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egacyDiff" sheetId="2" state="visible" r:id="rId2"/>
    <sheet xmlns:r="http://schemas.openxmlformats.org/officeDocument/2006/relationships" name="Settings" sheetId="3" state="visible" r:id="rId3"/>
    <sheet xmlns:r="http://schemas.openxmlformats.org/officeDocument/2006/relationships" name="MTInputs" sheetId="4" state="visible" r:id="rId4"/>
    <sheet xmlns:r="http://schemas.openxmlformats.org/officeDocument/2006/relationships" name="Mitigation" sheetId="5" state="visible" r:id="rId5"/>
    <sheet xmlns:r="http://schemas.openxmlformats.org/officeDocument/2006/relationships" name="Inputs" sheetId="6" state="visible" r:id="rId6"/>
    <sheet xmlns:r="http://schemas.openxmlformats.org/officeDocument/2006/relationships" name="Inputs_prices" sheetId="7" state="visible" r:id="rId7"/>
    <sheet xmlns:r="http://schemas.openxmlformats.org/officeDocument/2006/relationships" name="Variables" sheetId="8" state="visible" r:id="rId8"/>
    <sheet xmlns:r="http://schemas.openxmlformats.org/officeDocument/2006/relationships" name="Mapping" sheetId="9" state="visible" r:id="rId9"/>
    <sheet xmlns:r="http://schemas.openxmlformats.org/officeDocument/2006/relationships" name="DATA-&gt;" sheetId="10" state="visible" r:id="rId10"/>
    <sheet xmlns:r="http://schemas.openxmlformats.org/officeDocument/2006/relationships" name="Countries" sheetId="11" state="visible" r:id="rId11"/>
    <sheet xmlns:r="http://schemas.openxmlformats.org/officeDocument/2006/relationships" name="Elasticities" sheetId="12" state="visible" r:id="rId12"/>
    <sheet xmlns:r="http://schemas.openxmlformats.org/officeDocument/2006/relationships" name="Prices_dom" sheetId="13" state="visible" r:id="rId13"/>
    <sheet xmlns:r="http://schemas.openxmlformats.org/officeDocument/2006/relationships" name="Prices_int" sheetId="14" state="visible" r:id="rId14"/>
    <sheet xmlns:r="http://schemas.openxmlformats.org/officeDocument/2006/relationships" name="PriceAssump" sheetId="15" state="visible" r:id="rId15"/>
    <sheet xmlns:r="http://schemas.openxmlformats.org/officeDocument/2006/relationships" name="EnergyCons" sheetId="16" state="visible" r:id="rId16"/>
    <sheet xmlns:r="http://schemas.openxmlformats.org/officeDocument/2006/relationships" name="WEO" sheetId="17" state="visible" r:id="rId17"/>
    <sheet xmlns:r="http://schemas.openxmlformats.org/officeDocument/2006/relationships" name="EF_GHG" sheetId="18" state="visible" r:id="rId18"/>
  </sheets>
  <definedNames>
    <definedName name="PATH" comment="Policy path: 0 before y0, linear from start (y0) to target (y1); after y1 linear if cont, else flat">_xlfn.LAMBDA(_xlpm.year,_xlpm.y0,_xlpm.y1,_xlpm.start,_xlpm.target,_xlpm.cont,IF(_xlpm.year&lt;_xlpm.y0,0,_xlpm.start+(_xlpm.target-_xlpm.start)/MAX(_xlpm.y1-_xlpm.y0,1)*IF(OR(_xlpm.year&lt;=_xlpm.y1,_xlpm.cont),_xlpm.year-_xlpm.y0,_xlpm.y1-_xlpm.y0)))</definedName>
    <definedName name="ETSPRICE" comment="ETS permit price ($/tCO2): the carbon price path once a new ETS applies (as effective as a tax)">_xlfn.LAMBDA(_xlpm.apply,_xlpm.year,_xlpm.start_year,_xlpm.carbon_price,IF(AND(LEFT(_xlpm.apply,3)="Yes",_xlpm.year&gt;=_xlpm.start_year),_xlpm.carbon_price,0))</definedName>
    <definedName name="ETSCOVER" comment="Effective ETS coverage of a sector: 1 if the new ETS applies, has started and covers it">_xlfn.LAMBDA(_xlpm.apply,_xlpm.year,_xlpm.start_year,_xlpm.covered,IF(AND(LEFT(_xlpm.apply,3)="Yes",_xlpm.year&gt;=_xlpm.start_year),IF(_xlpm.covered,1,0),0))</definedName>
    <definedName name="SHADOWSECTOR" comment="Shadow price by sector ($/tCO2): feebate rate + regulations (placeholder)">_xlfn.LAMBDA(_xlpm.feebate,_xlpm.regulation,_xlpm.feebate+_xlpm.regulation)</definedName>
    <definedName name="SHADOWSHARE" comment="Share of the shadow price impacting efficiency: coverage x efficiency-margin adjustment">_xlfn.LAMBDA(_xlpm.coverage,_xlpm.adjustment,IF(_xlpm.coverage,1,0)*_xlpm.adjustment)</definedName>
    <definedName name="SUPPLYCOST" comment="Supply cost: data up to the last historical year, then fixed part + floating part x gp(t)/gp(t-1)">_xlfn.LAMBDA(_xlpm.year,_xlpm.last_hist,_xlpm.hist_sp,_xlpm.fix_sp,_xlpm.sp_prev,_xlpm.gp_now,_xlpm.gp_prev,IF(_xlpm.year&lt;=_xlpm.last_hist,_xlpm.hist_sp,_xlpm.fix_sp+(_xlpm.sp_prev-_xlpm.fix_sp)*_xlpm.gp_now/_xlpm.gp_prev))</definedName>
    <definedName name="OTHERTAX" comment="Excise and other taxes: data up to the last historical year, then fixed part txo_L x pcc + floating part (sp_L - sp + txo_L(1 - pcc)) x (1 - pcc), not below its last value if that is &gt;= 0 (legacy)">_xlfn.LAMBDA(_xlpm.year,_xlpm.last_hist,_xlpm.hist_txo,_xlpm.txo_last,_xlpm.sp_last,_xlpm.sp_now,_xlpm.pcc,IF(_xlpm.year&lt;=_xlpm.last_hist,_xlpm.hist_txo,_xlpm.txo_last*_xlpm.pcc+IF(_xlpm.txo_last*(1-_xlpm.pcc)&gt;=0,MAX(_xlpm.txo_last*(1-_xlpm.pcc),(_xlpm.sp_last-_xlpm.sp_now+_xlpm.txo_last*(1-_xlpm.pcc))*(1-_xlpm.pcc)),(_xlpm.sp_last-_xlpm.sp_now+_xlpm.txo_last*(1-_xlpm.pcc))*(1-_xlpm.pcc))))</definedName>
    <definedName name="RETAILPRICE" comment="Retail price before new policies: (supply cost + excise and other taxes) x (1 + VAT rate)">_xlfn.LAMBDA(_xlpm.sp,_xlpm.txo,_xlpm.vat_rate,(_xlpm.sp+_xlpm.txo)*(1+_xlpm.vat_rate))</definedName>
    <definedName name="VATPAY" comment="VAT payment before new policies: (supply cost + excise and other taxes) x VAT rate">_xlfn.LAMBDA(_xlpm.sp,_xlpm.txo,_xlpm.vat_rate,(_xlpm.sp+_xlpm.txo)*_xlpm.vat_rate)</definedName>
    <definedName name="TAXPART" comment="Existing tax: positive part of excise and other taxes">_xlfn.LAMBDA(_xlpm.txo,MAX(_xlpm.txo,0))</definedName>
    <definedName name="SUBSIDYPART" comment="Existing consumer subsidy: negative part of excise and other taxes, as a positive number">_xlfn.LAMBDA(_xlpm.txo,MAX(-_xlpm.txo,0))</definedName>
    <definedName name="PERUNIT" comment="Value per GJ converted to the price unit (MTInputs units: $/liter, $/bbl, $/GJ)">_xlfn.LAMBDA(_xlpm.value_gj,_xlpm.gj_per_unit,_xlpm.value_gj*_xlpm.gj_per_unit)</definedName>
    <definedName name="CARBONTAX" comment="New carbon tax: price x EF x fuel coverage x sector coverage, not where the new ETS covers">_xlfn.LAMBDA(_xlpm.price,_xlpm.ef,_xlpm.fuel_cov,_xlpm.sector_cov,_xlpm.ets_cov,_xlpm.price*_xlpm.ef*_xlpm.fuel_cov*_xlpm.sector_cov*(1-_xlpm.ets_cov))</definedName>
    <definedName name="ETSCOST" comment="New ETS: permit price x EF x effective ETS coverage">_xlfn.LAMBDA(_xlpm.price,_xlpm.ef,_xlpm.ets_cov,_xlpm.price*_xlpm.ef*_xlpm.ets_cov)</definedName>
    <definedName name="NEWEXCISE" comment="New excise (fuel price reform): increase per price unit / GJ per price unit">_xlfn.LAMBDA(_xlpm.increase,_xlpm.gj_per_unit,_xlpm.increase/_xlpm.gj_per_unit)</definedName>
    <definedName name="NEWPOLICY" comment="Total new policy: new carbon tax + ETS + new excise">_xlfn.LAMBDA(_xlpm.carbon_tax,_xlpm.ets,_xlpm.excise,_xlpm.carbon_tax+_xlpm.ets+_xlpm.excise)</definedName>
    <definedName name="POSTTAX" comment="After-tax price: retail price before new policies + new policies x (1 + VAT rate), at least 0.01">_xlfn.LAMBDA(_xlpm.pre_policy_p,_xlpm.new_policy,_xlpm.vat_rate,MAX(_xlpm.pre_policy_p+_xlpm.new_policy*(1+_xlpm.vat_rate),0.01))</definedName>
    <definedName name="SHADOWEFF" comment="Shadow price on the efficiency margin: sector shadow price x EF x share impacting efficiency">_xlfn.LAMBDA(_xlpm.sector_price,_xlpm.ef,_xlpm.share,_xlpm.sector_price*_xlpm.ef*_xlpm.share)</definedName>
    <definedName name="REVENUE" comment="Revenue (USD million real): fuel use (ktoe) x PJ per ktoe x rate ($/GJ)">_xlfn.LAMBDA(_xlpm.fuel_use,_xlpm.pj_per_ktoe,_xlpm.rate,_xlpm.fuel_use*_xlpm.pj_per_ktoe*_xlpm.rate)</definedName>
    <definedName name="EMISSIONS" comment="CO2 emissions (MtCO2): fuel use (ktoe) x PJ per ktoe x emission factor (tCO2/GJ)">_xlfn.LAMBDA(_xlpm.fuel_use,_xlpm.pj_per_ktoe,_xlpm.ef,_xlpm.fuel_use*_xlpm.pj_per_ktoe*_xlpm.ef)</definedName>
    <definedName name="NEWREVRATE" comment="New-policy revenue rate ($/GJ): carbon tax + new excise + ETS x auctioned share + VAT on new policies (feebates are revenue-neutral)">_xlfn.LAMBDA(_xlpm.carbon_tax,_xlpm.excise,_xlpm.ets,_xlpm.auct_share,_xlpm.new_policy,_xlpm.vat_rate,_xlpm.carbon_tax+_xlpm.excise+_xlpm.ets*_xlpm.auct_share+_xlpm.new_policy*_xlpm.vat_rate)</definedName>
    <definedName name="FUELUSE" comment="Fuel use, CPAT documentation 3.3.3, shadow price on the efficiency margin (no Covid factor)">_xlfn.LAMBDA(_xlpm.f_prev,_xlpm.p_now,_xlpm.p_prev,_xlpm.shp_now,_xlpm.shp_prev,_xlpm.gdp_g,_xlpm.eps_y,_xlpm.eps_u,_xlpm.eps_f,_xlpm.alpha,_xlpm.f_prev*(1/(1+_xlpm.alpha))^(1+_xlpm.eps_u)*(1+_xlpm.gdp_g)^_xlpm.eps_y*(_xlpm.p_now/_xlpm.p_prev)^_xlpm.eps_u*((_xlpm.p_now+_xlpm.shp_now)/(_xlpm.p_prev+_xlpm.shp_prev))^(_xlpm.eps_f*(1+_xlpm.eps_u)))</definedName>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
    <numFmt numFmtId="167" formatCode="0.000"/>
  </numFmts>
  <fonts count="12">
    <font>
      <name val="Calibri"/>
      <family val="2"/>
      <color theme="1"/>
      <sz val="11"/>
      <scheme val="minor"/>
    </font>
    <font>
      <name val="Arial"/>
      <b val="1"/>
      <color rgb="00FFFFFF"/>
      <sz val="14"/>
    </font>
    <font>
      <name val="Arial"/>
      <sz val="9"/>
    </font>
    <font>
      <name val="Arial"/>
      <b val="1"/>
      <sz val="9"/>
    </font>
    <font>
      <name val="Arial"/>
      <b val="1"/>
      <color rgb="00FF0000"/>
      <sz val="9"/>
    </font>
    <font>
      <b val="1"/>
      <color rgb="00FFFFFF"/>
    </font>
    <font>
      <b val="1"/>
    </font>
    <font>
      <name val="Arial"/>
      <b val="1"/>
      <color rgb="00C00000"/>
      <sz val="9"/>
    </font>
    <font>
      <name val="Arial"/>
      <b val="1"/>
      <color rgb="00FFFFFF"/>
      <sz val="9"/>
    </font>
    <font>
      <name val="Arial"/>
      <color rgb="009C0006"/>
      <sz val="9"/>
    </font>
    <font>
      <name val="Arial"/>
      <b val="1"/>
      <i val="1"/>
      <sz val="9"/>
    </font>
    <font>
      <name val="Arial"/>
      <i val="1"/>
      <sz val="9"/>
    </font>
  </fonts>
  <fills count="14">
    <fill>
      <patternFill/>
    </fill>
    <fill>
      <patternFill patternType="gray125"/>
    </fill>
    <fill>
      <patternFill patternType="solid">
        <fgColor rgb="0000B050"/>
        <bgColor rgb="0000B050"/>
      </patternFill>
    </fill>
    <fill>
      <patternFill patternType="solid">
        <fgColor rgb="00EBF1DE"/>
        <bgColor rgb="00EBF1DE"/>
      </patternFill>
    </fill>
    <fill>
      <patternFill patternType="solid">
        <fgColor rgb="00FFFF00"/>
        <bgColor rgb="00FFFF00"/>
      </patternFill>
    </fill>
    <fill>
      <patternFill patternType="solid">
        <fgColor rgb="0000B050"/>
      </patternFill>
    </fill>
    <fill>
      <patternFill patternType="solid">
        <fgColor rgb="0092D050"/>
      </patternFill>
    </fill>
    <fill>
      <patternFill patternType="solid">
        <fgColor rgb="00F2F2F2"/>
      </patternFill>
    </fill>
    <fill>
      <patternFill patternType="solid">
        <fgColor rgb="0092D050"/>
        <bgColor rgb="0092D050"/>
      </patternFill>
    </fill>
    <fill>
      <patternFill patternType="solid">
        <fgColor rgb="00DCE6F1"/>
        <bgColor rgb="00DCE6F1"/>
      </patternFill>
    </fill>
    <fill>
      <patternFill patternType="solid">
        <fgColor rgb="00DDD9C4"/>
        <bgColor rgb="00DDD9C4"/>
      </patternFill>
    </fill>
    <fill>
      <patternFill patternType="solid">
        <fgColor rgb="00FCE4D6"/>
        <bgColor rgb="00FCE4D6"/>
      </patternFill>
    </fill>
    <fill>
      <patternFill patternType="solid">
        <fgColor rgb="00F2F2F2"/>
        <bgColor rgb="00F2F2F2"/>
      </patternFill>
    </fill>
    <fill>
      <patternFill patternType="solid">
        <fgColor rgb="00FFF2CC"/>
        <bgColor rgb="00FFF2CC"/>
      </patternFill>
    </fill>
  </fills>
  <borders count="1">
    <border>
      <left/>
      <right/>
      <top/>
      <bottom/>
      <diagonal/>
    </border>
  </borders>
  <cellStyleXfs count="1">
    <xf numFmtId="0" fontId="0" fillId="0" borderId="0"/>
  </cellStyleXfs>
  <cellXfs count="66">
    <xf numFmtId="0" fontId="0" fillId="0" borderId="0" pivotButton="0" quotePrefix="0" xfId="0"/>
    <xf numFmtId="0" fontId="1" fillId="2" borderId="0" pivotButton="0" quotePrefix="0" xfId="0"/>
    <xf numFmtId="0" fontId="0" fillId="2" borderId="0" pivotButton="0" quotePrefix="0" xfId="0"/>
    <xf numFmtId="0" fontId="3" fillId="0" borderId="0" applyAlignment="1" pivotButton="0" quotePrefix="0" xfId="0">
      <alignment vertical="top"/>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vertical="top" wrapText="1"/>
    </xf>
    <xf numFmtId="0" fontId="4" fillId="4" borderId="0" applyAlignment="1" pivotButton="0" quotePrefix="0" xfId="0">
      <alignment vertical="top" wrapText="1"/>
    </xf>
    <xf numFmtId="0" fontId="2" fillId="3" borderId="0" pivotButton="0" quotePrefix="0" xfId="0"/>
    <xf numFmtId="0" fontId="3" fillId="0" borderId="0" pivotButton="0" quotePrefix="0" xfId="0"/>
    <xf numFmtId="0" fontId="3" fillId="3" borderId="0" pivotButton="0" quotePrefix="0" xfId="0"/>
    <xf numFmtId="0" fontId="0" fillId="5" borderId="0" pivotButton="0" quotePrefix="0" xfId="0"/>
    <xf numFmtId="0" fontId="5" fillId="5" borderId="0" pivotButton="0" quotePrefix="0" xfId="0"/>
    <xf numFmtId="0" fontId="0" fillId="6" borderId="0" pivotButton="0" quotePrefix="0" xfId="0"/>
    <xf numFmtId="1" fontId="3" fillId="3" borderId="0" pivotButton="0" quotePrefix="0" xfId="0"/>
    <xf numFmtId="1" fontId="3" fillId="0" borderId="0" pivotButton="0" quotePrefix="0" xfId="0"/>
    <xf numFmtId="0" fontId="6" fillId="0" borderId="0" pivotButton="0" quotePrefix="0" xfId="0"/>
    <xf numFmtId="0" fontId="3" fillId="3" borderId="0" applyAlignment="1" pivotButton="0" quotePrefix="0" xfId="0">
      <alignment wrapText="1"/>
    </xf>
    <xf numFmtId="0" fontId="0" fillId="7" borderId="0" pivotButton="0" quotePrefix="0" xfId="0"/>
    <xf numFmtId="0" fontId="7" fillId="3" borderId="0" pivotButton="0" quotePrefix="0" xfId="0"/>
    <xf numFmtId="0" fontId="8" fillId="8" borderId="0" pivotButton="0" quotePrefix="0" xfId="0"/>
    <xf numFmtId="0" fontId="0" fillId="8" borderId="0" pivotButton="0" quotePrefix="0" xfId="0"/>
    <xf numFmtId="1" fontId="3" fillId="10" borderId="0" pivotButton="0" quotePrefix="0" xfId="0"/>
    <xf numFmtId="1" fontId="2" fillId="10" borderId="0" pivotButton="0" quotePrefix="0" xfId="0"/>
    <xf numFmtId="1" fontId="2" fillId="0" borderId="0" pivotButton="0" quotePrefix="0" xfId="0"/>
    <xf numFmtId="0" fontId="2" fillId="9" borderId="0" pivotButton="0" quotePrefix="0" xfId="0"/>
    <xf numFmtId="164" fontId="2" fillId="10" borderId="0" pivotButton="0" quotePrefix="0" xfId="0"/>
    <xf numFmtId="164" fontId="2" fillId="0" borderId="0" pivotButton="0" quotePrefix="0" xfId="0"/>
    <xf numFmtId="165" fontId="2" fillId="10" borderId="0" pivotButton="0" quotePrefix="0" xfId="0"/>
    <xf numFmtId="165" fontId="2" fillId="0" borderId="0" pivotButton="0" quotePrefix="0" xfId="0"/>
    <xf numFmtId="0" fontId="3" fillId="9" borderId="0" pivotButton="0" quotePrefix="0" xfId="0"/>
    <xf numFmtId="2" fontId="3" fillId="10" borderId="0" pivotButton="0" quotePrefix="0" xfId="0"/>
    <xf numFmtId="2" fontId="3" fillId="0" borderId="0" pivotButton="0" quotePrefix="0" xfId="0"/>
    <xf numFmtId="2" fontId="9" fillId="11" borderId="0" pivotButton="0" quotePrefix="0" xfId="0"/>
    <xf numFmtId="0" fontId="10" fillId="0" borderId="0" pivotButton="0" quotePrefix="0" xfId="0"/>
    <xf numFmtId="2" fontId="2" fillId="10" borderId="0" pivotButton="0" quotePrefix="0" xfId="0"/>
    <xf numFmtId="2" fontId="2" fillId="0" borderId="0" pivotButton="0" quotePrefix="0" xfId="0"/>
    <xf numFmtId="2" fontId="2" fillId="3" borderId="0" pivotButton="0" quotePrefix="0" xfId="0"/>
    <xf numFmtId="0" fontId="2" fillId="10" borderId="0" pivotButton="0" quotePrefix="0" xfId="0"/>
    <xf numFmtId="0" fontId="2" fillId="12" borderId="0" pivotButton="0" quotePrefix="0" xfId="0"/>
    <xf numFmtId="167" fontId="2" fillId="0" borderId="0" pivotButton="0" quotePrefix="0" xfId="0"/>
    <xf numFmtId="167" fontId="2" fillId="10" borderId="0" pivotButton="0" quotePrefix="0" xfId="0"/>
    <xf numFmtId="167" fontId="9" fillId="11" borderId="0" pivotButton="0" quotePrefix="0" xfId="0"/>
    <xf numFmtId="0" fontId="11" fillId="0" borderId="0" pivotButton="0" quotePrefix="0" xfId="0"/>
    <xf numFmtId="166" fontId="3" fillId="10" borderId="0" pivotButton="0" quotePrefix="0" xfId="0"/>
    <xf numFmtId="166" fontId="3" fillId="0" borderId="0" pivotButton="0" quotePrefix="0" xfId="0"/>
    <xf numFmtId="166" fontId="2" fillId="10" borderId="0" pivotButton="0" quotePrefix="0" xfId="0"/>
    <xf numFmtId="166" fontId="2" fillId="0" borderId="0" pivotButton="0" quotePrefix="0" xfId="0"/>
    <xf numFmtId="166" fontId="9" fillId="11" borderId="0" pivotButton="0" quotePrefix="0" xfId="0"/>
    <xf numFmtId="165" fontId="9" fillId="11" borderId="0" pivotButton="0" quotePrefix="0" xfId="0"/>
    <xf numFmtId="167" fontId="2" fillId="13" borderId="0" pivotButton="0" quotePrefix="0" xfId="0"/>
    <xf numFmtId="10" fontId="2" fillId="10" borderId="0" pivotButton="0" quotePrefix="0" xfId="0"/>
    <xf numFmtId="10" fontId="2" fillId="0" borderId="0" pivotButton="0" quotePrefix="0" xfId="0"/>
    <xf numFmtId="4" fontId="3" fillId="10" borderId="0" pivotButton="0" quotePrefix="0" xfId="0"/>
    <xf numFmtId="4" fontId="3" fillId="0" borderId="0" pivotButton="0" quotePrefix="0" xfId="0"/>
    <xf numFmtId="4" fontId="2" fillId="10" borderId="0" pivotButton="0" quotePrefix="0" xfId="0"/>
    <xf numFmtId="4" fontId="2" fillId="0" borderId="0" pivotButton="0" quotePrefix="0" xfId="0"/>
    <xf numFmtId="164" fontId="3" fillId="10" borderId="0" pivotButton="0" quotePrefix="0" xfId="0"/>
    <xf numFmtId="164" fontId="3" fillId="0" borderId="0" pivotButton="0" quotePrefix="0" xfId="0"/>
    <xf numFmtId="1" fontId="3" fillId="3" borderId="0" applyAlignment="1" pivotButton="0" quotePrefix="0" xfId="0">
      <alignment vertical="top" wrapText="1"/>
    </xf>
    <xf numFmtId="167" fontId="2" fillId="3" borderId="0" pivotButton="0" quotePrefix="0" xfId="0"/>
    <xf numFmtId="1" fontId="2" fillId="3" borderId="0" pivotButton="0" quotePrefix="0" xfId="0"/>
    <xf numFmtId="1" fontId="4" fillId="4" borderId="0" pivotButton="0" quotePrefix="0" xfId="0"/>
    <xf numFmtId="164" fontId="4" fillId="4" borderId="0" pivotButton="0" quotePrefix="0" xfId="0"/>
    <xf numFmtId="2" fontId="4" fillId="4" borderId="0" pivotButton="0" quotePrefix="0" xfId="0"/>
    <xf numFmtId="167"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29"/>
  <sheetViews>
    <sheetView workbookViewId="0">
      <selection activeCell="A1" sqref="A1"/>
    </sheetView>
  </sheetViews>
  <sheetFormatPr baseColWidth="8" defaultRowHeight="15"/>
  <cols>
    <col width="24" customWidth="1" min="1" max="1"/>
    <col width="120" customWidth="1" min="2" max="2"/>
  </cols>
  <sheetData>
    <row r="2">
      <c r="A2" s="1" t="inlineStr">
        <is>
          <t>CPAT mitigation module - copy-pasteable prototype v0.13</t>
        </is>
      </c>
      <c r="B2" s="2" t="n"/>
      <c r="C2" s="2" t="n"/>
    </row>
    <row r="4">
      <c r="A4" s="3" t="inlineStr">
        <is>
          <t>Purpose</t>
        </is>
      </c>
      <c r="B4" s="4" t="inlineStr">
        <is>
          <t>Auditable, copy-pasteable replacement of the CPAT mitigation price -&gt; fuel-use chain. Each variable has one formula across all subsectors, fuels and years, and a whole scenario group copies to a new scenario and keeps working.</t>
        </is>
      </c>
    </row>
    <row r="5">
      <c r="A5" s="3" t="inlineStr">
        <is>
          <t>Status</t>
        </is>
      </c>
      <c r="B5" s="4" t="inlineStr">
        <is>
          <t>v0.13 prototype to 2040: policies (carbon tax, new ETS, fuel price reform, feebates with sectoral shadow prices), domestic prices with existing taxes and subsidies, and price -&gt; fuel use for transport, buildings, industry and other energy use, and revenues (section 12). Power, electricity prices and emissions not yet. Differences with legacy: sheet LegacyDiff.</t>
        </is>
      </c>
    </row>
    <row r="6">
      <c r="A6" s="3" t="inlineStr">
        <is>
          <t>Layout (as legacy CPAT)</t>
        </is>
      </c>
      <c r="B6" s="4" t="inlineStr">
        <is>
          <t>Sections: 1. Policies (row 11), 2. Retail energy prices (row 197), 3. Power sector (row 298, placeholder), 5. Transport (row 301), 6. Buildings (row 704), 7. Industrial (row 1007), 8. Other energy use (row 1810), 11. Results - energy consumption (row 1913). Numbers follow the legacy Mitigation sheet.</t>
        </is>
      </c>
    </row>
    <row r="7">
      <c r="A7" s="3" t="inlineStr">
        <is>
          <t>Nesting</t>
        </is>
      </c>
      <c r="B7" s="4" t="inlineStr">
        <is>
          <t>Across: scenario (outer) &gt; year (inner). Down: sector section &gt; subsector &gt; variable &gt; fuel. Each subsector: a heading line (its total fuel use), then ctxnew, ets, ntx, nce, atp, shp, ener, co2, rtx, rsub, rnew, each over the 8 fuels with one blank row (100 rows per subsector). Section 2: sp, txo, rpb over the 12 price fuels (coal and gas x power / residential / industry; gasoline, diesel, LPG, kerosene, other oil products, biomass for all sectors).</t>
        </is>
      </c>
    </row>
    <row r="8">
      <c r="A8" s="3" t="inlineStr">
        <is>
          <t>ASSUMPTIONS: units</t>
        </is>
      </c>
      <c r="B8" s="4" t="inlineStr">
        <is>
          <t>All prices, taxes and policy values are in REAL US DOLLARS OF THE RESULTS YEAR (MTInputs ResultsYear, 2026; Settings C8), per GJ. There is no inflation after the conversion: a constant real price is a constant number. Fuel use is in ktoe.</t>
        </is>
      </c>
    </row>
    <row r="9">
      <c r="A9" s="3" t="inlineStr">
        <is>
          <t>ASSUMPTIONS: two indices</t>
        </is>
      </c>
      <c r="B9" s="4" t="inlineStr">
        <is>
          <t>Row 8 infl = US CPI(ResultsYear) / US CPI(year) converts nominal DOMESTIC data (IMF price dataset: supply cost, taxes, retail price, margin, production cost) and nominal policy inputs. Row 9 defl = US GDP deflator(ResultsYear) / deflator(year) converts nominal INTERNATIONAL prices (legacy uses the deflator there). The two differ by up to 1.2% before 2030 (2022: 1.137 vs 1.124), so both are kept. The CPI is held flat after 2031 in the legacy data (WEO horizon); results after 2030 are not compared with legacy.</t>
        </is>
      </c>
    </row>
    <row r="10">
      <c r="A10" s="3" t="inlineStr">
        <is>
          <t>ASSUMPTIONS: inputs</t>
        </is>
      </c>
      <c r="B10" s="4" t="inlineStr">
        <is>
          <t>Domestic price data are nominal USD of their year -&gt; x infl of that year. International prices are nominal -&gt; x defl; only their year-on-year ratios move the supply cost, so their units and level drop out. MTInputs policy values are REAL (ResultsYear USD): carbon price, feebate rates and fuel price reform increases. Only the carbon price has a switch: NomorReal = Nominal makes it nominal, then x infl (legacy row 2249). Margins and production costs are base-year (2022) nominal values -&gt; x infl(2022), held constant in real terms.</t>
        </is>
      </c>
    </row>
    <row r="11">
      <c r="A11" s="3" t="inlineStr">
        <is>
          <t>ASSUMPTIONS: history</t>
        </is>
      </c>
      <c r="B11" s="4" t="inlineStr">
        <is>
          <t>Years up to the last historical price year (Settings C10, 2024) take prices from data (Inputs_prices); later years are projected. Base-year (2022) fuel use is data; fuel use from 2023 on is modelled with these prices (also in 2023-2024).</t>
        </is>
      </c>
    </row>
    <row r="12">
      <c r="A12" s="3" t="inlineStr">
        <is>
          <t>ASSUMPTIONS: global vs scenario</t>
        </is>
      </c>
      <c r="B12" s="4" t="inlineStr">
        <is>
          <t>Global (Settings, from MTInputs scenario 1): ResultsYear, government price controls (pass-through), last historical year, gas market of the country. Per scenario (MTInputs column): international price source and adjustment, carbon price and its nominal/real switch, fuel price reform, feebates, coverage.</t>
        </is>
      </c>
    </row>
    <row r="13">
      <c r="A13" s="3" t="inlineStr">
        <is>
          <t>ASSUMPTIONS: legacy quirk</t>
        </is>
      </c>
      <c r="B13" s="4" t="inlineStr">
        <is>
          <t>Legacy rule kept: with pass-through 0.5 or 0.8 txo jumps in the first projected year. See PriceProjection_Method_v0.3.md.</t>
        </is>
      </c>
    </row>
    <row r="14">
      <c r="A14" s="3" t="inlineStr">
        <is>
          <t>ASSUMPTIONS: DATA CHANGED (v0.10)</t>
        </is>
      </c>
      <c r="B14" s="4" t="inlineStr">
        <is>
          <t>Bright yellow cells with red text in Inputs_prices: (1) other oil products take pass-through and margin from the dataset like the other oil products (legacy hardcodes 1 and 0, which drove their retail price to the 0.01 floor); (2) VAT rate: dataset rate where filled, else the general VAT rate VAT_WEO (Egypt 14%) for residential coal and gas and all-sector oil products; power, industry and biomass 0. New policies pay this VAT.</t>
        </is>
      </c>
    </row>
    <row r="15">
      <c r="A15" s="3" t="inlineStr">
        <is>
          <t>Price projection</t>
        </is>
      </c>
      <c r="B15" s="4" t="inlineStr">
        <is>
          <t>gp = international price (source, gas market, High/Low factor after the last historical year). sp = fixsp + (sp(t-1) - fixsp) x gp(t) / gp(t-1), fixsp = margin + pass-through x production cost (coal, gas). txo = txo_L x pcc + cs, cs = (sp_L - sp + txo_L(1 - pcc)) x (1 - pcc), not below txo_L(1 - pcc) if that is &gt;= 0. rpb = (sp + txo) x (1 + VAT rate). atp = max(rpb + nce x (1 + VAT rate), 0.01): new policies are fully passed through and pay VAT. Pass-through 0 keeps rpb at its last historical value (Egypt gas and oil products); 1 passes supply-cost changes on in full.</t>
        </is>
      </c>
    </row>
    <row r="16">
      <c r="A16" s="3" t="inlineStr">
        <is>
          <t>Variables</t>
        </is>
      </c>
      <c r="B16" s="4" t="inlineStr">
        <is>
          <t>ctxnew new carbon tax = carbon price x EF x fuel coverage x sector coverage x (1 - ETS coverage); ets new ETS = permit price x EF x effective ETS coverage; ntx new excise = fuel price reform path / GJ per unit; nce = ctxnew + ets + ntx; atp after-tax price; shp shadow price = sector shadow price x EF x share impacting efficiency; ener fuel use (CPAT eq. 3.3.3): the usage term uses atp, the efficiency term (atp + shp), as legacy.</t>
        </is>
      </c>
    </row>
    <row r="17">
      <c r="A17" s="3" t="inlineStr">
        <is>
          <t>ETS (v0.11)</t>
        </is>
      </c>
      <c r="B17" s="4" t="inlineStr">
        <is>
          <t>MTInputs rows 84-115 per scenario. Until emissions and the cap are modelled the permit price equals the carbon price path (cptraj) once the ETS applies (D_NewETS = Yes, from D_ETSIntro): as effective as a carbon tax. In ETS-covered sectors the ETS replaces the carbon tax (no double pricing). The full permit price enters the price; the auctioned share (ets.a) only matters for revenue.</t>
        </is>
      </c>
    </row>
    <row r="18">
      <c r="A18" s="3" t="inlineStr">
        <is>
          <t>Emissions (v0.13)</t>
        </is>
      </c>
      <c r="B18" s="4" t="inlineStr">
        <is>
          <t>co2 per subsector and fuel = fuel use x PJ/ktoe x EF (tCO2/GJ), MtCO2. Section 13: total, by sector, by fuel, change vs scenario 1. Fuel combustion only (no power, process emissions, CH4, N2O or local pollutants yet).</t>
        </is>
      </c>
    </row>
    <row r="19">
      <c r="A19" s="3" t="inlineStr">
        <is>
          <t>Revenues (v0.12)</t>
        </is>
      </c>
      <c r="B19" s="4" t="inlineStr">
        <is>
          <t>Three separate calculations per subsector and fuel, USD million real: rtx existing tax revenue = fuel use x PJ/ktoe x (etx + vat); rsub existing subsidy cost = fuel use x PJ/ktoe x esub; rnew new-policy revenue = fuel use x PJ/ktoe x (ctxnew + ntx + ets x auctioned share + nce x VAT rate). Section 12: totals and sectors, net existing (rtx - rsub), total, and change vs scenario 1. Feebates are revenue-neutral.</t>
        </is>
      </c>
    </row>
    <row r="20">
      <c r="A20" s="3" t="inlineStr">
        <is>
          <t>Existing taxes and subsidies</t>
        </is>
      </c>
      <c r="B20" s="4" t="inlineStr">
        <is>
          <t>Section 2 by price fuel: vat = (sp + txo) x VAT rate; etx = max(txo, 0) existing excise and other taxes; esub = max(-txo, 0) existing consumer subsidy; esubpu = esub in MTInputs price units ($/liter, $/bbl, $/GJ), ready as a per-fuel policy input (subsidy reform) later. (a) For revenue: fuel use x (etx + vat - esub) plus new policies; see section 12.</t>
        </is>
      </c>
    </row>
    <row r="21">
      <c r="A21" s="3" t="inlineStr">
        <is>
          <t>Roll-up</t>
        </is>
      </c>
      <c r="B21" s="4" t="inlineStr">
        <is>
          <t>Sector sections show their total and the subsector heading lines; click + on a heading to see its variables (outline level 2). Section 1 shows the carbon price, section 2 the retail prices before new policies; their inputs and steps are rolled up. Buttons 1 / 2 / 3 at the top left set all levels.</t>
        </is>
      </c>
    </row>
    <row r="22">
      <c r="A22" s="3" t="inlineStr">
        <is>
          <t>Section 1 (policies)</t>
        </is>
      </c>
      <c r="B22" s="4" t="inlineStr">
        <is>
          <t>Each input row reads MTInputs by its row number (column D, hidden) and the scenario number (row 5). Paths: carbon price as legacy (0 before CPIntro, linear to CPLevelTarget by CPOutro, linear continuation if Linear*); fuel price reform and feebates: 0 before the start year, linear from the starting to the final/target value, continuing linearly afterwards (one default). New ETS: permit price = carbon price path once applied, replaces the carbon tax in covered sectors; auction share for revenue. Shadow prices by sector ($/tCO2) = feebates + regulations (placeholder 0); share impacting efficiency = feebate coverage x adjustment (1.0).</t>
        </is>
      </c>
    </row>
    <row r="23">
      <c r="A23" s="3" t="inlineStr">
        <is>
          <t>Data step vs formulas</t>
        </is>
      </c>
      <c r="B23" s="4" t="inlineStr">
        <is>
          <t>Lookups happen in Inputs (one row per fuel|subsector), Inputs_prices (one row per price fuel), in Mitigation D:G (hidden; labels per variable in Variables G:J), the base-year column, the top rows, the Section-1 input rows and the gp rows (source is a scenario input). Historical sp and txo read Inputs_prices by position and year. ctxnew, ntx, shp, atp and sp pick a row by position with INDEX(range, position).</t>
        </is>
      </c>
    </row>
    <row r="24">
      <c r="A24" s="3" t="inlineStr">
        <is>
          <t>LAMBDA column</t>
        </is>
      </c>
      <c r="B24" s="4" t="inlineStr">
        <is>
          <t>The right column (2040, orange) of every calculated row calls a named LAMBDA (plain formulas elsewhere); data lookups and sums stay plain. A LAMBDA may hold the IF between history and projection (SUPPLYCOST, OTHERTAX), so it can be dragged back over the whole row; the plain columns use separate blocks: data up to 2024, projection after. Changing the last historical year (Settings C10) therefore also needs the blocks re-dragged. Or drag 2039 forward. Definitions: Formulas &gt; Name Manager. PATH(year, y0, y1, start, target, cont) = IF(year&lt;y0,0,start+(target-start)/MAX(y1-y0,1)*IF(OR(year&lt;=y1,cont),year-y0,y1-y0)); ETSPRICE(apply, year, start_year, carbon_price) = IF(AND(LEFT(apply,3)="Yes",year&gt;=start_year),carbon_price,0); ETSCOVER(apply, year, start_year, covered) = IF(AND(LEFT(apply,3)="Yes",year&gt;=start_year),IF(covered,1,0),0); SHADOWSECTOR(feebate, regulation) = feebate+regulation; SHADOWSHARE(coverage, adjustment) = IF(coverage,1,0)*adjustment; SUPPLYCOST(year, last_hist, hist_sp, fix_sp, sp_prev, gp_now, gp_prev) = IF(year&lt;=last_hist,hist_sp,fix_sp+(sp_prev-fix_sp)*gp_now/gp_prev); OTHERTAX(year, last_hist, hist_txo, txo_last, sp_last, sp_now, pcc) = IF(year&lt;=last_hist,hist_txo,txo_last*pcc+IF(txo_last*(1-pcc)&gt;=0,MAX(txo_last*(1-pcc),(sp_last-sp_now+txo_last*(1-pcc))*(1-pcc)),(sp_last-sp_now+txo_last*(1-pcc))*(1-pcc))); RETAILPRICE(sp, txo, vat_rate) = (sp+txo)*(1+vat_rate); VATPAY(sp, txo, vat_rate) = (sp+txo)*vat_rate; TAXPART(txo) = MAX(txo,0); SUBSIDYPART(txo) = MAX(-txo,0); PERUNIT(value_gj, gj_per_unit) = value_gj*gj_per_unit; CARBONTAX(price, ef, fuel_cov, sector_cov, ets_cov) = price*ef*fuel_cov*sector_cov*(1-ets_cov); ETSCOST(price, ef, ets_cov) = price*ef*ets_cov; NEWEXCISE(increase, gj_per_unit) = increase/gj_per_unit; NEWPOLICY(carbon_tax, ets, excise) = carbon_tax+ets+excise; POSTTAX(pre_policy_p, new_policy, vat_rate) = MAX(pre_policy_p+new_policy*(1+vat_rate),0.01); SHADOWEFF(sector_price, ef, share) = sector_price*ef*share; REVENUE(fuel_use, pj_per_ktoe, rate) = fuel_use*pj_per_ktoe*rate; EMISSIONS(fuel_use, pj_per_ktoe, ef) = fuel_use*pj_per_ktoe*ef; NEWREVRATE(carbon_tax, excise, ets, auct_share, new_policy, vat_rate) = carbon_tax+excise+ets*auct_share+new_policy*vat_rate; FUELUSE(f_prev, p_now, p_prev, shp_now, shp_prev, gdp_g, eps_y, eps_u, eps_f, alpha) = f_prev*(1/(1+alpha))^(1+eps_u)*(1+gdp_g)^eps_y*(p_now/p_prev)^eps_u*((p_now+shp_now)/(p_prev+shp_prev))^(eps_f*(1+eps_u)).</t>
        </is>
      </c>
    </row>
    <row r="25">
      <c r="A25" s="3" t="inlineStr">
        <is>
          <t>Codes</t>
        </is>
      </c>
      <c r="B25" s="4" t="inlineStr">
        <is>
          <t>Code column before each scenario group: country.mit.&lt;variable&gt;.&lt;sector&gt;.&lt;fuel&gt;.&lt;suffix&gt;.&lt;scenario&gt; (e.g. egy.mit.ener.rod.gso.e.1). Scenario number at the top (row 5).</t>
        </is>
      </c>
    </row>
    <row r="26">
      <c r="A26" s="3" t="inlineStr">
        <is>
          <t>Add a scenario</t>
        </is>
      </c>
      <c r="B26" s="4" t="inlineStr">
        <is>
          <t>MTInputs: copy the last scenario column one column right (its number updates) and edit its inputs. Mitigation: copy columns AE:AX and paste at AY; numbers, names, codes and all policy paths follow.</t>
        </is>
      </c>
    </row>
    <row r="27">
      <c r="A27" s="3" t="inlineStr">
        <is>
          <t>Example</t>
        </is>
      </c>
      <c r="B27" s="4" t="inlineStr">
        <is>
          <t>Road (heading row 303): atp rows 340-347, ener rows 358-365.</t>
        </is>
      </c>
    </row>
    <row r="28">
      <c r="A28" s="3" t="inlineStr">
        <is>
          <t>Colours</t>
        </is>
      </c>
      <c r="B28" s="4" t="inlineStr">
        <is>
          <t>Green bands with white text = sections; green = input; tan = base year; light blue = codes; grey = unused parameter slot; orange = LAMBDA column; pale yellow = check; BRIGHT YELLOW with red text = data changed by assumption.</t>
        </is>
      </c>
    </row>
    <row r="29">
      <c r="A29" s="3" t="inlineStr">
        <is>
          <t>Data</t>
        </is>
      </c>
      <c r="B29" s="4" t="inlineStr">
        <is>
          <t>Countries, Elasticities, Prices_dom, Prices_int, PriceAssump, EnergyCons, WEO, EF_GHG; Mapping; Variables; MTInputs. Built by build_v0_13.py; checked by check_v0_13.py.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G2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36" customWidth="1" min="3" max="3"/>
    <col width="44" customWidth="1" min="4" max="4"/>
    <col width="40" customWidth="1" min="5" max="5"/>
    <col width="26" customWidth="1" min="6" max="6"/>
    <col width="14" customWidth="1" min="7" max="7"/>
  </cols>
  <sheetData>
    <row r="2">
      <c r="A2" s="1" t="inlineStr">
        <is>
          <t>Differences with legacy CPAT (decisions, assumptions, simplifications, not yet modelled)</t>
        </is>
      </c>
      <c r="B2" s="2" t="n"/>
      <c r="C2" s="2" t="n"/>
      <c r="D2" s="2" t="n"/>
      <c r="E2" s="2" t="n"/>
      <c r="F2" s="2" t="n"/>
      <c r="G2" s="2" t="n"/>
    </row>
    <row r="3">
      <c r="A3" s="5" t="inlineStr">
        <is>
          <t>Keep this list current with each version. Type: Decision = user decision; Assumption = data assumption (bright yellow in Inputs_prices); Simplification; Not yet; Data; Design; Same.</t>
        </is>
      </c>
    </row>
    <row r="4">
      <c r="A4" s="6" t="inlineStr">
        <is>
          <t>#</t>
        </is>
      </c>
      <c r="B4" s="6" t="inlineStr">
        <is>
          <t>Area</t>
        </is>
      </c>
      <c r="C4" s="6" t="inlineStr">
        <is>
          <t>Legacy CPAT</t>
        </is>
      </c>
      <c r="D4" s="6" t="inlineStr">
        <is>
          <t>This model</t>
        </is>
      </c>
      <c r="E4" s="6" t="inlineStr">
        <is>
          <t>Why</t>
        </is>
      </c>
      <c r="F4" s="6" t="inlineStr">
        <is>
          <t>Effect</t>
        </is>
      </c>
      <c r="G4" s="6" t="inlineStr">
        <is>
          <t>Type</t>
        </is>
      </c>
    </row>
    <row r="5">
      <c r="A5" s="4" t="n">
        <v>1</v>
      </c>
      <c r="B5" s="4" t="inlineStr">
        <is>
          <t>Elasticities: food &amp; forestry</t>
        </is>
      </c>
      <c r="C5" s="4" t="inlineStr">
        <is>
          <t>Industry elasticities (cpat_coded EC_SECTORS)</t>
        </is>
      </c>
      <c r="D5" s="4" t="inlineStr">
        <is>
          <t>Services (buildings) elasticities</t>
        </is>
      </c>
      <c r="E5" s="4" t="inlineStr">
        <is>
          <t>User decision v0.11; legacy groups food &amp; forestry with services as Commercial</t>
        </is>
      </c>
      <c r="F5" s="4" t="inlineStr">
        <is>
          <t>Food &amp; forestry fuel response</t>
        </is>
      </c>
      <c r="G5" s="4" t="inlineStr">
        <is>
          <t>Decision</t>
        </is>
      </c>
    </row>
    <row r="6">
      <c r="A6" s="4" t="n">
        <v>2</v>
      </c>
      <c r="B6" s="4" t="inlineStr">
        <is>
          <t>Other oil products: pass-through and margin</t>
        </is>
      </c>
      <c r="C6" s="4" t="inlineStr">
        <is>
          <t>Hardcoded 1 and 0</t>
        </is>
      </c>
      <c r="D6" s="4" t="inlineStr">
        <is>
          <t>From the IMF dataset like the other oil products (Egypt 0 and 7.95 $/bbl)</t>
        </is>
      </c>
      <c r="E6" s="4" t="inlineStr">
        <is>
          <t>User decision v0.10: the legacy rule drove the retail price to the 0.01 floor and fuel use 10x by 2030</t>
        </is>
      </c>
      <c r="F6" s="4" t="inlineStr">
        <is>
          <t>Large: other oil products, total fuel use</t>
        </is>
      </c>
      <c r="G6" s="4" t="inlineStr">
        <is>
          <t>Decision</t>
        </is>
      </c>
    </row>
    <row r="7">
      <c r="A7" s="4" t="n">
        <v>3</v>
      </c>
      <c r="B7" s="4" t="inlineStr">
        <is>
          <t>VAT rate where the dataset is blank</t>
        </is>
      </c>
      <c r="C7" s="4" t="inlineStr">
        <is>
          <t>0</t>
        </is>
      </c>
      <c r="D7" s="4" t="inlineStr">
        <is>
          <t>General VAT rate VAT_WEO (Egypt 14%) for residential coal and gas and all-sector oil products; 0 for power, industry, biomass</t>
        </is>
      </c>
      <c r="E7" s="4" t="inlineStr">
        <is>
          <t>User decision v0.10; matches the retail prices in the Egypt dataset</t>
        </is>
      </c>
      <c r="F7" s="4" t="inlineStr">
        <is>
          <t>Historical oil-product retail prices +14%; VAT on new policies</t>
        </is>
      </c>
      <c r="G7" s="7" t="inlineStr">
        <is>
          <t>Assumption</t>
        </is>
      </c>
    </row>
    <row r="8">
      <c r="A8" s="4" t="n">
        <v>4</v>
      </c>
      <c r="B8" s="4" t="inlineStr">
        <is>
          <t>Oil-product share in the VAT of transport fuels</t>
        </is>
      </c>
      <c r="C8" s="4" t="inlineStr">
        <is>
          <t>VAT rate x oil-product share</t>
        </is>
      </c>
      <c r="D8" s="4" t="inlineStr">
        <is>
          <t>Share = 1</t>
        </is>
      </c>
      <c r="E8" s="4" t="inlineStr">
        <is>
          <t>Not yet extracted</t>
        </is>
      </c>
      <c r="F8" s="4" t="inlineStr">
        <is>
          <t>None for Egypt today</t>
        </is>
      </c>
      <c r="G8" s="4" t="inlineStr">
        <is>
          <t>Simplification</t>
        </is>
      </c>
    </row>
    <row r="9">
      <c r="A9" s="4" t="n">
        <v>5</v>
      </c>
      <c r="B9" s="4" t="inlineStr">
        <is>
          <t>New ETS price</t>
        </is>
      </c>
      <c r="C9" s="4" t="inlineStr">
        <is>
          <t>Endogenous: cap relative to baseline emissions (MTInputs 85-87)</t>
        </is>
      </c>
      <c r="D9" s="4" t="inlineStr">
        <is>
          <t>Carbon price inputs (cptraj) once the ETS applies; replaces the carbon tax in ETS-covered sectors</t>
        </is>
      </c>
      <c r="E9" s="4" t="inlineStr">
        <is>
          <t>User decision v0.11: ETS as effective as a carbon tax; emissions not yet modelled</t>
        </is>
      </c>
      <c r="F9" s="4" t="inlineStr">
        <is>
          <t>ETS scenarios</t>
        </is>
      </c>
      <c r="G9" s="4" t="inlineStr">
        <is>
          <t>Simplification</t>
        </is>
      </c>
    </row>
    <row r="10">
      <c r="A10" s="4" t="n">
        <v>6</v>
      </c>
      <c r="B10" s="4" t="inlineStr">
        <is>
          <t>ETS free allocation</t>
        </is>
      </c>
      <c r="C10" s="4" t="inlineStr">
        <is>
          <t>Non-auctioned share can act as a shadow price</t>
        </is>
      </c>
      <c r="D10" s="4" t="inlineStr">
        <is>
          <t>Full permit price in the retail price; auction share only for revenue</t>
        </is>
      </c>
      <c r="E10" s="4" t="inlineStr">
        <is>
          <t>As effective as a carbon tax (marginal incentive unchanged)</t>
        </is>
      </c>
      <c r="F10" s="4" t="inlineStr">
        <is>
          <t>Price level in ETS sectors; revenue</t>
        </is>
      </c>
      <c r="G10" s="4" t="inlineStr">
        <is>
          <t>Simplification</t>
        </is>
      </c>
    </row>
    <row r="11">
      <c r="A11" s="4" t="n">
        <v>7</v>
      </c>
      <c r="B11" s="4" t="inlineStr">
        <is>
          <t>Existing ETS and existing carbon taxes</t>
        </is>
      </c>
      <c r="C11" s="4" t="inlineStr">
        <is>
          <t>Included where they exist</t>
        </is>
      </c>
      <c r="D11" s="4" t="inlineStr">
        <is>
          <t>Not modelled</t>
        </is>
      </c>
      <c r="E11" s="4" t="inlineStr">
        <is>
          <t>None for Egypt</t>
        </is>
      </c>
      <c r="F11" s="4" t="inlineStr">
        <is>
          <t>Other countries</t>
        </is>
      </c>
      <c r="G11" s="4" t="inlineStr">
        <is>
          <t>Not yet</t>
        </is>
      </c>
    </row>
    <row r="12">
      <c r="A12" s="4" t="n">
        <v>8</v>
      </c>
      <c r="B12" s="4" t="inlineStr">
        <is>
          <t>Sectoral shadow prices</t>
        </is>
      </c>
      <c r="C12" s="4" t="inlineStr">
        <is>
          <t>Feebates + non-auctioned ETS + regulations</t>
        </is>
      </c>
      <c r="D12" s="4" t="inlineStr">
        <is>
          <t>Feebates + regulations (placeholder 0)</t>
        </is>
      </c>
      <c r="E12" s="4" t="inlineStr">
        <is>
          <t>Regulations not yet; ETS in the price</t>
        </is>
      </c>
      <c r="F12" s="4" t="inlineStr">
        <is>
          <t>Regulation scenarios</t>
        </is>
      </c>
      <c r="G12" s="4" t="inlineStr">
        <is>
          <t>Not yet</t>
        </is>
      </c>
    </row>
    <row r="13">
      <c r="A13" s="4" t="n">
        <v>9</v>
      </c>
      <c r="B13" s="4" t="inlineStr">
        <is>
          <t>Policy paths after the target year</t>
        </is>
      </c>
      <c r="C13" s="4" t="inlineStr">
        <is>
          <t>Per instrument (carbon price: MTInputs switch)</t>
        </is>
      </c>
      <c r="D13" s="4" t="inlineStr">
        <is>
          <t>Linear continuation for fuel price reform and feebates; carbon price keeps the switch; ETS auction share constant</t>
        </is>
      </c>
      <c r="E13" s="4" t="inlineStr">
        <is>
          <t>User decision v0.8 (one default)</t>
        </is>
      </c>
      <c r="F13" s="4" t="inlineStr">
        <is>
          <t>Post-target years</t>
        </is>
      </c>
      <c r="G13" s="4" t="inlineStr">
        <is>
          <t>Decision</t>
        </is>
      </c>
    </row>
    <row r="14">
      <c r="A14" s="4" t="n">
        <v>10</v>
      </c>
      <c r="B14" s="4" t="inlineStr">
        <is>
          <t>Feebate grouping</t>
        </is>
      </c>
      <c r="C14" s="4" t="inlineStr">
        <is>
          <t>Main grouping (buildings = residential rate)</t>
        </is>
      </c>
      <c r="D14" s="4" t="inlineStr">
        <is>
          <t>Same: food &amp; forestry and services take the residential rate; other energy use the industry rate</t>
        </is>
      </c>
      <c r="E14" s="4" t="inlineStr">
        <is>
          <t>User decision v0.8</t>
        </is>
      </c>
      <c r="F14" s="4" t="inlineStr">
        <is>
          <t>None</t>
        </is>
      </c>
      <c r="G14" s="4" t="inlineStr">
        <is>
          <t>Same</t>
        </is>
      </c>
    </row>
    <row r="15">
      <c r="A15" s="4" t="n">
        <v>11</v>
      </c>
      <c r="B15" s="4" t="inlineStr">
        <is>
          <t>Biomass carbon-tax coverage</t>
        </is>
      </c>
      <c r="C15" s="4" t="inlineStr">
        <is>
          <t>No switch</t>
        </is>
      </c>
      <c r="D15" s="4" t="inlineStr">
        <is>
          <t>TRUE (EF 0)</t>
        </is>
      </c>
      <c r="E15" s="4" t="inlineStr">
        <is>
          <t>User decision v0.8</t>
        </is>
      </c>
      <c r="F15" s="4" t="inlineStr">
        <is>
          <t>None</t>
        </is>
      </c>
      <c r="G15" s="4" t="inlineStr">
        <is>
          <t>Decision</t>
        </is>
      </c>
    </row>
    <row r="16">
      <c r="A16" s="4" t="n">
        <v>12</v>
      </c>
      <c r="B16" s="4" t="inlineStr">
        <is>
          <t>Margins and production costs</t>
        </is>
      </c>
      <c r="C16" s="4" t="inlineStr">
        <is>
          <t>cpat_coded applies no inflation conversion</t>
        </is>
      </c>
      <c r="D16" s="4" t="inlineStr">
        <is>
          <t>x CPI index of the base year</t>
        </is>
      </c>
      <c r="E16" s="4" t="inlineStr">
        <is>
          <t>Consistent real terms (assumption A4)</t>
        </is>
      </c>
      <c r="F16" s="4" t="inlineStr">
        <is>
          <t>Coal and gas supply cost level</t>
        </is>
      </c>
      <c r="G16" s="4" t="inlineStr">
        <is>
          <t>To check (bucket 5)</t>
        </is>
      </c>
    </row>
    <row r="17">
      <c r="A17" s="4" t="n">
        <v>13</v>
      </c>
      <c r="B17" s="4" t="inlineStr">
        <is>
          <t>Existing taxes and subsidies</t>
        </is>
      </c>
      <c r="C17" s="4" t="inlineStr">
        <is>
          <t>txo = fixed tax (fadtx) + fixed subsidy (fixs) + floating part (cs)</t>
        </is>
      </c>
      <c r="D17" s="4" t="inlineStr">
        <is>
          <t>Split by the sign of txo: etx = max(txo, 0), esub = max(-txo, 0)</t>
        </is>
      </c>
      <c r="E17" s="4" t="inlineStr">
        <is>
          <t>Simple and revenue-ready; same totals</t>
        </is>
      </c>
      <c r="F17" s="4" t="inlineStr">
        <is>
          <t>Presentation only</t>
        </is>
      </c>
      <c r="G17" s="4" t="inlineStr">
        <is>
          <t>Simplification</t>
        </is>
      </c>
    </row>
    <row r="18">
      <c r="A18" s="4" t="n">
        <v>14</v>
      </c>
      <c r="B18" s="4" t="inlineStr">
        <is>
          <t>Subsidy and price-control phase-outs</t>
        </is>
      </c>
      <c r="C18" s="4" t="inlineStr">
        <is>
          <t>MTInputs 123-138, 191-195</t>
        </is>
      </c>
      <c r="D18" s="4" t="inlineStr">
        <is>
          <t>Not yet (phase-out factors 1)</t>
        </is>
      </c>
      <c r="E18" s="4" t="inlineStr">
        <is>
          <t>Later per-fuel policy input; esubpu prepared</t>
        </is>
      </c>
      <c r="F18" s="4" t="inlineStr">
        <is>
          <t>Reform scenarios</t>
        </is>
      </c>
      <c r="G18" s="4" t="inlineStr">
        <is>
          <t>Not yet</t>
        </is>
      </c>
    </row>
    <row r="19">
      <c r="A19" s="4" t="n">
        <v>15</v>
      </c>
      <c r="B19" s="4" t="inlineStr">
        <is>
          <t>Producer subsidies</t>
        </is>
      </c>
      <c r="C19" s="4" t="inlineStr">
        <is>
          <t>In the supply cost</t>
        </is>
      </c>
      <c r="D19" s="4" t="inlineStr">
        <is>
          <t>Left out</t>
        </is>
      </c>
      <c r="E19" s="4" t="inlineStr">
        <is>
          <t>Zero for Egypt</t>
        </is>
      </c>
      <c r="F19" s="4" t="inlineStr">
        <is>
          <t>Other countries</t>
        </is>
      </c>
      <c r="G19" s="4" t="inlineStr">
        <is>
          <t>Not yet</t>
        </is>
      </c>
    </row>
    <row r="20">
      <c r="A20" s="4" t="n">
        <v>16</v>
      </c>
      <c r="B20" s="4" t="inlineStr">
        <is>
          <t>Ad-valorem baseline taxes; Europe LNG shift</t>
        </is>
      </c>
      <c r="C20" s="4" t="inlineStr">
        <is>
          <t>Per Prices_int assumptions</t>
        </is>
      </c>
      <c r="D20" s="4" t="inlineStr">
        <is>
          <t>Fixed taxes only; no shift</t>
        </is>
      </c>
      <c r="E20" s="4" t="inlineStr">
        <is>
          <t>Egypt: Fixed taxes, Global gas market</t>
        </is>
      </c>
      <c r="F20" s="4" t="inlineStr">
        <is>
          <t>Other countries</t>
        </is>
      </c>
      <c r="G20" s="4" t="inlineStr">
        <is>
          <t>Not yet</t>
        </is>
      </c>
    </row>
    <row r="21">
      <c r="A21" s="4" t="n">
        <v>17</v>
      </c>
      <c r="B21" s="4" t="inlineStr">
        <is>
          <t>Fuel-use equation</t>
        </is>
      </c>
      <c r="C21" s="4" t="inlineStr">
        <is>
          <t>Includes Covid factor and additional policy efficiency gains (MTInputs 242-245)</t>
        </is>
      </c>
      <c r="D21" s="4" t="inlineStr">
        <is>
          <t>CPAT eq. 3.3.3 without them</t>
        </is>
      </c>
      <c r="E21" s="4" t="inlineStr">
        <is>
          <t>Not yet</t>
        </is>
      </c>
      <c r="F21" s="4" t="inlineStr">
        <is>
          <t>Small</t>
        </is>
      </c>
      <c r="G21" s="4" t="inlineStr">
        <is>
          <t>Not yet</t>
        </is>
      </c>
    </row>
    <row r="22">
      <c r="A22" s="4" t="n">
        <v>18</v>
      </c>
      <c r="B22" s="4" t="inlineStr">
        <is>
          <t>Power, electricity prices, emissions</t>
        </is>
      </c>
      <c r="C22" s="4" t="inlineStr">
        <is>
          <t>Modelled</t>
        </is>
      </c>
      <c r="D22" s="4" t="inlineStr">
        <is>
          <t>Not yet (section 3 placeholder)</t>
        </is>
      </c>
      <c r="E22" s="4" t="inlineStr">
        <is>
          <t>Later buckets</t>
        </is>
      </c>
      <c r="F22" s="4" t="inlineStr">
        <is>
          <t>Totals and revenues exclude power and electricity</t>
        </is>
      </c>
      <c r="G22" s="4" t="inlineStr">
        <is>
          <t>Not yet</t>
        </is>
      </c>
    </row>
    <row r="23">
      <c r="A23" s="4" t="n">
        <v>19</v>
      </c>
      <c r="B23" s="4" t="inlineStr">
        <is>
          <t>Emissions</t>
        </is>
      </c>
      <c r="C23" s="4" t="inlineStr">
        <is>
          <t>All GHGs and local pollutants; inventory-adjusted EFs; power and process emissions</t>
        </is>
      </c>
      <c r="D23" s="4" t="inlineStr">
        <is>
          <t>CO2 from fuel combustion only, IIASA EFs without inventory adjustment; no power, no process emissions</t>
        </is>
      </c>
      <c r="E23" s="4" t="inlineStr">
        <is>
          <t>User decision v0.13: CO2 first</t>
        </is>
      </c>
      <c r="F23" s="4" t="inlineStr">
        <is>
          <t>Emission levels</t>
        </is>
      </c>
      <c r="G23" s="4" t="inlineStr">
        <is>
          <t>Not yet</t>
        </is>
      </c>
    </row>
    <row r="24">
      <c r="A24" s="4" t="n">
        <v>20</v>
      </c>
      <c r="B24" s="4" t="inlineStr">
        <is>
          <t>Revenue structure</t>
        </is>
      </c>
      <c r="C24" s="4" t="inlineStr">
        <is>
          <t>Revenue by instrument incl. electricity, producer subsidies, ETS allowances, GDP feedback</t>
        </is>
      </c>
      <c r="D24" s="4" t="inlineStr">
        <is>
          <t>Three separate calculations per subsector and fuel: existing taxes (txo positive part + VAT), existing consumer subsidies, new policies (carbon tax, excise, auctioned ETS, VAT on them); no power, no producer subsidies, no GDP feedback</t>
        </is>
      </c>
      <c r="E24" s="4" t="inlineStr">
        <is>
          <t>User request v0.12; scope of the prototype</t>
        </is>
      </c>
      <c r="F24" s="4" t="inlineStr">
        <is>
          <t>Revenue levels</t>
        </is>
      </c>
      <c r="G24" s="4" t="inlineStr">
        <is>
          <t>Simplification</t>
        </is>
      </c>
    </row>
    <row r="25">
      <c r="A25" s="4" t="n">
        <v>21</v>
      </c>
      <c r="B25" s="4" t="inlineStr">
        <is>
          <t>Horizon and indices</t>
        </is>
      </c>
      <c r="C25" s="4" t="inlineStr">
        <is>
          <t>To 2050; CPI held flat after 2031</t>
        </is>
      </c>
      <c r="D25" s="4" t="inlineStr">
        <is>
          <t>To 2040; same indices; values after 2030 not a legacy target</t>
        </is>
      </c>
      <c r="E25" s="4" t="inlineStr">
        <is>
          <t>User decision v0.9 / v0.11</t>
        </is>
      </c>
      <c r="F25" s="4" t="inlineStr">
        <is>
          <t>Post-2030</t>
        </is>
      </c>
      <c r="G25" s="4" t="inlineStr">
        <is>
          <t>Decision</t>
        </is>
      </c>
    </row>
    <row r="26">
      <c r="A26" s="4" t="n">
        <v>22</v>
      </c>
      <c r="B26" s="4" t="inlineStr">
        <is>
          <t>Data vintage</t>
        </is>
      </c>
      <c r="C26" s="4" t="inlineStr">
        <is>
          <t>Proprietary price forecasts; IEA balances</t>
        </is>
      </c>
      <c r="D26" s="4" t="inlineStr">
        <is>
          <t>NoPropData extracts; energy use via kernel v1.6; IIASA EFs without inventory adjustment</t>
        </is>
      </c>
      <c r="E26" s="4" t="inlineStr">
        <is>
          <t>No proprietary data</t>
        </is>
      </c>
      <c r="F26" s="4" t="inlineStr">
        <is>
          <t>Levels; legacy price forecasts #N/A</t>
        </is>
      </c>
      <c r="G26" s="4" t="inlineStr">
        <is>
          <t>Data</t>
        </is>
      </c>
    </row>
    <row r="27">
      <c r="A27" s="4" t="n">
        <v>23</v>
      </c>
      <c r="B27" s="4" t="inlineStr">
        <is>
          <t>Formula structure</t>
        </is>
      </c>
      <c r="C27" s="4" t="inlineStr">
        <is>
          <t>Different formulas by block and year</t>
        </is>
      </c>
      <c r="D27" s="4" t="inlineStr">
        <is>
          <t>One formula per variable block; LAMBDA in the right column (2040) with the history/projection IF inside</t>
        </is>
      </c>
      <c r="E27" s="4" t="inlineStr">
        <is>
          <t>Auditability and copy-paste</t>
        </is>
      </c>
      <c r="F27" s="4" t="inlineStr">
        <is>
          <t>None (numerically identical)</t>
        </is>
      </c>
      <c r="G27" s="4" t="inlineStr">
        <is>
          <t>Design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F29"/>
  <sheetViews>
    <sheetView workbookViewId="0">
      <selection activeCell="A1" sqref="A1"/>
    </sheetView>
  </sheetViews>
  <sheetFormatPr baseColWidth="8" defaultRowHeight="15"/>
  <cols>
    <col width="60" customWidth="1" min="2" max="2"/>
    <col width="14" customWidth="1" min="3" max="3"/>
    <col width="100" customWidth="1" min="4" max="4"/>
    <col width="26" customWidth="1" min="5" max="5"/>
  </cols>
  <sheetData>
    <row r="2">
      <c r="A2" s="1" t="inlineStr">
        <is>
          <t>Settings</t>
        </is>
      </c>
      <c r="B2" s="2" t="n"/>
      <c r="C2" s="2" t="n"/>
      <c r="D2" s="2" t="n"/>
      <c r="E2" s="2" t="n"/>
      <c r="F2" s="2" t="n"/>
    </row>
    <row r="4">
      <c r="B4" s="5" t="inlineStr">
        <is>
          <t>Country code</t>
        </is>
      </c>
      <c r="C4" s="8" t="inlineStr">
        <is>
          <t>EGY</t>
        </is>
      </c>
    </row>
    <row r="5">
      <c r="B5" s="5" t="inlineStr">
        <is>
          <t>Country name</t>
        </is>
      </c>
      <c r="C5" s="5">
        <f>INDEX(Countries!$B$4:$B$1000,MATCH($C$4,Countries!$A$4:$A$1000,0))</f>
        <v/>
      </c>
    </row>
    <row r="6">
      <c r="B6" s="5" t="inlineStr">
        <is>
          <t>Income group (selects elasticities)</t>
        </is>
      </c>
      <c r="C6" s="5">
        <f>INDEX(Countries!$D$4:$D$1000,MATCH($C$4,Countries!$A$4:$A$1000,0))</f>
        <v/>
      </c>
    </row>
    <row r="7">
      <c r="B7" s="5" t="inlineStr">
        <is>
          <t>Base year</t>
        </is>
      </c>
      <c r="C7" s="8" t="n">
        <v>2022</v>
      </c>
    </row>
    <row r="8">
      <c r="B8" s="5" t="inlineStr">
        <is>
          <t>Results in real USD of year (MTInputs ResultsYear, scenario 1)</t>
        </is>
      </c>
      <c r="C8" s="5">
        <f>INDEX(MTInputs!$J$8:$J$415,MATCH("ResultsYear",MTInputs!$H$8:$H$415,0))</f>
        <v/>
      </c>
    </row>
    <row r="9">
      <c r="B9" s="5" t="inlineStr">
        <is>
          <t>Government energy price controls (MTInputs GovPriceControls, scenario 1)</t>
        </is>
      </c>
      <c r="C9" s="5">
        <f>INDEX(MTInputs!$J$8:$J$415,MATCH("GovPriceControls",MTInputs!$H$8:$H$415,0))</f>
        <v/>
      </c>
    </row>
    <row r="10">
      <c r="B10" s="5" t="inlineStr">
        <is>
          <t>Last historical price year (IMF price dataset)</t>
        </is>
      </c>
      <c r="C10" s="8" t="n">
        <v>2024</v>
      </c>
    </row>
    <row r="11">
      <c r="B11" s="5" t="inlineStr">
        <is>
          <t>Gas market (PriceAssump, by country name)</t>
        </is>
      </c>
      <c r="C11" s="5">
        <f>INDEX(PriceAssump!$C$4:$C$400,MATCH($C$5,PriceAssump!$A$4:$A$400,0))</f>
        <v/>
      </c>
    </row>
    <row r="12">
      <c r="B12" s="5" t="inlineStr">
        <is>
          <t>Gas price commodity key (Prices_int)</t>
        </is>
      </c>
      <c r="C12" s="5">
        <f>IF($C$11="LNG","lng",IF($C$11="Europe","eur",IF($C$11="North Am","nam","glo")))</f>
        <v/>
      </c>
    </row>
    <row r="13">
      <c r="B13" s="5" t="inlineStr">
        <is>
          <t>PJ per ktoe (ktoe x PJ/ktoe x $/GJ = USD million; x tCO2/GJ = MtCO2)</t>
        </is>
      </c>
      <c r="C13" s="8" t="n">
        <v>0.041868</v>
      </c>
    </row>
    <row r="15">
      <c r="B15" s="9" t="inlineStr">
        <is>
          <t>Version log</t>
        </is>
      </c>
    </row>
    <row r="16">
      <c r="B16" s="10" t="inlineStr">
        <is>
          <t>Version</t>
        </is>
      </c>
      <c r="C16" s="10" t="inlineStr">
        <is>
          <t>Date</t>
        </is>
      </c>
      <c r="D16" s="10" t="inlineStr">
        <is>
          <t>Description</t>
        </is>
      </c>
      <c r="E16" s="10" t="inlineStr">
        <is>
          <t>Max abs regression diff</t>
        </is>
      </c>
    </row>
    <row r="17">
      <c r="B17" s="5" t="inlineStr">
        <is>
          <t>0.1</t>
        </is>
      </c>
      <c r="C17" s="5" t="inlineStr">
        <is>
          <t>2026-10-08</t>
        </is>
      </c>
      <c r="D17" s="5" t="inlineStr">
        <is>
          <t>First build: design 2 price -&gt; fuel-use prototype, Egypt base data, 2 scenarios.</t>
        </is>
      </c>
      <c r="E17" s="5" t="inlineStr">
        <is>
          <t>n/a (first version)</t>
        </is>
      </c>
    </row>
    <row r="18">
      <c r="B18" s="5" t="inlineStr">
        <is>
          <t>0.2</t>
        </is>
      </c>
      <c r="C18" s="5" t="inlineStr">
        <is>
          <t>2026-10-08</t>
        </is>
      </c>
      <c r="D18" s="5" t="inlineStr">
        <is>
          <t>Inputs sheet by fuel|subsector (lookups separated from formulas); 4 hidden parameter columns D:G, global parameters; base year 2022 in column L; named LAMBDAs in 2035.</t>
        </is>
      </c>
      <c r="E18" s="5" t="inlineStr">
        <is>
          <t>0 (vs v0.1)</t>
        </is>
      </c>
    </row>
    <row r="19">
      <c r="B19" s="5" t="inlineStr">
        <is>
          <t>0.3</t>
        </is>
      </c>
      <c r="C19" s="5" t="inlineStr">
        <is>
          <t>2026-10-08</t>
        </is>
      </c>
      <c r="D19" s="5" t="inlineStr">
        <is>
          <t>Variable codes in column A; labels from Variables; code column per scenario with full CPAT codes (auto-numbered).</t>
        </is>
      </c>
      <c r="E19" s="5" t="inlineStr">
        <is>
          <t>0 (vs v0.2)</t>
        </is>
      </c>
    </row>
    <row r="20">
      <c r="B20" s="5" t="inlineStr">
        <is>
          <t>0.4</t>
        </is>
      </c>
      <c r="C20" s="5" t="inlineStr">
        <is>
          <t>2026-10-08</t>
        </is>
      </c>
      <c r="D20" s="5" t="inlineStr">
        <is>
          <t>Row outline: blocks roll up.</t>
        </is>
      </c>
      <c r="E20" s="5" t="inlineStr">
        <is>
          <t>0 (vs v0.3)</t>
        </is>
      </c>
    </row>
    <row r="21">
      <c r="B21" s="5" t="inlineStr">
        <is>
          <t>0.5</t>
        </is>
      </c>
      <c r="C21" s="5" t="inlineStr">
        <is>
          <t>2026-10-08</t>
        </is>
      </c>
      <c r="D21" s="5" t="inlineStr">
        <is>
          <t>White band text; summary lines under bands.</t>
        </is>
      </c>
      <c r="E21" s="5" t="inlineStr">
        <is>
          <t>0 (vs v0.4)</t>
        </is>
      </c>
    </row>
    <row r="22">
      <c r="B22" s="5" t="inlineStr">
        <is>
          <t>0.6</t>
        </is>
      </c>
      <c r="C22" s="5" t="inlineStr">
        <is>
          <t>2026-10-08</t>
        </is>
      </c>
      <c r="D22" s="5" t="inlineStr">
        <is>
          <t>MTInputs sheet per scenario; carbon price from MTInputs.</t>
        </is>
      </c>
      <c r="E22" s="5" t="inlineStr">
        <is>
          <t>0 (vs v0.5)</t>
        </is>
      </c>
    </row>
    <row r="23">
      <c r="B23" s="5" t="inlineStr">
        <is>
          <t>0.7</t>
        </is>
      </c>
      <c r="C23" s="5" t="inlineStr">
        <is>
          <t>2026-10-08</t>
        </is>
      </c>
      <c r="D23" s="5" t="inlineStr">
        <is>
          <t>Legacy CPAT section layout (1 Policies, 3 Power, 5-8 sectors, 11 Results; subsector &gt; variable &gt; fuel); policy wedges: new carbon tax with MTInputs coverage, new excise (fuel price reform), total new policy; feebate shadow price (not yet used).</t>
        </is>
      </c>
      <c r="E23" s="5" t="inlineStr">
        <is>
          <t>0 (common codes vs v0.6)</t>
        </is>
      </c>
    </row>
    <row r="24">
      <c r="B24" s="5" t="inlineStr">
        <is>
          <t>0.8</t>
        </is>
      </c>
      <c r="C24" s="5" t="inlineStr">
        <is>
          <t>2026-10-08</t>
        </is>
      </c>
      <c r="D24" s="5" t="inlineStr">
        <is>
          <t>Shadow price on the efficiency margin of fuel use; shadow prices by sector and share impacting efficiency in section 1; all policy paths continue linearly; biomass carbon-tax coverage TRUE.</t>
        </is>
      </c>
      <c r="E24" s="5" t="inlineStr">
        <is>
          <t>0 (common codes vs v0.7, no feebate)</t>
        </is>
      </c>
    </row>
    <row r="25">
      <c r="B25" s="5" t="inlineStr">
        <is>
          <t>0.9</t>
        </is>
      </c>
      <c r="C25" s="5" t="inlineStr">
        <is>
          <t>2026-10-08</t>
        </is>
      </c>
      <c r="D25" s="5" t="inlineStr">
        <is>
          <t>Domestic price projection (legacy method) in section 2: international prices by source, supply cost, excise and other taxes with pass-through, retail price before new policies; real USD of ResultsYear (CPI and deflator indices); historical prices 2022-2024 from data; per subsector atp = rpb + nce x (1 + VAT).</t>
        </is>
      </c>
      <c r="E25" s="5" t="inlineStr">
        <is>
          <t>intended change: all prices and fuel use (see check report)</t>
        </is>
      </c>
    </row>
    <row r="26">
      <c r="B26" s="5" t="inlineStr">
        <is>
          <t>0.10</t>
        </is>
      </c>
      <c r="C26" s="5" t="inlineStr">
        <is>
          <t>2026-10-08</t>
        </is>
      </c>
      <c r="D26" s="5" t="inlineStr">
        <is>
          <t>Other oil products treated like the other oil products (pass-through and margin from data); VAT-rate assumption where data blank (VAT_WEO for residential and oil products); changed data marked bright yellow.</t>
        </is>
      </c>
      <c r="E26" s="5" t="inlineStr">
        <is>
          <t>intended change: prices with VAT, other oil products, fuel use</t>
        </is>
      </c>
    </row>
    <row r="27">
      <c r="B27" s="5" t="inlineStr">
        <is>
          <t>0.11</t>
        </is>
      </c>
      <c r="C27" s="5" t="inlineStr">
        <is>
          <t>2026-10-09</t>
        </is>
      </c>
      <c r="D27" s="5" t="inlineStr">
        <is>
          <t>Horizon 2040; food &amp; forestry with services elasticities; new ETS (price = carbon price inputs, replaces the carbon tax where it covers); sectoral shadow prices (feebates + regulations placeholder); section 2: VAT payment, existing taxes and subsidies, subsidy per price unit; LAMBDA in the right column of every calculated row; separate history / projection column blocks; LegacyDiff sheet; 12. Revenues prepared.</t>
        </is>
      </c>
      <c r="E27" s="5" t="inlineStr">
        <is>
          <t>0 to 2035 on unaffected codes (see check report); foo and horizon changes intended</t>
        </is>
      </c>
    </row>
    <row r="28">
      <c r="B28" s="5" t="inlineStr">
        <is>
          <t>0.12</t>
        </is>
      </c>
      <c r="C28" s="5" t="inlineStr">
        <is>
          <t>2026-10-09</t>
        </is>
      </c>
      <c r="D28" s="5" t="inlineStr">
        <is>
          <t>Revenues: existing tax revenue, existing subsidy cost and new-policy revenue as separate calculations per subsector and fuel; section 12 totals by sector, net existing, total and change vs scenario 1.</t>
        </is>
      </c>
      <c r="E28" s="5" t="inlineStr">
        <is>
          <t>0 on all v0.11 codes</t>
        </is>
      </c>
    </row>
    <row r="29">
      <c r="B29" s="5" t="inlineStr">
        <is>
          <t>0.13</t>
        </is>
      </c>
      <c r="C29" s="5" t="inlineStr">
        <is>
          <t>2026-10-09</t>
        </is>
      </c>
      <c r="D29" s="5" t="inlineStr">
        <is>
          <t>CO2 emissions from fuel combustion per subsector and fuel (fuel use x EF); section 13 totals by sector and fuel, change vs scenario 1.</t>
        </is>
      </c>
      <c r="E29" s="5" t="inlineStr">
        <is>
          <t>0 on all v0.12 codes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15"/>
  <sheetViews>
    <sheetView workbookViewId="0">
      <pane xSplit="3" ySplit="7" topLeftCell="D8" activePane="bottomRight" state="frozen"/>
      <selection pane="topRight"/>
      <selection pane="bottomLeft"/>
      <selection pane="bottomRight" activeCell="A1" sqref="A1"/>
    </sheetView>
  </sheetViews>
  <sheetFormatPr baseColWidth="8" defaultRowHeight="15"/>
  <cols>
    <col width="4" customWidth="1" min="1" max="1"/>
    <col width="55" customWidth="1" min="2" max="2"/>
    <col width="16" customWidth="1" min="3" max="3"/>
    <col hidden="1" width="13" customWidth="1" min="4" max="4"/>
    <col hidden="1" width="13" customWidth="1" min="5" max="5"/>
    <col width="22" customWidth="1" min="6" max="6"/>
    <col width="22" customWidth="1" min="7" max="7"/>
    <col width="22" customWidth="1" min="8" max="8"/>
    <col width="3" customWidth="1" min="9" max="9"/>
    <col width="16" customWidth="1" min="10" max="10"/>
    <col width="16" customWidth="1" min="11" max="11"/>
  </cols>
  <sheetData>
    <row r="1">
      <c r="A1" s="11" t="n"/>
      <c r="B1" s="12" t="inlineStr">
        <is>
          <t>MTInputs template - row structure copied exactly from legacy CPAT MTInputs</t>
        </is>
      </c>
      <c r="C1" s="11" t="n"/>
      <c r="D1" s="11" t="n"/>
      <c r="E1" s="11" t="n"/>
      <c r="F1" s="11" t="n"/>
      <c r="G1" s="11" t="n"/>
      <c r="H1" s="11" t="n"/>
    </row>
    <row r="2">
      <c r="A2" s="13" t="n"/>
      <c r="B2" s="13" t="inlineStr">
        <is>
          <t>Do not insert/delete rows. Columns D:E are hidden placeholders (MT values, Dashboard values).</t>
        </is>
      </c>
      <c r="C2" s="13" t="n"/>
      <c r="D2" s="13" t="n"/>
      <c r="E2" s="13" t="n"/>
      <c r="F2" s="13" t="n"/>
      <c r="G2" s="13" t="n"/>
      <c r="H2" s="13" t="n"/>
    </row>
    <row r="3">
      <c r="A3" s="13" t="n"/>
      <c r="B3" s="13" t="inlineStr">
        <is>
          <t>Rows must match legacy exactly. Green (EBF1DE) = used by module; grey (F2F2F2) = unused. See NORMS.md section 4.</t>
        </is>
      </c>
      <c r="C3" s="13" t="n"/>
      <c r="D3" s="13" t="n"/>
      <c r="E3" s="13" t="n"/>
      <c r="F3" s="13" t="n"/>
      <c r="G3" s="13" t="n"/>
      <c r="H3" s="13" t="n"/>
      <c r="J3" s="9" t="inlineStr">
        <is>
          <t>Scenario columns (Used for calculation): number in row 5, name in row 6. Red = changed from the template value. Copy the last column one to the right to add a scenario.</t>
        </is>
      </c>
    </row>
    <row r="4"/>
    <row r="5">
      <c r="C5" t="b">
        <v>0</v>
      </c>
      <c r="D5" t="inlineStr">
        <is>
          <t>&lt;-- Should normally  be "FALSE"!</t>
        </is>
      </c>
      <c r="J5" s="14" t="n">
        <v>1</v>
      </c>
      <c r="K5" s="15">
        <f>J5+1</f>
        <v/>
      </c>
    </row>
    <row r="6">
      <c r="D6" t="n">
        <v>6</v>
      </c>
      <c r="J6" s="10" t="inlineStr">
        <is>
          <t>Baseline (no carbon price)</t>
        </is>
      </c>
      <c r="K6" s="10" t="inlineStr">
        <is>
          <t>Carbon price $20/tCO2 from 2027</t>
        </is>
      </c>
    </row>
    <row r="7">
      <c r="B7" s="16" t="inlineStr">
        <is>
          <t>Parameters</t>
        </is>
      </c>
      <c r="C7" s="16" t="inlineStr">
        <is>
          <t>unit</t>
        </is>
      </c>
      <c r="D7" s="16" t="inlineStr">
        <is>
          <t>MT values</t>
        </is>
      </c>
      <c r="E7" s="16" t="inlineStr">
        <is>
          <t>"Dashboard" values</t>
        </is>
      </c>
      <c r="F7" s="16" t="inlineStr">
        <is>
          <t>Used for calculation</t>
        </is>
      </c>
      <c r="G7" s="16" t="inlineStr">
        <is>
          <t>Defaults</t>
        </is>
      </c>
      <c r="H7" s="16" t="inlineStr">
        <is>
          <t>NameOfParameter</t>
        </is>
      </c>
      <c r="J7" s="17" t="inlineStr">
        <is>
          <t>Used for calculation</t>
        </is>
      </c>
      <c r="K7" s="17" t="inlineStr">
        <is>
          <t>Used for calculation</t>
        </is>
      </c>
    </row>
    <row r="8">
      <c r="B8" s="18" t="inlineStr">
        <is>
          <t>Country</t>
        </is>
      </c>
      <c r="C8" s="18" t="n"/>
      <c r="D8" s="18" t="n"/>
      <c r="E8" s="18" t="n"/>
      <c r="F8" s="18" t="inlineStr">
        <is>
          <t>Egypt</t>
        </is>
      </c>
      <c r="G8" s="18" t="inlineStr">
        <is>
          <t>Egypt</t>
        </is>
      </c>
      <c r="H8" s="18" t="inlineStr">
        <is>
          <t>Countryname</t>
        </is>
      </c>
      <c r="J8" s="8" t="inlineStr">
        <is>
          <t>Egypt</t>
        </is>
      </c>
      <c r="K8" s="8" t="inlineStr">
        <is>
          <t>Egypt</t>
        </is>
      </c>
    </row>
    <row r="9">
      <c r="B9" s="16" t="inlineStr">
        <is>
          <t>Scenario identification</t>
        </is>
      </c>
    </row>
    <row r="10">
      <c r="B10" s="18" t="inlineStr">
        <is>
          <t>Scenario ID</t>
        </is>
      </c>
      <c r="C10" s="18" t="inlineStr">
        <is>
          <t>#</t>
        </is>
      </c>
      <c r="D10" s="18" t="n"/>
      <c r="E10" s="18" t="n"/>
      <c r="F10" s="18" t="inlineStr">
        <is>
          <t>N/A</t>
        </is>
      </c>
      <c r="G10" s="18" t="inlineStr">
        <is>
          <t>N/A</t>
        </is>
      </c>
      <c r="H10" s="18" t="inlineStr">
        <is>
          <t>MSTScenarioID</t>
        </is>
      </c>
      <c r="J10" s="8">
        <f>J$5</f>
        <v/>
      </c>
      <c r="K10" s="8">
        <f>K$5</f>
        <v/>
      </c>
    </row>
    <row r="11">
      <c r="B11" s="18" t="inlineStr">
        <is>
          <t>Scenario status</t>
        </is>
      </c>
      <c r="C11" s="18" t="inlineStr">
        <is>
          <t>switch</t>
        </is>
      </c>
      <c r="D11" s="18" t="n"/>
      <c r="E11" s="18" t="n"/>
      <c r="F11" s="18" t="inlineStr">
        <is>
          <t>N/A</t>
        </is>
      </c>
      <c r="G11" s="18" t="inlineStr">
        <is>
          <t>N/A</t>
        </is>
      </c>
      <c r="H11" s="18" t="n"/>
      <c r="J11" s="8" t="inlineStr">
        <is>
          <t>N/A</t>
        </is>
      </c>
      <c r="K11" s="8" t="inlineStr">
        <is>
          <t>N/A</t>
        </is>
      </c>
    </row>
    <row r="12">
      <c r="B12" s="18" t="inlineStr">
        <is>
          <t>Scenario name</t>
        </is>
      </c>
      <c r="C12" s="18" t="inlineStr">
        <is>
          <t>name</t>
        </is>
      </c>
      <c r="D12" s="18" t="n"/>
      <c r="E12" s="18" t="n"/>
      <c r="F12" s="18" t="inlineStr">
        <is>
          <t>N/A</t>
        </is>
      </c>
      <c r="G12" s="18" t="inlineStr">
        <is>
          <t>N/A</t>
        </is>
      </c>
      <c r="H12" s="18" t="n"/>
      <c r="J12" s="8">
        <f>J$6</f>
        <v/>
      </c>
      <c r="K12" s="8">
        <f>K$6</f>
        <v/>
      </c>
    </row>
    <row r="13">
      <c r="B13" s="18" t="inlineStr">
        <is>
          <t>Chosen policy</t>
        </is>
      </c>
      <c r="C13" s="18" t="inlineStr">
        <is>
          <t>switch</t>
        </is>
      </c>
      <c r="D13" s="18" t="n"/>
      <c r="E13" s="18" t="n"/>
      <c r="F13" s="18" t="inlineStr">
        <is>
          <t xml:space="preserve"> - Carbon tax</t>
        </is>
      </c>
      <c r="G13" s="18" t="inlineStr">
        <is>
          <t xml:space="preserve"> - Carbon tax</t>
        </is>
      </c>
      <c r="H13" s="18" t="inlineStr">
        <is>
          <t>ScenarioSelected</t>
        </is>
      </c>
      <c r="J13" s="8" t="inlineStr">
        <is>
          <t xml:space="preserve"> - Carbon tax</t>
        </is>
      </c>
      <c r="K13" s="8" t="inlineStr">
        <is>
          <t xml:space="preserve"> - Carbon tax</t>
        </is>
      </c>
    </row>
    <row r="14">
      <c r="B14" s="18" t="inlineStr">
        <is>
          <t>Scenario status for macro</t>
        </is>
      </c>
      <c r="C14" s="18" t="inlineStr">
        <is>
          <t>#</t>
        </is>
      </c>
      <c r="D14" s="18" t="n"/>
      <c r="E14" s="18" t="n"/>
      <c r="F14" s="18" t="inlineStr">
        <is>
          <t>N/A</t>
        </is>
      </c>
      <c r="G14" s="18" t="inlineStr">
        <is>
          <t>N/A</t>
        </is>
      </c>
      <c r="H14" s="18" t="n"/>
      <c r="J14" s="8" t="inlineStr">
        <is>
          <t>N/A</t>
        </is>
      </c>
      <c r="K14" s="8" t="inlineStr">
        <is>
          <t>N/A</t>
        </is>
      </c>
    </row>
    <row r="15">
      <c r="B15" s="18" t="inlineStr">
        <is>
          <t>Scenario parameters override?</t>
        </is>
      </c>
      <c r="C15" s="18" t="inlineStr">
        <is>
          <t>#</t>
        </is>
      </c>
      <c r="D15" s="18" t="n"/>
      <c r="E15" s="18" t="n"/>
      <c r="F15" s="18" t="inlineStr">
        <is>
          <t>N/A</t>
        </is>
      </c>
      <c r="G15" s="18" t="inlineStr">
        <is>
          <t>N/A</t>
        </is>
      </c>
      <c r="H15" s="18" t="n"/>
      <c r="J15" s="8" t="inlineStr">
        <is>
          <t>N/A</t>
        </is>
      </c>
      <c r="K15" s="8" t="inlineStr">
        <is>
          <t>N/A</t>
        </is>
      </c>
    </row>
    <row r="16">
      <c r="B16" s="18" t="inlineStr">
        <is>
          <t>CPAT-side parameters override?</t>
        </is>
      </c>
      <c r="C16" s="18" t="inlineStr">
        <is>
          <t>switch</t>
        </is>
      </c>
      <c r="D16" s="18" t="n"/>
      <c r="E16" s="18" t="n"/>
      <c r="F16" s="18" t="inlineStr">
        <is>
          <t>Manual*</t>
        </is>
      </c>
      <c r="G16" s="18" t="inlineStr">
        <is>
          <t>Manual*</t>
        </is>
      </c>
      <c r="H16" s="18" t="inlineStr">
        <is>
          <t>CPATDefaultsOrUserDefined</t>
        </is>
      </c>
      <c r="J16" s="8" t="inlineStr">
        <is>
          <t>Manual*</t>
        </is>
      </c>
      <c r="K16" s="8" t="inlineStr">
        <is>
          <t>Manual*</t>
        </is>
      </c>
    </row>
    <row r="17">
      <c r="B17" s="16" t="inlineStr">
        <is>
          <t>Carbon pricing: main inputs</t>
        </is>
      </c>
    </row>
    <row r="18">
      <c r="A18" t="inlineStr">
        <is>
          <t>X</t>
        </is>
      </c>
      <c r="B18" s="18" t="inlineStr">
        <is>
          <t>Carbon pricing start year</t>
        </is>
      </c>
      <c r="C18" s="18" t="inlineStr">
        <is>
          <t>year</t>
        </is>
      </c>
      <c r="D18" s="18" t="n"/>
      <c r="E18" s="18" t="n"/>
      <c r="F18" s="18" t="n">
        <v>2026</v>
      </c>
      <c r="G18" s="18" t="n">
        <v>2027</v>
      </c>
      <c r="H18" s="18" t="inlineStr">
        <is>
          <t>CPIntro</t>
        </is>
      </c>
      <c r="J18" s="19" t="n">
        <v>2027</v>
      </c>
      <c r="K18" s="19" t="n">
        <v>2027</v>
      </c>
    </row>
    <row r="19">
      <c r="A19" t="inlineStr">
        <is>
          <t>X</t>
        </is>
      </c>
      <c r="B19" s="18" t="inlineStr">
        <is>
          <t>Starting carbon price</t>
        </is>
      </c>
      <c r="C19" s="18" t="inlineStr">
        <is>
          <t>nom. USD/tCO2</t>
        </is>
      </c>
      <c r="D19" s="18" t="n"/>
      <c r="E19" s="18" t="n"/>
      <c r="F19" s="18" t="n">
        <v>0</v>
      </c>
      <c r="G19" s="18" t="n">
        <v>20</v>
      </c>
      <c r="H19" s="18" t="inlineStr">
        <is>
          <t>CPLevelStart</t>
        </is>
      </c>
      <c r="J19" s="19" t="n">
        <v>0</v>
      </c>
      <c r="K19" s="19" t="n">
        <v>20</v>
      </c>
    </row>
    <row r="20">
      <c r="B20" s="18" t="inlineStr">
        <is>
          <t>Target level of carbon price</t>
        </is>
      </c>
      <c r="C20" s="18" t="inlineStr">
        <is>
          <t>nom. USD/tCO2</t>
        </is>
      </c>
      <c r="D20" s="18" t="n"/>
      <c r="E20" s="18" t="n"/>
      <c r="F20" s="18" t="n">
        <v>50</v>
      </c>
      <c r="G20" s="18" t="n">
        <v>50</v>
      </c>
      <c r="H20" s="18" t="inlineStr">
        <is>
          <t>CPLevelTarget</t>
        </is>
      </c>
      <c r="J20" s="19" t="n">
        <v>0</v>
      </c>
      <c r="K20" s="19" t="n">
        <v>20</v>
      </c>
    </row>
    <row r="21">
      <c r="A21" t="inlineStr">
        <is>
          <t>X</t>
        </is>
      </c>
      <c r="B21" s="18" t="inlineStr">
        <is>
          <t>Year to reach target level</t>
        </is>
      </c>
      <c r="C21" s="18" t="inlineStr">
        <is>
          <t>year</t>
        </is>
      </c>
      <c r="D21" s="18" t="n"/>
      <c r="E21" s="18" t="n"/>
      <c r="F21" s="18" t="n">
        <v>2030</v>
      </c>
      <c r="G21" s="18" t="n">
        <v>2035</v>
      </c>
      <c r="H21" s="18" t="inlineStr">
        <is>
          <t>CPOutro</t>
        </is>
      </c>
      <c r="J21" s="19" t="n">
        <v>2030</v>
      </c>
      <c r="K21" s="19" t="n">
        <v>2030</v>
      </c>
    </row>
    <row r="22">
      <c r="B22" s="16" t="inlineStr">
        <is>
          <t>Carbon pricing: fuel coverage</t>
        </is>
      </c>
    </row>
    <row r="23">
      <c r="B23" s="18" t="inlineStr">
        <is>
          <t>Apply tax to coal?</t>
        </is>
      </c>
      <c r="C23" s="18" t="inlineStr">
        <is>
          <t>switch</t>
        </is>
      </c>
      <c r="D23" s="18" t="n"/>
      <c r="E23" s="18" t="n"/>
      <c r="F23" s="18" t="b">
        <v>1</v>
      </c>
      <c r="G23" s="18" t="b">
        <v>1</v>
      </c>
      <c r="H23" s="18" t="inlineStr">
        <is>
          <t>MCovCoa</t>
        </is>
      </c>
      <c r="J23" s="8" t="b">
        <v>1</v>
      </c>
      <c r="K23" s="8" t="b">
        <v>1</v>
      </c>
    </row>
    <row r="24">
      <c r="B24" s="18" t="inlineStr">
        <is>
          <t>Apply tax to natural gas?</t>
        </is>
      </c>
      <c r="C24" s="18" t="inlineStr">
        <is>
          <t>switch</t>
        </is>
      </c>
      <c r="D24" s="18" t="n"/>
      <c r="E24" s="18" t="n"/>
      <c r="F24" s="18" t="b">
        <v>1</v>
      </c>
      <c r="G24" s="18" t="b">
        <v>1</v>
      </c>
      <c r="H24" s="18" t="inlineStr">
        <is>
          <t>MCovNga</t>
        </is>
      </c>
      <c r="J24" s="8" t="b">
        <v>1</v>
      </c>
      <c r="K24" s="8" t="b">
        <v>1</v>
      </c>
    </row>
    <row r="25">
      <c r="B25" s="18" t="inlineStr">
        <is>
          <t>Apply tax to gasoline?</t>
        </is>
      </c>
      <c r="C25" s="18" t="inlineStr">
        <is>
          <t>switch</t>
        </is>
      </c>
      <c r="D25" s="18" t="n"/>
      <c r="E25" s="18" t="n"/>
      <c r="F25" s="18" t="b">
        <v>1</v>
      </c>
      <c r="G25" s="18" t="b">
        <v>1</v>
      </c>
      <c r="H25" s="18" t="inlineStr">
        <is>
          <t>MCovGso</t>
        </is>
      </c>
      <c r="J25" s="8" t="b">
        <v>1</v>
      </c>
      <c r="K25" s="8" t="b">
        <v>1</v>
      </c>
    </row>
    <row r="26">
      <c r="B26" s="18" t="inlineStr">
        <is>
          <t>Apply tax to diesel?</t>
        </is>
      </c>
      <c r="C26" s="18" t="inlineStr">
        <is>
          <t>switch</t>
        </is>
      </c>
      <c r="D26" s="18" t="n"/>
      <c r="E26" s="18" t="n"/>
      <c r="F26" s="18" t="b">
        <v>1</v>
      </c>
      <c r="G26" s="18" t="b">
        <v>1</v>
      </c>
      <c r="H26" s="18" t="inlineStr">
        <is>
          <t>MCovDie</t>
        </is>
      </c>
      <c r="J26" s="8" t="b">
        <v>1</v>
      </c>
      <c r="K26" s="8" t="b">
        <v>1</v>
      </c>
    </row>
    <row r="27">
      <c r="B27" s="18" t="inlineStr">
        <is>
          <t>Apply tax to LPG?</t>
        </is>
      </c>
      <c r="C27" s="18" t="inlineStr">
        <is>
          <t>switch</t>
        </is>
      </c>
      <c r="D27" s="18" t="n"/>
      <c r="E27" s="18" t="n"/>
      <c r="F27" s="18" t="b">
        <v>1</v>
      </c>
      <c r="G27" s="18" t="b">
        <v>1</v>
      </c>
      <c r="H27" s="18" t="inlineStr">
        <is>
          <t>MCovLpg</t>
        </is>
      </c>
      <c r="J27" s="8" t="b">
        <v>1</v>
      </c>
      <c r="K27" s="8" t="b">
        <v>1</v>
      </c>
    </row>
    <row r="28">
      <c r="B28" s="18" t="inlineStr">
        <is>
          <t>Apply tax to kerosene?</t>
        </is>
      </c>
      <c r="C28" s="18" t="inlineStr">
        <is>
          <t>switch</t>
        </is>
      </c>
      <c r="D28" s="18" t="n"/>
      <c r="E28" s="18" t="n"/>
      <c r="F28" s="18" t="b">
        <v>1</v>
      </c>
      <c r="G28" s="18" t="b">
        <v>1</v>
      </c>
      <c r="H28" s="18" t="inlineStr">
        <is>
          <t>MCovKer</t>
        </is>
      </c>
      <c r="J28" s="8" t="b">
        <v>1</v>
      </c>
      <c r="K28" s="8" t="b">
        <v>1</v>
      </c>
    </row>
    <row r="29">
      <c r="B29" s="18" t="inlineStr">
        <is>
          <t>Apply tax to non-road oil products?</t>
        </is>
      </c>
      <c r="C29" s="18" t="inlineStr">
        <is>
          <t>switch</t>
        </is>
      </c>
      <c r="D29" s="18" t="n"/>
      <c r="E29" s="18" t="n"/>
      <c r="F29" s="18" t="b">
        <v>1</v>
      </c>
      <c r="G29" s="18" t="b">
        <v>1</v>
      </c>
      <c r="H29" s="18" t="inlineStr">
        <is>
          <t>MCovOop</t>
        </is>
      </c>
      <c r="J29" s="8" t="b">
        <v>1</v>
      </c>
      <c r="K29" s="8" t="b">
        <v>1</v>
      </c>
    </row>
    <row r="30">
      <c r="B30" s="16" t="inlineStr">
        <is>
          <t>Carbon pricing: sector coverage</t>
        </is>
      </c>
    </row>
    <row r="31">
      <c r="B31" s="18" t="inlineStr">
        <is>
          <t>Apply tax to power sector?</t>
        </is>
      </c>
      <c r="C31" s="18" t="inlineStr">
        <is>
          <t>switch</t>
        </is>
      </c>
      <c r="D31" s="18" t="n"/>
      <c r="E31" s="18" t="n"/>
      <c r="F31" s="18" t="b">
        <v>1</v>
      </c>
      <c r="G31" s="18" t="b">
        <v>1</v>
      </c>
      <c r="H31" s="18" t="inlineStr">
        <is>
          <t>MCovPow</t>
        </is>
      </c>
      <c r="J31" s="8" t="b">
        <v>1</v>
      </c>
      <c r="K31" s="8" t="b">
        <v>1</v>
      </c>
    </row>
    <row r="32">
      <c r="B32" s="18" t="inlineStr">
        <is>
          <t>Apply tax to road transportation?</t>
        </is>
      </c>
      <c r="C32" s="18" t="inlineStr">
        <is>
          <t>switch</t>
        </is>
      </c>
      <c r="D32" s="18" t="n"/>
      <c r="E32" s="18" t="n"/>
      <c r="F32" s="18" t="b">
        <v>1</v>
      </c>
      <c r="G32" s="18" t="b">
        <v>1</v>
      </c>
      <c r="H32" s="18" t="inlineStr">
        <is>
          <t>MCovRod</t>
        </is>
      </c>
      <c r="J32" s="8" t="b">
        <v>1</v>
      </c>
      <c r="K32" s="8" t="b">
        <v>1</v>
      </c>
    </row>
    <row r="33">
      <c r="B33" s="18" t="inlineStr">
        <is>
          <t>Apply tax to rail transportation?</t>
        </is>
      </c>
      <c r="C33" s="18" t="inlineStr">
        <is>
          <t>switch</t>
        </is>
      </c>
      <c r="D33" s="18" t="n"/>
      <c r="E33" s="18" t="n"/>
      <c r="F33" s="18" t="b">
        <v>1</v>
      </c>
      <c r="G33" s="18" t="b">
        <v>1</v>
      </c>
      <c r="H33" s="18" t="inlineStr">
        <is>
          <t>MCovRal</t>
        </is>
      </c>
      <c r="J33" s="8" t="b">
        <v>1</v>
      </c>
      <c r="K33" s="8" t="b">
        <v>1</v>
      </c>
    </row>
    <row r="34">
      <c r="B34" s="18" t="inlineStr">
        <is>
          <t>Apply tax to domestic aviation?</t>
        </is>
      </c>
      <c r="C34" s="18" t="inlineStr">
        <is>
          <t>switch</t>
        </is>
      </c>
      <c r="D34" s="18" t="n"/>
      <c r="E34" s="18" t="n"/>
      <c r="F34" s="18" t="b">
        <v>1</v>
      </c>
      <c r="G34" s="18" t="b">
        <v>1</v>
      </c>
      <c r="H34" s="18" t="inlineStr">
        <is>
          <t>MCovAvi</t>
        </is>
      </c>
      <c r="J34" s="8" t="b">
        <v>1</v>
      </c>
      <c r="K34" s="8" t="b">
        <v>1</v>
      </c>
    </row>
    <row r="35">
      <c r="B35" s="18" t="inlineStr">
        <is>
          <t>Apply tax to domestic shipping?</t>
        </is>
      </c>
      <c r="C35" s="18" t="inlineStr">
        <is>
          <t>switch</t>
        </is>
      </c>
      <c r="D35" s="18" t="n"/>
      <c r="E35" s="18" t="n"/>
      <c r="F35" s="18" t="b">
        <v>1</v>
      </c>
      <c r="G35" s="18" t="b">
        <v>1</v>
      </c>
      <c r="H35" s="18" t="inlineStr">
        <is>
          <t>MCovNav</t>
        </is>
      </c>
      <c r="J35" s="8" t="b">
        <v>1</v>
      </c>
      <c r="K35" s="8" t="b">
        <v>1</v>
      </c>
    </row>
    <row r="36">
      <c r="B36" s="18" t="inlineStr">
        <is>
          <t>Apply tax to residential sector?</t>
        </is>
      </c>
      <c r="C36" s="18" t="inlineStr">
        <is>
          <t>switch</t>
        </is>
      </c>
      <c r="D36" s="18" t="n"/>
      <c r="E36" s="18" t="n"/>
      <c r="F36" s="18" t="b">
        <v>1</v>
      </c>
      <c r="G36" s="18" t="b">
        <v>1</v>
      </c>
      <c r="H36" s="18" t="inlineStr">
        <is>
          <t>MCovRes</t>
        </is>
      </c>
      <c r="J36" s="8" t="b">
        <v>1</v>
      </c>
      <c r="K36" s="8" t="b">
        <v>1</v>
      </c>
    </row>
    <row r="37">
      <c r="B37" s="18" t="inlineStr">
        <is>
          <t>Apply tax to food &amp; forestry?</t>
        </is>
      </c>
      <c r="C37" s="18" t="inlineStr">
        <is>
          <t>switch</t>
        </is>
      </c>
      <c r="D37" s="18" t="n"/>
      <c r="E37" s="18" t="n"/>
      <c r="F37" s="18" t="b">
        <v>1</v>
      </c>
      <c r="G37" s="18" t="b">
        <v>1</v>
      </c>
      <c r="H37" s="18" t="inlineStr">
        <is>
          <t>MCovFoo</t>
        </is>
      </c>
      <c r="J37" s="8" t="b">
        <v>1</v>
      </c>
      <c r="K37" s="8" t="b">
        <v>1</v>
      </c>
    </row>
    <row r="38">
      <c r="B38" s="18" t="inlineStr">
        <is>
          <t>Apply tax to services (private / public)?</t>
        </is>
      </c>
      <c r="C38" s="18" t="inlineStr">
        <is>
          <t>switch</t>
        </is>
      </c>
      <c r="D38" s="18" t="n"/>
      <c r="E38" s="18" t="n"/>
      <c r="F38" s="18" t="b">
        <v>1</v>
      </c>
      <c r="G38" s="18" t="b">
        <v>1</v>
      </c>
      <c r="H38" s="18" t="inlineStr">
        <is>
          <t>MCovSrv</t>
        </is>
      </c>
      <c r="J38" s="8" t="b">
        <v>1</v>
      </c>
      <c r="K38" s="8" t="b">
        <v>1</v>
      </c>
    </row>
    <row r="39">
      <c r="B39" s="18" t="inlineStr">
        <is>
          <t>Apply tax to mining &amp; chemicals?</t>
        </is>
      </c>
      <c r="C39" s="18" t="inlineStr">
        <is>
          <t>switch</t>
        </is>
      </c>
      <c r="D39" s="18" t="n"/>
      <c r="E39" s="18" t="n"/>
      <c r="F39" s="18" t="b">
        <v>1</v>
      </c>
      <c r="G39" s="18" t="b">
        <v>1</v>
      </c>
      <c r="H39" s="18" t="inlineStr">
        <is>
          <t>MCovMch</t>
        </is>
      </c>
      <c r="J39" s="8" t="b">
        <v>1</v>
      </c>
      <c r="K39" s="8" t="b">
        <v>1</v>
      </c>
    </row>
    <row r="40">
      <c r="B40" s="18" t="inlineStr">
        <is>
          <t>Apply tax to iron and steel?</t>
        </is>
      </c>
      <c r="C40" s="18" t="inlineStr">
        <is>
          <t>switch</t>
        </is>
      </c>
      <c r="D40" s="18" t="n"/>
      <c r="E40" s="18" t="n"/>
      <c r="F40" s="18" t="b">
        <v>1</v>
      </c>
      <c r="G40" s="18" t="b">
        <v>1</v>
      </c>
      <c r="H40" s="18" t="inlineStr">
        <is>
          <t>MCovIrn</t>
        </is>
      </c>
      <c r="J40" s="8" t="b">
        <v>1</v>
      </c>
      <c r="K40" s="8" t="b">
        <v>1</v>
      </c>
    </row>
    <row r="41">
      <c r="B41" s="18" t="inlineStr">
        <is>
          <t>Apply tax to non-ferrous metals?</t>
        </is>
      </c>
      <c r="C41" s="18" t="inlineStr">
        <is>
          <t>switch</t>
        </is>
      </c>
      <c r="D41" s="18" t="n"/>
      <c r="E41" s="18" t="n"/>
      <c r="F41" s="18" t="b">
        <v>1</v>
      </c>
      <c r="G41" s="18" t="b">
        <v>1</v>
      </c>
      <c r="H41" s="18" t="inlineStr">
        <is>
          <t>MCovNfm</t>
        </is>
      </c>
      <c r="J41" s="8" t="b">
        <v>1</v>
      </c>
      <c r="K41" s="8" t="b">
        <v>1</v>
      </c>
    </row>
    <row r="42">
      <c r="B42" s="18" t="inlineStr">
        <is>
          <t>Apply tax to machinery?</t>
        </is>
      </c>
      <c r="C42" s="18" t="inlineStr">
        <is>
          <t>switch</t>
        </is>
      </c>
      <c r="D42" s="18" t="n"/>
      <c r="E42" s="18" t="n"/>
      <c r="F42" s="18" t="b">
        <v>1</v>
      </c>
      <c r="G42" s="18" t="b">
        <v>1</v>
      </c>
      <c r="H42" s="18" t="inlineStr">
        <is>
          <t>MCovMac</t>
        </is>
      </c>
      <c r="J42" s="8" t="b">
        <v>1</v>
      </c>
      <c r="K42" s="8" t="b">
        <v>1</v>
      </c>
    </row>
    <row r="43">
      <c r="B43" s="18" t="inlineStr">
        <is>
          <t>Apply tax to cement?</t>
        </is>
      </c>
      <c r="C43" s="18" t="inlineStr">
        <is>
          <t>switch</t>
        </is>
      </c>
      <c r="D43" s="18" t="n"/>
      <c r="E43" s="18" t="n"/>
      <c r="F43" s="18" t="b">
        <v>1</v>
      </c>
      <c r="G43" s="18" t="b">
        <v>1</v>
      </c>
      <c r="H43" s="18" t="inlineStr">
        <is>
          <t>MCovCem</t>
        </is>
      </c>
      <c r="J43" s="8" t="b">
        <v>1</v>
      </c>
      <c r="K43" s="8" t="b">
        <v>1</v>
      </c>
    </row>
    <row r="44">
      <c r="B44" s="18" t="inlineStr">
        <is>
          <t>Apply tax to other manucfacturing?</t>
        </is>
      </c>
      <c r="C44" s="18" t="inlineStr">
        <is>
          <t>switch</t>
        </is>
      </c>
      <c r="D44" s="18" t="n"/>
      <c r="E44" s="18" t="n"/>
      <c r="F44" s="18" t="b">
        <v>1</v>
      </c>
      <c r="G44" s="18" t="b">
        <v>1</v>
      </c>
      <c r="H44" s="18" t="inlineStr">
        <is>
          <t>MCovOmn</t>
        </is>
      </c>
      <c r="J44" s="8" t="b">
        <v>1</v>
      </c>
      <c r="K44" s="8" t="b">
        <v>1</v>
      </c>
    </row>
    <row r="45">
      <c r="B45" s="18" t="inlineStr">
        <is>
          <t>Apply tax to construction?</t>
        </is>
      </c>
      <c r="C45" s="18" t="inlineStr">
        <is>
          <t>switch</t>
        </is>
      </c>
      <c r="D45" s="18" t="n"/>
      <c r="E45" s="18" t="n"/>
      <c r="F45" s="18" t="b">
        <v>1</v>
      </c>
      <c r="G45" s="18" t="b">
        <v>1</v>
      </c>
      <c r="H45" s="18" t="inlineStr">
        <is>
          <t>MCovCst</t>
        </is>
      </c>
      <c r="J45" s="8" t="b">
        <v>1</v>
      </c>
      <c r="K45" s="8" t="b">
        <v>1</v>
      </c>
    </row>
    <row r="46">
      <c r="B46" s="18" t="inlineStr">
        <is>
          <t>Apply tax to fuel transformation?</t>
        </is>
      </c>
      <c r="C46" s="18" t="inlineStr">
        <is>
          <t>switch</t>
        </is>
      </c>
      <c r="D46" s="18" t="n"/>
      <c r="E46" s="18" t="n"/>
      <c r="F46" s="18" t="b">
        <v>1</v>
      </c>
      <c r="G46" s="18" t="b">
        <v>1</v>
      </c>
      <c r="H46" s="18" t="inlineStr">
        <is>
          <t>MCovFtr</t>
        </is>
      </c>
      <c r="J46" s="8" t="b">
        <v>1</v>
      </c>
      <c r="K46" s="8" t="b">
        <v>1</v>
      </c>
    </row>
    <row r="47">
      <c r="B47" s="18" t="inlineStr">
        <is>
          <t>Apply tax to other energy use?</t>
        </is>
      </c>
      <c r="C47" s="18" t="inlineStr">
        <is>
          <t>switch</t>
        </is>
      </c>
      <c r="D47" s="18" t="n"/>
      <c r="E47" s="18" t="n"/>
      <c r="F47" s="18" t="b">
        <v>1</v>
      </c>
      <c r="G47" s="18" t="b">
        <v>1</v>
      </c>
      <c r="H47" s="18" t="inlineStr">
        <is>
          <t>MCovOen</t>
        </is>
      </c>
      <c r="J47" s="19" t="b">
        <v>0</v>
      </c>
      <c r="K47" s="19" t="b">
        <v>0</v>
      </c>
    </row>
    <row r="48">
      <c r="B48" s="16" t="inlineStr">
        <is>
          <t>Exemptions phaseout</t>
        </is>
      </c>
    </row>
    <row r="49">
      <c r="B49" s="18" t="inlineStr">
        <is>
          <t>Apply exemption phaseout?</t>
        </is>
      </c>
      <c r="C49" s="18" t="inlineStr">
        <is>
          <t>switch</t>
        </is>
      </c>
      <c r="D49" s="18" t="n"/>
      <c r="E49" s="18" t="n"/>
      <c r="F49" s="18" t="b">
        <v>0</v>
      </c>
      <c r="G49" s="18" t="b">
        <v>0</v>
      </c>
      <c r="H49" s="18" t="inlineStr">
        <is>
          <t>ExemptPhaseout</t>
        </is>
      </c>
      <c r="J49" s="8" t="b">
        <v>0</v>
      </c>
      <c r="K49" s="8" t="b">
        <v>0</v>
      </c>
    </row>
    <row r="50">
      <c r="B50" s="18" t="inlineStr">
        <is>
          <t>Year to start exemption phaseout (if applicable)</t>
        </is>
      </c>
      <c r="C50" s="18" t="inlineStr">
        <is>
          <t>year</t>
        </is>
      </c>
      <c r="D50" s="18" t="n"/>
      <c r="E50" s="18" t="n"/>
      <c r="F50" s="18" t="n">
        <v>2027</v>
      </c>
      <c r="G50" s="18" t="n">
        <v>2027</v>
      </c>
      <c r="H50" s="18" t="inlineStr">
        <is>
          <t>YearPha</t>
        </is>
      </c>
      <c r="J50" s="8" t="n">
        <v>2027</v>
      </c>
      <c r="K50" s="8" t="n">
        <v>2027</v>
      </c>
    </row>
    <row r="51">
      <c r="B51" s="18" t="inlineStr">
        <is>
          <t>Period to reach full exemption phaseout (if applicable)</t>
        </is>
      </c>
      <c r="C51" s="18" t="inlineStr">
        <is>
          <t>year</t>
        </is>
      </c>
      <c r="D51" s="18" t="n"/>
      <c r="E51" s="18" t="n"/>
      <c r="F51" s="18" t="n">
        <v>5</v>
      </c>
      <c r="G51" s="18" t="n">
        <v>5</v>
      </c>
      <c r="H51" s="18" t="inlineStr">
        <is>
          <t>ExemptPhaseoutPeriod</t>
        </is>
      </c>
      <c r="J51" s="8" t="n">
        <v>5</v>
      </c>
      <c r="K51" s="8" t="n">
        <v>5</v>
      </c>
    </row>
    <row r="52">
      <c r="B52" s="16" t="inlineStr">
        <is>
          <t>Feebates: Starting and End Date</t>
        </is>
      </c>
    </row>
    <row r="53">
      <c r="B53" s="18" t="inlineStr">
        <is>
          <t>Start date</t>
        </is>
      </c>
      <c r="C53" s="18" t="n"/>
      <c r="D53" s="18" t="n"/>
      <c r="E53" s="18" t="n"/>
      <c r="F53" s="18" t="n">
        <v>2027</v>
      </c>
      <c r="G53" s="18" t="n">
        <v>2027</v>
      </c>
      <c r="H53" s="18" t="inlineStr">
        <is>
          <t>D_FeebateIntro</t>
        </is>
      </c>
      <c r="J53" s="8" t="n">
        <v>2027</v>
      </c>
      <c r="K53" s="8" t="n">
        <v>2027</v>
      </c>
    </row>
    <row r="54">
      <c r="B54" s="18" t="inlineStr">
        <is>
          <t>Target date</t>
        </is>
      </c>
      <c r="C54" s="18" t="n"/>
      <c r="D54" s="18" t="n"/>
      <c r="E54" s="18" t="n"/>
      <c r="F54" s="18" t="n">
        <v>2035</v>
      </c>
      <c r="G54" s="18" t="n">
        <v>2035</v>
      </c>
      <c r="H54" s="18" t="inlineStr">
        <is>
          <t>D_FeebateOutro</t>
        </is>
      </c>
      <c r="J54" s="8" t="n">
        <v>2035</v>
      </c>
      <c r="K54" s="8" t="n">
        <v>2035</v>
      </c>
    </row>
    <row r="55">
      <c r="B55" s="16" t="inlineStr">
        <is>
          <t>Feebates: Feebate starting rate</t>
        </is>
      </c>
    </row>
    <row r="56">
      <c r="B56" s="18" t="inlineStr">
        <is>
          <t>Power sector</t>
        </is>
      </c>
      <c r="C56" s="18" t="inlineStr">
        <is>
          <t>USD/tCO2</t>
        </is>
      </c>
      <c r="D56" s="18" t="n"/>
      <c r="E56" s="18" t="n"/>
      <c r="F56" s="18" t="n">
        <v>0</v>
      </c>
      <c r="G56" s="18" t="n">
        <v>0</v>
      </c>
      <c r="H56" s="18" t="inlineStr">
        <is>
          <t>D_Feb_Level_Start_Pow</t>
        </is>
      </c>
      <c r="J56" s="8" t="n">
        <v>0</v>
      </c>
      <c r="K56" s="8" t="n">
        <v>0</v>
      </c>
    </row>
    <row r="57">
      <c r="B57" s="18" t="inlineStr">
        <is>
          <t>Transport</t>
        </is>
      </c>
      <c r="C57" s="18" t="inlineStr">
        <is>
          <t>USD/tCO2</t>
        </is>
      </c>
      <c r="D57" s="18" t="n"/>
      <c r="E57" s="18" t="n"/>
      <c r="F57" s="18" t="n">
        <v>0</v>
      </c>
      <c r="G57" s="18" t="n">
        <v>0</v>
      </c>
      <c r="H57" s="18" t="inlineStr">
        <is>
          <t>D_Feb_Level_Start_Trans</t>
        </is>
      </c>
      <c r="J57" s="8" t="n">
        <v>0</v>
      </c>
      <c r="K57" s="8" t="n">
        <v>0</v>
      </c>
    </row>
    <row r="58">
      <c r="B58" s="18" t="inlineStr">
        <is>
          <t>Residential</t>
        </is>
      </c>
      <c r="C58" s="18" t="inlineStr">
        <is>
          <t>USD/tCO2</t>
        </is>
      </c>
      <c r="D58" s="18" t="n"/>
      <c r="E58" s="18" t="n"/>
      <c r="F58" s="18" t="n">
        <v>0</v>
      </c>
      <c r="G58" s="18" t="n">
        <v>0</v>
      </c>
      <c r="H58" s="18" t="inlineStr">
        <is>
          <t>D_Feb_Level_Start_Res</t>
        </is>
      </c>
      <c r="J58" s="8" t="n">
        <v>0</v>
      </c>
      <c r="K58" s="8" t="n">
        <v>0</v>
      </c>
    </row>
    <row r="59">
      <c r="B59" s="18" t="inlineStr">
        <is>
          <t>Industry</t>
        </is>
      </c>
      <c r="C59" s="18" t="inlineStr">
        <is>
          <t>USD/tCO2</t>
        </is>
      </c>
      <c r="D59" s="18" t="n"/>
      <c r="E59" s="18" t="n"/>
      <c r="F59" s="18" t="n">
        <v>0</v>
      </c>
      <c r="G59" s="18" t="n">
        <v>0</v>
      </c>
      <c r="H59" s="18" t="inlineStr">
        <is>
          <t>D_Feb_Level_Start_Ind</t>
        </is>
      </c>
      <c r="J59" s="8" t="n">
        <v>0</v>
      </c>
      <c r="K59" s="8" t="n">
        <v>0</v>
      </c>
    </row>
    <row r="60">
      <c r="B60" s="16" t="inlineStr">
        <is>
          <t>Feebates: Feebate target rate</t>
        </is>
      </c>
    </row>
    <row r="61">
      <c r="B61" s="18" t="inlineStr">
        <is>
          <t>Power sector</t>
        </is>
      </c>
      <c r="C61" s="18" t="inlineStr">
        <is>
          <t>USD/tCO2</t>
        </is>
      </c>
      <c r="D61" s="18" t="n"/>
      <c r="E61" s="18" t="n"/>
      <c r="F61" s="18" t="n">
        <v>0</v>
      </c>
      <c r="G61" s="18" t="n">
        <v>0</v>
      </c>
      <c r="H61" s="18" t="inlineStr">
        <is>
          <t>D_Feb_Level_Target_Pow</t>
        </is>
      </c>
      <c r="J61" s="8" t="n">
        <v>0</v>
      </c>
      <c r="K61" s="8" t="n">
        <v>0</v>
      </c>
    </row>
    <row r="62">
      <c r="B62" s="18" t="inlineStr">
        <is>
          <t>Transport</t>
        </is>
      </c>
      <c r="C62" s="18" t="inlineStr">
        <is>
          <t>USD/tCO2</t>
        </is>
      </c>
      <c r="D62" s="18" t="n"/>
      <c r="E62" s="18" t="n"/>
      <c r="F62" s="18" t="n">
        <v>0</v>
      </c>
      <c r="G62" s="18" t="n">
        <v>0</v>
      </c>
      <c r="H62" s="18" t="inlineStr">
        <is>
          <t>D_Feb_Level_Target_Trans</t>
        </is>
      </c>
      <c r="J62" s="8" t="n">
        <v>0</v>
      </c>
      <c r="K62" s="8" t="n">
        <v>0</v>
      </c>
    </row>
    <row r="63">
      <c r="B63" s="18" t="inlineStr">
        <is>
          <t>Residential</t>
        </is>
      </c>
      <c r="C63" s="18" t="inlineStr">
        <is>
          <t>USD/tCO2</t>
        </is>
      </c>
      <c r="D63" s="18" t="n"/>
      <c r="E63" s="18" t="n"/>
      <c r="F63" s="18" t="n">
        <v>0</v>
      </c>
      <c r="G63" s="18" t="n">
        <v>0</v>
      </c>
      <c r="H63" s="18" t="inlineStr">
        <is>
          <t>D_Feb_Level_Target_Res</t>
        </is>
      </c>
      <c r="J63" s="8" t="n">
        <v>0</v>
      </c>
      <c r="K63" s="8" t="n">
        <v>0</v>
      </c>
    </row>
    <row r="64">
      <c r="B64" s="18" t="inlineStr">
        <is>
          <t>Industry</t>
        </is>
      </c>
      <c r="C64" s="18" t="inlineStr">
        <is>
          <t>USD/tCO2</t>
        </is>
      </c>
      <c r="D64" s="18" t="n"/>
      <c r="E64" s="18" t="n"/>
      <c r="F64" s="18" t="n">
        <v>0</v>
      </c>
      <c r="G64" s="18" t="n">
        <v>0</v>
      </c>
      <c r="H64" s="18" t="inlineStr">
        <is>
          <t>D_Feb_Level_Target_Ind</t>
        </is>
      </c>
      <c r="J64" s="8" t="n">
        <v>0</v>
      </c>
      <c r="K64" s="8" t="n">
        <v>0</v>
      </c>
    </row>
    <row r="65">
      <c r="B65" s="16" t="inlineStr">
        <is>
          <t>Feebates sector coverage</t>
        </is>
      </c>
    </row>
    <row r="66">
      <c r="B66" s="18" t="inlineStr">
        <is>
          <t>Apply tax to power sector?</t>
        </is>
      </c>
      <c r="C66" s="18" t="inlineStr">
        <is>
          <t>switch</t>
        </is>
      </c>
      <c r="D66" s="18" t="n"/>
      <c r="E66" s="18" t="n"/>
      <c r="F66" s="18" t="b">
        <v>0</v>
      </c>
      <c r="G66" s="18" t="b">
        <v>1</v>
      </c>
      <c r="H66" s="18" t="n"/>
      <c r="J66" s="8" t="b">
        <v>0</v>
      </c>
      <c r="K66" s="8" t="b">
        <v>0</v>
      </c>
    </row>
    <row r="67">
      <c r="B67" s="18" t="inlineStr">
        <is>
          <t>Apply tax to road transportation?</t>
        </is>
      </c>
      <c r="C67" s="18" t="n"/>
      <c r="D67" s="18" t="n"/>
      <c r="E67" s="18" t="n"/>
      <c r="F67" s="18" t="b">
        <v>0</v>
      </c>
      <c r="G67" s="18" t="b">
        <v>0</v>
      </c>
      <c r="H67" s="18" t="n"/>
      <c r="J67" s="8" t="b">
        <v>0</v>
      </c>
      <c r="K67" s="8" t="b">
        <v>0</v>
      </c>
    </row>
    <row r="68">
      <c r="B68" s="18" t="inlineStr">
        <is>
          <t>Apply tax to rail transportation?</t>
        </is>
      </c>
      <c r="C68" s="18" t="n"/>
      <c r="D68" s="18" t="n"/>
      <c r="E68" s="18" t="n"/>
      <c r="F68" s="18" t="b">
        <v>0</v>
      </c>
      <c r="G68" s="18" t="b">
        <v>0</v>
      </c>
      <c r="H68" s="18" t="n"/>
      <c r="J68" s="8" t="b">
        <v>0</v>
      </c>
      <c r="K68" s="8" t="b">
        <v>0</v>
      </c>
    </row>
    <row r="69">
      <c r="B69" s="18" t="inlineStr">
        <is>
          <t>Apply tax to domestic aviation?</t>
        </is>
      </c>
      <c r="C69" s="18" t="n"/>
      <c r="D69" s="18" t="n"/>
      <c r="E69" s="18" t="n"/>
      <c r="F69" s="18" t="b">
        <v>0</v>
      </c>
      <c r="G69" s="18" t="b">
        <v>0</v>
      </c>
      <c r="H69" s="18" t="n"/>
      <c r="J69" s="8" t="b">
        <v>0</v>
      </c>
      <c r="K69" s="8" t="b">
        <v>0</v>
      </c>
    </row>
    <row r="70">
      <c r="B70" s="18" t="inlineStr">
        <is>
          <t>Apply tax to domestic shipping?</t>
        </is>
      </c>
      <c r="C70" s="18" t="n"/>
      <c r="D70" s="18" t="n"/>
      <c r="E70" s="18" t="n"/>
      <c r="F70" s="18" t="b">
        <v>0</v>
      </c>
      <c r="G70" s="18" t="b">
        <v>0</v>
      </c>
      <c r="H70" s="18" t="n"/>
      <c r="J70" s="8" t="b">
        <v>0</v>
      </c>
      <c r="K70" s="8" t="b">
        <v>0</v>
      </c>
    </row>
    <row r="71">
      <c r="B71" s="18" t="inlineStr">
        <is>
          <t>Apply tax to residential sector?</t>
        </is>
      </c>
      <c r="C71" s="18" t="inlineStr">
        <is>
          <t>switch</t>
        </is>
      </c>
      <c r="D71" s="18" t="n"/>
      <c r="E71" s="18" t="n"/>
      <c r="F71" s="18" t="b">
        <v>0</v>
      </c>
      <c r="G71" s="18" t="b">
        <v>1</v>
      </c>
      <c r="H71" s="18" t="n"/>
      <c r="J71" s="8" t="b">
        <v>0</v>
      </c>
      <c r="K71" s="8" t="b">
        <v>0</v>
      </c>
    </row>
    <row r="72">
      <c r="B72" s="18" t="inlineStr">
        <is>
          <t>Apply tax to food &amp; forestry?</t>
        </is>
      </c>
      <c r="C72" s="18" t="n"/>
      <c r="D72" s="18" t="n"/>
      <c r="E72" s="18" t="n"/>
      <c r="F72" s="18" t="b">
        <v>0</v>
      </c>
      <c r="G72" s="18" t="b">
        <v>1</v>
      </c>
      <c r="H72" s="18" t="n"/>
      <c r="J72" s="8" t="b">
        <v>0</v>
      </c>
      <c r="K72" s="8" t="b">
        <v>0</v>
      </c>
    </row>
    <row r="73">
      <c r="B73" s="18" t="inlineStr">
        <is>
          <t>Apply tax to services (private / public)?</t>
        </is>
      </c>
      <c r="C73" s="18" t="n"/>
      <c r="D73" s="18" t="n"/>
      <c r="E73" s="18" t="n"/>
      <c r="F73" s="18" t="b">
        <v>0</v>
      </c>
      <c r="G73" s="18" t="b">
        <v>1</v>
      </c>
      <c r="H73" s="18" t="n"/>
      <c r="J73" s="8" t="b">
        <v>0</v>
      </c>
      <c r="K73" s="8" t="b">
        <v>0</v>
      </c>
    </row>
    <row r="74">
      <c r="B74" s="18" t="inlineStr">
        <is>
          <t>Apply tax to mining &amp; chemicals?</t>
        </is>
      </c>
      <c r="C74" s="18" t="n"/>
      <c r="D74" s="18" t="n"/>
      <c r="E74" s="18" t="n"/>
      <c r="F74" s="18" t="b">
        <v>1</v>
      </c>
      <c r="G74" s="18" t="b">
        <v>1</v>
      </c>
      <c r="H74" s="18" t="n"/>
      <c r="J74" s="8" t="b">
        <v>1</v>
      </c>
      <c r="K74" s="8" t="b">
        <v>1</v>
      </c>
    </row>
    <row r="75">
      <c r="B75" s="18" t="inlineStr">
        <is>
          <t>Apply tax to iron and steel?</t>
        </is>
      </c>
      <c r="C75" s="18" t="n"/>
      <c r="D75" s="18" t="n"/>
      <c r="E75" s="18" t="n"/>
      <c r="F75" s="18" t="b">
        <v>0</v>
      </c>
      <c r="G75" s="18" t="b">
        <v>1</v>
      </c>
      <c r="H75" s="18" t="n"/>
      <c r="J75" s="8" t="b">
        <v>0</v>
      </c>
      <c r="K75" s="8" t="b">
        <v>0</v>
      </c>
    </row>
    <row r="76">
      <c r="B76" s="18" t="inlineStr">
        <is>
          <t>Apply tax to non-ferrous metals?</t>
        </is>
      </c>
      <c r="C76" s="18" t="n"/>
      <c r="D76" s="18" t="n"/>
      <c r="E76" s="18" t="n"/>
      <c r="F76" s="18" t="b">
        <v>1</v>
      </c>
      <c r="G76" s="18" t="b">
        <v>1</v>
      </c>
      <c r="H76" s="18" t="n"/>
      <c r="J76" s="8" t="b">
        <v>1</v>
      </c>
      <c r="K76" s="8" t="b">
        <v>1</v>
      </c>
    </row>
    <row r="77">
      <c r="B77" s="18" t="inlineStr">
        <is>
          <t>Apply tax to machinery?</t>
        </is>
      </c>
      <c r="C77" s="18" t="n"/>
      <c r="D77" s="18" t="n"/>
      <c r="E77" s="18" t="n"/>
      <c r="F77" s="18" t="b">
        <v>1</v>
      </c>
      <c r="G77" s="18" t="b">
        <v>1</v>
      </c>
      <c r="H77" s="18" t="n"/>
      <c r="J77" s="8" t="b">
        <v>1</v>
      </c>
      <c r="K77" s="8" t="b">
        <v>1</v>
      </c>
    </row>
    <row r="78">
      <c r="B78" s="18" t="inlineStr">
        <is>
          <t>Apply tax to cement?</t>
        </is>
      </c>
      <c r="C78" s="18" t="n"/>
      <c r="D78" s="18" t="n"/>
      <c r="E78" s="18" t="n"/>
      <c r="F78" s="18" t="b">
        <v>1</v>
      </c>
      <c r="G78" s="18" t="b">
        <v>1</v>
      </c>
      <c r="H78" s="18" t="n"/>
      <c r="J78" s="8" t="b">
        <v>1</v>
      </c>
      <c r="K78" s="8" t="b">
        <v>1</v>
      </c>
    </row>
    <row r="79">
      <c r="B79" s="18" t="inlineStr">
        <is>
          <t>Apply tax to other manucfacturing?</t>
        </is>
      </c>
      <c r="C79" s="18" t="n"/>
      <c r="D79" s="18" t="n"/>
      <c r="E79" s="18" t="n"/>
      <c r="F79" s="18" t="b">
        <v>1</v>
      </c>
      <c r="G79" s="18" t="b">
        <v>1</v>
      </c>
      <c r="H79" s="18" t="n"/>
      <c r="J79" s="8" t="b">
        <v>1</v>
      </c>
      <c r="K79" s="8" t="b">
        <v>1</v>
      </c>
    </row>
    <row r="80">
      <c r="B80" s="18" t="inlineStr">
        <is>
          <t>Apply tax to construction?</t>
        </is>
      </c>
      <c r="C80" s="18" t="n"/>
      <c r="D80" s="18" t="n"/>
      <c r="E80" s="18" t="n"/>
      <c r="F80" s="18" t="b">
        <v>1</v>
      </c>
      <c r="G80" s="18" t="b">
        <v>1</v>
      </c>
      <c r="H80" s="18" t="n"/>
      <c r="J80" s="8" t="b">
        <v>1</v>
      </c>
      <c r="K80" s="8" t="b">
        <v>1</v>
      </c>
    </row>
    <row r="81">
      <c r="B81" s="18" t="inlineStr">
        <is>
          <t>Apply tax to fuel transformation?</t>
        </is>
      </c>
      <c r="C81" s="18" t="n"/>
      <c r="D81" s="18" t="n"/>
      <c r="E81" s="18" t="n"/>
      <c r="F81" s="18" t="b">
        <v>1</v>
      </c>
      <c r="G81" s="18" t="b">
        <v>1</v>
      </c>
      <c r="H81" s="18" t="n"/>
      <c r="J81" s="8" t="b">
        <v>1</v>
      </c>
      <c r="K81" s="8" t="b">
        <v>1</v>
      </c>
    </row>
    <row r="82">
      <c r="B82" s="18" t="inlineStr">
        <is>
          <t>Apply tax to other energy use?</t>
        </is>
      </c>
      <c r="C82" s="18" t="n"/>
      <c r="D82" s="18" t="n"/>
      <c r="E82" s="18" t="n"/>
      <c r="F82" s="18" t="b">
        <v>1</v>
      </c>
      <c r="G82" s="18" t="b">
        <v>1</v>
      </c>
      <c r="H82" s="18" t="n"/>
      <c r="J82" s="8" t="b">
        <v>1</v>
      </c>
      <c r="K82" s="8" t="b">
        <v>1</v>
      </c>
    </row>
    <row r="83">
      <c r="B83" s="16" t="inlineStr">
        <is>
          <t>ETS Main Characteristics</t>
        </is>
      </c>
    </row>
    <row r="84">
      <c r="B84" s="18" t="inlineStr">
        <is>
          <t>Apply new ETS?</t>
        </is>
      </c>
      <c r="C84" s="18" t="n"/>
      <c r="D84" s="18" t="n"/>
      <c r="E84" s="18" t="n"/>
      <c r="F84" s="18" t="inlineStr">
        <is>
          <t>No</t>
        </is>
      </c>
      <c r="G84" s="18" t="inlineStr">
        <is>
          <t>No</t>
        </is>
      </c>
      <c r="H84" s="18" t="inlineStr">
        <is>
          <t>D_NewETS</t>
        </is>
      </c>
      <c r="J84" s="8" t="inlineStr">
        <is>
          <t>No</t>
        </is>
      </c>
      <c r="K84" s="8" t="inlineStr">
        <is>
          <t>No</t>
        </is>
      </c>
    </row>
    <row r="85">
      <c r="B85" s="18" t="inlineStr">
        <is>
          <t>Change Relative to Baseline in Start Year</t>
        </is>
      </c>
      <c r="C85" s="18" t="n"/>
      <c r="D85" s="18" t="n"/>
      <c r="E85" s="18" t="n"/>
      <c r="F85" s="18" t="n">
        <v>0</v>
      </c>
      <c r="G85" s="18" t="n">
        <v>0</v>
      </c>
      <c r="H85" s="18" t="inlineStr">
        <is>
          <t>D_ETSChangeRelStart</t>
        </is>
      </c>
      <c r="J85" s="8" t="n">
        <v>0</v>
      </c>
      <c r="K85" s="8" t="n">
        <v>0</v>
      </c>
    </row>
    <row r="86">
      <c r="B86" s="18" t="inlineStr">
        <is>
          <t>Change Relative to Baseline in Target Year</t>
        </is>
      </c>
      <c r="C86" s="18" t="n"/>
      <c r="D86" s="18" t="n"/>
      <c r="E86" s="18" t="n"/>
      <c r="F86" s="18" t="n">
        <v>0</v>
      </c>
      <c r="G86" s="18" t="n">
        <v>0</v>
      </c>
      <c r="H86" s="18" t="inlineStr">
        <is>
          <t>D_ETSChangeRelTarget</t>
        </is>
      </c>
      <c r="J86" s="8" t="n">
        <v>0</v>
      </c>
      <c r="K86" s="8" t="n">
        <v>0</v>
      </c>
    </row>
    <row r="87">
      <c r="B87" s="18" t="inlineStr">
        <is>
          <t>Cap continuation after target year?</t>
        </is>
      </c>
      <c r="C87" s="18" t="n"/>
      <c r="D87" s="18" t="n"/>
      <c r="E87" s="18" t="n"/>
      <c r="F87" s="18" t="inlineStr">
        <is>
          <t>Constant</t>
        </is>
      </c>
      <c r="G87" s="18" t="inlineStr">
        <is>
          <t>KeepRelativeCapConstant</t>
        </is>
      </c>
      <c r="H87" s="18" t="inlineStr">
        <is>
          <t>D_ETSCapCont</t>
        </is>
      </c>
      <c r="J87" s="8" t="inlineStr">
        <is>
          <t>Constant</t>
        </is>
      </c>
      <c r="K87" s="8" t="inlineStr">
        <is>
          <t>Constant</t>
        </is>
      </c>
    </row>
    <row r="88">
      <c r="B88" s="18" t="inlineStr">
        <is>
          <t>ETS Start Year</t>
        </is>
      </c>
      <c r="C88" s="18" t="n"/>
      <c r="D88" s="18" t="n"/>
      <c r="E88" s="18" t="n"/>
      <c r="F88" s="18" t="n">
        <v>2027</v>
      </c>
      <c r="G88" s="18" t="n">
        <v>2026</v>
      </c>
      <c r="H88" s="18" t="inlineStr">
        <is>
          <t>D_ETSIntro</t>
        </is>
      </c>
      <c r="J88" s="8" t="n">
        <v>2027</v>
      </c>
      <c r="K88" s="8" t="n">
        <v>2027</v>
      </c>
    </row>
    <row r="89">
      <c r="B89" s="18" t="inlineStr">
        <is>
          <t>ETS Target Year</t>
        </is>
      </c>
      <c r="C89" s="18" t="n"/>
      <c r="D89" s="18" t="n"/>
      <c r="E89" s="18" t="n"/>
      <c r="F89" s="18" t="n">
        <v>2035</v>
      </c>
      <c r="G89" s="18" t="n">
        <v>2035</v>
      </c>
      <c r="H89" s="18" t="inlineStr">
        <is>
          <t>D_ETSOutro</t>
        </is>
      </c>
      <c r="J89" s="8" t="n">
        <v>2035</v>
      </c>
      <c r="K89" s="8" t="n">
        <v>2035</v>
      </c>
    </row>
    <row r="90">
      <c r="B90" s="18" t="inlineStr">
        <is>
          <t>Proportion Auctioned in Starting Year</t>
        </is>
      </c>
      <c r="C90" s="18" t="n"/>
      <c r="D90" s="18" t="n"/>
      <c r="E90" s="18" t="n"/>
      <c r="F90" s="18" t="n">
        <v>0</v>
      </c>
      <c r="G90" s="18" t="n">
        <v>0</v>
      </c>
      <c r="H90" s="18" t="inlineStr">
        <is>
          <t>D_ETSAuctStart</t>
        </is>
      </c>
      <c r="J90" s="8" t="n">
        <v>0</v>
      </c>
      <c r="K90" s="8" t="n">
        <v>0</v>
      </c>
    </row>
    <row r="91">
      <c r="B91" s="18" t="inlineStr">
        <is>
          <t>Proportion Auctioned in Target Year</t>
        </is>
      </c>
      <c r="C91" s="18" t="n"/>
      <c r="D91" s="18" t="n"/>
      <c r="E91" s="18" t="n"/>
      <c r="F91" s="18" t="n">
        <v>0</v>
      </c>
      <c r="G91" s="18" t="n">
        <v>1</v>
      </c>
      <c r="H91" s="18" t="inlineStr">
        <is>
          <t>D_ETSAuctTarget</t>
        </is>
      </c>
      <c r="J91" s="8" t="n">
        <v>0</v>
      </c>
      <c r="K91" s="8" t="n">
        <v>0</v>
      </c>
    </row>
    <row r="92">
      <c r="B92" s="18" t="inlineStr">
        <is>
          <t>Auction proportion continuation after target year?</t>
        </is>
      </c>
      <c r="C92" s="18" t="n"/>
      <c r="D92" s="18" t="n"/>
      <c r="E92" s="18" t="n"/>
      <c r="F92" s="18" t="inlineStr">
        <is>
          <t>Constant</t>
        </is>
      </c>
      <c r="G92" s="18" t="inlineStr">
        <is>
          <t>Constant</t>
        </is>
      </c>
      <c r="H92" s="18" t="inlineStr">
        <is>
          <t>D_ETSAuctCont</t>
        </is>
      </c>
      <c r="J92" s="8" t="inlineStr">
        <is>
          <t>Constant</t>
        </is>
      </c>
      <c r="K92" s="8" t="inlineStr">
        <is>
          <t>Constant</t>
        </is>
      </c>
    </row>
    <row r="93">
      <c r="B93" s="18" t="inlineStr">
        <is>
          <t>Override ETS price</t>
        </is>
      </c>
      <c r="C93" s="18" t="n"/>
      <c r="D93" s="18" t="n"/>
      <c r="E93" s="18" t="n"/>
      <c r="F93" s="18" t="inlineStr">
        <is>
          <t>No</t>
        </is>
      </c>
      <c r="G93" s="18" t="inlineStr">
        <is>
          <t>No</t>
        </is>
      </c>
      <c r="H93" s="18" t="inlineStr">
        <is>
          <t>D_ETSPriceOverride</t>
        </is>
      </c>
      <c r="J93" s="8" t="inlineStr">
        <is>
          <t>No</t>
        </is>
      </c>
      <c r="K93" s="8" t="inlineStr">
        <is>
          <t>No</t>
        </is>
      </c>
    </row>
    <row r="94">
      <c r="B94" s="16" t="inlineStr">
        <is>
          <t>ETS: modelling assumptions</t>
        </is>
      </c>
    </row>
    <row r="95">
      <c r="B95" s="18" t="inlineStr">
        <is>
          <t>ETS Volatility</t>
        </is>
      </c>
      <c r="C95" s="18" t="n"/>
      <c r="D95" s="18" t="n"/>
      <c r="E95" s="18" t="n"/>
      <c r="F95" s="18" t="inlineStr">
        <is>
          <t>Medium*</t>
        </is>
      </c>
      <c r="G95" s="18" t="inlineStr">
        <is>
          <t>Medium*</t>
        </is>
      </c>
      <c r="H95" s="18" t="inlineStr">
        <is>
          <t>D_ETSVolatility</t>
        </is>
      </c>
      <c r="J95" s="8" t="inlineStr">
        <is>
          <t>Medium*</t>
        </is>
      </c>
      <c r="K95" s="8" t="inlineStr">
        <is>
          <t>Medium*</t>
        </is>
      </c>
    </row>
    <row r="96">
      <c r="B96" s="18" t="inlineStr">
        <is>
          <t>Impact of Volatility on Abatement Costs</t>
        </is>
      </c>
      <c r="C96" s="18" t="n"/>
      <c r="D96" s="18" t="n"/>
      <c r="E96" s="18" t="n"/>
      <c r="F96" s="18" t="inlineStr">
        <is>
          <t>Medium*</t>
        </is>
      </c>
      <c r="G96" s="18" t="inlineStr">
        <is>
          <t>Medium*</t>
        </is>
      </c>
      <c r="H96" s="18" t="inlineStr">
        <is>
          <t>D_ETSVolImpact</t>
        </is>
      </c>
      <c r="J96" s="8" t="inlineStr">
        <is>
          <t>Medium*</t>
        </is>
      </c>
      <c r="K96" s="8" t="inlineStr">
        <is>
          <t>Medium*</t>
        </is>
      </c>
    </row>
    <row r="97">
      <c r="B97" s="18" t="inlineStr">
        <is>
          <t>Carbon Tax Policy Risk</t>
        </is>
      </c>
      <c r="C97" s="18" t="n"/>
      <c r="D97" s="18" t="n"/>
      <c r="E97" s="18" t="n"/>
      <c r="F97" s="18" t="n">
        <v>0.2</v>
      </c>
      <c r="G97" s="18" t="n">
        <v>0.2</v>
      </c>
      <c r="H97" s="18" t="inlineStr">
        <is>
          <t>D_ETSCTRisk</t>
        </is>
      </c>
      <c r="J97" s="8" t="n">
        <v>0.2</v>
      </c>
      <c r="K97" s="8" t="n">
        <v>0.2</v>
      </c>
    </row>
    <row r="98">
      <c r="B98" s="16" t="inlineStr">
        <is>
          <t>ETS: sector coverage</t>
        </is>
      </c>
    </row>
    <row r="99">
      <c r="B99" s="18" t="inlineStr">
        <is>
          <t>power sector</t>
        </is>
      </c>
      <c r="C99" s="18" t="inlineStr">
        <is>
          <t>switch</t>
        </is>
      </c>
      <c r="D99" s="18" t="n"/>
      <c r="E99" s="18" t="n"/>
      <c r="F99" s="18" t="b">
        <v>1</v>
      </c>
      <c r="G99" s="18" t="b">
        <v>1</v>
      </c>
      <c r="H99" s="18" t="n"/>
      <c r="J99" s="8" t="b">
        <v>1</v>
      </c>
      <c r="K99" s="8" t="b">
        <v>1</v>
      </c>
    </row>
    <row r="100">
      <c r="B100" s="18" t="inlineStr">
        <is>
          <t>road transportation</t>
        </is>
      </c>
      <c r="C100" s="18" t="n"/>
      <c r="D100" s="18" t="n"/>
      <c r="E100" s="18" t="n"/>
      <c r="F100" s="18" t="b">
        <v>0</v>
      </c>
      <c r="G100" s="18" t="b">
        <v>1</v>
      </c>
      <c r="H100" s="18" t="n"/>
      <c r="J100" s="8" t="b">
        <v>0</v>
      </c>
      <c r="K100" s="8" t="b">
        <v>0</v>
      </c>
    </row>
    <row r="101">
      <c r="B101" s="18" t="inlineStr">
        <is>
          <t>rail transportation</t>
        </is>
      </c>
      <c r="C101" s="18" t="n"/>
      <c r="D101" s="18" t="n"/>
      <c r="E101" s="18" t="n"/>
      <c r="F101" s="18" t="b">
        <v>0</v>
      </c>
      <c r="G101" s="18" t="b">
        <v>1</v>
      </c>
      <c r="H101" s="18" t="n"/>
      <c r="J101" s="8" t="b">
        <v>0</v>
      </c>
      <c r="K101" s="8" t="b">
        <v>0</v>
      </c>
    </row>
    <row r="102">
      <c r="B102" s="18" t="inlineStr">
        <is>
          <t>domestic aviation</t>
        </is>
      </c>
      <c r="C102" s="18" t="n"/>
      <c r="D102" s="18" t="n"/>
      <c r="E102" s="18" t="n"/>
      <c r="F102" s="18" t="b">
        <v>0</v>
      </c>
      <c r="G102" s="18" t="b">
        <v>1</v>
      </c>
      <c r="H102" s="18" t="n"/>
      <c r="J102" s="8" t="b">
        <v>0</v>
      </c>
      <c r="K102" s="8" t="b">
        <v>0</v>
      </c>
    </row>
    <row r="103">
      <c r="B103" s="18" t="inlineStr">
        <is>
          <t>domestic shipping</t>
        </is>
      </c>
      <c r="C103" s="18" t="n"/>
      <c r="D103" s="18" t="n"/>
      <c r="E103" s="18" t="n"/>
      <c r="F103" s="18" t="b">
        <v>0</v>
      </c>
      <c r="G103" s="18" t="b">
        <v>1</v>
      </c>
      <c r="H103" s="18" t="n"/>
      <c r="J103" s="8" t="b">
        <v>0</v>
      </c>
      <c r="K103" s="8" t="b">
        <v>0</v>
      </c>
    </row>
    <row r="104">
      <c r="B104" s="18" t="inlineStr">
        <is>
          <t>residential</t>
        </is>
      </c>
      <c r="C104" s="18" t="inlineStr">
        <is>
          <t>switch</t>
        </is>
      </c>
      <c r="D104" s="18" t="n"/>
      <c r="E104" s="18" t="n"/>
      <c r="F104" s="18" t="b">
        <v>0</v>
      </c>
      <c r="G104" s="18" t="b">
        <v>1</v>
      </c>
      <c r="H104" s="18" t="n"/>
      <c r="J104" s="8" t="b">
        <v>0</v>
      </c>
      <c r="K104" s="8" t="b">
        <v>0</v>
      </c>
    </row>
    <row r="105">
      <c r="B105" s="18" t="inlineStr">
        <is>
          <t>food &amp; forestry</t>
        </is>
      </c>
      <c r="C105" s="18" t="n"/>
      <c r="D105" s="18" t="n"/>
      <c r="E105" s="18" t="n"/>
      <c r="F105" s="18" t="b">
        <v>0</v>
      </c>
      <c r="G105" s="18" t="b">
        <v>1</v>
      </c>
      <c r="H105" s="18" t="n"/>
      <c r="J105" s="8" t="b">
        <v>0</v>
      </c>
      <c r="K105" s="8" t="b">
        <v>0</v>
      </c>
    </row>
    <row r="106">
      <c r="B106" s="18" t="inlineStr">
        <is>
          <t>services (private / public)</t>
        </is>
      </c>
      <c r="C106" s="18" t="n"/>
      <c r="D106" s="18" t="n"/>
      <c r="E106" s="18" t="n"/>
      <c r="F106" s="18" t="b">
        <v>0</v>
      </c>
      <c r="G106" s="18" t="b">
        <v>1</v>
      </c>
      <c r="H106" s="18" t="n"/>
      <c r="J106" s="8" t="b">
        <v>0</v>
      </c>
      <c r="K106" s="8" t="b">
        <v>0</v>
      </c>
    </row>
    <row r="107">
      <c r="B107" s="18" t="inlineStr">
        <is>
          <t>mining &amp; chemicals</t>
        </is>
      </c>
      <c r="C107" s="18" t="n"/>
      <c r="D107" s="18" t="n"/>
      <c r="E107" s="18" t="n"/>
      <c r="F107" s="18" t="b">
        <v>1</v>
      </c>
      <c r="G107" s="18" t="b">
        <v>1</v>
      </c>
      <c r="H107" s="18" t="n"/>
      <c r="J107" s="8" t="b">
        <v>1</v>
      </c>
      <c r="K107" s="8" t="b">
        <v>1</v>
      </c>
    </row>
    <row r="108">
      <c r="B108" s="18" t="inlineStr">
        <is>
          <t>iron and steel</t>
        </is>
      </c>
      <c r="C108" s="18" t="n"/>
      <c r="D108" s="18" t="n"/>
      <c r="E108" s="18" t="n"/>
      <c r="F108" s="18" t="b">
        <v>1</v>
      </c>
      <c r="G108" s="18" t="b">
        <v>1</v>
      </c>
      <c r="H108" s="18" t="n"/>
      <c r="J108" s="8" t="b">
        <v>1</v>
      </c>
      <c r="K108" s="8" t="b">
        <v>1</v>
      </c>
    </row>
    <row r="109">
      <c r="B109" s="18" t="inlineStr">
        <is>
          <t>non-ferrous metals</t>
        </is>
      </c>
      <c r="C109" s="18" t="n"/>
      <c r="D109" s="18" t="n"/>
      <c r="E109" s="18" t="n"/>
      <c r="F109" s="18" t="b">
        <v>1</v>
      </c>
      <c r="G109" s="18" t="b">
        <v>1</v>
      </c>
      <c r="H109" s="18" t="n"/>
      <c r="J109" s="8" t="b">
        <v>1</v>
      </c>
      <c r="K109" s="8" t="b">
        <v>1</v>
      </c>
    </row>
    <row r="110">
      <c r="B110" s="18" t="inlineStr">
        <is>
          <t>machinery</t>
        </is>
      </c>
      <c r="C110" s="18" t="n"/>
      <c r="D110" s="18" t="n"/>
      <c r="E110" s="18" t="n"/>
      <c r="F110" s="18" t="b">
        <v>0</v>
      </c>
      <c r="G110" s="18" t="b">
        <v>1</v>
      </c>
      <c r="H110" s="18" t="n"/>
      <c r="J110" s="8" t="b">
        <v>0</v>
      </c>
      <c r="K110" s="8" t="b">
        <v>0</v>
      </c>
    </row>
    <row r="111">
      <c r="B111" s="18" t="inlineStr">
        <is>
          <t>cement</t>
        </is>
      </c>
      <c r="C111" s="18" t="n"/>
      <c r="D111" s="18" t="n"/>
      <c r="E111" s="18" t="n"/>
      <c r="F111" s="18" t="b">
        <v>1</v>
      </c>
      <c r="G111" s="18" t="b">
        <v>1</v>
      </c>
      <c r="H111" s="18" t="n"/>
      <c r="J111" s="8" t="b">
        <v>1</v>
      </c>
      <c r="K111" s="8" t="b">
        <v>1</v>
      </c>
    </row>
    <row r="112">
      <c r="B112" s="18" t="inlineStr">
        <is>
          <t>other manucfacturing</t>
        </is>
      </c>
      <c r="C112" s="18" t="n"/>
      <c r="D112" s="18" t="n"/>
      <c r="E112" s="18" t="n"/>
      <c r="F112" s="18" t="b">
        <v>0</v>
      </c>
      <c r="G112" s="18" t="b">
        <v>1</v>
      </c>
      <c r="H112" s="18" t="n"/>
      <c r="J112" s="8" t="b">
        <v>0</v>
      </c>
      <c r="K112" s="8" t="b">
        <v>0</v>
      </c>
    </row>
    <row r="113">
      <c r="B113" s="18" t="inlineStr">
        <is>
          <t>construction</t>
        </is>
      </c>
      <c r="C113" s="18" t="n"/>
      <c r="D113" s="18" t="n"/>
      <c r="E113" s="18" t="n"/>
      <c r="F113" s="18" t="b">
        <v>0</v>
      </c>
      <c r="G113" s="18" t="b">
        <v>1</v>
      </c>
      <c r="H113" s="18" t="n"/>
      <c r="J113" s="8" t="b">
        <v>0</v>
      </c>
      <c r="K113" s="8" t="b">
        <v>0</v>
      </c>
    </row>
    <row r="114">
      <c r="B114" s="18" t="inlineStr">
        <is>
          <t>fuel transformation</t>
        </is>
      </c>
      <c r="C114" s="18" t="n"/>
      <c r="D114" s="18" t="n"/>
      <c r="E114" s="18" t="n"/>
      <c r="F114" s="18" t="b">
        <v>0</v>
      </c>
      <c r="G114" s="18" t="b">
        <v>1</v>
      </c>
      <c r="H114" s="18" t="n"/>
      <c r="J114" s="8" t="b">
        <v>0</v>
      </c>
      <c r="K114" s="8" t="b">
        <v>0</v>
      </c>
    </row>
    <row r="115">
      <c r="B115" s="18" t="inlineStr">
        <is>
          <t>other energy use</t>
        </is>
      </c>
      <c r="C115" s="18" t="n"/>
      <c r="D115" s="18" t="n"/>
      <c r="E115" s="18" t="n"/>
      <c r="F115" s="18" t="b">
        <v>0</v>
      </c>
      <c r="G115" s="18" t="b">
        <v>1</v>
      </c>
      <c r="H115" s="18" t="n"/>
      <c r="J115" s="8" t="b">
        <v>0</v>
      </c>
      <c r="K115" s="8" t="b">
        <v>0</v>
      </c>
    </row>
    <row r="116">
      <c r="B116" s="16" t="inlineStr">
        <is>
          <t>CBAM Goods Non-Fuel Process Emissions</t>
        </is>
      </c>
    </row>
    <row r="117">
      <c r="B117" s="18" t="inlineStr">
        <is>
          <t>mining &amp; chemicals</t>
        </is>
      </c>
      <c r="C117" s="18" t="n"/>
      <c r="D117" s="18" t="n"/>
      <c r="E117" s="18" t="n"/>
      <c r="F117" s="18" t="b">
        <v>0</v>
      </c>
      <c r="G117" s="18" t="b">
        <v>1</v>
      </c>
      <c r="H117" s="18" t="n"/>
      <c r="J117" s="8" t="b">
        <v>0</v>
      </c>
      <c r="K117" s="8" t="b">
        <v>0</v>
      </c>
    </row>
    <row r="118">
      <c r="B118" s="18" t="inlineStr">
        <is>
          <t>iron and steel</t>
        </is>
      </c>
      <c r="C118" s="18" t="n"/>
      <c r="D118" s="18" t="n"/>
      <c r="E118" s="18" t="n"/>
      <c r="F118" s="18" t="b">
        <v>0</v>
      </c>
      <c r="G118" s="18" t="b">
        <v>1</v>
      </c>
      <c r="H118" s="18" t="n"/>
      <c r="J118" s="8" t="b">
        <v>0</v>
      </c>
      <c r="K118" s="8" t="b">
        <v>0</v>
      </c>
    </row>
    <row r="119">
      <c r="B119" s="18" t="inlineStr">
        <is>
          <t>non-ferrous metals</t>
        </is>
      </c>
      <c r="C119" s="18" t="n"/>
      <c r="D119" s="18" t="n"/>
      <c r="E119" s="18" t="n"/>
      <c r="F119" s="18" t="b">
        <v>0</v>
      </c>
      <c r="G119" s="18" t="b">
        <v>1</v>
      </c>
      <c r="H119" s="18" t="n"/>
      <c r="J119" s="8" t="b">
        <v>0</v>
      </c>
      <c r="K119" s="8" t="b">
        <v>0</v>
      </c>
    </row>
    <row r="120">
      <c r="B120" s="18" t="inlineStr">
        <is>
          <t>machinery</t>
        </is>
      </c>
      <c r="C120" s="18" t="n"/>
      <c r="D120" s="18" t="n"/>
      <c r="E120" s="18" t="n"/>
      <c r="F120" s="18" t="b">
        <v>0</v>
      </c>
      <c r="G120" s="18" t="b">
        <v>0</v>
      </c>
      <c r="H120" s="18" t="n"/>
      <c r="J120" s="8" t="b">
        <v>0</v>
      </c>
      <c r="K120" s="8" t="b">
        <v>0</v>
      </c>
    </row>
    <row r="121">
      <c r="B121" s="18" t="inlineStr">
        <is>
          <t>cement</t>
        </is>
      </c>
      <c r="C121" s="18" t="n"/>
      <c r="D121" s="18" t="n"/>
      <c r="E121" s="18" t="n"/>
      <c r="F121" s="18" t="b">
        <v>0</v>
      </c>
      <c r="G121" s="18" t="b">
        <v>1</v>
      </c>
      <c r="H121" s="18" t="n"/>
      <c r="J121" s="8" t="b">
        <v>0</v>
      </c>
      <c r="K121" s="8" t="b">
        <v>0</v>
      </c>
    </row>
    <row r="122">
      <c r="B122" s="16" t="inlineStr">
        <is>
          <t>Fossil fuel subsidies (producer-side)</t>
        </is>
      </c>
    </row>
    <row r="123">
      <c r="B123" s="18" t="inlineStr">
        <is>
          <t>Apply producer subsidies phaseout in the policy scenario?</t>
        </is>
      </c>
      <c r="C123" s="18" t="inlineStr">
        <is>
          <t>TRUE/FALSE</t>
        </is>
      </c>
      <c r="D123" s="18" t="n"/>
      <c r="E123" s="18" t="n"/>
      <c r="F123" s="18" t="b">
        <v>0</v>
      </c>
      <c r="G123" s="18" t="b">
        <v>0</v>
      </c>
      <c r="H123" s="18" t="inlineStr">
        <is>
          <t>ProdSubPh</t>
        </is>
      </c>
      <c r="J123" s="8" t="b">
        <v>0</v>
      </c>
      <c r="K123" s="8" t="b">
        <v>0</v>
      </c>
    </row>
    <row r="124">
      <c r="B124" s="18" t="inlineStr">
        <is>
          <t>Year to start producer subsidies phaseout (if applicable)</t>
        </is>
      </c>
      <c r="C124" s="18" t="inlineStr">
        <is>
          <t>year</t>
        </is>
      </c>
      <c r="D124" s="18" t="n"/>
      <c r="E124" s="18" t="n"/>
      <c r="F124" s="18" t="n">
        <v>2027</v>
      </c>
      <c r="G124" s="18" t="n">
        <v>2027</v>
      </c>
      <c r="H124" s="18" t="inlineStr">
        <is>
          <t>YearProdSubPha</t>
        </is>
      </c>
      <c r="J124" s="8" t="n">
        <v>2027</v>
      </c>
      <c r="K124" s="8" t="n">
        <v>2027</v>
      </c>
    </row>
    <row r="125">
      <c r="B125" s="18" t="inlineStr">
        <is>
          <t>Period to reach full producer subsidies phaseout (if applicable)</t>
        </is>
      </c>
      <c r="C125" s="18" t="inlineStr">
        <is>
          <t>year</t>
        </is>
      </c>
      <c r="D125" s="18" t="n"/>
      <c r="E125" s="18" t="n"/>
      <c r="F125" s="18" t="n">
        <v>5</v>
      </c>
      <c r="G125" s="18" t="n">
        <v>5</v>
      </c>
      <c r="H125" s="18" t="inlineStr">
        <is>
          <t>FFSProdPhaseoutPeriod</t>
        </is>
      </c>
      <c r="J125" s="8" t="n">
        <v>5</v>
      </c>
      <c r="K125" s="8" t="n">
        <v>5</v>
      </c>
    </row>
    <row r="126">
      <c r="B126" s="18" t="inlineStr">
        <is>
          <t>Share of producer subsidies to phase-out</t>
        </is>
      </c>
      <c r="C126" s="18" t="inlineStr">
        <is>
          <t>%</t>
        </is>
      </c>
      <c r="D126" s="18" t="n"/>
      <c r="E126" s="18" t="n"/>
      <c r="F126" s="18" t="n">
        <v>1</v>
      </c>
      <c r="G126" s="18" t="n">
        <v>1</v>
      </c>
      <c r="H126" s="18" t="inlineStr">
        <is>
          <t>ShareofProdSubPha</t>
        </is>
      </c>
      <c r="J126" s="8" t="n">
        <v>1</v>
      </c>
      <c r="K126" s="8" t="n">
        <v>1</v>
      </c>
    </row>
    <row r="127">
      <c r="B127" s="18" t="inlineStr">
        <is>
          <t>Apply producer subsidies phaseout in the baseline?</t>
        </is>
      </c>
      <c r="C127" s="18" t="inlineStr">
        <is>
          <t>Yes/No</t>
        </is>
      </c>
      <c r="D127" s="18" t="n"/>
      <c r="E127" s="18" t="n"/>
      <c r="F127" s="18" t="inlineStr">
        <is>
          <t>No</t>
        </is>
      </c>
      <c r="G127" s="18" t="inlineStr">
        <is>
          <t>No</t>
        </is>
      </c>
      <c r="H127" s="18" t="inlineStr">
        <is>
          <t>ProdSubPhaBaseline</t>
        </is>
      </c>
      <c r="J127" s="8" t="inlineStr">
        <is>
          <t>No</t>
        </is>
      </c>
      <c r="K127" s="8" t="inlineStr">
        <is>
          <t>No</t>
        </is>
      </c>
    </row>
    <row r="128">
      <c r="B128" s="18" t="inlineStr">
        <is>
          <t>Period to reach full producer subsidies phaseout (baseline)</t>
        </is>
      </c>
      <c r="C128" s="18" t="inlineStr">
        <is>
          <t>year</t>
        </is>
      </c>
      <c r="D128" s="18" t="n"/>
      <c r="E128" s="18" t="n"/>
      <c r="F128" s="18" t="n">
        <v>5</v>
      </c>
      <c r="G128" s="18" t="n">
        <v>5</v>
      </c>
      <c r="H128" s="18" t="inlineStr">
        <is>
          <t>FFSProdPhaseoutPeriodBA</t>
        </is>
      </c>
      <c r="J128" s="8" t="n">
        <v>5</v>
      </c>
      <c r="K128" s="8" t="n">
        <v>5</v>
      </c>
    </row>
    <row r="129">
      <c r="B129" s="18" t="inlineStr">
        <is>
          <t>Share of producer subsidies to phase-out in the baseline</t>
        </is>
      </c>
      <c r="C129" s="18" t="inlineStr">
        <is>
          <t>%</t>
        </is>
      </c>
      <c r="D129" s="18" t="n"/>
      <c r="E129" s="18" t="n"/>
      <c r="F129" s="18" t="n">
        <v>0</v>
      </c>
      <c r="G129" s="18" t="n">
        <v>0</v>
      </c>
      <c r="H129" s="18" t="inlineStr">
        <is>
          <t>ShareOfProdSubPhaBA</t>
        </is>
      </c>
      <c r="J129" s="8" t="n">
        <v>0</v>
      </c>
      <c r="K129" s="8" t="n">
        <v>0</v>
      </c>
    </row>
    <row r="130">
      <c r="B130" s="16" t="inlineStr">
        <is>
          <t>Fossil fuel subsidies (consumer-side)</t>
        </is>
      </c>
    </row>
    <row r="131">
      <c r="B131" s="18" t="inlineStr">
        <is>
          <t>Apply consumer subsidies phaseout?</t>
        </is>
      </c>
      <c r="C131" s="18" t="inlineStr">
        <is>
          <t>TRUE/FALSE</t>
        </is>
      </c>
      <c r="D131" s="18" t="n"/>
      <c r="E131" s="18" t="n"/>
      <c r="F131" s="18" t="b">
        <v>0</v>
      </c>
      <c r="G131" s="18" t="b">
        <v>0</v>
      </c>
      <c r="H131" s="18" t="inlineStr">
        <is>
          <t>ConsSubPha</t>
        </is>
      </c>
      <c r="J131" s="8" t="b">
        <v>0</v>
      </c>
      <c r="K131" s="8" t="b">
        <v>0</v>
      </c>
    </row>
    <row r="132">
      <c r="B132" s="18" t="inlineStr">
        <is>
          <t>Year to start consumer subsidies phaseout (if applicable)</t>
        </is>
      </c>
      <c r="C132" s="18" t="inlineStr">
        <is>
          <t>year</t>
        </is>
      </c>
      <c r="D132" s="18" t="n"/>
      <c r="E132" s="18" t="n"/>
      <c r="F132" s="18" t="n">
        <v>2027</v>
      </c>
      <c r="G132" s="18" t="n">
        <v>2027</v>
      </c>
      <c r="H132" s="18" t="inlineStr">
        <is>
          <t>YearConsSubPha</t>
        </is>
      </c>
      <c r="J132" s="8" t="n">
        <v>2027</v>
      </c>
      <c r="K132" s="8" t="n">
        <v>2027</v>
      </c>
    </row>
    <row r="133">
      <c r="B133" s="18" t="inlineStr">
        <is>
          <t>Period to reach full consumer subsidies phaseout (if applicable)</t>
        </is>
      </c>
      <c r="C133" s="18" t="inlineStr">
        <is>
          <t>year</t>
        </is>
      </c>
      <c r="D133" s="18" t="n"/>
      <c r="E133" s="18" t="n"/>
      <c r="F133" s="18" t="n">
        <v>5</v>
      </c>
      <c r="G133" s="18" t="n">
        <v>5</v>
      </c>
      <c r="H133" s="18" t="inlineStr">
        <is>
          <t>FFPhaseOut</t>
        </is>
      </c>
      <c r="J133" s="8" t="n">
        <v>5</v>
      </c>
      <c r="K133" s="8" t="n">
        <v>5</v>
      </c>
    </row>
    <row r="134">
      <c r="B134" s="18" t="inlineStr">
        <is>
          <t>Share of consumer subsidies to phase-out</t>
        </is>
      </c>
      <c r="C134" s="18" t="inlineStr">
        <is>
          <t>%</t>
        </is>
      </c>
      <c r="D134" s="18" t="n"/>
      <c r="E134" s="18" t="n"/>
      <c r="F134" s="18" t="n">
        <v>1</v>
      </c>
      <c r="G134" s="18" t="n">
        <v>1</v>
      </c>
      <c r="H134" s="18" t="inlineStr">
        <is>
          <t>ShareOfConsSubPha</t>
        </is>
      </c>
      <c r="J134" s="8" t="n">
        <v>1</v>
      </c>
      <c r="K134" s="8" t="n">
        <v>1</v>
      </c>
    </row>
    <row r="135">
      <c r="B135" s="18" t="inlineStr">
        <is>
          <t>Apply consumer subsidies phaseout in the baseline?</t>
        </is>
      </c>
      <c r="C135" s="18" t="inlineStr">
        <is>
          <t>Yes/No</t>
        </is>
      </c>
      <c r="D135" s="18" t="n"/>
      <c r="E135" s="18" t="n"/>
      <c r="F135" s="18" t="inlineStr">
        <is>
          <t>No</t>
        </is>
      </c>
      <c r="G135" s="18" t="inlineStr">
        <is>
          <t>No</t>
        </is>
      </c>
      <c r="H135" s="18" t="inlineStr">
        <is>
          <t>ConsSubPhaBaseline</t>
        </is>
      </c>
      <c r="J135" s="8" t="inlineStr">
        <is>
          <t>No</t>
        </is>
      </c>
      <c r="K135" s="8" t="inlineStr">
        <is>
          <t>No</t>
        </is>
      </c>
    </row>
    <row r="136">
      <c r="B136" s="18" t="inlineStr">
        <is>
          <t>Period to reach full consumer subsidies phaseout (baseline)</t>
        </is>
      </c>
      <c r="C136" s="18" t="inlineStr">
        <is>
          <t>year</t>
        </is>
      </c>
      <c r="D136" s="18" t="n"/>
      <c r="E136" s="18" t="n"/>
      <c r="F136" s="18" t="n">
        <v>5</v>
      </c>
      <c r="G136" s="18" t="n">
        <v>5</v>
      </c>
      <c r="H136" s="18" t="inlineStr">
        <is>
          <t>FFSConsPhaseoutPeriodBA</t>
        </is>
      </c>
      <c r="J136" s="8" t="n">
        <v>5</v>
      </c>
      <c r="K136" s="8" t="n">
        <v>5</v>
      </c>
    </row>
    <row r="137">
      <c r="B137" s="18" t="inlineStr">
        <is>
          <t>Share of consumer subsidies to phase-out in the baseline</t>
        </is>
      </c>
      <c r="C137" s="18" t="inlineStr">
        <is>
          <t>%</t>
        </is>
      </c>
      <c r="D137" s="18" t="n"/>
      <c r="E137" s="18" t="n"/>
      <c r="F137" s="18" t="n">
        <v>0</v>
      </c>
      <c r="G137" s="18" t="n">
        <v>0</v>
      </c>
      <c r="H137" s="18" t="inlineStr">
        <is>
          <t>ShareofConsSubPhaBA</t>
        </is>
      </c>
      <c r="J137" s="8" t="n">
        <v>0</v>
      </c>
      <c r="K137" s="8" t="n">
        <v>0</v>
      </c>
    </row>
    <row r="138">
      <c r="B138" s="18" t="inlineStr">
        <is>
          <t>Include power subsidies in any phase out?</t>
        </is>
      </c>
      <c r="C138" s="18" t="inlineStr">
        <is>
          <t>Exempt/Include*</t>
        </is>
      </c>
      <c r="D138" s="18" t="n"/>
      <c r="E138" s="18" t="n"/>
      <c r="F138" s="18" t="inlineStr">
        <is>
          <t>DoNotPhaseOut*</t>
        </is>
      </c>
      <c r="G138" s="18" t="inlineStr">
        <is>
          <t>DoNotPhaseOut*</t>
        </is>
      </c>
      <c r="H138" s="18" t="inlineStr">
        <is>
          <t>PowerSubsidyExemptInclude</t>
        </is>
      </c>
      <c r="J138" s="8" t="inlineStr">
        <is>
          <t>DoNotPhaseOut*</t>
        </is>
      </c>
      <c r="K138" s="8" t="inlineStr">
        <is>
          <t>DoNotPhaseOut*</t>
        </is>
      </c>
    </row>
    <row r="139">
      <c r="B139" s="16" t="inlineStr">
        <is>
          <t>Fuel Price Reform</t>
        </is>
      </c>
    </row>
    <row r="140">
      <c r="B140" s="18" t="inlineStr">
        <is>
          <t>Starting year</t>
        </is>
      </c>
      <c r="C140" s="18" t="n"/>
      <c r="D140" s="18" t="n"/>
      <c r="E140" s="18" t="n"/>
      <c r="F140" s="18" t="n">
        <v>2027</v>
      </c>
      <c r="G140" s="18" t="n">
        <v>2027</v>
      </c>
      <c r="H140" s="18" t="n"/>
      <c r="J140" s="8" t="n">
        <v>2027</v>
      </c>
      <c r="K140" s="8" t="n">
        <v>2027</v>
      </c>
    </row>
    <row r="141">
      <c r="B141" s="18" t="inlineStr">
        <is>
          <t>Target year</t>
        </is>
      </c>
      <c r="C141" s="18" t="n"/>
      <c r="D141" s="18" t="n"/>
      <c r="E141" s="18" t="n"/>
      <c r="F141" s="18" t="n">
        <v>2035</v>
      </c>
      <c r="G141" s="18" t="n">
        <v>2035</v>
      </c>
      <c r="H141" s="18" t="n"/>
      <c r="J141" s="8" t="n">
        <v>2035</v>
      </c>
      <c r="K141" s="8" t="n">
        <v>2035</v>
      </c>
    </row>
    <row r="142">
      <c r="B142" s="18" t="inlineStr">
        <is>
          <t>Starting price increase, Coal , Power</t>
        </is>
      </c>
      <c r="C142" s="18" t="n"/>
      <c r="D142" s="18" t="n"/>
      <c r="E142" s="18" t="n"/>
      <c r="F142" s="18" t="n">
        <v>0</v>
      </c>
      <c r="G142" s="18" t="n">
        <v>0</v>
      </c>
      <c r="H142" s="18" t="n"/>
      <c r="J142" s="8" t="n">
        <v>0</v>
      </c>
      <c r="K142" s="8" t="n">
        <v>0</v>
      </c>
    </row>
    <row r="143">
      <c r="B143" s="18" t="inlineStr">
        <is>
          <t>Starting price increase, Coal , Residential</t>
        </is>
      </c>
      <c r="C143" s="18" t="n"/>
      <c r="D143" s="18" t="n"/>
      <c r="E143" s="18" t="n"/>
      <c r="F143" s="18" t="n">
        <v>0</v>
      </c>
      <c r="G143" s="18" t="n">
        <v>0</v>
      </c>
      <c r="H143" s="18" t="n"/>
      <c r="J143" s="8" t="n">
        <v>0</v>
      </c>
      <c r="K143" s="8" t="n">
        <v>0</v>
      </c>
    </row>
    <row r="144">
      <c r="B144" s="18" t="inlineStr">
        <is>
          <t>Starting price increase, Coal , Industry</t>
        </is>
      </c>
      <c r="C144" s="18" t="n"/>
      <c r="D144" s="18" t="n"/>
      <c r="E144" s="18" t="n"/>
      <c r="F144" s="18" t="n">
        <v>0</v>
      </c>
      <c r="G144" s="18" t="n">
        <v>0</v>
      </c>
      <c r="H144" s="18" t="n"/>
      <c r="J144" s="8" t="n">
        <v>0</v>
      </c>
      <c r="K144" s="8" t="n">
        <v>0</v>
      </c>
    </row>
    <row r="145">
      <c r="B145" s="18" t="inlineStr">
        <is>
          <t>Starting price increase, Natural gas , Power</t>
        </is>
      </c>
      <c r="C145" s="18" t="n"/>
      <c r="D145" s="18" t="n"/>
      <c r="E145" s="18" t="n"/>
      <c r="F145" s="18" t="n">
        <v>0</v>
      </c>
      <c r="G145" s="18" t="n">
        <v>0</v>
      </c>
      <c r="H145" s="18" t="n"/>
      <c r="J145" s="8" t="n">
        <v>0</v>
      </c>
      <c r="K145" s="8" t="n">
        <v>0</v>
      </c>
    </row>
    <row r="146">
      <c r="B146" s="18" t="inlineStr">
        <is>
          <t>Starting price increase, Natural gas , Residential</t>
        </is>
      </c>
      <c r="C146" s="18" t="n"/>
      <c r="D146" s="18" t="n"/>
      <c r="E146" s="18" t="n"/>
      <c r="F146" s="18" t="n">
        <v>0</v>
      </c>
      <c r="G146" s="18" t="n">
        <v>0</v>
      </c>
      <c r="H146" s="18" t="n"/>
      <c r="J146" s="8" t="n">
        <v>0</v>
      </c>
      <c r="K146" s="8" t="n">
        <v>0</v>
      </c>
    </row>
    <row r="147">
      <c r="B147" s="18" t="inlineStr">
        <is>
          <t>Starting price increase, Natural gas , Industry</t>
        </is>
      </c>
      <c r="C147" s="18" t="n"/>
      <c r="D147" s="18" t="n"/>
      <c r="E147" s="18" t="n"/>
      <c r="F147" s="18" t="n">
        <v>0</v>
      </c>
      <c r="G147" s="18" t="n">
        <v>0</v>
      </c>
      <c r="H147" s="18" t="n"/>
      <c r="J147" s="8" t="n">
        <v>0</v>
      </c>
      <c r="K147" s="8" t="n">
        <v>0</v>
      </c>
    </row>
    <row r="148">
      <c r="B148" s="18" t="inlineStr">
        <is>
          <t>Starting price increase, Electricity , Residential</t>
        </is>
      </c>
      <c r="C148" s="18" t="n"/>
      <c r="D148" s="18" t="n"/>
      <c r="E148" s="18" t="n"/>
      <c r="F148" s="18" t="n">
        <v>0</v>
      </c>
      <c r="G148" s="18" t="n">
        <v>0</v>
      </c>
      <c r="H148" s="18" t="n"/>
      <c r="J148" s="8" t="n">
        <v>0</v>
      </c>
      <c r="K148" s="8" t="n">
        <v>0</v>
      </c>
    </row>
    <row r="149">
      <c r="B149" s="18" t="inlineStr">
        <is>
          <t>Starting price increase, Electricity , Industry</t>
        </is>
      </c>
      <c r="C149" s="18" t="n"/>
      <c r="D149" s="18" t="n"/>
      <c r="E149" s="18" t="n"/>
      <c r="F149" s="18" t="n">
        <v>0</v>
      </c>
      <c r="G149" s="18" t="n">
        <v>0</v>
      </c>
      <c r="H149" s="18" t="n"/>
      <c r="J149" s="8" t="n">
        <v>0</v>
      </c>
      <c r="K149" s="8" t="n">
        <v>0</v>
      </c>
    </row>
    <row r="150">
      <c r="B150" s="18" t="inlineStr">
        <is>
          <t>Starting price increase, Gasoline , All</t>
        </is>
      </c>
      <c r="C150" s="18" t="n"/>
      <c r="D150" s="18" t="n"/>
      <c r="E150" s="18" t="n"/>
      <c r="F150" s="18" t="n">
        <v>0</v>
      </c>
      <c r="G150" s="18" t="n">
        <v>0</v>
      </c>
      <c r="H150" s="18" t="n"/>
      <c r="J150" s="8" t="n">
        <v>0</v>
      </c>
      <c r="K150" s="8" t="n">
        <v>0</v>
      </c>
    </row>
    <row r="151">
      <c r="B151" s="18" t="inlineStr">
        <is>
          <t>Starting price increase, Diesel  , All</t>
        </is>
      </c>
      <c r="C151" s="18" t="n"/>
      <c r="D151" s="18" t="n"/>
      <c r="E151" s="18" t="n"/>
      <c r="F151" s="18" t="n">
        <v>0</v>
      </c>
      <c r="G151" s="18" t="n">
        <v>0</v>
      </c>
      <c r="H151" s="18" t="n"/>
      <c r="J151" s="8" t="n">
        <v>0</v>
      </c>
      <c r="K151" s="8" t="n">
        <v>0</v>
      </c>
    </row>
    <row r="152">
      <c r="B152" s="18" t="inlineStr">
        <is>
          <t>Starting price increase, LPG , All</t>
        </is>
      </c>
      <c r="C152" s="18" t="n"/>
      <c r="D152" s="18" t="n"/>
      <c r="E152" s="18" t="n"/>
      <c r="F152" s="18" t="n">
        <v>0</v>
      </c>
      <c r="G152" s="18" t="n">
        <v>0</v>
      </c>
      <c r="H152" s="18" t="n"/>
      <c r="J152" s="8" t="n">
        <v>0</v>
      </c>
      <c r="K152" s="8" t="n">
        <v>0</v>
      </c>
    </row>
    <row r="153">
      <c r="B153" s="18" t="inlineStr">
        <is>
          <t>Starting price increase, Kerosene , All</t>
        </is>
      </c>
      <c r="C153" s="18" t="n"/>
      <c r="D153" s="18" t="n"/>
      <c r="E153" s="18" t="n"/>
      <c r="F153" s="18" t="n">
        <v>0</v>
      </c>
      <c r="G153" s="18" t="n">
        <v>0</v>
      </c>
      <c r="H153" s="18" t="n"/>
      <c r="J153" s="8" t="n">
        <v>0</v>
      </c>
      <c r="K153" s="8" t="n">
        <v>0</v>
      </c>
    </row>
    <row r="154">
      <c r="B154" s="18" t="inlineStr">
        <is>
          <t>Starting price increase, Other oil products , All</t>
        </is>
      </c>
      <c r="C154" s="18" t="n"/>
      <c r="D154" s="18" t="n"/>
      <c r="E154" s="18" t="n"/>
      <c r="F154" s="18" t="n">
        <v>0</v>
      </c>
      <c r="G154" s="18" t="n">
        <v>0</v>
      </c>
      <c r="H154" s="18" t="n"/>
      <c r="J154" s="8" t="n">
        <v>0</v>
      </c>
      <c r="K154" s="8" t="n">
        <v>0</v>
      </c>
    </row>
    <row r="155">
      <c r="B155" s="18" t="inlineStr">
        <is>
          <t>Starting price increase, Biomass , All</t>
        </is>
      </c>
      <c r="C155" s="18" t="n"/>
      <c r="D155" s="18" t="n"/>
      <c r="E155" s="18" t="n"/>
      <c r="F155" s="18" t="n">
        <v>0</v>
      </c>
      <c r="G155" s="18" t="n">
        <v>0</v>
      </c>
      <c r="H155" s="18" t="n"/>
      <c r="J155" s="8" t="n">
        <v>0</v>
      </c>
      <c r="K155" s="8" t="n">
        <v>0</v>
      </c>
    </row>
    <row r="156">
      <c r="B156" s="18" t="inlineStr">
        <is>
          <t>Final price increase, Coal , Power</t>
        </is>
      </c>
      <c r="C156" s="18" t="n"/>
      <c r="D156" s="18" t="n"/>
      <c r="E156" s="18" t="n"/>
      <c r="F156" s="18" t="n">
        <v>0</v>
      </c>
      <c r="G156" s="18" t="n">
        <v>0</v>
      </c>
      <c r="H156" s="18" t="n"/>
      <c r="J156" s="8" t="n">
        <v>0</v>
      </c>
      <c r="K156" s="8" t="n">
        <v>0</v>
      </c>
    </row>
    <row r="157">
      <c r="B157" s="18" t="inlineStr">
        <is>
          <t>Final price increase, Coal , Residential</t>
        </is>
      </c>
      <c r="C157" s="18" t="n"/>
      <c r="D157" s="18" t="n"/>
      <c r="E157" s="18" t="n"/>
      <c r="F157" s="18" t="n">
        <v>0</v>
      </c>
      <c r="G157" s="18" t="n">
        <v>0</v>
      </c>
      <c r="H157" s="18" t="n"/>
      <c r="J157" s="8" t="n">
        <v>0</v>
      </c>
      <c r="K157" s="8" t="n">
        <v>0</v>
      </c>
    </row>
    <row r="158">
      <c r="B158" s="18" t="inlineStr">
        <is>
          <t>Final price increase, Coal , Industry</t>
        </is>
      </c>
      <c r="C158" s="18" t="n"/>
      <c r="D158" s="18" t="n"/>
      <c r="E158" s="18" t="n"/>
      <c r="F158" s="18" t="n">
        <v>0</v>
      </c>
      <c r="G158" s="18" t="n">
        <v>0</v>
      </c>
      <c r="H158" s="18" t="n"/>
      <c r="J158" s="8" t="n">
        <v>0</v>
      </c>
      <c r="K158" s="8" t="n">
        <v>0</v>
      </c>
    </row>
    <row r="159">
      <c r="B159" s="18" t="inlineStr">
        <is>
          <t>Final price increase, Natural gas , Power</t>
        </is>
      </c>
      <c r="C159" s="18" t="n"/>
      <c r="D159" s="18" t="n"/>
      <c r="E159" s="18" t="n"/>
      <c r="F159" s="18" t="n">
        <v>0</v>
      </c>
      <c r="G159" s="18" t="n">
        <v>0</v>
      </c>
      <c r="H159" s="18" t="n"/>
      <c r="J159" s="8" t="n">
        <v>0</v>
      </c>
      <c r="K159" s="8" t="n">
        <v>0</v>
      </c>
    </row>
    <row r="160">
      <c r="B160" s="18" t="inlineStr">
        <is>
          <t>Final price increase, Natural gas , Residential</t>
        </is>
      </c>
      <c r="C160" s="18" t="n"/>
      <c r="D160" s="18" t="n"/>
      <c r="E160" s="18" t="n"/>
      <c r="F160" s="18" t="n">
        <v>0</v>
      </c>
      <c r="G160" s="18" t="n">
        <v>0</v>
      </c>
      <c r="H160" s="18" t="n"/>
      <c r="J160" s="8" t="n">
        <v>0</v>
      </c>
      <c r="K160" s="8" t="n">
        <v>0</v>
      </c>
    </row>
    <row r="161">
      <c r="B161" s="18" t="inlineStr">
        <is>
          <t>Final price increase, Natural gas , Industry</t>
        </is>
      </c>
      <c r="C161" s="18" t="n"/>
      <c r="D161" s="18" t="n"/>
      <c r="E161" s="18" t="n"/>
      <c r="F161" s="18" t="n">
        <v>0</v>
      </c>
      <c r="G161" s="18" t="n">
        <v>0</v>
      </c>
      <c r="H161" s="18" t="n"/>
      <c r="J161" s="8" t="n">
        <v>0</v>
      </c>
      <c r="K161" s="8" t="n">
        <v>0</v>
      </c>
    </row>
    <row r="162">
      <c r="B162" s="18" t="inlineStr">
        <is>
          <t>Final price increase, Electricity , Residential</t>
        </is>
      </c>
      <c r="C162" s="18" t="n"/>
      <c r="D162" s="18" t="n"/>
      <c r="E162" s="18" t="n"/>
      <c r="F162" s="18" t="n">
        <v>0</v>
      </c>
      <c r="G162" s="18" t="n">
        <v>0</v>
      </c>
      <c r="H162" s="18" t="n"/>
      <c r="J162" s="8" t="n">
        <v>0</v>
      </c>
      <c r="K162" s="8" t="n">
        <v>0</v>
      </c>
    </row>
    <row r="163">
      <c r="B163" s="18" t="inlineStr">
        <is>
          <t>Final price increase, Electricity , Industry</t>
        </is>
      </c>
      <c r="C163" s="18" t="n"/>
      <c r="D163" s="18" t="n"/>
      <c r="E163" s="18" t="n"/>
      <c r="F163" s="18" t="n">
        <v>0</v>
      </c>
      <c r="G163" s="18" t="n">
        <v>0</v>
      </c>
      <c r="H163" s="18" t="n"/>
      <c r="J163" s="8" t="n">
        <v>0</v>
      </c>
      <c r="K163" s="8" t="n">
        <v>0</v>
      </c>
    </row>
    <row r="164">
      <c r="B164" s="18" t="inlineStr">
        <is>
          <t>Final price increase, Gasoline , All</t>
        </is>
      </c>
      <c r="C164" s="18" t="n"/>
      <c r="D164" s="18" t="n"/>
      <c r="E164" s="18" t="n"/>
      <c r="F164" s="18" t="n">
        <v>0</v>
      </c>
      <c r="G164" s="18" t="n">
        <v>0</v>
      </c>
      <c r="H164" s="18" t="n"/>
      <c r="J164" s="8" t="n">
        <v>0</v>
      </c>
      <c r="K164" s="8" t="n">
        <v>0</v>
      </c>
    </row>
    <row r="165">
      <c r="B165" s="18" t="inlineStr">
        <is>
          <t>Final price increase, Diesel  , All</t>
        </is>
      </c>
      <c r="C165" s="18" t="n"/>
      <c r="D165" s="18" t="n"/>
      <c r="E165" s="18" t="n"/>
      <c r="F165" s="18" t="n">
        <v>0</v>
      </c>
      <c r="G165" s="18" t="n">
        <v>0</v>
      </c>
      <c r="H165" s="18" t="n"/>
      <c r="J165" s="8" t="n">
        <v>0</v>
      </c>
      <c r="K165" s="8" t="n">
        <v>0</v>
      </c>
    </row>
    <row r="166">
      <c r="B166" s="18" t="inlineStr">
        <is>
          <t>Final price increase, LPG , All</t>
        </is>
      </c>
      <c r="C166" s="18" t="n"/>
      <c r="D166" s="18" t="n"/>
      <c r="E166" s="18" t="n"/>
      <c r="F166" s="18" t="n">
        <v>0</v>
      </c>
      <c r="G166" s="18" t="n">
        <v>0</v>
      </c>
      <c r="H166" s="18" t="n"/>
      <c r="J166" s="8" t="n">
        <v>0</v>
      </c>
      <c r="K166" s="8" t="n">
        <v>0</v>
      </c>
    </row>
    <row r="167">
      <c r="B167" s="18" t="inlineStr">
        <is>
          <t>Final price increase, Kerosene , All</t>
        </is>
      </c>
      <c r="C167" s="18" t="n"/>
      <c r="D167" s="18" t="n"/>
      <c r="E167" s="18" t="n"/>
      <c r="F167" s="18" t="n">
        <v>0</v>
      </c>
      <c r="G167" s="18" t="n">
        <v>0</v>
      </c>
      <c r="H167" s="18" t="n"/>
      <c r="J167" s="8" t="n">
        <v>0</v>
      </c>
      <c r="K167" s="8" t="n">
        <v>0</v>
      </c>
    </row>
    <row r="168">
      <c r="B168" s="18" t="inlineStr">
        <is>
          <t>Final price increase, Other oil products , All</t>
        </is>
      </c>
      <c r="C168" s="18" t="n"/>
      <c r="D168" s="18" t="n"/>
      <c r="E168" s="18" t="n"/>
      <c r="F168" s="18" t="n">
        <v>0</v>
      </c>
      <c r="G168" s="18" t="n">
        <v>0</v>
      </c>
      <c r="H168" s="18" t="n"/>
      <c r="J168" s="8" t="n">
        <v>0</v>
      </c>
      <c r="K168" s="8" t="n">
        <v>0</v>
      </c>
    </row>
    <row r="169">
      <c r="B169" s="18" t="inlineStr">
        <is>
          <t>Final price increase, Biomass , All</t>
        </is>
      </c>
      <c r="C169" s="18" t="n"/>
      <c r="D169" s="18" t="n"/>
      <c r="E169" s="18" t="n"/>
      <c r="F169" s="18" t="n">
        <v>0</v>
      </c>
      <c r="G169" s="18" t="n">
        <v>0</v>
      </c>
      <c r="H169" s="18" t="n"/>
      <c r="J169" s="8" t="n">
        <v>0</v>
      </c>
      <c r="K169" s="8" t="n">
        <v>0</v>
      </c>
    </row>
    <row r="170">
      <c r="B170" s="18" t="inlineStr">
        <is>
          <t>Price increase units, Coal , Power</t>
        </is>
      </c>
      <c r="C170" s="18" t="n"/>
      <c r="D170" s="18" t="n"/>
      <c r="E170" s="18" t="n"/>
      <c r="F170" s="18" t="inlineStr">
        <is>
          <t>$/GJ</t>
        </is>
      </c>
      <c r="G170" s="18" t="inlineStr">
        <is>
          <t>$/GJ</t>
        </is>
      </c>
      <c r="H170" s="18" t="n"/>
      <c r="J170" s="8" t="inlineStr">
        <is>
          <t>$/GJ</t>
        </is>
      </c>
      <c r="K170" s="8" t="inlineStr">
        <is>
          <t>$/GJ</t>
        </is>
      </c>
    </row>
    <row r="171">
      <c r="B171" s="18" t="inlineStr">
        <is>
          <t>Price increase units, Coal , Residential</t>
        </is>
      </c>
      <c r="C171" s="18" t="n"/>
      <c r="D171" s="18" t="n"/>
      <c r="E171" s="18" t="n"/>
      <c r="F171" s="18" t="inlineStr">
        <is>
          <t>$/GJ</t>
        </is>
      </c>
      <c r="G171" s="18" t="inlineStr">
        <is>
          <t>$/GJ</t>
        </is>
      </c>
      <c r="H171" s="18" t="n"/>
      <c r="J171" s="8" t="inlineStr">
        <is>
          <t>$/GJ</t>
        </is>
      </c>
      <c r="K171" s="8" t="inlineStr">
        <is>
          <t>$/GJ</t>
        </is>
      </c>
    </row>
    <row r="172">
      <c r="B172" s="18" t="inlineStr">
        <is>
          <t>Price increase units, Coal , Industry</t>
        </is>
      </c>
      <c r="C172" s="18" t="n"/>
      <c r="D172" s="18" t="n"/>
      <c r="E172" s="18" t="n"/>
      <c r="F172" s="18" t="inlineStr">
        <is>
          <t>$/GJ</t>
        </is>
      </c>
      <c r="G172" s="18" t="inlineStr">
        <is>
          <t>$/GJ</t>
        </is>
      </c>
      <c r="H172" s="18" t="n"/>
      <c r="J172" s="8" t="inlineStr">
        <is>
          <t>$/GJ</t>
        </is>
      </c>
      <c r="K172" s="8" t="inlineStr">
        <is>
          <t>$/GJ</t>
        </is>
      </c>
    </row>
    <row r="173">
      <c r="B173" s="18" t="inlineStr">
        <is>
          <t>Price increase units, Natural gas , Power</t>
        </is>
      </c>
      <c r="C173" s="18" t="n"/>
      <c r="D173" s="18" t="n"/>
      <c r="E173" s="18" t="n"/>
      <c r="F173" s="18" t="inlineStr">
        <is>
          <t>$/GJ</t>
        </is>
      </c>
      <c r="G173" s="18" t="inlineStr">
        <is>
          <t>$/GJ</t>
        </is>
      </c>
      <c r="H173" s="18" t="n"/>
      <c r="J173" s="8" t="inlineStr">
        <is>
          <t>$/GJ</t>
        </is>
      </c>
      <c r="K173" s="8" t="inlineStr">
        <is>
          <t>$/GJ</t>
        </is>
      </c>
    </row>
    <row r="174">
      <c r="B174" s="18" t="inlineStr">
        <is>
          <t>Price increase units, Natural gas , Residential</t>
        </is>
      </c>
      <c r="C174" s="18" t="n"/>
      <c r="D174" s="18" t="n"/>
      <c r="E174" s="18" t="n"/>
      <c r="F174" s="18" t="inlineStr">
        <is>
          <t>$/GJ</t>
        </is>
      </c>
      <c r="G174" s="18" t="inlineStr">
        <is>
          <t>$/GJ</t>
        </is>
      </c>
      <c r="H174" s="18" t="n"/>
      <c r="J174" s="8" t="inlineStr">
        <is>
          <t>$/GJ</t>
        </is>
      </c>
      <c r="K174" s="8" t="inlineStr">
        <is>
          <t>$/GJ</t>
        </is>
      </c>
    </row>
    <row r="175">
      <c r="B175" s="18" t="inlineStr">
        <is>
          <t>Price increase units, Natural gas , Industry</t>
        </is>
      </c>
      <c r="C175" s="18" t="n"/>
      <c r="D175" s="18" t="n"/>
      <c r="E175" s="18" t="n"/>
      <c r="F175" s="18" t="inlineStr">
        <is>
          <t>$/GJ</t>
        </is>
      </c>
      <c r="G175" s="18" t="inlineStr">
        <is>
          <t>$/GJ</t>
        </is>
      </c>
      <c r="H175" s="18" t="n"/>
      <c r="J175" s="8" t="inlineStr">
        <is>
          <t>$/GJ</t>
        </is>
      </c>
      <c r="K175" s="8" t="inlineStr">
        <is>
          <t>$/GJ</t>
        </is>
      </c>
    </row>
    <row r="176">
      <c r="B176" s="18" t="inlineStr">
        <is>
          <t>Price increase units, Electricity , Residential</t>
        </is>
      </c>
      <c r="C176" s="18" t="n"/>
      <c r="D176" s="18" t="n"/>
      <c r="E176" s="18" t="n"/>
      <c r="F176" s="18" t="inlineStr">
        <is>
          <t>$/kwh</t>
        </is>
      </c>
      <c r="G176" s="18" t="inlineStr">
        <is>
          <t>$/kwh</t>
        </is>
      </c>
      <c r="H176" s="18" t="n"/>
      <c r="J176" s="8" t="inlineStr">
        <is>
          <t>$/kwh</t>
        </is>
      </c>
      <c r="K176" s="8" t="inlineStr">
        <is>
          <t>$/kwh</t>
        </is>
      </c>
    </row>
    <row r="177">
      <c r="B177" s="18" t="inlineStr">
        <is>
          <t>Price increase units, Electricity , Industry</t>
        </is>
      </c>
      <c r="C177" s="18" t="n"/>
      <c r="D177" s="18" t="n"/>
      <c r="E177" s="18" t="n"/>
      <c r="F177" s="18" t="inlineStr">
        <is>
          <t>$/kwh</t>
        </is>
      </c>
      <c r="G177" s="18" t="inlineStr">
        <is>
          <t>$/kwh</t>
        </is>
      </c>
      <c r="H177" s="18" t="n"/>
      <c r="J177" s="8" t="inlineStr">
        <is>
          <t>$/kwh</t>
        </is>
      </c>
      <c r="K177" s="8" t="inlineStr">
        <is>
          <t>$/kwh</t>
        </is>
      </c>
    </row>
    <row r="178">
      <c r="B178" s="18" t="inlineStr">
        <is>
          <t>Price increase units, Gasoline , All</t>
        </is>
      </c>
      <c r="C178" s="18" t="n"/>
      <c r="D178" s="18" t="n"/>
      <c r="E178" s="18" t="n"/>
      <c r="F178" s="18" t="inlineStr">
        <is>
          <t>$/liter</t>
        </is>
      </c>
      <c r="G178" s="18" t="inlineStr">
        <is>
          <t>$/liter</t>
        </is>
      </c>
      <c r="H178" s="18" t="n"/>
      <c r="J178" s="8" t="inlineStr">
        <is>
          <t>$/liter</t>
        </is>
      </c>
      <c r="K178" s="8" t="inlineStr">
        <is>
          <t>$/liter</t>
        </is>
      </c>
    </row>
    <row r="179">
      <c r="B179" s="18" t="inlineStr">
        <is>
          <t>Price increase units, Diesel  , All</t>
        </is>
      </c>
      <c r="C179" s="18" t="n"/>
      <c r="D179" s="18" t="n"/>
      <c r="E179" s="18" t="n"/>
      <c r="F179" s="18" t="inlineStr">
        <is>
          <t>$/liter</t>
        </is>
      </c>
      <c r="G179" s="18" t="inlineStr">
        <is>
          <t>$/liter</t>
        </is>
      </c>
      <c r="H179" s="18" t="n"/>
      <c r="J179" s="8" t="inlineStr">
        <is>
          <t>$/liter</t>
        </is>
      </c>
      <c r="K179" s="8" t="inlineStr">
        <is>
          <t>$/liter</t>
        </is>
      </c>
    </row>
    <row r="180">
      <c r="B180" s="18" t="inlineStr">
        <is>
          <t>Price increase units, LPG , All</t>
        </is>
      </c>
      <c r="C180" s="18" t="n"/>
      <c r="D180" s="18" t="n"/>
      <c r="E180" s="18" t="n"/>
      <c r="F180" s="18" t="inlineStr">
        <is>
          <t>$/liter</t>
        </is>
      </c>
      <c r="G180" s="18" t="inlineStr">
        <is>
          <t>$/liter</t>
        </is>
      </c>
      <c r="H180" s="18" t="n"/>
      <c r="J180" s="8" t="inlineStr">
        <is>
          <t>$/liter</t>
        </is>
      </c>
      <c r="K180" s="8" t="inlineStr">
        <is>
          <t>$/liter</t>
        </is>
      </c>
    </row>
    <row r="181">
      <c r="B181" s="18" t="inlineStr">
        <is>
          <t>Price increase units, Kerosene , All</t>
        </is>
      </c>
      <c r="C181" s="18" t="n"/>
      <c r="D181" s="18" t="n"/>
      <c r="E181" s="18" t="n"/>
      <c r="F181" s="18" t="inlineStr">
        <is>
          <t>$/liter</t>
        </is>
      </c>
      <c r="G181" s="18" t="inlineStr">
        <is>
          <t>$/liter</t>
        </is>
      </c>
      <c r="H181" s="18" t="n"/>
      <c r="J181" s="8" t="inlineStr">
        <is>
          <t>$/liter</t>
        </is>
      </c>
      <c r="K181" s="8" t="inlineStr">
        <is>
          <t>$/liter</t>
        </is>
      </c>
    </row>
    <row r="182">
      <c r="B182" s="18" t="inlineStr">
        <is>
          <t>Price increase units, Other oil products , All</t>
        </is>
      </c>
      <c r="C182" s="18" t="n"/>
      <c r="D182" s="18" t="n"/>
      <c r="E182" s="18" t="n"/>
      <c r="F182" s="18" t="inlineStr">
        <is>
          <t>$/bbn</t>
        </is>
      </c>
      <c r="G182" s="18" t="inlineStr">
        <is>
          <t>$/liter</t>
        </is>
      </c>
      <c r="H182" s="18" t="n"/>
      <c r="J182" s="8" t="inlineStr">
        <is>
          <t>$/bbn</t>
        </is>
      </c>
      <c r="K182" s="8" t="inlineStr">
        <is>
          <t>$/bbn</t>
        </is>
      </c>
    </row>
    <row r="183">
      <c r="B183" s="18" t="inlineStr">
        <is>
          <t>Price increase units, Biomass , All</t>
        </is>
      </c>
      <c r="C183" s="18" t="n"/>
      <c r="D183" s="18" t="n"/>
      <c r="E183" s="18" t="n"/>
      <c r="F183" s="18" t="inlineStr">
        <is>
          <t>$/GJ</t>
        </is>
      </c>
      <c r="G183" s="18" t="inlineStr">
        <is>
          <t>$/liter</t>
        </is>
      </c>
      <c r="H183" s="18" t="n"/>
      <c r="J183" s="8" t="inlineStr">
        <is>
          <t>$/GJ</t>
        </is>
      </c>
      <c r="K183" s="8" t="inlineStr">
        <is>
          <t>$/GJ</t>
        </is>
      </c>
    </row>
    <row r="184">
      <c r="B184" s="16" t="inlineStr">
        <is>
          <t>Methane tax</t>
        </is>
      </c>
    </row>
    <row r="185">
      <c r="B185" s="18" t="inlineStr">
        <is>
          <t>Apply carbon tax to methane</t>
        </is>
      </c>
      <c r="C185" s="18" t="inlineStr">
        <is>
          <t>switch</t>
        </is>
      </c>
      <c r="D185" s="18" t="n"/>
      <c r="E185" s="18" t="n"/>
      <c r="F185" s="18" t="inlineStr">
        <is>
          <t>No</t>
        </is>
      </c>
      <c r="G185" s="18" t="inlineStr">
        <is>
          <t>No</t>
        </is>
      </c>
      <c r="H185" s="18" t="inlineStr">
        <is>
          <t>CTforMethane</t>
        </is>
      </c>
      <c r="J185" s="8" t="inlineStr">
        <is>
          <t>No</t>
        </is>
      </c>
      <c r="K185" s="8" t="inlineStr">
        <is>
          <t>No</t>
        </is>
      </c>
    </row>
    <row r="186">
      <c r="B186" s="18" t="inlineStr">
        <is>
          <t>Year of methane fee introduction</t>
        </is>
      </c>
      <c r="C186" s="18" t="inlineStr">
        <is>
          <t>year</t>
        </is>
      </c>
      <c r="D186" s="18" t="n"/>
      <c r="E186" s="18" t="n"/>
      <c r="F186" s="18" t="n">
        <v>2027</v>
      </c>
      <c r="G186" s="18" t="n">
        <v>2027</v>
      </c>
      <c r="H186" s="18" t="inlineStr">
        <is>
          <t>MPIntro</t>
        </is>
      </c>
      <c r="J186" s="8" t="n">
        <v>2027</v>
      </c>
      <c r="K186" s="8" t="n">
        <v>2027</v>
      </c>
    </row>
    <row r="187">
      <c r="B187" s="18" t="inlineStr">
        <is>
          <t>Starting methane fee (real USD per ton CO2eq)</t>
        </is>
      </c>
      <c r="C187" s="18" t="inlineStr">
        <is>
          <t>USD per ton of CO2 eq</t>
        </is>
      </c>
      <c r="D187" s="18" t="n"/>
      <c r="E187" s="18" t="n"/>
      <c r="F187" s="18" t="n">
        <v>0</v>
      </c>
      <c r="G187" s="18" t="n">
        <v>0</v>
      </c>
      <c r="H187" s="18" t="inlineStr">
        <is>
          <t>MPLevelStart</t>
        </is>
      </c>
      <c r="J187" s="8" t="n">
        <v>0</v>
      </c>
      <c r="K187" s="8" t="n">
        <v>0</v>
      </c>
    </row>
    <row r="188">
      <c r="B188" s="18" t="inlineStr">
        <is>
          <t>Target level of methane fee</t>
        </is>
      </c>
      <c r="C188" s="18" t="inlineStr">
        <is>
          <t>USD per ton of CO2 eq</t>
        </is>
      </c>
      <c r="D188" s="18" t="n"/>
      <c r="E188" s="18" t="n"/>
      <c r="F188" s="18" t="n">
        <v>0</v>
      </c>
      <c r="G188" s="18" t="n">
        <v>0</v>
      </c>
      <c r="H188" s="18" t="inlineStr">
        <is>
          <t>MPLevelTarget</t>
        </is>
      </c>
      <c r="J188" s="8" t="n">
        <v>0</v>
      </c>
      <c r="K188" s="8" t="n">
        <v>0</v>
      </c>
    </row>
    <row r="189">
      <c r="B189" s="18" t="inlineStr">
        <is>
          <t>Year to reach target methane fee level</t>
        </is>
      </c>
      <c r="C189" s="18" t="inlineStr">
        <is>
          <t>year</t>
        </is>
      </c>
      <c r="D189" s="18" t="n"/>
      <c r="E189" s="18" t="n"/>
      <c r="F189" s="18" t="n">
        <v>2030</v>
      </c>
      <c r="G189" s="18" t="n">
        <v>2030</v>
      </c>
      <c r="H189" s="18" t="inlineStr">
        <is>
          <t>MPOutro</t>
        </is>
      </c>
      <c r="J189" s="8" t="n">
        <v>2030</v>
      </c>
      <c r="K189" s="8" t="n">
        <v>2030</v>
      </c>
    </row>
    <row r="190">
      <c r="B190" s="16" t="inlineStr">
        <is>
          <t>Price liberalization</t>
        </is>
      </c>
    </row>
    <row r="191">
      <c r="B191" s="18" t="inlineStr">
        <is>
          <t>Apply price controls phaseout?</t>
        </is>
      </c>
      <c r="C191" s="18" t="inlineStr">
        <is>
          <t>switch</t>
        </is>
      </c>
      <c r="D191" s="18" t="n"/>
      <c r="E191" s="18" t="n"/>
      <c r="F191" s="18" t="b">
        <v>0</v>
      </c>
      <c r="G191" s="18" t="b">
        <v>0</v>
      </c>
      <c r="H191" s="18" t="inlineStr">
        <is>
          <t>PrcContPha</t>
        </is>
      </c>
      <c r="J191" s="8" t="b">
        <v>0</v>
      </c>
      <c r="K191" s="8" t="b">
        <v>0</v>
      </c>
    </row>
    <row r="192">
      <c r="B192" s="18" t="inlineStr">
        <is>
          <t>Year to start price controls phaseout (if applicable)</t>
        </is>
      </c>
      <c r="C192" s="18" t="inlineStr">
        <is>
          <t>year</t>
        </is>
      </c>
      <c r="D192" s="18" t="n"/>
      <c r="E192" s="18" t="n"/>
      <c r="F192" s="18" t="n">
        <v>2027</v>
      </c>
      <c r="G192" s="18" t="n">
        <v>2027</v>
      </c>
      <c r="H192" s="18" t="inlineStr">
        <is>
          <t>YearPrcContPha</t>
        </is>
      </c>
      <c r="J192" s="8" t="n">
        <v>2027</v>
      </c>
      <c r="K192" s="8" t="n">
        <v>2027</v>
      </c>
    </row>
    <row r="193">
      <c r="B193" s="18" t="inlineStr">
        <is>
          <t>Period to reach full price controls phaseout (if applicable)</t>
        </is>
      </c>
      <c r="C193" s="18" t="inlineStr">
        <is>
          <t>year</t>
        </is>
      </c>
      <c r="D193" s="18" t="n"/>
      <c r="E193" s="18" t="n"/>
      <c r="F193" s="18" t="n">
        <v>5</v>
      </c>
      <c r="G193" s="18" t="n">
        <v>5</v>
      </c>
      <c r="H193" s="18" t="inlineStr">
        <is>
          <t>PrcControlPhaseout</t>
        </is>
      </c>
      <c r="J193" s="8" t="n">
        <v>5</v>
      </c>
      <c r="K193" s="8" t="n">
        <v>5</v>
      </c>
    </row>
    <row r="194">
      <c r="B194" s="18" t="inlineStr">
        <is>
          <t>Government energy price controls</t>
        </is>
      </c>
      <c r="C194" s="18" t="inlineStr">
        <is>
          <t>switch</t>
        </is>
      </c>
      <c r="D194" s="18" t="n"/>
      <c r="E194" s="18" t="n"/>
      <c r="F194" s="18" t="inlineStr">
        <is>
          <t>Bucketed*</t>
        </is>
      </c>
      <c r="G194" s="18" t="inlineStr">
        <is>
          <t>Bucketed*</t>
        </is>
      </c>
      <c r="H194" s="18" t="inlineStr">
        <is>
          <t>GovPriceControls</t>
        </is>
      </c>
      <c r="J194" s="8" t="inlineStr">
        <is>
          <t>Bucketed*</t>
        </is>
      </c>
      <c r="K194" s="8" t="inlineStr">
        <is>
          <t>Bucketed*</t>
        </is>
      </c>
    </row>
    <row r="195">
      <c r="B195" s="18" t="inlineStr">
        <is>
          <t>Apply price controls phaseout in the baseline scenario?</t>
        </is>
      </c>
      <c r="C195" s="18" t="inlineStr">
        <is>
          <t>switch</t>
        </is>
      </c>
      <c r="D195" s="18" t="n"/>
      <c r="E195" s="18" t="n"/>
      <c r="F195" s="18" t="inlineStr">
        <is>
          <t>No</t>
        </is>
      </c>
      <c r="G195" s="18" t="inlineStr">
        <is>
          <t>No</t>
        </is>
      </c>
      <c r="H195" s="18" t="inlineStr">
        <is>
          <t>PrcContPhaBaseline</t>
        </is>
      </c>
      <c r="J195" s="8" t="inlineStr">
        <is>
          <t>No</t>
        </is>
      </c>
      <c r="K195" s="8" t="inlineStr">
        <is>
          <t>No</t>
        </is>
      </c>
    </row>
    <row r="196">
      <c r="B196" s="16" t="inlineStr">
        <is>
          <t>Revenues use</t>
        </is>
      </c>
    </row>
    <row r="197">
      <c r="B197" s="18" t="inlineStr">
        <is>
          <t>Labor tax reductions</t>
        </is>
      </c>
      <c r="C197" s="18" t="inlineStr">
        <is>
          <t>% of revenues</t>
        </is>
      </c>
      <c r="D197" s="18" t="n"/>
      <c r="E197" s="18" t="n"/>
      <c r="F197" s="18" t="n">
        <v>30</v>
      </c>
      <c r="G197" s="18" t="n">
        <v>30</v>
      </c>
      <c r="H197" s="18" t="inlineStr">
        <is>
          <t>EXPLabortax</t>
        </is>
      </c>
      <c r="J197" s="8" t="n">
        <v>30</v>
      </c>
      <c r="K197" s="8" t="n">
        <v>30</v>
      </c>
    </row>
    <row r="198">
      <c r="B198" s="18" t="inlineStr">
        <is>
          <t>Corporate taxes</t>
        </is>
      </c>
      <c r="C198" s="18" t="inlineStr">
        <is>
          <t>% of revenues</t>
        </is>
      </c>
      <c r="D198" s="18" t="n"/>
      <c r="E198" s="18" t="n"/>
      <c r="F198" s="18" t="n">
        <v>0</v>
      </c>
      <c r="G198" s="18" t="n">
        <v>0</v>
      </c>
      <c r="H198" s="18" t="inlineStr">
        <is>
          <t>EXPCIT</t>
        </is>
      </c>
      <c r="J198" s="8" t="n">
        <v>0</v>
      </c>
      <c r="K198" s="8" t="n">
        <v>0</v>
      </c>
    </row>
    <row r="199">
      <c r="B199" s="18" t="inlineStr">
        <is>
          <t>Public investment</t>
        </is>
      </c>
      <c r="C199" s="18" t="inlineStr">
        <is>
          <t>% of revenues</t>
        </is>
      </c>
      <c r="D199" s="18" t="n"/>
      <c r="E199" s="18" t="n"/>
      <c r="F199" s="18" t="n">
        <v>50</v>
      </c>
      <c r="G199" s="18" t="n">
        <v>50</v>
      </c>
      <c r="H199" s="18" t="inlineStr">
        <is>
          <t>EXPCapex</t>
        </is>
      </c>
      <c r="J199" s="8" t="n">
        <v>50</v>
      </c>
      <c r="K199" s="8" t="n">
        <v>50</v>
      </c>
    </row>
    <row r="200">
      <c r="B200" s="18" t="inlineStr">
        <is>
          <t>Current spending</t>
        </is>
      </c>
      <c r="C200" s="18" t="inlineStr">
        <is>
          <t>% of revenues</t>
        </is>
      </c>
      <c r="D200" s="18" t="n"/>
      <c r="E200" s="18" t="n"/>
      <c r="F200" s="18" t="n">
        <v>0</v>
      </c>
      <c r="G200" s="18" t="n">
        <v>0</v>
      </c>
      <c r="H200" s="18" t="inlineStr">
        <is>
          <t>EXPGoodsandserv</t>
        </is>
      </c>
      <c r="J200" s="8" t="n">
        <v>0</v>
      </c>
      <c r="K200" s="8" t="n">
        <v>0</v>
      </c>
    </row>
    <row r="201">
      <c r="B201" s="18" t="inlineStr">
        <is>
          <t>Targeted transfers</t>
        </is>
      </c>
      <c r="C201" s="18" t="inlineStr">
        <is>
          <t>% of revenues</t>
        </is>
      </c>
      <c r="D201" s="18" t="n"/>
      <c r="E201" s="18" t="n"/>
      <c r="F201" s="18" t="n">
        <v>20</v>
      </c>
      <c r="G201" s="18" t="n">
        <v>20</v>
      </c>
      <c r="H201" s="18" t="inlineStr">
        <is>
          <t>EXPTransfers</t>
        </is>
      </c>
      <c r="J201" s="8" t="n">
        <v>20</v>
      </c>
      <c r="K201" s="8" t="n">
        <v>20</v>
      </c>
    </row>
    <row r="202">
      <c r="B202" s="16" t="inlineStr">
        <is>
          <t>of which:</t>
        </is>
      </c>
    </row>
    <row r="203">
      <c r="B203" s="18" t="inlineStr">
        <is>
          <t>targeted percentile</t>
        </is>
      </c>
      <c r="C203" s="18" t="inlineStr">
        <is>
          <t>% bottom targetting (from bottom of distribution)</t>
        </is>
      </c>
      <c r="D203" s="18" t="n"/>
      <c r="E203" s="18" t="n"/>
      <c r="F203" s="18" t="n">
        <v>40</v>
      </c>
      <c r="G203" s="18" t="n">
        <v>40</v>
      </c>
      <c r="H203" s="18" t="inlineStr">
        <is>
          <t>TargettedPercentile</t>
        </is>
      </c>
      <c r="J203" s="8" t="n">
        <v>40</v>
      </c>
      <c r="K203" s="8" t="n">
        <v>40</v>
      </c>
    </row>
    <row r="204">
      <c r="B204" s="18" t="inlineStr">
        <is>
          <t>coverage rate</t>
        </is>
      </c>
      <c r="C204" s="18" t="inlineStr">
        <is>
          <t>% of targeted percentile that receive transfers</t>
        </is>
      </c>
      <c r="D204" s="18" t="n"/>
      <c r="E204" s="18" t="n"/>
      <c r="F204" s="18" t="n">
        <v>100</v>
      </c>
      <c r="G204" s="18" t="n">
        <v>100</v>
      </c>
      <c r="H204" s="18" t="inlineStr">
        <is>
          <t>CoverageRate</t>
        </is>
      </c>
      <c r="J204" s="8" t="n">
        <v>100</v>
      </c>
      <c r="K204" s="8" t="n">
        <v>100</v>
      </c>
    </row>
    <row r="205">
      <c r="B205" s="18" t="inlineStr">
        <is>
          <t>leakage rate</t>
        </is>
      </c>
      <c r="C205" s="18" t="inlineStr">
        <is>
          <t>% of untargeted percentile that receive transfers</t>
        </is>
      </c>
      <c r="D205" s="18" t="n"/>
      <c r="E205" s="18" t="n"/>
      <c r="F205" s="18" t="n">
        <v>0</v>
      </c>
      <c r="G205" s="18" t="n">
        <v>0</v>
      </c>
      <c r="H205" s="18" t="inlineStr">
        <is>
          <t>LeakageRate</t>
        </is>
      </c>
      <c r="J205" s="8" t="n">
        <v>0</v>
      </c>
      <c r="K205" s="8" t="n">
        <v>0</v>
      </c>
    </row>
    <row r="206">
      <c r="B206" s="16" t="inlineStr">
        <is>
          <t>Policy options</t>
        </is>
      </c>
    </row>
    <row r="207">
      <c r="A207" t="inlineStr">
        <is>
          <t>X</t>
        </is>
      </c>
      <c r="B207" s="18" t="inlineStr">
        <is>
          <t>Additional mitigation policies in non-energy sectors?</t>
        </is>
      </c>
      <c r="C207" s="18" t="inlineStr">
        <is>
          <t>switch</t>
        </is>
      </c>
      <c r="D207" s="18" t="n"/>
      <c r="E207" s="18" t="n"/>
      <c r="F207" s="18" t="inlineStr">
        <is>
          <t>No*</t>
        </is>
      </c>
      <c r="G207" s="18" t="inlineStr">
        <is>
          <t>Yes*</t>
        </is>
      </c>
      <c r="H207" s="18" t="inlineStr">
        <is>
          <t>AdditionMitigationPoliciesNonEnergy</t>
        </is>
      </c>
      <c r="J207" s="8" t="inlineStr">
        <is>
          <t>No*</t>
        </is>
      </c>
      <c r="K207" s="8" t="inlineStr">
        <is>
          <t>No*</t>
        </is>
      </c>
    </row>
    <row r="208">
      <c r="B208" s="18" t="inlineStr">
        <is>
          <t>Apply existing ETS (if exists)?</t>
        </is>
      </c>
      <c r="C208" s="18" t="inlineStr">
        <is>
          <t>switch</t>
        </is>
      </c>
      <c r="D208" s="18" t="n"/>
      <c r="E208" s="18" t="n"/>
      <c r="F208" s="18" t="inlineStr">
        <is>
          <t>Yes*</t>
        </is>
      </c>
      <c r="G208" s="18" t="inlineStr">
        <is>
          <t>Yes*</t>
        </is>
      </c>
      <c r="H208" s="18" t="inlineStr">
        <is>
          <t>ExistingETSApply</t>
        </is>
      </c>
      <c r="J208" s="8" t="inlineStr">
        <is>
          <t>Yes*</t>
        </is>
      </c>
      <c r="K208" s="8" t="inlineStr">
        <is>
          <t>Yes*</t>
        </is>
      </c>
    </row>
    <row r="209">
      <c r="B209" s="18" t="inlineStr">
        <is>
          <t>Existing ETS permit price growth per annum (real terms)</t>
        </is>
      </c>
      <c r="C209" s="18" t="inlineStr">
        <is>
          <t>%, real</t>
        </is>
      </c>
      <c r="D209" s="18" t="n"/>
      <c r="E209" s="18" t="n"/>
      <c r="F209" s="18" t="n">
        <v>0</v>
      </c>
      <c r="G209" s="18" t="n">
        <v>0</v>
      </c>
      <c r="H209" s="18" t="inlineStr">
        <is>
          <t>ExistingETSGrowth</t>
        </is>
      </c>
      <c r="J209" s="8" t="n">
        <v>0</v>
      </c>
      <c r="K209" s="8" t="n">
        <v>0</v>
      </c>
    </row>
    <row r="210">
      <c r="B210" s="18" t="inlineStr">
        <is>
          <t>New carbon tax complementary to existing ETS coverage</t>
        </is>
      </c>
      <c r="C210" s="18" t="inlineStr">
        <is>
          <t>switch</t>
        </is>
      </c>
      <c r="D210" s="18" t="n"/>
      <c r="E210" s="18" t="n"/>
      <c r="F210" s="18" t="inlineStr">
        <is>
          <t>No*</t>
        </is>
      </c>
      <c r="G210" s="18" t="inlineStr">
        <is>
          <t>No*</t>
        </is>
      </c>
      <c r="H210" s="18" t="inlineStr">
        <is>
          <t>CTaxComplimentaryToETS</t>
        </is>
      </c>
      <c r="J210" s="8" t="inlineStr">
        <is>
          <t>No*</t>
        </is>
      </c>
      <c r="K210" s="8" t="inlineStr">
        <is>
          <t>No*</t>
        </is>
      </c>
    </row>
    <row r="211">
      <c r="B211" s="18" t="inlineStr">
        <is>
          <t>ETS behavioral responses and revenues adjustment</t>
        </is>
      </c>
      <c r="C211" s="18" t="inlineStr">
        <is>
          <t>%</t>
        </is>
      </c>
      <c r="D211" s="18" t="n"/>
      <c r="E211" s="18" t="n"/>
      <c r="F211" s="18" t="n">
        <v>0.9</v>
      </c>
      <c r="G211" s="18" t="n">
        <v>0.9</v>
      </c>
      <c r="H211" s="18" t="inlineStr">
        <is>
          <t>ETSBehavioralAdjustment</t>
        </is>
      </c>
      <c r="J211" s="8" t="n">
        <v>0.9</v>
      </c>
      <c r="K211" s="8" t="n">
        <v>0.9</v>
      </c>
    </row>
    <row r="212">
      <c r="B212" s="18" t="inlineStr">
        <is>
          <t>Years to phase in Pigouvian tax?</t>
        </is>
      </c>
      <c r="C212" s="18" t="inlineStr">
        <is>
          <t>year</t>
        </is>
      </c>
      <c r="D212" s="18" t="n"/>
      <c r="E212" s="18" t="n"/>
      <c r="F212" s="18" t="n">
        <v>5</v>
      </c>
      <c r="G212" s="18" t="n">
        <v>5</v>
      </c>
      <c r="H212" s="18" t="inlineStr">
        <is>
          <t>AddEfficientTaxesPhaseInYears</t>
        </is>
      </c>
      <c r="J212" s="8" t="n">
        <v>5</v>
      </c>
      <c r="K212" s="8" t="n">
        <v>5</v>
      </c>
    </row>
    <row r="213">
      <c r="B213" s="18" t="inlineStr">
        <is>
          <t>Apply existing carbon tax (if exists)?</t>
        </is>
      </c>
      <c r="C213" s="18" t="inlineStr">
        <is>
          <t>switch</t>
        </is>
      </c>
      <c r="D213" s="18" t="n"/>
      <c r="E213" s="18" t="n"/>
      <c r="F213" s="18" t="inlineStr">
        <is>
          <t>Yes*</t>
        </is>
      </c>
      <c r="G213" s="18" t="inlineStr">
        <is>
          <t>Yes*</t>
        </is>
      </c>
      <c r="H213" s="18" t="inlineStr">
        <is>
          <t>ExistingCTApply</t>
        </is>
      </c>
      <c r="J213" s="8" t="inlineStr">
        <is>
          <t>Yes*</t>
        </is>
      </c>
      <c r="K213" s="8" t="inlineStr">
        <is>
          <t>Yes*</t>
        </is>
      </c>
    </row>
    <row r="214">
      <c r="B214" s="18" t="inlineStr">
        <is>
          <t>Assumed existing carbon tax growth per annum (real terms)</t>
        </is>
      </c>
      <c r="C214" s="18" t="inlineStr">
        <is>
          <t>%, real</t>
        </is>
      </c>
      <c r="D214" s="18" t="n"/>
      <c r="E214" s="18" t="n"/>
      <c r="F214" s="18" t="n">
        <v>0</v>
      </c>
      <c r="G214" s="18" t="n">
        <v>0</v>
      </c>
      <c r="H214" s="18" t="inlineStr">
        <is>
          <t>ExistingCTGrowth</t>
        </is>
      </c>
      <c r="J214" s="8" t="n">
        <v>0</v>
      </c>
      <c r="K214" s="8" t="n">
        <v>0</v>
      </c>
    </row>
    <row r="215">
      <c r="B215" s="18" t="inlineStr">
        <is>
          <t>Add additional excise tax (see 'Manual inputs' tab)?</t>
        </is>
      </c>
      <c r="C215" s="18" t="inlineStr">
        <is>
          <t>switch</t>
        </is>
      </c>
      <c r="D215" s="18" t="n"/>
      <c r="E215" s="18" t="n"/>
      <c r="F215" s="18" t="inlineStr">
        <is>
          <t>No*</t>
        </is>
      </c>
      <c r="G215" s="18" t="inlineStr">
        <is>
          <t>No*</t>
        </is>
      </c>
      <c r="H215" s="18" t="inlineStr">
        <is>
          <t>AdditionalExcise</t>
        </is>
      </c>
      <c r="J215" s="8" t="inlineStr">
        <is>
          <t>No*</t>
        </is>
      </c>
      <c r="K215" s="8" t="inlineStr">
        <is>
          <t>No*</t>
        </is>
      </c>
    </row>
    <row r="216">
      <c r="B216" s="18" t="inlineStr">
        <is>
          <t>Include climate externality in Pigouvian tax?</t>
        </is>
      </c>
      <c r="C216" s="18" t="inlineStr">
        <is>
          <t>switch</t>
        </is>
      </c>
      <c r="D216" s="18" t="n"/>
      <c r="E216" s="18" t="n"/>
      <c r="F216" s="18" t="inlineStr">
        <is>
          <t>Yes*</t>
        </is>
      </c>
      <c r="G216" s="18" t="inlineStr">
        <is>
          <t>Yes*</t>
        </is>
      </c>
      <c r="H216" s="18" t="inlineStr">
        <is>
          <t>ClimateEffTax</t>
        </is>
      </c>
      <c r="J216" s="8" t="inlineStr">
        <is>
          <t>Yes*</t>
        </is>
      </c>
      <c r="K216" s="8" t="inlineStr">
        <is>
          <t>Yes*</t>
        </is>
      </c>
    </row>
    <row r="217">
      <c r="B217" s="18" t="inlineStr">
        <is>
          <t>Add Pigouvian tax on top?</t>
        </is>
      </c>
      <c r="C217" s="18" t="inlineStr">
        <is>
          <t>switch</t>
        </is>
      </c>
      <c r="D217" s="18" t="n"/>
      <c r="E217" s="18" t="n"/>
      <c r="F217" s="18" t="inlineStr">
        <is>
          <t>No*</t>
        </is>
      </c>
      <c r="G217" s="18" t="inlineStr">
        <is>
          <t>No*</t>
        </is>
      </c>
      <c r="H217" s="18" t="inlineStr">
        <is>
          <t>AddEfficientTaxes</t>
        </is>
      </c>
      <c r="J217" s="8" t="inlineStr">
        <is>
          <t>No*</t>
        </is>
      </c>
      <c r="K217" s="8" t="inlineStr">
        <is>
          <t>No*</t>
        </is>
      </c>
    </row>
    <row r="218">
      <c r="B218" s="18" t="inlineStr">
        <is>
          <t>Externalities are part of VAT base for optimal taxes?</t>
        </is>
      </c>
      <c r="C218" s="18" t="inlineStr">
        <is>
          <t>switch</t>
        </is>
      </c>
      <c r="D218" s="18" t="n"/>
      <c r="E218" s="18" t="n"/>
      <c r="F218" s="18" t="inlineStr">
        <is>
          <t>Yes*</t>
        </is>
      </c>
      <c r="G218" s="18" t="inlineStr">
        <is>
          <t>Yes*</t>
        </is>
      </c>
      <c r="H218" s="18" t="inlineStr">
        <is>
          <t>ExternalityAddVAT</t>
        </is>
      </c>
      <c r="J218" s="8" t="inlineStr">
        <is>
          <t>Yes*</t>
        </is>
      </c>
      <c r="K218" s="8" t="inlineStr">
        <is>
          <t>Yes*</t>
        </is>
      </c>
    </row>
    <row r="219">
      <c r="B219" s="16" t="inlineStr">
        <is>
          <t>Sources for key inputs</t>
        </is>
      </c>
    </row>
    <row r="220">
      <c r="A220" t="inlineStr">
        <is>
          <t>X</t>
        </is>
      </c>
      <c r="B220" s="18" t="inlineStr">
        <is>
          <t>International energy price forecasts</t>
        </is>
      </c>
      <c r="C220" s="18" t="inlineStr">
        <is>
          <t>switch</t>
        </is>
      </c>
      <c r="D220" s="18" t="n"/>
      <c r="E220" s="18" t="n"/>
      <c r="F220" s="18" t="inlineStr">
        <is>
          <t>IMF</t>
        </is>
      </c>
      <c r="G220" s="18" t="inlineStr">
        <is>
          <t>IMF-WB*</t>
        </is>
      </c>
      <c r="H220" s="18" t="inlineStr">
        <is>
          <t>IntEnerPricForeSource</t>
        </is>
      </c>
      <c r="J220" s="8" t="inlineStr">
        <is>
          <t>IMF</t>
        </is>
      </c>
      <c r="K220" s="8" t="inlineStr">
        <is>
          <t>IMF</t>
        </is>
      </c>
    </row>
    <row r="221">
      <c r="B221" s="18" t="inlineStr">
        <is>
          <t>Global energy demand scenario</t>
        </is>
      </c>
      <c r="C221" s="18" t="inlineStr">
        <is>
          <t>switch</t>
        </is>
      </c>
      <c r="D221" s="18" t="n"/>
      <c r="E221" s="18" t="n"/>
      <c r="F221" s="18" t="inlineStr">
        <is>
          <t>Stated Policies*</t>
        </is>
      </c>
      <c r="G221" s="18" t="inlineStr">
        <is>
          <t>Stated Policies*</t>
        </is>
      </c>
      <c r="H221" s="18" t="inlineStr">
        <is>
          <t>GlobalEnergyDemand</t>
        </is>
      </c>
      <c r="J221" s="8" t="inlineStr">
        <is>
          <t>Stated Policies*</t>
        </is>
      </c>
      <c r="K221" s="8" t="inlineStr">
        <is>
          <t>Stated Policies*</t>
        </is>
      </c>
    </row>
    <row r="222">
      <c r="B222" s="18" t="inlineStr">
        <is>
          <t>GDP growth forecasts</t>
        </is>
      </c>
      <c r="C222" s="18" t="inlineStr">
        <is>
          <t>switch</t>
        </is>
      </c>
      <c r="D222" s="18" t="n"/>
      <c r="E222" s="18" t="n"/>
      <c r="F222" s="18" t="inlineStr">
        <is>
          <t>WEO*</t>
        </is>
      </c>
      <c r="G222" s="18" t="inlineStr">
        <is>
          <t>WEO*</t>
        </is>
      </c>
      <c r="H222" s="18" t="inlineStr">
        <is>
          <t>GDPScenario</t>
        </is>
      </c>
      <c r="J222" s="8" t="inlineStr">
        <is>
          <t>WEO*</t>
        </is>
      </c>
      <c r="K222" s="8" t="inlineStr">
        <is>
          <t>WEO*</t>
        </is>
      </c>
    </row>
    <row r="223">
      <c r="B223" s="18" t="inlineStr">
        <is>
          <t>Primary source for price elasticities of demand</t>
        </is>
      </c>
      <c r="C223" s="18" t="inlineStr">
        <is>
          <t>switch</t>
        </is>
      </c>
      <c r="D223" s="18" t="n"/>
      <c r="E223" s="18" t="n"/>
      <c r="F223" s="18" t="inlineStr">
        <is>
          <t>Simple*</t>
        </is>
      </c>
      <c r="G223" s="18" t="inlineStr">
        <is>
          <t>Simple*</t>
        </is>
      </c>
      <c r="H223" s="18" t="inlineStr">
        <is>
          <t>ElPrcMainSrc</t>
        </is>
      </c>
      <c r="J223" s="8" t="inlineStr">
        <is>
          <t>Simple*</t>
        </is>
      </c>
      <c r="K223" s="8" t="inlineStr">
        <is>
          <t>Simple*</t>
        </is>
      </c>
    </row>
    <row r="224">
      <c r="B224" s="18" t="inlineStr">
        <is>
          <t>Primary source for income elasticities of demand</t>
        </is>
      </c>
      <c r="C224" s="18" t="inlineStr">
        <is>
          <t>switch</t>
        </is>
      </c>
      <c r="D224" s="18" t="n"/>
      <c r="E224" s="18" t="n"/>
      <c r="F224" s="18" t="inlineStr">
        <is>
          <t>Simple*</t>
        </is>
      </c>
      <c r="G224" s="18" t="inlineStr">
        <is>
          <t>Simple*</t>
        </is>
      </c>
      <c r="H224" s="18" t="inlineStr">
        <is>
          <t>ElIncMainSrc</t>
        </is>
      </c>
      <c r="J224" s="8" t="inlineStr">
        <is>
          <t>Simple*</t>
        </is>
      </c>
      <c r="K224" s="8" t="inlineStr">
        <is>
          <t>Simple*</t>
        </is>
      </c>
    </row>
    <row r="225">
      <c r="B225" s="18" t="inlineStr">
        <is>
          <t>CO2 emissions factors</t>
        </is>
      </c>
      <c r="C225" s="18" t="inlineStr">
        <is>
          <t>switch</t>
        </is>
      </c>
      <c r="D225" s="18" t="n"/>
      <c r="E225" s="18" t="n"/>
      <c r="F225" s="18" t="inlineStr">
        <is>
          <t>IIASA*</t>
        </is>
      </c>
      <c r="G225" s="18" t="inlineStr">
        <is>
          <t>IIASA*</t>
        </is>
      </c>
      <c r="H225" s="18" t="inlineStr">
        <is>
          <t>EmissionsFactCO2</t>
        </is>
      </c>
      <c r="J225" s="8" t="inlineStr">
        <is>
          <t>IIASA*</t>
        </is>
      </c>
      <c r="K225" s="8" t="inlineStr">
        <is>
          <t>IIASA*</t>
        </is>
      </c>
    </row>
    <row r="226">
      <c r="B226" s="18" t="inlineStr">
        <is>
          <t>Fiscal multipliers</t>
        </is>
      </c>
      <c r="C226" s="18" t="inlineStr">
        <is>
          <t>switch</t>
        </is>
      </c>
      <c r="D226" s="18" t="n"/>
      <c r="E226" s="18" t="n"/>
      <c r="F226" s="18" t="inlineStr">
        <is>
          <t>Income-grp*</t>
        </is>
      </c>
      <c r="G226" s="18" t="inlineStr">
        <is>
          <t>Income-grp*</t>
        </is>
      </c>
      <c r="H226" s="18" t="inlineStr">
        <is>
          <t>MultipliersSource</t>
        </is>
      </c>
      <c r="J226" s="8" t="inlineStr">
        <is>
          <t>Income-grp*</t>
        </is>
      </c>
      <c r="K226" s="8" t="inlineStr">
        <is>
          <t>Income-grp*</t>
        </is>
      </c>
    </row>
    <row r="227">
      <c r="B227" s="18" t="inlineStr">
        <is>
          <t>Power sector model (elasticity or engineering)?</t>
        </is>
      </c>
      <c r="C227" s="18" t="inlineStr">
        <is>
          <t>switch</t>
        </is>
      </c>
      <c r="D227" s="18" t="n"/>
      <c r="E227" s="18" t="n"/>
      <c r="F227" s="18" t="inlineStr">
        <is>
          <t>Engineer</t>
        </is>
      </c>
      <c r="G227" s="18" t="inlineStr">
        <is>
          <t>Engineer</t>
        </is>
      </c>
      <c r="H227" s="18" t="inlineStr">
        <is>
          <t>PowModelSelected</t>
        </is>
      </c>
      <c r="J227" s="8" t="inlineStr">
        <is>
          <t>Engineer</t>
        </is>
      </c>
      <c r="K227" s="8" t="inlineStr">
        <is>
          <t>Engineer</t>
        </is>
      </c>
    </row>
    <row r="228">
      <c r="B228" s="18" t="inlineStr">
        <is>
          <t>NDC submission</t>
        </is>
      </c>
      <c r="C228" s="18" t="inlineStr">
        <is>
          <t>switch</t>
        </is>
      </c>
      <c r="D228" s="18" t="n"/>
      <c r="E228" s="18" t="n"/>
      <c r="F228" s="18" t="inlineStr">
        <is>
          <t>Latest*</t>
        </is>
      </c>
      <c r="G228" s="18" t="inlineStr">
        <is>
          <t>Latest*</t>
        </is>
      </c>
      <c r="H228" s="18" t="inlineStr">
        <is>
          <t>NDCs</t>
        </is>
      </c>
      <c r="J228" s="8" t="inlineStr">
        <is>
          <t>Latest*</t>
        </is>
      </c>
      <c r="K228" s="8" t="inlineStr">
        <is>
          <t>Latest*</t>
        </is>
      </c>
    </row>
    <row r="229">
      <c r="B229" s="18" t="inlineStr">
        <is>
          <t>NDC target year</t>
        </is>
      </c>
      <c r="C229" s="18" t="inlineStr">
        <is>
          <t>switch</t>
        </is>
      </c>
      <c r="D229" s="18" t="n"/>
      <c r="E229" s="18" t="n"/>
      <c r="F229" s="18" t="inlineStr">
        <is>
          <t>Main*</t>
        </is>
      </c>
      <c r="G229" s="18" t="inlineStr">
        <is>
          <t>Main*</t>
        </is>
      </c>
      <c r="H229" s="18" t="inlineStr">
        <is>
          <t>NDCTargetYear</t>
        </is>
      </c>
      <c r="J229" s="8" t="inlineStr">
        <is>
          <t>Main*</t>
        </is>
      </c>
      <c r="K229" s="8" t="inlineStr">
        <is>
          <t>Main*</t>
        </is>
      </c>
    </row>
    <row r="230">
      <c r="B230" s="18" t="inlineStr">
        <is>
          <t>If conditional NDC, use:</t>
        </is>
      </c>
      <c r="C230" s="18" t="inlineStr">
        <is>
          <t>switch</t>
        </is>
      </c>
      <c r="D230" s="18" t="n"/>
      <c r="E230" s="18" t="n"/>
      <c r="F230" s="18" t="inlineStr">
        <is>
          <t>Average*</t>
        </is>
      </c>
      <c r="G230" s="18" t="inlineStr">
        <is>
          <t>Average*</t>
        </is>
      </c>
      <c r="H230" s="18" t="inlineStr">
        <is>
          <t>Conditionality</t>
        </is>
      </c>
      <c r="J230" s="8" t="inlineStr">
        <is>
          <t>Average*</t>
        </is>
      </c>
      <c r="K230" s="8" t="inlineStr">
        <is>
          <t>Average*</t>
        </is>
      </c>
    </row>
    <row r="231">
      <c r="B231" s="16" t="inlineStr">
        <is>
          <t>General assumptions</t>
        </is>
      </c>
    </row>
    <row r="232">
      <c r="B232" s="18" t="inlineStr">
        <is>
          <t>First year of model calculations?</t>
        </is>
      </c>
      <c r="C232" s="18" t="inlineStr">
        <is>
          <t>year</t>
        </is>
      </c>
      <c r="D232" s="18" t="n"/>
      <c r="E232" s="18" t="n"/>
      <c r="F232" s="18" t="n">
        <v>2022</v>
      </c>
      <c r="G232" s="18" t="n">
        <v>2022</v>
      </c>
      <c r="H232" s="18" t="inlineStr">
        <is>
          <t>FirstYearCalculations</t>
        </is>
      </c>
      <c r="J232" s="8" t="n">
        <v>2022</v>
      </c>
      <c r="K232" s="8" t="n">
        <v>2022</v>
      </c>
    </row>
    <row r="233">
      <c r="B233" s="18" t="inlineStr">
        <is>
          <t>Nominal results in real terms of which year?</t>
        </is>
      </c>
      <c r="C233" s="18" t="inlineStr">
        <is>
          <t>year</t>
        </is>
      </c>
      <c r="D233" s="18" t="n"/>
      <c r="E233" s="18" t="n"/>
      <c r="F233" s="18" t="n">
        <v>2026</v>
      </c>
      <c r="G233" s="18" t="n">
        <v>2026</v>
      </c>
      <c r="H233" s="18" t="inlineStr">
        <is>
          <t>ResultsYear</t>
        </is>
      </c>
      <c r="J233" s="8" t="n">
        <v>2026</v>
      </c>
      <c r="K233" s="8" t="n">
        <v>2026</v>
      </c>
    </row>
    <row r="234">
      <c r="B234" s="18" t="inlineStr">
        <is>
          <t>Use energy balances or (CPAT) energy consumption data</t>
        </is>
      </c>
      <c r="C234" s="18" t="inlineStr">
        <is>
          <t>year</t>
        </is>
      </c>
      <c r="D234" s="18" t="n"/>
      <c r="E234" s="18" t="n"/>
      <c r="F234" s="18" t="inlineStr">
        <is>
          <t>Balances</t>
        </is>
      </c>
      <c r="G234" s="18" t="inlineStr">
        <is>
          <t>Balances</t>
        </is>
      </c>
      <c r="H234" s="18" t="inlineStr">
        <is>
          <t>BalancesOrConsumption</t>
        </is>
      </c>
      <c r="J234" s="8" t="inlineStr">
        <is>
          <t>Balances</t>
        </is>
      </c>
      <c r="K234" s="8" t="inlineStr">
        <is>
          <t>Balances</t>
        </is>
      </c>
    </row>
    <row r="235">
      <c r="B235" s="18" t="inlineStr">
        <is>
          <t>Generate Matrix of Energy Consumption Projections for Year</t>
        </is>
      </c>
      <c r="C235" s="18" t="inlineStr">
        <is>
          <t>year</t>
        </is>
      </c>
      <c r="D235" s="18" t="n"/>
      <c r="E235" s="18" t="n"/>
      <c r="F235" s="18" t="n">
        <v>2026</v>
      </c>
      <c r="G235" s="18" t="n">
        <v>2026</v>
      </c>
      <c r="H235" s="18" t="inlineStr">
        <is>
          <t>EnergyConsumptionsMatrixProjectionsYear</t>
        </is>
      </c>
      <c r="J235" s="8" t="n">
        <v>2026</v>
      </c>
      <c r="K235" s="8" t="n">
        <v>2026</v>
      </c>
    </row>
    <row r="236">
      <c r="A236" t="inlineStr">
        <is>
          <t>X</t>
        </is>
      </c>
      <c r="B236" s="18" t="inlineStr">
        <is>
          <t>Start year for GDP calculations</t>
        </is>
      </c>
      <c r="C236" s="18" t="inlineStr">
        <is>
          <t>year</t>
        </is>
      </c>
      <c r="D236" s="18" t="n"/>
      <c r="E236" s="18" t="n"/>
      <c r="F236" s="18" t="n">
        <v>2025</v>
      </c>
      <c r="G236" s="18" t="n">
        <v>2024</v>
      </c>
      <c r="H236" s="18" t="inlineStr">
        <is>
          <t>GDPStartYear</t>
        </is>
      </c>
      <c r="J236" s="8" t="n">
        <v>2025</v>
      </c>
      <c r="K236" s="8" t="n">
        <v>2025</v>
      </c>
    </row>
    <row r="237">
      <c r="B237" s="18" t="inlineStr">
        <is>
          <t>Adjust Annex I country energy-related CO2 EFs to match UNFCCC GHG inventories?</t>
        </is>
      </c>
      <c r="C237" s="18" t="inlineStr">
        <is>
          <t>switch</t>
        </is>
      </c>
      <c r="D237" s="18" t="n"/>
      <c r="E237" s="18" t="n"/>
      <c r="F237" s="18" t="inlineStr">
        <is>
          <t>Yes*</t>
        </is>
      </c>
      <c r="G237" s="18" t="inlineStr">
        <is>
          <t>Yes*</t>
        </is>
      </c>
      <c r="H237" s="18" t="inlineStr">
        <is>
          <t>EFsAdjustmentAnnexI</t>
        </is>
      </c>
      <c r="J237" s="8" t="inlineStr">
        <is>
          <t>Yes*</t>
        </is>
      </c>
      <c r="K237" s="8" t="inlineStr">
        <is>
          <t>Yes*</t>
        </is>
      </c>
    </row>
    <row r="238">
      <c r="B238" s="18" t="inlineStr">
        <is>
          <t>Adjust non-Annex I country energy-related CO2 EFs to match CAIT GHG inventories?</t>
        </is>
      </c>
      <c r="C238" s="18" t="inlineStr">
        <is>
          <t>switch</t>
        </is>
      </c>
      <c r="D238" s="18" t="n"/>
      <c r="E238" s="18" t="n"/>
      <c r="F238" s="18" t="inlineStr">
        <is>
          <t>Yes*</t>
        </is>
      </c>
      <c r="G238" s="18" t="inlineStr">
        <is>
          <t>Yes*</t>
        </is>
      </c>
      <c r="H238" s="18" t="inlineStr">
        <is>
          <t>EFsAdjustmentNonAnnexI</t>
        </is>
      </c>
      <c r="J238" s="8" t="inlineStr">
        <is>
          <t>Yes*</t>
        </is>
      </c>
      <c r="K238" s="8" t="inlineStr">
        <is>
          <t>Yes*</t>
        </is>
      </c>
    </row>
    <row r="239">
      <c r="B239" s="18" t="inlineStr">
        <is>
          <t>Industrial process emissions scale with industrial CO2 energy emissions?</t>
        </is>
      </c>
      <c r="C239" s="18" t="inlineStr">
        <is>
          <t>switch</t>
        </is>
      </c>
      <c r="D239" s="18" t="n"/>
      <c r="E239" s="18" t="n"/>
      <c r="F239" s="18" t="inlineStr">
        <is>
          <t>Yes*</t>
        </is>
      </c>
      <c r="G239" s="18" t="inlineStr">
        <is>
          <t>Yes*</t>
        </is>
      </c>
      <c r="H239" s="18" t="inlineStr">
        <is>
          <t>IndustrialProcessEmissionsScaleEner</t>
        </is>
      </c>
      <c r="J239" s="8" t="inlineStr">
        <is>
          <t>Yes*</t>
        </is>
      </c>
      <c r="K239" s="8" t="inlineStr">
        <is>
          <t>Yes*</t>
        </is>
      </c>
    </row>
    <row r="240">
      <c r="B240" s="18" t="inlineStr">
        <is>
          <t>LULUCF emissions decline at % pa (in absolute value of start year)?</t>
        </is>
      </c>
      <c r="C240" s="18" t="inlineStr">
        <is>
          <t>%</t>
        </is>
      </c>
      <c r="D240" s="18" t="n"/>
      <c r="E240" s="18" t="n"/>
      <c r="F240" s="18" t="n">
        <v>0.025</v>
      </c>
      <c r="G240" s="18" t="n">
        <v>0.025</v>
      </c>
      <c r="H240" s="18" t="inlineStr">
        <is>
          <t>LULUCFAnnualEmissionsDecline</t>
        </is>
      </c>
      <c r="J240" s="8" t="n">
        <v>0.025</v>
      </c>
      <c r="K240" s="8" t="n">
        <v>0.025</v>
      </c>
    </row>
    <row r="241">
      <c r="B241" s="16" t="inlineStr">
        <is>
          <t>Additional policy-induced efficiency gains pa by sector:</t>
        </is>
      </c>
    </row>
    <row r="242">
      <c r="B242" s="18" t="inlineStr">
        <is>
          <t>Power</t>
        </is>
      </c>
      <c r="C242" s="18" t="n"/>
      <c r="D242" s="18" t="n"/>
      <c r="E242" s="18" t="n"/>
      <c r="F242" s="18" t="n">
        <v>0</v>
      </c>
      <c r="G242" s="18" t="n">
        <v>0</v>
      </c>
      <c r="H242" s="18" t="inlineStr">
        <is>
          <t>AdditionalEfficiencyPower</t>
        </is>
      </c>
      <c r="J242" s="8" t="n">
        <v>0</v>
      </c>
      <c r="K242" s="8" t="n">
        <v>0</v>
      </c>
    </row>
    <row r="243">
      <c r="B243" s="18" t="inlineStr">
        <is>
          <t>Road vehicles</t>
        </is>
      </c>
      <c r="C243" s="18" t="n"/>
      <c r="D243" s="18" t="n"/>
      <c r="E243" s="18" t="n"/>
      <c r="F243" s="18" t="n">
        <v>0</v>
      </c>
      <c r="G243" s="18" t="n">
        <v>0</v>
      </c>
      <c r="H243" s="18" t="inlineStr">
        <is>
          <t>AdditionalEfficiencyRoadVehicle</t>
        </is>
      </c>
      <c r="J243" s="8" t="n">
        <v>0</v>
      </c>
      <c r="K243" s="8" t="n">
        <v>0</v>
      </c>
    </row>
    <row r="244">
      <c r="B244" s="18" t="inlineStr">
        <is>
          <t>Residential</t>
        </is>
      </c>
      <c r="C244" s="18" t="n"/>
      <c r="D244" s="18" t="n"/>
      <c r="E244" s="18" t="n"/>
      <c r="F244" s="18" t="n">
        <v>0</v>
      </c>
      <c r="G244" s="18" t="n">
        <v>0</v>
      </c>
      <c r="H244" s="18" t="inlineStr">
        <is>
          <t>AdditionalEfficiencyResidential</t>
        </is>
      </c>
      <c r="J244" s="8" t="n">
        <v>0</v>
      </c>
      <c r="K244" s="8" t="n">
        <v>0</v>
      </c>
    </row>
    <row r="245">
      <c r="B245" s="18" t="inlineStr">
        <is>
          <t>Industrial</t>
        </is>
      </c>
      <c r="C245" s="18" t="n"/>
      <c r="D245" s="18" t="n"/>
      <c r="E245" s="18" t="n"/>
      <c r="F245" s="18" t="n">
        <v>0</v>
      </c>
      <c r="G245" s="18" t="n">
        <v>0</v>
      </c>
      <c r="H245" s="18" t="inlineStr">
        <is>
          <t>AdditionalEfficiencyIndustrial</t>
        </is>
      </c>
      <c r="J245" s="8" t="n">
        <v>0</v>
      </c>
      <c r="K245" s="8" t="n">
        <v>0</v>
      </c>
    </row>
    <row r="246">
      <c r="B246" s="16" t="inlineStr">
        <is>
          <t>Adjustment to efficiency margins for shadow pricing policies:</t>
        </is>
      </c>
    </row>
    <row r="247">
      <c r="B247" s="18" t="inlineStr">
        <is>
          <t>Energy efficiency regulations</t>
        </is>
      </c>
      <c r="C247" s="18" t="n"/>
      <c r="D247" s="18" t="n"/>
      <c r="E247" s="18" t="n"/>
      <c r="F247" s="18" t="n">
        <v>0.7</v>
      </c>
      <c r="G247" s="18" t="n">
        <v>0.7</v>
      </c>
      <c r="H247" s="18" t="inlineStr">
        <is>
          <t>SPPEffAdjEnergyEfficiencyRegulations</t>
        </is>
      </c>
      <c r="J247" s="8" t="n">
        <v>0.7</v>
      </c>
      <c r="K247" s="8" t="n">
        <v>0.7</v>
      </c>
    </row>
    <row r="248">
      <c r="B248" s="18" t="inlineStr">
        <is>
          <t>Vehicle fuel economy</t>
        </is>
      </c>
      <c r="C248" s="18" t="n"/>
      <c r="D248" s="18" t="n"/>
      <c r="E248" s="18" t="n"/>
      <c r="F248" s="18" t="n">
        <v>0.7</v>
      </c>
      <c r="G248" s="18" t="n">
        <v>0.7</v>
      </c>
      <c r="H248" s="18" t="inlineStr">
        <is>
          <t>SPPEffAdjVehicleFuelEconomy</t>
        </is>
      </c>
      <c r="J248" s="8" t="n">
        <v>0.7</v>
      </c>
      <c r="K248" s="8" t="n">
        <v>0.7</v>
      </c>
    </row>
    <row r="249">
      <c r="B249" s="18" t="inlineStr">
        <is>
          <t>Residential efficiency regulations</t>
        </is>
      </c>
      <c r="C249" s="18" t="n"/>
      <c r="D249" s="18" t="n"/>
      <c r="E249" s="18" t="n"/>
      <c r="F249" s="18" t="n">
        <v>0.7</v>
      </c>
      <c r="G249" s="18" t="n">
        <v>0.7</v>
      </c>
      <c r="H249" s="18" t="inlineStr">
        <is>
          <t>SPPEffAdjRes</t>
        </is>
      </c>
      <c r="J249" s="8" t="n">
        <v>0.7</v>
      </c>
      <c r="K249" s="8" t="n">
        <v>0.7</v>
      </c>
    </row>
    <row r="250">
      <c r="B250" s="18" t="inlineStr">
        <is>
          <t>Industrial efficiency regulations</t>
        </is>
      </c>
      <c r="C250" s="18" t="n"/>
      <c r="D250" s="18" t="n"/>
      <c r="E250" s="18" t="n"/>
      <c r="F250" s="18" t="n">
        <v>0.7</v>
      </c>
      <c r="G250" s="18" t="n">
        <v>0.7</v>
      </c>
      <c r="H250" s="18" t="inlineStr">
        <is>
          <t>SPPEffAdjInd</t>
        </is>
      </c>
      <c r="J250" s="8" t="n">
        <v>0.7</v>
      </c>
      <c r="K250" s="8" t="n">
        <v>0.7</v>
      </c>
    </row>
    <row r="251">
      <c r="B251" s="18" t="inlineStr">
        <is>
          <t>Feebates</t>
        </is>
      </c>
      <c r="C251" s="18" t="n"/>
      <c r="D251" s="18" t="n"/>
      <c r="E251" s="18" t="n"/>
      <c r="F251" s="18" t="n">
        <v>1</v>
      </c>
      <c r="G251" s="18" t="n">
        <v>1</v>
      </c>
      <c r="H251" s="18" t="inlineStr">
        <is>
          <t>SPPEffAdjFeebates</t>
        </is>
      </c>
      <c r="J251" s="8" t="n">
        <v>1</v>
      </c>
      <c r="K251" s="8" t="n">
        <v>1</v>
      </c>
    </row>
    <row r="252">
      <c r="B252" s="16" t="inlineStr">
        <is>
          <t>Residential Substitution Implicit Efficiencies</t>
        </is>
      </c>
    </row>
    <row r="253">
      <c r="B253" s="18" t="inlineStr">
        <is>
          <t>LPG</t>
        </is>
      </c>
      <c r="C253" s="18" t="n"/>
      <c r="D253" s="18" t="n"/>
      <c r="E253" s="18" t="n"/>
      <c r="F253" s="18" t="n">
        <v>0.5600000000000001</v>
      </c>
      <c r="G253" s="18" t="n">
        <v>0.5600000000000001</v>
      </c>
      <c r="H253" s="18" t="inlineStr">
        <is>
          <t>ResSubstLPGEff</t>
        </is>
      </c>
      <c r="J253" s="8" t="n">
        <v>0.5600000000000001</v>
      </c>
      <c r="K253" s="8" t="n">
        <v>0.5600000000000001</v>
      </c>
    </row>
    <row r="254">
      <c r="B254" s="18" t="inlineStr">
        <is>
          <t>Kerosene</t>
        </is>
      </c>
      <c r="C254" s="18" t="n"/>
      <c r="D254" s="18" t="n"/>
      <c r="E254" s="18" t="n"/>
      <c r="F254" s="18" t="n">
        <v>0.45</v>
      </c>
      <c r="G254" s="18" t="n">
        <v>0.45</v>
      </c>
      <c r="H254" s="18" t="inlineStr">
        <is>
          <t>ResSubstKerEff</t>
        </is>
      </c>
      <c r="J254" s="8" t="n">
        <v>0.45</v>
      </c>
      <c r="K254" s="8" t="n">
        <v>0.45</v>
      </c>
    </row>
    <row r="255">
      <c r="B255" s="18" t="inlineStr">
        <is>
          <t>Biomass</t>
        </is>
      </c>
      <c r="C255" s="18" t="n"/>
      <c r="D255" s="18" t="n"/>
      <c r="E255" s="18" t="n"/>
      <c r="F255" s="18" t="n">
        <v>0.2</v>
      </c>
      <c r="G255" s="18" t="n">
        <v>0.2</v>
      </c>
      <c r="H255" s="18" t="inlineStr">
        <is>
          <t>ResSubstBioEff</t>
        </is>
      </c>
      <c r="J255" s="8" t="n">
        <v>0.2</v>
      </c>
      <c r="K255" s="8" t="n">
        <v>0.2</v>
      </c>
    </row>
    <row r="256">
      <c r="B256" s="18" t="inlineStr">
        <is>
          <t>NatGas</t>
        </is>
      </c>
      <c r="C256" s="18" t="n"/>
      <c r="D256" s="18" t="n"/>
      <c r="E256" s="18" t="n"/>
      <c r="F256" s="18" t="n">
        <v>0.58</v>
      </c>
      <c r="G256" s="18" t="n">
        <v>0.58</v>
      </c>
      <c r="H256" s="18" t="inlineStr">
        <is>
          <t>ResSubstNatGasEff</t>
        </is>
      </c>
      <c r="J256" s="8" t="n">
        <v>0.58</v>
      </c>
      <c r="K256" s="8" t="n">
        <v>0.58</v>
      </c>
    </row>
    <row r="257">
      <c r="B257" s="16" t="inlineStr">
        <is>
          <t>Uncertainty adjustments</t>
        </is>
      </c>
    </row>
    <row r="258">
      <c r="B258" s="18" t="inlineStr">
        <is>
          <t>International energy prices adjustment</t>
        </is>
      </c>
      <c r="C258" s="18" t="inlineStr">
        <is>
          <t>switch</t>
        </is>
      </c>
      <c r="D258" s="18" t="n"/>
      <c r="E258" s="18" t="n"/>
      <c r="F258" s="18" t="inlineStr">
        <is>
          <t>Base*</t>
        </is>
      </c>
      <c r="G258" s="18" t="inlineStr">
        <is>
          <t>Base*</t>
        </is>
      </c>
      <c r="H258" s="18" t="inlineStr">
        <is>
          <t>IntEnerPricForecastAdjustment</t>
        </is>
      </c>
      <c r="J258" s="8" t="inlineStr">
        <is>
          <t>Base*</t>
        </is>
      </c>
      <c r="K258" s="8" t="inlineStr">
        <is>
          <t>Base*</t>
        </is>
      </c>
    </row>
    <row r="259">
      <c r="B259" s="18" t="inlineStr">
        <is>
          <t>GDP growth adjustment</t>
        </is>
      </c>
      <c r="C259" s="18" t="inlineStr">
        <is>
          <t>switch</t>
        </is>
      </c>
      <c r="D259" s="18" t="n"/>
      <c r="E259" s="18" t="n"/>
      <c r="F259" s="18" t="inlineStr">
        <is>
          <t>Base*</t>
        </is>
      </c>
      <c r="G259" s="18" t="inlineStr">
        <is>
          <t>Base*</t>
        </is>
      </c>
      <c r="H259" s="18" t="inlineStr">
        <is>
          <t>GdpAdj</t>
        </is>
      </c>
      <c r="J259" s="8" t="inlineStr">
        <is>
          <t>Base*</t>
        </is>
      </c>
      <c r="K259" s="8" t="inlineStr">
        <is>
          <t>Base*</t>
        </is>
      </c>
    </row>
    <row r="260">
      <c r="B260" s="18" t="inlineStr">
        <is>
          <t>Price elasticities adjustment</t>
        </is>
      </c>
      <c r="C260" s="18" t="inlineStr">
        <is>
          <t>switch</t>
        </is>
      </c>
      <c r="D260" s="18" t="n"/>
      <c r="E260" s="18" t="n"/>
      <c r="F260" s="18" t="inlineStr">
        <is>
          <t>Base*</t>
        </is>
      </c>
      <c r="G260" s="18" t="inlineStr">
        <is>
          <t>Base*</t>
        </is>
      </c>
      <c r="H260" s="18" t="inlineStr">
        <is>
          <t>ElastPriceAdjustment</t>
        </is>
      </c>
      <c r="J260" s="8" t="inlineStr">
        <is>
          <t>Base*</t>
        </is>
      </c>
      <c r="K260" s="8" t="inlineStr">
        <is>
          <t>Base*</t>
        </is>
      </c>
    </row>
    <row r="261">
      <c r="B261" s="18" t="inlineStr">
        <is>
          <t>Income elasticities adjustment</t>
        </is>
      </c>
      <c r="C261" s="18" t="inlineStr">
        <is>
          <t>switch</t>
        </is>
      </c>
      <c r="D261" s="18" t="n"/>
      <c r="E261" s="18" t="n"/>
      <c r="F261" s="18" t="inlineStr">
        <is>
          <t>Base*</t>
        </is>
      </c>
      <c r="G261" s="18" t="inlineStr">
        <is>
          <t>Base*</t>
        </is>
      </c>
      <c r="H261" s="18" t="inlineStr">
        <is>
          <t>ElastIncAdjustment</t>
        </is>
      </c>
      <c r="J261" s="8" t="inlineStr">
        <is>
          <t>Base*</t>
        </is>
      </c>
      <c r="K261" s="8" t="inlineStr">
        <is>
          <t>Base*</t>
        </is>
      </c>
    </row>
    <row r="262">
      <c r="B262" s="18" t="inlineStr">
        <is>
          <t>Adjust income elasticities for GDP levels?</t>
        </is>
      </c>
      <c r="C262" s="18" t="inlineStr">
        <is>
          <t>switch</t>
        </is>
      </c>
      <c r="D262" s="18" t="n"/>
      <c r="E262" s="18" t="n"/>
      <c r="F262" s="18" t="inlineStr">
        <is>
          <t>Yes*</t>
        </is>
      </c>
      <c r="G262" s="18" t="inlineStr">
        <is>
          <t>Yes*</t>
        </is>
      </c>
      <c r="H262" s="18" t="inlineStr">
        <is>
          <t>IncElAdj</t>
        </is>
      </c>
      <c r="J262" s="8" t="inlineStr">
        <is>
          <t>Yes*</t>
        </is>
      </c>
      <c r="K262" s="8" t="inlineStr">
        <is>
          <t>Yes*</t>
        </is>
      </c>
    </row>
    <row r="263">
      <c r="B263" s="18" t="inlineStr">
        <is>
          <t>Fiscal multipliers adjustment</t>
        </is>
      </c>
      <c r="C263" s="18" t="inlineStr">
        <is>
          <t>switch</t>
        </is>
      </c>
      <c r="D263" s="18" t="n"/>
      <c r="E263" s="18" t="n"/>
      <c r="F263" s="18" t="inlineStr">
        <is>
          <t>Base*</t>
        </is>
      </c>
      <c r="G263" s="18" t="inlineStr">
        <is>
          <t>Base*</t>
        </is>
      </c>
      <c r="H263" s="18" t="inlineStr">
        <is>
          <t>FmAdj</t>
        </is>
      </c>
      <c r="J263" s="8" t="inlineStr">
        <is>
          <t>Base*</t>
        </is>
      </c>
      <c r="K263" s="8" t="inlineStr">
        <is>
          <t>Base*</t>
        </is>
      </c>
    </row>
    <row r="264">
      <c r="B264" s="16" t="inlineStr">
        <is>
          <t>Miscellaneous</t>
        </is>
      </c>
    </row>
    <row r="265">
      <c r="B265" s="18" t="inlineStr">
        <is>
          <t>Price pathway continues to rise after target year?</t>
        </is>
      </c>
      <c r="C265" s="18" t="inlineStr">
        <is>
          <t>switch</t>
        </is>
      </c>
      <c r="D265" s="18" t="n"/>
      <c r="E265" s="18" t="n"/>
      <c r="F265" s="18" t="inlineStr">
        <is>
          <t>Linear*</t>
        </is>
      </c>
      <c r="G265" s="18" t="inlineStr">
        <is>
          <t>Linear*</t>
        </is>
      </c>
      <c r="H265" s="18" t="inlineStr">
        <is>
          <t>ExtendCarbonPriceBeyondOutro</t>
        </is>
      </c>
      <c r="J265" s="8" t="inlineStr">
        <is>
          <t>Linear*</t>
        </is>
      </c>
      <c r="K265" s="8" t="inlineStr">
        <is>
          <t>Linear*</t>
        </is>
      </c>
    </row>
    <row r="266">
      <c r="B266" s="18" t="inlineStr">
        <is>
          <t>Tax pathway is in nominal or real terms?</t>
        </is>
      </c>
      <c r="C266" s="18" t="inlineStr">
        <is>
          <t>switch</t>
        </is>
      </c>
      <c r="D266" s="18" t="n"/>
      <c r="E266" s="18" t="n"/>
      <c r="F266" s="18" t="inlineStr">
        <is>
          <t>Real*</t>
        </is>
      </c>
      <c r="G266" s="18" t="inlineStr">
        <is>
          <t>Real*</t>
        </is>
      </c>
      <c r="H266" s="18" t="inlineStr">
        <is>
          <t>NomorReal</t>
        </is>
      </c>
      <c r="J266" s="8" t="inlineStr">
        <is>
          <t>Real*</t>
        </is>
      </c>
      <c r="K266" s="8" t="inlineStr">
        <is>
          <t>Real*</t>
        </is>
      </c>
    </row>
    <row r="267">
      <c r="B267" s="18" t="inlineStr">
        <is>
          <t>Include endogenous GDP effects?</t>
        </is>
      </c>
      <c r="C267" s="18" t="inlineStr">
        <is>
          <t>switch</t>
        </is>
      </c>
      <c r="D267" s="18" t="n"/>
      <c r="E267" s="18" t="n"/>
      <c r="F267" s="18" t="inlineStr">
        <is>
          <t>Yes*</t>
        </is>
      </c>
      <c r="G267" s="18" t="inlineStr">
        <is>
          <t>Yes*</t>
        </is>
      </c>
      <c r="H267" s="18" t="inlineStr">
        <is>
          <t>GDPEndogenous</t>
        </is>
      </c>
      <c r="J267" s="8" t="inlineStr">
        <is>
          <t>Yes*</t>
        </is>
      </c>
      <c r="K267" s="8" t="inlineStr">
        <is>
          <t>Yes*</t>
        </is>
      </c>
    </row>
    <row r="268">
      <c r="B268" s="18" t="inlineStr">
        <is>
          <t>Residential LPG/kerosene always exempted</t>
        </is>
      </c>
      <c r="C268" s="18" t="inlineStr">
        <is>
          <t>switch</t>
        </is>
      </c>
      <c r="D268" s="18" t="n"/>
      <c r="E268" s="18" t="n"/>
      <c r="F268" s="18" t="inlineStr">
        <is>
          <t>No*</t>
        </is>
      </c>
      <c r="G268" s="18" t="inlineStr">
        <is>
          <t>No*</t>
        </is>
      </c>
      <c r="H268" s="18" t="inlineStr">
        <is>
          <t>AlwaysExemptResLPGKer</t>
        </is>
      </c>
      <c r="J268" s="8" t="inlineStr">
        <is>
          <t>No*</t>
        </is>
      </c>
      <c r="K268" s="8" t="inlineStr">
        <is>
          <t>No*</t>
        </is>
      </c>
    </row>
    <row r="269">
      <c r="B269" s="18" t="inlineStr">
        <is>
          <t>National social cost of carbon (NSCC) source</t>
        </is>
      </c>
      <c r="C269" s="18" t="inlineStr">
        <is>
          <t>switch</t>
        </is>
      </c>
      <c r="D269" s="18" t="n"/>
      <c r="E269" s="18" t="n"/>
      <c r="F269" s="18" t="inlineStr">
        <is>
          <t>Target*</t>
        </is>
      </c>
      <c r="G269" s="18" t="inlineStr">
        <is>
          <t>Target*</t>
        </is>
      </c>
      <c r="H269" s="18" t="inlineStr">
        <is>
          <t>NSCCSource</t>
        </is>
      </c>
      <c r="J269" s="8" t="inlineStr">
        <is>
          <t>Target*</t>
        </is>
      </c>
      <c r="K269" s="8" t="inlineStr">
        <is>
          <t>Target*</t>
        </is>
      </c>
    </row>
    <row r="270">
      <c r="B270" s="18" t="inlineStr">
        <is>
          <t>Override dashboard and impose a linear or exponential carbon price trajectory?</t>
        </is>
      </c>
      <c r="C270" s="18" t="n"/>
      <c r="D270" s="18" t="n"/>
      <c r="E270" s="18" t="n"/>
      <c r="F270" s="18" t="inlineStr">
        <is>
          <t>Linear*</t>
        </is>
      </c>
      <c r="G270" s="18" t="inlineStr">
        <is>
          <t>Linear*</t>
        </is>
      </c>
      <c r="H270" s="18" t="inlineStr">
        <is>
          <t>CTaxTrajectoryType</t>
        </is>
      </c>
      <c r="J270" s="8" t="inlineStr">
        <is>
          <t>Linear*</t>
        </is>
      </c>
      <c r="K270" s="8" t="inlineStr">
        <is>
          <t>Linear*</t>
        </is>
      </c>
    </row>
    <row r="271">
      <c r="B271" s="18" t="inlineStr">
        <is>
          <t>If overridden and exponential, what is the real escalation rate per year?</t>
        </is>
      </c>
      <c r="C271" s="18" t="n"/>
      <c r="D271" s="18" t="n"/>
      <c r="E271" s="18" t="n"/>
      <c r="F271" s="18" t="n">
        <v>0</v>
      </c>
      <c r="G271" s="18" t="n">
        <v>0</v>
      </c>
      <c r="H271" s="18" t="inlineStr">
        <is>
          <t>CtaxExponentialEscalationRate</t>
        </is>
      </c>
      <c r="J271" s="8" t="n">
        <v>0</v>
      </c>
      <c r="K271" s="8" t="n">
        <v>0</v>
      </c>
    </row>
    <row r="272">
      <c r="B272" s="16" t="inlineStr">
        <is>
          <t xml:space="preserve">Social cost of carbon </t>
        </is>
      </c>
    </row>
    <row r="273">
      <c r="B273" s="18" t="inlineStr">
        <is>
          <t>NSCC discount rate (ρ)</t>
        </is>
      </c>
      <c r="C273" s="18" t="inlineStr">
        <is>
          <t>%</t>
        </is>
      </c>
      <c r="D273" s="18" t="n"/>
      <c r="E273" s="18" t="n"/>
      <c r="F273" s="18" t="inlineStr">
        <is>
          <t>2%*</t>
        </is>
      </c>
      <c r="G273" s="18" t="inlineStr">
        <is>
          <t>2%*</t>
        </is>
      </c>
      <c r="H273" s="18" t="inlineStr">
        <is>
          <t>NSCCDiscountRate</t>
        </is>
      </c>
      <c r="J273" s="8" t="inlineStr">
        <is>
          <t>2%*</t>
        </is>
      </c>
      <c r="K273" s="8" t="inlineStr">
        <is>
          <t>2%*</t>
        </is>
      </c>
    </row>
    <row r="274">
      <c r="B274" s="18" t="inlineStr">
        <is>
          <t>NSCC elasticity of marginal utility (μ)</t>
        </is>
      </c>
      <c r="C274" s="18" t="inlineStr">
        <is>
          <t>%</t>
        </is>
      </c>
      <c r="D274" s="18" t="n"/>
      <c r="E274" s="18" t="n"/>
      <c r="F274" s="18" t="inlineStr">
        <is>
          <t>1.5%*</t>
        </is>
      </c>
      <c r="G274" s="18" t="inlineStr">
        <is>
          <t>1.5%*</t>
        </is>
      </c>
      <c r="H274" s="18" t="inlineStr">
        <is>
          <t>NSCCMargUtilofCons</t>
        </is>
      </c>
      <c r="J274" s="8" t="inlineStr">
        <is>
          <t>1.5%*</t>
        </is>
      </c>
      <c r="K274" s="8" t="inlineStr">
        <is>
          <t>1.5%*</t>
        </is>
      </c>
    </row>
    <row r="275">
      <c r="B275" s="18" t="inlineStr">
        <is>
          <t>Global social cost of carbon (GSCC) source</t>
        </is>
      </c>
      <c r="C275" s="18" t="inlineStr">
        <is>
          <t>switch</t>
        </is>
      </c>
      <c r="D275" s="18" t="n"/>
      <c r="E275" s="18" t="n"/>
      <c r="F275" s="18" t="inlineStr">
        <is>
          <t>Target*</t>
        </is>
      </c>
      <c r="G275" s="18" t="inlineStr">
        <is>
          <t>Target*</t>
        </is>
      </c>
      <c r="H275" s="18" t="inlineStr">
        <is>
          <t>GSCCSource</t>
        </is>
      </c>
      <c r="J275" s="8" t="inlineStr">
        <is>
          <t>Target*</t>
        </is>
      </c>
      <c r="K275" s="8" t="inlineStr">
        <is>
          <t>Target*</t>
        </is>
      </c>
    </row>
    <row r="276">
      <c r="B276" s="16" t="inlineStr">
        <is>
          <t xml:space="preserve">Manual - assumed starting in year 2021 </t>
        </is>
      </c>
    </row>
    <row r="277">
      <c r="B277" s="18" t="inlineStr">
        <is>
          <t>SCC (both NSCC and GSCC)</t>
        </is>
      </c>
      <c r="C277" s="18" t="inlineStr">
        <is>
          <t>real growth, %</t>
        </is>
      </c>
      <c r="D277" s="18" t="n"/>
      <c r="E277" s="18" t="n"/>
      <c r="F277" s="18" t="n">
        <v>0.04</v>
      </c>
      <c r="G277" s="18" t="n">
        <v>0.04</v>
      </c>
      <c r="H277" s="18" t="inlineStr">
        <is>
          <t>SCCRise</t>
        </is>
      </c>
      <c r="J277" s="8" t="n">
        <v>0.04</v>
      </c>
      <c r="K277" s="8" t="n">
        <v>0.04</v>
      </c>
    </row>
    <row r="278">
      <c r="B278" s="18" t="inlineStr">
        <is>
          <t>Target-consistent carbon price by 2030 (for 'Target' option)</t>
        </is>
      </c>
      <c r="C278" s="18" t="n"/>
      <c r="D278" s="18" t="n"/>
      <c r="E278" s="18" t="n"/>
      <c r="F278" s="18" t="n">
        <v>75</v>
      </c>
      <c r="G278" s="18" t="n">
        <v>75</v>
      </c>
      <c r="H278" s="18" t="inlineStr">
        <is>
          <t>SCCTargetConsistentCP</t>
        </is>
      </c>
      <c r="J278" s="8" t="n">
        <v>75</v>
      </c>
      <c r="K278" s="8" t="n">
        <v>75</v>
      </c>
    </row>
    <row r="279">
      <c r="B279" s="16" t="inlineStr">
        <is>
          <t>Energy pricing assumptions</t>
        </is>
      </c>
    </row>
    <row r="280">
      <c r="B280" s="18" t="inlineStr">
        <is>
          <t>Use manual domestic prices?</t>
        </is>
      </c>
      <c r="C280" s="18" t="inlineStr">
        <is>
          <t>switch</t>
        </is>
      </c>
      <c r="D280" s="18" t="n"/>
      <c r="E280" s="18" t="n"/>
      <c r="F280" s="18" t="inlineStr">
        <is>
          <t>No</t>
        </is>
      </c>
      <c r="G280" s="18" t="inlineStr">
        <is>
          <t>No</t>
        </is>
      </c>
      <c r="H280" s="18" t="inlineStr">
        <is>
          <t>DomPrTax</t>
        </is>
      </c>
      <c r="J280" s="8" t="inlineStr">
        <is>
          <t>No</t>
        </is>
      </c>
      <c r="K280" s="8" t="inlineStr">
        <is>
          <t>No</t>
        </is>
      </c>
    </row>
    <row r="281">
      <c r="B281" s="18" t="inlineStr">
        <is>
          <t>Use uniform global assumption for fuel prices (normally 'No')</t>
        </is>
      </c>
      <c r="C281" s="18" t="inlineStr">
        <is>
          <t>switch</t>
        </is>
      </c>
      <c r="D281" s="18" t="n"/>
      <c r="E281" s="18" t="n"/>
      <c r="F281" s="18" t="inlineStr">
        <is>
          <t>No</t>
        </is>
      </c>
      <c r="G281" s="18" t="inlineStr">
        <is>
          <t>No</t>
        </is>
      </c>
      <c r="H281" s="18" t="inlineStr">
        <is>
          <t>UseGlobalPrices</t>
        </is>
      </c>
      <c r="J281" s="8" t="inlineStr">
        <is>
          <t>No</t>
        </is>
      </c>
      <c r="K281" s="8" t="inlineStr">
        <is>
          <t>No</t>
        </is>
      </c>
    </row>
    <row r="282">
      <c r="A282" t="inlineStr">
        <is>
          <t>X</t>
        </is>
      </c>
      <c r="B282" s="18" t="inlineStr">
        <is>
          <t>Year of interest for energy externalities &amp; prices</t>
        </is>
      </c>
      <c r="C282" s="18" t="inlineStr">
        <is>
          <t>year</t>
        </is>
      </c>
      <c r="D282" s="18" t="n"/>
      <c r="E282" s="18" t="n"/>
      <c r="F282" s="18" t="n">
        <v>2025</v>
      </c>
      <c r="G282" s="18" t="n">
        <v>2030</v>
      </c>
      <c r="H282" s="18" t="inlineStr">
        <is>
          <t>YearFuelPrices</t>
        </is>
      </c>
      <c r="J282" s="8" t="n">
        <v>2025</v>
      </c>
      <c r="K282" s="8" t="n">
        <v>2025</v>
      </c>
    </row>
    <row r="283">
      <c r="B283" s="16" t="inlineStr">
        <is>
          <t>VAT reform</t>
        </is>
      </c>
    </row>
    <row r="284">
      <c r="B284" s="18" t="inlineStr">
        <is>
          <t>Apply general VAT rate on residential and transport consumption?</t>
        </is>
      </c>
      <c r="C284" s="18" t="inlineStr">
        <is>
          <t>switch</t>
        </is>
      </c>
      <c r="D284" s="18" t="n"/>
      <c r="E284" s="18" t="n"/>
      <c r="F284" s="18" t="inlineStr">
        <is>
          <t>No*</t>
        </is>
      </c>
      <c r="G284" s="18" t="inlineStr">
        <is>
          <t>No*</t>
        </is>
      </c>
      <c r="H284" s="18" t="inlineStr">
        <is>
          <t>VatRef</t>
        </is>
      </c>
      <c r="J284" s="8" t="inlineStr">
        <is>
          <t>No*</t>
        </is>
      </c>
      <c r="K284" s="8" t="inlineStr">
        <is>
          <t>No*</t>
        </is>
      </c>
    </row>
    <row r="285">
      <c r="B285" s="16" t="inlineStr">
        <is>
          <t>Existing non-carbon taxes</t>
        </is>
      </c>
    </row>
    <row r="286">
      <c r="B286" s="18" t="inlineStr">
        <is>
          <t>Apply existing non-carbon taxes on coal?</t>
        </is>
      </c>
      <c r="C286" s="18" t="inlineStr">
        <is>
          <t>switch</t>
        </is>
      </c>
      <c r="D286" s="18" t="n"/>
      <c r="E286" s="18" t="n"/>
      <c r="F286" s="18" t="inlineStr">
        <is>
          <t>Yes*</t>
        </is>
      </c>
      <c r="G286" s="18" t="inlineStr">
        <is>
          <t>Yes*</t>
        </is>
      </c>
      <c r="H286" s="18" t="inlineStr">
        <is>
          <t>ApplyExistingNonCarbonTaxCoa</t>
        </is>
      </c>
      <c r="J286" s="8" t="inlineStr">
        <is>
          <t>Yes*</t>
        </is>
      </c>
      <c r="K286" s="8" t="inlineStr">
        <is>
          <t>Yes*</t>
        </is>
      </c>
    </row>
    <row r="287">
      <c r="B287" s="18" t="inlineStr">
        <is>
          <t>Apply existing non-carbon taxes on natural gas?</t>
        </is>
      </c>
      <c r="C287" s="18" t="inlineStr">
        <is>
          <t>switch</t>
        </is>
      </c>
      <c r="D287" s="18" t="n"/>
      <c r="E287" s="18" t="n"/>
      <c r="F287" s="18" t="inlineStr">
        <is>
          <t>Yes*</t>
        </is>
      </c>
      <c r="G287" s="18" t="inlineStr">
        <is>
          <t>Yes*</t>
        </is>
      </c>
      <c r="H287" s="18" t="inlineStr">
        <is>
          <t>ApplyExistingNonCarbonTaxNga</t>
        </is>
      </c>
      <c r="J287" s="8" t="inlineStr">
        <is>
          <t>Yes*</t>
        </is>
      </c>
      <c r="K287" s="8" t="inlineStr">
        <is>
          <t>Yes*</t>
        </is>
      </c>
    </row>
    <row r="288">
      <c r="B288" s="18" t="inlineStr">
        <is>
          <t>Apply existing non-carbon taxes on gasoline?</t>
        </is>
      </c>
      <c r="C288" s="18" t="inlineStr">
        <is>
          <t>switch</t>
        </is>
      </c>
      <c r="D288" s="18" t="n"/>
      <c r="E288" s="18" t="n"/>
      <c r="F288" s="18" t="inlineStr">
        <is>
          <t>Yes*</t>
        </is>
      </c>
      <c r="G288" s="18" t="inlineStr">
        <is>
          <t>Yes*</t>
        </is>
      </c>
      <c r="H288" s="18" t="inlineStr">
        <is>
          <t>ApplyExistingNonCarbonTaxGso</t>
        </is>
      </c>
      <c r="J288" s="8" t="inlineStr">
        <is>
          <t>Yes*</t>
        </is>
      </c>
      <c r="K288" s="8" t="inlineStr">
        <is>
          <t>Yes*</t>
        </is>
      </c>
    </row>
    <row r="289">
      <c r="B289" s="18" t="inlineStr">
        <is>
          <t>Apply existing non-carbon taxes on diesel?</t>
        </is>
      </c>
      <c r="C289" s="18" t="inlineStr">
        <is>
          <t>switch</t>
        </is>
      </c>
      <c r="D289" s="18" t="n"/>
      <c r="E289" s="18" t="n"/>
      <c r="F289" s="18" t="inlineStr">
        <is>
          <t>Yes*</t>
        </is>
      </c>
      <c r="G289" s="18" t="inlineStr">
        <is>
          <t>Yes*</t>
        </is>
      </c>
      <c r="H289" s="18" t="inlineStr">
        <is>
          <t>ApplyExistingNonCarbonTaxDie</t>
        </is>
      </c>
      <c r="J289" s="8" t="inlineStr">
        <is>
          <t>Yes*</t>
        </is>
      </c>
      <c r="K289" s="8" t="inlineStr">
        <is>
          <t>Yes*</t>
        </is>
      </c>
    </row>
    <row r="290">
      <c r="B290" s="18" t="inlineStr">
        <is>
          <t>Apply existing non-carbon taxes on other oil products?</t>
        </is>
      </c>
      <c r="C290" s="18" t="inlineStr">
        <is>
          <t>switch</t>
        </is>
      </c>
      <c r="D290" s="18" t="n"/>
      <c r="E290" s="18" t="n"/>
      <c r="F290" s="18" t="inlineStr">
        <is>
          <t>Yes*</t>
        </is>
      </c>
      <c r="G290" s="18" t="inlineStr">
        <is>
          <t>Yes*</t>
        </is>
      </c>
      <c r="H290" s="18" t="inlineStr">
        <is>
          <t>ApplyExistingNonCarbonTaxOop</t>
        </is>
      </c>
      <c r="J290" s="8" t="inlineStr">
        <is>
          <t>Yes*</t>
        </is>
      </c>
      <c r="K290" s="8" t="inlineStr">
        <is>
          <t>Yes*</t>
        </is>
      </c>
    </row>
    <row r="291">
      <c r="B291" s="18" t="inlineStr">
        <is>
          <t>Apply existing non-carbon taxes on LPG?</t>
        </is>
      </c>
      <c r="C291" s="18" t="inlineStr">
        <is>
          <t>switch</t>
        </is>
      </c>
      <c r="D291" s="18" t="n"/>
      <c r="E291" s="18" t="n"/>
      <c r="F291" s="18" t="inlineStr">
        <is>
          <t>Yes*</t>
        </is>
      </c>
      <c r="G291" s="18" t="inlineStr">
        <is>
          <t>Yes*</t>
        </is>
      </c>
      <c r="H291" s="18" t="inlineStr">
        <is>
          <t>ApplyExistingNonCarbonTaxLpg</t>
        </is>
      </c>
      <c r="J291" s="8" t="inlineStr">
        <is>
          <t>Yes*</t>
        </is>
      </c>
      <c r="K291" s="8" t="inlineStr">
        <is>
          <t>Yes*</t>
        </is>
      </c>
    </row>
    <row r="292">
      <c r="B292" s="18" t="inlineStr">
        <is>
          <t>Apply existing non-carbon taxes on kerosene?</t>
        </is>
      </c>
      <c r="C292" s="18" t="inlineStr">
        <is>
          <t>switch</t>
        </is>
      </c>
      <c r="D292" s="18" t="n"/>
      <c r="E292" s="18" t="n"/>
      <c r="F292" s="18" t="inlineStr">
        <is>
          <t>Yes*</t>
        </is>
      </c>
      <c r="G292" s="18" t="inlineStr">
        <is>
          <t>Yes*</t>
        </is>
      </c>
      <c r="H292" s="18" t="inlineStr">
        <is>
          <t>ApplyExistingNonCarbonTaxKer</t>
        </is>
      </c>
      <c r="J292" s="8" t="inlineStr">
        <is>
          <t>Yes*</t>
        </is>
      </c>
      <c r="K292" s="8" t="inlineStr">
        <is>
          <t>Yes*</t>
        </is>
      </c>
    </row>
    <row r="293">
      <c r="B293" s="18" t="inlineStr">
        <is>
          <t>Apply existing non-carbon taxes on biomass?</t>
        </is>
      </c>
      <c r="C293" s="18" t="inlineStr">
        <is>
          <t>switch</t>
        </is>
      </c>
      <c r="D293" s="18" t="n"/>
      <c r="E293" s="18" t="n"/>
      <c r="F293" s="18" t="inlineStr">
        <is>
          <t>Yes*</t>
        </is>
      </c>
      <c r="G293" s="18" t="inlineStr">
        <is>
          <t>Yes*</t>
        </is>
      </c>
      <c r="H293" s="18" t="inlineStr">
        <is>
          <t>ApplyExistingNonCarbonTaxBio</t>
        </is>
      </c>
      <c r="J293" s="8" t="inlineStr">
        <is>
          <t>Yes*</t>
        </is>
      </c>
      <c r="K293" s="8" t="inlineStr">
        <is>
          <t>Yes*</t>
        </is>
      </c>
    </row>
    <row r="294">
      <c r="B294" s="18" t="inlineStr">
        <is>
          <t>Apply existing non-carbon taxes on electricity?</t>
        </is>
      </c>
      <c r="C294" s="18" t="inlineStr">
        <is>
          <t>switch</t>
        </is>
      </c>
      <c r="D294" s="18" t="n"/>
      <c r="E294" s="18" t="n"/>
      <c r="F294" s="18" t="inlineStr">
        <is>
          <t>Yes*</t>
        </is>
      </c>
      <c r="G294" s="18" t="inlineStr">
        <is>
          <t>Yes*</t>
        </is>
      </c>
      <c r="H294" s="18" t="inlineStr">
        <is>
          <t>ApplyExistingNonCarbonTaxEcy</t>
        </is>
      </c>
      <c r="J294" s="8" t="inlineStr">
        <is>
          <t>Yes*</t>
        </is>
      </c>
      <c r="K294" s="8" t="inlineStr">
        <is>
          <t>Yes*</t>
        </is>
      </c>
    </row>
    <row r="295">
      <c r="B295" s="18" t="inlineStr">
        <is>
          <t>Other assumptions: mitigation module</t>
        </is>
      </c>
      <c r="C295" s="18" t="n"/>
      <c r="D295" s="18" t="n"/>
      <c r="E295" s="18" t="n"/>
      <c r="F295" s="18" t="n">
        <v>0</v>
      </c>
      <c r="G295" s="18" t="n"/>
      <c r="H295" s="18" t="n"/>
      <c r="J295" s="8" t="n">
        <v>0</v>
      </c>
      <c r="K295" s="8" t="n">
        <v>0</v>
      </c>
    </row>
    <row r="296">
      <c r="B296" s="18" t="inlineStr">
        <is>
          <t>Use 'world' (USA) or country-specific discount factors?</t>
        </is>
      </c>
      <c r="C296" s="18" t="inlineStr">
        <is>
          <t>switch</t>
        </is>
      </c>
      <c r="D296" s="18" t="n"/>
      <c r="E296" s="18" t="n"/>
      <c r="F296" s="18" t="inlineStr">
        <is>
          <t>World</t>
        </is>
      </c>
      <c r="G296" s="18" t="inlineStr">
        <is>
          <t>World</t>
        </is>
      </c>
      <c r="H296" s="18" t="inlineStr">
        <is>
          <t>DfSelection</t>
        </is>
      </c>
      <c r="J296" s="8" t="inlineStr">
        <is>
          <t>World</t>
        </is>
      </c>
      <c r="K296" s="8" t="inlineStr">
        <is>
          <t>World</t>
        </is>
      </c>
    </row>
    <row r="297">
      <c r="B297" s="18" t="inlineStr">
        <is>
          <t>Sum all oil products in industrial transformation sector</t>
        </is>
      </c>
      <c r="C297" s="18" t="inlineStr">
        <is>
          <t>switch</t>
        </is>
      </c>
      <c r="D297" s="18" t="n"/>
      <c r="E297" s="18" t="n"/>
      <c r="F297" s="18" t="inlineStr">
        <is>
          <t>Converted</t>
        </is>
      </c>
      <c r="G297" s="18" t="inlineStr">
        <is>
          <t>Converted</t>
        </is>
      </c>
      <c r="H297" s="18" t="inlineStr">
        <is>
          <t>NonEnergyTransformationMethod</t>
        </is>
      </c>
      <c r="J297" s="8" t="inlineStr">
        <is>
          <t>Converted</t>
        </is>
      </c>
      <c r="K297" s="8" t="inlineStr">
        <is>
          <t>Converted</t>
        </is>
      </c>
    </row>
    <row r="298">
      <c r="B298" s="18" t="inlineStr">
        <is>
          <t>LPG in residential implicit (cookstove) efficiency</t>
        </is>
      </c>
      <c r="C298" s="18" t="n"/>
      <c r="D298" s="18" t="n"/>
      <c r="E298" s="18" t="n"/>
      <c r="F298" s="18" t="n">
        <v>0.5600000000000001</v>
      </c>
      <c r="G298" s="18" t="n">
        <v>0.5600000000000001</v>
      </c>
      <c r="H298" s="18" t="inlineStr">
        <is>
          <t>LPGEff</t>
        </is>
      </c>
      <c r="J298" s="8" t="n">
        <v>0.5600000000000001</v>
      </c>
      <c r="K298" s="8" t="n">
        <v>0.5600000000000001</v>
      </c>
    </row>
    <row r="299">
      <c r="B299" s="18" t="inlineStr">
        <is>
          <t>Kerosene in residential implicit (cookstove) efficiency</t>
        </is>
      </c>
      <c r="C299" s="18" t="n"/>
      <c r="D299" s="18" t="n"/>
      <c r="E299" s="18" t="n"/>
      <c r="F299" s="18" t="n">
        <v>0.45</v>
      </c>
      <c r="G299" s="18" t="n">
        <v>0.45</v>
      </c>
      <c r="H299" s="18" t="inlineStr">
        <is>
          <t>KerEff</t>
        </is>
      </c>
      <c r="J299" s="8" t="n">
        <v>0.45</v>
      </c>
      <c r="K299" s="8" t="n">
        <v>0.45</v>
      </c>
    </row>
    <row r="300">
      <c r="B300" s="18" t="inlineStr">
        <is>
          <t>Biomass in residential implicit (cookstove) efficiency</t>
        </is>
      </c>
      <c r="C300" s="18" t="n"/>
      <c r="D300" s="18" t="n"/>
      <c r="E300" s="18" t="n"/>
      <c r="F300" s="18" t="n">
        <v>0.2</v>
      </c>
      <c r="G300" s="18" t="n">
        <v>0.2</v>
      </c>
      <c r="H300" s="18" t="inlineStr">
        <is>
          <t>BioEff</t>
        </is>
      </c>
      <c r="J300" s="8" t="n">
        <v>0.2</v>
      </c>
      <c r="K300" s="8" t="n">
        <v>0.2</v>
      </c>
    </row>
    <row r="301">
      <c r="B301" s="18" t="inlineStr">
        <is>
          <t>Natural gas in residential implicit (cookstove) efficiency</t>
        </is>
      </c>
      <c r="C301" s="18" t="n"/>
      <c r="D301" s="18" t="n"/>
      <c r="E301" s="18" t="n"/>
      <c r="F301" s="18" t="n">
        <v>0.58</v>
      </c>
      <c r="G301" s="18" t="n">
        <v>0.58</v>
      </c>
      <c r="H301" s="18" t="inlineStr">
        <is>
          <t>NatGasEff</t>
        </is>
      </c>
      <c r="J301" s="8" t="n">
        <v>0.58</v>
      </c>
      <c r="K301" s="8" t="n">
        <v>0.58</v>
      </c>
    </row>
    <row r="302">
      <c r="B302" s="18" t="inlineStr">
        <is>
          <t>Include producer-side subsidies as part of TCP measure</t>
        </is>
      </c>
      <c r="C302" s="18" t="inlineStr">
        <is>
          <t>switch</t>
        </is>
      </c>
      <c r="D302" s="18" t="n"/>
      <c r="E302" s="18" t="n"/>
      <c r="F302" s="18" t="inlineStr">
        <is>
          <t>No*</t>
        </is>
      </c>
      <c r="G302" s="18" t="inlineStr">
        <is>
          <t>No*</t>
        </is>
      </c>
      <c r="H302" s="18" t="inlineStr">
        <is>
          <t>PsInTCP</t>
        </is>
      </c>
      <c r="J302" s="8" t="inlineStr">
        <is>
          <t>No*</t>
        </is>
      </c>
      <c r="K302" s="8" t="inlineStr">
        <is>
          <t>No*</t>
        </is>
      </c>
    </row>
    <row r="303">
      <c r="B303" s="16" t="inlineStr">
        <is>
          <t>Distributional module assumptions</t>
        </is>
      </c>
    </row>
    <row r="304">
      <c r="B304" s="18" t="inlineStr">
        <is>
          <t>Analysis year for distributional module</t>
        </is>
      </c>
      <c r="C304" s="18" t="inlineStr">
        <is>
          <t>year</t>
        </is>
      </c>
      <c r="D304" s="18" t="n"/>
      <c r="E304" s="18" t="n"/>
      <c r="F304" s="18" t="n">
        <v>2030</v>
      </c>
      <c r="G304" s="18" t="n">
        <v>2030</v>
      </c>
      <c r="H304" s="18" t="inlineStr">
        <is>
          <t>YearDistn</t>
        </is>
      </c>
      <c r="J304" s="8" t="n">
        <v>2030</v>
      </c>
      <c r="K304" s="8" t="n">
        <v>2030</v>
      </c>
    </row>
    <row r="305">
      <c r="B305" s="18" t="inlineStr">
        <is>
          <t>Targeted transfer type</t>
        </is>
      </c>
      <c r="C305" s="18" t="inlineStr">
        <is>
          <t>switch</t>
        </is>
      </c>
      <c r="D305" s="18" t="n"/>
      <c r="E305" s="18" t="n"/>
      <c r="F305" s="18" t="inlineStr">
        <is>
          <t>Cash</t>
        </is>
      </c>
      <c r="G305" s="18" t="inlineStr">
        <is>
          <t>Cash</t>
        </is>
      </c>
      <c r="H305" s="18" t="inlineStr">
        <is>
          <t>TransferType</t>
        </is>
      </c>
      <c r="J305" s="8" t="inlineStr">
        <is>
          <t>Cash</t>
        </is>
      </c>
      <c r="K305" s="8" t="inlineStr">
        <is>
          <t>Cash</t>
        </is>
      </c>
    </row>
    <row r="306">
      <c r="B306" s="18" t="inlineStr">
        <is>
          <t>Target households below poverty line (2011 PPP$/day)</t>
        </is>
      </c>
      <c r="C306" s="18" t="inlineStr">
        <is>
          <t>number</t>
        </is>
      </c>
      <c r="D306" s="18" t="n"/>
      <c r="E306" s="18" t="n"/>
      <c r="F306" s="18" t="inlineStr">
        <is>
          <t>No</t>
        </is>
      </c>
      <c r="G306" s="18" t="inlineStr">
        <is>
          <t>No</t>
        </is>
      </c>
      <c r="H306" s="18" t="inlineStr">
        <is>
          <t>TargetBelow</t>
        </is>
      </c>
      <c r="J306" s="8" t="inlineStr">
        <is>
          <t>No</t>
        </is>
      </c>
      <c r="K306" s="8" t="inlineStr">
        <is>
          <t>No</t>
        </is>
      </c>
    </row>
    <row r="307">
      <c r="B307" s="18" t="inlineStr">
        <is>
          <t>Public/infrastructure investment type</t>
        </is>
      </c>
      <c r="C307" s="18" t="inlineStr">
        <is>
          <t>switch</t>
        </is>
      </c>
      <c r="D307" s="18" t="n"/>
      <c r="E307" s="18" t="n"/>
      <c r="F307" s="18" t="inlineStr">
        <is>
          <t>All Infr.</t>
        </is>
      </c>
      <c r="G307" s="18" t="inlineStr">
        <is>
          <t>All Infr.</t>
        </is>
      </c>
      <c r="H307" s="18" t="inlineStr">
        <is>
          <t>PublicInfrastructureInvType</t>
        </is>
      </c>
      <c r="J307" s="8" t="inlineStr">
        <is>
          <t>All Infr.</t>
        </is>
      </c>
      <c r="K307" s="8" t="inlineStr">
        <is>
          <t>All Infr.</t>
        </is>
      </c>
    </row>
    <row r="308">
      <c r="B308" s="18" t="inlineStr">
        <is>
          <t>Current spending type</t>
        </is>
      </c>
      <c r="C308" s="18" t="inlineStr">
        <is>
          <t>switch</t>
        </is>
      </c>
      <c r="D308" s="18" t="n"/>
      <c r="E308" s="18" t="n"/>
      <c r="F308" s="18" t="inlineStr">
        <is>
          <t>All Social Protection and Labor</t>
        </is>
      </c>
      <c r="G308" s="18" t="inlineStr">
        <is>
          <t>All Social Protection and Labor</t>
        </is>
      </c>
      <c r="H308" s="18" t="inlineStr">
        <is>
          <t>CurrentSpendingType</t>
        </is>
      </c>
      <c r="J308" s="8" t="inlineStr">
        <is>
          <t>All Social Protection and Labor</t>
        </is>
      </c>
      <c r="K308" s="8" t="inlineStr">
        <is>
          <t>All Social Protection and Labor</t>
        </is>
      </c>
    </row>
    <row r="309">
      <c r="B309" s="18" t="inlineStr">
        <is>
          <t>Personal Income Tax (PIT) reduction type</t>
        </is>
      </c>
      <c r="C309" s="18" t="inlineStr">
        <is>
          <t>switch</t>
        </is>
      </c>
      <c r="D309" s="18" t="n"/>
      <c r="E309" s="18" t="n"/>
      <c r="F309" s="18" t="inlineStr">
        <is>
          <t>Personal Allowance</t>
        </is>
      </c>
      <c r="G309" s="18" t="inlineStr">
        <is>
          <t>Personal Allowance</t>
        </is>
      </c>
      <c r="H309" s="18" t="inlineStr">
        <is>
          <t>PITReductionType</t>
        </is>
      </c>
      <c r="J309" s="8" t="inlineStr">
        <is>
          <t>Personal Allowance</t>
        </is>
      </c>
      <c r="K309" s="8" t="inlineStr">
        <is>
          <t>Personal Allowance</t>
        </is>
      </c>
    </row>
    <row r="310">
      <c r="B310" s="18" t="inlineStr">
        <is>
          <t>"Targeted Exemption" for bottom XX deciles</t>
        </is>
      </c>
      <c r="C310" s="18" t="inlineStr">
        <is>
          <t>number</t>
        </is>
      </c>
      <c r="D310" s="18" t="n"/>
      <c r="E310" s="18" t="n"/>
      <c r="F310" s="18" t="n">
        <v>4</v>
      </c>
      <c r="G310" s="18" t="n">
        <v>4</v>
      </c>
      <c r="H310" s="18" t="inlineStr">
        <is>
          <t>DistExcCfDec</t>
        </is>
      </c>
      <c r="J310" s="8" t="n">
        <v>4</v>
      </c>
      <c r="K310" s="8" t="n">
        <v>4</v>
      </c>
    </row>
    <row r="311">
      <c r="B311" s="18" t="inlineStr">
        <is>
          <t>Replace missing labor tax data, grouping by country</t>
        </is>
      </c>
      <c r="C311" s="18" t="inlineStr">
        <is>
          <t>switch</t>
        </is>
      </c>
      <c r="D311" s="18" t="n"/>
      <c r="E311" s="18" t="n"/>
      <c r="F311" s="18" t="inlineStr">
        <is>
          <t>income</t>
        </is>
      </c>
      <c r="G311" s="18" t="inlineStr">
        <is>
          <t>income</t>
        </is>
      </c>
      <c r="H311" s="18" t="inlineStr">
        <is>
          <t>MissingDataReplacement</t>
        </is>
      </c>
      <c r="J311" s="8" t="inlineStr">
        <is>
          <t>income</t>
        </is>
      </c>
      <c r="K311" s="8" t="inlineStr">
        <is>
          <t>income</t>
        </is>
      </c>
    </row>
    <row r="312">
      <c r="B312" s="18" t="inlineStr">
        <is>
          <t>Exempt most-used cooking fossil fuel?</t>
        </is>
      </c>
      <c r="C312" s="18" t="inlineStr">
        <is>
          <t>switch</t>
        </is>
      </c>
      <c r="D312" s="18" t="n"/>
      <c r="E312" s="18" t="n"/>
      <c r="F312" s="18" t="inlineStr">
        <is>
          <t>No</t>
        </is>
      </c>
      <c r="G312" s="18" t="inlineStr">
        <is>
          <t>No</t>
        </is>
      </c>
      <c r="H312" s="18" t="inlineStr">
        <is>
          <t>ExemptMostCook</t>
        </is>
      </c>
      <c r="J312" s="8" t="inlineStr">
        <is>
          <t>No</t>
        </is>
      </c>
      <c r="K312" s="8" t="inlineStr">
        <is>
          <t>No</t>
        </is>
      </c>
    </row>
    <row r="313">
      <c r="B313" s="18" t="inlineStr">
        <is>
          <t>Exempt cooking fossil fuel for bottom XX deciles:</t>
        </is>
      </c>
      <c r="C313" s="18" t="inlineStr">
        <is>
          <t>switch</t>
        </is>
      </c>
      <c r="D313" s="18" t="n"/>
      <c r="E313" s="18" t="n"/>
      <c r="F313" s="18" t="n">
        <v>4</v>
      </c>
      <c r="G313" s="18" t="n">
        <v>4</v>
      </c>
      <c r="H313" s="18" t="inlineStr">
        <is>
          <t>ExemptCookDeciles</t>
        </is>
      </c>
      <c r="J313" s="8" t="n">
        <v>4</v>
      </c>
      <c r="K313" s="8" t="n">
        <v>4</v>
      </c>
    </row>
    <row r="314">
      <c r="B314" s="18" t="inlineStr">
        <is>
          <t>Adjust for behavioral &amp; structural change?</t>
        </is>
      </c>
      <c r="C314" s="18" t="inlineStr">
        <is>
          <t>switch</t>
        </is>
      </c>
      <c r="D314" s="18" t="n"/>
      <c r="E314" s="18" t="n"/>
      <c r="F314" s="18" t="inlineStr">
        <is>
          <t>No</t>
        </is>
      </c>
      <c r="G314" s="18" t="inlineStr">
        <is>
          <t>No</t>
        </is>
      </c>
      <c r="H314" s="18" t="inlineStr">
        <is>
          <t>InferredDist</t>
        </is>
      </c>
      <c r="J314" s="8" t="inlineStr">
        <is>
          <t>No</t>
        </is>
      </c>
      <c r="K314" s="8" t="inlineStr">
        <is>
          <t>No</t>
        </is>
      </c>
    </row>
    <row r="315">
      <c r="B315" s="18" t="inlineStr">
        <is>
          <t>Include decile-specific price elasticities?</t>
        </is>
      </c>
      <c r="C315" s="18" t="inlineStr">
        <is>
          <t>switch</t>
        </is>
      </c>
      <c r="D315" s="18" t="n"/>
      <c r="E315" s="18" t="n"/>
      <c r="F315" s="18" t="inlineStr">
        <is>
          <t>Yes</t>
        </is>
      </c>
      <c r="G315" s="18" t="inlineStr">
        <is>
          <t>Yes</t>
        </is>
      </c>
      <c r="H315" s="18" t="inlineStr">
        <is>
          <t>PEDs</t>
        </is>
      </c>
      <c r="J315" s="8" t="inlineStr">
        <is>
          <t>Yes</t>
        </is>
      </c>
      <c r="K315" s="8" t="inlineStr">
        <is>
          <t>Yes</t>
        </is>
      </c>
    </row>
    <row r="316">
      <c r="B316" s="18" t="inlineStr">
        <is>
          <t>Adjust GTAP-implied CP revenues to CPAT?</t>
        </is>
      </c>
      <c r="C316" s="18" t="inlineStr">
        <is>
          <t>switch</t>
        </is>
      </c>
      <c r="D316" s="18" t="n"/>
      <c r="E316" s="18" t="n"/>
      <c r="F316" s="18" t="inlineStr">
        <is>
          <t>Yes</t>
        </is>
      </c>
      <c r="G316" s="18" t="inlineStr">
        <is>
          <t>Yes</t>
        </is>
      </c>
      <c r="H316" s="18" t="inlineStr">
        <is>
          <t>ScaleGTAP</t>
        </is>
      </c>
      <c r="J316" s="8" t="inlineStr">
        <is>
          <t>Yes</t>
        </is>
      </c>
      <c r="K316" s="8" t="inlineStr">
        <is>
          <t>Yes</t>
        </is>
      </c>
    </row>
    <row r="317">
      <c r="B317" s="18" t="inlineStr">
        <is>
          <t>Adjust for deadweight losses?</t>
        </is>
      </c>
      <c r="C317" s="18" t="inlineStr">
        <is>
          <t>switch</t>
        </is>
      </c>
      <c r="D317" s="18" t="n"/>
      <c r="E317" s="18" t="n"/>
      <c r="F317" s="18" t="inlineStr">
        <is>
          <t>No</t>
        </is>
      </c>
      <c r="G317" s="18" t="inlineStr">
        <is>
          <t>No</t>
        </is>
      </c>
      <c r="H317" s="18" t="inlineStr">
        <is>
          <t>DWLs</t>
        </is>
      </c>
      <c r="J317" s="8" t="inlineStr">
        <is>
          <t>No</t>
        </is>
      </c>
      <c r="K317" s="8" t="inlineStr">
        <is>
          <t>No</t>
        </is>
      </c>
    </row>
    <row r="318">
      <c r="B318" s="18" t="inlineStr">
        <is>
          <t>Imperfect pass-through?</t>
        </is>
      </c>
      <c r="C318" s="18" t="inlineStr">
        <is>
          <t>switch</t>
        </is>
      </c>
      <c r="D318" s="18" t="n"/>
      <c r="E318" s="18" t="n"/>
      <c r="F318" s="18" t="inlineStr">
        <is>
          <t>No</t>
        </is>
      </c>
      <c r="G318" s="18" t="inlineStr">
        <is>
          <t>No</t>
        </is>
      </c>
      <c r="H318" s="18" t="inlineStr">
        <is>
          <t>PassthroughDist</t>
        </is>
      </c>
      <c r="J318" s="8" t="inlineStr">
        <is>
          <t>No</t>
        </is>
      </c>
      <c r="K318" s="8" t="inlineStr">
        <is>
          <t>No</t>
        </is>
      </c>
    </row>
    <row r="319">
      <c r="B319" s="18" t="inlineStr">
        <is>
          <t>Impacts for average, median, p25, or p75?</t>
        </is>
      </c>
      <c r="C319" s="18" t="inlineStr">
        <is>
          <t>switch</t>
        </is>
      </c>
      <c r="D319" s="18" t="n"/>
      <c r="E319" s="18" t="n"/>
      <c r="F319" s="18" t="inlineStr">
        <is>
          <t>mean</t>
        </is>
      </c>
      <c r="G319" s="18" t="inlineStr">
        <is>
          <t>mean</t>
        </is>
      </c>
      <c r="H319" s="18" t="inlineStr">
        <is>
          <t>QuantilesStatistic</t>
        </is>
      </c>
      <c r="J319" s="8" t="inlineStr">
        <is>
          <t>mean</t>
        </is>
      </c>
      <c r="K319" s="8" t="inlineStr">
        <is>
          <t>mean</t>
        </is>
      </c>
    </row>
    <row r="320">
      <c r="B320" s="18" t="inlineStr">
        <is>
          <t>Quantiles in LCU?</t>
        </is>
      </c>
      <c r="C320" s="18" t="inlineStr">
        <is>
          <t>switch</t>
        </is>
      </c>
      <c r="D320" s="18" t="n"/>
      <c r="E320" s="18" t="n"/>
      <c r="F320" s="18" t="inlineStr">
        <is>
          <t>No</t>
        </is>
      </c>
      <c r="G320" s="18" t="inlineStr">
        <is>
          <t>No</t>
        </is>
      </c>
      <c r="H320" s="18" t="inlineStr">
        <is>
          <t>QuantilesLCU</t>
        </is>
      </c>
      <c r="J320" s="8" t="inlineStr">
        <is>
          <t>No</t>
        </is>
      </c>
      <c r="K320" s="8" t="inlineStr">
        <is>
          <t>No</t>
        </is>
      </c>
    </row>
    <row r="321">
      <c r="B321" s="16" t="inlineStr">
        <is>
          <t>Air pollution module assumptions</t>
        </is>
      </c>
    </row>
    <row r="322">
      <c r="A322" t="inlineStr">
        <is>
          <t>X</t>
        </is>
      </c>
      <c r="B322" s="18" t="inlineStr">
        <is>
          <t>Emissions to concentrations, PM2.5</t>
        </is>
      </c>
      <c r="C322" s="18" t="inlineStr">
        <is>
          <t>switch</t>
        </is>
      </c>
      <c r="D322" s="18" t="n"/>
      <c r="E322" s="18" t="n"/>
      <c r="F322" s="18" t="inlineStr">
        <is>
          <t>Local study-FASST</t>
        </is>
      </c>
      <c r="G322" s="18" t="inlineStr">
        <is>
          <t>Avg. iF and LS FASST*</t>
        </is>
      </c>
      <c r="H322" s="18" t="inlineStr">
        <is>
          <t>SourceAppSel</t>
        </is>
      </c>
      <c r="J322" s="8" t="inlineStr">
        <is>
          <t>Local study-FASST</t>
        </is>
      </c>
      <c r="K322" s="8" t="inlineStr">
        <is>
          <t>Local study-FASST</t>
        </is>
      </c>
    </row>
    <row r="323">
      <c r="B323" s="18" t="inlineStr">
        <is>
          <t>Emissions to concentrations, Ozone</t>
        </is>
      </c>
      <c r="C323" s="18" t="inlineStr">
        <is>
          <t>switch</t>
        </is>
      </c>
      <c r="D323" s="18" t="n"/>
      <c r="E323" s="18" t="n"/>
      <c r="F323" s="18" t="inlineStr">
        <is>
          <t>TM5-FASST</t>
        </is>
      </c>
      <c r="G323" s="18" t="inlineStr">
        <is>
          <t>TM5-FASST</t>
        </is>
      </c>
      <c r="H323" s="18" t="inlineStr">
        <is>
          <t>SourceAppO3</t>
        </is>
      </c>
      <c r="J323" s="8" t="inlineStr">
        <is>
          <t>TM5-FASST</t>
        </is>
      </c>
      <c r="K323" s="8" t="inlineStr">
        <is>
          <t>TM5-FASST</t>
        </is>
      </c>
    </row>
    <row r="324">
      <c r="B324" s="18" t="inlineStr">
        <is>
          <t>Emission factors</t>
        </is>
      </c>
      <c r="C324" s="18" t="inlineStr">
        <is>
          <t>switch</t>
        </is>
      </c>
      <c r="D324" s="18" t="n"/>
      <c r="E324" s="18" t="n"/>
      <c r="F324" s="18" t="inlineStr">
        <is>
          <t>Average</t>
        </is>
      </c>
      <c r="G324" s="18" t="inlineStr">
        <is>
          <t>Average</t>
        </is>
      </c>
      <c r="H324" s="18" t="inlineStr">
        <is>
          <t>EFSel</t>
        </is>
      </c>
      <c r="J324" s="8" t="inlineStr">
        <is>
          <t>Average</t>
        </is>
      </c>
      <c r="K324" s="8" t="inlineStr">
        <is>
          <t>Average</t>
        </is>
      </c>
    </row>
    <row r="325">
      <c r="B325" s="18" t="inlineStr">
        <is>
          <t>Include leakage to biomass in residential sector</t>
        </is>
      </c>
      <c r="C325" s="18" t="inlineStr">
        <is>
          <t>switch</t>
        </is>
      </c>
      <c r="D325" s="18" t="n"/>
      <c r="E325" s="18" t="n"/>
      <c r="F325" s="18" t="inlineStr">
        <is>
          <t>No</t>
        </is>
      </c>
      <c r="G325" s="18" t="inlineStr">
        <is>
          <t>No</t>
        </is>
      </c>
      <c r="H325" s="18" t="inlineStr">
        <is>
          <t>BiomassLeakage</t>
        </is>
      </c>
      <c r="J325" s="8" t="inlineStr">
        <is>
          <t>No</t>
        </is>
      </c>
      <c r="K325" s="8" t="inlineStr">
        <is>
          <t>No</t>
        </is>
      </c>
    </row>
    <row r="326">
      <c r="B326" s="18" t="inlineStr">
        <is>
          <t>Biomass is a normal good</t>
        </is>
      </c>
      <c r="C326" s="18" t="inlineStr">
        <is>
          <t>switch</t>
        </is>
      </c>
      <c r="D326" s="18" t="n"/>
      <c r="E326" s="18" t="n"/>
      <c r="F326" s="18" t="inlineStr">
        <is>
          <t>No</t>
        </is>
      </c>
      <c r="G326" s="18" t="inlineStr">
        <is>
          <t>No</t>
        </is>
      </c>
      <c r="H326" s="18" t="inlineStr">
        <is>
          <t>BiomassNormal</t>
        </is>
      </c>
      <c r="J326" s="8" t="inlineStr">
        <is>
          <t>No</t>
        </is>
      </c>
      <c r="K326" s="8" t="inlineStr">
        <is>
          <t>No</t>
        </is>
      </c>
    </row>
    <row r="327">
      <c r="A327" t="inlineStr">
        <is>
          <t>X</t>
        </is>
      </c>
      <c r="B327" s="18" t="inlineStr">
        <is>
          <t>VSL source</t>
        </is>
      </c>
      <c r="C327" s="18" t="inlineStr">
        <is>
          <t>switch</t>
        </is>
      </c>
      <c r="D327" s="18" t="n"/>
      <c r="E327" s="18" t="n"/>
      <c r="F327" s="18" t="inlineStr">
        <is>
          <t>Transfer from Group</t>
        </is>
      </c>
      <c r="G327" s="18" t="inlineStr">
        <is>
          <t>Transfer from OECD</t>
        </is>
      </c>
      <c r="H327" s="18" t="inlineStr">
        <is>
          <t>VSLMethod</t>
        </is>
      </c>
      <c r="J327" s="8" t="inlineStr">
        <is>
          <t>Transfer from Group</t>
        </is>
      </c>
      <c r="K327" s="8" t="inlineStr">
        <is>
          <t>Transfer from Group</t>
        </is>
      </c>
    </row>
    <row r="328">
      <c r="B328" s="18" t="inlineStr">
        <is>
          <t>VSL (where manual source)</t>
        </is>
      </c>
      <c r="C328" s="18" t="inlineStr">
        <is>
          <t>switch</t>
        </is>
      </c>
      <c r="D328" s="18" t="n"/>
      <c r="E328" s="18" t="n"/>
      <c r="F328" s="18" t="n">
        <v>500000</v>
      </c>
      <c r="G328" s="18" t="n">
        <v>500000</v>
      </c>
      <c r="H328" s="18" t="inlineStr">
        <is>
          <t>VSLManual</t>
        </is>
      </c>
      <c r="J328" s="8" t="n">
        <v>500000</v>
      </c>
      <c r="K328" s="8" t="n">
        <v>500000</v>
      </c>
    </row>
    <row r="329">
      <c r="B329" s="18" t="inlineStr">
        <is>
          <t>VSL elasticity source</t>
        </is>
      </c>
      <c r="C329" s="18" t="inlineStr">
        <is>
          <t>switch</t>
        </is>
      </c>
      <c r="D329" s="18" t="n"/>
      <c r="E329" s="18" t="n"/>
      <c r="F329" s="18" t="inlineStr">
        <is>
          <t>0x17</t>
        </is>
      </c>
      <c r="G329" s="18" t="inlineStr">
        <is>
          <t>Income group</t>
        </is>
      </c>
      <c r="H329" s="18" t="inlineStr">
        <is>
          <t>VslElSource</t>
        </is>
      </c>
      <c r="J329" s="8" t="inlineStr">
        <is>
          <t>0x17</t>
        </is>
      </c>
      <c r="K329" s="8" t="inlineStr">
        <is>
          <t>0x17</t>
        </is>
      </c>
    </row>
    <row r="330">
      <c r="B330" s="18" t="inlineStr">
        <is>
          <t>VSL elasticity (where manual source)</t>
        </is>
      </c>
      <c r="C330" s="18" t="inlineStr">
        <is>
          <t>switch</t>
        </is>
      </c>
      <c r="D330" s="18" t="n"/>
      <c r="E330" s="18" t="n"/>
      <c r="F330" s="18" t="inlineStr">
        <is>
          <t>0x17</t>
        </is>
      </c>
      <c r="G330" s="18" t="n">
        <v>1</v>
      </c>
      <c r="H330" s="18" t="inlineStr">
        <is>
          <t>VslEl</t>
        </is>
      </c>
      <c r="J330" s="8" t="inlineStr">
        <is>
          <t>0x17</t>
        </is>
      </c>
      <c r="K330" s="8" t="inlineStr">
        <is>
          <t>0x17</t>
        </is>
      </c>
    </row>
    <row r="331">
      <c r="B331" s="18" t="inlineStr">
        <is>
          <t>Discount rate selection</t>
        </is>
      </c>
      <c r="C331" s="18" t="inlineStr">
        <is>
          <t>switch</t>
        </is>
      </c>
      <c r="D331" s="18" t="n"/>
      <c r="E331" s="18" t="n"/>
      <c r="F331" s="18" t="inlineStr">
        <is>
          <t>3% (Robinson 2019)</t>
        </is>
      </c>
      <c r="G331" s="18" t="inlineStr">
        <is>
          <t>3% (Robinson 2019)</t>
        </is>
      </c>
      <c r="H331" s="18" t="inlineStr">
        <is>
          <t>DiscSel</t>
        </is>
      </c>
      <c r="J331" s="8" t="inlineStr">
        <is>
          <t>3% (Robinson 2019)</t>
        </is>
      </c>
      <c r="K331" s="8" t="inlineStr">
        <is>
          <t>3% (Robinson 2019)</t>
        </is>
      </c>
    </row>
    <row r="332">
      <c r="B332" s="18" t="inlineStr">
        <is>
          <t>Discount rate (where manual source)</t>
        </is>
      </c>
      <c r="C332" s="18" t="inlineStr">
        <is>
          <t>switch</t>
        </is>
      </c>
      <c r="D332" s="18" t="n"/>
      <c r="E332" s="18" t="n"/>
      <c r="F332" s="18" t="n">
        <v>0.03</v>
      </c>
      <c r="G332" s="18" t="n">
        <v>0.03</v>
      </c>
      <c r="H332" s="18" t="inlineStr">
        <is>
          <t>DiscRate</t>
        </is>
      </c>
      <c r="J332" s="8" t="n">
        <v>0.03</v>
      </c>
      <c r="K332" s="8" t="n">
        <v>0.03</v>
      </c>
    </row>
    <row r="333">
      <c r="B333" s="16" t="inlineStr">
        <is>
          <t>Other assumptions: air pollution module</t>
        </is>
      </c>
    </row>
    <row r="334">
      <c r="B334" s="18" t="inlineStr">
        <is>
          <t>Number of working days per month</t>
        </is>
      </c>
      <c r="C334" s="18" t="inlineStr">
        <is>
          <t>days</t>
        </is>
      </c>
      <c r="D334" s="18" t="n"/>
      <c r="E334" s="18" t="n"/>
      <c r="F334" s="18" t="n">
        <v>20</v>
      </c>
      <c r="G334" s="18" t="n">
        <v>20</v>
      </c>
      <c r="H334" s="18" t="inlineStr">
        <is>
          <t>WorkDays</t>
        </is>
      </c>
      <c r="J334" s="8" t="n">
        <v>20</v>
      </c>
      <c r="K334" s="8" t="n">
        <v>20</v>
      </c>
    </row>
    <row r="335">
      <c r="B335" s="18" t="inlineStr">
        <is>
          <t>Labor share of GDP, default value</t>
        </is>
      </c>
      <c r="C335" s="18" t="inlineStr">
        <is>
          <t>%</t>
        </is>
      </c>
      <c r="D335" s="18" t="n"/>
      <c r="E335" s="18" t="n"/>
      <c r="F335" s="18" t="n">
        <v>0.65</v>
      </c>
      <c r="G335" s="18" t="n">
        <v>0.65</v>
      </c>
      <c r="H335" s="18" t="inlineStr">
        <is>
          <t>ApLabSh</t>
        </is>
      </c>
      <c r="J335" s="8" t="n">
        <v>0.65</v>
      </c>
      <c r="K335" s="8" t="n">
        <v>0.65</v>
      </c>
    </row>
    <row r="336">
      <c r="B336" s="18" t="inlineStr">
        <is>
          <t>Max % of households using solid fuels</t>
        </is>
      </c>
      <c r="C336" s="18" t="inlineStr">
        <is>
          <t>%</t>
        </is>
      </c>
      <c r="D336" s="18" t="n"/>
      <c r="E336" s="18" t="n"/>
      <c r="F336" s="18" t="n">
        <v>0.99</v>
      </c>
      <c r="G336" s="18" t="n">
        <v>0.99</v>
      </c>
      <c r="H336" s="18" t="inlineStr">
        <is>
          <t>ApMaxSs</t>
        </is>
      </c>
      <c r="J336" s="8" t="n">
        <v>0.99</v>
      </c>
      <c r="K336" s="8" t="n">
        <v>0.99</v>
      </c>
    </row>
    <row r="337">
      <c r="B337" s="18" t="inlineStr">
        <is>
          <t>Leakage converted into % HH using solid fuels</t>
        </is>
      </c>
      <c r="C337" s="18" t="inlineStr">
        <is>
          <t>%</t>
        </is>
      </c>
      <c r="D337" s="18" t="n"/>
      <c r="E337" s="18" t="n"/>
      <c r="F337" s="18" t="n">
        <v>0.5</v>
      </c>
      <c r="G337" s="18" t="n">
        <v>0.5</v>
      </c>
      <c r="H337" s="18" t="inlineStr">
        <is>
          <t>ApLeakHh</t>
        </is>
      </c>
      <c r="J337" s="8" t="n">
        <v>0.5</v>
      </c>
      <c r="K337" s="8" t="n">
        <v>0.5</v>
      </c>
    </row>
    <row r="338">
      <c r="B338" s="18" t="inlineStr">
        <is>
          <t>Apply cessation lag when discounting averted deaths</t>
        </is>
      </c>
      <c r="C338" s="18" t="inlineStr">
        <is>
          <t>switch</t>
        </is>
      </c>
      <c r="D338" s="18" t="n"/>
      <c r="E338" s="18" t="n"/>
      <c r="F338" s="18" t="inlineStr">
        <is>
          <t>Yes</t>
        </is>
      </c>
      <c r="G338" s="18" t="inlineStr">
        <is>
          <t>Yes</t>
        </is>
      </c>
      <c r="H338" s="18" t="inlineStr">
        <is>
          <t>ApCessLag</t>
        </is>
      </c>
      <c r="J338" s="8" t="inlineStr">
        <is>
          <t>Yes</t>
        </is>
      </c>
      <c r="K338" s="8" t="inlineStr">
        <is>
          <t>Yes</t>
        </is>
      </c>
    </row>
    <row r="339">
      <c r="B339" s="16" t="inlineStr">
        <is>
          <t>Transportation</t>
        </is>
      </c>
    </row>
    <row r="340">
      <c r="B340" s="18" t="inlineStr">
        <is>
          <t>Engineering or elasticity model</t>
        </is>
      </c>
      <c r="C340" s="18" t="inlineStr">
        <is>
          <t>option</t>
        </is>
      </c>
      <c r="D340" s="18" t="n"/>
      <c r="E340" s="18" t="n"/>
      <c r="F340" s="18" t="inlineStr">
        <is>
          <t>Elasticity</t>
        </is>
      </c>
      <c r="G340" s="18" t="inlineStr">
        <is>
          <t>Engineer</t>
        </is>
      </c>
      <c r="H340" s="18" t="inlineStr">
        <is>
          <t>TrModel</t>
        </is>
      </c>
      <c r="J340" s="8" t="inlineStr">
        <is>
          <t>Elasticity</t>
        </is>
      </c>
      <c r="K340" s="8" t="inlineStr">
        <is>
          <t>Elasticity</t>
        </is>
      </c>
    </row>
    <row r="341">
      <c r="B341" s="16" t="inlineStr">
        <is>
          <t>Power Sector</t>
        </is>
      </c>
    </row>
    <row r="342">
      <c r="B342" s="18" t="inlineStr">
        <is>
          <t>Power Rebate</t>
        </is>
      </c>
      <c r="C342" s="18" t="inlineStr">
        <is>
          <t>switch</t>
        </is>
      </c>
      <c r="D342" s="18" t="n"/>
      <c r="E342" s="18" t="n"/>
      <c r="F342" s="18" t="inlineStr">
        <is>
          <t>No*</t>
        </is>
      </c>
      <c r="G342" s="18" t="inlineStr">
        <is>
          <t>No*</t>
        </is>
      </c>
      <c r="H342" s="18" t="inlineStr">
        <is>
          <t>PowerRebates</t>
        </is>
      </c>
      <c r="J342" s="8" t="inlineStr">
        <is>
          <t>No*</t>
        </is>
      </c>
      <c r="K342" s="8" t="inlineStr">
        <is>
          <t>No*</t>
        </is>
      </c>
    </row>
    <row r="343">
      <c r="B343" s="18" t="inlineStr">
        <is>
          <t>Power price: portion of cost change passed-on:</t>
        </is>
      </c>
      <c r="C343" s="18" t="n"/>
      <c r="D343" s="18" t="n"/>
      <c r="E343" s="18" t="n"/>
      <c r="F343" s="18" t="n">
        <v>1</v>
      </c>
      <c r="G343" s="18" t="n">
        <v>1</v>
      </c>
      <c r="H343" s="18" t="inlineStr">
        <is>
          <t>PowerSectorPriceChangePassOn</t>
        </is>
      </c>
      <c r="J343" s="8" t="n">
        <v>1</v>
      </c>
      <c r="K343" s="8" t="n">
        <v>1</v>
      </c>
    </row>
    <row r="344">
      <c r="B344" s="18" t="inlineStr">
        <is>
          <t>Year of interest for power sector costs</t>
        </is>
      </c>
      <c r="C344" s="18" t="inlineStr">
        <is>
          <t>year</t>
        </is>
      </c>
      <c r="D344" s="18" t="n"/>
      <c r="E344" s="18" t="n"/>
      <c r="F344" s="18" t="n">
        <v>2030</v>
      </c>
      <c r="G344" s="18" t="n">
        <v>2030</v>
      </c>
      <c r="H344" s="18" t="inlineStr">
        <is>
          <t>CostBreakdownYear</t>
        </is>
      </c>
      <c r="J344" s="8" t="n">
        <v>2030</v>
      </c>
      <c r="K344" s="8" t="n">
        <v>2030</v>
      </c>
    </row>
    <row r="345">
      <c r="B345" s="18" t="inlineStr">
        <is>
          <t>Estimate economy-wide or sectoral power demand?</t>
        </is>
      </c>
      <c r="C345" s="18" t="inlineStr">
        <is>
          <t>switch</t>
        </is>
      </c>
      <c r="D345" s="18" t="n"/>
      <c r="E345" s="18" t="n"/>
      <c r="F345" s="18" t="inlineStr">
        <is>
          <t>Economy-wide</t>
        </is>
      </c>
      <c r="G345" s="18" t="inlineStr">
        <is>
          <t>Economy-wide</t>
        </is>
      </c>
      <c r="H345" s="18" t="inlineStr">
        <is>
          <t xml:space="preserve">ElasticityModel </t>
        </is>
      </c>
      <c r="J345" s="8" t="inlineStr">
        <is>
          <t>Economy-wide</t>
        </is>
      </c>
      <c r="K345" s="8" t="inlineStr">
        <is>
          <t>Economy-wide</t>
        </is>
      </c>
    </row>
    <row r="346">
      <c r="B346" s="18" t="inlineStr">
        <is>
          <t>k Parameter dispatch</t>
        </is>
      </c>
      <c r="C346" s="18" t="inlineStr">
        <is>
          <t>coefficient</t>
        </is>
      </c>
      <c r="D346" s="18" t="n"/>
      <c r="E346" s="18" t="n"/>
      <c r="F346" s="18" t="n">
        <v>2</v>
      </c>
      <c r="G346" s="18" t="n">
        <v>2</v>
      </c>
      <c r="H346" s="18" t="inlineStr">
        <is>
          <t>kDispatch</t>
        </is>
      </c>
      <c r="J346" s="8" t="n">
        <v>2</v>
      </c>
      <c r="K346" s="8" t="n">
        <v>2</v>
      </c>
    </row>
    <row r="347">
      <c r="B347" s="18" t="inlineStr">
        <is>
          <t>k Parameter investment</t>
        </is>
      </c>
      <c r="C347" s="18" t="inlineStr">
        <is>
          <t>coefficient</t>
        </is>
      </c>
      <c r="D347" s="18" t="n"/>
      <c r="E347" s="18" t="n"/>
      <c r="F347" s="18" t="n">
        <v>2</v>
      </c>
      <c r="G347" s="18" t="n">
        <v>2</v>
      </c>
      <c r="H347" s="18" t="inlineStr">
        <is>
          <t>kInvestment</t>
        </is>
      </c>
      <c r="J347" s="8" t="n">
        <v>2</v>
      </c>
      <c r="K347" s="8" t="n">
        <v>2</v>
      </c>
    </row>
    <row r="348">
      <c r="B348" s="18" t="inlineStr">
        <is>
          <t>Minimum WACC</t>
        </is>
      </c>
      <c r="C348" s="18" t="n"/>
      <c r="D348" s="18" t="n"/>
      <c r="E348" s="18" t="n"/>
      <c r="F348" s="18" t="n">
        <v>0.01</v>
      </c>
      <c r="G348" s="18" t="n">
        <v>0.01</v>
      </c>
      <c r="H348" s="18" t="inlineStr">
        <is>
          <t>MinimumWACC</t>
        </is>
      </c>
      <c r="J348" s="8" t="n">
        <v>0.01</v>
      </c>
      <c r="K348" s="8" t="n">
        <v>0.01</v>
      </c>
    </row>
    <row r="349">
      <c r="B349" s="18" t="inlineStr">
        <is>
          <t>Use old or new generation costs in elasticity model?</t>
        </is>
      </c>
      <c r="C349" s="18" t="inlineStr">
        <is>
          <t>switch</t>
        </is>
      </c>
      <c r="D349" s="18" t="n"/>
      <c r="E349" s="18" t="n"/>
      <c r="F349" s="18" t="inlineStr">
        <is>
          <t>New*</t>
        </is>
      </c>
      <c r="G349" s="18" t="inlineStr">
        <is>
          <t>New*</t>
        </is>
      </c>
      <c r="H349" s="18" t="inlineStr">
        <is>
          <t>PowGenCostsOldNew</t>
        </is>
      </c>
      <c r="J349" s="8" t="inlineStr">
        <is>
          <t>New*</t>
        </is>
      </c>
      <c r="K349" s="8" t="inlineStr">
        <is>
          <t>New*</t>
        </is>
      </c>
    </row>
    <row r="350">
      <c r="B350" s="18" t="inlineStr">
        <is>
          <t>Hydro retirement rate set to zero</t>
        </is>
      </c>
      <c r="C350" s="18" t="n"/>
      <c r="D350" s="18" t="n"/>
      <c r="E350" s="18" t="n"/>
      <c r="F350" s="18" t="inlineStr">
        <is>
          <t>Yes</t>
        </is>
      </c>
      <c r="G350" s="18" t="inlineStr">
        <is>
          <t>Yes</t>
        </is>
      </c>
      <c r="H350" s="18" t="inlineStr">
        <is>
          <t>HydroDoesntRetire</t>
        </is>
      </c>
      <c r="J350" s="8" t="inlineStr">
        <is>
          <t>Yes</t>
        </is>
      </c>
      <c r="K350" s="8" t="inlineStr">
        <is>
          <t>Yes</t>
        </is>
      </c>
    </row>
    <row r="351">
      <c r="B351" s="18" t="inlineStr">
        <is>
          <t>Minimum (post subsidy) generation cost $/kwh real</t>
        </is>
      </c>
      <c r="C351" s="18" t="n"/>
      <c r="D351" s="18" t="n"/>
      <c r="E351" s="18" t="n"/>
      <c r="F351" s="18" t="n">
        <v>0.01</v>
      </c>
      <c r="G351" s="18" t="n">
        <v>0.01</v>
      </c>
      <c r="H351" s="18" t="inlineStr">
        <is>
          <t>MinPostSubsidyPowerPrice</t>
        </is>
      </c>
      <c r="J351" s="8" t="n">
        <v>0.01</v>
      </c>
      <c r="K351" s="8" t="n">
        <v>0.01</v>
      </c>
    </row>
    <row r="352">
      <c r="B352" s="16" t="inlineStr">
        <is>
          <t>RE Subsidies</t>
        </is>
      </c>
    </row>
    <row r="353">
      <c r="B353" s="18" t="inlineStr">
        <is>
          <t>Treat over/underestimate of supply costs as subsidy/tax</t>
        </is>
      </c>
      <c r="C353" s="18" t="inlineStr">
        <is>
          <t>switch</t>
        </is>
      </c>
      <c r="D353" s="18" t="n"/>
      <c r="E353" s="18" t="n"/>
      <c r="F353" s="18" t="inlineStr">
        <is>
          <t>No</t>
        </is>
      </c>
      <c r="G353" s="18" t="inlineStr">
        <is>
          <t>No</t>
        </is>
      </c>
      <c r="H353" s="18" t="inlineStr">
        <is>
          <t>SupplyCostDeltaSubsidy</t>
        </is>
      </c>
      <c r="J353" s="8" t="inlineStr">
        <is>
          <t>No</t>
        </is>
      </c>
      <c r="K353" s="8" t="inlineStr">
        <is>
          <t>No</t>
        </is>
      </c>
    </row>
    <row r="354">
      <c r="B354" s="18" t="inlineStr">
        <is>
          <t>Baseline renewable energy subsidy, $/kwh nom</t>
        </is>
      </c>
      <c r="C354" s="18" t="inlineStr">
        <is>
          <t>$/kwh nom</t>
        </is>
      </c>
      <c r="D354" s="18" t="n"/>
      <c r="E354" s="18" t="n"/>
      <c r="F354" s="18" t="n">
        <v>0</v>
      </c>
      <c r="G354" s="18" t="n">
        <v>0</v>
      </c>
      <c r="H354" s="18" t="inlineStr">
        <is>
          <t>RenewableSubsidyBL</t>
        </is>
      </c>
      <c r="J354" s="8" t="n">
        <v>0</v>
      </c>
      <c r="K354" s="8" t="n">
        <v>0</v>
      </c>
    </row>
    <row r="355">
      <c r="B355" s="18" t="inlineStr">
        <is>
          <t>New renewable energy subsidy, $/kwh nom</t>
        </is>
      </c>
      <c r="C355" s="18" t="inlineStr">
        <is>
          <t>$/kwh nom</t>
        </is>
      </c>
      <c r="D355" s="18" t="n"/>
      <c r="E355" s="18" t="n"/>
      <c r="F355" s="18" t="n">
        <v>0</v>
      </c>
      <c r="G355" s="18" t="n">
        <v>0</v>
      </c>
      <c r="H355" s="18" t="inlineStr">
        <is>
          <t>RenSubsidyAddUSDkwh</t>
        </is>
      </c>
      <c r="J355" s="8" t="n">
        <v>0</v>
      </c>
      <c r="K355" s="8" t="n">
        <v>0</v>
      </c>
    </row>
    <row r="356">
      <c r="B356" s="18" t="inlineStr">
        <is>
          <t>New renewable energy subsidy, phaseout</t>
        </is>
      </c>
      <c r="C356" s="18" t="inlineStr">
        <is>
          <t>years</t>
        </is>
      </c>
      <c r="D356" s="18" t="n"/>
      <c r="E356" s="18" t="n"/>
      <c r="F356" s="18" t="n">
        <v>10</v>
      </c>
      <c r="G356" s="18" t="n">
        <v>10</v>
      </c>
      <c r="H356" s="18" t="inlineStr">
        <is>
          <t>RenSubsidyAddPhaseoutYrs</t>
        </is>
      </c>
      <c r="J356" s="8" t="n">
        <v>10</v>
      </c>
      <c r="K356" s="8" t="n">
        <v>10</v>
      </c>
    </row>
    <row r="357">
      <c r="B357" s="18" t="inlineStr">
        <is>
          <t>Apply additional RE subsidy to hydroelectric power?</t>
        </is>
      </c>
      <c r="C357" s="18" t="inlineStr">
        <is>
          <t>switch</t>
        </is>
      </c>
      <c r="D357" s="18" t="n"/>
      <c r="E357" s="18" t="n"/>
      <c r="F357" s="18" t="inlineStr">
        <is>
          <t>No</t>
        </is>
      </c>
      <c r="G357" s="18" t="inlineStr">
        <is>
          <t>No</t>
        </is>
      </c>
      <c r="H357" s="18" t="inlineStr">
        <is>
          <t>RenewableSubsidyHydro</t>
        </is>
      </c>
      <c r="J357" s="8" t="inlineStr">
        <is>
          <t>No</t>
        </is>
      </c>
      <c r="K357" s="8" t="inlineStr">
        <is>
          <t>No</t>
        </is>
      </c>
    </row>
    <row r="358">
      <c r="B358" s="16" t="inlineStr">
        <is>
          <t>Electrical Generation Scale-up limits</t>
        </is>
      </c>
    </row>
    <row r="359">
      <c r="B359" s="18" t="inlineStr">
        <is>
          <t>Max new investment in coal/gas/hyd as a percentage of total generation</t>
        </is>
      </c>
      <c r="C359" s="18" t="n"/>
      <c r="D359" s="18" t="n"/>
      <c r="E359" s="18" t="n"/>
      <c r="F359" s="18" t="n">
        <v>0.05</v>
      </c>
      <c r="G359" s="18" t="n">
        <v>0.05</v>
      </c>
      <c r="H359" s="18" t="inlineStr">
        <is>
          <t>MaxNonVREAsPCOfTotalGen</t>
        </is>
      </c>
      <c r="J359" s="8" t="n">
        <v>0.05</v>
      </c>
      <c r="K359" s="8" t="n">
        <v>0.05</v>
      </c>
    </row>
    <row r="360">
      <c r="B360" s="18" t="inlineStr">
        <is>
          <t>Max new investment oil/nucl/ore/bio as a percentage of total generation</t>
        </is>
      </c>
      <c r="C360" s="18" t="n"/>
      <c r="D360" s="18" t="n"/>
      <c r="E360" s="18" t="n"/>
      <c r="F360" s="18" t="n">
        <v>0.02</v>
      </c>
      <c r="G360" s="18" t="n">
        <v>0.02</v>
      </c>
      <c r="H360" s="18" t="inlineStr">
        <is>
          <t>MaxNonNucOreBioAsPCOfTotalGen</t>
        </is>
      </c>
      <c r="J360" s="8" t="n">
        <v>0.02</v>
      </c>
      <c r="K360" s="8" t="n">
        <v>0.02</v>
      </c>
    </row>
    <row r="361">
      <c r="B361" s="18" t="inlineStr">
        <is>
          <t>User-Defined Setting for VRE Max-Scale up (if used)</t>
        </is>
      </c>
      <c r="C361" s="18" t="n"/>
      <c r="D361" s="18" t="n"/>
      <c r="E361" s="18" t="n"/>
      <c r="F361" s="18" t="n">
        <v>0.05</v>
      </c>
      <c r="G361" s="18" t="n">
        <v>0.05</v>
      </c>
      <c r="H361" s="18" t="inlineStr">
        <is>
          <t>MaxWindSolarScaleup</t>
        </is>
      </c>
      <c r="J361" s="8" t="n">
        <v>0.05</v>
      </c>
      <c r="K361" s="8" t="n">
        <v>0.05</v>
      </c>
    </row>
    <row r="362">
      <c r="B362" s="18" t="inlineStr">
        <is>
          <t>Max renewable scaleup rate setting</t>
        </is>
      </c>
      <c r="C362" s="18" t="inlineStr">
        <is>
          <t>switch</t>
        </is>
      </c>
      <c r="D362" s="18" t="n"/>
      <c r="E362" s="18" t="n"/>
      <c r="F362" s="18" t="inlineStr">
        <is>
          <t>CtryDefault*</t>
        </is>
      </c>
      <c r="G362" s="18" t="inlineStr">
        <is>
          <t>CtryDefault*</t>
        </is>
      </c>
      <c r="H362" s="18" t="inlineStr">
        <is>
          <t>MaxScaleUpRateCategory</t>
        </is>
      </c>
      <c r="J362" s="8" t="inlineStr">
        <is>
          <t>CtryDefault*</t>
        </is>
      </c>
      <c r="K362" s="8" t="inlineStr">
        <is>
          <t>CtryDefault*</t>
        </is>
      </c>
    </row>
    <row r="363">
      <c r="B363" s="16" t="inlineStr">
        <is>
          <t>More Power Generation Settings</t>
        </is>
      </c>
    </row>
    <row r="364">
      <c r="B364" s="18" t="inlineStr">
        <is>
          <t>Use Elasticity Model Power Demand In Engineer Model</t>
        </is>
      </c>
      <c r="C364" s="18" t="n"/>
      <c r="D364" s="18" t="n"/>
      <c r="E364" s="18" t="n"/>
      <c r="F364" s="18" t="inlineStr">
        <is>
          <t>No*</t>
        </is>
      </c>
      <c r="G364" s="18" t="inlineStr">
        <is>
          <t>No*</t>
        </is>
      </c>
      <c r="H364" s="18" t="inlineStr">
        <is>
          <t>UseElasticityModelPowerDemandInEngineerModel</t>
        </is>
      </c>
      <c r="J364" s="8" t="inlineStr">
        <is>
          <t>No*</t>
        </is>
      </c>
      <c r="K364" s="8" t="inlineStr">
        <is>
          <t>No*</t>
        </is>
      </c>
    </row>
    <row r="365">
      <c r="A365" t="inlineStr">
        <is>
          <t>X</t>
        </is>
      </c>
      <c r="B365" s="18" t="inlineStr">
        <is>
          <t>Cost of capital: User-defined, Inc-dep,  or Tech-dep?</t>
        </is>
      </c>
      <c r="C365" s="18" t="n"/>
      <c r="D365" s="18" t="n"/>
      <c r="E365" s="18" t="n"/>
      <c r="F365" s="18" t="inlineStr">
        <is>
          <t>Tech</t>
        </is>
      </c>
      <c r="G365" s="18" t="inlineStr">
        <is>
          <t>Income*</t>
        </is>
      </c>
      <c r="H365" s="18" t="inlineStr">
        <is>
          <t>WACCSource</t>
        </is>
      </c>
      <c r="J365" s="8" t="inlineStr">
        <is>
          <t>Tech</t>
        </is>
      </c>
      <c r="K365" s="8" t="inlineStr">
        <is>
          <t>Tech</t>
        </is>
      </c>
    </row>
    <row r="366">
      <c r="B366" s="18" t="inlineStr">
        <is>
          <t>If Global, what Value?</t>
        </is>
      </c>
      <c r="C366" s="18" t="n"/>
      <c r="D366" s="18" t="n"/>
      <c r="E366" s="18" t="n"/>
      <c r="F366" s="18" t="n">
        <v>0.075</v>
      </c>
      <c r="G366" s="18" t="n">
        <v>0.075</v>
      </c>
      <c r="H366" s="18" t="inlineStr">
        <is>
          <t>WACCUserGlobal</t>
        </is>
      </c>
      <c r="J366" s="8" t="n">
        <v>0.075</v>
      </c>
      <c r="K366" s="8" t="n">
        <v>0.075</v>
      </c>
    </row>
    <row r="367">
      <c r="B367" s="18" t="inlineStr">
        <is>
          <t>Renewable Cost Declines</t>
        </is>
      </c>
      <c r="C367" s="18" t="n"/>
      <c r="D367" s="18" t="n"/>
      <c r="E367" s="18" t="n"/>
      <c r="F367" s="18" t="inlineStr">
        <is>
          <t>Medium*</t>
        </is>
      </c>
      <c r="G367" s="18" t="inlineStr">
        <is>
          <t>Medium*</t>
        </is>
      </c>
      <c r="H367" s="18" t="inlineStr">
        <is>
          <t>RenewableCostDeclineRate</t>
        </is>
      </c>
      <c r="J367" s="8" t="inlineStr">
        <is>
          <t>Medium*</t>
        </is>
      </c>
      <c r="K367" s="8" t="inlineStr">
        <is>
          <t>Medium*</t>
        </is>
      </c>
    </row>
    <row r="368">
      <c r="B368" s="18" t="inlineStr">
        <is>
          <t>Use Spot Fuel Prices in Engineer Power Model</t>
        </is>
      </c>
      <c r="C368" s="18" t="n"/>
      <c r="D368" s="18" t="n"/>
      <c r="E368" s="18" t="n"/>
      <c r="F368" s="18" t="inlineStr">
        <is>
          <t>No*</t>
        </is>
      </c>
      <c r="G368" s="18" t="inlineStr">
        <is>
          <t>No*</t>
        </is>
      </c>
      <c r="H368" s="18" t="inlineStr">
        <is>
          <t>UseSpotFuelPricesInEngineerModel</t>
        </is>
      </c>
      <c r="J368" s="8" t="inlineStr">
        <is>
          <t>No*</t>
        </is>
      </c>
      <c r="K368" s="8" t="inlineStr">
        <is>
          <t>No*</t>
        </is>
      </c>
    </row>
    <row r="369">
      <c r="B369" s="18" t="inlineStr">
        <is>
          <t>Use Additional Coal Intangible Cost</t>
        </is>
      </c>
      <c r="C369" s="18" t="n"/>
      <c r="D369" s="18" t="n"/>
      <c r="E369" s="18" t="n"/>
      <c r="F369" s="18" t="inlineStr">
        <is>
          <t>Yes*</t>
        </is>
      </c>
      <c r="G369" s="18" t="inlineStr">
        <is>
          <t>Yes*</t>
        </is>
      </c>
      <c r="H369" s="18" t="inlineStr">
        <is>
          <t>AdditionalCoalIntangibleCost</t>
        </is>
      </c>
      <c r="J369" s="8" t="inlineStr">
        <is>
          <t>Yes*</t>
        </is>
      </c>
      <c r="K369" s="8" t="inlineStr">
        <is>
          <t>Yes*</t>
        </is>
      </c>
    </row>
    <row r="370">
      <c r="B370" s="18" t="inlineStr">
        <is>
          <t>Manual Coal Intangible Cost (short term)</t>
        </is>
      </c>
      <c r="C370" s="18" t="n"/>
      <c r="D370" s="18" t="n"/>
      <c r="E370" s="18" t="n"/>
      <c r="F370" s="18" t="n">
        <v>0</v>
      </c>
      <c r="G370" s="18" t="n">
        <v>0</v>
      </c>
      <c r="H370" s="18" t="inlineStr">
        <is>
          <t>ManualCoalIntangibleCostST</t>
        </is>
      </c>
      <c r="J370" s="8" t="n">
        <v>0</v>
      </c>
      <c r="K370" s="8" t="n">
        <v>0</v>
      </c>
    </row>
    <row r="371">
      <c r="B371" s="18" t="inlineStr">
        <is>
          <t>Manual Coal Intangible Cost (long term)</t>
        </is>
      </c>
      <c r="C371" s="18" t="n"/>
      <c r="D371" s="18" t="n"/>
      <c r="E371" s="18" t="n"/>
      <c r="F371" s="18" t="n">
        <v>0</v>
      </c>
      <c r="G371" s="18" t="n">
        <v>0</v>
      </c>
      <c r="H371" s="18" t="inlineStr">
        <is>
          <t>ManualCoalIntangibleCostLT</t>
        </is>
      </c>
      <c r="J371" s="8" t="n">
        <v>0</v>
      </c>
      <c r="K371" s="8" t="n">
        <v>0</v>
      </c>
    </row>
    <row r="372">
      <c r="B372" s="18" t="inlineStr">
        <is>
          <t>Maximum Coal Capacity Factor</t>
        </is>
      </c>
      <c r="C372" s="18" t="n"/>
      <c r="D372" s="18" t="n"/>
      <c r="E372" s="18" t="n"/>
      <c r="F372" s="18" t="n">
        <v>0.9</v>
      </c>
      <c r="G372" s="18" t="n">
        <v>0.9</v>
      </c>
      <c r="H372" s="18" t="inlineStr">
        <is>
          <t>MaximumCoalCF</t>
        </is>
      </c>
      <c r="J372" s="8" t="n">
        <v>0.9</v>
      </c>
      <c r="K372" s="8" t="n">
        <v>0.9</v>
      </c>
    </row>
    <row r="373">
      <c r="B373" s="18" t="inlineStr">
        <is>
          <t>Maximum Gas Capacity Factor</t>
        </is>
      </c>
      <c r="C373" s="18" t="n"/>
      <c r="D373" s="18" t="n"/>
      <c r="E373" s="18" t="n"/>
      <c r="F373" s="18" t="n">
        <v>0.9</v>
      </c>
      <c r="G373" s="18" t="n">
        <v>0.9</v>
      </c>
      <c r="H373" s="18" t="inlineStr">
        <is>
          <t>MaximumGasCF</t>
        </is>
      </c>
      <c r="J373" s="8" t="n">
        <v>0.9</v>
      </c>
      <c r="K373" s="8" t="n">
        <v>0.9</v>
      </c>
    </row>
    <row r="374">
      <c r="B374" s="18" t="inlineStr">
        <is>
          <t>Proportion of GHG adjustment passed on to engineer model power demand</t>
        </is>
      </c>
      <c r="C374" s="18" t="n"/>
      <c r="D374" s="18" t="n"/>
      <c r="E374" s="18" t="n"/>
      <c r="F374" s="18" t="n">
        <v>1</v>
      </c>
      <c r="G374" s="18" t="n">
        <v>1</v>
      </c>
      <c r="H374" s="18" t="inlineStr">
        <is>
          <t>EngineerModelProportionOfCovidFactor</t>
        </is>
      </c>
      <c r="J374" s="8" t="n">
        <v>1</v>
      </c>
      <c r="K374" s="8" t="n">
        <v>1</v>
      </c>
    </row>
    <row r="375">
      <c r="B375" s="18" t="inlineStr">
        <is>
          <t>Override Capacity Factor if below (Wind and Solar)</t>
        </is>
      </c>
      <c r="C375" s="18" t="n"/>
      <c r="D375" s="18" t="n"/>
      <c r="E375" s="18" t="n"/>
      <c r="F375" s="18" t="n">
        <v>0.1</v>
      </c>
      <c r="G375" s="18" t="n">
        <v>0.1</v>
      </c>
      <c r="H375" s="18" t="inlineStr">
        <is>
          <t>CFOverrideIfBelowWndSol</t>
        </is>
      </c>
      <c r="J375" s="8" t="n">
        <v>0.1</v>
      </c>
      <c r="K375" s="8" t="n">
        <v>0.1</v>
      </c>
    </row>
    <row r="376">
      <c r="B376" s="18" t="inlineStr">
        <is>
          <t>Override Capacity Factor if below (Others)</t>
        </is>
      </c>
      <c r="C376" s="18" t="n"/>
      <c r="D376" s="18" t="n"/>
      <c r="E376" s="18" t="n"/>
      <c r="F376" s="18" t="n">
        <v>0.01</v>
      </c>
      <c r="G376" s="18" t="n">
        <v>0.01</v>
      </c>
      <c r="H376" s="18" t="inlineStr">
        <is>
          <t>CFOverrideIfBelowFosOth</t>
        </is>
      </c>
      <c r="J376" s="8" t="n">
        <v>0.01</v>
      </c>
      <c r="K376" s="8" t="n">
        <v>0.01</v>
      </c>
    </row>
    <row r="377">
      <c r="B377" s="18" t="inlineStr">
        <is>
          <t>Override Capacity Factor if below (All)</t>
        </is>
      </c>
      <c r="C377" s="18" t="n"/>
      <c r="D377" s="18" t="n"/>
      <c r="E377" s="18" t="n"/>
      <c r="F377" s="18" t="n">
        <v>1</v>
      </c>
      <c r="G377" s="18" t="n">
        <v>1</v>
      </c>
      <c r="H377" s="18" t="inlineStr">
        <is>
          <t>CFOverrideIfAbove</t>
        </is>
      </c>
      <c r="J377" s="8" t="n">
        <v>1</v>
      </c>
      <c r="K377" s="8" t="n">
        <v>1</v>
      </c>
    </row>
    <row r="378">
      <c r="B378" s="18" t="inlineStr">
        <is>
          <t>Proportion of coal capacity that can be retired</t>
        </is>
      </c>
      <c r="C378" s="18" t="n"/>
      <c r="D378" s="18" t="n"/>
      <c r="E378" s="18" t="n"/>
      <c r="F378" s="18" t="n">
        <v>0.8</v>
      </c>
      <c r="G378" s="18" t="n">
        <v>0.8</v>
      </c>
      <c r="H378" s="18" t="inlineStr">
        <is>
          <t>MaxCostBasedEarlyRetirement</t>
        </is>
      </c>
      <c r="J378" s="8" t="n">
        <v>0.8</v>
      </c>
      <c r="K378" s="8" t="n">
        <v>0.8</v>
      </c>
    </row>
    <row r="379">
      <c r="B379" s="18" t="inlineStr">
        <is>
          <t>Allow cost-based coal phaseout in baseline?</t>
        </is>
      </c>
      <c r="C379" s="18" t="n"/>
      <c r="D379" s="18" t="n"/>
      <c r="E379" s="18" t="n"/>
      <c r="F379" s="18" t="inlineStr">
        <is>
          <t>Yes</t>
        </is>
      </c>
      <c r="G379" s="18" t="inlineStr">
        <is>
          <t>Yes</t>
        </is>
      </c>
      <c r="H379" s="18" t="inlineStr">
        <is>
          <t>EarlyRetirementInBaseline</t>
        </is>
      </c>
      <c r="J379" s="8" t="inlineStr">
        <is>
          <t>Yes</t>
        </is>
      </c>
      <c r="K379" s="8" t="inlineStr">
        <is>
          <t>Yes</t>
        </is>
      </c>
    </row>
    <row r="380">
      <c r="B380" s="18" t="inlineStr">
        <is>
          <t>Minimum Thermal Efficiency</t>
        </is>
      </c>
      <c r="C380" s="18" t="n"/>
      <c r="D380" s="18" t="n"/>
      <c r="E380" s="18" t="n"/>
      <c r="F380" s="18" t="n">
        <v>0.1</v>
      </c>
      <c r="G380" s="18" t="n">
        <v>0.1</v>
      </c>
      <c r="H380" s="18" t="inlineStr">
        <is>
          <t>MinimumThermalEfficiency</t>
        </is>
      </c>
      <c r="J380" s="8" t="n">
        <v>0.1</v>
      </c>
      <c r="K380" s="8" t="n">
        <v>0.1</v>
      </c>
    </row>
    <row r="381">
      <c r="B381" s="16" t="inlineStr">
        <is>
          <t>Coal and Gas Power Purchase Agreements</t>
        </is>
      </c>
    </row>
    <row r="382">
      <c r="B382" s="18" t="inlineStr">
        <is>
          <t>Proportion of PPAs in Coal and Gas Generation</t>
        </is>
      </c>
      <c r="C382" s="18" t="n"/>
      <c r="D382" s="18" t="n"/>
      <c r="E382" s="18" t="n"/>
      <c r="F382" s="18" t="n">
        <v>0</v>
      </c>
      <c r="G382" s="18" t="n">
        <v>0</v>
      </c>
      <c r="H382" s="18" t="inlineStr">
        <is>
          <t>PPAProportionCoalGas</t>
        </is>
      </c>
      <c r="J382" s="8" t="n">
        <v>0</v>
      </c>
      <c r="K382" s="8" t="n">
        <v>0</v>
      </c>
    </row>
    <row r="383">
      <c r="B383" s="18" t="inlineStr">
        <is>
          <t>Phase out any coal and gas PPAs? (Baseline)</t>
        </is>
      </c>
      <c r="C383" s="18" t="n"/>
      <c r="D383" s="18" t="n"/>
      <c r="E383" s="18" t="n"/>
      <c r="F383" s="18" t="inlineStr">
        <is>
          <t>Yes*</t>
        </is>
      </c>
      <c r="G383" s="18" t="inlineStr">
        <is>
          <t>Yes*</t>
        </is>
      </c>
      <c r="H383" s="18" t="inlineStr">
        <is>
          <t>PhaseOutCoalAndGasPPAsBaseline</t>
        </is>
      </c>
      <c r="J383" s="8" t="inlineStr">
        <is>
          <t>Yes*</t>
        </is>
      </c>
      <c r="K383" s="8" t="inlineStr">
        <is>
          <t>Yes*</t>
        </is>
      </c>
    </row>
    <row r="384">
      <c r="B384" s="18" t="inlineStr">
        <is>
          <t>Phase out any coal and gas PPAs? (Policy)</t>
        </is>
      </c>
      <c r="C384" s="18" t="n"/>
      <c r="D384" s="18" t="n"/>
      <c r="E384" s="18" t="n"/>
      <c r="F384" s="18" t="inlineStr">
        <is>
          <t>Yes*</t>
        </is>
      </c>
      <c r="G384" s="18" t="inlineStr">
        <is>
          <t>Yes*</t>
        </is>
      </c>
      <c r="H384" s="18" t="inlineStr">
        <is>
          <t>PhaseOutCoalAndGasPPAsPolicy</t>
        </is>
      </c>
      <c r="J384" s="8" t="inlineStr">
        <is>
          <t>Yes*</t>
        </is>
      </c>
      <c r="K384" s="8" t="inlineStr">
        <is>
          <t>Yes*</t>
        </is>
      </c>
    </row>
    <row r="385">
      <c r="B385" s="18" t="inlineStr">
        <is>
          <t>Phase begins when?</t>
        </is>
      </c>
      <c r="C385" s="18" t="n"/>
      <c r="D385" s="18" t="n"/>
      <c r="E385" s="18" t="n"/>
      <c r="F385" s="18" t="n">
        <v>2027</v>
      </c>
      <c r="G385" s="18" t="n">
        <v>2027</v>
      </c>
      <c r="H385" s="18" t="inlineStr">
        <is>
          <t>YearPPACoalGas</t>
        </is>
      </c>
      <c r="J385" s="8" t="n">
        <v>2027</v>
      </c>
      <c r="K385" s="8" t="n">
        <v>2027</v>
      </c>
    </row>
    <row r="386">
      <c r="B386" s="18" t="inlineStr">
        <is>
          <t>Phase out coal and gas PPAs over n years?</t>
        </is>
      </c>
      <c r="C386" s="18" t="n"/>
      <c r="D386" s="18" t="n"/>
      <c r="E386" s="18" t="n"/>
      <c r="F386" s="18" t="n">
        <v>5</v>
      </c>
      <c r="G386" s="18" t="n">
        <v>5</v>
      </c>
      <c r="H386" s="18" t="inlineStr">
        <is>
          <t>YearsToPhaseOutPPAs</t>
        </is>
      </c>
      <c r="J386" s="8" t="n">
        <v>5</v>
      </c>
      <c r="K386" s="8" t="n">
        <v>5</v>
      </c>
    </row>
    <row r="387">
      <c r="B387" s="16" t="inlineStr">
        <is>
          <t>Short Term Storage Parameters</t>
        </is>
      </c>
    </row>
    <row r="388">
      <c r="B388" s="18" t="inlineStr">
        <is>
          <t>Percent allocation of ST storage costs to VRE</t>
        </is>
      </c>
      <c r="C388" s="18" t="inlineStr">
        <is>
          <t>%</t>
        </is>
      </c>
      <c r="D388" s="18" t="n"/>
      <c r="E388" s="18" t="n"/>
      <c r="F388" s="18" t="n">
        <v>1</v>
      </c>
      <c r="G388" s="18" t="n">
        <v>1</v>
      </c>
      <c r="H388" s="18" t="inlineStr">
        <is>
          <t>AllocateSTStorageToVRE</t>
        </is>
      </c>
      <c r="J388" s="8" t="n">
        <v>1</v>
      </c>
      <c r="K388" s="8" t="n">
        <v>1</v>
      </c>
    </row>
    <row r="389">
      <c r="B389" s="18" t="inlineStr">
        <is>
          <t>Total hours short term strorage for 100% VRE</t>
        </is>
      </c>
      <c r="C389" s="18" t="n"/>
      <c r="D389" s="18" t="n"/>
      <c r="E389" s="18" t="n"/>
      <c r="F389" s="18" t="n">
        <v>9</v>
      </c>
      <c r="G389" s="18" t="n">
        <v>9</v>
      </c>
      <c r="H389" s="18" t="inlineStr">
        <is>
          <t>TotalHoursStorageFor100pcVRE</t>
        </is>
      </c>
      <c r="J389" s="8" t="n">
        <v>9</v>
      </c>
      <c r="K389" s="8" t="n">
        <v>9</v>
      </c>
    </row>
    <row r="390">
      <c r="B390" s="18" t="inlineStr">
        <is>
          <t>kwh storage to kw interface ratio (hours)</t>
        </is>
      </c>
      <c r="C390" s="18" t="n"/>
      <c r="D390" s="18" t="n"/>
      <c r="E390" s="18" t="n"/>
      <c r="F390" s="18" t="n">
        <v>2</v>
      </c>
      <c r="G390" s="18" t="n">
        <v>2</v>
      </c>
      <c r="H390" s="18" t="inlineStr">
        <is>
          <t>StorageToInterfaceRatioSTStorage</t>
        </is>
      </c>
      <c r="J390" s="8" t="n">
        <v>2</v>
      </c>
      <c r="K390" s="8" t="n">
        <v>2</v>
      </c>
    </row>
    <row r="391">
      <c r="B391" s="16" t="inlineStr">
        <is>
          <t>Long Term Storage Parameters</t>
        </is>
      </c>
    </row>
    <row r="392">
      <c r="B392" s="18" t="inlineStr">
        <is>
          <t>Percent allocation of LT storage costs to VRE</t>
        </is>
      </c>
      <c r="C392" s="18" t="n"/>
      <c r="D392" s="18" t="n"/>
      <c r="E392" s="18" t="n"/>
      <c r="F392" s="18" t="n">
        <v>0.33</v>
      </c>
      <c r="G392" s="18" t="n">
        <v>0.33</v>
      </c>
      <c r="H392" s="18" t="inlineStr">
        <is>
          <t>AllocateLTStorageToVRE</t>
        </is>
      </c>
      <c r="J392" s="8" t="n">
        <v>0.33</v>
      </c>
      <c r="K392" s="8" t="n">
        <v>0.33</v>
      </c>
    </row>
    <row r="393">
      <c r="B393" s="18" t="inlineStr">
        <is>
          <t>Starting point of long term storage requirement (%VRE)</t>
        </is>
      </c>
      <c r="C393" s="18" t="inlineStr">
        <is>
          <t>%</t>
        </is>
      </c>
      <c r="D393" s="18" t="n"/>
      <c r="E393" s="18" t="n"/>
      <c r="F393" s="18" t="n">
        <v>0.75</v>
      </c>
      <c r="G393" s="18" t="n">
        <v>0.75</v>
      </c>
      <c r="H393" s="18" t="inlineStr">
        <is>
          <t>StartingPointWhenLTStorageIsNeeded</t>
        </is>
      </c>
      <c r="J393" s="8" t="n">
        <v>0.75</v>
      </c>
      <c r="K393" s="8" t="n">
        <v>0.75</v>
      </c>
    </row>
    <row r="394">
      <c r="B394" s="18" t="inlineStr">
        <is>
          <t>GW electrolyzer per Gwy/y for 100% VRE (%)</t>
        </is>
      </c>
      <c r="C394" s="18" t="inlineStr">
        <is>
          <t>%</t>
        </is>
      </c>
      <c r="D394" s="18" t="n"/>
      <c r="E394" s="18" t="n"/>
      <c r="F394" s="18" t="n">
        <v>1</v>
      </c>
      <c r="G394" s="18" t="n">
        <v>1</v>
      </c>
      <c r="H394" s="18" t="inlineStr">
        <is>
          <t>LongTermStorageFor100pcVRE</t>
        </is>
      </c>
      <c r="J394" s="8" t="n">
        <v>1</v>
      </c>
      <c r="K394" s="8" t="n">
        <v>1</v>
      </c>
    </row>
    <row r="395">
      <c r="B395" s="18" t="inlineStr">
        <is>
          <t>Storage hours for LT storage</t>
        </is>
      </c>
      <c r="C395" s="18" t="n"/>
      <c r="D395" s="18" t="n"/>
      <c r="E395" s="18" t="n"/>
      <c r="F395" s="18" t="n">
        <v>1000</v>
      </c>
      <c r="G395" s="18" t="n">
        <v>1000</v>
      </c>
      <c r="H395" s="18" t="inlineStr">
        <is>
          <t>StorageHoursForLTStorage</t>
        </is>
      </c>
      <c r="J395" s="8" t="n">
        <v>1000</v>
      </c>
      <c r="K395" s="8" t="n">
        <v>1000</v>
      </c>
    </row>
    <row r="396">
      <c r="B396" s="16" t="inlineStr">
        <is>
          <t>Allowed New Investments Override if selected</t>
        </is>
      </c>
    </row>
    <row r="397">
      <c r="B397" s="18" t="inlineStr">
        <is>
          <t>Coal - New Investment Override</t>
        </is>
      </c>
      <c r="C397" s="18" t="inlineStr">
        <is>
          <t>Switch</t>
        </is>
      </c>
      <c r="D397" s="18" t="n"/>
      <c r="E397" s="18" t="n"/>
      <c r="F397" s="18" t="inlineStr">
        <is>
          <t>If Present*</t>
        </is>
      </c>
      <c r="G397" s="18" t="inlineStr">
        <is>
          <t>If Present*</t>
        </is>
      </c>
      <c r="H397" s="18" t="inlineStr">
        <is>
          <t>NewInvCoa</t>
        </is>
      </c>
      <c r="J397" s="8" t="inlineStr">
        <is>
          <t>If Present*</t>
        </is>
      </c>
      <c r="K397" s="8" t="inlineStr">
        <is>
          <t>If Present*</t>
        </is>
      </c>
    </row>
    <row r="398">
      <c r="B398" s="18" t="inlineStr">
        <is>
          <t>Natural gas - New Investment Override</t>
        </is>
      </c>
      <c r="C398" s="18" t="inlineStr">
        <is>
          <t>Switch</t>
        </is>
      </c>
      <c r="D398" s="18" t="n"/>
      <c r="E398" s="18" t="n"/>
      <c r="F398" s="18" t="inlineStr">
        <is>
          <t>If Present*</t>
        </is>
      </c>
      <c r="G398" s="18" t="inlineStr">
        <is>
          <t>If Present*</t>
        </is>
      </c>
      <c r="H398" s="18" t="inlineStr">
        <is>
          <t>NewInvNga</t>
        </is>
      </c>
      <c r="J398" s="8" t="inlineStr">
        <is>
          <t>If Present*</t>
        </is>
      </c>
      <c r="K398" s="8" t="inlineStr">
        <is>
          <t>If Present*</t>
        </is>
      </c>
    </row>
    <row r="399">
      <c r="B399" s="18" t="inlineStr">
        <is>
          <t>Oil - New Investment Override</t>
        </is>
      </c>
      <c r="C399" s="18" t="inlineStr">
        <is>
          <t>Switch</t>
        </is>
      </c>
      <c r="D399" s="18" t="n"/>
      <c r="E399" s="18" t="n"/>
      <c r="F399" s="18" t="inlineStr">
        <is>
          <t>If Present*</t>
        </is>
      </c>
      <c r="G399" s="18" t="inlineStr">
        <is>
          <t>If Present*</t>
        </is>
      </c>
      <c r="H399" s="18" t="inlineStr">
        <is>
          <t>NewInvOil</t>
        </is>
      </c>
      <c r="J399" s="8" t="inlineStr">
        <is>
          <t>If Present*</t>
        </is>
      </c>
      <c r="K399" s="8" t="inlineStr">
        <is>
          <t>If Present*</t>
        </is>
      </c>
    </row>
    <row r="400">
      <c r="B400" s="18" t="inlineStr">
        <is>
          <t>Nuclear - New Investment Override</t>
        </is>
      </c>
      <c r="C400" s="18" t="inlineStr">
        <is>
          <t>Switch</t>
        </is>
      </c>
      <c r="D400" s="18" t="n"/>
      <c r="E400" s="18" t="n"/>
      <c r="F400" s="18" t="inlineStr">
        <is>
          <t>If Present*</t>
        </is>
      </c>
      <c r="G400" s="18" t="inlineStr">
        <is>
          <t>If Present*</t>
        </is>
      </c>
      <c r="H400" s="18" t="inlineStr">
        <is>
          <t>NewInvNuc</t>
        </is>
      </c>
      <c r="J400" s="8" t="inlineStr">
        <is>
          <t>If Present*</t>
        </is>
      </c>
      <c r="K400" s="8" t="inlineStr">
        <is>
          <t>If Present*</t>
        </is>
      </c>
    </row>
    <row r="401">
      <c r="B401" s="18" t="inlineStr">
        <is>
          <t>Wind - New Investment Override</t>
        </is>
      </c>
      <c r="C401" s="18" t="inlineStr">
        <is>
          <t>Switch</t>
        </is>
      </c>
      <c r="D401" s="18" t="n"/>
      <c r="E401" s="18" t="n"/>
      <c r="F401" s="18" t="inlineStr">
        <is>
          <t>Yes</t>
        </is>
      </c>
      <c r="G401" s="18" t="inlineStr">
        <is>
          <t>Yes</t>
        </is>
      </c>
      <c r="H401" s="18" t="inlineStr">
        <is>
          <t>NewInvWnd</t>
        </is>
      </c>
      <c r="J401" s="8" t="inlineStr">
        <is>
          <t>Yes</t>
        </is>
      </c>
      <c r="K401" s="8" t="inlineStr">
        <is>
          <t>Yes</t>
        </is>
      </c>
    </row>
    <row r="402">
      <c r="B402" s="18" t="inlineStr">
        <is>
          <t>Solar - New Investment Override</t>
        </is>
      </c>
      <c r="C402" s="18" t="inlineStr">
        <is>
          <t>Switch</t>
        </is>
      </c>
      <c r="D402" s="18" t="n"/>
      <c r="E402" s="18" t="n"/>
      <c r="F402" s="18" t="inlineStr">
        <is>
          <t>Yes</t>
        </is>
      </c>
      <c r="G402" s="18" t="inlineStr">
        <is>
          <t>Yes</t>
        </is>
      </c>
      <c r="H402" s="18" t="inlineStr">
        <is>
          <t>NewInvSol</t>
        </is>
      </c>
      <c r="J402" s="8" t="inlineStr">
        <is>
          <t>Yes</t>
        </is>
      </c>
      <c r="K402" s="8" t="inlineStr">
        <is>
          <t>Yes</t>
        </is>
      </c>
    </row>
    <row r="403">
      <c r="B403" s="18" t="inlineStr">
        <is>
          <t>Hydro - New Investment Override</t>
        </is>
      </c>
      <c r="C403" s="18" t="inlineStr">
        <is>
          <t>Switch</t>
        </is>
      </c>
      <c r="D403" s="18" t="n"/>
      <c r="E403" s="18" t="n"/>
      <c r="F403" s="18" t="inlineStr">
        <is>
          <t>If Present*</t>
        </is>
      </c>
      <c r="G403" s="18" t="inlineStr">
        <is>
          <t>If Present*</t>
        </is>
      </c>
      <c r="H403" s="18" t="inlineStr">
        <is>
          <t>NewInvHyd</t>
        </is>
      </c>
      <c r="J403" s="8" t="inlineStr">
        <is>
          <t>If Present*</t>
        </is>
      </c>
      <c r="K403" s="8" t="inlineStr">
        <is>
          <t>If Present*</t>
        </is>
      </c>
    </row>
    <row r="404">
      <c r="B404" s="18" t="inlineStr">
        <is>
          <t>Other renewables - New Investment Override</t>
        </is>
      </c>
      <c r="C404" s="18" t="inlineStr">
        <is>
          <t>Switch</t>
        </is>
      </c>
      <c r="D404" s="18" t="n"/>
      <c r="E404" s="18" t="n"/>
      <c r="F404" s="18" t="inlineStr">
        <is>
          <t>If Present*</t>
        </is>
      </c>
      <c r="G404" s="18" t="inlineStr">
        <is>
          <t>If Present*</t>
        </is>
      </c>
      <c r="H404" s="18" t="inlineStr">
        <is>
          <t>NewInvOre</t>
        </is>
      </c>
      <c r="J404" s="8" t="inlineStr">
        <is>
          <t>If Present*</t>
        </is>
      </c>
      <c r="K404" s="8" t="inlineStr">
        <is>
          <t>If Present*</t>
        </is>
      </c>
    </row>
    <row r="405">
      <c r="B405" s="18" t="inlineStr">
        <is>
          <t>Biomass - New Investment Override</t>
        </is>
      </c>
      <c r="C405" s="18" t="inlineStr">
        <is>
          <t>Switch</t>
        </is>
      </c>
      <c r="D405" s="18" t="n"/>
      <c r="E405" s="18" t="n"/>
      <c r="F405" s="18" t="inlineStr">
        <is>
          <t>If Present*</t>
        </is>
      </c>
      <c r="G405" s="18" t="inlineStr">
        <is>
          <t>If Present*</t>
        </is>
      </c>
      <c r="H405" s="18" t="inlineStr">
        <is>
          <t>NewInvBio</t>
        </is>
      </c>
      <c r="J405" s="8" t="inlineStr">
        <is>
          <t>If Present*</t>
        </is>
      </c>
      <c r="K405" s="8" t="inlineStr">
        <is>
          <t>If Present*</t>
        </is>
      </c>
    </row>
    <row r="406">
      <c r="B406" t="inlineStr">
        <is>
          <t>Allowed New Investments (Date of Coming Online)</t>
        </is>
      </c>
    </row>
    <row r="407">
      <c r="B407" s="18" t="inlineStr">
        <is>
          <t>Coal</t>
        </is>
      </c>
      <c r="C407" s="18" t="inlineStr">
        <is>
          <t>Year</t>
        </is>
      </c>
      <c r="D407" s="18" t="n"/>
      <c r="E407" s="18" t="n"/>
      <c r="F407" s="18" t="n">
        <v>2022</v>
      </c>
      <c r="G407" s="18" t="n">
        <v>2022</v>
      </c>
      <c r="H407" s="18" t="inlineStr">
        <is>
          <t>NewInvCoaYear</t>
        </is>
      </c>
      <c r="J407" s="8" t="n">
        <v>2022</v>
      </c>
      <c r="K407" s="8" t="n">
        <v>2022</v>
      </c>
    </row>
    <row r="408">
      <c r="B408" s="18" t="inlineStr">
        <is>
          <t>Natural gas</t>
        </is>
      </c>
      <c r="C408" s="18" t="inlineStr">
        <is>
          <t>Year</t>
        </is>
      </c>
      <c r="D408" s="18" t="n"/>
      <c r="E408" s="18" t="n"/>
      <c r="F408" s="18" t="n">
        <v>2022</v>
      </c>
      <c r="G408" s="18" t="n">
        <v>2022</v>
      </c>
      <c r="H408" s="18" t="inlineStr">
        <is>
          <t>NewInvNgaYear</t>
        </is>
      </c>
      <c r="J408" s="8" t="n">
        <v>2022</v>
      </c>
      <c r="K408" s="8" t="n">
        <v>2022</v>
      </c>
    </row>
    <row r="409">
      <c r="B409" s="18" t="inlineStr">
        <is>
          <t>Oil</t>
        </is>
      </c>
      <c r="C409" s="18" t="inlineStr">
        <is>
          <t>Year</t>
        </is>
      </c>
      <c r="D409" s="18" t="n"/>
      <c r="E409" s="18" t="n"/>
      <c r="F409" s="18" t="n">
        <v>2022</v>
      </c>
      <c r="G409" s="18" t="n">
        <v>2022</v>
      </c>
      <c r="H409" s="18" t="inlineStr">
        <is>
          <t>NewInvOilYear</t>
        </is>
      </c>
      <c r="J409" s="8" t="n">
        <v>2022</v>
      </c>
      <c r="K409" s="8" t="n">
        <v>2022</v>
      </c>
    </row>
    <row r="410">
      <c r="B410" s="18" t="inlineStr">
        <is>
          <t>Nuclear</t>
        </is>
      </c>
      <c r="C410" s="18" t="inlineStr">
        <is>
          <t>Year</t>
        </is>
      </c>
      <c r="D410" s="18" t="n"/>
      <c r="E410" s="18" t="n"/>
      <c r="F410" s="18" t="n">
        <v>2030</v>
      </c>
      <c r="G410" s="18" t="n">
        <v>2030</v>
      </c>
      <c r="H410" s="18" t="inlineStr">
        <is>
          <t>NewInvNucYear</t>
        </is>
      </c>
      <c r="J410" s="8" t="n">
        <v>2030</v>
      </c>
      <c r="K410" s="8" t="n">
        <v>2030</v>
      </c>
    </row>
    <row r="411">
      <c r="B411" s="18" t="inlineStr">
        <is>
          <t>Wind</t>
        </is>
      </c>
      <c r="C411" s="18" t="inlineStr">
        <is>
          <t>Year</t>
        </is>
      </c>
      <c r="D411" s="18" t="n"/>
      <c r="E411" s="18" t="n"/>
      <c r="F411" s="18" t="n">
        <v>2022</v>
      </c>
      <c r="G411" s="18" t="n">
        <v>2022</v>
      </c>
      <c r="H411" s="18" t="inlineStr">
        <is>
          <t>NewInvWndYear</t>
        </is>
      </c>
      <c r="J411" s="8" t="n">
        <v>2022</v>
      </c>
      <c r="K411" s="8" t="n">
        <v>2022</v>
      </c>
    </row>
    <row r="412">
      <c r="B412" s="18" t="inlineStr">
        <is>
          <t>Solar</t>
        </is>
      </c>
      <c r="C412" s="18" t="inlineStr">
        <is>
          <t>Year</t>
        </is>
      </c>
      <c r="D412" s="18" t="n"/>
      <c r="E412" s="18" t="n"/>
      <c r="F412" s="18" t="n">
        <v>2022</v>
      </c>
      <c r="G412" s="18" t="n">
        <v>2022</v>
      </c>
      <c r="H412" s="18" t="inlineStr">
        <is>
          <t>NewInvSolYear</t>
        </is>
      </c>
      <c r="J412" s="8" t="n">
        <v>2022</v>
      </c>
      <c r="K412" s="8" t="n">
        <v>2022</v>
      </c>
    </row>
    <row r="413">
      <c r="B413" s="18" t="inlineStr">
        <is>
          <t>Hydro</t>
        </is>
      </c>
      <c r="C413" s="18" t="inlineStr">
        <is>
          <t>Year</t>
        </is>
      </c>
      <c r="D413" s="18" t="n"/>
      <c r="E413" s="18" t="n"/>
      <c r="F413" s="18" t="n">
        <v>2030</v>
      </c>
      <c r="G413" s="18" t="n">
        <v>2030</v>
      </c>
      <c r="H413" s="18" t="inlineStr">
        <is>
          <t>NewInvHydYear</t>
        </is>
      </c>
      <c r="J413" s="8" t="n">
        <v>2030</v>
      </c>
      <c r="K413" s="8" t="n">
        <v>2030</v>
      </c>
    </row>
    <row r="414">
      <c r="B414" s="18" t="inlineStr">
        <is>
          <t>Other renewables</t>
        </is>
      </c>
      <c r="C414" s="18" t="inlineStr">
        <is>
          <t>Year</t>
        </is>
      </c>
      <c r="D414" s="18" t="n"/>
      <c r="E414" s="18" t="n"/>
      <c r="F414" s="18" t="n">
        <v>2030</v>
      </c>
      <c r="G414" s="18" t="n">
        <v>2030</v>
      </c>
      <c r="H414" s="18" t="inlineStr">
        <is>
          <t>NewInvOreYear</t>
        </is>
      </c>
      <c r="J414" s="8" t="n">
        <v>2030</v>
      </c>
      <c r="K414" s="8" t="n">
        <v>2030</v>
      </c>
    </row>
    <row r="415">
      <c r="B415" s="18" t="inlineStr">
        <is>
          <t>Biomass</t>
        </is>
      </c>
      <c r="C415" s="18" t="inlineStr">
        <is>
          <t>Year</t>
        </is>
      </c>
      <c r="D415" s="18" t="n"/>
      <c r="E415" s="18" t="n"/>
      <c r="F415" s="18" t="n">
        <v>2022</v>
      </c>
      <c r="G415" s="18" t="n">
        <v>2022</v>
      </c>
      <c r="H415" s="18" t="inlineStr">
        <is>
          <t>NewInvBioYear</t>
        </is>
      </c>
      <c r="J415" s="8" t="n">
        <v>2022</v>
      </c>
      <c r="K415" s="8" t="n">
        <v>2022</v>
      </c>
    </row>
  </sheetData>
  <pageMargins left="0.75" right="0.75" top="1" bottom="1" header="0.5" footer="0.5"/>
</worksheet>
</file>

<file path=xl/worksheets/sheet5.xml><?xml version="1.0" encoding="utf-8"?>
<worksheet xmlns="http://schemas.openxmlformats.org/spreadsheetml/2006/main">
  <sheetPr>
    <outlinePr summaryBelow="0" summaryRight="1"/>
    <pageSetUpPr/>
  </sheetPr>
  <dimension ref="A1:AX1990"/>
  <sheetViews>
    <sheetView workbookViewId="0">
      <pane xSplit="11" ySplit="5" topLeftCell="L6" activePane="bottomRight" state="frozen"/>
      <selection pane="topRight"/>
      <selection pane="bottomLeft"/>
      <selection pane="bottomRight" activeCell="A1" sqref="A1"/>
    </sheetView>
  </sheetViews>
  <sheetFormatPr baseColWidth="8" defaultRowHeight="15" outlineLevelRow="2" outlineLevelCol="1"/>
  <cols>
    <col width="11" customWidth="1" min="1" max="1"/>
    <col width="5" customWidth="1" min="2" max="2"/>
    <col width="5" customWidth="1" min="3" max="3"/>
    <col hidden="1" outlineLevel="1" width="13" customWidth="1" min="4" max="7"/>
    <col width="44" customWidth="1" min="8" max="8"/>
    <col width="9" customWidth="1" min="9" max="9"/>
    <col width="18" customWidth="1" min="10" max="10"/>
    <col width="24"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24"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s>
  <sheetData>
    <row r="1">
      <c r="A1" s="9" t="inlineStr">
        <is>
          <t>Variable</t>
        </is>
      </c>
      <c r="B1" s="9" t="inlineStr">
        <is>
          <t>Fuel</t>
        </is>
      </c>
      <c r="C1" s="9" t="inlineStr">
        <is>
          <t>Sector</t>
        </is>
      </c>
      <c r="D1" s="9" t="inlineStr">
        <is>
          <t>Param 1</t>
        </is>
      </c>
      <c r="E1" s="9" t="inlineStr">
        <is>
          <t>Param 2</t>
        </is>
      </c>
      <c r="F1" s="9" t="inlineStr">
        <is>
          <t>Param 3</t>
        </is>
      </c>
      <c r="G1" s="9" t="inlineStr">
        <is>
          <t>Param 4</t>
        </is>
      </c>
      <c r="H1" s="9" t="inlineStr">
        <is>
          <t>Description</t>
        </is>
      </c>
      <c r="I1" s="9" t="inlineStr">
        <is>
          <t>Unit</t>
        </is>
      </c>
      <c r="J1" s="9" t="inlineStr">
        <is>
          <t>Source</t>
        </is>
      </c>
      <c r="K1" s="9" t="inlineStr">
        <is>
          <t>Scenario 1: output code</t>
        </is>
      </c>
      <c r="AE1" s="9" t="inlineStr">
        <is>
          <t>Scenario 2: output code</t>
        </is>
      </c>
    </row>
    <row r="2">
      <c r="A2" s="1" t="inlineStr">
        <is>
          <t>Mitigation module - price to fuel use (copy-pasteable, design 2, legacy CPAT sections)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row>
    <row r="3">
      <c r="A3" s="20" t="inlineStr">
        <is>
          <t>Scenario assumptions (one column group per scenario: code column + years; copy a whole group to add a scenario)</t>
        </is>
      </c>
      <c r="B3" s="21" t="n"/>
      <c r="C3" s="21" t="n"/>
      <c r="D3" s="21" t="n"/>
      <c r="E3" s="21" t="n"/>
      <c r="F3" s="21" t="n"/>
      <c r="G3" s="21" t="n"/>
      <c r="H3" s="21" t="n"/>
      <c r="I3" s="21" t="n"/>
      <c r="J3" s="21" t="n"/>
      <c r="K3" s="21" t="n"/>
      <c r="L3" s="21" t="n"/>
      <c r="M3" s="21" t="n"/>
      <c r="N3" s="21" t="n"/>
      <c r="O3" s="21" t="n"/>
      <c r="P3" s="21" t="n"/>
      <c r="Q3" s="21" t="n"/>
      <c r="R3" s="21" t="n"/>
      <c r="S3" s="21" t="n"/>
      <c r="T3" s="21" t="n"/>
      <c r="U3" s="21" t="n"/>
      <c r="V3" s="21" t="n"/>
      <c r="W3" s="21" t="n"/>
      <c r="X3" s="21" t="n"/>
      <c r="Y3" s="21" t="n"/>
      <c r="Z3" s="21" t="n"/>
      <c r="AA3" s="21" t="n"/>
      <c r="AB3" s="21" t="n"/>
      <c r="AC3" s="21" t="n"/>
      <c r="AD3" s="21" t="n"/>
      <c r="AE3" s="21" t="n"/>
      <c r="AF3" s="21" t="n"/>
      <c r="AG3" s="21" t="n"/>
      <c r="AH3" s="21" t="n"/>
      <c r="AI3" s="21" t="n"/>
      <c r="AJ3" s="21" t="n"/>
      <c r="AK3" s="21" t="n"/>
      <c r="AL3" s="21" t="n"/>
      <c r="AM3" s="21" t="n"/>
      <c r="AN3" s="21" t="n"/>
      <c r="AO3" s="21" t="n"/>
      <c r="AP3" s="21" t="n"/>
      <c r="AQ3" s="21" t="n"/>
      <c r="AR3" s="21" t="n"/>
      <c r="AS3" s="21" t="n"/>
      <c r="AT3" s="21" t="n"/>
      <c r="AU3" s="21" t="n"/>
      <c r="AV3" s="21" t="n"/>
      <c r="AW3" s="21" t="n"/>
      <c r="AX3" s="21" t="n"/>
    </row>
    <row r="4">
      <c r="H4" s="9" t="inlineStr">
        <is>
          <t>Year</t>
        </is>
      </c>
      <c r="L4" s="22">
        <f>Settings!$C$7</f>
        <v/>
      </c>
      <c r="M4" s="15">
        <f>L4+1</f>
        <v/>
      </c>
      <c r="N4" s="15">
        <f>M4+1</f>
        <v/>
      </c>
      <c r="O4" s="15">
        <f>N4+1</f>
        <v/>
      </c>
      <c r="P4" s="15">
        <f>O4+1</f>
        <v/>
      </c>
      <c r="Q4" s="15">
        <f>P4+1</f>
        <v/>
      </c>
      <c r="R4" s="15">
        <f>Q4+1</f>
        <v/>
      </c>
      <c r="S4" s="15">
        <f>R4+1</f>
        <v/>
      </c>
      <c r="T4" s="15">
        <f>S4+1</f>
        <v/>
      </c>
      <c r="U4" s="15">
        <f>T4+1</f>
        <v/>
      </c>
      <c r="V4" s="15">
        <f>U4+1</f>
        <v/>
      </c>
      <c r="W4" s="15">
        <f>V4+1</f>
        <v/>
      </c>
      <c r="X4" s="15">
        <f>W4+1</f>
        <v/>
      </c>
      <c r="Y4" s="15">
        <f>X4+1</f>
        <v/>
      </c>
      <c r="Z4" s="15">
        <f>Y4+1</f>
        <v/>
      </c>
      <c r="AA4" s="15">
        <f>Z4+1</f>
        <v/>
      </c>
      <c r="AB4" s="15">
        <f>AA4+1</f>
        <v/>
      </c>
      <c r="AC4" s="15">
        <f>AB4+1</f>
        <v/>
      </c>
      <c r="AD4" s="15">
        <f>AC4+1</f>
        <v/>
      </c>
      <c r="AF4" s="22">
        <f>Settings!$C$7</f>
        <v/>
      </c>
      <c r="AG4" s="15">
        <f>AF4+1</f>
        <v/>
      </c>
      <c r="AH4" s="15">
        <f>AG4+1</f>
        <v/>
      </c>
      <c r="AI4" s="15">
        <f>AH4+1</f>
        <v/>
      </c>
      <c r="AJ4" s="15">
        <f>AI4+1</f>
        <v/>
      </c>
      <c r="AK4" s="15">
        <f>AJ4+1</f>
        <v/>
      </c>
      <c r="AL4" s="15">
        <f>AK4+1</f>
        <v/>
      </c>
      <c r="AM4" s="15">
        <f>AL4+1</f>
        <v/>
      </c>
      <c r="AN4" s="15">
        <f>AM4+1</f>
        <v/>
      </c>
      <c r="AO4" s="15">
        <f>AN4+1</f>
        <v/>
      </c>
      <c r="AP4" s="15">
        <f>AO4+1</f>
        <v/>
      </c>
      <c r="AQ4" s="15">
        <f>AP4+1</f>
        <v/>
      </c>
      <c r="AR4" s="15">
        <f>AQ4+1</f>
        <v/>
      </c>
      <c r="AS4" s="15">
        <f>AR4+1</f>
        <v/>
      </c>
      <c r="AT4" s="15">
        <f>AS4+1</f>
        <v/>
      </c>
      <c r="AU4" s="15">
        <f>AT4+1</f>
        <v/>
      </c>
      <c r="AV4" s="15">
        <f>AU4+1</f>
        <v/>
      </c>
      <c r="AW4" s="15">
        <f>AV4+1</f>
        <v/>
      </c>
      <c r="AX4" s="15">
        <f>AW4+1</f>
        <v/>
      </c>
    </row>
    <row r="5">
      <c r="H5" s="9" t="inlineStr">
        <is>
          <t>Scenario number (MTInputs column)</t>
        </is>
      </c>
      <c r="K5" s="14" t="n">
        <v>1</v>
      </c>
      <c r="L5" s="23">
        <f>K5</f>
        <v/>
      </c>
      <c r="M5" s="24">
        <f>L5</f>
        <v/>
      </c>
      <c r="N5" s="24">
        <f>M5</f>
        <v/>
      </c>
      <c r="O5" s="24">
        <f>N5</f>
        <v/>
      </c>
      <c r="P5" s="24">
        <f>O5</f>
        <v/>
      </c>
      <c r="Q5" s="24">
        <f>P5</f>
        <v/>
      </c>
      <c r="R5" s="24">
        <f>Q5</f>
        <v/>
      </c>
      <c r="S5" s="24">
        <f>R5</f>
        <v/>
      </c>
      <c r="T5" s="24">
        <f>S5</f>
        <v/>
      </c>
      <c r="U5" s="24">
        <f>T5</f>
        <v/>
      </c>
      <c r="V5" s="24">
        <f>U5</f>
        <v/>
      </c>
      <c r="W5" s="24">
        <f>V5</f>
        <v/>
      </c>
      <c r="X5" s="24">
        <f>W5</f>
        <v/>
      </c>
      <c r="Y5" s="24">
        <f>X5</f>
        <v/>
      </c>
      <c r="Z5" s="24">
        <f>Y5</f>
        <v/>
      </c>
      <c r="AA5" s="24">
        <f>Z5</f>
        <v/>
      </c>
      <c r="AB5" s="24">
        <f>AA5</f>
        <v/>
      </c>
      <c r="AC5" s="24">
        <f>AB5</f>
        <v/>
      </c>
      <c r="AD5" s="24">
        <f>AC5</f>
        <v/>
      </c>
      <c r="AE5" s="15">
        <f>K5+1</f>
        <v/>
      </c>
      <c r="AF5" s="23">
        <f>AE5</f>
        <v/>
      </c>
      <c r="AG5" s="24">
        <f>AF5</f>
        <v/>
      </c>
      <c r="AH5" s="24">
        <f>AG5</f>
        <v/>
      </c>
      <c r="AI5" s="24">
        <f>AH5</f>
        <v/>
      </c>
      <c r="AJ5" s="24">
        <f>AI5</f>
        <v/>
      </c>
      <c r="AK5" s="24">
        <f>AJ5</f>
        <v/>
      </c>
      <c r="AL5" s="24">
        <f>AK5</f>
        <v/>
      </c>
      <c r="AM5" s="24">
        <f>AL5</f>
        <v/>
      </c>
      <c r="AN5" s="24">
        <f>AM5</f>
        <v/>
      </c>
      <c r="AO5" s="24">
        <f>AN5</f>
        <v/>
      </c>
      <c r="AP5" s="24">
        <f>AO5</f>
        <v/>
      </c>
      <c r="AQ5" s="24">
        <f>AP5</f>
        <v/>
      </c>
      <c r="AR5" s="24">
        <f>AQ5</f>
        <v/>
      </c>
      <c r="AS5" s="24">
        <f>AR5</f>
        <v/>
      </c>
      <c r="AT5" s="24">
        <f>AS5</f>
        <v/>
      </c>
      <c r="AU5" s="24">
        <f>AT5</f>
        <v/>
      </c>
      <c r="AV5" s="24">
        <f>AU5</f>
        <v/>
      </c>
      <c r="AW5" s="24">
        <f>AV5</f>
        <v/>
      </c>
      <c r="AX5" s="24">
        <f>AW5</f>
        <v/>
      </c>
    </row>
    <row r="6">
      <c r="H6" s="9" t="inlineStr">
        <is>
          <t>Scenario name (from MTInputs)</t>
        </is>
      </c>
      <c r="L6" s="9">
        <f>INDEX(MTInputs!$J$6:$AZ$6,MATCH(L$5,MTInputs!$J$5:$AZ$5,0))</f>
        <v/>
      </c>
      <c r="AF6" s="9">
        <f>INDEX(MTInputs!$J$6:$AZ$6,MATCH(AF$5,MTInputs!$J$5:$AZ$5,0))</f>
        <v/>
      </c>
    </row>
    <row r="7">
      <c r="A7" s="9" t="inlineStr">
        <is>
          <t>gdp.pos.pct</t>
        </is>
      </c>
      <c r="B7" s="9" t="inlineStr"/>
      <c r="C7" s="9" t="inlineStr"/>
      <c r="H7" s="9">
        <f>INDEX(Variables!$B$5:$B$105,MATCH($A7,Variables!$A$5:$A$105,0))&amp;IF($C7="",""," | "&amp;INDEX(Mapping!$B$5:$B$26,MATCH($C7,Mapping!$A$5:$A$26,0))&amp;" | "&amp;INDEX(Mapping!$B$30:$B$41,MATCH($B7,Mapping!$A$30:$A$41,0)))</f>
        <v/>
      </c>
      <c r="I7" s="9">
        <f>INDEX(Variables!$C$5:$C$105,MATCH($A7,Variables!$A$5:$A$105,0))</f>
        <v/>
      </c>
      <c r="J7" s="9">
        <f>INDEX(Variables!$E$5:$E$105,MATCH($A7,Variables!$A$5:$A$105,0))</f>
        <v/>
      </c>
      <c r="K7" s="25">
        <f>LOWER(Settings!$C$4)&amp;".mit."&amp;$A7&amp;IF($C7="","","."&amp;$C7&amp;"."&amp;$B7)&amp;IF(INDEX(Variables!$D$5:$D$105,MATCH($A7,Variables!$A$5:$A$105,0))="","","."&amp;INDEX(Variables!$D$5:$D$105,MATCH($A7,Variables!$A$5:$A$105,0)))&amp;"."&amp;K$5</f>
        <v/>
      </c>
      <c r="L7" s="26">
        <f>INDEX(WEO!$F$4:$AZ$1000,MATCH(Settings!$C$4&amp;"|gdp_growth",WEO!$A$4:$A$1000,0),MATCH(L$4,WEO!$F$3:$AZ$3,0))</f>
        <v/>
      </c>
      <c r="M7" s="27">
        <f>INDEX(WEO!$F$4:$AZ$1000,MATCH(Settings!$C$4&amp;"|gdp_growth",WEO!$A$4:$A$1000,0),MATCH(M$4,WEO!$F$3:$AZ$3,0))</f>
        <v/>
      </c>
      <c r="N7" s="27">
        <f>INDEX(WEO!$F$4:$AZ$1000,MATCH(Settings!$C$4&amp;"|gdp_growth",WEO!$A$4:$A$1000,0),MATCH(N$4,WEO!$F$3:$AZ$3,0))</f>
        <v/>
      </c>
      <c r="O7" s="27">
        <f>INDEX(WEO!$F$4:$AZ$1000,MATCH(Settings!$C$4&amp;"|gdp_growth",WEO!$A$4:$A$1000,0),MATCH(O$4,WEO!$F$3:$AZ$3,0))</f>
        <v/>
      </c>
      <c r="P7" s="27">
        <f>INDEX(WEO!$F$4:$AZ$1000,MATCH(Settings!$C$4&amp;"|gdp_growth",WEO!$A$4:$A$1000,0),MATCH(P$4,WEO!$F$3:$AZ$3,0))</f>
        <v/>
      </c>
      <c r="Q7" s="27">
        <f>INDEX(WEO!$F$4:$AZ$1000,MATCH(Settings!$C$4&amp;"|gdp_growth",WEO!$A$4:$A$1000,0),MATCH(Q$4,WEO!$F$3:$AZ$3,0))</f>
        <v/>
      </c>
      <c r="R7" s="27">
        <f>INDEX(WEO!$F$4:$AZ$1000,MATCH(Settings!$C$4&amp;"|gdp_growth",WEO!$A$4:$A$1000,0),MATCH(R$4,WEO!$F$3:$AZ$3,0))</f>
        <v/>
      </c>
      <c r="S7" s="27">
        <f>INDEX(WEO!$F$4:$AZ$1000,MATCH(Settings!$C$4&amp;"|gdp_growth",WEO!$A$4:$A$1000,0),MATCH(S$4,WEO!$F$3:$AZ$3,0))</f>
        <v/>
      </c>
      <c r="T7" s="27">
        <f>INDEX(WEO!$F$4:$AZ$1000,MATCH(Settings!$C$4&amp;"|gdp_growth",WEO!$A$4:$A$1000,0),MATCH(T$4,WEO!$F$3:$AZ$3,0))</f>
        <v/>
      </c>
      <c r="U7" s="27">
        <f>INDEX(WEO!$F$4:$AZ$1000,MATCH(Settings!$C$4&amp;"|gdp_growth",WEO!$A$4:$A$1000,0),MATCH(U$4,WEO!$F$3:$AZ$3,0))</f>
        <v/>
      </c>
      <c r="V7" s="27">
        <f>INDEX(WEO!$F$4:$AZ$1000,MATCH(Settings!$C$4&amp;"|gdp_growth",WEO!$A$4:$A$1000,0),MATCH(V$4,WEO!$F$3:$AZ$3,0))</f>
        <v/>
      </c>
      <c r="W7" s="27">
        <f>INDEX(WEO!$F$4:$AZ$1000,MATCH(Settings!$C$4&amp;"|gdp_growth",WEO!$A$4:$A$1000,0),MATCH(W$4,WEO!$F$3:$AZ$3,0))</f>
        <v/>
      </c>
      <c r="X7" s="27">
        <f>INDEX(WEO!$F$4:$AZ$1000,MATCH(Settings!$C$4&amp;"|gdp_growth",WEO!$A$4:$A$1000,0),MATCH(X$4,WEO!$F$3:$AZ$3,0))</f>
        <v/>
      </c>
      <c r="Y7" s="27">
        <f>INDEX(WEO!$F$4:$AZ$1000,MATCH(Settings!$C$4&amp;"|gdp_growth",WEO!$A$4:$A$1000,0),MATCH(Y$4,WEO!$F$3:$AZ$3,0))</f>
        <v/>
      </c>
      <c r="Z7" s="27">
        <f>INDEX(WEO!$F$4:$AZ$1000,MATCH(Settings!$C$4&amp;"|gdp_growth",WEO!$A$4:$A$1000,0),MATCH(Z$4,WEO!$F$3:$AZ$3,0))</f>
        <v/>
      </c>
      <c r="AA7" s="27">
        <f>INDEX(WEO!$F$4:$AZ$1000,MATCH(Settings!$C$4&amp;"|gdp_growth",WEO!$A$4:$A$1000,0),MATCH(AA$4,WEO!$F$3:$AZ$3,0))</f>
        <v/>
      </c>
      <c r="AB7" s="27">
        <f>INDEX(WEO!$F$4:$AZ$1000,MATCH(Settings!$C$4&amp;"|gdp_growth",WEO!$A$4:$A$1000,0),MATCH(AB$4,WEO!$F$3:$AZ$3,0))</f>
        <v/>
      </c>
      <c r="AC7" s="27">
        <f>INDEX(WEO!$F$4:$AZ$1000,MATCH(Settings!$C$4&amp;"|gdp_growth",WEO!$A$4:$A$1000,0),MATCH(AC$4,WEO!$F$3:$AZ$3,0))</f>
        <v/>
      </c>
      <c r="AD7" s="27">
        <f>INDEX(WEO!$F$4:$AZ$1000,MATCH(Settings!$C$4&amp;"|gdp_growth",WEO!$A$4:$A$1000,0),MATCH(AD$4,WEO!$F$3:$AZ$3,0))</f>
        <v/>
      </c>
      <c r="AE7" s="25">
        <f>LOWER(Settings!$C$4)&amp;".mit."&amp;$A7&amp;IF($C7="","","."&amp;$C7&amp;"."&amp;$B7)&amp;IF(INDEX(Variables!$D$5:$D$105,MATCH($A7,Variables!$A$5:$A$105,0))="","","."&amp;INDEX(Variables!$D$5:$D$105,MATCH($A7,Variables!$A$5:$A$105,0)))&amp;"."&amp;AE$5</f>
        <v/>
      </c>
      <c r="AF7" s="26">
        <f>INDEX(WEO!$F$4:$AZ$1000,MATCH(Settings!$C$4&amp;"|gdp_growth",WEO!$A$4:$A$1000,0),MATCH(AF$4,WEO!$F$3:$AZ$3,0))</f>
        <v/>
      </c>
      <c r="AG7" s="27">
        <f>INDEX(WEO!$F$4:$AZ$1000,MATCH(Settings!$C$4&amp;"|gdp_growth",WEO!$A$4:$A$1000,0),MATCH(AG$4,WEO!$F$3:$AZ$3,0))</f>
        <v/>
      </c>
      <c r="AH7" s="27">
        <f>INDEX(WEO!$F$4:$AZ$1000,MATCH(Settings!$C$4&amp;"|gdp_growth",WEO!$A$4:$A$1000,0),MATCH(AH$4,WEO!$F$3:$AZ$3,0))</f>
        <v/>
      </c>
      <c r="AI7" s="27">
        <f>INDEX(WEO!$F$4:$AZ$1000,MATCH(Settings!$C$4&amp;"|gdp_growth",WEO!$A$4:$A$1000,0),MATCH(AI$4,WEO!$F$3:$AZ$3,0))</f>
        <v/>
      </c>
      <c r="AJ7" s="27">
        <f>INDEX(WEO!$F$4:$AZ$1000,MATCH(Settings!$C$4&amp;"|gdp_growth",WEO!$A$4:$A$1000,0),MATCH(AJ$4,WEO!$F$3:$AZ$3,0))</f>
        <v/>
      </c>
      <c r="AK7" s="27">
        <f>INDEX(WEO!$F$4:$AZ$1000,MATCH(Settings!$C$4&amp;"|gdp_growth",WEO!$A$4:$A$1000,0),MATCH(AK$4,WEO!$F$3:$AZ$3,0))</f>
        <v/>
      </c>
      <c r="AL7" s="27">
        <f>INDEX(WEO!$F$4:$AZ$1000,MATCH(Settings!$C$4&amp;"|gdp_growth",WEO!$A$4:$A$1000,0),MATCH(AL$4,WEO!$F$3:$AZ$3,0))</f>
        <v/>
      </c>
      <c r="AM7" s="27">
        <f>INDEX(WEO!$F$4:$AZ$1000,MATCH(Settings!$C$4&amp;"|gdp_growth",WEO!$A$4:$A$1000,0),MATCH(AM$4,WEO!$F$3:$AZ$3,0))</f>
        <v/>
      </c>
      <c r="AN7" s="27">
        <f>INDEX(WEO!$F$4:$AZ$1000,MATCH(Settings!$C$4&amp;"|gdp_growth",WEO!$A$4:$A$1000,0),MATCH(AN$4,WEO!$F$3:$AZ$3,0))</f>
        <v/>
      </c>
      <c r="AO7" s="27">
        <f>INDEX(WEO!$F$4:$AZ$1000,MATCH(Settings!$C$4&amp;"|gdp_growth",WEO!$A$4:$A$1000,0),MATCH(AO$4,WEO!$F$3:$AZ$3,0))</f>
        <v/>
      </c>
      <c r="AP7" s="27">
        <f>INDEX(WEO!$F$4:$AZ$1000,MATCH(Settings!$C$4&amp;"|gdp_growth",WEO!$A$4:$A$1000,0),MATCH(AP$4,WEO!$F$3:$AZ$3,0))</f>
        <v/>
      </c>
      <c r="AQ7" s="27">
        <f>INDEX(WEO!$F$4:$AZ$1000,MATCH(Settings!$C$4&amp;"|gdp_growth",WEO!$A$4:$A$1000,0),MATCH(AQ$4,WEO!$F$3:$AZ$3,0))</f>
        <v/>
      </c>
      <c r="AR7" s="27">
        <f>INDEX(WEO!$F$4:$AZ$1000,MATCH(Settings!$C$4&amp;"|gdp_growth",WEO!$A$4:$A$1000,0),MATCH(AR$4,WEO!$F$3:$AZ$3,0))</f>
        <v/>
      </c>
      <c r="AS7" s="27">
        <f>INDEX(WEO!$F$4:$AZ$1000,MATCH(Settings!$C$4&amp;"|gdp_growth",WEO!$A$4:$A$1000,0),MATCH(AS$4,WEO!$F$3:$AZ$3,0))</f>
        <v/>
      </c>
      <c r="AT7" s="27">
        <f>INDEX(WEO!$F$4:$AZ$1000,MATCH(Settings!$C$4&amp;"|gdp_growth",WEO!$A$4:$A$1000,0),MATCH(AT$4,WEO!$F$3:$AZ$3,0))</f>
        <v/>
      </c>
      <c r="AU7" s="27">
        <f>INDEX(WEO!$F$4:$AZ$1000,MATCH(Settings!$C$4&amp;"|gdp_growth",WEO!$A$4:$A$1000,0),MATCH(AU$4,WEO!$F$3:$AZ$3,0))</f>
        <v/>
      </c>
      <c r="AV7" s="27">
        <f>INDEX(WEO!$F$4:$AZ$1000,MATCH(Settings!$C$4&amp;"|gdp_growth",WEO!$A$4:$A$1000,0),MATCH(AV$4,WEO!$F$3:$AZ$3,0))</f>
        <v/>
      </c>
      <c r="AW7" s="27">
        <f>INDEX(WEO!$F$4:$AZ$1000,MATCH(Settings!$C$4&amp;"|gdp_growth",WEO!$A$4:$A$1000,0),MATCH(AW$4,WEO!$F$3:$AZ$3,0))</f>
        <v/>
      </c>
      <c r="AX7" s="27">
        <f>INDEX(WEO!$F$4:$AZ$1000,MATCH(Settings!$C$4&amp;"|gdp_growth",WEO!$A$4:$A$1000,0),MATCH(AX$4,WEO!$F$3:$AZ$3,0))</f>
        <v/>
      </c>
    </row>
    <row r="8">
      <c r="A8" s="5" t="inlineStr">
        <is>
          <t>infl</t>
        </is>
      </c>
      <c r="B8" s="5" t="inlineStr"/>
      <c r="C8" s="5" t="inlineStr"/>
      <c r="H8" s="5">
        <f>INDEX(Variables!$B$5:$B$105,MATCH($A8,Variables!$A$5:$A$105,0))&amp;IF($C8="",""," | "&amp;INDEX(Mapping!$B$5:$B$26,MATCH($C8,Mapping!$A$5:$A$26,0))&amp;" | "&amp;INDEX(Mapping!$B$30:$B$41,MATCH($B8,Mapping!$A$30:$A$41,0)))</f>
        <v/>
      </c>
      <c r="I8" s="5">
        <f>INDEX(Variables!$C$5:$C$105,MATCH($A8,Variables!$A$5:$A$105,0))</f>
        <v/>
      </c>
      <c r="J8" s="5">
        <f>INDEX(Variables!$E$5:$E$105,MATCH($A8,Variables!$A$5:$A$105,0))</f>
        <v/>
      </c>
      <c r="K8" s="25">
        <f>LOWER(Settings!$C$4)&amp;".mit."&amp;$A8&amp;IF($C8="","","."&amp;$C8&amp;"."&amp;$B8)&amp;IF(INDEX(Variables!$D$5:$D$105,MATCH($A8,Variables!$A$5:$A$105,0))="","","."&amp;INDEX(Variables!$D$5:$D$105,MATCH($A8,Variables!$A$5:$A$105,0)))&amp;"."&amp;K$5</f>
        <v/>
      </c>
      <c r="L8" s="28">
        <f>INDEX(WEO!$F$4:$AZ$1000,MATCH("USA|pcpi",WEO!$A$4:$A$1000,0),MATCH(Settings!$C$8,WEO!$F$3:$AZ$3,0))/INDEX(WEO!$F$4:$AZ$1000,MATCH("USA|pcpi",WEO!$A$4:$A$1000,0),MATCH(L$4,WEO!$F$3:$AZ$3,0))</f>
        <v/>
      </c>
      <c r="M8" s="29">
        <f>INDEX(WEO!$F$4:$AZ$1000,MATCH("USA|pcpi",WEO!$A$4:$A$1000,0),MATCH(Settings!$C$8,WEO!$F$3:$AZ$3,0))/INDEX(WEO!$F$4:$AZ$1000,MATCH("USA|pcpi",WEO!$A$4:$A$1000,0),MATCH(M$4,WEO!$F$3:$AZ$3,0))</f>
        <v/>
      </c>
      <c r="N8" s="29">
        <f>INDEX(WEO!$F$4:$AZ$1000,MATCH("USA|pcpi",WEO!$A$4:$A$1000,0),MATCH(Settings!$C$8,WEO!$F$3:$AZ$3,0))/INDEX(WEO!$F$4:$AZ$1000,MATCH("USA|pcpi",WEO!$A$4:$A$1000,0),MATCH(N$4,WEO!$F$3:$AZ$3,0))</f>
        <v/>
      </c>
      <c r="O8" s="29">
        <f>INDEX(WEO!$F$4:$AZ$1000,MATCH("USA|pcpi",WEO!$A$4:$A$1000,0),MATCH(Settings!$C$8,WEO!$F$3:$AZ$3,0))/INDEX(WEO!$F$4:$AZ$1000,MATCH("USA|pcpi",WEO!$A$4:$A$1000,0),MATCH(O$4,WEO!$F$3:$AZ$3,0))</f>
        <v/>
      </c>
      <c r="P8" s="29">
        <f>INDEX(WEO!$F$4:$AZ$1000,MATCH("USA|pcpi",WEO!$A$4:$A$1000,0),MATCH(Settings!$C$8,WEO!$F$3:$AZ$3,0))/INDEX(WEO!$F$4:$AZ$1000,MATCH("USA|pcpi",WEO!$A$4:$A$1000,0),MATCH(P$4,WEO!$F$3:$AZ$3,0))</f>
        <v/>
      </c>
      <c r="Q8" s="29">
        <f>INDEX(WEO!$F$4:$AZ$1000,MATCH("USA|pcpi",WEO!$A$4:$A$1000,0),MATCH(Settings!$C$8,WEO!$F$3:$AZ$3,0))/INDEX(WEO!$F$4:$AZ$1000,MATCH("USA|pcpi",WEO!$A$4:$A$1000,0),MATCH(Q$4,WEO!$F$3:$AZ$3,0))</f>
        <v/>
      </c>
      <c r="R8" s="29">
        <f>INDEX(WEO!$F$4:$AZ$1000,MATCH("USA|pcpi",WEO!$A$4:$A$1000,0),MATCH(Settings!$C$8,WEO!$F$3:$AZ$3,0))/INDEX(WEO!$F$4:$AZ$1000,MATCH("USA|pcpi",WEO!$A$4:$A$1000,0),MATCH(R$4,WEO!$F$3:$AZ$3,0))</f>
        <v/>
      </c>
      <c r="S8" s="29">
        <f>INDEX(WEO!$F$4:$AZ$1000,MATCH("USA|pcpi",WEO!$A$4:$A$1000,0),MATCH(Settings!$C$8,WEO!$F$3:$AZ$3,0))/INDEX(WEO!$F$4:$AZ$1000,MATCH("USA|pcpi",WEO!$A$4:$A$1000,0),MATCH(S$4,WEO!$F$3:$AZ$3,0))</f>
        <v/>
      </c>
      <c r="T8" s="29">
        <f>INDEX(WEO!$F$4:$AZ$1000,MATCH("USA|pcpi",WEO!$A$4:$A$1000,0),MATCH(Settings!$C$8,WEO!$F$3:$AZ$3,0))/INDEX(WEO!$F$4:$AZ$1000,MATCH("USA|pcpi",WEO!$A$4:$A$1000,0),MATCH(T$4,WEO!$F$3:$AZ$3,0))</f>
        <v/>
      </c>
      <c r="U8" s="29">
        <f>INDEX(WEO!$F$4:$AZ$1000,MATCH("USA|pcpi",WEO!$A$4:$A$1000,0),MATCH(Settings!$C$8,WEO!$F$3:$AZ$3,0))/INDEX(WEO!$F$4:$AZ$1000,MATCH("USA|pcpi",WEO!$A$4:$A$1000,0),MATCH(U$4,WEO!$F$3:$AZ$3,0))</f>
        <v/>
      </c>
      <c r="V8" s="29">
        <f>INDEX(WEO!$F$4:$AZ$1000,MATCH("USA|pcpi",WEO!$A$4:$A$1000,0),MATCH(Settings!$C$8,WEO!$F$3:$AZ$3,0))/INDEX(WEO!$F$4:$AZ$1000,MATCH("USA|pcpi",WEO!$A$4:$A$1000,0),MATCH(V$4,WEO!$F$3:$AZ$3,0))</f>
        <v/>
      </c>
      <c r="W8" s="29">
        <f>INDEX(WEO!$F$4:$AZ$1000,MATCH("USA|pcpi",WEO!$A$4:$A$1000,0),MATCH(Settings!$C$8,WEO!$F$3:$AZ$3,0))/INDEX(WEO!$F$4:$AZ$1000,MATCH("USA|pcpi",WEO!$A$4:$A$1000,0),MATCH(W$4,WEO!$F$3:$AZ$3,0))</f>
        <v/>
      </c>
      <c r="X8" s="29">
        <f>INDEX(WEO!$F$4:$AZ$1000,MATCH("USA|pcpi",WEO!$A$4:$A$1000,0),MATCH(Settings!$C$8,WEO!$F$3:$AZ$3,0))/INDEX(WEO!$F$4:$AZ$1000,MATCH("USA|pcpi",WEO!$A$4:$A$1000,0),MATCH(X$4,WEO!$F$3:$AZ$3,0))</f>
        <v/>
      </c>
      <c r="Y8" s="29">
        <f>INDEX(WEO!$F$4:$AZ$1000,MATCH("USA|pcpi",WEO!$A$4:$A$1000,0),MATCH(Settings!$C$8,WEO!$F$3:$AZ$3,0))/INDEX(WEO!$F$4:$AZ$1000,MATCH("USA|pcpi",WEO!$A$4:$A$1000,0),MATCH(Y$4,WEO!$F$3:$AZ$3,0))</f>
        <v/>
      </c>
      <c r="Z8" s="29">
        <f>INDEX(WEO!$F$4:$AZ$1000,MATCH("USA|pcpi",WEO!$A$4:$A$1000,0),MATCH(Settings!$C$8,WEO!$F$3:$AZ$3,0))/INDEX(WEO!$F$4:$AZ$1000,MATCH("USA|pcpi",WEO!$A$4:$A$1000,0),MATCH(Z$4,WEO!$F$3:$AZ$3,0))</f>
        <v/>
      </c>
      <c r="AA8" s="29">
        <f>INDEX(WEO!$F$4:$AZ$1000,MATCH("USA|pcpi",WEO!$A$4:$A$1000,0),MATCH(Settings!$C$8,WEO!$F$3:$AZ$3,0))/INDEX(WEO!$F$4:$AZ$1000,MATCH("USA|pcpi",WEO!$A$4:$A$1000,0),MATCH(AA$4,WEO!$F$3:$AZ$3,0))</f>
        <v/>
      </c>
      <c r="AB8" s="29">
        <f>INDEX(WEO!$F$4:$AZ$1000,MATCH("USA|pcpi",WEO!$A$4:$A$1000,0),MATCH(Settings!$C$8,WEO!$F$3:$AZ$3,0))/INDEX(WEO!$F$4:$AZ$1000,MATCH("USA|pcpi",WEO!$A$4:$A$1000,0),MATCH(AB$4,WEO!$F$3:$AZ$3,0))</f>
        <v/>
      </c>
      <c r="AC8" s="29">
        <f>INDEX(WEO!$F$4:$AZ$1000,MATCH("USA|pcpi",WEO!$A$4:$A$1000,0),MATCH(Settings!$C$8,WEO!$F$3:$AZ$3,0))/INDEX(WEO!$F$4:$AZ$1000,MATCH("USA|pcpi",WEO!$A$4:$A$1000,0),MATCH(AC$4,WEO!$F$3:$AZ$3,0))</f>
        <v/>
      </c>
      <c r="AD8" s="29">
        <f>INDEX(WEO!$F$4:$AZ$1000,MATCH("USA|pcpi",WEO!$A$4:$A$1000,0),MATCH(Settings!$C$8,WEO!$F$3:$AZ$3,0))/INDEX(WEO!$F$4:$AZ$1000,MATCH("USA|pcpi",WEO!$A$4:$A$1000,0),MATCH(AD$4,WEO!$F$3:$AZ$3,0))</f>
        <v/>
      </c>
      <c r="AE8" s="25">
        <f>LOWER(Settings!$C$4)&amp;".mit."&amp;$A8&amp;IF($C8="","","."&amp;$C8&amp;"."&amp;$B8)&amp;IF(INDEX(Variables!$D$5:$D$105,MATCH($A8,Variables!$A$5:$A$105,0))="","","."&amp;INDEX(Variables!$D$5:$D$105,MATCH($A8,Variables!$A$5:$A$105,0)))&amp;"."&amp;AE$5</f>
        <v/>
      </c>
      <c r="AF8" s="28">
        <f>INDEX(WEO!$F$4:$AZ$1000,MATCH("USA|pcpi",WEO!$A$4:$A$1000,0),MATCH(Settings!$C$8,WEO!$F$3:$AZ$3,0))/INDEX(WEO!$F$4:$AZ$1000,MATCH("USA|pcpi",WEO!$A$4:$A$1000,0),MATCH(AF$4,WEO!$F$3:$AZ$3,0))</f>
        <v/>
      </c>
      <c r="AG8" s="29">
        <f>INDEX(WEO!$F$4:$AZ$1000,MATCH("USA|pcpi",WEO!$A$4:$A$1000,0),MATCH(Settings!$C$8,WEO!$F$3:$AZ$3,0))/INDEX(WEO!$F$4:$AZ$1000,MATCH("USA|pcpi",WEO!$A$4:$A$1000,0),MATCH(AG$4,WEO!$F$3:$AZ$3,0))</f>
        <v/>
      </c>
      <c r="AH8" s="29">
        <f>INDEX(WEO!$F$4:$AZ$1000,MATCH("USA|pcpi",WEO!$A$4:$A$1000,0),MATCH(Settings!$C$8,WEO!$F$3:$AZ$3,0))/INDEX(WEO!$F$4:$AZ$1000,MATCH("USA|pcpi",WEO!$A$4:$A$1000,0),MATCH(AH$4,WEO!$F$3:$AZ$3,0))</f>
        <v/>
      </c>
      <c r="AI8" s="29">
        <f>INDEX(WEO!$F$4:$AZ$1000,MATCH("USA|pcpi",WEO!$A$4:$A$1000,0),MATCH(Settings!$C$8,WEO!$F$3:$AZ$3,0))/INDEX(WEO!$F$4:$AZ$1000,MATCH("USA|pcpi",WEO!$A$4:$A$1000,0),MATCH(AI$4,WEO!$F$3:$AZ$3,0))</f>
        <v/>
      </c>
      <c r="AJ8" s="29">
        <f>INDEX(WEO!$F$4:$AZ$1000,MATCH("USA|pcpi",WEO!$A$4:$A$1000,0),MATCH(Settings!$C$8,WEO!$F$3:$AZ$3,0))/INDEX(WEO!$F$4:$AZ$1000,MATCH("USA|pcpi",WEO!$A$4:$A$1000,0),MATCH(AJ$4,WEO!$F$3:$AZ$3,0))</f>
        <v/>
      </c>
      <c r="AK8" s="29">
        <f>INDEX(WEO!$F$4:$AZ$1000,MATCH("USA|pcpi",WEO!$A$4:$A$1000,0),MATCH(Settings!$C$8,WEO!$F$3:$AZ$3,0))/INDEX(WEO!$F$4:$AZ$1000,MATCH("USA|pcpi",WEO!$A$4:$A$1000,0),MATCH(AK$4,WEO!$F$3:$AZ$3,0))</f>
        <v/>
      </c>
      <c r="AL8" s="29">
        <f>INDEX(WEO!$F$4:$AZ$1000,MATCH("USA|pcpi",WEO!$A$4:$A$1000,0),MATCH(Settings!$C$8,WEO!$F$3:$AZ$3,0))/INDEX(WEO!$F$4:$AZ$1000,MATCH("USA|pcpi",WEO!$A$4:$A$1000,0),MATCH(AL$4,WEO!$F$3:$AZ$3,0))</f>
        <v/>
      </c>
      <c r="AM8" s="29">
        <f>INDEX(WEO!$F$4:$AZ$1000,MATCH("USA|pcpi",WEO!$A$4:$A$1000,0),MATCH(Settings!$C$8,WEO!$F$3:$AZ$3,0))/INDEX(WEO!$F$4:$AZ$1000,MATCH("USA|pcpi",WEO!$A$4:$A$1000,0),MATCH(AM$4,WEO!$F$3:$AZ$3,0))</f>
        <v/>
      </c>
      <c r="AN8" s="29">
        <f>INDEX(WEO!$F$4:$AZ$1000,MATCH("USA|pcpi",WEO!$A$4:$A$1000,0),MATCH(Settings!$C$8,WEO!$F$3:$AZ$3,0))/INDEX(WEO!$F$4:$AZ$1000,MATCH("USA|pcpi",WEO!$A$4:$A$1000,0),MATCH(AN$4,WEO!$F$3:$AZ$3,0))</f>
        <v/>
      </c>
      <c r="AO8" s="29">
        <f>INDEX(WEO!$F$4:$AZ$1000,MATCH("USA|pcpi",WEO!$A$4:$A$1000,0),MATCH(Settings!$C$8,WEO!$F$3:$AZ$3,0))/INDEX(WEO!$F$4:$AZ$1000,MATCH("USA|pcpi",WEO!$A$4:$A$1000,0),MATCH(AO$4,WEO!$F$3:$AZ$3,0))</f>
        <v/>
      </c>
      <c r="AP8" s="29">
        <f>INDEX(WEO!$F$4:$AZ$1000,MATCH("USA|pcpi",WEO!$A$4:$A$1000,0),MATCH(Settings!$C$8,WEO!$F$3:$AZ$3,0))/INDEX(WEO!$F$4:$AZ$1000,MATCH("USA|pcpi",WEO!$A$4:$A$1000,0),MATCH(AP$4,WEO!$F$3:$AZ$3,0))</f>
        <v/>
      </c>
      <c r="AQ8" s="29">
        <f>INDEX(WEO!$F$4:$AZ$1000,MATCH("USA|pcpi",WEO!$A$4:$A$1000,0),MATCH(Settings!$C$8,WEO!$F$3:$AZ$3,0))/INDEX(WEO!$F$4:$AZ$1000,MATCH("USA|pcpi",WEO!$A$4:$A$1000,0),MATCH(AQ$4,WEO!$F$3:$AZ$3,0))</f>
        <v/>
      </c>
      <c r="AR8" s="29">
        <f>INDEX(WEO!$F$4:$AZ$1000,MATCH("USA|pcpi",WEO!$A$4:$A$1000,0),MATCH(Settings!$C$8,WEO!$F$3:$AZ$3,0))/INDEX(WEO!$F$4:$AZ$1000,MATCH("USA|pcpi",WEO!$A$4:$A$1000,0),MATCH(AR$4,WEO!$F$3:$AZ$3,0))</f>
        <v/>
      </c>
      <c r="AS8" s="29">
        <f>INDEX(WEO!$F$4:$AZ$1000,MATCH("USA|pcpi",WEO!$A$4:$A$1000,0),MATCH(Settings!$C$8,WEO!$F$3:$AZ$3,0))/INDEX(WEO!$F$4:$AZ$1000,MATCH("USA|pcpi",WEO!$A$4:$A$1000,0),MATCH(AS$4,WEO!$F$3:$AZ$3,0))</f>
        <v/>
      </c>
      <c r="AT8" s="29">
        <f>INDEX(WEO!$F$4:$AZ$1000,MATCH("USA|pcpi",WEO!$A$4:$A$1000,0),MATCH(Settings!$C$8,WEO!$F$3:$AZ$3,0))/INDEX(WEO!$F$4:$AZ$1000,MATCH("USA|pcpi",WEO!$A$4:$A$1000,0),MATCH(AT$4,WEO!$F$3:$AZ$3,0))</f>
        <v/>
      </c>
      <c r="AU8" s="29">
        <f>INDEX(WEO!$F$4:$AZ$1000,MATCH("USA|pcpi",WEO!$A$4:$A$1000,0),MATCH(Settings!$C$8,WEO!$F$3:$AZ$3,0))/INDEX(WEO!$F$4:$AZ$1000,MATCH("USA|pcpi",WEO!$A$4:$A$1000,0),MATCH(AU$4,WEO!$F$3:$AZ$3,0))</f>
        <v/>
      </c>
      <c r="AV8" s="29">
        <f>INDEX(WEO!$F$4:$AZ$1000,MATCH("USA|pcpi",WEO!$A$4:$A$1000,0),MATCH(Settings!$C$8,WEO!$F$3:$AZ$3,0))/INDEX(WEO!$F$4:$AZ$1000,MATCH("USA|pcpi",WEO!$A$4:$A$1000,0),MATCH(AV$4,WEO!$F$3:$AZ$3,0))</f>
        <v/>
      </c>
      <c r="AW8" s="29">
        <f>INDEX(WEO!$F$4:$AZ$1000,MATCH("USA|pcpi",WEO!$A$4:$A$1000,0),MATCH(Settings!$C$8,WEO!$F$3:$AZ$3,0))/INDEX(WEO!$F$4:$AZ$1000,MATCH("USA|pcpi",WEO!$A$4:$A$1000,0),MATCH(AW$4,WEO!$F$3:$AZ$3,0))</f>
        <v/>
      </c>
      <c r="AX8" s="29">
        <f>INDEX(WEO!$F$4:$AZ$1000,MATCH("USA|pcpi",WEO!$A$4:$A$1000,0),MATCH(Settings!$C$8,WEO!$F$3:$AZ$3,0))/INDEX(WEO!$F$4:$AZ$1000,MATCH("USA|pcpi",WEO!$A$4:$A$1000,0),MATCH(AX$4,WEO!$F$3:$AZ$3,0))</f>
        <v/>
      </c>
    </row>
    <row r="9">
      <c r="A9" s="5" t="inlineStr">
        <is>
          <t>defl</t>
        </is>
      </c>
      <c r="B9" s="5" t="inlineStr"/>
      <c r="C9" s="5" t="inlineStr"/>
      <c r="H9" s="5">
        <f>INDEX(Variables!$B$5:$B$105,MATCH($A9,Variables!$A$5:$A$105,0))&amp;IF($C9="",""," | "&amp;INDEX(Mapping!$B$5:$B$26,MATCH($C9,Mapping!$A$5:$A$26,0))&amp;" | "&amp;INDEX(Mapping!$B$30:$B$41,MATCH($B9,Mapping!$A$30:$A$41,0)))</f>
        <v/>
      </c>
      <c r="I9" s="5">
        <f>INDEX(Variables!$C$5:$C$105,MATCH($A9,Variables!$A$5:$A$105,0))</f>
        <v/>
      </c>
      <c r="J9" s="5">
        <f>INDEX(Variables!$E$5:$E$105,MATCH($A9,Variables!$A$5:$A$105,0))</f>
        <v/>
      </c>
      <c r="K9" s="25">
        <f>LOWER(Settings!$C$4)&amp;".mit."&amp;$A9&amp;IF($C9="","","."&amp;$C9&amp;"."&amp;$B9)&amp;IF(INDEX(Variables!$D$5:$D$105,MATCH($A9,Variables!$A$5:$A$105,0))="","","."&amp;INDEX(Variables!$D$5:$D$105,MATCH($A9,Variables!$A$5:$A$105,0)))&amp;"."&amp;K$5</f>
        <v/>
      </c>
      <c r="L9" s="28">
        <f>INDEX(WEO!$F$4:$AZ$1000,MATCH("USA|ngdp_d",WEO!$A$4:$A$1000,0),MATCH(Settings!$C$8,WEO!$F$3:$AZ$3,0))/INDEX(WEO!$F$4:$AZ$1000,MATCH("USA|ngdp_d",WEO!$A$4:$A$1000,0),MATCH(L$4,WEO!$F$3:$AZ$3,0))</f>
        <v/>
      </c>
      <c r="M9" s="29">
        <f>INDEX(WEO!$F$4:$AZ$1000,MATCH("USA|ngdp_d",WEO!$A$4:$A$1000,0),MATCH(Settings!$C$8,WEO!$F$3:$AZ$3,0))/INDEX(WEO!$F$4:$AZ$1000,MATCH("USA|ngdp_d",WEO!$A$4:$A$1000,0),MATCH(M$4,WEO!$F$3:$AZ$3,0))</f>
        <v/>
      </c>
      <c r="N9" s="29">
        <f>INDEX(WEO!$F$4:$AZ$1000,MATCH("USA|ngdp_d",WEO!$A$4:$A$1000,0),MATCH(Settings!$C$8,WEO!$F$3:$AZ$3,0))/INDEX(WEO!$F$4:$AZ$1000,MATCH("USA|ngdp_d",WEO!$A$4:$A$1000,0),MATCH(N$4,WEO!$F$3:$AZ$3,0))</f>
        <v/>
      </c>
      <c r="O9" s="29">
        <f>INDEX(WEO!$F$4:$AZ$1000,MATCH("USA|ngdp_d",WEO!$A$4:$A$1000,0),MATCH(Settings!$C$8,WEO!$F$3:$AZ$3,0))/INDEX(WEO!$F$4:$AZ$1000,MATCH("USA|ngdp_d",WEO!$A$4:$A$1000,0),MATCH(O$4,WEO!$F$3:$AZ$3,0))</f>
        <v/>
      </c>
      <c r="P9" s="29">
        <f>INDEX(WEO!$F$4:$AZ$1000,MATCH("USA|ngdp_d",WEO!$A$4:$A$1000,0),MATCH(Settings!$C$8,WEO!$F$3:$AZ$3,0))/INDEX(WEO!$F$4:$AZ$1000,MATCH("USA|ngdp_d",WEO!$A$4:$A$1000,0),MATCH(P$4,WEO!$F$3:$AZ$3,0))</f>
        <v/>
      </c>
      <c r="Q9" s="29">
        <f>INDEX(WEO!$F$4:$AZ$1000,MATCH("USA|ngdp_d",WEO!$A$4:$A$1000,0),MATCH(Settings!$C$8,WEO!$F$3:$AZ$3,0))/INDEX(WEO!$F$4:$AZ$1000,MATCH("USA|ngdp_d",WEO!$A$4:$A$1000,0),MATCH(Q$4,WEO!$F$3:$AZ$3,0))</f>
        <v/>
      </c>
      <c r="R9" s="29">
        <f>INDEX(WEO!$F$4:$AZ$1000,MATCH("USA|ngdp_d",WEO!$A$4:$A$1000,0),MATCH(Settings!$C$8,WEO!$F$3:$AZ$3,0))/INDEX(WEO!$F$4:$AZ$1000,MATCH("USA|ngdp_d",WEO!$A$4:$A$1000,0),MATCH(R$4,WEO!$F$3:$AZ$3,0))</f>
        <v/>
      </c>
      <c r="S9" s="29">
        <f>INDEX(WEO!$F$4:$AZ$1000,MATCH("USA|ngdp_d",WEO!$A$4:$A$1000,0),MATCH(Settings!$C$8,WEO!$F$3:$AZ$3,0))/INDEX(WEO!$F$4:$AZ$1000,MATCH("USA|ngdp_d",WEO!$A$4:$A$1000,0),MATCH(S$4,WEO!$F$3:$AZ$3,0))</f>
        <v/>
      </c>
      <c r="T9" s="29">
        <f>INDEX(WEO!$F$4:$AZ$1000,MATCH("USA|ngdp_d",WEO!$A$4:$A$1000,0),MATCH(Settings!$C$8,WEO!$F$3:$AZ$3,0))/INDEX(WEO!$F$4:$AZ$1000,MATCH("USA|ngdp_d",WEO!$A$4:$A$1000,0),MATCH(T$4,WEO!$F$3:$AZ$3,0))</f>
        <v/>
      </c>
      <c r="U9" s="29">
        <f>INDEX(WEO!$F$4:$AZ$1000,MATCH("USA|ngdp_d",WEO!$A$4:$A$1000,0),MATCH(Settings!$C$8,WEO!$F$3:$AZ$3,0))/INDEX(WEO!$F$4:$AZ$1000,MATCH("USA|ngdp_d",WEO!$A$4:$A$1000,0),MATCH(U$4,WEO!$F$3:$AZ$3,0))</f>
        <v/>
      </c>
      <c r="V9" s="29">
        <f>INDEX(WEO!$F$4:$AZ$1000,MATCH("USA|ngdp_d",WEO!$A$4:$A$1000,0),MATCH(Settings!$C$8,WEO!$F$3:$AZ$3,0))/INDEX(WEO!$F$4:$AZ$1000,MATCH("USA|ngdp_d",WEO!$A$4:$A$1000,0),MATCH(V$4,WEO!$F$3:$AZ$3,0))</f>
        <v/>
      </c>
      <c r="W9" s="29">
        <f>INDEX(WEO!$F$4:$AZ$1000,MATCH("USA|ngdp_d",WEO!$A$4:$A$1000,0),MATCH(Settings!$C$8,WEO!$F$3:$AZ$3,0))/INDEX(WEO!$F$4:$AZ$1000,MATCH("USA|ngdp_d",WEO!$A$4:$A$1000,0),MATCH(W$4,WEO!$F$3:$AZ$3,0))</f>
        <v/>
      </c>
      <c r="X9" s="29">
        <f>INDEX(WEO!$F$4:$AZ$1000,MATCH("USA|ngdp_d",WEO!$A$4:$A$1000,0),MATCH(Settings!$C$8,WEO!$F$3:$AZ$3,0))/INDEX(WEO!$F$4:$AZ$1000,MATCH("USA|ngdp_d",WEO!$A$4:$A$1000,0),MATCH(X$4,WEO!$F$3:$AZ$3,0))</f>
        <v/>
      </c>
      <c r="Y9" s="29">
        <f>INDEX(WEO!$F$4:$AZ$1000,MATCH("USA|ngdp_d",WEO!$A$4:$A$1000,0),MATCH(Settings!$C$8,WEO!$F$3:$AZ$3,0))/INDEX(WEO!$F$4:$AZ$1000,MATCH("USA|ngdp_d",WEO!$A$4:$A$1000,0),MATCH(Y$4,WEO!$F$3:$AZ$3,0))</f>
        <v/>
      </c>
      <c r="Z9" s="29">
        <f>INDEX(WEO!$F$4:$AZ$1000,MATCH("USA|ngdp_d",WEO!$A$4:$A$1000,0),MATCH(Settings!$C$8,WEO!$F$3:$AZ$3,0))/INDEX(WEO!$F$4:$AZ$1000,MATCH("USA|ngdp_d",WEO!$A$4:$A$1000,0),MATCH(Z$4,WEO!$F$3:$AZ$3,0))</f>
        <v/>
      </c>
      <c r="AA9" s="29">
        <f>INDEX(WEO!$F$4:$AZ$1000,MATCH("USA|ngdp_d",WEO!$A$4:$A$1000,0),MATCH(Settings!$C$8,WEO!$F$3:$AZ$3,0))/INDEX(WEO!$F$4:$AZ$1000,MATCH("USA|ngdp_d",WEO!$A$4:$A$1000,0),MATCH(AA$4,WEO!$F$3:$AZ$3,0))</f>
        <v/>
      </c>
      <c r="AB9" s="29">
        <f>INDEX(WEO!$F$4:$AZ$1000,MATCH("USA|ngdp_d",WEO!$A$4:$A$1000,0),MATCH(Settings!$C$8,WEO!$F$3:$AZ$3,0))/INDEX(WEO!$F$4:$AZ$1000,MATCH("USA|ngdp_d",WEO!$A$4:$A$1000,0),MATCH(AB$4,WEO!$F$3:$AZ$3,0))</f>
        <v/>
      </c>
      <c r="AC9" s="29">
        <f>INDEX(WEO!$F$4:$AZ$1000,MATCH("USA|ngdp_d",WEO!$A$4:$A$1000,0),MATCH(Settings!$C$8,WEO!$F$3:$AZ$3,0))/INDEX(WEO!$F$4:$AZ$1000,MATCH("USA|ngdp_d",WEO!$A$4:$A$1000,0),MATCH(AC$4,WEO!$F$3:$AZ$3,0))</f>
        <v/>
      </c>
      <c r="AD9" s="29">
        <f>INDEX(WEO!$F$4:$AZ$1000,MATCH("USA|ngdp_d",WEO!$A$4:$A$1000,0),MATCH(Settings!$C$8,WEO!$F$3:$AZ$3,0))/INDEX(WEO!$F$4:$AZ$1000,MATCH("USA|ngdp_d",WEO!$A$4:$A$1000,0),MATCH(AD$4,WEO!$F$3:$AZ$3,0))</f>
        <v/>
      </c>
      <c r="AE9" s="25">
        <f>LOWER(Settings!$C$4)&amp;".mit."&amp;$A9&amp;IF($C9="","","."&amp;$C9&amp;"."&amp;$B9)&amp;IF(INDEX(Variables!$D$5:$D$105,MATCH($A9,Variables!$A$5:$A$105,0))="","","."&amp;INDEX(Variables!$D$5:$D$105,MATCH($A9,Variables!$A$5:$A$105,0)))&amp;"."&amp;AE$5</f>
        <v/>
      </c>
      <c r="AF9" s="28">
        <f>INDEX(WEO!$F$4:$AZ$1000,MATCH("USA|ngdp_d",WEO!$A$4:$A$1000,0),MATCH(Settings!$C$8,WEO!$F$3:$AZ$3,0))/INDEX(WEO!$F$4:$AZ$1000,MATCH("USA|ngdp_d",WEO!$A$4:$A$1000,0),MATCH(AF$4,WEO!$F$3:$AZ$3,0))</f>
        <v/>
      </c>
      <c r="AG9" s="29">
        <f>INDEX(WEO!$F$4:$AZ$1000,MATCH("USA|ngdp_d",WEO!$A$4:$A$1000,0),MATCH(Settings!$C$8,WEO!$F$3:$AZ$3,0))/INDEX(WEO!$F$4:$AZ$1000,MATCH("USA|ngdp_d",WEO!$A$4:$A$1000,0),MATCH(AG$4,WEO!$F$3:$AZ$3,0))</f>
        <v/>
      </c>
      <c r="AH9" s="29">
        <f>INDEX(WEO!$F$4:$AZ$1000,MATCH("USA|ngdp_d",WEO!$A$4:$A$1000,0),MATCH(Settings!$C$8,WEO!$F$3:$AZ$3,0))/INDEX(WEO!$F$4:$AZ$1000,MATCH("USA|ngdp_d",WEO!$A$4:$A$1000,0),MATCH(AH$4,WEO!$F$3:$AZ$3,0))</f>
        <v/>
      </c>
      <c r="AI9" s="29">
        <f>INDEX(WEO!$F$4:$AZ$1000,MATCH("USA|ngdp_d",WEO!$A$4:$A$1000,0),MATCH(Settings!$C$8,WEO!$F$3:$AZ$3,0))/INDEX(WEO!$F$4:$AZ$1000,MATCH("USA|ngdp_d",WEO!$A$4:$A$1000,0),MATCH(AI$4,WEO!$F$3:$AZ$3,0))</f>
        <v/>
      </c>
      <c r="AJ9" s="29">
        <f>INDEX(WEO!$F$4:$AZ$1000,MATCH("USA|ngdp_d",WEO!$A$4:$A$1000,0),MATCH(Settings!$C$8,WEO!$F$3:$AZ$3,0))/INDEX(WEO!$F$4:$AZ$1000,MATCH("USA|ngdp_d",WEO!$A$4:$A$1000,0),MATCH(AJ$4,WEO!$F$3:$AZ$3,0))</f>
        <v/>
      </c>
      <c r="AK9" s="29">
        <f>INDEX(WEO!$F$4:$AZ$1000,MATCH("USA|ngdp_d",WEO!$A$4:$A$1000,0),MATCH(Settings!$C$8,WEO!$F$3:$AZ$3,0))/INDEX(WEO!$F$4:$AZ$1000,MATCH("USA|ngdp_d",WEO!$A$4:$A$1000,0),MATCH(AK$4,WEO!$F$3:$AZ$3,0))</f>
        <v/>
      </c>
      <c r="AL9" s="29">
        <f>INDEX(WEO!$F$4:$AZ$1000,MATCH("USA|ngdp_d",WEO!$A$4:$A$1000,0),MATCH(Settings!$C$8,WEO!$F$3:$AZ$3,0))/INDEX(WEO!$F$4:$AZ$1000,MATCH("USA|ngdp_d",WEO!$A$4:$A$1000,0),MATCH(AL$4,WEO!$F$3:$AZ$3,0))</f>
        <v/>
      </c>
      <c r="AM9" s="29">
        <f>INDEX(WEO!$F$4:$AZ$1000,MATCH("USA|ngdp_d",WEO!$A$4:$A$1000,0),MATCH(Settings!$C$8,WEO!$F$3:$AZ$3,0))/INDEX(WEO!$F$4:$AZ$1000,MATCH("USA|ngdp_d",WEO!$A$4:$A$1000,0),MATCH(AM$4,WEO!$F$3:$AZ$3,0))</f>
        <v/>
      </c>
      <c r="AN9" s="29">
        <f>INDEX(WEO!$F$4:$AZ$1000,MATCH("USA|ngdp_d",WEO!$A$4:$A$1000,0),MATCH(Settings!$C$8,WEO!$F$3:$AZ$3,0))/INDEX(WEO!$F$4:$AZ$1000,MATCH("USA|ngdp_d",WEO!$A$4:$A$1000,0),MATCH(AN$4,WEO!$F$3:$AZ$3,0))</f>
        <v/>
      </c>
      <c r="AO9" s="29">
        <f>INDEX(WEO!$F$4:$AZ$1000,MATCH("USA|ngdp_d",WEO!$A$4:$A$1000,0),MATCH(Settings!$C$8,WEO!$F$3:$AZ$3,0))/INDEX(WEO!$F$4:$AZ$1000,MATCH("USA|ngdp_d",WEO!$A$4:$A$1000,0),MATCH(AO$4,WEO!$F$3:$AZ$3,0))</f>
        <v/>
      </c>
      <c r="AP9" s="29">
        <f>INDEX(WEO!$F$4:$AZ$1000,MATCH("USA|ngdp_d",WEO!$A$4:$A$1000,0),MATCH(Settings!$C$8,WEO!$F$3:$AZ$3,0))/INDEX(WEO!$F$4:$AZ$1000,MATCH("USA|ngdp_d",WEO!$A$4:$A$1000,0),MATCH(AP$4,WEO!$F$3:$AZ$3,0))</f>
        <v/>
      </c>
      <c r="AQ9" s="29">
        <f>INDEX(WEO!$F$4:$AZ$1000,MATCH("USA|ngdp_d",WEO!$A$4:$A$1000,0),MATCH(Settings!$C$8,WEO!$F$3:$AZ$3,0))/INDEX(WEO!$F$4:$AZ$1000,MATCH("USA|ngdp_d",WEO!$A$4:$A$1000,0),MATCH(AQ$4,WEO!$F$3:$AZ$3,0))</f>
        <v/>
      </c>
      <c r="AR9" s="29">
        <f>INDEX(WEO!$F$4:$AZ$1000,MATCH("USA|ngdp_d",WEO!$A$4:$A$1000,0),MATCH(Settings!$C$8,WEO!$F$3:$AZ$3,0))/INDEX(WEO!$F$4:$AZ$1000,MATCH("USA|ngdp_d",WEO!$A$4:$A$1000,0),MATCH(AR$4,WEO!$F$3:$AZ$3,0))</f>
        <v/>
      </c>
      <c r="AS9" s="29">
        <f>INDEX(WEO!$F$4:$AZ$1000,MATCH("USA|ngdp_d",WEO!$A$4:$A$1000,0),MATCH(Settings!$C$8,WEO!$F$3:$AZ$3,0))/INDEX(WEO!$F$4:$AZ$1000,MATCH("USA|ngdp_d",WEO!$A$4:$A$1000,0),MATCH(AS$4,WEO!$F$3:$AZ$3,0))</f>
        <v/>
      </c>
      <c r="AT9" s="29">
        <f>INDEX(WEO!$F$4:$AZ$1000,MATCH("USA|ngdp_d",WEO!$A$4:$A$1000,0),MATCH(Settings!$C$8,WEO!$F$3:$AZ$3,0))/INDEX(WEO!$F$4:$AZ$1000,MATCH("USA|ngdp_d",WEO!$A$4:$A$1000,0),MATCH(AT$4,WEO!$F$3:$AZ$3,0))</f>
        <v/>
      </c>
      <c r="AU9" s="29">
        <f>INDEX(WEO!$F$4:$AZ$1000,MATCH("USA|ngdp_d",WEO!$A$4:$A$1000,0),MATCH(Settings!$C$8,WEO!$F$3:$AZ$3,0))/INDEX(WEO!$F$4:$AZ$1000,MATCH("USA|ngdp_d",WEO!$A$4:$A$1000,0),MATCH(AU$4,WEO!$F$3:$AZ$3,0))</f>
        <v/>
      </c>
      <c r="AV9" s="29">
        <f>INDEX(WEO!$F$4:$AZ$1000,MATCH("USA|ngdp_d",WEO!$A$4:$A$1000,0),MATCH(Settings!$C$8,WEO!$F$3:$AZ$3,0))/INDEX(WEO!$F$4:$AZ$1000,MATCH("USA|ngdp_d",WEO!$A$4:$A$1000,0),MATCH(AV$4,WEO!$F$3:$AZ$3,0))</f>
        <v/>
      </c>
      <c r="AW9" s="29">
        <f>INDEX(WEO!$F$4:$AZ$1000,MATCH("USA|ngdp_d",WEO!$A$4:$A$1000,0),MATCH(Settings!$C$8,WEO!$F$3:$AZ$3,0))/INDEX(WEO!$F$4:$AZ$1000,MATCH("USA|ngdp_d",WEO!$A$4:$A$1000,0),MATCH(AW$4,WEO!$F$3:$AZ$3,0))</f>
        <v/>
      </c>
      <c r="AX9" s="29">
        <f>INDEX(WEO!$F$4:$AZ$1000,MATCH("USA|ngdp_d",WEO!$A$4:$A$1000,0),MATCH(Settings!$C$8,WEO!$F$3:$AZ$3,0))/INDEX(WEO!$F$4:$AZ$1000,MATCH("USA|ngdp_d",WEO!$A$4:$A$1000,0),MATCH(AX$4,WEO!$F$3:$AZ$3,0))</f>
        <v/>
      </c>
    </row>
    <row r="11">
      <c r="A11" s="20" t="inlineStr">
        <is>
          <t>1. Policies (scenario inputs from MTInputs by row and scenario number; policy paths)</t>
        </is>
      </c>
      <c r="B11" s="21" t="n"/>
      <c r="C11" s="21" t="n"/>
      <c r="D11" s="20" t="inlineStr">
        <is>
          <t>MTInputs row</t>
        </is>
      </c>
      <c r="E11" s="21"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c r="AA11" s="21" t="n"/>
      <c r="AB11" s="21" t="n"/>
      <c r="AC11" s="21" t="n"/>
      <c r="AD11" s="21" t="n"/>
      <c r="AE11" s="21" t="n"/>
      <c r="AF11" s="21" t="n"/>
      <c r="AG11" s="21" t="n"/>
      <c r="AH11" s="21" t="n"/>
      <c r="AI11" s="21" t="n"/>
      <c r="AJ11" s="21" t="n"/>
      <c r="AK11" s="21" t="n"/>
      <c r="AL11" s="21" t="n"/>
      <c r="AM11" s="21" t="n"/>
      <c r="AN11" s="21" t="n"/>
      <c r="AO11" s="21" t="n"/>
      <c r="AP11" s="21" t="n"/>
      <c r="AQ11" s="21" t="n"/>
      <c r="AR11" s="21" t="n"/>
      <c r="AS11" s="21" t="n"/>
      <c r="AT11" s="21" t="n"/>
      <c r="AU11" s="21" t="n"/>
      <c r="AV11" s="21" t="n"/>
      <c r="AW11" s="21" t="n"/>
      <c r="AX11" s="21" t="n"/>
    </row>
    <row r="12" collapsed="1">
      <c r="A12" s="9" t="inlineStr">
        <is>
          <t>cptraj</t>
        </is>
      </c>
      <c r="B12" s="9" t="inlineStr"/>
      <c r="C12" s="9" t="inlineStr"/>
      <c r="H12" s="9">
        <f>INDEX(Variables!$B$5:$B$105,MATCH($A12,Variables!$A$5:$A$105,0))&amp;IF($C12="",""," | "&amp;INDEX(Mapping!$B$5:$B$26,MATCH($C12,Mapping!$A$5:$A$26,0))&amp;" | "&amp;INDEX(Mapping!$B$30:$B$41,MATCH($B12,Mapping!$A$30:$A$41,0)))</f>
        <v/>
      </c>
      <c r="I12" s="9">
        <f>INDEX(Variables!$C$5:$C$105,MATCH($A12,Variables!$A$5:$A$105,0))</f>
        <v/>
      </c>
      <c r="J12" s="9">
        <f>INDEX(Variables!$E$5:$E$105,MATCH($A12,Variables!$A$5:$A$105,0))</f>
        <v/>
      </c>
      <c r="K12" s="30">
        <f>LOWER(Settings!$C$4)&amp;".mit."&amp;$A12&amp;IF($C12="","","."&amp;$C12&amp;"."&amp;$B12)&amp;IF(INDEX(Variables!$D$5:$D$105,MATCH($A12,Variables!$A$5:$A$105,0))="","","."&amp;INDEX(Variables!$D$5:$D$105,MATCH($A12,Variables!$A$5:$A$105,0)))&amp;"."&amp;K$5</f>
        <v/>
      </c>
      <c r="L12" s="31">
        <f>(IF(L$4&lt;L$14,0,L$15+(L$16-L$15)/MAX(L$17-L$14,1)*IF(OR(L$4&lt;=L$17,L$18="Linear*"),L$4-L$14,L$17-L$14)))*IF(LEFT(L$19,7)="Nominal",L$8,1)</f>
        <v/>
      </c>
      <c r="M12" s="32">
        <f>(IF(M$4&lt;M$14,0,M$15+(M$16-M$15)/MAX(M$17-M$14,1)*IF(OR(M$4&lt;=M$17,M$18="Linear*"),M$4-M$14,M$17-M$14)))*IF(LEFT(M$19,7)="Nominal",M$8,1)</f>
        <v/>
      </c>
      <c r="N12" s="32">
        <f>(IF(N$4&lt;N$14,0,N$15+(N$16-N$15)/MAX(N$17-N$14,1)*IF(OR(N$4&lt;=N$17,N$18="Linear*"),N$4-N$14,N$17-N$14)))*IF(LEFT(N$19,7)="Nominal",N$8,1)</f>
        <v/>
      </c>
      <c r="O12" s="32">
        <f>(IF(O$4&lt;O$14,0,O$15+(O$16-O$15)/MAX(O$17-O$14,1)*IF(OR(O$4&lt;=O$17,O$18="Linear*"),O$4-O$14,O$17-O$14)))*IF(LEFT(O$19,7)="Nominal",O$8,1)</f>
        <v/>
      </c>
      <c r="P12" s="32">
        <f>(IF(P$4&lt;P$14,0,P$15+(P$16-P$15)/MAX(P$17-P$14,1)*IF(OR(P$4&lt;=P$17,P$18="Linear*"),P$4-P$14,P$17-P$14)))*IF(LEFT(P$19,7)="Nominal",P$8,1)</f>
        <v/>
      </c>
      <c r="Q12" s="32">
        <f>(IF(Q$4&lt;Q$14,0,Q$15+(Q$16-Q$15)/MAX(Q$17-Q$14,1)*IF(OR(Q$4&lt;=Q$17,Q$18="Linear*"),Q$4-Q$14,Q$17-Q$14)))*IF(LEFT(Q$19,7)="Nominal",Q$8,1)</f>
        <v/>
      </c>
      <c r="R12" s="32">
        <f>(IF(R$4&lt;R$14,0,R$15+(R$16-R$15)/MAX(R$17-R$14,1)*IF(OR(R$4&lt;=R$17,R$18="Linear*"),R$4-R$14,R$17-R$14)))*IF(LEFT(R$19,7)="Nominal",R$8,1)</f>
        <v/>
      </c>
      <c r="S12" s="32">
        <f>(IF(S$4&lt;S$14,0,S$15+(S$16-S$15)/MAX(S$17-S$14,1)*IF(OR(S$4&lt;=S$17,S$18="Linear*"),S$4-S$14,S$17-S$14)))*IF(LEFT(S$19,7)="Nominal",S$8,1)</f>
        <v/>
      </c>
      <c r="T12" s="32">
        <f>(IF(T$4&lt;T$14,0,T$15+(T$16-T$15)/MAX(T$17-T$14,1)*IF(OR(T$4&lt;=T$17,T$18="Linear*"),T$4-T$14,T$17-T$14)))*IF(LEFT(T$19,7)="Nominal",T$8,1)</f>
        <v/>
      </c>
      <c r="U12" s="32">
        <f>(IF(U$4&lt;U$14,0,U$15+(U$16-U$15)/MAX(U$17-U$14,1)*IF(OR(U$4&lt;=U$17,U$18="Linear*"),U$4-U$14,U$17-U$14)))*IF(LEFT(U$19,7)="Nominal",U$8,1)</f>
        <v/>
      </c>
      <c r="V12" s="32">
        <f>(IF(V$4&lt;V$14,0,V$15+(V$16-V$15)/MAX(V$17-V$14,1)*IF(OR(V$4&lt;=V$17,V$18="Linear*"),V$4-V$14,V$17-V$14)))*IF(LEFT(V$19,7)="Nominal",V$8,1)</f>
        <v/>
      </c>
      <c r="W12" s="32">
        <f>(IF(W$4&lt;W$14,0,W$15+(W$16-W$15)/MAX(W$17-W$14,1)*IF(OR(W$4&lt;=W$17,W$18="Linear*"),W$4-W$14,W$17-W$14)))*IF(LEFT(W$19,7)="Nominal",W$8,1)</f>
        <v/>
      </c>
      <c r="X12" s="32">
        <f>(IF(X$4&lt;X$14,0,X$15+(X$16-X$15)/MAX(X$17-X$14,1)*IF(OR(X$4&lt;=X$17,X$18="Linear*"),X$4-X$14,X$17-X$14)))*IF(LEFT(X$19,7)="Nominal",X$8,1)</f>
        <v/>
      </c>
      <c r="Y12" s="32">
        <f>(IF(Y$4&lt;Y$14,0,Y$15+(Y$16-Y$15)/MAX(Y$17-Y$14,1)*IF(OR(Y$4&lt;=Y$17,Y$18="Linear*"),Y$4-Y$14,Y$17-Y$14)))*IF(LEFT(Y$19,7)="Nominal",Y$8,1)</f>
        <v/>
      </c>
      <c r="Z12" s="32">
        <f>(IF(Z$4&lt;Z$14,0,Z$15+(Z$16-Z$15)/MAX(Z$17-Z$14,1)*IF(OR(Z$4&lt;=Z$17,Z$18="Linear*"),Z$4-Z$14,Z$17-Z$14)))*IF(LEFT(Z$19,7)="Nominal",Z$8,1)</f>
        <v/>
      </c>
      <c r="AA12" s="32">
        <f>(IF(AA$4&lt;AA$14,0,AA$15+(AA$16-AA$15)/MAX(AA$17-AA$14,1)*IF(OR(AA$4&lt;=AA$17,AA$18="Linear*"),AA$4-AA$14,AA$17-AA$14)))*IF(LEFT(AA$19,7)="Nominal",AA$8,1)</f>
        <v/>
      </c>
      <c r="AB12" s="32">
        <f>(IF(AB$4&lt;AB$14,0,AB$15+(AB$16-AB$15)/MAX(AB$17-AB$14,1)*IF(OR(AB$4&lt;=AB$17,AB$18="Linear*"),AB$4-AB$14,AB$17-AB$14)))*IF(LEFT(AB$19,7)="Nominal",AB$8,1)</f>
        <v/>
      </c>
      <c r="AC12" s="32">
        <f>(IF(AC$4&lt;AC$14,0,AC$15+(AC$16-AC$15)/MAX(AC$17-AC$14,1)*IF(OR(AC$4&lt;=AC$17,AC$18="Linear*"),AC$4-AC$14,AC$17-AC$14)))*IF(LEFT(AC$19,7)="Nominal",AC$8,1)</f>
        <v/>
      </c>
      <c r="AD12" s="33">
        <f>PATH(AD$4,AD$14,AD$17,AD$15,AD$16,AD$18="Linear*")*IF(LEFT(AD$19,7)="Nominal",AD$8,1)</f>
        <v/>
      </c>
      <c r="AE12" s="30">
        <f>LOWER(Settings!$C$4)&amp;".mit."&amp;$A12&amp;IF($C12="","","."&amp;$C12&amp;"."&amp;$B12)&amp;IF(INDEX(Variables!$D$5:$D$105,MATCH($A12,Variables!$A$5:$A$105,0))="","","."&amp;INDEX(Variables!$D$5:$D$105,MATCH($A12,Variables!$A$5:$A$105,0)))&amp;"."&amp;AE$5</f>
        <v/>
      </c>
      <c r="AF12" s="31">
        <f>(IF(AF$4&lt;AF$14,0,AF$15+(AF$16-AF$15)/MAX(AF$17-AF$14,1)*IF(OR(AF$4&lt;=AF$17,AF$18="Linear*"),AF$4-AF$14,AF$17-AF$14)))*IF(LEFT(AF$19,7)="Nominal",AF$8,1)</f>
        <v/>
      </c>
      <c r="AG12" s="32">
        <f>(IF(AG$4&lt;AG$14,0,AG$15+(AG$16-AG$15)/MAX(AG$17-AG$14,1)*IF(OR(AG$4&lt;=AG$17,AG$18="Linear*"),AG$4-AG$14,AG$17-AG$14)))*IF(LEFT(AG$19,7)="Nominal",AG$8,1)</f>
        <v/>
      </c>
      <c r="AH12" s="32">
        <f>(IF(AH$4&lt;AH$14,0,AH$15+(AH$16-AH$15)/MAX(AH$17-AH$14,1)*IF(OR(AH$4&lt;=AH$17,AH$18="Linear*"),AH$4-AH$14,AH$17-AH$14)))*IF(LEFT(AH$19,7)="Nominal",AH$8,1)</f>
        <v/>
      </c>
      <c r="AI12" s="32">
        <f>(IF(AI$4&lt;AI$14,0,AI$15+(AI$16-AI$15)/MAX(AI$17-AI$14,1)*IF(OR(AI$4&lt;=AI$17,AI$18="Linear*"),AI$4-AI$14,AI$17-AI$14)))*IF(LEFT(AI$19,7)="Nominal",AI$8,1)</f>
        <v/>
      </c>
      <c r="AJ12" s="32">
        <f>(IF(AJ$4&lt;AJ$14,0,AJ$15+(AJ$16-AJ$15)/MAX(AJ$17-AJ$14,1)*IF(OR(AJ$4&lt;=AJ$17,AJ$18="Linear*"),AJ$4-AJ$14,AJ$17-AJ$14)))*IF(LEFT(AJ$19,7)="Nominal",AJ$8,1)</f>
        <v/>
      </c>
      <c r="AK12" s="32">
        <f>(IF(AK$4&lt;AK$14,0,AK$15+(AK$16-AK$15)/MAX(AK$17-AK$14,1)*IF(OR(AK$4&lt;=AK$17,AK$18="Linear*"),AK$4-AK$14,AK$17-AK$14)))*IF(LEFT(AK$19,7)="Nominal",AK$8,1)</f>
        <v/>
      </c>
      <c r="AL12" s="32">
        <f>(IF(AL$4&lt;AL$14,0,AL$15+(AL$16-AL$15)/MAX(AL$17-AL$14,1)*IF(OR(AL$4&lt;=AL$17,AL$18="Linear*"),AL$4-AL$14,AL$17-AL$14)))*IF(LEFT(AL$19,7)="Nominal",AL$8,1)</f>
        <v/>
      </c>
      <c r="AM12" s="32">
        <f>(IF(AM$4&lt;AM$14,0,AM$15+(AM$16-AM$15)/MAX(AM$17-AM$14,1)*IF(OR(AM$4&lt;=AM$17,AM$18="Linear*"),AM$4-AM$14,AM$17-AM$14)))*IF(LEFT(AM$19,7)="Nominal",AM$8,1)</f>
        <v/>
      </c>
      <c r="AN12" s="32">
        <f>(IF(AN$4&lt;AN$14,0,AN$15+(AN$16-AN$15)/MAX(AN$17-AN$14,1)*IF(OR(AN$4&lt;=AN$17,AN$18="Linear*"),AN$4-AN$14,AN$17-AN$14)))*IF(LEFT(AN$19,7)="Nominal",AN$8,1)</f>
        <v/>
      </c>
      <c r="AO12" s="32">
        <f>(IF(AO$4&lt;AO$14,0,AO$15+(AO$16-AO$15)/MAX(AO$17-AO$14,1)*IF(OR(AO$4&lt;=AO$17,AO$18="Linear*"),AO$4-AO$14,AO$17-AO$14)))*IF(LEFT(AO$19,7)="Nominal",AO$8,1)</f>
        <v/>
      </c>
      <c r="AP12" s="32">
        <f>(IF(AP$4&lt;AP$14,0,AP$15+(AP$16-AP$15)/MAX(AP$17-AP$14,1)*IF(OR(AP$4&lt;=AP$17,AP$18="Linear*"),AP$4-AP$14,AP$17-AP$14)))*IF(LEFT(AP$19,7)="Nominal",AP$8,1)</f>
        <v/>
      </c>
      <c r="AQ12" s="32">
        <f>(IF(AQ$4&lt;AQ$14,0,AQ$15+(AQ$16-AQ$15)/MAX(AQ$17-AQ$14,1)*IF(OR(AQ$4&lt;=AQ$17,AQ$18="Linear*"),AQ$4-AQ$14,AQ$17-AQ$14)))*IF(LEFT(AQ$19,7)="Nominal",AQ$8,1)</f>
        <v/>
      </c>
      <c r="AR12" s="32">
        <f>(IF(AR$4&lt;AR$14,0,AR$15+(AR$16-AR$15)/MAX(AR$17-AR$14,1)*IF(OR(AR$4&lt;=AR$17,AR$18="Linear*"),AR$4-AR$14,AR$17-AR$14)))*IF(LEFT(AR$19,7)="Nominal",AR$8,1)</f>
        <v/>
      </c>
      <c r="AS12" s="32">
        <f>(IF(AS$4&lt;AS$14,0,AS$15+(AS$16-AS$15)/MAX(AS$17-AS$14,1)*IF(OR(AS$4&lt;=AS$17,AS$18="Linear*"),AS$4-AS$14,AS$17-AS$14)))*IF(LEFT(AS$19,7)="Nominal",AS$8,1)</f>
        <v/>
      </c>
      <c r="AT12" s="32">
        <f>(IF(AT$4&lt;AT$14,0,AT$15+(AT$16-AT$15)/MAX(AT$17-AT$14,1)*IF(OR(AT$4&lt;=AT$17,AT$18="Linear*"),AT$4-AT$14,AT$17-AT$14)))*IF(LEFT(AT$19,7)="Nominal",AT$8,1)</f>
        <v/>
      </c>
      <c r="AU12" s="32">
        <f>(IF(AU$4&lt;AU$14,0,AU$15+(AU$16-AU$15)/MAX(AU$17-AU$14,1)*IF(OR(AU$4&lt;=AU$17,AU$18="Linear*"),AU$4-AU$14,AU$17-AU$14)))*IF(LEFT(AU$19,7)="Nominal",AU$8,1)</f>
        <v/>
      </c>
      <c r="AV12" s="32">
        <f>(IF(AV$4&lt;AV$14,0,AV$15+(AV$16-AV$15)/MAX(AV$17-AV$14,1)*IF(OR(AV$4&lt;=AV$17,AV$18="Linear*"),AV$4-AV$14,AV$17-AV$14)))*IF(LEFT(AV$19,7)="Nominal",AV$8,1)</f>
        <v/>
      </c>
      <c r="AW12" s="32">
        <f>(IF(AW$4&lt;AW$14,0,AW$15+(AW$16-AW$15)/MAX(AW$17-AW$14,1)*IF(OR(AW$4&lt;=AW$17,AW$18="Linear*"),AW$4-AW$14,AW$17-AW$14)))*IF(LEFT(AW$19,7)="Nominal",AW$8,1)</f>
        <v/>
      </c>
      <c r="AX12" s="33">
        <f>PATH(AX$4,AX$14,AX$17,AX$15,AX$16,AX$18="Linear*")*IF(LEFT(AX$19,7)="Nominal",AX$8,1)</f>
        <v/>
      </c>
    </row>
    <row r="13" hidden="1" outlineLevel="1">
      <c r="H13" s="34" t="inlineStr">
        <is>
          <t>Carbon tax (MTInputs rows 18-21, 265, 266)</t>
        </is>
      </c>
    </row>
    <row r="14" hidden="1" outlineLevel="1">
      <c r="A14" s="5" t="inlineStr">
        <is>
          <t>CPIntro</t>
        </is>
      </c>
      <c r="B14" s="5" t="inlineStr"/>
      <c r="C14" s="5" t="inlineStr"/>
      <c r="D14" s="8" t="n">
        <v>18</v>
      </c>
      <c r="H14" s="5">
        <f>INDEX(Variables!$B$5:$B$105,MATCH($A14,Variables!$A$5:$A$105,0))&amp;IF($C14="",""," | "&amp;INDEX(Mapping!$B$5:$B$26,MATCH($C14,Mapping!$A$5:$A$26,0))&amp;" | "&amp;INDEX(Mapping!$B$30:$B$41,MATCH($B14,Mapping!$A$30:$A$41,0)))</f>
        <v/>
      </c>
      <c r="I14" s="5">
        <f>INDEX(Variables!$C$5:$C$105,MATCH($A14,Variables!$A$5:$A$105,0))</f>
        <v/>
      </c>
      <c r="J14" s="5">
        <f>INDEX(Variables!$E$5:$E$105,MATCH($A14,Variables!$A$5:$A$105,0))</f>
        <v/>
      </c>
      <c r="K14" s="25">
        <f>LOWER(Settings!$C$4)&amp;".mit."&amp;$A14&amp;IF($C14="","","."&amp;$C14&amp;"."&amp;$B14)&amp;IF(INDEX(Variables!$D$5:$D$105,MATCH($A14,Variables!$A$5:$A$105,0))="","","."&amp;INDEX(Variables!$D$5:$D$105,MATCH($A14,Variables!$A$5:$A$105,0)))&amp;"."&amp;K$5</f>
        <v/>
      </c>
      <c r="L14" s="23">
        <f>INDEX(MTInputs!$J$1:$AZ$415,$D14,MATCH(L$5,MTInputs!$J$5:$AZ$5,0))</f>
        <v/>
      </c>
      <c r="M14" s="24">
        <f>INDEX(MTInputs!$J$1:$AZ$415,$D14,MATCH(M$5,MTInputs!$J$5:$AZ$5,0))</f>
        <v/>
      </c>
      <c r="N14" s="24">
        <f>INDEX(MTInputs!$J$1:$AZ$415,$D14,MATCH(N$5,MTInputs!$J$5:$AZ$5,0))</f>
        <v/>
      </c>
      <c r="O14" s="24">
        <f>INDEX(MTInputs!$J$1:$AZ$415,$D14,MATCH(O$5,MTInputs!$J$5:$AZ$5,0))</f>
        <v/>
      </c>
      <c r="P14" s="24">
        <f>INDEX(MTInputs!$J$1:$AZ$415,$D14,MATCH(P$5,MTInputs!$J$5:$AZ$5,0))</f>
        <v/>
      </c>
      <c r="Q14" s="24">
        <f>INDEX(MTInputs!$J$1:$AZ$415,$D14,MATCH(Q$5,MTInputs!$J$5:$AZ$5,0))</f>
        <v/>
      </c>
      <c r="R14" s="24">
        <f>INDEX(MTInputs!$J$1:$AZ$415,$D14,MATCH(R$5,MTInputs!$J$5:$AZ$5,0))</f>
        <v/>
      </c>
      <c r="S14" s="24">
        <f>INDEX(MTInputs!$J$1:$AZ$415,$D14,MATCH(S$5,MTInputs!$J$5:$AZ$5,0))</f>
        <v/>
      </c>
      <c r="T14" s="24">
        <f>INDEX(MTInputs!$J$1:$AZ$415,$D14,MATCH(T$5,MTInputs!$J$5:$AZ$5,0))</f>
        <v/>
      </c>
      <c r="U14" s="24">
        <f>INDEX(MTInputs!$J$1:$AZ$415,$D14,MATCH(U$5,MTInputs!$J$5:$AZ$5,0))</f>
        <v/>
      </c>
      <c r="V14" s="24">
        <f>INDEX(MTInputs!$J$1:$AZ$415,$D14,MATCH(V$5,MTInputs!$J$5:$AZ$5,0))</f>
        <v/>
      </c>
      <c r="W14" s="24">
        <f>INDEX(MTInputs!$J$1:$AZ$415,$D14,MATCH(W$5,MTInputs!$J$5:$AZ$5,0))</f>
        <v/>
      </c>
      <c r="X14" s="24">
        <f>INDEX(MTInputs!$J$1:$AZ$415,$D14,MATCH(X$5,MTInputs!$J$5:$AZ$5,0))</f>
        <v/>
      </c>
      <c r="Y14" s="24">
        <f>INDEX(MTInputs!$J$1:$AZ$415,$D14,MATCH(Y$5,MTInputs!$J$5:$AZ$5,0))</f>
        <v/>
      </c>
      <c r="Z14" s="24">
        <f>INDEX(MTInputs!$J$1:$AZ$415,$D14,MATCH(Z$5,MTInputs!$J$5:$AZ$5,0))</f>
        <v/>
      </c>
      <c r="AA14" s="24">
        <f>INDEX(MTInputs!$J$1:$AZ$415,$D14,MATCH(AA$5,MTInputs!$J$5:$AZ$5,0))</f>
        <v/>
      </c>
      <c r="AB14" s="24">
        <f>INDEX(MTInputs!$J$1:$AZ$415,$D14,MATCH(AB$5,MTInputs!$J$5:$AZ$5,0))</f>
        <v/>
      </c>
      <c r="AC14" s="24">
        <f>INDEX(MTInputs!$J$1:$AZ$415,$D14,MATCH(AC$5,MTInputs!$J$5:$AZ$5,0))</f>
        <v/>
      </c>
      <c r="AD14" s="24">
        <f>INDEX(MTInputs!$J$1:$AZ$415,$D14,MATCH(AD$5,MTInputs!$J$5:$AZ$5,0))</f>
        <v/>
      </c>
      <c r="AE14" s="25">
        <f>LOWER(Settings!$C$4)&amp;".mit."&amp;$A14&amp;IF($C14="","","."&amp;$C14&amp;"."&amp;$B14)&amp;IF(INDEX(Variables!$D$5:$D$105,MATCH($A14,Variables!$A$5:$A$105,0))="","","."&amp;INDEX(Variables!$D$5:$D$105,MATCH($A14,Variables!$A$5:$A$105,0)))&amp;"."&amp;AE$5</f>
        <v/>
      </c>
      <c r="AF14" s="23">
        <f>INDEX(MTInputs!$J$1:$AZ$415,$D14,MATCH(AF$5,MTInputs!$J$5:$AZ$5,0))</f>
        <v/>
      </c>
      <c r="AG14" s="24">
        <f>INDEX(MTInputs!$J$1:$AZ$415,$D14,MATCH(AG$5,MTInputs!$J$5:$AZ$5,0))</f>
        <v/>
      </c>
      <c r="AH14" s="24">
        <f>INDEX(MTInputs!$J$1:$AZ$415,$D14,MATCH(AH$5,MTInputs!$J$5:$AZ$5,0))</f>
        <v/>
      </c>
      <c r="AI14" s="24">
        <f>INDEX(MTInputs!$J$1:$AZ$415,$D14,MATCH(AI$5,MTInputs!$J$5:$AZ$5,0))</f>
        <v/>
      </c>
      <c r="AJ14" s="24">
        <f>INDEX(MTInputs!$J$1:$AZ$415,$D14,MATCH(AJ$5,MTInputs!$J$5:$AZ$5,0))</f>
        <v/>
      </c>
      <c r="AK14" s="24">
        <f>INDEX(MTInputs!$J$1:$AZ$415,$D14,MATCH(AK$5,MTInputs!$J$5:$AZ$5,0))</f>
        <v/>
      </c>
      <c r="AL14" s="24">
        <f>INDEX(MTInputs!$J$1:$AZ$415,$D14,MATCH(AL$5,MTInputs!$J$5:$AZ$5,0))</f>
        <v/>
      </c>
      <c r="AM14" s="24">
        <f>INDEX(MTInputs!$J$1:$AZ$415,$D14,MATCH(AM$5,MTInputs!$J$5:$AZ$5,0))</f>
        <v/>
      </c>
      <c r="AN14" s="24">
        <f>INDEX(MTInputs!$J$1:$AZ$415,$D14,MATCH(AN$5,MTInputs!$J$5:$AZ$5,0))</f>
        <v/>
      </c>
      <c r="AO14" s="24">
        <f>INDEX(MTInputs!$J$1:$AZ$415,$D14,MATCH(AO$5,MTInputs!$J$5:$AZ$5,0))</f>
        <v/>
      </c>
      <c r="AP14" s="24">
        <f>INDEX(MTInputs!$J$1:$AZ$415,$D14,MATCH(AP$5,MTInputs!$J$5:$AZ$5,0))</f>
        <v/>
      </c>
      <c r="AQ14" s="24">
        <f>INDEX(MTInputs!$J$1:$AZ$415,$D14,MATCH(AQ$5,MTInputs!$J$5:$AZ$5,0))</f>
        <v/>
      </c>
      <c r="AR14" s="24">
        <f>INDEX(MTInputs!$J$1:$AZ$415,$D14,MATCH(AR$5,MTInputs!$J$5:$AZ$5,0))</f>
        <v/>
      </c>
      <c r="AS14" s="24">
        <f>INDEX(MTInputs!$J$1:$AZ$415,$D14,MATCH(AS$5,MTInputs!$J$5:$AZ$5,0))</f>
        <v/>
      </c>
      <c r="AT14" s="24">
        <f>INDEX(MTInputs!$J$1:$AZ$415,$D14,MATCH(AT$5,MTInputs!$J$5:$AZ$5,0))</f>
        <v/>
      </c>
      <c r="AU14" s="24">
        <f>INDEX(MTInputs!$J$1:$AZ$415,$D14,MATCH(AU$5,MTInputs!$J$5:$AZ$5,0))</f>
        <v/>
      </c>
      <c r="AV14" s="24">
        <f>INDEX(MTInputs!$J$1:$AZ$415,$D14,MATCH(AV$5,MTInputs!$J$5:$AZ$5,0))</f>
        <v/>
      </c>
      <c r="AW14" s="24">
        <f>INDEX(MTInputs!$J$1:$AZ$415,$D14,MATCH(AW$5,MTInputs!$J$5:$AZ$5,0))</f>
        <v/>
      </c>
      <c r="AX14" s="24">
        <f>INDEX(MTInputs!$J$1:$AZ$415,$D14,MATCH(AX$5,MTInputs!$J$5:$AZ$5,0))</f>
        <v/>
      </c>
    </row>
    <row r="15" hidden="1" outlineLevel="1">
      <c r="A15" s="5" t="inlineStr">
        <is>
          <t>CPLevelStart</t>
        </is>
      </c>
      <c r="B15" s="5" t="inlineStr"/>
      <c r="C15" s="5" t="inlineStr"/>
      <c r="D15" s="8" t="n">
        <v>19</v>
      </c>
      <c r="H15" s="5">
        <f>INDEX(Variables!$B$5:$B$105,MATCH($A15,Variables!$A$5:$A$105,0))&amp;IF($C15="",""," | "&amp;INDEX(Mapping!$B$5:$B$26,MATCH($C15,Mapping!$A$5:$A$26,0))&amp;" | "&amp;INDEX(Mapping!$B$30:$B$41,MATCH($B15,Mapping!$A$30:$A$41,0)))</f>
        <v/>
      </c>
      <c r="I15" s="5">
        <f>INDEX(Variables!$C$5:$C$105,MATCH($A15,Variables!$A$5:$A$105,0))</f>
        <v/>
      </c>
      <c r="J15" s="5">
        <f>INDEX(Variables!$E$5:$E$105,MATCH($A15,Variables!$A$5:$A$105,0))</f>
        <v/>
      </c>
      <c r="K15" s="25">
        <f>LOWER(Settings!$C$4)&amp;".mit."&amp;$A15&amp;IF($C15="","","."&amp;$C15&amp;"."&amp;$B15)&amp;IF(INDEX(Variables!$D$5:$D$105,MATCH($A15,Variables!$A$5:$A$105,0))="","","."&amp;INDEX(Variables!$D$5:$D$105,MATCH($A15,Variables!$A$5:$A$105,0)))&amp;"."&amp;K$5</f>
        <v/>
      </c>
      <c r="L15" s="35">
        <f>INDEX(MTInputs!$J$1:$AZ$415,$D15,MATCH(L$5,MTInputs!$J$5:$AZ$5,0))</f>
        <v/>
      </c>
      <c r="M15" s="36">
        <f>INDEX(MTInputs!$J$1:$AZ$415,$D15,MATCH(M$5,MTInputs!$J$5:$AZ$5,0))</f>
        <v/>
      </c>
      <c r="N15" s="36">
        <f>INDEX(MTInputs!$J$1:$AZ$415,$D15,MATCH(N$5,MTInputs!$J$5:$AZ$5,0))</f>
        <v/>
      </c>
      <c r="O15" s="36">
        <f>INDEX(MTInputs!$J$1:$AZ$415,$D15,MATCH(O$5,MTInputs!$J$5:$AZ$5,0))</f>
        <v/>
      </c>
      <c r="P15" s="36">
        <f>INDEX(MTInputs!$J$1:$AZ$415,$D15,MATCH(P$5,MTInputs!$J$5:$AZ$5,0))</f>
        <v/>
      </c>
      <c r="Q15" s="36">
        <f>INDEX(MTInputs!$J$1:$AZ$415,$D15,MATCH(Q$5,MTInputs!$J$5:$AZ$5,0))</f>
        <v/>
      </c>
      <c r="R15" s="36">
        <f>INDEX(MTInputs!$J$1:$AZ$415,$D15,MATCH(R$5,MTInputs!$J$5:$AZ$5,0))</f>
        <v/>
      </c>
      <c r="S15" s="36">
        <f>INDEX(MTInputs!$J$1:$AZ$415,$D15,MATCH(S$5,MTInputs!$J$5:$AZ$5,0))</f>
        <v/>
      </c>
      <c r="T15" s="36">
        <f>INDEX(MTInputs!$J$1:$AZ$415,$D15,MATCH(T$5,MTInputs!$J$5:$AZ$5,0))</f>
        <v/>
      </c>
      <c r="U15" s="36">
        <f>INDEX(MTInputs!$J$1:$AZ$415,$D15,MATCH(U$5,MTInputs!$J$5:$AZ$5,0))</f>
        <v/>
      </c>
      <c r="V15" s="36">
        <f>INDEX(MTInputs!$J$1:$AZ$415,$D15,MATCH(V$5,MTInputs!$J$5:$AZ$5,0))</f>
        <v/>
      </c>
      <c r="W15" s="36">
        <f>INDEX(MTInputs!$J$1:$AZ$415,$D15,MATCH(W$5,MTInputs!$J$5:$AZ$5,0))</f>
        <v/>
      </c>
      <c r="X15" s="36">
        <f>INDEX(MTInputs!$J$1:$AZ$415,$D15,MATCH(X$5,MTInputs!$J$5:$AZ$5,0))</f>
        <v/>
      </c>
      <c r="Y15" s="36">
        <f>INDEX(MTInputs!$J$1:$AZ$415,$D15,MATCH(Y$5,MTInputs!$J$5:$AZ$5,0))</f>
        <v/>
      </c>
      <c r="Z15" s="36">
        <f>INDEX(MTInputs!$J$1:$AZ$415,$D15,MATCH(Z$5,MTInputs!$J$5:$AZ$5,0))</f>
        <v/>
      </c>
      <c r="AA15" s="36">
        <f>INDEX(MTInputs!$J$1:$AZ$415,$D15,MATCH(AA$5,MTInputs!$J$5:$AZ$5,0))</f>
        <v/>
      </c>
      <c r="AB15" s="36">
        <f>INDEX(MTInputs!$J$1:$AZ$415,$D15,MATCH(AB$5,MTInputs!$J$5:$AZ$5,0))</f>
        <v/>
      </c>
      <c r="AC15" s="36">
        <f>INDEX(MTInputs!$J$1:$AZ$415,$D15,MATCH(AC$5,MTInputs!$J$5:$AZ$5,0))</f>
        <v/>
      </c>
      <c r="AD15" s="36">
        <f>INDEX(MTInputs!$J$1:$AZ$415,$D15,MATCH(AD$5,MTInputs!$J$5:$AZ$5,0))</f>
        <v/>
      </c>
      <c r="AE15" s="25">
        <f>LOWER(Settings!$C$4)&amp;".mit."&amp;$A15&amp;IF($C15="","","."&amp;$C15&amp;"."&amp;$B15)&amp;IF(INDEX(Variables!$D$5:$D$105,MATCH($A15,Variables!$A$5:$A$105,0))="","","."&amp;INDEX(Variables!$D$5:$D$105,MATCH($A15,Variables!$A$5:$A$105,0)))&amp;"."&amp;AE$5</f>
        <v/>
      </c>
      <c r="AF15" s="35">
        <f>INDEX(MTInputs!$J$1:$AZ$415,$D15,MATCH(AF$5,MTInputs!$J$5:$AZ$5,0))</f>
        <v/>
      </c>
      <c r="AG15" s="36">
        <f>INDEX(MTInputs!$J$1:$AZ$415,$D15,MATCH(AG$5,MTInputs!$J$5:$AZ$5,0))</f>
        <v/>
      </c>
      <c r="AH15" s="36">
        <f>INDEX(MTInputs!$J$1:$AZ$415,$D15,MATCH(AH$5,MTInputs!$J$5:$AZ$5,0))</f>
        <v/>
      </c>
      <c r="AI15" s="36">
        <f>INDEX(MTInputs!$J$1:$AZ$415,$D15,MATCH(AI$5,MTInputs!$J$5:$AZ$5,0))</f>
        <v/>
      </c>
      <c r="AJ15" s="36">
        <f>INDEX(MTInputs!$J$1:$AZ$415,$D15,MATCH(AJ$5,MTInputs!$J$5:$AZ$5,0))</f>
        <v/>
      </c>
      <c r="AK15" s="36">
        <f>INDEX(MTInputs!$J$1:$AZ$415,$D15,MATCH(AK$5,MTInputs!$J$5:$AZ$5,0))</f>
        <v/>
      </c>
      <c r="AL15" s="36">
        <f>INDEX(MTInputs!$J$1:$AZ$415,$D15,MATCH(AL$5,MTInputs!$J$5:$AZ$5,0))</f>
        <v/>
      </c>
      <c r="AM15" s="36">
        <f>INDEX(MTInputs!$J$1:$AZ$415,$D15,MATCH(AM$5,MTInputs!$J$5:$AZ$5,0))</f>
        <v/>
      </c>
      <c r="AN15" s="36">
        <f>INDEX(MTInputs!$J$1:$AZ$415,$D15,MATCH(AN$5,MTInputs!$J$5:$AZ$5,0))</f>
        <v/>
      </c>
      <c r="AO15" s="36">
        <f>INDEX(MTInputs!$J$1:$AZ$415,$D15,MATCH(AO$5,MTInputs!$J$5:$AZ$5,0))</f>
        <v/>
      </c>
      <c r="AP15" s="36">
        <f>INDEX(MTInputs!$J$1:$AZ$415,$D15,MATCH(AP$5,MTInputs!$J$5:$AZ$5,0))</f>
        <v/>
      </c>
      <c r="AQ15" s="36">
        <f>INDEX(MTInputs!$J$1:$AZ$415,$D15,MATCH(AQ$5,MTInputs!$J$5:$AZ$5,0))</f>
        <v/>
      </c>
      <c r="AR15" s="36">
        <f>INDEX(MTInputs!$J$1:$AZ$415,$D15,MATCH(AR$5,MTInputs!$J$5:$AZ$5,0))</f>
        <v/>
      </c>
      <c r="AS15" s="36">
        <f>INDEX(MTInputs!$J$1:$AZ$415,$D15,MATCH(AS$5,MTInputs!$J$5:$AZ$5,0))</f>
        <v/>
      </c>
      <c r="AT15" s="36">
        <f>INDEX(MTInputs!$J$1:$AZ$415,$D15,MATCH(AT$5,MTInputs!$J$5:$AZ$5,0))</f>
        <v/>
      </c>
      <c r="AU15" s="36">
        <f>INDEX(MTInputs!$J$1:$AZ$415,$D15,MATCH(AU$5,MTInputs!$J$5:$AZ$5,0))</f>
        <v/>
      </c>
      <c r="AV15" s="36">
        <f>INDEX(MTInputs!$J$1:$AZ$415,$D15,MATCH(AV$5,MTInputs!$J$5:$AZ$5,0))</f>
        <v/>
      </c>
      <c r="AW15" s="36">
        <f>INDEX(MTInputs!$J$1:$AZ$415,$D15,MATCH(AW$5,MTInputs!$J$5:$AZ$5,0))</f>
        <v/>
      </c>
      <c r="AX15" s="36">
        <f>INDEX(MTInputs!$J$1:$AZ$415,$D15,MATCH(AX$5,MTInputs!$J$5:$AZ$5,0))</f>
        <v/>
      </c>
    </row>
    <row r="16" hidden="1" outlineLevel="1">
      <c r="A16" s="5" t="inlineStr">
        <is>
          <t>CPLevelTarget</t>
        </is>
      </c>
      <c r="B16" s="5" t="inlineStr"/>
      <c r="C16" s="5" t="inlineStr"/>
      <c r="D16" s="8" t="n">
        <v>20</v>
      </c>
      <c r="H16" s="5">
        <f>INDEX(Variables!$B$5:$B$105,MATCH($A16,Variables!$A$5:$A$105,0))&amp;IF($C16="",""," | "&amp;INDEX(Mapping!$B$5:$B$26,MATCH($C16,Mapping!$A$5:$A$26,0))&amp;" | "&amp;INDEX(Mapping!$B$30:$B$41,MATCH($B16,Mapping!$A$30:$A$41,0)))</f>
        <v/>
      </c>
      <c r="I16" s="5">
        <f>INDEX(Variables!$C$5:$C$105,MATCH($A16,Variables!$A$5:$A$105,0))</f>
        <v/>
      </c>
      <c r="J16" s="5">
        <f>INDEX(Variables!$E$5:$E$105,MATCH($A16,Variables!$A$5:$A$105,0))</f>
        <v/>
      </c>
      <c r="K16" s="25">
        <f>LOWER(Settings!$C$4)&amp;".mit."&amp;$A16&amp;IF($C16="","","."&amp;$C16&amp;"."&amp;$B16)&amp;IF(INDEX(Variables!$D$5:$D$105,MATCH($A16,Variables!$A$5:$A$105,0))="","","."&amp;INDEX(Variables!$D$5:$D$105,MATCH($A16,Variables!$A$5:$A$105,0)))&amp;"."&amp;K$5</f>
        <v/>
      </c>
      <c r="L16" s="35">
        <f>INDEX(MTInputs!$J$1:$AZ$415,$D16,MATCH(L$5,MTInputs!$J$5:$AZ$5,0))</f>
        <v/>
      </c>
      <c r="M16" s="36">
        <f>INDEX(MTInputs!$J$1:$AZ$415,$D16,MATCH(M$5,MTInputs!$J$5:$AZ$5,0))</f>
        <v/>
      </c>
      <c r="N16" s="36">
        <f>INDEX(MTInputs!$J$1:$AZ$415,$D16,MATCH(N$5,MTInputs!$J$5:$AZ$5,0))</f>
        <v/>
      </c>
      <c r="O16" s="36">
        <f>INDEX(MTInputs!$J$1:$AZ$415,$D16,MATCH(O$5,MTInputs!$J$5:$AZ$5,0))</f>
        <v/>
      </c>
      <c r="P16" s="36">
        <f>INDEX(MTInputs!$J$1:$AZ$415,$D16,MATCH(P$5,MTInputs!$J$5:$AZ$5,0))</f>
        <v/>
      </c>
      <c r="Q16" s="36">
        <f>INDEX(MTInputs!$J$1:$AZ$415,$D16,MATCH(Q$5,MTInputs!$J$5:$AZ$5,0))</f>
        <v/>
      </c>
      <c r="R16" s="36">
        <f>INDEX(MTInputs!$J$1:$AZ$415,$D16,MATCH(R$5,MTInputs!$J$5:$AZ$5,0))</f>
        <v/>
      </c>
      <c r="S16" s="36">
        <f>INDEX(MTInputs!$J$1:$AZ$415,$D16,MATCH(S$5,MTInputs!$J$5:$AZ$5,0))</f>
        <v/>
      </c>
      <c r="T16" s="36">
        <f>INDEX(MTInputs!$J$1:$AZ$415,$D16,MATCH(T$5,MTInputs!$J$5:$AZ$5,0))</f>
        <v/>
      </c>
      <c r="U16" s="36">
        <f>INDEX(MTInputs!$J$1:$AZ$415,$D16,MATCH(U$5,MTInputs!$J$5:$AZ$5,0))</f>
        <v/>
      </c>
      <c r="V16" s="36">
        <f>INDEX(MTInputs!$J$1:$AZ$415,$D16,MATCH(V$5,MTInputs!$J$5:$AZ$5,0))</f>
        <v/>
      </c>
      <c r="W16" s="36">
        <f>INDEX(MTInputs!$J$1:$AZ$415,$D16,MATCH(W$5,MTInputs!$J$5:$AZ$5,0))</f>
        <v/>
      </c>
      <c r="X16" s="36">
        <f>INDEX(MTInputs!$J$1:$AZ$415,$D16,MATCH(X$5,MTInputs!$J$5:$AZ$5,0))</f>
        <v/>
      </c>
      <c r="Y16" s="36">
        <f>INDEX(MTInputs!$J$1:$AZ$415,$D16,MATCH(Y$5,MTInputs!$J$5:$AZ$5,0))</f>
        <v/>
      </c>
      <c r="Z16" s="36">
        <f>INDEX(MTInputs!$J$1:$AZ$415,$D16,MATCH(Z$5,MTInputs!$J$5:$AZ$5,0))</f>
        <v/>
      </c>
      <c r="AA16" s="36">
        <f>INDEX(MTInputs!$J$1:$AZ$415,$D16,MATCH(AA$5,MTInputs!$J$5:$AZ$5,0))</f>
        <v/>
      </c>
      <c r="AB16" s="36">
        <f>INDEX(MTInputs!$J$1:$AZ$415,$D16,MATCH(AB$5,MTInputs!$J$5:$AZ$5,0))</f>
        <v/>
      </c>
      <c r="AC16" s="36">
        <f>INDEX(MTInputs!$J$1:$AZ$415,$D16,MATCH(AC$5,MTInputs!$J$5:$AZ$5,0))</f>
        <v/>
      </c>
      <c r="AD16" s="36">
        <f>INDEX(MTInputs!$J$1:$AZ$415,$D16,MATCH(AD$5,MTInputs!$J$5:$AZ$5,0))</f>
        <v/>
      </c>
      <c r="AE16" s="25">
        <f>LOWER(Settings!$C$4)&amp;".mit."&amp;$A16&amp;IF($C16="","","."&amp;$C16&amp;"."&amp;$B16)&amp;IF(INDEX(Variables!$D$5:$D$105,MATCH($A16,Variables!$A$5:$A$105,0))="","","."&amp;INDEX(Variables!$D$5:$D$105,MATCH($A16,Variables!$A$5:$A$105,0)))&amp;"."&amp;AE$5</f>
        <v/>
      </c>
      <c r="AF16" s="35">
        <f>INDEX(MTInputs!$J$1:$AZ$415,$D16,MATCH(AF$5,MTInputs!$J$5:$AZ$5,0))</f>
        <v/>
      </c>
      <c r="AG16" s="36">
        <f>INDEX(MTInputs!$J$1:$AZ$415,$D16,MATCH(AG$5,MTInputs!$J$5:$AZ$5,0))</f>
        <v/>
      </c>
      <c r="AH16" s="36">
        <f>INDEX(MTInputs!$J$1:$AZ$415,$D16,MATCH(AH$5,MTInputs!$J$5:$AZ$5,0))</f>
        <v/>
      </c>
      <c r="AI16" s="36">
        <f>INDEX(MTInputs!$J$1:$AZ$415,$D16,MATCH(AI$5,MTInputs!$J$5:$AZ$5,0))</f>
        <v/>
      </c>
      <c r="AJ16" s="36">
        <f>INDEX(MTInputs!$J$1:$AZ$415,$D16,MATCH(AJ$5,MTInputs!$J$5:$AZ$5,0))</f>
        <v/>
      </c>
      <c r="AK16" s="36">
        <f>INDEX(MTInputs!$J$1:$AZ$415,$D16,MATCH(AK$5,MTInputs!$J$5:$AZ$5,0))</f>
        <v/>
      </c>
      <c r="AL16" s="36">
        <f>INDEX(MTInputs!$J$1:$AZ$415,$D16,MATCH(AL$5,MTInputs!$J$5:$AZ$5,0))</f>
        <v/>
      </c>
      <c r="AM16" s="36">
        <f>INDEX(MTInputs!$J$1:$AZ$415,$D16,MATCH(AM$5,MTInputs!$J$5:$AZ$5,0))</f>
        <v/>
      </c>
      <c r="AN16" s="36">
        <f>INDEX(MTInputs!$J$1:$AZ$415,$D16,MATCH(AN$5,MTInputs!$J$5:$AZ$5,0))</f>
        <v/>
      </c>
      <c r="AO16" s="36">
        <f>INDEX(MTInputs!$J$1:$AZ$415,$D16,MATCH(AO$5,MTInputs!$J$5:$AZ$5,0))</f>
        <v/>
      </c>
      <c r="AP16" s="36">
        <f>INDEX(MTInputs!$J$1:$AZ$415,$D16,MATCH(AP$5,MTInputs!$J$5:$AZ$5,0))</f>
        <v/>
      </c>
      <c r="AQ16" s="36">
        <f>INDEX(MTInputs!$J$1:$AZ$415,$D16,MATCH(AQ$5,MTInputs!$J$5:$AZ$5,0))</f>
        <v/>
      </c>
      <c r="AR16" s="36">
        <f>INDEX(MTInputs!$J$1:$AZ$415,$D16,MATCH(AR$5,MTInputs!$J$5:$AZ$5,0))</f>
        <v/>
      </c>
      <c r="AS16" s="36">
        <f>INDEX(MTInputs!$J$1:$AZ$415,$D16,MATCH(AS$5,MTInputs!$J$5:$AZ$5,0))</f>
        <v/>
      </c>
      <c r="AT16" s="36">
        <f>INDEX(MTInputs!$J$1:$AZ$415,$D16,MATCH(AT$5,MTInputs!$J$5:$AZ$5,0))</f>
        <v/>
      </c>
      <c r="AU16" s="36">
        <f>INDEX(MTInputs!$J$1:$AZ$415,$D16,MATCH(AU$5,MTInputs!$J$5:$AZ$5,0))</f>
        <v/>
      </c>
      <c r="AV16" s="36">
        <f>INDEX(MTInputs!$J$1:$AZ$415,$D16,MATCH(AV$5,MTInputs!$J$5:$AZ$5,0))</f>
        <v/>
      </c>
      <c r="AW16" s="36">
        <f>INDEX(MTInputs!$J$1:$AZ$415,$D16,MATCH(AW$5,MTInputs!$J$5:$AZ$5,0))</f>
        <v/>
      </c>
      <c r="AX16" s="36">
        <f>INDEX(MTInputs!$J$1:$AZ$415,$D16,MATCH(AX$5,MTInputs!$J$5:$AZ$5,0))</f>
        <v/>
      </c>
    </row>
    <row r="17" hidden="1" outlineLevel="1">
      <c r="A17" s="5" t="inlineStr">
        <is>
          <t>CPOutro</t>
        </is>
      </c>
      <c r="B17" s="5" t="inlineStr"/>
      <c r="C17" s="5" t="inlineStr"/>
      <c r="D17" s="8" t="n">
        <v>21</v>
      </c>
      <c r="H17" s="5">
        <f>INDEX(Variables!$B$5:$B$105,MATCH($A17,Variables!$A$5:$A$105,0))&amp;IF($C17="",""," | "&amp;INDEX(Mapping!$B$5:$B$26,MATCH($C17,Mapping!$A$5:$A$26,0))&amp;" | "&amp;INDEX(Mapping!$B$30:$B$41,MATCH($B17,Mapping!$A$30:$A$41,0)))</f>
        <v/>
      </c>
      <c r="I17" s="5">
        <f>INDEX(Variables!$C$5:$C$105,MATCH($A17,Variables!$A$5:$A$105,0))</f>
        <v/>
      </c>
      <c r="J17" s="5">
        <f>INDEX(Variables!$E$5:$E$105,MATCH($A17,Variables!$A$5:$A$105,0))</f>
        <v/>
      </c>
      <c r="K17" s="25">
        <f>LOWER(Settings!$C$4)&amp;".mit."&amp;$A17&amp;IF($C17="","","."&amp;$C17&amp;"."&amp;$B17)&amp;IF(INDEX(Variables!$D$5:$D$105,MATCH($A17,Variables!$A$5:$A$105,0))="","","."&amp;INDEX(Variables!$D$5:$D$105,MATCH($A17,Variables!$A$5:$A$105,0)))&amp;"."&amp;K$5</f>
        <v/>
      </c>
      <c r="L17" s="23">
        <f>INDEX(MTInputs!$J$1:$AZ$415,$D17,MATCH(L$5,MTInputs!$J$5:$AZ$5,0))</f>
        <v/>
      </c>
      <c r="M17" s="24">
        <f>INDEX(MTInputs!$J$1:$AZ$415,$D17,MATCH(M$5,MTInputs!$J$5:$AZ$5,0))</f>
        <v/>
      </c>
      <c r="N17" s="24">
        <f>INDEX(MTInputs!$J$1:$AZ$415,$D17,MATCH(N$5,MTInputs!$J$5:$AZ$5,0))</f>
        <v/>
      </c>
      <c r="O17" s="24">
        <f>INDEX(MTInputs!$J$1:$AZ$415,$D17,MATCH(O$5,MTInputs!$J$5:$AZ$5,0))</f>
        <v/>
      </c>
      <c r="P17" s="24">
        <f>INDEX(MTInputs!$J$1:$AZ$415,$D17,MATCH(P$5,MTInputs!$J$5:$AZ$5,0))</f>
        <v/>
      </c>
      <c r="Q17" s="24">
        <f>INDEX(MTInputs!$J$1:$AZ$415,$D17,MATCH(Q$5,MTInputs!$J$5:$AZ$5,0))</f>
        <v/>
      </c>
      <c r="R17" s="24">
        <f>INDEX(MTInputs!$J$1:$AZ$415,$D17,MATCH(R$5,MTInputs!$J$5:$AZ$5,0))</f>
        <v/>
      </c>
      <c r="S17" s="24">
        <f>INDEX(MTInputs!$J$1:$AZ$415,$D17,MATCH(S$5,MTInputs!$J$5:$AZ$5,0))</f>
        <v/>
      </c>
      <c r="T17" s="24">
        <f>INDEX(MTInputs!$J$1:$AZ$415,$D17,MATCH(T$5,MTInputs!$J$5:$AZ$5,0))</f>
        <v/>
      </c>
      <c r="U17" s="24">
        <f>INDEX(MTInputs!$J$1:$AZ$415,$D17,MATCH(U$5,MTInputs!$J$5:$AZ$5,0))</f>
        <v/>
      </c>
      <c r="V17" s="24">
        <f>INDEX(MTInputs!$J$1:$AZ$415,$D17,MATCH(V$5,MTInputs!$J$5:$AZ$5,0))</f>
        <v/>
      </c>
      <c r="W17" s="24">
        <f>INDEX(MTInputs!$J$1:$AZ$415,$D17,MATCH(W$5,MTInputs!$J$5:$AZ$5,0))</f>
        <v/>
      </c>
      <c r="X17" s="24">
        <f>INDEX(MTInputs!$J$1:$AZ$415,$D17,MATCH(X$5,MTInputs!$J$5:$AZ$5,0))</f>
        <v/>
      </c>
      <c r="Y17" s="24">
        <f>INDEX(MTInputs!$J$1:$AZ$415,$D17,MATCH(Y$5,MTInputs!$J$5:$AZ$5,0))</f>
        <v/>
      </c>
      <c r="Z17" s="24">
        <f>INDEX(MTInputs!$J$1:$AZ$415,$D17,MATCH(Z$5,MTInputs!$J$5:$AZ$5,0))</f>
        <v/>
      </c>
      <c r="AA17" s="24">
        <f>INDEX(MTInputs!$J$1:$AZ$415,$D17,MATCH(AA$5,MTInputs!$J$5:$AZ$5,0))</f>
        <v/>
      </c>
      <c r="AB17" s="24">
        <f>INDEX(MTInputs!$J$1:$AZ$415,$D17,MATCH(AB$5,MTInputs!$J$5:$AZ$5,0))</f>
        <v/>
      </c>
      <c r="AC17" s="24">
        <f>INDEX(MTInputs!$J$1:$AZ$415,$D17,MATCH(AC$5,MTInputs!$J$5:$AZ$5,0))</f>
        <v/>
      </c>
      <c r="AD17" s="24">
        <f>INDEX(MTInputs!$J$1:$AZ$415,$D17,MATCH(AD$5,MTInputs!$J$5:$AZ$5,0))</f>
        <v/>
      </c>
      <c r="AE17" s="25">
        <f>LOWER(Settings!$C$4)&amp;".mit."&amp;$A17&amp;IF($C17="","","."&amp;$C17&amp;"."&amp;$B17)&amp;IF(INDEX(Variables!$D$5:$D$105,MATCH($A17,Variables!$A$5:$A$105,0))="","","."&amp;INDEX(Variables!$D$5:$D$105,MATCH($A17,Variables!$A$5:$A$105,0)))&amp;"."&amp;AE$5</f>
        <v/>
      </c>
      <c r="AF17" s="23">
        <f>INDEX(MTInputs!$J$1:$AZ$415,$D17,MATCH(AF$5,MTInputs!$J$5:$AZ$5,0))</f>
        <v/>
      </c>
      <c r="AG17" s="24">
        <f>INDEX(MTInputs!$J$1:$AZ$415,$D17,MATCH(AG$5,MTInputs!$J$5:$AZ$5,0))</f>
        <v/>
      </c>
      <c r="AH17" s="24">
        <f>INDEX(MTInputs!$J$1:$AZ$415,$D17,MATCH(AH$5,MTInputs!$J$5:$AZ$5,0))</f>
        <v/>
      </c>
      <c r="AI17" s="24">
        <f>INDEX(MTInputs!$J$1:$AZ$415,$D17,MATCH(AI$5,MTInputs!$J$5:$AZ$5,0))</f>
        <v/>
      </c>
      <c r="AJ17" s="24">
        <f>INDEX(MTInputs!$J$1:$AZ$415,$D17,MATCH(AJ$5,MTInputs!$J$5:$AZ$5,0))</f>
        <v/>
      </c>
      <c r="AK17" s="24">
        <f>INDEX(MTInputs!$J$1:$AZ$415,$D17,MATCH(AK$5,MTInputs!$J$5:$AZ$5,0))</f>
        <v/>
      </c>
      <c r="AL17" s="24">
        <f>INDEX(MTInputs!$J$1:$AZ$415,$D17,MATCH(AL$5,MTInputs!$J$5:$AZ$5,0))</f>
        <v/>
      </c>
      <c r="AM17" s="24">
        <f>INDEX(MTInputs!$J$1:$AZ$415,$D17,MATCH(AM$5,MTInputs!$J$5:$AZ$5,0))</f>
        <v/>
      </c>
      <c r="AN17" s="24">
        <f>INDEX(MTInputs!$J$1:$AZ$415,$D17,MATCH(AN$5,MTInputs!$J$5:$AZ$5,0))</f>
        <v/>
      </c>
      <c r="AO17" s="24">
        <f>INDEX(MTInputs!$J$1:$AZ$415,$D17,MATCH(AO$5,MTInputs!$J$5:$AZ$5,0))</f>
        <v/>
      </c>
      <c r="AP17" s="24">
        <f>INDEX(MTInputs!$J$1:$AZ$415,$D17,MATCH(AP$5,MTInputs!$J$5:$AZ$5,0))</f>
        <v/>
      </c>
      <c r="AQ17" s="24">
        <f>INDEX(MTInputs!$J$1:$AZ$415,$D17,MATCH(AQ$5,MTInputs!$J$5:$AZ$5,0))</f>
        <v/>
      </c>
      <c r="AR17" s="24">
        <f>INDEX(MTInputs!$J$1:$AZ$415,$D17,MATCH(AR$5,MTInputs!$J$5:$AZ$5,0))</f>
        <v/>
      </c>
      <c r="AS17" s="24">
        <f>INDEX(MTInputs!$J$1:$AZ$415,$D17,MATCH(AS$5,MTInputs!$J$5:$AZ$5,0))</f>
        <v/>
      </c>
      <c r="AT17" s="24">
        <f>INDEX(MTInputs!$J$1:$AZ$415,$D17,MATCH(AT$5,MTInputs!$J$5:$AZ$5,0))</f>
        <v/>
      </c>
      <c r="AU17" s="24">
        <f>INDEX(MTInputs!$J$1:$AZ$415,$D17,MATCH(AU$5,MTInputs!$J$5:$AZ$5,0))</f>
        <v/>
      </c>
      <c r="AV17" s="24">
        <f>INDEX(MTInputs!$J$1:$AZ$415,$D17,MATCH(AV$5,MTInputs!$J$5:$AZ$5,0))</f>
        <v/>
      </c>
      <c r="AW17" s="24">
        <f>INDEX(MTInputs!$J$1:$AZ$415,$D17,MATCH(AW$5,MTInputs!$J$5:$AZ$5,0))</f>
        <v/>
      </c>
      <c r="AX17" s="24">
        <f>INDEX(MTInputs!$J$1:$AZ$415,$D17,MATCH(AX$5,MTInputs!$J$5:$AZ$5,0))</f>
        <v/>
      </c>
    </row>
    <row r="18" hidden="1" outlineLevel="1">
      <c r="A18" s="5" t="inlineStr">
        <is>
          <t>ExtendCarbonPriceBeyondOutro</t>
        </is>
      </c>
      <c r="B18" s="5" t="inlineStr"/>
      <c r="C18" s="5" t="inlineStr"/>
      <c r="D18" s="8" t="n">
        <v>265</v>
      </c>
      <c r="H18" s="5">
        <f>INDEX(Variables!$B$5:$B$105,MATCH($A18,Variables!$A$5:$A$105,0))&amp;IF($C18="",""," | "&amp;INDEX(Mapping!$B$5:$B$26,MATCH($C18,Mapping!$A$5:$A$26,0))&amp;" | "&amp;INDEX(Mapping!$B$30:$B$41,MATCH($B18,Mapping!$A$30:$A$41,0)))</f>
        <v/>
      </c>
      <c r="I18" s="5">
        <f>INDEX(Variables!$C$5:$C$105,MATCH($A18,Variables!$A$5:$A$105,0))</f>
        <v/>
      </c>
      <c r="J18" s="5">
        <f>INDEX(Variables!$E$5:$E$105,MATCH($A18,Variables!$A$5:$A$105,0))</f>
        <v/>
      </c>
      <c r="K18" s="25">
        <f>LOWER(Settings!$C$4)&amp;".mit."&amp;$A18&amp;IF($C18="","","."&amp;$C18&amp;"."&amp;$B18)&amp;IF(INDEX(Variables!$D$5:$D$105,MATCH($A18,Variables!$A$5:$A$105,0))="","","."&amp;INDEX(Variables!$D$5:$D$105,MATCH($A18,Variables!$A$5:$A$105,0)))&amp;"."&amp;K$5</f>
        <v/>
      </c>
      <c r="L18" s="35">
        <f>INDEX(MTInputs!$J$1:$AZ$415,$D18,MATCH(L$5,MTInputs!$J$5:$AZ$5,0))</f>
        <v/>
      </c>
      <c r="M18" s="36">
        <f>INDEX(MTInputs!$J$1:$AZ$415,$D18,MATCH(M$5,MTInputs!$J$5:$AZ$5,0))</f>
        <v/>
      </c>
      <c r="N18" s="36">
        <f>INDEX(MTInputs!$J$1:$AZ$415,$D18,MATCH(N$5,MTInputs!$J$5:$AZ$5,0))</f>
        <v/>
      </c>
      <c r="O18" s="36">
        <f>INDEX(MTInputs!$J$1:$AZ$415,$D18,MATCH(O$5,MTInputs!$J$5:$AZ$5,0))</f>
        <v/>
      </c>
      <c r="P18" s="36">
        <f>INDEX(MTInputs!$J$1:$AZ$415,$D18,MATCH(P$5,MTInputs!$J$5:$AZ$5,0))</f>
        <v/>
      </c>
      <c r="Q18" s="36">
        <f>INDEX(MTInputs!$J$1:$AZ$415,$D18,MATCH(Q$5,MTInputs!$J$5:$AZ$5,0))</f>
        <v/>
      </c>
      <c r="R18" s="36">
        <f>INDEX(MTInputs!$J$1:$AZ$415,$D18,MATCH(R$5,MTInputs!$J$5:$AZ$5,0))</f>
        <v/>
      </c>
      <c r="S18" s="36">
        <f>INDEX(MTInputs!$J$1:$AZ$415,$D18,MATCH(S$5,MTInputs!$J$5:$AZ$5,0))</f>
        <v/>
      </c>
      <c r="T18" s="36">
        <f>INDEX(MTInputs!$J$1:$AZ$415,$D18,MATCH(T$5,MTInputs!$J$5:$AZ$5,0))</f>
        <v/>
      </c>
      <c r="U18" s="36">
        <f>INDEX(MTInputs!$J$1:$AZ$415,$D18,MATCH(U$5,MTInputs!$J$5:$AZ$5,0))</f>
        <v/>
      </c>
      <c r="V18" s="36">
        <f>INDEX(MTInputs!$J$1:$AZ$415,$D18,MATCH(V$5,MTInputs!$J$5:$AZ$5,0))</f>
        <v/>
      </c>
      <c r="W18" s="36">
        <f>INDEX(MTInputs!$J$1:$AZ$415,$D18,MATCH(W$5,MTInputs!$J$5:$AZ$5,0))</f>
        <v/>
      </c>
      <c r="X18" s="36">
        <f>INDEX(MTInputs!$J$1:$AZ$415,$D18,MATCH(X$5,MTInputs!$J$5:$AZ$5,0))</f>
        <v/>
      </c>
      <c r="Y18" s="36">
        <f>INDEX(MTInputs!$J$1:$AZ$415,$D18,MATCH(Y$5,MTInputs!$J$5:$AZ$5,0))</f>
        <v/>
      </c>
      <c r="Z18" s="36">
        <f>INDEX(MTInputs!$J$1:$AZ$415,$D18,MATCH(Z$5,MTInputs!$J$5:$AZ$5,0))</f>
        <v/>
      </c>
      <c r="AA18" s="36">
        <f>INDEX(MTInputs!$J$1:$AZ$415,$D18,MATCH(AA$5,MTInputs!$J$5:$AZ$5,0))</f>
        <v/>
      </c>
      <c r="AB18" s="36">
        <f>INDEX(MTInputs!$J$1:$AZ$415,$D18,MATCH(AB$5,MTInputs!$J$5:$AZ$5,0))</f>
        <v/>
      </c>
      <c r="AC18" s="36">
        <f>INDEX(MTInputs!$J$1:$AZ$415,$D18,MATCH(AC$5,MTInputs!$J$5:$AZ$5,0))</f>
        <v/>
      </c>
      <c r="AD18" s="36">
        <f>INDEX(MTInputs!$J$1:$AZ$415,$D18,MATCH(AD$5,MTInputs!$J$5:$AZ$5,0))</f>
        <v/>
      </c>
      <c r="AE18" s="25">
        <f>LOWER(Settings!$C$4)&amp;".mit."&amp;$A18&amp;IF($C18="","","."&amp;$C18&amp;"."&amp;$B18)&amp;IF(INDEX(Variables!$D$5:$D$105,MATCH($A18,Variables!$A$5:$A$105,0))="","","."&amp;INDEX(Variables!$D$5:$D$105,MATCH($A18,Variables!$A$5:$A$105,0)))&amp;"."&amp;AE$5</f>
        <v/>
      </c>
      <c r="AF18" s="35">
        <f>INDEX(MTInputs!$J$1:$AZ$415,$D18,MATCH(AF$5,MTInputs!$J$5:$AZ$5,0))</f>
        <v/>
      </c>
      <c r="AG18" s="36">
        <f>INDEX(MTInputs!$J$1:$AZ$415,$D18,MATCH(AG$5,MTInputs!$J$5:$AZ$5,0))</f>
        <v/>
      </c>
      <c r="AH18" s="36">
        <f>INDEX(MTInputs!$J$1:$AZ$415,$D18,MATCH(AH$5,MTInputs!$J$5:$AZ$5,0))</f>
        <v/>
      </c>
      <c r="AI18" s="36">
        <f>INDEX(MTInputs!$J$1:$AZ$415,$D18,MATCH(AI$5,MTInputs!$J$5:$AZ$5,0))</f>
        <v/>
      </c>
      <c r="AJ18" s="36">
        <f>INDEX(MTInputs!$J$1:$AZ$415,$D18,MATCH(AJ$5,MTInputs!$J$5:$AZ$5,0))</f>
        <v/>
      </c>
      <c r="AK18" s="36">
        <f>INDEX(MTInputs!$J$1:$AZ$415,$D18,MATCH(AK$5,MTInputs!$J$5:$AZ$5,0))</f>
        <v/>
      </c>
      <c r="AL18" s="36">
        <f>INDEX(MTInputs!$J$1:$AZ$415,$D18,MATCH(AL$5,MTInputs!$J$5:$AZ$5,0))</f>
        <v/>
      </c>
      <c r="AM18" s="36">
        <f>INDEX(MTInputs!$J$1:$AZ$415,$D18,MATCH(AM$5,MTInputs!$J$5:$AZ$5,0))</f>
        <v/>
      </c>
      <c r="AN18" s="36">
        <f>INDEX(MTInputs!$J$1:$AZ$415,$D18,MATCH(AN$5,MTInputs!$J$5:$AZ$5,0))</f>
        <v/>
      </c>
      <c r="AO18" s="36">
        <f>INDEX(MTInputs!$J$1:$AZ$415,$D18,MATCH(AO$5,MTInputs!$J$5:$AZ$5,0))</f>
        <v/>
      </c>
      <c r="AP18" s="36">
        <f>INDEX(MTInputs!$J$1:$AZ$415,$D18,MATCH(AP$5,MTInputs!$J$5:$AZ$5,0))</f>
        <v/>
      </c>
      <c r="AQ18" s="36">
        <f>INDEX(MTInputs!$J$1:$AZ$415,$D18,MATCH(AQ$5,MTInputs!$J$5:$AZ$5,0))</f>
        <v/>
      </c>
      <c r="AR18" s="36">
        <f>INDEX(MTInputs!$J$1:$AZ$415,$D18,MATCH(AR$5,MTInputs!$J$5:$AZ$5,0))</f>
        <v/>
      </c>
      <c r="AS18" s="36">
        <f>INDEX(MTInputs!$J$1:$AZ$415,$D18,MATCH(AS$5,MTInputs!$J$5:$AZ$5,0))</f>
        <v/>
      </c>
      <c r="AT18" s="36">
        <f>INDEX(MTInputs!$J$1:$AZ$415,$D18,MATCH(AT$5,MTInputs!$J$5:$AZ$5,0))</f>
        <v/>
      </c>
      <c r="AU18" s="36">
        <f>INDEX(MTInputs!$J$1:$AZ$415,$D18,MATCH(AU$5,MTInputs!$J$5:$AZ$5,0))</f>
        <v/>
      </c>
      <c r="AV18" s="36">
        <f>INDEX(MTInputs!$J$1:$AZ$415,$D18,MATCH(AV$5,MTInputs!$J$5:$AZ$5,0))</f>
        <v/>
      </c>
      <c r="AW18" s="36">
        <f>INDEX(MTInputs!$J$1:$AZ$415,$D18,MATCH(AW$5,MTInputs!$J$5:$AZ$5,0))</f>
        <v/>
      </c>
      <c r="AX18" s="36">
        <f>INDEX(MTInputs!$J$1:$AZ$415,$D18,MATCH(AX$5,MTInputs!$J$5:$AZ$5,0))</f>
        <v/>
      </c>
    </row>
    <row r="19" hidden="1" outlineLevel="1">
      <c r="A19" s="5" t="inlineStr">
        <is>
          <t>NomorReal</t>
        </is>
      </c>
      <c r="B19" s="5" t="inlineStr"/>
      <c r="C19" s="5" t="inlineStr"/>
      <c r="D19" s="8" t="n">
        <v>266</v>
      </c>
      <c r="H19" s="5">
        <f>INDEX(Variables!$B$5:$B$105,MATCH($A19,Variables!$A$5:$A$105,0))&amp;IF($C19="",""," | "&amp;INDEX(Mapping!$B$5:$B$26,MATCH($C19,Mapping!$A$5:$A$26,0))&amp;" | "&amp;INDEX(Mapping!$B$30:$B$41,MATCH($B19,Mapping!$A$30:$A$41,0)))</f>
        <v/>
      </c>
      <c r="I19" s="5">
        <f>INDEX(Variables!$C$5:$C$105,MATCH($A19,Variables!$A$5:$A$105,0))</f>
        <v/>
      </c>
      <c r="J19" s="5">
        <f>INDEX(Variables!$E$5:$E$105,MATCH($A19,Variables!$A$5:$A$105,0))</f>
        <v/>
      </c>
      <c r="K19" s="25">
        <f>LOWER(Settings!$C$4)&amp;".mit."&amp;$A19&amp;IF($C19="","","."&amp;$C19&amp;"."&amp;$B19)&amp;IF(INDEX(Variables!$D$5:$D$105,MATCH($A19,Variables!$A$5:$A$105,0))="","","."&amp;INDEX(Variables!$D$5:$D$105,MATCH($A19,Variables!$A$5:$A$105,0)))&amp;"."&amp;K$5</f>
        <v/>
      </c>
      <c r="L19" s="35">
        <f>INDEX(MTInputs!$J$1:$AZ$415,$D19,MATCH(L$5,MTInputs!$J$5:$AZ$5,0))</f>
        <v/>
      </c>
      <c r="M19" s="36">
        <f>INDEX(MTInputs!$J$1:$AZ$415,$D19,MATCH(M$5,MTInputs!$J$5:$AZ$5,0))</f>
        <v/>
      </c>
      <c r="N19" s="36">
        <f>INDEX(MTInputs!$J$1:$AZ$415,$D19,MATCH(N$5,MTInputs!$J$5:$AZ$5,0))</f>
        <v/>
      </c>
      <c r="O19" s="36">
        <f>INDEX(MTInputs!$J$1:$AZ$415,$D19,MATCH(O$5,MTInputs!$J$5:$AZ$5,0))</f>
        <v/>
      </c>
      <c r="P19" s="36">
        <f>INDEX(MTInputs!$J$1:$AZ$415,$D19,MATCH(P$5,MTInputs!$J$5:$AZ$5,0))</f>
        <v/>
      </c>
      <c r="Q19" s="36">
        <f>INDEX(MTInputs!$J$1:$AZ$415,$D19,MATCH(Q$5,MTInputs!$J$5:$AZ$5,0))</f>
        <v/>
      </c>
      <c r="R19" s="36">
        <f>INDEX(MTInputs!$J$1:$AZ$415,$D19,MATCH(R$5,MTInputs!$J$5:$AZ$5,0))</f>
        <v/>
      </c>
      <c r="S19" s="36">
        <f>INDEX(MTInputs!$J$1:$AZ$415,$D19,MATCH(S$5,MTInputs!$J$5:$AZ$5,0))</f>
        <v/>
      </c>
      <c r="T19" s="36">
        <f>INDEX(MTInputs!$J$1:$AZ$415,$D19,MATCH(T$5,MTInputs!$J$5:$AZ$5,0))</f>
        <v/>
      </c>
      <c r="U19" s="36">
        <f>INDEX(MTInputs!$J$1:$AZ$415,$D19,MATCH(U$5,MTInputs!$J$5:$AZ$5,0))</f>
        <v/>
      </c>
      <c r="V19" s="36">
        <f>INDEX(MTInputs!$J$1:$AZ$415,$D19,MATCH(V$5,MTInputs!$J$5:$AZ$5,0))</f>
        <v/>
      </c>
      <c r="W19" s="36">
        <f>INDEX(MTInputs!$J$1:$AZ$415,$D19,MATCH(W$5,MTInputs!$J$5:$AZ$5,0))</f>
        <v/>
      </c>
      <c r="X19" s="36">
        <f>INDEX(MTInputs!$J$1:$AZ$415,$D19,MATCH(X$5,MTInputs!$J$5:$AZ$5,0))</f>
        <v/>
      </c>
      <c r="Y19" s="36">
        <f>INDEX(MTInputs!$J$1:$AZ$415,$D19,MATCH(Y$5,MTInputs!$J$5:$AZ$5,0))</f>
        <v/>
      </c>
      <c r="Z19" s="36">
        <f>INDEX(MTInputs!$J$1:$AZ$415,$D19,MATCH(Z$5,MTInputs!$J$5:$AZ$5,0))</f>
        <v/>
      </c>
      <c r="AA19" s="36">
        <f>INDEX(MTInputs!$J$1:$AZ$415,$D19,MATCH(AA$5,MTInputs!$J$5:$AZ$5,0))</f>
        <v/>
      </c>
      <c r="AB19" s="36">
        <f>INDEX(MTInputs!$J$1:$AZ$415,$D19,MATCH(AB$5,MTInputs!$J$5:$AZ$5,0))</f>
        <v/>
      </c>
      <c r="AC19" s="36">
        <f>INDEX(MTInputs!$J$1:$AZ$415,$D19,MATCH(AC$5,MTInputs!$J$5:$AZ$5,0))</f>
        <v/>
      </c>
      <c r="AD19" s="36">
        <f>INDEX(MTInputs!$J$1:$AZ$415,$D19,MATCH(AD$5,MTInputs!$J$5:$AZ$5,0))</f>
        <v/>
      </c>
      <c r="AE19" s="25">
        <f>LOWER(Settings!$C$4)&amp;".mit."&amp;$A19&amp;IF($C19="","","."&amp;$C19&amp;"."&amp;$B19)&amp;IF(INDEX(Variables!$D$5:$D$105,MATCH($A19,Variables!$A$5:$A$105,0))="","","."&amp;INDEX(Variables!$D$5:$D$105,MATCH($A19,Variables!$A$5:$A$105,0)))&amp;"."&amp;AE$5</f>
        <v/>
      </c>
      <c r="AF19" s="35">
        <f>INDEX(MTInputs!$J$1:$AZ$415,$D19,MATCH(AF$5,MTInputs!$J$5:$AZ$5,0))</f>
        <v/>
      </c>
      <c r="AG19" s="36">
        <f>INDEX(MTInputs!$J$1:$AZ$415,$D19,MATCH(AG$5,MTInputs!$J$5:$AZ$5,0))</f>
        <v/>
      </c>
      <c r="AH19" s="36">
        <f>INDEX(MTInputs!$J$1:$AZ$415,$D19,MATCH(AH$5,MTInputs!$J$5:$AZ$5,0))</f>
        <v/>
      </c>
      <c r="AI19" s="36">
        <f>INDEX(MTInputs!$J$1:$AZ$415,$D19,MATCH(AI$5,MTInputs!$J$5:$AZ$5,0))</f>
        <v/>
      </c>
      <c r="AJ19" s="36">
        <f>INDEX(MTInputs!$J$1:$AZ$415,$D19,MATCH(AJ$5,MTInputs!$J$5:$AZ$5,0))</f>
        <v/>
      </c>
      <c r="AK19" s="36">
        <f>INDEX(MTInputs!$J$1:$AZ$415,$D19,MATCH(AK$5,MTInputs!$J$5:$AZ$5,0))</f>
        <v/>
      </c>
      <c r="AL19" s="36">
        <f>INDEX(MTInputs!$J$1:$AZ$415,$D19,MATCH(AL$5,MTInputs!$J$5:$AZ$5,0))</f>
        <v/>
      </c>
      <c r="AM19" s="36">
        <f>INDEX(MTInputs!$J$1:$AZ$415,$D19,MATCH(AM$5,MTInputs!$J$5:$AZ$5,0))</f>
        <v/>
      </c>
      <c r="AN19" s="36">
        <f>INDEX(MTInputs!$J$1:$AZ$415,$D19,MATCH(AN$5,MTInputs!$J$5:$AZ$5,0))</f>
        <v/>
      </c>
      <c r="AO19" s="36">
        <f>INDEX(MTInputs!$J$1:$AZ$415,$D19,MATCH(AO$5,MTInputs!$J$5:$AZ$5,0))</f>
        <v/>
      </c>
      <c r="AP19" s="36">
        <f>INDEX(MTInputs!$J$1:$AZ$415,$D19,MATCH(AP$5,MTInputs!$J$5:$AZ$5,0))</f>
        <v/>
      </c>
      <c r="AQ19" s="36">
        <f>INDEX(MTInputs!$J$1:$AZ$415,$D19,MATCH(AQ$5,MTInputs!$J$5:$AZ$5,0))</f>
        <v/>
      </c>
      <c r="AR19" s="36">
        <f>INDEX(MTInputs!$J$1:$AZ$415,$D19,MATCH(AR$5,MTInputs!$J$5:$AZ$5,0))</f>
        <v/>
      </c>
      <c r="AS19" s="36">
        <f>INDEX(MTInputs!$J$1:$AZ$415,$D19,MATCH(AS$5,MTInputs!$J$5:$AZ$5,0))</f>
        <v/>
      </c>
      <c r="AT19" s="36">
        <f>INDEX(MTInputs!$J$1:$AZ$415,$D19,MATCH(AT$5,MTInputs!$J$5:$AZ$5,0))</f>
        <v/>
      </c>
      <c r="AU19" s="36">
        <f>INDEX(MTInputs!$J$1:$AZ$415,$D19,MATCH(AU$5,MTInputs!$J$5:$AZ$5,0))</f>
        <v/>
      </c>
      <c r="AV19" s="36">
        <f>INDEX(MTInputs!$J$1:$AZ$415,$D19,MATCH(AV$5,MTInputs!$J$5:$AZ$5,0))</f>
        <v/>
      </c>
      <c r="AW19" s="36">
        <f>INDEX(MTInputs!$J$1:$AZ$415,$D19,MATCH(AW$5,MTInputs!$J$5:$AZ$5,0))</f>
        <v/>
      </c>
      <c r="AX19" s="36">
        <f>INDEX(MTInputs!$J$1:$AZ$415,$D19,MATCH(AX$5,MTInputs!$J$5:$AZ$5,0))</f>
        <v/>
      </c>
    </row>
    <row r="20" hidden="1" outlineLevel="1">
      <c r="H20" s="34" t="inlineStr">
        <is>
          <t>Carbon tax coverage: fuels (MTInputs rows 23-29)</t>
        </is>
      </c>
    </row>
    <row r="21" hidden="1" outlineLevel="1">
      <c r="A21" s="5" t="inlineStr">
        <is>
          <t>ctcov</t>
        </is>
      </c>
      <c r="B21" s="5" t="inlineStr">
        <is>
          <t>coa</t>
        </is>
      </c>
      <c r="C21" s="5" t="inlineStr">
        <is>
          <t>all</t>
        </is>
      </c>
      <c r="D21" s="8" t="n">
        <v>23</v>
      </c>
      <c r="H21" s="5">
        <f>INDEX(Variables!$B$5:$B$105,MATCH($A21,Variables!$A$5:$A$105,0))&amp;IF($C21="",""," | "&amp;INDEX(Mapping!$B$5:$B$26,MATCH($C21,Mapping!$A$5:$A$26,0))&amp;" | "&amp;INDEX(Mapping!$B$30:$B$41,MATCH($B21,Mapping!$A$30:$A$41,0)))</f>
        <v/>
      </c>
      <c r="I21" s="5">
        <f>INDEX(Variables!$C$5:$C$105,MATCH($A21,Variables!$A$5:$A$105,0))</f>
        <v/>
      </c>
      <c r="J21" s="5">
        <f>INDEX(Variables!$E$5:$E$105,MATCH($A21,Variables!$A$5:$A$105,0))</f>
        <v/>
      </c>
      <c r="K21" s="25">
        <f>LOWER(Settings!$C$4)&amp;".mit."&amp;$A21&amp;IF($C21="","","."&amp;$C21&amp;"."&amp;$B21)&amp;IF(INDEX(Variables!$D$5:$D$105,MATCH($A21,Variables!$A$5:$A$105,0))="","","."&amp;INDEX(Variables!$D$5:$D$105,MATCH($A21,Variables!$A$5:$A$105,0)))&amp;"."&amp;K$5</f>
        <v/>
      </c>
      <c r="L21" s="35">
        <f>INDEX(MTInputs!$J$1:$AZ$415,$D21,MATCH(L$5,MTInputs!$J$5:$AZ$5,0))</f>
        <v/>
      </c>
      <c r="M21" s="36">
        <f>INDEX(MTInputs!$J$1:$AZ$415,$D21,MATCH(M$5,MTInputs!$J$5:$AZ$5,0))</f>
        <v/>
      </c>
      <c r="N21" s="36">
        <f>INDEX(MTInputs!$J$1:$AZ$415,$D21,MATCH(N$5,MTInputs!$J$5:$AZ$5,0))</f>
        <v/>
      </c>
      <c r="O21" s="36">
        <f>INDEX(MTInputs!$J$1:$AZ$415,$D21,MATCH(O$5,MTInputs!$J$5:$AZ$5,0))</f>
        <v/>
      </c>
      <c r="P21" s="36">
        <f>INDEX(MTInputs!$J$1:$AZ$415,$D21,MATCH(P$5,MTInputs!$J$5:$AZ$5,0))</f>
        <v/>
      </c>
      <c r="Q21" s="36">
        <f>INDEX(MTInputs!$J$1:$AZ$415,$D21,MATCH(Q$5,MTInputs!$J$5:$AZ$5,0))</f>
        <v/>
      </c>
      <c r="R21" s="36">
        <f>INDEX(MTInputs!$J$1:$AZ$415,$D21,MATCH(R$5,MTInputs!$J$5:$AZ$5,0))</f>
        <v/>
      </c>
      <c r="S21" s="36">
        <f>INDEX(MTInputs!$J$1:$AZ$415,$D21,MATCH(S$5,MTInputs!$J$5:$AZ$5,0))</f>
        <v/>
      </c>
      <c r="T21" s="36">
        <f>INDEX(MTInputs!$J$1:$AZ$415,$D21,MATCH(T$5,MTInputs!$J$5:$AZ$5,0))</f>
        <v/>
      </c>
      <c r="U21" s="36">
        <f>INDEX(MTInputs!$J$1:$AZ$415,$D21,MATCH(U$5,MTInputs!$J$5:$AZ$5,0))</f>
        <v/>
      </c>
      <c r="V21" s="36">
        <f>INDEX(MTInputs!$J$1:$AZ$415,$D21,MATCH(V$5,MTInputs!$J$5:$AZ$5,0))</f>
        <v/>
      </c>
      <c r="W21" s="36">
        <f>INDEX(MTInputs!$J$1:$AZ$415,$D21,MATCH(W$5,MTInputs!$J$5:$AZ$5,0))</f>
        <v/>
      </c>
      <c r="X21" s="36">
        <f>INDEX(MTInputs!$J$1:$AZ$415,$D21,MATCH(X$5,MTInputs!$J$5:$AZ$5,0))</f>
        <v/>
      </c>
      <c r="Y21" s="36">
        <f>INDEX(MTInputs!$J$1:$AZ$415,$D21,MATCH(Y$5,MTInputs!$J$5:$AZ$5,0))</f>
        <v/>
      </c>
      <c r="Z21" s="36">
        <f>INDEX(MTInputs!$J$1:$AZ$415,$D21,MATCH(Z$5,MTInputs!$J$5:$AZ$5,0))</f>
        <v/>
      </c>
      <c r="AA21" s="36">
        <f>INDEX(MTInputs!$J$1:$AZ$415,$D21,MATCH(AA$5,MTInputs!$J$5:$AZ$5,0))</f>
        <v/>
      </c>
      <c r="AB21" s="36">
        <f>INDEX(MTInputs!$J$1:$AZ$415,$D21,MATCH(AB$5,MTInputs!$J$5:$AZ$5,0))</f>
        <v/>
      </c>
      <c r="AC21" s="36">
        <f>INDEX(MTInputs!$J$1:$AZ$415,$D21,MATCH(AC$5,MTInputs!$J$5:$AZ$5,0))</f>
        <v/>
      </c>
      <c r="AD21" s="36">
        <f>INDEX(MTInputs!$J$1:$AZ$415,$D21,MATCH(AD$5,MTInputs!$J$5:$AZ$5,0))</f>
        <v/>
      </c>
      <c r="AE21" s="25">
        <f>LOWER(Settings!$C$4)&amp;".mit."&amp;$A21&amp;IF($C21="","","."&amp;$C21&amp;"."&amp;$B21)&amp;IF(INDEX(Variables!$D$5:$D$105,MATCH($A21,Variables!$A$5:$A$105,0))="","","."&amp;INDEX(Variables!$D$5:$D$105,MATCH($A21,Variables!$A$5:$A$105,0)))&amp;"."&amp;AE$5</f>
        <v/>
      </c>
      <c r="AF21" s="35">
        <f>INDEX(MTInputs!$J$1:$AZ$415,$D21,MATCH(AF$5,MTInputs!$J$5:$AZ$5,0))</f>
        <v/>
      </c>
      <c r="AG21" s="36">
        <f>INDEX(MTInputs!$J$1:$AZ$415,$D21,MATCH(AG$5,MTInputs!$J$5:$AZ$5,0))</f>
        <v/>
      </c>
      <c r="AH21" s="36">
        <f>INDEX(MTInputs!$J$1:$AZ$415,$D21,MATCH(AH$5,MTInputs!$J$5:$AZ$5,0))</f>
        <v/>
      </c>
      <c r="AI21" s="36">
        <f>INDEX(MTInputs!$J$1:$AZ$415,$D21,MATCH(AI$5,MTInputs!$J$5:$AZ$5,0))</f>
        <v/>
      </c>
      <c r="AJ21" s="36">
        <f>INDEX(MTInputs!$J$1:$AZ$415,$D21,MATCH(AJ$5,MTInputs!$J$5:$AZ$5,0))</f>
        <v/>
      </c>
      <c r="AK21" s="36">
        <f>INDEX(MTInputs!$J$1:$AZ$415,$D21,MATCH(AK$5,MTInputs!$J$5:$AZ$5,0))</f>
        <v/>
      </c>
      <c r="AL21" s="36">
        <f>INDEX(MTInputs!$J$1:$AZ$415,$D21,MATCH(AL$5,MTInputs!$J$5:$AZ$5,0))</f>
        <v/>
      </c>
      <c r="AM21" s="36">
        <f>INDEX(MTInputs!$J$1:$AZ$415,$D21,MATCH(AM$5,MTInputs!$J$5:$AZ$5,0))</f>
        <v/>
      </c>
      <c r="AN21" s="36">
        <f>INDEX(MTInputs!$J$1:$AZ$415,$D21,MATCH(AN$5,MTInputs!$J$5:$AZ$5,0))</f>
        <v/>
      </c>
      <c r="AO21" s="36">
        <f>INDEX(MTInputs!$J$1:$AZ$415,$D21,MATCH(AO$5,MTInputs!$J$5:$AZ$5,0))</f>
        <v/>
      </c>
      <c r="AP21" s="36">
        <f>INDEX(MTInputs!$J$1:$AZ$415,$D21,MATCH(AP$5,MTInputs!$J$5:$AZ$5,0))</f>
        <v/>
      </c>
      <c r="AQ21" s="36">
        <f>INDEX(MTInputs!$J$1:$AZ$415,$D21,MATCH(AQ$5,MTInputs!$J$5:$AZ$5,0))</f>
        <v/>
      </c>
      <c r="AR21" s="36">
        <f>INDEX(MTInputs!$J$1:$AZ$415,$D21,MATCH(AR$5,MTInputs!$J$5:$AZ$5,0))</f>
        <v/>
      </c>
      <c r="AS21" s="36">
        <f>INDEX(MTInputs!$J$1:$AZ$415,$D21,MATCH(AS$5,MTInputs!$J$5:$AZ$5,0))</f>
        <v/>
      </c>
      <c r="AT21" s="36">
        <f>INDEX(MTInputs!$J$1:$AZ$415,$D21,MATCH(AT$5,MTInputs!$J$5:$AZ$5,0))</f>
        <v/>
      </c>
      <c r="AU21" s="36">
        <f>INDEX(MTInputs!$J$1:$AZ$415,$D21,MATCH(AU$5,MTInputs!$J$5:$AZ$5,0))</f>
        <v/>
      </c>
      <c r="AV21" s="36">
        <f>INDEX(MTInputs!$J$1:$AZ$415,$D21,MATCH(AV$5,MTInputs!$J$5:$AZ$5,0))</f>
        <v/>
      </c>
      <c r="AW21" s="36">
        <f>INDEX(MTInputs!$J$1:$AZ$415,$D21,MATCH(AW$5,MTInputs!$J$5:$AZ$5,0))</f>
        <v/>
      </c>
      <c r="AX21" s="36">
        <f>INDEX(MTInputs!$J$1:$AZ$415,$D21,MATCH(AX$5,MTInputs!$J$5:$AZ$5,0))</f>
        <v/>
      </c>
    </row>
    <row r="22" hidden="1" outlineLevel="1">
      <c r="A22" s="5" t="inlineStr">
        <is>
          <t>ctcov</t>
        </is>
      </c>
      <c r="B22" s="5" t="inlineStr">
        <is>
          <t>nga</t>
        </is>
      </c>
      <c r="C22" s="5" t="inlineStr">
        <is>
          <t>all</t>
        </is>
      </c>
      <c r="D22" s="8" t="n">
        <v>24</v>
      </c>
      <c r="H22" s="5">
        <f>INDEX(Variables!$B$5:$B$105,MATCH($A22,Variables!$A$5:$A$105,0))&amp;IF($C22="",""," | "&amp;INDEX(Mapping!$B$5:$B$26,MATCH($C22,Mapping!$A$5:$A$26,0))&amp;" | "&amp;INDEX(Mapping!$B$30:$B$41,MATCH($B22,Mapping!$A$30:$A$41,0)))</f>
        <v/>
      </c>
      <c r="I22" s="5">
        <f>INDEX(Variables!$C$5:$C$105,MATCH($A22,Variables!$A$5:$A$105,0))</f>
        <v/>
      </c>
      <c r="J22" s="5">
        <f>INDEX(Variables!$E$5:$E$105,MATCH($A22,Variables!$A$5:$A$105,0))</f>
        <v/>
      </c>
      <c r="K22" s="25">
        <f>LOWER(Settings!$C$4)&amp;".mit."&amp;$A22&amp;IF($C22="","","."&amp;$C22&amp;"."&amp;$B22)&amp;IF(INDEX(Variables!$D$5:$D$105,MATCH($A22,Variables!$A$5:$A$105,0))="","","."&amp;INDEX(Variables!$D$5:$D$105,MATCH($A22,Variables!$A$5:$A$105,0)))&amp;"."&amp;K$5</f>
        <v/>
      </c>
      <c r="L22" s="35">
        <f>INDEX(MTInputs!$J$1:$AZ$415,$D22,MATCH(L$5,MTInputs!$J$5:$AZ$5,0))</f>
        <v/>
      </c>
      <c r="M22" s="36">
        <f>INDEX(MTInputs!$J$1:$AZ$415,$D22,MATCH(M$5,MTInputs!$J$5:$AZ$5,0))</f>
        <v/>
      </c>
      <c r="N22" s="36">
        <f>INDEX(MTInputs!$J$1:$AZ$415,$D22,MATCH(N$5,MTInputs!$J$5:$AZ$5,0))</f>
        <v/>
      </c>
      <c r="O22" s="36">
        <f>INDEX(MTInputs!$J$1:$AZ$415,$D22,MATCH(O$5,MTInputs!$J$5:$AZ$5,0))</f>
        <v/>
      </c>
      <c r="P22" s="36">
        <f>INDEX(MTInputs!$J$1:$AZ$415,$D22,MATCH(P$5,MTInputs!$J$5:$AZ$5,0))</f>
        <v/>
      </c>
      <c r="Q22" s="36">
        <f>INDEX(MTInputs!$J$1:$AZ$415,$D22,MATCH(Q$5,MTInputs!$J$5:$AZ$5,0))</f>
        <v/>
      </c>
      <c r="R22" s="36">
        <f>INDEX(MTInputs!$J$1:$AZ$415,$D22,MATCH(R$5,MTInputs!$J$5:$AZ$5,0))</f>
        <v/>
      </c>
      <c r="S22" s="36">
        <f>INDEX(MTInputs!$J$1:$AZ$415,$D22,MATCH(S$5,MTInputs!$J$5:$AZ$5,0))</f>
        <v/>
      </c>
      <c r="T22" s="36">
        <f>INDEX(MTInputs!$J$1:$AZ$415,$D22,MATCH(T$5,MTInputs!$J$5:$AZ$5,0))</f>
        <v/>
      </c>
      <c r="U22" s="36">
        <f>INDEX(MTInputs!$J$1:$AZ$415,$D22,MATCH(U$5,MTInputs!$J$5:$AZ$5,0))</f>
        <v/>
      </c>
      <c r="V22" s="36">
        <f>INDEX(MTInputs!$J$1:$AZ$415,$D22,MATCH(V$5,MTInputs!$J$5:$AZ$5,0))</f>
        <v/>
      </c>
      <c r="W22" s="36">
        <f>INDEX(MTInputs!$J$1:$AZ$415,$D22,MATCH(W$5,MTInputs!$J$5:$AZ$5,0))</f>
        <v/>
      </c>
      <c r="X22" s="36">
        <f>INDEX(MTInputs!$J$1:$AZ$415,$D22,MATCH(X$5,MTInputs!$J$5:$AZ$5,0))</f>
        <v/>
      </c>
      <c r="Y22" s="36">
        <f>INDEX(MTInputs!$J$1:$AZ$415,$D22,MATCH(Y$5,MTInputs!$J$5:$AZ$5,0))</f>
        <v/>
      </c>
      <c r="Z22" s="36">
        <f>INDEX(MTInputs!$J$1:$AZ$415,$D22,MATCH(Z$5,MTInputs!$J$5:$AZ$5,0))</f>
        <v/>
      </c>
      <c r="AA22" s="36">
        <f>INDEX(MTInputs!$J$1:$AZ$415,$D22,MATCH(AA$5,MTInputs!$J$5:$AZ$5,0))</f>
        <v/>
      </c>
      <c r="AB22" s="36">
        <f>INDEX(MTInputs!$J$1:$AZ$415,$D22,MATCH(AB$5,MTInputs!$J$5:$AZ$5,0))</f>
        <v/>
      </c>
      <c r="AC22" s="36">
        <f>INDEX(MTInputs!$J$1:$AZ$415,$D22,MATCH(AC$5,MTInputs!$J$5:$AZ$5,0))</f>
        <v/>
      </c>
      <c r="AD22" s="36">
        <f>INDEX(MTInputs!$J$1:$AZ$415,$D22,MATCH(AD$5,MTInputs!$J$5:$AZ$5,0))</f>
        <v/>
      </c>
      <c r="AE22" s="25">
        <f>LOWER(Settings!$C$4)&amp;".mit."&amp;$A22&amp;IF($C22="","","."&amp;$C22&amp;"."&amp;$B22)&amp;IF(INDEX(Variables!$D$5:$D$105,MATCH($A22,Variables!$A$5:$A$105,0))="","","."&amp;INDEX(Variables!$D$5:$D$105,MATCH($A22,Variables!$A$5:$A$105,0)))&amp;"."&amp;AE$5</f>
        <v/>
      </c>
      <c r="AF22" s="35">
        <f>INDEX(MTInputs!$J$1:$AZ$415,$D22,MATCH(AF$5,MTInputs!$J$5:$AZ$5,0))</f>
        <v/>
      </c>
      <c r="AG22" s="36">
        <f>INDEX(MTInputs!$J$1:$AZ$415,$D22,MATCH(AG$5,MTInputs!$J$5:$AZ$5,0))</f>
        <v/>
      </c>
      <c r="AH22" s="36">
        <f>INDEX(MTInputs!$J$1:$AZ$415,$D22,MATCH(AH$5,MTInputs!$J$5:$AZ$5,0))</f>
        <v/>
      </c>
      <c r="AI22" s="36">
        <f>INDEX(MTInputs!$J$1:$AZ$415,$D22,MATCH(AI$5,MTInputs!$J$5:$AZ$5,0))</f>
        <v/>
      </c>
      <c r="AJ22" s="36">
        <f>INDEX(MTInputs!$J$1:$AZ$415,$D22,MATCH(AJ$5,MTInputs!$J$5:$AZ$5,0))</f>
        <v/>
      </c>
      <c r="AK22" s="36">
        <f>INDEX(MTInputs!$J$1:$AZ$415,$D22,MATCH(AK$5,MTInputs!$J$5:$AZ$5,0))</f>
        <v/>
      </c>
      <c r="AL22" s="36">
        <f>INDEX(MTInputs!$J$1:$AZ$415,$D22,MATCH(AL$5,MTInputs!$J$5:$AZ$5,0))</f>
        <v/>
      </c>
      <c r="AM22" s="36">
        <f>INDEX(MTInputs!$J$1:$AZ$415,$D22,MATCH(AM$5,MTInputs!$J$5:$AZ$5,0))</f>
        <v/>
      </c>
      <c r="AN22" s="36">
        <f>INDEX(MTInputs!$J$1:$AZ$415,$D22,MATCH(AN$5,MTInputs!$J$5:$AZ$5,0))</f>
        <v/>
      </c>
      <c r="AO22" s="36">
        <f>INDEX(MTInputs!$J$1:$AZ$415,$D22,MATCH(AO$5,MTInputs!$J$5:$AZ$5,0))</f>
        <v/>
      </c>
      <c r="AP22" s="36">
        <f>INDEX(MTInputs!$J$1:$AZ$415,$D22,MATCH(AP$5,MTInputs!$J$5:$AZ$5,0))</f>
        <v/>
      </c>
      <c r="AQ22" s="36">
        <f>INDEX(MTInputs!$J$1:$AZ$415,$D22,MATCH(AQ$5,MTInputs!$J$5:$AZ$5,0))</f>
        <v/>
      </c>
      <c r="AR22" s="36">
        <f>INDEX(MTInputs!$J$1:$AZ$415,$D22,MATCH(AR$5,MTInputs!$J$5:$AZ$5,0))</f>
        <v/>
      </c>
      <c r="AS22" s="36">
        <f>INDEX(MTInputs!$J$1:$AZ$415,$D22,MATCH(AS$5,MTInputs!$J$5:$AZ$5,0))</f>
        <v/>
      </c>
      <c r="AT22" s="36">
        <f>INDEX(MTInputs!$J$1:$AZ$415,$D22,MATCH(AT$5,MTInputs!$J$5:$AZ$5,0))</f>
        <v/>
      </c>
      <c r="AU22" s="36">
        <f>INDEX(MTInputs!$J$1:$AZ$415,$D22,MATCH(AU$5,MTInputs!$J$5:$AZ$5,0))</f>
        <v/>
      </c>
      <c r="AV22" s="36">
        <f>INDEX(MTInputs!$J$1:$AZ$415,$D22,MATCH(AV$5,MTInputs!$J$5:$AZ$5,0))</f>
        <v/>
      </c>
      <c r="AW22" s="36">
        <f>INDEX(MTInputs!$J$1:$AZ$415,$D22,MATCH(AW$5,MTInputs!$J$5:$AZ$5,0))</f>
        <v/>
      </c>
      <c r="AX22" s="36">
        <f>INDEX(MTInputs!$J$1:$AZ$415,$D22,MATCH(AX$5,MTInputs!$J$5:$AZ$5,0))</f>
        <v/>
      </c>
    </row>
    <row r="23" hidden="1" outlineLevel="1">
      <c r="A23" s="5" t="inlineStr">
        <is>
          <t>ctcov</t>
        </is>
      </c>
      <c r="B23" s="5" t="inlineStr">
        <is>
          <t>gso</t>
        </is>
      </c>
      <c r="C23" s="5" t="inlineStr">
        <is>
          <t>all</t>
        </is>
      </c>
      <c r="D23" s="8" t="n">
        <v>25</v>
      </c>
      <c r="H23" s="5">
        <f>INDEX(Variables!$B$5:$B$105,MATCH($A23,Variables!$A$5:$A$105,0))&amp;IF($C23="",""," | "&amp;INDEX(Mapping!$B$5:$B$26,MATCH($C23,Mapping!$A$5:$A$26,0))&amp;" | "&amp;INDEX(Mapping!$B$30:$B$41,MATCH($B23,Mapping!$A$30:$A$41,0)))</f>
        <v/>
      </c>
      <c r="I23" s="5">
        <f>INDEX(Variables!$C$5:$C$105,MATCH($A23,Variables!$A$5:$A$105,0))</f>
        <v/>
      </c>
      <c r="J23" s="5">
        <f>INDEX(Variables!$E$5:$E$105,MATCH($A23,Variables!$A$5:$A$105,0))</f>
        <v/>
      </c>
      <c r="K23" s="25">
        <f>LOWER(Settings!$C$4)&amp;".mit."&amp;$A23&amp;IF($C23="","","."&amp;$C23&amp;"."&amp;$B23)&amp;IF(INDEX(Variables!$D$5:$D$105,MATCH($A23,Variables!$A$5:$A$105,0))="","","."&amp;INDEX(Variables!$D$5:$D$105,MATCH($A23,Variables!$A$5:$A$105,0)))&amp;"."&amp;K$5</f>
        <v/>
      </c>
      <c r="L23" s="35">
        <f>INDEX(MTInputs!$J$1:$AZ$415,$D23,MATCH(L$5,MTInputs!$J$5:$AZ$5,0))</f>
        <v/>
      </c>
      <c r="M23" s="36">
        <f>INDEX(MTInputs!$J$1:$AZ$415,$D23,MATCH(M$5,MTInputs!$J$5:$AZ$5,0))</f>
        <v/>
      </c>
      <c r="N23" s="36">
        <f>INDEX(MTInputs!$J$1:$AZ$415,$D23,MATCH(N$5,MTInputs!$J$5:$AZ$5,0))</f>
        <v/>
      </c>
      <c r="O23" s="36">
        <f>INDEX(MTInputs!$J$1:$AZ$415,$D23,MATCH(O$5,MTInputs!$J$5:$AZ$5,0))</f>
        <v/>
      </c>
      <c r="P23" s="36">
        <f>INDEX(MTInputs!$J$1:$AZ$415,$D23,MATCH(P$5,MTInputs!$J$5:$AZ$5,0))</f>
        <v/>
      </c>
      <c r="Q23" s="36">
        <f>INDEX(MTInputs!$J$1:$AZ$415,$D23,MATCH(Q$5,MTInputs!$J$5:$AZ$5,0))</f>
        <v/>
      </c>
      <c r="R23" s="36">
        <f>INDEX(MTInputs!$J$1:$AZ$415,$D23,MATCH(R$5,MTInputs!$J$5:$AZ$5,0))</f>
        <v/>
      </c>
      <c r="S23" s="36">
        <f>INDEX(MTInputs!$J$1:$AZ$415,$D23,MATCH(S$5,MTInputs!$J$5:$AZ$5,0))</f>
        <v/>
      </c>
      <c r="T23" s="36">
        <f>INDEX(MTInputs!$J$1:$AZ$415,$D23,MATCH(T$5,MTInputs!$J$5:$AZ$5,0))</f>
        <v/>
      </c>
      <c r="U23" s="36">
        <f>INDEX(MTInputs!$J$1:$AZ$415,$D23,MATCH(U$5,MTInputs!$J$5:$AZ$5,0))</f>
        <v/>
      </c>
      <c r="V23" s="36">
        <f>INDEX(MTInputs!$J$1:$AZ$415,$D23,MATCH(V$5,MTInputs!$J$5:$AZ$5,0))</f>
        <v/>
      </c>
      <c r="W23" s="36">
        <f>INDEX(MTInputs!$J$1:$AZ$415,$D23,MATCH(W$5,MTInputs!$J$5:$AZ$5,0))</f>
        <v/>
      </c>
      <c r="X23" s="36">
        <f>INDEX(MTInputs!$J$1:$AZ$415,$D23,MATCH(X$5,MTInputs!$J$5:$AZ$5,0))</f>
        <v/>
      </c>
      <c r="Y23" s="36">
        <f>INDEX(MTInputs!$J$1:$AZ$415,$D23,MATCH(Y$5,MTInputs!$J$5:$AZ$5,0))</f>
        <v/>
      </c>
      <c r="Z23" s="36">
        <f>INDEX(MTInputs!$J$1:$AZ$415,$D23,MATCH(Z$5,MTInputs!$J$5:$AZ$5,0))</f>
        <v/>
      </c>
      <c r="AA23" s="36">
        <f>INDEX(MTInputs!$J$1:$AZ$415,$D23,MATCH(AA$5,MTInputs!$J$5:$AZ$5,0))</f>
        <v/>
      </c>
      <c r="AB23" s="36">
        <f>INDEX(MTInputs!$J$1:$AZ$415,$D23,MATCH(AB$5,MTInputs!$J$5:$AZ$5,0))</f>
        <v/>
      </c>
      <c r="AC23" s="36">
        <f>INDEX(MTInputs!$J$1:$AZ$415,$D23,MATCH(AC$5,MTInputs!$J$5:$AZ$5,0))</f>
        <v/>
      </c>
      <c r="AD23" s="36">
        <f>INDEX(MTInputs!$J$1:$AZ$415,$D23,MATCH(AD$5,MTInputs!$J$5:$AZ$5,0))</f>
        <v/>
      </c>
      <c r="AE23" s="25">
        <f>LOWER(Settings!$C$4)&amp;".mit."&amp;$A23&amp;IF($C23="","","."&amp;$C23&amp;"."&amp;$B23)&amp;IF(INDEX(Variables!$D$5:$D$105,MATCH($A23,Variables!$A$5:$A$105,0))="","","."&amp;INDEX(Variables!$D$5:$D$105,MATCH($A23,Variables!$A$5:$A$105,0)))&amp;"."&amp;AE$5</f>
        <v/>
      </c>
      <c r="AF23" s="35">
        <f>INDEX(MTInputs!$J$1:$AZ$415,$D23,MATCH(AF$5,MTInputs!$J$5:$AZ$5,0))</f>
        <v/>
      </c>
      <c r="AG23" s="36">
        <f>INDEX(MTInputs!$J$1:$AZ$415,$D23,MATCH(AG$5,MTInputs!$J$5:$AZ$5,0))</f>
        <v/>
      </c>
      <c r="AH23" s="36">
        <f>INDEX(MTInputs!$J$1:$AZ$415,$D23,MATCH(AH$5,MTInputs!$J$5:$AZ$5,0))</f>
        <v/>
      </c>
      <c r="AI23" s="36">
        <f>INDEX(MTInputs!$J$1:$AZ$415,$D23,MATCH(AI$5,MTInputs!$J$5:$AZ$5,0))</f>
        <v/>
      </c>
      <c r="AJ23" s="36">
        <f>INDEX(MTInputs!$J$1:$AZ$415,$D23,MATCH(AJ$5,MTInputs!$J$5:$AZ$5,0))</f>
        <v/>
      </c>
      <c r="AK23" s="36">
        <f>INDEX(MTInputs!$J$1:$AZ$415,$D23,MATCH(AK$5,MTInputs!$J$5:$AZ$5,0))</f>
        <v/>
      </c>
      <c r="AL23" s="36">
        <f>INDEX(MTInputs!$J$1:$AZ$415,$D23,MATCH(AL$5,MTInputs!$J$5:$AZ$5,0))</f>
        <v/>
      </c>
      <c r="AM23" s="36">
        <f>INDEX(MTInputs!$J$1:$AZ$415,$D23,MATCH(AM$5,MTInputs!$J$5:$AZ$5,0))</f>
        <v/>
      </c>
      <c r="AN23" s="36">
        <f>INDEX(MTInputs!$J$1:$AZ$415,$D23,MATCH(AN$5,MTInputs!$J$5:$AZ$5,0))</f>
        <v/>
      </c>
      <c r="AO23" s="36">
        <f>INDEX(MTInputs!$J$1:$AZ$415,$D23,MATCH(AO$5,MTInputs!$J$5:$AZ$5,0))</f>
        <v/>
      </c>
      <c r="AP23" s="36">
        <f>INDEX(MTInputs!$J$1:$AZ$415,$D23,MATCH(AP$5,MTInputs!$J$5:$AZ$5,0))</f>
        <v/>
      </c>
      <c r="AQ23" s="36">
        <f>INDEX(MTInputs!$J$1:$AZ$415,$D23,MATCH(AQ$5,MTInputs!$J$5:$AZ$5,0))</f>
        <v/>
      </c>
      <c r="AR23" s="36">
        <f>INDEX(MTInputs!$J$1:$AZ$415,$D23,MATCH(AR$5,MTInputs!$J$5:$AZ$5,0))</f>
        <v/>
      </c>
      <c r="AS23" s="36">
        <f>INDEX(MTInputs!$J$1:$AZ$415,$D23,MATCH(AS$5,MTInputs!$J$5:$AZ$5,0))</f>
        <v/>
      </c>
      <c r="AT23" s="36">
        <f>INDEX(MTInputs!$J$1:$AZ$415,$D23,MATCH(AT$5,MTInputs!$J$5:$AZ$5,0))</f>
        <v/>
      </c>
      <c r="AU23" s="36">
        <f>INDEX(MTInputs!$J$1:$AZ$415,$D23,MATCH(AU$5,MTInputs!$J$5:$AZ$5,0))</f>
        <v/>
      </c>
      <c r="AV23" s="36">
        <f>INDEX(MTInputs!$J$1:$AZ$415,$D23,MATCH(AV$5,MTInputs!$J$5:$AZ$5,0))</f>
        <v/>
      </c>
      <c r="AW23" s="36">
        <f>INDEX(MTInputs!$J$1:$AZ$415,$D23,MATCH(AW$5,MTInputs!$J$5:$AZ$5,0))</f>
        <v/>
      </c>
      <c r="AX23" s="36">
        <f>INDEX(MTInputs!$J$1:$AZ$415,$D23,MATCH(AX$5,MTInputs!$J$5:$AZ$5,0))</f>
        <v/>
      </c>
    </row>
    <row r="24" hidden="1" outlineLevel="1">
      <c r="A24" s="5" t="inlineStr">
        <is>
          <t>ctcov</t>
        </is>
      </c>
      <c r="B24" s="5" t="inlineStr">
        <is>
          <t>die</t>
        </is>
      </c>
      <c r="C24" s="5" t="inlineStr">
        <is>
          <t>all</t>
        </is>
      </c>
      <c r="D24" s="8" t="n">
        <v>26</v>
      </c>
      <c r="H24" s="5">
        <f>INDEX(Variables!$B$5:$B$105,MATCH($A24,Variables!$A$5:$A$105,0))&amp;IF($C24="",""," | "&amp;INDEX(Mapping!$B$5:$B$26,MATCH($C24,Mapping!$A$5:$A$26,0))&amp;" | "&amp;INDEX(Mapping!$B$30:$B$41,MATCH($B24,Mapping!$A$30:$A$41,0)))</f>
        <v/>
      </c>
      <c r="I24" s="5">
        <f>INDEX(Variables!$C$5:$C$105,MATCH($A24,Variables!$A$5:$A$105,0))</f>
        <v/>
      </c>
      <c r="J24" s="5">
        <f>INDEX(Variables!$E$5:$E$105,MATCH($A24,Variables!$A$5:$A$105,0))</f>
        <v/>
      </c>
      <c r="K24" s="25">
        <f>LOWER(Settings!$C$4)&amp;".mit."&amp;$A24&amp;IF($C24="","","."&amp;$C24&amp;"."&amp;$B24)&amp;IF(INDEX(Variables!$D$5:$D$105,MATCH($A24,Variables!$A$5:$A$105,0))="","","."&amp;INDEX(Variables!$D$5:$D$105,MATCH($A24,Variables!$A$5:$A$105,0)))&amp;"."&amp;K$5</f>
        <v/>
      </c>
      <c r="L24" s="35">
        <f>INDEX(MTInputs!$J$1:$AZ$415,$D24,MATCH(L$5,MTInputs!$J$5:$AZ$5,0))</f>
        <v/>
      </c>
      <c r="M24" s="36">
        <f>INDEX(MTInputs!$J$1:$AZ$415,$D24,MATCH(M$5,MTInputs!$J$5:$AZ$5,0))</f>
        <v/>
      </c>
      <c r="N24" s="36">
        <f>INDEX(MTInputs!$J$1:$AZ$415,$D24,MATCH(N$5,MTInputs!$J$5:$AZ$5,0))</f>
        <v/>
      </c>
      <c r="O24" s="36">
        <f>INDEX(MTInputs!$J$1:$AZ$415,$D24,MATCH(O$5,MTInputs!$J$5:$AZ$5,0))</f>
        <v/>
      </c>
      <c r="P24" s="36">
        <f>INDEX(MTInputs!$J$1:$AZ$415,$D24,MATCH(P$5,MTInputs!$J$5:$AZ$5,0))</f>
        <v/>
      </c>
      <c r="Q24" s="36">
        <f>INDEX(MTInputs!$J$1:$AZ$415,$D24,MATCH(Q$5,MTInputs!$J$5:$AZ$5,0))</f>
        <v/>
      </c>
      <c r="R24" s="36">
        <f>INDEX(MTInputs!$J$1:$AZ$415,$D24,MATCH(R$5,MTInputs!$J$5:$AZ$5,0))</f>
        <v/>
      </c>
      <c r="S24" s="36">
        <f>INDEX(MTInputs!$J$1:$AZ$415,$D24,MATCH(S$5,MTInputs!$J$5:$AZ$5,0))</f>
        <v/>
      </c>
      <c r="T24" s="36">
        <f>INDEX(MTInputs!$J$1:$AZ$415,$D24,MATCH(T$5,MTInputs!$J$5:$AZ$5,0))</f>
        <v/>
      </c>
      <c r="U24" s="36">
        <f>INDEX(MTInputs!$J$1:$AZ$415,$D24,MATCH(U$5,MTInputs!$J$5:$AZ$5,0))</f>
        <v/>
      </c>
      <c r="V24" s="36">
        <f>INDEX(MTInputs!$J$1:$AZ$415,$D24,MATCH(V$5,MTInputs!$J$5:$AZ$5,0))</f>
        <v/>
      </c>
      <c r="W24" s="36">
        <f>INDEX(MTInputs!$J$1:$AZ$415,$D24,MATCH(W$5,MTInputs!$J$5:$AZ$5,0))</f>
        <v/>
      </c>
      <c r="X24" s="36">
        <f>INDEX(MTInputs!$J$1:$AZ$415,$D24,MATCH(X$5,MTInputs!$J$5:$AZ$5,0))</f>
        <v/>
      </c>
      <c r="Y24" s="36">
        <f>INDEX(MTInputs!$J$1:$AZ$415,$D24,MATCH(Y$5,MTInputs!$J$5:$AZ$5,0))</f>
        <v/>
      </c>
      <c r="Z24" s="36">
        <f>INDEX(MTInputs!$J$1:$AZ$415,$D24,MATCH(Z$5,MTInputs!$J$5:$AZ$5,0))</f>
        <v/>
      </c>
      <c r="AA24" s="36">
        <f>INDEX(MTInputs!$J$1:$AZ$415,$D24,MATCH(AA$5,MTInputs!$J$5:$AZ$5,0))</f>
        <v/>
      </c>
      <c r="AB24" s="36">
        <f>INDEX(MTInputs!$J$1:$AZ$415,$D24,MATCH(AB$5,MTInputs!$J$5:$AZ$5,0))</f>
        <v/>
      </c>
      <c r="AC24" s="36">
        <f>INDEX(MTInputs!$J$1:$AZ$415,$D24,MATCH(AC$5,MTInputs!$J$5:$AZ$5,0))</f>
        <v/>
      </c>
      <c r="AD24" s="36">
        <f>INDEX(MTInputs!$J$1:$AZ$415,$D24,MATCH(AD$5,MTInputs!$J$5:$AZ$5,0))</f>
        <v/>
      </c>
      <c r="AE24" s="25">
        <f>LOWER(Settings!$C$4)&amp;".mit."&amp;$A24&amp;IF($C24="","","."&amp;$C24&amp;"."&amp;$B24)&amp;IF(INDEX(Variables!$D$5:$D$105,MATCH($A24,Variables!$A$5:$A$105,0))="","","."&amp;INDEX(Variables!$D$5:$D$105,MATCH($A24,Variables!$A$5:$A$105,0)))&amp;"."&amp;AE$5</f>
        <v/>
      </c>
      <c r="AF24" s="35">
        <f>INDEX(MTInputs!$J$1:$AZ$415,$D24,MATCH(AF$5,MTInputs!$J$5:$AZ$5,0))</f>
        <v/>
      </c>
      <c r="AG24" s="36">
        <f>INDEX(MTInputs!$J$1:$AZ$415,$D24,MATCH(AG$5,MTInputs!$J$5:$AZ$5,0))</f>
        <v/>
      </c>
      <c r="AH24" s="36">
        <f>INDEX(MTInputs!$J$1:$AZ$415,$D24,MATCH(AH$5,MTInputs!$J$5:$AZ$5,0))</f>
        <v/>
      </c>
      <c r="AI24" s="36">
        <f>INDEX(MTInputs!$J$1:$AZ$415,$D24,MATCH(AI$5,MTInputs!$J$5:$AZ$5,0))</f>
        <v/>
      </c>
      <c r="AJ24" s="36">
        <f>INDEX(MTInputs!$J$1:$AZ$415,$D24,MATCH(AJ$5,MTInputs!$J$5:$AZ$5,0))</f>
        <v/>
      </c>
      <c r="AK24" s="36">
        <f>INDEX(MTInputs!$J$1:$AZ$415,$D24,MATCH(AK$5,MTInputs!$J$5:$AZ$5,0))</f>
        <v/>
      </c>
      <c r="AL24" s="36">
        <f>INDEX(MTInputs!$J$1:$AZ$415,$D24,MATCH(AL$5,MTInputs!$J$5:$AZ$5,0))</f>
        <v/>
      </c>
      <c r="AM24" s="36">
        <f>INDEX(MTInputs!$J$1:$AZ$415,$D24,MATCH(AM$5,MTInputs!$J$5:$AZ$5,0))</f>
        <v/>
      </c>
      <c r="AN24" s="36">
        <f>INDEX(MTInputs!$J$1:$AZ$415,$D24,MATCH(AN$5,MTInputs!$J$5:$AZ$5,0))</f>
        <v/>
      </c>
      <c r="AO24" s="36">
        <f>INDEX(MTInputs!$J$1:$AZ$415,$D24,MATCH(AO$5,MTInputs!$J$5:$AZ$5,0))</f>
        <v/>
      </c>
      <c r="AP24" s="36">
        <f>INDEX(MTInputs!$J$1:$AZ$415,$D24,MATCH(AP$5,MTInputs!$J$5:$AZ$5,0))</f>
        <v/>
      </c>
      <c r="AQ24" s="36">
        <f>INDEX(MTInputs!$J$1:$AZ$415,$D24,MATCH(AQ$5,MTInputs!$J$5:$AZ$5,0))</f>
        <v/>
      </c>
      <c r="AR24" s="36">
        <f>INDEX(MTInputs!$J$1:$AZ$415,$D24,MATCH(AR$5,MTInputs!$J$5:$AZ$5,0))</f>
        <v/>
      </c>
      <c r="AS24" s="36">
        <f>INDEX(MTInputs!$J$1:$AZ$415,$D24,MATCH(AS$5,MTInputs!$J$5:$AZ$5,0))</f>
        <v/>
      </c>
      <c r="AT24" s="36">
        <f>INDEX(MTInputs!$J$1:$AZ$415,$D24,MATCH(AT$5,MTInputs!$J$5:$AZ$5,0))</f>
        <v/>
      </c>
      <c r="AU24" s="36">
        <f>INDEX(MTInputs!$J$1:$AZ$415,$D24,MATCH(AU$5,MTInputs!$J$5:$AZ$5,0))</f>
        <v/>
      </c>
      <c r="AV24" s="36">
        <f>INDEX(MTInputs!$J$1:$AZ$415,$D24,MATCH(AV$5,MTInputs!$J$5:$AZ$5,0))</f>
        <v/>
      </c>
      <c r="AW24" s="36">
        <f>INDEX(MTInputs!$J$1:$AZ$415,$D24,MATCH(AW$5,MTInputs!$J$5:$AZ$5,0))</f>
        <v/>
      </c>
      <c r="AX24" s="36">
        <f>INDEX(MTInputs!$J$1:$AZ$415,$D24,MATCH(AX$5,MTInputs!$J$5:$AZ$5,0))</f>
        <v/>
      </c>
    </row>
    <row r="25" hidden="1" outlineLevel="1">
      <c r="A25" s="5" t="inlineStr">
        <is>
          <t>ctcov</t>
        </is>
      </c>
      <c r="B25" s="5" t="inlineStr">
        <is>
          <t>lpg</t>
        </is>
      </c>
      <c r="C25" s="5" t="inlineStr">
        <is>
          <t>all</t>
        </is>
      </c>
      <c r="D25" s="8" t="n">
        <v>27</v>
      </c>
      <c r="H25" s="5">
        <f>INDEX(Variables!$B$5:$B$105,MATCH($A25,Variables!$A$5:$A$105,0))&amp;IF($C25="",""," | "&amp;INDEX(Mapping!$B$5:$B$26,MATCH($C25,Mapping!$A$5:$A$26,0))&amp;" | "&amp;INDEX(Mapping!$B$30:$B$41,MATCH($B25,Mapping!$A$30:$A$41,0)))</f>
        <v/>
      </c>
      <c r="I25" s="5">
        <f>INDEX(Variables!$C$5:$C$105,MATCH($A25,Variables!$A$5:$A$105,0))</f>
        <v/>
      </c>
      <c r="J25" s="5">
        <f>INDEX(Variables!$E$5:$E$105,MATCH($A25,Variables!$A$5:$A$105,0))</f>
        <v/>
      </c>
      <c r="K25" s="25">
        <f>LOWER(Settings!$C$4)&amp;".mit."&amp;$A25&amp;IF($C25="","","."&amp;$C25&amp;"."&amp;$B25)&amp;IF(INDEX(Variables!$D$5:$D$105,MATCH($A25,Variables!$A$5:$A$105,0))="","","."&amp;INDEX(Variables!$D$5:$D$105,MATCH($A25,Variables!$A$5:$A$105,0)))&amp;"."&amp;K$5</f>
        <v/>
      </c>
      <c r="L25" s="35">
        <f>INDEX(MTInputs!$J$1:$AZ$415,$D25,MATCH(L$5,MTInputs!$J$5:$AZ$5,0))</f>
        <v/>
      </c>
      <c r="M25" s="36">
        <f>INDEX(MTInputs!$J$1:$AZ$415,$D25,MATCH(M$5,MTInputs!$J$5:$AZ$5,0))</f>
        <v/>
      </c>
      <c r="N25" s="36">
        <f>INDEX(MTInputs!$J$1:$AZ$415,$D25,MATCH(N$5,MTInputs!$J$5:$AZ$5,0))</f>
        <v/>
      </c>
      <c r="O25" s="36">
        <f>INDEX(MTInputs!$J$1:$AZ$415,$D25,MATCH(O$5,MTInputs!$J$5:$AZ$5,0))</f>
        <v/>
      </c>
      <c r="P25" s="36">
        <f>INDEX(MTInputs!$J$1:$AZ$415,$D25,MATCH(P$5,MTInputs!$J$5:$AZ$5,0))</f>
        <v/>
      </c>
      <c r="Q25" s="36">
        <f>INDEX(MTInputs!$J$1:$AZ$415,$D25,MATCH(Q$5,MTInputs!$J$5:$AZ$5,0))</f>
        <v/>
      </c>
      <c r="R25" s="36">
        <f>INDEX(MTInputs!$J$1:$AZ$415,$D25,MATCH(R$5,MTInputs!$J$5:$AZ$5,0))</f>
        <v/>
      </c>
      <c r="S25" s="36">
        <f>INDEX(MTInputs!$J$1:$AZ$415,$D25,MATCH(S$5,MTInputs!$J$5:$AZ$5,0))</f>
        <v/>
      </c>
      <c r="T25" s="36">
        <f>INDEX(MTInputs!$J$1:$AZ$415,$D25,MATCH(T$5,MTInputs!$J$5:$AZ$5,0))</f>
        <v/>
      </c>
      <c r="U25" s="36">
        <f>INDEX(MTInputs!$J$1:$AZ$415,$D25,MATCH(U$5,MTInputs!$J$5:$AZ$5,0))</f>
        <v/>
      </c>
      <c r="V25" s="36">
        <f>INDEX(MTInputs!$J$1:$AZ$415,$D25,MATCH(V$5,MTInputs!$J$5:$AZ$5,0))</f>
        <v/>
      </c>
      <c r="W25" s="36">
        <f>INDEX(MTInputs!$J$1:$AZ$415,$D25,MATCH(W$5,MTInputs!$J$5:$AZ$5,0))</f>
        <v/>
      </c>
      <c r="X25" s="36">
        <f>INDEX(MTInputs!$J$1:$AZ$415,$D25,MATCH(X$5,MTInputs!$J$5:$AZ$5,0))</f>
        <v/>
      </c>
      <c r="Y25" s="36">
        <f>INDEX(MTInputs!$J$1:$AZ$415,$D25,MATCH(Y$5,MTInputs!$J$5:$AZ$5,0))</f>
        <v/>
      </c>
      <c r="Z25" s="36">
        <f>INDEX(MTInputs!$J$1:$AZ$415,$D25,MATCH(Z$5,MTInputs!$J$5:$AZ$5,0))</f>
        <v/>
      </c>
      <c r="AA25" s="36">
        <f>INDEX(MTInputs!$J$1:$AZ$415,$D25,MATCH(AA$5,MTInputs!$J$5:$AZ$5,0))</f>
        <v/>
      </c>
      <c r="AB25" s="36">
        <f>INDEX(MTInputs!$J$1:$AZ$415,$D25,MATCH(AB$5,MTInputs!$J$5:$AZ$5,0))</f>
        <v/>
      </c>
      <c r="AC25" s="36">
        <f>INDEX(MTInputs!$J$1:$AZ$415,$D25,MATCH(AC$5,MTInputs!$J$5:$AZ$5,0))</f>
        <v/>
      </c>
      <c r="AD25" s="36">
        <f>INDEX(MTInputs!$J$1:$AZ$415,$D25,MATCH(AD$5,MTInputs!$J$5:$AZ$5,0))</f>
        <v/>
      </c>
      <c r="AE25" s="25">
        <f>LOWER(Settings!$C$4)&amp;".mit."&amp;$A25&amp;IF($C25="","","."&amp;$C25&amp;"."&amp;$B25)&amp;IF(INDEX(Variables!$D$5:$D$105,MATCH($A25,Variables!$A$5:$A$105,0))="","","."&amp;INDEX(Variables!$D$5:$D$105,MATCH($A25,Variables!$A$5:$A$105,0)))&amp;"."&amp;AE$5</f>
        <v/>
      </c>
      <c r="AF25" s="35">
        <f>INDEX(MTInputs!$J$1:$AZ$415,$D25,MATCH(AF$5,MTInputs!$J$5:$AZ$5,0))</f>
        <v/>
      </c>
      <c r="AG25" s="36">
        <f>INDEX(MTInputs!$J$1:$AZ$415,$D25,MATCH(AG$5,MTInputs!$J$5:$AZ$5,0))</f>
        <v/>
      </c>
      <c r="AH25" s="36">
        <f>INDEX(MTInputs!$J$1:$AZ$415,$D25,MATCH(AH$5,MTInputs!$J$5:$AZ$5,0))</f>
        <v/>
      </c>
      <c r="AI25" s="36">
        <f>INDEX(MTInputs!$J$1:$AZ$415,$D25,MATCH(AI$5,MTInputs!$J$5:$AZ$5,0))</f>
        <v/>
      </c>
      <c r="AJ25" s="36">
        <f>INDEX(MTInputs!$J$1:$AZ$415,$D25,MATCH(AJ$5,MTInputs!$J$5:$AZ$5,0))</f>
        <v/>
      </c>
      <c r="AK25" s="36">
        <f>INDEX(MTInputs!$J$1:$AZ$415,$D25,MATCH(AK$5,MTInputs!$J$5:$AZ$5,0))</f>
        <v/>
      </c>
      <c r="AL25" s="36">
        <f>INDEX(MTInputs!$J$1:$AZ$415,$D25,MATCH(AL$5,MTInputs!$J$5:$AZ$5,0))</f>
        <v/>
      </c>
      <c r="AM25" s="36">
        <f>INDEX(MTInputs!$J$1:$AZ$415,$D25,MATCH(AM$5,MTInputs!$J$5:$AZ$5,0))</f>
        <v/>
      </c>
      <c r="AN25" s="36">
        <f>INDEX(MTInputs!$J$1:$AZ$415,$D25,MATCH(AN$5,MTInputs!$J$5:$AZ$5,0))</f>
        <v/>
      </c>
      <c r="AO25" s="36">
        <f>INDEX(MTInputs!$J$1:$AZ$415,$D25,MATCH(AO$5,MTInputs!$J$5:$AZ$5,0))</f>
        <v/>
      </c>
      <c r="AP25" s="36">
        <f>INDEX(MTInputs!$J$1:$AZ$415,$D25,MATCH(AP$5,MTInputs!$J$5:$AZ$5,0))</f>
        <v/>
      </c>
      <c r="AQ25" s="36">
        <f>INDEX(MTInputs!$J$1:$AZ$415,$D25,MATCH(AQ$5,MTInputs!$J$5:$AZ$5,0))</f>
        <v/>
      </c>
      <c r="AR25" s="36">
        <f>INDEX(MTInputs!$J$1:$AZ$415,$D25,MATCH(AR$5,MTInputs!$J$5:$AZ$5,0))</f>
        <v/>
      </c>
      <c r="AS25" s="36">
        <f>INDEX(MTInputs!$J$1:$AZ$415,$D25,MATCH(AS$5,MTInputs!$J$5:$AZ$5,0))</f>
        <v/>
      </c>
      <c r="AT25" s="36">
        <f>INDEX(MTInputs!$J$1:$AZ$415,$D25,MATCH(AT$5,MTInputs!$J$5:$AZ$5,0))</f>
        <v/>
      </c>
      <c r="AU25" s="36">
        <f>INDEX(MTInputs!$J$1:$AZ$415,$D25,MATCH(AU$5,MTInputs!$J$5:$AZ$5,0))</f>
        <v/>
      </c>
      <c r="AV25" s="36">
        <f>INDEX(MTInputs!$J$1:$AZ$415,$D25,MATCH(AV$5,MTInputs!$J$5:$AZ$5,0))</f>
        <v/>
      </c>
      <c r="AW25" s="36">
        <f>INDEX(MTInputs!$J$1:$AZ$415,$D25,MATCH(AW$5,MTInputs!$J$5:$AZ$5,0))</f>
        <v/>
      </c>
      <c r="AX25" s="36">
        <f>INDEX(MTInputs!$J$1:$AZ$415,$D25,MATCH(AX$5,MTInputs!$J$5:$AZ$5,0))</f>
        <v/>
      </c>
    </row>
    <row r="26" hidden="1" outlineLevel="1">
      <c r="A26" s="5" t="inlineStr">
        <is>
          <t>ctcov</t>
        </is>
      </c>
      <c r="B26" s="5" t="inlineStr">
        <is>
          <t>ker</t>
        </is>
      </c>
      <c r="C26" s="5" t="inlineStr">
        <is>
          <t>all</t>
        </is>
      </c>
      <c r="D26" s="8" t="n">
        <v>28</v>
      </c>
      <c r="H26" s="5">
        <f>INDEX(Variables!$B$5:$B$105,MATCH($A26,Variables!$A$5:$A$105,0))&amp;IF($C26="",""," | "&amp;INDEX(Mapping!$B$5:$B$26,MATCH($C26,Mapping!$A$5:$A$26,0))&amp;" | "&amp;INDEX(Mapping!$B$30:$B$41,MATCH($B26,Mapping!$A$30:$A$41,0)))</f>
        <v/>
      </c>
      <c r="I26" s="5">
        <f>INDEX(Variables!$C$5:$C$105,MATCH($A26,Variables!$A$5:$A$105,0))</f>
        <v/>
      </c>
      <c r="J26" s="5">
        <f>INDEX(Variables!$E$5:$E$105,MATCH($A26,Variables!$A$5:$A$105,0))</f>
        <v/>
      </c>
      <c r="K26" s="25">
        <f>LOWER(Settings!$C$4)&amp;".mit."&amp;$A26&amp;IF($C26="","","."&amp;$C26&amp;"."&amp;$B26)&amp;IF(INDEX(Variables!$D$5:$D$105,MATCH($A26,Variables!$A$5:$A$105,0))="","","."&amp;INDEX(Variables!$D$5:$D$105,MATCH($A26,Variables!$A$5:$A$105,0)))&amp;"."&amp;K$5</f>
        <v/>
      </c>
      <c r="L26" s="35">
        <f>INDEX(MTInputs!$J$1:$AZ$415,$D26,MATCH(L$5,MTInputs!$J$5:$AZ$5,0))</f>
        <v/>
      </c>
      <c r="M26" s="36">
        <f>INDEX(MTInputs!$J$1:$AZ$415,$D26,MATCH(M$5,MTInputs!$J$5:$AZ$5,0))</f>
        <v/>
      </c>
      <c r="N26" s="36">
        <f>INDEX(MTInputs!$J$1:$AZ$415,$D26,MATCH(N$5,MTInputs!$J$5:$AZ$5,0))</f>
        <v/>
      </c>
      <c r="O26" s="36">
        <f>INDEX(MTInputs!$J$1:$AZ$415,$D26,MATCH(O$5,MTInputs!$J$5:$AZ$5,0))</f>
        <v/>
      </c>
      <c r="P26" s="36">
        <f>INDEX(MTInputs!$J$1:$AZ$415,$D26,MATCH(P$5,MTInputs!$J$5:$AZ$5,0))</f>
        <v/>
      </c>
      <c r="Q26" s="36">
        <f>INDEX(MTInputs!$J$1:$AZ$415,$D26,MATCH(Q$5,MTInputs!$J$5:$AZ$5,0))</f>
        <v/>
      </c>
      <c r="R26" s="36">
        <f>INDEX(MTInputs!$J$1:$AZ$415,$D26,MATCH(R$5,MTInputs!$J$5:$AZ$5,0))</f>
        <v/>
      </c>
      <c r="S26" s="36">
        <f>INDEX(MTInputs!$J$1:$AZ$415,$D26,MATCH(S$5,MTInputs!$J$5:$AZ$5,0))</f>
        <v/>
      </c>
      <c r="T26" s="36">
        <f>INDEX(MTInputs!$J$1:$AZ$415,$D26,MATCH(T$5,MTInputs!$J$5:$AZ$5,0))</f>
        <v/>
      </c>
      <c r="U26" s="36">
        <f>INDEX(MTInputs!$J$1:$AZ$415,$D26,MATCH(U$5,MTInputs!$J$5:$AZ$5,0))</f>
        <v/>
      </c>
      <c r="V26" s="36">
        <f>INDEX(MTInputs!$J$1:$AZ$415,$D26,MATCH(V$5,MTInputs!$J$5:$AZ$5,0))</f>
        <v/>
      </c>
      <c r="W26" s="36">
        <f>INDEX(MTInputs!$J$1:$AZ$415,$D26,MATCH(W$5,MTInputs!$J$5:$AZ$5,0))</f>
        <v/>
      </c>
      <c r="X26" s="36">
        <f>INDEX(MTInputs!$J$1:$AZ$415,$D26,MATCH(X$5,MTInputs!$J$5:$AZ$5,0))</f>
        <v/>
      </c>
      <c r="Y26" s="36">
        <f>INDEX(MTInputs!$J$1:$AZ$415,$D26,MATCH(Y$5,MTInputs!$J$5:$AZ$5,0))</f>
        <v/>
      </c>
      <c r="Z26" s="36">
        <f>INDEX(MTInputs!$J$1:$AZ$415,$D26,MATCH(Z$5,MTInputs!$J$5:$AZ$5,0))</f>
        <v/>
      </c>
      <c r="AA26" s="36">
        <f>INDEX(MTInputs!$J$1:$AZ$415,$D26,MATCH(AA$5,MTInputs!$J$5:$AZ$5,0))</f>
        <v/>
      </c>
      <c r="AB26" s="36">
        <f>INDEX(MTInputs!$J$1:$AZ$415,$D26,MATCH(AB$5,MTInputs!$J$5:$AZ$5,0))</f>
        <v/>
      </c>
      <c r="AC26" s="36">
        <f>INDEX(MTInputs!$J$1:$AZ$415,$D26,MATCH(AC$5,MTInputs!$J$5:$AZ$5,0))</f>
        <v/>
      </c>
      <c r="AD26" s="36">
        <f>INDEX(MTInputs!$J$1:$AZ$415,$D26,MATCH(AD$5,MTInputs!$J$5:$AZ$5,0))</f>
        <v/>
      </c>
      <c r="AE26" s="25">
        <f>LOWER(Settings!$C$4)&amp;".mit."&amp;$A26&amp;IF($C26="","","."&amp;$C26&amp;"."&amp;$B26)&amp;IF(INDEX(Variables!$D$5:$D$105,MATCH($A26,Variables!$A$5:$A$105,0))="","","."&amp;INDEX(Variables!$D$5:$D$105,MATCH($A26,Variables!$A$5:$A$105,0)))&amp;"."&amp;AE$5</f>
        <v/>
      </c>
      <c r="AF26" s="35">
        <f>INDEX(MTInputs!$J$1:$AZ$415,$D26,MATCH(AF$5,MTInputs!$J$5:$AZ$5,0))</f>
        <v/>
      </c>
      <c r="AG26" s="36">
        <f>INDEX(MTInputs!$J$1:$AZ$415,$D26,MATCH(AG$5,MTInputs!$J$5:$AZ$5,0))</f>
        <v/>
      </c>
      <c r="AH26" s="36">
        <f>INDEX(MTInputs!$J$1:$AZ$415,$D26,MATCH(AH$5,MTInputs!$J$5:$AZ$5,0))</f>
        <v/>
      </c>
      <c r="AI26" s="36">
        <f>INDEX(MTInputs!$J$1:$AZ$415,$D26,MATCH(AI$5,MTInputs!$J$5:$AZ$5,0))</f>
        <v/>
      </c>
      <c r="AJ26" s="36">
        <f>INDEX(MTInputs!$J$1:$AZ$415,$D26,MATCH(AJ$5,MTInputs!$J$5:$AZ$5,0))</f>
        <v/>
      </c>
      <c r="AK26" s="36">
        <f>INDEX(MTInputs!$J$1:$AZ$415,$D26,MATCH(AK$5,MTInputs!$J$5:$AZ$5,0))</f>
        <v/>
      </c>
      <c r="AL26" s="36">
        <f>INDEX(MTInputs!$J$1:$AZ$415,$D26,MATCH(AL$5,MTInputs!$J$5:$AZ$5,0))</f>
        <v/>
      </c>
      <c r="AM26" s="36">
        <f>INDEX(MTInputs!$J$1:$AZ$415,$D26,MATCH(AM$5,MTInputs!$J$5:$AZ$5,0))</f>
        <v/>
      </c>
      <c r="AN26" s="36">
        <f>INDEX(MTInputs!$J$1:$AZ$415,$D26,MATCH(AN$5,MTInputs!$J$5:$AZ$5,0))</f>
        <v/>
      </c>
      <c r="AO26" s="36">
        <f>INDEX(MTInputs!$J$1:$AZ$415,$D26,MATCH(AO$5,MTInputs!$J$5:$AZ$5,0))</f>
        <v/>
      </c>
      <c r="AP26" s="36">
        <f>INDEX(MTInputs!$J$1:$AZ$415,$D26,MATCH(AP$5,MTInputs!$J$5:$AZ$5,0))</f>
        <v/>
      </c>
      <c r="AQ26" s="36">
        <f>INDEX(MTInputs!$J$1:$AZ$415,$D26,MATCH(AQ$5,MTInputs!$J$5:$AZ$5,0))</f>
        <v/>
      </c>
      <c r="AR26" s="36">
        <f>INDEX(MTInputs!$J$1:$AZ$415,$D26,MATCH(AR$5,MTInputs!$J$5:$AZ$5,0))</f>
        <v/>
      </c>
      <c r="AS26" s="36">
        <f>INDEX(MTInputs!$J$1:$AZ$415,$D26,MATCH(AS$5,MTInputs!$J$5:$AZ$5,0))</f>
        <v/>
      </c>
      <c r="AT26" s="36">
        <f>INDEX(MTInputs!$J$1:$AZ$415,$D26,MATCH(AT$5,MTInputs!$J$5:$AZ$5,0))</f>
        <v/>
      </c>
      <c r="AU26" s="36">
        <f>INDEX(MTInputs!$J$1:$AZ$415,$D26,MATCH(AU$5,MTInputs!$J$5:$AZ$5,0))</f>
        <v/>
      </c>
      <c r="AV26" s="36">
        <f>INDEX(MTInputs!$J$1:$AZ$415,$D26,MATCH(AV$5,MTInputs!$J$5:$AZ$5,0))</f>
        <v/>
      </c>
      <c r="AW26" s="36">
        <f>INDEX(MTInputs!$J$1:$AZ$415,$D26,MATCH(AW$5,MTInputs!$J$5:$AZ$5,0))</f>
        <v/>
      </c>
      <c r="AX26" s="36">
        <f>INDEX(MTInputs!$J$1:$AZ$415,$D26,MATCH(AX$5,MTInputs!$J$5:$AZ$5,0))</f>
        <v/>
      </c>
    </row>
    <row r="27" hidden="1" outlineLevel="1">
      <c r="A27" s="5" t="inlineStr">
        <is>
          <t>ctcov</t>
        </is>
      </c>
      <c r="B27" s="5" t="inlineStr">
        <is>
          <t>oop</t>
        </is>
      </c>
      <c r="C27" s="5" t="inlineStr">
        <is>
          <t>all</t>
        </is>
      </c>
      <c r="D27" s="8" t="n">
        <v>29</v>
      </c>
      <c r="H27" s="5">
        <f>INDEX(Variables!$B$5:$B$105,MATCH($A27,Variables!$A$5:$A$105,0))&amp;IF($C27="",""," | "&amp;INDEX(Mapping!$B$5:$B$26,MATCH($C27,Mapping!$A$5:$A$26,0))&amp;" | "&amp;INDEX(Mapping!$B$30:$B$41,MATCH($B27,Mapping!$A$30:$A$41,0)))</f>
        <v/>
      </c>
      <c r="I27" s="5">
        <f>INDEX(Variables!$C$5:$C$105,MATCH($A27,Variables!$A$5:$A$105,0))</f>
        <v/>
      </c>
      <c r="J27" s="5">
        <f>INDEX(Variables!$E$5:$E$105,MATCH($A27,Variables!$A$5:$A$105,0))</f>
        <v/>
      </c>
      <c r="K27" s="25">
        <f>LOWER(Settings!$C$4)&amp;".mit."&amp;$A27&amp;IF($C27="","","."&amp;$C27&amp;"."&amp;$B27)&amp;IF(INDEX(Variables!$D$5:$D$105,MATCH($A27,Variables!$A$5:$A$105,0))="","","."&amp;INDEX(Variables!$D$5:$D$105,MATCH($A27,Variables!$A$5:$A$105,0)))&amp;"."&amp;K$5</f>
        <v/>
      </c>
      <c r="L27" s="35">
        <f>INDEX(MTInputs!$J$1:$AZ$415,$D27,MATCH(L$5,MTInputs!$J$5:$AZ$5,0))</f>
        <v/>
      </c>
      <c r="M27" s="36">
        <f>INDEX(MTInputs!$J$1:$AZ$415,$D27,MATCH(M$5,MTInputs!$J$5:$AZ$5,0))</f>
        <v/>
      </c>
      <c r="N27" s="36">
        <f>INDEX(MTInputs!$J$1:$AZ$415,$D27,MATCH(N$5,MTInputs!$J$5:$AZ$5,0))</f>
        <v/>
      </c>
      <c r="O27" s="36">
        <f>INDEX(MTInputs!$J$1:$AZ$415,$D27,MATCH(O$5,MTInputs!$J$5:$AZ$5,0))</f>
        <v/>
      </c>
      <c r="P27" s="36">
        <f>INDEX(MTInputs!$J$1:$AZ$415,$D27,MATCH(P$5,MTInputs!$J$5:$AZ$5,0))</f>
        <v/>
      </c>
      <c r="Q27" s="36">
        <f>INDEX(MTInputs!$J$1:$AZ$415,$D27,MATCH(Q$5,MTInputs!$J$5:$AZ$5,0))</f>
        <v/>
      </c>
      <c r="R27" s="36">
        <f>INDEX(MTInputs!$J$1:$AZ$415,$D27,MATCH(R$5,MTInputs!$J$5:$AZ$5,0))</f>
        <v/>
      </c>
      <c r="S27" s="36">
        <f>INDEX(MTInputs!$J$1:$AZ$415,$D27,MATCH(S$5,MTInputs!$J$5:$AZ$5,0))</f>
        <v/>
      </c>
      <c r="T27" s="36">
        <f>INDEX(MTInputs!$J$1:$AZ$415,$D27,MATCH(T$5,MTInputs!$J$5:$AZ$5,0))</f>
        <v/>
      </c>
      <c r="U27" s="36">
        <f>INDEX(MTInputs!$J$1:$AZ$415,$D27,MATCH(U$5,MTInputs!$J$5:$AZ$5,0))</f>
        <v/>
      </c>
      <c r="V27" s="36">
        <f>INDEX(MTInputs!$J$1:$AZ$415,$D27,MATCH(V$5,MTInputs!$J$5:$AZ$5,0))</f>
        <v/>
      </c>
      <c r="W27" s="36">
        <f>INDEX(MTInputs!$J$1:$AZ$415,$D27,MATCH(W$5,MTInputs!$J$5:$AZ$5,0))</f>
        <v/>
      </c>
      <c r="X27" s="36">
        <f>INDEX(MTInputs!$J$1:$AZ$415,$D27,MATCH(X$5,MTInputs!$J$5:$AZ$5,0))</f>
        <v/>
      </c>
      <c r="Y27" s="36">
        <f>INDEX(MTInputs!$J$1:$AZ$415,$D27,MATCH(Y$5,MTInputs!$J$5:$AZ$5,0))</f>
        <v/>
      </c>
      <c r="Z27" s="36">
        <f>INDEX(MTInputs!$J$1:$AZ$415,$D27,MATCH(Z$5,MTInputs!$J$5:$AZ$5,0))</f>
        <v/>
      </c>
      <c r="AA27" s="36">
        <f>INDEX(MTInputs!$J$1:$AZ$415,$D27,MATCH(AA$5,MTInputs!$J$5:$AZ$5,0))</f>
        <v/>
      </c>
      <c r="AB27" s="36">
        <f>INDEX(MTInputs!$J$1:$AZ$415,$D27,MATCH(AB$5,MTInputs!$J$5:$AZ$5,0))</f>
        <v/>
      </c>
      <c r="AC27" s="36">
        <f>INDEX(MTInputs!$J$1:$AZ$415,$D27,MATCH(AC$5,MTInputs!$J$5:$AZ$5,0))</f>
        <v/>
      </c>
      <c r="AD27" s="36">
        <f>INDEX(MTInputs!$J$1:$AZ$415,$D27,MATCH(AD$5,MTInputs!$J$5:$AZ$5,0))</f>
        <v/>
      </c>
      <c r="AE27" s="25">
        <f>LOWER(Settings!$C$4)&amp;".mit."&amp;$A27&amp;IF($C27="","","."&amp;$C27&amp;"."&amp;$B27)&amp;IF(INDEX(Variables!$D$5:$D$105,MATCH($A27,Variables!$A$5:$A$105,0))="","","."&amp;INDEX(Variables!$D$5:$D$105,MATCH($A27,Variables!$A$5:$A$105,0)))&amp;"."&amp;AE$5</f>
        <v/>
      </c>
      <c r="AF27" s="35">
        <f>INDEX(MTInputs!$J$1:$AZ$415,$D27,MATCH(AF$5,MTInputs!$J$5:$AZ$5,0))</f>
        <v/>
      </c>
      <c r="AG27" s="36">
        <f>INDEX(MTInputs!$J$1:$AZ$415,$D27,MATCH(AG$5,MTInputs!$J$5:$AZ$5,0))</f>
        <v/>
      </c>
      <c r="AH27" s="36">
        <f>INDEX(MTInputs!$J$1:$AZ$415,$D27,MATCH(AH$5,MTInputs!$J$5:$AZ$5,0))</f>
        <v/>
      </c>
      <c r="AI27" s="36">
        <f>INDEX(MTInputs!$J$1:$AZ$415,$D27,MATCH(AI$5,MTInputs!$J$5:$AZ$5,0))</f>
        <v/>
      </c>
      <c r="AJ27" s="36">
        <f>INDEX(MTInputs!$J$1:$AZ$415,$D27,MATCH(AJ$5,MTInputs!$J$5:$AZ$5,0))</f>
        <v/>
      </c>
      <c r="AK27" s="36">
        <f>INDEX(MTInputs!$J$1:$AZ$415,$D27,MATCH(AK$5,MTInputs!$J$5:$AZ$5,0))</f>
        <v/>
      </c>
      <c r="AL27" s="36">
        <f>INDEX(MTInputs!$J$1:$AZ$415,$D27,MATCH(AL$5,MTInputs!$J$5:$AZ$5,0))</f>
        <v/>
      </c>
      <c r="AM27" s="36">
        <f>INDEX(MTInputs!$J$1:$AZ$415,$D27,MATCH(AM$5,MTInputs!$J$5:$AZ$5,0))</f>
        <v/>
      </c>
      <c r="AN27" s="36">
        <f>INDEX(MTInputs!$J$1:$AZ$415,$D27,MATCH(AN$5,MTInputs!$J$5:$AZ$5,0))</f>
        <v/>
      </c>
      <c r="AO27" s="36">
        <f>INDEX(MTInputs!$J$1:$AZ$415,$D27,MATCH(AO$5,MTInputs!$J$5:$AZ$5,0))</f>
        <v/>
      </c>
      <c r="AP27" s="36">
        <f>INDEX(MTInputs!$J$1:$AZ$415,$D27,MATCH(AP$5,MTInputs!$J$5:$AZ$5,0))</f>
        <v/>
      </c>
      <c r="AQ27" s="36">
        <f>INDEX(MTInputs!$J$1:$AZ$415,$D27,MATCH(AQ$5,MTInputs!$J$5:$AZ$5,0))</f>
        <v/>
      </c>
      <c r="AR27" s="36">
        <f>INDEX(MTInputs!$J$1:$AZ$415,$D27,MATCH(AR$5,MTInputs!$J$5:$AZ$5,0))</f>
        <v/>
      </c>
      <c r="AS27" s="36">
        <f>INDEX(MTInputs!$J$1:$AZ$415,$D27,MATCH(AS$5,MTInputs!$J$5:$AZ$5,0))</f>
        <v/>
      </c>
      <c r="AT27" s="36">
        <f>INDEX(MTInputs!$J$1:$AZ$415,$D27,MATCH(AT$5,MTInputs!$J$5:$AZ$5,0))</f>
        <v/>
      </c>
      <c r="AU27" s="36">
        <f>INDEX(MTInputs!$J$1:$AZ$415,$D27,MATCH(AU$5,MTInputs!$J$5:$AZ$5,0))</f>
        <v/>
      </c>
      <c r="AV27" s="36">
        <f>INDEX(MTInputs!$J$1:$AZ$415,$D27,MATCH(AV$5,MTInputs!$J$5:$AZ$5,0))</f>
        <v/>
      </c>
      <c r="AW27" s="36">
        <f>INDEX(MTInputs!$J$1:$AZ$415,$D27,MATCH(AW$5,MTInputs!$J$5:$AZ$5,0))</f>
        <v/>
      </c>
      <c r="AX27" s="36">
        <f>INDEX(MTInputs!$J$1:$AZ$415,$D27,MATCH(AX$5,MTInputs!$J$5:$AZ$5,0))</f>
        <v/>
      </c>
    </row>
    <row r="28" hidden="1" outlineLevel="1">
      <c r="A28" s="5" t="inlineStr">
        <is>
          <t>ctcov</t>
        </is>
      </c>
      <c r="B28" s="5" t="inlineStr">
        <is>
          <t>bio</t>
        </is>
      </c>
      <c r="C28" s="5" t="inlineStr">
        <is>
          <t>all</t>
        </is>
      </c>
      <c r="H28" s="5">
        <f>INDEX(Variables!$B$5:$B$105,MATCH($A28,Variables!$A$5:$A$105,0))&amp;IF($C28="",""," | "&amp;INDEX(Mapping!$B$5:$B$26,MATCH($C28,Mapping!$A$5:$A$26,0))&amp;" | "&amp;INDEX(Mapping!$B$30:$B$41,MATCH($B28,Mapping!$A$30:$A$41,0)))</f>
        <v/>
      </c>
      <c r="I28" s="5">
        <f>INDEX(Variables!$C$5:$C$105,MATCH($A28,Variables!$A$5:$A$105,0))</f>
        <v/>
      </c>
      <c r="J28" s="5">
        <f>INDEX(Variables!$E$5:$E$105,MATCH($A28,Variables!$A$5:$A$105,0))</f>
        <v/>
      </c>
      <c r="K28" s="25">
        <f>LOWER(Settings!$C$4)&amp;".mit."&amp;$A28&amp;IF($C28="","","."&amp;$C28&amp;"."&amp;$B28)&amp;IF(INDEX(Variables!$D$5:$D$105,MATCH($A28,Variables!$A$5:$A$105,0))="","","."&amp;INDEX(Variables!$D$5:$D$105,MATCH($A28,Variables!$A$5:$A$105,0)))&amp;"."&amp;K$5</f>
        <v/>
      </c>
      <c r="L28" s="8" t="b">
        <v>1</v>
      </c>
      <c r="M28" s="8" t="b">
        <v>1</v>
      </c>
      <c r="N28" s="8" t="b">
        <v>1</v>
      </c>
      <c r="O28" s="8" t="b">
        <v>1</v>
      </c>
      <c r="P28" s="8" t="b">
        <v>1</v>
      </c>
      <c r="Q28" s="8" t="b">
        <v>1</v>
      </c>
      <c r="R28" s="8" t="b">
        <v>1</v>
      </c>
      <c r="S28" s="8" t="b">
        <v>1</v>
      </c>
      <c r="T28" s="8" t="b">
        <v>1</v>
      </c>
      <c r="U28" s="8" t="b">
        <v>1</v>
      </c>
      <c r="V28" s="8" t="b">
        <v>1</v>
      </c>
      <c r="W28" s="8" t="b">
        <v>1</v>
      </c>
      <c r="X28" s="8" t="b">
        <v>1</v>
      </c>
      <c r="Y28" s="8" t="b">
        <v>1</v>
      </c>
      <c r="Z28" s="8" t="b">
        <v>1</v>
      </c>
      <c r="AA28" s="8" t="b">
        <v>1</v>
      </c>
      <c r="AB28" s="8" t="b">
        <v>1</v>
      </c>
      <c r="AC28" s="8" t="b">
        <v>1</v>
      </c>
      <c r="AD28" s="8" t="b">
        <v>1</v>
      </c>
      <c r="AE28" s="25">
        <f>LOWER(Settings!$C$4)&amp;".mit."&amp;$A28&amp;IF($C28="","","."&amp;$C28&amp;"."&amp;$B28)&amp;IF(INDEX(Variables!$D$5:$D$105,MATCH($A28,Variables!$A$5:$A$105,0))="","","."&amp;INDEX(Variables!$D$5:$D$105,MATCH($A28,Variables!$A$5:$A$105,0)))&amp;"."&amp;AE$5</f>
        <v/>
      </c>
      <c r="AF28" s="8" t="b">
        <v>1</v>
      </c>
      <c r="AG28" s="8" t="b">
        <v>1</v>
      </c>
      <c r="AH28" s="8" t="b">
        <v>1</v>
      </c>
      <c r="AI28" s="8" t="b">
        <v>1</v>
      </c>
      <c r="AJ28" s="8" t="b">
        <v>1</v>
      </c>
      <c r="AK28" s="8" t="b">
        <v>1</v>
      </c>
      <c r="AL28" s="8" t="b">
        <v>1</v>
      </c>
      <c r="AM28" s="8" t="b">
        <v>1</v>
      </c>
      <c r="AN28" s="8" t="b">
        <v>1</v>
      </c>
      <c r="AO28" s="8" t="b">
        <v>1</v>
      </c>
      <c r="AP28" s="8" t="b">
        <v>1</v>
      </c>
      <c r="AQ28" s="8" t="b">
        <v>1</v>
      </c>
      <c r="AR28" s="8" t="b">
        <v>1</v>
      </c>
      <c r="AS28" s="8" t="b">
        <v>1</v>
      </c>
      <c r="AT28" s="8" t="b">
        <v>1</v>
      </c>
      <c r="AU28" s="8" t="b">
        <v>1</v>
      </c>
      <c r="AV28" s="8" t="b">
        <v>1</v>
      </c>
      <c r="AW28" s="8" t="b">
        <v>1</v>
      </c>
      <c r="AX28" s="8" t="b">
        <v>1</v>
      </c>
    </row>
    <row r="29" hidden="1" outlineLevel="1">
      <c r="H29" s="34" t="inlineStr">
        <is>
          <t>Carbon tax coverage: sectors (MTInputs rows 31-47)</t>
        </is>
      </c>
    </row>
    <row r="30" hidden="1" outlineLevel="1">
      <c r="A30" s="5" t="inlineStr">
        <is>
          <t>ctcov</t>
        </is>
      </c>
      <c r="B30" s="5" t="inlineStr">
        <is>
          <t>all</t>
        </is>
      </c>
      <c r="C30" s="5" t="inlineStr">
        <is>
          <t>pow</t>
        </is>
      </c>
      <c r="D30" s="8" t="n">
        <v>31</v>
      </c>
      <c r="H30" s="5">
        <f>INDEX(Variables!$B$5:$B$105,MATCH($A30,Variables!$A$5:$A$105,0))&amp;IF($C30="",""," | "&amp;INDEX(Mapping!$B$5:$B$26,MATCH($C30,Mapping!$A$5:$A$26,0))&amp;" | "&amp;INDEX(Mapping!$B$30:$B$41,MATCH($B30,Mapping!$A$30:$A$41,0)))</f>
        <v/>
      </c>
      <c r="I30" s="5">
        <f>INDEX(Variables!$C$5:$C$105,MATCH($A30,Variables!$A$5:$A$105,0))</f>
        <v/>
      </c>
      <c r="J30" s="5">
        <f>INDEX(Variables!$E$5:$E$105,MATCH($A30,Variables!$A$5:$A$105,0))</f>
        <v/>
      </c>
      <c r="K30" s="25">
        <f>LOWER(Settings!$C$4)&amp;".mit."&amp;$A30&amp;IF($C30="","","."&amp;$C30&amp;"."&amp;$B30)&amp;IF(INDEX(Variables!$D$5:$D$105,MATCH($A30,Variables!$A$5:$A$105,0))="","","."&amp;INDEX(Variables!$D$5:$D$105,MATCH($A30,Variables!$A$5:$A$105,0)))&amp;"."&amp;K$5</f>
        <v/>
      </c>
      <c r="L30" s="35">
        <f>INDEX(MTInputs!$J$1:$AZ$415,$D30,MATCH(L$5,MTInputs!$J$5:$AZ$5,0))</f>
        <v/>
      </c>
      <c r="M30" s="36">
        <f>INDEX(MTInputs!$J$1:$AZ$415,$D30,MATCH(M$5,MTInputs!$J$5:$AZ$5,0))</f>
        <v/>
      </c>
      <c r="N30" s="36">
        <f>INDEX(MTInputs!$J$1:$AZ$415,$D30,MATCH(N$5,MTInputs!$J$5:$AZ$5,0))</f>
        <v/>
      </c>
      <c r="O30" s="36">
        <f>INDEX(MTInputs!$J$1:$AZ$415,$D30,MATCH(O$5,MTInputs!$J$5:$AZ$5,0))</f>
        <v/>
      </c>
      <c r="P30" s="36">
        <f>INDEX(MTInputs!$J$1:$AZ$415,$D30,MATCH(P$5,MTInputs!$J$5:$AZ$5,0))</f>
        <v/>
      </c>
      <c r="Q30" s="36">
        <f>INDEX(MTInputs!$J$1:$AZ$415,$D30,MATCH(Q$5,MTInputs!$J$5:$AZ$5,0))</f>
        <v/>
      </c>
      <c r="R30" s="36">
        <f>INDEX(MTInputs!$J$1:$AZ$415,$D30,MATCH(R$5,MTInputs!$J$5:$AZ$5,0))</f>
        <v/>
      </c>
      <c r="S30" s="36">
        <f>INDEX(MTInputs!$J$1:$AZ$415,$D30,MATCH(S$5,MTInputs!$J$5:$AZ$5,0))</f>
        <v/>
      </c>
      <c r="T30" s="36">
        <f>INDEX(MTInputs!$J$1:$AZ$415,$D30,MATCH(T$5,MTInputs!$J$5:$AZ$5,0))</f>
        <v/>
      </c>
      <c r="U30" s="36">
        <f>INDEX(MTInputs!$J$1:$AZ$415,$D30,MATCH(U$5,MTInputs!$J$5:$AZ$5,0))</f>
        <v/>
      </c>
      <c r="V30" s="36">
        <f>INDEX(MTInputs!$J$1:$AZ$415,$D30,MATCH(V$5,MTInputs!$J$5:$AZ$5,0))</f>
        <v/>
      </c>
      <c r="W30" s="36">
        <f>INDEX(MTInputs!$J$1:$AZ$415,$D30,MATCH(W$5,MTInputs!$J$5:$AZ$5,0))</f>
        <v/>
      </c>
      <c r="X30" s="36">
        <f>INDEX(MTInputs!$J$1:$AZ$415,$D30,MATCH(X$5,MTInputs!$J$5:$AZ$5,0))</f>
        <v/>
      </c>
      <c r="Y30" s="36">
        <f>INDEX(MTInputs!$J$1:$AZ$415,$D30,MATCH(Y$5,MTInputs!$J$5:$AZ$5,0))</f>
        <v/>
      </c>
      <c r="Z30" s="36">
        <f>INDEX(MTInputs!$J$1:$AZ$415,$D30,MATCH(Z$5,MTInputs!$J$5:$AZ$5,0))</f>
        <v/>
      </c>
      <c r="AA30" s="36">
        <f>INDEX(MTInputs!$J$1:$AZ$415,$D30,MATCH(AA$5,MTInputs!$J$5:$AZ$5,0))</f>
        <v/>
      </c>
      <c r="AB30" s="36">
        <f>INDEX(MTInputs!$J$1:$AZ$415,$D30,MATCH(AB$5,MTInputs!$J$5:$AZ$5,0))</f>
        <v/>
      </c>
      <c r="AC30" s="36">
        <f>INDEX(MTInputs!$J$1:$AZ$415,$D30,MATCH(AC$5,MTInputs!$J$5:$AZ$5,0))</f>
        <v/>
      </c>
      <c r="AD30" s="36">
        <f>INDEX(MTInputs!$J$1:$AZ$415,$D30,MATCH(AD$5,MTInputs!$J$5:$AZ$5,0))</f>
        <v/>
      </c>
      <c r="AE30" s="25">
        <f>LOWER(Settings!$C$4)&amp;".mit."&amp;$A30&amp;IF($C30="","","."&amp;$C30&amp;"."&amp;$B30)&amp;IF(INDEX(Variables!$D$5:$D$105,MATCH($A30,Variables!$A$5:$A$105,0))="","","."&amp;INDEX(Variables!$D$5:$D$105,MATCH($A30,Variables!$A$5:$A$105,0)))&amp;"."&amp;AE$5</f>
        <v/>
      </c>
      <c r="AF30" s="35">
        <f>INDEX(MTInputs!$J$1:$AZ$415,$D30,MATCH(AF$5,MTInputs!$J$5:$AZ$5,0))</f>
        <v/>
      </c>
      <c r="AG30" s="36">
        <f>INDEX(MTInputs!$J$1:$AZ$415,$D30,MATCH(AG$5,MTInputs!$J$5:$AZ$5,0))</f>
        <v/>
      </c>
      <c r="AH30" s="36">
        <f>INDEX(MTInputs!$J$1:$AZ$415,$D30,MATCH(AH$5,MTInputs!$J$5:$AZ$5,0))</f>
        <v/>
      </c>
      <c r="AI30" s="36">
        <f>INDEX(MTInputs!$J$1:$AZ$415,$D30,MATCH(AI$5,MTInputs!$J$5:$AZ$5,0))</f>
        <v/>
      </c>
      <c r="AJ30" s="36">
        <f>INDEX(MTInputs!$J$1:$AZ$415,$D30,MATCH(AJ$5,MTInputs!$J$5:$AZ$5,0))</f>
        <v/>
      </c>
      <c r="AK30" s="36">
        <f>INDEX(MTInputs!$J$1:$AZ$415,$D30,MATCH(AK$5,MTInputs!$J$5:$AZ$5,0))</f>
        <v/>
      </c>
      <c r="AL30" s="36">
        <f>INDEX(MTInputs!$J$1:$AZ$415,$D30,MATCH(AL$5,MTInputs!$J$5:$AZ$5,0))</f>
        <v/>
      </c>
      <c r="AM30" s="36">
        <f>INDEX(MTInputs!$J$1:$AZ$415,$D30,MATCH(AM$5,MTInputs!$J$5:$AZ$5,0))</f>
        <v/>
      </c>
      <c r="AN30" s="36">
        <f>INDEX(MTInputs!$J$1:$AZ$415,$D30,MATCH(AN$5,MTInputs!$J$5:$AZ$5,0))</f>
        <v/>
      </c>
      <c r="AO30" s="36">
        <f>INDEX(MTInputs!$J$1:$AZ$415,$D30,MATCH(AO$5,MTInputs!$J$5:$AZ$5,0))</f>
        <v/>
      </c>
      <c r="AP30" s="36">
        <f>INDEX(MTInputs!$J$1:$AZ$415,$D30,MATCH(AP$5,MTInputs!$J$5:$AZ$5,0))</f>
        <v/>
      </c>
      <c r="AQ30" s="36">
        <f>INDEX(MTInputs!$J$1:$AZ$415,$D30,MATCH(AQ$5,MTInputs!$J$5:$AZ$5,0))</f>
        <v/>
      </c>
      <c r="AR30" s="36">
        <f>INDEX(MTInputs!$J$1:$AZ$415,$D30,MATCH(AR$5,MTInputs!$J$5:$AZ$5,0))</f>
        <v/>
      </c>
      <c r="AS30" s="36">
        <f>INDEX(MTInputs!$J$1:$AZ$415,$D30,MATCH(AS$5,MTInputs!$J$5:$AZ$5,0))</f>
        <v/>
      </c>
      <c r="AT30" s="36">
        <f>INDEX(MTInputs!$J$1:$AZ$415,$D30,MATCH(AT$5,MTInputs!$J$5:$AZ$5,0))</f>
        <v/>
      </c>
      <c r="AU30" s="36">
        <f>INDEX(MTInputs!$J$1:$AZ$415,$D30,MATCH(AU$5,MTInputs!$J$5:$AZ$5,0))</f>
        <v/>
      </c>
      <c r="AV30" s="36">
        <f>INDEX(MTInputs!$J$1:$AZ$415,$D30,MATCH(AV$5,MTInputs!$J$5:$AZ$5,0))</f>
        <v/>
      </c>
      <c r="AW30" s="36">
        <f>INDEX(MTInputs!$J$1:$AZ$415,$D30,MATCH(AW$5,MTInputs!$J$5:$AZ$5,0))</f>
        <v/>
      </c>
      <c r="AX30" s="36">
        <f>INDEX(MTInputs!$J$1:$AZ$415,$D30,MATCH(AX$5,MTInputs!$J$5:$AZ$5,0))</f>
        <v/>
      </c>
    </row>
    <row r="31" hidden="1" outlineLevel="1">
      <c r="A31" s="5" t="inlineStr">
        <is>
          <t>ctcov</t>
        </is>
      </c>
      <c r="B31" s="5" t="inlineStr">
        <is>
          <t>all</t>
        </is>
      </c>
      <c r="C31" s="5" t="inlineStr">
        <is>
          <t>rod</t>
        </is>
      </c>
      <c r="D31" s="8" t="n">
        <v>32</v>
      </c>
      <c r="H31" s="5">
        <f>INDEX(Variables!$B$5:$B$105,MATCH($A31,Variables!$A$5:$A$105,0))&amp;IF($C31="",""," | "&amp;INDEX(Mapping!$B$5:$B$26,MATCH($C31,Mapping!$A$5:$A$26,0))&amp;" | "&amp;INDEX(Mapping!$B$30:$B$41,MATCH($B31,Mapping!$A$30:$A$41,0)))</f>
        <v/>
      </c>
      <c r="I31" s="5">
        <f>INDEX(Variables!$C$5:$C$105,MATCH($A31,Variables!$A$5:$A$105,0))</f>
        <v/>
      </c>
      <c r="J31" s="5">
        <f>INDEX(Variables!$E$5:$E$105,MATCH($A31,Variables!$A$5:$A$105,0))</f>
        <v/>
      </c>
      <c r="K31" s="25">
        <f>LOWER(Settings!$C$4)&amp;".mit."&amp;$A31&amp;IF($C31="","","."&amp;$C31&amp;"."&amp;$B31)&amp;IF(INDEX(Variables!$D$5:$D$105,MATCH($A31,Variables!$A$5:$A$105,0))="","","."&amp;INDEX(Variables!$D$5:$D$105,MATCH($A31,Variables!$A$5:$A$105,0)))&amp;"."&amp;K$5</f>
        <v/>
      </c>
      <c r="L31" s="35">
        <f>INDEX(MTInputs!$J$1:$AZ$415,$D31,MATCH(L$5,MTInputs!$J$5:$AZ$5,0))</f>
        <v/>
      </c>
      <c r="M31" s="36">
        <f>INDEX(MTInputs!$J$1:$AZ$415,$D31,MATCH(M$5,MTInputs!$J$5:$AZ$5,0))</f>
        <v/>
      </c>
      <c r="N31" s="36">
        <f>INDEX(MTInputs!$J$1:$AZ$415,$D31,MATCH(N$5,MTInputs!$J$5:$AZ$5,0))</f>
        <v/>
      </c>
      <c r="O31" s="36">
        <f>INDEX(MTInputs!$J$1:$AZ$415,$D31,MATCH(O$5,MTInputs!$J$5:$AZ$5,0))</f>
        <v/>
      </c>
      <c r="P31" s="36">
        <f>INDEX(MTInputs!$J$1:$AZ$415,$D31,MATCH(P$5,MTInputs!$J$5:$AZ$5,0))</f>
        <v/>
      </c>
      <c r="Q31" s="36">
        <f>INDEX(MTInputs!$J$1:$AZ$415,$D31,MATCH(Q$5,MTInputs!$J$5:$AZ$5,0))</f>
        <v/>
      </c>
      <c r="R31" s="36">
        <f>INDEX(MTInputs!$J$1:$AZ$415,$D31,MATCH(R$5,MTInputs!$J$5:$AZ$5,0))</f>
        <v/>
      </c>
      <c r="S31" s="36">
        <f>INDEX(MTInputs!$J$1:$AZ$415,$D31,MATCH(S$5,MTInputs!$J$5:$AZ$5,0))</f>
        <v/>
      </c>
      <c r="T31" s="36">
        <f>INDEX(MTInputs!$J$1:$AZ$415,$D31,MATCH(T$5,MTInputs!$J$5:$AZ$5,0))</f>
        <v/>
      </c>
      <c r="U31" s="36">
        <f>INDEX(MTInputs!$J$1:$AZ$415,$D31,MATCH(U$5,MTInputs!$J$5:$AZ$5,0))</f>
        <v/>
      </c>
      <c r="V31" s="36">
        <f>INDEX(MTInputs!$J$1:$AZ$415,$D31,MATCH(V$5,MTInputs!$J$5:$AZ$5,0))</f>
        <v/>
      </c>
      <c r="W31" s="36">
        <f>INDEX(MTInputs!$J$1:$AZ$415,$D31,MATCH(W$5,MTInputs!$J$5:$AZ$5,0))</f>
        <v/>
      </c>
      <c r="X31" s="36">
        <f>INDEX(MTInputs!$J$1:$AZ$415,$D31,MATCH(X$5,MTInputs!$J$5:$AZ$5,0))</f>
        <v/>
      </c>
      <c r="Y31" s="36">
        <f>INDEX(MTInputs!$J$1:$AZ$415,$D31,MATCH(Y$5,MTInputs!$J$5:$AZ$5,0))</f>
        <v/>
      </c>
      <c r="Z31" s="36">
        <f>INDEX(MTInputs!$J$1:$AZ$415,$D31,MATCH(Z$5,MTInputs!$J$5:$AZ$5,0))</f>
        <v/>
      </c>
      <c r="AA31" s="36">
        <f>INDEX(MTInputs!$J$1:$AZ$415,$D31,MATCH(AA$5,MTInputs!$J$5:$AZ$5,0))</f>
        <v/>
      </c>
      <c r="AB31" s="36">
        <f>INDEX(MTInputs!$J$1:$AZ$415,$D31,MATCH(AB$5,MTInputs!$J$5:$AZ$5,0))</f>
        <v/>
      </c>
      <c r="AC31" s="36">
        <f>INDEX(MTInputs!$J$1:$AZ$415,$D31,MATCH(AC$5,MTInputs!$J$5:$AZ$5,0))</f>
        <v/>
      </c>
      <c r="AD31" s="36">
        <f>INDEX(MTInputs!$J$1:$AZ$415,$D31,MATCH(AD$5,MTInputs!$J$5:$AZ$5,0))</f>
        <v/>
      </c>
      <c r="AE31" s="25">
        <f>LOWER(Settings!$C$4)&amp;".mit."&amp;$A31&amp;IF($C31="","","."&amp;$C31&amp;"."&amp;$B31)&amp;IF(INDEX(Variables!$D$5:$D$105,MATCH($A31,Variables!$A$5:$A$105,0))="","","."&amp;INDEX(Variables!$D$5:$D$105,MATCH($A31,Variables!$A$5:$A$105,0)))&amp;"."&amp;AE$5</f>
        <v/>
      </c>
      <c r="AF31" s="35">
        <f>INDEX(MTInputs!$J$1:$AZ$415,$D31,MATCH(AF$5,MTInputs!$J$5:$AZ$5,0))</f>
        <v/>
      </c>
      <c r="AG31" s="36">
        <f>INDEX(MTInputs!$J$1:$AZ$415,$D31,MATCH(AG$5,MTInputs!$J$5:$AZ$5,0))</f>
        <v/>
      </c>
      <c r="AH31" s="36">
        <f>INDEX(MTInputs!$J$1:$AZ$415,$D31,MATCH(AH$5,MTInputs!$J$5:$AZ$5,0))</f>
        <v/>
      </c>
      <c r="AI31" s="36">
        <f>INDEX(MTInputs!$J$1:$AZ$415,$D31,MATCH(AI$5,MTInputs!$J$5:$AZ$5,0))</f>
        <v/>
      </c>
      <c r="AJ31" s="36">
        <f>INDEX(MTInputs!$J$1:$AZ$415,$D31,MATCH(AJ$5,MTInputs!$J$5:$AZ$5,0))</f>
        <v/>
      </c>
      <c r="AK31" s="36">
        <f>INDEX(MTInputs!$J$1:$AZ$415,$D31,MATCH(AK$5,MTInputs!$J$5:$AZ$5,0))</f>
        <v/>
      </c>
      <c r="AL31" s="36">
        <f>INDEX(MTInputs!$J$1:$AZ$415,$D31,MATCH(AL$5,MTInputs!$J$5:$AZ$5,0))</f>
        <v/>
      </c>
      <c r="AM31" s="36">
        <f>INDEX(MTInputs!$J$1:$AZ$415,$D31,MATCH(AM$5,MTInputs!$J$5:$AZ$5,0))</f>
        <v/>
      </c>
      <c r="AN31" s="36">
        <f>INDEX(MTInputs!$J$1:$AZ$415,$D31,MATCH(AN$5,MTInputs!$J$5:$AZ$5,0))</f>
        <v/>
      </c>
      <c r="AO31" s="36">
        <f>INDEX(MTInputs!$J$1:$AZ$415,$D31,MATCH(AO$5,MTInputs!$J$5:$AZ$5,0))</f>
        <v/>
      </c>
      <c r="AP31" s="36">
        <f>INDEX(MTInputs!$J$1:$AZ$415,$D31,MATCH(AP$5,MTInputs!$J$5:$AZ$5,0))</f>
        <v/>
      </c>
      <c r="AQ31" s="36">
        <f>INDEX(MTInputs!$J$1:$AZ$415,$D31,MATCH(AQ$5,MTInputs!$J$5:$AZ$5,0))</f>
        <v/>
      </c>
      <c r="AR31" s="36">
        <f>INDEX(MTInputs!$J$1:$AZ$415,$D31,MATCH(AR$5,MTInputs!$J$5:$AZ$5,0))</f>
        <v/>
      </c>
      <c r="AS31" s="36">
        <f>INDEX(MTInputs!$J$1:$AZ$415,$D31,MATCH(AS$5,MTInputs!$J$5:$AZ$5,0))</f>
        <v/>
      </c>
      <c r="AT31" s="36">
        <f>INDEX(MTInputs!$J$1:$AZ$415,$D31,MATCH(AT$5,MTInputs!$J$5:$AZ$5,0))</f>
        <v/>
      </c>
      <c r="AU31" s="36">
        <f>INDEX(MTInputs!$J$1:$AZ$415,$D31,MATCH(AU$5,MTInputs!$J$5:$AZ$5,0))</f>
        <v/>
      </c>
      <c r="AV31" s="36">
        <f>INDEX(MTInputs!$J$1:$AZ$415,$D31,MATCH(AV$5,MTInputs!$J$5:$AZ$5,0))</f>
        <v/>
      </c>
      <c r="AW31" s="36">
        <f>INDEX(MTInputs!$J$1:$AZ$415,$D31,MATCH(AW$5,MTInputs!$J$5:$AZ$5,0))</f>
        <v/>
      </c>
      <c r="AX31" s="36">
        <f>INDEX(MTInputs!$J$1:$AZ$415,$D31,MATCH(AX$5,MTInputs!$J$5:$AZ$5,0))</f>
        <v/>
      </c>
    </row>
    <row r="32" hidden="1" outlineLevel="1">
      <c r="A32" s="5" t="inlineStr">
        <is>
          <t>ctcov</t>
        </is>
      </c>
      <c r="B32" s="5" t="inlineStr">
        <is>
          <t>all</t>
        </is>
      </c>
      <c r="C32" s="5" t="inlineStr">
        <is>
          <t>ral</t>
        </is>
      </c>
      <c r="D32" s="8" t="n">
        <v>33</v>
      </c>
      <c r="H32" s="5">
        <f>INDEX(Variables!$B$5:$B$105,MATCH($A32,Variables!$A$5:$A$105,0))&amp;IF($C32="",""," | "&amp;INDEX(Mapping!$B$5:$B$26,MATCH($C32,Mapping!$A$5:$A$26,0))&amp;" | "&amp;INDEX(Mapping!$B$30:$B$41,MATCH($B32,Mapping!$A$30:$A$41,0)))</f>
        <v/>
      </c>
      <c r="I32" s="5">
        <f>INDEX(Variables!$C$5:$C$105,MATCH($A32,Variables!$A$5:$A$105,0))</f>
        <v/>
      </c>
      <c r="J32" s="5">
        <f>INDEX(Variables!$E$5:$E$105,MATCH($A32,Variables!$A$5:$A$105,0))</f>
        <v/>
      </c>
      <c r="K32" s="25">
        <f>LOWER(Settings!$C$4)&amp;".mit."&amp;$A32&amp;IF($C32="","","."&amp;$C32&amp;"."&amp;$B32)&amp;IF(INDEX(Variables!$D$5:$D$105,MATCH($A32,Variables!$A$5:$A$105,0))="","","."&amp;INDEX(Variables!$D$5:$D$105,MATCH($A32,Variables!$A$5:$A$105,0)))&amp;"."&amp;K$5</f>
        <v/>
      </c>
      <c r="L32" s="35">
        <f>INDEX(MTInputs!$J$1:$AZ$415,$D32,MATCH(L$5,MTInputs!$J$5:$AZ$5,0))</f>
        <v/>
      </c>
      <c r="M32" s="36">
        <f>INDEX(MTInputs!$J$1:$AZ$415,$D32,MATCH(M$5,MTInputs!$J$5:$AZ$5,0))</f>
        <v/>
      </c>
      <c r="N32" s="36">
        <f>INDEX(MTInputs!$J$1:$AZ$415,$D32,MATCH(N$5,MTInputs!$J$5:$AZ$5,0))</f>
        <v/>
      </c>
      <c r="O32" s="36">
        <f>INDEX(MTInputs!$J$1:$AZ$415,$D32,MATCH(O$5,MTInputs!$J$5:$AZ$5,0))</f>
        <v/>
      </c>
      <c r="P32" s="36">
        <f>INDEX(MTInputs!$J$1:$AZ$415,$D32,MATCH(P$5,MTInputs!$J$5:$AZ$5,0))</f>
        <v/>
      </c>
      <c r="Q32" s="36">
        <f>INDEX(MTInputs!$J$1:$AZ$415,$D32,MATCH(Q$5,MTInputs!$J$5:$AZ$5,0))</f>
        <v/>
      </c>
      <c r="R32" s="36">
        <f>INDEX(MTInputs!$J$1:$AZ$415,$D32,MATCH(R$5,MTInputs!$J$5:$AZ$5,0))</f>
        <v/>
      </c>
      <c r="S32" s="36">
        <f>INDEX(MTInputs!$J$1:$AZ$415,$D32,MATCH(S$5,MTInputs!$J$5:$AZ$5,0))</f>
        <v/>
      </c>
      <c r="T32" s="36">
        <f>INDEX(MTInputs!$J$1:$AZ$415,$D32,MATCH(T$5,MTInputs!$J$5:$AZ$5,0))</f>
        <v/>
      </c>
      <c r="U32" s="36">
        <f>INDEX(MTInputs!$J$1:$AZ$415,$D32,MATCH(U$5,MTInputs!$J$5:$AZ$5,0))</f>
        <v/>
      </c>
      <c r="V32" s="36">
        <f>INDEX(MTInputs!$J$1:$AZ$415,$D32,MATCH(V$5,MTInputs!$J$5:$AZ$5,0))</f>
        <v/>
      </c>
      <c r="W32" s="36">
        <f>INDEX(MTInputs!$J$1:$AZ$415,$D32,MATCH(W$5,MTInputs!$J$5:$AZ$5,0))</f>
        <v/>
      </c>
      <c r="X32" s="36">
        <f>INDEX(MTInputs!$J$1:$AZ$415,$D32,MATCH(X$5,MTInputs!$J$5:$AZ$5,0))</f>
        <v/>
      </c>
      <c r="Y32" s="36">
        <f>INDEX(MTInputs!$J$1:$AZ$415,$D32,MATCH(Y$5,MTInputs!$J$5:$AZ$5,0))</f>
        <v/>
      </c>
      <c r="Z32" s="36">
        <f>INDEX(MTInputs!$J$1:$AZ$415,$D32,MATCH(Z$5,MTInputs!$J$5:$AZ$5,0))</f>
        <v/>
      </c>
      <c r="AA32" s="36">
        <f>INDEX(MTInputs!$J$1:$AZ$415,$D32,MATCH(AA$5,MTInputs!$J$5:$AZ$5,0))</f>
        <v/>
      </c>
      <c r="AB32" s="36">
        <f>INDEX(MTInputs!$J$1:$AZ$415,$D32,MATCH(AB$5,MTInputs!$J$5:$AZ$5,0))</f>
        <v/>
      </c>
      <c r="AC32" s="36">
        <f>INDEX(MTInputs!$J$1:$AZ$415,$D32,MATCH(AC$5,MTInputs!$J$5:$AZ$5,0))</f>
        <v/>
      </c>
      <c r="AD32" s="36">
        <f>INDEX(MTInputs!$J$1:$AZ$415,$D32,MATCH(AD$5,MTInputs!$J$5:$AZ$5,0))</f>
        <v/>
      </c>
      <c r="AE32" s="25">
        <f>LOWER(Settings!$C$4)&amp;".mit."&amp;$A32&amp;IF($C32="","","."&amp;$C32&amp;"."&amp;$B32)&amp;IF(INDEX(Variables!$D$5:$D$105,MATCH($A32,Variables!$A$5:$A$105,0))="","","."&amp;INDEX(Variables!$D$5:$D$105,MATCH($A32,Variables!$A$5:$A$105,0)))&amp;"."&amp;AE$5</f>
        <v/>
      </c>
      <c r="AF32" s="35">
        <f>INDEX(MTInputs!$J$1:$AZ$415,$D32,MATCH(AF$5,MTInputs!$J$5:$AZ$5,0))</f>
        <v/>
      </c>
      <c r="AG32" s="36">
        <f>INDEX(MTInputs!$J$1:$AZ$415,$D32,MATCH(AG$5,MTInputs!$J$5:$AZ$5,0))</f>
        <v/>
      </c>
      <c r="AH32" s="36">
        <f>INDEX(MTInputs!$J$1:$AZ$415,$D32,MATCH(AH$5,MTInputs!$J$5:$AZ$5,0))</f>
        <v/>
      </c>
      <c r="AI32" s="36">
        <f>INDEX(MTInputs!$J$1:$AZ$415,$D32,MATCH(AI$5,MTInputs!$J$5:$AZ$5,0))</f>
        <v/>
      </c>
      <c r="AJ32" s="36">
        <f>INDEX(MTInputs!$J$1:$AZ$415,$D32,MATCH(AJ$5,MTInputs!$J$5:$AZ$5,0))</f>
        <v/>
      </c>
      <c r="AK32" s="36">
        <f>INDEX(MTInputs!$J$1:$AZ$415,$D32,MATCH(AK$5,MTInputs!$J$5:$AZ$5,0))</f>
        <v/>
      </c>
      <c r="AL32" s="36">
        <f>INDEX(MTInputs!$J$1:$AZ$415,$D32,MATCH(AL$5,MTInputs!$J$5:$AZ$5,0))</f>
        <v/>
      </c>
      <c r="AM32" s="36">
        <f>INDEX(MTInputs!$J$1:$AZ$415,$D32,MATCH(AM$5,MTInputs!$J$5:$AZ$5,0))</f>
        <v/>
      </c>
      <c r="AN32" s="36">
        <f>INDEX(MTInputs!$J$1:$AZ$415,$D32,MATCH(AN$5,MTInputs!$J$5:$AZ$5,0))</f>
        <v/>
      </c>
      <c r="AO32" s="36">
        <f>INDEX(MTInputs!$J$1:$AZ$415,$D32,MATCH(AO$5,MTInputs!$J$5:$AZ$5,0))</f>
        <v/>
      </c>
      <c r="AP32" s="36">
        <f>INDEX(MTInputs!$J$1:$AZ$415,$D32,MATCH(AP$5,MTInputs!$J$5:$AZ$5,0))</f>
        <v/>
      </c>
      <c r="AQ32" s="36">
        <f>INDEX(MTInputs!$J$1:$AZ$415,$D32,MATCH(AQ$5,MTInputs!$J$5:$AZ$5,0))</f>
        <v/>
      </c>
      <c r="AR32" s="36">
        <f>INDEX(MTInputs!$J$1:$AZ$415,$D32,MATCH(AR$5,MTInputs!$J$5:$AZ$5,0))</f>
        <v/>
      </c>
      <c r="AS32" s="36">
        <f>INDEX(MTInputs!$J$1:$AZ$415,$D32,MATCH(AS$5,MTInputs!$J$5:$AZ$5,0))</f>
        <v/>
      </c>
      <c r="AT32" s="36">
        <f>INDEX(MTInputs!$J$1:$AZ$415,$D32,MATCH(AT$5,MTInputs!$J$5:$AZ$5,0))</f>
        <v/>
      </c>
      <c r="AU32" s="36">
        <f>INDEX(MTInputs!$J$1:$AZ$415,$D32,MATCH(AU$5,MTInputs!$J$5:$AZ$5,0))</f>
        <v/>
      </c>
      <c r="AV32" s="36">
        <f>INDEX(MTInputs!$J$1:$AZ$415,$D32,MATCH(AV$5,MTInputs!$J$5:$AZ$5,0))</f>
        <v/>
      </c>
      <c r="AW32" s="36">
        <f>INDEX(MTInputs!$J$1:$AZ$415,$D32,MATCH(AW$5,MTInputs!$J$5:$AZ$5,0))</f>
        <v/>
      </c>
      <c r="AX32" s="36">
        <f>INDEX(MTInputs!$J$1:$AZ$415,$D32,MATCH(AX$5,MTInputs!$J$5:$AZ$5,0))</f>
        <v/>
      </c>
    </row>
    <row r="33" hidden="1" outlineLevel="1">
      <c r="A33" s="5" t="inlineStr">
        <is>
          <t>ctcov</t>
        </is>
      </c>
      <c r="B33" s="5" t="inlineStr">
        <is>
          <t>all</t>
        </is>
      </c>
      <c r="C33" s="5" t="inlineStr">
        <is>
          <t>avi</t>
        </is>
      </c>
      <c r="D33" s="8" t="n">
        <v>34</v>
      </c>
      <c r="H33" s="5">
        <f>INDEX(Variables!$B$5:$B$105,MATCH($A33,Variables!$A$5:$A$105,0))&amp;IF($C33="",""," | "&amp;INDEX(Mapping!$B$5:$B$26,MATCH($C33,Mapping!$A$5:$A$26,0))&amp;" | "&amp;INDEX(Mapping!$B$30:$B$41,MATCH($B33,Mapping!$A$30:$A$41,0)))</f>
        <v/>
      </c>
      <c r="I33" s="5">
        <f>INDEX(Variables!$C$5:$C$105,MATCH($A33,Variables!$A$5:$A$105,0))</f>
        <v/>
      </c>
      <c r="J33" s="5">
        <f>INDEX(Variables!$E$5:$E$105,MATCH($A33,Variables!$A$5:$A$105,0))</f>
        <v/>
      </c>
      <c r="K33" s="25">
        <f>LOWER(Settings!$C$4)&amp;".mit."&amp;$A33&amp;IF($C33="","","."&amp;$C33&amp;"."&amp;$B33)&amp;IF(INDEX(Variables!$D$5:$D$105,MATCH($A33,Variables!$A$5:$A$105,0))="","","."&amp;INDEX(Variables!$D$5:$D$105,MATCH($A33,Variables!$A$5:$A$105,0)))&amp;"."&amp;K$5</f>
        <v/>
      </c>
      <c r="L33" s="35">
        <f>INDEX(MTInputs!$J$1:$AZ$415,$D33,MATCH(L$5,MTInputs!$J$5:$AZ$5,0))</f>
        <v/>
      </c>
      <c r="M33" s="36">
        <f>INDEX(MTInputs!$J$1:$AZ$415,$D33,MATCH(M$5,MTInputs!$J$5:$AZ$5,0))</f>
        <v/>
      </c>
      <c r="N33" s="36">
        <f>INDEX(MTInputs!$J$1:$AZ$415,$D33,MATCH(N$5,MTInputs!$J$5:$AZ$5,0))</f>
        <v/>
      </c>
      <c r="O33" s="36">
        <f>INDEX(MTInputs!$J$1:$AZ$415,$D33,MATCH(O$5,MTInputs!$J$5:$AZ$5,0))</f>
        <v/>
      </c>
      <c r="P33" s="36">
        <f>INDEX(MTInputs!$J$1:$AZ$415,$D33,MATCH(P$5,MTInputs!$J$5:$AZ$5,0))</f>
        <v/>
      </c>
      <c r="Q33" s="36">
        <f>INDEX(MTInputs!$J$1:$AZ$415,$D33,MATCH(Q$5,MTInputs!$J$5:$AZ$5,0))</f>
        <v/>
      </c>
      <c r="R33" s="36">
        <f>INDEX(MTInputs!$J$1:$AZ$415,$D33,MATCH(R$5,MTInputs!$J$5:$AZ$5,0))</f>
        <v/>
      </c>
      <c r="S33" s="36">
        <f>INDEX(MTInputs!$J$1:$AZ$415,$D33,MATCH(S$5,MTInputs!$J$5:$AZ$5,0))</f>
        <v/>
      </c>
      <c r="T33" s="36">
        <f>INDEX(MTInputs!$J$1:$AZ$415,$D33,MATCH(T$5,MTInputs!$J$5:$AZ$5,0))</f>
        <v/>
      </c>
      <c r="U33" s="36">
        <f>INDEX(MTInputs!$J$1:$AZ$415,$D33,MATCH(U$5,MTInputs!$J$5:$AZ$5,0))</f>
        <v/>
      </c>
      <c r="V33" s="36">
        <f>INDEX(MTInputs!$J$1:$AZ$415,$D33,MATCH(V$5,MTInputs!$J$5:$AZ$5,0))</f>
        <v/>
      </c>
      <c r="W33" s="36">
        <f>INDEX(MTInputs!$J$1:$AZ$415,$D33,MATCH(W$5,MTInputs!$J$5:$AZ$5,0))</f>
        <v/>
      </c>
      <c r="X33" s="36">
        <f>INDEX(MTInputs!$J$1:$AZ$415,$D33,MATCH(X$5,MTInputs!$J$5:$AZ$5,0))</f>
        <v/>
      </c>
      <c r="Y33" s="36">
        <f>INDEX(MTInputs!$J$1:$AZ$415,$D33,MATCH(Y$5,MTInputs!$J$5:$AZ$5,0))</f>
        <v/>
      </c>
      <c r="Z33" s="36">
        <f>INDEX(MTInputs!$J$1:$AZ$415,$D33,MATCH(Z$5,MTInputs!$J$5:$AZ$5,0))</f>
        <v/>
      </c>
      <c r="AA33" s="36">
        <f>INDEX(MTInputs!$J$1:$AZ$415,$D33,MATCH(AA$5,MTInputs!$J$5:$AZ$5,0))</f>
        <v/>
      </c>
      <c r="AB33" s="36">
        <f>INDEX(MTInputs!$J$1:$AZ$415,$D33,MATCH(AB$5,MTInputs!$J$5:$AZ$5,0))</f>
        <v/>
      </c>
      <c r="AC33" s="36">
        <f>INDEX(MTInputs!$J$1:$AZ$415,$D33,MATCH(AC$5,MTInputs!$J$5:$AZ$5,0))</f>
        <v/>
      </c>
      <c r="AD33" s="36">
        <f>INDEX(MTInputs!$J$1:$AZ$415,$D33,MATCH(AD$5,MTInputs!$J$5:$AZ$5,0))</f>
        <v/>
      </c>
      <c r="AE33" s="25">
        <f>LOWER(Settings!$C$4)&amp;".mit."&amp;$A33&amp;IF($C33="","","."&amp;$C33&amp;"."&amp;$B33)&amp;IF(INDEX(Variables!$D$5:$D$105,MATCH($A33,Variables!$A$5:$A$105,0))="","","."&amp;INDEX(Variables!$D$5:$D$105,MATCH($A33,Variables!$A$5:$A$105,0)))&amp;"."&amp;AE$5</f>
        <v/>
      </c>
      <c r="AF33" s="35">
        <f>INDEX(MTInputs!$J$1:$AZ$415,$D33,MATCH(AF$5,MTInputs!$J$5:$AZ$5,0))</f>
        <v/>
      </c>
      <c r="AG33" s="36">
        <f>INDEX(MTInputs!$J$1:$AZ$415,$D33,MATCH(AG$5,MTInputs!$J$5:$AZ$5,0))</f>
        <v/>
      </c>
      <c r="AH33" s="36">
        <f>INDEX(MTInputs!$J$1:$AZ$415,$D33,MATCH(AH$5,MTInputs!$J$5:$AZ$5,0))</f>
        <v/>
      </c>
      <c r="AI33" s="36">
        <f>INDEX(MTInputs!$J$1:$AZ$415,$D33,MATCH(AI$5,MTInputs!$J$5:$AZ$5,0))</f>
        <v/>
      </c>
      <c r="AJ33" s="36">
        <f>INDEX(MTInputs!$J$1:$AZ$415,$D33,MATCH(AJ$5,MTInputs!$J$5:$AZ$5,0))</f>
        <v/>
      </c>
      <c r="AK33" s="36">
        <f>INDEX(MTInputs!$J$1:$AZ$415,$D33,MATCH(AK$5,MTInputs!$J$5:$AZ$5,0))</f>
        <v/>
      </c>
      <c r="AL33" s="36">
        <f>INDEX(MTInputs!$J$1:$AZ$415,$D33,MATCH(AL$5,MTInputs!$J$5:$AZ$5,0))</f>
        <v/>
      </c>
      <c r="AM33" s="36">
        <f>INDEX(MTInputs!$J$1:$AZ$415,$D33,MATCH(AM$5,MTInputs!$J$5:$AZ$5,0))</f>
        <v/>
      </c>
      <c r="AN33" s="36">
        <f>INDEX(MTInputs!$J$1:$AZ$415,$D33,MATCH(AN$5,MTInputs!$J$5:$AZ$5,0))</f>
        <v/>
      </c>
      <c r="AO33" s="36">
        <f>INDEX(MTInputs!$J$1:$AZ$415,$D33,MATCH(AO$5,MTInputs!$J$5:$AZ$5,0))</f>
        <v/>
      </c>
      <c r="AP33" s="36">
        <f>INDEX(MTInputs!$J$1:$AZ$415,$D33,MATCH(AP$5,MTInputs!$J$5:$AZ$5,0))</f>
        <v/>
      </c>
      <c r="AQ33" s="36">
        <f>INDEX(MTInputs!$J$1:$AZ$415,$D33,MATCH(AQ$5,MTInputs!$J$5:$AZ$5,0))</f>
        <v/>
      </c>
      <c r="AR33" s="36">
        <f>INDEX(MTInputs!$J$1:$AZ$415,$D33,MATCH(AR$5,MTInputs!$J$5:$AZ$5,0))</f>
        <v/>
      </c>
      <c r="AS33" s="36">
        <f>INDEX(MTInputs!$J$1:$AZ$415,$D33,MATCH(AS$5,MTInputs!$J$5:$AZ$5,0))</f>
        <v/>
      </c>
      <c r="AT33" s="36">
        <f>INDEX(MTInputs!$J$1:$AZ$415,$D33,MATCH(AT$5,MTInputs!$J$5:$AZ$5,0))</f>
        <v/>
      </c>
      <c r="AU33" s="36">
        <f>INDEX(MTInputs!$J$1:$AZ$415,$D33,MATCH(AU$5,MTInputs!$J$5:$AZ$5,0))</f>
        <v/>
      </c>
      <c r="AV33" s="36">
        <f>INDEX(MTInputs!$J$1:$AZ$415,$D33,MATCH(AV$5,MTInputs!$J$5:$AZ$5,0))</f>
        <v/>
      </c>
      <c r="AW33" s="36">
        <f>INDEX(MTInputs!$J$1:$AZ$415,$D33,MATCH(AW$5,MTInputs!$J$5:$AZ$5,0))</f>
        <v/>
      </c>
      <c r="AX33" s="36">
        <f>INDEX(MTInputs!$J$1:$AZ$415,$D33,MATCH(AX$5,MTInputs!$J$5:$AZ$5,0))</f>
        <v/>
      </c>
    </row>
    <row r="34" hidden="1" outlineLevel="1">
      <c r="A34" s="5" t="inlineStr">
        <is>
          <t>ctcov</t>
        </is>
      </c>
      <c r="B34" s="5" t="inlineStr">
        <is>
          <t>all</t>
        </is>
      </c>
      <c r="C34" s="5" t="inlineStr">
        <is>
          <t>nav</t>
        </is>
      </c>
      <c r="D34" s="8" t="n">
        <v>35</v>
      </c>
      <c r="H34" s="5">
        <f>INDEX(Variables!$B$5:$B$105,MATCH($A34,Variables!$A$5:$A$105,0))&amp;IF($C34="",""," | "&amp;INDEX(Mapping!$B$5:$B$26,MATCH($C34,Mapping!$A$5:$A$26,0))&amp;" | "&amp;INDEX(Mapping!$B$30:$B$41,MATCH($B34,Mapping!$A$30:$A$41,0)))</f>
        <v/>
      </c>
      <c r="I34" s="5">
        <f>INDEX(Variables!$C$5:$C$105,MATCH($A34,Variables!$A$5:$A$105,0))</f>
        <v/>
      </c>
      <c r="J34" s="5">
        <f>INDEX(Variables!$E$5:$E$105,MATCH($A34,Variables!$A$5:$A$105,0))</f>
        <v/>
      </c>
      <c r="K34" s="25">
        <f>LOWER(Settings!$C$4)&amp;".mit."&amp;$A34&amp;IF($C34="","","."&amp;$C34&amp;"."&amp;$B34)&amp;IF(INDEX(Variables!$D$5:$D$105,MATCH($A34,Variables!$A$5:$A$105,0))="","","."&amp;INDEX(Variables!$D$5:$D$105,MATCH($A34,Variables!$A$5:$A$105,0)))&amp;"."&amp;K$5</f>
        <v/>
      </c>
      <c r="L34" s="35">
        <f>INDEX(MTInputs!$J$1:$AZ$415,$D34,MATCH(L$5,MTInputs!$J$5:$AZ$5,0))</f>
        <v/>
      </c>
      <c r="M34" s="36">
        <f>INDEX(MTInputs!$J$1:$AZ$415,$D34,MATCH(M$5,MTInputs!$J$5:$AZ$5,0))</f>
        <v/>
      </c>
      <c r="N34" s="36">
        <f>INDEX(MTInputs!$J$1:$AZ$415,$D34,MATCH(N$5,MTInputs!$J$5:$AZ$5,0))</f>
        <v/>
      </c>
      <c r="O34" s="36">
        <f>INDEX(MTInputs!$J$1:$AZ$415,$D34,MATCH(O$5,MTInputs!$J$5:$AZ$5,0))</f>
        <v/>
      </c>
      <c r="P34" s="36">
        <f>INDEX(MTInputs!$J$1:$AZ$415,$D34,MATCH(P$5,MTInputs!$J$5:$AZ$5,0))</f>
        <v/>
      </c>
      <c r="Q34" s="36">
        <f>INDEX(MTInputs!$J$1:$AZ$415,$D34,MATCH(Q$5,MTInputs!$J$5:$AZ$5,0))</f>
        <v/>
      </c>
      <c r="R34" s="36">
        <f>INDEX(MTInputs!$J$1:$AZ$415,$D34,MATCH(R$5,MTInputs!$J$5:$AZ$5,0))</f>
        <v/>
      </c>
      <c r="S34" s="36">
        <f>INDEX(MTInputs!$J$1:$AZ$415,$D34,MATCH(S$5,MTInputs!$J$5:$AZ$5,0))</f>
        <v/>
      </c>
      <c r="T34" s="36">
        <f>INDEX(MTInputs!$J$1:$AZ$415,$D34,MATCH(T$5,MTInputs!$J$5:$AZ$5,0))</f>
        <v/>
      </c>
      <c r="U34" s="36">
        <f>INDEX(MTInputs!$J$1:$AZ$415,$D34,MATCH(U$5,MTInputs!$J$5:$AZ$5,0))</f>
        <v/>
      </c>
      <c r="V34" s="36">
        <f>INDEX(MTInputs!$J$1:$AZ$415,$D34,MATCH(V$5,MTInputs!$J$5:$AZ$5,0))</f>
        <v/>
      </c>
      <c r="W34" s="36">
        <f>INDEX(MTInputs!$J$1:$AZ$415,$D34,MATCH(W$5,MTInputs!$J$5:$AZ$5,0))</f>
        <v/>
      </c>
      <c r="X34" s="36">
        <f>INDEX(MTInputs!$J$1:$AZ$415,$D34,MATCH(X$5,MTInputs!$J$5:$AZ$5,0))</f>
        <v/>
      </c>
      <c r="Y34" s="36">
        <f>INDEX(MTInputs!$J$1:$AZ$415,$D34,MATCH(Y$5,MTInputs!$J$5:$AZ$5,0))</f>
        <v/>
      </c>
      <c r="Z34" s="36">
        <f>INDEX(MTInputs!$J$1:$AZ$415,$D34,MATCH(Z$5,MTInputs!$J$5:$AZ$5,0))</f>
        <v/>
      </c>
      <c r="AA34" s="36">
        <f>INDEX(MTInputs!$J$1:$AZ$415,$D34,MATCH(AA$5,MTInputs!$J$5:$AZ$5,0))</f>
        <v/>
      </c>
      <c r="AB34" s="36">
        <f>INDEX(MTInputs!$J$1:$AZ$415,$D34,MATCH(AB$5,MTInputs!$J$5:$AZ$5,0))</f>
        <v/>
      </c>
      <c r="AC34" s="36">
        <f>INDEX(MTInputs!$J$1:$AZ$415,$D34,MATCH(AC$5,MTInputs!$J$5:$AZ$5,0))</f>
        <v/>
      </c>
      <c r="AD34" s="36">
        <f>INDEX(MTInputs!$J$1:$AZ$415,$D34,MATCH(AD$5,MTInputs!$J$5:$AZ$5,0))</f>
        <v/>
      </c>
      <c r="AE34" s="25">
        <f>LOWER(Settings!$C$4)&amp;".mit."&amp;$A34&amp;IF($C34="","","."&amp;$C34&amp;"."&amp;$B34)&amp;IF(INDEX(Variables!$D$5:$D$105,MATCH($A34,Variables!$A$5:$A$105,0))="","","."&amp;INDEX(Variables!$D$5:$D$105,MATCH($A34,Variables!$A$5:$A$105,0)))&amp;"."&amp;AE$5</f>
        <v/>
      </c>
      <c r="AF34" s="35">
        <f>INDEX(MTInputs!$J$1:$AZ$415,$D34,MATCH(AF$5,MTInputs!$J$5:$AZ$5,0))</f>
        <v/>
      </c>
      <c r="AG34" s="36">
        <f>INDEX(MTInputs!$J$1:$AZ$415,$D34,MATCH(AG$5,MTInputs!$J$5:$AZ$5,0))</f>
        <v/>
      </c>
      <c r="AH34" s="36">
        <f>INDEX(MTInputs!$J$1:$AZ$415,$D34,MATCH(AH$5,MTInputs!$J$5:$AZ$5,0))</f>
        <v/>
      </c>
      <c r="AI34" s="36">
        <f>INDEX(MTInputs!$J$1:$AZ$415,$D34,MATCH(AI$5,MTInputs!$J$5:$AZ$5,0))</f>
        <v/>
      </c>
      <c r="AJ34" s="36">
        <f>INDEX(MTInputs!$J$1:$AZ$415,$D34,MATCH(AJ$5,MTInputs!$J$5:$AZ$5,0))</f>
        <v/>
      </c>
      <c r="AK34" s="36">
        <f>INDEX(MTInputs!$J$1:$AZ$415,$D34,MATCH(AK$5,MTInputs!$J$5:$AZ$5,0))</f>
        <v/>
      </c>
      <c r="AL34" s="36">
        <f>INDEX(MTInputs!$J$1:$AZ$415,$D34,MATCH(AL$5,MTInputs!$J$5:$AZ$5,0))</f>
        <v/>
      </c>
      <c r="AM34" s="36">
        <f>INDEX(MTInputs!$J$1:$AZ$415,$D34,MATCH(AM$5,MTInputs!$J$5:$AZ$5,0))</f>
        <v/>
      </c>
      <c r="AN34" s="36">
        <f>INDEX(MTInputs!$J$1:$AZ$415,$D34,MATCH(AN$5,MTInputs!$J$5:$AZ$5,0))</f>
        <v/>
      </c>
      <c r="AO34" s="36">
        <f>INDEX(MTInputs!$J$1:$AZ$415,$D34,MATCH(AO$5,MTInputs!$J$5:$AZ$5,0))</f>
        <v/>
      </c>
      <c r="AP34" s="36">
        <f>INDEX(MTInputs!$J$1:$AZ$415,$D34,MATCH(AP$5,MTInputs!$J$5:$AZ$5,0))</f>
        <v/>
      </c>
      <c r="AQ34" s="36">
        <f>INDEX(MTInputs!$J$1:$AZ$415,$D34,MATCH(AQ$5,MTInputs!$J$5:$AZ$5,0))</f>
        <v/>
      </c>
      <c r="AR34" s="36">
        <f>INDEX(MTInputs!$J$1:$AZ$415,$D34,MATCH(AR$5,MTInputs!$J$5:$AZ$5,0))</f>
        <v/>
      </c>
      <c r="AS34" s="36">
        <f>INDEX(MTInputs!$J$1:$AZ$415,$D34,MATCH(AS$5,MTInputs!$J$5:$AZ$5,0))</f>
        <v/>
      </c>
      <c r="AT34" s="36">
        <f>INDEX(MTInputs!$J$1:$AZ$415,$D34,MATCH(AT$5,MTInputs!$J$5:$AZ$5,0))</f>
        <v/>
      </c>
      <c r="AU34" s="36">
        <f>INDEX(MTInputs!$J$1:$AZ$415,$D34,MATCH(AU$5,MTInputs!$J$5:$AZ$5,0))</f>
        <v/>
      </c>
      <c r="AV34" s="36">
        <f>INDEX(MTInputs!$J$1:$AZ$415,$D34,MATCH(AV$5,MTInputs!$J$5:$AZ$5,0))</f>
        <v/>
      </c>
      <c r="AW34" s="36">
        <f>INDEX(MTInputs!$J$1:$AZ$415,$D34,MATCH(AW$5,MTInputs!$J$5:$AZ$5,0))</f>
        <v/>
      </c>
      <c r="AX34" s="36">
        <f>INDEX(MTInputs!$J$1:$AZ$415,$D34,MATCH(AX$5,MTInputs!$J$5:$AZ$5,0))</f>
        <v/>
      </c>
    </row>
    <row r="35" hidden="1" outlineLevel="1">
      <c r="A35" s="5" t="inlineStr">
        <is>
          <t>ctcov</t>
        </is>
      </c>
      <c r="B35" s="5" t="inlineStr">
        <is>
          <t>all</t>
        </is>
      </c>
      <c r="C35" s="5" t="inlineStr">
        <is>
          <t>res</t>
        </is>
      </c>
      <c r="D35" s="8" t="n">
        <v>36</v>
      </c>
      <c r="H35" s="5">
        <f>INDEX(Variables!$B$5:$B$105,MATCH($A35,Variables!$A$5:$A$105,0))&amp;IF($C35="",""," | "&amp;INDEX(Mapping!$B$5:$B$26,MATCH($C35,Mapping!$A$5:$A$26,0))&amp;" | "&amp;INDEX(Mapping!$B$30:$B$41,MATCH($B35,Mapping!$A$30:$A$41,0)))</f>
        <v/>
      </c>
      <c r="I35" s="5">
        <f>INDEX(Variables!$C$5:$C$105,MATCH($A35,Variables!$A$5:$A$105,0))</f>
        <v/>
      </c>
      <c r="J35" s="5">
        <f>INDEX(Variables!$E$5:$E$105,MATCH($A35,Variables!$A$5:$A$105,0))</f>
        <v/>
      </c>
      <c r="K35" s="25">
        <f>LOWER(Settings!$C$4)&amp;".mit."&amp;$A35&amp;IF($C35="","","."&amp;$C35&amp;"."&amp;$B35)&amp;IF(INDEX(Variables!$D$5:$D$105,MATCH($A35,Variables!$A$5:$A$105,0))="","","."&amp;INDEX(Variables!$D$5:$D$105,MATCH($A35,Variables!$A$5:$A$105,0)))&amp;"."&amp;K$5</f>
        <v/>
      </c>
      <c r="L35" s="35">
        <f>INDEX(MTInputs!$J$1:$AZ$415,$D35,MATCH(L$5,MTInputs!$J$5:$AZ$5,0))</f>
        <v/>
      </c>
      <c r="M35" s="36">
        <f>INDEX(MTInputs!$J$1:$AZ$415,$D35,MATCH(M$5,MTInputs!$J$5:$AZ$5,0))</f>
        <v/>
      </c>
      <c r="N35" s="36">
        <f>INDEX(MTInputs!$J$1:$AZ$415,$D35,MATCH(N$5,MTInputs!$J$5:$AZ$5,0))</f>
        <v/>
      </c>
      <c r="O35" s="36">
        <f>INDEX(MTInputs!$J$1:$AZ$415,$D35,MATCH(O$5,MTInputs!$J$5:$AZ$5,0))</f>
        <v/>
      </c>
      <c r="P35" s="36">
        <f>INDEX(MTInputs!$J$1:$AZ$415,$D35,MATCH(P$5,MTInputs!$J$5:$AZ$5,0))</f>
        <v/>
      </c>
      <c r="Q35" s="36">
        <f>INDEX(MTInputs!$J$1:$AZ$415,$D35,MATCH(Q$5,MTInputs!$J$5:$AZ$5,0))</f>
        <v/>
      </c>
      <c r="R35" s="36">
        <f>INDEX(MTInputs!$J$1:$AZ$415,$D35,MATCH(R$5,MTInputs!$J$5:$AZ$5,0))</f>
        <v/>
      </c>
      <c r="S35" s="36">
        <f>INDEX(MTInputs!$J$1:$AZ$415,$D35,MATCH(S$5,MTInputs!$J$5:$AZ$5,0))</f>
        <v/>
      </c>
      <c r="T35" s="36">
        <f>INDEX(MTInputs!$J$1:$AZ$415,$D35,MATCH(T$5,MTInputs!$J$5:$AZ$5,0))</f>
        <v/>
      </c>
      <c r="U35" s="36">
        <f>INDEX(MTInputs!$J$1:$AZ$415,$D35,MATCH(U$5,MTInputs!$J$5:$AZ$5,0))</f>
        <v/>
      </c>
      <c r="V35" s="36">
        <f>INDEX(MTInputs!$J$1:$AZ$415,$D35,MATCH(V$5,MTInputs!$J$5:$AZ$5,0))</f>
        <v/>
      </c>
      <c r="W35" s="36">
        <f>INDEX(MTInputs!$J$1:$AZ$415,$D35,MATCH(W$5,MTInputs!$J$5:$AZ$5,0))</f>
        <v/>
      </c>
      <c r="X35" s="36">
        <f>INDEX(MTInputs!$J$1:$AZ$415,$D35,MATCH(X$5,MTInputs!$J$5:$AZ$5,0))</f>
        <v/>
      </c>
      <c r="Y35" s="36">
        <f>INDEX(MTInputs!$J$1:$AZ$415,$D35,MATCH(Y$5,MTInputs!$J$5:$AZ$5,0))</f>
        <v/>
      </c>
      <c r="Z35" s="36">
        <f>INDEX(MTInputs!$J$1:$AZ$415,$D35,MATCH(Z$5,MTInputs!$J$5:$AZ$5,0))</f>
        <v/>
      </c>
      <c r="AA35" s="36">
        <f>INDEX(MTInputs!$J$1:$AZ$415,$D35,MATCH(AA$5,MTInputs!$J$5:$AZ$5,0))</f>
        <v/>
      </c>
      <c r="AB35" s="36">
        <f>INDEX(MTInputs!$J$1:$AZ$415,$D35,MATCH(AB$5,MTInputs!$J$5:$AZ$5,0))</f>
        <v/>
      </c>
      <c r="AC35" s="36">
        <f>INDEX(MTInputs!$J$1:$AZ$415,$D35,MATCH(AC$5,MTInputs!$J$5:$AZ$5,0))</f>
        <v/>
      </c>
      <c r="AD35" s="36">
        <f>INDEX(MTInputs!$J$1:$AZ$415,$D35,MATCH(AD$5,MTInputs!$J$5:$AZ$5,0))</f>
        <v/>
      </c>
      <c r="AE35" s="25">
        <f>LOWER(Settings!$C$4)&amp;".mit."&amp;$A35&amp;IF($C35="","","."&amp;$C35&amp;"."&amp;$B35)&amp;IF(INDEX(Variables!$D$5:$D$105,MATCH($A35,Variables!$A$5:$A$105,0))="","","."&amp;INDEX(Variables!$D$5:$D$105,MATCH($A35,Variables!$A$5:$A$105,0)))&amp;"."&amp;AE$5</f>
        <v/>
      </c>
      <c r="AF35" s="35">
        <f>INDEX(MTInputs!$J$1:$AZ$415,$D35,MATCH(AF$5,MTInputs!$J$5:$AZ$5,0))</f>
        <v/>
      </c>
      <c r="AG35" s="36">
        <f>INDEX(MTInputs!$J$1:$AZ$415,$D35,MATCH(AG$5,MTInputs!$J$5:$AZ$5,0))</f>
        <v/>
      </c>
      <c r="AH35" s="36">
        <f>INDEX(MTInputs!$J$1:$AZ$415,$D35,MATCH(AH$5,MTInputs!$J$5:$AZ$5,0))</f>
        <v/>
      </c>
      <c r="AI35" s="36">
        <f>INDEX(MTInputs!$J$1:$AZ$415,$D35,MATCH(AI$5,MTInputs!$J$5:$AZ$5,0))</f>
        <v/>
      </c>
      <c r="AJ35" s="36">
        <f>INDEX(MTInputs!$J$1:$AZ$415,$D35,MATCH(AJ$5,MTInputs!$J$5:$AZ$5,0))</f>
        <v/>
      </c>
      <c r="AK35" s="36">
        <f>INDEX(MTInputs!$J$1:$AZ$415,$D35,MATCH(AK$5,MTInputs!$J$5:$AZ$5,0))</f>
        <v/>
      </c>
      <c r="AL35" s="36">
        <f>INDEX(MTInputs!$J$1:$AZ$415,$D35,MATCH(AL$5,MTInputs!$J$5:$AZ$5,0))</f>
        <v/>
      </c>
      <c r="AM35" s="36">
        <f>INDEX(MTInputs!$J$1:$AZ$415,$D35,MATCH(AM$5,MTInputs!$J$5:$AZ$5,0))</f>
        <v/>
      </c>
      <c r="AN35" s="36">
        <f>INDEX(MTInputs!$J$1:$AZ$415,$D35,MATCH(AN$5,MTInputs!$J$5:$AZ$5,0))</f>
        <v/>
      </c>
      <c r="AO35" s="36">
        <f>INDEX(MTInputs!$J$1:$AZ$415,$D35,MATCH(AO$5,MTInputs!$J$5:$AZ$5,0))</f>
        <v/>
      </c>
      <c r="AP35" s="36">
        <f>INDEX(MTInputs!$J$1:$AZ$415,$D35,MATCH(AP$5,MTInputs!$J$5:$AZ$5,0))</f>
        <v/>
      </c>
      <c r="AQ35" s="36">
        <f>INDEX(MTInputs!$J$1:$AZ$415,$D35,MATCH(AQ$5,MTInputs!$J$5:$AZ$5,0))</f>
        <v/>
      </c>
      <c r="AR35" s="36">
        <f>INDEX(MTInputs!$J$1:$AZ$415,$D35,MATCH(AR$5,MTInputs!$J$5:$AZ$5,0))</f>
        <v/>
      </c>
      <c r="AS35" s="36">
        <f>INDEX(MTInputs!$J$1:$AZ$415,$D35,MATCH(AS$5,MTInputs!$J$5:$AZ$5,0))</f>
        <v/>
      </c>
      <c r="AT35" s="36">
        <f>INDEX(MTInputs!$J$1:$AZ$415,$D35,MATCH(AT$5,MTInputs!$J$5:$AZ$5,0))</f>
        <v/>
      </c>
      <c r="AU35" s="36">
        <f>INDEX(MTInputs!$J$1:$AZ$415,$D35,MATCH(AU$5,MTInputs!$J$5:$AZ$5,0))</f>
        <v/>
      </c>
      <c r="AV35" s="36">
        <f>INDEX(MTInputs!$J$1:$AZ$415,$D35,MATCH(AV$5,MTInputs!$J$5:$AZ$5,0))</f>
        <v/>
      </c>
      <c r="AW35" s="36">
        <f>INDEX(MTInputs!$J$1:$AZ$415,$D35,MATCH(AW$5,MTInputs!$J$5:$AZ$5,0))</f>
        <v/>
      </c>
      <c r="AX35" s="36">
        <f>INDEX(MTInputs!$J$1:$AZ$415,$D35,MATCH(AX$5,MTInputs!$J$5:$AZ$5,0))</f>
        <v/>
      </c>
    </row>
    <row r="36" hidden="1" outlineLevel="1">
      <c r="A36" s="5" t="inlineStr">
        <is>
          <t>ctcov</t>
        </is>
      </c>
      <c r="B36" s="5" t="inlineStr">
        <is>
          <t>all</t>
        </is>
      </c>
      <c r="C36" s="5" t="inlineStr">
        <is>
          <t>foo</t>
        </is>
      </c>
      <c r="D36" s="8" t="n">
        <v>37</v>
      </c>
      <c r="H36" s="5">
        <f>INDEX(Variables!$B$5:$B$105,MATCH($A36,Variables!$A$5:$A$105,0))&amp;IF($C36="",""," | "&amp;INDEX(Mapping!$B$5:$B$26,MATCH($C36,Mapping!$A$5:$A$26,0))&amp;" | "&amp;INDEX(Mapping!$B$30:$B$41,MATCH($B36,Mapping!$A$30:$A$41,0)))</f>
        <v/>
      </c>
      <c r="I36" s="5">
        <f>INDEX(Variables!$C$5:$C$105,MATCH($A36,Variables!$A$5:$A$105,0))</f>
        <v/>
      </c>
      <c r="J36" s="5">
        <f>INDEX(Variables!$E$5:$E$105,MATCH($A36,Variables!$A$5:$A$105,0))</f>
        <v/>
      </c>
      <c r="K36" s="25">
        <f>LOWER(Settings!$C$4)&amp;".mit."&amp;$A36&amp;IF($C36="","","."&amp;$C36&amp;"."&amp;$B36)&amp;IF(INDEX(Variables!$D$5:$D$105,MATCH($A36,Variables!$A$5:$A$105,0))="","","."&amp;INDEX(Variables!$D$5:$D$105,MATCH($A36,Variables!$A$5:$A$105,0)))&amp;"."&amp;K$5</f>
        <v/>
      </c>
      <c r="L36" s="35">
        <f>INDEX(MTInputs!$J$1:$AZ$415,$D36,MATCH(L$5,MTInputs!$J$5:$AZ$5,0))</f>
        <v/>
      </c>
      <c r="M36" s="36">
        <f>INDEX(MTInputs!$J$1:$AZ$415,$D36,MATCH(M$5,MTInputs!$J$5:$AZ$5,0))</f>
        <v/>
      </c>
      <c r="N36" s="36">
        <f>INDEX(MTInputs!$J$1:$AZ$415,$D36,MATCH(N$5,MTInputs!$J$5:$AZ$5,0))</f>
        <v/>
      </c>
      <c r="O36" s="36">
        <f>INDEX(MTInputs!$J$1:$AZ$415,$D36,MATCH(O$5,MTInputs!$J$5:$AZ$5,0))</f>
        <v/>
      </c>
      <c r="P36" s="36">
        <f>INDEX(MTInputs!$J$1:$AZ$415,$D36,MATCH(P$5,MTInputs!$J$5:$AZ$5,0))</f>
        <v/>
      </c>
      <c r="Q36" s="36">
        <f>INDEX(MTInputs!$J$1:$AZ$415,$D36,MATCH(Q$5,MTInputs!$J$5:$AZ$5,0))</f>
        <v/>
      </c>
      <c r="R36" s="36">
        <f>INDEX(MTInputs!$J$1:$AZ$415,$D36,MATCH(R$5,MTInputs!$J$5:$AZ$5,0))</f>
        <v/>
      </c>
      <c r="S36" s="36">
        <f>INDEX(MTInputs!$J$1:$AZ$415,$D36,MATCH(S$5,MTInputs!$J$5:$AZ$5,0))</f>
        <v/>
      </c>
      <c r="T36" s="36">
        <f>INDEX(MTInputs!$J$1:$AZ$415,$D36,MATCH(T$5,MTInputs!$J$5:$AZ$5,0))</f>
        <v/>
      </c>
      <c r="U36" s="36">
        <f>INDEX(MTInputs!$J$1:$AZ$415,$D36,MATCH(U$5,MTInputs!$J$5:$AZ$5,0))</f>
        <v/>
      </c>
      <c r="V36" s="36">
        <f>INDEX(MTInputs!$J$1:$AZ$415,$D36,MATCH(V$5,MTInputs!$J$5:$AZ$5,0))</f>
        <v/>
      </c>
      <c r="W36" s="36">
        <f>INDEX(MTInputs!$J$1:$AZ$415,$D36,MATCH(W$5,MTInputs!$J$5:$AZ$5,0))</f>
        <v/>
      </c>
      <c r="X36" s="36">
        <f>INDEX(MTInputs!$J$1:$AZ$415,$D36,MATCH(X$5,MTInputs!$J$5:$AZ$5,0))</f>
        <v/>
      </c>
      <c r="Y36" s="36">
        <f>INDEX(MTInputs!$J$1:$AZ$415,$D36,MATCH(Y$5,MTInputs!$J$5:$AZ$5,0))</f>
        <v/>
      </c>
      <c r="Z36" s="36">
        <f>INDEX(MTInputs!$J$1:$AZ$415,$D36,MATCH(Z$5,MTInputs!$J$5:$AZ$5,0))</f>
        <v/>
      </c>
      <c r="AA36" s="36">
        <f>INDEX(MTInputs!$J$1:$AZ$415,$D36,MATCH(AA$5,MTInputs!$J$5:$AZ$5,0))</f>
        <v/>
      </c>
      <c r="AB36" s="36">
        <f>INDEX(MTInputs!$J$1:$AZ$415,$D36,MATCH(AB$5,MTInputs!$J$5:$AZ$5,0))</f>
        <v/>
      </c>
      <c r="AC36" s="36">
        <f>INDEX(MTInputs!$J$1:$AZ$415,$D36,MATCH(AC$5,MTInputs!$J$5:$AZ$5,0))</f>
        <v/>
      </c>
      <c r="AD36" s="36">
        <f>INDEX(MTInputs!$J$1:$AZ$415,$D36,MATCH(AD$5,MTInputs!$J$5:$AZ$5,0))</f>
        <v/>
      </c>
      <c r="AE36" s="25">
        <f>LOWER(Settings!$C$4)&amp;".mit."&amp;$A36&amp;IF($C36="","","."&amp;$C36&amp;"."&amp;$B36)&amp;IF(INDEX(Variables!$D$5:$D$105,MATCH($A36,Variables!$A$5:$A$105,0))="","","."&amp;INDEX(Variables!$D$5:$D$105,MATCH($A36,Variables!$A$5:$A$105,0)))&amp;"."&amp;AE$5</f>
        <v/>
      </c>
      <c r="AF36" s="35">
        <f>INDEX(MTInputs!$J$1:$AZ$415,$D36,MATCH(AF$5,MTInputs!$J$5:$AZ$5,0))</f>
        <v/>
      </c>
      <c r="AG36" s="36">
        <f>INDEX(MTInputs!$J$1:$AZ$415,$D36,MATCH(AG$5,MTInputs!$J$5:$AZ$5,0))</f>
        <v/>
      </c>
      <c r="AH36" s="36">
        <f>INDEX(MTInputs!$J$1:$AZ$415,$D36,MATCH(AH$5,MTInputs!$J$5:$AZ$5,0))</f>
        <v/>
      </c>
      <c r="AI36" s="36">
        <f>INDEX(MTInputs!$J$1:$AZ$415,$D36,MATCH(AI$5,MTInputs!$J$5:$AZ$5,0))</f>
        <v/>
      </c>
      <c r="AJ36" s="36">
        <f>INDEX(MTInputs!$J$1:$AZ$415,$D36,MATCH(AJ$5,MTInputs!$J$5:$AZ$5,0))</f>
        <v/>
      </c>
      <c r="AK36" s="36">
        <f>INDEX(MTInputs!$J$1:$AZ$415,$D36,MATCH(AK$5,MTInputs!$J$5:$AZ$5,0))</f>
        <v/>
      </c>
      <c r="AL36" s="36">
        <f>INDEX(MTInputs!$J$1:$AZ$415,$D36,MATCH(AL$5,MTInputs!$J$5:$AZ$5,0))</f>
        <v/>
      </c>
      <c r="AM36" s="36">
        <f>INDEX(MTInputs!$J$1:$AZ$415,$D36,MATCH(AM$5,MTInputs!$J$5:$AZ$5,0))</f>
        <v/>
      </c>
      <c r="AN36" s="36">
        <f>INDEX(MTInputs!$J$1:$AZ$415,$D36,MATCH(AN$5,MTInputs!$J$5:$AZ$5,0))</f>
        <v/>
      </c>
      <c r="AO36" s="36">
        <f>INDEX(MTInputs!$J$1:$AZ$415,$D36,MATCH(AO$5,MTInputs!$J$5:$AZ$5,0))</f>
        <v/>
      </c>
      <c r="AP36" s="36">
        <f>INDEX(MTInputs!$J$1:$AZ$415,$D36,MATCH(AP$5,MTInputs!$J$5:$AZ$5,0))</f>
        <v/>
      </c>
      <c r="AQ36" s="36">
        <f>INDEX(MTInputs!$J$1:$AZ$415,$D36,MATCH(AQ$5,MTInputs!$J$5:$AZ$5,0))</f>
        <v/>
      </c>
      <c r="AR36" s="36">
        <f>INDEX(MTInputs!$J$1:$AZ$415,$D36,MATCH(AR$5,MTInputs!$J$5:$AZ$5,0))</f>
        <v/>
      </c>
      <c r="AS36" s="36">
        <f>INDEX(MTInputs!$J$1:$AZ$415,$D36,MATCH(AS$5,MTInputs!$J$5:$AZ$5,0))</f>
        <v/>
      </c>
      <c r="AT36" s="36">
        <f>INDEX(MTInputs!$J$1:$AZ$415,$D36,MATCH(AT$5,MTInputs!$J$5:$AZ$5,0))</f>
        <v/>
      </c>
      <c r="AU36" s="36">
        <f>INDEX(MTInputs!$J$1:$AZ$415,$D36,MATCH(AU$5,MTInputs!$J$5:$AZ$5,0))</f>
        <v/>
      </c>
      <c r="AV36" s="36">
        <f>INDEX(MTInputs!$J$1:$AZ$415,$D36,MATCH(AV$5,MTInputs!$J$5:$AZ$5,0))</f>
        <v/>
      </c>
      <c r="AW36" s="36">
        <f>INDEX(MTInputs!$J$1:$AZ$415,$D36,MATCH(AW$5,MTInputs!$J$5:$AZ$5,0))</f>
        <v/>
      </c>
      <c r="AX36" s="36">
        <f>INDEX(MTInputs!$J$1:$AZ$415,$D36,MATCH(AX$5,MTInputs!$J$5:$AZ$5,0))</f>
        <v/>
      </c>
    </row>
    <row r="37" hidden="1" outlineLevel="1">
      <c r="A37" s="5" t="inlineStr">
        <is>
          <t>ctcov</t>
        </is>
      </c>
      <c r="B37" s="5" t="inlineStr">
        <is>
          <t>all</t>
        </is>
      </c>
      <c r="C37" s="5" t="inlineStr">
        <is>
          <t>srv</t>
        </is>
      </c>
      <c r="D37" s="8" t="n">
        <v>38</v>
      </c>
      <c r="H37" s="5">
        <f>INDEX(Variables!$B$5:$B$105,MATCH($A37,Variables!$A$5:$A$105,0))&amp;IF($C37="",""," | "&amp;INDEX(Mapping!$B$5:$B$26,MATCH($C37,Mapping!$A$5:$A$26,0))&amp;" | "&amp;INDEX(Mapping!$B$30:$B$41,MATCH($B37,Mapping!$A$30:$A$41,0)))</f>
        <v/>
      </c>
      <c r="I37" s="5">
        <f>INDEX(Variables!$C$5:$C$105,MATCH($A37,Variables!$A$5:$A$105,0))</f>
        <v/>
      </c>
      <c r="J37" s="5">
        <f>INDEX(Variables!$E$5:$E$105,MATCH($A37,Variables!$A$5:$A$105,0))</f>
        <v/>
      </c>
      <c r="K37" s="25">
        <f>LOWER(Settings!$C$4)&amp;".mit."&amp;$A37&amp;IF($C37="","","."&amp;$C37&amp;"."&amp;$B37)&amp;IF(INDEX(Variables!$D$5:$D$105,MATCH($A37,Variables!$A$5:$A$105,0))="","","."&amp;INDEX(Variables!$D$5:$D$105,MATCH($A37,Variables!$A$5:$A$105,0)))&amp;"."&amp;K$5</f>
        <v/>
      </c>
      <c r="L37" s="35">
        <f>INDEX(MTInputs!$J$1:$AZ$415,$D37,MATCH(L$5,MTInputs!$J$5:$AZ$5,0))</f>
        <v/>
      </c>
      <c r="M37" s="36">
        <f>INDEX(MTInputs!$J$1:$AZ$415,$D37,MATCH(M$5,MTInputs!$J$5:$AZ$5,0))</f>
        <v/>
      </c>
      <c r="N37" s="36">
        <f>INDEX(MTInputs!$J$1:$AZ$415,$D37,MATCH(N$5,MTInputs!$J$5:$AZ$5,0))</f>
        <v/>
      </c>
      <c r="O37" s="36">
        <f>INDEX(MTInputs!$J$1:$AZ$415,$D37,MATCH(O$5,MTInputs!$J$5:$AZ$5,0))</f>
        <v/>
      </c>
      <c r="P37" s="36">
        <f>INDEX(MTInputs!$J$1:$AZ$415,$D37,MATCH(P$5,MTInputs!$J$5:$AZ$5,0))</f>
        <v/>
      </c>
      <c r="Q37" s="36">
        <f>INDEX(MTInputs!$J$1:$AZ$415,$D37,MATCH(Q$5,MTInputs!$J$5:$AZ$5,0))</f>
        <v/>
      </c>
      <c r="R37" s="36">
        <f>INDEX(MTInputs!$J$1:$AZ$415,$D37,MATCH(R$5,MTInputs!$J$5:$AZ$5,0))</f>
        <v/>
      </c>
      <c r="S37" s="36">
        <f>INDEX(MTInputs!$J$1:$AZ$415,$D37,MATCH(S$5,MTInputs!$J$5:$AZ$5,0))</f>
        <v/>
      </c>
      <c r="T37" s="36">
        <f>INDEX(MTInputs!$J$1:$AZ$415,$D37,MATCH(T$5,MTInputs!$J$5:$AZ$5,0))</f>
        <v/>
      </c>
      <c r="U37" s="36">
        <f>INDEX(MTInputs!$J$1:$AZ$415,$D37,MATCH(U$5,MTInputs!$J$5:$AZ$5,0))</f>
        <v/>
      </c>
      <c r="V37" s="36">
        <f>INDEX(MTInputs!$J$1:$AZ$415,$D37,MATCH(V$5,MTInputs!$J$5:$AZ$5,0))</f>
        <v/>
      </c>
      <c r="W37" s="36">
        <f>INDEX(MTInputs!$J$1:$AZ$415,$D37,MATCH(W$5,MTInputs!$J$5:$AZ$5,0))</f>
        <v/>
      </c>
      <c r="X37" s="36">
        <f>INDEX(MTInputs!$J$1:$AZ$415,$D37,MATCH(X$5,MTInputs!$J$5:$AZ$5,0))</f>
        <v/>
      </c>
      <c r="Y37" s="36">
        <f>INDEX(MTInputs!$J$1:$AZ$415,$D37,MATCH(Y$5,MTInputs!$J$5:$AZ$5,0))</f>
        <v/>
      </c>
      <c r="Z37" s="36">
        <f>INDEX(MTInputs!$J$1:$AZ$415,$D37,MATCH(Z$5,MTInputs!$J$5:$AZ$5,0))</f>
        <v/>
      </c>
      <c r="AA37" s="36">
        <f>INDEX(MTInputs!$J$1:$AZ$415,$D37,MATCH(AA$5,MTInputs!$J$5:$AZ$5,0))</f>
        <v/>
      </c>
      <c r="AB37" s="36">
        <f>INDEX(MTInputs!$J$1:$AZ$415,$D37,MATCH(AB$5,MTInputs!$J$5:$AZ$5,0))</f>
        <v/>
      </c>
      <c r="AC37" s="36">
        <f>INDEX(MTInputs!$J$1:$AZ$415,$D37,MATCH(AC$5,MTInputs!$J$5:$AZ$5,0))</f>
        <v/>
      </c>
      <c r="AD37" s="36">
        <f>INDEX(MTInputs!$J$1:$AZ$415,$D37,MATCH(AD$5,MTInputs!$J$5:$AZ$5,0))</f>
        <v/>
      </c>
      <c r="AE37" s="25">
        <f>LOWER(Settings!$C$4)&amp;".mit."&amp;$A37&amp;IF($C37="","","."&amp;$C37&amp;"."&amp;$B37)&amp;IF(INDEX(Variables!$D$5:$D$105,MATCH($A37,Variables!$A$5:$A$105,0))="","","."&amp;INDEX(Variables!$D$5:$D$105,MATCH($A37,Variables!$A$5:$A$105,0)))&amp;"."&amp;AE$5</f>
        <v/>
      </c>
      <c r="AF37" s="35">
        <f>INDEX(MTInputs!$J$1:$AZ$415,$D37,MATCH(AF$5,MTInputs!$J$5:$AZ$5,0))</f>
        <v/>
      </c>
      <c r="AG37" s="36">
        <f>INDEX(MTInputs!$J$1:$AZ$415,$D37,MATCH(AG$5,MTInputs!$J$5:$AZ$5,0))</f>
        <v/>
      </c>
      <c r="AH37" s="36">
        <f>INDEX(MTInputs!$J$1:$AZ$415,$D37,MATCH(AH$5,MTInputs!$J$5:$AZ$5,0))</f>
        <v/>
      </c>
      <c r="AI37" s="36">
        <f>INDEX(MTInputs!$J$1:$AZ$415,$D37,MATCH(AI$5,MTInputs!$J$5:$AZ$5,0))</f>
        <v/>
      </c>
      <c r="AJ37" s="36">
        <f>INDEX(MTInputs!$J$1:$AZ$415,$D37,MATCH(AJ$5,MTInputs!$J$5:$AZ$5,0))</f>
        <v/>
      </c>
      <c r="AK37" s="36">
        <f>INDEX(MTInputs!$J$1:$AZ$415,$D37,MATCH(AK$5,MTInputs!$J$5:$AZ$5,0))</f>
        <v/>
      </c>
      <c r="AL37" s="36">
        <f>INDEX(MTInputs!$J$1:$AZ$415,$D37,MATCH(AL$5,MTInputs!$J$5:$AZ$5,0))</f>
        <v/>
      </c>
      <c r="AM37" s="36">
        <f>INDEX(MTInputs!$J$1:$AZ$415,$D37,MATCH(AM$5,MTInputs!$J$5:$AZ$5,0))</f>
        <v/>
      </c>
      <c r="AN37" s="36">
        <f>INDEX(MTInputs!$J$1:$AZ$415,$D37,MATCH(AN$5,MTInputs!$J$5:$AZ$5,0))</f>
        <v/>
      </c>
      <c r="AO37" s="36">
        <f>INDEX(MTInputs!$J$1:$AZ$415,$D37,MATCH(AO$5,MTInputs!$J$5:$AZ$5,0))</f>
        <v/>
      </c>
      <c r="AP37" s="36">
        <f>INDEX(MTInputs!$J$1:$AZ$415,$D37,MATCH(AP$5,MTInputs!$J$5:$AZ$5,0))</f>
        <v/>
      </c>
      <c r="AQ37" s="36">
        <f>INDEX(MTInputs!$J$1:$AZ$415,$D37,MATCH(AQ$5,MTInputs!$J$5:$AZ$5,0))</f>
        <v/>
      </c>
      <c r="AR37" s="36">
        <f>INDEX(MTInputs!$J$1:$AZ$415,$D37,MATCH(AR$5,MTInputs!$J$5:$AZ$5,0))</f>
        <v/>
      </c>
      <c r="AS37" s="36">
        <f>INDEX(MTInputs!$J$1:$AZ$415,$D37,MATCH(AS$5,MTInputs!$J$5:$AZ$5,0))</f>
        <v/>
      </c>
      <c r="AT37" s="36">
        <f>INDEX(MTInputs!$J$1:$AZ$415,$D37,MATCH(AT$5,MTInputs!$J$5:$AZ$5,0))</f>
        <v/>
      </c>
      <c r="AU37" s="36">
        <f>INDEX(MTInputs!$J$1:$AZ$415,$D37,MATCH(AU$5,MTInputs!$J$5:$AZ$5,0))</f>
        <v/>
      </c>
      <c r="AV37" s="36">
        <f>INDEX(MTInputs!$J$1:$AZ$415,$D37,MATCH(AV$5,MTInputs!$J$5:$AZ$5,0))</f>
        <v/>
      </c>
      <c r="AW37" s="36">
        <f>INDEX(MTInputs!$J$1:$AZ$415,$D37,MATCH(AW$5,MTInputs!$J$5:$AZ$5,0))</f>
        <v/>
      </c>
      <c r="AX37" s="36">
        <f>INDEX(MTInputs!$J$1:$AZ$415,$D37,MATCH(AX$5,MTInputs!$J$5:$AZ$5,0))</f>
        <v/>
      </c>
    </row>
    <row r="38" hidden="1" outlineLevel="1">
      <c r="A38" s="5" t="inlineStr">
        <is>
          <t>ctcov</t>
        </is>
      </c>
      <c r="B38" s="5" t="inlineStr">
        <is>
          <t>all</t>
        </is>
      </c>
      <c r="C38" s="5" t="inlineStr">
        <is>
          <t>mch</t>
        </is>
      </c>
      <c r="D38" s="8" t="n">
        <v>39</v>
      </c>
      <c r="H38" s="5">
        <f>INDEX(Variables!$B$5:$B$105,MATCH($A38,Variables!$A$5:$A$105,0))&amp;IF($C38="",""," | "&amp;INDEX(Mapping!$B$5:$B$26,MATCH($C38,Mapping!$A$5:$A$26,0))&amp;" | "&amp;INDEX(Mapping!$B$30:$B$41,MATCH($B38,Mapping!$A$30:$A$41,0)))</f>
        <v/>
      </c>
      <c r="I38" s="5">
        <f>INDEX(Variables!$C$5:$C$105,MATCH($A38,Variables!$A$5:$A$105,0))</f>
        <v/>
      </c>
      <c r="J38" s="5">
        <f>INDEX(Variables!$E$5:$E$105,MATCH($A38,Variables!$A$5:$A$105,0))</f>
        <v/>
      </c>
      <c r="K38" s="25">
        <f>LOWER(Settings!$C$4)&amp;".mit."&amp;$A38&amp;IF($C38="","","."&amp;$C38&amp;"."&amp;$B38)&amp;IF(INDEX(Variables!$D$5:$D$105,MATCH($A38,Variables!$A$5:$A$105,0))="","","."&amp;INDEX(Variables!$D$5:$D$105,MATCH($A38,Variables!$A$5:$A$105,0)))&amp;"."&amp;K$5</f>
        <v/>
      </c>
      <c r="L38" s="35">
        <f>INDEX(MTInputs!$J$1:$AZ$415,$D38,MATCH(L$5,MTInputs!$J$5:$AZ$5,0))</f>
        <v/>
      </c>
      <c r="M38" s="36">
        <f>INDEX(MTInputs!$J$1:$AZ$415,$D38,MATCH(M$5,MTInputs!$J$5:$AZ$5,0))</f>
        <v/>
      </c>
      <c r="N38" s="36">
        <f>INDEX(MTInputs!$J$1:$AZ$415,$D38,MATCH(N$5,MTInputs!$J$5:$AZ$5,0))</f>
        <v/>
      </c>
      <c r="O38" s="36">
        <f>INDEX(MTInputs!$J$1:$AZ$415,$D38,MATCH(O$5,MTInputs!$J$5:$AZ$5,0))</f>
        <v/>
      </c>
      <c r="P38" s="36">
        <f>INDEX(MTInputs!$J$1:$AZ$415,$D38,MATCH(P$5,MTInputs!$J$5:$AZ$5,0))</f>
        <v/>
      </c>
      <c r="Q38" s="36">
        <f>INDEX(MTInputs!$J$1:$AZ$415,$D38,MATCH(Q$5,MTInputs!$J$5:$AZ$5,0))</f>
        <v/>
      </c>
      <c r="R38" s="36">
        <f>INDEX(MTInputs!$J$1:$AZ$415,$D38,MATCH(R$5,MTInputs!$J$5:$AZ$5,0))</f>
        <v/>
      </c>
      <c r="S38" s="36">
        <f>INDEX(MTInputs!$J$1:$AZ$415,$D38,MATCH(S$5,MTInputs!$J$5:$AZ$5,0))</f>
        <v/>
      </c>
      <c r="T38" s="36">
        <f>INDEX(MTInputs!$J$1:$AZ$415,$D38,MATCH(T$5,MTInputs!$J$5:$AZ$5,0))</f>
        <v/>
      </c>
      <c r="U38" s="36">
        <f>INDEX(MTInputs!$J$1:$AZ$415,$D38,MATCH(U$5,MTInputs!$J$5:$AZ$5,0))</f>
        <v/>
      </c>
      <c r="V38" s="36">
        <f>INDEX(MTInputs!$J$1:$AZ$415,$D38,MATCH(V$5,MTInputs!$J$5:$AZ$5,0))</f>
        <v/>
      </c>
      <c r="W38" s="36">
        <f>INDEX(MTInputs!$J$1:$AZ$415,$D38,MATCH(W$5,MTInputs!$J$5:$AZ$5,0))</f>
        <v/>
      </c>
      <c r="X38" s="36">
        <f>INDEX(MTInputs!$J$1:$AZ$415,$D38,MATCH(X$5,MTInputs!$J$5:$AZ$5,0))</f>
        <v/>
      </c>
      <c r="Y38" s="36">
        <f>INDEX(MTInputs!$J$1:$AZ$415,$D38,MATCH(Y$5,MTInputs!$J$5:$AZ$5,0))</f>
        <v/>
      </c>
      <c r="Z38" s="36">
        <f>INDEX(MTInputs!$J$1:$AZ$415,$D38,MATCH(Z$5,MTInputs!$J$5:$AZ$5,0))</f>
        <v/>
      </c>
      <c r="AA38" s="36">
        <f>INDEX(MTInputs!$J$1:$AZ$415,$D38,MATCH(AA$5,MTInputs!$J$5:$AZ$5,0))</f>
        <v/>
      </c>
      <c r="AB38" s="36">
        <f>INDEX(MTInputs!$J$1:$AZ$415,$D38,MATCH(AB$5,MTInputs!$J$5:$AZ$5,0))</f>
        <v/>
      </c>
      <c r="AC38" s="36">
        <f>INDEX(MTInputs!$J$1:$AZ$415,$D38,MATCH(AC$5,MTInputs!$J$5:$AZ$5,0))</f>
        <v/>
      </c>
      <c r="AD38" s="36">
        <f>INDEX(MTInputs!$J$1:$AZ$415,$D38,MATCH(AD$5,MTInputs!$J$5:$AZ$5,0))</f>
        <v/>
      </c>
      <c r="AE38" s="25">
        <f>LOWER(Settings!$C$4)&amp;".mit."&amp;$A38&amp;IF($C38="","","."&amp;$C38&amp;"."&amp;$B38)&amp;IF(INDEX(Variables!$D$5:$D$105,MATCH($A38,Variables!$A$5:$A$105,0))="","","."&amp;INDEX(Variables!$D$5:$D$105,MATCH($A38,Variables!$A$5:$A$105,0)))&amp;"."&amp;AE$5</f>
        <v/>
      </c>
      <c r="AF38" s="35">
        <f>INDEX(MTInputs!$J$1:$AZ$415,$D38,MATCH(AF$5,MTInputs!$J$5:$AZ$5,0))</f>
        <v/>
      </c>
      <c r="AG38" s="36">
        <f>INDEX(MTInputs!$J$1:$AZ$415,$D38,MATCH(AG$5,MTInputs!$J$5:$AZ$5,0))</f>
        <v/>
      </c>
      <c r="AH38" s="36">
        <f>INDEX(MTInputs!$J$1:$AZ$415,$D38,MATCH(AH$5,MTInputs!$J$5:$AZ$5,0))</f>
        <v/>
      </c>
      <c r="AI38" s="36">
        <f>INDEX(MTInputs!$J$1:$AZ$415,$D38,MATCH(AI$5,MTInputs!$J$5:$AZ$5,0))</f>
        <v/>
      </c>
      <c r="AJ38" s="36">
        <f>INDEX(MTInputs!$J$1:$AZ$415,$D38,MATCH(AJ$5,MTInputs!$J$5:$AZ$5,0))</f>
        <v/>
      </c>
      <c r="AK38" s="36">
        <f>INDEX(MTInputs!$J$1:$AZ$415,$D38,MATCH(AK$5,MTInputs!$J$5:$AZ$5,0))</f>
        <v/>
      </c>
      <c r="AL38" s="36">
        <f>INDEX(MTInputs!$J$1:$AZ$415,$D38,MATCH(AL$5,MTInputs!$J$5:$AZ$5,0))</f>
        <v/>
      </c>
      <c r="AM38" s="36">
        <f>INDEX(MTInputs!$J$1:$AZ$415,$D38,MATCH(AM$5,MTInputs!$J$5:$AZ$5,0))</f>
        <v/>
      </c>
      <c r="AN38" s="36">
        <f>INDEX(MTInputs!$J$1:$AZ$415,$D38,MATCH(AN$5,MTInputs!$J$5:$AZ$5,0))</f>
        <v/>
      </c>
      <c r="AO38" s="36">
        <f>INDEX(MTInputs!$J$1:$AZ$415,$D38,MATCH(AO$5,MTInputs!$J$5:$AZ$5,0))</f>
        <v/>
      </c>
      <c r="AP38" s="36">
        <f>INDEX(MTInputs!$J$1:$AZ$415,$D38,MATCH(AP$5,MTInputs!$J$5:$AZ$5,0))</f>
        <v/>
      </c>
      <c r="AQ38" s="36">
        <f>INDEX(MTInputs!$J$1:$AZ$415,$D38,MATCH(AQ$5,MTInputs!$J$5:$AZ$5,0))</f>
        <v/>
      </c>
      <c r="AR38" s="36">
        <f>INDEX(MTInputs!$J$1:$AZ$415,$D38,MATCH(AR$5,MTInputs!$J$5:$AZ$5,0))</f>
        <v/>
      </c>
      <c r="AS38" s="36">
        <f>INDEX(MTInputs!$J$1:$AZ$415,$D38,MATCH(AS$5,MTInputs!$J$5:$AZ$5,0))</f>
        <v/>
      </c>
      <c r="AT38" s="36">
        <f>INDEX(MTInputs!$J$1:$AZ$415,$D38,MATCH(AT$5,MTInputs!$J$5:$AZ$5,0))</f>
        <v/>
      </c>
      <c r="AU38" s="36">
        <f>INDEX(MTInputs!$J$1:$AZ$415,$D38,MATCH(AU$5,MTInputs!$J$5:$AZ$5,0))</f>
        <v/>
      </c>
      <c r="AV38" s="36">
        <f>INDEX(MTInputs!$J$1:$AZ$415,$D38,MATCH(AV$5,MTInputs!$J$5:$AZ$5,0))</f>
        <v/>
      </c>
      <c r="AW38" s="36">
        <f>INDEX(MTInputs!$J$1:$AZ$415,$D38,MATCH(AW$5,MTInputs!$J$5:$AZ$5,0))</f>
        <v/>
      </c>
      <c r="AX38" s="36">
        <f>INDEX(MTInputs!$J$1:$AZ$415,$D38,MATCH(AX$5,MTInputs!$J$5:$AZ$5,0))</f>
        <v/>
      </c>
    </row>
    <row r="39" hidden="1" outlineLevel="1">
      <c r="A39" s="5" t="inlineStr">
        <is>
          <t>ctcov</t>
        </is>
      </c>
      <c r="B39" s="5" t="inlineStr">
        <is>
          <t>all</t>
        </is>
      </c>
      <c r="C39" s="5" t="inlineStr">
        <is>
          <t>irn</t>
        </is>
      </c>
      <c r="D39" s="8" t="n">
        <v>40</v>
      </c>
      <c r="H39" s="5">
        <f>INDEX(Variables!$B$5:$B$105,MATCH($A39,Variables!$A$5:$A$105,0))&amp;IF($C39="",""," | "&amp;INDEX(Mapping!$B$5:$B$26,MATCH($C39,Mapping!$A$5:$A$26,0))&amp;" | "&amp;INDEX(Mapping!$B$30:$B$41,MATCH($B39,Mapping!$A$30:$A$41,0)))</f>
        <v/>
      </c>
      <c r="I39" s="5">
        <f>INDEX(Variables!$C$5:$C$105,MATCH($A39,Variables!$A$5:$A$105,0))</f>
        <v/>
      </c>
      <c r="J39" s="5">
        <f>INDEX(Variables!$E$5:$E$105,MATCH($A39,Variables!$A$5:$A$105,0))</f>
        <v/>
      </c>
      <c r="K39" s="25">
        <f>LOWER(Settings!$C$4)&amp;".mit."&amp;$A39&amp;IF($C39="","","."&amp;$C39&amp;"."&amp;$B39)&amp;IF(INDEX(Variables!$D$5:$D$105,MATCH($A39,Variables!$A$5:$A$105,0))="","","."&amp;INDEX(Variables!$D$5:$D$105,MATCH($A39,Variables!$A$5:$A$105,0)))&amp;"."&amp;K$5</f>
        <v/>
      </c>
      <c r="L39" s="35">
        <f>INDEX(MTInputs!$J$1:$AZ$415,$D39,MATCH(L$5,MTInputs!$J$5:$AZ$5,0))</f>
        <v/>
      </c>
      <c r="M39" s="36">
        <f>INDEX(MTInputs!$J$1:$AZ$415,$D39,MATCH(M$5,MTInputs!$J$5:$AZ$5,0))</f>
        <v/>
      </c>
      <c r="N39" s="36">
        <f>INDEX(MTInputs!$J$1:$AZ$415,$D39,MATCH(N$5,MTInputs!$J$5:$AZ$5,0))</f>
        <v/>
      </c>
      <c r="O39" s="36">
        <f>INDEX(MTInputs!$J$1:$AZ$415,$D39,MATCH(O$5,MTInputs!$J$5:$AZ$5,0))</f>
        <v/>
      </c>
      <c r="P39" s="36">
        <f>INDEX(MTInputs!$J$1:$AZ$415,$D39,MATCH(P$5,MTInputs!$J$5:$AZ$5,0))</f>
        <v/>
      </c>
      <c r="Q39" s="36">
        <f>INDEX(MTInputs!$J$1:$AZ$415,$D39,MATCH(Q$5,MTInputs!$J$5:$AZ$5,0))</f>
        <v/>
      </c>
      <c r="R39" s="36">
        <f>INDEX(MTInputs!$J$1:$AZ$415,$D39,MATCH(R$5,MTInputs!$J$5:$AZ$5,0))</f>
        <v/>
      </c>
      <c r="S39" s="36">
        <f>INDEX(MTInputs!$J$1:$AZ$415,$D39,MATCH(S$5,MTInputs!$J$5:$AZ$5,0))</f>
        <v/>
      </c>
      <c r="T39" s="36">
        <f>INDEX(MTInputs!$J$1:$AZ$415,$D39,MATCH(T$5,MTInputs!$J$5:$AZ$5,0))</f>
        <v/>
      </c>
      <c r="U39" s="36">
        <f>INDEX(MTInputs!$J$1:$AZ$415,$D39,MATCH(U$5,MTInputs!$J$5:$AZ$5,0))</f>
        <v/>
      </c>
      <c r="V39" s="36">
        <f>INDEX(MTInputs!$J$1:$AZ$415,$D39,MATCH(V$5,MTInputs!$J$5:$AZ$5,0))</f>
        <v/>
      </c>
      <c r="W39" s="36">
        <f>INDEX(MTInputs!$J$1:$AZ$415,$D39,MATCH(W$5,MTInputs!$J$5:$AZ$5,0))</f>
        <v/>
      </c>
      <c r="X39" s="36">
        <f>INDEX(MTInputs!$J$1:$AZ$415,$D39,MATCH(X$5,MTInputs!$J$5:$AZ$5,0))</f>
        <v/>
      </c>
      <c r="Y39" s="36">
        <f>INDEX(MTInputs!$J$1:$AZ$415,$D39,MATCH(Y$5,MTInputs!$J$5:$AZ$5,0))</f>
        <v/>
      </c>
      <c r="Z39" s="36">
        <f>INDEX(MTInputs!$J$1:$AZ$415,$D39,MATCH(Z$5,MTInputs!$J$5:$AZ$5,0))</f>
        <v/>
      </c>
      <c r="AA39" s="36">
        <f>INDEX(MTInputs!$J$1:$AZ$415,$D39,MATCH(AA$5,MTInputs!$J$5:$AZ$5,0))</f>
        <v/>
      </c>
      <c r="AB39" s="36">
        <f>INDEX(MTInputs!$J$1:$AZ$415,$D39,MATCH(AB$5,MTInputs!$J$5:$AZ$5,0))</f>
        <v/>
      </c>
      <c r="AC39" s="36">
        <f>INDEX(MTInputs!$J$1:$AZ$415,$D39,MATCH(AC$5,MTInputs!$J$5:$AZ$5,0))</f>
        <v/>
      </c>
      <c r="AD39" s="36">
        <f>INDEX(MTInputs!$J$1:$AZ$415,$D39,MATCH(AD$5,MTInputs!$J$5:$AZ$5,0))</f>
        <v/>
      </c>
      <c r="AE39" s="25">
        <f>LOWER(Settings!$C$4)&amp;".mit."&amp;$A39&amp;IF($C39="","","."&amp;$C39&amp;"."&amp;$B39)&amp;IF(INDEX(Variables!$D$5:$D$105,MATCH($A39,Variables!$A$5:$A$105,0))="","","."&amp;INDEX(Variables!$D$5:$D$105,MATCH($A39,Variables!$A$5:$A$105,0)))&amp;"."&amp;AE$5</f>
        <v/>
      </c>
      <c r="AF39" s="35">
        <f>INDEX(MTInputs!$J$1:$AZ$415,$D39,MATCH(AF$5,MTInputs!$J$5:$AZ$5,0))</f>
        <v/>
      </c>
      <c r="AG39" s="36">
        <f>INDEX(MTInputs!$J$1:$AZ$415,$D39,MATCH(AG$5,MTInputs!$J$5:$AZ$5,0))</f>
        <v/>
      </c>
      <c r="AH39" s="36">
        <f>INDEX(MTInputs!$J$1:$AZ$415,$D39,MATCH(AH$5,MTInputs!$J$5:$AZ$5,0))</f>
        <v/>
      </c>
      <c r="AI39" s="36">
        <f>INDEX(MTInputs!$J$1:$AZ$415,$D39,MATCH(AI$5,MTInputs!$J$5:$AZ$5,0))</f>
        <v/>
      </c>
      <c r="AJ39" s="36">
        <f>INDEX(MTInputs!$J$1:$AZ$415,$D39,MATCH(AJ$5,MTInputs!$J$5:$AZ$5,0))</f>
        <v/>
      </c>
      <c r="AK39" s="36">
        <f>INDEX(MTInputs!$J$1:$AZ$415,$D39,MATCH(AK$5,MTInputs!$J$5:$AZ$5,0))</f>
        <v/>
      </c>
      <c r="AL39" s="36">
        <f>INDEX(MTInputs!$J$1:$AZ$415,$D39,MATCH(AL$5,MTInputs!$J$5:$AZ$5,0))</f>
        <v/>
      </c>
      <c r="AM39" s="36">
        <f>INDEX(MTInputs!$J$1:$AZ$415,$D39,MATCH(AM$5,MTInputs!$J$5:$AZ$5,0))</f>
        <v/>
      </c>
      <c r="AN39" s="36">
        <f>INDEX(MTInputs!$J$1:$AZ$415,$D39,MATCH(AN$5,MTInputs!$J$5:$AZ$5,0))</f>
        <v/>
      </c>
      <c r="AO39" s="36">
        <f>INDEX(MTInputs!$J$1:$AZ$415,$D39,MATCH(AO$5,MTInputs!$J$5:$AZ$5,0))</f>
        <v/>
      </c>
      <c r="AP39" s="36">
        <f>INDEX(MTInputs!$J$1:$AZ$415,$D39,MATCH(AP$5,MTInputs!$J$5:$AZ$5,0))</f>
        <v/>
      </c>
      <c r="AQ39" s="36">
        <f>INDEX(MTInputs!$J$1:$AZ$415,$D39,MATCH(AQ$5,MTInputs!$J$5:$AZ$5,0))</f>
        <v/>
      </c>
      <c r="AR39" s="36">
        <f>INDEX(MTInputs!$J$1:$AZ$415,$D39,MATCH(AR$5,MTInputs!$J$5:$AZ$5,0))</f>
        <v/>
      </c>
      <c r="AS39" s="36">
        <f>INDEX(MTInputs!$J$1:$AZ$415,$D39,MATCH(AS$5,MTInputs!$J$5:$AZ$5,0))</f>
        <v/>
      </c>
      <c r="AT39" s="36">
        <f>INDEX(MTInputs!$J$1:$AZ$415,$D39,MATCH(AT$5,MTInputs!$J$5:$AZ$5,0))</f>
        <v/>
      </c>
      <c r="AU39" s="36">
        <f>INDEX(MTInputs!$J$1:$AZ$415,$D39,MATCH(AU$5,MTInputs!$J$5:$AZ$5,0))</f>
        <v/>
      </c>
      <c r="AV39" s="36">
        <f>INDEX(MTInputs!$J$1:$AZ$415,$D39,MATCH(AV$5,MTInputs!$J$5:$AZ$5,0))</f>
        <v/>
      </c>
      <c r="AW39" s="36">
        <f>INDEX(MTInputs!$J$1:$AZ$415,$D39,MATCH(AW$5,MTInputs!$J$5:$AZ$5,0))</f>
        <v/>
      </c>
      <c r="AX39" s="36">
        <f>INDEX(MTInputs!$J$1:$AZ$415,$D39,MATCH(AX$5,MTInputs!$J$5:$AZ$5,0))</f>
        <v/>
      </c>
    </row>
    <row r="40" hidden="1" outlineLevel="1">
      <c r="A40" s="5" t="inlineStr">
        <is>
          <t>ctcov</t>
        </is>
      </c>
      <c r="B40" s="5" t="inlineStr">
        <is>
          <t>all</t>
        </is>
      </c>
      <c r="C40" s="5" t="inlineStr">
        <is>
          <t>nfm</t>
        </is>
      </c>
      <c r="D40" s="8" t="n">
        <v>41</v>
      </c>
      <c r="H40" s="5">
        <f>INDEX(Variables!$B$5:$B$105,MATCH($A40,Variables!$A$5:$A$105,0))&amp;IF($C40="",""," | "&amp;INDEX(Mapping!$B$5:$B$26,MATCH($C40,Mapping!$A$5:$A$26,0))&amp;" | "&amp;INDEX(Mapping!$B$30:$B$41,MATCH($B40,Mapping!$A$30:$A$41,0)))</f>
        <v/>
      </c>
      <c r="I40" s="5">
        <f>INDEX(Variables!$C$5:$C$105,MATCH($A40,Variables!$A$5:$A$105,0))</f>
        <v/>
      </c>
      <c r="J40" s="5">
        <f>INDEX(Variables!$E$5:$E$105,MATCH($A40,Variables!$A$5:$A$105,0))</f>
        <v/>
      </c>
      <c r="K40" s="25">
        <f>LOWER(Settings!$C$4)&amp;".mit."&amp;$A40&amp;IF($C40="","","."&amp;$C40&amp;"."&amp;$B40)&amp;IF(INDEX(Variables!$D$5:$D$105,MATCH($A40,Variables!$A$5:$A$105,0))="","","."&amp;INDEX(Variables!$D$5:$D$105,MATCH($A40,Variables!$A$5:$A$105,0)))&amp;"."&amp;K$5</f>
        <v/>
      </c>
      <c r="L40" s="35">
        <f>INDEX(MTInputs!$J$1:$AZ$415,$D40,MATCH(L$5,MTInputs!$J$5:$AZ$5,0))</f>
        <v/>
      </c>
      <c r="M40" s="36">
        <f>INDEX(MTInputs!$J$1:$AZ$415,$D40,MATCH(M$5,MTInputs!$J$5:$AZ$5,0))</f>
        <v/>
      </c>
      <c r="N40" s="36">
        <f>INDEX(MTInputs!$J$1:$AZ$415,$D40,MATCH(N$5,MTInputs!$J$5:$AZ$5,0))</f>
        <v/>
      </c>
      <c r="O40" s="36">
        <f>INDEX(MTInputs!$J$1:$AZ$415,$D40,MATCH(O$5,MTInputs!$J$5:$AZ$5,0))</f>
        <v/>
      </c>
      <c r="P40" s="36">
        <f>INDEX(MTInputs!$J$1:$AZ$415,$D40,MATCH(P$5,MTInputs!$J$5:$AZ$5,0))</f>
        <v/>
      </c>
      <c r="Q40" s="36">
        <f>INDEX(MTInputs!$J$1:$AZ$415,$D40,MATCH(Q$5,MTInputs!$J$5:$AZ$5,0))</f>
        <v/>
      </c>
      <c r="R40" s="36">
        <f>INDEX(MTInputs!$J$1:$AZ$415,$D40,MATCH(R$5,MTInputs!$J$5:$AZ$5,0))</f>
        <v/>
      </c>
      <c r="S40" s="36">
        <f>INDEX(MTInputs!$J$1:$AZ$415,$D40,MATCH(S$5,MTInputs!$J$5:$AZ$5,0))</f>
        <v/>
      </c>
      <c r="T40" s="36">
        <f>INDEX(MTInputs!$J$1:$AZ$415,$D40,MATCH(T$5,MTInputs!$J$5:$AZ$5,0))</f>
        <v/>
      </c>
      <c r="U40" s="36">
        <f>INDEX(MTInputs!$J$1:$AZ$415,$D40,MATCH(U$5,MTInputs!$J$5:$AZ$5,0))</f>
        <v/>
      </c>
      <c r="V40" s="36">
        <f>INDEX(MTInputs!$J$1:$AZ$415,$D40,MATCH(V$5,MTInputs!$J$5:$AZ$5,0))</f>
        <v/>
      </c>
      <c r="W40" s="36">
        <f>INDEX(MTInputs!$J$1:$AZ$415,$D40,MATCH(W$5,MTInputs!$J$5:$AZ$5,0))</f>
        <v/>
      </c>
      <c r="X40" s="36">
        <f>INDEX(MTInputs!$J$1:$AZ$415,$D40,MATCH(X$5,MTInputs!$J$5:$AZ$5,0))</f>
        <v/>
      </c>
      <c r="Y40" s="36">
        <f>INDEX(MTInputs!$J$1:$AZ$415,$D40,MATCH(Y$5,MTInputs!$J$5:$AZ$5,0))</f>
        <v/>
      </c>
      <c r="Z40" s="36">
        <f>INDEX(MTInputs!$J$1:$AZ$415,$D40,MATCH(Z$5,MTInputs!$J$5:$AZ$5,0))</f>
        <v/>
      </c>
      <c r="AA40" s="36">
        <f>INDEX(MTInputs!$J$1:$AZ$415,$D40,MATCH(AA$5,MTInputs!$J$5:$AZ$5,0))</f>
        <v/>
      </c>
      <c r="AB40" s="36">
        <f>INDEX(MTInputs!$J$1:$AZ$415,$D40,MATCH(AB$5,MTInputs!$J$5:$AZ$5,0))</f>
        <v/>
      </c>
      <c r="AC40" s="36">
        <f>INDEX(MTInputs!$J$1:$AZ$415,$D40,MATCH(AC$5,MTInputs!$J$5:$AZ$5,0))</f>
        <v/>
      </c>
      <c r="AD40" s="36">
        <f>INDEX(MTInputs!$J$1:$AZ$415,$D40,MATCH(AD$5,MTInputs!$J$5:$AZ$5,0))</f>
        <v/>
      </c>
      <c r="AE40" s="25">
        <f>LOWER(Settings!$C$4)&amp;".mit."&amp;$A40&amp;IF($C40="","","."&amp;$C40&amp;"."&amp;$B40)&amp;IF(INDEX(Variables!$D$5:$D$105,MATCH($A40,Variables!$A$5:$A$105,0))="","","."&amp;INDEX(Variables!$D$5:$D$105,MATCH($A40,Variables!$A$5:$A$105,0)))&amp;"."&amp;AE$5</f>
        <v/>
      </c>
      <c r="AF40" s="35">
        <f>INDEX(MTInputs!$J$1:$AZ$415,$D40,MATCH(AF$5,MTInputs!$J$5:$AZ$5,0))</f>
        <v/>
      </c>
      <c r="AG40" s="36">
        <f>INDEX(MTInputs!$J$1:$AZ$415,$D40,MATCH(AG$5,MTInputs!$J$5:$AZ$5,0))</f>
        <v/>
      </c>
      <c r="AH40" s="36">
        <f>INDEX(MTInputs!$J$1:$AZ$415,$D40,MATCH(AH$5,MTInputs!$J$5:$AZ$5,0))</f>
        <v/>
      </c>
      <c r="AI40" s="36">
        <f>INDEX(MTInputs!$J$1:$AZ$415,$D40,MATCH(AI$5,MTInputs!$J$5:$AZ$5,0))</f>
        <v/>
      </c>
      <c r="AJ40" s="36">
        <f>INDEX(MTInputs!$J$1:$AZ$415,$D40,MATCH(AJ$5,MTInputs!$J$5:$AZ$5,0))</f>
        <v/>
      </c>
      <c r="AK40" s="36">
        <f>INDEX(MTInputs!$J$1:$AZ$415,$D40,MATCH(AK$5,MTInputs!$J$5:$AZ$5,0))</f>
        <v/>
      </c>
      <c r="AL40" s="36">
        <f>INDEX(MTInputs!$J$1:$AZ$415,$D40,MATCH(AL$5,MTInputs!$J$5:$AZ$5,0))</f>
        <v/>
      </c>
      <c r="AM40" s="36">
        <f>INDEX(MTInputs!$J$1:$AZ$415,$D40,MATCH(AM$5,MTInputs!$J$5:$AZ$5,0))</f>
        <v/>
      </c>
      <c r="AN40" s="36">
        <f>INDEX(MTInputs!$J$1:$AZ$415,$D40,MATCH(AN$5,MTInputs!$J$5:$AZ$5,0))</f>
        <v/>
      </c>
      <c r="AO40" s="36">
        <f>INDEX(MTInputs!$J$1:$AZ$415,$D40,MATCH(AO$5,MTInputs!$J$5:$AZ$5,0))</f>
        <v/>
      </c>
      <c r="AP40" s="36">
        <f>INDEX(MTInputs!$J$1:$AZ$415,$D40,MATCH(AP$5,MTInputs!$J$5:$AZ$5,0))</f>
        <v/>
      </c>
      <c r="AQ40" s="36">
        <f>INDEX(MTInputs!$J$1:$AZ$415,$D40,MATCH(AQ$5,MTInputs!$J$5:$AZ$5,0))</f>
        <v/>
      </c>
      <c r="AR40" s="36">
        <f>INDEX(MTInputs!$J$1:$AZ$415,$D40,MATCH(AR$5,MTInputs!$J$5:$AZ$5,0))</f>
        <v/>
      </c>
      <c r="AS40" s="36">
        <f>INDEX(MTInputs!$J$1:$AZ$415,$D40,MATCH(AS$5,MTInputs!$J$5:$AZ$5,0))</f>
        <v/>
      </c>
      <c r="AT40" s="36">
        <f>INDEX(MTInputs!$J$1:$AZ$415,$D40,MATCH(AT$5,MTInputs!$J$5:$AZ$5,0))</f>
        <v/>
      </c>
      <c r="AU40" s="36">
        <f>INDEX(MTInputs!$J$1:$AZ$415,$D40,MATCH(AU$5,MTInputs!$J$5:$AZ$5,0))</f>
        <v/>
      </c>
      <c r="AV40" s="36">
        <f>INDEX(MTInputs!$J$1:$AZ$415,$D40,MATCH(AV$5,MTInputs!$J$5:$AZ$5,0))</f>
        <v/>
      </c>
      <c r="AW40" s="36">
        <f>INDEX(MTInputs!$J$1:$AZ$415,$D40,MATCH(AW$5,MTInputs!$J$5:$AZ$5,0))</f>
        <v/>
      </c>
      <c r="AX40" s="36">
        <f>INDEX(MTInputs!$J$1:$AZ$415,$D40,MATCH(AX$5,MTInputs!$J$5:$AZ$5,0))</f>
        <v/>
      </c>
    </row>
    <row r="41" hidden="1" outlineLevel="1">
      <c r="A41" s="5" t="inlineStr">
        <is>
          <t>ctcov</t>
        </is>
      </c>
      <c r="B41" s="5" t="inlineStr">
        <is>
          <t>all</t>
        </is>
      </c>
      <c r="C41" s="5" t="inlineStr">
        <is>
          <t>mac</t>
        </is>
      </c>
      <c r="D41" s="8" t="n">
        <v>42</v>
      </c>
      <c r="H41" s="5">
        <f>INDEX(Variables!$B$5:$B$105,MATCH($A41,Variables!$A$5:$A$105,0))&amp;IF($C41="",""," | "&amp;INDEX(Mapping!$B$5:$B$26,MATCH($C41,Mapping!$A$5:$A$26,0))&amp;" | "&amp;INDEX(Mapping!$B$30:$B$41,MATCH($B41,Mapping!$A$30:$A$41,0)))</f>
        <v/>
      </c>
      <c r="I41" s="5">
        <f>INDEX(Variables!$C$5:$C$105,MATCH($A41,Variables!$A$5:$A$105,0))</f>
        <v/>
      </c>
      <c r="J41" s="5">
        <f>INDEX(Variables!$E$5:$E$105,MATCH($A41,Variables!$A$5:$A$105,0))</f>
        <v/>
      </c>
      <c r="K41" s="25">
        <f>LOWER(Settings!$C$4)&amp;".mit."&amp;$A41&amp;IF($C41="","","."&amp;$C41&amp;"."&amp;$B41)&amp;IF(INDEX(Variables!$D$5:$D$105,MATCH($A41,Variables!$A$5:$A$105,0))="","","."&amp;INDEX(Variables!$D$5:$D$105,MATCH($A41,Variables!$A$5:$A$105,0)))&amp;"."&amp;K$5</f>
        <v/>
      </c>
      <c r="L41" s="35">
        <f>INDEX(MTInputs!$J$1:$AZ$415,$D41,MATCH(L$5,MTInputs!$J$5:$AZ$5,0))</f>
        <v/>
      </c>
      <c r="M41" s="36">
        <f>INDEX(MTInputs!$J$1:$AZ$415,$D41,MATCH(M$5,MTInputs!$J$5:$AZ$5,0))</f>
        <v/>
      </c>
      <c r="N41" s="36">
        <f>INDEX(MTInputs!$J$1:$AZ$415,$D41,MATCH(N$5,MTInputs!$J$5:$AZ$5,0))</f>
        <v/>
      </c>
      <c r="O41" s="36">
        <f>INDEX(MTInputs!$J$1:$AZ$415,$D41,MATCH(O$5,MTInputs!$J$5:$AZ$5,0))</f>
        <v/>
      </c>
      <c r="P41" s="36">
        <f>INDEX(MTInputs!$J$1:$AZ$415,$D41,MATCH(P$5,MTInputs!$J$5:$AZ$5,0))</f>
        <v/>
      </c>
      <c r="Q41" s="36">
        <f>INDEX(MTInputs!$J$1:$AZ$415,$D41,MATCH(Q$5,MTInputs!$J$5:$AZ$5,0))</f>
        <v/>
      </c>
      <c r="R41" s="36">
        <f>INDEX(MTInputs!$J$1:$AZ$415,$D41,MATCH(R$5,MTInputs!$J$5:$AZ$5,0))</f>
        <v/>
      </c>
      <c r="S41" s="36">
        <f>INDEX(MTInputs!$J$1:$AZ$415,$D41,MATCH(S$5,MTInputs!$J$5:$AZ$5,0))</f>
        <v/>
      </c>
      <c r="T41" s="36">
        <f>INDEX(MTInputs!$J$1:$AZ$415,$D41,MATCH(T$5,MTInputs!$J$5:$AZ$5,0))</f>
        <v/>
      </c>
      <c r="U41" s="36">
        <f>INDEX(MTInputs!$J$1:$AZ$415,$D41,MATCH(U$5,MTInputs!$J$5:$AZ$5,0))</f>
        <v/>
      </c>
      <c r="V41" s="36">
        <f>INDEX(MTInputs!$J$1:$AZ$415,$D41,MATCH(V$5,MTInputs!$J$5:$AZ$5,0))</f>
        <v/>
      </c>
      <c r="W41" s="36">
        <f>INDEX(MTInputs!$J$1:$AZ$415,$D41,MATCH(W$5,MTInputs!$J$5:$AZ$5,0))</f>
        <v/>
      </c>
      <c r="X41" s="36">
        <f>INDEX(MTInputs!$J$1:$AZ$415,$D41,MATCH(X$5,MTInputs!$J$5:$AZ$5,0))</f>
        <v/>
      </c>
      <c r="Y41" s="36">
        <f>INDEX(MTInputs!$J$1:$AZ$415,$D41,MATCH(Y$5,MTInputs!$J$5:$AZ$5,0))</f>
        <v/>
      </c>
      <c r="Z41" s="36">
        <f>INDEX(MTInputs!$J$1:$AZ$415,$D41,MATCH(Z$5,MTInputs!$J$5:$AZ$5,0))</f>
        <v/>
      </c>
      <c r="AA41" s="36">
        <f>INDEX(MTInputs!$J$1:$AZ$415,$D41,MATCH(AA$5,MTInputs!$J$5:$AZ$5,0))</f>
        <v/>
      </c>
      <c r="AB41" s="36">
        <f>INDEX(MTInputs!$J$1:$AZ$415,$D41,MATCH(AB$5,MTInputs!$J$5:$AZ$5,0))</f>
        <v/>
      </c>
      <c r="AC41" s="36">
        <f>INDEX(MTInputs!$J$1:$AZ$415,$D41,MATCH(AC$5,MTInputs!$J$5:$AZ$5,0))</f>
        <v/>
      </c>
      <c r="AD41" s="36">
        <f>INDEX(MTInputs!$J$1:$AZ$415,$D41,MATCH(AD$5,MTInputs!$J$5:$AZ$5,0))</f>
        <v/>
      </c>
      <c r="AE41" s="25">
        <f>LOWER(Settings!$C$4)&amp;".mit."&amp;$A41&amp;IF($C41="","","."&amp;$C41&amp;"."&amp;$B41)&amp;IF(INDEX(Variables!$D$5:$D$105,MATCH($A41,Variables!$A$5:$A$105,0))="","","."&amp;INDEX(Variables!$D$5:$D$105,MATCH($A41,Variables!$A$5:$A$105,0)))&amp;"."&amp;AE$5</f>
        <v/>
      </c>
      <c r="AF41" s="35">
        <f>INDEX(MTInputs!$J$1:$AZ$415,$D41,MATCH(AF$5,MTInputs!$J$5:$AZ$5,0))</f>
        <v/>
      </c>
      <c r="AG41" s="36">
        <f>INDEX(MTInputs!$J$1:$AZ$415,$D41,MATCH(AG$5,MTInputs!$J$5:$AZ$5,0))</f>
        <v/>
      </c>
      <c r="AH41" s="36">
        <f>INDEX(MTInputs!$J$1:$AZ$415,$D41,MATCH(AH$5,MTInputs!$J$5:$AZ$5,0))</f>
        <v/>
      </c>
      <c r="AI41" s="36">
        <f>INDEX(MTInputs!$J$1:$AZ$415,$D41,MATCH(AI$5,MTInputs!$J$5:$AZ$5,0))</f>
        <v/>
      </c>
      <c r="AJ41" s="36">
        <f>INDEX(MTInputs!$J$1:$AZ$415,$D41,MATCH(AJ$5,MTInputs!$J$5:$AZ$5,0))</f>
        <v/>
      </c>
      <c r="AK41" s="36">
        <f>INDEX(MTInputs!$J$1:$AZ$415,$D41,MATCH(AK$5,MTInputs!$J$5:$AZ$5,0))</f>
        <v/>
      </c>
      <c r="AL41" s="36">
        <f>INDEX(MTInputs!$J$1:$AZ$415,$D41,MATCH(AL$5,MTInputs!$J$5:$AZ$5,0))</f>
        <v/>
      </c>
      <c r="AM41" s="36">
        <f>INDEX(MTInputs!$J$1:$AZ$415,$D41,MATCH(AM$5,MTInputs!$J$5:$AZ$5,0))</f>
        <v/>
      </c>
      <c r="AN41" s="36">
        <f>INDEX(MTInputs!$J$1:$AZ$415,$D41,MATCH(AN$5,MTInputs!$J$5:$AZ$5,0))</f>
        <v/>
      </c>
      <c r="AO41" s="36">
        <f>INDEX(MTInputs!$J$1:$AZ$415,$D41,MATCH(AO$5,MTInputs!$J$5:$AZ$5,0))</f>
        <v/>
      </c>
      <c r="AP41" s="36">
        <f>INDEX(MTInputs!$J$1:$AZ$415,$D41,MATCH(AP$5,MTInputs!$J$5:$AZ$5,0))</f>
        <v/>
      </c>
      <c r="AQ41" s="36">
        <f>INDEX(MTInputs!$J$1:$AZ$415,$D41,MATCH(AQ$5,MTInputs!$J$5:$AZ$5,0))</f>
        <v/>
      </c>
      <c r="AR41" s="36">
        <f>INDEX(MTInputs!$J$1:$AZ$415,$D41,MATCH(AR$5,MTInputs!$J$5:$AZ$5,0))</f>
        <v/>
      </c>
      <c r="AS41" s="36">
        <f>INDEX(MTInputs!$J$1:$AZ$415,$D41,MATCH(AS$5,MTInputs!$J$5:$AZ$5,0))</f>
        <v/>
      </c>
      <c r="AT41" s="36">
        <f>INDEX(MTInputs!$J$1:$AZ$415,$D41,MATCH(AT$5,MTInputs!$J$5:$AZ$5,0))</f>
        <v/>
      </c>
      <c r="AU41" s="36">
        <f>INDEX(MTInputs!$J$1:$AZ$415,$D41,MATCH(AU$5,MTInputs!$J$5:$AZ$5,0))</f>
        <v/>
      </c>
      <c r="AV41" s="36">
        <f>INDEX(MTInputs!$J$1:$AZ$415,$D41,MATCH(AV$5,MTInputs!$J$5:$AZ$5,0))</f>
        <v/>
      </c>
      <c r="AW41" s="36">
        <f>INDEX(MTInputs!$J$1:$AZ$415,$D41,MATCH(AW$5,MTInputs!$J$5:$AZ$5,0))</f>
        <v/>
      </c>
      <c r="AX41" s="36">
        <f>INDEX(MTInputs!$J$1:$AZ$415,$D41,MATCH(AX$5,MTInputs!$J$5:$AZ$5,0))</f>
        <v/>
      </c>
    </row>
    <row r="42" hidden="1" outlineLevel="1">
      <c r="A42" s="5" t="inlineStr">
        <is>
          <t>ctcov</t>
        </is>
      </c>
      <c r="B42" s="5" t="inlineStr">
        <is>
          <t>all</t>
        </is>
      </c>
      <c r="C42" s="5" t="inlineStr">
        <is>
          <t>cem</t>
        </is>
      </c>
      <c r="D42" s="8" t="n">
        <v>43</v>
      </c>
      <c r="H42" s="5">
        <f>INDEX(Variables!$B$5:$B$105,MATCH($A42,Variables!$A$5:$A$105,0))&amp;IF($C42="",""," | "&amp;INDEX(Mapping!$B$5:$B$26,MATCH($C42,Mapping!$A$5:$A$26,0))&amp;" | "&amp;INDEX(Mapping!$B$30:$B$41,MATCH($B42,Mapping!$A$30:$A$41,0)))</f>
        <v/>
      </c>
      <c r="I42" s="5">
        <f>INDEX(Variables!$C$5:$C$105,MATCH($A42,Variables!$A$5:$A$105,0))</f>
        <v/>
      </c>
      <c r="J42" s="5">
        <f>INDEX(Variables!$E$5:$E$105,MATCH($A42,Variables!$A$5:$A$105,0))</f>
        <v/>
      </c>
      <c r="K42" s="25">
        <f>LOWER(Settings!$C$4)&amp;".mit."&amp;$A42&amp;IF($C42="","","."&amp;$C42&amp;"."&amp;$B42)&amp;IF(INDEX(Variables!$D$5:$D$105,MATCH($A42,Variables!$A$5:$A$105,0))="","","."&amp;INDEX(Variables!$D$5:$D$105,MATCH($A42,Variables!$A$5:$A$105,0)))&amp;"."&amp;K$5</f>
        <v/>
      </c>
      <c r="L42" s="35">
        <f>INDEX(MTInputs!$J$1:$AZ$415,$D42,MATCH(L$5,MTInputs!$J$5:$AZ$5,0))</f>
        <v/>
      </c>
      <c r="M42" s="36">
        <f>INDEX(MTInputs!$J$1:$AZ$415,$D42,MATCH(M$5,MTInputs!$J$5:$AZ$5,0))</f>
        <v/>
      </c>
      <c r="N42" s="36">
        <f>INDEX(MTInputs!$J$1:$AZ$415,$D42,MATCH(N$5,MTInputs!$J$5:$AZ$5,0))</f>
        <v/>
      </c>
      <c r="O42" s="36">
        <f>INDEX(MTInputs!$J$1:$AZ$415,$D42,MATCH(O$5,MTInputs!$J$5:$AZ$5,0))</f>
        <v/>
      </c>
      <c r="P42" s="36">
        <f>INDEX(MTInputs!$J$1:$AZ$415,$D42,MATCH(P$5,MTInputs!$J$5:$AZ$5,0))</f>
        <v/>
      </c>
      <c r="Q42" s="36">
        <f>INDEX(MTInputs!$J$1:$AZ$415,$D42,MATCH(Q$5,MTInputs!$J$5:$AZ$5,0))</f>
        <v/>
      </c>
      <c r="R42" s="36">
        <f>INDEX(MTInputs!$J$1:$AZ$415,$D42,MATCH(R$5,MTInputs!$J$5:$AZ$5,0))</f>
        <v/>
      </c>
      <c r="S42" s="36">
        <f>INDEX(MTInputs!$J$1:$AZ$415,$D42,MATCH(S$5,MTInputs!$J$5:$AZ$5,0))</f>
        <v/>
      </c>
      <c r="T42" s="36">
        <f>INDEX(MTInputs!$J$1:$AZ$415,$D42,MATCH(T$5,MTInputs!$J$5:$AZ$5,0))</f>
        <v/>
      </c>
      <c r="U42" s="36">
        <f>INDEX(MTInputs!$J$1:$AZ$415,$D42,MATCH(U$5,MTInputs!$J$5:$AZ$5,0))</f>
        <v/>
      </c>
      <c r="V42" s="36">
        <f>INDEX(MTInputs!$J$1:$AZ$415,$D42,MATCH(V$5,MTInputs!$J$5:$AZ$5,0))</f>
        <v/>
      </c>
      <c r="W42" s="36">
        <f>INDEX(MTInputs!$J$1:$AZ$415,$D42,MATCH(W$5,MTInputs!$J$5:$AZ$5,0))</f>
        <v/>
      </c>
      <c r="X42" s="36">
        <f>INDEX(MTInputs!$J$1:$AZ$415,$D42,MATCH(X$5,MTInputs!$J$5:$AZ$5,0))</f>
        <v/>
      </c>
      <c r="Y42" s="36">
        <f>INDEX(MTInputs!$J$1:$AZ$415,$D42,MATCH(Y$5,MTInputs!$J$5:$AZ$5,0))</f>
        <v/>
      </c>
      <c r="Z42" s="36">
        <f>INDEX(MTInputs!$J$1:$AZ$415,$D42,MATCH(Z$5,MTInputs!$J$5:$AZ$5,0))</f>
        <v/>
      </c>
      <c r="AA42" s="36">
        <f>INDEX(MTInputs!$J$1:$AZ$415,$D42,MATCH(AA$5,MTInputs!$J$5:$AZ$5,0))</f>
        <v/>
      </c>
      <c r="AB42" s="36">
        <f>INDEX(MTInputs!$J$1:$AZ$415,$D42,MATCH(AB$5,MTInputs!$J$5:$AZ$5,0))</f>
        <v/>
      </c>
      <c r="AC42" s="36">
        <f>INDEX(MTInputs!$J$1:$AZ$415,$D42,MATCH(AC$5,MTInputs!$J$5:$AZ$5,0))</f>
        <v/>
      </c>
      <c r="AD42" s="36">
        <f>INDEX(MTInputs!$J$1:$AZ$415,$D42,MATCH(AD$5,MTInputs!$J$5:$AZ$5,0))</f>
        <v/>
      </c>
      <c r="AE42" s="25">
        <f>LOWER(Settings!$C$4)&amp;".mit."&amp;$A42&amp;IF($C42="","","."&amp;$C42&amp;"."&amp;$B42)&amp;IF(INDEX(Variables!$D$5:$D$105,MATCH($A42,Variables!$A$5:$A$105,0))="","","."&amp;INDEX(Variables!$D$5:$D$105,MATCH($A42,Variables!$A$5:$A$105,0)))&amp;"."&amp;AE$5</f>
        <v/>
      </c>
      <c r="AF42" s="35">
        <f>INDEX(MTInputs!$J$1:$AZ$415,$D42,MATCH(AF$5,MTInputs!$J$5:$AZ$5,0))</f>
        <v/>
      </c>
      <c r="AG42" s="36">
        <f>INDEX(MTInputs!$J$1:$AZ$415,$D42,MATCH(AG$5,MTInputs!$J$5:$AZ$5,0))</f>
        <v/>
      </c>
      <c r="AH42" s="36">
        <f>INDEX(MTInputs!$J$1:$AZ$415,$D42,MATCH(AH$5,MTInputs!$J$5:$AZ$5,0))</f>
        <v/>
      </c>
      <c r="AI42" s="36">
        <f>INDEX(MTInputs!$J$1:$AZ$415,$D42,MATCH(AI$5,MTInputs!$J$5:$AZ$5,0))</f>
        <v/>
      </c>
      <c r="AJ42" s="36">
        <f>INDEX(MTInputs!$J$1:$AZ$415,$D42,MATCH(AJ$5,MTInputs!$J$5:$AZ$5,0))</f>
        <v/>
      </c>
      <c r="AK42" s="36">
        <f>INDEX(MTInputs!$J$1:$AZ$415,$D42,MATCH(AK$5,MTInputs!$J$5:$AZ$5,0))</f>
        <v/>
      </c>
      <c r="AL42" s="36">
        <f>INDEX(MTInputs!$J$1:$AZ$415,$D42,MATCH(AL$5,MTInputs!$J$5:$AZ$5,0))</f>
        <v/>
      </c>
      <c r="AM42" s="36">
        <f>INDEX(MTInputs!$J$1:$AZ$415,$D42,MATCH(AM$5,MTInputs!$J$5:$AZ$5,0))</f>
        <v/>
      </c>
      <c r="AN42" s="36">
        <f>INDEX(MTInputs!$J$1:$AZ$415,$D42,MATCH(AN$5,MTInputs!$J$5:$AZ$5,0))</f>
        <v/>
      </c>
      <c r="AO42" s="36">
        <f>INDEX(MTInputs!$J$1:$AZ$415,$D42,MATCH(AO$5,MTInputs!$J$5:$AZ$5,0))</f>
        <v/>
      </c>
      <c r="AP42" s="36">
        <f>INDEX(MTInputs!$J$1:$AZ$415,$D42,MATCH(AP$5,MTInputs!$J$5:$AZ$5,0))</f>
        <v/>
      </c>
      <c r="AQ42" s="36">
        <f>INDEX(MTInputs!$J$1:$AZ$415,$D42,MATCH(AQ$5,MTInputs!$J$5:$AZ$5,0))</f>
        <v/>
      </c>
      <c r="AR42" s="36">
        <f>INDEX(MTInputs!$J$1:$AZ$415,$D42,MATCH(AR$5,MTInputs!$J$5:$AZ$5,0))</f>
        <v/>
      </c>
      <c r="AS42" s="36">
        <f>INDEX(MTInputs!$J$1:$AZ$415,$D42,MATCH(AS$5,MTInputs!$J$5:$AZ$5,0))</f>
        <v/>
      </c>
      <c r="AT42" s="36">
        <f>INDEX(MTInputs!$J$1:$AZ$415,$D42,MATCH(AT$5,MTInputs!$J$5:$AZ$5,0))</f>
        <v/>
      </c>
      <c r="AU42" s="36">
        <f>INDEX(MTInputs!$J$1:$AZ$415,$D42,MATCH(AU$5,MTInputs!$J$5:$AZ$5,0))</f>
        <v/>
      </c>
      <c r="AV42" s="36">
        <f>INDEX(MTInputs!$J$1:$AZ$415,$D42,MATCH(AV$5,MTInputs!$J$5:$AZ$5,0))</f>
        <v/>
      </c>
      <c r="AW42" s="36">
        <f>INDEX(MTInputs!$J$1:$AZ$415,$D42,MATCH(AW$5,MTInputs!$J$5:$AZ$5,0))</f>
        <v/>
      </c>
      <c r="AX42" s="36">
        <f>INDEX(MTInputs!$J$1:$AZ$415,$D42,MATCH(AX$5,MTInputs!$J$5:$AZ$5,0))</f>
        <v/>
      </c>
    </row>
    <row r="43" hidden="1" outlineLevel="1">
      <c r="A43" s="5" t="inlineStr">
        <is>
          <t>ctcov</t>
        </is>
      </c>
      <c r="B43" s="5" t="inlineStr">
        <is>
          <t>all</t>
        </is>
      </c>
      <c r="C43" s="5" t="inlineStr">
        <is>
          <t>omn</t>
        </is>
      </c>
      <c r="D43" s="8" t="n">
        <v>44</v>
      </c>
      <c r="H43" s="5">
        <f>INDEX(Variables!$B$5:$B$105,MATCH($A43,Variables!$A$5:$A$105,0))&amp;IF($C43="",""," | "&amp;INDEX(Mapping!$B$5:$B$26,MATCH($C43,Mapping!$A$5:$A$26,0))&amp;" | "&amp;INDEX(Mapping!$B$30:$B$41,MATCH($B43,Mapping!$A$30:$A$41,0)))</f>
        <v/>
      </c>
      <c r="I43" s="5">
        <f>INDEX(Variables!$C$5:$C$105,MATCH($A43,Variables!$A$5:$A$105,0))</f>
        <v/>
      </c>
      <c r="J43" s="5">
        <f>INDEX(Variables!$E$5:$E$105,MATCH($A43,Variables!$A$5:$A$105,0))</f>
        <v/>
      </c>
      <c r="K43" s="25">
        <f>LOWER(Settings!$C$4)&amp;".mit."&amp;$A43&amp;IF($C43="","","."&amp;$C43&amp;"."&amp;$B43)&amp;IF(INDEX(Variables!$D$5:$D$105,MATCH($A43,Variables!$A$5:$A$105,0))="","","."&amp;INDEX(Variables!$D$5:$D$105,MATCH($A43,Variables!$A$5:$A$105,0)))&amp;"."&amp;K$5</f>
        <v/>
      </c>
      <c r="L43" s="35">
        <f>INDEX(MTInputs!$J$1:$AZ$415,$D43,MATCH(L$5,MTInputs!$J$5:$AZ$5,0))</f>
        <v/>
      </c>
      <c r="M43" s="36">
        <f>INDEX(MTInputs!$J$1:$AZ$415,$D43,MATCH(M$5,MTInputs!$J$5:$AZ$5,0))</f>
        <v/>
      </c>
      <c r="N43" s="36">
        <f>INDEX(MTInputs!$J$1:$AZ$415,$D43,MATCH(N$5,MTInputs!$J$5:$AZ$5,0))</f>
        <v/>
      </c>
      <c r="O43" s="36">
        <f>INDEX(MTInputs!$J$1:$AZ$415,$D43,MATCH(O$5,MTInputs!$J$5:$AZ$5,0))</f>
        <v/>
      </c>
      <c r="P43" s="36">
        <f>INDEX(MTInputs!$J$1:$AZ$415,$D43,MATCH(P$5,MTInputs!$J$5:$AZ$5,0))</f>
        <v/>
      </c>
      <c r="Q43" s="36">
        <f>INDEX(MTInputs!$J$1:$AZ$415,$D43,MATCH(Q$5,MTInputs!$J$5:$AZ$5,0))</f>
        <v/>
      </c>
      <c r="R43" s="36">
        <f>INDEX(MTInputs!$J$1:$AZ$415,$D43,MATCH(R$5,MTInputs!$J$5:$AZ$5,0))</f>
        <v/>
      </c>
      <c r="S43" s="36">
        <f>INDEX(MTInputs!$J$1:$AZ$415,$D43,MATCH(S$5,MTInputs!$J$5:$AZ$5,0))</f>
        <v/>
      </c>
      <c r="T43" s="36">
        <f>INDEX(MTInputs!$J$1:$AZ$415,$D43,MATCH(T$5,MTInputs!$J$5:$AZ$5,0))</f>
        <v/>
      </c>
      <c r="U43" s="36">
        <f>INDEX(MTInputs!$J$1:$AZ$415,$D43,MATCH(U$5,MTInputs!$J$5:$AZ$5,0))</f>
        <v/>
      </c>
      <c r="V43" s="36">
        <f>INDEX(MTInputs!$J$1:$AZ$415,$D43,MATCH(V$5,MTInputs!$J$5:$AZ$5,0))</f>
        <v/>
      </c>
      <c r="W43" s="36">
        <f>INDEX(MTInputs!$J$1:$AZ$415,$D43,MATCH(W$5,MTInputs!$J$5:$AZ$5,0))</f>
        <v/>
      </c>
      <c r="X43" s="36">
        <f>INDEX(MTInputs!$J$1:$AZ$415,$D43,MATCH(X$5,MTInputs!$J$5:$AZ$5,0))</f>
        <v/>
      </c>
      <c r="Y43" s="36">
        <f>INDEX(MTInputs!$J$1:$AZ$415,$D43,MATCH(Y$5,MTInputs!$J$5:$AZ$5,0))</f>
        <v/>
      </c>
      <c r="Z43" s="36">
        <f>INDEX(MTInputs!$J$1:$AZ$415,$D43,MATCH(Z$5,MTInputs!$J$5:$AZ$5,0))</f>
        <v/>
      </c>
      <c r="AA43" s="36">
        <f>INDEX(MTInputs!$J$1:$AZ$415,$D43,MATCH(AA$5,MTInputs!$J$5:$AZ$5,0))</f>
        <v/>
      </c>
      <c r="AB43" s="36">
        <f>INDEX(MTInputs!$J$1:$AZ$415,$D43,MATCH(AB$5,MTInputs!$J$5:$AZ$5,0))</f>
        <v/>
      </c>
      <c r="AC43" s="36">
        <f>INDEX(MTInputs!$J$1:$AZ$415,$D43,MATCH(AC$5,MTInputs!$J$5:$AZ$5,0))</f>
        <v/>
      </c>
      <c r="AD43" s="36">
        <f>INDEX(MTInputs!$J$1:$AZ$415,$D43,MATCH(AD$5,MTInputs!$J$5:$AZ$5,0))</f>
        <v/>
      </c>
      <c r="AE43" s="25">
        <f>LOWER(Settings!$C$4)&amp;".mit."&amp;$A43&amp;IF($C43="","","."&amp;$C43&amp;"."&amp;$B43)&amp;IF(INDEX(Variables!$D$5:$D$105,MATCH($A43,Variables!$A$5:$A$105,0))="","","."&amp;INDEX(Variables!$D$5:$D$105,MATCH($A43,Variables!$A$5:$A$105,0)))&amp;"."&amp;AE$5</f>
        <v/>
      </c>
      <c r="AF43" s="35">
        <f>INDEX(MTInputs!$J$1:$AZ$415,$D43,MATCH(AF$5,MTInputs!$J$5:$AZ$5,0))</f>
        <v/>
      </c>
      <c r="AG43" s="36">
        <f>INDEX(MTInputs!$J$1:$AZ$415,$D43,MATCH(AG$5,MTInputs!$J$5:$AZ$5,0))</f>
        <v/>
      </c>
      <c r="AH43" s="36">
        <f>INDEX(MTInputs!$J$1:$AZ$415,$D43,MATCH(AH$5,MTInputs!$J$5:$AZ$5,0))</f>
        <v/>
      </c>
      <c r="AI43" s="36">
        <f>INDEX(MTInputs!$J$1:$AZ$415,$D43,MATCH(AI$5,MTInputs!$J$5:$AZ$5,0))</f>
        <v/>
      </c>
      <c r="AJ43" s="36">
        <f>INDEX(MTInputs!$J$1:$AZ$415,$D43,MATCH(AJ$5,MTInputs!$J$5:$AZ$5,0))</f>
        <v/>
      </c>
      <c r="AK43" s="36">
        <f>INDEX(MTInputs!$J$1:$AZ$415,$D43,MATCH(AK$5,MTInputs!$J$5:$AZ$5,0))</f>
        <v/>
      </c>
      <c r="AL43" s="36">
        <f>INDEX(MTInputs!$J$1:$AZ$415,$D43,MATCH(AL$5,MTInputs!$J$5:$AZ$5,0))</f>
        <v/>
      </c>
      <c r="AM43" s="36">
        <f>INDEX(MTInputs!$J$1:$AZ$415,$D43,MATCH(AM$5,MTInputs!$J$5:$AZ$5,0))</f>
        <v/>
      </c>
      <c r="AN43" s="36">
        <f>INDEX(MTInputs!$J$1:$AZ$415,$D43,MATCH(AN$5,MTInputs!$J$5:$AZ$5,0))</f>
        <v/>
      </c>
      <c r="AO43" s="36">
        <f>INDEX(MTInputs!$J$1:$AZ$415,$D43,MATCH(AO$5,MTInputs!$J$5:$AZ$5,0))</f>
        <v/>
      </c>
      <c r="AP43" s="36">
        <f>INDEX(MTInputs!$J$1:$AZ$415,$D43,MATCH(AP$5,MTInputs!$J$5:$AZ$5,0))</f>
        <v/>
      </c>
      <c r="AQ43" s="36">
        <f>INDEX(MTInputs!$J$1:$AZ$415,$D43,MATCH(AQ$5,MTInputs!$J$5:$AZ$5,0))</f>
        <v/>
      </c>
      <c r="AR43" s="36">
        <f>INDEX(MTInputs!$J$1:$AZ$415,$D43,MATCH(AR$5,MTInputs!$J$5:$AZ$5,0))</f>
        <v/>
      </c>
      <c r="AS43" s="36">
        <f>INDEX(MTInputs!$J$1:$AZ$415,$D43,MATCH(AS$5,MTInputs!$J$5:$AZ$5,0))</f>
        <v/>
      </c>
      <c r="AT43" s="36">
        <f>INDEX(MTInputs!$J$1:$AZ$415,$D43,MATCH(AT$5,MTInputs!$J$5:$AZ$5,0))</f>
        <v/>
      </c>
      <c r="AU43" s="36">
        <f>INDEX(MTInputs!$J$1:$AZ$415,$D43,MATCH(AU$5,MTInputs!$J$5:$AZ$5,0))</f>
        <v/>
      </c>
      <c r="AV43" s="36">
        <f>INDEX(MTInputs!$J$1:$AZ$415,$D43,MATCH(AV$5,MTInputs!$J$5:$AZ$5,0))</f>
        <v/>
      </c>
      <c r="AW43" s="36">
        <f>INDEX(MTInputs!$J$1:$AZ$415,$D43,MATCH(AW$5,MTInputs!$J$5:$AZ$5,0))</f>
        <v/>
      </c>
      <c r="AX43" s="36">
        <f>INDEX(MTInputs!$J$1:$AZ$415,$D43,MATCH(AX$5,MTInputs!$J$5:$AZ$5,0))</f>
        <v/>
      </c>
    </row>
    <row r="44" hidden="1" outlineLevel="1">
      <c r="A44" s="5" t="inlineStr">
        <is>
          <t>ctcov</t>
        </is>
      </c>
      <c r="B44" s="5" t="inlineStr">
        <is>
          <t>all</t>
        </is>
      </c>
      <c r="C44" s="5" t="inlineStr">
        <is>
          <t>cst</t>
        </is>
      </c>
      <c r="D44" s="8" t="n">
        <v>45</v>
      </c>
      <c r="H44" s="5">
        <f>INDEX(Variables!$B$5:$B$105,MATCH($A44,Variables!$A$5:$A$105,0))&amp;IF($C44="",""," | "&amp;INDEX(Mapping!$B$5:$B$26,MATCH($C44,Mapping!$A$5:$A$26,0))&amp;" | "&amp;INDEX(Mapping!$B$30:$B$41,MATCH($B44,Mapping!$A$30:$A$41,0)))</f>
        <v/>
      </c>
      <c r="I44" s="5">
        <f>INDEX(Variables!$C$5:$C$105,MATCH($A44,Variables!$A$5:$A$105,0))</f>
        <v/>
      </c>
      <c r="J44" s="5">
        <f>INDEX(Variables!$E$5:$E$105,MATCH($A44,Variables!$A$5:$A$105,0))</f>
        <v/>
      </c>
      <c r="K44" s="25">
        <f>LOWER(Settings!$C$4)&amp;".mit."&amp;$A44&amp;IF($C44="","","."&amp;$C44&amp;"."&amp;$B44)&amp;IF(INDEX(Variables!$D$5:$D$105,MATCH($A44,Variables!$A$5:$A$105,0))="","","."&amp;INDEX(Variables!$D$5:$D$105,MATCH($A44,Variables!$A$5:$A$105,0)))&amp;"."&amp;K$5</f>
        <v/>
      </c>
      <c r="L44" s="35">
        <f>INDEX(MTInputs!$J$1:$AZ$415,$D44,MATCH(L$5,MTInputs!$J$5:$AZ$5,0))</f>
        <v/>
      </c>
      <c r="M44" s="36">
        <f>INDEX(MTInputs!$J$1:$AZ$415,$D44,MATCH(M$5,MTInputs!$J$5:$AZ$5,0))</f>
        <v/>
      </c>
      <c r="N44" s="36">
        <f>INDEX(MTInputs!$J$1:$AZ$415,$D44,MATCH(N$5,MTInputs!$J$5:$AZ$5,0))</f>
        <v/>
      </c>
      <c r="O44" s="36">
        <f>INDEX(MTInputs!$J$1:$AZ$415,$D44,MATCH(O$5,MTInputs!$J$5:$AZ$5,0))</f>
        <v/>
      </c>
      <c r="P44" s="36">
        <f>INDEX(MTInputs!$J$1:$AZ$415,$D44,MATCH(P$5,MTInputs!$J$5:$AZ$5,0))</f>
        <v/>
      </c>
      <c r="Q44" s="36">
        <f>INDEX(MTInputs!$J$1:$AZ$415,$D44,MATCH(Q$5,MTInputs!$J$5:$AZ$5,0))</f>
        <v/>
      </c>
      <c r="R44" s="36">
        <f>INDEX(MTInputs!$J$1:$AZ$415,$D44,MATCH(R$5,MTInputs!$J$5:$AZ$5,0))</f>
        <v/>
      </c>
      <c r="S44" s="36">
        <f>INDEX(MTInputs!$J$1:$AZ$415,$D44,MATCH(S$5,MTInputs!$J$5:$AZ$5,0))</f>
        <v/>
      </c>
      <c r="T44" s="36">
        <f>INDEX(MTInputs!$J$1:$AZ$415,$D44,MATCH(T$5,MTInputs!$J$5:$AZ$5,0))</f>
        <v/>
      </c>
      <c r="U44" s="36">
        <f>INDEX(MTInputs!$J$1:$AZ$415,$D44,MATCH(U$5,MTInputs!$J$5:$AZ$5,0))</f>
        <v/>
      </c>
      <c r="V44" s="36">
        <f>INDEX(MTInputs!$J$1:$AZ$415,$D44,MATCH(V$5,MTInputs!$J$5:$AZ$5,0))</f>
        <v/>
      </c>
      <c r="W44" s="36">
        <f>INDEX(MTInputs!$J$1:$AZ$415,$D44,MATCH(W$5,MTInputs!$J$5:$AZ$5,0))</f>
        <v/>
      </c>
      <c r="X44" s="36">
        <f>INDEX(MTInputs!$J$1:$AZ$415,$D44,MATCH(X$5,MTInputs!$J$5:$AZ$5,0))</f>
        <v/>
      </c>
      <c r="Y44" s="36">
        <f>INDEX(MTInputs!$J$1:$AZ$415,$D44,MATCH(Y$5,MTInputs!$J$5:$AZ$5,0))</f>
        <v/>
      </c>
      <c r="Z44" s="36">
        <f>INDEX(MTInputs!$J$1:$AZ$415,$D44,MATCH(Z$5,MTInputs!$J$5:$AZ$5,0))</f>
        <v/>
      </c>
      <c r="AA44" s="36">
        <f>INDEX(MTInputs!$J$1:$AZ$415,$D44,MATCH(AA$5,MTInputs!$J$5:$AZ$5,0))</f>
        <v/>
      </c>
      <c r="AB44" s="36">
        <f>INDEX(MTInputs!$J$1:$AZ$415,$D44,MATCH(AB$5,MTInputs!$J$5:$AZ$5,0))</f>
        <v/>
      </c>
      <c r="AC44" s="36">
        <f>INDEX(MTInputs!$J$1:$AZ$415,$D44,MATCH(AC$5,MTInputs!$J$5:$AZ$5,0))</f>
        <v/>
      </c>
      <c r="AD44" s="36">
        <f>INDEX(MTInputs!$J$1:$AZ$415,$D44,MATCH(AD$5,MTInputs!$J$5:$AZ$5,0))</f>
        <v/>
      </c>
      <c r="AE44" s="25">
        <f>LOWER(Settings!$C$4)&amp;".mit."&amp;$A44&amp;IF($C44="","","."&amp;$C44&amp;"."&amp;$B44)&amp;IF(INDEX(Variables!$D$5:$D$105,MATCH($A44,Variables!$A$5:$A$105,0))="","","."&amp;INDEX(Variables!$D$5:$D$105,MATCH($A44,Variables!$A$5:$A$105,0)))&amp;"."&amp;AE$5</f>
        <v/>
      </c>
      <c r="AF44" s="35">
        <f>INDEX(MTInputs!$J$1:$AZ$415,$D44,MATCH(AF$5,MTInputs!$J$5:$AZ$5,0))</f>
        <v/>
      </c>
      <c r="AG44" s="36">
        <f>INDEX(MTInputs!$J$1:$AZ$415,$D44,MATCH(AG$5,MTInputs!$J$5:$AZ$5,0))</f>
        <v/>
      </c>
      <c r="AH44" s="36">
        <f>INDEX(MTInputs!$J$1:$AZ$415,$D44,MATCH(AH$5,MTInputs!$J$5:$AZ$5,0))</f>
        <v/>
      </c>
      <c r="AI44" s="36">
        <f>INDEX(MTInputs!$J$1:$AZ$415,$D44,MATCH(AI$5,MTInputs!$J$5:$AZ$5,0))</f>
        <v/>
      </c>
      <c r="AJ44" s="36">
        <f>INDEX(MTInputs!$J$1:$AZ$415,$D44,MATCH(AJ$5,MTInputs!$J$5:$AZ$5,0))</f>
        <v/>
      </c>
      <c r="AK44" s="36">
        <f>INDEX(MTInputs!$J$1:$AZ$415,$D44,MATCH(AK$5,MTInputs!$J$5:$AZ$5,0))</f>
        <v/>
      </c>
      <c r="AL44" s="36">
        <f>INDEX(MTInputs!$J$1:$AZ$415,$D44,MATCH(AL$5,MTInputs!$J$5:$AZ$5,0))</f>
        <v/>
      </c>
      <c r="AM44" s="36">
        <f>INDEX(MTInputs!$J$1:$AZ$415,$D44,MATCH(AM$5,MTInputs!$J$5:$AZ$5,0))</f>
        <v/>
      </c>
      <c r="AN44" s="36">
        <f>INDEX(MTInputs!$J$1:$AZ$415,$D44,MATCH(AN$5,MTInputs!$J$5:$AZ$5,0))</f>
        <v/>
      </c>
      <c r="AO44" s="36">
        <f>INDEX(MTInputs!$J$1:$AZ$415,$D44,MATCH(AO$5,MTInputs!$J$5:$AZ$5,0))</f>
        <v/>
      </c>
      <c r="AP44" s="36">
        <f>INDEX(MTInputs!$J$1:$AZ$415,$D44,MATCH(AP$5,MTInputs!$J$5:$AZ$5,0))</f>
        <v/>
      </c>
      <c r="AQ44" s="36">
        <f>INDEX(MTInputs!$J$1:$AZ$415,$D44,MATCH(AQ$5,MTInputs!$J$5:$AZ$5,0))</f>
        <v/>
      </c>
      <c r="AR44" s="36">
        <f>INDEX(MTInputs!$J$1:$AZ$415,$D44,MATCH(AR$5,MTInputs!$J$5:$AZ$5,0))</f>
        <v/>
      </c>
      <c r="AS44" s="36">
        <f>INDEX(MTInputs!$J$1:$AZ$415,$D44,MATCH(AS$5,MTInputs!$J$5:$AZ$5,0))</f>
        <v/>
      </c>
      <c r="AT44" s="36">
        <f>INDEX(MTInputs!$J$1:$AZ$415,$D44,MATCH(AT$5,MTInputs!$J$5:$AZ$5,0))</f>
        <v/>
      </c>
      <c r="AU44" s="36">
        <f>INDEX(MTInputs!$J$1:$AZ$415,$D44,MATCH(AU$5,MTInputs!$J$5:$AZ$5,0))</f>
        <v/>
      </c>
      <c r="AV44" s="36">
        <f>INDEX(MTInputs!$J$1:$AZ$415,$D44,MATCH(AV$5,MTInputs!$J$5:$AZ$5,0))</f>
        <v/>
      </c>
      <c r="AW44" s="36">
        <f>INDEX(MTInputs!$J$1:$AZ$415,$D44,MATCH(AW$5,MTInputs!$J$5:$AZ$5,0))</f>
        <v/>
      </c>
      <c r="AX44" s="36">
        <f>INDEX(MTInputs!$J$1:$AZ$415,$D44,MATCH(AX$5,MTInputs!$J$5:$AZ$5,0))</f>
        <v/>
      </c>
    </row>
    <row r="45" hidden="1" outlineLevel="1">
      <c r="A45" s="5" t="inlineStr">
        <is>
          <t>ctcov</t>
        </is>
      </c>
      <c r="B45" s="5" t="inlineStr">
        <is>
          <t>all</t>
        </is>
      </c>
      <c r="C45" s="5" t="inlineStr">
        <is>
          <t>ftr</t>
        </is>
      </c>
      <c r="D45" s="8" t="n">
        <v>46</v>
      </c>
      <c r="H45" s="5">
        <f>INDEX(Variables!$B$5:$B$105,MATCH($A45,Variables!$A$5:$A$105,0))&amp;IF($C45="",""," | "&amp;INDEX(Mapping!$B$5:$B$26,MATCH($C45,Mapping!$A$5:$A$26,0))&amp;" | "&amp;INDEX(Mapping!$B$30:$B$41,MATCH($B45,Mapping!$A$30:$A$41,0)))</f>
        <v/>
      </c>
      <c r="I45" s="5">
        <f>INDEX(Variables!$C$5:$C$105,MATCH($A45,Variables!$A$5:$A$105,0))</f>
        <v/>
      </c>
      <c r="J45" s="5">
        <f>INDEX(Variables!$E$5:$E$105,MATCH($A45,Variables!$A$5:$A$105,0))</f>
        <v/>
      </c>
      <c r="K45" s="25">
        <f>LOWER(Settings!$C$4)&amp;".mit."&amp;$A45&amp;IF($C45="","","."&amp;$C45&amp;"."&amp;$B45)&amp;IF(INDEX(Variables!$D$5:$D$105,MATCH($A45,Variables!$A$5:$A$105,0))="","","."&amp;INDEX(Variables!$D$5:$D$105,MATCH($A45,Variables!$A$5:$A$105,0)))&amp;"."&amp;K$5</f>
        <v/>
      </c>
      <c r="L45" s="35">
        <f>INDEX(MTInputs!$J$1:$AZ$415,$D45,MATCH(L$5,MTInputs!$J$5:$AZ$5,0))</f>
        <v/>
      </c>
      <c r="M45" s="36">
        <f>INDEX(MTInputs!$J$1:$AZ$415,$D45,MATCH(M$5,MTInputs!$J$5:$AZ$5,0))</f>
        <v/>
      </c>
      <c r="N45" s="36">
        <f>INDEX(MTInputs!$J$1:$AZ$415,$D45,MATCH(N$5,MTInputs!$J$5:$AZ$5,0))</f>
        <v/>
      </c>
      <c r="O45" s="36">
        <f>INDEX(MTInputs!$J$1:$AZ$415,$D45,MATCH(O$5,MTInputs!$J$5:$AZ$5,0))</f>
        <v/>
      </c>
      <c r="P45" s="36">
        <f>INDEX(MTInputs!$J$1:$AZ$415,$D45,MATCH(P$5,MTInputs!$J$5:$AZ$5,0))</f>
        <v/>
      </c>
      <c r="Q45" s="36">
        <f>INDEX(MTInputs!$J$1:$AZ$415,$D45,MATCH(Q$5,MTInputs!$J$5:$AZ$5,0))</f>
        <v/>
      </c>
      <c r="R45" s="36">
        <f>INDEX(MTInputs!$J$1:$AZ$415,$D45,MATCH(R$5,MTInputs!$J$5:$AZ$5,0))</f>
        <v/>
      </c>
      <c r="S45" s="36">
        <f>INDEX(MTInputs!$J$1:$AZ$415,$D45,MATCH(S$5,MTInputs!$J$5:$AZ$5,0))</f>
        <v/>
      </c>
      <c r="T45" s="36">
        <f>INDEX(MTInputs!$J$1:$AZ$415,$D45,MATCH(T$5,MTInputs!$J$5:$AZ$5,0))</f>
        <v/>
      </c>
      <c r="U45" s="36">
        <f>INDEX(MTInputs!$J$1:$AZ$415,$D45,MATCH(U$5,MTInputs!$J$5:$AZ$5,0))</f>
        <v/>
      </c>
      <c r="V45" s="36">
        <f>INDEX(MTInputs!$J$1:$AZ$415,$D45,MATCH(V$5,MTInputs!$J$5:$AZ$5,0))</f>
        <v/>
      </c>
      <c r="W45" s="36">
        <f>INDEX(MTInputs!$J$1:$AZ$415,$D45,MATCH(W$5,MTInputs!$J$5:$AZ$5,0))</f>
        <v/>
      </c>
      <c r="X45" s="36">
        <f>INDEX(MTInputs!$J$1:$AZ$415,$D45,MATCH(X$5,MTInputs!$J$5:$AZ$5,0))</f>
        <v/>
      </c>
      <c r="Y45" s="36">
        <f>INDEX(MTInputs!$J$1:$AZ$415,$D45,MATCH(Y$5,MTInputs!$J$5:$AZ$5,0))</f>
        <v/>
      </c>
      <c r="Z45" s="36">
        <f>INDEX(MTInputs!$J$1:$AZ$415,$D45,MATCH(Z$5,MTInputs!$J$5:$AZ$5,0))</f>
        <v/>
      </c>
      <c r="AA45" s="36">
        <f>INDEX(MTInputs!$J$1:$AZ$415,$D45,MATCH(AA$5,MTInputs!$J$5:$AZ$5,0))</f>
        <v/>
      </c>
      <c r="AB45" s="36">
        <f>INDEX(MTInputs!$J$1:$AZ$415,$D45,MATCH(AB$5,MTInputs!$J$5:$AZ$5,0))</f>
        <v/>
      </c>
      <c r="AC45" s="36">
        <f>INDEX(MTInputs!$J$1:$AZ$415,$D45,MATCH(AC$5,MTInputs!$J$5:$AZ$5,0))</f>
        <v/>
      </c>
      <c r="AD45" s="36">
        <f>INDEX(MTInputs!$J$1:$AZ$415,$D45,MATCH(AD$5,MTInputs!$J$5:$AZ$5,0))</f>
        <v/>
      </c>
      <c r="AE45" s="25">
        <f>LOWER(Settings!$C$4)&amp;".mit."&amp;$A45&amp;IF($C45="","","."&amp;$C45&amp;"."&amp;$B45)&amp;IF(INDEX(Variables!$D$5:$D$105,MATCH($A45,Variables!$A$5:$A$105,0))="","","."&amp;INDEX(Variables!$D$5:$D$105,MATCH($A45,Variables!$A$5:$A$105,0)))&amp;"."&amp;AE$5</f>
        <v/>
      </c>
      <c r="AF45" s="35">
        <f>INDEX(MTInputs!$J$1:$AZ$415,$D45,MATCH(AF$5,MTInputs!$J$5:$AZ$5,0))</f>
        <v/>
      </c>
      <c r="AG45" s="36">
        <f>INDEX(MTInputs!$J$1:$AZ$415,$D45,MATCH(AG$5,MTInputs!$J$5:$AZ$5,0))</f>
        <v/>
      </c>
      <c r="AH45" s="36">
        <f>INDEX(MTInputs!$J$1:$AZ$415,$D45,MATCH(AH$5,MTInputs!$J$5:$AZ$5,0))</f>
        <v/>
      </c>
      <c r="AI45" s="36">
        <f>INDEX(MTInputs!$J$1:$AZ$415,$D45,MATCH(AI$5,MTInputs!$J$5:$AZ$5,0))</f>
        <v/>
      </c>
      <c r="AJ45" s="36">
        <f>INDEX(MTInputs!$J$1:$AZ$415,$D45,MATCH(AJ$5,MTInputs!$J$5:$AZ$5,0))</f>
        <v/>
      </c>
      <c r="AK45" s="36">
        <f>INDEX(MTInputs!$J$1:$AZ$415,$D45,MATCH(AK$5,MTInputs!$J$5:$AZ$5,0))</f>
        <v/>
      </c>
      <c r="AL45" s="36">
        <f>INDEX(MTInputs!$J$1:$AZ$415,$D45,MATCH(AL$5,MTInputs!$J$5:$AZ$5,0))</f>
        <v/>
      </c>
      <c r="AM45" s="36">
        <f>INDEX(MTInputs!$J$1:$AZ$415,$D45,MATCH(AM$5,MTInputs!$J$5:$AZ$5,0))</f>
        <v/>
      </c>
      <c r="AN45" s="36">
        <f>INDEX(MTInputs!$J$1:$AZ$415,$D45,MATCH(AN$5,MTInputs!$J$5:$AZ$5,0))</f>
        <v/>
      </c>
      <c r="AO45" s="36">
        <f>INDEX(MTInputs!$J$1:$AZ$415,$D45,MATCH(AO$5,MTInputs!$J$5:$AZ$5,0))</f>
        <v/>
      </c>
      <c r="AP45" s="36">
        <f>INDEX(MTInputs!$J$1:$AZ$415,$D45,MATCH(AP$5,MTInputs!$J$5:$AZ$5,0))</f>
        <v/>
      </c>
      <c r="AQ45" s="36">
        <f>INDEX(MTInputs!$J$1:$AZ$415,$D45,MATCH(AQ$5,MTInputs!$J$5:$AZ$5,0))</f>
        <v/>
      </c>
      <c r="AR45" s="36">
        <f>INDEX(MTInputs!$J$1:$AZ$415,$D45,MATCH(AR$5,MTInputs!$J$5:$AZ$5,0))</f>
        <v/>
      </c>
      <c r="AS45" s="36">
        <f>INDEX(MTInputs!$J$1:$AZ$415,$D45,MATCH(AS$5,MTInputs!$J$5:$AZ$5,0))</f>
        <v/>
      </c>
      <c r="AT45" s="36">
        <f>INDEX(MTInputs!$J$1:$AZ$415,$D45,MATCH(AT$5,MTInputs!$J$5:$AZ$5,0))</f>
        <v/>
      </c>
      <c r="AU45" s="36">
        <f>INDEX(MTInputs!$J$1:$AZ$415,$D45,MATCH(AU$5,MTInputs!$J$5:$AZ$5,0))</f>
        <v/>
      </c>
      <c r="AV45" s="36">
        <f>INDEX(MTInputs!$J$1:$AZ$415,$D45,MATCH(AV$5,MTInputs!$J$5:$AZ$5,0))</f>
        <v/>
      </c>
      <c r="AW45" s="36">
        <f>INDEX(MTInputs!$J$1:$AZ$415,$D45,MATCH(AW$5,MTInputs!$J$5:$AZ$5,0))</f>
        <v/>
      </c>
      <c r="AX45" s="36">
        <f>INDEX(MTInputs!$J$1:$AZ$415,$D45,MATCH(AX$5,MTInputs!$J$5:$AZ$5,0))</f>
        <v/>
      </c>
    </row>
    <row r="46" hidden="1" outlineLevel="1">
      <c r="A46" s="5" t="inlineStr">
        <is>
          <t>ctcov</t>
        </is>
      </c>
      <c r="B46" s="5" t="inlineStr">
        <is>
          <t>all</t>
        </is>
      </c>
      <c r="C46" s="5" t="inlineStr">
        <is>
          <t>oen</t>
        </is>
      </c>
      <c r="D46" s="8" t="n">
        <v>47</v>
      </c>
      <c r="H46" s="5">
        <f>INDEX(Variables!$B$5:$B$105,MATCH($A46,Variables!$A$5:$A$105,0))&amp;IF($C46="",""," | "&amp;INDEX(Mapping!$B$5:$B$26,MATCH($C46,Mapping!$A$5:$A$26,0))&amp;" | "&amp;INDEX(Mapping!$B$30:$B$41,MATCH($B46,Mapping!$A$30:$A$41,0)))</f>
        <v/>
      </c>
      <c r="I46" s="5">
        <f>INDEX(Variables!$C$5:$C$105,MATCH($A46,Variables!$A$5:$A$105,0))</f>
        <v/>
      </c>
      <c r="J46" s="5">
        <f>INDEX(Variables!$E$5:$E$105,MATCH($A46,Variables!$A$5:$A$105,0))</f>
        <v/>
      </c>
      <c r="K46" s="25">
        <f>LOWER(Settings!$C$4)&amp;".mit."&amp;$A46&amp;IF($C46="","","."&amp;$C46&amp;"."&amp;$B46)&amp;IF(INDEX(Variables!$D$5:$D$105,MATCH($A46,Variables!$A$5:$A$105,0))="","","."&amp;INDEX(Variables!$D$5:$D$105,MATCH($A46,Variables!$A$5:$A$105,0)))&amp;"."&amp;K$5</f>
        <v/>
      </c>
      <c r="L46" s="35">
        <f>INDEX(MTInputs!$J$1:$AZ$415,$D46,MATCH(L$5,MTInputs!$J$5:$AZ$5,0))</f>
        <v/>
      </c>
      <c r="M46" s="36">
        <f>INDEX(MTInputs!$J$1:$AZ$415,$D46,MATCH(M$5,MTInputs!$J$5:$AZ$5,0))</f>
        <v/>
      </c>
      <c r="N46" s="36">
        <f>INDEX(MTInputs!$J$1:$AZ$415,$D46,MATCH(N$5,MTInputs!$J$5:$AZ$5,0))</f>
        <v/>
      </c>
      <c r="O46" s="36">
        <f>INDEX(MTInputs!$J$1:$AZ$415,$D46,MATCH(O$5,MTInputs!$J$5:$AZ$5,0))</f>
        <v/>
      </c>
      <c r="P46" s="36">
        <f>INDEX(MTInputs!$J$1:$AZ$415,$D46,MATCH(P$5,MTInputs!$J$5:$AZ$5,0))</f>
        <v/>
      </c>
      <c r="Q46" s="36">
        <f>INDEX(MTInputs!$J$1:$AZ$415,$D46,MATCH(Q$5,MTInputs!$J$5:$AZ$5,0))</f>
        <v/>
      </c>
      <c r="R46" s="36">
        <f>INDEX(MTInputs!$J$1:$AZ$415,$D46,MATCH(R$5,MTInputs!$J$5:$AZ$5,0))</f>
        <v/>
      </c>
      <c r="S46" s="36">
        <f>INDEX(MTInputs!$J$1:$AZ$415,$D46,MATCH(S$5,MTInputs!$J$5:$AZ$5,0))</f>
        <v/>
      </c>
      <c r="T46" s="36">
        <f>INDEX(MTInputs!$J$1:$AZ$415,$D46,MATCH(T$5,MTInputs!$J$5:$AZ$5,0))</f>
        <v/>
      </c>
      <c r="U46" s="36">
        <f>INDEX(MTInputs!$J$1:$AZ$415,$D46,MATCH(U$5,MTInputs!$J$5:$AZ$5,0))</f>
        <v/>
      </c>
      <c r="V46" s="36">
        <f>INDEX(MTInputs!$J$1:$AZ$415,$D46,MATCH(V$5,MTInputs!$J$5:$AZ$5,0))</f>
        <v/>
      </c>
      <c r="W46" s="36">
        <f>INDEX(MTInputs!$J$1:$AZ$415,$D46,MATCH(W$5,MTInputs!$J$5:$AZ$5,0))</f>
        <v/>
      </c>
      <c r="X46" s="36">
        <f>INDEX(MTInputs!$J$1:$AZ$415,$D46,MATCH(X$5,MTInputs!$J$5:$AZ$5,0))</f>
        <v/>
      </c>
      <c r="Y46" s="36">
        <f>INDEX(MTInputs!$J$1:$AZ$415,$D46,MATCH(Y$5,MTInputs!$J$5:$AZ$5,0))</f>
        <v/>
      </c>
      <c r="Z46" s="36">
        <f>INDEX(MTInputs!$J$1:$AZ$415,$D46,MATCH(Z$5,MTInputs!$J$5:$AZ$5,0))</f>
        <v/>
      </c>
      <c r="AA46" s="36">
        <f>INDEX(MTInputs!$J$1:$AZ$415,$D46,MATCH(AA$5,MTInputs!$J$5:$AZ$5,0))</f>
        <v/>
      </c>
      <c r="AB46" s="36">
        <f>INDEX(MTInputs!$J$1:$AZ$415,$D46,MATCH(AB$5,MTInputs!$J$5:$AZ$5,0))</f>
        <v/>
      </c>
      <c r="AC46" s="36">
        <f>INDEX(MTInputs!$J$1:$AZ$415,$D46,MATCH(AC$5,MTInputs!$J$5:$AZ$5,0))</f>
        <v/>
      </c>
      <c r="AD46" s="36">
        <f>INDEX(MTInputs!$J$1:$AZ$415,$D46,MATCH(AD$5,MTInputs!$J$5:$AZ$5,0))</f>
        <v/>
      </c>
      <c r="AE46" s="25">
        <f>LOWER(Settings!$C$4)&amp;".mit."&amp;$A46&amp;IF($C46="","","."&amp;$C46&amp;"."&amp;$B46)&amp;IF(INDEX(Variables!$D$5:$D$105,MATCH($A46,Variables!$A$5:$A$105,0))="","","."&amp;INDEX(Variables!$D$5:$D$105,MATCH($A46,Variables!$A$5:$A$105,0)))&amp;"."&amp;AE$5</f>
        <v/>
      </c>
      <c r="AF46" s="35">
        <f>INDEX(MTInputs!$J$1:$AZ$415,$D46,MATCH(AF$5,MTInputs!$J$5:$AZ$5,0))</f>
        <v/>
      </c>
      <c r="AG46" s="36">
        <f>INDEX(MTInputs!$J$1:$AZ$415,$D46,MATCH(AG$5,MTInputs!$J$5:$AZ$5,0))</f>
        <v/>
      </c>
      <c r="AH46" s="36">
        <f>INDEX(MTInputs!$J$1:$AZ$415,$D46,MATCH(AH$5,MTInputs!$J$5:$AZ$5,0))</f>
        <v/>
      </c>
      <c r="AI46" s="36">
        <f>INDEX(MTInputs!$J$1:$AZ$415,$D46,MATCH(AI$5,MTInputs!$J$5:$AZ$5,0))</f>
        <v/>
      </c>
      <c r="AJ46" s="36">
        <f>INDEX(MTInputs!$J$1:$AZ$415,$D46,MATCH(AJ$5,MTInputs!$J$5:$AZ$5,0))</f>
        <v/>
      </c>
      <c r="AK46" s="36">
        <f>INDEX(MTInputs!$J$1:$AZ$415,$D46,MATCH(AK$5,MTInputs!$J$5:$AZ$5,0))</f>
        <v/>
      </c>
      <c r="AL46" s="36">
        <f>INDEX(MTInputs!$J$1:$AZ$415,$D46,MATCH(AL$5,MTInputs!$J$5:$AZ$5,0))</f>
        <v/>
      </c>
      <c r="AM46" s="36">
        <f>INDEX(MTInputs!$J$1:$AZ$415,$D46,MATCH(AM$5,MTInputs!$J$5:$AZ$5,0))</f>
        <v/>
      </c>
      <c r="AN46" s="36">
        <f>INDEX(MTInputs!$J$1:$AZ$415,$D46,MATCH(AN$5,MTInputs!$J$5:$AZ$5,0))</f>
        <v/>
      </c>
      <c r="AO46" s="36">
        <f>INDEX(MTInputs!$J$1:$AZ$415,$D46,MATCH(AO$5,MTInputs!$J$5:$AZ$5,0))</f>
        <v/>
      </c>
      <c r="AP46" s="36">
        <f>INDEX(MTInputs!$J$1:$AZ$415,$D46,MATCH(AP$5,MTInputs!$J$5:$AZ$5,0))</f>
        <v/>
      </c>
      <c r="AQ46" s="36">
        <f>INDEX(MTInputs!$J$1:$AZ$415,$D46,MATCH(AQ$5,MTInputs!$J$5:$AZ$5,0))</f>
        <v/>
      </c>
      <c r="AR46" s="36">
        <f>INDEX(MTInputs!$J$1:$AZ$415,$D46,MATCH(AR$5,MTInputs!$J$5:$AZ$5,0))</f>
        <v/>
      </c>
      <c r="AS46" s="36">
        <f>INDEX(MTInputs!$J$1:$AZ$415,$D46,MATCH(AS$5,MTInputs!$J$5:$AZ$5,0))</f>
        <v/>
      </c>
      <c r="AT46" s="36">
        <f>INDEX(MTInputs!$J$1:$AZ$415,$D46,MATCH(AT$5,MTInputs!$J$5:$AZ$5,0))</f>
        <v/>
      </c>
      <c r="AU46" s="36">
        <f>INDEX(MTInputs!$J$1:$AZ$415,$D46,MATCH(AU$5,MTInputs!$J$5:$AZ$5,0))</f>
        <v/>
      </c>
      <c r="AV46" s="36">
        <f>INDEX(MTInputs!$J$1:$AZ$415,$D46,MATCH(AV$5,MTInputs!$J$5:$AZ$5,0))</f>
        <v/>
      </c>
      <c r="AW46" s="36">
        <f>INDEX(MTInputs!$J$1:$AZ$415,$D46,MATCH(AW$5,MTInputs!$J$5:$AZ$5,0))</f>
        <v/>
      </c>
      <c r="AX46" s="36">
        <f>INDEX(MTInputs!$J$1:$AZ$415,$D46,MATCH(AX$5,MTInputs!$J$5:$AZ$5,0))</f>
        <v/>
      </c>
    </row>
    <row r="47" hidden="1" outlineLevel="1">
      <c r="H47" s="34" t="inlineStr">
        <is>
          <t>Fuel price reform (MTInputs rows 140-169; increases in price units)</t>
        </is>
      </c>
    </row>
    <row r="48" hidden="1" outlineLevel="1">
      <c r="A48" s="5" t="inlineStr">
        <is>
          <t>fpr.yr0</t>
        </is>
      </c>
      <c r="B48" s="5" t="inlineStr"/>
      <c r="C48" s="5" t="inlineStr"/>
      <c r="D48" s="8" t="n">
        <v>140</v>
      </c>
      <c r="H48" s="5">
        <f>INDEX(Variables!$B$5:$B$105,MATCH($A48,Variables!$A$5:$A$105,0))&amp;IF($C48="",""," | "&amp;INDEX(Mapping!$B$5:$B$26,MATCH($C48,Mapping!$A$5:$A$26,0))&amp;" | "&amp;INDEX(Mapping!$B$30:$B$41,MATCH($B48,Mapping!$A$30:$A$41,0)))</f>
        <v/>
      </c>
      <c r="I48" s="5">
        <f>INDEX(Variables!$C$5:$C$105,MATCH($A48,Variables!$A$5:$A$105,0))</f>
        <v/>
      </c>
      <c r="J48" s="5">
        <f>INDEX(Variables!$E$5:$E$105,MATCH($A48,Variables!$A$5:$A$105,0))</f>
        <v/>
      </c>
      <c r="K48" s="25">
        <f>LOWER(Settings!$C$4)&amp;".mit."&amp;$A48&amp;IF($C48="","","."&amp;$C48&amp;"."&amp;$B48)&amp;IF(INDEX(Variables!$D$5:$D$105,MATCH($A48,Variables!$A$5:$A$105,0))="","","."&amp;INDEX(Variables!$D$5:$D$105,MATCH($A48,Variables!$A$5:$A$105,0)))&amp;"."&amp;K$5</f>
        <v/>
      </c>
      <c r="L48" s="23">
        <f>INDEX(MTInputs!$J$1:$AZ$415,$D48,MATCH(L$5,MTInputs!$J$5:$AZ$5,0))</f>
        <v/>
      </c>
      <c r="M48" s="24">
        <f>INDEX(MTInputs!$J$1:$AZ$415,$D48,MATCH(M$5,MTInputs!$J$5:$AZ$5,0))</f>
        <v/>
      </c>
      <c r="N48" s="24">
        <f>INDEX(MTInputs!$J$1:$AZ$415,$D48,MATCH(N$5,MTInputs!$J$5:$AZ$5,0))</f>
        <v/>
      </c>
      <c r="O48" s="24">
        <f>INDEX(MTInputs!$J$1:$AZ$415,$D48,MATCH(O$5,MTInputs!$J$5:$AZ$5,0))</f>
        <v/>
      </c>
      <c r="P48" s="24">
        <f>INDEX(MTInputs!$J$1:$AZ$415,$D48,MATCH(P$5,MTInputs!$J$5:$AZ$5,0))</f>
        <v/>
      </c>
      <c r="Q48" s="24">
        <f>INDEX(MTInputs!$J$1:$AZ$415,$D48,MATCH(Q$5,MTInputs!$J$5:$AZ$5,0))</f>
        <v/>
      </c>
      <c r="R48" s="24">
        <f>INDEX(MTInputs!$J$1:$AZ$415,$D48,MATCH(R$5,MTInputs!$J$5:$AZ$5,0))</f>
        <v/>
      </c>
      <c r="S48" s="24">
        <f>INDEX(MTInputs!$J$1:$AZ$415,$D48,MATCH(S$5,MTInputs!$J$5:$AZ$5,0))</f>
        <v/>
      </c>
      <c r="T48" s="24">
        <f>INDEX(MTInputs!$J$1:$AZ$415,$D48,MATCH(T$5,MTInputs!$J$5:$AZ$5,0))</f>
        <v/>
      </c>
      <c r="U48" s="24">
        <f>INDEX(MTInputs!$J$1:$AZ$415,$D48,MATCH(U$5,MTInputs!$J$5:$AZ$5,0))</f>
        <v/>
      </c>
      <c r="V48" s="24">
        <f>INDEX(MTInputs!$J$1:$AZ$415,$D48,MATCH(V$5,MTInputs!$J$5:$AZ$5,0))</f>
        <v/>
      </c>
      <c r="W48" s="24">
        <f>INDEX(MTInputs!$J$1:$AZ$415,$D48,MATCH(W$5,MTInputs!$J$5:$AZ$5,0))</f>
        <v/>
      </c>
      <c r="X48" s="24">
        <f>INDEX(MTInputs!$J$1:$AZ$415,$D48,MATCH(X$5,MTInputs!$J$5:$AZ$5,0))</f>
        <v/>
      </c>
      <c r="Y48" s="24">
        <f>INDEX(MTInputs!$J$1:$AZ$415,$D48,MATCH(Y$5,MTInputs!$J$5:$AZ$5,0))</f>
        <v/>
      </c>
      <c r="Z48" s="24">
        <f>INDEX(MTInputs!$J$1:$AZ$415,$D48,MATCH(Z$5,MTInputs!$J$5:$AZ$5,0))</f>
        <v/>
      </c>
      <c r="AA48" s="24">
        <f>INDEX(MTInputs!$J$1:$AZ$415,$D48,MATCH(AA$5,MTInputs!$J$5:$AZ$5,0))</f>
        <v/>
      </c>
      <c r="AB48" s="24">
        <f>INDEX(MTInputs!$J$1:$AZ$415,$D48,MATCH(AB$5,MTInputs!$J$5:$AZ$5,0))</f>
        <v/>
      </c>
      <c r="AC48" s="24">
        <f>INDEX(MTInputs!$J$1:$AZ$415,$D48,MATCH(AC$5,MTInputs!$J$5:$AZ$5,0))</f>
        <v/>
      </c>
      <c r="AD48" s="24">
        <f>INDEX(MTInputs!$J$1:$AZ$415,$D48,MATCH(AD$5,MTInputs!$J$5:$AZ$5,0))</f>
        <v/>
      </c>
      <c r="AE48" s="25">
        <f>LOWER(Settings!$C$4)&amp;".mit."&amp;$A48&amp;IF($C48="","","."&amp;$C48&amp;"."&amp;$B48)&amp;IF(INDEX(Variables!$D$5:$D$105,MATCH($A48,Variables!$A$5:$A$105,0))="","","."&amp;INDEX(Variables!$D$5:$D$105,MATCH($A48,Variables!$A$5:$A$105,0)))&amp;"."&amp;AE$5</f>
        <v/>
      </c>
      <c r="AF48" s="23">
        <f>INDEX(MTInputs!$J$1:$AZ$415,$D48,MATCH(AF$5,MTInputs!$J$5:$AZ$5,0))</f>
        <v/>
      </c>
      <c r="AG48" s="24">
        <f>INDEX(MTInputs!$J$1:$AZ$415,$D48,MATCH(AG$5,MTInputs!$J$5:$AZ$5,0))</f>
        <v/>
      </c>
      <c r="AH48" s="24">
        <f>INDEX(MTInputs!$J$1:$AZ$415,$D48,MATCH(AH$5,MTInputs!$J$5:$AZ$5,0))</f>
        <v/>
      </c>
      <c r="AI48" s="24">
        <f>INDEX(MTInputs!$J$1:$AZ$415,$D48,MATCH(AI$5,MTInputs!$J$5:$AZ$5,0))</f>
        <v/>
      </c>
      <c r="AJ48" s="24">
        <f>INDEX(MTInputs!$J$1:$AZ$415,$D48,MATCH(AJ$5,MTInputs!$J$5:$AZ$5,0))</f>
        <v/>
      </c>
      <c r="AK48" s="24">
        <f>INDEX(MTInputs!$J$1:$AZ$415,$D48,MATCH(AK$5,MTInputs!$J$5:$AZ$5,0))</f>
        <v/>
      </c>
      <c r="AL48" s="24">
        <f>INDEX(MTInputs!$J$1:$AZ$415,$D48,MATCH(AL$5,MTInputs!$J$5:$AZ$5,0))</f>
        <v/>
      </c>
      <c r="AM48" s="24">
        <f>INDEX(MTInputs!$J$1:$AZ$415,$D48,MATCH(AM$5,MTInputs!$J$5:$AZ$5,0))</f>
        <v/>
      </c>
      <c r="AN48" s="24">
        <f>INDEX(MTInputs!$J$1:$AZ$415,$D48,MATCH(AN$5,MTInputs!$J$5:$AZ$5,0))</f>
        <v/>
      </c>
      <c r="AO48" s="24">
        <f>INDEX(MTInputs!$J$1:$AZ$415,$D48,MATCH(AO$5,MTInputs!$J$5:$AZ$5,0))</f>
        <v/>
      </c>
      <c r="AP48" s="24">
        <f>INDEX(MTInputs!$J$1:$AZ$415,$D48,MATCH(AP$5,MTInputs!$J$5:$AZ$5,0))</f>
        <v/>
      </c>
      <c r="AQ48" s="24">
        <f>INDEX(MTInputs!$J$1:$AZ$415,$D48,MATCH(AQ$5,MTInputs!$J$5:$AZ$5,0))</f>
        <v/>
      </c>
      <c r="AR48" s="24">
        <f>INDEX(MTInputs!$J$1:$AZ$415,$D48,MATCH(AR$5,MTInputs!$J$5:$AZ$5,0))</f>
        <v/>
      </c>
      <c r="AS48" s="24">
        <f>INDEX(MTInputs!$J$1:$AZ$415,$D48,MATCH(AS$5,MTInputs!$J$5:$AZ$5,0))</f>
        <v/>
      </c>
      <c r="AT48" s="24">
        <f>INDEX(MTInputs!$J$1:$AZ$415,$D48,MATCH(AT$5,MTInputs!$J$5:$AZ$5,0))</f>
        <v/>
      </c>
      <c r="AU48" s="24">
        <f>INDEX(MTInputs!$J$1:$AZ$415,$D48,MATCH(AU$5,MTInputs!$J$5:$AZ$5,0))</f>
        <v/>
      </c>
      <c r="AV48" s="24">
        <f>INDEX(MTInputs!$J$1:$AZ$415,$D48,MATCH(AV$5,MTInputs!$J$5:$AZ$5,0))</f>
        <v/>
      </c>
      <c r="AW48" s="24">
        <f>INDEX(MTInputs!$J$1:$AZ$415,$D48,MATCH(AW$5,MTInputs!$J$5:$AZ$5,0))</f>
        <v/>
      </c>
      <c r="AX48" s="24">
        <f>INDEX(MTInputs!$J$1:$AZ$415,$D48,MATCH(AX$5,MTInputs!$J$5:$AZ$5,0))</f>
        <v/>
      </c>
    </row>
    <row r="49" hidden="1" outlineLevel="1">
      <c r="A49" s="5" t="inlineStr">
        <is>
          <t>fpr.yr1</t>
        </is>
      </c>
      <c r="B49" s="5" t="inlineStr"/>
      <c r="C49" s="5" t="inlineStr"/>
      <c r="D49" s="8" t="n">
        <v>141</v>
      </c>
      <c r="H49" s="5">
        <f>INDEX(Variables!$B$5:$B$105,MATCH($A49,Variables!$A$5:$A$105,0))&amp;IF($C49="",""," | "&amp;INDEX(Mapping!$B$5:$B$26,MATCH($C49,Mapping!$A$5:$A$26,0))&amp;" | "&amp;INDEX(Mapping!$B$30:$B$41,MATCH($B49,Mapping!$A$30:$A$41,0)))</f>
        <v/>
      </c>
      <c r="I49" s="5">
        <f>INDEX(Variables!$C$5:$C$105,MATCH($A49,Variables!$A$5:$A$105,0))</f>
        <v/>
      </c>
      <c r="J49" s="5">
        <f>INDEX(Variables!$E$5:$E$105,MATCH($A49,Variables!$A$5:$A$105,0))</f>
        <v/>
      </c>
      <c r="K49" s="25">
        <f>LOWER(Settings!$C$4)&amp;".mit."&amp;$A49&amp;IF($C49="","","."&amp;$C49&amp;"."&amp;$B49)&amp;IF(INDEX(Variables!$D$5:$D$105,MATCH($A49,Variables!$A$5:$A$105,0))="","","."&amp;INDEX(Variables!$D$5:$D$105,MATCH($A49,Variables!$A$5:$A$105,0)))&amp;"."&amp;K$5</f>
        <v/>
      </c>
      <c r="L49" s="23">
        <f>INDEX(MTInputs!$J$1:$AZ$415,$D49,MATCH(L$5,MTInputs!$J$5:$AZ$5,0))</f>
        <v/>
      </c>
      <c r="M49" s="24">
        <f>INDEX(MTInputs!$J$1:$AZ$415,$D49,MATCH(M$5,MTInputs!$J$5:$AZ$5,0))</f>
        <v/>
      </c>
      <c r="N49" s="24">
        <f>INDEX(MTInputs!$J$1:$AZ$415,$D49,MATCH(N$5,MTInputs!$J$5:$AZ$5,0))</f>
        <v/>
      </c>
      <c r="O49" s="24">
        <f>INDEX(MTInputs!$J$1:$AZ$415,$D49,MATCH(O$5,MTInputs!$J$5:$AZ$5,0))</f>
        <v/>
      </c>
      <c r="P49" s="24">
        <f>INDEX(MTInputs!$J$1:$AZ$415,$D49,MATCH(P$5,MTInputs!$J$5:$AZ$5,0))</f>
        <v/>
      </c>
      <c r="Q49" s="24">
        <f>INDEX(MTInputs!$J$1:$AZ$415,$D49,MATCH(Q$5,MTInputs!$J$5:$AZ$5,0))</f>
        <v/>
      </c>
      <c r="R49" s="24">
        <f>INDEX(MTInputs!$J$1:$AZ$415,$D49,MATCH(R$5,MTInputs!$J$5:$AZ$5,0))</f>
        <v/>
      </c>
      <c r="S49" s="24">
        <f>INDEX(MTInputs!$J$1:$AZ$415,$D49,MATCH(S$5,MTInputs!$J$5:$AZ$5,0))</f>
        <v/>
      </c>
      <c r="T49" s="24">
        <f>INDEX(MTInputs!$J$1:$AZ$415,$D49,MATCH(T$5,MTInputs!$J$5:$AZ$5,0))</f>
        <v/>
      </c>
      <c r="U49" s="24">
        <f>INDEX(MTInputs!$J$1:$AZ$415,$D49,MATCH(U$5,MTInputs!$J$5:$AZ$5,0))</f>
        <v/>
      </c>
      <c r="V49" s="24">
        <f>INDEX(MTInputs!$J$1:$AZ$415,$D49,MATCH(V$5,MTInputs!$J$5:$AZ$5,0))</f>
        <v/>
      </c>
      <c r="W49" s="24">
        <f>INDEX(MTInputs!$J$1:$AZ$415,$D49,MATCH(W$5,MTInputs!$J$5:$AZ$5,0))</f>
        <v/>
      </c>
      <c r="X49" s="24">
        <f>INDEX(MTInputs!$J$1:$AZ$415,$D49,MATCH(X$5,MTInputs!$J$5:$AZ$5,0))</f>
        <v/>
      </c>
      <c r="Y49" s="24">
        <f>INDEX(MTInputs!$J$1:$AZ$415,$D49,MATCH(Y$5,MTInputs!$J$5:$AZ$5,0))</f>
        <v/>
      </c>
      <c r="Z49" s="24">
        <f>INDEX(MTInputs!$J$1:$AZ$415,$D49,MATCH(Z$5,MTInputs!$J$5:$AZ$5,0))</f>
        <v/>
      </c>
      <c r="AA49" s="24">
        <f>INDEX(MTInputs!$J$1:$AZ$415,$D49,MATCH(AA$5,MTInputs!$J$5:$AZ$5,0))</f>
        <v/>
      </c>
      <c r="AB49" s="24">
        <f>INDEX(MTInputs!$J$1:$AZ$415,$D49,MATCH(AB$5,MTInputs!$J$5:$AZ$5,0))</f>
        <v/>
      </c>
      <c r="AC49" s="24">
        <f>INDEX(MTInputs!$J$1:$AZ$415,$D49,MATCH(AC$5,MTInputs!$J$5:$AZ$5,0))</f>
        <v/>
      </c>
      <c r="AD49" s="24">
        <f>INDEX(MTInputs!$J$1:$AZ$415,$D49,MATCH(AD$5,MTInputs!$J$5:$AZ$5,0))</f>
        <v/>
      </c>
      <c r="AE49" s="25">
        <f>LOWER(Settings!$C$4)&amp;".mit."&amp;$A49&amp;IF($C49="","","."&amp;$C49&amp;"."&amp;$B49)&amp;IF(INDEX(Variables!$D$5:$D$105,MATCH($A49,Variables!$A$5:$A$105,0))="","","."&amp;INDEX(Variables!$D$5:$D$105,MATCH($A49,Variables!$A$5:$A$105,0)))&amp;"."&amp;AE$5</f>
        <v/>
      </c>
      <c r="AF49" s="23">
        <f>INDEX(MTInputs!$J$1:$AZ$415,$D49,MATCH(AF$5,MTInputs!$J$5:$AZ$5,0))</f>
        <v/>
      </c>
      <c r="AG49" s="24">
        <f>INDEX(MTInputs!$J$1:$AZ$415,$D49,MATCH(AG$5,MTInputs!$J$5:$AZ$5,0))</f>
        <v/>
      </c>
      <c r="AH49" s="24">
        <f>INDEX(MTInputs!$J$1:$AZ$415,$D49,MATCH(AH$5,MTInputs!$J$5:$AZ$5,0))</f>
        <v/>
      </c>
      <c r="AI49" s="24">
        <f>INDEX(MTInputs!$J$1:$AZ$415,$D49,MATCH(AI$5,MTInputs!$J$5:$AZ$5,0))</f>
        <v/>
      </c>
      <c r="AJ49" s="24">
        <f>INDEX(MTInputs!$J$1:$AZ$415,$D49,MATCH(AJ$5,MTInputs!$J$5:$AZ$5,0))</f>
        <v/>
      </c>
      <c r="AK49" s="24">
        <f>INDEX(MTInputs!$J$1:$AZ$415,$D49,MATCH(AK$5,MTInputs!$J$5:$AZ$5,0))</f>
        <v/>
      </c>
      <c r="AL49" s="24">
        <f>INDEX(MTInputs!$J$1:$AZ$415,$D49,MATCH(AL$5,MTInputs!$J$5:$AZ$5,0))</f>
        <v/>
      </c>
      <c r="AM49" s="24">
        <f>INDEX(MTInputs!$J$1:$AZ$415,$D49,MATCH(AM$5,MTInputs!$J$5:$AZ$5,0))</f>
        <v/>
      </c>
      <c r="AN49" s="24">
        <f>INDEX(MTInputs!$J$1:$AZ$415,$D49,MATCH(AN$5,MTInputs!$J$5:$AZ$5,0))</f>
        <v/>
      </c>
      <c r="AO49" s="24">
        <f>INDEX(MTInputs!$J$1:$AZ$415,$D49,MATCH(AO$5,MTInputs!$J$5:$AZ$5,0))</f>
        <v/>
      </c>
      <c r="AP49" s="24">
        <f>INDEX(MTInputs!$J$1:$AZ$415,$D49,MATCH(AP$5,MTInputs!$J$5:$AZ$5,0))</f>
        <v/>
      </c>
      <c r="AQ49" s="24">
        <f>INDEX(MTInputs!$J$1:$AZ$415,$D49,MATCH(AQ$5,MTInputs!$J$5:$AZ$5,0))</f>
        <v/>
      </c>
      <c r="AR49" s="24">
        <f>INDEX(MTInputs!$J$1:$AZ$415,$D49,MATCH(AR$5,MTInputs!$J$5:$AZ$5,0))</f>
        <v/>
      </c>
      <c r="AS49" s="24">
        <f>INDEX(MTInputs!$J$1:$AZ$415,$D49,MATCH(AS$5,MTInputs!$J$5:$AZ$5,0))</f>
        <v/>
      </c>
      <c r="AT49" s="24">
        <f>INDEX(MTInputs!$J$1:$AZ$415,$D49,MATCH(AT$5,MTInputs!$J$5:$AZ$5,0))</f>
        <v/>
      </c>
      <c r="AU49" s="24">
        <f>INDEX(MTInputs!$J$1:$AZ$415,$D49,MATCH(AU$5,MTInputs!$J$5:$AZ$5,0))</f>
        <v/>
      </c>
      <c r="AV49" s="24">
        <f>INDEX(MTInputs!$J$1:$AZ$415,$D49,MATCH(AV$5,MTInputs!$J$5:$AZ$5,0))</f>
        <v/>
      </c>
      <c r="AW49" s="24">
        <f>INDEX(MTInputs!$J$1:$AZ$415,$D49,MATCH(AW$5,MTInputs!$J$5:$AZ$5,0))</f>
        <v/>
      </c>
      <c r="AX49" s="24">
        <f>INDEX(MTInputs!$J$1:$AZ$415,$D49,MATCH(AX$5,MTInputs!$J$5:$AZ$5,0))</f>
        <v/>
      </c>
    </row>
    <row r="50" hidden="1" outlineLevel="1">
      <c r="A50" s="5" t="inlineStr">
        <is>
          <t>fpr.s</t>
        </is>
      </c>
      <c r="B50" s="5" t="inlineStr">
        <is>
          <t>coa</t>
        </is>
      </c>
      <c r="C50" s="5" t="inlineStr">
        <is>
          <t>pow</t>
        </is>
      </c>
      <c r="D50" s="8" t="n">
        <v>142</v>
      </c>
      <c r="H50" s="5">
        <f>INDEX(Variables!$B$5:$B$105,MATCH($A50,Variables!$A$5:$A$105,0))&amp;IF($C50="",""," | "&amp;INDEX(Mapping!$B$5:$B$26,MATCH($C50,Mapping!$A$5:$A$26,0))&amp;" | "&amp;INDEX(Mapping!$B$30:$B$41,MATCH($B50,Mapping!$A$30:$A$41,0)))</f>
        <v/>
      </c>
      <c r="I50" s="5">
        <f>INDEX(Variables!$C$5:$C$105,MATCH($A50,Variables!$A$5:$A$105,0))</f>
        <v/>
      </c>
      <c r="J50" s="5">
        <f>INDEX(Variables!$E$5:$E$105,MATCH($A50,Variables!$A$5:$A$105,0))</f>
        <v/>
      </c>
      <c r="K50" s="25">
        <f>LOWER(Settings!$C$4)&amp;".mit."&amp;$A50&amp;IF($C50="","","."&amp;$C50&amp;"."&amp;$B50)&amp;IF(INDEX(Variables!$D$5:$D$105,MATCH($A50,Variables!$A$5:$A$105,0))="","","."&amp;INDEX(Variables!$D$5:$D$105,MATCH($A50,Variables!$A$5:$A$105,0)))&amp;"."&amp;K$5</f>
        <v/>
      </c>
      <c r="L50" s="35">
        <f>INDEX(MTInputs!$J$1:$AZ$415,$D50,MATCH(L$5,MTInputs!$J$5:$AZ$5,0))</f>
        <v/>
      </c>
      <c r="M50" s="36">
        <f>INDEX(MTInputs!$J$1:$AZ$415,$D50,MATCH(M$5,MTInputs!$J$5:$AZ$5,0))</f>
        <v/>
      </c>
      <c r="N50" s="36">
        <f>INDEX(MTInputs!$J$1:$AZ$415,$D50,MATCH(N$5,MTInputs!$J$5:$AZ$5,0))</f>
        <v/>
      </c>
      <c r="O50" s="36">
        <f>INDEX(MTInputs!$J$1:$AZ$415,$D50,MATCH(O$5,MTInputs!$J$5:$AZ$5,0))</f>
        <v/>
      </c>
      <c r="P50" s="36">
        <f>INDEX(MTInputs!$J$1:$AZ$415,$D50,MATCH(P$5,MTInputs!$J$5:$AZ$5,0))</f>
        <v/>
      </c>
      <c r="Q50" s="36">
        <f>INDEX(MTInputs!$J$1:$AZ$415,$D50,MATCH(Q$5,MTInputs!$J$5:$AZ$5,0))</f>
        <v/>
      </c>
      <c r="R50" s="36">
        <f>INDEX(MTInputs!$J$1:$AZ$415,$D50,MATCH(R$5,MTInputs!$J$5:$AZ$5,0))</f>
        <v/>
      </c>
      <c r="S50" s="36">
        <f>INDEX(MTInputs!$J$1:$AZ$415,$D50,MATCH(S$5,MTInputs!$J$5:$AZ$5,0))</f>
        <v/>
      </c>
      <c r="T50" s="36">
        <f>INDEX(MTInputs!$J$1:$AZ$415,$D50,MATCH(T$5,MTInputs!$J$5:$AZ$5,0))</f>
        <v/>
      </c>
      <c r="U50" s="36">
        <f>INDEX(MTInputs!$J$1:$AZ$415,$D50,MATCH(U$5,MTInputs!$J$5:$AZ$5,0))</f>
        <v/>
      </c>
      <c r="V50" s="36">
        <f>INDEX(MTInputs!$J$1:$AZ$415,$D50,MATCH(V$5,MTInputs!$J$5:$AZ$5,0))</f>
        <v/>
      </c>
      <c r="W50" s="36">
        <f>INDEX(MTInputs!$J$1:$AZ$415,$D50,MATCH(W$5,MTInputs!$J$5:$AZ$5,0))</f>
        <v/>
      </c>
      <c r="X50" s="36">
        <f>INDEX(MTInputs!$J$1:$AZ$415,$D50,MATCH(X$5,MTInputs!$J$5:$AZ$5,0))</f>
        <v/>
      </c>
      <c r="Y50" s="36">
        <f>INDEX(MTInputs!$J$1:$AZ$415,$D50,MATCH(Y$5,MTInputs!$J$5:$AZ$5,0))</f>
        <v/>
      </c>
      <c r="Z50" s="36">
        <f>INDEX(MTInputs!$J$1:$AZ$415,$D50,MATCH(Z$5,MTInputs!$J$5:$AZ$5,0))</f>
        <v/>
      </c>
      <c r="AA50" s="36">
        <f>INDEX(MTInputs!$J$1:$AZ$415,$D50,MATCH(AA$5,MTInputs!$J$5:$AZ$5,0))</f>
        <v/>
      </c>
      <c r="AB50" s="36">
        <f>INDEX(MTInputs!$J$1:$AZ$415,$D50,MATCH(AB$5,MTInputs!$J$5:$AZ$5,0))</f>
        <v/>
      </c>
      <c r="AC50" s="36">
        <f>INDEX(MTInputs!$J$1:$AZ$415,$D50,MATCH(AC$5,MTInputs!$J$5:$AZ$5,0))</f>
        <v/>
      </c>
      <c r="AD50" s="36">
        <f>INDEX(MTInputs!$J$1:$AZ$415,$D50,MATCH(AD$5,MTInputs!$J$5:$AZ$5,0))</f>
        <v/>
      </c>
      <c r="AE50" s="25">
        <f>LOWER(Settings!$C$4)&amp;".mit."&amp;$A50&amp;IF($C50="","","."&amp;$C50&amp;"."&amp;$B50)&amp;IF(INDEX(Variables!$D$5:$D$105,MATCH($A50,Variables!$A$5:$A$105,0))="","","."&amp;INDEX(Variables!$D$5:$D$105,MATCH($A50,Variables!$A$5:$A$105,0)))&amp;"."&amp;AE$5</f>
        <v/>
      </c>
      <c r="AF50" s="35">
        <f>INDEX(MTInputs!$J$1:$AZ$415,$D50,MATCH(AF$5,MTInputs!$J$5:$AZ$5,0))</f>
        <v/>
      </c>
      <c r="AG50" s="36">
        <f>INDEX(MTInputs!$J$1:$AZ$415,$D50,MATCH(AG$5,MTInputs!$J$5:$AZ$5,0))</f>
        <v/>
      </c>
      <c r="AH50" s="36">
        <f>INDEX(MTInputs!$J$1:$AZ$415,$D50,MATCH(AH$5,MTInputs!$J$5:$AZ$5,0))</f>
        <v/>
      </c>
      <c r="AI50" s="36">
        <f>INDEX(MTInputs!$J$1:$AZ$415,$D50,MATCH(AI$5,MTInputs!$J$5:$AZ$5,0))</f>
        <v/>
      </c>
      <c r="AJ50" s="36">
        <f>INDEX(MTInputs!$J$1:$AZ$415,$D50,MATCH(AJ$5,MTInputs!$J$5:$AZ$5,0))</f>
        <v/>
      </c>
      <c r="AK50" s="36">
        <f>INDEX(MTInputs!$J$1:$AZ$415,$D50,MATCH(AK$5,MTInputs!$J$5:$AZ$5,0))</f>
        <v/>
      </c>
      <c r="AL50" s="36">
        <f>INDEX(MTInputs!$J$1:$AZ$415,$D50,MATCH(AL$5,MTInputs!$J$5:$AZ$5,0))</f>
        <v/>
      </c>
      <c r="AM50" s="36">
        <f>INDEX(MTInputs!$J$1:$AZ$415,$D50,MATCH(AM$5,MTInputs!$J$5:$AZ$5,0))</f>
        <v/>
      </c>
      <c r="AN50" s="36">
        <f>INDEX(MTInputs!$J$1:$AZ$415,$D50,MATCH(AN$5,MTInputs!$J$5:$AZ$5,0))</f>
        <v/>
      </c>
      <c r="AO50" s="36">
        <f>INDEX(MTInputs!$J$1:$AZ$415,$D50,MATCH(AO$5,MTInputs!$J$5:$AZ$5,0))</f>
        <v/>
      </c>
      <c r="AP50" s="36">
        <f>INDEX(MTInputs!$J$1:$AZ$415,$D50,MATCH(AP$5,MTInputs!$J$5:$AZ$5,0))</f>
        <v/>
      </c>
      <c r="AQ50" s="36">
        <f>INDEX(MTInputs!$J$1:$AZ$415,$D50,MATCH(AQ$5,MTInputs!$J$5:$AZ$5,0))</f>
        <v/>
      </c>
      <c r="AR50" s="36">
        <f>INDEX(MTInputs!$J$1:$AZ$415,$D50,MATCH(AR$5,MTInputs!$J$5:$AZ$5,0))</f>
        <v/>
      </c>
      <c r="AS50" s="36">
        <f>INDEX(MTInputs!$J$1:$AZ$415,$D50,MATCH(AS$5,MTInputs!$J$5:$AZ$5,0))</f>
        <v/>
      </c>
      <c r="AT50" s="36">
        <f>INDEX(MTInputs!$J$1:$AZ$415,$D50,MATCH(AT$5,MTInputs!$J$5:$AZ$5,0))</f>
        <v/>
      </c>
      <c r="AU50" s="36">
        <f>INDEX(MTInputs!$J$1:$AZ$415,$D50,MATCH(AU$5,MTInputs!$J$5:$AZ$5,0))</f>
        <v/>
      </c>
      <c r="AV50" s="36">
        <f>INDEX(MTInputs!$J$1:$AZ$415,$D50,MATCH(AV$5,MTInputs!$J$5:$AZ$5,0))</f>
        <v/>
      </c>
      <c r="AW50" s="36">
        <f>INDEX(MTInputs!$J$1:$AZ$415,$D50,MATCH(AW$5,MTInputs!$J$5:$AZ$5,0))</f>
        <v/>
      </c>
      <c r="AX50" s="36">
        <f>INDEX(MTInputs!$J$1:$AZ$415,$D50,MATCH(AX$5,MTInputs!$J$5:$AZ$5,0))</f>
        <v/>
      </c>
    </row>
    <row r="51" hidden="1" outlineLevel="1">
      <c r="A51" s="5" t="inlineStr">
        <is>
          <t>fpr.s</t>
        </is>
      </c>
      <c r="B51" s="5" t="inlineStr">
        <is>
          <t>coa</t>
        </is>
      </c>
      <c r="C51" s="5" t="inlineStr">
        <is>
          <t>res</t>
        </is>
      </c>
      <c r="D51" s="8" t="n">
        <v>143</v>
      </c>
      <c r="H51" s="5">
        <f>INDEX(Variables!$B$5:$B$105,MATCH($A51,Variables!$A$5:$A$105,0))&amp;IF($C51="",""," | "&amp;INDEX(Mapping!$B$5:$B$26,MATCH($C51,Mapping!$A$5:$A$26,0))&amp;" | "&amp;INDEX(Mapping!$B$30:$B$41,MATCH($B51,Mapping!$A$30:$A$41,0)))</f>
        <v/>
      </c>
      <c r="I51" s="5">
        <f>INDEX(Variables!$C$5:$C$105,MATCH($A51,Variables!$A$5:$A$105,0))</f>
        <v/>
      </c>
      <c r="J51" s="5">
        <f>INDEX(Variables!$E$5:$E$105,MATCH($A51,Variables!$A$5:$A$105,0))</f>
        <v/>
      </c>
      <c r="K51" s="25">
        <f>LOWER(Settings!$C$4)&amp;".mit."&amp;$A51&amp;IF($C51="","","."&amp;$C51&amp;"."&amp;$B51)&amp;IF(INDEX(Variables!$D$5:$D$105,MATCH($A51,Variables!$A$5:$A$105,0))="","","."&amp;INDEX(Variables!$D$5:$D$105,MATCH($A51,Variables!$A$5:$A$105,0)))&amp;"."&amp;K$5</f>
        <v/>
      </c>
      <c r="L51" s="35">
        <f>INDEX(MTInputs!$J$1:$AZ$415,$D51,MATCH(L$5,MTInputs!$J$5:$AZ$5,0))</f>
        <v/>
      </c>
      <c r="M51" s="36">
        <f>INDEX(MTInputs!$J$1:$AZ$415,$D51,MATCH(M$5,MTInputs!$J$5:$AZ$5,0))</f>
        <v/>
      </c>
      <c r="N51" s="36">
        <f>INDEX(MTInputs!$J$1:$AZ$415,$D51,MATCH(N$5,MTInputs!$J$5:$AZ$5,0))</f>
        <v/>
      </c>
      <c r="O51" s="36">
        <f>INDEX(MTInputs!$J$1:$AZ$415,$D51,MATCH(O$5,MTInputs!$J$5:$AZ$5,0))</f>
        <v/>
      </c>
      <c r="P51" s="36">
        <f>INDEX(MTInputs!$J$1:$AZ$415,$D51,MATCH(P$5,MTInputs!$J$5:$AZ$5,0))</f>
        <v/>
      </c>
      <c r="Q51" s="36">
        <f>INDEX(MTInputs!$J$1:$AZ$415,$D51,MATCH(Q$5,MTInputs!$J$5:$AZ$5,0))</f>
        <v/>
      </c>
      <c r="R51" s="36">
        <f>INDEX(MTInputs!$J$1:$AZ$415,$D51,MATCH(R$5,MTInputs!$J$5:$AZ$5,0))</f>
        <v/>
      </c>
      <c r="S51" s="36">
        <f>INDEX(MTInputs!$J$1:$AZ$415,$D51,MATCH(S$5,MTInputs!$J$5:$AZ$5,0))</f>
        <v/>
      </c>
      <c r="T51" s="36">
        <f>INDEX(MTInputs!$J$1:$AZ$415,$D51,MATCH(T$5,MTInputs!$J$5:$AZ$5,0))</f>
        <v/>
      </c>
      <c r="U51" s="36">
        <f>INDEX(MTInputs!$J$1:$AZ$415,$D51,MATCH(U$5,MTInputs!$J$5:$AZ$5,0))</f>
        <v/>
      </c>
      <c r="V51" s="36">
        <f>INDEX(MTInputs!$J$1:$AZ$415,$D51,MATCH(V$5,MTInputs!$J$5:$AZ$5,0))</f>
        <v/>
      </c>
      <c r="W51" s="36">
        <f>INDEX(MTInputs!$J$1:$AZ$415,$D51,MATCH(W$5,MTInputs!$J$5:$AZ$5,0))</f>
        <v/>
      </c>
      <c r="X51" s="36">
        <f>INDEX(MTInputs!$J$1:$AZ$415,$D51,MATCH(X$5,MTInputs!$J$5:$AZ$5,0))</f>
        <v/>
      </c>
      <c r="Y51" s="36">
        <f>INDEX(MTInputs!$J$1:$AZ$415,$D51,MATCH(Y$5,MTInputs!$J$5:$AZ$5,0))</f>
        <v/>
      </c>
      <c r="Z51" s="36">
        <f>INDEX(MTInputs!$J$1:$AZ$415,$D51,MATCH(Z$5,MTInputs!$J$5:$AZ$5,0))</f>
        <v/>
      </c>
      <c r="AA51" s="36">
        <f>INDEX(MTInputs!$J$1:$AZ$415,$D51,MATCH(AA$5,MTInputs!$J$5:$AZ$5,0))</f>
        <v/>
      </c>
      <c r="AB51" s="36">
        <f>INDEX(MTInputs!$J$1:$AZ$415,$D51,MATCH(AB$5,MTInputs!$J$5:$AZ$5,0))</f>
        <v/>
      </c>
      <c r="AC51" s="36">
        <f>INDEX(MTInputs!$J$1:$AZ$415,$D51,MATCH(AC$5,MTInputs!$J$5:$AZ$5,0))</f>
        <v/>
      </c>
      <c r="AD51" s="36">
        <f>INDEX(MTInputs!$J$1:$AZ$415,$D51,MATCH(AD$5,MTInputs!$J$5:$AZ$5,0))</f>
        <v/>
      </c>
      <c r="AE51" s="25">
        <f>LOWER(Settings!$C$4)&amp;".mit."&amp;$A51&amp;IF($C51="","","."&amp;$C51&amp;"."&amp;$B51)&amp;IF(INDEX(Variables!$D$5:$D$105,MATCH($A51,Variables!$A$5:$A$105,0))="","","."&amp;INDEX(Variables!$D$5:$D$105,MATCH($A51,Variables!$A$5:$A$105,0)))&amp;"."&amp;AE$5</f>
        <v/>
      </c>
      <c r="AF51" s="35">
        <f>INDEX(MTInputs!$J$1:$AZ$415,$D51,MATCH(AF$5,MTInputs!$J$5:$AZ$5,0))</f>
        <v/>
      </c>
      <c r="AG51" s="36">
        <f>INDEX(MTInputs!$J$1:$AZ$415,$D51,MATCH(AG$5,MTInputs!$J$5:$AZ$5,0))</f>
        <v/>
      </c>
      <c r="AH51" s="36">
        <f>INDEX(MTInputs!$J$1:$AZ$415,$D51,MATCH(AH$5,MTInputs!$J$5:$AZ$5,0))</f>
        <v/>
      </c>
      <c r="AI51" s="36">
        <f>INDEX(MTInputs!$J$1:$AZ$415,$D51,MATCH(AI$5,MTInputs!$J$5:$AZ$5,0))</f>
        <v/>
      </c>
      <c r="AJ51" s="36">
        <f>INDEX(MTInputs!$J$1:$AZ$415,$D51,MATCH(AJ$5,MTInputs!$J$5:$AZ$5,0))</f>
        <v/>
      </c>
      <c r="AK51" s="36">
        <f>INDEX(MTInputs!$J$1:$AZ$415,$D51,MATCH(AK$5,MTInputs!$J$5:$AZ$5,0))</f>
        <v/>
      </c>
      <c r="AL51" s="36">
        <f>INDEX(MTInputs!$J$1:$AZ$415,$D51,MATCH(AL$5,MTInputs!$J$5:$AZ$5,0))</f>
        <v/>
      </c>
      <c r="AM51" s="36">
        <f>INDEX(MTInputs!$J$1:$AZ$415,$D51,MATCH(AM$5,MTInputs!$J$5:$AZ$5,0))</f>
        <v/>
      </c>
      <c r="AN51" s="36">
        <f>INDEX(MTInputs!$J$1:$AZ$415,$D51,MATCH(AN$5,MTInputs!$J$5:$AZ$5,0))</f>
        <v/>
      </c>
      <c r="AO51" s="36">
        <f>INDEX(MTInputs!$J$1:$AZ$415,$D51,MATCH(AO$5,MTInputs!$J$5:$AZ$5,0))</f>
        <v/>
      </c>
      <c r="AP51" s="36">
        <f>INDEX(MTInputs!$J$1:$AZ$415,$D51,MATCH(AP$5,MTInputs!$J$5:$AZ$5,0))</f>
        <v/>
      </c>
      <c r="AQ51" s="36">
        <f>INDEX(MTInputs!$J$1:$AZ$415,$D51,MATCH(AQ$5,MTInputs!$J$5:$AZ$5,0))</f>
        <v/>
      </c>
      <c r="AR51" s="36">
        <f>INDEX(MTInputs!$J$1:$AZ$415,$D51,MATCH(AR$5,MTInputs!$J$5:$AZ$5,0))</f>
        <v/>
      </c>
      <c r="AS51" s="36">
        <f>INDEX(MTInputs!$J$1:$AZ$415,$D51,MATCH(AS$5,MTInputs!$J$5:$AZ$5,0))</f>
        <v/>
      </c>
      <c r="AT51" s="36">
        <f>INDEX(MTInputs!$J$1:$AZ$415,$D51,MATCH(AT$5,MTInputs!$J$5:$AZ$5,0))</f>
        <v/>
      </c>
      <c r="AU51" s="36">
        <f>INDEX(MTInputs!$J$1:$AZ$415,$D51,MATCH(AU$5,MTInputs!$J$5:$AZ$5,0))</f>
        <v/>
      </c>
      <c r="AV51" s="36">
        <f>INDEX(MTInputs!$J$1:$AZ$415,$D51,MATCH(AV$5,MTInputs!$J$5:$AZ$5,0))</f>
        <v/>
      </c>
      <c r="AW51" s="36">
        <f>INDEX(MTInputs!$J$1:$AZ$415,$D51,MATCH(AW$5,MTInputs!$J$5:$AZ$5,0))</f>
        <v/>
      </c>
      <c r="AX51" s="36">
        <f>INDEX(MTInputs!$J$1:$AZ$415,$D51,MATCH(AX$5,MTInputs!$J$5:$AZ$5,0))</f>
        <v/>
      </c>
    </row>
    <row r="52" hidden="1" outlineLevel="1">
      <c r="A52" s="5" t="inlineStr">
        <is>
          <t>fpr.s</t>
        </is>
      </c>
      <c r="B52" s="5" t="inlineStr">
        <is>
          <t>coa</t>
        </is>
      </c>
      <c r="C52" s="5" t="inlineStr">
        <is>
          <t>ind</t>
        </is>
      </c>
      <c r="D52" s="8" t="n">
        <v>144</v>
      </c>
      <c r="H52" s="5">
        <f>INDEX(Variables!$B$5:$B$105,MATCH($A52,Variables!$A$5:$A$105,0))&amp;IF($C52="",""," | "&amp;INDEX(Mapping!$B$5:$B$26,MATCH($C52,Mapping!$A$5:$A$26,0))&amp;" | "&amp;INDEX(Mapping!$B$30:$B$41,MATCH($B52,Mapping!$A$30:$A$41,0)))</f>
        <v/>
      </c>
      <c r="I52" s="5">
        <f>INDEX(Variables!$C$5:$C$105,MATCH($A52,Variables!$A$5:$A$105,0))</f>
        <v/>
      </c>
      <c r="J52" s="5">
        <f>INDEX(Variables!$E$5:$E$105,MATCH($A52,Variables!$A$5:$A$105,0))</f>
        <v/>
      </c>
      <c r="K52" s="25">
        <f>LOWER(Settings!$C$4)&amp;".mit."&amp;$A52&amp;IF($C52="","","."&amp;$C52&amp;"."&amp;$B52)&amp;IF(INDEX(Variables!$D$5:$D$105,MATCH($A52,Variables!$A$5:$A$105,0))="","","."&amp;INDEX(Variables!$D$5:$D$105,MATCH($A52,Variables!$A$5:$A$105,0)))&amp;"."&amp;K$5</f>
        <v/>
      </c>
      <c r="L52" s="35">
        <f>INDEX(MTInputs!$J$1:$AZ$415,$D52,MATCH(L$5,MTInputs!$J$5:$AZ$5,0))</f>
        <v/>
      </c>
      <c r="M52" s="36">
        <f>INDEX(MTInputs!$J$1:$AZ$415,$D52,MATCH(M$5,MTInputs!$J$5:$AZ$5,0))</f>
        <v/>
      </c>
      <c r="N52" s="36">
        <f>INDEX(MTInputs!$J$1:$AZ$415,$D52,MATCH(N$5,MTInputs!$J$5:$AZ$5,0))</f>
        <v/>
      </c>
      <c r="O52" s="36">
        <f>INDEX(MTInputs!$J$1:$AZ$415,$D52,MATCH(O$5,MTInputs!$J$5:$AZ$5,0))</f>
        <v/>
      </c>
      <c r="P52" s="36">
        <f>INDEX(MTInputs!$J$1:$AZ$415,$D52,MATCH(P$5,MTInputs!$J$5:$AZ$5,0))</f>
        <v/>
      </c>
      <c r="Q52" s="36">
        <f>INDEX(MTInputs!$J$1:$AZ$415,$D52,MATCH(Q$5,MTInputs!$J$5:$AZ$5,0))</f>
        <v/>
      </c>
      <c r="R52" s="36">
        <f>INDEX(MTInputs!$J$1:$AZ$415,$D52,MATCH(R$5,MTInputs!$J$5:$AZ$5,0))</f>
        <v/>
      </c>
      <c r="S52" s="36">
        <f>INDEX(MTInputs!$J$1:$AZ$415,$D52,MATCH(S$5,MTInputs!$J$5:$AZ$5,0))</f>
        <v/>
      </c>
      <c r="T52" s="36">
        <f>INDEX(MTInputs!$J$1:$AZ$415,$D52,MATCH(T$5,MTInputs!$J$5:$AZ$5,0))</f>
        <v/>
      </c>
      <c r="U52" s="36">
        <f>INDEX(MTInputs!$J$1:$AZ$415,$D52,MATCH(U$5,MTInputs!$J$5:$AZ$5,0))</f>
        <v/>
      </c>
      <c r="V52" s="36">
        <f>INDEX(MTInputs!$J$1:$AZ$415,$D52,MATCH(V$5,MTInputs!$J$5:$AZ$5,0))</f>
        <v/>
      </c>
      <c r="W52" s="36">
        <f>INDEX(MTInputs!$J$1:$AZ$415,$D52,MATCH(W$5,MTInputs!$J$5:$AZ$5,0))</f>
        <v/>
      </c>
      <c r="X52" s="36">
        <f>INDEX(MTInputs!$J$1:$AZ$415,$D52,MATCH(X$5,MTInputs!$J$5:$AZ$5,0))</f>
        <v/>
      </c>
      <c r="Y52" s="36">
        <f>INDEX(MTInputs!$J$1:$AZ$415,$D52,MATCH(Y$5,MTInputs!$J$5:$AZ$5,0))</f>
        <v/>
      </c>
      <c r="Z52" s="36">
        <f>INDEX(MTInputs!$J$1:$AZ$415,$D52,MATCH(Z$5,MTInputs!$J$5:$AZ$5,0))</f>
        <v/>
      </c>
      <c r="AA52" s="36">
        <f>INDEX(MTInputs!$J$1:$AZ$415,$D52,MATCH(AA$5,MTInputs!$J$5:$AZ$5,0))</f>
        <v/>
      </c>
      <c r="AB52" s="36">
        <f>INDEX(MTInputs!$J$1:$AZ$415,$D52,MATCH(AB$5,MTInputs!$J$5:$AZ$5,0))</f>
        <v/>
      </c>
      <c r="AC52" s="36">
        <f>INDEX(MTInputs!$J$1:$AZ$415,$D52,MATCH(AC$5,MTInputs!$J$5:$AZ$5,0))</f>
        <v/>
      </c>
      <c r="AD52" s="36">
        <f>INDEX(MTInputs!$J$1:$AZ$415,$D52,MATCH(AD$5,MTInputs!$J$5:$AZ$5,0))</f>
        <v/>
      </c>
      <c r="AE52" s="25">
        <f>LOWER(Settings!$C$4)&amp;".mit."&amp;$A52&amp;IF($C52="","","."&amp;$C52&amp;"."&amp;$B52)&amp;IF(INDEX(Variables!$D$5:$D$105,MATCH($A52,Variables!$A$5:$A$105,0))="","","."&amp;INDEX(Variables!$D$5:$D$105,MATCH($A52,Variables!$A$5:$A$105,0)))&amp;"."&amp;AE$5</f>
        <v/>
      </c>
      <c r="AF52" s="35">
        <f>INDEX(MTInputs!$J$1:$AZ$415,$D52,MATCH(AF$5,MTInputs!$J$5:$AZ$5,0))</f>
        <v/>
      </c>
      <c r="AG52" s="36">
        <f>INDEX(MTInputs!$J$1:$AZ$415,$D52,MATCH(AG$5,MTInputs!$J$5:$AZ$5,0))</f>
        <v/>
      </c>
      <c r="AH52" s="36">
        <f>INDEX(MTInputs!$J$1:$AZ$415,$D52,MATCH(AH$5,MTInputs!$J$5:$AZ$5,0))</f>
        <v/>
      </c>
      <c r="AI52" s="36">
        <f>INDEX(MTInputs!$J$1:$AZ$415,$D52,MATCH(AI$5,MTInputs!$J$5:$AZ$5,0))</f>
        <v/>
      </c>
      <c r="AJ52" s="36">
        <f>INDEX(MTInputs!$J$1:$AZ$415,$D52,MATCH(AJ$5,MTInputs!$J$5:$AZ$5,0))</f>
        <v/>
      </c>
      <c r="AK52" s="36">
        <f>INDEX(MTInputs!$J$1:$AZ$415,$D52,MATCH(AK$5,MTInputs!$J$5:$AZ$5,0))</f>
        <v/>
      </c>
      <c r="AL52" s="36">
        <f>INDEX(MTInputs!$J$1:$AZ$415,$D52,MATCH(AL$5,MTInputs!$J$5:$AZ$5,0))</f>
        <v/>
      </c>
      <c r="AM52" s="36">
        <f>INDEX(MTInputs!$J$1:$AZ$415,$D52,MATCH(AM$5,MTInputs!$J$5:$AZ$5,0))</f>
        <v/>
      </c>
      <c r="AN52" s="36">
        <f>INDEX(MTInputs!$J$1:$AZ$415,$D52,MATCH(AN$5,MTInputs!$J$5:$AZ$5,0))</f>
        <v/>
      </c>
      <c r="AO52" s="36">
        <f>INDEX(MTInputs!$J$1:$AZ$415,$D52,MATCH(AO$5,MTInputs!$J$5:$AZ$5,0))</f>
        <v/>
      </c>
      <c r="AP52" s="36">
        <f>INDEX(MTInputs!$J$1:$AZ$415,$D52,MATCH(AP$5,MTInputs!$J$5:$AZ$5,0))</f>
        <v/>
      </c>
      <c r="AQ52" s="36">
        <f>INDEX(MTInputs!$J$1:$AZ$415,$D52,MATCH(AQ$5,MTInputs!$J$5:$AZ$5,0))</f>
        <v/>
      </c>
      <c r="AR52" s="36">
        <f>INDEX(MTInputs!$J$1:$AZ$415,$D52,MATCH(AR$5,MTInputs!$J$5:$AZ$5,0))</f>
        <v/>
      </c>
      <c r="AS52" s="36">
        <f>INDEX(MTInputs!$J$1:$AZ$415,$D52,MATCH(AS$5,MTInputs!$J$5:$AZ$5,0))</f>
        <v/>
      </c>
      <c r="AT52" s="36">
        <f>INDEX(MTInputs!$J$1:$AZ$415,$D52,MATCH(AT$5,MTInputs!$J$5:$AZ$5,0))</f>
        <v/>
      </c>
      <c r="AU52" s="36">
        <f>INDEX(MTInputs!$J$1:$AZ$415,$D52,MATCH(AU$5,MTInputs!$J$5:$AZ$5,0))</f>
        <v/>
      </c>
      <c r="AV52" s="36">
        <f>INDEX(MTInputs!$J$1:$AZ$415,$D52,MATCH(AV$5,MTInputs!$J$5:$AZ$5,0))</f>
        <v/>
      </c>
      <c r="AW52" s="36">
        <f>INDEX(MTInputs!$J$1:$AZ$415,$D52,MATCH(AW$5,MTInputs!$J$5:$AZ$5,0))</f>
        <v/>
      </c>
      <c r="AX52" s="36">
        <f>INDEX(MTInputs!$J$1:$AZ$415,$D52,MATCH(AX$5,MTInputs!$J$5:$AZ$5,0))</f>
        <v/>
      </c>
    </row>
    <row r="53" hidden="1" outlineLevel="1">
      <c r="A53" s="5" t="inlineStr">
        <is>
          <t>fpr.s</t>
        </is>
      </c>
      <c r="B53" s="5" t="inlineStr">
        <is>
          <t>nga</t>
        </is>
      </c>
      <c r="C53" s="5" t="inlineStr">
        <is>
          <t>pow</t>
        </is>
      </c>
      <c r="D53" s="8" t="n">
        <v>145</v>
      </c>
      <c r="H53" s="5">
        <f>INDEX(Variables!$B$5:$B$105,MATCH($A53,Variables!$A$5:$A$105,0))&amp;IF($C53="",""," | "&amp;INDEX(Mapping!$B$5:$B$26,MATCH($C53,Mapping!$A$5:$A$26,0))&amp;" | "&amp;INDEX(Mapping!$B$30:$B$41,MATCH($B53,Mapping!$A$30:$A$41,0)))</f>
        <v/>
      </c>
      <c r="I53" s="5">
        <f>INDEX(Variables!$C$5:$C$105,MATCH($A53,Variables!$A$5:$A$105,0))</f>
        <v/>
      </c>
      <c r="J53" s="5">
        <f>INDEX(Variables!$E$5:$E$105,MATCH($A53,Variables!$A$5:$A$105,0))</f>
        <v/>
      </c>
      <c r="K53" s="25">
        <f>LOWER(Settings!$C$4)&amp;".mit."&amp;$A53&amp;IF($C53="","","."&amp;$C53&amp;"."&amp;$B53)&amp;IF(INDEX(Variables!$D$5:$D$105,MATCH($A53,Variables!$A$5:$A$105,0))="","","."&amp;INDEX(Variables!$D$5:$D$105,MATCH($A53,Variables!$A$5:$A$105,0)))&amp;"."&amp;K$5</f>
        <v/>
      </c>
      <c r="L53" s="35">
        <f>INDEX(MTInputs!$J$1:$AZ$415,$D53,MATCH(L$5,MTInputs!$J$5:$AZ$5,0))</f>
        <v/>
      </c>
      <c r="M53" s="36">
        <f>INDEX(MTInputs!$J$1:$AZ$415,$D53,MATCH(M$5,MTInputs!$J$5:$AZ$5,0))</f>
        <v/>
      </c>
      <c r="N53" s="36">
        <f>INDEX(MTInputs!$J$1:$AZ$415,$D53,MATCH(N$5,MTInputs!$J$5:$AZ$5,0))</f>
        <v/>
      </c>
      <c r="O53" s="36">
        <f>INDEX(MTInputs!$J$1:$AZ$415,$D53,MATCH(O$5,MTInputs!$J$5:$AZ$5,0))</f>
        <v/>
      </c>
      <c r="P53" s="36">
        <f>INDEX(MTInputs!$J$1:$AZ$415,$D53,MATCH(P$5,MTInputs!$J$5:$AZ$5,0))</f>
        <v/>
      </c>
      <c r="Q53" s="36">
        <f>INDEX(MTInputs!$J$1:$AZ$415,$D53,MATCH(Q$5,MTInputs!$J$5:$AZ$5,0))</f>
        <v/>
      </c>
      <c r="R53" s="36">
        <f>INDEX(MTInputs!$J$1:$AZ$415,$D53,MATCH(R$5,MTInputs!$J$5:$AZ$5,0))</f>
        <v/>
      </c>
      <c r="S53" s="36">
        <f>INDEX(MTInputs!$J$1:$AZ$415,$D53,MATCH(S$5,MTInputs!$J$5:$AZ$5,0))</f>
        <v/>
      </c>
      <c r="T53" s="36">
        <f>INDEX(MTInputs!$J$1:$AZ$415,$D53,MATCH(T$5,MTInputs!$J$5:$AZ$5,0))</f>
        <v/>
      </c>
      <c r="U53" s="36">
        <f>INDEX(MTInputs!$J$1:$AZ$415,$D53,MATCH(U$5,MTInputs!$J$5:$AZ$5,0))</f>
        <v/>
      </c>
      <c r="V53" s="36">
        <f>INDEX(MTInputs!$J$1:$AZ$415,$D53,MATCH(V$5,MTInputs!$J$5:$AZ$5,0))</f>
        <v/>
      </c>
      <c r="W53" s="36">
        <f>INDEX(MTInputs!$J$1:$AZ$415,$D53,MATCH(W$5,MTInputs!$J$5:$AZ$5,0))</f>
        <v/>
      </c>
      <c r="X53" s="36">
        <f>INDEX(MTInputs!$J$1:$AZ$415,$D53,MATCH(X$5,MTInputs!$J$5:$AZ$5,0))</f>
        <v/>
      </c>
      <c r="Y53" s="36">
        <f>INDEX(MTInputs!$J$1:$AZ$415,$D53,MATCH(Y$5,MTInputs!$J$5:$AZ$5,0))</f>
        <v/>
      </c>
      <c r="Z53" s="36">
        <f>INDEX(MTInputs!$J$1:$AZ$415,$D53,MATCH(Z$5,MTInputs!$J$5:$AZ$5,0))</f>
        <v/>
      </c>
      <c r="AA53" s="36">
        <f>INDEX(MTInputs!$J$1:$AZ$415,$D53,MATCH(AA$5,MTInputs!$J$5:$AZ$5,0))</f>
        <v/>
      </c>
      <c r="AB53" s="36">
        <f>INDEX(MTInputs!$J$1:$AZ$415,$D53,MATCH(AB$5,MTInputs!$J$5:$AZ$5,0))</f>
        <v/>
      </c>
      <c r="AC53" s="36">
        <f>INDEX(MTInputs!$J$1:$AZ$415,$D53,MATCH(AC$5,MTInputs!$J$5:$AZ$5,0))</f>
        <v/>
      </c>
      <c r="AD53" s="36">
        <f>INDEX(MTInputs!$J$1:$AZ$415,$D53,MATCH(AD$5,MTInputs!$J$5:$AZ$5,0))</f>
        <v/>
      </c>
      <c r="AE53" s="25">
        <f>LOWER(Settings!$C$4)&amp;".mit."&amp;$A53&amp;IF($C53="","","."&amp;$C53&amp;"."&amp;$B53)&amp;IF(INDEX(Variables!$D$5:$D$105,MATCH($A53,Variables!$A$5:$A$105,0))="","","."&amp;INDEX(Variables!$D$5:$D$105,MATCH($A53,Variables!$A$5:$A$105,0)))&amp;"."&amp;AE$5</f>
        <v/>
      </c>
      <c r="AF53" s="35">
        <f>INDEX(MTInputs!$J$1:$AZ$415,$D53,MATCH(AF$5,MTInputs!$J$5:$AZ$5,0))</f>
        <v/>
      </c>
      <c r="AG53" s="36">
        <f>INDEX(MTInputs!$J$1:$AZ$415,$D53,MATCH(AG$5,MTInputs!$J$5:$AZ$5,0))</f>
        <v/>
      </c>
      <c r="AH53" s="36">
        <f>INDEX(MTInputs!$J$1:$AZ$415,$D53,MATCH(AH$5,MTInputs!$J$5:$AZ$5,0))</f>
        <v/>
      </c>
      <c r="AI53" s="36">
        <f>INDEX(MTInputs!$J$1:$AZ$415,$D53,MATCH(AI$5,MTInputs!$J$5:$AZ$5,0))</f>
        <v/>
      </c>
      <c r="AJ53" s="36">
        <f>INDEX(MTInputs!$J$1:$AZ$415,$D53,MATCH(AJ$5,MTInputs!$J$5:$AZ$5,0))</f>
        <v/>
      </c>
      <c r="AK53" s="36">
        <f>INDEX(MTInputs!$J$1:$AZ$415,$D53,MATCH(AK$5,MTInputs!$J$5:$AZ$5,0))</f>
        <v/>
      </c>
      <c r="AL53" s="36">
        <f>INDEX(MTInputs!$J$1:$AZ$415,$D53,MATCH(AL$5,MTInputs!$J$5:$AZ$5,0))</f>
        <v/>
      </c>
      <c r="AM53" s="36">
        <f>INDEX(MTInputs!$J$1:$AZ$415,$D53,MATCH(AM$5,MTInputs!$J$5:$AZ$5,0))</f>
        <v/>
      </c>
      <c r="AN53" s="36">
        <f>INDEX(MTInputs!$J$1:$AZ$415,$D53,MATCH(AN$5,MTInputs!$J$5:$AZ$5,0))</f>
        <v/>
      </c>
      <c r="AO53" s="36">
        <f>INDEX(MTInputs!$J$1:$AZ$415,$D53,MATCH(AO$5,MTInputs!$J$5:$AZ$5,0))</f>
        <v/>
      </c>
      <c r="AP53" s="36">
        <f>INDEX(MTInputs!$J$1:$AZ$415,$D53,MATCH(AP$5,MTInputs!$J$5:$AZ$5,0))</f>
        <v/>
      </c>
      <c r="AQ53" s="36">
        <f>INDEX(MTInputs!$J$1:$AZ$415,$D53,MATCH(AQ$5,MTInputs!$J$5:$AZ$5,0))</f>
        <v/>
      </c>
      <c r="AR53" s="36">
        <f>INDEX(MTInputs!$J$1:$AZ$415,$D53,MATCH(AR$5,MTInputs!$J$5:$AZ$5,0))</f>
        <v/>
      </c>
      <c r="AS53" s="36">
        <f>INDEX(MTInputs!$J$1:$AZ$415,$D53,MATCH(AS$5,MTInputs!$J$5:$AZ$5,0))</f>
        <v/>
      </c>
      <c r="AT53" s="36">
        <f>INDEX(MTInputs!$J$1:$AZ$415,$D53,MATCH(AT$5,MTInputs!$J$5:$AZ$5,0))</f>
        <v/>
      </c>
      <c r="AU53" s="36">
        <f>INDEX(MTInputs!$J$1:$AZ$415,$D53,MATCH(AU$5,MTInputs!$J$5:$AZ$5,0))</f>
        <v/>
      </c>
      <c r="AV53" s="36">
        <f>INDEX(MTInputs!$J$1:$AZ$415,$D53,MATCH(AV$5,MTInputs!$J$5:$AZ$5,0))</f>
        <v/>
      </c>
      <c r="AW53" s="36">
        <f>INDEX(MTInputs!$J$1:$AZ$415,$D53,MATCH(AW$5,MTInputs!$J$5:$AZ$5,0))</f>
        <v/>
      </c>
      <c r="AX53" s="36">
        <f>INDEX(MTInputs!$J$1:$AZ$415,$D53,MATCH(AX$5,MTInputs!$J$5:$AZ$5,0))</f>
        <v/>
      </c>
    </row>
    <row r="54" hidden="1" outlineLevel="1">
      <c r="A54" s="5" t="inlineStr">
        <is>
          <t>fpr.s</t>
        </is>
      </c>
      <c r="B54" s="5" t="inlineStr">
        <is>
          <t>nga</t>
        </is>
      </c>
      <c r="C54" s="5" t="inlineStr">
        <is>
          <t>res</t>
        </is>
      </c>
      <c r="D54" s="8" t="n">
        <v>146</v>
      </c>
      <c r="H54" s="5">
        <f>INDEX(Variables!$B$5:$B$105,MATCH($A54,Variables!$A$5:$A$105,0))&amp;IF($C54="",""," | "&amp;INDEX(Mapping!$B$5:$B$26,MATCH($C54,Mapping!$A$5:$A$26,0))&amp;" | "&amp;INDEX(Mapping!$B$30:$B$41,MATCH($B54,Mapping!$A$30:$A$41,0)))</f>
        <v/>
      </c>
      <c r="I54" s="5">
        <f>INDEX(Variables!$C$5:$C$105,MATCH($A54,Variables!$A$5:$A$105,0))</f>
        <v/>
      </c>
      <c r="J54" s="5">
        <f>INDEX(Variables!$E$5:$E$105,MATCH($A54,Variables!$A$5:$A$105,0))</f>
        <v/>
      </c>
      <c r="K54" s="25">
        <f>LOWER(Settings!$C$4)&amp;".mit."&amp;$A54&amp;IF($C54="","","."&amp;$C54&amp;"."&amp;$B54)&amp;IF(INDEX(Variables!$D$5:$D$105,MATCH($A54,Variables!$A$5:$A$105,0))="","","."&amp;INDEX(Variables!$D$5:$D$105,MATCH($A54,Variables!$A$5:$A$105,0)))&amp;"."&amp;K$5</f>
        <v/>
      </c>
      <c r="L54" s="35">
        <f>INDEX(MTInputs!$J$1:$AZ$415,$D54,MATCH(L$5,MTInputs!$J$5:$AZ$5,0))</f>
        <v/>
      </c>
      <c r="M54" s="36">
        <f>INDEX(MTInputs!$J$1:$AZ$415,$D54,MATCH(M$5,MTInputs!$J$5:$AZ$5,0))</f>
        <v/>
      </c>
      <c r="N54" s="36">
        <f>INDEX(MTInputs!$J$1:$AZ$415,$D54,MATCH(N$5,MTInputs!$J$5:$AZ$5,0))</f>
        <v/>
      </c>
      <c r="O54" s="36">
        <f>INDEX(MTInputs!$J$1:$AZ$415,$D54,MATCH(O$5,MTInputs!$J$5:$AZ$5,0))</f>
        <v/>
      </c>
      <c r="P54" s="36">
        <f>INDEX(MTInputs!$J$1:$AZ$415,$D54,MATCH(P$5,MTInputs!$J$5:$AZ$5,0))</f>
        <v/>
      </c>
      <c r="Q54" s="36">
        <f>INDEX(MTInputs!$J$1:$AZ$415,$D54,MATCH(Q$5,MTInputs!$J$5:$AZ$5,0))</f>
        <v/>
      </c>
      <c r="R54" s="36">
        <f>INDEX(MTInputs!$J$1:$AZ$415,$D54,MATCH(R$5,MTInputs!$J$5:$AZ$5,0))</f>
        <v/>
      </c>
      <c r="S54" s="36">
        <f>INDEX(MTInputs!$J$1:$AZ$415,$D54,MATCH(S$5,MTInputs!$J$5:$AZ$5,0))</f>
        <v/>
      </c>
      <c r="T54" s="36">
        <f>INDEX(MTInputs!$J$1:$AZ$415,$D54,MATCH(T$5,MTInputs!$J$5:$AZ$5,0))</f>
        <v/>
      </c>
      <c r="U54" s="36">
        <f>INDEX(MTInputs!$J$1:$AZ$415,$D54,MATCH(U$5,MTInputs!$J$5:$AZ$5,0))</f>
        <v/>
      </c>
      <c r="V54" s="36">
        <f>INDEX(MTInputs!$J$1:$AZ$415,$D54,MATCH(V$5,MTInputs!$J$5:$AZ$5,0))</f>
        <v/>
      </c>
      <c r="W54" s="36">
        <f>INDEX(MTInputs!$J$1:$AZ$415,$D54,MATCH(W$5,MTInputs!$J$5:$AZ$5,0))</f>
        <v/>
      </c>
      <c r="X54" s="36">
        <f>INDEX(MTInputs!$J$1:$AZ$415,$D54,MATCH(X$5,MTInputs!$J$5:$AZ$5,0))</f>
        <v/>
      </c>
      <c r="Y54" s="36">
        <f>INDEX(MTInputs!$J$1:$AZ$415,$D54,MATCH(Y$5,MTInputs!$J$5:$AZ$5,0))</f>
        <v/>
      </c>
      <c r="Z54" s="36">
        <f>INDEX(MTInputs!$J$1:$AZ$415,$D54,MATCH(Z$5,MTInputs!$J$5:$AZ$5,0))</f>
        <v/>
      </c>
      <c r="AA54" s="36">
        <f>INDEX(MTInputs!$J$1:$AZ$415,$D54,MATCH(AA$5,MTInputs!$J$5:$AZ$5,0))</f>
        <v/>
      </c>
      <c r="AB54" s="36">
        <f>INDEX(MTInputs!$J$1:$AZ$415,$D54,MATCH(AB$5,MTInputs!$J$5:$AZ$5,0))</f>
        <v/>
      </c>
      <c r="AC54" s="36">
        <f>INDEX(MTInputs!$J$1:$AZ$415,$D54,MATCH(AC$5,MTInputs!$J$5:$AZ$5,0))</f>
        <v/>
      </c>
      <c r="AD54" s="36">
        <f>INDEX(MTInputs!$J$1:$AZ$415,$D54,MATCH(AD$5,MTInputs!$J$5:$AZ$5,0))</f>
        <v/>
      </c>
      <c r="AE54" s="25">
        <f>LOWER(Settings!$C$4)&amp;".mit."&amp;$A54&amp;IF($C54="","","."&amp;$C54&amp;"."&amp;$B54)&amp;IF(INDEX(Variables!$D$5:$D$105,MATCH($A54,Variables!$A$5:$A$105,0))="","","."&amp;INDEX(Variables!$D$5:$D$105,MATCH($A54,Variables!$A$5:$A$105,0)))&amp;"."&amp;AE$5</f>
        <v/>
      </c>
      <c r="AF54" s="35">
        <f>INDEX(MTInputs!$J$1:$AZ$415,$D54,MATCH(AF$5,MTInputs!$J$5:$AZ$5,0))</f>
        <v/>
      </c>
      <c r="AG54" s="36">
        <f>INDEX(MTInputs!$J$1:$AZ$415,$D54,MATCH(AG$5,MTInputs!$J$5:$AZ$5,0))</f>
        <v/>
      </c>
      <c r="AH54" s="36">
        <f>INDEX(MTInputs!$J$1:$AZ$415,$D54,MATCH(AH$5,MTInputs!$J$5:$AZ$5,0))</f>
        <v/>
      </c>
      <c r="AI54" s="36">
        <f>INDEX(MTInputs!$J$1:$AZ$415,$D54,MATCH(AI$5,MTInputs!$J$5:$AZ$5,0))</f>
        <v/>
      </c>
      <c r="AJ54" s="36">
        <f>INDEX(MTInputs!$J$1:$AZ$415,$D54,MATCH(AJ$5,MTInputs!$J$5:$AZ$5,0))</f>
        <v/>
      </c>
      <c r="AK54" s="36">
        <f>INDEX(MTInputs!$J$1:$AZ$415,$D54,MATCH(AK$5,MTInputs!$J$5:$AZ$5,0))</f>
        <v/>
      </c>
      <c r="AL54" s="36">
        <f>INDEX(MTInputs!$J$1:$AZ$415,$D54,MATCH(AL$5,MTInputs!$J$5:$AZ$5,0))</f>
        <v/>
      </c>
      <c r="AM54" s="36">
        <f>INDEX(MTInputs!$J$1:$AZ$415,$D54,MATCH(AM$5,MTInputs!$J$5:$AZ$5,0))</f>
        <v/>
      </c>
      <c r="AN54" s="36">
        <f>INDEX(MTInputs!$J$1:$AZ$415,$D54,MATCH(AN$5,MTInputs!$J$5:$AZ$5,0))</f>
        <v/>
      </c>
      <c r="AO54" s="36">
        <f>INDEX(MTInputs!$J$1:$AZ$415,$D54,MATCH(AO$5,MTInputs!$J$5:$AZ$5,0))</f>
        <v/>
      </c>
      <c r="AP54" s="36">
        <f>INDEX(MTInputs!$J$1:$AZ$415,$D54,MATCH(AP$5,MTInputs!$J$5:$AZ$5,0))</f>
        <v/>
      </c>
      <c r="AQ54" s="36">
        <f>INDEX(MTInputs!$J$1:$AZ$415,$D54,MATCH(AQ$5,MTInputs!$J$5:$AZ$5,0))</f>
        <v/>
      </c>
      <c r="AR54" s="36">
        <f>INDEX(MTInputs!$J$1:$AZ$415,$D54,MATCH(AR$5,MTInputs!$J$5:$AZ$5,0))</f>
        <v/>
      </c>
      <c r="AS54" s="36">
        <f>INDEX(MTInputs!$J$1:$AZ$415,$D54,MATCH(AS$5,MTInputs!$J$5:$AZ$5,0))</f>
        <v/>
      </c>
      <c r="AT54" s="36">
        <f>INDEX(MTInputs!$J$1:$AZ$415,$D54,MATCH(AT$5,MTInputs!$J$5:$AZ$5,0))</f>
        <v/>
      </c>
      <c r="AU54" s="36">
        <f>INDEX(MTInputs!$J$1:$AZ$415,$D54,MATCH(AU$5,MTInputs!$J$5:$AZ$5,0))</f>
        <v/>
      </c>
      <c r="AV54" s="36">
        <f>INDEX(MTInputs!$J$1:$AZ$415,$D54,MATCH(AV$5,MTInputs!$J$5:$AZ$5,0))</f>
        <v/>
      </c>
      <c r="AW54" s="36">
        <f>INDEX(MTInputs!$J$1:$AZ$415,$D54,MATCH(AW$5,MTInputs!$J$5:$AZ$5,0))</f>
        <v/>
      </c>
      <c r="AX54" s="36">
        <f>INDEX(MTInputs!$J$1:$AZ$415,$D54,MATCH(AX$5,MTInputs!$J$5:$AZ$5,0))</f>
        <v/>
      </c>
    </row>
    <row r="55" hidden="1" outlineLevel="1">
      <c r="A55" s="5" t="inlineStr">
        <is>
          <t>fpr.s</t>
        </is>
      </c>
      <c r="B55" s="5" t="inlineStr">
        <is>
          <t>nga</t>
        </is>
      </c>
      <c r="C55" s="5" t="inlineStr">
        <is>
          <t>ind</t>
        </is>
      </c>
      <c r="D55" s="8" t="n">
        <v>147</v>
      </c>
      <c r="H55" s="5">
        <f>INDEX(Variables!$B$5:$B$105,MATCH($A55,Variables!$A$5:$A$105,0))&amp;IF($C55="",""," | "&amp;INDEX(Mapping!$B$5:$B$26,MATCH($C55,Mapping!$A$5:$A$26,0))&amp;" | "&amp;INDEX(Mapping!$B$30:$B$41,MATCH($B55,Mapping!$A$30:$A$41,0)))</f>
        <v/>
      </c>
      <c r="I55" s="5">
        <f>INDEX(Variables!$C$5:$C$105,MATCH($A55,Variables!$A$5:$A$105,0))</f>
        <v/>
      </c>
      <c r="J55" s="5">
        <f>INDEX(Variables!$E$5:$E$105,MATCH($A55,Variables!$A$5:$A$105,0))</f>
        <v/>
      </c>
      <c r="K55" s="25">
        <f>LOWER(Settings!$C$4)&amp;".mit."&amp;$A55&amp;IF($C55="","","."&amp;$C55&amp;"."&amp;$B55)&amp;IF(INDEX(Variables!$D$5:$D$105,MATCH($A55,Variables!$A$5:$A$105,0))="","","."&amp;INDEX(Variables!$D$5:$D$105,MATCH($A55,Variables!$A$5:$A$105,0)))&amp;"."&amp;K$5</f>
        <v/>
      </c>
      <c r="L55" s="35">
        <f>INDEX(MTInputs!$J$1:$AZ$415,$D55,MATCH(L$5,MTInputs!$J$5:$AZ$5,0))</f>
        <v/>
      </c>
      <c r="M55" s="36">
        <f>INDEX(MTInputs!$J$1:$AZ$415,$D55,MATCH(M$5,MTInputs!$J$5:$AZ$5,0))</f>
        <v/>
      </c>
      <c r="N55" s="36">
        <f>INDEX(MTInputs!$J$1:$AZ$415,$D55,MATCH(N$5,MTInputs!$J$5:$AZ$5,0))</f>
        <v/>
      </c>
      <c r="O55" s="36">
        <f>INDEX(MTInputs!$J$1:$AZ$415,$D55,MATCH(O$5,MTInputs!$J$5:$AZ$5,0))</f>
        <v/>
      </c>
      <c r="P55" s="36">
        <f>INDEX(MTInputs!$J$1:$AZ$415,$D55,MATCH(P$5,MTInputs!$J$5:$AZ$5,0))</f>
        <v/>
      </c>
      <c r="Q55" s="36">
        <f>INDEX(MTInputs!$J$1:$AZ$415,$D55,MATCH(Q$5,MTInputs!$J$5:$AZ$5,0))</f>
        <v/>
      </c>
      <c r="R55" s="36">
        <f>INDEX(MTInputs!$J$1:$AZ$415,$D55,MATCH(R$5,MTInputs!$J$5:$AZ$5,0))</f>
        <v/>
      </c>
      <c r="S55" s="36">
        <f>INDEX(MTInputs!$J$1:$AZ$415,$D55,MATCH(S$5,MTInputs!$J$5:$AZ$5,0))</f>
        <v/>
      </c>
      <c r="T55" s="36">
        <f>INDEX(MTInputs!$J$1:$AZ$415,$D55,MATCH(T$5,MTInputs!$J$5:$AZ$5,0))</f>
        <v/>
      </c>
      <c r="U55" s="36">
        <f>INDEX(MTInputs!$J$1:$AZ$415,$D55,MATCH(U$5,MTInputs!$J$5:$AZ$5,0))</f>
        <v/>
      </c>
      <c r="V55" s="36">
        <f>INDEX(MTInputs!$J$1:$AZ$415,$D55,MATCH(V$5,MTInputs!$J$5:$AZ$5,0))</f>
        <v/>
      </c>
      <c r="W55" s="36">
        <f>INDEX(MTInputs!$J$1:$AZ$415,$D55,MATCH(W$5,MTInputs!$J$5:$AZ$5,0))</f>
        <v/>
      </c>
      <c r="X55" s="36">
        <f>INDEX(MTInputs!$J$1:$AZ$415,$D55,MATCH(X$5,MTInputs!$J$5:$AZ$5,0))</f>
        <v/>
      </c>
      <c r="Y55" s="36">
        <f>INDEX(MTInputs!$J$1:$AZ$415,$D55,MATCH(Y$5,MTInputs!$J$5:$AZ$5,0))</f>
        <v/>
      </c>
      <c r="Z55" s="36">
        <f>INDEX(MTInputs!$J$1:$AZ$415,$D55,MATCH(Z$5,MTInputs!$J$5:$AZ$5,0))</f>
        <v/>
      </c>
      <c r="AA55" s="36">
        <f>INDEX(MTInputs!$J$1:$AZ$415,$D55,MATCH(AA$5,MTInputs!$J$5:$AZ$5,0))</f>
        <v/>
      </c>
      <c r="AB55" s="36">
        <f>INDEX(MTInputs!$J$1:$AZ$415,$D55,MATCH(AB$5,MTInputs!$J$5:$AZ$5,0))</f>
        <v/>
      </c>
      <c r="AC55" s="36">
        <f>INDEX(MTInputs!$J$1:$AZ$415,$D55,MATCH(AC$5,MTInputs!$J$5:$AZ$5,0))</f>
        <v/>
      </c>
      <c r="AD55" s="36">
        <f>INDEX(MTInputs!$J$1:$AZ$415,$D55,MATCH(AD$5,MTInputs!$J$5:$AZ$5,0))</f>
        <v/>
      </c>
      <c r="AE55" s="25">
        <f>LOWER(Settings!$C$4)&amp;".mit."&amp;$A55&amp;IF($C55="","","."&amp;$C55&amp;"."&amp;$B55)&amp;IF(INDEX(Variables!$D$5:$D$105,MATCH($A55,Variables!$A$5:$A$105,0))="","","."&amp;INDEX(Variables!$D$5:$D$105,MATCH($A55,Variables!$A$5:$A$105,0)))&amp;"."&amp;AE$5</f>
        <v/>
      </c>
      <c r="AF55" s="35">
        <f>INDEX(MTInputs!$J$1:$AZ$415,$D55,MATCH(AF$5,MTInputs!$J$5:$AZ$5,0))</f>
        <v/>
      </c>
      <c r="AG55" s="36">
        <f>INDEX(MTInputs!$J$1:$AZ$415,$D55,MATCH(AG$5,MTInputs!$J$5:$AZ$5,0))</f>
        <v/>
      </c>
      <c r="AH55" s="36">
        <f>INDEX(MTInputs!$J$1:$AZ$415,$D55,MATCH(AH$5,MTInputs!$J$5:$AZ$5,0))</f>
        <v/>
      </c>
      <c r="AI55" s="36">
        <f>INDEX(MTInputs!$J$1:$AZ$415,$D55,MATCH(AI$5,MTInputs!$J$5:$AZ$5,0))</f>
        <v/>
      </c>
      <c r="AJ55" s="36">
        <f>INDEX(MTInputs!$J$1:$AZ$415,$D55,MATCH(AJ$5,MTInputs!$J$5:$AZ$5,0))</f>
        <v/>
      </c>
      <c r="AK55" s="36">
        <f>INDEX(MTInputs!$J$1:$AZ$415,$D55,MATCH(AK$5,MTInputs!$J$5:$AZ$5,0))</f>
        <v/>
      </c>
      <c r="AL55" s="36">
        <f>INDEX(MTInputs!$J$1:$AZ$415,$D55,MATCH(AL$5,MTInputs!$J$5:$AZ$5,0))</f>
        <v/>
      </c>
      <c r="AM55" s="36">
        <f>INDEX(MTInputs!$J$1:$AZ$415,$D55,MATCH(AM$5,MTInputs!$J$5:$AZ$5,0))</f>
        <v/>
      </c>
      <c r="AN55" s="36">
        <f>INDEX(MTInputs!$J$1:$AZ$415,$D55,MATCH(AN$5,MTInputs!$J$5:$AZ$5,0))</f>
        <v/>
      </c>
      <c r="AO55" s="36">
        <f>INDEX(MTInputs!$J$1:$AZ$415,$D55,MATCH(AO$5,MTInputs!$J$5:$AZ$5,0))</f>
        <v/>
      </c>
      <c r="AP55" s="36">
        <f>INDEX(MTInputs!$J$1:$AZ$415,$D55,MATCH(AP$5,MTInputs!$J$5:$AZ$5,0))</f>
        <v/>
      </c>
      <c r="AQ55" s="36">
        <f>INDEX(MTInputs!$J$1:$AZ$415,$D55,MATCH(AQ$5,MTInputs!$J$5:$AZ$5,0))</f>
        <v/>
      </c>
      <c r="AR55" s="36">
        <f>INDEX(MTInputs!$J$1:$AZ$415,$D55,MATCH(AR$5,MTInputs!$J$5:$AZ$5,0))</f>
        <v/>
      </c>
      <c r="AS55" s="36">
        <f>INDEX(MTInputs!$J$1:$AZ$415,$D55,MATCH(AS$5,MTInputs!$J$5:$AZ$5,0))</f>
        <v/>
      </c>
      <c r="AT55" s="36">
        <f>INDEX(MTInputs!$J$1:$AZ$415,$D55,MATCH(AT$5,MTInputs!$J$5:$AZ$5,0))</f>
        <v/>
      </c>
      <c r="AU55" s="36">
        <f>INDEX(MTInputs!$J$1:$AZ$415,$D55,MATCH(AU$5,MTInputs!$J$5:$AZ$5,0))</f>
        <v/>
      </c>
      <c r="AV55" s="36">
        <f>INDEX(MTInputs!$J$1:$AZ$415,$D55,MATCH(AV$5,MTInputs!$J$5:$AZ$5,0))</f>
        <v/>
      </c>
      <c r="AW55" s="36">
        <f>INDEX(MTInputs!$J$1:$AZ$415,$D55,MATCH(AW$5,MTInputs!$J$5:$AZ$5,0))</f>
        <v/>
      </c>
      <c r="AX55" s="36">
        <f>INDEX(MTInputs!$J$1:$AZ$415,$D55,MATCH(AX$5,MTInputs!$J$5:$AZ$5,0))</f>
        <v/>
      </c>
    </row>
    <row r="56" hidden="1" outlineLevel="1">
      <c r="A56" s="5" t="inlineStr">
        <is>
          <t>fpr.s</t>
        </is>
      </c>
      <c r="B56" s="5" t="inlineStr">
        <is>
          <t>ecy</t>
        </is>
      </c>
      <c r="C56" s="5" t="inlineStr">
        <is>
          <t>res</t>
        </is>
      </c>
      <c r="D56" s="8" t="n">
        <v>148</v>
      </c>
      <c r="H56" s="5">
        <f>INDEX(Variables!$B$5:$B$105,MATCH($A56,Variables!$A$5:$A$105,0))&amp;IF($C56="",""," | "&amp;INDEX(Mapping!$B$5:$B$26,MATCH($C56,Mapping!$A$5:$A$26,0))&amp;" | "&amp;INDEX(Mapping!$B$30:$B$41,MATCH($B56,Mapping!$A$30:$A$41,0)))</f>
        <v/>
      </c>
      <c r="I56" s="5">
        <f>INDEX(Variables!$C$5:$C$105,MATCH($A56,Variables!$A$5:$A$105,0))</f>
        <v/>
      </c>
      <c r="J56" s="5">
        <f>INDEX(Variables!$E$5:$E$105,MATCH($A56,Variables!$A$5:$A$105,0))</f>
        <v/>
      </c>
      <c r="K56" s="25">
        <f>LOWER(Settings!$C$4)&amp;".mit."&amp;$A56&amp;IF($C56="","","."&amp;$C56&amp;"."&amp;$B56)&amp;IF(INDEX(Variables!$D$5:$D$105,MATCH($A56,Variables!$A$5:$A$105,0))="","","."&amp;INDEX(Variables!$D$5:$D$105,MATCH($A56,Variables!$A$5:$A$105,0)))&amp;"."&amp;K$5</f>
        <v/>
      </c>
      <c r="L56" s="35">
        <f>INDEX(MTInputs!$J$1:$AZ$415,$D56,MATCH(L$5,MTInputs!$J$5:$AZ$5,0))</f>
        <v/>
      </c>
      <c r="M56" s="36">
        <f>INDEX(MTInputs!$J$1:$AZ$415,$D56,MATCH(M$5,MTInputs!$J$5:$AZ$5,0))</f>
        <v/>
      </c>
      <c r="N56" s="36">
        <f>INDEX(MTInputs!$J$1:$AZ$415,$D56,MATCH(N$5,MTInputs!$J$5:$AZ$5,0))</f>
        <v/>
      </c>
      <c r="O56" s="36">
        <f>INDEX(MTInputs!$J$1:$AZ$415,$D56,MATCH(O$5,MTInputs!$J$5:$AZ$5,0))</f>
        <v/>
      </c>
      <c r="P56" s="36">
        <f>INDEX(MTInputs!$J$1:$AZ$415,$D56,MATCH(P$5,MTInputs!$J$5:$AZ$5,0))</f>
        <v/>
      </c>
      <c r="Q56" s="36">
        <f>INDEX(MTInputs!$J$1:$AZ$415,$D56,MATCH(Q$5,MTInputs!$J$5:$AZ$5,0))</f>
        <v/>
      </c>
      <c r="R56" s="36">
        <f>INDEX(MTInputs!$J$1:$AZ$415,$D56,MATCH(R$5,MTInputs!$J$5:$AZ$5,0))</f>
        <v/>
      </c>
      <c r="S56" s="36">
        <f>INDEX(MTInputs!$J$1:$AZ$415,$D56,MATCH(S$5,MTInputs!$J$5:$AZ$5,0))</f>
        <v/>
      </c>
      <c r="T56" s="36">
        <f>INDEX(MTInputs!$J$1:$AZ$415,$D56,MATCH(T$5,MTInputs!$J$5:$AZ$5,0))</f>
        <v/>
      </c>
      <c r="U56" s="36">
        <f>INDEX(MTInputs!$J$1:$AZ$415,$D56,MATCH(U$5,MTInputs!$J$5:$AZ$5,0))</f>
        <v/>
      </c>
      <c r="V56" s="36">
        <f>INDEX(MTInputs!$J$1:$AZ$415,$D56,MATCH(V$5,MTInputs!$J$5:$AZ$5,0))</f>
        <v/>
      </c>
      <c r="W56" s="36">
        <f>INDEX(MTInputs!$J$1:$AZ$415,$D56,MATCH(W$5,MTInputs!$J$5:$AZ$5,0))</f>
        <v/>
      </c>
      <c r="X56" s="36">
        <f>INDEX(MTInputs!$J$1:$AZ$415,$D56,MATCH(X$5,MTInputs!$J$5:$AZ$5,0))</f>
        <v/>
      </c>
      <c r="Y56" s="36">
        <f>INDEX(MTInputs!$J$1:$AZ$415,$D56,MATCH(Y$5,MTInputs!$J$5:$AZ$5,0))</f>
        <v/>
      </c>
      <c r="Z56" s="36">
        <f>INDEX(MTInputs!$J$1:$AZ$415,$D56,MATCH(Z$5,MTInputs!$J$5:$AZ$5,0))</f>
        <v/>
      </c>
      <c r="AA56" s="36">
        <f>INDEX(MTInputs!$J$1:$AZ$415,$D56,MATCH(AA$5,MTInputs!$J$5:$AZ$5,0))</f>
        <v/>
      </c>
      <c r="AB56" s="36">
        <f>INDEX(MTInputs!$J$1:$AZ$415,$D56,MATCH(AB$5,MTInputs!$J$5:$AZ$5,0))</f>
        <v/>
      </c>
      <c r="AC56" s="36">
        <f>INDEX(MTInputs!$J$1:$AZ$415,$D56,MATCH(AC$5,MTInputs!$J$5:$AZ$5,0))</f>
        <v/>
      </c>
      <c r="AD56" s="36">
        <f>INDEX(MTInputs!$J$1:$AZ$415,$D56,MATCH(AD$5,MTInputs!$J$5:$AZ$5,0))</f>
        <v/>
      </c>
      <c r="AE56" s="25">
        <f>LOWER(Settings!$C$4)&amp;".mit."&amp;$A56&amp;IF($C56="","","."&amp;$C56&amp;"."&amp;$B56)&amp;IF(INDEX(Variables!$D$5:$D$105,MATCH($A56,Variables!$A$5:$A$105,0))="","","."&amp;INDEX(Variables!$D$5:$D$105,MATCH($A56,Variables!$A$5:$A$105,0)))&amp;"."&amp;AE$5</f>
        <v/>
      </c>
      <c r="AF56" s="35">
        <f>INDEX(MTInputs!$J$1:$AZ$415,$D56,MATCH(AF$5,MTInputs!$J$5:$AZ$5,0))</f>
        <v/>
      </c>
      <c r="AG56" s="36">
        <f>INDEX(MTInputs!$J$1:$AZ$415,$D56,MATCH(AG$5,MTInputs!$J$5:$AZ$5,0))</f>
        <v/>
      </c>
      <c r="AH56" s="36">
        <f>INDEX(MTInputs!$J$1:$AZ$415,$D56,MATCH(AH$5,MTInputs!$J$5:$AZ$5,0))</f>
        <v/>
      </c>
      <c r="AI56" s="36">
        <f>INDEX(MTInputs!$J$1:$AZ$415,$D56,MATCH(AI$5,MTInputs!$J$5:$AZ$5,0))</f>
        <v/>
      </c>
      <c r="AJ56" s="36">
        <f>INDEX(MTInputs!$J$1:$AZ$415,$D56,MATCH(AJ$5,MTInputs!$J$5:$AZ$5,0))</f>
        <v/>
      </c>
      <c r="AK56" s="36">
        <f>INDEX(MTInputs!$J$1:$AZ$415,$D56,MATCH(AK$5,MTInputs!$J$5:$AZ$5,0))</f>
        <v/>
      </c>
      <c r="AL56" s="36">
        <f>INDEX(MTInputs!$J$1:$AZ$415,$D56,MATCH(AL$5,MTInputs!$J$5:$AZ$5,0))</f>
        <v/>
      </c>
      <c r="AM56" s="36">
        <f>INDEX(MTInputs!$J$1:$AZ$415,$D56,MATCH(AM$5,MTInputs!$J$5:$AZ$5,0))</f>
        <v/>
      </c>
      <c r="AN56" s="36">
        <f>INDEX(MTInputs!$J$1:$AZ$415,$D56,MATCH(AN$5,MTInputs!$J$5:$AZ$5,0))</f>
        <v/>
      </c>
      <c r="AO56" s="36">
        <f>INDEX(MTInputs!$J$1:$AZ$415,$D56,MATCH(AO$5,MTInputs!$J$5:$AZ$5,0))</f>
        <v/>
      </c>
      <c r="AP56" s="36">
        <f>INDEX(MTInputs!$J$1:$AZ$415,$D56,MATCH(AP$5,MTInputs!$J$5:$AZ$5,0))</f>
        <v/>
      </c>
      <c r="AQ56" s="36">
        <f>INDEX(MTInputs!$J$1:$AZ$415,$D56,MATCH(AQ$5,MTInputs!$J$5:$AZ$5,0))</f>
        <v/>
      </c>
      <c r="AR56" s="36">
        <f>INDEX(MTInputs!$J$1:$AZ$415,$D56,MATCH(AR$5,MTInputs!$J$5:$AZ$5,0))</f>
        <v/>
      </c>
      <c r="AS56" s="36">
        <f>INDEX(MTInputs!$J$1:$AZ$415,$D56,MATCH(AS$5,MTInputs!$J$5:$AZ$5,0))</f>
        <v/>
      </c>
      <c r="AT56" s="36">
        <f>INDEX(MTInputs!$J$1:$AZ$415,$D56,MATCH(AT$5,MTInputs!$J$5:$AZ$5,0))</f>
        <v/>
      </c>
      <c r="AU56" s="36">
        <f>INDEX(MTInputs!$J$1:$AZ$415,$D56,MATCH(AU$5,MTInputs!$J$5:$AZ$5,0))</f>
        <v/>
      </c>
      <c r="AV56" s="36">
        <f>INDEX(MTInputs!$J$1:$AZ$415,$D56,MATCH(AV$5,MTInputs!$J$5:$AZ$5,0))</f>
        <v/>
      </c>
      <c r="AW56" s="36">
        <f>INDEX(MTInputs!$J$1:$AZ$415,$D56,MATCH(AW$5,MTInputs!$J$5:$AZ$5,0))</f>
        <v/>
      </c>
      <c r="AX56" s="36">
        <f>INDEX(MTInputs!$J$1:$AZ$415,$D56,MATCH(AX$5,MTInputs!$J$5:$AZ$5,0))</f>
        <v/>
      </c>
    </row>
    <row r="57" hidden="1" outlineLevel="1">
      <c r="A57" s="5" t="inlineStr">
        <is>
          <t>fpr.s</t>
        </is>
      </c>
      <c r="B57" s="5" t="inlineStr">
        <is>
          <t>ecy</t>
        </is>
      </c>
      <c r="C57" s="5" t="inlineStr">
        <is>
          <t>ind</t>
        </is>
      </c>
      <c r="D57" s="8" t="n">
        <v>149</v>
      </c>
      <c r="H57" s="5">
        <f>INDEX(Variables!$B$5:$B$105,MATCH($A57,Variables!$A$5:$A$105,0))&amp;IF($C57="",""," | "&amp;INDEX(Mapping!$B$5:$B$26,MATCH($C57,Mapping!$A$5:$A$26,0))&amp;" | "&amp;INDEX(Mapping!$B$30:$B$41,MATCH($B57,Mapping!$A$30:$A$41,0)))</f>
        <v/>
      </c>
      <c r="I57" s="5">
        <f>INDEX(Variables!$C$5:$C$105,MATCH($A57,Variables!$A$5:$A$105,0))</f>
        <v/>
      </c>
      <c r="J57" s="5">
        <f>INDEX(Variables!$E$5:$E$105,MATCH($A57,Variables!$A$5:$A$105,0))</f>
        <v/>
      </c>
      <c r="K57" s="25">
        <f>LOWER(Settings!$C$4)&amp;".mit."&amp;$A57&amp;IF($C57="","","."&amp;$C57&amp;"."&amp;$B57)&amp;IF(INDEX(Variables!$D$5:$D$105,MATCH($A57,Variables!$A$5:$A$105,0))="","","."&amp;INDEX(Variables!$D$5:$D$105,MATCH($A57,Variables!$A$5:$A$105,0)))&amp;"."&amp;K$5</f>
        <v/>
      </c>
      <c r="L57" s="35">
        <f>INDEX(MTInputs!$J$1:$AZ$415,$D57,MATCH(L$5,MTInputs!$J$5:$AZ$5,0))</f>
        <v/>
      </c>
      <c r="M57" s="36">
        <f>INDEX(MTInputs!$J$1:$AZ$415,$D57,MATCH(M$5,MTInputs!$J$5:$AZ$5,0))</f>
        <v/>
      </c>
      <c r="N57" s="36">
        <f>INDEX(MTInputs!$J$1:$AZ$415,$D57,MATCH(N$5,MTInputs!$J$5:$AZ$5,0))</f>
        <v/>
      </c>
      <c r="O57" s="36">
        <f>INDEX(MTInputs!$J$1:$AZ$415,$D57,MATCH(O$5,MTInputs!$J$5:$AZ$5,0))</f>
        <v/>
      </c>
      <c r="P57" s="36">
        <f>INDEX(MTInputs!$J$1:$AZ$415,$D57,MATCH(P$5,MTInputs!$J$5:$AZ$5,0))</f>
        <v/>
      </c>
      <c r="Q57" s="36">
        <f>INDEX(MTInputs!$J$1:$AZ$415,$D57,MATCH(Q$5,MTInputs!$J$5:$AZ$5,0))</f>
        <v/>
      </c>
      <c r="R57" s="36">
        <f>INDEX(MTInputs!$J$1:$AZ$415,$D57,MATCH(R$5,MTInputs!$J$5:$AZ$5,0))</f>
        <v/>
      </c>
      <c r="S57" s="36">
        <f>INDEX(MTInputs!$J$1:$AZ$415,$D57,MATCH(S$5,MTInputs!$J$5:$AZ$5,0))</f>
        <v/>
      </c>
      <c r="T57" s="36">
        <f>INDEX(MTInputs!$J$1:$AZ$415,$D57,MATCH(T$5,MTInputs!$J$5:$AZ$5,0))</f>
        <v/>
      </c>
      <c r="U57" s="36">
        <f>INDEX(MTInputs!$J$1:$AZ$415,$D57,MATCH(U$5,MTInputs!$J$5:$AZ$5,0))</f>
        <v/>
      </c>
      <c r="V57" s="36">
        <f>INDEX(MTInputs!$J$1:$AZ$415,$D57,MATCH(V$5,MTInputs!$J$5:$AZ$5,0))</f>
        <v/>
      </c>
      <c r="W57" s="36">
        <f>INDEX(MTInputs!$J$1:$AZ$415,$D57,MATCH(W$5,MTInputs!$J$5:$AZ$5,0))</f>
        <v/>
      </c>
      <c r="X57" s="36">
        <f>INDEX(MTInputs!$J$1:$AZ$415,$D57,MATCH(X$5,MTInputs!$J$5:$AZ$5,0))</f>
        <v/>
      </c>
      <c r="Y57" s="36">
        <f>INDEX(MTInputs!$J$1:$AZ$415,$D57,MATCH(Y$5,MTInputs!$J$5:$AZ$5,0))</f>
        <v/>
      </c>
      <c r="Z57" s="36">
        <f>INDEX(MTInputs!$J$1:$AZ$415,$D57,MATCH(Z$5,MTInputs!$J$5:$AZ$5,0))</f>
        <v/>
      </c>
      <c r="AA57" s="36">
        <f>INDEX(MTInputs!$J$1:$AZ$415,$D57,MATCH(AA$5,MTInputs!$J$5:$AZ$5,0))</f>
        <v/>
      </c>
      <c r="AB57" s="36">
        <f>INDEX(MTInputs!$J$1:$AZ$415,$D57,MATCH(AB$5,MTInputs!$J$5:$AZ$5,0))</f>
        <v/>
      </c>
      <c r="AC57" s="36">
        <f>INDEX(MTInputs!$J$1:$AZ$415,$D57,MATCH(AC$5,MTInputs!$J$5:$AZ$5,0))</f>
        <v/>
      </c>
      <c r="AD57" s="36">
        <f>INDEX(MTInputs!$J$1:$AZ$415,$D57,MATCH(AD$5,MTInputs!$J$5:$AZ$5,0))</f>
        <v/>
      </c>
      <c r="AE57" s="25">
        <f>LOWER(Settings!$C$4)&amp;".mit."&amp;$A57&amp;IF($C57="","","."&amp;$C57&amp;"."&amp;$B57)&amp;IF(INDEX(Variables!$D$5:$D$105,MATCH($A57,Variables!$A$5:$A$105,0))="","","."&amp;INDEX(Variables!$D$5:$D$105,MATCH($A57,Variables!$A$5:$A$105,0)))&amp;"."&amp;AE$5</f>
        <v/>
      </c>
      <c r="AF57" s="35">
        <f>INDEX(MTInputs!$J$1:$AZ$415,$D57,MATCH(AF$5,MTInputs!$J$5:$AZ$5,0))</f>
        <v/>
      </c>
      <c r="AG57" s="36">
        <f>INDEX(MTInputs!$J$1:$AZ$415,$D57,MATCH(AG$5,MTInputs!$J$5:$AZ$5,0))</f>
        <v/>
      </c>
      <c r="AH57" s="36">
        <f>INDEX(MTInputs!$J$1:$AZ$415,$D57,MATCH(AH$5,MTInputs!$J$5:$AZ$5,0))</f>
        <v/>
      </c>
      <c r="AI57" s="36">
        <f>INDEX(MTInputs!$J$1:$AZ$415,$D57,MATCH(AI$5,MTInputs!$J$5:$AZ$5,0))</f>
        <v/>
      </c>
      <c r="AJ57" s="36">
        <f>INDEX(MTInputs!$J$1:$AZ$415,$D57,MATCH(AJ$5,MTInputs!$J$5:$AZ$5,0))</f>
        <v/>
      </c>
      <c r="AK57" s="36">
        <f>INDEX(MTInputs!$J$1:$AZ$415,$D57,MATCH(AK$5,MTInputs!$J$5:$AZ$5,0))</f>
        <v/>
      </c>
      <c r="AL57" s="36">
        <f>INDEX(MTInputs!$J$1:$AZ$415,$D57,MATCH(AL$5,MTInputs!$J$5:$AZ$5,0))</f>
        <v/>
      </c>
      <c r="AM57" s="36">
        <f>INDEX(MTInputs!$J$1:$AZ$415,$D57,MATCH(AM$5,MTInputs!$J$5:$AZ$5,0))</f>
        <v/>
      </c>
      <c r="AN57" s="36">
        <f>INDEX(MTInputs!$J$1:$AZ$415,$D57,MATCH(AN$5,MTInputs!$J$5:$AZ$5,0))</f>
        <v/>
      </c>
      <c r="AO57" s="36">
        <f>INDEX(MTInputs!$J$1:$AZ$415,$D57,MATCH(AO$5,MTInputs!$J$5:$AZ$5,0))</f>
        <v/>
      </c>
      <c r="AP57" s="36">
        <f>INDEX(MTInputs!$J$1:$AZ$415,$D57,MATCH(AP$5,MTInputs!$J$5:$AZ$5,0))</f>
        <v/>
      </c>
      <c r="AQ57" s="36">
        <f>INDEX(MTInputs!$J$1:$AZ$415,$D57,MATCH(AQ$5,MTInputs!$J$5:$AZ$5,0))</f>
        <v/>
      </c>
      <c r="AR57" s="36">
        <f>INDEX(MTInputs!$J$1:$AZ$415,$D57,MATCH(AR$5,MTInputs!$J$5:$AZ$5,0))</f>
        <v/>
      </c>
      <c r="AS57" s="36">
        <f>INDEX(MTInputs!$J$1:$AZ$415,$D57,MATCH(AS$5,MTInputs!$J$5:$AZ$5,0))</f>
        <v/>
      </c>
      <c r="AT57" s="36">
        <f>INDEX(MTInputs!$J$1:$AZ$415,$D57,MATCH(AT$5,MTInputs!$J$5:$AZ$5,0))</f>
        <v/>
      </c>
      <c r="AU57" s="36">
        <f>INDEX(MTInputs!$J$1:$AZ$415,$D57,MATCH(AU$5,MTInputs!$J$5:$AZ$5,0))</f>
        <v/>
      </c>
      <c r="AV57" s="36">
        <f>INDEX(MTInputs!$J$1:$AZ$415,$D57,MATCH(AV$5,MTInputs!$J$5:$AZ$5,0))</f>
        <v/>
      </c>
      <c r="AW57" s="36">
        <f>INDEX(MTInputs!$J$1:$AZ$415,$D57,MATCH(AW$5,MTInputs!$J$5:$AZ$5,0))</f>
        <v/>
      </c>
      <c r="AX57" s="36">
        <f>INDEX(MTInputs!$J$1:$AZ$415,$D57,MATCH(AX$5,MTInputs!$J$5:$AZ$5,0))</f>
        <v/>
      </c>
    </row>
    <row r="58" hidden="1" outlineLevel="1">
      <c r="A58" s="5" t="inlineStr">
        <is>
          <t>fpr.s</t>
        </is>
      </c>
      <c r="B58" s="5" t="inlineStr">
        <is>
          <t>gso</t>
        </is>
      </c>
      <c r="C58" s="5" t="inlineStr">
        <is>
          <t>all</t>
        </is>
      </c>
      <c r="D58" s="8" t="n">
        <v>150</v>
      </c>
      <c r="H58" s="5">
        <f>INDEX(Variables!$B$5:$B$105,MATCH($A58,Variables!$A$5:$A$105,0))&amp;IF($C58="",""," | "&amp;INDEX(Mapping!$B$5:$B$26,MATCH($C58,Mapping!$A$5:$A$26,0))&amp;" | "&amp;INDEX(Mapping!$B$30:$B$41,MATCH($B58,Mapping!$A$30:$A$41,0)))</f>
        <v/>
      </c>
      <c r="I58" s="5">
        <f>INDEX(Variables!$C$5:$C$105,MATCH($A58,Variables!$A$5:$A$105,0))</f>
        <v/>
      </c>
      <c r="J58" s="5">
        <f>INDEX(Variables!$E$5:$E$105,MATCH($A58,Variables!$A$5:$A$105,0))</f>
        <v/>
      </c>
      <c r="K58" s="25">
        <f>LOWER(Settings!$C$4)&amp;".mit."&amp;$A58&amp;IF($C58="","","."&amp;$C58&amp;"."&amp;$B58)&amp;IF(INDEX(Variables!$D$5:$D$105,MATCH($A58,Variables!$A$5:$A$105,0))="","","."&amp;INDEX(Variables!$D$5:$D$105,MATCH($A58,Variables!$A$5:$A$105,0)))&amp;"."&amp;K$5</f>
        <v/>
      </c>
      <c r="L58" s="35">
        <f>INDEX(MTInputs!$J$1:$AZ$415,$D58,MATCH(L$5,MTInputs!$J$5:$AZ$5,0))</f>
        <v/>
      </c>
      <c r="M58" s="36">
        <f>INDEX(MTInputs!$J$1:$AZ$415,$D58,MATCH(M$5,MTInputs!$J$5:$AZ$5,0))</f>
        <v/>
      </c>
      <c r="N58" s="36">
        <f>INDEX(MTInputs!$J$1:$AZ$415,$D58,MATCH(N$5,MTInputs!$J$5:$AZ$5,0))</f>
        <v/>
      </c>
      <c r="O58" s="36">
        <f>INDEX(MTInputs!$J$1:$AZ$415,$D58,MATCH(O$5,MTInputs!$J$5:$AZ$5,0))</f>
        <v/>
      </c>
      <c r="P58" s="36">
        <f>INDEX(MTInputs!$J$1:$AZ$415,$D58,MATCH(P$5,MTInputs!$J$5:$AZ$5,0))</f>
        <v/>
      </c>
      <c r="Q58" s="36">
        <f>INDEX(MTInputs!$J$1:$AZ$415,$D58,MATCH(Q$5,MTInputs!$J$5:$AZ$5,0))</f>
        <v/>
      </c>
      <c r="R58" s="36">
        <f>INDEX(MTInputs!$J$1:$AZ$415,$D58,MATCH(R$5,MTInputs!$J$5:$AZ$5,0))</f>
        <v/>
      </c>
      <c r="S58" s="36">
        <f>INDEX(MTInputs!$J$1:$AZ$415,$D58,MATCH(S$5,MTInputs!$J$5:$AZ$5,0))</f>
        <v/>
      </c>
      <c r="T58" s="36">
        <f>INDEX(MTInputs!$J$1:$AZ$415,$D58,MATCH(T$5,MTInputs!$J$5:$AZ$5,0))</f>
        <v/>
      </c>
      <c r="U58" s="36">
        <f>INDEX(MTInputs!$J$1:$AZ$415,$D58,MATCH(U$5,MTInputs!$J$5:$AZ$5,0))</f>
        <v/>
      </c>
      <c r="V58" s="36">
        <f>INDEX(MTInputs!$J$1:$AZ$415,$D58,MATCH(V$5,MTInputs!$J$5:$AZ$5,0))</f>
        <v/>
      </c>
      <c r="W58" s="36">
        <f>INDEX(MTInputs!$J$1:$AZ$415,$D58,MATCH(W$5,MTInputs!$J$5:$AZ$5,0))</f>
        <v/>
      </c>
      <c r="X58" s="36">
        <f>INDEX(MTInputs!$J$1:$AZ$415,$D58,MATCH(X$5,MTInputs!$J$5:$AZ$5,0))</f>
        <v/>
      </c>
      <c r="Y58" s="36">
        <f>INDEX(MTInputs!$J$1:$AZ$415,$D58,MATCH(Y$5,MTInputs!$J$5:$AZ$5,0))</f>
        <v/>
      </c>
      <c r="Z58" s="36">
        <f>INDEX(MTInputs!$J$1:$AZ$415,$D58,MATCH(Z$5,MTInputs!$J$5:$AZ$5,0))</f>
        <v/>
      </c>
      <c r="AA58" s="36">
        <f>INDEX(MTInputs!$J$1:$AZ$415,$D58,MATCH(AA$5,MTInputs!$J$5:$AZ$5,0))</f>
        <v/>
      </c>
      <c r="AB58" s="36">
        <f>INDEX(MTInputs!$J$1:$AZ$415,$D58,MATCH(AB$5,MTInputs!$J$5:$AZ$5,0))</f>
        <v/>
      </c>
      <c r="AC58" s="36">
        <f>INDEX(MTInputs!$J$1:$AZ$415,$D58,MATCH(AC$5,MTInputs!$J$5:$AZ$5,0))</f>
        <v/>
      </c>
      <c r="AD58" s="36">
        <f>INDEX(MTInputs!$J$1:$AZ$415,$D58,MATCH(AD$5,MTInputs!$J$5:$AZ$5,0))</f>
        <v/>
      </c>
      <c r="AE58" s="25">
        <f>LOWER(Settings!$C$4)&amp;".mit."&amp;$A58&amp;IF($C58="","","."&amp;$C58&amp;"."&amp;$B58)&amp;IF(INDEX(Variables!$D$5:$D$105,MATCH($A58,Variables!$A$5:$A$105,0))="","","."&amp;INDEX(Variables!$D$5:$D$105,MATCH($A58,Variables!$A$5:$A$105,0)))&amp;"."&amp;AE$5</f>
        <v/>
      </c>
      <c r="AF58" s="35">
        <f>INDEX(MTInputs!$J$1:$AZ$415,$D58,MATCH(AF$5,MTInputs!$J$5:$AZ$5,0))</f>
        <v/>
      </c>
      <c r="AG58" s="36">
        <f>INDEX(MTInputs!$J$1:$AZ$415,$D58,MATCH(AG$5,MTInputs!$J$5:$AZ$5,0))</f>
        <v/>
      </c>
      <c r="AH58" s="36">
        <f>INDEX(MTInputs!$J$1:$AZ$415,$D58,MATCH(AH$5,MTInputs!$J$5:$AZ$5,0))</f>
        <v/>
      </c>
      <c r="AI58" s="36">
        <f>INDEX(MTInputs!$J$1:$AZ$415,$D58,MATCH(AI$5,MTInputs!$J$5:$AZ$5,0))</f>
        <v/>
      </c>
      <c r="AJ58" s="36">
        <f>INDEX(MTInputs!$J$1:$AZ$415,$D58,MATCH(AJ$5,MTInputs!$J$5:$AZ$5,0))</f>
        <v/>
      </c>
      <c r="AK58" s="36">
        <f>INDEX(MTInputs!$J$1:$AZ$415,$D58,MATCH(AK$5,MTInputs!$J$5:$AZ$5,0))</f>
        <v/>
      </c>
      <c r="AL58" s="36">
        <f>INDEX(MTInputs!$J$1:$AZ$415,$D58,MATCH(AL$5,MTInputs!$J$5:$AZ$5,0))</f>
        <v/>
      </c>
      <c r="AM58" s="36">
        <f>INDEX(MTInputs!$J$1:$AZ$415,$D58,MATCH(AM$5,MTInputs!$J$5:$AZ$5,0))</f>
        <v/>
      </c>
      <c r="AN58" s="36">
        <f>INDEX(MTInputs!$J$1:$AZ$415,$D58,MATCH(AN$5,MTInputs!$J$5:$AZ$5,0))</f>
        <v/>
      </c>
      <c r="AO58" s="36">
        <f>INDEX(MTInputs!$J$1:$AZ$415,$D58,MATCH(AO$5,MTInputs!$J$5:$AZ$5,0))</f>
        <v/>
      </c>
      <c r="AP58" s="36">
        <f>INDEX(MTInputs!$J$1:$AZ$415,$D58,MATCH(AP$5,MTInputs!$J$5:$AZ$5,0))</f>
        <v/>
      </c>
      <c r="AQ58" s="36">
        <f>INDEX(MTInputs!$J$1:$AZ$415,$D58,MATCH(AQ$5,MTInputs!$J$5:$AZ$5,0))</f>
        <v/>
      </c>
      <c r="AR58" s="36">
        <f>INDEX(MTInputs!$J$1:$AZ$415,$D58,MATCH(AR$5,MTInputs!$J$5:$AZ$5,0))</f>
        <v/>
      </c>
      <c r="AS58" s="36">
        <f>INDEX(MTInputs!$J$1:$AZ$415,$D58,MATCH(AS$5,MTInputs!$J$5:$AZ$5,0))</f>
        <v/>
      </c>
      <c r="AT58" s="36">
        <f>INDEX(MTInputs!$J$1:$AZ$415,$D58,MATCH(AT$5,MTInputs!$J$5:$AZ$5,0))</f>
        <v/>
      </c>
      <c r="AU58" s="36">
        <f>INDEX(MTInputs!$J$1:$AZ$415,$D58,MATCH(AU$5,MTInputs!$J$5:$AZ$5,0))</f>
        <v/>
      </c>
      <c r="AV58" s="36">
        <f>INDEX(MTInputs!$J$1:$AZ$415,$D58,MATCH(AV$5,MTInputs!$J$5:$AZ$5,0))</f>
        <v/>
      </c>
      <c r="AW58" s="36">
        <f>INDEX(MTInputs!$J$1:$AZ$415,$D58,MATCH(AW$5,MTInputs!$J$5:$AZ$5,0))</f>
        <v/>
      </c>
      <c r="AX58" s="36">
        <f>INDEX(MTInputs!$J$1:$AZ$415,$D58,MATCH(AX$5,MTInputs!$J$5:$AZ$5,0))</f>
        <v/>
      </c>
    </row>
    <row r="59" hidden="1" outlineLevel="1">
      <c r="A59" s="5" t="inlineStr">
        <is>
          <t>fpr.s</t>
        </is>
      </c>
      <c r="B59" s="5" t="inlineStr">
        <is>
          <t>die</t>
        </is>
      </c>
      <c r="C59" s="5" t="inlineStr">
        <is>
          <t>all</t>
        </is>
      </c>
      <c r="D59" s="8" t="n">
        <v>151</v>
      </c>
      <c r="H59" s="5">
        <f>INDEX(Variables!$B$5:$B$105,MATCH($A59,Variables!$A$5:$A$105,0))&amp;IF($C59="",""," | "&amp;INDEX(Mapping!$B$5:$B$26,MATCH($C59,Mapping!$A$5:$A$26,0))&amp;" | "&amp;INDEX(Mapping!$B$30:$B$41,MATCH($B59,Mapping!$A$30:$A$41,0)))</f>
        <v/>
      </c>
      <c r="I59" s="5">
        <f>INDEX(Variables!$C$5:$C$105,MATCH($A59,Variables!$A$5:$A$105,0))</f>
        <v/>
      </c>
      <c r="J59" s="5">
        <f>INDEX(Variables!$E$5:$E$105,MATCH($A59,Variables!$A$5:$A$105,0))</f>
        <v/>
      </c>
      <c r="K59" s="25">
        <f>LOWER(Settings!$C$4)&amp;".mit."&amp;$A59&amp;IF($C59="","","."&amp;$C59&amp;"."&amp;$B59)&amp;IF(INDEX(Variables!$D$5:$D$105,MATCH($A59,Variables!$A$5:$A$105,0))="","","."&amp;INDEX(Variables!$D$5:$D$105,MATCH($A59,Variables!$A$5:$A$105,0)))&amp;"."&amp;K$5</f>
        <v/>
      </c>
      <c r="L59" s="35">
        <f>INDEX(MTInputs!$J$1:$AZ$415,$D59,MATCH(L$5,MTInputs!$J$5:$AZ$5,0))</f>
        <v/>
      </c>
      <c r="M59" s="36">
        <f>INDEX(MTInputs!$J$1:$AZ$415,$D59,MATCH(M$5,MTInputs!$J$5:$AZ$5,0))</f>
        <v/>
      </c>
      <c r="N59" s="36">
        <f>INDEX(MTInputs!$J$1:$AZ$415,$D59,MATCH(N$5,MTInputs!$J$5:$AZ$5,0))</f>
        <v/>
      </c>
      <c r="O59" s="36">
        <f>INDEX(MTInputs!$J$1:$AZ$415,$D59,MATCH(O$5,MTInputs!$J$5:$AZ$5,0))</f>
        <v/>
      </c>
      <c r="P59" s="36">
        <f>INDEX(MTInputs!$J$1:$AZ$415,$D59,MATCH(P$5,MTInputs!$J$5:$AZ$5,0))</f>
        <v/>
      </c>
      <c r="Q59" s="36">
        <f>INDEX(MTInputs!$J$1:$AZ$415,$D59,MATCH(Q$5,MTInputs!$J$5:$AZ$5,0))</f>
        <v/>
      </c>
      <c r="R59" s="36">
        <f>INDEX(MTInputs!$J$1:$AZ$415,$D59,MATCH(R$5,MTInputs!$J$5:$AZ$5,0))</f>
        <v/>
      </c>
      <c r="S59" s="36">
        <f>INDEX(MTInputs!$J$1:$AZ$415,$D59,MATCH(S$5,MTInputs!$J$5:$AZ$5,0))</f>
        <v/>
      </c>
      <c r="T59" s="36">
        <f>INDEX(MTInputs!$J$1:$AZ$415,$D59,MATCH(T$5,MTInputs!$J$5:$AZ$5,0))</f>
        <v/>
      </c>
      <c r="U59" s="36">
        <f>INDEX(MTInputs!$J$1:$AZ$415,$D59,MATCH(U$5,MTInputs!$J$5:$AZ$5,0))</f>
        <v/>
      </c>
      <c r="V59" s="36">
        <f>INDEX(MTInputs!$J$1:$AZ$415,$D59,MATCH(V$5,MTInputs!$J$5:$AZ$5,0))</f>
        <v/>
      </c>
      <c r="W59" s="36">
        <f>INDEX(MTInputs!$J$1:$AZ$415,$D59,MATCH(W$5,MTInputs!$J$5:$AZ$5,0))</f>
        <v/>
      </c>
      <c r="X59" s="36">
        <f>INDEX(MTInputs!$J$1:$AZ$415,$D59,MATCH(X$5,MTInputs!$J$5:$AZ$5,0))</f>
        <v/>
      </c>
      <c r="Y59" s="36">
        <f>INDEX(MTInputs!$J$1:$AZ$415,$D59,MATCH(Y$5,MTInputs!$J$5:$AZ$5,0))</f>
        <v/>
      </c>
      <c r="Z59" s="36">
        <f>INDEX(MTInputs!$J$1:$AZ$415,$D59,MATCH(Z$5,MTInputs!$J$5:$AZ$5,0))</f>
        <v/>
      </c>
      <c r="AA59" s="36">
        <f>INDEX(MTInputs!$J$1:$AZ$415,$D59,MATCH(AA$5,MTInputs!$J$5:$AZ$5,0))</f>
        <v/>
      </c>
      <c r="AB59" s="36">
        <f>INDEX(MTInputs!$J$1:$AZ$415,$D59,MATCH(AB$5,MTInputs!$J$5:$AZ$5,0))</f>
        <v/>
      </c>
      <c r="AC59" s="36">
        <f>INDEX(MTInputs!$J$1:$AZ$415,$D59,MATCH(AC$5,MTInputs!$J$5:$AZ$5,0))</f>
        <v/>
      </c>
      <c r="AD59" s="36">
        <f>INDEX(MTInputs!$J$1:$AZ$415,$D59,MATCH(AD$5,MTInputs!$J$5:$AZ$5,0))</f>
        <v/>
      </c>
      <c r="AE59" s="25">
        <f>LOWER(Settings!$C$4)&amp;".mit."&amp;$A59&amp;IF($C59="","","."&amp;$C59&amp;"."&amp;$B59)&amp;IF(INDEX(Variables!$D$5:$D$105,MATCH($A59,Variables!$A$5:$A$105,0))="","","."&amp;INDEX(Variables!$D$5:$D$105,MATCH($A59,Variables!$A$5:$A$105,0)))&amp;"."&amp;AE$5</f>
        <v/>
      </c>
      <c r="AF59" s="35">
        <f>INDEX(MTInputs!$J$1:$AZ$415,$D59,MATCH(AF$5,MTInputs!$J$5:$AZ$5,0))</f>
        <v/>
      </c>
      <c r="AG59" s="36">
        <f>INDEX(MTInputs!$J$1:$AZ$415,$D59,MATCH(AG$5,MTInputs!$J$5:$AZ$5,0))</f>
        <v/>
      </c>
      <c r="AH59" s="36">
        <f>INDEX(MTInputs!$J$1:$AZ$415,$D59,MATCH(AH$5,MTInputs!$J$5:$AZ$5,0))</f>
        <v/>
      </c>
      <c r="AI59" s="36">
        <f>INDEX(MTInputs!$J$1:$AZ$415,$D59,MATCH(AI$5,MTInputs!$J$5:$AZ$5,0))</f>
        <v/>
      </c>
      <c r="AJ59" s="36">
        <f>INDEX(MTInputs!$J$1:$AZ$415,$D59,MATCH(AJ$5,MTInputs!$J$5:$AZ$5,0))</f>
        <v/>
      </c>
      <c r="AK59" s="36">
        <f>INDEX(MTInputs!$J$1:$AZ$415,$D59,MATCH(AK$5,MTInputs!$J$5:$AZ$5,0))</f>
        <v/>
      </c>
      <c r="AL59" s="36">
        <f>INDEX(MTInputs!$J$1:$AZ$415,$D59,MATCH(AL$5,MTInputs!$J$5:$AZ$5,0))</f>
        <v/>
      </c>
      <c r="AM59" s="36">
        <f>INDEX(MTInputs!$J$1:$AZ$415,$D59,MATCH(AM$5,MTInputs!$J$5:$AZ$5,0))</f>
        <v/>
      </c>
      <c r="AN59" s="36">
        <f>INDEX(MTInputs!$J$1:$AZ$415,$D59,MATCH(AN$5,MTInputs!$J$5:$AZ$5,0))</f>
        <v/>
      </c>
      <c r="AO59" s="36">
        <f>INDEX(MTInputs!$J$1:$AZ$415,$D59,MATCH(AO$5,MTInputs!$J$5:$AZ$5,0))</f>
        <v/>
      </c>
      <c r="AP59" s="36">
        <f>INDEX(MTInputs!$J$1:$AZ$415,$D59,MATCH(AP$5,MTInputs!$J$5:$AZ$5,0))</f>
        <v/>
      </c>
      <c r="AQ59" s="36">
        <f>INDEX(MTInputs!$J$1:$AZ$415,$D59,MATCH(AQ$5,MTInputs!$J$5:$AZ$5,0))</f>
        <v/>
      </c>
      <c r="AR59" s="36">
        <f>INDEX(MTInputs!$J$1:$AZ$415,$D59,MATCH(AR$5,MTInputs!$J$5:$AZ$5,0))</f>
        <v/>
      </c>
      <c r="AS59" s="36">
        <f>INDEX(MTInputs!$J$1:$AZ$415,$D59,MATCH(AS$5,MTInputs!$J$5:$AZ$5,0))</f>
        <v/>
      </c>
      <c r="AT59" s="36">
        <f>INDEX(MTInputs!$J$1:$AZ$415,$D59,MATCH(AT$5,MTInputs!$J$5:$AZ$5,0))</f>
        <v/>
      </c>
      <c r="AU59" s="36">
        <f>INDEX(MTInputs!$J$1:$AZ$415,$D59,MATCH(AU$5,MTInputs!$J$5:$AZ$5,0))</f>
        <v/>
      </c>
      <c r="AV59" s="36">
        <f>INDEX(MTInputs!$J$1:$AZ$415,$D59,MATCH(AV$5,MTInputs!$J$5:$AZ$5,0))</f>
        <v/>
      </c>
      <c r="AW59" s="36">
        <f>INDEX(MTInputs!$J$1:$AZ$415,$D59,MATCH(AW$5,MTInputs!$J$5:$AZ$5,0))</f>
        <v/>
      </c>
      <c r="AX59" s="36">
        <f>INDEX(MTInputs!$J$1:$AZ$415,$D59,MATCH(AX$5,MTInputs!$J$5:$AZ$5,0))</f>
        <v/>
      </c>
    </row>
    <row r="60" hidden="1" outlineLevel="1">
      <c r="A60" s="5" t="inlineStr">
        <is>
          <t>fpr.s</t>
        </is>
      </c>
      <c r="B60" s="5" t="inlineStr">
        <is>
          <t>lpg</t>
        </is>
      </c>
      <c r="C60" s="5" t="inlineStr">
        <is>
          <t>all</t>
        </is>
      </c>
      <c r="D60" s="8" t="n">
        <v>152</v>
      </c>
      <c r="H60" s="5">
        <f>INDEX(Variables!$B$5:$B$105,MATCH($A60,Variables!$A$5:$A$105,0))&amp;IF($C60="",""," | "&amp;INDEX(Mapping!$B$5:$B$26,MATCH($C60,Mapping!$A$5:$A$26,0))&amp;" | "&amp;INDEX(Mapping!$B$30:$B$41,MATCH($B60,Mapping!$A$30:$A$41,0)))</f>
        <v/>
      </c>
      <c r="I60" s="5">
        <f>INDEX(Variables!$C$5:$C$105,MATCH($A60,Variables!$A$5:$A$105,0))</f>
        <v/>
      </c>
      <c r="J60" s="5">
        <f>INDEX(Variables!$E$5:$E$105,MATCH($A60,Variables!$A$5:$A$105,0))</f>
        <v/>
      </c>
      <c r="K60" s="25">
        <f>LOWER(Settings!$C$4)&amp;".mit."&amp;$A60&amp;IF($C60="","","."&amp;$C60&amp;"."&amp;$B60)&amp;IF(INDEX(Variables!$D$5:$D$105,MATCH($A60,Variables!$A$5:$A$105,0))="","","."&amp;INDEX(Variables!$D$5:$D$105,MATCH($A60,Variables!$A$5:$A$105,0)))&amp;"."&amp;K$5</f>
        <v/>
      </c>
      <c r="L60" s="35">
        <f>INDEX(MTInputs!$J$1:$AZ$415,$D60,MATCH(L$5,MTInputs!$J$5:$AZ$5,0))</f>
        <v/>
      </c>
      <c r="M60" s="36">
        <f>INDEX(MTInputs!$J$1:$AZ$415,$D60,MATCH(M$5,MTInputs!$J$5:$AZ$5,0))</f>
        <v/>
      </c>
      <c r="N60" s="36">
        <f>INDEX(MTInputs!$J$1:$AZ$415,$D60,MATCH(N$5,MTInputs!$J$5:$AZ$5,0))</f>
        <v/>
      </c>
      <c r="O60" s="36">
        <f>INDEX(MTInputs!$J$1:$AZ$415,$D60,MATCH(O$5,MTInputs!$J$5:$AZ$5,0))</f>
        <v/>
      </c>
      <c r="P60" s="36">
        <f>INDEX(MTInputs!$J$1:$AZ$415,$D60,MATCH(P$5,MTInputs!$J$5:$AZ$5,0))</f>
        <v/>
      </c>
      <c r="Q60" s="36">
        <f>INDEX(MTInputs!$J$1:$AZ$415,$D60,MATCH(Q$5,MTInputs!$J$5:$AZ$5,0))</f>
        <v/>
      </c>
      <c r="R60" s="36">
        <f>INDEX(MTInputs!$J$1:$AZ$415,$D60,MATCH(R$5,MTInputs!$J$5:$AZ$5,0))</f>
        <v/>
      </c>
      <c r="S60" s="36">
        <f>INDEX(MTInputs!$J$1:$AZ$415,$D60,MATCH(S$5,MTInputs!$J$5:$AZ$5,0))</f>
        <v/>
      </c>
      <c r="T60" s="36">
        <f>INDEX(MTInputs!$J$1:$AZ$415,$D60,MATCH(T$5,MTInputs!$J$5:$AZ$5,0))</f>
        <v/>
      </c>
      <c r="U60" s="36">
        <f>INDEX(MTInputs!$J$1:$AZ$415,$D60,MATCH(U$5,MTInputs!$J$5:$AZ$5,0))</f>
        <v/>
      </c>
      <c r="V60" s="36">
        <f>INDEX(MTInputs!$J$1:$AZ$415,$D60,MATCH(V$5,MTInputs!$J$5:$AZ$5,0))</f>
        <v/>
      </c>
      <c r="W60" s="36">
        <f>INDEX(MTInputs!$J$1:$AZ$415,$D60,MATCH(W$5,MTInputs!$J$5:$AZ$5,0))</f>
        <v/>
      </c>
      <c r="X60" s="36">
        <f>INDEX(MTInputs!$J$1:$AZ$415,$D60,MATCH(X$5,MTInputs!$J$5:$AZ$5,0))</f>
        <v/>
      </c>
      <c r="Y60" s="36">
        <f>INDEX(MTInputs!$J$1:$AZ$415,$D60,MATCH(Y$5,MTInputs!$J$5:$AZ$5,0))</f>
        <v/>
      </c>
      <c r="Z60" s="36">
        <f>INDEX(MTInputs!$J$1:$AZ$415,$D60,MATCH(Z$5,MTInputs!$J$5:$AZ$5,0))</f>
        <v/>
      </c>
      <c r="AA60" s="36">
        <f>INDEX(MTInputs!$J$1:$AZ$415,$D60,MATCH(AA$5,MTInputs!$J$5:$AZ$5,0))</f>
        <v/>
      </c>
      <c r="AB60" s="36">
        <f>INDEX(MTInputs!$J$1:$AZ$415,$D60,MATCH(AB$5,MTInputs!$J$5:$AZ$5,0))</f>
        <v/>
      </c>
      <c r="AC60" s="36">
        <f>INDEX(MTInputs!$J$1:$AZ$415,$D60,MATCH(AC$5,MTInputs!$J$5:$AZ$5,0))</f>
        <v/>
      </c>
      <c r="AD60" s="36">
        <f>INDEX(MTInputs!$J$1:$AZ$415,$D60,MATCH(AD$5,MTInputs!$J$5:$AZ$5,0))</f>
        <v/>
      </c>
      <c r="AE60" s="25">
        <f>LOWER(Settings!$C$4)&amp;".mit."&amp;$A60&amp;IF($C60="","","."&amp;$C60&amp;"."&amp;$B60)&amp;IF(INDEX(Variables!$D$5:$D$105,MATCH($A60,Variables!$A$5:$A$105,0))="","","."&amp;INDEX(Variables!$D$5:$D$105,MATCH($A60,Variables!$A$5:$A$105,0)))&amp;"."&amp;AE$5</f>
        <v/>
      </c>
      <c r="AF60" s="35">
        <f>INDEX(MTInputs!$J$1:$AZ$415,$D60,MATCH(AF$5,MTInputs!$J$5:$AZ$5,0))</f>
        <v/>
      </c>
      <c r="AG60" s="36">
        <f>INDEX(MTInputs!$J$1:$AZ$415,$D60,MATCH(AG$5,MTInputs!$J$5:$AZ$5,0))</f>
        <v/>
      </c>
      <c r="AH60" s="36">
        <f>INDEX(MTInputs!$J$1:$AZ$415,$D60,MATCH(AH$5,MTInputs!$J$5:$AZ$5,0))</f>
        <v/>
      </c>
      <c r="AI60" s="36">
        <f>INDEX(MTInputs!$J$1:$AZ$415,$D60,MATCH(AI$5,MTInputs!$J$5:$AZ$5,0))</f>
        <v/>
      </c>
      <c r="AJ60" s="36">
        <f>INDEX(MTInputs!$J$1:$AZ$415,$D60,MATCH(AJ$5,MTInputs!$J$5:$AZ$5,0))</f>
        <v/>
      </c>
      <c r="AK60" s="36">
        <f>INDEX(MTInputs!$J$1:$AZ$415,$D60,MATCH(AK$5,MTInputs!$J$5:$AZ$5,0))</f>
        <v/>
      </c>
      <c r="AL60" s="36">
        <f>INDEX(MTInputs!$J$1:$AZ$415,$D60,MATCH(AL$5,MTInputs!$J$5:$AZ$5,0))</f>
        <v/>
      </c>
      <c r="AM60" s="36">
        <f>INDEX(MTInputs!$J$1:$AZ$415,$D60,MATCH(AM$5,MTInputs!$J$5:$AZ$5,0))</f>
        <v/>
      </c>
      <c r="AN60" s="36">
        <f>INDEX(MTInputs!$J$1:$AZ$415,$D60,MATCH(AN$5,MTInputs!$J$5:$AZ$5,0))</f>
        <v/>
      </c>
      <c r="AO60" s="36">
        <f>INDEX(MTInputs!$J$1:$AZ$415,$D60,MATCH(AO$5,MTInputs!$J$5:$AZ$5,0))</f>
        <v/>
      </c>
      <c r="AP60" s="36">
        <f>INDEX(MTInputs!$J$1:$AZ$415,$D60,MATCH(AP$5,MTInputs!$J$5:$AZ$5,0))</f>
        <v/>
      </c>
      <c r="AQ60" s="36">
        <f>INDEX(MTInputs!$J$1:$AZ$415,$D60,MATCH(AQ$5,MTInputs!$J$5:$AZ$5,0))</f>
        <v/>
      </c>
      <c r="AR60" s="36">
        <f>INDEX(MTInputs!$J$1:$AZ$415,$D60,MATCH(AR$5,MTInputs!$J$5:$AZ$5,0))</f>
        <v/>
      </c>
      <c r="AS60" s="36">
        <f>INDEX(MTInputs!$J$1:$AZ$415,$D60,MATCH(AS$5,MTInputs!$J$5:$AZ$5,0))</f>
        <v/>
      </c>
      <c r="AT60" s="36">
        <f>INDEX(MTInputs!$J$1:$AZ$415,$D60,MATCH(AT$5,MTInputs!$J$5:$AZ$5,0))</f>
        <v/>
      </c>
      <c r="AU60" s="36">
        <f>INDEX(MTInputs!$J$1:$AZ$415,$D60,MATCH(AU$5,MTInputs!$J$5:$AZ$5,0))</f>
        <v/>
      </c>
      <c r="AV60" s="36">
        <f>INDEX(MTInputs!$J$1:$AZ$415,$D60,MATCH(AV$5,MTInputs!$J$5:$AZ$5,0))</f>
        <v/>
      </c>
      <c r="AW60" s="36">
        <f>INDEX(MTInputs!$J$1:$AZ$415,$D60,MATCH(AW$5,MTInputs!$J$5:$AZ$5,0))</f>
        <v/>
      </c>
      <c r="AX60" s="36">
        <f>INDEX(MTInputs!$J$1:$AZ$415,$D60,MATCH(AX$5,MTInputs!$J$5:$AZ$5,0))</f>
        <v/>
      </c>
    </row>
    <row r="61" hidden="1" outlineLevel="1">
      <c r="A61" s="5" t="inlineStr">
        <is>
          <t>fpr.s</t>
        </is>
      </c>
      <c r="B61" s="5" t="inlineStr">
        <is>
          <t>ker</t>
        </is>
      </c>
      <c r="C61" s="5" t="inlineStr">
        <is>
          <t>all</t>
        </is>
      </c>
      <c r="D61" s="8" t="n">
        <v>153</v>
      </c>
      <c r="H61" s="5">
        <f>INDEX(Variables!$B$5:$B$105,MATCH($A61,Variables!$A$5:$A$105,0))&amp;IF($C61="",""," | "&amp;INDEX(Mapping!$B$5:$B$26,MATCH($C61,Mapping!$A$5:$A$26,0))&amp;" | "&amp;INDEX(Mapping!$B$30:$B$41,MATCH($B61,Mapping!$A$30:$A$41,0)))</f>
        <v/>
      </c>
      <c r="I61" s="5">
        <f>INDEX(Variables!$C$5:$C$105,MATCH($A61,Variables!$A$5:$A$105,0))</f>
        <v/>
      </c>
      <c r="J61" s="5">
        <f>INDEX(Variables!$E$5:$E$105,MATCH($A61,Variables!$A$5:$A$105,0))</f>
        <v/>
      </c>
      <c r="K61" s="25">
        <f>LOWER(Settings!$C$4)&amp;".mit."&amp;$A61&amp;IF($C61="","","."&amp;$C61&amp;"."&amp;$B61)&amp;IF(INDEX(Variables!$D$5:$D$105,MATCH($A61,Variables!$A$5:$A$105,0))="","","."&amp;INDEX(Variables!$D$5:$D$105,MATCH($A61,Variables!$A$5:$A$105,0)))&amp;"."&amp;K$5</f>
        <v/>
      </c>
      <c r="L61" s="35">
        <f>INDEX(MTInputs!$J$1:$AZ$415,$D61,MATCH(L$5,MTInputs!$J$5:$AZ$5,0))</f>
        <v/>
      </c>
      <c r="M61" s="36">
        <f>INDEX(MTInputs!$J$1:$AZ$415,$D61,MATCH(M$5,MTInputs!$J$5:$AZ$5,0))</f>
        <v/>
      </c>
      <c r="N61" s="36">
        <f>INDEX(MTInputs!$J$1:$AZ$415,$D61,MATCH(N$5,MTInputs!$J$5:$AZ$5,0))</f>
        <v/>
      </c>
      <c r="O61" s="36">
        <f>INDEX(MTInputs!$J$1:$AZ$415,$D61,MATCH(O$5,MTInputs!$J$5:$AZ$5,0))</f>
        <v/>
      </c>
      <c r="P61" s="36">
        <f>INDEX(MTInputs!$J$1:$AZ$415,$D61,MATCH(P$5,MTInputs!$J$5:$AZ$5,0))</f>
        <v/>
      </c>
      <c r="Q61" s="36">
        <f>INDEX(MTInputs!$J$1:$AZ$415,$D61,MATCH(Q$5,MTInputs!$J$5:$AZ$5,0))</f>
        <v/>
      </c>
      <c r="R61" s="36">
        <f>INDEX(MTInputs!$J$1:$AZ$415,$D61,MATCH(R$5,MTInputs!$J$5:$AZ$5,0))</f>
        <v/>
      </c>
      <c r="S61" s="36">
        <f>INDEX(MTInputs!$J$1:$AZ$415,$D61,MATCH(S$5,MTInputs!$J$5:$AZ$5,0))</f>
        <v/>
      </c>
      <c r="T61" s="36">
        <f>INDEX(MTInputs!$J$1:$AZ$415,$D61,MATCH(T$5,MTInputs!$J$5:$AZ$5,0))</f>
        <v/>
      </c>
      <c r="U61" s="36">
        <f>INDEX(MTInputs!$J$1:$AZ$415,$D61,MATCH(U$5,MTInputs!$J$5:$AZ$5,0))</f>
        <v/>
      </c>
      <c r="V61" s="36">
        <f>INDEX(MTInputs!$J$1:$AZ$415,$D61,MATCH(V$5,MTInputs!$J$5:$AZ$5,0))</f>
        <v/>
      </c>
      <c r="W61" s="36">
        <f>INDEX(MTInputs!$J$1:$AZ$415,$D61,MATCH(W$5,MTInputs!$J$5:$AZ$5,0))</f>
        <v/>
      </c>
      <c r="X61" s="36">
        <f>INDEX(MTInputs!$J$1:$AZ$415,$D61,MATCH(X$5,MTInputs!$J$5:$AZ$5,0))</f>
        <v/>
      </c>
      <c r="Y61" s="36">
        <f>INDEX(MTInputs!$J$1:$AZ$415,$D61,MATCH(Y$5,MTInputs!$J$5:$AZ$5,0))</f>
        <v/>
      </c>
      <c r="Z61" s="36">
        <f>INDEX(MTInputs!$J$1:$AZ$415,$D61,MATCH(Z$5,MTInputs!$J$5:$AZ$5,0))</f>
        <v/>
      </c>
      <c r="AA61" s="36">
        <f>INDEX(MTInputs!$J$1:$AZ$415,$D61,MATCH(AA$5,MTInputs!$J$5:$AZ$5,0))</f>
        <v/>
      </c>
      <c r="AB61" s="36">
        <f>INDEX(MTInputs!$J$1:$AZ$415,$D61,MATCH(AB$5,MTInputs!$J$5:$AZ$5,0))</f>
        <v/>
      </c>
      <c r="AC61" s="36">
        <f>INDEX(MTInputs!$J$1:$AZ$415,$D61,MATCH(AC$5,MTInputs!$J$5:$AZ$5,0))</f>
        <v/>
      </c>
      <c r="AD61" s="36">
        <f>INDEX(MTInputs!$J$1:$AZ$415,$D61,MATCH(AD$5,MTInputs!$J$5:$AZ$5,0))</f>
        <v/>
      </c>
      <c r="AE61" s="25">
        <f>LOWER(Settings!$C$4)&amp;".mit."&amp;$A61&amp;IF($C61="","","."&amp;$C61&amp;"."&amp;$B61)&amp;IF(INDEX(Variables!$D$5:$D$105,MATCH($A61,Variables!$A$5:$A$105,0))="","","."&amp;INDEX(Variables!$D$5:$D$105,MATCH($A61,Variables!$A$5:$A$105,0)))&amp;"."&amp;AE$5</f>
        <v/>
      </c>
      <c r="AF61" s="35">
        <f>INDEX(MTInputs!$J$1:$AZ$415,$D61,MATCH(AF$5,MTInputs!$J$5:$AZ$5,0))</f>
        <v/>
      </c>
      <c r="AG61" s="36">
        <f>INDEX(MTInputs!$J$1:$AZ$415,$D61,MATCH(AG$5,MTInputs!$J$5:$AZ$5,0))</f>
        <v/>
      </c>
      <c r="AH61" s="36">
        <f>INDEX(MTInputs!$J$1:$AZ$415,$D61,MATCH(AH$5,MTInputs!$J$5:$AZ$5,0))</f>
        <v/>
      </c>
      <c r="AI61" s="36">
        <f>INDEX(MTInputs!$J$1:$AZ$415,$D61,MATCH(AI$5,MTInputs!$J$5:$AZ$5,0))</f>
        <v/>
      </c>
      <c r="AJ61" s="36">
        <f>INDEX(MTInputs!$J$1:$AZ$415,$D61,MATCH(AJ$5,MTInputs!$J$5:$AZ$5,0))</f>
        <v/>
      </c>
      <c r="AK61" s="36">
        <f>INDEX(MTInputs!$J$1:$AZ$415,$D61,MATCH(AK$5,MTInputs!$J$5:$AZ$5,0))</f>
        <v/>
      </c>
      <c r="AL61" s="36">
        <f>INDEX(MTInputs!$J$1:$AZ$415,$D61,MATCH(AL$5,MTInputs!$J$5:$AZ$5,0))</f>
        <v/>
      </c>
      <c r="AM61" s="36">
        <f>INDEX(MTInputs!$J$1:$AZ$415,$D61,MATCH(AM$5,MTInputs!$J$5:$AZ$5,0))</f>
        <v/>
      </c>
      <c r="AN61" s="36">
        <f>INDEX(MTInputs!$J$1:$AZ$415,$D61,MATCH(AN$5,MTInputs!$J$5:$AZ$5,0))</f>
        <v/>
      </c>
      <c r="AO61" s="36">
        <f>INDEX(MTInputs!$J$1:$AZ$415,$D61,MATCH(AO$5,MTInputs!$J$5:$AZ$5,0))</f>
        <v/>
      </c>
      <c r="AP61" s="36">
        <f>INDEX(MTInputs!$J$1:$AZ$415,$D61,MATCH(AP$5,MTInputs!$J$5:$AZ$5,0))</f>
        <v/>
      </c>
      <c r="AQ61" s="36">
        <f>INDEX(MTInputs!$J$1:$AZ$415,$D61,MATCH(AQ$5,MTInputs!$J$5:$AZ$5,0))</f>
        <v/>
      </c>
      <c r="AR61" s="36">
        <f>INDEX(MTInputs!$J$1:$AZ$415,$D61,MATCH(AR$5,MTInputs!$J$5:$AZ$5,0))</f>
        <v/>
      </c>
      <c r="AS61" s="36">
        <f>INDEX(MTInputs!$J$1:$AZ$415,$D61,MATCH(AS$5,MTInputs!$J$5:$AZ$5,0))</f>
        <v/>
      </c>
      <c r="AT61" s="36">
        <f>INDEX(MTInputs!$J$1:$AZ$415,$D61,MATCH(AT$5,MTInputs!$J$5:$AZ$5,0))</f>
        <v/>
      </c>
      <c r="AU61" s="36">
        <f>INDEX(MTInputs!$J$1:$AZ$415,$D61,MATCH(AU$5,MTInputs!$J$5:$AZ$5,0))</f>
        <v/>
      </c>
      <c r="AV61" s="36">
        <f>INDEX(MTInputs!$J$1:$AZ$415,$D61,MATCH(AV$5,MTInputs!$J$5:$AZ$5,0))</f>
        <v/>
      </c>
      <c r="AW61" s="36">
        <f>INDEX(MTInputs!$J$1:$AZ$415,$D61,MATCH(AW$5,MTInputs!$J$5:$AZ$5,0))</f>
        <v/>
      </c>
      <c r="AX61" s="36">
        <f>INDEX(MTInputs!$J$1:$AZ$415,$D61,MATCH(AX$5,MTInputs!$J$5:$AZ$5,0))</f>
        <v/>
      </c>
    </row>
    <row r="62" hidden="1" outlineLevel="1">
      <c r="A62" s="5" t="inlineStr">
        <is>
          <t>fpr.s</t>
        </is>
      </c>
      <c r="B62" s="5" t="inlineStr">
        <is>
          <t>oop</t>
        </is>
      </c>
      <c r="C62" s="5" t="inlineStr">
        <is>
          <t>all</t>
        </is>
      </c>
      <c r="D62" s="8" t="n">
        <v>154</v>
      </c>
      <c r="H62" s="5">
        <f>INDEX(Variables!$B$5:$B$105,MATCH($A62,Variables!$A$5:$A$105,0))&amp;IF($C62="",""," | "&amp;INDEX(Mapping!$B$5:$B$26,MATCH($C62,Mapping!$A$5:$A$26,0))&amp;" | "&amp;INDEX(Mapping!$B$30:$B$41,MATCH($B62,Mapping!$A$30:$A$41,0)))</f>
        <v/>
      </c>
      <c r="I62" s="5">
        <f>INDEX(Variables!$C$5:$C$105,MATCH($A62,Variables!$A$5:$A$105,0))</f>
        <v/>
      </c>
      <c r="J62" s="5">
        <f>INDEX(Variables!$E$5:$E$105,MATCH($A62,Variables!$A$5:$A$105,0))</f>
        <v/>
      </c>
      <c r="K62" s="25">
        <f>LOWER(Settings!$C$4)&amp;".mit."&amp;$A62&amp;IF($C62="","","."&amp;$C62&amp;"."&amp;$B62)&amp;IF(INDEX(Variables!$D$5:$D$105,MATCH($A62,Variables!$A$5:$A$105,0))="","","."&amp;INDEX(Variables!$D$5:$D$105,MATCH($A62,Variables!$A$5:$A$105,0)))&amp;"."&amp;K$5</f>
        <v/>
      </c>
      <c r="L62" s="35">
        <f>INDEX(MTInputs!$J$1:$AZ$415,$D62,MATCH(L$5,MTInputs!$J$5:$AZ$5,0))</f>
        <v/>
      </c>
      <c r="M62" s="36">
        <f>INDEX(MTInputs!$J$1:$AZ$415,$D62,MATCH(M$5,MTInputs!$J$5:$AZ$5,0))</f>
        <v/>
      </c>
      <c r="N62" s="36">
        <f>INDEX(MTInputs!$J$1:$AZ$415,$D62,MATCH(N$5,MTInputs!$J$5:$AZ$5,0))</f>
        <v/>
      </c>
      <c r="O62" s="36">
        <f>INDEX(MTInputs!$J$1:$AZ$415,$D62,MATCH(O$5,MTInputs!$J$5:$AZ$5,0))</f>
        <v/>
      </c>
      <c r="P62" s="36">
        <f>INDEX(MTInputs!$J$1:$AZ$415,$D62,MATCH(P$5,MTInputs!$J$5:$AZ$5,0))</f>
        <v/>
      </c>
      <c r="Q62" s="36">
        <f>INDEX(MTInputs!$J$1:$AZ$415,$D62,MATCH(Q$5,MTInputs!$J$5:$AZ$5,0))</f>
        <v/>
      </c>
      <c r="R62" s="36">
        <f>INDEX(MTInputs!$J$1:$AZ$415,$D62,MATCH(R$5,MTInputs!$J$5:$AZ$5,0))</f>
        <v/>
      </c>
      <c r="S62" s="36">
        <f>INDEX(MTInputs!$J$1:$AZ$415,$D62,MATCH(S$5,MTInputs!$J$5:$AZ$5,0))</f>
        <v/>
      </c>
      <c r="T62" s="36">
        <f>INDEX(MTInputs!$J$1:$AZ$415,$D62,MATCH(T$5,MTInputs!$J$5:$AZ$5,0))</f>
        <v/>
      </c>
      <c r="U62" s="36">
        <f>INDEX(MTInputs!$J$1:$AZ$415,$D62,MATCH(U$5,MTInputs!$J$5:$AZ$5,0))</f>
        <v/>
      </c>
      <c r="V62" s="36">
        <f>INDEX(MTInputs!$J$1:$AZ$415,$D62,MATCH(V$5,MTInputs!$J$5:$AZ$5,0))</f>
        <v/>
      </c>
      <c r="W62" s="36">
        <f>INDEX(MTInputs!$J$1:$AZ$415,$D62,MATCH(W$5,MTInputs!$J$5:$AZ$5,0))</f>
        <v/>
      </c>
      <c r="X62" s="36">
        <f>INDEX(MTInputs!$J$1:$AZ$415,$D62,MATCH(X$5,MTInputs!$J$5:$AZ$5,0))</f>
        <v/>
      </c>
      <c r="Y62" s="36">
        <f>INDEX(MTInputs!$J$1:$AZ$415,$D62,MATCH(Y$5,MTInputs!$J$5:$AZ$5,0))</f>
        <v/>
      </c>
      <c r="Z62" s="36">
        <f>INDEX(MTInputs!$J$1:$AZ$415,$D62,MATCH(Z$5,MTInputs!$J$5:$AZ$5,0))</f>
        <v/>
      </c>
      <c r="AA62" s="36">
        <f>INDEX(MTInputs!$J$1:$AZ$415,$D62,MATCH(AA$5,MTInputs!$J$5:$AZ$5,0))</f>
        <v/>
      </c>
      <c r="AB62" s="36">
        <f>INDEX(MTInputs!$J$1:$AZ$415,$D62,MATCH(AB$5,MTInputs!$J$5:$AZ$5,0))</f>
        <v/>
      </c>
      <c r="AC62" s="36">
        <f>INDEX(MTInputs!$J$1:$AZ$415,$D62,MATCH(AC$5,MTInputs!$J$5:$AZ$5,0))</f>
        <v/>
      </c>
      <c r="AD62" s="36">
        <f>INDEX(MTInputs!$J$1:$AZ$415,$D62,MATCH(AD$5,MTInputs!$J$5:$AZ$5,0))</f>
        <v/>
      </c>
      <c r="AE62" s="25">
        <f>LOWER(Settings!$C$4)&amp;".mit."&amp;$A62&amp;IF($C62="","","."&amp;$C62&amp;"."&amp;$B62)&amp;IF(INDEX(Variables!$D$5:$D$105,MATCH($A62,Variables!$A$5:$A$105,0))="","","."&amp;INDEX(Variables!$D$5:$D$105,MATCH($A62,Variables!$A$5:$A$105,0)))&amp;"."&amp;AE$5</f>
        <v/>
      </c>
      <c r="AF62" s="35">
        <f>INDEX(MTInputs!$J$1:$AZ$415,$D62,MATCH(AF$5,MTInputs!$J$5:$AZ$5,0))</f>
        <v/>
      </c>
      <c r="AG62" s="36">
        <f>INDEX(MTInputs!$J$1:$AZ$415,$D62,MATCH(AG$5,MTInputs!$J$5:$AZ$5,0))</f>
        <v/>
      </c>
      <c r="AH62" s="36">
        <f>INDEX(MTInputs!$J$1:$AZ$415,$D62,MATCH(AH$5,MTInputs!$J$5:$AZ$5,0))</f>
        <v/>
      </c>
      <c r="AI62" s="36">
        <f>INDEX(MTInputs!$J$1:$AZ$415,$D62,MATCH(AI$5,MTInputs!$J$5:$AZ$5,0))</f>
        <v/>
      </c>
      <c r="AJ62" s="36">
        <f>INDEX(MTInputs!$J$1:$AZ$415,$D62,MATCH(AJ$5,MTInputs!$J$5:$AZ$5,0))</f>
        <v/>
      </c>
      <c r="AK62" s="36">
        <f>INDEX(MTInputs!$J$1:$AZ$415,$D62,MATCH(AK$5,MTInputs!$J$5:$AZ$5,0))</f>
        <v/>
      </c>
      <c r="AL62" s="36">
        <f>INDEX(MTInputs!$J$1:$AZ$415,$D62,MATCH(AL$5,MTInputs!$J$5:$AZ$5,0))</f>
        <v/>
      </c>
      <c r="AM62" s="36">
        <f>INDEX(MTInputs!$J$1:$AZ$415,$D62,MATCH(AM$5,MTInputs!$J$5:$AZ$5,0))</f>
        <v/>
      </c>
      <c r="AN62" s="36">
        <f>INDEX(MTInputs!$J$1:$AZ$415,$D62,MATCH(AN$5,MTInputs!$J$5:$AZ$5,0))</f>
        <v/>
      </c>
      <c r="AO62" s="36">
        <f>INDEX(MTInputs!$J$1:$AZ$415,$D62,MATCH(AO$5,MTInputs!$J$5:$AZ$5,0))</f>
        <v/>
      </c>
      <c r="AP62" s="36">
        <f>INDEX(MTInputs!$J$1:$AZ$415,$D62,MATCH(AP$5,MTInputs!$J$5:$AZ$5,0))</f>
        <v/>
      </c>
      <c r="AQ62" s="36">
        <f>INDEX(MTInputs!$J$1:$AZ$415,$D62,MATCH(AQ$5,MTInputs!$J$5:$AZ$5,0))</f>
        <v/>
      </c>
      <c r="AR62" s="36">
        <f>INDEX(MTInputs!$J$1:$AZ$415,$D62,MATCH(AR$5,MTInputs!$J$5:$AZ$5,0))</f>
        <v/>
      </c>
      <c r="AS62" s="36">
        <f>INDEX(MTInputs!$J$1:$AZ$415,$D62,MATCH(AS$5,MTInputs!$J$5:$AZ$5,0))</f>
        <v/>
      </c>
      <c r="AT62" s="36">
        <f>INDEX(MTInputs!$J$1:$AZ$415,$D62,MATCH(AT$5,MTInputs!$J$5:$AZ$5,0))</f>
        <v/>
      </c>
      <c r="AU62" s="36">
        <f>INDEX(MTInputs!$J$1:$AZ$415,$D62,MATCH(AU$5,MTInputs!$J$5:$AZ$5,0))</f>
        <v/>
      </c>
      <c r="AV62" s="36">
        <f>INDEX(MTInputs!$J$1:$AZ$415,$D62,MATCH(AV$5,MTInputs!$J$5:$AZ$5,0))</f>
        <v/>
      </c>
      <c r="AW62" s="36">
        <f>INDEX(MTInputs!$J$1:$AZ$415,$D62,MATCH(AW$5,MTInputs!$J$5:$AZ$5,0))</f>
        <v/>
      </c>
      <c r="AX62" s="36">
        <f>INDEX(MTInputs!$J$1:$AZ$415,$D62,MATCH(AX$5,MTInputs!$J$5:$AZ$5,0))</f>
        <v/>
      </c>
    </row>
    <row r="63" hidden="1" outlineLevel="1">
      <c r="A63" s="5" t="inlineStr">
        <is>
          <t>fpr.s</t>
        </is>
      </c>
      <c r="B63" s="5" t="inlineStr">
        <is>
          <t>bio</t>
        </is>
      </c>
      <c r="C63" s="5" t="inlineStr">
        <is>
          <t>all</t>
        </is>
      </c>
      <c r="D63" s="8" t="n">
        <v>155</v>
      </c>
      <c r="H63" s="5">
        <f>INDEX(Variables!$B$5:$B$105,MATCH($A63,Variables!$A$5:$A$105,0))&amp;IF($C63="",""," | "&amp;INDEX(Mapping!$B$5:$B$26,MATCH($C63,Mapping!$A$5:$A$26,0))&amp;" | "&amp;INDEX(Mapping!$B$30:$B$41,MATCH($B63,Mapping!$A$30:$A$41,0)))</f>
        <v/>
      </c>
      <c r="I63" s="5">
        <f>INDEX(Variables!$C$5:$C$105,MATCH($A63,Variables!$A$5:$A$105,0))</f>
        <v/>
      </c>
      <c r="J63" s="5">
        <f>INDEX(Variables!$E$5:$E$105,MATCH($A63,Variables!$A$5:$A$105,0))</f>
        <v/>
      </c>
      <c r="K63" s="25">
        <f>LOWER(Settings!$C$4)&amp;".mit."&amp;$A63&amp;IF($C63="","","."&amp;$C63&amp;"."&amp;$B63)&amp;IF(INDEX(Variables!$D$5:$D$105,MATCH($A63,Variables!$A$5:$A$105,0))="","","."&amp;INDEX(Variables!$D$5:$D$105,MATCH($A63,Variables!$A$5:$A$105,0)))&amp;"."&amp;K$5</f>
        <v/>
      </c>
      <c r="L63" s="35">
        <f>INDEX(MTInputs!$J$1:$AZ$415,$D63,MATCH(L$5,MTInputs!$J$5:$AZ$5,0))</f>
        <v/>
      </c>
      <c r="M63" s="36">
        <f>INDEX(MTInputs!$J$1:$AZ$415,$D63,MATCH(M$5,MTInputs!$J$5:$AZ$5,0))</f>
        <v/>
      </c>
      <c r="N63" s="36">
        <f>INDEX(MTInputs!$J$1:$AZ$415,$D63,MATCH(N$5,MTInputs!$J$5:$AZ$5,0))</f>
        <v/>
      </c>
      <c r="O63" s="36">
        <f>INDEX(MTInputs!$J$1:$AZ$415,$D63,MATCH(O$5,MTInputs!$J$5:$AZ$5,0))</f>
        <v/>
      </c>
      <c r="P63" s="36">
        <f>INDEX(MTInputs!$J$1:$AZ$415,$D63,MATCH(P$5,MTInputs!$J$5:$AZ$5,0))</f>
        <v/>
      </c>
      <c r="Q63" s="36">
        <f>INDEX(MTInputs!$J$1:$AZ$415,$D63,MATCH(Q$5,MTInputs!$J$5:$AZ$5,0))</f>
        <v/>
      </c>
      <c r="R63" s="36">
        <f>INDEX(MTInputs!$J$1:$AZ$415,$D63,MATCH(R$5,MTInputs!$J$5:$AZ$5,0))</f>
        <v/>
      </c>
      <c r="S63" s="36">
        <f>INDEX(MTInputs!$J$1:$AZ$415,$D63,MATCH(S$5,MTInputs!$J$5:$AZ$5,0))</f>
        <v/>
      </c>
      <c r="T63" s="36">
        <f>INDEX(MTInputs!$J$1:$AZ$415,$D63,MATCH(T$5,MTInputs!$J$5:$AZ$5,0))</f>
        <v/>
      </c>
      <c r="U63" s="36">
        <f>INDEX(MTInputs!$J$1:$AZ$415,$D63,MATCH(U$5,MTInputs!$J$5:$AZ$5,0))</f>
        <v/>
      </c>
      <c r="V63" s="36">
        <f>INDEX(MTInputs!$J$1:$AZ$415,$D63,MATCH(V$5,MTInputs!$J$5:$AZ$5,0))</f>
        <v/>
      </c>
      <c r="W63" s="36">
        <f>INDEX(MTInputs!$J$1:$AZ$415,$D63,MATCH(W$5,MTInputs!$J$5:$AZ$5,0))</f>
        <v/>
      </c>
      <c r="X63" s="36">
        <f>INDEX(MTInputs!$J$1:$AZ$415,$D63,MATCH(X$5,MTInputs!$J$5:$AZ$5,0))</f>
        <v/>
      </c>
      <c r="Y63" s="36">
        <f>INDEX(MTInputs!$J$1:$AZ$415,$D63,MATCH(Y$5,MTInputs!$J$5:$AZ$5,0))</f>
        <v/>
      </c>
      <c r="Z63" s="36">
        <f>INDEX(MTInputs!$J$1:$AZ$415,$D63,MATCH(Z$5,MTInputs!$J$5:$AZ$5,0))</f>
        <v/>
      </c>
      <c r="AA63" s="36">
        <f>INDEX(MTInputs!$J$1:$AZ$415,$D63,MATCH(AA$5,MTInputs!$J$5:$AZ$5,0))</f>
        <v/>
      </c>
      <c r="AB63" s="36">
        <f>INDEX(MTInputs!$J$1:$AZ$415,$D63,MATCH(AB$5,MTInputs!$J$5:$AZ$5,0))</f>
        <v/>
      </c>
      <c r="AC63" s="36">
        <f>INDEX(MTInputs!$J$1:$AZ$415,$D63,MATCH(AC$5,MTInputs!$J$5:$AZ$5,0))</f>
        <v/>
      </c>
      <c r="AD63" s="36">
        <f>INDEX(MTInputs!$J$1:$AZ$415,$D63,MATCH(AD$5,MTInputs!$J$5:$AZ$5,0))</f>
        <v/>
      </c>
      <c r="AE63" s="25">
        <f>LOWER(Settings!$C$4)&amp;".mit."&amp;$A63&amp;IF($C63="","","."&amp;$C63&amp;"."&amp;$B63)&amp;IF(INDEX(Variables!$D$5:$D$105,MATCH($A63,Variables!$A$5:$A$105,0))="","","."&amp;INDEX(Variables!$D$5:$D$105,MATCH($A63,Variables!$A$5:$A$105,0)))&amp;"."&amp;AE$5</f>
        <v/>
      </c>
      <c r="AF63" s="35">
        <f>INDEX(MTInputs!$J$1:$AZ$415,$D63,MATCH(AF$5,MTInputs!$J$5:$AZ$5,0))</f>
        <v/>
      </c>
      <c r="AG63" s="36">
        <f>INDEX(MTInputs!$J$1:$AZ$415,$D63,MATCH(AG$5,MTInputs!$J$5:$AZ$5,0))</f>
        <v/>
      </c>
      <c r="AH63" s="36">
        <f>INDEX(MTInputs!$J$1:$AZ$415,$D63,MATCH(AH$5,MTInputs!$J$5:$AZ$5,0))</f>
        <v/>
      </c>
      <c r="AI63" s="36">
        <f>INDEX(MTInputs!$J$1:$AZ$415,$D63,MATCH(AI$5,MTInputs!$J$5:$AZ$5,0))</f>
        <v/>
      </c>
      <c r="AJ63" s="36">
        <f>INDEX(MTInputs!$J$1:$AZ$415,$D63,MATCH(AJ$5,MTInputs!$J$5:$AZ$5,0))</f>
        <v/>
      </c>
      <c r="AK63" s="36">
        <f>INDEX(MTInputs!$J$1:$AZ$415,$D63,MATCH(AK$5,MTInputs!$J$5:$AZ$5,0))</f>
        <v/>
      </c>
      <c r="AL63" s="36">
        <f>INDEX(MTInputs!$J$1:$AZ$415,$D63,MATCH(AL$5,MTInputs!$J$5:$AZ$5,0))</f>
        <v/>
      </c>
      <c r="AM63" s="36">
        <f>INDEX(MTInputs!$J$1:$AZ$415,$D63,MATCH(AM$5,MTInputs!$J$5:$AZ$5,0))</f>
        <v/>
      </c>
      <c r="AN63" s="36">
        <f>INDEX(MTInputs!$J$1:$AZ$415,$D63,MATCH(AN$5,MTInputs!$J$5:$AZ$5,0))</f>
        <v/>
      </c>
      <c r="AO63" s="36">
        <f>INDEX(MTInputs!$J$1:$AZ$415,$D63,MATCH(AO$5,MTInputs!$J$5:$AZ$5,0))</f>
        <v/>
      </c>
      <c r="AP63" s="36">
        <f>INDEX(MTInputs!$J$1:$AZ$415,$D63,MATCH(AP$5,MTInputs!$J$5:$AZ$5,0))</f>
        <v/>
      </c>
      <c r="AQ63" s="36">
        <f>INDEX(MTInputs!$J$1:$AZ$415,$D63,MATCH(AQ$5,MTInputs!$J$5:$AZ$5,0))</f>
        <v/>
      </c>
      <c r="AR63" s="36">
        <f>INDEX(MTInputs!$J$1:$AZ$415,$D63,MATCH(AR$5,MTInputs!$J$5:$AZ$5,0))</f>
        <v/>
      </c>
      <c r="AS63" s="36">
        <f>INDEX(MTInputs!$J$1:$AZ$415,$D63,MATCH(AS$5,MTInputs!$J$5:$AZ$5,0))</f>
        <v/>
      </c>
      <c r="AT63" s="36">
        <f>INDEX(MTInputs!$J$1:$AZ$415,$D63,MATCH(AT$5,MTInputs!$J$5:$AZ$5,0))</f>
        <v/>
      </c>
      <c r="AU63" s="36">
        <f>INDEX(MTInputs!$J$1:$AZ$415,$D63,MATCH(AU$5,MTInputs!$J$5:$AZ$5,0))</f>
        <v/>
      </c>
      <c r="AV63" s="36">
        <f>INDEX(MTInputs!$J$1:$AZ$415,$D63,MATCH(AV$5,MTInputs!$J$5:$AZ$5,0))</f>
        <v/>
      </c>
      <c r="AW63" s="36">
        <f>INDEX(MTInputs!$J$1:$AZ$415,$D63,MATCH(AW$5,MTInputs!$J$5:$AZ$5,0))</f>
        <v/>
      </c>
      <c r="AX63" s="36">
        <f>INDEX(MTInputs!$J$1:$AZ$415,$D63,MATCH(AX$5,MTInputs!$J$5:$AZ$5,0))</f>
        <v/>
      </c>
    </row>
    <row r="64" hidden="1" outlineLevel="1">
      <c r="A64" s="5" t="inlineStr">
        <is>
          <t>fpr.f</t>
        </is>
      </c>
      <c r="B64" s="5" t="inlineStr">
        <is>
          <t>coa</t>
        </is>
      </c>
      <c r="C64" s="5" t="inlineStr">
        <is>
          <t>pow</t>
        </is>
      </c>
      <c r="D64" s="8" t="n">
        <v>156</v>
      </c>
      <c r="H64" s="5">
        <f>INDEX(Variables!$B$5:$B$105,MATCH($A64,Variables!$A$5:$A$105,0))&amp;IF($C64="",""," | "&amp;INDEX(Mapping!$B$5:$B$26,MATCH($C64,Mapping!$A$5:$A$26,0))&amp;" | "&amp;INDEX(Mapping!$B$30:$B$41,MATCH($B64,Mapping!$A$30:$A$41,0)))</f>
        <v/>
      </c>
      <c r="I64" s="5">
        <f>INDEX(Variables!$C$5:$C$105,MATCH($A64,Variables!$A$5:$A$105,0))</f>
        <v/>
      </c>
      <c r="J64" s="5">
        <f>INDEX(Variables!$E$5:$E$105,MATCH($A64,Variables!$A$5:$A$105,0))</f>
        <v/>
      </c>
      <c r="K64" s="25">
        <f>LOWER(Settings!$C$4)&amp;".mit."&amp;$A64&amp;IF($C64="","","."&amp;$C64&amp;"."&amp;$B64)&amp;IF(INDEX(Variables!$D$5:$D$105,MATCH($A64,Variables!$A$5:$A$105,0))="","","."&amp;INDEX(Variables!$D$5:$D$105,MATCH($A64,Variables!$A$5:$A$105,0)))&amp;"."&amp;K$5</f>
        <v/>
      </c>
      <c r="L64" s="35">
        <f>INDEX(MTInputs!$J$1:$AZ$415,$D64,MATCH(L$5,MTInputs!$J$5:$AZ$5,0))</f>
        <v/>
      </c>
      <c r="M64" s="36">
        <f>INDEX(MTInputs!$J$1:$AZ$415,$D64,MATCH(M$5,MTInputs!$J$5:$AZ$5,0))</f>
        <v/>
      </c>
      <c r="N64" s="36">
        <f>INDEX(MTInputs!$J$1:$AZ$415,$D64,MATCH(N$5,MTInputs!$J$5:$AZ$5,0))</f>
        <v/>
      </c>
      <c r="O64" s="36">
        <f>INDEX(MTInputs!$J$1:$AZ$415,$D64,MATCH(O$5,MTInputs!$J$5:$AZ$5,0))</f>
        <v/>
      </c>
      <c r="P64" s="36">
        <f>INDEX(MTInputs!$J$1:$AZ$415,$D64,MATCH(P$5,MTInputs!$J$5:$AZ$5,0))</f>
        <v/>
      </c>
      <c r="Q64" s="36">
        <f>INDEX(MTInputs!$J$1:$AZ$415,$D64,MATCH(Q$5,MTInputs!$J$5:$AZ$5,0))</f>
        <v/>
      </c>
      <c r="R64" s="36">
        <f>INDEX(MTInputs!$J$1:$AZ$415,$D64,MATCH(R$5,MTInputs!$J$5:$AZ$5,0))</f>
        <v/>
      </c>
      <c r="S64" s="36">
        <f>INDEX(MTInputs!$J$1:$AZ$415,$D64,MATCH(S$5,MTInputs!$J$5:$AZ$5,0))</f>
        <v/>
      </c>
      <c r="T64" s="36">
        <f>INDEX(MTInputs!$J$1:$AZ$415,$D64,MATCH(T$5,MTInputs!$J$5:$AZ$5,0))</f>
        <v/>
      </c>
      <c r="U64" s="36">
        <f>INDEX(MTInputs!$J$1:$AZ$415,$D64,MATCH(U$5,MTInputs!$J$5:$AZ$5,0))</f>
        <v/>
      </c>
      <c r="V64" s="36">
        <f>INDEX(MTInputs!$J$1:$AZ$415,$D64,MATCH(V$5,MTInputs!$J$5:$AZ$5,0))</f>
        <v/>
      </c>
      <c r="W64" s="36">
        <f>INDEX(MTInputs!$J$1:$AZ$415,$D64,MATCH(W$5,MTInputs!$J$5:$AZ$5,0))</f>
        <v/>
      </c>
      <c r="X64" s="36">
        <f>INDEX(MTInputs!$J$1:$AZ$415,$D64,MATCH(X$5,MTInputs!$J$5:$AZ$5,0))</f>
        <v/>
      </c>
      <c r="Y64" s="36">
        <f>INDEX(MTInputs!$J$1:$AZ$415,$D64,MATCH(Y$5,MTInputs!$J$5:$AZ$5,0))</f>
        <v/>
      </c>
      <c r="Z64" s="36">
        <f>INDEX(MTInputs!$J$1:$AZ$415,$D64,MATCH(Z$5,MTInputs!$J$5:$AZ$5,0))</f>
        <v/>
      </c>
      <c r="AA64" s="36">
        <f>INDEX(MTInputs!$J$1:$AZ$415,$D64,MATCH(AA$5,MTInputs!$J$5:$AZ$5,0))</f>
        <v/>
      </c>
      <c r="AB64" s="36">
        <f>INDEX(MTInputs!$J$1:$AZ$415,$D64,MATCH(AB$5,MTInputs!$J$5:$AZ$5,0))</f>
        <v/>
      </c>
      <c r="AC64" s="36">
        <f>INDEX(MTInputs!$J$1:$AZ$415,$D64,MATCH(AC$5,MTInputs!$J$5:$AZ$5,0))</f>
        <v/>
      </c>
      <c r="AD64" s="36">
        <f>INDEX(MTInputs!$J$1:$AZ$415,$D64,MATCH(AD$5,MTInputs!$J$5:$AZ$5,0))</f>
        <v/>
      </c>
      <c r="AE64" s="25">
        <f>LOWER(Settings!$C$4)&amp;".mit."&amp;$A64&amp;IF($C64="","","."&amp;$C64&amp;"."&amp;$B64)&amp;IF(INDEX(Variables!$D$5:$D$105,MATCH($A64,Variables!$A$5:$A$105,0))="","","."&amp;INDEX(Variables!$D$5:$D$105,MATCH($A64,Variables!$A$5:$A$105,0)))&amp;"."&amp;AE$5</f>
        <v/>
      </c>
      <c r="AF64" s="35">
        <f>INDEX(MTInputs!$J$1:$AZ$415,$D64,MATCH(AF$5,MTInputs!$J$5:$AZ$5,0))</f>
        <v/>
      </c>
      <c r="AG64" s="36">
        <f>INDEX(MTInputs!$J$1:$AZ$415,$D64,MATCH(AG$5,MTInputs!$J$5:$AZ$5,0))</f>
        <v/>
      </c>
      <c r="AH64" s="36">
        <f>INDEX(MTInputs!$J$1:$AZ$415,$D64,MATCH(AH$5,MTInputs!$J$5:$AZ$5,0))</f>
        <v/>
      </c>
      <c r="AI64" s="36">
        <f>INDEX(MTInputs!$J$1:$AZ$415,$D64,MATCH(AI$5,MTInputs!$J$5:$AZ$5,0))</f>
        <v/>
      </c>
      <c r="AJ64" s="36">
        <f>INDEX(MTInputs!$J$1:$AZ$415,$D64,MATCH(AJ$5,MTInputs!$J$5:$AZ$5,0))</f>
        <v/>
      </c>
      <c r="AK64" s="36">
        <f>INDEX(MTInputs!$J$1:$AZ$415,$D64,MATCH(AK$5,MTInputs!$J$5:$AZ$5,0))</f>
        <v/>
      </c>
      <c r="AL64" s="36">
        <f>INDEX(MTInputs!$J$1:$AZ$415,$D64,MATCH(AL$5,MTInputs!$J$5:$AZ$5,0))</f>
        <v/>
      </c>
      <c r="AM64" s="36">
        <f>INDEX(MTInputs!$J$1:$AZ$415,$D64,MATCH(AM$5,MTInputs!$J$5:$AZ$5,0))</f>
        <v/>
      </c>
      <c r="AN64" s="36">
        <f>INDEX(MTInputs!$J$1:$AZ$415,$D64,MATCH(AN$5,MTInputs!$J$5:$AZ$5,0))</f>
        <v/>
      </c>
      <c r="AO64" s="36">
        <f>INDEX(MTInputs!$J$1:$AZ$415,$D64,MATCH(AO$5,MTInputs!$J$5:$AZ$5,0))</f>
        <v/>
      </c>
      <c r="AP64" s="36">
        <f>INDEX(MTInputs!$J$1:$AZ$415,$D64,MATCH(AP$5,MTInputs!$J$5:$AZ$5,0))</f>
        <v/>
      </c>
      <c r="AQ64" s="36">
        <f>INDEX(MTInputs!$J$1:$AZ$415,$D64,MATCH(AQ$5,MTInputs!$J$5:$AZ$5,0))</f>
        <v/>
      </c>
      <c r="AR64" s="36">
        <f>INDEX(MTInputs!$J$1:$AZ$415,$D64,MATCH(AR$5,MTInputs!$J$5:$AZ$5,0))</f>
        <v/>
      </c>
      <c r="AS64" s="36">
        <f>INDEX(MTInputs!$J$1:$AZ$415,$D64,MATCH(AS$5,MTInputs!$J$5:$AZ$5,0))</f>
        <v/>
      </c>
      <c r="AT64" s="36">
        <f>INDEX(MTInputs!$J$1:$AZ$415,$D64,MATCH(AT$5,MTInputs!$J$5:$AZ$5,0))</f>
        <v/>
      </c>
      <c r="AU64" s="36">
        <f>INDEX(MTInputs!$J$1:$AZ$415,$D64,MATCH(AU$5,MTInputs!$J$5:$AZ$5,0))</f>
        <v/>
      </c>
      <c r="AV64" s="36">
        <f>INDEX(MTInputs!$J$1:$AZ$415,$D64,MATCH(AV$5,MTInputs!$J$5:$AZ$5,0))</f>
        <v/>
      </c>
      <c r="AW64" s="36">
        <f>INDEX(MTInputs!$J$1:$AZ$415,$D64,MATCH(AW$5,MTInputs!$J$5:$AZ$5,0))</f>
        <v/>
      </c>
      <c r="AX64" s="36">
        <f>INDEX(MTInputs!$J$1:$AZ$415,$D64,MATCH(AX$5,MTInputs!$J$5:$AZ$5,0))</f>
        <v/>
      </c>
    </row>
    <row r="65" hidden="1" outlineLevel="1">
      <c r="A65" s="5" t="inlineStr">
        <is>
          <t>fpr.f</t>
        </is>
      </c>
      <c r="B65" s="5" t="inlineStr">
        <is>
          <t>coa</t>
        </is>
      </c>
      <c r="C65" s="5" t="inlineStr">
        <is>
          <t>res</t>
        </is>
      </c>
      <c r="D65" s="8" t="n">
        <v>157</v>
      </c>
      <c r="H65" s="5">
        <f>INDEX(Variables!$B$5:$B$105,MATCH($A65,Variables!$A$5:$A$105,0))&amp;IF($C65="",""," | "&amp;INDEX(Mapping!$B$5:$B$26,MATCH($C65,Mapping!$A$5:$A$26,0))&amp;" | "&amp;INDEX(Mapping!$B$30:$B$41,MATCH($B65,Mapping!$A$30:$A$41,0)))</f>
        <v/>
      </c>
      <c r="I65" s="5">
        <f>INDEX(Variables!$C$5:$C$105,MATCH($A65,Variables!$A$5:$A$105,0))</f>
        <v/>
      </c>
      <c r="J65" s="5">
        <f>INDEX(Variables!$E$5:$E$105,MATCH($A65,Variables!$A$5:$A$105,0))</f>
        <v/>
      </c>
      <c r="K65" s="25">
        <f>LOWER(Settings!$C$4)&amp;".mit."&amp;$A65&amp;IF($C65="","","."&amp;$C65&amp;"."&amp;$B65)&amp;IF(INDEX(Variables!$D$5:$D$105,MATCH($A65,Variables!$A$5:$A$105,0))="","","."&amp;INDEX(Variables!$D$5:$D$105,MATCH($A65,Variables!$A$5:$A$105,0)))&amp;"."&amp;K$5</f>
        <v/>
      </c>
      <c r="L65" s="35">
        <f>INDEX(MTInputs!$J$1:$AZ$415,$D65,MATCH(L$5,MTInputs!$J$5:$AZ$5,0))</f>
        <v/>
      </c>
      <c r="M65" s="36">
        <f>INDEX(MTInputs!$J$1:$AZ$415,$D65,MATCH(M$5,MTInputs!$J$5:$AZ$5,0))</f>
        <v/>
      </c>
      <c r="N65" s="36">
        <f>INDEX(MTInputs!$J$1:$AZ$415,$D65,MATCH(N$5,MTInputs!$J$5:$AZ$5,0))</f>
        <v/>
      </c>
      <c r="O65" s="36">
        <f>INDEX(MTInputs!$J$1:$AZ$415,$D65,MATCH(O$5,MTInputs!$J$5:$AZ$5,0))</f>
        <v/>
      </c>
      <c r="P65" s="36">
        <f>INDEX(MTInputs!$J$1:$AZ$415,$D65,MATCH(P$5,MTInputs!$J$5:$AZ$5,0))</f>
        <v/>
      </c>
      <c r="Q65" s="36">
        <f>INDEX(MTInputs!$J$1:$AZ$415,$D65,MATCH(Q$5,MTInputs!$J$5:$AZ$5,0))</f>
        <v/>
      </c>
      <c r="R65" s="36">
        <f>INDEX(MTInputs!$J$1:$AZ$415,$D65,MATCH(R$5,MTInputs!$J$5:$AZ$5,0))</f>
        <v/>
      </c>
      <c r="S65" s="36">
        <f>INDEX(MTInputs!$J$1:$AZ$415,$D65,MATCH(S$5,MTInputs!$J$5:$AZ$5,0))</f>
        <v/>
      </c>
      <c r="T65" s="36">
        <f>INDEX(MTInputs!$J$1:$AZ$415,$D65,MATCH(T$5,MTInputs!$J$5:$AZ$5,0))</f>
        <v/>
      </c>
      <c r="U65" s="36">
        <f>INDEX(MTInputs!$J$1:$AZ$415,$D65,MATCH(U$5,MTInputs!$J$5:$AZ$5,0))</f>
        <v/>
      </c>
      <c r="V65" s="36">
        <f>INDEX(MTInputs!$J$1:$AZ$415,$D65,MATCH(V$5,MTInputs!$J$5:$AZ$5,0))</f>
        <v/>
      </c>
      <c r="W65" s="36">
        <f>INDEX(MTInputs!$J$1:$AZ$415,$D65,MATCH(W$5,MTInputs!$J$5:$AZ$5,0))</f>
        <v/>
      </c>
      <c r="X65" s="36">
        <f>INDEX(MTInputs!$J$1:$AZ$415,$D65,MATCH(X$5,MTInputs!$J$5:$AZ$5,0))</f>
        <v/>
      </c>
      <c r="Y65" s="36">
        <f>INDEX(MTInputs!$J$1:$AZ$415,$D65,MATCH(Y$5,MTInputs!$J$5:$AZ$5,0))</f>
        <v/>
      </c>
      <c r="Z65" s="36">
        <f>INDEX(MTInputs!$J$1:$AZ$415,$D65,MATCH(Z$5,MTInputs!$J$5:$AZ$5,0))</f>
        <v/>
      </c>
      <c r="AA65" s="36">
        <f>INDEX(MTInputs!$J$1:$AZ$415,$D65,MATCH(AA$5,MTInputs!$J$5:$AZ$5,0))</f>
        <v/>
      </c>
      <c r="AB65" s="36">
        <f>INDEX(MTInputs!$J$1:$AZ$415,$D65,MATCH(AB$5,MTInputs!$J$5:$AZ$5,0))</f>
        <v/>
      </c>
      <c r="AC65" s="36">
        <f>INDEX(MTInputs!$J$1:$AZ$415,$D65,MATCH(AC$5,MTInputs!$J$5:$AZ$5,0))</f>
        <v/>
      </c>
      <c r="AD65" s="36">
        <f>INDEX(MTInputs!$J$1:$AZ$415,$D65,MATCH(AD$5,MTInputs!$J$5:$AZ$5,0))</f>
        <v/>
      </c>
      <c r="AE65" s="25">
        <f>LOWER(Settings!$C$4)&amp;".mit."&amp;$A65&amp;IF($C65="","","."&amp;$C65&amp;"."&amp;$B65)&amp;IF(INDEX(Variables!$D$5:$D$105,MATCH($A65,Variables!$A$5:$A$105,0))="","","."&amp;INDEX(Variables!$D$5:$D$105,MATCH($A65,Variables!$A$5:$A$105,0)))&amp;"."&amp;AE$5</f>
        <v/>
      </c>
      <c r="AF65" s="35">
        <f>INDEX(MTInputs!$J$1:$AZ$415,$D65,MATCH(AF$5,MTInputs!$J$5:$AZ$5,0))</f>
        <v/>
      </c>
      <c r="AG65" s="36">
        <f>INDEX(MTInputs!$J$1:$AZ$415,$D65,MATCH(AG$5,MTInputs!$J$5:$AZ$5,0))</f>
        <v/>
      </c>
      <c r="AH65" s="36">
        <f>INDEX(MTInputs!$J$1:$AZ$415,$D65,MATCH(AH$5,MTInputs!$J$5:$AZ$5,0))</f>
        <v/>
      </c>
      <c r="AI65" s="36">
        <f>INDEX(MTInputs!$J$1:$AZ$415,$D65,MATCH(AI$5,MTInputs!$J$5:$AZ$5,0))</f>
        <v/>
      </c>
      <c r="AJ65" s="36">
        <f>INDEX(MTInputs!$J$1:$AZ$415,$D65,MATCH(AJ$5,MTInputs!$J$5:$AZ$5,0))</f>
        <v/>
      </c>
      <c r="AK65" s="36">
        <f>INDEX(MTInputs!$J$1:$AZ$415,$D65,MATCH(AK$5,MTInputs!$J$5:$AZ$5,0))</f>
        <v/>
      </c>
      <c r="AL65" s="36">
        <f>INDEX(MTInputs!$J$1:$AZ$415,$D65,MATCH(AL$5,MTInputs!$J$5:$AZ$5,0))</f>
        <v/>
      </c>
      <c r="AM65" s="36">
        <f>INDEX(MTInputs!$J$1:$AZ$415,$D65,MATCH(AM$5,MTInputs!$J$5:$AZ$5,0))</f>
        <v/>
      </c>
      <c r="AN65" s="36">
        <f>INDEX(MTInputs!$J$1:$AZ$415,$D65,MATCH(AN$5,MTInputs!$J$5:$AZ$5,0))</f>
        <v/>
      </c>
      <c r="AO65" s="36">
        <f>INDEX(MTInputs!$J$1:$AZ$415,$D65,MATCH(AO$5,MTInputs!$J$5:$AZ$5,0))</f>
        <v/>
      </c>
      <c r="AP65" s="36">
        <f>INDEX(MTInputs!$J$1:$AZ$415,$D65,MATCH(AP$5,MTInputs!$J$5:$AZ$5,0))</f>
        <v/>
      </c>
      <c r="AQ65" s="36">
        <f>INDEX(MTInputs!$J$1:$AZ$415,$D65,MATCH(AQ$5,MTInputs!$J$5:$AZ$5,0))</f>
        <v/>
      </c>
      <c r="AR65" s="36">
        <f>INDEX(MTInputs!$J$1:$AZ$415,$D65,MATCH(AR$5,MTInputs!$J$5:$AZ$5,0))</f>
        <v/>
      </c>
      <c r="AS65" s="36">
        <f>INDEX(MTInputs!$J$1:$AZ$415,$D65,MATCH(AS$5,MTInputs!$J$5:$AZ$5,0))</f>
        <v/>
      </c>
      <c r="AT65" s="36">
        <f>INDEX(MTInputs!$J$1:$AZ$415,$D65,MATCH(AT$5,MTInputs!$J$5:$AZ$5,0))</f>
        <v/>
      </c>
      <c r="AU65" s="36">
        <f>INDEX(MTInputs!$J$1:$AZ$415,$D65,MATCH(AU$5,MTInputs!$J$5:$AZ$5,0))</f>
        <v/>
      </c>
      <c r="AV65" s="36">
        <f>INDEX(MTInputs!$J$1:$AZ$415,$D65,MATCH(AV$5,MTInputs!$J$5:$AZ$5,0))</f>
        <v/>
      </c>
      <c r="AW65" s="36">
        <f>INDEX(MTInputs!$J$1:$AZ$415,$D65,MATCH(AW$5,MTInputs!$J$5:$AZ$5,0))</f>
        <v/>
      </c>
      <c r="AX65" s="36">
        <f>INDEX(MTInputs!$J$1:$AZ$415,$D65,MATCH(AX$5,MTInputs!$J$5:$AZ$5,0))</f>
        <v/>
      </c>
    </row>
    <row r="66" hidden="1" outlineLevel="1">
      <c r="A66" s="5" t="inlineStr">
        <is>
          <t>fpr.f</t>
        </is>
      </c>
      <c r="B66" s="5" t="inlineStr">
        <is>
          <t>coa</t>
        </is>
      </c>
      <c r="C66" s="5" t="inlineStr">
        <is>
          <t>ind</t>
        </is>
      </c>
      <c r="D66" s="8" t="n">
        <v>158</v>
      </c>
      <c r="H66" s="5">
        <f>INDEX(Variables!$B$5:$B$105,MATCH($A66,Variables!$A$5:$A$105,0))&amp;IF($C66="",""," | "&amp;INDEX(Mapping!$B$5:$B$26,MATCH($C66,Mapping!$A$5:$A$26,0))&amp;" | "&amp;INDEX(Mapping!$B$30:$B$41,MATCH($B66,Mapping!$A$30:$A$41,0)))</f>
        <v/>
      </c>
      <c r="I66" s="5">
        <f>INDEX(Variables!$C$5:$C$105,MATCH($A66,Variables!$A$5:$A$105,0))</f>
        <v/>
      </c>
      <c r="J66" s="5">
        <f>INDEX(Variables!$E$5:$E$105,MATCH($A66,Variables!$A$5:$A$105,0))</f>
        <v/>
      </c>
      <c r="K66" s="25">
        <f>LOWER(Settings!$C$4)&amp;".mit."&amp;$A66&amp;IF($C66="","","."&amp;$C66&amp;"."&amp;$B66)&amp;IF(INDEX(Variables!$D$5:$D$105,MATCH($A66,Variables!$A$5:$A$105,0))="","","."&amp;INDEX(Variables!$D$5:$D$105,MATCH($A66,Variables!$A$5:$A$105,0)))&amp;"."&amp;K$5</f>
        <v/>
      </c>
      <c r="L66" s="35">
        <f>INDEX(MTInputs!$J$1:$AZ$415,$D66,MATCH(L$5,MTInputs!$J$5:$AZ$5,0))</f>
        <v/>
      </c>
      <c r="M66" s="36">
        <f>INDEX(MTInputs!$J$1:$AZ$415,$D66,MATCH(M$5,MTInputs!$J$5:$AZ$5,0))</f>
        <v/>
      </c>
      <c r="N66" s="36">
        <f>INDEX(MTInputs!$J$1:$AZ$415,$D66,MATCH(N$5,MTInputs!$J$5:$AZ$5,0))</f>
        <v/>
      </c>
      <c r="O66" s="36">
        <f>INDEX(MTInputs!$J$1:$AZ$415,$D66,MATCH(O$5,MTInputs!$J$5:$AZ$5,0))</f>
        <v/>
      </c>
      <c r="P66" s="36">
        <f>INDEX(MTInputs!$J$1:$AZ$415,$D66,MATCH(P$5,MTInputs!$J$5:$AZ$5,0))</f>
        <v/>
      </c>
      <c r="Q66" s="36">
        <f>INDEX(MTInputs!$J$1:$AZ$415,$D66,MATCH(Q$5,MTInputs!$J$5:$AZ$5,0))</f>
        <v/>
      </c>
      <c r="R66" s="36">
        <f>INDEX(MTInputs!$J$1:$AZ$415,$D66,MATCH(R$5,MTInputs!$J$5:$AZ$5,0))</f>
        <v/>
      </c>
      <c r="S66" s="36">
        <f>INDEX(MTInputs!$J$1:$AZ$415,$D66,MATCH(S$5,MTInputs!$J$5:$AZ$5,0))</f>
        <v/>
      </c>
      <c r="T66" s="36">
        <f>INDEX(MTInputs!$J$1:$AZ$415,$D66,MATCH(T$5,MTInputs!$J$5:$AZ$5,0))</f>
        <v/>
      </c>
      <c r="U66" s="36">
        <f>INDEX(MTInputs!$J$1:$AZ$415,$D66,MATCH(U$5,MTInputs!$J$5:$AZ$5,0))</f>
        <v/>
      </c>
      <c r="V66" s="36">
        <f>INDEX(MTInputs!$J$1:$AZ$415,$D66,MATCH(V$5,MTInputs!$J$5:$AZ$5,0))</f>
        <v/>
      </c>
      <c r="W66" s="36">
        <f>INDEX(MTInputs!$J$1:$AZ$415,$D66,MATCH(W$5,MTInputs!$J$5:$AZ$5,0))</f>
        <v/>
      </c>
      <c r="X66" s="36">
        <f>INDEX(MTInputs!$J$1:$AZ$415,$D66,MATCH(X$5,MTInputs!$J$5:$AZ$5,0))</f>
        <v/>
      </c>
      <c r="Y66" s="36">
        <f>INDEX(MTInputs!$J$1:$AZ$415,$D66,MATCH(Y$5,MTInputs!$J$5:$AZ$5,0))</f>
        <v/>
      </c>
      <c r="Z66" s="36">
        <f>INDEX(MTInputs!$J$1:$AZ$415,$D66,MATCH(Z$5,MTInputs!$J$5:$AZ$5,0))</f>
        <v/>
      </c>
      <c r="AA66" s="36">
        <f>INDEX(MTInputs!$J$1:$AZ$415,$D66,MATCH(AA$5,MTInputs!$J$5:$AZ$5,0))</f>
        <v/>
      </c>
      <c r="AB66" s="36">
        <f>INDEX(MTInputs!$J$1:$AZ$415,$D66,MATCH(AB$5,MTInputs!$J$5:$AZ$5,0))</f>
        <v/>
      </c>
      <c r="AC66" s="36">
        <f>INDEX(MTInputs!$J$1:$AZ$415,$D66,MATCH(AC$5,MTInputs!$J$5:$AZ$5,0))</f>
        <v/>
      </c>
      <c r="AD66" s="36">
        <f>INDEX(MTInputs!$J$1:$AZ$415,$D66,MATCH(AD$5,MTInputs!$J$5:$AZ$5,0))</f>
        <v/>
      </c>
      <c r="AE66" s="25">
        <f>LOWER(Settings!$C$4)&amp;".mit."&amp;$A66&amp;IF($C66="","","."&amp;$C66&amp;"."&amp;$B66)&amp;IF(INDEX(Variables!$D$5:$D$105,MATCH($A66,Variables!$A$5:$A$105,0))="","","."&amp;INDEX(Variables!$D$5:$D$105,MATCH($A66,Variables!$A$5:$A$105,0)))&amp;"."&amp;AE$5</f>
        <v/>
      </c>
      <c r="AF66" s="35">
        <f>INDEX(MTInputs!$J$1:$AZ$415,$D66,MATCH(AF$5,MTInputs!$J$5:$AZ$5,0))</f>
        <v/>
      </c>
      <c r="AG66" s="36">
        <f>INDEX(MTInputs!$J$1:$AZ$415,$D66,MATCH(AG$5,MTInputs!$J$5:$AZ$5,0))</f>
        <v/>
      </c>
      <c r="AH66" s="36">
        <f>INDEX(MTInputs!$J$1:$AZ$415,$D66,MATCH(AH$5,MTInputs!$J$5:$AZ$5,0))</f>
        <v/>
      </c>
      <c r="AI66" s="36">
        <f>INDEX(MTInputs!$J$1:$AZ$415,$D66,MATCH(AI$5,MTInputs!$J$5:$AZ$5,0))</f>
        <v/>
      </c>
      <c r="AJ66" s="36">
        <f>INDEX(MTInputs!$J$1:$AZ$415,$D66,MATCH(AJ$5,MTInputs!$J$5:$AZ$5,0))</f>
        <v/>
      </c>
      <c r="AK66" s="36">
        <f>INDEX(MTInputs!$J$1:$AZ$415,$D66,MATCH(AK$5,MTInputs!$J$5:$AZ$5,0))</f>
        <v/>
      </c>
      <c r="AL66" s="36">
        <f>INDEX(MTInputs!$J$1:$AZ$415,$D66,MATCH(AL$5,MTInputs!$J$5:$AZ$5,0))</f>
        <v/>
      </c>
      <c r="AM66" s="36">
        <f>INDEX(MTInputs!$J$1:$AZ$415,$D66,MATCH(AM$5,MTInputs!$J$5:$AZ$5,0))</f>
        <v/>
      </c>
      <c r="AN66" s="36">
        <f>INDEX(MTInputs!$J$1:$AZ$415,$D66,MATCH(AN$5,MTInputs!$J$5:$AZ$5,0))</f>
        <v/>
      </c>
      <c r="AO66" s="36">
        <f>INDEX(MTInputs!$J$1:$AZ$415,$D66,MATCH(AO$5,MTInputs!$J$5:$AZ$5,0))</f>
        <v/>
      </c>
      <c r="AP66" s="36">
        <f>INDEX(MTInputs!$J$1:$AZ$415,$D66,MATCH(AP$5,MTInputs!$J$5:$AZ$5,0))</f>
        <v/>
      </c>
      <c r="AQ66" s="36">
        <f>INDEX(MTInputs!$J$1:$AZ$415,$D66,MATCH(AQ$5,MTInputs!$J$5:$AZ$5,0))</f>
        <v/>
      </c>
      <c r="AR66" s="36">
        <f>INDEX(MTInputs!$J$1:$AZ$415,$D66,MATCH(AR$5,MTInputs!$J$5:$AZ$5,0))</f>
        <v/>
      </c>
      <c r="AS66" s="36">
        <f>INDEX(MTInputs!$J$1:$AZ$415,$D66,MATCH(AS$5,MTInputs!$J$5:$AZ$5,0))</f>
        <v/>
      </c>
      <c r="AT66" s="36">
        <f>INDEX(MTInputs!$J$1:$AZ$415,$D66,MATCH(AT$5,MTInputs!$J$5:$AZ$5,0))</f>
        <v/>
      </c>
      <c r="AU66" s="36">
        <f>INDEX(MTInputs!$J$1:$AZ$415,$D66,MATCH(AU$5,MTInputs!$J$5:$AZ$5,0))</f>
        <v/>
      </c>
      <c r="AV66" s="36">
        <f>INDEX(MTInputs!$J$1:$AZ$415,$D66,MATCH(AV$5,MTInputs!$J$5:$AZ$5,0))</f>
        <v/>
      </c>
      <c r="AW66" s="36">
        <f>INDEX(MTInputs!$J$1:$AZ$415,$D66,MATCH(AW$5,MTInputs!$J$5:$AZ$5,0))</f>
        <v/>
      </c>
      <c r="AX66" s="36">
        <f>INDEX(MTInputs!$J$1:$AZ$415,$D66,MATCH(AX$5,MTInputs!$J$5:$AZ$5,0))</f>
        <v/>
      </c>
    </row>
    <row r="67" hidden="1" outlineLevel="1">
      <c r="A67" s="5" t="inlineStr">
        <is>
          <t>fpr.f</t>
        </is>
      </c>
      <c r="B67" s="5" t="inlineStr">
        <is>
          <t>nga</t>
        </is>
      </c>
      <c r="C67" s="5" t="inlineStr">
        <is>
          <t>pow</t>
        </is>
      </c>
      <c r="D67" s="8" t="n">
        <v>159</v>
      </c>
      <c r="H67" s="5">
        <f>INDEX(Variables!$B$5:$B$105,MATCH($A67,Variables!$A$5:$A$105,0))&amp;IF($C67="",""," | "&amp;INDEX(Mapping!$B$5:$B$26,MATCH($C67,Mapping!$A$5:$A$26,0))&amp;" | "&amp;INDEX(Mapping!$B$30:$B$41,MATCH($B67,Mapping!$A$30:$A$41,0)))</f>
        <v/>
      </c>
      <c r="I67" s="5">
        <f>INDEX(Variables!$C$5:$C$105,MATCH($A67,Variables!$A$5:$A$105,0))</f>
        <v/>
      </c>
      <c r="J67" s="5">
        <f>INDEX(Variables!$E$5:$E$105,MATCH($A67,Variables!$A$5:$A$105,0))</f>
        <v/>
      </c>
      <c r="K67" s="25">
        <f>LOWER(Settings!$C$4)&amp;".mit."&amp;$A67&amp;IF($C67="","","."&amp;$C67&amp;"."&amp;$B67)&amp;IF(INDEX(Variables!$D$5:$D$105,MATCH($A67,Variables!$A$5:$A$105,0))="","","."&amp;INDEX(Variables!$D$5:$D$105,MATCH($A67,Variables!$A$5:$A$105,0)))&amp;"."&amp;K$5</f>
        <v/>
      </c>
      <c r="L67" s="35">
        <f>INDEX(MTInputs!$J$1:$AZ$415,$D67,MATCH(L$5,MTInputs!$J$5:$AZ$5,0))</f>
        <v/>
      </c>
      <c r="M67" s="36">
        <f>INDEX(MTInputs!$J$1:$AZ$415,$D67,MATCH(M$5,MTInputs!$J$5:$AZ$5,0))</f>
        <v/>
      </c>
      <c r="N67" s="36">
        <f>INDEX(MTInputs!$J$1:$AZ$415,$D67,MATCH(N$5,MTInputs!$J$5:$AZ$5,0))</f>
        <v/>
      </c>
      <c r="O67" s="36">
        <f>INDEX(MTInputs!$J$1:$AZ$415,$D67,MATCH(O$5,MTInputs!$J$5:$AZ$5,0))</f>
        <v/>
      </c>
      <c r="P67" s="36">
        <f>INDEX(MTInputs!$J$1:$AZ$415,$D67,MATCH(P$5,MTInputs!$J$5:$AZ$5,0))</f>
        <v/>
      </c>
      <c r="Q67" s="36">
        <f>INDEX(MTInputs!$J$1:$AZ$415,$D67,MATCH(Q$5,MTInputs!$J$5:$AZ$5,0))</f>
        <v/>
      </c>
      <c r="R67" s="36">
        <f>INDEX(MTInputs!$J$1:$AZ$415,$D67,MATCH(R$5,MTInputs!$J$5:$AZ$5,0))</f>
        <v/>
      </c>
      <c r="S67" s="36">
        <f>INDEX(MTInputs!$J$1:$AZ$415,$D67,MATCH(S$5,MTInputs!$J$5:$AZ$5,0))</f>
        <v/>
      </c>
      <c r="T67" s="36">
        <f>INDEX(MTInputs!$J$1:$AZ$415,$D67,MATCH(T$5,MTInputs!$J$5:$AZ$5,0))</f>
        <v/>
      </c>
      <c r="U67" s="36">
        <f>INDEX(MTInputs!$J$1:$AZ$415,$D67,MATCH(U$5,MTInputs!$J$5:$AZ$5,0))</f>
        <v/>
      </c>
      <c r="V67" s="36">
        <f>INDEX(MTInputs!$J$1:$AZ$415,$D67,MATCH(V$5,MTInputs!$J$5:$AZ$5,0))</f>
        <v/>
      </c>
      <c r="W67" s="36">
        <f>INDEX(MTInputs!$J$1:$AZ$415,$D67,MATCH(W$5,MTInputs!$J$5:$AZ$5,0))</f>
        <v/>
      </c>
      <c r="X67" s="36">
        <f>INDEX(MTInputs!$J$1:$AZ$415,$D67,MATCH(X$5,MTInputs!$J$5:$AZ$5,0))</f>
        <v/>
      </c>
      <c r="Y67" s="36">
        <f>INDEX(MTInputs!$J$1:$AZ$415,$D67,MATCH(Y$5,MTInputs!$J$5:$AZ$5,0))</f>
        <v/>
      </c>
      <c r="Z67" s="36">
        <f>INDEX(MTInputs!$J$1:$AZ$415,$D67,MATCH(Z$5,MTInputs!$J$5:$AZ$5,0))</f>
        <v/>
      </c>
      <c r="AA67" s="36">
        <f>INDEX(MTInputs!$J$1:$AZ$415,$D67,MATCH(AA$5,MTInputs!$J$5:$AZ$5,0))</f>
        <v/>
      </c>
      <c r="AB67" s="36">
        <f>INDEX(MTInputs!$J$1:$AZ$415,$D67,MATCH(AB$5,MTInputs!$J$5:$AZ$5,0))</f>
        <v/>
      </c>
      <c r="AC67" s="36">
        <f>INDEX(MTInputs!$J$1:$AZ$415,$D67,MATCH(AC$5,MTInputs!$J$5:$AZ$5,0))</f>
        <v/>
      </c>
      <c r="AD67" s="36">
        <f>INDEX(MTInputs!$J$1:$AZ$415,$D67,MATCH(AD$5,MTInputs!$J$5:$AZ$5,0))</f>
        <v/>
      </c>
      <c r="AE67" s="25">
        <f>LOWER(Settings!$C$4)&amp;".mit."&amp;$A67&amp;IF($C67="","","."&amp;$C67&amp;"."&amp;$B67)&amp;IF(INDEX(Variables!$D$5:$D$105,MATCH($A67,Variables!$A$5:$A$105,0))="","","."&amp;INDEX(Variables!$D$5:$D$105,MATCH($A67,Variables!$A$5:$A$105,0)))&amp;"."&amp;AE$5</f>
        <v/>
      </c>
      <c r="AF67" s="35">
        <f>INDEX(MTInputs!$J$1:$AZ$415,$D67,MATCH(AF$5,MTInputs!$J$5:$AZ$5,0))</f>
        <v/>
      </c>
      <c r="AG67" s="36">
        <f>INDEX(MTInputs!$J$1:$AZ$415,$D67,MATCH(AG$5,MTInputs!$J$5:$AZ$5,0))</f>
        <v/>
      </c>
      <c r="AH67" s="36">
        <f>INDEX(MTInputs!$J$1:$AZ$415,$D67,MATCH(AH$5,MTInputs!$J$5:$AZ$5,0))</f>
        <v/>
      </c>
      <c r="AI67" s="36">
        <f>INDEX(MTInputs!$J$1:$AZ$415,$D67,MATCH(AI$5,MTInputs!$J$5:$AZ$5,0))</f>
        <v/>
      </c>
      <c r="AJ67" s="36">
        <f>INDEX(MTInputs!$J$1:$AZ$415,$D67,MATCH(AJ$5,MTInputs!$J$5:$AZ$5,0))</f>
        <v/>
      </c>
      <c r="AK67" s="36">
        <f>INDEX(MTInputs!$J$1:$AZ$415,$D67,MATCH(AK$5,MTInputs!$J$5:$AZ$5,0))</f>
        <v/>
      </c>
      <c r="AL67" s="36">
        <f>INDEX(MTInputs!$J$1:$AZ$415,$D67,MATCH(AL$5,MTInputs!$J$5:$AZ$5,0))</f>
        <v/>
      </c>
      <c r="AM67" s="36">
        <f>INDEX(MTInputs!$J$1:$AZ$415,$D67,MATCH(AM$5,MTInputs!$J$5:$AZ$5,0))</f>
        <v/>
      </c>
      <c r="AN67" s="36">
        <f>INDEX(MTInputs!$J$1:$AZ$415,$D67,MATCH(AN$5,MTInputs!$J$5:$AZ$5,0))</f>
        <v/>
      </c>
      <c r="AO67" s="36">
        <f>INDEX(MTInputs!$J$1:$AZ$415,$D67,MATCH(AO$5,MTInputs!$J$5:$AZ$5,0))</f>
        <v/>
      </c>
      <c r="AP67" s="36">
        <f>INDEX(MTInputs!$J$1:$AZ$415,$D67,MATCH(AP$5,MTInputs!$J$5:$AZ$5,0))</f>
        <v/>
      </c>
      <c r="AQ67" s="36">
        <f>INDEX(MTInputs!$J$1:$AZ$415,$D67,MATCH(AQ$5,MTInputs!$J$5:$AZ$5,0))</f>
        <v/>
      </c>
      <c r="AR67" s="36">
        <f>INDEX(MTInputs!$J$1:$AZ$415,$D67,MATCH(AR$5,MTInputs!$J$5:$AZ$5,0))</f>
        <v/>
      </c>
      <c r="AS67" s="36">
        <f>INDEX(MTInputs!$J$1:$AZ$415,$D67,MATCH(AS$5,MTInputs!$J$5:$AZ$5,0))</f>
        <v/>
      </c>
      <c r="AT67" s="36">
        <f>INDEX(MTInputs!$J$1:$AZ$415,$D67,MATCH(AT$5,MTInputs!$J$5:$AZ$5,0))</f>
        <v/>
      </c>
      <c r="AU67" s="36">
        <f>INDEX(MTInputs!$J$1:$AZ$415,$D67,MATCH(AU$5,MTInputs!$J$5:$AZ$5,0))</f>
        <v/>
      </c>
      <c r="AV67" s="36">
        <f>INDEX(MTInputs!$J$1:$AZ$415,$D67,MATCH(AV$5,MTInputs!$J$5:$AZ$5,0))</f>
        <v/>
      </c>
      <c r="AW67" s="36">
        <f>INDEX(MTInputs!$J$1:$AZ$415,$D67,MATCH(AW$5,MTInputs!$J$5:$AZ$5,0))</f>
        <v/>
      </c>
      <c r="AX67" s="36">
        <f>INDEX(MTInputs!$J$1:$AZ$415,$D67,MATCH(AX$5,MTInputs!$J$5:$AZ$5,0))</f>
        <v/>
      </c>
    </row>
    <row r="68" hidden="1" outlineLevel="1">
      <c r="A68" s="5" t="inlineStr">
        <is>
          <t>fpr.f</t>
        </is>
      </c>
      <c r="B68" s="5" t="inlineStr">
        <is>
          <t>nga</t>
        </is>
      </c>
      <c r="C68" s="5" t="inlineStr">
        <is>
          <t>res</t>
        </is>
      </c>
      <c r="D68" s="8" t="n">
        <v>160</v>
      </c>
      <c r="H68" s="5">
        <f>INDEX(Variables!$B$5:$B$105,MATCH($A68,Variables!$A$5:$A$105,0))&amp;IF($C68="",""," | "&amp;INDEX(Mapping!$B$5:$B$26,MATCH($C68,Mapping!$A$5:$A$26,0))&amp;" | "&amp;INDEX(Mapping!$B$30:$B$41,MATCH($B68,Mapping!$A$30:$A$41,0)))</f>
        <v/>
      </c>
      <c r="I68" s="5">
        <f>INDEX(Variables!$C$5:$C$105,MATCH($A68,Variables!$A$5:$A$105,0))</f>
        <v/>
      </c>
      <c r="J68" s="5">
        <f>INDEX(Variables!$E$5:$E$105,MATCH($A68,Variables!$A$5:$A$105,0))</f>
        <v/>
      </c>
      <c r="K68" s="25">
        <f>LOWER(Settings!$C$4)&amp;".mit."&amp;$A68&amp;IF($C68="","","."&amp;$C68&amp;"."&amp;$B68)&amp;IF(INDEX(Variables!$D$5:$D$105,MATCH($A68,Variables!$A$5:$A$105,0))="","","."&amp;INDEX(Variables!$D$5:$D$105,MATCH($A68,Variables!$A$5:$A$105,0)))&amp;"."&amp;K$5</f>
        <v/>
      </c>
      <c r="L68" s="35">
        <f>INDEX(MTInputs!$J$1:$AZ$415,$D68,MATCH(L$5,MTInputs!$J$5:$AZ$5,0))</f>
        <v/>
      </c>
      <c r="M68" s="36">
        <f>INDEX(MTInputs!$J$1:$AZ$415,$D68,MATCH(M$5,MTInputs!$J$5:$AZ$5,0))</f>
        <v/>
      </c>
      <c r="N68" s="36">
        <f>INDEX(MTInputs!$J$1:$AZ$415,$D68,MATCH(N$5,MTInputs!$J$5:$AZ$5,0))</f>
        <v/>
      </c>
      <c r="O68" s="36">
        <f>INDEX(MTInputs!$J$1:$AZ$415,$D68,MATCH(O$5,MTInputs!$J$5:$AZ$5,0))</f>
        <v/>
      </c>
      <c r="P68" s="36">
        <f>INDEX(MTInputs!$J$1:$AZ$415,$D68,MATCH(P$5,MTInputs!$J$5:$AZ$5,0))</f>
        <v/>
      </c>
      <c r="Q68" s="36">
        <f>INDEX(MTInputs!$J$1:$AZ$415,$D68,MATCH(Q$5,MTInputs!$J$5:$AZ$5,0))</f>
        <v/>
      </c>
      <c r="R68" s="36">
        <f>INDEX(MTInputs!$J$1:$AZ$415,$D68,MATCH(R$5,MTInputs!$J$5:$AZ$5,0))</f>
        <v/>
      </c>
      <c r="S68" s="36">
        <f>INDEX(MTInputs!$J$1:$AZ$415,$D68,MATCH(S$5,MTInputs!$J$5:$AZ$5,0))</f>
        <v/>
      </c>
      <c r="T68" s="36">
        <f>INDEX(MTInputs!$J$1:$AZ$415,$D68,MATCH(T$5,MTInputs!$J$5:$AZ$5,0))</f>
        <v/>
      </c>
      <c r="U68" s="36">
        <f>INDEX(MTInputs!$J$1:$AZ$415,$D68,MATCH(U$5,MTInputs!$J$5:$AZ$5,0))</f>
        <v/>
      </c>
      <c r="V68" s="36">
        <f>INDEX(MTInputs!$J$1:$AZ$415,$D68,MATCH(V$5,MTInputs!$J$5:$AZ$5,0))</f>
        <v/>
      </c>
      <c r="W68" s="36">
        <f>INDEX(MTInputs!$J$1:$AZ$415,$D68,MATCH(W$5,MTInputs!$J$5:$AZ$5,0))</f>
        <v/>
      </c>
      <c r="X68" s="36">
        <f>INDEX(MTInputs!$J$1:$AZ$415,$D68,MATCH(X$5,MTInputs!$J$5:$AZ$5,0))</f>
        <v/>
      </c>
      <c r="Y68" s="36">
        <f>INDEX(MTInputs!$J$1:$AZ$415,$D68,MATCH(Y$5,MTInputs!$J$5:$AZ$5,0))</f>
        <v/>
      </c>
      <c r="Z68" s="36">
        <f>INDEX(MTInputs!$J$1:$AZ$415,$D68,MATCH(Z$5,MTInputs!$J$5:$AZ$5,0))</f>
        <v/>
      </c>
      <c r="AA68" s="36">
        <f>INDEX(MTInputs!$J$1:$AZ$415,$D68,MATCH(AA$5,MTInputs!$J$5:$AZ$5,0))</f>
        <v/>
      </c>
      <c r="AB68" s="36">
        <f>INDEX(MTInputs!$J$1:$AZ$415,$D68,MATCH(AB$5,MTInputs!$J$5:$AZ$5,0))</f>
        <v/>
      </c>
      <c r="AC68" s="36">
        <f>INDEX(MTInputs!$J$1:$AZ$415,$D68,MATCH(AC$5,MTInputs!$J$5:$AZ$5,0))</f>
        <v/>
      </c>
      <c r="AD68" s="36">
        <f>INDEX(MTInputs!$J$1:$AZ$415,$D68,MATCH(AD$5,MTInputs!$J$5:$AZ$5,0))</f>
        <v/>
      </c>
      <c r="AE68" s="25">
        <f>LOWER(Settings!$C$4)&amp;".mit."&amp;$A68&amp;IF($C68="","","."&amp;$C68&amp;"."&amp;$B68)&amp;IF(INDEX(Variables!$D$5:$D$105,MATCH($A68,Variables!$A$5:$A$105,0))="","","."&amp;INDEX(Variables!$D$5:$D$105,MATCH($A68,Variables!$A$5:$A$105,0)))&amp;"."&amp;AE$5</f>
        <v/>
      </c>
      <c r="AF68" s="35">
        <f>INDEX(MTInputs!$J$1:$AZ$415,$D68,MATCH(AF$5,MTInputs!$J$5:$AZ$5,0))</f>
        <v/>
      </c>
      <c r="AG68" s="36">
        <f>INDEX(MTInputs!$J$1:$AZ$415,$D68,MATCH(AG$5,MTInputs!$J$5:$AZ$5,0))</f>
        <v/>
      </c>
      <c r="AH68" s="36">
        <f>INDEX(MTInputs!$J$1:$AZ$415,$D68,MATCH(AH$5,MTInputs!$J$5:$AZ$5,0))</f>
        <v/>
      </c>
      <c r="AI68" s="36">
        <f>INDEX(MTInputs!$J$1:$AZ$415,$D68,MATCH(AI$5,MTInputs!$J$5:$AZ$5,0))</f>
        <v/>
      </c>
      <c r="AJ68" s="36">
        <f>INDEX(MTInputs!$J$1:$AZ$415,$D68,MATCH(AJ$5,MTInputs!$J$5:$AZ$5,0))</f>
        <v/>
      </c>
      <c r="AK68" s="36">
        <f>INDEX(MTInputs!$J$1:$AZ$415,$D68,MATCH(AK$5,MTInputs!$J$5:$AZ$5,0))</f>
        <v/>
      </c>
      <c r="AL68" s="36">
        <f>INDEX(MTInputs!$J$1:$AZ$415,$D68,MATCH(AL$5,MTInputs!$J$5:$AZ$5,0))</f>
        <v/>
      </c>
      <c r="AM68" s="36">
        <f>INDEX(MTInputs!$J$1:$AZ$415,$D68,MATCH(AM$5,MTInputs!$J$5:$AZ$5,0))</f>
        <v/>
      </c>
      <c r="AN68" s="36">
        <f>INDEX(MTInputs!$J$1:$AZ$415,$D68,MATCH(AN$5,MTInputs!$J$5:$AZ$5,0))</f>
        <v/>
      </c>
      <c r="AO68" s="36">
        <f>INDEX(MTInputs!$J$1:$AZ$415,$D68,MATCH(AO$5,MTInputs!$J$5:$AZ$5,0))</f>
        <v/>
      </c>
      <c r="AP68" s="36">
        <f>INDEX(MTInputs!$J$1:$AZ$415,$D68,MATCH(AP$5,MTInputs!$J$5:$AZ$5,0))</f>
        <v/>
      </c>
      <c r="AQ68" s="36">
        <f>INDEX(MTInputs!$J$1:$AZ$415,$D68,MATCH(AQ$5,MTInputs!$J$5:$AZ$5,0))</f>
        <v/>
      </c>
      <c r="AR68" s="36">
        <f>INDEX(MTInputs!$J$1:$AZ$415,$D68,MATCH(AR$5,MTInputs!$J$5:$AZ$5,0))</f>
        <v/>
      </c>
      <c r="AS68" s="36">
        <f>INDEX(MTInputs!$J$1:$AZ$415,$D68,MATCH(AS$5,MTInputs!$J$5:$AZ$5,0))</f>
        <v/>
      </c>
      <c r="AT68" s="36">
        <f>INDEX(MTInputs!$J$1:$AZ$415,$D68,MATCH(AT$5,MTInputs!$J$5:$AZ$5,0))</f>
        <v/>
      </c>
      <c r="AU68" s="36">
        <f>INDEX(MTInputs!$J$1:$AZ$415,$D68,MATCH(AU$5,MTInputs!$J$5:$AZ$5,0))</f>
        <v/>
      </c>
      <c r="AV68" s="36">
        <f>INDEX(MTInputs!$J$1:$AZ$415,$D68,MATCH(AV$5,MTInputs!$J$5:$AZ$5,0))</f>
        <v/>
      </c>
      <c r="AW68" s="36">
        <f>INDEX(MTInputs!$J$1:$AZ$415,$D68,MATCH(AW$5,MTInputs!$J$5:$AZ$5,0))</f>
        <v/>
      </c>
      <c r="AX68" s="36">
        <f>INDEX(MTInputs!$J$1:$AZ$415,$D68,MATCH(AX$5,MTInputs!$J$5:$AZ$5,0))</f>
        <v/>
      </c>
    </row>
    <row r="69" hidden="1" outlineLevel="1">
      <c r="A69" s="5" t="inlineStr">
        <is>
          <t>fpr.f</t>
        </is>
      </c>
      <c r="B69" s="5" t="inlineStr">
        <is>
          <t>nga</t>
        </is>
      </c>
      <c r="C69" s="5" t="inlineStr">
        <is>
          <t>ind</t>
        </is>
      </c>
      <c r="D69" s="8" t="n">
        <v>161</v>
      </c>
      <c r="H69" s="5">
        <f>INDEX(Variables!$B$5:$B$105,MATCH($A69,Variables!$A$5:$A$105,0))&amp;IF($C69="",""," | "&amp;INDEX(Mapping!$B$5:$B$26,MATCH($C69,Mapping!$A$5:$A$26,0))&amp;" | "&amp;INDEX(Mapping!$B$30:$B$41,MATCH($B69,Mapping!$A$30:$A$41,0)))</f>
        <v/>
      </c>
      <c r="I69" s="5">
        <f>INDEX(Variables!$C$5:$C$105,MATCH($A69,Variables!$A$5:$A$105,0))</f>
        <v/>
      </c>
      <c r="J69" s="5">
        <f>INDEX(Variables!$E$5:$E$105,MATCH($A69,Variables!$A$5:$A$105,0))</f>
        <v/>
      </c>
      <c r="K69" s="25">
        <f>LOWER(Settings!$C$4)&amp;".mit."&amp;$A69&amp;IF($C69="","","."&amp;$C69&amp;"."&amp;$B69)&amp;IF(INDEX(Variables!$D$5:$D$105,MATCH($A69,Variables!$A$5:$A$105,0))="","","."&amp;INDEX(Variables!$D$5:$D$105,MATCH($A69,Variables!$A$5:$A$105,0)))&amp;"."&amp;K$5</f>
        <v/>
      </c>
      <c r="L69" s="35">
        <f>INDEX(MTInputs!$J$1:$AZ$415,$D69,MATCH(L$5,MTInputs!$J$5:$AZ$5,0))</f>
        <v/>
      </c>
      <c r="M69" s="36">
        <f>INDEX(MTInputs!$J$1:$AZ$415,$D69,MATCH(M$5,MTInputs!$J$5:$AZ$5,0))</f>
        <v/>
      </c>
      <c r="N69" s="36">
        <f>INDEX(MTInputs!$J$1:$AZ$415,$D69,MATCH(N$5,MTInputs!$J$5:$AZ$5,0))</f>
        <v/>
      </c>
      <c r="O69" s="36">
        <f>INDEX(MTInputs!$J$1:$AZ$415,$D69,MATCH(O$5,MTInputs!$J$5:$AZ$5,0))</f>
        <v/>
      </c>
      <c r="P69" s="36">
        <f>INDEX(MTInputs!$J$1:$AZ$415,$D69,MATCH(P$5,MTInputs!$J$5:$AZ$5,0))</f>
        <v/>
      </c>
      <c r="Q69" s="36">
        <f>INDEX(MTInputs!$J$1:$AZ$415,$D69,MATCH(Q$5,MTInputs!$J$5:$AZ$5,0))</f>
        <v/>
      </c>
      <c r="R69" s="36">
        <f>INDEX(MTInputs!$J$1:$AZ$415,$D69,MATCH(R$5,MTInputs!$J$5:$AZ$5,0))</f>
        <v/>
      </c>
      <c r="S69" s="36">
        <f>INDEX(MTInputs!$J$1:$AZ$415,$D69,MATCH(S$5,MTInputs!$J$5:$AZ$5,0))</f>
        <v/>
      </c>
      <c r="T69" s="36">
        <f>INDEX(MTInputs!$J$1:$AZ$415,$D69,MATCH(T$5,MTInputs!$J$5:$AZ$5,0))</f>
        <v/>
      </c>
      <c r="U69" s="36">
        <f>INDEX(MTInputs!$J$1:$AZ$415,$D69,MATCH(U$5,MTInputs!$J$5:$AZ$5,0))</f>
        <v/>
      </c>
      <c r="V69" s="36">
        <f>INDEX(MTInputs!$J$1:$AZ$415,$D69,MATCH(V$5,MTInputs!$J$5:$AZ$5,0))</f>
        <v/>
      </c>
      <c r="W69" s="36">
        <f>INDEX(MTInputs!$J$1:$AZ$415,$D69,MATCH(W$5,MTInputs!$J$5:$AZ$5,0))</f>
        <v/>
      </c>
      <c r="X69" s="36">
        <f>INDEX(MTInputs!$J$1:$AZ$415,$D69,MATCH(X$5,MTInputs!$J$5:$AZ$5,0))</f>
        <v/>
      </c>
      <c r="Y69" s="36">
        <f>INDEX(MTInputs!$J$1:$AZ$415,$D69,MATCH(Y$5,MTInputs!$J$5:$AZ$5,0))</f>
        <v/>
      </c>
      <c r="Z69" s="36">
        <f>INDEX(MTInputs!$J$1:$AZ$415,$D69,MATCH(Z$5,MTInputs!$J$5:$AZ$5,0))</f>
        <v/>
      </c>
      <c r="AA69" s="36">
        <f>INDEX(MTInputs!$J$1:$AZ$415,$D69,MATCH(AA$5,MTInputs!$J$5:$AZ$5,0))</f>
        <v/>
      </c>
      <c r="AB69" s="36">
        <f>INDEX(MTInputs!$J$1:$AZ$415,$D69,MATCH(AB$5,MTInputs!$J$5:$AZ$5,0))</f>
        <v/>
      </c>
      <c r="AC69" s="36">
        <f>INDEX(MTInputs!$J$1:$AZ$415,$D69,MATCH(AC$5,MTInputs!$J$5:$AZ$5,0))</f>
        <v/>
      </c>
      <c r="AD69" s="36">
        <f>INDEX(MTInputs!$J$1:$AZ$415,$D69,MATCH(AD$5,MTInputs!$J$5:$AZ$5,0))</f>
        <v/>
      </c>
      <c r="AE69" s="25">
        <f>LOWER(Settings!$C$4)&amp;".mit."&amp;$A69&amp;IF($C69="","","."&amp;$C69&amp;"."&amp;$B69)&amp;IF(INDEX(Variables!$D$5:$D$105,MATCH($A69,Variables!$A$5:$A$105,0))="","","."&amp;INDEX(Variables!$D$5:$D$105,MATCH($A69,Variables!$A$5:$A$105,0)))&amp;"."&amp;AE$5</f>
        <v/>
      </c>
      <c r="AF69" s="35">
        <f>INDEX(MTInputs!$J$1:$AZ$415,$D69,MATCH(AF$5,MTInputs!$J$5:$AZ$5,0))</f>
        <v/>
      </c>
      <c r="AG69" s="36">
        <f>INDEX(MTInputs!$J$1:$AZ$415,$D69,MATCH(AG$5,MTInputs!$J$5:$AZ$5,0))</f>
        <v/>
      </c>
      <c r="AH69" s="36">
        <f>INDEX(MTInputs!$J$1:$AZ$415,$D69,MATCH(AH$5,MTInputs!$J$5:$AZ$5,0))</f>
        <v/>
      </c>
      <c r="AI69" s="36">
        <f>INDEX(MTInputs!$J$1:$AZ$415,$D69,MATCH(AI$5,MTInputs!$J$5:$AZ$5,0))</f>
        <v/>
      </c>
      <c r="AJ69" s="36">
        <f>INDEX(MTInputs!$J$1:$AZ$415,$D69,MATCH(AJ$5,MTInputs!$J$5:$AZ$5,0))</f>
        <v/>
      </c>
      <c r="AK69" s="36">
        <f>INDEX(MTInputs!$J$1:$AZ$415,$D69,MATCH(AK$5,MTInputs!$J$5:$AZ$5,0))</f>
        <v/>
      </c>
      <c r="AL69" s="36">
        <f>INDEX(MTInputs!$J$1:$AZ$415,$D69,MATCH(AL$5,MTInputs!$J$5:$AZ$5,0))</f>
        <v/>
      </c>
      <c r="AM69" s="36">
        <f>INDEX(MTInputs!$J$1:$AZ$415,$D69,MATCH(AM$5,MTInputs!$J$5:$AZ$5,0))</f>
        <v/>
      </c>
      <c r="AN69" s="36">
        <f>INDEX(MTInputs!$J$1:$AZ$415,$D69,MATCH(AN$5,MTInputs!$J$5:$AZ$5,0))</f>
        <v/>
      </c>
      <c r="AO69" s="36">
        <f>INDEX(MTInputs!$J$1:$AZ$415,$D69,MATCH(AO$5,MTInputs!$J$5:$AZ$5,0))</f>
        <v/>
      </c>
      <c r="AP69" s="36">
        <f>INDEX(MTInputs!$J$1:$AZ$415,$D69,MATCH(AP$5,MTInputs!$J$5:$AZ$5,0))</f>
        <v/>
      </c>
      <c r="AQ69" s="36">
        <f>INDEX(MTInputs!$J$1:$AZ$415,$D69,MATCH(AQ$5,MTInputs!$J$5:$AZ$5,0))</f>
        <v/>
      </c>
      <c r="AR69" s="36">
        <f>INDEX(MTInputs!$J$1:$AZ$415,$D69,MATCH(AR$5,MTInputs!$J$5:$AZ$5,0))</f>
        <v/>
      </c>
      <c r="AS69" s="36">
        <f>INDEX(MTInputs!$J$1:$AZ$415,$D69,MATCH(AS$5,MTInputs!$J$5:$AZ$5,0))</f>
        <v/>
      </c>
      <c r="AT69" s="36">
        <f>INDEX(MTInputs!$J$1:$AZ$415,$D69,MATCH(AT$5,MTInputs!$J$5:$AZ$5,0))</f>
        <v/>
      </c>
      <c r="AU69" s="36">
        <f>INDEX(MTInputs!$J$1:$AZ$415,$D69,MATCH(AU$5,MTInputs!$J$5:$AZ$5,0))</f>
        <v/>
      </c>
      <c r="AV69" s="36">
        <f>INDEX(MTInputs!$J$1:$AZ$415,$D69,MATCH(AV$5,MTInputs!$J$5:$AZ$5,0))</f>
        <v/>
      </c>
      <c r="AW69" s="36">
        <f>INDEX(MTInputs!$J$1:$AZ$415,$D69,MATCH(AW$5,MTInputs!$J$5:$AZ$5,0))</f>
        <v/>
      </c>
      <c r="AX69" s="36">
        <f>INDEX(MTInputs!$J$1:$AZ$415,$D69,MATCH(AX$5,MTInputs!$J$5:$AZ$5,0))</f>
        <v/>
      </c>
    </row>
    <row r="70" hidden="1" outlineLevel="1">
      <c r="A70" s="5" t="inlineStr">
        <is>
          <t>fpr.f</t>
        </is>
      </c>
      <c r="B70" s="5" t="inlineStr">
        <is>
          <t>ecy</t>
        </is>
      </c>
      <c r="C70" s="5" t="inlineStr">
        <is>
          <t>res</t>
        </is>
      </c>
      <c r="D70" s="8" t="n">
        <v>162</v>
      </c>
      <c r="H70" s="5">
        <f>INDEX(Variables!$B$5:$B$105,MATCH($A70,Variables!$A$5:$A$105,0))&amp;IF($C70="",""," | "&amp;INDEX(Mapping!$B$5:$B$26,MATCH($C70,Mapping!$A$5:$A$26,0))&amp;" | "&amp;INDEX(Mapping!$B$30:$B$41,MATCH($B70,Mapping!$A$30:$A$41,0)))</f>
        <v/>
      </c>
      <c r="I70" s="5">
        <f>INDEX(Variables!$C$5:$C$105,MATCH($A70,Variables!$A$5:$A$105,0))</f>
        <v/>
      </c>
      <c r="J70" s="5">
        <f>INDEX(Variables!$E$5:$E$105,MATCH($A70,Variables!$A$5:$A$105,0))</f>
        <v/>
      </c>
      <c r="K70" s="25">
        <f>LOWER(Settings!$C$4)&amp;".mit."&amp;$A70&amp;IF($C70="","","."&amp;$C70&amp;"."&amp;$B70)&amp;IF(INDEX(Variables!$D$5:$D$105,MATCH($A70,Variables!$A$5:$A$105,0))="","","."&amp;INDEX(Variables!$D$5:$D$105,MATCH($A70,Variables!$A$5:$A$105,0)))&amp;"."&amp;K$5</f>
        <v/>
      </c>
      <c r="L70" s="35">
        <f>INDEX(MTInputs!$J$1:$AZ$415,$D70,MATCH(L$5,MTInputs!$J$5:$AZ$5,0))</f>
        <v/>
      </c>
      <c r="M70" s="36">
        <f>INDEX(MTInputs!$J$1:$AZ$415,$D70,MATCH(M$5,MTInputs!$J$5:$AZ$5,0))</f>
        <v/>
      </c>
      <c r="N70" s="36">
        <f>INDEX(MTInputs!$J$1:$AZ$415,$D70,MATCH(N$5,MTInputs!$J$5:$AZ$5,0))</f>
        <v/>
      </c>
      <c r="O70" s="36">
        <f>INDEX(MTInputs!$J$1:$AZ$415,$D70,MATCH(O$5,MTInputs!$J$5:$AZ$5,0))</f>
        <v/>
      </c>
      <c r="P70" s="36">
        <f>INDEX(MTInputs!$J$1:$AZ$415,$D70,MATCH(P$5,MTInputs!$J$5:$AZ$5,0))</f>
        <v/>
      </c>
      <c r="Q70" s="36">
        <f>INDEX(MTInputs!$J$1:$AZ$415,$D70,MATCH(Q$5,MTInputs!$J$5:$AZ$5,0))</f>
        <v/>
      </c>
      <c r="R70" s="36">
        <f>INDEX(MTInputs!$J$1:$AZ$415,$D70,MATCH(R$5,MTInputs!$J$5:$AZ$5,0))</f>
        <v/>
      </c>
      <c r="S70" s="36">
        <f>INDEX(MTInputs!$J$1:$AZ$415,$D70,MATCH(S$5,MTInputs!$J$5:$AZ$5,0))</f>
        <v/>
      </c>
      <c r="T70" s="36">
        <f>INDEX(MTInputs!$J$1:$AZ$415,$D70,MATCH(T$5,MTInputs!$J$5:$AZ$5,0))</f>
        <v/>
      </c>
      <c r="U70" s="36">
        <f>INDEX(MTInputs!$J$1:$AZ$415,$D70,MATCH(U$5,MTInputs!$J$5:$AZ$5,0))</f>
        <v/>
      </c>
      <c r="V70" s="36">
        <f>INDEX(MTInputs!$J$1:$AZ$415,$D70,MATCH(V$5,MTInputs!$J$5:$AZ$5,0))</f>
        <v/>
      </c>
      <c r="W70" s="36">
        <f>INDEX(MTInputs!$J$1:$AZ$415,$D70,MATCH(W$5,MTInputs!$J$5:$AZ$5,0))</f>
        <v/>
      </c>
      <c r="X70" s="36">
        <f>INDEX(MTInputs!$J$1:$AZ$415,$D70,MATCH(X$5,MTInputs!$J$5:$AZ$5,0))</f>
        <v/>
      </c>
      <c r="Y70" s="36">
        <f>INDEX(MTInputs!$J$1:$AZ$415,$D70,MATCH(Y$5,MTInputs!$J$5:$AZ$5,0))</f>
        <v/>
      </c>
      <c r="Z70" s="36">
        <f>INDEX(MTInputs!$J$1:$AZ$415,$D70,MATCH(Z$5,MTInputs!$J$5:$AZ$5,0))</f>
        <v/>
      </c>
      <c r="AA70" s="36">
        <f>INDEX(MTInputs!$J$1:$AZ$415,$D70,MATCH(AA$5,MTInputs!$J$5:$AZ$5,0))</f>
        <v/>
      </c>
      <c r="AB70" s="36">
        <f>INDEX(MTInputs!$J$1:$AZ$415,$D70,MATCH(AB$5,MTInputs!$J$5:$AZ$5,0))</f>
        <v/>
      </c>
      <c r="AC70" s="36">
        <f>INDEX(MTInputs!$J$1:$AZ$415,$D70,MATCH(AC$5,MTInputs!$J$5:$AZ$5,0))</f>
        <v/>
      </c>
      <c r="AD70" s="36">
        <f>INDEX(MTInputs!$J$1:$AZ$415,$D70,MATCH(AD$5,MTInputs!$J$5:$AZ$5,0))</f>
        <v/>
      </c>
      <c r="AE70" s="25">
        <f>LOWER(Settings!$C$4)&amp;".mit."&amp;$A70&amp;IF($C70="","","."&amp;$C70&amp;"."&amp;$B70)&amp;IF(INDEX(Variables!$D$5:$D$105,MATCH($A70,Variables!$A$5:$A$105,0))="","","."&amp;INDEX(Variables!$D$5:$D$105,MATCH($A70,Variables!$A$5:$A$105,0)))&amp;"."&amp;AE$5</f>
        <v/>
      </c>
      <c r="AF70" s="35">
        <f>INDEX(MTInputs!$J$1:$AZ$415,$D70,MATCH(AF$5,MTInputs!$J$5:$AZ$5,0))</f>
        <v/>
      </c>
      <c r="AG70" s="36">
        <f>INDEX(MTInputs!$J$1:$AZ$415,$D70,MATCH(AG$5,MTInputs!$J$5:$AZ$5,0))</f>
        <v/>
      </c>
      <c r="AH70" s="36">
        <f>INDEX(MTInputs!$J$1:$AZ$415,$D70,MATCH(AH$5,MTInputs!$J$5:$AZ$5,0))</f>
        <v/>
      </c>
      <c r="AI70" s="36">
        <f>INDEX(MTInputs!$J$1:$AZ$415,$D70,MATCH(AI$5,MTInputs!$J$5:$AZ$5,0))</f>
        <v/>
      </c>
      <c r="AJ70" s="36">
        <f>INDEX(MTInputs!$J$1:$AZ$415,$D70,MATCH(AJ$5,MTInputs!$J$5:$AZ$5,0))</f>
        <v/>
      </c>
      <c r="AK70" s="36">
        <f>INDEX(MTInputs!$J$1:$AZ$415,$D70,MATCH(AK$5,MTInputs!$J$5:$AZ$5,0))</f>
        <v/>
      </c>
      <c r="AL70" s="36">
        <f>INDEX(MTInputs!$J$1:$AZ$415,$D70,MATCH(AL$5,MTInputs!$J$5:$AZ$5,0))</f>
        <v/>
      </c>
      <c r="AM70" s="36">
        <f>INDEX(MTInputs!$J$1:$AZ$415,$D70,MATCH(AM$5,MTInputs!$J$5:$AZ$5,0))</f>
        <v/>
      </c>
      <c r="AN70" s="36">
        <f>INDEX(MTInputs!$J$1:$AZ$415,$D70,MATCH(AN$5,MTInputs!$J$5:$AZ$5,0))</f>
        <v/>
      </c>
      <c r="AO70" s="36">
        <f>INDEX(MTInputs!$J$1:$AZ$415,$D70,MATCH(AO$5,MTInputs!$J$5:$AZ$5,0))</f>
        <v/>
      </c>
      <c r="AP70" s="36">
        <f>INDEX(MTInputs!$J$1:$AZ$415,$D70,MATCH(AP$5,MTInputs!$J$5:$AZ$5,0))</f>
        <v/>
      </c>
      <c r="AQ70" s="36">
        <f>INDEX(MTInputs!$J$1:$AZ$415,$D70,MATCH(AQ$5,MTInputs!$J$5:$AZ$5,0))</f>
        <v/>
      </c>
      <c r="AR70" s="36">
        <f>INDEX(MTInputs!$J$1:$AZ$415,$D70,MATCH(AR$5,MTInputs!$J$5:$AZ$5,0))</f>
        <v/>
      </c>
      <c r="AS70" s="36">
        <f>INDEX(MTInputs!$J$1:$AZ$415,$D70,MATCH(AS$5,MTInputs!$J$5:$AZ$5,0))</f>
        <v/>
      </c>
      <c r="AT70" s="36">
        <f>INDEX(MTInputs!$J$1:$AZ$415,$D70,MATCH(AT$5,MTInputs!$J$5:$AZ$5,0))</f>
        <v/>
      </c>
      <c r="AU70" s="36">
        <f>INDEX(MTInputs!$J$1:$AZ$415,$D70,MATCH(AU$5,MTInputs!$J$5:$AZ$5,0))</f>
        <v/>
      </c>
      <c r="AV70" s="36">
        <f>INDEX(MTInputs!$J$1:$AZ$415,$D70,MATCH(AV$5,MTInputs!$J$5:$AZ$5,0))</f>
        <v/>
      </c>
      <c r="AW70" s="36">
        <f>INDEX(MTInputs!$J$1:$AZ$415,$D70,MATCH(AW$5,MTInputs!$J$5:$AZ$5,0))</f>
        <v/>
      </c>
      <c r="AX70" s="36">
        <f>INDEX(MTInputs!$J$1:$AZ$415,$D70,MATCH(AX$5,MTInputs!$J$5:$AZ$5,0))</f>
        <v/>
      </c>
    </row>
    <row r="71" hidden="1" outlineLevel="1">
      <c r="A71" s="5" t="inlineStr">
        <is>
          <t>fpr.f</t>
        </is>
      </c>
      <c r="B71" s="5" t="inlineStr">
        <is>
          <t>ecy</t>
        </is>
      </c>
      <c r="C71" s="5" t="inlineStr">
        <is>
          <t>ind</t>
        </is>
      </c>
      <c r="D71" s="8" t="n">
        <v>163</v>
      </c>
      <c r="H71" s="5">
        <f>INDEX(Variables!$B$5:$B$105,MATCH($A71,Variables!$A$5:$A$105,0))&amp;IF($C71="",""," | "&amp;INDEX(Mapping!$B$5:$B$26,MATCH($C71,Mapping!$A$5:$A$26,0))&amp;" | "&amp;INDEX(Mapping!$B$30:$B$41,MATCH($B71,Mapping!$A$30:$A$41,0)))</f>
        <v/>
      </c>
      <c r="I71" s="5">
        <f>INDEX(Variables!$C$5:$C$105,MATCH($A71,Variables!$A$5:$A$105,0))</f>
        <v/>
      </c>
      <c r="J71" s="5">
        <f>INDEX(Variables!$E$5:$E$105,MATCH($A71,Variables!$A$5:$A$105,0))</f>
        <v/>
      </c>
      <c r="K71" s="25">
        <f>LOWER(Settings!$C$4)&amp;".mit."&amp;$A71&amp;IF($C71="","","."&amp;$C71&amp;"."&amp;$B71)&amp;IF(INDEX(Variables!$D$5:$D$105,MATCH($A71,Variables!$A$5:$A$105,0))="","","."&amp;INDEX(Variables!$D$5:$D$105,MATCH($A71,Variables!$A$5:$A$105,0)))&amp;"."&amp;K$5</f>
        <v/>
      </c>
      <c r="L71" s="35">
        <f>INDEX(MTInputs!$J$1:$AZ$415,$D71,MATCH(L$5,MTInputs!$J$5:$AZ$5,0))</f>
        <v/>
      </c>
      <c r="M71" s="36">
        <f>INDEX(MTInputs!$J$1:$AZ$415,$D71,MATCH(M$5,MTInputs!$J$5:$AZ$5,0))</f>
        <v/>
      </c>
      <c r="N71" s="36">
        <f>INDEX(MTInputs!$J$1:$AZ$415,$D71,MATCH(N$5,MTInputs!$J$5:$AZ$5,0))</f>
        <v/>
      </c>
      <c r="O71" s="36">
        <f>INDEX(MTInputs!$J$1:$AZ$415,$D71,MATCH(O$5,MTInputs!$J$5:$AZ$5,0))</f>
        <v/>
      </c>
      <c r="P71" s="36">
        <f>INDEX(MTInputs!$J$1:$AZ$415,$D71,MATCH(P$5,MTInputs!$J$5:$AZ$5,0))</f>
        <v/>
      </c>
      <c r="Q71" s="36">
        <f>INDEX(MTInputs!$J$1:$AZ$415,$D71,MATCH(Q$5,MTInputs!$J$5:$AZ$5,0))</f>
        <v/>
      </c>
      <c r="R71" s="36">
        <f>INDEX(MTInputs!$J$1:$AZ$415,$D71,MATCH(R$5,MTInputs!$J$5:$AZ$5,0))</f>
        <v/>
      </c>
      <c r="S71" s="36">
        <f>INDEX(MTInputs!$J$1:$AZ$415,$D71,MATCH(S$5,MTInputs!$J$5:$AZ$5,0))</f>
        <v/>
      </c>
      <c r="T71" s="36">
        <f>INDEX(MTInputs!$J$1:$AZ$415,$D71,MATCH(T$5,MTInputs!$J$5:$AZ$5,0))</f>
        <v/>
      </c>
      <c r="U71" s="36">
        <f>INDEX(MTInputs!$J$1:$AZ$415,$D71,MATCH(U$5,MTInputs!$J$5:$AZ$5,0))</f>
        <v/>
      </c>
      <c r="V71" s="36">
        <f>INDEX(MTInputs!$J$1:$AZ$415,$D71,MATCH(V$5,MTInputs!$J$5:$AZ$5,0))</f>
        <v/>
      </c>
      <c r="W71" s="36">
        <f>INDEX(MTInputs!$J$1:$AZ$415,$D71,MATCH(W$5,MTInputs!$J$5:$AZ$5,0))</f>
        <v/>
      </c>
      <c r="X71" s="36">
        <f>INDEX(MTInputs!$J$1:$AZ$415,$D71,MATCH(X$5,MTInputs!$J$5:$AZ$5,0))</f>
        <v/>
      </c>
      <c r="Y71" s="36">
        <f>INDEX(MTInputs!$J$1:$AZ$415,$D71,MATCH(Y$5,MTInputs!$J$5:$AZ$5,0))</f>
        <v/>
      </c>
      <c r="Z71" s="36">
        <f>INDEX(MTInputs!$J$1:$AZ$415,$D71,MATCH(Z$5,MTInputs!$J$5:$AZ$5,0))</f>
        <v/>
      </c>
      <c r="AA71" s="36">
        <f>INDEX(MTInputs!$J$1:$AZ$415,$D71,MATCH(AA$5,MTInputs!$J$5:$AZ$5,0))</f>
        <v/>
      </c>
      <c r="AB71" s="36">
        <f>INDEX(MTInputs!$J$1:$AZ$415,$D71,MATCH(AB$5,MTInputs!$J$5:$AZ$5,0))</f>
        <v/>
      </c>
      <c r="AC71" s="36">
        <f>INDEX(MTInputs!$J$1:$AZ$415,$D71,MATCH(AC$5,MTInputs!$J$5:$AZ$5,0))</f>
        <v/>
      </c>
      <c r="AD71" s="36">
        <f>INDEX(MTInputs!$J$1:$AZ$415,$D71,MATCH(AD$5,MTInputs!$J$5:$AZ$5,0))</f>
        <v/>
      </c>
      <c r="AE71" s="25">
        <f>LOWER(Settings!$C$4)&amp;".mit."&amp;$A71&amp;IF($C71="","","."&amp;$C71&amp;"."&amp;$B71)&amp;IF(INDEX(Variables!$D$5:$D$105,MATCH($A71,Variables!$A$5:$A$105,0))="","","."&amp;INDEX(Variables!$D$5:$D$105,MATCH($A71,Variables!$A$5:$A$105,0)))&amp;"."&amp;AE$5</f>
        <v/>
      </c>
      <c r="AF71" s="35">
        <f>INDEX(MTInputs!$J$1:$AZ$415,$D71,MATCH(AF$5,MTInputs!$J$5:$AZ$5,0))</f>
        <v/>
      </c>
      <c r="AG71" s="36">
        <f>INDEX(MTInputs!$J$1:$AZ$415,$D71,MATCH(AG$5,MTInputs!$J$5:$AZ$5,0))</f>
        <v/>
      </c>
      <c r="AH71" s="36">
        <f>INDEX(MTInputs!$J$1:$AZ$415,$D71,MATCH(AH$5,MTInputs!$J$5:$AZ$5,0))</f>
        <v/>
      </c>
      <c r="AI71" s="36">
        <f>INDEX(MTInputs!$J$1:$AZ$415,$D71,MATCH(AI$5,MTInputs!$J$5:$AZ$5,0))</f>
        <v/>
      </c>
      <c r="AJ71" s="36">
        <f>INDEX(MTInputs!$J$1:$AZ$415,$D71,MATCH(AJ$5,MTInputs!$J$5:$AZ$5,0))</f>
        <v/>
      </c>
      <c r="AK71" s="36">
        <f>INDEX(MTInputs!$J$1:$AZ$415,$D71,MATCH(AK$5,MTInputs!$J$5:$AZ$5,0))</f>
        <v/>
      </c>
      <c r="AL71" s="36">
        <f>INDEX(MTInputs!$J$1:$AZ$415,$D71,MATCH(AL$5,MTInputs!$J$5:$AZ$5,0))</f>
        <v/>
      </c>
      <c r="AM71" s="36">
        <f>INDEX(MTInputs!$J$1:$AZ$415,$D71,MATCH(AM$5,MTInputs!$J$5:$AZ$5,0))</f>
        <v/>
      </c>
      <c r="AN71" s="36">
        <f>INDEX(MTInputs!$J$1:$AZ$415,$D71,MATCH(AN$5,MTInputs!$J$5:$AZ$5,0))</f>
        <v/>
      </c>
      <c r="AO71" s="36">
        <f>INDEX(MTInputs!$J$1:$AZ$415,$D71,MATCH(AO$5,MTInputs!$J$5:$AZ$5,0))</f>
        <v/>
      </c>
      <c r="AP71" s="36">
        <f>INDEX(MTInputs!$J$1:$AZ$415,$D71,MATCH(AP$5,MTInputs!$J$5:$AZ$5,0))</f>
        <v/>
      </c>
      <c r="AQ71" s="36">
        <f>INDEX(MTInputs!$J$1:$AZ$415,$D71,MATCH(AQ$5,MTInputs!$J$5:$AZ$5,0))</f>
        <v/>
      </c>
      <c r="AR71" s="36">
        <f>INDEX(MTInputs!$J$1:$AZ$415,$D71,MATCH(AR$5,MTInputs!$J$5:$AZ$5,0))</f>
        <v/>
      </c>
      <c r="AS71" s="36">
        <f>INDEX(MTInputs!$J$1:$AZ$415,$D71,MATCH(AS$5,MTInputs!$J$5:$AZ$5,0))</f>
        <v/>
      </c>
      <c r="AT71" s="36">
        <f>INDEX(MTInputs!$J$1:$AZ$415,$D71,MATCH(AT$5,MTInputs!$J$5:$AZ$5,0))</f>
        <v/>
      </c>
      <c r="AU71" s="36">
        <f>INDEX(MTInputs!$J$1:$AZ$415,$D71,MATCH(AU$5,MTInputs!$J$5:$AZ$5,0))</f>
        <v/>
      </c>
      <c r="AV71" s="36">
        <f>INDEX(MTInputs!$J$1:$AZ$415,$D71,MATCH(AV$5,MTInputs!$J$5:$AZ$5,0))</f>
        <v/>
      </c>
      <c r="AW71" s="36">
        <f>INDEX(MTInputs!$J$1:$AZ$415,$D71,MATCH(AW$5,MTInputs!$J$5:$AZ$5,0))</f>
        <v/>
      </c>
      <c r="AX71" s="36">
        <f>INDEX(MTInputs!$J$1:$AZ$415,$D71,MATCH(AX$5,MTInputs!$J$5:$AZ$5,0))</f>
        <v/>
      </c>
    </row>
    <row r="72" hidden="1" outlineLevel="1">
      <c r="A72" s="5" t="inlineStr">
        <is>
          <t>fpr.f</t>
        </is>
      </c>
      <c r="B72" s="5" t="inlineStr">
        <is>
          <t>gso</t>
        </is>
      </c>
      <c r="C72" s="5" t="inlineStr">
        <is>
          <t>all</t>
        </is>
      </c>
      <c r="D72" s="8" t="n">
        <v>164</v>
      </c>
      <c r="H72" s="5">
        <f>INDEX(Variables!$B$5:$B$105,MATCH($A72,Variables!$A$5:$A$105,0))&amp;IF($C72="",""," | "&amp;INDEX(Mapping!$B$5:$B$26,MATCH($C72,Mapping!$A$5:$A$26,0))&amp;" | "&amp;INDEX(Mapping!$B$30:$B$41,MATCH($B72,Mapping!$A$30:$A$41,0)))</f>
        <v/>
      </c>
      <c r="I72" s="5">
        <f>INDEX(Variables!$C$5:$C$105,MATCH($A72,Variables!$A$5:$A$105,0))</f>
        <v/>
      </c>
      <c r="J72" s="5">
        <f>INDEX(Variables!$E$5:$E$105,MATCH($A72,Variables!$A$5:$A$105,0))</f>
        <v/>
      </c>
      <c r="K72" s="25">
        <f>LOWER(Settings!$C$4)&amp;".mit."&amp;$A72&amp;IF($C72="","","."&amp;$C72&amp;"."&amp;$B72)&amp;IF(INDEX(Variables!$D$5:$D$105,MATCH($A72,Variables!$A$5:$A$105,0))="","","."&amp;INDEX(Variables!$D$5:$D$105,MATCH($A72,Variables!$A$5:$A$105,0)))&amp;"."&amp;K$5</f>
        <v/>
      </c>
      <c r="L72" s="35">
        <f>INDEX(MTInputs!$J$1:$AZ$415,$D72,MATCH(L$5,MTInputs!$J$5:$AZ$5,0))</f>
        <v/>
      </c>
      <c r="M72" s="36">
        <f>INDEX(MTInputs!$J$1:$AZ$415,$D72,MATCH(M$5,MTInputs!$J$5:$AZ$5,0))</f>
        <v/>
      </c>
      <c r="N72" s="36">
        <f>INDEX(MTInputs!$J$1:$AZ$415,$D72,MATCH(N$5,MTInputs!$J$5:$AZ$5,0))</f>
        <v/>
      </c>
      <c r="O72" s="36">
        <f>INDEX(MTInputs!$J$1:$AZ$415,$D72,MATCH(O$5,MTInputs!$J$5:$AZ$5,0))</f>
        <v/>
      </c>
      <c r="P72" s="36">
        <f>INDEX(MTInputs!$J$1:$AZ$415,$D72,MATCH(P$5,MTInputs!$J$5:$AZ$5,0))</f>
        <v/>
      </c>
      <c r="Q72" s="36">
        <f>INDEX(MTInputs!$J$1:$AZ$415,$D72,MATCH(Q$5,MTInputs!$J$5:$AZ$5,0))</f>
        <v/>
      </c>
      <c r="R72" s="36">
        <f>INDEX(MTInputs!$J$1:$AZ$415,$D72,MATCH(R$5,MTInputs!$J$5:$AZ$5,0))</f>
        <v/>
      </c>
      <c r="S72" s="36">
        <f>INDEX(MTInputs!$J$1:$AZ$415,$D72,MATCH(S$5,MTInputs!$J$5:$AZ$5,0))</f>
        <v/>
      </c>
      <c r="T72" s="36">
        <f>INDEX(MTInputs!$J$1:$AZ$415,$D72,MATCH(T$5,MTInputs!$J$5:$AZ$5,0))</f>
        <v/>
      </c>
      <c r="U72" s="36">
        <f>INDEX(MTInputs!$J$1:$AZ$415,$D72,MATCH(U$5,MTInputs!$J$5:$AZ$5,0))</f>
        <v/>
      </c>
      <c r="V72" s="36">
        <f>INDEX(MTInputs!$J$1:$AZ$415,$D72,MATCH(V$5,MTInputs!$J$5:$AZ$5,0))</f>
        <v/>
      </c>
      <c r="W72" s="36">
        <f>INDEX(MTInputs!$J$1:$AZ$415,$D72,MATCH(W$5,MTInputs!$J$5:$AZ$5,0))</f>
        <v/>
      </c>
      <c r="X72" s="36">
        <f>INDEX(MTInputs!$J$1:$AZ$415,$D72,MATCH(X$5,MTInputs!$J$5:$AZ$5,0))</f>
        <v/>
      </c>
      <c r="Y72" s="36">
        <f>INDEX(MTInputs!$J$1:$AZ$415,$D72,MATCH(Y$5,MTInputs!$J$5:$AZ$5,0))</f>
        <v/>
      </c>
      <c r="Z72" s="36">
        <f>INDEX(MTInputs!$J$1:$AZ$415,$D72,MATCH(Z$5,MTInputs!$J$5:$AZ$5,0))</f>
        <v/>
      </c>
      <c r="AA72" s="36">
        <f>INDEX(MTInputs!$J$1:$AZ$415,$D72,MATCH(AA$5,MTInputs!$J$5:$AZ$5,0))</f>
        <v/>
      </c>
      <c r="AB72" s="36">
        <f>INDEX(MTInputs!$J$1:$AZ$415,$D72,MATCH(AB$5,MTInputs!$J$5:$AZ$5,0))</f>
        <v/>
      </c>
      <c r="AC72" s="36">
        <f>INDEX(MTInputs!$J$1:$AZ$415,$D72,MATCH(AC$5,MTInputs!$J$5:$AZ$5,0))</f>
        <v/>
      </c>
      <c r="AD72" s="36">
        <f>INDEX(MTInputs!$J$1:$AZ$415,$D72,MATCH(AD$5,MTInputs!$J$5:$AZ$5,0))</f>
        <v/>
      </c>
      <c r="AE72" s="25">
        <f>LOWER(Settings!$C$4)&amp;".mit."&amp;$A72&amp;IF($C72="","","."&amp;$C72&amp;"."&amp;$B72)&amp;IF(INDEX(Variables!$D$5:$D$105,MATCH($A72,Variables!$A$5:$A$105,0))="","","."&amp;INDEX(Variables!$D$5:$D$105,MATCH($A72,Variables!$A$5:$A$105,0)))&amp;"."&amp;AE$5</f>
        <v/>
      </c>
      <c r="AF72" s="35">
        <f>INDEX(MTInputs!$J$1:$AZ$415,$D72,MATCH(AF$5,MTInputs!$J$5:$AZ$5,0))</f>
        <v/>
      </c>
      <c r="AG72" s="36">
        <f>INDEX(MTInputs!$J$1:$AZ$415,$D72,MATCH(AG$5,MTInputs!$J$5:$AZ$5,0))</f>
        <v/>
      </c>
      <c r="AH72" s="36">
        <f>INDEX(MTInputs!$J$1:$AZ$415,$D72,MATCH(AH$5,MTInputs!$J$5:$AZ$5,0))</f>
        <v/>
      </c>
      <c r="AI72" s="36">
        <f>INDEX(MTInputs!$J$1:$AZ$415,$D72,MATCH(AI$5,MTInputs!$J$5:$AZ$5,0))</f>
        <v/>
      </c>
      <c r="AJ72" s="36">
        <f>INDEX(MTInputs!$J$1:$AZ$415,$D72,MATCH(AJ$5,MTInputs!$J$5:$AZ$5,0))</f>
        <v/>
      </c>
      <c r="AK72" s="36">
        <f>INDEX(MTInputs!$J$1:$AZ$415,$D72,MATCH(AK$5,MTInputs!$J$5:$AZ$5,0))</f>
        <v/>
      </c>
      <c r="AL72" s="36">
        <f>INDEX(MTInputs!$J$1:$AZ$415,$D72,MATCH(AL$5,MTInputs!$J$5:$AZ$5,0))</f>
        <v/>
      </c>
      <c r="AM72" s="36">
        <f>INDEX(MTInputs!$J$1:$AZ$415,$D72,MATCH(AM$5,MTInputs!$J$5:$AZ$5,0))</f>
        <v/>
      </c>
      <c r="AN72" s="36">
        <f>INDEX(MTInputs!$J$1:$AZ$415,$D72,MATCH(AN$5,MTInputs!$J$5:$AZ$5,0))</f>
        <v/>
      </c>
      <c r="AO72" s="36">
        <f>INDEX(MTInputs!$J$1:$AZ$415,$D72,MATCH(AO$5,MTInputs!$J$5:$AZ$5,0))</f>
        <v/>
      </c>
      <c r="AP72" s="36">
        <f>INDEX(MTInputs!$J$1:$AZ$415,$D72,MATCH(AP$5,MTInputs!$J$5:$AZ$5,0))</f>
        <v/>
      </c>
      <c r="AQ72" s="36">
        <f>INDEX(MTInputs!$J$1:$AZ$415,$D72,MATCH(AQ$5,MTInputs!$J$5:$AZ$5,0))</f>
        <v/>
      </c>
      <c r="AR72" s="36">
        <f>INDEX(MTInputs!$J$1:$AZ$415,$D72,MATCH(AR$5,MTInputs!$J$5:$AZ$5,0))</f>
        <v/>
      </c>
      <c r="AS72" s="36">
        <f>INDEX(MTInputs!$J$1:$AZ$415,$D72,MATCH(AS$5,MTInputs!$J$5:$AZ$5,0))</f>
        <v/>
      </c>
      <c r="AT72" s="36">
        <f>INDEX(MTInputs!$J$1:$AZ$415,$D72,MATCH(AT$5,MTInputs!$J$5:$AZ$5,0))</f>
        <v/>
      </c>
      <c r="AU72" s="36">
        <f>INDEX(MTInputs!$J$1:$AZ$415,$D72,MATCH(AU$5,MTInputs!$J$5:$AZ$5,0))</f>
        <v/>
      </c>
      <c r="AV72" s="36">
        <f>INDEX(MTInputs!$J$1:$AZ$415,$D72,MATCH(AV$5,MTInputs!$J$5:$AZ$5,0))</f>
        <v/>
      </c>
      <c r="AW72" s="36">
        <f>INDEX(MTInputs!$J$1:$AZ$415,$D72,MATCH(AW$5,MTInputs!$J$5:$AZ$5,0))</f>
        <v/>
      </c>
      <c r="AX72" s="36">
        <f>INDEX(MTInputs!$J$1:$AZ$415,$D72,MATCH(AX$5,MTInputs!$J$5:$AZ$5,0))</f>
        <v/>
      </c>
    </row>
    <row r="73" hidden="1" outlineLevel="1">
      <c r="A73" s="5" t="inlineStr">
        <is>
          <t>fpr.f</t>
        </is>
      </c>
      <c r="B73" s="5" t="inlineStr">
        <is>
          <t>die</t>
        </is>
      </c>
      <c r="C73" s="5" t="inlineStr">
        <is>
          <t>all</t>
        </is>
      </c>
      <c r="D73" s="8" t="n">
        <v>165</v>
      </c>
      <c r="H73" s="5">
        <f>INDEX(Variables!$B$5:$B$105,MATCH($A73,Variables!$A$5:$A$105,0))&amp;IF($C73="",""," | "&amp;INDEX(Mapping!$B$5:$B$26,MATCH($C73,Mapping!$A$5:$A$26,0))&amp;" | "&amp;INDEX(Mapping!$B$30:$B$41,MATCH($B73,Mapping!$A$30:$A$41,0)))</f>
        <v/>
      </c>
      <c r="I73" s="5">
        <f>INDEX(Variables!$C$5:$C$105,MATCH($A73,Variables!$A$5:$A$105,0))</f>
        <v/>
      </c>
      <c r="J73" s="5">
        <f>INDEX(Variables!$E$5:$E$105,MATCH($A73,Variables!$A$5:$A$105,0))</f>
        <v/>
      </c>
      <c r="K73" s="25">
        <f>LOWER(Settings!$C$4)&amp;".mit."&amp;$A73&amp;IF($C73="","","."&amp;$C73&amp;"."&amp;$B73)&amp;IF(INDEX(Variables!$D$5:$D$105,MATCH($A73,Variables!$A$5:$A$105,0))="","","."&amp;INDEX(Variables!$D$5:$D$105,MATCH($A73,Variables!$A$5:$A$105,0)))&amp;"."&amp;K$5</f>
        <v/>
      </c>
      <c r="L73" s="35">
        <f>INDEX(MTInputs!$J$1:$AZ$415,$D73,MATCH(L$5,MTInputs!$J$5:$AZ$5,0))</f>
        <v/>
      </c>
      <c r="M73" s="36">
        <f>INDEX(MTInputs!$J$1:$AZ$415,$D73,MATCH(M$5,MTInputs!$J$5:$AZ$5,0))</f>
        <v/>
      </c>
      <c r="N73" s="36">
        <f>INDEX(MTInputs!$J$1:$AZ$415,$D73,MATCH(N$5,MTInputs!$J$5:$AZ$5,0))</f>
        <v/>
      </c>
      <c r="O73" s="36">
        <f>INDEX(MTInputs!$J$1:$AZ$415,$D73,MATCH(O$5,MTInputs!$J$5:$AZ$5,0))</f>
        <v/>
      </c>
      <c r="P73" s="36">
        <f>INDEX(MTInputs!$J$1:$AZ$415,$D73,MATCH(P$5,MTInputs!$J$5:$AZ$5,0))</f>
        <v/>
      </c>
      <c r="Q73" s="36">
        <f>INDEX(MTInputs!$J$1:$AZ$415,$D73,MATCH(Q$5,MTInputs!$J$5:$AZ$5,0))</f>
        <v/>
      </c>
      <c r="R73" s="36">
        <f>INDEX(MTInputs!$J$1:$AZ$415,$D73,MATCH(R$5,MTInputs!$J$5:$AZ$5,0))</f>
        <v/>
      </c>
      <c r="S73" s="36">
        <f>INDEX(MTInputs!$J$1:$AZ$415,$D73,MATCH(S$5,MTInputs!$J$5:$AZ$5,0))</f>
        <v/>
      </c>
      <c r="T73" s="36">
        <f>INDEX(MTInputs!$J$1:$AZ$415,$D73,MATCH(T$5,MTInputs!$J$5:$AZ$5,0))</f>
        <v/>
      </c>
      <c r="U73" s="36">
        <f>INDEX(MTInputs!$J$1:$AZ$415,$D73,MATCH(U$5,MTInputs!$J$5:$AZ$5,0))</f>
        <v/>
      </c>
      <c r="V73" s="36">
        <f>INDEX(MTInputs!$J$1:$AZ$415,$D73,MATCH(V$5,MTInputs!$J$5:$AZ$5,0))</f>
        <v/>
      </c>
      <c r="W73" s="36">
        <f>INDEX(MTInputs!$J$1:$AZ$415,$D73,MATCH(W$5,MTInputs!$J$5:$AZ$5,0))</f>
        <v/>
      </c>
      <c r="X73" s="36">
        <f>INDEX(MTInputs!$J$1:$AZ$415,$D73,MATCH(X$5,MTInputs!$J$5:$AZ$5,0))</f>
        <v/>
      </c>
      <c r="Y73" s="36">
        <f>INDEX(MTInputs!$J$1:$AZ$415,$D73,MATCH(Y$5,MTInputs!$J$5:$AZ$5,0))</f>
        <v/>
      </c>
      <c r="Z73" s="36">
        <f>INDEX(MTInputs!$J$1:$AZ$415,$D73,MATCH(Z$5,MTInputs!$J$5:$AZ$5,0))</f>
        <v/>
      </c>
      <c r="AA73" s="36">
        <f>INDEX(MTInputs!$J$1:$AZ$415,$D73,MATCH(AA$5,MTInputs!$J$5:$AZ$5,0))</f>
        <v/>
      </c>
      <c r="AB73" s="36">
        <f>INDEX(MTInputs!$J$1:$AZ$415,$D73,MATCH(AB$5,MTInputs!$J$5:$AZ$5,0))</f>
        <v/>
      </c>
      <c r="AC73" s="36">
        <f>INDEX(MTInputs!$J$1:$AZ$415,$D73,MATCH(AC$5,MTInputs!$J$5:$AZ$5,0))</f>
        <v/>
      </c>
      <c r="AD73" s="36">
        <f>INDEX(MTInputs!$J$1:$AZ$415,$D73,MATCH(AD$5,MTInputs!$J$5:$AZ$5,0))</f>
        <v/>
      </c>
      <c r="AE73" s="25">
        <f>LOWER(Settings!$C$4)&amp;".mit."&amp;$A73&amp;IF($C73="","","."&amp;$C73&amp;"."&amp;$B73)&amp;IF(INDEX(Variables!$D$5:$D$105,MATCH($A73,Variables!$A$5:$A$105,0))="","","."&amp;INDEX(Variables!$D$5:$D$105,MATCH($A73,Variables!$A$5:$A$105,0)))&amp;"."&amp;AE$5</f>
        <v/>
      </c>
      <c r="AF73" s="35">
        <f>INDEX(MTInputs!$J$1:$AZ$415,$D73,MATCH(AF$5,MTInputs!$J$5:$AZ$5,0))</f>
        <v/>
      </c>
      <c r="AG73" s="36">
        <f>INDEX(MTInputs!$J$1:$AZ$415,$D73,MATCH(AG$5,MTInputs!$J$5:$AZ$5,0))</f>
        <v/>
      </c>
      <c r="AH73" s="36">
        <f>INDEX(MTInputs!$J$1:$AZ$415,$D73,MATCH(AH$5,MTInputs!$J$5:$AZ$5,0))</f>
        <v/>
      </c>
      <c r="AI73" s="36">
        <f>INDEX(MTInputs!$J$1:$AZ$415,$D73,MATCH(AI$5,MTInputs!$J$5:$AZ$5,0))</f>
        <v/>
      </c>
      <c r="AJ73" s="36">
        <f>INDEX(MTInputs!$J$1:$AZ$415,$D73,MATCH(AJ$5,MTInputs!$J$5:$AZ$5,0))</f>
        <v/>
      </c>
      <c r="AK73" s="36">
        <f>INDEX(MTInputs!$J$1:$AZ$415,$D73,MATCH(AK$5,MTInputs!$J$5:$AZ$5,0))</f>
        <v/>
      </c>
      <c r="AL73" s="36">
        <f>INDEX(MTInputs!$J$1:$AZ$415,$D73,MATCH(AL$5,MTInputs!$J$5:$AZ$5,0))</f>
        <v/>
      </c>
      <c r="AM73" s="36">
        <f>INDEX(MTInputs!$J$1:$AZ$415,$D73,MATCH(AM$5,MTInputs!$J$5:$AZ$5,0))</f>
        <v/>
      </c>
      <c r="AN73" s="36">
        <f>INDEX(MTInputs!$J$1:$AZ$415,$D73,MATCH(AN$5,MTInputs!$J$5:$AZ$5,0))</f>
        <v/>
      </c>
      <c r="AO73" s="36">
        <f>INDEX(MTInputs!$J$1:$AZ$415,$D73,MATCH(AO$5,MTInputs!$J$5:$AZ$5,0))</f>
        <v/>
      </c>
      <c r="AP73" s="36">
        <f>INDEX(MTInputs!$J$1:$AZ$415,$D73,MATCH(AP$5,MTInputs!$J$5:$AZ$5,0))</f>
        <v/>
      </c>
      <c r="AQ73" s="36">
        <f>INDEX(MTInputs!$J$1:$AZ$415,$D73,MATCH(AQ$5,MTInputs!$J$5:$AZ$5,0))</f>
        <v/>
      </c>
      <c r="AR73" s="36">
        <f>INDEX(MTInputs!$J$1:$AZ$415,$D73,MATCH(AR$5,MTInputs!$J$5:$AZ$5,0))</f>
        <v/>
      </c>
      <c r="AS73" s="36">
        <f>INDEX(MTInputs!$J$1:$AZ$415,$D73,MATCH(AS$5,MTInputs!$J$5:$AZ$5,0))</f>
        <v/>
      </c>
      <c r="AT73" s="36">
        <f>INDEX(MTInputs!$J$1:$AZ$415,$D73,MATCH(AT$5,MTInputs!$J$5:$AZ$5,0))</f>
        <v/>
      </c>
      <c r="AU73" s="36">
        <f>INDEX(MTInputs!$J$1:$AZ$415,$D73,MATCH(AU$5,MTInputs!$J$5:$AZ$5,0))</f>
        <v/>
      </c>
      <c r="AV73" s="36">
        <f>INDEX(MTInputs!$J$1:$AZ$415,$D73,MATCH(AV$5,MTInputs!$J$5:$AZ$5,0))</f>
        <v/>
      </c>
      <c r="AW73" s="36">
        <f>INDEX(MTInputs!$J$1:$AZ$415,$D73,MATCH(AW$5,MTInputs!$J$5:$AZ$5,0))</f>
        <v/>
      </c>
      <c r="AX73" s="36">
        <f>INDEX(MTInputs!$J$1:$AZ$415,$D73,MATCH(AX$5,MTInputs!$J$5:$AZ$5,0))</f>
        <v/>
      </c>
    </row>
    <row r="74" hidden="1" outlineLevel="1">
      <c r="A74" s="5" t="inlineStr">
        <is>
          <t>fpr.f</t>
        </is>
      </c>
      <c r="B74" s="5" t="inlineStr">
        <is>
          <t>lpg</t>
        </is>
      </c>
      <c r="C74" s="5" t="inlineStr">
        <is>
          <t>all</t>
        </is>
      </c>
      <c r="D74" s="8" t="n">
        <v>166</v>
      </c>
      <c r="H74" s="5">
        <f>INDEX(Variables!$B$5:$B$105,MATCH($A74,Variables!$A$5:$A$105,0))&amp;IF($C74="",""," | "&amp;INDEX(Mapping!$B$5:$B$26,MATCH($C74,Mapping!$A$5:$A$26,0))&amp;" | "&amp;INDEX(Mapping!$B$30:$B$41,MATCH($B74,Mapping!$A$30:$A$41,0)))</f>
        <v/>
      </c>
      <c r="I74" s="5">
        <f>INDEX(Variables!$C$5:$C$105,MATCH($A74,Variables!$A$5:$A$105,0))</f>
        <v/>
      </c>
      <c r="J74" s="5">
        <f>INDEX(Variables!$E$5:$E$105,MATCH($A74,Variables!$A$5:$A$105,0))</f>
        <v/>
      </c>
      <c r="K74" s="25">
        <f>LOWER(Settings!$C$4)&amp;".mit."&amp;$A74&amp;IF($C74="","","."&amp;$C74&amp;"."&amp;$B74)&amp;IF(INDEX(Variables!$D$5:$D$105,MATCH($A74,Variables!$A$5:$A$105,0))="","","."&amp;INDEX(Variables!$D$5:$D$105,MATCH($A74,Variables!$A$5:$A$105,0)))&amp;"."&amp;K$5</f>
        <v/>
      </c>
      <c r="L74" s="35">
        <f>INDEX(MTInputs!$J$1:$AZ$415,$D74,MATCH(L$5,MTInputs!$J$5:$AZ$5,0))</f>
        <v/>
      </c>
      <c r="M74" s="36">
        <f>INDEX(MTInputs!$J$1:$AZ$415,$D74,MATCH(M$5,MTInputs!$J$5:$AZ$5,0))</f>
        <v/>
      </c>
      <c r="N74" s="36">
        <f>INDEX(MTInputs!$J$1:$AZ$415,$D74,MATCH(N$5,MTInputs!$J$5:$AZ$5,0))</f>
        <v/>
      </c>
      <c r="O74" s="36">
        <f>INDEX(MTInputs!$J$1:$AZ$415,$D74,MATCH(O$5,MTInputs!$J$5:$AZ$5,0))</f>
        <v/>
      </c>
      <c r="P74" s="36">
        <f>INDEX(MTInputs!$J$1:$AZ$415,$D74,MATCH(P$5,MTInputs!$J$5:$AZ$5,0))</f>
        <v/>
      </c>
      <c r="Q74" s="36">
        <f>INDEX(MTInputs!$J$1:$AZ$415,$D74,MATCH(Q$5,MTInputs!$J$5:$AZ$5,0))</f>
        <v/>
      </c>
      <c r="R74" s="36">
        <f>INDEX(MTInputs!$J$1:$AZ$415,$D74,MATCH(R$5,MTInputs!$J$5:$AZ$5,0))</f>
        <v/>
      </c>
      <c r="S74" s="36">
        <f>INDEX(MTInputs!$J$1:$AZ$415,$D74,MATCH(S$5,MTInputs!$J$5:$AZ$5,0))</f>
        <v/>
      </c>
      <c r="T74" s="36">
        <f>INDEX(MTInputs!$J$1:$AZ$415,$D74,MATCH(T$5,MTInputs!$J$5:$AZ$5,0))</f>
        <v/>
      </c>
      <c r="U74" s="36">
        <f>INDEX(MTInputs!$J$1:$AZ$415,$D74,MATCH(U$5,MTInputs!$J$5:$AZ$5,0))</f>
        <v/>
      </c>
      <c r="V74" s="36">
        <f>INDEX(MTInputs!$J$1:$AZ$415,$D74,MATCH(V$5,MTInputs!$J$5:$AZ$5,0))</f>
        <v/>
      </c>
      <c r="W74" s="36">
        <f>INDEX(MTInputs!$J$1:$AZ$415,$D74,MATCH(W$5,MTInputs!$J$5:$AZ$5,0))</f>
        <v/>
      </c>
      <c r="X74" s="36">
        <f>INDEX(MTInputs!$J$1:$AZ$415,$D74,MATCH(X$5,MTInputs!$J$5:$AZ$5,0))</f>
        <v/>
      </c>
      <c r="Y74" s="36">
        <f>INDEX(MTInputs!$J$1:$AZ$415,$D74,MATCH(Y$5,MTInputs!$J$5:$AZ$5,0))</f>
        <v/>
      </c>
      <c r="Z74" s="36">
        <f>INDEX(MTInputs!$J$1:$AZ$415,$D74,MATCH(Z$5,MTInputs!$J$5:$AZ$5,0))</f>
        <v/>
      </c>
      <c r="AA74" s="36">
        <f>INDEX(MTInputs!$J$1:$AZ$415,$D74,MATCH(AA$5,MTInputs!$J$5:$AZ$5,0))</f>
        <v/>
      </c>
      <c r="AB74" s="36">
        <f>INDEX(MTInputs!$J$1:$AZ$415,$D74,MATCH(AB$5,MTInputs!$J$5:$AZ$5,0))</f>
        <v/>
      </c>
      <c r="AC74" s="36">
        <f>INDEX(MTInputs!$J$1:$AZ$415,$D74,MATCH(AC$5,MTInputs!$J$5:$AZ$5,0))</f>
        <v/>
      </c>
      <c r="AD74" s="36">
        <f>INDEX(MTInputs!$J$1:$AZ$415,$D74,MATCH(AD$5,MTInputs!$J$5:$AZ$5,0))</f>
        <v/>
      </c>
      <c r="AE74" s="25">
        <f>LOWER(Settings!$C$4)&amp;".mit."&amp;$A74&amp;IF($C74="","","."&amp;$C74&amp;"."&amp;$B74)&amp;IF(INDEX(Variables!$D$5:$D$105,MATCH($A74,Variables!$A$5:$A$105,0))="","","."&amp;INDEX(Variables!$D$5:$D$105,MATCH($A74,Variables!$A$5:$A$105,0)))&amp;"."&amp;AE$5</f>
        <v/>
      </c>
      <c r="AF74" s="35">
        <f>INDEX(MTInputs!$J$1:$AZ$415,$D74,MATCH(AF$5,MTInputs!$J$5:$AZ$5,0))</f>
        <v/>
      </c>
      <c r="AG74" s="36">
        <f>INDEX(MTInputs!$J$1:$AZ$415,$D74,MATCH(AG$5,MTInputs!$J$5:$AZ$5,0))</f>
        <v/>
      </c>
      <c r="AH74" s="36">
        <f>INDEX(MTInputs!$J$1:$AZ$415,$D74,MATCH(AH$5,MTInputs!$J$5:$AZ$5,0))</f>
        <v/>
      </c>
      <c r="AI74" s="36">
        <f>INDEX(MTInputs!$J$1:$AZ$415,$D74,MATCH(AI$5,MTInputs!$J$5:$AZ$5,0))</f>
        <v/>
      </c>
      <c r="AJ74" s="36">
        <f>INDEX(MTInputs!$J$1:$AZ$415,$D74,MATCH(AJ$5,MTInputs!$J$5:$AZ$5,0))</f>
        <v/>
      </c>
      <c r="AK74" s="36">
        <f>INDEX(MTInputs!$J$1:$AZ$415,$D74,MATCH(AK$5,MTInputs!$J$5:$AZ$5,0))</f>
        <v/>
      </c>
      <c r="AL74" s="36">
        <f>INDEX(MTInputs!$J$1:$AZ$415,$D74,MATCH(AL$5,MTInputs!$J$5:$AZ$5,0))</f>
        <v/>
      </c>
      <c r="AM74" s="36">
        <f>INDEX(MTInputs!$J$1:$AZ$415,$D74,MATCH(AM$5,MTInputs!$J$5:$AZ$5,0))</f>
        <v/>
      </c>
      <c r="AN74" s="36">
        <f>INDEX(MTInputs!$J$1:$AZ$415,$D74,MATCH(AN$5,MTInputs!$J$5:$AZ$5,0))</f>
        <v/>
      </c>
      <c r="AO74" s="36">
        <f>INDEX(MTInputs!$J$1:$AZ$415,$D74,MATCH(AO$5,MTInputs!$J$5:$AZ$5,0))</f>
        <v/>
      </c>
      <c r="AP74" s="36">
        <f>INDEX(MTInputs!$J$1:$AZ$415,$D74,MATCH(AP$5,MTInputs!$J$5:$AZ$5,0))</f>
        <v/>
      </c>
      <c r="AQ74" s="36">
        <f>INDEX(MTInputs!$J$1:$AZ$415,$D74,MATCH(AQ$5,MTInputs!$J$5:$AZ$5,0))</f>
        <v/>
      </c>
      <c r="AR74" s="36">
        <f>INDEX(MTInputs!$J$1:$AZ$415,$D74,MATCH(AR$5,MTInputs!$J$5:$AZ$5,0))</f>
        <v/>
      </c>
      <c r="AS74" s="36">
        <f>INDEX(MTInputs!$J$1:$AZ$415,$D74,MATCH(AS$5,MTInputs!$J$5:$AZ$5,0))</f>
        <v/>
      </c>
      <c r="AT74" s="36">
        <f>INDEX(MTInputs!$J$1:$AZ$415,$D74,MATCH(AT$5,MTInputs!$J$5:$AZ$5,0))</f>
        <v/>
      </c>
      <c r="AU74" s="36">
        <f>INDEX(MTInputs!$J$1:$AZ$415,$D74,MATCH(AU$5,MTInputs!$J$5:$AZ$5,0))</f>
        <v/>
      </c>
      <c r="AV74" s="36">
        <f>INDEX(MTInputs!$J$1:$AZ$415,$D74,MATCH(AV$5,MTInputs!$J$5:$AZ$5,0))</f>
        <v/>
      </c>
      <c r="AW74" s="36">
        <f>INDEX(MTInputs!$J$1:$AZ$415,$D74,MATCH(AW$5,MTInputs!$J$5:$AZ$5,0))</f>
        <v/>
      </c>
      <c r="AX74" s="36">
        <f>INDEX(MTInputs!$J$1:$AZ$415,$D74,MATCH(AX$5,MTInputs!$J$5:$AZ$5,0))</f>
        <v/>
      </c>
    </row>
    <row r="75" hidden="1" outlineLevel="1">
      <c r="A75" s="5" t="inlineStr">
        <is>
          <t>fpr.f</t>
        </is>
      </c>
      <c r="B75" s="5" t="inlineStr">
        <is>
          <t>ker</t>
        </is>
      </c>
      <c r="C75" s="5" t="inlineStr">
        <is>
          <t>all</t>
        </is>
      </c>
      <c r="D75" s="8" t="n">
        <v>167</v>
      </c>
      <c r="H75" s="5">
        <f>INDEX(Variables!$B$5:$B$105,MATCH($A75,Variables!$A$5:$A$105,0))&amp;IF($C75="",""," | "&amp;INDEX(Mapping!$B$5:$B$26,MATCH($C75,Mapping!$A$5:$A$26,0))&amp;" | "&amp;INDEX(Mapping!$B$30:$B$41,MATCH($B75,Mapping!$A$30:$A$41,0)))</f>
        <v/>
      </c>
      <c r="I75" s="5">
        <f>INDEX(Variables!$C$5:$C$105,MATCH($A75,Variables!$A$5:$A$105,0))</f>
        <v/>
      </c>
      <c r="J75" s="5">
        <f>INDEX(Variables!$E$5:$E$105,MATCH($A75,Variables!$A$5:$A$105,0))</f>
        <v/>
      </c>
      <c r="K75" s="25">
        <f>LOWER(Settings!$C$4)&amp;".mit."&amp;$A75&amp;IF($C75="","","."&amp;$C75&amp;"."&amp;$B75)&amp;IF(INDEX(Variables!$D$5:$D$105,MATCH($A75,Variables!$A$5:$A$105,0))="","","."&amp;INDEX(Variables!$D$5:$D$105,MATCH($A75,Variables!$A$5:$A$105,0)))&amp;"."&amp;K$5</f>
        <v/>
      </c>
      <c r="L75" s="35">
        <f>INDEX(MTInputs!$J$1:$AZ$415,$D75,MATCH(L$5,MTInputs!$J$5:$AZ$5,0))</f>
        <v/>
      </c>
      <c r="M75" s="36">
        <f>INDEX(MTInputs!$J$1:$AZ$415,$D75,MATCH(M$5,MTInputs!$J$5:$AZ$5,0))</f>
        <v/>
      </c>
      <c r="N75" s="36">
        <f>INDEX(MTInputs!$J$1:$AZ$415,$D75,MATCH(N$5,MTInputs!$J$5:$AZ$5,0))</f>
        <v/>
      </c>
      <c r="O75" s="36">
        <f>INDEX(MTInputs!$J$1:$AZ$415,$D75,MATCH(O$5,MTInputs!$J$5:$AZ$5,0))</f>
        <v/>
      </c>
      <c r="P75" s="36">
        <f>INDEX(MTInputs!$J$1:$AZ$415,$D75,MATCH(P$5,MTInputs!$J$5:$AZ$5,0))</f>
        <v/>
      </c>
      <c r="Q75" s="36">
        <f>INDEX(MTInputs!$J$1:$AZ$415,$D75,MATCH(Q$5,MTInputs!$J$5:$AZ$5,0))</f>
        <v/>
      </c>
      <c r="R75" s="36">
        <f>INDEX(MTInputs!$J$1:$AZ$415,$D75,MATCH(R$5,MTInputs!$J$5:$AZ$5,0))</f>
        <v/>
      </c>
      <c r="S75" s="36">
        <f>INDEX(MTInputs!$J$1:$AZ$415,$D75,MATCH(S$5,MTInputs!$J$5:$AZ$5,0))</f>
        <v/>
      </c>
      <c r="T75" s="36">
        <f>INDEX(MTInputs!$J$1:$AZ$415,$D75,MATCH(T$5,MTInputs!$J$5:$AZ$5,0))</f>
        <v/>
      </c>
      <c r="U75" s="36">
        <f>INDEX(MTInputs!$J$1:$AZ$415,$D75,MATCH(U$5,MTInputs!$J$5:$AZ$5,0))</f>
        <v/>
      </c>
      <c r="V75" s="36">
        <f>INDEX(MTInputs!$J$1:$AZ$415,$D75,MATCH(V$5,MTInputs!$J$5:$AZ$5,0))</f>
        <v/>
      </c>
      <c r="W75" s="36">
        <f>INDEX(MTInputs!$J$1:$AZ$415,$D75,MATCH(W$5,MTInputs!$J$5:$AZ$5,0))</f>
        <v/>
      </c>
      <c r="X75" s="36">
        <f>INDEX(MTInputs!$J$1:$AZ$415,$D75,MATCH(X$5,MTInputs!$J$5:$AZ$5,0))</f>
        <v/>
      </c>
      <c r="Y75" s="36">
        <f>INDEX(MTInputs!$J$1:$AZ$415,$D75,MATCH(Y$5,MTInputs!$J$5:$AZ$5,0))</f>
        <v/>
      </c>
      <c r="Z75" s="36">
        <f>INDEX(MTInputs!$J$1:$AZ$415,$D75,MATCH(Z$5,MTInputs!$J$5:$AZ$5,0))</f>
        <v/>
      </c>
      <c r="AA75" s="36">
        <f>INDEX(MTInputs!$J$1:$AZ$415,$D75,MATCH(AA$5,MTInputs!$J$5:$AZ$5,0))</f>
        <v/>
      </c>
      <c r="AB75" s="36">
        <f>INDEX(MTInputs!$J$1:$AZ$415,$D75,MATCH(AB$5,MTInputs!$J$5:$AZ$5,0))</f>
        <v/>
      </c>
      <c r="AC75" s="36">
        <f>INDEX(MTInputs!$J$1:$AZ$415,$D75,MATCH(AC$5,MTInputs!$J$5:$AZ$5,0))</f>
        <v/>
      </c>
      <c r="AD75" s="36">
        <f>INDEX(MTInputs!$J$1:$AZ$415,$D75,MATCH(AD$5,MTInputs!$J$5:$AZ$5,0))</f>
        <v/>
      </c>
      <c r="AE75" s="25">
        <f>LOWER(Settings!$C$4)&amp;".mit."&amp;$A75&amp;IF($C75="","","."&amp;$C75&amp;"."&amp;$B75)&amp;IF(INDEX(Variables!$D$5:$D$105,MATCH($A75,Variables!$A$5:$A$105,0))="","","."&amp;INDEX(Variables!$D$5:$D$105,MATCH($A75,Variables!$A$5:$A$105,0)))&amp;"."&amp;AE$5</f>
        <v/>
      </c>
      <c r="AF75" s="35">
        <f>INDEX(MTInputs!$J$1:$AZ$415,$D75,MATCH(AF$5,MTInputs!$J$5:$AZ$5,0))</f>
        <v/>
      </c>
      <c r="AG75" s="36">
        <f>INDEX(MTInputs!$J$1:$AZ$415,$D75,MATCH(AG$5,MTInputs!$J$5:$AZ$5,0))</f>
        <v/>
      </c>
      <c r="AH75" s="36">
        <f>INDEX(MTInputs!$J$1:$AZ$415,$D75,MATCH(AH$5,MTInputs!$J$5:$AZ$5,0))</f>
        <v/>
      </c>
      <c r="AI75" s="36">
        <f>INDEX(MTInputs!$J$1:$AZ$415,$D75,MATCH(AI$5,MTInputs!$J$5:$AZ$5,0))</f>
        <v/>
      </c>
      <c r="AJ75" s="36">
        <f>INDEX(MTInputs!$J$1:$AZ$415,$D75,MATCH(AJ$5,MTInputs!$J$5:$AZ$5,0))</f>
        <v/>
      </c>
      <c r="AK75" s="36">
        <f>INDEX(MTInputs!$J$1:$AZ$415,$D75,MATCH(AK$5,MTInputs!$J$5:$AZ$5,0))</f>
        <v/>
      </c>
      <c r="AL75" s="36">
        <f>INDEX(MTInputs!$J$1:$AZ$415,$D75,MATCH(AL$5,MTInputs!$J$5:$AZ$5,0))</f>
        <v/>
      </c>
      <c r="AM75" s="36">
        <f>INDEX(MTInputs!$J$1:$AZ$415,$D75,MATCH(AM$5,MTInputs!$J$5:$AZ$5,0))</f>
        <v/>
      </c>
      <c r="AN75" s="36">
        <f>INDEX(MTInputs!$J$1:$AZ$415,$D75,MATCH(AN$5,MTInputs!$J$5:$AZ$5,0))</f>
        <v/>
      </c>
      <c r="AO75" s="36">
        <f>INDEX(MTInputs!$J$1:$AZ$415,$D75,MATCH(AO$5,MTInputs!$J$5:$AZ$5,0))</f>
        <v/>
      </c>
      <c r="AP75" s="36">
        <f>INDEX(MTInputs!$J$1:$AZ$415,$D75,MATCH(AP$5,MTInputs!$J$5:$AZ$5,0))</f>
        <v/>
      </c>
      <c r="AQ75" s="36">
        <f>INDEX(MTInputs!$J$1:$AZ$415,$D75,MATCH(AQ$5,MTInputs!$J$5:$AZ$5,0))</f>
        <v/>
      </c>
      <c r="AR75" s="36">
        <f>INDEX(MTInputs!$J$1:$AZ$415,$D75,MATCH(AR$5,MTInputs!$J$5:$AZ$5,0))</f>
        <v/>
      </c>
      <c r="AS75" s="36">
        <f>INDEX(MTInputs!$J$1:$AZ$415,$D75,MATCH(AS$5,MTInputs!$J$5:$AZ$5,0))</f>
        <v/>
      </c>
      <c r="AT75" s="36">
        <f>INDEX(MTInputs!$J$1:$AZ$415,$D75,MATCH(AT$5,MTInputs!$J$5:$AZ$5,0))</f>
        <v/>
      </c>
      <c r="AU75" s="36">
        <f>INDEX(MTInputs!$J$1:$AZ$415,$D75,MATCH(AU$5,MTInputs!$J$5:$AZ$5,0))</f>
        <v/>
      </c>
      <c r="AV75" s="36">
        <f>INDEX(MTInputs!$J$1:$AZ$415,$D75,MATCH(AV$5,MTInputs!$J$5:$AZ$5,0))</f>
        <v/>
      </c>
      <c r="AW75" s="36">
        <f>INDEX(MTInputs!$J$1:$AZ$415,$D75,MATCH(AW$5,MTInputs!$J$5:$AZ$5,0))</f>
        <v/>
      </c>
      <c r="AX75" s="36">
        <f>INDEX(MTInputs!$J$1:$AZ$415,$D75,MATCH(AX$5,MTInputs!$J$5:$AZ$5,0))</f>
        <v/>
      </c>
    </row>
    <row r="76" hidden="1" outlineLevel="1">
      <c r="A76" s="5" t="inlineStr">
        <is>
          <t>fpr.f</t>
        </is>
      </c>
      <c r="B76" s="5" t="inlineStr">
        <is>
          <t>oop</t>
        </is>
      </c>
      <c r="C76" s="5" t="inlineStr">
        <is>
          <t>all</t>
        </is>
      </c>
      <c r="D76" s="8" t="n">
        <v>168</v>
      </c>
      <c r="H76" s="5">
        <f>INDEX(Variables!$B$5:$B$105,MATCH($A76,Variables!$A$5:$A$105,0))&amp;IF($C76="",""," | "&amp;INDEX(Mapping!$B$5:$B$26,MATCH($C76,Mapping!$A$5:$A$26,0))&amp;" | "&amp;INDEX(Mapping!$B$30:$B$41,MATCH($B76,Mapping!$A$30:$A$41,0)))</f>
        <v/>
      </c>
      <c r="I76" s="5">
        <f>INDEX(Variables!$C$5:$C$105,MATCH($A76,Variables!$A$5:$A$105,0))</f>
        <v/>
      </c>
      <c r="J76" s="5">
        <f>INDEX(Variables!$E$5:$E$105,MATCH($A76,Variables!$A$5:$A$105,0))</f>
        <v/>
      </c>
      <c r="K76" s="25">
        <f>LOWER(Settings!$C$4)&amp;".mit."&amp;$A76&amp;IF($C76="","","."&amp;$C76&amp;"."&amp;$B76)&amp;IF(INDEX(Variables!$D$5:$D$105,MATCH($A76,Variables!$A$5:$A$105,0))="","","."&amp;INDEX(Variables!$D$5:$D$105,MATCH($A76,Variables!$A$5:$A$105,0)))&amp;"."&amp;K$5</f>
        <v/>
      </c>
      <c r="L76" s="35">
        <f>INDEX(MTInputs!$J$1:$AZ$415,$D76,MATCH(L$5,MTInputs!$J$5:$AZ$5,0))</f>
        <v/>
      </c>
      <c r="M76" s="36">
        <f>INDEX(MTInputs!$J$1:$AZ$415,$D76,MATCH(M$5,MTInputs!$J$5:$AZ$5,0))</f>
        <v/>
      </c>
      <c r="N76" s="36">
        <f>INDEX(MTInputs!$J$1:$AZ$415,$D76,MATCH(N$5,MTInputs!$J$5:$AZ$5,0))</f>
        <v/>
      </c>
      <c r="O76" s="36">
        <f>INDEX(MTInputs!$J$1:$AZ$415,$D76,MATCH(O$5,MTInputs!$J$5:$AZ$5,0))</f>
        <v/>
      </c>
      <c r="P76" s="36">
        <f>INDEX(MTInputs!$J$1:$AZ$415,$D76,MATCH(P$5,MTInputs!$J$5:$AZ$5,0))</f>
        <v/>
      </c>
      <c r="Q76" s="36">
        <f>INDEX(MTInputs!$J$1:$AZ$415,$D76,MATCH(Q$5,MTInputs!$J$5:$AZ$5,0))</f>
        <v/>
      </c>
      <c r="R76" s="36">
        <f>INDEX(MTInputs!$J$1:$AZ$415,$D76,MATCH(R$5,MTInputs!$J$5:$AZ$5,0))</f>
        <v/>
      </c>
      <c r="S76" s="36">
        <f>INDEX(MTInputs!$J$1:$AZ$415,$D76,MATCH(S$5,MTInputs!$J$5:$AZ$5,0))</f>
        <v/>
      </c>
      <c r="T76" s="36">
        <f>INDEX(MTInputs!$J$1:$AZ$415,$D76,MATCH(T$5,MTInputs!$J$5:$AZ$5,0))</f>
        <v/>
      </c>
      <c r="U76" s="36">
        <f>INDEX(MTInputs!$J$1:$AZ$415,$D76,MATCH(U$5,MTInputs!$J$5:$AZ$5,0))</f>
        <v/>
      </c>
      <c r="V76" s="36">
        <f>INDEX(MTInputs!$J$1:$AZ$415,$D76,MATCH(V$5,MTInputs!$J$5:$AZ$5,0))</f>
        <v/>
      </c>
      <c r="W76" s="36">
        <f>INDEX(MTInputs!$J$1:$AZ$415,$D76,MATCH(W$5,MTInputs!$J$5:$AZ$5,0))</f>
        <v/>
      </c>
      <c r="X76" s="36">
        <f>INDEX(MTInputs!$J$1:$AZ$415,$D76,MATCH(X$5,MTInputs!$J$5:$AZ$5,0))</f>
        <v/>
      </c>
      <c r="Y76" s="36">
        <f>INDEX(MTInputs!$J$1:$AZ$415,$D76,MATCH(Y$5,MTInputs!$J$5:$AZ$5,0))</f>
        <v/>
      </c>
      <c r="Z76" s="36">
        <f>INDEX(MTInputs!$J$1:$AZ$415,$D76,MATCH(Z$5,MTInputs!$J$5:$AZ$5,0))</f>
        <v/>
      </c>
      <c r="AA76" s="36">
        <f>INDEX(MTInputs!$J$1:$AZ$415,$D76,MATCH(AA$5,MTInputs!$J$5:$AZ$5,0))</f>
        <v/>
      </c>
      <c r="AB76" s="36">
        <f>INDEX(MTInputs!$J$1:$AZ$415,$D76,MATCH(AB$5,MTInputs!$J$5:$AZ$5,0))</f>
        <v/>
      </c>
      <c r="AC76" s="36">
        <f>INDEX(MTInputs!$J$1:$AZ$415,$D76,MATCH(AC$5,MTInputs!$J$5:$AZ$5,0))</f>
        <v/>
      </c>
      <c r="AD76" s="36">
        <f>INDEX(MTInputs!$J$1:$AZ$415,$D76,MATCH(AD$5,MTInputs!$J$5:$AZ$5,0))</f>
        <v/>
      </c>
      <c r="AE76" s="25">
        <f>LOWER(Settings!$C$4)&amp;".mit."&amp;$A76&amp;IF($C76="","","."&amp;$C76&amp;"."&amp;$B76)&amp;IF(INDEX(Variables!$D$5:$D$105,MATCH($A76,Variables!$A$5:$A$105,0))="","","."&amp;INDEX(Variables!$D$5:$D$105,MATCH($A76,Variables!$A$5:$A$105,0)))&amp;"."&amp;AE$5</f>
        <v/>
      </c>
      <c r="AF76" s="35">
        <f>INDEX(MTInputs!$J$1:$AZ$415,$D76,MATCH(AF$5,MTInputs!$J$5:$AZ$5,0))</f>
        <v/>
      </c>
      <c r="AG76" s="36">
        <f>INDEX(MTInputs!$J$1:$AZ$415,$D76,MATCH(AG$5,MTInputs!$J$5:$AZ$5,0))</f>
        <v/>
      </c>
      <c r="AH76" s="36">
        <f>INDEX(MTInputs!$J$1:$AZ$415,$D76,MATCH(AH$5,MTInputs!$J$5:$AZ$5,0))</f>
        <v/>
      </c>
      <c r="AI76" s="36">
        <f>INDEX(MTInputs!$J$1:$AZ$415,$D76,MATCH(AI$5,MTInputs!$J$5:$AZ$5,0))</f>
        <v/>
      </c>
      <c r="AJ76" s="36">
        <f>INDEX(MTInputs!$J$1:$AZ$415,$D76,MATCH(AJ$5,MTInputs!$J$5:$AZ$5,0))</f>
        <v/>
      </c>
      <c r="AK76" s="36">
        <f>INDEX(MTInputs!$J$1:$AZ$415,$D76,MATCH(AK$5,MTInputs!$J$5:$AZ$5,0))</f>
        <v/>
      </c>
      <c r="AL76" s="36">
        <f>INDEX(MTInputs!$J$1:$AZ$415,$D76,MATCH(AL$5,MTInputs!$J$5:$AZ$5,0))</f>
        <v/>
      </c>
      <c r="AM76" s="36">
        <f>INDEX(MTInputs!$J$1:$AZ$415,$D76,MATCH(AM$5,MTInputs!$J$5:$AZ$5,0))</f>
        <v/>
      </c>
      <c r="AN76" s="36">
        <f>INDEX(MTInputs!$J$1:$AZ$415,$D76,MATCH(AN$5,MTInputs!$J$5:$AZ$5,0))</f>
        <v/>
      </c>
      <c r="AO76" s="36">
        <f>INDEX(MTInputs!$J$1:$AZ$415,$D76,MATCH(AO$5,MTInputs!$J$5:$AZ$5,0))</f>
        <v/>
      </c>
      <c r="AP76" s="36">
        <f>INDEX(MTInputs!$J$1:$AZ$415,$D76,MATCH(AP$5,MTInputs!$J$5:$AZ$5,0))</f>
        <v/>
      </c>
      <c r="AQ76" s="36">
        <f>INDEX(MTInputs!$J$1:$AZ$415,$D76,MATCH(AQ$5,MTInputs!$J$5:$AZ$5,0))</f>
        <v/>
      </c>
      <c r="AR76" s="36">
        <f>INDEX(MTInputs!$J$1:$AZ$415,$D76,MATCH(AR$5,MTInputs!$J$5:$AZ$5,0))</f>
        <v/>
      </c>
      <c r="AS76" s="36">
        <f>INDEX(MTInputs!$J$1:$AZ$415,$D76,MATCH(AS$5,MTInputs!$J$5:$AZ$5,0))</f>
        <v/>
      </c>
      <c r="AT76" s="36">
        <f>INDEX(MTInputs!$J$1:$AZ$415,$D76,MATCH(AT$5,MTInputs!$J$5:$AZ$5,0))</f>
        <v/>
      </c>
      <c r="AU76" s="36">
        <f>INDEX(MTInputs!$J$1:$AZ$415,$D76,MATCH(AU$5,MTInputs!$J$5:$AZ$5,0))</f>
        <v/>
      </c>
      <c r="AV76" s="36">
        <f>INDEX(MTInputs!$J$1:$AZ$415,$D76,MATCH(AV$5,MTInputs!$J$5:$AZ$5,0))</f>
        <v/>
      </c>
      <c r="AW76" s="36">
        <f>INDEX(MTInputs!$J$1:$AZ$415,$D76,MATCH(AW$5,MTInputs!$J$5:$AZ$5,0))</f>
        <v/>
      </c>
      <c r="AX76" s="36">
        <f>INDEX(MTInputs!$J$1:$AZ$415,$D76,MATCH(AX$5,MTInputs!$J$5:$AZ$5,0))</f>
        <v/>
      </c>
    </row>
    <row r="77" hidden="1" outlineLevel="1">
      <c r="A77" s="5" t="inlineStr">
        <is>
          <t>fpr.f</t>
        </is>
      </c>
      <c r="B77" s="5" t="inlineStr">
        <is>
          <t>bio</t>
        </is>
      </c>
      <c r="C77" s="5" t="inlineStr">
        <is>
          <t>all</t>
        </is>
      </c>
      <c r="D77" s="8" t="n">
        <v>169</v>
      </c>
      <c r="H77" s="5">
        <f>INDEX(Variables!$B$5:$B$105,MATCH($A77,Variables!$A$5:$A$105,0))&amp;IF($C77="",""," | "&amp;INDEX(Mapping!$B$5:$B$26,MATCH($C77,Mapping!$A$5:$A$26,0))&amp;" | "&amp;INDEX(Mapping!$B$30:$B$41,MATCH($B77,Mapping!$A$30:$A$41,0)))</f>
        <v/>
      </c>
      <c r="I77" s="5">
        <f>INDEX(Variables!$C$5:$C$105,MATCH($A77,Variables!$A$5:$A$105,0))</f>
        <v/>
      </c>
      <c r="J77" s="5">
        <f>INDEX(Variables!$E$5:$E$105,MATCH($A77,Variables!$A$5:$A$105,0))</f>
        <v/>
      </c>
      <c r="K77" s="25">
        <f>LOWER(Settings!$C$4)&amp;".mit."&amp;$A77&amp;IF($C77="","","."&amp;$C77&amp;"."&amp;$B77)&amp;IF(INDEX(Variables!$D$5:$D$105,MATCH($A77,Variables!$A$5:$A$105,0))="","","."&amp;INDEX(Variables!$D$5:$D$105,MATCH($A77,Variables!$A$5:$A$105,0)))&amp;"."&amp;K$5</f>
        <v/>
      </c>
      <c r="L77" s="35">
        <f>INDEX(MTInputs!$J$1:$AZ$415,$D77,MATCH(L$5,MTInputs!$J$5:$AZ$5,0))</f>
        <v/>
      </c>
      <c r="M77" s="36">
        <f>INDEX(MTInputs!$J$1:$AZ$415,$D77,MATCH(M$5,MTInputs!$J$5:$AZ$5,0))</f>
        <v/>
      </c>
      <c r="N77" s="36">
        <f>INDEX(MTInputs!$J$1:$AZ$415,$D77,MATCH(N$5,MTInputs!$J$5:$AZ$5,0))</f>
        <v/>
      </c>
      <c r="O77" s="36">
        <f>INDEX(MTInputs!$J$1:$AZ$415,$D77,MATCH(O$5,MTInputs!$J$5:$AZ$5,0))</f>
        <v/>
      </c>
      <c r="P77" s="36">
        <f>INDEX(MTInputs!$J$1:$AZ$415,$D77,MATCH(P$5,MTInputs!$J$5:$AZ$5,0))</f>
        <v/>
      </c>
      <c r="Q77" s="36">
        <f>INDEX(MTInputs!$J$1:$AZ$415,$D77,MATCH(Q$5,MTInputs!$J$5:$AZ$5,0))</f>
        <v/>
      </c>
      <c r="R77" s="36">
        <f>INDEX(MTInputs!$J$1:$AZ$415,$D77,MATCH(R$5,MTInputs!$J$5:$AZ$5,0))</f>
        <v/>
      </c>
      <c r="S77" s="36">
        <f>INDEX(MTInputs!$J$1:$AZ$415,$D77,MATCH(S$5,MTInputs!$J$5:$AZ$5,0))</f>
        <v/>
      </c>
      <c r="T77" s="36">
        <f>INDEX(MTInputs!$J$1:$AZ$415,$D77,MATCH(T$5,MTInputs!$J$5:$AZ$5,0))</f>
        <v/>
      </c>
      <c r="U77" s="36">
        <f>INDEX(MTInputs!$J$1:$AZ$415,$D77,MATCH(U$5,MTInputs!$J$5:$AZ$5,0))</f>
        <v/>
      </c>
      <c r="V77" s="36">
        <f>INDEX(MTInputs!$J$1:$AZ$415,$D77,MATCH(V$5,MTInputs!$J$5:$AZ$5,0))</f>
        <v/>
      </c>
      <c r="W77" s="36">
        <f>INDEX(MTInputs!$J$1:$AZ$415,$D77,MATCH(W$5,MTInputs!$J$5:$AZ$5,0))</f>
        <v/>
      </c>
      <c r="X77" s="36">
        <f>INDEX(MTInputs!$J$1:$AZ$415,$D77,MATCH(X$5,MTInputs!$J$5:$AZ$5,0))</f>
        <v/>
      </c>
      <c r="Y77" s="36">
        <f>INDEX(MTInputs!$J$1:$AZ$415,$D77,MATCH(Y$5,MTInputs!$J$5:$AZ$5,0))</f>
        <v/>
      </c>
      <c r="Z77" s="36">
        <f>INDEX(MTInputs!$J$1:$AZ$415,$D77,MATCH(Z$5,MTInputs!$J$5:$AZ$5,0))</f>
        <v/>
      </c>
      <c r="AA77" s="36">
        <f>INDEX(MTInputs!$J$1:$AZ$415,$D77,MATCH(AA$5,MTInputs!$J$5:$AZ$5,0))</f>
        <v/>
      </c>
      <c r="AB77" s="36">
        <f>INDEX(MTInputs!$J$1:$AZ$415,$D77,MATCH(AB$5,MTInputs!$J$5:$AZ$5,0))</f>
        <v/>
      </c>
      <c r="AC77" s="36">
        <f>INDEX(MTInputs!$J$1:$AZ$415,$D77,MATCH(AC$5,MTInputs!$J$5:$AZ$5,0))</f>
        <v/>
      </c>
      <c r="AD77" s="36">
        <f>INDEX(MTInputs!$J$1:$AZ$415,$D77,MATCH(AD$5,MTInputs!$J$5:$AZ$5,0))</f>
        <v/>
      </c>
      <c r="AE77" s="25">
        <f>LOWER(Settings!$C$4)&amp;".mit."&amp;$A77&amp;IF($C77="","","."&amp;$C77&amp;"."&amp;$B77)&amp;IF(INDEX(Variables!$D$5:$D$105,MATCH($A77,Variables!$A$5:$A$105,0))="","","."&amp;INDEX(Variables!$D$5:$D$105,MATCH($A77,Variables!$A$5:$A$105,0)))&amp;"."&amp;AE$5</f>
        <v/>
      </c>
      <c r="AF77" s="35">
        <f>INDEX(MTInputs!$J$1:$AZ$415,$D77,MATCH(AF$5,MTInputs!$J$5:$AZ$5,0))</f>
        <v/>
      </c>
      <c r="AG77" s="36">
        <f>INDEX(MTInputs!$J$1:$AZ$415,$D77,MATCH(AG$5,MTInputs!$J$5:$AZ$5,0))</f>
        <v/>
      </c>
      <c r="AH77" s="36">
        <f>INDEX(MTInputs!$J$1:$AZ$415,$D77,MATCH(AH$5,MTInputs!$J$5:$AZ$5,0))</f>
        <v/>
      </c>
      <c r="AI77" s="36">
        <f>INDEX(MTInputs!$J$1:$AZ$415,$D77,MATCH(AI$5,MTInputs!$J$5:$AZ$5,0))</f>
        <v/>
      </c>
      <c r="AJ77" s="36">
        <f>INDEX(MTInputs!$J$1:$AZ$415,$D77,MATCH(AJ$5,MTInputs!$J$5:$AZ$5,0))</f>
        <v/>
      </c>
      <c r="AK77" s="36">
        <f>INDEX(MTInputs!$J$1:$AZ$415,$D77,MATCH(AK$5,MTInputs!$J$5:$AZ$5,0))</f>
        <v/>
      </c>
      <c r="AL77" s="36">
        <f>INDEX(MTInputs!$J$1:$AZ$415,$D77,MATCH(AL$5,MTInputs!$J$5:$AZ$5,0))</f>
        <v/>
      </c>
      <c r="AM77" s="36">
        <f>INDEX(MTInputs!$J$1:$AZ$415,$D77,MATCH(AM$5,MTInputs!$J$5:$AZ$5,0))</f>
        <v/>
      </c>
      <c r="AN77" s="36">
        <f>INDEX(MTInputs!$J$1:$AZ$415,$D77,MATCH(AN$5,MTInputs!$J$5:$AZ$5,0))</f>
        <v/>
      </c>
      <c r="AO77" s="36">
        <f>INDEX(MTInputs!$J$1:$AZ$415,$D77,MATCH(AO$5,MTInputs!$J$5:$AZ$5,0))</f>
        <v/>
      </c>
      <c r="AP77" s="36">
        <f>INDEX(MTInputs!$J$1:$AZ$415,$D77,MATCH(AP$5,MTInputs!$J$5:$AZ$5,0))</f>
        <v/>
      </c>
      <c r="AQ77" s="36">
        <f>INDEX(MTInputs!$J$1:$AZ$415,$D77,MATCH(AQ$5,MTInputs!$J$5:$AZ$5,0))</f>
        <v/>
      </c>
      <c r="AR77" s="36">
        <f>INDEX(MTInputs!$J$1:$AZ$415,$D77,MATCH(AR$5,MTInputs!$J$5:$AZ$5,0))</f>
        <v/>
      </c>
      <c r="AS77" s="36">
        <f>INDEX(MTInputs!$J$1:$AZ$415,$D77,MATCH(AS$5,MTInputs!$J$5:$AZ$5,0))</f>
        <v/>
      </c>
      <c r="AT77" s="36">
        <f>INDEX(MTInputs!$J$1:$AZ$415,$D77,MATCH(AT$5,MTInputs!$J$5:$AZ$5,0))</f>
        <v/>
      </c>
      <c r="AU77" s="36">
        <f>INDEX(MTInputs!$J$1:$AZ$415,$D77,MATCH(AU$5,MTInputs!$J$5:$AZ$5,0))</f>
        <v/>
      </c>
      <c r="AV77" s="36">
        <f>INDEX(MTInputs!$J$1:$AZ$415,$D77,MATCH(AV$5,MTInputs!$J$5:$AZ$5,0))</f>
        <v/>
      </c>
      <c r="AW77" s="36">
        <f>INDEX(MTInputs!$J$1:$AZ$415,$D77,MATCH(AW$5,MTInputs!$J$5:$AZ$5,0))</f>
        <v/>
      </c>
      <c r="AX77" s="36">
        <f>INDEX(MTInputs!$J$1:$AZ$415,$D77,MATCH(AX$5,MTInputs!$J$5:$AZ$5,0))</f>
        <v/>
      </c>
    </row>
    <row r="78" hidden="1" outlineLevel="1">
      <c r="A78" s="9" t="inlineStr">
        <is>
          <t>fpr</t>
        </is>
      </c>
      <c r="B78" s="9" t="inlineStr">
        <is>
          <t>coa</t>
        </is>
      </c>
      <c r="C78" s="9" t="inlineStr">
        <is>
          <t>pow</t>
        </is>
      </c>
      <c r="H78" s="9">
        <f>INDEX(Variables!$B$5:$B$105,MATCH($A78,Variables!$A$5:$A$105,0))&amp;IF($C78="",""," | "&amp;INDEX(Mapping!$B$5:$B$26,MATCH($C78,Mapping!$A$5:$A$26,0))&amp;" | "&amp;INDEX(Mapping!$B$30:$B$41,MATCH($B78,Mapping!$A$30:$A$41,0)))</f>
        <v/>
      </c>
      <c r="I78" s="9">
        <f>INDEX(Variables!$C$5:$C$105,MATCH($A78,Variables!$A$5:$A$105,0))</f>
        <v/>
      </c>
      <c r="J78" s="9">
        <f>INDEX(Variables!$E$5:$E$105,MATCH($A78,Variables!$A$5:$A$105,0))</f>
        <v/>
      </c>
      <c r="K78" s="30">
        <f>LOWER(Settings!$C$4)&amp;".mit."&amp;$A78&amp;IF($C78="","","."&amp;$C78&amp;"."&amp;$B78)&amp;IF(INDEX(Variables!$D$5:$D$105,MATCH($A78,Variables!$A$5:$A$105,0))="","","."&amp;INDEX(Variables!$D$5:$D$105,MATCH($A78,Variables!$A$5:$A$105,0)))&amp;"."&amp;K$5</f>
        <v/>
      </c>
      <c r="L78" s="31">
        <f>IF(L$4&lt;L$48,0,L50+(L64-L50)/MAX(L$49-L$48,1)*(L$4-L$48))</f>
        <v/>
      </c>
      <c r="M78" s="32">
        <f>IF(M$4&lt;M$48,0,M50+(M64-M50)/MAX(M$49-M$48,1)*(M$4-M$48))</f>
        <v/>
      </c>
      <c r="N78" s="32">
        <f>IF(N$4&lt;N$48,0,N50+(N64-N50)/MAX(N$49-N$48,1)*(N$4-N$48))</f>
        <v/>
      </c>
      <c r="O78" s="32">
        <f>IF(O$4&lt;O$48,0,O50+(O64-O50)/MAX(O$49-O$48,1)*(O$4-O$48))</f>
        <v/>
      </c>
      <c r="P78" s="32">
        <f>IF(P$4&lt;P$48,0,P50+(P64-P50)/MAX(P$49-P$48,1)*(P$4-P$48))</f>
        <v/>
      </c>
      <c r="Q78" s="32">
        <f>IF(Q$4&lt;Q$48,0,Q50+(Q64-Q50)/MAX(Q$49-Q$48,1)*(Q$4-Q$48))</f>
        <v/>
      </c>
      <c r="R78" s="32">
        <f>IF(R$4&lt;R$48,0,R50+(R64-R50)/MAX(R$49-R$48,1)*(R$4-R$48))</f>
        <v/>
      </c>
      <c r="S78" s="32">
        <f>IF(S$4&lt;S$48,0,S50+(S64-S50)/MAX(S$49-S$48,1)*(S$4-S$48))</f>
        <v/>
      </c>
      <c r="T78" s="32">
        <f>IF(T$4&lt;T$48,0,T50+(T64-T50)/MAX(T$49-T$48,1)*(T$4-T$48))</f>
        <v/>
      </c>
      <c r="U78" s="32">
        <f>IF(U$4&lt;U$48,0,U50+(U64-U50)/MAX(U$49-U$48,1)*(U$4-U$48))</f>
        <v/>
      </c>
      <c r="V78" s="32">
        <f>IF(V$4&lt;V$48,0,V50+(V64-V50)/MAX(V$49-V$48,1)*(V$4-V$48))</f>
        <v/>
      </c>
      <c r="W78" s="32">
        <f>IF(W$4&lt;W$48,0,W50+(W64-W50)/MAX(W$49-W$48,1)*(W$4-W$48))</f>
        <v/>
      </c>
      <c r="X78" s="32">
        <f>IF(X$4&lt;X$48,0,X50+(X64-X50)/MAX(X$49-X$48,1)*(X$4-X$48))</f>
        <v/>
      </c>
      <c r="Y78" s="32">
        <f>IF(Y$4&lt;Y$48,0,Y50+(Y64-Y50)/MAX(Y$49-Y$48,1)*(Y$4-Y$48))</f>
        <v/>
      </c>
      <c r="Z78" s="32">
        <f>IF(Z$4&lt;Z$48,0,Z50+(Z64-Z50)/MAX(Z$49-Z$48,1)*(Z$4-Z$48))</f>
        <v/>
      </c>
      <c r="AA78" s="32">
        <f>IF(AA$4&lt;AA$48,0,AA50+(AA64-AA50)/MAX(AA$49-AA$48,1)*(AA$4-AA$48))</f>
        <v/>
      </c>
      <c r="AB78" s="32">
        <f>IF(AB$4&lt;AB$48,0,AB50+(AB64-AB50)/MAX(AB$49-AB$48,1)*(AB$4-AB$48))</f>
        <v/>
      </c>
      <c r="AC78" s="32">
        <f>IF(AC$4&lt;AC$48,0,AC50+(AC64-AC50)/MAX(AC$49-AC$48,1)*(AC$4-AC$48))</f>
        <v/>
      </c>
      <c r="AD78" s="33">
        <f>PATH(AD$4,AD$48,AD$49,AD50,AD64,TRUE)</f>
        <v/>
      </c>
      <c r="AE78" s="30">
        <f>LOWER(Settings!$C$4)&amp;".mit."&amp;$A78&amp;IF($C78="","","."&amp;$C78&amp;"."&amp;$B78)&amp;IF(INDEX(Variables!$D$5:$D$105,MATCH($A78,Variables!$A$5:$A$105,0))="","","."&amp;INDEX(Variables!$D$5:$D$105,MATCH($A78,Variables!$A$5:$A$105,0)))&amp;"."&amp;AE$5</f>
        <v/>
      </c>
      <c r="AF78" s="31">
        <f>IF(AF$4&lt;AF$48,0,AF50+(AF64-AF50)/MAX(AF$49-AF$48,1)*(AF$4-AF$48))</f>
        <v/>
      </c>
      <c r="AG78" s="32">
        <f>IF(AG$4&lt;AG$48,0,AG50+(AG64-AG50)/MAX(AG$49-AG$48,1)*(AG$4-AG$48))</f>
        <v/>
      </c>
      <c r="AH78" s="32">
        <f>IF(AH$4&lt;AH$48,0,AH50+(AH64-AH50)/MAX(AH$49-AH$48,1)*(AH$4-AH$48))</f>
        <v/>
      </c>
      <c r="AI78" s="32">
        <f>IF(AI$4&lt;AI$48,0,AI50+(AI64-AI50)/MAX(AI$49-AI$48,1)*(AI$4-AI$48))</f>
        <v/>
      </c>
      <c r="AJ78" s="32">
        <f>IF(AJ$4&lt;AJ$48,0,AJ50+(AJ64-AJ50)/MAX(AJ$49-AJ$48,1)*(AJ$4-AJ$48))</f>
        <v/>
      </c>
      <c r="AK78" s="32">
        <f>IF(AK$4&lt;AK$48,0,AK50+(AK64-AK50)/MAX(AK$49-AK$48,1)*(AK$4-AK$48))</f>
        <v/>
      </c>
      <c r="AL78" s="32">
        <f>IF(AL$4&lt;AL$48,0,AL50+(AL64-AL50)/MAX(AL$49-AL$48,1)*(AL$4-AL$48))</f>
        <v/>
      </c>
      <c r="AM78" s="32">
        <f>IF(AM$4&lt;AM$48,0,AM50+(AM64-AM50)/MAX(AM$49-AM$48,1)*(AM$4-AM$48))</f>
        <v/>
      </c>
      <c r="AN78" s="32">
        <f>IF(AN$4&lt;AN$48,0,AN50+(AN64-AN50)/MAX(AN$49-AN$48,1)*(AN$4-AN$48))</f>
        <v/>
      </c>
      <c r="AO78" s="32">
        <f>IF(AO$4&lt;AO$48,0,AO50+(AO64-AO50)/MAX(AO$49-AO$48,1)*(AO$4-AO$48))</f>
        <v/>
      </c>
      <c r="AP78" s="32">
        <f>IF(AP$4&lt;AP$48,0,AP50+(AP64-AP50)/MAX(AP$49-AP$48,1)*(AP$4-AP$48))</f>
        <v/>
      </c>
      <c r="AQ78" s="32">
        <f>IF(AQ$4&lt;AQ$48,0,AQ50+(AQ64-AQ50)/MAX(AQ$49-AQ$48,1)*(AQ$4-AQ$48))</f>
        <v/>
      </c>
      <c r="AR78" s="32">
        <f>IF(AR$4&lt;AR$48,0,AR50+(AR64-AR50)/MAX(AR$49-AR$48,1)*(AR$4-AR$48))</f>
        <v/>
      </c>
      <c r="AS78" s="32">
        <f>IF(AS$4&lt;AS$48,0,AS50+(AS64-AS50)/MAX(AS$49-AS$48,1)*(AS$4-AS$48))</f>
        <v/>
      </c>
      <c r="AT78" s="32">
        <f>IF(AT$4&lt;AT$48,0,AT50+(AT64-AT50)/MAX(AT$49-AT$48,1)*(AT$4-AT$48))</f>
        <v/>
      </c>
      <c r="AU78" s="32">
        <f>IF(AU$4&lt;AU$48,0,AU50+(AU64-AU50)/MAX(AU$49-AU$48,1)*(AU$4-AU$48))</f>
        <v/>
      </c>
      <c r="AV78" s="32">
        <f>IF(AV$4&lt;AV$48,0,AV50+(AV64-AV50)/MAX(AV$49-AV$48,1)*(AV$4-AV$48))</f>
        <v/>
      </c>
      <c r="AW78" s="32">
        <f>IF(AW$4&lt;AW$48,0,AW50+(AW64-AW50)/MAX(AW$49-AW$48,1)*(AW$4-AW$48))</f>
        <v/>
      </c>
      <c r="AX78" s="33">
        <f>PATH(AX$4,AX$48,AX$49,AX50,AX64,TRUE)</f>
        <v/>
      </c>
    </row>
    <row r="79" hidden="1" outlineLevel="1">
      <c r="A79" s="9" t="inlineStr">
        <is>
          <t>fpr</t>
        </is>
      </c>
      <c r="B79" s="9" t="inlineStr">
        <is>
          <t>coa</t>
        </is>
      </c>
      <c r="C79" s="9" t="inlineStr">
        <is>
          <t>res</t>
        </is>
      </c>
      <c r="H79" s="9">
        <f>INDEX(Variables!$B$5:$B$105,MATCH($A79,Variables!$A$5:$A$105,0))&amp;IF($C79="",""," | "&amp;INDEX(Mapping!$B$5:$B$26,MATCH($C79,Mapping!$A$5:$A$26,0))&amp;" | "&amp;INDEX(Mapping!$B$30:$B$41,MATCH($B79,Mapping!$A$30:$A$41,0)))</f>
        <v/>
      </c>
      <c r="I79" s="9">
        <f>INDEX(Variables!$C$5:$C$105,MATCH($A79,Variables!$A$5:$A$105,0))</f>
        <v/>
      </c>
      <c r="J79" s="9">
        <f>INDEX(Variables!$E$5:$E$105,MATCH($A79,Variables!$A$5:$A$105,0))</f>
        <v/>
      </c>
      <c r="K79" s="30">
        <f>LOWER(Settings!$C$4)&amp;".mit."&amp;$A79&amp;IF($C79="","","."&amp;$C79&amp;"."&amp;$B79)&amp;IF(INDEX(Variables!$D$5:$D$105,MATCH($A79,Variables!$A$5:$A$105,0))="","","."&amp;INDEX(Variables!$D$5:$D$105,MATCH($A79,Variables!$A$5:$A$105,0)))&amp;"."&amp;K$5</f>
        <v/>
      </c>
      <c r="L79" s="31">
        <f>IF(L$4&lt;L$48,0,L51+(L65-L51)/MAX(L$49-L$48,1)*(L$4-L$48))</f>
        <v/>
      </c>
      <c r="M79" s="32">
        <f>IF(M$4&lt;M$48,0,M51+(M65-M51)/MAX(M$49-M$48,1)*(M$4-M$48))</f>
        <v/>
      </c>
      <c r="N79" s="32">
        <f>IF(N$4&lt;N$48,0,N51+(N65-N51)/MAX(N$49-N$48,1)*(N$4-N$48))</f>
        <v/>
      </c>
      <c r="O79" s="32">
        <f>IF(O$4&lt;O$48,0,O51+(O65-O51)/MAX(O$49-O$48,1)*(O$4-O$48))</f>
        <v/>
      </c>
      <c r="P79" s="32">
        <f>IF(P$4&lt;P$48,0,P51+(P65-P51)/MAX(P$49-P$48,1)*(P$4-P$48))</f>
        <v/>
      </c>
      <c r="Q79" s="32">
        <f>IF(Q$4&lt;Q$48,0,Q51+(Q65-Q51)/MAX(Q$49-Q$48,1)*(Q$4-Q$48))</f>
        <v/>
      </c>
      <c r="R79" s="32">
        <f>IF(R$4&lt;R$48,0,R51+(R65-R51)/MAX(R$49-R$48,1)*(R$4-R$48))</f>
        <v/>
      </c>
      <c r="S79" s="32">
        <f>IF(S$4&lt;S$48,0,S51+(S65-S51)/MAX(S$49-S$48,1)*(S$4-S$48))</f>
        <v/>
      </c>
      <c r="T79" s="32">
        <f>IF(T$4&lt;T$48,0,T51+(T65-T51)/MAX(T$49-T$48,1)*(T$4-T$48))</f>
        <v/>
      </c>
      <c r="U79" s="32">
        <f>IF(U$4&lt;U$48,0,U51+(U65-U51)/MAX(U$49-U$48,1)*(U$4-U$48))</f>
        <v/>
      </c>
      <c r="V79" s="32">
        <f>IF(V$4&lt;V$48,0,V51+(V65-V51)/MAX(V$49-V$48,1)*(V$4-V$48))</f>
        <v/>
      </c>
      <c r="W79" s="32">
        <f>IF(W$4&lt;W$48,0,W51+(W65-W51)/MAX(W$49-W$48,1)*(W$4-W$48))</f>
        <v/>
      </c>
      <c r="X79" s="32">
        <f>IF(X$4&lt;X$48,0,X51+(X65-X51)/MAX(X$49-X$48,1)*(X$4-X$48))</f>
        <v/>
      </c>
      <c r="Y79" s="32">
        <f>IF(Y$4&lt;Y$48,0,Y51+(Y65-Y51)/MAX(Y$49-Y$48,1)*(Y$4-Y$48))</f>
        <v/>
      </c>
      <c r="Z79" s="32">
        <f>IF(Z$4&lt;Z$48,0,Z51+(Z65-Z51)/MAX(Z$49-Z$48,1)*(Z$4-Z$48))</f>
        <v/>
      </c>
      <c r="AA79" s="32">
        <f>IF(AA$4&lt;AA$48,0,AA51+(AA65-AA51)/MAX(AA$49-AA$48,1)*(AA$4-AA$48))</f>
        <v/>
      </c>
      <c r="AB79" s="32">
        <f>IF(AB$4&lt;AB$48,0,AB51+(AB65-AB51)/MAX(AB$49-AB$48,1)*(AB$4-AB$48))</f>
        <v/>
      </c>
      <c r="AC79" s="32">
        <f>IF(AC$4&lt;AC$48,0,AC51+(AC65-AC51)/MAX(AC$49-AC$48,1)*(AC$4-AC$48))</f>
        <v/>
      </c>
      <c r="AD79" s="33">
        <f>PATH(AD$4,AD$48,AD$49,AD51,AD65,TRUE)</f>
        <v/>
      </c>
      <c r="AE79" s="30">
        <f>LOWER(Settings!$C$4)&amp;".mit."&amp;$A79&amp;IF($C79="","","."&amp;$C79&amp;"."&amp;$B79)&amp;IF(INDEX(Variables!$D$5:$D$105,MATCH($A79,Variables!$A$5:$A$105,0))="","","."&amp;INDEX(Variables!$D$5:$D$105,MATCH($A79,Variables!$A$5:$A$105,0)))&amp;"."&amp;AE$5</f>
        <v/>
      </c>
      <c r="AF79" s="31">
        <f>IF(AF$4&lt;AF$48,0,AF51+(AF65-AF51)/MAX(AF$49-AF$48,1)*(AF$4-AF$48))</f>
        <v/>
      </c>
      <c r="AG79" s="32">
        <f>IF(AG$4&lt;AG$48,0,AG51+(AG65-AG51)/MAX(AG$49-AG$48,1)*(AG$4-AG$48))</f>
        <v/>
      </c>
      <c r="AH79" s="32">
        <f>IF(AH$4&lt;AH$48,0,AH51+(AH65-AH51)/MAX(AH$49-AH$48,1)*(AH$4-AH$48))</f>
        <v/>
      </c>
      <c r="AI79" s="32">
        <f>IF(AI$4&lt;AI$48,0,AI51+(AI65-AI51)/MAX(AI$49-AI$48,1)*(AI$4-AI$48))</f>
        <v/>
      </c>
      <c r="AJ79" s="32">
        <f>IF(AJ$4&lt;AJ$48,0,AJ51+(AJ65-AJ51)/MAX(AJ$49-AJ$48,1)*(AJ$4-AJ$48))</f>
        <v/>
      </c>
      <c r="AK79" s="32">
        <f>IF(AK$4&lt;AK$48,0,AK51+(AK65-AK51)/MAX(AK$49-AK$48,1)*(AK$4-AK$48))</f>
        <v/>
      </c>
      <c r="AL79" s="32">
        <f>IF(AL$4&lt;AL$48,0,AL51+(AL65-AL51)/MAX(AL$49-AL$48,1)*(AL$4-AL$48))</f>
        <v/>
      </c>
      <c r="AM79" s="32">
        <f>IF(AM$4&lt;AM$48,0,AM51+(AM65-AM51)/MAX(AM$49-AM$48,1)*(AM$4-AM$48))</f>
        <v/>
      </c>
      <c r="AN79" s="32">
        <f>IF(AN$4&lt;AN$48,0,AN51+(AN65-AN51)/MAX(AN$49-AN$48,1)*(AN$4-AN$48))</f>
        <v/>
      </c>
      <c r="AO79" s="32">
        <f>IF(AO$4&lt;AO$48,0,AO51+(AO65-AO51)/MAX(AO$49-AO$48,1)*(AO$4-AO$48))</f>
        <v/>
      </c>
      <c r="AP79" s="32">
        <f>IF(AP$4&lt;AP$48,0,AP51+(AP65-AP51)/MAX(AP$49-AP$48,1)*(AP$4-AP$48))</f>
        <v/>
      </c>
      <c r="AQ79" s="32">
        <f>IF(AQ$4&lt;AQ$48,0,AQ51+(AQ65-AQ51)/MAX(AQ$49-AQ$48,1)*(AQ$4-AQ$48))</f>
        <v/>
      </c>
      <c r="AR79" s="32">
        <f>IF(AR$4&lt;AR$48,0,AR51+(AR65-AR51)/MAX(AR$49-AR$48,1)*(AR$4-AR$48))</f>
        <v/>
      </c>
      <c r="AS79" s="32">
        <f>IF(AS$4&lt;AS$48,0,AS51+(AS65-AS51)/MAX(AS$49-AS$48,1)*(AS$4-AS$48))</f>
        <v/>
      </c>
      <c r="AT79" s="32">
        <f>IF(AT$4&lt;AT$48,0,AT51+(AT65-AT51)/MAX(AT$49-AT$48,1)*(AT$4-AT$48))</f>
        <v/>
      </c>
      <c r="AU79" s="32">
        <f>IF(AU$4&lt;AU$48,0,AU51+(AU65-AU51)/MAX(AU$49-AU$48,1)*(AU$4-AU$48))</f>
        <v/>
      </c>
      <c r="AV79" s="32">
        <f>IF(AV$4&lt;AV$48,0,AV51+(AV65-AV51)/MAX(AV$49-AV$48,1)*(AV$4-AV$48))</f>
        <v/>
      </c>
      <c r="AW79" s="32">
        <f>IF(AW$4&lt;AW$48,0,AW51+(AW65-AW51)/MAX(AW$49-AW$48,1)*(AW$4-AW$48))</f>
        <v/>
      </c>
      <c r="AX79" s="33">
        <f>PATH(AX$4,AX$48,AX$49,AX51,AX65,TRUE)</f>
        <v/>
      </c>
    </row>
    <row r="80" hidden="1" outlineLevel="1">
      <c r="A80" s="9" t="inlineStr">
        <is>
          <t>fpr</t>
        </is>
      </c>
      <c r="B80" s="9" t="inlineStr">
        <is>
          <t>coa</t>
        </is>
      </c>
      <c r="C80" s="9" t="inlineStr">
        <is>
          <t>ind</t>
        </is>
      </c>
      <c r="H80" s="9">
        <f>INDEX(Variables!$B$5:$B$105,MATCH($A80,Variables!$A$5:$A$105,0))&amp;IF($C80="",""," | "&amp;INDEX(Mapping!$B$5:$B$26,MATCH($C80,Mapping!$A$5:$A$26,0))&amp;" | "&amp;INDEX(Mapping!$B$30:$B$41,MATCH($B80,Mapping!$A$30:$A$41,0)))</f>
        <v/>
      </c>
      <c r="I80" s="9">
        <f>INDEX(Variables!$C$5:$C$105,MATCH($A80,Variables!$A$5:$A$105,0))</f>
        <v/>
      </c>
      <c r="J80" s="9">
        <f>INDEX(Variables!$E$5:$E$105,MATCH($A80,Variables!$A$5:$A$105,0))</f>
        <v/>
      </c>
      <c r="K80" s="30">
        <f>LOWER(Settings!$C$4)&amp;".mit."&amp;$A80&amp;IF($C80="","","."&amp;$C80&amp;"."&amp;$B80)&amp;IF(INDEX(Variables!$D$5:$D$105,MATCH($A80,Variables!$A$5:$A$105,0))="","","."&amp;INDEX(Variables!$D$5:$D$105,MATCH($A80,Variables!$A$5:$A$105,0)))&amp;"."&amp;K$5</f>
        <v/>
      </c>
      <c r="L80" s="31">
        <f>IF(L$4&lt;L$48,0,L52+(L66-L52)/MAX(L$49-L$48,1)*(L$4-L$48))</f>
        <v/>
      </c>
      <c r="M80" s="32">
        <f>IF(M$4&lt;M$48,0,M52+(M66-M52)/MAX(M$49-M$48,1)*(M$4-M$48))</f>
        <v/>
      </c>
      <c r="N80" s="32">
        <f>IF(N$4&lt;N$48,0,N52+(N66-N52)/MAX(N$49-N$48,1)*(N$4-N$48))</f>
        <v/>
      </c>
      <c r="O80" s="32">
        <f>IF(O$4&lt;O$48,0,O52+(O66-O52)/MAX(O$49-O$48,1)*(O$4-O$48))</f>
        <v/>
      </c>
      <c r="P80" s="32">
        <f>IF(P$4&lt;P$48,0,P52+(P66-P52)/MAX(P$49-P$48,1)*(P$4-P$48))</f>
        <v/>
      </c>
      <c r="Q80" s="32">
        <f>IF(Q$4&lt;Q$48,0,Q52+(Q66-Q52)/MAX(Q$49-Q$48,1)*(Q$4-Q$48))</f>
        <v/>
      </c>
      <c r="R80" s="32">
        <f>IF(R$4&lt;R$48,0,R52+(R66-R52)/MAX(R$49-R$48,1)*(R$4-R$48))</f>
        <v/>
      </c>
      <c r="S80" s="32">
        <f>IF(S$4&lt;S$48,0,S52+(S66-S52)/MAX(S$49-S$48,1)*(S$4-S$48))</f>
        <v/>
      </c>
      <c r="T80" s="32">
        <f>IF(T$4&lt;T$48,0,T52+(T66-T52)/MAX(T$49-T$48,1)*(T$4-T$48))</f>
        <v/>
      </c>
      <c r="U80" s="32">
        <f>IF(U$4&lt;U$48,0,U52+(U66-U52)/MAX(U$49-U$48,1)*(U$4-U$48))</f>
        <v/>
      </c>
      <c r="V80" s="32">
        <f>IF(V$4&lt;V$48,0,V52+(V66-V52)/MAX(V$49-V$48,1)*(V$4-V$48))</f>
        <v/>
      </c>
      <c r="W80" s="32">
        <f>IF(W$4&lt;W$48,0,W52+(W66-W52)/MAX(W$49-W$48,1)*(W$4-W$48))</f>
        <v/>
      </c>
      <c r="X80" s="32">
        <f>IF(X$4&lt;X$48,0,X52+(X66-X52)/MAX(X$49-X$48,1)*(X$4-X$48))</f>
        <v/>
      </c>
      <c r="Y80" s="32">
        <f>IF(Y$4&lt;Y$48,0,Y52+(Y66-Y52)/MAX(Y$49-Y$48,1)*(Y$4-Y$48))</f>
        <v/>
      </c>
      <c r="Z80" s="32">
        <f>IF(Z$4&lt;Z$48,0,Z52+(Z66-Z52)/MAX(Z$49-Z$48,1)*(Z$4-Z$48))</f>
        <v/>
      </c>
      <c r="AA80" s="32">
        <f>IF(AA$4&lt;AA$48,0,AA52+(AA66-AA52)/MAX(AA$49-AA$48,1)*(AA$4-AA$48))</f>
        <v/>
      </c>
      <c r="AB80" s="32">
        <f>IF(AB$4&lt;AB$48,0,AB52+(AB66-AB52)/MAX(AB$49-AB$48,1)*(AB$4-AB$48))</f>
        <v/>
      </c>
      <c r="AC80" s="32">
        <f>IF(AC$4&lt;AC$48,0,AC52+(AC66-AC52)/MAX(AC$49-AC$48,1)*(AC$4-AC$48))</f>
        <v/>
      </c>
      <c r="AD80" s="33">
        <f>PATH(AD$4,AD$48,AD$49,AD52,AD66,TRUE)</f>
        <v/>
      </c>
      <c r="AE80" s="30">
        <f>LOWER(Settings!$C$4)&amp;".mit."&amp;$A80&amp;IF($C80="","","."&amp;$C80&amp;"."&amp;$B80)&amp;IF(INDEX(Variables!$D$5:$D$105,MATCH($A80,Variables!$A$5:$A$105,0))="","","."&amp;INDEX(Variables!$D$5:$D$105,MATCH($A80,Variables!$A$5:$A$105,0)))&amp;"."&amp;AE$5</f>
        <v/>
      </c>
      <c r="AF80" s="31">
        <f>IF(AF$4&lt;AF$48,0,AF52+(AF66-AF52)/MAX(AF$49-AF$48,1)*(AF$4-AF$48))</f>
        <v/>
      </c>
      <c r="AG80" s="32">
        <f>IF(AG$4&lt;AG$48,0,AG52+(AG66-AG52)/MAX(AG$49-AG$48,1)*(AG$4-AG$48))</f>
        <v/>
      </c>
      <c r="AH80" s="32">
        <f>IF(AH$4&lt;AH$48,0,AH52+(AH66-AH52)/MAX(AH$49-AH$48,1)*(AH$4-AH$48))</f>
        <v/>
      </c>
      <c r="AI80" s="32">
        <f>IF(AI$4&lt;AI$48,0,AI52+(AI66-AI52)/MAX(AI$49-AI$48,1)*(AI$4-AI$48))</f>
        <v/>
      </c>
      <c r="AJ80" s="32">
        <f>IF(AJ$4&lt;AJ$48,0,AJ52+(AJ66-AJ52)/MAX(AJ$49-AJ$48,1)*(AJ$4-AJ$48))</f>
        <v/>
      </c>
      <c r="AK80" s="32">
        <f>IF(AK$4&lt;AK$48,0,AK52+(AK66-AK52)/MAX(AK$49-AK$48,1)*(AK$4-AK$48))</f>
        <v/>
      </c>
      <c r="AL80" s="32">
        <f>IF(AL$4&lt;AL$48,0,AL52+(AL66-AL52)/MAX(AL$49-AL$48,1)*(AL$4-AL$48))</f>
        <v/>
      </c>
      <c r="AM80" s="32">
        <f>IF(AM$4&lt;AM$48,0,AM52+(AM66-AM52)/MAX(AM$49-AM$48,1)*(AM$4-AM$48))</f>
        <v/>
      </c>
      <c r="AN80" s="32">
        <f>IF(AN$4&lt;AN$48,0,AN52+(AN66-AN52)/MAX(AN$49-AN$48,1)*(AN$4-AN$48))</f>
        <v/>
      </c>
      <c r="AO80" s="32">
        <f>IF(AO$4&lt;AO$48,0,AO52+(AO66-AO52)/MAX(AO$49-AO$48,1)*(AO$4-AO$48))</f>
        <v/>
      </c>
      <c r="AP80" s="32">
        <f>IF(AP$4&lt;AP$48,0,AP52+(AP66-AP52)/MAX(AP$49-AP$48,1)*(AP$4-AP$48))</f>
        <v/>
      </c>
      <c r="AQ80" s="32">
        <f>IF(AQ$4&lt;AQ$48,0,AQ52+(AQ66-AQ52)/MAX(AQ$49-AQ$48,1)*(AQ$4-AQ$48))</f>
        <v/>
      </c>
      <c r="AR80" s="32">
        <f>IF(AR$4&lt;AR$48,0,AR52+(AR66-AR52)/MAX(AR$49-AR$48,1)*(AR$4-AR$48))</f>
        <v/>
      </c>
      <c r="AS80" s="32">
        <f>IF(AS$4&lt;AS$48,0,AS52+(AS66-AS52)/MAX(AS$49-AS$48,1)*(AS$4-AS$48))</f>
        <v/>
      </c>
      <c r="AT80" s="32">
        <f>IF(AT$4&lt;AT$48,0,AT52+(AT66-AT52)/MAX(AT$49-AT$48,1)*(AT$4-AT$48))</f>
        <v/>
      </c>
      <c r="AU80" s="32">
        <f>IF(AU$4&lt;AU$48,0,AU52+(AU66-AU52)/MAX(AU$49-AU$48,1)*(AU$4-AU$48))</f>
        <v/>
      </c>
      <c r="AV80" s="32">
        <f>IF(AV$4&lt;AV$48,0,AV52+(AV66-AV52)/MAX(AV$49-AV$48,1)*(AV$4-AV$48))</f>
        <v/>
      </c>
      <c r="AW80" s="32">
        <f>IF(AW$4&lt;AW$48,0,AW52+(AW66-AW52)/MAX(AW$49-AW$48,1)*(AW$4-AW$48))</f>
        <v/>
      </c>
      <c r="AX80" s="33">
        <f>PATH(AX$4,AX$48,AX$49,AX52,AX66,TRUE)</f>
        <v/>
      </c>
    </row>
    <row r="81" hidden="1" outlineLevel="1">
      <c r="A81" s="9" t="inlineStr">
        <is>
          <t>fpr</t>
        </is>
      </c>
      <c r="B81" s="9" t="inlineStr">
        <is>
          <t>nga</t>
        </is>
      </c>
      <c r="C81" s="9" t="inlineStr">
        <is>
          <t>pow</t>
        </is>
      </c>
      <c r="H81" s="9">
        <f>INDEX(Variables!$B$5:$B$105,MATCH($A81,Variables!$A$5:$A$105,0))&amp;IF($C81="",""," | "&amp;INDEX(Mapping!$B$5:$B$26,MATCH($C81,Mapping!$A$5:$A$26,0))&amp;" | "&amp;INDEX(Mapping!$B$30:$B$41,MATCH($B81,Mapping!$A$30:$A$41,0)))</f>
        <v/>
      </c>
      <c r="I81" s="9">
        <f>INDEX(Variables!$C$5:$C$105,MATCH($A81,Variables!$A$5:$A$105,0))</f>
        <v/>
      </c>
      <c r="J81" s="9">
        <f>INDEX(Variables!$E$5:$E$105,MATCH($A81,Variables!$A$5:$A$105,0))</f>
        <v/>
      </c>
      <c r="K81" s="30">
        <f>LOWER(Settings!$C$4)&amp;".mit."&amp;$A81&amp;IF($C81="","","."&amp;$C81&amp;"."&amp;$B81)&amp;IF(INDEX(Variables!$D$5:$D$105,MATCH($A81,Variables!$A$5:$A$105,0))="","","."&amp;INDEX(Variables!$D$5:$D$105,MATCH($A81,Variables!$A$5:$A$105,0)))&amp;"."&amp;K$5</f>
        <v/>
      </c>
      <c r="L81" s="31">
        <f>IF(L$4&lt;L$48,0,L53+(L67-L53)/MAX(L$49-L$48,1)*(L$4-L$48))</f>
        <v/>
      </c>
      <c r="M81" s="32">
        <f>IF(M$4&lt;M$48,0,M53+(M67-M53)/MAX(M$49-M$48,1)*(M$4-M$48))</f>
        <v/>
      </c>
      <c r="N81" s="32">
        <f>IF(N$4&lt;N$48,0,N53+(N67-N53)/MAX(N$49-N$48,1)*(N$4-N$48))</f>
        <v/>
      </c>
      <c r="O81" s="32">
        <f>IF(O$4&lt;O$48,0,O53+(O67-O53)/MAX(O$49-O$48,1)*(O$4-O$48))</f>
        <v/>
      </c>
      <c r="P81" s="32">
        <f>IF(P$4&lt;P$48,0,P53+(P67-P53)/MAX(P$49-P$48,1)*(P$4-P$48))</f>
        <v/>
      </c>
      <c r="Q81" s="32">
        <f>IF(Q$4&lt;Q$48,0,Q53+(Q67-Q53)/MAX(Q$49-Q$48,1)*(Q$4-Q$48))</f>
        <v/>
      </c>
      <c r="R81" s="32">
        <f>IF(R$4&lt;R$48,0,R53+(R67-R53)/MAX(R$49-R$48,1)*(R$4-R$48))</f>
        <v/>
      </c>
      <c r="S81" s="32">
        <f>IF(S$4&lt;S$48,0,S53+(S67-S53)/MAX(S$49-S$48,1)*(S$4-S$48))</f>
        <v/>
      </c>
      <c r="T81" s="32">
        <f>IF(T$4&lt;T$48,0,T53+(T67-T53)/MAX(T$49-T$48,1)*(T$4-T$48))</f>
        <v/>
      </c>
      <c r="U81" s="32">
        <f>IF(U$4&lt;U$48,0,U53+(U67-U53)/MAX(U$49-U$48,1)*(U$4-U$48))</f>
        <v/>
      </c>
      <c r="V81" s="32">
        <f>IF(V$4&lt;V$48,0,V53+(V67-V53)/MAX(V$49-V$48,1)*(V$4-V$48))</f>
        <v/>
      </c>
      <c r="W81" s="32">
        <f>IF(W$4&lt;W$48,0,W53+(W67-W53)/MAX(W$49-W$48,1)*(W$4-W$48))</f>
        <v/>
      </c>
      <c r="X81" s="32">
        <f>IF(X$4&lt;X$48,0,X53+(X67-X53)/MAX(X$49-X$48,1)*(X$4-X$48))</f>
        <v/>
      </c>
      <c r="Y81" s="32">
        <f>IF(Y$4&lt;Y$48,0,Y53+(Y67-Y53)/MAX(Y$49-Y$48,1)*(Y$4-Y$48))</f>
        <v/>
      </c>
      <c r="Z81" s="32">
        <f>IF(Z$4&lt;Z$48,0,Z53+(Z67-Z53)/MAX(Z$49-Z$48,1)*(Z$4-Z$48))</f>
        <v/>
      </c>
      <c r="AA81" s="32">
        <f>IF(AA$4&lt;AA$48,0,AA53+(AA67-AA53)/MAX(AA$49-AA$48,1)*(AA$4-AA$48))</f>
        <v/>
      </c>
      <c r="AB81" s="32">
        <f>IF(AB$4&lt;AB$48,0,AB53+(AB67-AB53)/MAX(AB$49-AB$48,1)*(AB$4-AB$48))</f>
        <v/>
      </c>
      <c r="AC81" s="32">
        <f>IF(AC$4&lt;AC$48,0,AC53+(AC67-AC53)/MAX(AC$49-AC$48,1)*(AC$4-AC$48))</f>
        <v/>
      </c>
      <c r="AD81" s="33">
        <f>PATH(AD$4,AD$48,AD$49,AD53,AD67,TRUE)</f>
        <v/>
      </c>
      <c r="AE81" s="30">
        <f>LOWER(Settings!$C$4)&amp;".mit."&amp;$A81&amp;IF($C81="","","."&amp;$C81&amp;"."&amp;$B81)&amp;IF(INDEX(Variables!$D$5:$D$105,MATCH($A81,Variables!$A$5:$A$105,0))="","","."&amp;INDEX(Variables!$D$5:$D$105,MATCH($A81,Variables!$A$5:$A$105,0)))&amp;"."&amp;AE$5</f>
        <v/>
      </c>
      <c r="AF81" s="31">
        <f>IF(AF$4&lt;AF$48,0,AF53+(AF67-AF53)/MAX(AF$49-AF$48,1)*(AF$4-AF$48))</f>
        <v/>
      </c>
      <c r="AG81" s="32">
        <f>IF(AG$4&lt;AG$48,0,AG53+(AG67-AG53)/MAX(AG$49-AG$48,1)*(AG$4-AG$48))</f>
        <v/>
      </c>
      <c r="AH81" s="32">
        <f>IF(AH$4&lt;AH$48,0,AH53+(AH67-AH53)/MAX(AH$49-AH$48,1)*(AH$4-AH$48))</f>
        <v/>
      </c>
      <c r="AI81" s="32">
        <f>IF(AI$4&lt;AI$48,0,AI53+(AI67-AI53)/MAX(AI$49-AI$48,1)*(AI$4-AI$48))</f>
        <v/>
      </c>
      <c r="AJ81" s="32">
        <f>IF(AJ$4&lt;AJ$48,0,AJ53+(AJ67-AJ53)/MAX(AJ$49-AJ$48,1)*(AJ$4-AJ$48))</f>
        <v/>
      </c>
      <c r="AK81" s="32">
        <f>IF(AK$4&lt;AK$48,0,AK53+(AK67-AK53)/MAX(AK$49-AK$48,1)*(AK$4-AK$48))</f>
        <v/>
      </c>
      <c r="AL81" s="32">
        <f>IF(AL$4&lt;AL$48,0,AL53+(AL67-AL53)/MAX(AL$49-AL$48,1)*(AL$4-AL$48))</f>
        <v/>
      </c>
      <c r="AM81" s="32">
        <f>IF(AM$4&lt;AM$48,0,AM53+(AM67-AM53)/MAX(AM$49-AM$48,1)*(AM$4-AM$48))</f>
        <v/>
      </c>
      <c r="AN81" s="32">
        <f>IF(AN$4&lt;AN$48,0,AN53+(AN67-AN53)/MAX(AN$49-AN$48,1)*(AN$4-AN$48))</f>
        <v/>
      </c>
      <c r="AO81" s="32">
        <f>IF(AO$4&lt;AO$48,0,AO53+(AO67-AO53)/MAX(AO$49-AO$48,1)*(AO$4-AO$48))</f>
        <v/>
      </c>
      <c r="AP81" s="32">
        <f>IF(AP$4&lt;AP$48,0,AP53+(AP67-AP53)/MAX(AP$49-AP$48,1)*(AP$4-AP$48))</f>
        <v/>
      </c>
      <c r="AQ81" s="32">
        <f>IF(AQ$4&lt;AQ$48,0,AQ53+(AQ67-AQ53)/MAX(AQ$49-AQ$48,1)*(AQ$4-AQ$48))</f>
        <v/>
      </c>
      <c r="AR81" s="32">
        <f>IF(AR$4&lt;AR$48,0,AR53+(AR67-AR53)/MAX(AR$49-AR$48,1)*(AR$4-AR$48))</f>
        <v/>
      </c>
      <c r="AS81" s="32">
        <f>IF(AS$4&lt;AS$48,0,AS53+(AS67-AS53)/MAX(AS$49-AS$48,1)*(AS$4-AS$48))</f>
        <v/>
      </c>
      <c r="AT81" s="32">
        <f>IF(AT$4&lt;AT$48,0,AT53+(AT67-AT53)/MAX(AT$49-AT$48,1)*(AT$4-AT$48))</f>
        <v/>
      </c>
      <c r="AU81" s="32">
        <f>IF(AU$4&lt;AU$48,0,AU53+(AU67-AU53)/MAX(AU$49-AU$48,1)*(AU$4-AU$48))</f>
        <v/>
      </c>
      <c r="AV81" s="32">
        <f>IF(AV$4&lt;AV$48,0,AV53+(AV67-AV53)/MAX(AV$49-AV$48,1)*(AV$4-AV$48))</f>
        <v/>
      </c>
      <c r="AW81" s="32">
        <f>IF(AW$4&lt;AW$48,0,AW53+(AW67-AW53)/MAX(AW$49-AW$48,1)*(AW$4-AW$48))</f>
        <v/>
      </c>
      <c r="AX81" s="33">
        <f>PATH(AX$4,AX$48,AX$49,AX53,AX67,TRUE)</f>
        <v/>
      </c>
    </row>
    <row r="82" hidden="1" outlineLevel="1">
      <c r="A82" s="9" t="inlineStr">
        <is>
          <t>fpr</t>
        </is>
      </c>
      <c r="B82" s="9" t="inlineStr">
        <is>
          <t>nga</t>
        </is>
      </c>
      <c r="C82" s="9" t="inlineStr">
        <is>
          <t>res</t>
        </is>
      </c>
      <c r="H82" s="9">
        <f>INDEX(Variables!$B$5:$B$105,MATCH($A82,Variables!$A$5:$A$105,0))&amp;IF($C82="",""," | "&amp;INDEX(Mapping!$B$5:$B$26,MATCH($C82,Mapping!$A$5:$A$26,0))&amp;" | "&amp;INDEX(Mapping!$B$30:$B$41,MATCH($B82,Mapping!$A$30:$A$41,0)))</f>
        <v/>
      </c>
      <c r="I82" s="9">
        <f>INDEX(Variables!$C$5:$C$105,MATCH($A82,Variables!$A$5:$A$105,0))</f>
        <v/>
      </c>
      <c r="J82" s="9">
        <f>INDEX(Variables!$E$5:$E$105,MATCH($A82,Variables!$A$5:$A$105,0))</f>
        <v/>
      </c>
      <c r="K82" s="30">
        <f>LOWER(Settings!$C$4)&amp;".mit."&amp;$A82&amp;IF($C82="","","."&amp;$C82&amp;"."&amp;$B82)&amp;IF(INDEX(Variables!$D$5:$D$105,MATCH($A82,Variables!$A$5:$A$105,0))="","","."&amp;INDEX(Variables!$D$5:$D$105,MATCH($A82,Variables!$A$5:$A$105,0)))&amp;"."&amp;K$5</f>
        <v/>
      </c>
      <c r="L82" s="31">
        <f>IF(L$4&lt;L$48,0,L54+(L68-L54)/MAX(L$49-L$48,1)*(L$4-L$48))</f>
        <v/>
      </c>
      <c r="M82" s="32">
        <f>IF(M$4&lt;M$48,0,M54+(M68-M54)/MAX(M$49-M$48,1)*(M$4-M$48))</f>
        <v/>
      </c>
      <c r="N82" s="32">
        <f>IF(N$4&lt;N$48,0,N54+(N68-N54)/MAX(N$49-N$48,1)*(N$4-N$48))</f>
        <v/>
      </c>
      <c r="O82" s="32">
        <f>IF(O$4&lt;O$48,0,O54+(O68-O54)/MAX(O$49-O$48,1)*(O$4-O$48))</f>
        <v/>
      </c>
      <c r="P82" s="32">
        <f>IF(P$4&lt;P$48,0,P54+(P68-P54)/MAX(P$49-P$48,1)*(P$4-P$48))</f>
        <v/>
      </c>
      <c r="Q82" s="32">
        <f>IF(Q$4&lt;Q$48,0,Q54+(Q68-Q54)/MAX(Q$49-Q$48,1)*(Q$4-Q$48))</f>
        <v/>
      </c>
      <c r="R82" s="32">
        <f>IF(R$4&lt;R$48,0,R54+(R68-R54)/MAX(R$49-R$48,1)*(R$4-R$48))</f>
        <v/>
      </c>
      <c r="S82" s="32">
        <f>IF(S$4&lt;S$48,0,S54+(S68-S54)/MAX(S$49-S$48,1)*(S$4-S$48))</f>
        <v/>
      </c>
      <c r="T82" s="32">
        <f>IF(T$4&lt;T$48,0,T54+(T68-T54)/MAX(T$49-T$48,1)*(T$4-T$48))</f>
        <v/>
      </c>
      <c r="U82" s="32">
        <f>IF(U$4&lt;U$48,0,U54+(U68-U54)/MAX(U$49-U$48,1)*(U$4-U$48))</f>
        <v/>
      </c>
      <c r="V82" s="32">
        <f>IF(V$4&lt;V$48,0,V54+(V68-V54)/MAX(V$49-V$48,1)*(V$4-V$48))</f>
        <v/>
      </c>
      <c r="W82" s="32">
        <f>IF(W$4&lt;W$48,0,W54+(W68-W54)/MAX(W$49-W$48,1)*(W$4-W$48))</f>
        <v/>
      </c>
      <c r="X82" s="32">
        <f>IF(X$4&lt;X$48,0,X54+(X68-X54)/MAX(X$49-X$48,1)*(X$4-X$48))</f>
        <v/>
      </c>
      <c r="Y82" s="32">
        <f>IF(Y$4&lt;Y$48,0,Y54+(Y68-Y54)/MAX(Y$49-Y$48,1)*(Y$4-Y$48))</f>
        <v/>
      </c>
      <c r="Z82" s="32">
        <f>IF(Z$4&lt;Z$48,0,Z54+(Z68-Z54)/MAX(Z$49-Z$48,1)*(Z$4-Z$48))</f>
        <v/>
      </c>
      <c r="AA82" s="32">
        <f>IF(AA$4&lt;AA$48,0,AA54+(AA68-AA54)/MAX(AA$49-AA$48,1)*(AA$4-AA$48))</f>
        <v/>
      </c>
      <c r="AB82" s="32">
        <f>IF(AB$4&lt;AB$48,0,AB54+(AB68-AB54)/MAX(AB$49-AB$48,1)*(AB$4-AB$48))</f>
        <v/>
      </c>
      <c r="AC82" s="32">
        <f>IF(AC$4&lt;AC$48,0,AC54+(AC68-AC54)/MAX(AC$49-AC$48,1)*(AC$4-AC$48))</f>
        <v/>
      </c>
      <c r="AD82" s="33">
        <f>PATH(AD$4,AD$48,AD$49,AD54,AD68,TRUE)</f>
        <v/>
      </c>
      <c r="AE82" s="30">
        <f>LOWER(Settings!$C$4)&amp;".mit."&amp;$A82&amp;IF($C82="","","."&amp;$C82&amp;"."&amp;$B82)&amp;IF(INDEX(Variables!$D$5:$D$105,MATCH($A82,Variables!$A$5:$A$105,0))="","","."&amp;INDEX(Variables!$D$5:$D$105,MATCH($A82,Variables!$A$5:$A$105,0)))&amp;"."&amp;AE$5</f>
        <v/>
      </c>
      <c r="AF82" s="31">
        <f>IF(AF$4&lt;AF$48,0,AF54+(AF68-AF54)/MAX(AF$49-AF$48,1)*(AF$4-AF$48))</f>
        <v/>
      </c>
      <c r="AG82" s="32">
        <f>IF(AG$4&lt;AG$48,0,AG54+(AG68-AG54)/MAX(AG$49-AG$48,1)*(AG$4-AG$48))</f>
        <v/>
      </c>
      <c r="AH82" s="32">
        <f>IF(AH$4&lt;AH$48,0,AH54+(AH68-AH54)/MAX(AH$49-AH$48,1)*(AH$4-AH$48))</f>
        <v/>
      </c>
      <c r="AI82" s="32">
        <f>IF(AI$4&lt;AI$48,0,AI54+(AI68-AI54)/MAX(AI$49-AI$48,1)*(AI$4-AI$48))</f>
        <v/>
      </c>
      <c r="AJ82" s="32">
        <f>IF(AJ$4&lt;AJ$48,0,AJ54+(AJ68-AJ54)/MAX(AJ$49-AJ$48,1)*(AJ$4-AJ$48))</f>
        <v/>
      </c>
      <c r="AK82" s="32">
        <f>IF(AK$4&lt;AK$48,0,AK54+(AK68-AK54)/MAX(AK$49-AK$48,1)*(AK$4-AK$48))</f>
        <v/>
      </c>
      <c r="AL82" s="32">
        <f>IF(AL$4&lt;AL$48,0,AL54+(AL68-AL54)/MAX(AL$49-AL$48,1)*(AL$4-AL$48))</f>
        <v/>
      </c>
      <c r="AM82" s="32">
        <f>IF(AM$4&lt;AM$48,0,AM54+(AM68-AM54)/MAX(AM$49-AM$48,1)*(AM$4-AM$48))</f>
        <v/>
      </c>
      <c r="AN82" s="32">
        <f>IF(AN$4&lt;AN$48,0,AN54+(AN68-AN54)/MAX(AN$49-AN$48,1)*(AN$4-AN$48))</f>
        <v/>
      </c>
      <c r="AO82" s="32">
        <f>IF(AO$4&lt;AO$48,0,AO54+(AO68-AO54)/MAX(AO$49-AO$48,1)*(AO$4-AO$48))</f>
        <v/>
      </c>
      <c r="AP82" s="32">
        <f>IF(AP$4&lt;AP$48,0,AP54+(AP68-AP54)/MAX(AP$49-AP$48,1)*(AP$4-AP$48))</f>
        <v/>
      </c>
      <c r="AQ82" s="32">
        <f>IF(AQ$4&lt;AQ$48,0,AQ54+(AQ68-AQ54)/MAX(AQ$49-AQ$48,1)*(AQ$4-AQ$48))</f>
        <v/>
      </c>
      <c r="AR82" s="32">
        <f>IF(AR$4&lt;AR$48,0,AR54+(AR68-AR54)/MAX(AR$49-AR$48,1)*(AR$4-AR$48))</f>
        <v/>
      </c>
      <c r="AS82" s="32">
        <f>IF(AS$4&lt;AS$48,0,AS54+(AS68-AS54)/MAX(AS$49-AS$48,1)*(AS$4-AS$48))</f>
        <v/>
      </c>
      <c r="AT82" s="32">
        <f>IF(AT$4&lt;AT$48,0,AT54+(AT68-AT54)/MAX(AT$49-AT$48,1)*(AT$4-AT$48))</f>
        <v/>
      </c>
      <c r="AU82" s="32">
        <f>IF(AU$4&lt;AU$48,0,AU54+(AU68-AU54)/MAX(AU$49-AU$48,1)*(AU$4-AU$48))</f>
        <v/>
      </c>
      <c r="AV82" s="32">
        <f>IF(AV$4&lt;AV$48,0,AV54+(AV68-AV54)/MAX(AV$49-AV$48,1)*(AV$4-AV$48))</f>
        <v/>
      </c>
      <c r="AW82" s="32">
        <f>IF(AW$4&lt;AW$48,0,AW54+(AW68-AW54)/MAX(AW$49-AW$48,1)*(AW$4-AW$48))</f>
        <v/>
      </c>
      <c r="AX82" s="33">
        <f>PATH(AX$4,AX$48,AX$49,AX54,AX68,TRUE)</f>
        <v/>
      </c>
    </row>
    <row r="83" hidden="1" outlineLevel="1">
      <c r="A83" s="9" t="inlineStr">
        <is>
          <t>fpr</t>
        </is>
      </c>
      <c r="B83" s="9" t="inlineStr">
        <is>
          <t>nga</t>
        </is>
      </c>
      <c r="C83" s="9" t="inlineStr">
        <is>
          <t>ind</t>
        </is>
      </c>
      <c r="H83" s="9">
        <f>INDEX(Variables!$B$5:$B$105,MATCH($A83,Variables!$A$5:$A$105,0))&amp;IF($C83="",""," | "&amp;INDEX(Mapping!$B$5:$B$26,MATCH($C83,Mapping!$A$5:$A$26,0))&amp;" | "&amp;INDEX(Mapping!$B$30:$B$41,MATCH($B83,Mapping!$A$30:$A$41,0)))</f>
        <v/>
      </c>
      <c r="I83" s="9">
        <f>INDEX(Variables!$C$5:$C$105,MATCH($A83,Variables!$A$5:$A$105,0))</f>
        <v/>
      </c>
      <c r="J83" s="9">
        <f>INDEX(Variables!$E$5:$E$105,MATCH($A83,Variables!$A$5:$A$105,0))</f>
        <v/>
      </c>
      <c r="K83" s="30">
        <f>LOWER(Settings!$C$4)&amp;".mit."&amp;$A83&amp;IF($C83="","","."&amp;$C83&amp;"."&amp;$B83)&amp;IF(INDEX(Variables!$D$5:$D$105,MATCH($A83,Variables!$A$5:$A$105,0))="","","."&amp;INDEX(Variables!$D$5:$D$105,MATCH($A83,Variables!$A$5:$A$105,0)))&amp;"."&amp;K$5</f>
        <v/>
      </c>
      <c r="L83" s="31">
        <f>IF(L$4&lt;L$48,0,L55+(L69-L55)/MAX(L$49-L$48,1)*(L$4-L$48))</f>
        <v/>
      </c>
      <c r="M83" s="32">
        <f>IF(M$4&lt;M$48,0,M55+(M69-M55)/MAX(M$49-M$48,1)*(M$4-M$48))</f>
        <v/>
      </c>
      <c r="N83" s="32">
        <f>IF(N$4&lt;N$48,0,N55+(N69-N55)/MAX(N$49-N$48,1)*(N$4-N$48))</f>
        <v/>
      </c>
      <c r="O83" s="32">
        <f>IF(O$4&lt;O$48,0,O55+(O69-O55)/MAX(O$49-O$48,1)*(O$4-O$48))</f>
        <v/>
      </c>
      <c r="P83" s="32">
        <f>IF(P$4&lt;P$48,0,P55+(P69-P55)/MAX(P$49-P$48,1)*(P$4-P$48))</f>
        <v/>
      </c>
      <c r="Q83" s="32">
        <f>IF(Q$4&lt;Q$48,0,Q55+(Q69-Q55)/MAX(Q$49-Q$48,1)*(Q$4-Q$48))</f>
        <v/>
      </c>
      <c r="R83" s="32">
        <f>IF(R$4&lt;R$48,0,R55+(R69-R55)/MAX(R$49-R$48,1)*(R$4-R$48))</f>
        <v/>
      </c>
      <c r="S83" s="32">
        <f>IF(S$4&lt;S$48,0,S55+(S69-S55)/MAX(S$49-S$48,1)*(S$4-S$48))</f>
        <v/>
      </c>
      <c r="T83" s="32">
        <f>IF(T$4&lt;T$48,0,T55+(T69-T55)/MAX(T$49-T$48,1)*(T$4-T$48))</f>
        <v/>
      </c>
      <c r="U83" s="32">
        <f>IF(U$4&lt;U$48,0,U55+(U69-U55)/MAX(U$49-U$48,1)*(U$4-U$48))</f>
        <v/>
      </c>
      <c r="V83" s="32">
        <f>IF(V$4&lt;V$48,0,V55+(V69-V55)/MAX(V$49-V$48,1)*(V$4-V$48))</f>
        <v/>
      </c>
      <c r="W83" s="32">
        <f>IF(W$4&lt;W$48,0,W55+(W69-W55)/MAX(W$49-W$48,1)*(W$4-W$48))</f>
        <v/>
      </c>
      <c r="X83" s="32">
        <f>IF(X$4&lt;X$48,0,X55+(X69-X55)/MAX(X$49-X$48,1)*(X$4-X$48))</f>
        <v/>
      </c>
      <c r="Y83" s="32">
        <f>IF(Y$4&lt;Y$48,0,Y55+(Y69-Y55)/MAX(Y$49-Y$48,1)*(Y$4-Y$48))</f>
        <v/>
      </c>
      <c r="Z83" s="32">
        <f>IF(Z$4&lt;Z$48,0,Z55+(Z69-Z55)/MAX(Z$49-Z$48,1)*(Z$4-Z$48))</f>
        <v/>
      </c>
      <c r="AA83" s="32">
        <f>IF(AA$4&lt;AA$48,0,AA55+(AA69-AA55)/MAX(AA$49-AA$48,1)*(AA$4-AA$48))</f>
        <v/>
      </c>
      <c r="AB83" s="32">
        <f>IF(AB$4&lt;AB$48,0,AB55+(AB69-AB55)/MAX(AB$49-AB$48,1)*(AB$4-AB$48))</f>
        <v/>
      </c>
      <c r="AC83" s="32">
        <f>IF(AC$4&lt;AC$48,0,AC55+(AC69-AC55)/MAX(AC$49-AC$48,1)*(AC$4-AC$48))</f>
        <v/>
      </c>
      <c r="AD83" s="33">
        <f>PATH(AD$4,AD$48,AD$49,AD55,AD69,TRUE)</f>
        <v/>
      </c>
      <c r="AE83" s="30">
        <f>LOWER(Settings!$C$4)&amp;".mit."&amp;$A83&amp;IF($C83="","","."&amp;$C83&amp;"."&amp;$B83)&amp;IF(INDEX(Variables!$D$5:$D$105,MATCH($A83,Variables!$A$5:$A$105,0))="","","."&amp;INDEX(Variables!$D$5:$D$105,MATCH($A83,Variables!$A$5:$A$105,0)))&amp;"."&amp;AE$5</f>
        <v/>
      </c>
      <c r="AF83" s="31">
        <f>IF(AF$4&lt;AF$48,0,AF55+(AF69-AF55)/MAX(AF$49-AF$48,1)*(AF$4-AF$48))</f>
        <v/>
      </c>
      <c r="AG83" s="32">
        <f>IF(AG$4&lt;AG$48,0,AG55+(AG69-AG55)/MAX(AG$49-AG$48,1)*(AG$4-AG$48))</f>
        <v/>
      </c>
      <c r="AH83" s="32">
        <f>IF(AH$4&lt;AH$48,0,AH55+(AH69-AH55)/MAX(AH$49-AH$48,1)*(AH$4-AH$48))</f>
        <v/>
      </c>
      <c r="AI83" s="32">
        <f>IF(AI$4&lt;AI$48,0,AI55+(AI69-AI55)/MAX(AI$49-AI$48,1)*(AI$4-AI$48))</f>
        <v/>
      </c>
      <c r="AJ83" s="32">
        <f>IF(AJ$4&lt;AJ$48,0,AJ55+(AJ69-AJ55)/MAX(AJ$49-AJ$48,1)*(AJ$4-AJ$48))</f>
        <v/>
      </c>
      <c r="AK83" s="32">
        <f>IF(AK$4&lt;AK$48,0,AK55+(AK69-AK55)/MAX(AK$49-AK$48,1)*(AK$4-AK$48))</f>
        <v/>
      </c>
      <c r="AL83" s="32">
        <f>IF(AL$4&lt;AL$48,0,AL55+(AL69-AL55)/MAX(AL$49-AL$48,1)*(AL$4-AL$48))</f>
        <v/>
      </c>
      <c r="AM83" s="32">
        <f>IF(AM$4&lt;AM$48,0,AM55+(AM69-AM55)/MAX(AM$49-AM$48,1)*(AM$4-AM$48))</f>
        <v/>
      </c>
      <c r="AN83" s="32">
        <f>IF(AN$4&lt;AN$48,0,AN55+(AN69-AN55)/MAX(AN$49-AN$48,1)*(AN$4-AN$48))</f>
        <v/>
      </c>
      <c r="AO83" s="32">
        <f>IF(AO$4&lt;AO$48,0,AO55+(AO69-AO55)/MAX(AO$49-AO$48,1)*(AO$4-AO$48))</f>
        <v/>
      </c>
      <c r="AP83" s="32">
        <f>IF(AP$4&lt;AP$48,0,AP55+(AP69-AP55)/MAX(AP$49-AP$48,1)*(AP$4-AP$48))</f>
        <v/>
      </c>
      <c r="AQ83" s="32">
        <f>IF(AQ$4&lt;AQ$48,0,AQ55+(AQ69-AQ55)/MAX(AQ$49-AQ$48,1)*(AQ$4-AQ$48))</f>
        <v/>
      </c>
      <c r="AR83" s="32">
        <f>IF(AR$4&lt;AR$48,0,AR55+(AR69-AR55)/MAX(AR$49-AR$48,1)*(AR$4-AR$48))</f>
        <v/>
      </c>
      <c r="AS83" s="32">
        <f>IF(AS$4&lt;AS$48,0,AS55+(AS69-AS55)/MAX(AS$49-AS$48,1)*(AS$4-AS$48))</f>
        <v/>
      </c>
      <c r="AT83" s="32">
        <f>IF(AT$4&lt;AT$48,0,AT55+(AT69-AT55)/MAX(AT$49-AT$48,1)*(AT$4-AT$48))</f>
        <v/>
      </c>
      <c r="AU83" s="32">
        <f>IF(AU$4&lt;AU$48,0,AU55+(AU69-AU55)/MAX(AU$49-AU$48,1)*(AU$4-AU$48))</f>
        <v/>
      </c>
      <c r="AV83" s="32">
        <f>IF(AV$4&lt;AV$48,0,AV55+(AV69-AV55)/MAX(AV$49-AV$48,1)*(AV$4-AV$48))</f>
        <v/>
      </c>
      <c r="AW83" s="32">
        <f>IF(AW$4&lt;AW$48,0,AW55+(AW69-AW55)/MAX(AW$49-AW$48,1)*(AW$4-AW$48))</f>
        <v/>
      </c>
      <c r="AX83" s="33">
        <f>PATH(AX$4,AX$48,AX$49,AX55,AX69,TRUE)</f>
        <v/>
      </c>
    </row>
    <row r="84" hidden="1" outlineLevel="1">
      <c r="A84" s="9" t="inlineStr">
        <is>
          <t>fpr</t>
        </is>
      </c>
      <c r="B84" s="9" t="inlineStr">
        <is>
          <t>ecy</t>
        </is>
      </c>
      <c r="C84" s="9" t="inlineStr">
        <is>
          <t>res</t>
        </is>
      </c>
      <c r="H84" s="9">
        <f>INDEX(Variables!$B$5:$B$105,MATCH($A84,Variables!$A$5:$A$105,0))&amp;IF($C84="",""," | "&amp;INDEX(Mapping!$B$5:$B$26,MATCH($C84,Mapping!$A$5:$A$26,0))&amp;" | "&amp;INDEX(Mapping!$B$30:$B$41,MATCH($B84,Mapping!$A$30:$A$41,0)))</f>
        <v/>
      </c>
      <c r="I84" s="9">
        <f>INDEX(Variables!$C$5:$C$105,MATCH($A84,Variables!$A$5:$A$105,0))</f>
        <v/>
      </c>
      <c r="J84" s="9">
        <f>INDEX(Variables!$E$5:$E$105,MATCH($A84,Variables!$A$5:$A$105,0))</f>
        <v/>
      </c>
      <c r="K84" s="30">
        <f>LOWER(Settings!$C$4)&amp;".mit."&amp;$A84&amp;IF($C84="","","."&amp;$C84&amp;"."&amp;$B84)&amp;IF(INDEX(Variables!$D$5:$D$105,MATCH($A84,Variables!$A$5:$A$105,0))="","","."&amp;INDEX(Variables!$D$5:$D$105,MATCH($A84,Variables!$A$5:$A$105,0)))&amp;"."&amp;K$5</f>
        <v/>
      </c>
      <c r="L84" s="31">
        <f>IF(L$4&lt;L$48,0,L56+(L70-L56)/MAX(L$49-L$48,1)*(L$4-L$48))</f>
        <v/>
      </c>
      <c r="M84" s="32">
        <f>IF(M$4&lt;M$48,0,M56+(M70-M56)/MAX(M$49-M$48,1)*(M$4-M$48))</f>
        <v/>
      </c>
      <c r="N84" s="32">
        <f>IF(N$4&lt;N$48,0,N56+(N70-N56)/MAX(N$49-N$48,1)*(N$4-N$48))</f>
        <v/>
      </c>
      <c r="O84" s="32">
        <f>IF(O$4&lt;O$48,0,O56+(O70-O56)/MAX(O$49-O$48,1)*(O$4-O$48))</f>
        <v/>
      </c>
      <c r="P84" s="32">
        <f>IF(P$4&lt;P$48,0,P56+(P70-P56)/MAX(P$49-P$48,1)*(P$4-P$48))</f>
        <v/>
      </c>
      <c r="Q84" s="32">
        <f>IF(Q$4&lt;Q$48,0,Q56+(Q70-Q56)/MAX(Q$49-Q$48,1)*(Q$4-Q$48))</f>
        <v/>
      </c>
      <c r="R84" s="32">
        <f>IF(R$4&lt;R$48,0,R56+(R70-R56)/MAX(R$49-R$48,1)*(R$4-R$48))</f>
        <v/>
      </c>
      <c r="S84" s="32">
        <f>IF(S$4&lt;S$48,0,S56+(S70-S56)/MAX(S$49-S$48,1)*(S$4-S$48))</f>
        <v/>
      </c>
      <c r="T84" s="32">
        <f>IF(T$4&lt;T$48,0,T56+(T70-T56)/MAX(T$49-T$48,1)*(T$4-T$48))</f>
        <v/>
      </c>
      <c r="U84" s="32">
        <f>IF(U$4&lt;U$48,0,U56+(U70-U56)/MAX(U$49-U$48,1)*(U$4-U$48))</f>
        <v/>
      </c>
      <c r="V84" s="32">
        <f>IF(V$4&lt;V$48,0,V56+(V70-V56)/MAX(V$49-V$48,1)*(V$4-V$48))</f>
        <v/>
      </c>
      <c r="W84" s="32">
        <f>IF(W$4&lt;W$48,0,W56+(W70-W56)/MAX(W$49-W$48,1)*(W$4-W$48))</f>
        <v/>
      </c>
      <c r="X84" s="32">
        <f>IF(X$4&lt;X$48,0,X56+(X70-X56)/MAX(X$49-X$48,1)*(X$4-X$48))</f>
        <v/>
      </c>
      <c r="Y84" s="32">
        <f>IF(Y$4&lt;Y$48,0,Y56+(Y70-Y56)/MAX(Y$49-Y$48,1)*(Y$4-Y$48))</f>
        <v/>
      </c>
      <c r="Z84" s="32">
        <f>IF(Z$4&lt;Z$48,0,Z56+(Z70-Z56)/MAX(Z$49-Z$48,1)*(Z$4-Z$48))</f>
        <v/>
      </c>
      <c r="AA84" s="32">
        <f>IF(AA$4&lt;AA$48,0,AA56+(AA70-AA56)/MAX(AA$49-AA$48,1)*(AA$4-AA$48))</f>
        <v/>
      </c>
      <c r="AB84" s="32">
        <f>IF(AB$4&lt;AB$48,0,AB56+(AB70-AB56)/MAX(AB$49-AB$48,1)*(AB$4-AB$48))</f>
        <v/>
      </c>
      <c r="AC84" s="32">
        <f>IF(AC$4&lt;AC$48,0,AC56+(AC70-AC56)/MAX(AC$49-AC$48,1)*(AC$4-AC$48))</f>
        <v/>
      </c>
      <c r="AD84" s="33">
        <f>PATH(AD$4,AD$48,AD$49,AD56,AD70,TRUE)</f>
        <v/>
      </c>
      <c r="AE84" s="30">
        <f>LOWER(Settings!$C$4)&amp;".mit."&amp;$A84&amp;IF($C84="","","."&amp;$C84&amp;"."&amp;$B84)&amp;IF(INDEX(Variables!$D$5:$D$105,MATCH($A84,Variables!$A$5:$A$105,0))="","","."&amp;INDEX(Variables!$D$5:$D$105,MATCH($A84,Variables!$A$5:$A$105,0)))&amp;"."&amp;AE$5</f>
        <v/>
      </c>
      <c r="AF84" s="31">
        <f>IF(AF$4&lt;AF$48,0,AF56+(AF70-AF56)/MAX(AF$49-AF$48,1)*(AF$4-AF$48))</f>
        <v/>
      </c>
      <c r="AG84" s="32">
        <f>IF(AG$4&lt;AG$48,0,AG56+(AG70-AG56)/MAX(AG$49-AG$48,1)*(AG$4-AG$48))</f>
        <v/>
      </c>
      <c r="AH84" s="32">
        <f>IF(AH$4&lt;AH$48,0,AH56+(AH70-AH56)/MAX(AH$49-AH$48,1)*(AH$4-AH$48))</f>
        <v/>
      </c>
      <c r="AI84" s="32">
        <f>IF(AI$4&lt;AI$48,0,AI56+(AI70-AI56)/MAX(AI$49-AI$48,1)*(AI$4-AI$48))</f>
        <v/>
      </c>
      <c r="AJ84" s="32">
        <f>IF(AJ$4&lt;AJ$48,0,AJ56+(AJ70-AJ56)/MAX(AJ$49-AJ$48,1)*(AJ$4-AJ$48))</f>
        <v/>
      </c>
      <c r="AK84" s="32">
        <f>IF(AK$4&lt;AK$48,0,AK56+(AK70-AK56)/MAX(AK$49-AK$48,1)*(AK$4-AK$48))</f>
        <v/>
      </c>
      <c r="AL84" s="32">
        <f>IF(AL$4&lt;AL$48,0,AL56+(AL70-AL56)/MAX(AL$49-AL$48,1)*(AL$4-AL$48))</f>
        <v/>
      </c>
      <c r="AM84" s="32">
        <f>IF(AM$4&lt;AM$48,0,AM56+(AM70-AM56)/MAX(AM$49-AM$48,1)*(AM$4-AM$48))</f>
        <v/>
      </c>
      <c r="AN84" s="32">
        <f>IF(AN$4&lt;AN$48,0,AN56+(AN70-AN56)/MAX(AN$49-AN$48,1)*(AN$4-AN$48))</f>
        <v/>
      </c>
      <c r="AO84" s="32">
        <f>IF(AO$4&lt;AO$48,0,AO56+(AO70-AO56)/MAX(AO$49-AO$48,1)*(AO$4-AO$48))</f>
        <v/>
      </c>
      <c r="AP84" s="32">
        <f>IF(AP$4&lt;AP$48,0,AP56+(AP70-AP56)/MAX(AP$49-AP$48,1)*(AP$4-AP$48))</f>
        <v/>
      </c>
      <c r="AQ84" s="32">
        <f>IF(AQ$4&lt;AQ$48,0,AQ56+(AQ70-AQ56)/MAX(AQ$49-AQ$48,1)*(AQ$4-AQ$48))</f>
        <v/>
      </c>
      <c r="AR84" s="32">
        <f>IF(AR$4&lt;AR$48,0,AR56+(AR70-AR56)/MAX(AR$49-AR$48,1)*(AR$4-AR$48))</f>
        <v/>
      </c>
      <c r="AS84" s="32">
        <f>IF(AS$4&lt;AS$48,0,AS56+(AS70-AS56)/MAX(AS$49-AS$48,1)*(AS$4-AS$48))</f>
        <v/>
      </c>
      <c r="AT84" s="32">
        <f>IF(AT$4&lt;AT$48,0,AT56+(AT70-AT56)/MAX(AT$49-AT$48,1)*(AT$4-AT$48))</f>
        <v/>
      </c>
      <c r="AU84" s="32">
        <f>IF(AU$4&lt;AU$48,0,AU56+(AU70-AU56)/MAX(AU$49-AU$48,1)*(AU$4-AU$48))</f>
        <v/>
      </c>
      <c r="AV84" s="32">
        <f>IF(AV$4&lt;AV$48,0,AV56+(AV70-AV56)/MAX(AV$49-AV$48,1)*(AV$4-AV$48))</f>
        <v/>
      </c>
      <c r="AW84" s="32">
        <f>IF(AW$4&lt;AW$48,0,AW56+(AW70-AW56)/MAX(AW$49-AW$48,1)*(AW$4-AW$48))</f>
        <v/>
      </c>
      <c r="AX84" s="33">
        <f>PATH(AX$4,AX$48,AX$49,AX56,AX70,TRUE)</f>
        <v/>
      </c>
    </row>
    <row r="85" hidden="1" outlineLevel="1">
      <c r="A85" s="9" t="inlineStr">
        <is>
          <t>fpr</t>
        </is>
      </c>
      <c r="B85" s="9" t="inlineStr">
        <is>
          <t>ecy</t>
        </is>
      </c>
      <c r="C85" s="9" t="inlineStr">
        <is>
          <t>ind</t>
        </is>
      </c>
      <c r="H85" s="9">
        <f>INDEX(Variables!$B$5:$B$105,MATCH($A85,Variables!$A$5:$A$105,0))&amp;IF($C85="",""," | "&amp;INDEX(Mapping!$B$5:$B$26,MATCH($C85,Mapping!$A$5:$A$26,0))&amp;" | "&amp;INDEX(Mapping!$B$30:$B$41,MATCH($B85,Mapping!$A$30:$A$41,0)))</f>
        <v/>
      </c>
      <c r="I85" s="9">
        <f>INDEX(Variables!$C$5:$C$105,MATCH($A85,Variables!$A$5:$A$105,0))</f>
        <v/>
      </c>
      <c r="J85" s="9">
        <f>INDEX(Variables!$E$5:$E$105,MATCH($A85,Variables!$A$5:$A$105,0))</f>
        <v/>
      </c>
      <c r="K85" s="30">
        <f>LOWER(Settings!$C$4)&amp;".mit."&amp;$A85&amp;IF($C85="","","."&amp;$C85&amp;"."&amp;$B85)&amp;IF(INDEX(Variables!$D$5:$D$105,MATCH($A85,Variables!$A$5:$A$105,0))="","","."&amp;INDEX(Variables!$D$5:$D$105,MATCH($A85,Variables!$A$5:$A$105,0)))&amp;"."&amp;K$5</f>
        <v/>
      </c>
      <c r="L85" s="31">
        <f>IF(L$4&lt;L$48,0,L57+(L71-L57)/MAX(L$49-L$48,1)*(L$4-L$48))</f>
        <v/>
      </c>
      <c r="M85" s="32">
        <f>IF(M$4&lt;M$48,0,M57+(M71-M57)/MAX(M$49-M$48,1)*(M$4-M$48))</f>
        <v/>
      </c>
      <c r="N85" s="32">
        <f>IF(N$4&lt;N$48,0,N57+(N71-N57)/MAX(N$49-N$48,1)*(N$4-N$48))</f>
        <v/>
      </c>
      <c r="O85" s="32">
        <f>IF(O$4&lt;O$48,0,O57+(O71-O57)/MAX(O$49-O$48,1)*(O$4-O$48))</f>
        <v/>
      </c>
      <c r="P85" s="32">
        <f>IF(P$4&lt;P$48,0,P57+(P71-P57)/MAX(P$49-P$48,1)*(P$4-P$48))</f>
        <v/>
      </c>
      <c r="Q85" s="32">
        <f>IF(Q$4&lt;Q$48,0,Q57+(Q71-Q57)/MAX(Q$49-Q$48,1)*(Q$4-Q$48))</f>
        <v/>
      </c>
      <c r="R85" s="32">
        <f>IF(R$4&lt;R$48,0,R57+(R71-R57)/MAX(R$49-R$48,1)*(R$4-R$48))</f>
        <v/>
      </c>
      <c r="S85" s="32">
        <f>IF(S$4&lt;S$48,0,S57+(S71-S57)/MAX(S$49-S$48,1)*(S$4-S$48))</f>
        <v/>
      </c>
      <c r="T85" s="32">
        <f>IF(T$4&lt;T$48,0,T57+(T71-T57)/MAX(T$49-T$48,1)*(T$4-T$48))</f>
        <v/>
      </c>
      <c r="U85" s="32">
        <f>IF(U$4&lt;U$48,0,U57+(U71-U57)/MAX(U$49-U$48,1)*(U$4-U$48))</f>
        <v/>
      </c>
      <c r="V85" s="32">
        <f>IF(V$4&lt;V$48,0,V57+(V71-V57)/MAX(V$49-V$48,1)*(V$4-V$48))</f>
        <v/>
      </c>
      <c r="W85" s="32">
        <f>IF(W$4&lt;W$48,0,W57+(W71-W57)/MAX(W$49-W$48,1)*(W$4-W$48))</f>
        <v/>
      </c>
      <c r="X85" s="32">
        <f>IF(X$4&lt;X$48,0,X57+(X71-X57)/MAX(X$49-X$48,1)*(X$4-X$48))</f>
        <v/>
      </c>
      <c r="Y85" s="32">
        <f>IF(Y$4&lt;Y$48,0,Y57+(Y71-Y57)/MAX(Y$49-Y$48,1)*(Y$4-Y$48))</f>
        <v/>
      </c>
      <c r="Z85" s="32">
        <f>IF(Z$4&lt;Z$48,0,Z57+(Z71-Z57)/MAX(Z$49-Z$48,1)*(Z$4-Z$48))</f>
        <v/>
      </c>
      <c r="AA85" s="32">
        <f>IF(AA$4&lt;AA$48,0,AA57+(AA71-AA57)/MAX(AA$49-AA$48,1)*(AA$4-AA$48))</f>
        <v/>
      </c>
      <c r="AB85" s="32">
        <f>IF(AB$4&lt;AB$48,0,AB57+(AB71-AB57)/MAX(AB$49-AB$48,1)*(AB$4-AB$48))</f>
        <v/>
      </c>
      <c r="AC85" s="32">
        <f>IF(AC$4&lt;AC$48,0,AC57+(AC71-AC57)/MAX(AC$49-AC$48,1)*(AC$4-AC$48))</f>
        <v/>
      </c>
      <c r="AD85" s="33">
        <f>PATH(AD$4,AD$48,AD$49,AD57,AD71,TRUE)</f>
        <v/>
      </c>
      <c r="AE85" s="30">
        <f>LOWER(Settings!$C$4)&amp;".mit."&amp;$A85&amp;IF($C85="","","."&amp;$C85&amp;"."&amp;$B85)&amp;IF(INDEX(Variables!$D$5:$D$105,MATCH($A85,Variables!$A$5:$A$105,0))="","","."&amp;INDEX(Variables!$D$5:$D$105,MATCH($A85,Variables!$A$5:$A$105,0)))&amp;"."&amp;AE$5</f>
        <v/>
      </c>
      <c r="AF85" s="31">
        <f>IF(AF$4&lt;AF$48,0,AF57+(AF71-AF57)/MAX(AF$49-AF$48,1)*(AF$4-AF$48))</f>
        <v/>
      </c>
      <c r="AG85" s="32">
        <f>IF(AG$4&lt;AG$48,0,AG57+(AG71-AG57)/MAX(AG$49-AG$48,1)*(AG$4-AG$48))</f>
        <v/>
      </c>
      <c r="AH85" s="32">
        <f>IF(AH$4&lt;AH$48,0,AH57+(AH71-AH57)/MAX(AH$49-AH$48,1)*(AH$4-AH$48))</f>
        <v/>
      </c>
      <c r="AI85" s="32">
        <f>IF(AI$4&lt;AI$48,0,AI57+(AI71-AI57)/MAX(AI$49-AI$48,1)*(AI$4-AI$48))</f>
        <v/>
      </c>
      <c r="AJ85" s="32">
        <f>IF(AJ$4&lt;AJ$48,0,AJ57+(AJ71-AJ57)/MAX(AJ$49-AJ$48,1)*(AJ$4-AJ$48))</f>
        <v/>
      </c>
      <c r="AK85" s="32">
        <f>IF(AK$4&lt;AK$48,0,AK57+(AK71-AK57)/MAX(AK$49-AK$48,1)*(AK$4-AK$48))</f>
        <v/>
      </c>
      <c r="AL85" s="32">
        <f>IF(AL$4&lt;AL$48,0,AL57+(AL71-AL57)/MAX(AL$49-AL$48,1)*(AL$4-AL$48))</f>
        <v/>
      </c>
      <c r="AM85" s="32">
        <f>IF(AM$4&lt;AM$48,0,AM57+(AM71-AM57)/MAX(AM$49-AM$48,1)*(AM$4-AM$48))</f>
        <v/>
      </c>
      <c r="AN85" s="32">
        <f>IF(AN$4&lt;AN$48,0,AN57+(AN71-AN57)/MAX(AN$49-AN$48,1)*(AN$4-AN$48))</f>
        <v/>
      </c>
      <c r="AO85" s="32">
        <f>IF(AO$4&lt;AO$48,0,AO57+(AO71-AO57)/MAX(AO$49-AO$48,1)*(AO$4-AO$48))</f>
        <v/>
      </c>
      <c r="AP85" s="32">
        <f>IF(AP$4&lt;AP$48,0,AP57+(AP71-AP57)/MAX(AP$49-AP$48,1)*(AP$4-AP$48))</f>
        <v/>
      </c>
      <c r="AQ85" s="32">
        <f>IF(AQ$4&lt;AQ$48,0,AQ57+(AQ71-AQ57)/MAX(AQ$49-AQ$48,1)*(AQ$4-AQ$48))</f>
        <v/>
      </c>
      <c r="AR85" s="32">
        <f>IF(AR$4&lt;AR$48,0,AR57+(AR71-AR57)/MAX(AR$49-AR$48,1)*(AR$4-AR$48))</f>
        <v/>
      </c>
      <c r="AS85" s="32">
        <f>IF(AS$4&lt;AS$48,0,AS57+(AS71-AS57)/MAX(AS$49-AS$48,1)*(AS$4-AS$48))</f>
        <v/>
      </c>
      <c r="AT85" s="32">
        <f>IF(AT$4&lt;AT$48,0,AT57+(AT71-AT57)/MAX(AT$49-AT$48,1)*(AT$4-AT$48))</f>
        <v/>
      </c>
      <c r="AU85" s="32">
        <f>IF(AU$4&lt;AU$48,0,AU57+(AU71-AU57)/MAX(AU$49-AU$48,1)*(AU$4-AU$48))</f>
        <v/>
      </c>
      <c r="AV85" s="32">
        <f>IF(AV$4&lt;AV$48,0,AV57+(AV71-AV57)/MAX(AV$49-AV$48,1)*(AV$4-AV$48))</f>
        <v/>
      </c>
      <c r="AW85" s="32">
        <f>IF(AW$4&lt;AW$48,0,AW57+(AW71-AW57)/MAX(AW$49-AW$48,1)*(AW$4-AW$48))</f>
        <v/>
      </c>
      <c r="AX85" s="33">
        <f>PATH(AX$4,AX$48,AX$49,AX57,AX71,TRUE)</f>
        <v/>
      </c>
    </row>
    <row r="86" hidden="1" outlineLevel="1">
      <c r="A86" s="9" t="inlineStr">
        <is>
          <t>fpr</t>
        </is>
      </c>
      <c r="B86" s="9" t="inlineStr">
        <is>
          <t>gso</t>
        </is>
      </c>
      <c r="C86" s="9" t="inlineStr">
        <is>
          <t>all</t>
        </is>
      </c>
      <c r="H86" s="9">
        <f>INDEX(Variables!$B$5:$B$105,MATCH($A86,Variables!$A$5:$A$105,0))&amp;IF($C86="",""," | "&amp;INDEX(Mapping!$B$5:$B$26,MATCH($C86,Mapping!$A$5:$A$26,0))&amp;" | "&amp;INDEX(Mapping!$B$30:$B$41,MATCH($B86,Mapping!$A$30:$A$41,0)))</f>
        <v/>
      </c>
      <c r="I86" s="9">
        <f>INDEX(Variables!$C$5:$C$105,MATCH($A86,Variables!$A$5:$A$105,0))</f>
        <v/>
      </c>
      <c r="J86" s="9">
        <f>INDEX(Variables!$E$5:$E$105,MATCH($A86,Variables!$A$5:$A$105,0))</f>
        <v/>
      </c>
      <c r="K86" s="30">
        <f>LOWER(Settings!$C$4)&amp;".mit."&amp;$A86&amp;IF($C86="","","."&amp;$C86&amp;"."&amp;$B86)&amp;IF(INDEX(Variables!$D$5:$D$105,MATCH($A86,Variables!$A$5:$A$105,0))="","","."&amp;INDEX(Variables!$D$5:$D$105,MATCH($A86,Variables!$A$5:$A$105,0)))&amp;"."&amp;K$5</f>
        <v/>
      </c>
      <c r="L86" s="31">
        <f>IF(L$4&lt;L$48,0,L58+(L72-L58)/MAX(L$49-L$48,1)*(L$4-L$48))</f>
        <v/>
      </c>
      <c r="M86" s="32">
        <f>IF(M$4&lt;M$48,0,M58+(M72-M58)/MAX(M$49-M$48,1)*(M$4-M$48))</f>
        <v/>
      </c>
      <c r="N86" s="32">
        <f>IF(N$4&lt;N$48,0,N58+(N72-N58)/MAX(N$49-N$48,1)*(N$4-N$48))</f>
        <v/>
      </c>
      <c r="O86" s="32">
        <f>IF(O$4&lt;O$48,0,O58+(O72-O58)/MAX(O$49-O$48,1)*(O$4-O$48))</f>
        <v/>
      </c>
      <c r="P86" s="32">
        <f>IF(P$4&lt;P$48,0,P58+(P72-P58)/MAX(P$49-P$48,1)*(P$4-P$48))</f>
        <v/>
      </c>
      <c r="Q86" s="32">
        <f>IF(Q$4&lt;Q$48,0,Q58+(Q72-Q58)/MAX(Q$49-Q$48,1)*(Q$4-Q$48))</f>
        <v/>
      </c>
      <c r="R86" s="32">
        <f>IF(R$4&lt;R$48,0,R58+(R72-R58)/MAX(R$49-R$48,1)*(R$4-R$48))</f>
        <v/>
      </c>
      <c r="S86" s="32">
        <f>IF(S$4&lt;S$48,0,S58+(S72-S58)/MAX(S$49-S$48,1)*(S$4-S$48))</f>
        <v/>
      </c>
      <c r="T86" s="32">
        <f>IF(T$4&lt;T$48,0,T58+(T72-T58)/MAX(T$49-T$48,1)*(T$4-T$48))</f>
        <v/>
      </c>
      <c r="U86" s="32">
        <f>IF(U$4&lt;U$48,0,U58+(U72-U58)/MAX(U$49-U$48,1)*(U$4-U$48))</f>
        <v/>
      </c>
      <c r="V86" s="32">
        <f>IF(V$4&lt;V$48,0,V58+(V72-V58)/MAX(V$49-V$48,1)*(V$4-V$48))</f>
        <v/>
      </c>
      <c r="W86" s="32">
        <f>IF(W$4&lt;W$48,0,W58+(W72-W58)/MAX(W$49-W$48,1)*(W$4-W$48))</f>
        <v/>
      </c>
      <c r="X86" s="32">
        <f>IF(X$4&lt;X$48,0,X58+(X72-X58)/MAX(X$49-X$48,1)*(X$4-X$48))</f>
        <v/>
      </c>
      <c r="Y86" s="32">
        <f>IF(Y$4&lt;Y$48,0,Y58+(Y72-Y58)/MAX(Y$49-Y$48,1)*(Y$4-Y$48))</f>
        <v/>
      </c>
      <c r="Z86" s="32">
        <f>IF(Z$4&lt;Z$48,0,Z58+(Z72-Z58)/MAX(Z$49-Z$48,1)*(Z$4-Z$48))</f>
        <v/>
      </c>
      <c r="AA86" s="32">
        <f>IF(AA$4&lt;AA$48,0,AA58+(AA72-AA58)/MAX(AA$49-AA$48,1)*(AA$4-AA$48))</f>
        <v/>
      </c>
      <c r="AB86" s="32">
        <f>IF(AB$4&lt;AB$48,0,AB58+(AB72-AB58)/MAX(AB$49-AB$48,1)*(AB$4-AB$48))</f>
        <v/>
      </c>
      <c r="AC86" s="32">
        <f>IF(AC$4&lt;AC$48,0,AC58+(AC72-AC58)/MAX(AC$49-AC$48,1)*(AC$4-AC$48))</f>
        <v/>
      </c>
      <c r="AD86" s="33">
        <f>PATH(AD$4,AD$48,AD$49,AD58,AD72,TRUE)</f>
        <v/>
      </c>
      <c r="AE86" s="30">
        <f>LOWER(Settings!$C$4)&amp;".mit."&amp;$A86&amp;IF($C86="","","."&amp;$C86&amp;"."&amp;$B86)&amp;IF(INDEX(Variables!$D$5:$D$105,MATCH($A86,Variables!$A$5:$A$105,0))="","","."&amp;INDEX(Variables!$D$5:$D$105,MATCH($A86,Variables!$A$5:$A$105,0)))&amp;"."&amp;AE$5</f>
        <v/>
      </c>
      <c r="AF86" s="31">
        <f>IF(AF$4&lt;AF$48,0,AF58+(AF72-AF58)/MAX(AF$49-AF$48,1)*(AF$4-AF$48))</f>
        <v/>
      </c>
      <c r="AG86" s="32">
        <f>IF(AG$4&lt;AG$48,0,AG58+(AG72-AG58)/MAX(AG$49-AG$48,1)*(AG$4-AG$48))</f>
        <v/>
      </c>
      <c r="AH86" s="32">
        <f>IF(AH$4&lt;AH$48,0,AH58+(AH72-AH58)/MAX(AH$49-AH$48,1)*(AH$4-AH$48))</f>
        <v/>
      </c>
      <c r="AI86" s="32">
        <f>IF(AI$4&lt;AI$48,0,AI58+(AI72-AI58)/MAX(AI$49-AI$48,1)*(AI$4-AI$48))</f>
        <v/>
      </c>
      <c r="AJ86" s="32">
        <f>IF(AJ$4&lt;AJ$48,0,AJ58+(AJ72-AJ58)/MAX(AJ$49-AJ$48,1)*(AJ$4-AJ$48))</f>
        <v/>
      </c>
      <c r="AK86" s="32">
        <f>IF(AK$4&lt;AK$48,0,AK58+(AK72-AK58)/MAX(AK$49-AK$48,1)*(AK$4-AK$48))</f>
        <v/>
      </c>
      <c r="AL86" s="32">
        <f>IF(AL$4&lt;AL$48,0,AL58+(AL72-AL58)/MAX(AL$49-AL$48,1)*(AL$4-AL$48))</f>
        <v/>
      </c>
      <c r="AM86" s="32">
        <f>IF(AM$4&lt;AM$48,0,AM58+(AM72-AM58)/MAX(AM$49-AM$48,1)*(AM$4-AM$48))</f>
        <v/>
      </c>
      <c r="AN86" s="32">
        <f>IF(AN$4&lt;AN$48,0,AN58+(AN72-AN58)/MAX(AN$49-AN$48,1)*(AN$4-AN$48))</f>
        <v/>
      </c>
      <c r="AO86" s="32">
        <f>IF(AO$4&lt;AO$48,0,AO58+(AO72-AO58)/MAX(AO$49-AO$48,1)*(AO$4-AO$48))</f>
        <v/>
      </c>
      <c r="AP86" s="32">
        <f>IF(AP$4&lt;AP$48,0,AP58+(AP72-AP58)/MAX(AP$49-AP$48,1)*(AP$4-AP$48))</f>
        <v/>
      </c>
      <c r="AQ86" s="32">
        <f>IF(AQ$4&lt;AQ$48,0,AQ58+(AQ72-AQ58)/MAX(AQ$49-AQ$48,1)*(AQ$4-AQ$48))</f>
        <v/>
      </c>
      <c r="AR86" s="32">
        <f>IF(AR$4&lt;AR$48,0,AR58+(AR72-AR58)/MAX(AR$49-AR$48,1)*(AR$4-AR$48))</f>
        <v/>
      </c>
      <c r="AS86" s="32">
        <f>IF(AS$4&lt;AS$48,0,AS58+(AS72-AS58)/MAX(AS$49-AS$48,1)*(AS$4-AS$48))</f>
        <v/>
      </c>
      <c r="AT86" s="32">
        <f>IF(AT$4&lt;AT$48,0,AT58+(AT72-AT58)/MAX(AT$49-AT$48,1)*(AT$4-AT$48))</f>
        <v/>
      </c>
      <c r="AU86" s="32">
        <f>IF(AU$4&lt;AU$48,0,AU58+(AU72-AU58)/MAX(AU$49-AU$48,1)*(AU$4-AU$48))</f>
        <v/>
      </c>
      <c r="AV86" s="32">
        <f>IF(AV$4&lt;AV$48,0,AV58+(AV72-AV58)/MAX(AV$49-AV$48,1)*(AV$4-AV$48))</f>
        <v/>
      </c>
      <c r="AW86" s="32">
        <f>IF(AW$4&lt;AW$48,0,AW58+(AW72-AW58)/MAX(AW$49-AW$48,1)*(AW$4-AW$48))</f>
        <v/>
      </c>
      <c r="AX86" s="33">
        <f>PATH(AX$4,AX$48,AX$49,AX58,AX72,TRUE)</f>
        <v/>
      </c>
    </row>
    <row r="87" hidden="1" outlineLevel="1">
      <c r="A87" s="9" t="inlineStr">
        <is>
          <t>fpr</t>
        </is>
      </c>
      <c r="B87" s="9" t="inlineStr">
        <is>
          <t>die</t>
        </is>
      </c>
      <c r="C87" s="9" t="inlineStr">
        <is>
          <t>all</t>
        </is>
      </c>
      <c r="H87" s="9">
        <f>INDEX(Variables!$B$5:$B$105,MATCH($A87,Variables!$A$5:$A$105,0))&amp;IF($C87="",""," | "&amp;INDEX(Mapping!$B$5:$B$26,MATCH($C87,Mapping!$A$5:$A$26,0))&amp;" | "&amp;INDEX(Mapping!$B$30:$B$41,MATCH($B87,Mapping!$A$30:$A$41,0)))</f>
        <v/>
      </c>
      <c r="I87" s="9">
        <f>INDEX(Variables!$C$5:$C$105,MATCH($A87,Variables!$A$5:$A$105,0))</f>
        <v/>
      </c>
      <c r="J87" s="9">
        <f>INDEX(Variables!$E$5:$E$105,MATCH($A87,Variables!$A$5:$A$105,0))</f>
        <v/>
      </c>
      <c r="K87" s="30">
        <f>LOWER(Settings!$C$4)&amp;".mit."&amp;$A87&amp;IF($C87="","","."&amp;$C87&amp;"."&amp;$B87)&amp;IF(INDEX(Variables!$D$5:$D$105,MATCH($A87,Variables!$A$5:$A$105,0))="","","."&amp;INDEX(Variables!$D$5:$D$105,MATCH($A87,Variables!$A$5:$A$105,0)))&amp;"."&amp;K$5</f>
        <v/>
      </c>
      <c r="L87" s="31">
        <f>IF(L$4&lt;L$48,0,L59+(L73-L59)/MAX(L$49-L$48,1)*(L$4-L$48))</f>
        <v/>
      </c>
      <c r="M87" s="32">
        <f>IF(M$4&lt;M$48,0,M59+(M73-M59)/MAX(M$49-M$48,1)*(M$4-M$48))</f>
        <v/>
      </c>
      <c r="N87" s="32">
        <f>IF(N$4&lt;N$48,0,N59+(N73-N59)/MAX(N$49-N$48,1)*(N$4-N$48))</f>
        <v/>
      </c>
      <c r="O87" s="32">
        <f>IF(O$4&lt;O$48,0,O59+(O73-O59)/MAX(O$49-O$48,1)*(O$4-O$48))</f>
        <v/>
      </c>
      <c r="P87" s="32">
        <f>IF(P$4&lt;P$48,0,P59+(P73-P59)/MAX(P$49-P$48,1)*(P$4-P$48))</f>
        <v/>
      </c>
      <c r="Q87" s="32">
        <f>IF(Q$4&lt;Q$48,0,Q59+(Q73-Q59)/MAX(Q$49-Q$48,1)*(Q$4-Q$48))</f>
        <v/>
      </c>
      <c r="R87" s="32">
        <f>IF(R$4&lt;R$48,0,R59+(R73-R59)/MAX(R$49-R$48,1)*(R$4-R$48))</f>
        <v/>
      </c>
      <c r="S87" s="32">
        <f>IF(S$4&lt;S$48,0,S59+(S73-S59)/MAX(S$49-S$48,1)*(S$4-S$48))</f>
        <v/>
      </c>
      <c r="T87" s="32">
        <f>IF(T$4&lt;T$48,0,T59+(T73-T59)/MAX(T$49-T$48,1)*(T$4-T$48))</f>
        <v/>
      </c>
      <c r="U87" s="32">
        <f>IF(U$4&lt;U$48,0,U59+(U73-U59)/MAX(U$49-U$48,1)*(U$4-U$48))</f>
        <v/>
      </c>
      <c r="V87" s="32">
        <f>IF(V$4&lt;V$48,0,V59+(V73-V59)/MAX(V$49-V$48,1)*(V$4-V$48))</f>
        <v/>
      </c>
      <c r="W87" s="32">
        <f>IF(W$4&lt;W$48,0,W59+(W73-W59)/MAX(W$49-W$48,1)*(W$4-W$48))</f>
        <v/>
      </c>
      <c r="X87" s="32">
        <f>IF(X$4&lt;X$48,0,X59+(X73-X59)/MAX(X$49-X$48,1)*(X$4-X$48))</f>
        <v/>
      </c>
      <c r="Y87" s="32">
        <f>IF(Y$4&lt;Y$48,0,Y59+(Y73-Y59)/MAX(Y$49-Y$48,1)*(Y$4-Y$48))</f>
        <v/>
      </c>
      <c r="Z87" s="32">
        <f>IF(Z$4&lt;Z$48,0,Z59+(Z73-Z59)/MAX(Z$49-Z$48,1)*(Z$4-Z$48))</f>
        <v/>
      </c>
      <c r="AA87" s="32">
        <f>IF(AA$4&lt;AA$48,0,AA59+(AA73-AA59)/MAX(AA$49-AA$48,1)*(AA$4-AA$48))</f>
        <v/>
      </c>
      <c r="AB87" s="32">
        <f>IF(AB$4&lt;AB$48,0,AB59+(AB73-AB59)/MAX(AB$49-AB$48,1)*(AB$4-AB$48))</f>
        <v/>
      </c>
      <c r="AC87" s="32">
        <f>IF(AC$4&lt;AC$48,0,AC59+(AC73-AC59)/MAX(AC$49-AC$48,1)*(AC$4-AC$48))</f>
        <v/>
      </c>
      <c r="AD87" s="33">
        <f>PATH(AD$4,AD$48,AD$49,AD59,AD73,TRUE)</f>
        <v/>
      </c>
      <c r="AE87" s="30">
        <f>LOWER(Settings!$C$4)&amp;".mit."&amp;$A87&amp;IF($C87="","","."&amp;$C87&amp;"."&amp;$B87)&amp;IF(INDEX(Variables!$D$5:$D$105,MATCH($A87,Variables!$A$5:$A$105,0))="","","."&amp;INDEX(Variables!$D$5:$D$105,MATCH($A87,Variables!$A$5:$A$105,0)))&amp;"."&amp;AE$5</f>
        <v/>
      </c>
      <c r="AF87" s="31">
        <f>IF(AF$4&lt;AF$48,0,AF59+(AF73-AF59)/MAX(AF$49-AF$48,1)*(AF$4-AF$48))</f>
        <v/>
      </c>
      <c r="AG87" s="32">
        <f>IF(AG$4&lt;AG$48,0,AG59+(AG73-AG59)/MAX(AG$49-AG$48,1)*(AG$4-AG$48))</f>
        <v/>
      </c>
      <c r="AH87" s="32">
        <f>IF(AH$4&lt;AH$48,0,AH59+(AH73-AH59)/MAX(AH$49-AH$48,1)*(AH$4-AH$48))</f>
        <v/>
      </c>
      <c r="AI87" s="32">
        <f>IF(AI$4&lt;AI$48,0,AI59+(AI73-AI59)/MAX(AI$49-AI$48,1)*(AI$4-AI$48))</f>
        <v/>
      </c>
      <c r="AJ87" s="32">
        <f>IF(AJ$4&lt;AJ$48,0,AJ59+(AJ73-AJ59)/MAX(AJ$49-AJ$48,1)*(AJ$4-AJ$48))</f>
        <v/>
      </c>
      <c r="AK87" s="32">
        <f>IF(AK$4&lt;AK$48,0,AK59+(AK73-AK59)/MAX(AK$49-AK$48,1)*(AK$4-AK$48))</f>
        <v/>
      </c>
      <c r="AL87" s="32">
        <f>IF(AL$4&lt;AL$48,0,AL59+(AL73-AL59)/MAX(AL$49-AL$48,1)*(AL$4-AL$48))</f>
        <v/>
      </c>
      <c r="AM87" s="32">
        <f>IF(AM$4&lt;AM$48,0,AM59+(AM73-AM59)/MAX(AM$49-AM$48,1)*(AM$4-AM$48))</f>
        <v/>
      </c>
      <c r="AN87" s="32">
        <f>IF(AN$4&lt;AN$48,0,AN59+(AN73-AN59)/MAX(AN$49-AN$48,1)*(AN$4-AN$48))</f>
        <v/>
      </c>
      <c r="AO87" s="32">
        <f>IF(AO$4&lt;AO$48,0,AO59+(AO73-AO59)/MAX(AO$49-AO$48,1)*(AO$4-AO$48))</f>
        <v/>
      </c>
      <c r="AP87" s="32">
        <f>IF(AP$4&lt;AP$48,0,AP59+(AP73-AP59)/MAX(AP$49-AP$48,1)*(AP$4-AP$48))</f>
        <v/>
      </c>
      <c r="AQ87" s="32">
        <f>IF(AQ$4&lt;AQ$48,0,AQ59+(AQ73-AQ59)/MAX(AQ$49-AQ$48,1)*(AQ$4-AQ$48))</f>
        <v/>
      </c>
      <c r="AR87" s="32">
        <f>IF(AR$4&lt;AR$48,0,AR59+(AR73-AR59)/MAX(AR$49-AR$48,1)*(AR$4-AR$48))</f>
        <v/>
      </c>
      <c r="AS87" s="32">
        <f>IF(AS$4&lt;AS$48,0,AS59+(AS73-AS59)/MAX(AS$49-AS$48,1)*(AS$4-AS$48))</f>
        <v/>
      </c>
      <c r="AT87" s="32">
        <f>IF(AT$4&lt;AT$48,0,AT59+(AT73-AT59)/MAX(AT$49-AT$48,1)*(AT$4-AT$48))</f>
        <v/>
      </c>
      <c r="AU87" s="32">
        <f>IF(AU$4&lt;AU$48,0,AU59+(AU73-AU59)/MAX(AU$49-AU$48,1)*(AU$4-AU$48))</f>
        <v/>
      </c>
      <c r="AV87" s="32">
        <f>IF(AV$4&lt;AV$48,0,AV59+(AV73-AV59)/MAX(AV$49-AV$48,1)*(AV$4-AV$48))</f>
        <v/>
      </c>
      <c r="AW87" s="32">
        <f>IF(AW$4&lt;AW$48,0,AW59+(AW73-AW59)/MAX(AW$49-AW$48,1)*(AW$4-AW$48))</f>
        <v/>
      </c>
      <c r="AX87" s="33">
        <f>PATH(AX$4,AX$48,AX$49,AX59,AX73,TRUE)</f>
        <v/>
      </c>
    </row>
    <row r="88" hidden="1" outlineLevel="1">
      <c r="A88" s="9" t="inlineStr">
        <is>
          <t>fpr</t>
        </is>
      </c>
      <c r="B88" s="9" t="inlineStr">
        <is>
          <t>lpg</t>
        </is>
      </c>
      <c r="C88" s="9" t="inlineStr">
        <is>
          <t>all</t>
        </is>
      </c>
      <c r="H88" s="9">
        <f>INDEX(Variables!$B$5:$B$105,MATCH($A88,Variables!$A$5:$A$105,0))&amp;IF($C88="",""," | "&amp;INDEX(Mapping!$B$5:$B$26,MATCH($C88,Mapping!$A$5:$A$26,0))&amp;" | "&amp;INDEX(Mapping!$B$30:$B$41,MATCH($B88,Mapping!$A$30:$A$41,0)))</f>
        <v/>
      </c>
      <c r="I88" s="9">
        <f>INDEX(Variables!$C$5:$C$105,MATCH($A88,Variables!$A$5:$A$105,0))</f>
        <v/>
      </c>
      <c r="J88" s="9">
        <f>INDEX(Variables!$E$5:$E$105,MATCH($A88,Variables!$A$5:$A$105,0))</f>
        <v/>
      </c>
      <c r="K88" s="30">
        <f>LOWER(Settings!$C$4)&amp;".mit."&amp;$A88&amp;IF($C88="","","."&amp;$C88&amp;"."&amp;$B88)&amp;IF(INDEX(Variables!$D$5:$D$105,MATCH($A88,Variables!$A$5:$A$105,0))="","","."&amp;INDEX(Variables!$D$5:$D$105,MATCH($A88,Variables!$A$5:$A$105,0)))&amp;"."&amp;K$5</f>
        <v/>
      </c>
      <c r="L88" s="31">
        <f>IF(L$4&lt;L$48,0,L60+(L74-L60)/MAX(L$49-L$48,1)*(L$4-L$48))</f>
        <v/>
      </c>
      <c r="M88" s="32">
        <f>IF(M$4&lt;M$48,0,M60+(M74-M60)/MAX(M$49-M$48,1)*(M$4-M$48))</f>
        <v/>
      </c>
      <c r="N88" s="32">
        <f>IF(N$4&lt;N$48,0,N60+(N74-N60)/MAX(N$49-N$48,1)*(N$4-N$48))</f>
        <v/>
      </c>
      <c r="O88" s="32">
        <f>IF(O$4&lt;O$48,0,O60+(O74-O60)/MAX(O$49-O$48,1)*(O$4-O$48))</f>
        <v/>
      </c>
      <c r="P88" s="32">
        <f>IF(P$4&lt;P$48,0,P60+(P74-P60)/MAX(P$49-P$48,1)*(P$4-P$48))</f>
        <v/>
      </c>
      <c r="Q88" s="32">
        <f>IF(Q$4&lt;Q$48,0,Q60+(Q74-Q60)/MAX(Q$49-Q$48,1)*(Q$4-Q$48))</f>
        <v/>
      </c>
      <c r="R88" s="32">
        <f>IF(R$4&lt;R$48,0,R60+(R74-R60)/MAX(R$49-R$48,1)*(R$4-R$48))</f>
        <v/>
      </c>
      <c r="S88" s="32">
        <f>IF(S$4&lt;S$48,0,S60+(S74-S60)/MAX(S$49-S$48,1)*(S$4-S$48))</f>
        <v/>
      </c>
      <c r="T88" s="32">
        <f>IF(T$4&lt;T$48,0,T60+(T74-T60)/MAX(T$49-T$48,1)*(T$4-T$48))</f>
        <v/>
      </c>
      <c r="U88" s="32">
        <f>IF(U$4&lt;U$48,0,U60+(U74-U60)/MAX(U$49-U$48,1)*(U$4-U$48))</f>
        <v/>
      </c>
      <c r="V88" s="32">
        <f>IF(V$4&lt;V$48,0,V60+(V74-V60)/MAX(V$49-V$48,1)*(V$4-V$48))</f>
        <v/>
      </c>
      <c r="W88" s="32">
        <f>IF(W$4&lt;W$48,0,W60+(W74-W60)/MAX(W$49-W$48,1)*(W$4-W$48))</f>
        <v/>
      </c>
      <c r="X88" s="32">
        <f>IF(X$4&lt;X$48,0,X60+(X74-X60)/MAX(X$49-X$48,1)*(X$4-X$48))</f>
        <v/>
      </c>
      <c r="Y88" s="32">
        <f>IF(Y$4&lt;Y$48,0,Y60+(Y74-Y60)/MAX(Y$49-Y$48,1)*(Y$4-Y$48))</f>
        <v/>
      </c>
      <c r="Z88" s="32">
        <f>IF(Z$4&lt;Z$48,0,Z60+(Z74-Z60)/MAX(Z$49-Z$48,1)*(Z$4-Z$48))</f>
        <v/>
      </c>
      <c r="AA88" s="32">
        <f>IF(AA$4&lt;AA$48,0,AA60+(AA74-AA60)/MAX(AA$49-AA$48,1)*(AA$4-AA$48))</f>
        <v/>
      </c>
      <c r="AB88" s="32">
        <f>IF(AB$4&lt;AB$48,0,AB60+(AB74-AB60)/MAX(AB$49-AB$48,1)*(AB$4-AB$48))</f>
        <v/>
      </c>
      <c r="AC88" s="32">
        <f>IF(AC$4&lt;AC$48,0,AC60+(AC74-AC60)/MAX(AC$49-AC$48,1)*(AC$4-AC$48))</f>
        <v/>
      </c>
      <c r="AD88" s="33">
        <f>PATH(AD$4,AD$48,AD$49,AD60,AD74,TRUE)</f>
        <v/>
      </c>
      <c r="AE88" s="30">
        <f>LOWER(Settings!$C$4)&amp;".mit."&amp;$A88&amp;IF($C88="","","."&amp;$C88&amp;"."&amp;$B88)&amp;IF(INDEX(Variables!$D$5:$D$105,MATCH($A88,Variables!$A$5:$A$105,0))="","","."&amp;INDEX(Variables!$D$5:$D$105,MATCH($A88,Variables!$A$5:$A$105,0)))&amp;"."&amp;AE$5</f>
        <v/>
      </c>
      <c r="AF88" s="31">
        <f>IF(AF$4&lt;AF$48,0,AF60+(AF74-AF60)/MAX(AF$49-AF$48,1)*(AF$4-AF$48))</f>
        <v/>
      </c>
      <c r="AG88" s="32">
        <f>IF(AG$4&lt;AG$48,0,AG60+(AG74-AG60)/MAX(AG$49-AG$48,1)*(AG$4-AG$48))</f>
        <v/>
      </c>
      <c r="AH88" s="32">
        <f>IF(AH$4&lt;AH$48,0,AH60+(AH74-AH60)/MAX(AH$49-AH$48,1)*(AH$4-AH$48))</f>
        <v/>
      </c>
      <c r="AI88" s="32">
        <f>IF(AI$4&lt;AI$48,0,AI60+(AI74-AI60)/MAX(AI$49-AI$48,1)*(AI$4-AI$48))</f>
        <v/>
      </c>
      <c r="AJ88" s="32">
        <f>IF(AJ$4&lt;AJ$48,0,AJ60+(AJ74-AJ60)/MAX(AJ$49-AJ$48,1)*(AJ$4-AJ$48))</f>
        <v/>
      </c>
      <c r="AK88" s="32">
        <f>IF(AK$4&lt;AK$48,0,AK60+(AK74-AK60)/MAX(AK$49-AK$48,1)*(AK$4-AK$48))</f>
        <v/>
      </c>
      <c r="AL88" s="32">
        <f>IF(AL$4&lt;AL$48,0,AL60+(AL74-AL60)/MAX(AL$49-AL$48,1)*(AL$4-AL$48))</f>
        <v/>
      </c>
      <c r="AM88" s="32">
        <f>IF(AM$4&lt;AM$48,0,AM60+(AM74-AM60)/MAX(AM$49-AM$48,1)*(AM$4-AM$48))</f>
        <v/>
      </c>
      <c r="AN88" s="32">
        <f>IF(AN$4&lt;AN$48,0,AN60+(AN74-AN60)/MAX(AN$49-AN$48,1)*(AN$4-AN$48))</f>
        <v/>
      </c>
      <c r="AO88" s="32">
        <f>IF(AO$4&lt;AO$48,0,AO60+(AO74-AO60)/MAX(AO$49-AO$48,1)*(AO$4-AO$48))</f>
        <v/>
      </c>
      <c r="AP88" s="32">
        <f>IF(AP$4&lt;AP$48,0,AP60+(AP74-AP60)/MAX(AP$49-AP$48,1)*(AP$4-AP$48))</f>
        <v/>
      </c>
      <c r="AQ88" s="32">
        <f>IF(AQ$4&lt;AQ$48,0,AQ60+(AQ74-AQ60)/MAX(AQ$49-AQ$48,1)*(AQ$4-AQ$48))</f>
        <v/>
      </c>
      <c r="AR88" s="32">
        <f>IF(AR$4&lt;AR$48,0,AR60+(AR74-AR60)/MAX(AR$49-AR$48,1)*(AR$4-AR$48))</f>
        <v/>
      </c>
      <c r="AS88" s="32">
        <f>IF(AS$4&lt;AS$48,0,AS60+(AS74-AS60)/MAX(AS$49-AS$48,1)*(AS$4-AS$48))</f>
        <v/>
      </c>
      <c r="AT88" s="32">
        <f>IF(AT$4&lt;AT$48,0,AT60+(AT74-AT60)/MAX(AT$49-AT$48,1)*(AT$4-AT$48))</f>
        <v/>
      </c>
      <c r="AU88" s="32">
        <f>IF(AU$4&lt;AU$48,0,AU60+(AU74-AU60)/MAX(AU$49-AU$48,1)*(AU$4-AU$48))</f>
        <v/>
      </c>
      <c r="AV88" s="32">
        <f>IF(AV$4&lt;AV$48,0,AV60+(AV74-AV60)/MAX(AV$49-AV$48,1)*(AV$4-AV$48))</f>
        <v/>
      </c>
      <c r="AW88" s="32">
        <f>IF(AW$4&lt;AW$48,0,AW60+(AW74-AW60)/MAX(AW$49-AW$48,1)*(AW$4-AW$48))</f>
        <v/>
      </c>
      <c r="AX88" s="33">
        <f>PATH(AX$4,AX$48,AX$49,AX60,AX74,TRUE)</f>
        <v/>
      </c>
    </row>
    <row r="89" hidden="1" outlineLevel="1">
      <c r="A89" s="9" t="inlineStr">
        <is>
          <t>fpr</t>
        </is>
      </c>
      <c r="B89" s="9" t="inlineStr">
        <is>
          <t>ker</t>
        </is>
      </c>
      <c r="C89" s="9" t="inlineStr">
        <is>
          <t>all</t>
        </is>
      </c>
      <c r="H89" s="9">
        <f>INDEX(Variables!$B$5:$B$105,MATCH($A89,Variables!$A$5:$A$105,0))&amp;IF($C89="",""," | "&amp;INDEX(Mapping!$B$5:$B$26,MATCH($C89,Mapping!$A$5:$A$26,0))&amp;" | "&amp;INDEX(Mapping!$B$30:$B$41,MATCH($B89,Mapping!$A$30:$A$41,0)))</f>
        <v/>
      </c>
      <c r="I89" s="9">
        <f>INDEX(Variables!$C$5:$C$105,MATCH($A89,Variables!$A$5:$A$105,0))</f>
        <v/>
      </c>
      <c r="J89" s="9">
        <f>INDEX(Variables!$E$5:$E$105,MATCH($A89,Variables!$A$5:$A$105,0))</f>
        <v/>
      </c>
      <c r="K89" s="30">
        <f>LOWER(Settings!$C$4)&amp;".mit."&amp;$A89&amp;IF($C89="","","."&amp;$C89&amp;"."&amp;$B89)&amp;IF(INDEX(Variables!$D$5:$D$105,MATCH($A89,Variables!$A$5:$A$105,0))="","","."&amp;INDEX(Variables!$D$5:$D$105,MATCH($A89,Variables!$A$5:$A$105,0)))&amp;"."&amp;K$5</f>
        <v/>
      </c>
      <c r="L89" s="31">
        <f>IF(L$4&lt;L$48,0,L61+(L75-L61)/MAX(L$49-L$48,1)*(L$4-L$48))</f>
        <v/>
      </c>
      <c r="M89" s="32">
        <f>IF(M$4&lt;M$48,0,M61+(M75-M61)/MAX(M$49-M$48,1)*(M$4-M$48))</f>
        <v/>
      </c>
      <c r="N89" s="32">
        <f>IF(N$4&lt;N$48,0,N61+(N75-N61)/MAX(N$49-N$48,1)*(N$4-N$48))</f>
        <v/>
      </c>
      <c r="O89" s="32">
        <f>IF(O$4&lt;O$48,0,O61+(O75-O61)/MAX(O$49-O$48,1)*(O$4-O$48))</f>
        <v/>
      </c>
      <c r="P89" s="32">
        <f>IF(P$4&lt;P$48,0,P61+(P75-P61)/MAX(P$49-P$48,1)*(P$4-P$48))</f>
        <v/>
      </c>
      <c r="Q89" s="32">
        <f>IF(Q$4&lt;Q$48,0,Q61+(Q75-Q61)/MAX(Q$49-Q$48,1)*(Q$4-Q$48))</f>
        <v/>
      </c>
      <c r="R89" s="32">
        <f>IF(R$4&lt;R$48,0,R61+(R75-R61)/MAX(R$49-R$48,1)*(R$4-R$48))</f>
        <v/>
      </c>
      <c r="S89" s="32">
        <f>IF(S$4&lt;S$48,0,S61+(S75-S61)/MAX(S$49-S$48,1)*(S$4-S$48))</f>
        <v/>
      </c>
      <c r="T89" s="32">
        <f>IF(T$4&lt;T$48,0,T61+(T75-T61)/MAX(T$49-T$48,1)*(T$4-T$48))</f>
        <v/>
      </c>
      <c r="U89" s="32">
        <f>IF(U$4&lt;U$48,0,U61+(U75-U61)/MAX(U$49-U$48,1)*(U$4-U$48))</f>
        <v/>
      </c>
      <c r="V89" s="32">
        <f>IF(V$4&lt;V$48,0,V61+(V75-V61)/MAX(V$49-V$48,1)*(V$4-V$48))</f>
        <v/>
      </c>
      <c r="W89" s="32">
        <f>IF(W$4&lt;W$48,0,W61+(W75-W61)/MAX(W$49-W$48,1)*(W$4-W$48))</f>
        <v/>
      </c>
      <c r="X89" s="32">
        <f>IF(X$4&lt;X$48,0,X61+(X75-X61)/MAX(X$49-X$48,1)*(X$4-X$48))</f>
        <v/>
      </c>
      <c r="Y89" s="32">
        <f>IF(Y$4&lt;Y$48,0,Y61+(Y75-Y61)/MAX(Y$49-Y$48,1)*(Y$4-Y$48))</f>
        <v/>
      </c>
      <c r="Z89" s="32">
        <f>IF(Z$4&lt;Z$48,0,Z61+(Z75-Z61)/MAX(Z$49-Z$48,1)*(Z$4-Z$48))</f>
        <v/>
      </c>
      <c r="AA89" s="32">
        <f>IF(AA$4&lt;AA$48,0,AA61+(AA75-AA61)/MAX(AA$49-AA$48,1)*(AA$4-AA$48))</f>
        <v/>
      </c>
      <c r="AB89" s="32">
        <f>IF(AB$4&lt;AB$48,0,AB61+(AB75-AB61)/MAX(AB$49-AB$48,1)*(AB$4-AB$48))</f>
        <v/>
      </c>
      <c r="AC89" s="32">
        <f>IF(AC$4&lt;AC$48,0,AC61+(AC75-AC61)/MAX(AC$49-AC$48,1)*(AC$4-AC$48))</f>
        <v/>
      </c>
      <c r="AD89" s="33">
        <f>PATH(AD$4,AD$48,AD$49,AD61,AD75,TRUE)</f>
        <v/>
      </c>
      <c r="AE89" s="30">
        <f>LOWER(Settings!$C$4)&amp;".mit."&amp;$A89&amp;IF($C89="","","."&amp;$C89&amp;"."&amp;$B89)&amp;IF(INDEX(Variables!$D$5:$D$105,MATCH($A89,Variables!$A$5:$A$105,0))="","","."&amp;INDEX(Variables!$D$5:$D$105,MATCH($A89,Variables!$A$5:$A$105,0)))&amp;"."&amp;AE$5</f>
        <v/>
      </c>
      <c r="AF89" s="31">
        <f>IF(AF$4&lt;AF$48,0,AF61+(AF75-AF61)/MAX(AF$49-AF$48,1)*(AF$4-AF$48))</f>
        <v/>
      </c>
      <c r="AG89" s="32">
        <f>IF(AG$4&lt;AG$48,0,AG61+(AG75-AG61)/MAX(AG$49-AG$48,1)*(AG$4-AG$48))</f>
        <v/>
      </c>
      <c r="AH89" s="32">
        <f>IF(AH$4&lt;AH$48,0,AH61+(AH75-AH61)/MAX(AH$49-AH$48,1)*(AH$4-AH$48))</f>
        <v/>
      </c>
      <c r="AI89" s="32">
        <f>IF(AI$4&lt;AI$48,0,AI61+(AI75-AI61)/MAX(AI$49-AI$48,1)*(AI$4-AI$48))</f>
        <v/>
      </c>
      <c r="AJ89" s="32">
        <f>IF(AJ$4&lt;AJ$48,0,AJ61+(AJ75-AJ61)/MAX(AJ$49-AJ$48,1)*(AJ$4-AJ$48))</f>
        <v/>
      </c>
      <c r="AK89" s="32">
        <f>IF(AK$4&lt;AK$48,0,AK61+(AK75-AK61)/MAX(AK$49-AK$48,1)*(AK$4-AK$48))</f>
        <v/>
      </c>
      <c r="AL89" s="32">
        <f>IF(AL$4&lt;AL$48,0,AL61+(AL75-AL61)/MAX(AL$49-AL$48,1)*(AL$4-AL$48))</f>
        <v/>
      </c>
      <c r="AM89" s="32">
        <f>IF(AM$4&lt;AM$48,0,AM61+(AM75-AM61)/MAX(AM$49-AM$48,1)*(AM$4-AM$48))</f>
        <v/>
      </c>
      <c r="AN89" s="32">
        <f>IF(AN$4&lt;AN$48,0,AN61+(AN75-AN61)/MAX(AN$49-AN$48,1)*(AN$4-AN$48))</f>
        <v/>
      </c>
      <c r="AO89" s="32">
        <f>IF(AO$4&lt;AO$48,0,AO61+(AO75-AO61)/MAX(AO$49-AO$48,1)*(AO$4-AO$48))</f>
        <v/>
      </c>
      <c r="AP89" s="32">
        <f>IF(AP$4&lt;AP$48,0,AP61+(AP75-AP61)/MAX(AP$49-AP$48,1)*(AP$4-AP$48))</f>
        <v/>
      </c>
      <c r="AQ89" s="32">
        <f>IF(AQ$4&lt;AQ$48,0,AQ61+(AQ75-AQ61)/MAX(AQ$49-AQ$48,1)*(AQ$4-AQ$48))</f>
        <v/>
      </c>
      <c r="AR89" s="32">
        <f>IF(AR$4&lt;AR$48,0,AR61+(AR75-AR61)/MAX(AR$49-AR$48,1)*(AR$4-AR$48))</f>
        <v/>
      </c>
      <c r="AS89" s="32">
        <f>IF(AS$4&lt;AS$48,0,AS61+(AS75-AS61)/MAX(AS$49-AS$48,1)*(AS$4-AS$48))</f>
        <v/>
      </c>
      <c r="AT89" s="32">
        <f>IF(AT$4&lt;AT$48,0,AT61+(AT75-AT61)/MAX(AT$49-AT$48,1)*(AT$4-AT$48))</f>
        <v/>
      </c>
      <c r="AU89" s="32">
        <f>IF(AU$4&lt;AU$48,0,AU61+(AU75-AU61)/MAX(AU$49-AU$48,1)*(AU$4-AU$48))</f>
        <v/>
      </c>
      <c r="AV89" s="32">
        <f>IF(AV$4&lt;AV$48,0,AV61+(AV75-AV61)/MAX(AV$49-AV$48,1)*(AV$4-AV$48))</f>
        <v/>
      </c>
      <c r="AW89" s="32">
        <f>IF(AW$4&lt;AW$48,0,AW61+(AW75-AW61)/MAX(AW$49-AW$48,1)*(AW$4-AW$48))</f>
        <v/>
      </c>
      <c r="AX89" s="33">
        <f>PATH(AX$4,AX$48,AX$49,AX61,AX75,TRUE)</f>
        <v/>
      </c>
    </row>
    <row r="90" hidden="1" outlineLevel="1">
      <c r="A90" s="9" t="inlineStr">
        <is>
          <t>fpr</t>
        </is>
      </c>
      <c r="B90" s="9" t="inlineStr">
        <is>
          <t>oop</t>
        </is>
      </c>
      <c r="C90" s="9" t="inlineStr">
        <is>
          <t>all</t>
        </is>
      </c>
      <c r="H90" s="9">
        <f>INDEX(Variables!$B$5:$B$105,MATCH($A90,Variables!$A$5:$A$105,0))&amp;IF($C90="",""," | "&amp;INDEX(Mapping!$B$5:$B$26,MATCH($C90,Mapping!$A$5:$A$26,0))&amp;" | "&amp;INDEX(Mapping!$B$30:$B$41,MATCH($B90,Mapping!$A$30:$A$41,0)))</f>
        <v/>
      </c>
      <c r="I90" s="9">
        <f>INDEX(Variables!$C$5:$C$105,MATCH($A90,Variables!$A$5:$A$105,0))</f>
        <v/>
      </c>
      <c r="J90" s="9">
        <f>INDEX(Variables!$E$5:$E$105,MATCH($A90,Variables!$A$5:$A$105,0))</f>
        <v/>
      </c>
      <c r="K90" s="30">
        <f>LOWER(Settings!$C$4)&amp;".mit."&amp;$A90&amp;IF($C90="","","."&amp;$C90&amp;"."&amp;$B90)&amp;IF(INDEX(Variables!$D$5:$D$105,MATCH($A90,Variables!$A$5:$A$105,0))="","","."&amp;INDEX(Variables!$D$5:$D$105,MATCH($A90,Variables!$A$5:$A$105,0)))&amp;"."&amp;K$5</f>
        <v/>
      </c>
      <c r="L90" s="31">
        <f>IF(L$4&lt;L$48,0,L62+(L76-L62)/MAX(L$49-L$48,1)*(L$4-L$48))</f>
        <v/>
      </c>
      <c r="M90" s="32">
        <f>IF(M$4&lt;M$48,0,M62+(M76-M62)/MAX(M$49-M$48,1)*(M$4-M$48))</f>
        <v/>
      </c>
      <c r="N90" s="32">
        <f>IF(N$4&lt;N$48,0,N62+(N76-N62)/MAX(N$49-N$48,1)*(N$4-N$48))</f>
        <v/>
      </c>
      <c r="O90" s="32">
        <f>IF(O$4&lt;O$48,0,O62+(O76-O62)/MAX(O$49-O$48,1)*(O$4-O$48))</f>
        <v/>
      </c>
      <c r="P90" s="32">
        <f>IF(P$4&lt;P$48,0,P62+(P76-P62)/MAX(P$49-P$48,1)*(P$4-P$48))</f>
        <v/>
      </c>
      <c r="Q90" s="32">
        <f>IF(Q$4&lt;Q$48,0,Q62+(Q76-Q62)/MAX(Q$49-Q$48,1)*(Q$4-Q$48))</f>
        <v/>
      </c>
      <c r="R90" s="32">
        <f>IF(R$4&lt;R$48,0,R62+(R76-R62)/MAX(R$49-R$48,1)*(R$4-R$48))</f>
        <v/>
      </c>
      <c r="S90" s="32">
        <f>IF(S$4&lt;S$48,0,S62+(S76-S62)/MAX(S$49-S$48,1)*(S$4-S$48))</f>
        <v/>
      </c>
      <c r="T90" s="32">
        <f>IF(T$4&lt;T$48,0,T62+(T76-T62)/MAX(T$49-T$48,1)*(T$4-T$48))</f>
        <v/>
      </c>
      <c r="U90" s="32">
        <f>IF(U$4&lt;U$48,0,U62+(U76-U62)/MAX(U$49-U$48,1)*(U$4-U$48))</f>
        <v/>
      </c>
      <c r="V90" s="32">
        <f>IF(V$4&lt;V$48,0,V62+(V76-V62)/MAX(V$49-V$48,1)*(V$4-V$48))</f>
        <v/>
      </c>
      <c r="W90" s="32">
        <f>IF(W$4&lt;W$48,0,W62+(W76-W62)/MAX(W$49-W$48,1)*(W$4-W$48))</f>
        <v/>
      </c>
      <c r="X90" s="32">
        <f>IF(X$4&lt;X$48,0,X62+(X76-X62)/MAX(X$49-X$48,1)*(X$4-X$48))</f>
        <v/>
      </c>
      <c r="Y90" s="32">
        <f>IF(Y$4&lt;Y$48,0,Y62+(Y76-Y62)/MAX(Y$49-Y$48,1)*(Y$4-Y$48))</f>
        <v/>
      </c>
      <c r="Z90" s="32">
        <f>IF(Z$4&lt;Z$48,0,Z62+(Z76-Z62)/MAX(Z$49-Z$48,1)*(Z$4-Z$48))</f>
        <v/>
      </c>
      <c r="AA90" s="32">
        <f>IF(AA$4&lt;AA$48,0,AA62+(AA76-AA62)/MAX(AA$49-AA$48,1)*(AA$4-AA$48))</f>
        <v/>
      </c>
      <c r="AB90" s="32">
        <f>IF(AB$4&lt;AB$48,0,AB62+(AB76-AB62)/MAX(AB$49-AB$48,1)*(AB$4-AB$48))</f>
        <v/>
      </c>
      <c r="AC90" s="32">
        <f>IF(AC$4&lt;AC$48,0,AC62+(AC76-AC62)/MAX(AC$49-AC$48,1)*(AC$4-AC$48))</f>
        <v/>
      </c>
      <c r="AD90" s="33">
        <f>PATH(AD$4,AD$48,AD$49,AD62,AD76,TRUE)</f>
        <v/>
      </c>
      <c r="AE90" s="30">
        <f>LOWER(Settings!$C$4)&amp;".mit."&amp;$A90&amp;IF($C90="","","."&amp;$C90&amp;"."&amp;$B90)&amp;IF(INDEX(Variables!$D$5:$D$105,MATCH($A90,Variables!$A$5:$A$105,0))="","","."&amp;INDEX(Variables!$D$5:$D$105,MATCH($A90,Variables!$A$5:$A$105,0)))&amp;"."&amp;AE$5</f>
        <v/>
      </c>
      <c r="AF90" s="31">
        <f>IF(AF$4&lt;AF$48,0,AF62+(AF76-AF62)/MAX(AF$49-AF$48,1)*(AF$4-AF$48))</f>
        <v/>
      </c>
      <c r="AG90" s="32">
        <f>IF(AG$4&lt;AG$48,0,AG62+(AG76-AG62)/MAX(AG$49-AG$48,1)*(AG$4-AG$48))</f>
        <v/>
      </c>
      <c r="AH90" s="32">
        <f>IF(AH$4&lt;AH$48,0,AH62+(AH76-AH62)/MAX(AH$49-AH$48,1)*(AH$4-AH$48))</f>
        <v/>
      </c>
      <c r="AI90" s="32">
        <f>IF(AI$4&lt;AI$48,0,AI62+(AI76-AI62)/MAX(AI$49-AI$48,1)*(AI$4-AI$48))</f>
        <v/>
      </c>
      <c r="AJ90" s="32">
        <f>IF(AJ$4&lt;AJ$48,0,AJ62+(AJ76-AJ62)/MAX(AJ$49-AJ$48,1)*(AJ$4-AJ$48))</f>
        <v/>
      </c>
      <c r="AK90" s="32">
        <f>IF(AK$4&lt;AK$48,0,AK62+(AK76-AK62)/MAX(AK$49-AK$48,1)*(AK$4-AK$48))</f>
        <v/>
      </c>
      <c r="AL90" s="32">
        <f>IF(AL$4&lt;AL$48,0,AL62+(AL76-AL62)/MAX(AL$49-AL$48,1)*(AL$4-AL$48))</f>
        <v/>
      </c>
      <c r="AM90" s="32">
        <f>IF(AM$4&lt;AM$48,0,AM62+(AM76-AM62)/MAX(AM$49-AM$48,1)*(AM$4-AM$48))</f>
        <v/>
      </c>
      <c r="AN90" s="32">
        <f>IF(AN$4&lt;AN$48,0,AN62+(AN76-AN62)/MAX(AN$49-AN$48,1)*(AN$4-AN$48))</f>
        <v/>
      </c>
      <c r="AO90" s="32">
        <f>IF(AO$4&lt;AO$48,0,AO62+(AO76-AO62)/MAX(AO$49-AO$48,1)*(AO$4-AO$48))</f>
        <v/>
      </c>
      <c r="AP90" s="32">
        <f>IF(AP$4&lt;AP$48,0,AP62+(AP76-AP62)/MAX(AP$49-AP$48,1)*(AP$4-AP$48))</f>
        <v/>
      </c>
      <c r="AQ90" s="32">
        <f>IF(AQ$4&lt;AQ$48,0,AQ62+(AQ76-AQ62)/MAX(AQ$49-AQ$48,1)*(AQ$4-AQ$48))</f>
        <v/>
      </c>
      <c r="AR90" s="32">
        <f>IF(AR$4&lt;AR$48,0,AR62+(AR76-AR62)/MAX(AR$49-AR$48,1)*(AR$4-AR$48))</f>
        <v/>
      </c>
      <c r="AS90" s="32">
        <f>IF(AS$4&lt;AS$48,0,AS62+(AS76-AS62)/MAX(AS$49-AS$48,1)*(AS$4-AS$48))</f>
        <v/>
      </c>
      <c r="AT90" s="32">
        <f>IF(AT$4&lt;AT$48,0,AT62+(AT76-AT62)/MAX(AT$49-AT$48,1)*(AT$4-AT$48))</f>
        <v/>
      </c>
      <c r="AU90" s="32">
        <f>IF(AU$4&lt;AU$48,0,AU62+(AU76-AU62)/MAX(AU$49-AU$48,1)*(AU$4-AU$48))</f>
        <v/>
      </c>
      <c r="AV90" s="32">
        <f>IF(AV$4&lt;AV$48,0,AV62+(AV76-AV62)/MAX(AV$49-AV$48,1)*(AV$4-AV$48))</f>
        <v/>
      </c>
      <c r="AW90" s="32">
        <f>IF(AW$4&lt;AW$48,0,AW62+(AW76-AW62)/MAX(AW$49-AW$48,1)*(AW$4-AW$48))</f>
        <v/>
      </c>
      <c r="AX90" s="33">
        <f>PATH(AX$4,AX$48,AX$49,AX62,AX76,TRUE)</f>
        <v/>
      </c>
    </row>
    <row r="91" hidden="1" outlineLevel="1">
      <c r="A91" s="9" t="inlineStr">
        <is>
          <t>fpr</t>
        </is>
      </c>
      <c r="B91" s="9" t="inlineStr">
        <is>
          <t>bio</t>
        </is>
      </c>
      <c r="C91" s="9" t="inlineStr">
        <is>
          <t>all</t>
        </is>
      </c>
      <c r="H91" s="9">
        <f>INDEX(Variables!$B$5:$B$105,MATCH($A91,Variables!$A$5:$A$105,0))&amp;IF($C91="",""," | "&amp;INDEX(Mapping!$B$5:$B$26,MATCH($C91,Mapping!$A$5:$A$26,0))&amp;" | "&amp;INDEX(Mapping!$B$30:$B$41,MATCH($B91,Mapping!$A$30:$A$41,0)))</f>
        <v/>
      </c>
      <c r="I91" s="9">
        <f>INDEX(Variables!$C$5:$C$105,MATCH($A91,Variables!$A$5:$A$105,0))</f>
        <v/>
      </c>
      <c r="J91" s="9">
        <f>INDEX(Variables!$E$5:$E$105,MATCH($A91,Variables!$A$5:$A$105,0))</f>
        <v/>
      </c>
      <c r="K91" s="30">
        <f>LOWER(Settings!$C$4)&amp;".mit."&amp;$A91&amp;IF($C91="","","."&amp;$C91&amp;"."&amp;$B91)&amp;IF(INDEX(Variables!$D$5:$D$105,MATCH($A91,Variables!$A$5:$A$105,0))="","","."&amp;INDEX(Variables!$D$5:$D$105,MATCH($A91,Variables!$A$5:$A$105,0)))&amp;"."&amp;K$5</f>
        <v/>
      </c>
      <c r="L91" s="31">
        <f>IF(L$4&lt;L$48,0,L63+(L77-L63)/MAX(L$49-L$48,1)*(L$4-L$48))</f>
        <v/>
      </c>
      <c r="M91" s="32">
        <f>IF(M$4&lt;M$48,0,M63+(M77-M63)/MAX(M$49-M$48,1)*(M$4-M$48))</f>
        <v/>
      </c>
      <c r="N91" s="32">
        <f>IF(N$4&lt;N$48,0,N63+(N77-N63)/MAX(N$49-N$48,1)*(N$4-N$48))</f>
        <v/>
      </c>
      <c r="O91" s="32">
        <f>IF(O$4&lt;O$48,0,O63+(O77-O63)/MAX(O$49-O$48,1)*(O$4-O$48))</f>
        <v/>
      </c>
      <c r="P91" s="32">
        <f>IF(P$4&lt;P$48,0,P63+(P77-P63)/MAX(P$49-P$48,1)*(P$4-P$48))</f>
        <v/>
      </c>
      <c r="Q91" s="32">
        <f>IF(Q$4&lt;Q$48,0,Q63+(Q77-Q63)/MAX(Q$49-Q$48,1)*(Q$4-Q$48))</f>
        <v/>
      </c>
      <c r="R91" s="32">
        <f>IF(R$4&lt;R$48,0,R63+(R77-R63)/MAX(R$49-R$48,1)*(R$4-R$48))</f>
        <v/>
      </c>
      <c r="S91" s="32">
        <f>IF(S$4&lt;S$48,0,S63+(S77-S63)/MAX(S$49-S$48,1)*(S$4-S$48))</f>
        <v/>
      </c>
      <c r="T91" s="32">
        <f>IF(T$4&lt;T$48,0,T63+(T77-T63)/MAX(T$49-T$48,1)*(T$4-T$48))</f>
        <v/>
      </c>
      <c r="U91" s="32">
        <f>IF(U$4&lt;U$48,0,U63+(U77-U63)/MAX(U$49-U$48,1)*(U$4-U$48))</f>
        <v/>
      </c>
      <c r="V91" s="32">
        <f>IF(V$4&lt;V$48,0,V63+(V77-V63)/MAX(V$49-V$48,1)*(V$4-V$48))</f>
        <v/>
      </c>
      <c r="W91" s="32">
        <f>IF(W$4&lt;W$48,0,W63+(W77-W63)/MAX(W$49-W$48,1)*(W$4-W$48))</f>
        <v/>
      </c>
      <c r="X91" s="32">
        <f>IF(X$4&lt;X$48,0,X63+(X77-X63)/MAX(X$49-X$48,1)*(X$4-X$48))</f>
        <v/>
      </c>
      <c r="Y91" s="32">
        <f>IF(Y$4&lt;Y$48,0,Y63+(Y77-Y63)/MAX(Y$49-Y$48,1)*(Y$4-Y$48))</f>
        <v/>
      </c>
      <c r="Z91" s="32">
        <f>IF(Z$4&lt;Z$48,0,Z63+(Z77-Z63)/MAX(Z$49-Z$48,1)*(Z$4-Z$48))</f>
        <v/>
      </c>
      <c r="AA91" s="32">
        <f>IF(AA$4&lt;AA$48,0,AA63+(AA77-AA63)/MAX(AA$49-AA$48,1)*(AA$4-AA$48))</f>
        <v/>
      </c>
      <c r="AB91" s="32">
        <f>IF(AB$4&lt;AB$48,0,AB63+(AB77-AB63)/MAX(AB$49-AB$48,1)*(AB$4-AB$48))</f>
        <v/>
      </c>
      <c r="AC91" s="32">
        <f>IF(AC$4&lt;AC$48,0,AC63+(AC77-AC63)/MAX(AC$49-AC$48,1)*(AC$4-AC$48))</f>
        <v/>
      </c>
      <c r="AD91" s="33">
        <f>PATH(AD$4,AD$48,AD$49,AD63,AD77,TRUE)</f>
        <v/>
      </c>
      <c r="AE91" s="30">
        <f>LOWER(Settings!$C$4)&amp;".mit."&amp;$A91&amp;IF($C91="","","."&amp;$C91&amp;"."&amp;$B91)&amp;IF(INDEX(Variables!$D$5:$D$105,MATCH($A91,Variables!$A$5:$A$105,0))="","","."&amp;INDEX(Variables!$D$5:$D$105,MATCH($A91,Variables!$A$5:$A$105,0)))&amp;"."&amp;AE$5</f>
        <v/>
      </c>
      <c r="AF91" s="31">
        <f>IF(AF$4&lt;AF$48,0,AF63+(AF77-AF63)/MAX(AF$49-AF$48,1)*(AF$4-AF$48))</f>
        <v/>
      </c>
      <c r="AG91" s="32">
        <f>IF(AG$4&lt;AG$48,0,AG63+(AG77-AG63)/MAX(AG$49-AG$48,1)*(AG$4-AG$48))</f>
        <v/>
      </c>
      <c r="AH91" s="32">
        <f>IF(AH$4&lt;AH$48,0,AH63+(AH77-AH63)/MAX(AH$49-AH$48,1)*(AH$4-AH$48))</f>
        <v/>
      </c>
      <c r="AI91" s="32">
        <f>IF(AI$4&lt;AI$48,0,AI63+(AI77-AI63)/MAX(AI$49-AI$48,1)*(AI$4-AI$48))</f>
        <v/>
      </c>
      <c r="AJ91" s="32">
        <f>IF(AJ$4&lt;AJ$48,0,AJ63+(AJ77-AJ63)/MAX(AJ$49-AJ$48,1)*(AJ$4-AJ$48))</f>
        <v/>
      </c>
      <c r="AK91" s="32">
        <f>IF(AK$4&lt;AK$48,0,AK63+(AK77-AK63)/MAX(AK$49-AK$48,1)*(AK$4-AK$48))</f>
        <v/>
      </c>
      <c r="AL91" s="32">
        <f>IF(AL$4&lt;AL$48,0,AL63+(AL77-AL63)/MAX(AL$49-AL$48,1)*(AL$4-AL$48))</f>
        <v/>
      </c>
      <c r="AM91" s="32">
        <f>IF(AM$4&lt;AM$48,0,AM63+(AM77-AM63)/MAX(AM$49-AM$48,1)*(AM$4-AM$48))</f>
        <v/>
      </c>
      <c r="AN91" s="32">
        <f>IF(AN$4&lt;AN$48,0,AN63+(AN77-AN63)/MAX(AN$49-AN$48,1)*(AN$4-AN$48))</f>
        <v/>
      </c>
      <c r="AO91" s="32">
        <f>IF(AO$4&lt;AO$48,0,AO63+(AO77-AO63)/MAX(AO$49-AO$48,1)*(AO$4-AO$48))</f>
        <v/>
      </c>
      <c r="AP91" s="32">
        <f>IF(AP$4&lt;AP$48,0,AP63+(AP77-AP63)/MAX(AP$49-AP$48,1)*(AP$4-AP$48))</f>
        <v/>
      </c>
      <c r="AQ91" s="32">
        <f>IF(AQ$4&lt;AQ$48,0,AQ63+(AQ77-AQ63)/MAX(AQ$49-AQ$48,1)*(AQ$4-AQ$48))</f>
        <v/>
      </c>
      <c r="AR91" s="32">
        <f>IF(AR$4&lt;AR$48,0,AR63+(AR77-AR63)/MAX(AR$49-AR$48,1)*(AR$4-AR$48))</f>
        <v/>
      </c>
      <c r="AS91" s="32">
        <f>IF(AS$4&lt;AS$48,0,AS63+(AS77-AS63)/MAX(AS$49-AS$48,1)*(AS$4-AS$48))</f>
        <v/>
      </c>
      <c r="AT91" s="32">
        <f>IF(AT$4&lt;AT$48,0,AT63+(AT77-AT63)/MAX(AT$49-AT$48,1)*(AT$4-AT$48))</f>
        <v/>
      </c>
      <c r="AU91" s="32">
        <f>IF(AU$4&lt;AU$48,0,AU63+(AU77-AU63)/MAX(AU$49-AU$48,1)*(AU$4-AU$48))</f>
        <v/>
      </c>
      <c r="AV91" s="32">
        <f>IF(AV$4&lt;AV$48,0,AV63+(AV77-AV63)/MAX(AV$49-AV$48,1)*(AV$4-AV$48))</f>
        <v/>
      </c>
      <c r="AW91" s="32">
        <f>IF(AW$4&lt;AW$48,0,AW63+(AW77-AW63)/MAX(AW$49-AW$48,1)*(AW$4-AW$48))</f>
        <v/>
      </c>
      <c r="AX91" s="33">
        <f>PATH(AX$4,AX$48,AX$49,AX63,AX77,TRUE)</f>
        <v/>
      </c>
    </row>
    <row r="92" hidden="1" outlineLevel="1">
      <c r="H92" s="34" t="inlineStr">
        <is>
          <t>New ETS (MTInputs rows 84-92; permit price = carbon price inputs, as effective as a carbon tax; replaces the carbon tax in covered sectors)</t>
        </is>
      </c>
    </row>
    <row r="93" hidden="1" outlineLevel="1">
      <c r="A93" s="5" t="inlineStr">
        <is>
          <t>D_NewETS</t>
        </is>
      </c>
      <c r="B93" s="5" t="inlineStr"/>
      <c r="C93" s="5" t="inlineStr"/>
      <c r="D93" s="8" t="n">
        <v>84</v>
      </c>
      <c r="H93" s="5">
        <f>INDEX(Variables!$B$5:$B$105,MATCH($A93,Variables!$A$5:$A$105,0))&amp;IF($C93="",""," | "&amp;INDEX(Mapping!$B$5:$B$26,MATCH($C93,Mapping!$A$5:$A$26,0))&amp;" | "&amp;INDEX(Mapping!$B$30:$B$41,MATCH($B93,Mapping!$A$30:$A$41,0)))</f>
        <v/>
      </c>
      <c r="I93" s="5">
        <f>INDEX(Variables!$C$5:$C$105,MATCH($A93,Variables!$A$5:$A$105,0))</f>
        <v/>
      </c>
      <c r="J93" s="5">
        <f>INDEX(Variables!$E$5:$E$105,MATCH($A93,Variables!$A$5:$A$105,0))</f>
        <v/>
      </c>
      <c r="K93" s="25">
        <f>LOWER(Settings!$C$4)&amp;".mit."&amp;$A93&amp;IF($C93="","","."&amp;$C93&amp;"."&amp;$B93)&amp;IF(INDEX(Variables!$D$5:$D$105,MATCH($A93,Variables!$A$5:$A$105,0))="","","."&amp;INDEX(Variables!$D$5:$D$105,MATCH($A93,Variables!$A$5:$A$105,0)))&amp;"."&amp;K$5</f>
        <v/>
      </c>
      <c r="L93" s="35">
        <f>INDEX(MTInputs!$J$1:$AZ$415,$D93,MATCH(L$5,MTInputs!$J$5:$AZ$5,0))</f>
        <v/>
      </c>
      <c r="M93" s="36">
        <f>INDEX(MTInputs!$J$1:$AZ$415,$D93,MATCH(M$5,MTInputs!$J$5:$AZ$5,0))</f>
        <v/>
      </c>
      <c r="N93" s="36">
        <f>INDEX(MTInputs!$J$1:$AZ$415,$D93,MATCH(N$5,MTInputs!$J$5:$AZ$5,0))</f>
        <v/>
      </c>
      <c r="O93" s="36">
        <f>INDEX(MTInputs!$J$1:$AZ$415,$D93,MATCH(O$5,MTInputs!$J$5:$AZ$5,0))</f>
        <v/>
      </c>
      <c r="P93" s="36">
        <f>INDEX(MTInputs!$J$1:$AZ$415,$D93,MATCH(P$5,MTInputs!$J$5:$AZ$5,0))</f>
        <v/>
      </c>
      <c r="Q93" s="36">
        <f>INDEX(MTInputs!$J$1:$AZ$415,$D93,MATCH(Q$5,MTInputs!$J$5:$AZ$5,0))</f>
        <v/>
      </c>
      <c r="R93" s="36">
        <f>INDEX(MTInputs!$J$1:$AZ$415,$D93,MATCH(R$5,MTInputs!$J$5:$AZ$5,0))</f>
        <v/>
      </c>
      <c r="S93" s="36">
        <f>INDEX(MTInputs!$J$1:$AZ$415,$D93,MATCH(S$5,MTInputs!$J$5:$AZ$5,0))</f>
        <v/>
      </c>
      <c r="T93" s="36">
        <f>INDEX(MTInputs!$J$1:$AZ$415,$D93,MATCH(T$5,MTInputs!$J$5:$AZ$5,0))</f>
        <v/>
      </c>
      <c r="U93" s="36">
        <f>INDEX(MTInputs!$J$1:$AZ$415,$D93,MATCH(U$5,MTInputs!$J$5:$AZ$5,0))</f>
        <v/>
      </c>
      <c r="V93" s="36">
        <f>INDEX(MTInputs!$J$1:$AZ$415,$D93,MATCH(V$5,MTInputs!$J$5:$AZ$5,0))</f>
        <v/>
      </c>
      <c r="W93" s="36">
        <f>INDEX(MTInputs!$J$1:$AZ$415,$D93,MATCH(W$5,MTInputs!$J$5:$AZ$5,0))</f>
        <v/>
      </c>
      <c r="X93" s="36">
        <f>INDEX(MTInputs!$J$1:$AZ$415,$D93,MATCH(X$5,MTInputs!$J$5:$AZ$5,0))</f>
        <v/>
      </c>
      <c r="Y93" s="36">
        <f>INDEX(MTInputs!$J$1:$AZ$415,$D93,MATCH(Y$5,MTInputs!$J$5:$AZ$5,0))</f>
        <v/>
      </c>
      <c r="Z93" s="36">
        <f>INDEX(MTInputs!$J$1:$AZ$415,$D93,MATCH(Z$5,MTInputs!$J$5:$AZ$5,0))</f>
        <v/>
      </c>
      <c r="AA93" s="36">
        <f>INDEX(MTInputs!$J$1:$AZ$415,$D93,MATCH(AA$5,MTInputs!$J$5:$AZ$5,0))</f>
        <v/>
      </c>
      <c r="AB93" s="36">
        <f>INDEX(MTInputs!$J$1:$AZ$415,$D93,MATCH(AB$5,MTInputs!$J$5:$AZ$5,0))</f>
        <v/>
      </c>
      <c r="AC93" s="36">
        <f>INDEX(MTInputs!$J$1:$AZ$415,$D93,MATCH(AC$5,MTInputs!$J$5:$AZ$5,0))</f>
        <v/>
      </c>
      <c r="AD93" s="36">
        <f>INDEX(MTInputs!$J$1:$AZ$415,$D93,MATCH(AD$5,MTInputs!$J$5:$AZ$5,0))</f>
        <v/>
      </c>
      <c r="AE93" s="25">
        <f>LOWER(Settings!$C$4)&amp;".mit."&amp;$A93&amp;IF($C93="","","."&amp;$C93&amp;"."&amp;$B93)&amp;IF(INDEX(Variables!$D$5:$D$105,MATCH($A93,Variables!$A$5:$A$105,0))="","","."&amp;INDEX(Variables!$D$5:$D$105,MATCH($A93,Variables!$A$5:$A$105,0)))&amp;"."&amp;AE$5</f>
        <v/>
      </c>
      <c r="AF93" s="35">
        <f>INDEX(MTInputs!$J$1:$AZ$415,$D93,MATCH(AF$5,MTInputs!$J$5:$AZ$5,0))</f>
        <v/>
      </c>
      <c r="AG93" s="36">
        <f>INDEX(MTInputs!$J$1:$AZ$415,$D93,MATCH(AG$5,MTInputs!$J$5:$AZ$5,0))</f>
        <v/>
      </c>
      <c r="AH93" s="36">
        <f>INDEX(MTInputs!$J$1:$AZ$415,$D93,MATCH(AH$5,MTInputs!$J$5:$AZ$5,0))</f>
        <v/>
      </c>
      <c r="AI93" s="36">
        <f>INDEX(MTInputs!$J$1:$AZ$415,$D93,MATCH(AI$5,MTInputs!$J$5:$AZ$5,0))</f>
        <v/>
      </c>
      <c r="AJ93" s="36">
        <f>INDEX(MTInputs!$J$1:$AZ$415,$D93,MATCH(AJ$5,MTInputs!$J$5:$AZ$5,0))</f>
        <v/>
      </c>
      <c r="AK93" s="36">
        <f>INDEX(MTInputs!$J$1:$AZ$415,$D93,MATCH(AK$5,MTInputs!$J$5:$AZ$5,0))</f>
        <v/>
      </c>
      <c r="AL93" s="36">
        <f>INDEX(MTInputs!$J$1:$AZ$415,$D93,MATCH(AL$5,MTInputs!$J$5:$AZ$5,0))</f>
        <v/>
      </c>
      <c r="AM93" s="36">
        <f>INDEX(MTInputs!$J$1:$AZ$415,$D93,MATCH(AM$5,MTInputs!$J$5:$AZ$5,0))</f>
        <v/>
      </c>
      <c r="AN93" s="36">
        <f>INDEX(MTInputs!$J$1:$AZ$415,$D93,MATCH(AN$5,MTInputs!$J$5:$AZ$5,0))</f>
        <v/>
      </c>
      <c r="AO93" s="36">
        <f>INDEX(MTInputs!$J$1:$AZ$415,$D93,MATCH(AO$5,MTInputs!$J$5:$AZ$5,0))</f>
        <v/>
      </c>
      <c r="AP93" s="36">
        <f>INDEX(MTInputs!$J$1:$AZ$415,$D93,MATCH(AP$5,MTInputs!$J$5:$AZ$5,0))</f>
        <v/>
      </c>
      <c r="AQ93" s="36">
        <f>INDEX(MTInputs!$J$1:$AZ$415,$D93,MATCH(AQ$5,MTInputs!$J$5:$AZ$5,0))</f>
        <v/>
      </c>
      <c r="AR93" s="36">
        <f>INDEX(MTInputs!$J$1:$AZ$415,$D93,MATCH(AR$5,MTInputs!$J$5:$AZ$5,0))</f>
        <v/>
      </c>
      <c r="AS93" s="36">
        <f>INDEX(MTInputs!$J$1:$AZ$415,$D93,MATCH(AS$5,MTInputs!$J$5:$AZ$5,0))</f>
        <v/>
      </c>
      <c r="AT93" s="36">
        <f>INDEX(MTInputs!$J$1:$AZ$415,$D93,MATCH(AT$5,MTInputs!$J$5:$AZ$5,0))</f>
        <v/>
      </c>
      <c r="AU93" s="36">
        <f>INDEX(MTInputs!$J$1:$AZ$415,$D93,MATCH(AU$5,MTInputs!$J$5:$AZ$5,0))</f>
        <v/>
      </c>
      <c r="AV93" s="36">
        <f>INDEX(MTInputs!$J$1:$AZ$415,$D93,MATCH(AV$5,MTInputs!$J$5:$AZ$5,0))</f>
        <v/>
      </c>
      <c r="AW93" s="36">
        <f>INDEX(MTInputs!$J$1:$AZ$415,$D93,MATCH(AW$5,MTInputs!$J$5:$AZ$5,0))</f>
        <v/>
      </c>
      <c r="AX93" s="36">
        <f>INDEX(MTInputs!$J$1:$AZ$415,$D93,MATCH(AX$5,MTInputs!$J$5:$AZ$5,0))</f>
        <v/>
      </c>
    </row>
    <row r="94" hidden="1" outlineLevel="1">
      <c r="A94" s="5" t="inlineStr">
        <is>
          <t>D_ETSIntro</t>
        </is>
      </c>
      <c r="B94" s="5" t="inlineStr"/>
      <c r="C94" s="5" t="inlineStr"/>
      <c r="D94" s="8" t="n">
        <v>88</v>
      </c>
      <c r="H94" s="5">
        <f>INDEX(Variables!$B$5:$B$105,MATCH($A94,Variables!$A$5:$A$105,0))&amp;IF($C94="",""," | "&amp;INDEX(Mapping!$B$5:$B$26,MATCH($C94,Mapping!$A$5:$A$26,0))&amp;" | "&amp;INDEX(Mapping!$B$30:$B$41,MATCH($B94,Mapping!$A$30:$A$41,0)))</f>
        <v/>
      </c>
      <c r="I94" s="5">
        <f>INDEX(Variables!$C$5:$C$105,MATCH($A94,Variables!$A$5:$A$105,0))</f>
        <v/>
      </c>
      <c r="J94" s="5">
        <f>INDEX(Variables!$E$5:$E$105,MATCH($A94,Variables!$A$5:$A$105,0))</f>
        <v/>
      </c>
      <c r="K94" s="25">
        <f>LOWER(Settings!$C$4)&amp;".mit."&amp;$A94&amp;IF($C94="","","."&amp;$C94&amp;"."&amp;$B94)&amp;IF(INDEX(Variables!$D$5:$D$105,MATCH($A94,Variables!$A$5:$A$105,0))="","","."&amp;INDEX(Variables!$D$5:$D$105,MATCH($A94,Variables!$A$5:$A$105,0)))&amp;"."&amp;K$5</f>
        <v/>
      </c>
      <c r="L94" s="35">
        <f>INDEX(MTInputs!$J$1:$AZ$415,$D94,MATCH(L$5,MTInputs!$J$5:$AZ$5,0))</f>
        <v/>
      </c>
      <c r="M94" s="36">
        <f>INDEX(MTInputs!$J$1:$AZ$415,$D94,MATCH(M$5,MTInputs!$J$5:$AZ$5,0))</f>
        <v/>
      </c>
      <c r="N94" s="36">
        <f>INDEX(MTInputs!$J$1:$AZ$415,$D94,MATCH(N$5,MTInputs!$J$5:$AZ$5,0))</f>
        <v/>
      </c>
      <c r="O94" s="36">
        <f>INDEX(MTInputs!$J$1:$AZ$415,$D94,MATCH(O$5,MTInputs!$J$5:$AZ$5,0))</f>
        <v/>
      </c>
      <c r="P94" s="36">
        <f>INDEX(MTInputs!$J$1:$AZ$415,$D94,MATCH(P$5,MTInputs!$J$5:$AZ$5,0))</f>
        <v/>
      </c>
      <c r="Q94" s="36">
        <f>INDEX(MTInputs!$J$1:$AZ$415,$D94,MATCH(Q$5,MTInputs!$J$5:$AZ$5,0))</f>
        <v/>
      </c>
      <c r="R94" s="36">
        <f>INDEX(MTInputs!$J$1:$AZ$415,$D94,MATCH(R$5,MTInputs!$J$5:$AZ$5,0))</f>
        <v/>
      </c>
      <c r="S94" s="36">
        <f>INDEX(MTInputs!$J$1:$AZ$415,$D94,MATCH(S$5,MTInputs!$J$5:$AZ$5,0))</f>
        <v/>
      </c>
      <c r="T94" s="36">
        <f>INDEX(MTInputs!$J$1:$AZ$415,$D94,MATCH(T$5,MTInputs!$J$5:$AZ$5,0))</f>
        <v/>
      </c>
      <c r="U94" s="36">
        <f>INDEX(MTInputs!$J$1:$AZ$415,$D94,MATCH(U$5,MTInputs!$J$5:$AZ$5,0))</f>
        <v/>
      </c>
      <c r="V94" s="36">
        <f>INDEX(MTInputs!$J$1:$AZ$415,$D94,MATCH(V$5,MTInputs!$J$5:$AZ$5,0))</f>
        <v/>
      </c>
      <c r="W94" s="36">
        <f>INDEX(MTInputs!$J$1:$AZ$415,$D94,MATCH(W$5,MTInputs!$J$5:$AZ$5,0))</f>
        <v/>
      </c>
      <c r="X94" s="36">
        <f>INDEX(MTInputs!$J$1:$AZ$415,$D94,MATCH(X$5,MTInputs!$J$5:$AZ$5,0))</f>
        <v/>
      </c>
      <c r="Y94" s="36">
        <f>INDEX(MTInputs!$J$1:$AZ$415,$D94,MATCH(Y$5,MTInputs!$J$5:$AZ$5,0))</f>
        <v/>
      </c>
      <c r="Z94" s="36">
        <f>INDEX(MTInputs!$J$1:$AZ$415,$D94,MATCH(Z$5,MTInputs!$J$5:$AZ$5,0))</f>
        <v/>
      </c>
      <c r="AA94" s="36">
        <f>INDEX(MTInputs!$J$1:$AZ$415,$D94,MATCH(AA$5,MTInputs!$J$5:$AZ$5,0))</f>
        <v/>
      </c>
      <c r="AB94" s="36">
        <f>INDEX(MTInputs!$J$1:$AZ$415,$D94,MATCH(AB$5,MTInputs!$J$5:$AZ$5,0))</f>
        <v/>
      </c>
      <c r="AC94" s="36">
        <f>INDEX(MTInputs!$J$1:$AZ$415,$D94,MATCH(AC$5,MTInputs!$J$5:$AZ$5,0))</f>
        <v/>
      </c>
      <c r="AD94" s="36">
        <f>INDEX(MTInputs!$J$1:$AZ$415,$D94,MATCH(AD$5,MTInputs!$J$5:$AZ$5,0))</f>
        <v/>
      </c>
      <c r="AE94" s="25">
        <f>LOWER(Settings!$C$4)&amp;".mit."&amp;$A94&amp;IF($C94="","","."&amp;$C94&amp;"."&amp;$B94)&amp;IF(INDEX(Variables!$D$5:$D$105,MATCH($A94,Variables!$A$5:$A$105,0))="","","."&amp;INDEX(Variables!$D$5:$D$105,MATCH($A94,Variables!$A$5:$A$105,0)))&amp;"."&amp;AE$5</f>
        <v/>
      </c>
      <c r="AF94" s="35">
        <f>INDEX(MTInputs!$J$1:$AZ$415,$D94,MATCH(AF$5,MTInputs!$J$5:$AZ$5,0))</f>
        <v/>
      </c>
      <c r="AG94" s="36">
        <f>INDEX(MTInputs!$J$1:$AZ$415,$D94,MATCH(AG$5,MTInputs!$J$5:$AZ$5,0))</f>
        <v/>
      </c>
      <c r="AH94" s="36">
        <f>INDEX(MTInputs!$J$1:$AZ$415,$D94,MATCH(AH$5,MTInputs!$J$5:$AZ$5,0))</f>
        <v/>
      </c>
      <c r="AI94" s="36">
        <f>INDEX(MTInputs!$J$1:$AZ$415,$D94,MATCH(AI$5,MTInputs!$J$5:$AZ$5,0))</f>
        <v/>
      </c>
      <c r="AJ94" s="36">
        <f>INDEX(MTInputs!$J$1:$AZ$415,$D94,MATCH(AJ$5,MTInputs!$J$5:$AZ$5,0))</f>
        <v/>
      </c>
      <c r="AK94" s="36">
        <f>INDEX(MTInputs!$J$1:$AZ$415,$D94,MATCH(AK$5,MTInputs!$J$5:$AZ$5,0))</f>
        <v/>
      </c>
      <c r="AL94" s="36">
        <f>INDEX(MTInputs!$J$1:$AZ$415,$D94,MATCH(AL$5,MTInputs!$J$5:$AZ$5,0))</f>
        <v/>
      </c>
      <c r="AM94" s="36">
        <f>INDEX(MTInputs!$J$1:$AZ$415,$D94,MATCH(AM$5,MTInputs!$J$5:$AZ$5,0))</f>
        <v/>
      </c>
      <c r="AN94" s="36">
        <f>INDEX(MTInputs!$J$1:$AZ$415,$D94,MATCH(AN$5,MTInputs!$J$5:$AZ$5,0))</f>
        <v/>
      </c>
      <c r="AO94" s="36">
        <f>INDEX(MTInputs!$J$1:$AZ$415,$D94,MATCH(AO$5,MTInputs!$J$5:$AZ$5,0))</f>
        <v/>
      </c>
      <c r="AP94" s="36">
        <f>INDEX(MTInputs!$J$1:$AZ$415,$D94,MATCH(AP$5,MTInputs!$J$5:$AZ$5,0))</f>
        <v/>
      </c>
      <c r="AQ94" s="36">
        <f>INDEX(MTInputs!$J$1:$AZ$415,$D94,MATCH(AQ$5,MTInputs!$J$5:$AZ$5,0))</f>
        <v/>
      </c>
      <c r="AR94" s="36">
        <f>INDEX(MTInputs!$J$1:$AZ$415,$D94,MATCH(AR$5,MTInputs!$J$5:$AZ$5,0))</f>
        <v/>
      </c>
      <c r="AS94" s="36">
        <f>INDEX(MTInputs!$J$1:$AZ$415,$D94,MATCH(AS$5,MTInputs!$J$5:$AZ$5,0))</f>
        <v/>
      </c>
      <c r="AT94" s="36">
        <f>INDEX(MTInputs!$J$1:$AZ$415,$D94,MATCH(AT$5,MTInputs!$J$5:$AZ$5,0))</f>
        <v/>
      </c>
      <c r="AU94" s="36">
        <f>INDEX(MTInputs!$J$1:$AZ$415,$D94,MATCH(AU$5,MTInputs!$J$5:$AZ$5,0))</f>
        <v/>
      </c>
      <c r="AV94" s="36">
        <f>INDEX(MTInputs!$J$1:$AZ$415,$D94,MATCH(AV$5,MTInputs!$J$5:$AZ$5,0))</f>
        <v/>
      </c>
      <c r="AW94" s="36">
        <f>INDEX(MTInputs!$J$1:$AZ$415,$D94,MATCH(AW$5,MTInputs!$J$5:$AZ$5,0))</f>
        <v/>
      </c>
      <c r="AX94" s="36">
        <f>INDEX(MTInputs!$J$1:$AZ$415,$D94,MATCH(AX$5,MTInputs!$J$5:$AZ$5,0))</f>
        <v/>
      </c>
    </row>
    <row r="95" hidden="1" outlineLevel="1">
      <c r="A95" s="5" t="inlineStr">
        <is>
          <t>D_ETSOutro</t>
        </is>
      </c>
      <c r="B95" s="5" t="inlineStr"/>
      <c r="C95" s="5" t="inlineStr"/>
      <c r="D95" s="8" t="n">
        <v>89</v>
      </c>
      <c r="H95" s="5">
        <f>INDEX(Variables!$B$5:$B$105,MATCH($A95,Variables!$A$5:$A$105,0))&amp;IF($C95="",""," | "&amp;INDEX(Mapping!$B$5:$B$26,MATCH($C95,Mapping!$A$5:$A$26,0))&amp;" | "&amp;INDEX(Mapping!$B$30:$B$41,MATCH($B95,Mapping!$A$30:$A$41,0)))</f>
        <v/>
      </c>
      <c r="I95" s="5">
        <f>INDEX(Variables!$C$5:$C$105,MATCH($A95,Variables!$A$5:$A$105,0))</f>
        <v/>
      </c>
      <c r="J95" s="5">
        <f>INDEX(Variables!$E$5:$E$105,MATCH($A95,Variables!$A$5:$A$105,0))</f>
        <v/>
      </c>
      <c r="K95" s="25">
        <f>LOWER(Settings!$C$4)&amp;".mit."&amp;$A95&amp;IF($C95="","","."&amp;$C95&amp;"."&amp;$B95)&amp;IF(INDEX(Variables!$D$5:$D$105,MATCH($A95,Variables!$A$5:$A$105,0))="","","."&amp;INDEX(Variables!$D$5:$D$105,MATCH($A95,Variables!$A$5:$A$105,0)))&amp;"."&amp;K$5</f>
        <v/>
      </c>
      <c r="L95" s="35">
        <f>INDEX(MTInputs!$J$1:$AZ$415,$D95,MATCH(L$5,MTInputs!$J$5:$AZ$5,0))</f>
        <v/>
      </c>
      <c r="M95" s="36">
        <f>INDEX(MTInputs!$J$1:$AZ$415,$D95,MATCH(M$5,MTInputs!$J$5:$AZ$5,0))</f>
        <v/>
      </c>
      <c r="N95" s="36">
        <f>INDEX(MTInputs!$J$1:$AZ$415,$D95,MATCH(N$5,MTInputs!$J$5:$AZ$5,0))</f>
        <v/>
      </c>
      <c r="O95" s="36">
        <f>INDEX(MTInputs!$J$1:$AZ$415,$D95,MATCH(O$5,MTInputs!$J$5:$AZ$5,0))</f>
        <v/>
      </c>
      <c r="P95" s="36">
        <f>INDEX(MTInputs!$J$1:$AZ$415,$D95,MATCH(P$5,MTInputs!$J$5:$AZ$5,0))</f>
        <v/>
      </c>
      <c r="Q95" s="36">
        <f>INDEX(MTInputs!$J$1:$AZ$415,$D95,MATCH(Q$5,MTInputs!$J$5:$AZ$5,0))</f>
        <v/>
      </c>
      <c r="R95" s="36">
        <f>INDEX(MTInputs!$J$1:$AZ$415,$D95,MATCH(R$5,MTInputs!$J$5:$AZ$5,0))</f>
        <v/>
      </c>
      <c r="S95" s="36">
        <f>INDEX(MTInputs!$J$1:$AZ$415,$D95,MATCH(S$5,MTInputs!$J$5:$AZ$5,0))</f>
        <v/>
      </c>
      <c r="T95" s="36">
        <f>INDEX(MTInputs!$J$1:$AZ$415,$D95,MATCH(T$5,MTInputs!$J$5:$AZ$5,0))</f>
        <v/>
      </c>
      <c r="U95" s="36">
        <f>INDEX(MTInputs!$J$1:$AZ$415,$D95,MATCH(U$5,MTInputs!$J$5:$AZ$5,0))</f>
        <v/>
      </c>
      <c r="V95" s="36">
        <f>INDEX(MTInputs!$J$1:$AZ$415,$D95,MATCH(V$5,MTInputs!$J$5:$AZ$5,0))</f>
        <v/>
      </c>
      <c r="W95" s="36">
        <f>INDEX(MTInputs!$J$1:$AZ$415,$D95,MATCH(W$5,MTInputs!$J$5:$AZ$5,0))</f>
        <v/>
      </c>
      <c r="X95" s="36">
        <f>INDEX(MTInputs!$J$1:$AZ$415,$D95,MATCH(X$5,MTInputs!$J$5:$AZ$5,0))</f>
        <v/>
      </c>
      <c r="Y95" s="36">
        <f>INDEX(MTInputs!$J$1:$AZ$415,$D95,MATCH(Y$5,MTInputs!$J$5:$AZ$5,0))</f>
        <v/>
      </c>
      <c r="Z95" s="36">
        <f>INDEX(MTInputs!$J$1:$AZ$415,$D95,MATCH(Z$5,MTInputs!$J$5:$AZ$5,0))</f>
        <v/>
      </c>
      <c r="AA95" s="36">
        <f>INDEX(MTInputs!$J$1:$AZ$415,$D95,MATCH(AA$5,MTInputs!$J$5:$AZ$5,0))</f>
        <v/>
      </c>
      <c r="AB95" s="36">
        <f>INDEX(MTInputs!$J$1:$AZ$415,$D95,MATCH(AB$5,MTInputs!$J$5:$AZ$5,0))</f>
        <v/>
      </c>
      <c r="AC95" s="36">
        <f>INDEX(MTInputs!$J$1:$AZ$415,$D95,MATCH(AC$5,MTInputs!$J$5:$AZ$5,0))</f>
        <v/>
      </c>
      <c r="AD95" s="36">
        <f>INDEX(MTInputs!$J$1:$AZ$415,$D95,MATCH(AD$5,MTInputs!$J$5:$AZ$5,0))</f>
        <v/>
      </c>
      <c r="AE95" s="25">
        <f>LOWER(Settings!$C$4)&amp;".mit."&amp;$A95&amp;IF($C95="","","."&amp;$C95&amp;"."&amp;$B95)&amp;IF(INDEX(Variables!$D$5:$D$105,MATCH($A95,Variables!$A$5:$A$105,0))="","","."&amp;INDEX(Variables!$D$5:$D$105,MATCH($A95,Variables!$A$5:$A$105,0)))&amp;"."&amp;AE$5</f>
        <v/>
      </c>
      <c r="AF95" s="35">
        <f>INDEX(MTInputs!$J$1:$AZ$415,$D95,MATCH(AF$5,MTInputs!$J$5:$AZ$5,0))</f>
        <v/>
      </c>
      <c r="AG95" s="36">
        <f>INDEX(MTInputs!$J$1:$AZ$415,$D95,MATCH(AG$5,MTInputs!$J$5:$AZ$5,0))</f>
        <v/>
      </c>
      <c r="AH95" s="36">
        <f>INDEX(MTInputs!$J$1:$AZ$415,$D95,MATCH(AH$5,MTInputs!$J$5:$AZ$5,0))</f>
        <v/>
      </c>
      <c r="AI95" s="36">
        <f>INDEX(MTInputs!$J$1:$AZ$415,$D95,MATCH(AI$5,MTInputs!$J$5:$AZ$5,0))</f>
        <v/>
      </c>
      <c r="AJ95" s="36">
        <f>INDEX(MTInputs!$J$1:$AZ$415,$D95,MATCH(AJ$5,MTInputs!$J$5:$AZ$5,0))</f>
        <v/>
      </c>
      <c r="AK95" s="36">
        <f>INDEX(MTInputs!$J$1:$AZ$415,$D95,MATCH(AK$5,MTInputs!$J$5:$AZ$5,0))</f>
        <v/>
      </c>
      <c r="AL95" s="36">
        <f>INDEX(MTInputs!$J$1:$AZ$415,$D95,MATCH(AL$5,MTInputs!$J$5:$AZ$5,0))</f>
        <v/>
      </c>
      <c r="AM95" s="36">
        <f>INDEX(MTInputs!$J$1:$AZ$415,$D95,MATCH(AM$5,MTInputs!$J$5:$AZ$5,0))</f>
        <v/>
      </c>
      <c r="AN95" s="36">
        <f>INDEX(MTInputs!$J$1:$AZ$415,$D95,MATCH(AN$5,MTInputs!$J$5:$AZ$5,0))</f>
        <v/>
      </c>
      <c r="AO95" s="36">
        <f>INDEX(MTInputs!$J$1:$AZ$415,$D95,MATCH(AO$5,MTInputs!$J$5:$AZ$5,0))</f>
        <v/>
      </c>
      <c r="AP95" s="36">
        <f>INDEX(MTInputs!$J$1:$AZ$415,$D95,MATCH(AP$5,MTInputs!$J$5:$AZ$5,0))</f>
        <v/>
      </c>
      <c r="AQ95" s="36">
        <f>INDEX(MTInputs!$J$1:$AZ$415,$D95,MATCH(AQ$5,MTInputs!$J$5:$AZ$5,0))</f>
        <v/>
      </c>
      <c r="AR95" s="36">
        <f>INDEX(MTInputs!$J$1:$AZ$415,$D95,MATCH(AR$5,MTInputs!$J$5:$AZ$5,0))</f>
        <v/>
      </c>
      <c r="AS95" s="36">
        <f>INDEX(MTInputs!$J$1:$AZ$415,$D95,MATCH(AS$5,MTInputs!$J$5:$AZ$5,0))</f>
        <v/>
      </c>
      <c r="AT95" s="36">
        <f>INDEX(MTInputs!$J$1:$AZ$415,$D95,MATCH(AT$5,MTInputs!$J$5:$AZ$5,0))</f>
        <v/>
      </c>
      <c r="AU95" s="36">
        <f>INDEX(MTInputs!$J$1:$AZ$415,$D95,MATCH(AU$5,MTInputs!$J$5:$AZ$5,0))</f>
        <v/>
      </c>
      <c r="AV95" s="36">
        <f>INDEX(MTInputs!$J$1:$AZ$415,$D95,MATCH(AV$5,MTInputs!$J$5:$AZ$5,0))</f>
        <v/>
      </c>
      <c r="AW95" s="36">
        <f>INDEX(MTInputs!$J$1:$AZ$415,$D95,MATCH(AW$5,MTInputs!$J$5:$AZ$5,0))</f>
        <v/>
      </c>
      <c r="AX95" s="36">
        <f>INDEX(MTInputs!$J$1:$AZ$415,$D95,MATCH(AX$5,MTInputs!$J$5:$AZ$5,0))</f>
        <v/>
      </c>
    </row>
    <row r="96" hidden="1" outlineLevel="1">
      <c r="A96" s="5" t="inlineStr">
        <is>
          <t>D_ETSAuctStart</t>
        </is>
      </c>
      <c r="B96" s="5" t="inlineStr"/>
      <c r="C96" s="5" t="inlineStr"/>
      <c r="D96" s="8" t="n">
        <v>90</v>
      </c>
      <c r="H96" s="5">
        <f>INDEX(Variables!$B$5:$B$105,MATCH($A96,Variables!$A$5:$A$105,0))&amp;IF($C96="",""," | "&amp;INDEX(Mapping!$B$5:$B$26,MATCH($C96,Mapping!$A$5:$A$26,0))&amp;" | "&amp;INDEX(Mapping!$B$30:$B$41,MATCH($B96,Mapping!$A$30:$A$41,0)))</f>
        <v/>
      </c>
      <c r="I96" s="5">
        <f>INDEX(Variables!$C$5:$C$105,MATCH($A96,Variables!$A$5:$A$105,0))</f>
        <v/>
      </c>
      <c r="J96" s="5">
        <f>INDEX(Variables!$E$5:$E$105,MATCH($A96,Variables!$A$5:$A$105,0))</f>
        <v/>
      </c>
      <c r="K96" s="25">
        <f>LOWER(Settings!$C$4)&amp;".mit."&amp;$A96&amp;IF($C96="","","."&amp;$C96&amp;"."&amp;$B96)&amp;IF(INDEX(Variables!$D$5:$D$105,MATCH($A96,Variables!$A$5:$A$105,0))="","","."&amp;INDEX(Variables!$D$5:$D$105,MATCH($A96,Variables!$A$5:$A$105,0)))&amp;"."&amp;K$5</f>
        <v/>
      </c>
      <c r="L96" s="35">
        <f>INDEX(MTInputs!$J$1:$AZ$415,$D96,MATCH(L$5,MTInputs!$J$5:$AZ$5,0))</f>
        <v/>
      </c>
      <c r="M96" s="36">
        <f>INDEX(MTInputs!$J$1:$AZ$415,$D96,MATCH(M$5,MTInputs!$J$5:$AZ$5,0))</f>
        <v/>
      </c>
      <c r="N96" s="36">
        <f>INDEX(MTInputs!$J$1:$AZ$415,$D96,MATCH(N$5,MTInputs!$J$5:$AZ$5,0))</f>
        <v/>
      </c>
      <c r="O96" s="36">
        <f>INDEX(MTInputs!$J$1:$AZ$415,$D96,MATCH(O$5,MTInputs!$J$5:$AZ$5,0))</f>
        <v/>
      </c>
      <c r="P96" s="36">
        <f>INDEX(MTInputs!$J$1:$AZ$415,$D96,MATCH(P$5,MTInputs!$J$5:$AZ$5,0))</f>
        <v/>
      </c>
      <c r="Q96" s="36">
        <f>INDEX(MTInputs!$J$1:$AZ$415,$D96,MATCH(Q$5,MTInputs!$J$5:$AZ$5,0))</f>
        <v/>
      </c>
      <c r="R96" s="36">
        <f>INDEX(MTInputs!$J$1:$AZ$415,$D96,MATCH(R$5,MTInputs!$J$5:$AZ$5,0))</f>
        <v/>
      </c>
      <c r="S96" s="36">
        <f>INDEX(MTInputs!$J$1:$AZ$415,$D96,MATCH(S$5,MTInputs!$J$5:$AZ$5,0))</f>
        <v/>
      </c>
      <c r="T96" s="36">
        <f>INDEX(MTInputs!$J$1:$AZ$415,$D96,MATCH(T$5,MTInputs!$J$5:$AZ$5,0))</f>
        <v/>
      </c>
      <c r="U96" s="36">
        <f>INDEX(MTInputs!$J$1:$AZ$415,$D96,MATCH(U$5,MTInputs!$J$5:$AZ$5,0))</f>
        <v/>
      </c>
      <c r="V96" s="36">
        <f>INDEX(MTInputs!$J$1:$AZ$415,$D96,MATCH(V$5,MTInputs!$J$5:$AZ$5,0))</f>
        <v/>
      </c>
      <c r="W96" s="36">
        <f>INDEX(MTInputs!$J$1:$AZ$415,$D96,MATCH(W$5,MTInputs!$J$5:$AZ$5,0))</f>
        <v/>
      </c>
      <c r="X96" s="36">
        <f>INDEX(MTInputs!$J$1:$AZ$415,$D96,MATCH(X$5,MTInputs!$J$5:$AZ$5,0))</f>
        <v/>
      </c>
      <c r="Y96" s="36">
        <f>INDEX(MTInputs!$J$1:$AZ$415,$D96,MATCH(Y$5,MTInputs!$J$5:$AZ$5,0))</f>
        <v/>
      </c>
      <c r="Z96" s="36">
        <f>INDEX(MTInputs!$J$1:$AZ$415,$D96,MATCH(Z$5,MTInputs!$J$5:$AZ$5,0))</f>
        <v/>
      </c>
      <c r="AA96" s="36">
        <f>INDEX(MTInputs!$J$1:$AZ$415,$D96,MATCH(AA$5,MTInputs!$J$5:$AZ$5,0))</f>
        <v/>
      </c>
      <c r="AB96" s="36">
        <f>INDEX(MTInputs!$J$1:$AZ$415,$D96,MATCH(AB$5,MTInputs!$J$5:$AZ$5,0))</f>
        <v/>
      </c>
      <c r="AC96" s="36">
        <f>INDEX(MTInputs!$J$1:$AZ$415,$D96,MATCH(AC$5,MTInputs!$J$5:$AZ$5,0))</f>
        <v/>
      </c>
      <c r="AD96" s="36">
        <f>INDEX(MTInputs!$J$1:$AZ$415,$D96,MATCH(AD$5,MTInputs!$J$5:$AZ$5,0))</f>
        <v/>
      </c>
      <c r="AE96" s="25">
        <f>LOWER(Settings!$C$4)&amp;".mit."&amp;$A96&amp;IF($C96="","","."&amp;$C96&amp;"."&amp;$B96)&amp;IF(INDEX(Variables!$D$5:$D$105,MATCH($A96,Variables!$A$5:$A$105,0))="","","."&amp;INDEX(Variables!$D$5:$D$105,MATCH($A96,Variables!$A$5:$A$105,0)))&amp;"."&amp;AE$5</f>
        <v/>
      </c>
      <c r="AF96" s="35">
        <f>INDEX(MTInputs!$J$1:$AZ$415,$D96,MATCH(AF$5,MTInputs!$J$5:$AZ$5,0))</f>
        <v/>
      </c>
      <c r="AG96" s="36">
        <f>INDEX(MTInputs!$J$1:$AZ$415,$D96,MATCH(AG$5,MTInputs!$J$5:$AZ$5,0))</f>
        <v/>
      </c>
      <c r="AH96" s="36">
        <f>INDEX(MTInputs!$J$1:$AZ$415,$D96,MATCH(AH$5,MTInputs!$J$5:$AZ$5,0))</f>
        <v/>
      </c>
      <c r="AI96" s="36">
        <f>INDEX(MTInputs!$J$1:$AZ$415,$D96,MATCH(AI$5,MTInputs!$J$5:$AZ$5,0))</f>
        <v/>
      </c>
      <c r="AJ96" s="36">
        <f>INDEX(MTInputs!$J$1:$AZ$415,$D96,MATCH(AJ$5,MTInputs!$J$5:$AZ$5,0))</f>
        <v/>
      </c>
      <c r="AK96" s="36">
        <f>INDEX(MTInputs!$J$1:$AZ$415,$D96,MATCH(AK$5,MTInputs!$J$5:$AZ$5,0))</f>
        <v/>
      </c>
      <c r="AL96" s="36">
        <f>INDEX(MTInputs!$J$1:$AZ$415,$D96,MATCH(AL$5,MTInputs!$J$5:$AZ$5,0))</f>
        <v/>
      </c>
      <c r="AM96" s="36">
        <f>INDEX(MTInputs!$J$1:$AZ$415,$D96,MATCH(AM$5,MTInputs!$J$5:$AZ$5,0))</f>
        <v/>
      </c>
      <c r="AN96" s="36">
        <f>INDEX(MTInputs!$J$1:$AZ$415,$D96,MATCH(AN$5,MTInputs!$J$5:$AZ$5,0))</f>
        <v/>
      </c>
      <c r="AO96" s="36">
        <f>INDEX(MTInputs!$J$1:$AZ$415,$D96,MATCH(AO$5,MTInputs!$J$5:$AZ$5,0))</f>
        <v/>
      </c>
      <c r="AP96" s="36">
        <f>INDEX(MTInputs!$J$1:$AZ$415,$D96,MATCH(AP$5,MTInputs!$J$5:$AZ$5,0))</f>
        <v/>
      </c>
      <c r="AQ96" s="36">
        <f>INDEX(MTInputs!$J$1:$AZ$415,$D96,MATCH(AQ$5,MTInputs!$J$5:$AZ$5,0))</f>
        <v/>
      </c>
      <c r="AR96" s="36">
        <f>INDEX(MTInputs!$J$1:$AZ$415,$D96,MATCH(AR$5,MTInputs!$J$5:$AZ$5,0))</f>
        <v/>
      </c>
      <c r="AS96" s="36">
        <f>INDEX(MTInputs!$J$1:$AZ$415,$D96,MATCH(AS$5,MTInputs!$J$5:$AZ$5,0))</f>
        <v/>
      </c>
      <c r="AT96" s="36">
        <f>INDEX(MTInputs!$J$1:$AZ$415,$D96,MATCH(AT$5,MTInputs!$J$5:$AZ$5,0))</f>
        <v/>
      </c>
      <c r="AU96" s="36">
        <f>INDEX(MTInputs!$J$1:$AZ$415,$D96,MATCH(AU$5,MTInputs!$J$5:$AZ$5,0))</f>
        <v/>
      </c>
      <c r="AV96" s="36">
        <f>INDEX(MTInputs!$J$1:$AZ$415,$D96,MATCH(AV$5,MTInputs!$J$5:$AZ$5,0))</f>
        <v/>
      </c>
      <c r="AW96" s="36">
        <f>INDEX(MTInputs!$J$1:$AZ$415,$D96,MATCH(AW$5,MTInputs!$J$5:$AZ$5,0))</f>
        <v/>
      </c>
      <c r="AX96" s="36">
        <f>INDEX(MTInputs!$J$1:$AZ$415,$D96,MATCH(AX$5,MTInputs!$J$5:$AZ$5,0))</f>
        <v/>
      </c>
    </row>
    <row r="97" hidden="1" outlineLevel="1">
      <c r="A97" s="5" t="inlineStr">
        <is>
          <t>D_ETSAuctTarget</t>
        </is>
      </c>
      <c r="B97" s="5" t="inlineStr"/>
      <c r="C97" s="5" t="inlineStr"/>
      <c r="D97" s="8" t="n">
        <v>91</v>
      </c>
      <c r="H97" s="5">
        <f>INDEX(Variables!$B$5:$B$105,MATCH($A97,Variables!$A$5:$A$105,0))&amp;IF($C97="",""," | "&amp;INDEX(Mapping!$B$5:$B$26,MATCH($C97,Mapping!$A$5:$A$26,0))&amp;" | "&amp;INDEX(Mapping!$B$30:$B$41,MATCH($B97,Mapping!$A$30:$A$41,0)))</f>
        <v/>
      </c>
      <c r="I97" s="5">
        <f>INDEX(Variables!$C$5:$C$105,MATCH($A97,Variables!$A$5:$A$105,0))</f>
        <v/>
      </c>
      <c r="J97" s="5">
        <f>INDEX(Variables!$E$5:$E$105,MATCH($A97,Variables!$A$5:$A$105,0))</f>
        <v/>
      </c>
      <c r="K97" s="25">
        <f>LOWER(Settings!$C$4)&amp;".mit."&amp;$A97&amp;IF($C97="","","."&amp;$C97&amp;"."&amp;$B97)&amp;IF(INDEX(Variables!$D$5:$D$105,MATCH($A97,Variables!$A$5:$A$105,0))="","","."&amp;INDEX(Variables!$D$5:$D$105,MATCH($A97,Variables!$A$5:$A$105,0)))&amp;"."&amp;K$5</f>
        <v/>
      </c>
      <c r="L97" s="35">
        <f>INDEX(MTInputs!$J$1:$AZ$415,$D97,MATCH(L$5,MTInputs!$J$5:$AZ$5,0))</f>
        <v/>
      </c>
      <c r="M97" s="36">
        <f>INDEX(MTInputs!$J$1:$AZ$415,$D97,MATCH(M$5,MTInputs!$J$5:$AZ$5,0))</f>
        <v/>
      </c>
      <c r="N97" s="36">
        <f>INDEX(MTInputs!$J$1:$AZ$415,$D97,MATCH(N$5,MTInputs!$J$5:$AZ$5,0))</f>
        <v/>
      </c>
      <c r="O97" s="36">
        <f>INDEX(MTInputs!$J$1:$AZ$415,$D97,MATCH(O$5,MTInputs!$J$5:$AZ$5,0))</f>
        <v/>
      </c>
      <c r="P97" s="36">
        <f>INDEX(MTInputs!$J$1:$AZ$415,$D97,MATCH(P$5,MTInputs!$J$5:$AZ$5,0))</f>
        <v/>
      </c>
      <c r="Q97" s="36">
        <f>INDEX(MTInputs!$J$1:$AZ$415,$D97,MATCH(Q$5,MTInputs!$J$5:$AZ$5,0))</f>
        <v/>
      </c>
      <c r="R97" s="36">
        <f>INDEX(MTInputs!$J$1:$AZ$415,$D97,MATCH(R$5,MTInputs!$J$5:$AZ$5,0))</f>
        <v/>
      </c>
      <c r="S97" s="36">
        <f>INDEX(MTInputs!$J$1:$AZ$415,$D97,MATCH(S$5,MTInputs!$J$5:$AZ$5,0))</f>
        <v/>
      </c>
      <c r="T97" s="36">
        <f>INDEX(MTInputs!$J$1:$AZ$415,$D97,MATCH(T$5,MTInputs!$J$5:$AZ$5,0))</f>
        <v/>
      </c>
      <c r="U97" s="36">
        <f>INDEX(MTInputs!$J$1:$AZ$415,$D97,MATCH(U$5,MTInputs!$J$5:$AZ$5,0))</f>
        <v/>
      </c>
      <c r="V97" s="36">
        <f>INDEX(MTInputs!$J$1:$AZ$415,$D97,MATCH(V$5,MTInputs!$J$5:$AZ$5,0))</f>
        <v/>
      </c>
      <c r="W97" s="36">
        <f>INDEX(MTInputs!$J$1:$AZ$415,$D97,MATCH(W$5,MTInputs!$J$5:$AZ$5,0))</f>
        <v/>
      </c>
      <c r="X97" s="36">
        <f>INDEX(MTInputs!$J$1:$AZ$415,$D97,MATCH(X$5,MTInputs!$J$5:$AZ$5,0))</f>
        <v/>
      </c>
      <c r="Y97" s="36">
        <f>INDEX(MTInputs!$J$1:$AZ$415,$D97,MATCH(Y$5,MTInputs!$J$5:$AZ$5,0))</f>
        <v/>
      </c>
      <c r="Z97" s="36">
        <f>INDEX(MTInputs!$J$1:$AZ$415,$D97,MATCH(Z$5,MTInputs!$J$5:$AZ$5,0))</f>
        <v/>
      </c>
      <c r="AA97" s="36">
        <f>INDEX(MTInputs!$J$1:$AZ$415,$D97,MATCH(AA$5,MTInputs!$J$5:$AZ$5,0))</f>
        <v/>
      </c>
      <c r="AB97" s="36">
        <f>INDEX(MTInputs!$J$1:$AZ$415,$D97,MATCH(AB$5,MTInputs!$J$5:$AZ$5,0))</f>
        <v/>
      </c>
      <c r="AC97" s="36">
        <f>INDEX(MTInputs!$J$1:$AZ$415,$D97,MATCH(AC$5,MTInputs!$J$5:$AZ$5,0))</f>
        <v/>
      </c>
      <c r="AD97" s="36">
        <f>INDEX(MTInputs!$J$1:$AZ$415,$D97,MATCH(AD$5,MTInputs!$J$5:$AZ$5,0))</f>
        <v/>
      </c>
      <c r="AE97" s="25">
        <f>LOWER(Settings!$C$4)&amp;".mit."&amp;$A97&amp;IF($C97="","","."&amp;$C97&amp;"."&amp;$B97)&amp;IF(INDEX(Variables!$D$5:$D$105,MATCH($A97,Variables!$A$5:$A$105,0))="","","."&amp;INDEX(Variables!$D$5:$D$105,MATCH($A97,Variables!$A$5:$A$105,0)))&amp;"."&amp;AE$5</f>
        <v/>
      </c>
      <c r="AF97" s="35">
        <f>INDEX(MTInputs!$J$1:$AZ$415,$D97,MATCH(AF$5,MTInputs!$J$5:$AZ$5,0))</f>
        <v/>
      </c>
      <c r="AG97" s="36">
        <f>INDEX(MTInputs!$J$1:$AZ$415,$D97,MATCH(AG$5,MTInputs!$J$5:$AZ$5,0))</f>
        <v/>
      </c>
      <c r="AH97" s="36">
        <f>INDEX(MTInputs!$J$1:$AZ$415,$D97,MATCH(AH$5,MTInputs!$J$5:$AZ$5,0))</f>
        <v/>
      </c>
      <c r="AI97" s="36">
        <f>INDEX(MTInputs!$J$1:$AZ$415,$D97,MATCH(AI$5,MTInputs!$J$5:$AZ$5,0))</f>
        <v/>
      </c>
      <c r="AJ97" s="36">
        <f>INDEX(MTInputs!$J$1:$AZ$415,$D97,MATCH(AJ$5,MTInputs!$J$5:$AZ$5,0))</f>
        <v/>
      </c>
      <c r="AK97" s="36">
        <f>INDEX(MTInputs!$J$1:$AZ$415,$D97,MATCH(AK$5,MTInputs!$J$5:$AZ$5,0))</f>
        <v/>
      </c>
      <c r="AL97" s="36">
        <f>INDEX(MTInputs!$J$1:$AZ$415,$D97,MATCH(AL$5,MTInputs!$J$5:$AZ$5,0))</f>
        <v/>
      </c>
      <c r="AM97" s="36">
        <f>INDEX(MTInputs!$J$1:$AZ$415,$D97,MATCH(AM$5,MTInputs!$J$5:$AZ$5,0))</f>
        <v/>
      </c>
      <c r="AN97" s="36">
        <f>INDEX(MTInputs!$J$1:$AZ$415,$D97,MATCH(AN$5,MTInputs!$J$5:$AZ$5,0))</f>
        <v/>
      </c>
      <c r="AO97" s="36">
        <f>INDEX(MTInputs!$J$1:$AZ$415,$D97,MATCH(AO$5,MTInputs!$J$5:$AZ$5,0))</f>
        <v/>
      </c>
      <c r="AP97" s="36">
        <f>INDEX(MTInputs!$J$1:$AZ$415,$D97,MATCH(AP$5,MTInputs!$J$5:$AZ$5,0))</f>
        <v/>
      </c>
      <c r="AQ97" s="36">
        <f>INDEX(MTInputs!$J$1:$AZ$415,$D97,MATCH(AQ$5,MTInputs!$J$5:$AZ$5,0))</f>
        <v/>
      </c>
      <c r="AR97" s="36">
        <f>INDEX(MTInputs!$J$1:$AZ$415,$D97,MATCH(AR$5,MTInputs!$J$5:$AZ$5,0))</f>
        <v/>
      </c>
      <c r="AS97" s="36">
        <f>INDEX(MTInputs!$J$1:$AZ$415,$D97,MATCH(AS$5,MTInputs!$J$5:$AZ$5,0))</f>
        <v/>
      </c>
      <c r="AT97" s="36">
        <f>INDEX(MTInputs!$J$1:$AZ$415,$D97,MATCH(AT$5,MTInputs!$J$5:$AZ$5,0))</f>
        <v/>
      </c>
      <c r="AU97" s="36">
        <f>INDEX(MTInputs!$J$1:$AZ$415,$D97,MATCH(AU$5,MTInputs!$J$5:$AZ$5,0))</f>
        <v/>
      </c>
      <c r="AV97" s="36">
        <f>INDEX(MTInputs!$J$1:$AZ$415,$D97,MATCH(AV$5,MTInputs!$J$5:$AZ$5,0))</f>
        <v/>
      </c>
      <c r="AW97" s="36">
        <f>INDEX(MTInputs!$J$1:$AZ$415,$D97,MATCH(AW$5,MTInputs!$J$5:$AZ$5,0))</f>
        <v/>
      </c>
      <c r="AX97" s="36">
        <f>INDEX(MTInputs!$J$1:$AZ$415,$D97,MATCH(AX$5,MTInputs!$J$5:$AZ$5,0))</f>
        <v/>
      </c>
    </row>
    <row r="98" hidden="1" outlineLevel="1">
      <c r="A98" s="5" t="inlineStr">
        <is>
          <t>D_ETSAuctCont</t>
        </is>
      </c>
      <c r="B98" s="5" t="inlineStr"/>
      <c r="C98" s="5" t="inlineStr"/>
      <c r="D98" s="8" t="n">
        <v>92</v>
      </c>
      <c r="H98" s="5">
        <f>INDEX(Variables!$B$5:$B$105,MATCH($A98,Variables!$A$5:$A$105,0))&amp;IF($C98="",""," | "&amp;INDEX(Mapping!$B$5:$B$26,MATCH($C98,Mapping!$A$5:$A$26,0))&amp;" | "&amp;INDEX(Mapping!$B$30:$B$41,MATCH($B98,Mapping!$A$30:$A$41,0)))</f>
        <v/>
      </c>
      <c r="I98" s="5">
        <f>INDEX(Variables!$C$5:$C$105,MATCH($A98,Variables!$A$5:$A$105,0))</f>
        <v/>
      </c>
      <c r="J98" s="5">
        <f>INDEX(Variables!$E$5:$E$105,MATCH($A98,Variables!$A$5:$A$105,0))</f>
        <v/>
      </c>
      <c r="K98" s="25">
        <f>LOWER(Settings!$C$4)&amp;".mit."&amp;$A98&amp;IF($C98="","","."&amp;$C98&amp;"."&amp;$B98)&amp;IF(INDEX(Variables!$D$5:$D$105,MATCH($A98,Variables!$A$5:$A$105,0))="","","."&amp;INDEX(Variables!$D$5:$D$105,MATCH($A98,Variables!$A$5:$A$105,0)))&amp;"."&amp;K$5</f>
        <v/>
      </c>
      <c r="L98" s="35">
        <f>INDEX(MTInputs!$J$1:$AZ$415,$D98,MATCH(L$5,MTInputs!$J$5:$AZ$5,0))</f>
        <v/>
      </c>
      <c r="M98" s="36">
        <f>INDEX(MTInputs!$J$1:$AZ$415,$D98,MATCH(M$5,MTInputs!$J$5:$AZ$5,0))</f>
        <v/>
      </c>
      <c r="N98" s="36">
        <f>INDEX(MTInputs!$J$1:$AZ$415,$D98,MATCH(N$5,MTInputs!$J$5:$AZ$5,0))</f>
        <v/>
      </c>
      <c r="O98" s="36">
        <f>INDEX(MTInputs!$J$1:$AZ$415,$D98,MATCH(O$5,MTInputs!$J$5:$AZ$5,0))</f>
        <v/>
      </c>
      <c r="P98" s="36">
        <f>INDEX(MTInputs!$J$1:$AZ$415,$D98,MATCH(P$5,MTInputs!$J$5:$AZ$5,0))</f>
        <v/>
      </c>
      <c r="Q98" s="36">
        <f>INDEX(MTInputs!$J$1:$AZ$415,$D98,MATCH(Q$5,MTInputs!$J$5:$AZ$5,0))</f>
        <v/>
      </c>
      <c r="R98" s="36">
        <f>INDEX(MTInputs!$J$1:$AZ$415,$D98,MATCH(R$5,MTInputs!$J$5:$AZ$5,0))</f>
        <v/>
      </c>
      <c r="S98" s="36">
        <f>INDEX(MTInputs!$J$1:$AZ$415,$D98,MATCH(S$5,MTInputs!$J$5:$AZ$5,0))</f>
        <v/>
      </c>
      <c r="T98" s="36">
        <f>INDEX(MTInputs!$J$1:$AZ$415,$D98,MATCH(T$5,MTInputs!$J$5:$AZ$5,0))</f>
        <v/>
      </c>
      <c r="U98" s="36">
        <f>INDEX(MTInputs!$J$1:$AZ$415,$D98,MATCH(U$5,MTInputs!$J$5:$AZ$5,0))</f>
        <v/>
      </c>
      <c r="V98" s="36">
        <f>INDEX(MTInputs!$J$1:$AZ$415,$D98,MATCH(V$5,MTInputs!$J$5:$AZ$5,0))</f>
        <v/>
      </c>
      <c r="W98" s="36">
        <f>INDEX(MTInputs!$J$1:$AZ$415,$D98,MATCH(W$5,MTInputs!$J$5:$AZ$5,0))</f>
        <v/>
      </c>
      <c r="X98" s="36">
        <f>INDEX(MTInputs!$J$1:$AZ$415,$D98,MATCH(X$5,MTInputs!$J$5:$AZ$5,0))</f>
        <v/>
      </c>
      <c r="Y98" s="36">
        <f>INDEX(MTInputs!$J$1:$AZ$415,$D98,MATCH(Y$5,MTInputs!$J$5:$AZ$5,0))</f>
        <v/>
      </c>
      <c r="Z98" s="36">
        <f>INDEX(MTInputs!$J$1:$AZ$415,$D98,MATCH(Z$5,MTInputs!$J$5:$AZ$5,0))</f>
        <v/>
      </c>
      <c r="AA98" s="36">
        <f>INDEX(MTInputs!$J$1:$AZ$415,$D98,MATCH(AA$5,MTInputs!$J$5:$AZ$5,0))</f>
        <v/>
      </c>
      <c r="AB98" s="36">
        <f>INDEX(MTInputs!$J$1:$AZ$415,$D98,MATCH(AB$5,MTInputs!$J$5:$AZ$5,0))</f>
        <v/>
      </c>
      <c r="AC98" s="36">
        <f>INDEX(MTInputs!$J$1:$AZ$415,$D98,MATCH(AC$5,MTInputs!$J$5:$AZ$5,0))</f>
        <v/>
      </c>
      <c r="AD98" s="36">
        <f>INDEX(MTInputs!$J$1:$AZ$415,$D98,MATCH(AD$5,MTInputs!$J$5:$AZ$5,0))</f>
        <v/>
      </c>
      <c r="AE98" s="25">
        <f>LOWER(Settings!$C$4)&amp;".mit."&amp;$A98&amp;IF($C98="","","."&amp;$C98&amp;"."&amp;$B98)&amp;IF(INDEX(Variables!$D$5:$D$105,MATCH($A98,Variables!$A$5:$A$105,0))="","","."&amp;INDEX(Variables!$D$5:$D$105,MATCH($A98,Variables!$A$5:$A$105,0)))&amp;"."&amp;AE$5</f>
        <v/>
      </c>
      <c r="AF98" s="35">
        <f>INDEX(MTInputs!$J$1:$AZ$415,$D98,MATCH(AF$5,MTInputs!$J$5:$AZ$5,0))</f>
        <v/>
      </c>
      <c r="AG98" s="36">
        <f>INDEX(MTInputs!$J$1:$AZ$415,$D98,MATCH(AG$5,MTInputs!$J$5:$AZ$5,0))</f>
        <v/>
      </c>
      <c r="AH98" s="36">
        <f>INDEX(MTInputs!$J$1:$AZ$415,$D98,MATCH(AH$5,MTInputs!$J$5:$AZ$5,0))</f>
        <v/>
      </c>
      <c r="AI98" s="36">
        <f>INDEX(MTInputs!$J$1:$AZ$415,$D98,MATCH(AI$5,MTInputs!$J$5:$AZ$5,0))</f>
        <v/>
      </c>
      <c r="AJ98" s="36">
        <f>INDEX(MTInputs!$J$1:$AZ$415,$D98,MATCH(AJ$5,MTInputs!$J$5:$AZ$5,0))</f>
        <v/>
      </c>
      <c r="AK98" s="36">
        <f>INDEX(MTInputs!$J$1:$AZ$415,$D98,MATCH(AK$5,MTInputs!$J$5:$AZ$5,0))</f>
        <v/>
      </c>
      <c r="AL98" s="36">
        <f>INDEX(MTInputs!$J$1:$AZ$415,$D98,MATCH(AL$5,MTInputs!$J$5:$AZ$5,0))</f>
        <v/>
      </c>
      <c r="AM98" s="36">
        <f>INDEX(MTInputs!$J$1:$AZ$415,$D98,MATCH(AM$5,MTInputs!$J$5:$AZ$5,0))</f>
        <v/>
      </c>
      <c r="AN98" s="36">
        <f>INDEX(MTInputs!$J$1:$AZ$415,$D98,MATCH(AN$5,MTInputs!$J$5:$AZ$5,0))</f>
        <v/>
      </c>
      <c r="AO98" s="36">
        <f>INDEX(MTInputs!$J$1:$AZ$415,$D98,MATCH(AO$5,MTInputs!$J$5:$AZ$5,0))</f>
        <v/>
      </c>
      <c r="AP98" s="36">
        <f>INDEX(MTInputs!$J$1:$AZ$415,$D98,MATCH(AP$5,MTInputs!$J$5:$AZ$5,0))</f>
        <v/>
      </c>
      <c r="AQ98" s="36">
        <f>INDEX(MTInputs!$J$1:$AZ$415,$D98,MATCH(AQ$5,MTInputs!$J$5:$AZ$5,0))</f>
        <v/>
      </c>
      <c r="AR98" s="36">
        <f>INDEX(MTInputs!$J$1:$AZ$415,$D98,MATCH(AR$5,MTInputs!$J$5:$AZ$5,0))</f>
        <v/>
      </c>
      <c r="AS98" s="36">
        <f>INDEX(MTInputs!$J$1:$AZ$415,$D98,MATCH(AS$5,MTInputs!$J$5:$AZ$5,0))</f>
        <v/>
      </c>
      <c r="AT98" s="36">
        <f>INDEX(MTInputs!$J$1:$AZ$415,$D98,MATCH(AT$5,MTInputs!$J$5:$AZ$5,0))</f>
        <v/>
      </c>
      <c r="AU98" s="36">
        <f>INDEX(MTInputs!$J$1:$AZ$415,$D98,MATCH(AU$5,MTInputs!$J$5:$AZ$5,0))</f>
        <v/>
      </c>
      <c r="AV98" s="36">
        <f>INDEX(MTInputs!$J$1:$AZ$415,$D98,MATCH(AV$5,MTInputs!$J$5:$AZ$5,0))</f>
        <v/>
      </c>
      <c r="AW98" s="36">
        <f>INDEX(MTInputs!$J$1:$AZ$415,$D98,MATCH(AW$5,MTInputs!$J$5:$AZ$5,0))</f>
        <v/>
      </c>
      <c r="AX98" s="36">
        <f>INDEX(MTInputs!$J$1:$AZ$415,$D98,MATCH(AX$5,MTInputs!$J$5:$AZ$5,0))</f>
        <v/>
      </c>
    </row>
    <row r="99" hidden="1" outlineLevel="1">
      <c r="H99" s="34" t="inlineStr">
        <is>
          <t>ETS sector coverage (MTInputs rows 99-115) and effective coverage (ETS applied and started)</t>
        </is>
      </c>
    </row>
    <row r="100" hidden="1" outlineLevel="1">
      <c r="A100" s="5" t="inlineStr">
        <is>
          <t>etscov</t>
        </is>
      </c>
      <c r="B100" s="5" t="inlineStr">
        <is>
          <t>all</t>
        </is>
      </c>
      <c r="C100" s="5" t="inlineStr">
        <is>
          <t>pow</t>
        </is>
      </c>
      <c r="D100" s="8" t="n">
        <v>99</v>
      </c>
      <c r="H100" s="5">
        <f>INDEX(Variables!$B$5:$B$105,MATCH($A100,Variables!$A$5:$A$105,0))&amp;IF($C100="",""," | "&amp;INDEX(Mapping!$B$5:$B$26,MATCH($C100,Mapping!$A$5:$A$26,0))&amp;" | "&amp;INDEX(Mapping!$B$30:$B$41,MATCH($B100,Mapping!$A$30:$A$41,0)))</f>
        <v/>
      </c>
      <c r="I100" s="5">
        <f>INDEX(Variables!$C$5:$C$105,MATCH($A100,Variables!$A$5:$A$105,0))</f>
        <v/>
      </c>
      <c r="J100" s="5">
        <f>INDEX(Variables!$E$5:$E$105,MATCH($A100,Variables!$A$5:$A$105,0))</f>
        <v/>
      </c>
      <c r="K100" s="25">
        <f>LOWER(Settings!$C$4)&amp;".mit."&amp;$A100&amp;IF($C100="","","."&amp;$C100&amp;"."&amp;$B100)&amp;IF(INDEX(Variables!$D$5:$D$105,MATCH($A100,Variables!$A$5:$A$105,0))="","","."&amp;INDEX(Variables!$D$5:$D$105,MATCH($A100,Variables!$A$5:$A$105,0)))&amp;"."&amp;K$5</f>
        <v/>
      </c>
      <c r="L100" s="35">
        <f>INDEX(MTInputs!$J$1:$AZ$415,$D100,MATCH(L$5,MTInputs!$J$5:$AZ$5,0))</f>
        <v/>
      </c>
      <c r="M100" s="36">
        <f>INDEX(MTInputs!$J$1:$AZ$415,$D100,MATCH(M$5,MTInputs!$J$5:$AZ$5,0))</f>
        <v/>
      </c>
      <c r="N100" s="36">
        <f>INDEX(MTInputs!$J$1:$AZ$415,$D100,MATCH(N$5,MTInputs!$J$5:$AZ$5,0))</f>
        <v/>
      </c>
      <c r="O100" s="36">
        <f>INDEX(MTInputs!$J$1:$AZ$415,$D100,MATCH(O$5,MTInputs!$J$5:$AZ$5,0))</f>
        <v/>
      </c>
      <c r="P100" s="36">
        <f>INDEX(MTInputs!$J$1:$AZ$415,$D100,MATCH(P$5,MTInputs!$J$5:$AZ$5,0))</f>
        <v/>
      </c>
      <c r="Q100" s="36">
        <f>INDEX(MTInputs!$J$1:$AZ$415,$D100,MATCH(Q$5,MTInputs!$J$5:$AZ$5,0))</f>
        <v/>
      </c>
      <c r="R100" s="36">
        <f>INDEX(MTInputs!$J$1:$AZ$415,$D100,MATCH(R$5,MTInputs!$J$5:$AZ$5,0))</f>
        <v/>
      </c>
      <c r="S100" s="36">
        <f>INDEX(MTInputs!$J$1:$AZ$415,$D100,MATCH(S$5,MTInputs!$J$5:$AZ$5,0))</f>
        <v/>
      </c>
      <c r="T100" s="36">
        <f>INDEX(MTInputs!$J$1:$AZ$415,$D100,MATCH(T$5,MTInputs!$J$5:$AZ$5,0))</f>
        <v/>
      </c>
      <c r="U100" s="36">
        <f>INDEX(MTInputs!$J$1:$AZ$415,$D100,MATCH(U$5,MTInputs!$J$5:$AZ$5,0))</f>
        <v/>
      </c>
      <c r="V100" s="36">
        <f>INDEX(MTInputs!$J$1:$AZ$415,$D100,MATCH(V$5,MTInputs!$J$5:$AZ$5,0))</f>
        <v/>
      </c>
      <c r="W100" s="36">
        <f>INDEX(MTInputs!$J$1:$AZ$415,$D100,MATCH(W$5,MTInputs!$J$5:$AZ$5,0))</f>
        <v/>
      </c>
      <c r="X100" s="36">
        <f>INDEX(MTInputs!$J$1:$AZ$415,$D100,MATCH(X$5,MTInputs!$J$5:$AZ$5,0))</f>
        <v/>
      </c>
      <c r="Y100" s="36">
        <f>INDEX(MTInputs!$J$1:$AZ$415,$D100,MATCH(Y$5,MTInputs!$J$5:$AZ$5,0))</f>
        <v/>
      </c>
      <c r="Z100" s="36">
        <f>INDEX(MTInputs!$J$1:$AZ$415,$D100,MATCH(Z$5,MTInputs!$J$5:$AZ$5,0))</f>
        <v/>
      </c>
      <c r="AA100" s="36">
        <f>INDEX(MTInputs!$J$1:$AZ$415,$D100,MATCH(AA$5,MTInputs!$J$5:$AZ$5,0))</f>
        <v/>
      </c>
      <c r="AB100" s="36">
        <f>INDEX(MTInputs!$J$1:$AZ$415,$D100,MATCH(AB$5,MTInputs!$J$5:$AZ$5,0))</f>
        <v/>
      </c>
      <c r="AC100" s="36">
        <f>INDEX(MTInputs!$J$1:$AZ$415,$D100,MATCH(AC$5,MTInputs!$J$5:$AZ$5,0))</f>
        <v/>
      </c>
      <c r="AD100" s="36">
        <f>INDEX(MTInputs!$J$1:$AZ$415,$D100,MATCH(AD$5,MTInputs!$J$5:$AZ$5,0))</f>
        <v/>
      </c>
      <c r="AE100" s="25">
        <f>LOWER(Settings!$C$4)&amp;".mit."&amp;$A100&amp;IF($C100="","","."&amp;$C100&amp;"."&amp;$B100)&amp;IF(INDEX(Variables!$D$5:$D$105,MATCH($A100,Variables!$A$5:$A$105,0))="","","."&amp;INDEX(Variables!$D$5:$D$105,MATCH($A100,Variables!$A$5:$A$105,0)))&amp;"."&amp;AE$5</f>
        <v/>
      </c>
      <c r="AF100" s="35">
        <f>INDEX(MTInputs!$J$1:$AZ$415,$D100,MATCH(AF$5,MTInputs!$J$5:$AZ$5,0))</f>
        <v/>
      </c>
      <c r="AG100" s="36">
        <f>INDEX(MTInputs!$J$1:$AZ$415,$D100,MATCH(AG$5,MTInputs!$J$5:$AZ$5,0))</f>
        <v/>
      </c>
      <c r="AH100" s="36">
        <f>INDEX(MTInputs!$J$1:$AZ$415,$D100,MATCH(AH$5,MTInputs!$J$5:$AZ$5,0))</f>
        <v/>
      </c>
      <c r="AI100" s="36">
        <f>INDEX(MTInputs!$J$1:$AZ$415,$D100,MATCH(AI$5,MTInputs!$J$5:$AZ$5,0))</f>
        <v/>
      </c>
      <c r="AJ100" s="36">
        <f>INDEX(MTInputs!$J$1:$AZ$415,$D100,MATCH(AJ$5,MTInputs!$J$5:$AZ$5,0))</f>
        <v/>
      </c>
      <c r="AK100" s="36">
        <f>INDEX(MTInputs!$J$1:$AZ$415,$D100,MATCH(AK$5,MTInputs!$J$5:$AZ$5,0))</f>
        <v/>
      </c>
      <c r="AL100" s="36">
        <f>INDEX(MTInputs!$J$1:$AZ$415,$D100,MATCH(AL$5,MTInputs!$J$5:$AZ$5,0))</f>
        <v/>
      </c>
      <c r="AM100" s="36">
        <f>INDEX(MTInputs!$J$1:$AZ$415,$D100,MATCH(AM$5,MTInputs!$J$5:$AZ$5,0))</f>
        <v/>
      </c>
      <c r="AN100" s="36">
        <f>INDEX(MTInputs!$J$1:$AZ$415,$D100,MATCH(AN$5,MTInputs!$J$5:$AZ$5,0))</f>
        <v/>
      </c>
      <c r="AO100" s="36">
        <f>INDEX(MTInputs!$J$1:$AZ$415,$D100,MATCH(AO$5,MTInputs!$J$5:$AZ$5,0))</f>
        <v/>
      </c>
      <c r="AP100" s="36">
        <f>INDEX(MTInputs!$J$1:$AZ$415,$D100,MATCH(AP$5,MTInputs!$J$5:$AZ$5,0))</f>
        <v/>
      </c>
      <c r="AQ100" s="36">
        <f>INDEX(MTInputs!$J$1:$AZ$415,$D100,MATCH(AQ$5,MTInputs!$J$5:$AZ$5,0))</f>
        <v/>
      </c>
      <c r="AR100" s="36">
        <f>INDEX(MTInputs!$J$1:$AZ$415,$D100,MATCH(AR$5,MTInputs!$J$5:$AZ$5,0))</f>
        <v/>
      </c>
      <c r="AS100" s="36">
        <f>INDEX(MTInputs!$J$1:$AZ$415,$D100,MATCH(AS$5,MTInputs!$J$5:$AZ$5,0))</f>
        <v/>
      </c>
      <c r="AT100" s="36">
        <f>INDEX(MTInputs!$J$1:$AZ$415,$D100,MATCH(AT$5,MTInputs!$J$5:$AZ$5,0))</f>
        <v/>
      </c>
      <c r="AU100" s="36">
        <f>INDEX(MTInputs!$J$1:$AZ$415,$D100,MATCH(AU$5,MTInputs!$J$5:$AZ$5,0))</f>
        <v/>
      </c>
      <c r="AV100" s="36">
        <f>INDEX(MTInputs!$J$1:$AZ$415,$D100,MATCH(AV$5,MTInputs!$J$5:$AZ$5,0))</f>
        <v/>
      </c>
      <c r="AW100" s="36">
        <f>INDEX(MTInputs!$J$1:$AZ$415,$D100,MATCH(AW$5,MTInputs!$J$5:$AZ$5,0))</f>
        <v/>
      </c>
      <c r="AX100" s="36">
        <f>INDEX(MTInputs!$J$1:$AZ$415,$D100,MATCH(AX$5,MTInputs!$J$5:$AZ$5,0))</f>
        <v/>
      </c>
    </row>
    <row r="101" hidden="1" outlineLevel="1">
      <c r="A101" s="5" t="inlineStr">
        <is>
          <t>etscov</t>
        </is>
      </c>
      <c r="B101" s="5" t="inlineStr">
        <is>
          <t>all</t>
        </is>
      </c>
      <c r="C101" s="5" t="inlineStr">
        <is>
          <t>rod</t>
        </is>
      </c>
      <c r="D101" s="8" t="n">
        <v>100</v>
      </c>
      <c r="H101" s="5">
        <f>INDEX(Variables!$B$5:$B$105,MATCH($A101,Variables!$A$5:$A$105,0))&amp;IF($C101="",""," | "&amp;INDEX(Mapping!$B$5:$B$26,MATCH($C101,Mapping!$A$5:$A$26,0))&amp;" | "&amp;INDEX(Mapping!$B$30:$B$41,MATCH($B101,Mapping!$A$30:$A$41,0)))</f>
        <v/>
      </c>
      <c r="I101" s="5">
        <f>INDEX(Variables!$C$5:$C$105,MATCH($A101,Variables!$A$5:$A$105,0))</f>
        <v/>
      </c>
      <c r="J101" s="5">
        <f>INDEX(Variables!$E$5:$E$105,MATCH($A101,Variables!$A$5:$A$105,0))</f>
        <v/>
      </c>
      <c r="K101" s="25">
        <f>LOWER(Settings!$C$4)&amp;".mit."&amp;$A101&amp;IF($C101="","","."&amp;$C101&amp;"."&amp;$B101)&amp;IF(INDEX(Variables!$D$5:$D$105,MATCH($A101,Variables!$A$5:$A$105,0))="","","."&amp;INDEX(Variables!$D$5:$D$105,MATCH($A101,Variables!$A$5:$A$105,0)))&amp;"."&amp;K$5</f>
        <v/>
      </c>
      <c r="L101" s="35">
        <f>INDEX(MTInputs!$J$1:$AZ$415,$D101,MATCH(L$5,MTInputs!$J$5:$AZ$5,0))</f>
        <v/>
      </c>
      <c r="M101" s="36">
        <f>INDEX(MTInputs!$J$1:$AZ$415,$D101,MATCH(M$5,MTInputs!$J$5:$AZ$5,0))</f>
        <v/>
      </c>
      <c r="N101" s="36">
        <f>INDEX(MTInputs!$J$1:$AZ$415,$D101,MATCH(N$5,MTInputs!$J$5:$AZ$5,0))</f>
        <v/>
      </c>
      <c r="O101" s="36">
        <f>INDEX(MTInputs!$J$1:$AZ$415,$D101,MATCH(O$5,MTInputs!$J$5:$AZ$5,0))</f>
        <v/>
      </c>
      <c r="P101" s="36">
        <f>INDEX(MTInputs!$J$1:$AZ$415,$D101,MATCH(P$5,MTInputs!$J$5:$AZ$5,0))</f>
        <v/>
      </c>
      <c r="Q101" s="36">
        <f>INDEX(MTInputs!$J$1:$AZ$415,$D101,MATCH(Q$5,MTInputs!$J$5:$AZ$5,0))</f>
        <v/>
      </c>
      <c r="R101" s="36">
        <f>INDEX(MTInputs!$J$1:$AZ$415,$D101,MATCH(R$5,MTInputs!$J$5:$AZ$5,0))</f>
        <v/>
      </c>
      <c r="S101" s="36">
        <f>INDEX(MTInputs!$J$1:$AZ$415,$D101,MATCH(S$5,MTInputs!$J$5:$AZ$5,0))</f>
        <v/>
      </c>
      <c r="T101" s="36">
        <f>INDEX(MTInputs!$J$1:$AZ$415,$D101,MATCH(T$5,MTInputs!$J$5:$AZ$5,0))</f>
        <v/>
      </c>
      <c r="U101" s="36">
        <f>INDEX(MTInputs!$J$1:$AZ$415,$D101,MATCH(U$5,MTInputs!$J$5:$AZ$5,0))</f>
        <v/>
      </c>
      <c r="V101" s="36">
        <f>INDEX(MTInputs!$J$1:$AZ$415,$D101,MATCH(V$5,MTInputs!$J$5:$AZ$5,0))</f>
        <v/>
      </c>
      <c r="W101" s="36">
        <f>INDEX(MTInputs!$J$1:$AZ$415,$D101,MATCH(W$5,MTInputs!$J$5:$AZ$5,0))</f>
        <v/>
      </c>
      <c r="X101" s="36">
        <f>INDEX(MTInputs!$J$1:$AZ$415,$D101,MATCH(X$5,MTInputs!$J$5:$AZ$5,0))</f>
        <v/>
      </c>
      <c r="Y101" s="36">
        <f>INDEX(MTInputs!$J$1:$AZ$415,$D101,MATCH(Y$5,MTInputs!$J$5:$AZ$5,0))</f>
        <v/>
      </c>
      <c r="Z101" s="36">
        <f>INDEX(MTInputs!$J$1:$AZ$415,$D101,MATCH(Z$5,MTInputs!$J$5:$AZ$5,0))</f>
        <v/>
      </c>
      <c r="AA101" s="36">
        <f>INDEX(MTInputs!$J$1:$AZ$415,$D101,MATCH(AA$5,MTInputs!$J$5:$AZ$5,0))</f>
        <v/>
      </c>
      <c r="AB101" s="36">
        <f>INDEX(MTInputs!$J$1:$AZ$415,$D101,MATCH(AB$5,MTInputs!$J$5:$AZ$5,0))</f>
        <v/>
      </c>
      <c r="AC101" s="36">
        <f>INDEX(MTInputs!$J$1:$AZ$415,$D101,MATCH(AC$5,MTInputs!$J$5:$AZ$5,0))</f>
        <v/>
      </c>
      <c r="AD101" s="36">
        <f>INDEX(MTInputs!$J$1:$AZ$415,$D101,MATCH(AD$5,MTInputs!$J$5:$AZ$5,0))</f>
        <v/>
      </c>
      <c r="AE101" s="25">
        <f>LOWER(Settings!$C$4)&amp;".mit."&amp;$A101&amp;IF($C101="","","."&amp;$C101&amp;"."&amp;$B101)&amp;IF(INDEX(Variables!$D$5:$D$105,MATCH($A101,Variables!$A$5:$A$105,0))="","","."&amp;INDEX(Variables!$D$5:$D$105,MATCH($A101,Variables!$A$5:$A$105,0)))&amp;"."&amp;AE$5</f>
        <v/>
      </c>
      <c r="AF101" s="35">
        <f>INDEX(MTInputs!$J$1:$AZ$415,$D101,MATCH(AF$5,MTInputs!$J$5:$AZ$5,0))</f>
        <v/>
      </c>
      <c r="AG101" s="36">
        <f>INDEX(MTInputs!$J$1:$AZ$415,$D101,MATCH(AG$5,MTInputs!$J$5:$AZ$5,0))</f>
        <v/>
      </c>
      <c r="AH101" s="36">
        <f>INDEX(MTInputs!$J$1:$AZ$415,$D101,MATCH(AH$5,MTInputs!$J$5:$AZ$5,0))</f>
        <v/>
      </c>
      <c r="AI101" s="36">
        <f>INDEX(MTInputs!$J$1:$AZ$415,$D101,MATCH(AI$5,MTInputs!$J$5:$AZ$5,0))</f>
        <v/>
      </c>
      <c r="AJ101" s="36">
        <f>INDEX(MTInputs!$J$1:$AZ$415,$D101,MATCH(AJ$5,MTInputs!$J$5:$AZ$5,0))</f>
        <v/>
      </c>
      <c r="AK101" s="36">
        <f>INDEX(MTInputs!$J$1:$AZ$415,$D101,MATCH(AK$5,MTInputs!$J$5:$AZ$5,0))</f>
        <v/>
      </c>
      <c r="AL101" s="36">
        <f>INDEX(MTInputs!$J$1:$AZ$415,$D101,MATCH(AL$5,MTInputs!$J$5:$AZ$5,0))</f>
        <v/>
      </c>
      <c r="AM101" s="36">
        <f>INDEX(MTInputs!$J$1:$AZ$415,$D101,MATCH(AM$5,MTInputs!$J$5:$AZ$5,0))</f>
        <v/>
      </c>
      <c r="AN101" s="36">
        <f>INDEX(MTInputs!$J$1:$AZ$415,$D101,MATCH(AN$5,MTInputs!$J$5:$AZ$5,0))</f>
        <v/>
      </c>
      <c r="AO101" s="36">
        <f>INDEX(MTInputs!$J$1:$AZ$415,$D101,MATCH(AO$5,MTInputs!$J$5:$AZ$5,0))</f>
        <v/>
      </c>
      <c r="AP101" s="36">
        <f>INDEX(MTInputs!$J$1:$AZ$415,$D101,MATCH(AP$5,MTInputs!$J$5:$AZ$5,0))</f>
        <v/>
      </c>
      <c r="AQ101" s="36">
        <f>INDEX(MTInputs!$J$1:$AZ$415,$D101,MATCH(AQ$5,MTInputs!$J$5:$AZ$5,0))</f>
        <v/>
      </c>
      <c r="AR101" s="36">
        <f>INDEX(MTInputs!$J$1:$AZ$415,$D101,MATCH(AR$5,MTInputs!$J$5:$AZ$5,0))</f>
        <v/>
      </c>
      <c r="AS101" s="36">
        <f>INDEX(MTInputs!$J$1:$AZ$415,$D101,MATCH(AS$5,MTInputs!$J$5:$AZ$5,0))</f>
        <v/>
      </c>
      <c r="AT101" s="36">
        <f>INDEX(MTInputs!$J$1:$AZ$415,$D101,MATCH(AT$5,MTInputs!$J$5:$AZ$5,0))</f>
        <v/>
      </c>
      <c r="AU101" s="36">
        <f>INDEX(MTInputs!$J$1:$AZ$415,$D101,MATCH(AU$5,MTInputs!$J$5:$AZ$5,0))</f>
        <v/>
      </c>
      <c r="AV101" s="36">
        <f>INDEX(MTInputs!$J$1:$AZ$415,$D101,MATCH(AV$5,MTInputs!$J$5:$AZ$5,0))</f>
        <v/>
      </c>
      <c r="AW101" s="36">
        <f>INDEX(MTInputs!$J$1:$AZ$415,$D101,MATCH(AW$5,MTInputs!$J$5:$AZ$5,0))</f>
        <v/>
      </c>
      <c r="AX101" s="36">
        <f>INDEX(MTInputs!$J$1:$AZ$415,$D101,MATCH(AX$5,MTInputs!$J$5:$AZ$5,0))</f>
        <v/>
      </c>
    </row>
    <row r="102" hidden="1" outlineLevel="1">
      <c r="A102" s="5" t="inlineStr">
        <is>
          <t>etscov</t>
        </is>
      </c>
      <c r="B102" s="5" t="inlineStr">
        <is>
          <t>all</t>
        </is>
      </c>
      <c r="C102" s="5" t="inlineStr">
        <is>
          <t>ral</t>
        </is>
      </c>
      <c r="D102" s="8" t="n">
        <v>101</v>
      </c>
      <c r="H102" s="5">
        <f>INDEX(Variables!$B$5:$B$105,MATCH($A102,Variables!$A$5:$A$105,0))&amp;IF($C102="",""," | "&amp;INDEX(Mapping!$B$5:$B$26,MATCH($C102,Mapping!$A$5:$A$26,0))&amp;" | "&amp;INDEX(Mapping!$B$30:$B$41,MATCH($B102,Mapping!$A$30:$A$41,0)))</f>
        <v/>
      </c>
      <c r="I102" s="5">
        <f>INDEX(Variables!$C$5:$C$105,MATCH($A102,Variables!$A$5:$A$105,0))</f>
        <v/>
      </c>
      <c r="J102" s="5">
        <f>INDEX(Variables!$E$5:$E$105,MATCH($A102,Variables!$A$5:$A$105,0))</f>
        <v/>
      </c>
      <c r="K102" s="25">
        <f>LOWER(Settings!$C$4)&amp;".mit."&amp;$A102&amp;IF($C102="","","."&amp;$C102&amp;"."&amp;$B102)&amp;IF(INDEX(Variables!$D$5:$D$105,MATCH($A102,Variables!$A$5:$A$105,0))="","","."&amp;INDEX(Variables!$D$5:$D$105,MATCH($A102,Variables!$A$5:$A$105,0)))&amp;"."&amp;K$5</f>
        <v/>
      </c>
      <c r="L102" s="35">
        <f>INDEX(MTInputs!$J$1:$AZ$415,$D102,MATCH(L$5,MTInputs!$J$5:$AZ$5,0))</f>
        <v/>
      </c>
      <c r="M102" s="36">
        <f>INDEX(MTInputs!$J$1:$AZ$415,$D102,MATCH(M$5,MTInputs!$J$5:$AZ$5,0))</f>
        <v/>
      </c>
      <c r="N102" s="36">
        <f>INDEX(MTInputs!$J$1:$AZ$415,$D102,MATCH(N$5,MTInputs!$J$5:$AZ$5,0))</f>
        <v/>
      </c>
      <c r="O102" s="36">
        <f>INDEX(MTInputs!$J$1:$AZ$415,$D102,MATCH(O$5,MTInputs!$J$5:$AZ$5,0))</f>
        <v/>
      </c>
      <c r="P102" s="36">
        <f>INDEX(MTInputs!$J$1:$AZ$415,$D102,MATCH(P$5,MTInputs!$J$5:$AZ$5,0))</f>
        <v/>
      </c>
      <c r="Q102" s="36">
        <f>INDEX(MTInputs!$J$1:$AZ$415,$D102,MATCH(Q$5,MTInputs!$J$5:$AZ$5,0))</f>
        <v/>
      </c>
      <c r="R102" s="36">
        <f>INDEX(MTInputs!$J$1:$AZ$415,$D102,MATCH(R$5,MTInputs!$J$5:$AZ$5,0))</f>
        <v/>
      </c>
      <c r="S102" s="36">
        <f>INDEX(MTInputs!$J$1:$AZ$415,$D102,MATCH(S$5,MTInputs!$J$5:$AZ$5,0))</f>
        <v/>
      </c>
      <c r="T102" s="36">
        <f>INDEX(MTInputs!$J$1:$AZ$415,$D102,MATCH(T$5,MTInputs!$J$5:$AZ$5,0))</f>
        <v/>
      </c>
      <c r="U102" s="36">
        <f>INDEX(MTInputs!$J$1:$AZ$415,$D102,MATCH(U$5,MTInputs!$J$5:$AZ$5,0))</f>
        <v/>
      </c>
      <c r="V102" s="36">
        <f>INDEX(MTInputs!$J$1:$AZ$415,$D102,MATCH(V$5,MTInputs!$J$5:$AZ$5,0))</f>
        <v/>
      </c>
      <c r="W102" s="36">
        <f>INDEX(MTInputs!$J$1:$AZ$415,$D102,MATCH(W$5,MTInputs!$J$5:$AZ$5,0))</f>
        <v/>
      </c>
      <c r="X102" s="36">
        <f>INDEX(MTInputs!$J$1:$AZ$415,$D102,MATCH(X$5,MTInputs!$J$5:$AZ$5,0))</f>
        <v/>
      </c>
      <c r="Y102" s="36">
        <f>INDEX(MTInputs!$J$1:$AZ$415,$D102,MATCH(Y$5,MTInputs!$J$5:$AZ$5,0))</f>
        <v/>
      </c>
      <c r="Z102" s="36">
        <f>INDEX(MTInputs!$J$1:$AZ$415,$D102,MATCH(Z$5,MTInputs!$J$5:$AZ$5,0))</f>
        <v/>
      </c>
      <c r="AA102" s="36">
        <f>INDEX(MTInputs!$J$1:$AZ$415,$D102,MATCH(AA$5,MTInputs!$J$5:$AZ$5,0))</f>
        <v/>
      </c>
      <c r="AB102" s="36">
        <f>INDEX(MTInputs!$J$1:$AZ$415,$D102,MATCH(AB$5,MTInputs!$J$5:$AZ$5,0))</f>
        <v/>
      </c>
      <c r="AC102" s="36">
        <f>INDEX(MTInputs!$J$1:$AZ$415,$D102,MATCH(AC$5,MTInputs!$J$5:$AZ$5,0))</f>
        <v/>
      </c>
      <c r="AD102" s="36">
        <f>INDEX(MTInputs!$J$1:$AZ$415,$D102,MATCH(AD$5,MTInputs!$J$5:$AZ$5,0))</f>
        <v/>
      </c>
      <c r="AE102" s="25">
        <f>LOWER(Settings!$C$4)&amp;".mit."&amp;$A102&amp;IF($C102="","","."&amp;$C102&amp;"."&amp;$B102)&amp;IF(INDEX(Variables!$D$5:$D$105,MATCH($A102,Variables!$A$5:$A$105,0))="","","."&amp;INDEX(Variables!$D$5:$D$105,MATCH($A102,Variables!$A$5:$A$105,0)))&amp;"."&amp;AE$5</f>
        <v/>
      </c>
      <c r="AF102" s="35">
        <f>INDEX(MTInputs!$J$1:$AZ$415,$D102,MATCH(AF$5,MTInputs!$J$5:$AZ$5,0))</f>
        <v/>
      </c>
      <c r="AG102" s="36">
        <f>INDEX(MTInputs!$J$1:$AZ$415,$D102,MATCH(AG$5,MTInputs!$J$5:$AZ$5,0))</f>
        <v/>
      </c>
      <c r="AH102" s="36">
        <f>INDEX(MTInputs!$J$1:$AZ$415,$D102,MATCH(AH$5,MTInputs!$J$5:$AZ$5,0))</f>
        <v/>
      </c>
      <c r="AI102" s="36">
        <f>INDEX(MTInputs!$J$1:$AZ$415,$D102,MATCH(AI$5,MTInputs!$J$5:$AZ$5,0))</f>
        <v/>
      </c>
      <c r="AJ102" s="36">
        <f>INDEX(MTInputs!$J$1:$AZ$415,$D102,MATCH(AJ$5,MTInputs!$J$5:$AZ$5,0))</f>
        <v/>
      </c>
      <c r="AK102" s="36">
        <f>INDEX(MTInputs!$J$1:$AZ$415,$D102,MATCH(AK$5,MTInputs!$J$5:$AZ$5,0))</f>
        <v/>
      </c>
      <c r="AL102" s="36">
        <f>INDEX(MTInputs!$J$1:$AZ$415,$D102,MATCH(AL$5,MTInputs!$J$5:$AZ$5,0))</f>
        <v/>
      </c>
      <c r="AM102" s="36">
        <f>INDEX(MTInputs!$J$1:$AZ$415,$D102,MATCH(AM$5,MTInputs!$J$5:$AZ$5,0))</f>
        <v/>
      </c>
      <c r="AN102" s="36">
        <f>INDEX(MTInputs!$J$1:$AZ$415,$D102,MATCH(AN$5,MTInputs!$J$5:$AZ$5,0))</f>
        <v/>
      </c>
      <c r="AO102" s="36">
        <f>INDEX(MTInputs!$J$1:$AZ$415,$D102,MATCH(AO$5,MTInputs!$J$5:$AZ$5,0))</f>
        <v/>
      </c>
      <c r="AP102" s="36">
        <f>INDEX(MTInputs!$J$1:$AZ$415,$D102,MATCH(AP$5,MTInputs!$J$5:$AZ$5,0))</f>
        <v/>
      </c>
      <c r="AQ102" s="36">
        <f>INDEX(MTInputs!$J$1:$AZ$415,$D102,MATCH(AQ$5,MTInputs!$J$5:$AZ$5,0))</f>
        <v/>
      </c>
      <c r="AR102" s="36">
        <f>INDEX(MTInputs!$J$1:$AZ$415,$D102,MATCH(AR$5,MTInputs!$J$5:$AZ$5,0))</f>
        <v/>
      </c>
      <c r="AS102" s="36">
        <f>INDEX(MTInputs!$J$1:$AZ$415,$D102,MATCH(AS$5,MTInputs!$J$5:$AZ$5,0))</f>
        <v/>
      </c>
      <c r="AT102" s="36">
        <f>INDEX(MTInputs!$J$1:$AZ$415,$D102,MATCH(AT$5,MTInputs!$J$5:$AZ$5,0))</f>
        <v/>
      </c>
      <c r="AU102" s="36">
        <f>INDEX(MTInputs!$J$1:$AZ$415,$D102,MATCH(AU$5,MTInputs!$J$5:$AZ$5,0))</f>
        <v/>
      </c>
      <c r="AV102" s="36">
        <f>INDEX(MTInputs!$J$1:$AZ$415,$D102,MATCH(AV$5,MTInputs!$J$5:$AZ$5,0))</f>
        <v/>
      </c>
      <c r="AW102" s="36">
        <f>INDEX(MTInputs!$J$1:$AZ$415,$D102,MATCH(AW$5,MTInputs!$J$5:$AZ$5,0))</f>
        <v/>
      </c>
      <c r="AX102" s="36">
        <f>INDEX(MTInputs!$J$1:$AZ$415,$D102,MATCH(AX$5,MTInputs!$J$5:$AZ$5,0))</f>
        <v/>
      </c>
    </row>
    <row r="103" hidden="1" outlineLevel="1">
      <c r="A103" s="5" t="inlineStr">
        <is>
          <t>etscov</t>
        </is>
      </c>
      <c r="B103" s="5" t="inlineStr">
        <is>
          <t>all</t>
        </is>
      </c>
      <c r="C103" s="5" t="inlineStr">
        <is>
          <t>avi</t>
        </is>
      </c>
      <c r="D103" s="8" t="n">
        <v>102</v>
      </c>
      <c r="H103" s="5">
        <f>INDEX(Variables!$B$5:$B$105,MATCH($A103,Variables!$A$5:$A$105,0))&amp;IF($C103="",""," | "&amp;INDEX(Mapping!$B$5:$B$26,MATCH($C103,Mapping!$A$5:$A$26,0))&amp;" | "&amp;INDEX(Mapping!$B$30:$B$41,MATCH($B103,Mapping!$A$30:$A$41,0)))</f>
        <v/>
      </c>
      <c r="I103" s="5">
        <f>INDEX(Variables!$C$5:$C$105,MATCH($A103,Variables!$A$5:$A$105,0))</f>
        <v/>
      </c>
      <c r="J103" s="5">
        <f>INDEX(Variables!$E$5:$E$105,MATCH($A103,Variables!$A$5:$A$105,0))</f>
        <v/>
      </c>
      <c r="K103" s="25">
        <f>LOWER(Settings!$C$4)&amp;".mit."&amp;$A103&amp;IF($C103="","","."&amp;$C103&amp;"."&amp;$B103)&amp;IF(INDEX(Variables!$D$5:$D$105,MATCH($A103,Variables!$A$5:$A$105,0))="","","."&amp;INDEX(Variables!$D$5:$D$105,MATCH($A103,Variables!$A$5:$A$105,0)))&amp;"."&amp;K$5</f>
        <v/>
      </c>
      <c r="L103" s="35">
        <f>INDEX(MTInputs!$J$1:$AZ$415,$D103,MATCH(L$5,MTInputs!$J$5:$AZ$5,0))</f>
        <v/>
      </c>
      <c r="M103" s="36">
        <f>INDEX(MTInputs!$J$1:$AZ$415,$D103,MATCH(M$5,MTInputs!$J$5:$AZ$5,0))</f>
        <v/>
      </c>
      <c r="N103" s="36">
        <f>INDEX(MTInputs!$J$1:$AZ$415,$D103,MATCH(N$5,MTInputs!$J$5:$AZ$5,0))</f>
        <v/>
      </c>
      <c r="O103" s="36">
        <f>INDEX(MTInputs!$J$1:$AZ$415,$D103,MATCH(O$5,MTInputs!$J$5:$AZ$5,0))</f>
        <v/>
      </c>
      <c r="P103" s="36">
        <f>INDEX(MTInputs!$J$1:$AZ$415,$D103,MATCH(P$5,MTInputs!$J$5:$AZ$5,0))</f>
        <v/>
      </c>
      <c r="Q103" s="36">
        <f>INDEX(MTInputs!$J$1:$AZ$415,$D103,MATCH(Q$5,MTInputs!$J$5:$AZ$5,0))</f>
        <v/>
      </c>
      <c r="R103" s="36">
        <f>INDEX(MTInputs!$J$1:$AZ$415,$D103,MATCH(R$5,MTInputs!$J$5:$AZ$5,0))</f>
        <v/>
      </c>
      <c r="S103" s="36">
        <f>INDEX(MTInputs!$J$1:$AZ$415,$D103,MATCH(S$5,MTInputs!$J$5:$AZ$5,0))</f>
        <v/>
      </c>
      <c r="T103" s="36">
        <f>INDEX(MTInputs!$J$1:$AZ$415,$D103,MATCH(T$5,MTInputs!$J$5:$AZ$5,0))</f>
        <v/>
      </c>
      <c r="U103" s="36">
        <f>INDEX(MTInputs!$J$1:$AZ$415,$D103,MATCH(U$5,MTInputs!$J$5:$AZ$5,0))</f>
        <v/>
      </c>
      <c r="V103" s="36">
        <f>INDEX(MTInputs!$J$1:$AZ$415,$D103,MATCH(V$5,MTInputs!$J$5:$AZ$5,0))</f>
        <v/>
      </c>
      <c r="W103" s="36">
        <f>INDEX(MTInputs!$J$1:$AZ$415,$D103,MATCH(W$5,MTInputs!$J$5:$AZ$5,0))</f>
        <v/>
      </c>
      <c r="X103" s="36">
        <f>INDEX(MTInputs!$J$1:$AZ$415,$D103,MATCH(X$5,MTInputs!$J$5:$AZ$5,0))</f>
        <v/>
      </c>
      <c r="Y103" s="36">
        <f>INDEX(MTInputs!$J$1:$AZ$415,$D103,MATCH(Y$5,MTInputs!$J$5:$AZ$5,0))</f>
        <v/>
      </c>
      <c r="Z103" s="36">
        <f>INDEX(MTInputs!$J$1:$AZ$415,$D103,MATCH(Z$5,MTInputs!$J$5:$AZ$5,0))</f>
        <v/>
      </c>
      <c r="AA103" s="36">
        <f>INDEX(MTInputs!$J$1:$AZ$415,$D103,MATCH(AA$5,MTInputs!$J$5:$AZ$5,0))</f>
        <v/>
      </c>
      <c r="AB103" s="36">
        <f>INDEX(MTInputs!$J$1:$AZ$415,$D103,MATCH(AB$5,MTInputs!$J$5:$AZ$5,0))</f>
        <v/>
      </c>
      <c r="AC103" s="36">
        <f>INDEX(MTInputs!$J$1:$AZ$415,$D103,MATCH(AC$5,MTInputs!$J$5:$AZ$5,0))</f>
        <v/>
      </c>
      <c r="AD103" s="36">
        <f>INDEX(MTInputs!$J$1:$AZ$415,$D103,MATCH(AD$5,MTInputs!$J$5:$AZ$5,0))</f>
        <v/>
      </c>
      <c r="AE103" s="25">
        <f>LOWER(Settings!$C$4)&amp;".mit."&amp;$A103&amp;IF($C103="","","."&amp;$C103&amp;"."&amp;$B103)&amp;IF(INDEX(Variables!$D$5:$D$105,MATCH($A103,Variables!$A$5:$A$105,0))="","","."&amp;INDEX(Variables!$D$5:$D$105,MATCH($A103,Variables!$A$5:$A$105,0)))&amp;"."&amp;AE$5</f>
        <v/>
      </c>
      <c r="AF103" s="35">
        <f>INDEX(MTInputs!$J$1:$AZ$415,$D103,MATCH(AF$5,MTInputs!$J$5:$AZ$5,0))</f>
        <v/>
      </c>
      <c r="AG103" s="36">
        <f>INDEX(MTInputs!$J$1:$AZ$415,$D103,MATCH(AG$5,MTInputs!$J$5:$AZ$5,0))</f>
        <v/>
      </c>
      <c r="AH103" s="36">
        <f>INDEX(MTInputs!$J$1:$AZ$415,$D103,MATCH(AH$5,MTInputs!$J$5:$AZ$5,0))</f>
        <v/>
      </c>
      <c r="AI103" s="36">
        <f>INDEX(MTInputs!$J$1:$AZ$415,$D103,MATCH(AI$5,MTInputs!$J$5:$AZ$5,0))</f>
        <v/>
      </c>
      <c r="AJ103" s="36">
        <f>INDEX(MTInputs!$J$1:$AZ$415,$D103,MATCH(AJ$5,MTInputs!$J$5:$AZ$5,0))</f>
        <v/>
      </c>
      <c r="AK103" s="36">
        <f>INDEX(MTInputs!$J$1:$AZ$415,$D103,MATCH(AK$5,MTInputs!$J$5:$AZ$5,0))</f>
        <v/>
      </c>
      <c r="AL103" s="36">
        <f>INDEX(MTInputs!$J$1:$AZ$415,$D103,MATCH(AL$5,MTInputs!$J$5:$AZ$5,0))</f>
        <v/>
      </c>
      <c r="AM103" s="36">
        <f>INDEX(MTInputs!$J$1:$AZ$415,$D103,MATCH(AM$5,MTInputs!$J$5:$AZ$5,0))</f>
        <v/>
      </c>
      <c r="AN103" s="36">
        <f>INDEX(MTInputs!$J$1:$AZ$415,$D103,MATCH(AN$5,MTInputs!$J$5:$AZ$5,0))</f>
        <v/>
      </c>
      <c r="AO103" s="36">
        <f>INDEX(MTInputs!$J$1:$AZ$415,$D103,MATCH(AO$5,MTInputs!$J$5:$AZ$5,0))</f>
        <v/>
      </c>
      <c r="AP103" s="36">
        <f>INDEX(MTInputs!$J$1:$AZ$415,$D103,MATCH(AP$5,MTInputs!$J$5:$AZ$5,0))</f>
        <v/>
      </c>
      <c r="AQ103" s="36">
        <f>INDEX(MTInputs!$J$1:$AZ$415,$D103,MATCH(AQ$5,MTInputs!$J$5:$AZ$5,0))</f>
        <v/>
      </c>
      <c r="AR103" s="36">
        <f>INDEX(MTInputs!$J$1:$AZ$415,$D103,MATCH(AR$5,MTInputs!$J$5:$AZ$5,0))</f>
        <v/>
      </c>
      <c r="AS103" s="36">
        <f>INDEX(MTInputs!$J$1:$AZ$415,$D103,MATCH(AS$5,MTInputs!$J$5:$AZ$5,0))</f>
        <v/>
      </c>
      <c r="AT103" s="36">
        <f>INDEX(MTInputs!$J$1:$AZ$415,$D103,MATCH(AT$5,MTInputs!$J$5:$AZ$5,0))</f>
        <v/>
      </c>
      <c r="AU103" s="36">
        <f>INDEX(MTInputs!$J$1:$AZ$415,$D103,MATCH(AU$5,MTInputs!$J$5:$AZ$5,0))</f>
        <v/>
      </c>
      <c r="AV103" s="36">
        <f>INDEX(MTInputs!$J$1:$AZ$415,$D103,MATCH(AV$5,MTInputs!$J$5:$AZ$5,0))</f>
        <v/>
      </c>
      <c r="AW103" s="36">
        <f>INDEX(MTInputs!$J$1:$AZ$415,$D103,MATCH(AW$5,MTInputs!$J$5:$AZ$5,0))</f>
        <v/>
      </c>
      <c r="AX103" s="36">
        <f>INDEX(MTInputs!$J$1:$AZ$415,$D103,MATCH(AX$5,MTInputs!$J$5:$AZ$5,0))</f>
        <v/>
      </c>
    </row>
    <row r="104" hidden="1" outlineLevel="1">
      <c r="A104" s="5" t="inlineStr">
        <is>
          <t>etscov</t>
        </is>
      </c>
      <c r="B104" s="5" t="inlineStr">
        <is>
          <t>all</t>
        </is>
      </c>
      <c r="C104" s="5" t="inlineStr">
        <is>
          <t>nav</t>
        </is>
      </c>
      <c r="D104" s="8" t="n">
        <v>103</v>
      </c>
      <c r="H104" s="5">
        <f>INDEX(Variables!$B$5:$B$105,MATCH($A104,Variables!$A$5:$A$105,0))&amp;IF($C104="",""," | "&amp;INDEX(Mapping!$B$5:$B$26,MATCH($C104,Mapping!$A$5:$A$26,0))&amp;" | "&amp;INDEX(Mapping!$B$30:$B$41,MATCH($B104,Mapping!$A$30:$A$41,0)))</f>
        <v/>
      </c>
      <c r="I104" s="5">
        <f>INDEX(Variables!$C$5:$C$105,MATCH($A104,Variables!$A$5:$A$105,0))</f>
        <v/>
      </c>
      <c r="J104" s="5">
        <f>INDEX(Variables!$E$5:$E$105,MATCH($A104,Variables!$A$5:$A$105,0))</f>
        <v/>
      </c>
      <c r="K104" s="25">
        <f>LOWER(Settings!$C$4)&amp;".mit."&amp;$A104&amp;IF($C104="","","."&amp;$C104&amp;"."&amp;$B104)&amp;IF(INDEX(Variables!$D$5:$D$105,MATCH($A104,Variables!$A$5:$A$105,0))="","","."&amp;INDEX(Variables!$D$5:$D$105,MATCH($A104,Variables!$A$5:$A$105,0)))&amp;"."&amp;K$5</f>
        <v/>
      </c>
      <c r="L104" s="35">
        <f>INDEX(MTInputs!$J$1:$AZ$415,$D104,MATCH(L$5,MTInputs!$J$5:$AZ$5,0))</f>
        <v/>
      </c>
      <c r="M104" s="36">
        <f>INDEX(MTInputs!$J$1:$AZ$415,$D104,MATCH(M$5,MTInputs!$J$5:$AZ$5,0))</f>
        <v/>
      </c>
      <c r="N104" s="36">
        <f>INDEX(MTInputs!$J$1:$AZ$415,$D104,MATCH(N$5,MTInputs!$J$5:$AZ$5,0))</f>
        <v/>
      </c>
      <c r="O104" s="36">
        <f>INDEX(MTInputs!$J$1:$AZ$415,$D104,MATCH(O$5,MTInputs!$J$5:$AZ$5,0))</f>
        <v/>
      </c>
      <c r="P104" s="36">
        <f>INDEX(MTInputs!$J$1:$AZ$415,$D104,MATCH(P$5,MTInputs!$J$5:$AZ$5,0))</f>
        <v/>
      </c>
      <c r="Q104" s="36">
        <f>INDEX(MTInputs!$J$1:$AZ$415,$D104,MATCH(Q$5,MTInputs!$J$5:$AZ$5,0))</f>
        <v/>
      </c>
      <c r="R104" s="36">
        <f>INDEX(MTInputs!$J$1:$AZ$415,$D104,MATCH(R$5,MTInputs!$J$5:$AZ$5,0))</f>
        <v/>
      </c>
      <c r="S104" s="36">
        <f>INDEX(MTInputs!$J$1:$AZ$415,$D104,MATCH(S$5,MTInputs!$J$5:$AZ$5,0))</f>
        <v/>
      </c>
      <c r="T104" s="36">
        <f>INDEX(MTInputs!$J$1:$AZ$415,$D104,MATCH(T$5,MTInputs!$J$5:$AZ$5,0))</f>
        <v/>
      </c>
      <c r="U104" s="36">
        <f>INDEX(MTInputs!$J$1:$AZ$415,$D104,MATCH(U$5,MTInputs!$J$5:$AZ$5,0))</f>
        <v/>
      </c>
      <c r="V104" s="36">
        <f>INDEX(MTInputs!$J$1:$AZ$415,$D104,MATCH(V$5,MTInputs!$J$5:$AZ$5,0))</f>
        <v/>
      </c>
      <c r="W104" s="36">
        <f>INDEX(MTInputs!$J$1:$AZ$415,$D104,MATCH(W$5,MTInputs!$J$5:$AZ$5,0))</f>
        <v/>
      </c>
      <c r="X104" s="36">
        <f>INDEX(MTInputs!$J$1:$AZ$415,$D104,MATCH(X$5,MTInputs!$J$5:$AZ$5,0))</f>
        <v/>
      </c>
      <c r="Y104" s="36">
        <f>INDEX(MTInputs!$J$1:$AZ$415,$D104,MATCH(Y$5,MTInputs!$J$5:$AZ$5,0))</f>
        <v/>
      </c>
      <c r="Z104" s="36">
        <f>INDEX(MTInputs!$J$1:$AZ$415,$D104,MATCH(Z$5,MTInputs!$J$5:$AZ$5,0))</f>
        <v/>
      </c>
      <c r="AA104" s="36">
        <f>INDEX(MTInputs!$J$1:$AZ$415,$D104,MATCH(AA$5,MTInputs!$J$5:$AZ$5,0))</f>
        <v/>
      </c>
      <c r="AB104" s="36">
        <f>INDEX(MTInputs!$J$1:$AZ$415,$D104,MATCH(AB$5,MTInputs!$J$5:$AZ$5,0))</f>
        <v/>
      </c>
      <c r="AC104" s="36">
        <f>INDEX(MTInputs!$J$1:$AZ$415,$D104,MATCH(AC$5,MTInputs!$J$5:$AZ$5,0))</f>
        <v/>
      </c>
      <c r="AD104" s="36">
        <f>INDEX(MTInputs!$J$1:$AZ$415,$D104,MATCH(AD$5,MTInputs!$J$5:$AZ$5,0))</f>
        <v/>
      </c>
      <c r="AE104" s="25">
        <f>LOWER(Settings!$C$4)&amp;".mit."&amp;$A104&amp;IF($C104="","","."&amp;$C104&amp;"."&amp;$B104)&amp;IF(INDEX(Variables!$D$5:$D$105,MATCH($A104,Variables!$A$5:$A$105,0))="","","."&amp;INDEX(Variables!$D$5:$D$105,MATCH($A104,Variables!$A$5:$A$105,0)))&amp;"."&amp;AE$5</f>
        <v/>
      </c>
      <c r="AF104" s="35">
        <f>INDEX(MTInputs!$J$1:$AZ$415,$D104,MATCH(AF$5,MTInputs!$J$5:$AZ$5,0))</f>
        <v/>
      </c>
      <c r="AG104" s="36">
        <f>INDEX(MTInputs!$J$1:$AZ$415,$D104,MATCH(AG$5,MTInputs!$J$5:$AZ$5,0))</f>
        <v/>
      </c>
      <c r="AH104" s="36">
        <f>INDEX(MTInputs!$J$1:$AZ$415,$D104,MATCH(AH$5,MTInputs!$J$5:$AZ$5,0))</f>
        <v/>
      </c>
      <c r="AI104" s="36">
        <f>INDEX(MTInputs!$J$1:$AZ$415,$D104,MATCH(AI$5,MTInputs!$J$5:$AZ$5,0))</f>
        <v/>
      </c>
      <c r="AJ104" s="36">
        <f>INDEX(MTInputs!$J$1:$AZ$415,$D104,MATCH(AJ$5,MTInputs!$J$5:$AZ$5,0))</f>
        <v/>
      </c>
      <c r="AK104" s="36">
        <f>INDEX(MTInputs!$J$1:$AZ$415,$D104,MATCH(AK$5,MTInputs!$J$5:$AZ$5,0))</f>
        <v/>
      </c>
      <c r="AL104" s="36">
        <f>INDEX(MTInputs!$J$1:$AZ$415,$D104,MATCH(AL$5,MTInputs!$J$5:$AZ$5,0))</f>
        <v/>
      </c>
      <c r="AM104" s="36">
        <f>INDEX(MTInputs!$J$1:$AZ$415,$D104,MATCH(AM$5,MTInputs!$J$5:$AZ$5,0))</f>
        <v/>
      </c>
      <c r="AN104" s="36">
        <f>INDEX(MTInputs!$J$1:$AZ$415,$D104,MATCH(AN$5,MTInputs!$J$5:$AZ$5,0))</f>
        <v/>
      </c>
      <c r="AO104" s="36">
        <f>INDEX(MTInputs!$J$1:$AZ$415,$D104,MATCH(AO$5,MTInputs!$J$5:$AZ$5,0))</f>
        <v/>
      </c>
      <c r="AP104" s="36">
        <f>INDEX(MTInputs!$J$1:$AZ$415,$D104,MATCH(AP$5,MTInputs!$J$5:$AZ$5,0))</f>
        <v/>
      </c>
      <c r="AQ104" s="36">
        <f>INDEX(MTInputs!$J$1:$AZ$415,$D104,MATCH(AQ$5,MTInputs!$J$5:$AZ$5,0))</f>
        <v/>
      </c>
      <c r="AR104" s="36">
        <f>INDEX(MTInputs!$J$1:$AZ$415,$D104,MATCH(AR$5,MTInputs!$J$5:$AZ$5,0))</f>
        <v/>
      </c>
      <c r="AS104" s="36">
        <f>INDEX(MTInputs!$J$1:$AZ$415,$D104,MATCH(AS$5,MTInputs!$J$5:$AZ$5,0))</f>
        <v/>
      </c>
      <c r="AT104" s="36">
        <f>INDEX(MTInputs!$J$1:$AZ$415,$D104,MATCH(AT$5,MTInputs!$J$5:$AZ$5,0))</f>
        <v/>
      </c>
      <c r="AU104" s="36">
        <f>INDEX(MTInputs!$J$1:$AZ$415,$D104,MATCH(AU$5,MTInputs!$J$5:$AZ$5,0))</f>
        <v/>
      </c>
      <c r="AV104" s="36">
        <f>INDEX(MTInputs!$J$1:$AZ$415,$D104,MATCH(AV$5,MTInputs!$J$5:$AZ$5,0))</f>
        <v/>
      </c>
      <c r="AW104" s="36">
        <f>INDEX(MTInputs!$J$1:$AZ$415,$D104,MATCH(AW$5,MTInputs!$J$5:$AZ$5,0))</f>
        <v/>
      </c>
      <c r="AX104" s="36">
        <f>INDEX(MTInputs!$J$1:$AZ$415,$D104,MATCH(AX$5,MTInputs!$J$5:$AZ$5,0))</f>
        <v/>
      </c>
    </row>
    <row r="105" hidden="1" outlineLevel="1">
      <c r="A105" s="5" t="inlineStr">
        <is>
          <t>etscov</t>
        </is>
      </c>
      <c r="B105" s="5" t="inlineStr">
        <is>
          <t>all</t>
        </is>
      </c>
      <c r="C105" s="5" t="inlineStr">
        <is>
          <t>res</t>
        </is>
      </c>
      <c r="D105" s="8" t="n">
        <v>104</v>
      </c>
      <c r="H105" s="5">
        <f>INDEX(Variables!$B$5:$B$105,MATCH($A105,Variables!$A$5:$A$105,0))&amp;IF($C105="",""," | "&amp;INDEX(Mapping!$B$5:$B$26,MATCH($C105,Mapping!$A$5:$A$26,0))&amp;" | "&amp;INDEX(Mapping!$B$30:$B$41,MATCH($B105,Mapping!$A$30:$A$41,0)))</f>
        <v/>
      </c>
      <c r="I105" s="5">
        <f>INDEX(Variables!$C$5:$C$105,MATCH($A105,Variables!$A$5:$A$105,0))</f>
        <v/>
      </c>
      <c r="J105" s="5">
        <f>INDEX(Variables!$E$5:$E$105,MATCH($A105,Variables!$A$5:$A$105,0))</f>
        <v/>
      </c>
      <c r="K105" s="25">
        <f>LOWER(Settings!$C$4)&amp;".mit."&amp;$A105&amp;IF($C105="","","."&amp;$C105&amp;"."&amp;$B105)&amp;IF(INDEX(Variables!$D$5:$D$105,MATCH($A105,Variables!$A$5:$A$105,0))="","","."&amp;INDEX(Variables!$D$5:$D$105,MATCH($A105,Variables!$A$5:$A$105,0)))&amp;"."&amp;K$5</f>
        <v/>
      </c>
      <c r="L105" s="35">
        <f>INDEX(MTInputs!$J$1:$AZ$415,$D105,MATCH(L$5,MTInputs!$J$5:$AZ$5,0))</f>
        <v/>
      </c>
      <c r="M105" s="36">
        <f>INDEX(MTInputs!$J$1:$AZ$415,$D105,MATCH(M$5,MTInputs!$J$5:$AZ$5,0))</f>
        <v/>
      </c>
      <c r="N105" s="36">
        <f>INDEX(MTInputs!$J$1:$AZ$415,$D105,MATCH(N$5,MTInputs!$J$5:$AZ$5,0))</f>
        <v/>
      </c>
      <c r="O105" s="36">
        <f>INDEX(MTInputs!$J$1:$AZ$415,$D105,MATCH(O$5,MTInputs!$J$5:$AZ$5,0))</f>
        <v/>
      </c>
      <c r="P105" s="36">
        <f>INDEX(MTInputs!$J$1:$AZ$415,$D105,MATCH(P$5,MTInputs!$J$5:$AZ$5,0))</f>
        <v/>
      </c>
      <c r="Q105" s="36">
        <f>INDEX(MTInputs!$J$1:$AZ$415,$D105,MATCH(Q$5,MTInputs!$J$5:$AZ$5,0))</f>
        <v/>
      </c>
      <c r="R105" s="36">
        <f>INDEX(MTInputs!$J$1:$AZ$415,$D105,MATCH(R$5,MTInputs!$J$5:$AZ$5,0))</f>
        <v/>
      </c>
      <c r="S105" s="36">
        <f>INDEX(MTInputs!$J$1:$AZ$415,$D105,MATCH(S$5,MTInputs!$J$5:$AZ$5,0))</f>
        <v/>
      </c>
      <c r="T105" s="36">
        <f>INDEX(MTInputs!$J$1:$AZ$415,$D105,MATCH(T$5,MTInputs!$J$5:$AZ$5,0))</f>
        <v/>
      </c>
      <c r="U105" s="36">
        <f>INDEX(MTInputs!$J$1:$AZ$415,$D105,MATCH(U$5,MTInputs!$J$5:$AZ$5,0))</f>
        <v/>
      </c>
      <c r="V105" s="36">
        <f>INDEX(MTInputs!$J$1:$AZ$415,$D105,MATCH(V$5,MTInputs!$J$5:$AZ$5,0))</f>
        <v/>
      </c>
      <c r="W105" s="36">
        <f>INDEX(MTInputs!$J$1:$AZ$415,$D105,MATCH(W$5,MTInputs!$J$5:$AZ$5,0))</f>
        <v/>
      </c>
      <c r="X105" s="36">
        <f>INDEX(MTInputs!$J$1:$AZ$415,$D105,MATCH(X$5,MTInputs!$J$5:$AZ$5,0))</f>
        <v/>
      </c>
      <c r="Y105" s="36">
        <f>INDEX(MTInputs!$J$1:$AZ$415,$D105,MATCH(Y$5,MTInputs!$J$5:$AZ$5,0))</f>
        <v/>
      </c>
      <c r="Z105" s="36">
        <f>INDEX(MTInputs!$J$1:$AZ$415,$D105,MATCH(Z$5,MTInputs!$J$5:$AZ$5,0))</f>
        <v/>
      </c>
      <c r="AA105" s="36">
        <f>INDEX(MTInputs!$J$1:$AZ$415,$D105,MATCH(AA$5,MTInputs!$J$5:$AZ$5,0))</f>
        <v/>
      </c>
      <c r="AB105" s="36">
        <f>INDEX(MTInputs!$J$1:$AZ$415,$D105,MATCH(AB$5,MTInputs!$J$5:$AZ$5,0))</f>
        <v/>
      </c>
      <c r="AC105" s="36">
        <f>INDEX(MTInputs!$J$1:$AZ$415,$D105,MATCH(AC$5,MTInputs!$J$5:$AZ$5,0))</f>
        <v/>
      </c>
      <c r="AD105" s="36">
        <f>INDEX(MTInputs!$J$1:$AZ$415,$D105,MATCH(AD$5,MTInputs!$J$5:$AZ$5,0))</f>
        <v/>
      </c>
      <c r="AE105" s="25">
        <f>LOWER(Settings!$C$4)&amp;".mit."&amp;$A105&amp;IF($C105="","","."&amp;$C105&amp;"."&amp;$B105)&amp;IF(INDEX(Variables!$D$5:$D$105,MATCH($A105,Variables!$A$5:$A$105,0))="","","."&amp;INDEX(Variables!$D$5:$D$105,MATCH($A105,Variables!$A$5:$A$105,0)))&amp;"."&amp;AE$5</f>
        <v/>
      </c>
      <c r="AF105" s="35">
        <f>INDEX(MTInputs!$J$1:$AZ$415,$D105,MATCH(AF$5,MTInputs!$J$5:$AZ$5,0))</f>
        <v/>
      </c>
      <c r="AG105" s="36">
        <f>INDEX(MTInputs!$J$1:$AZ$415,$D105,MATCH(AG$5,MTInputs!$J$5:$AZ$5,0))</f>
        <v/>
      </c>
      <c r="AH105" s="36">
        <f>INDEX(MTInputs!$J$1:$AZ$415,$D105,MATCH(AH$5,MTInputs!$J$5:$AZ$5,0))</f>
        <v/>
      </c>
      <c r="AI105" s="36">
        <f>INDEX(MTInputs!$J$1:$AZ$415,$D105,MATCH(AI$5,MTInputs!$J$5:$AZ$5,0))</f>
        <v/>
      </c>
      <c r="AJ105" s="36">
        <f>INDEX(MTInputs!$J$1:$AZ$415,$D105,MATCH(AJ$5,MTInputs!$J$5:$AZ$5,0))</f>
        <v/>
      </c>
      <c r="AK105" s="36">
        <f>INDEX(MTInputs!$J$1:$AZ$415,$D105,MATCH(AK$5,MTInputs!$J$5:$AZ$5,0))</f>
        <v/>
      </c>
      <c r="AL105" s="36">
        <f>INDEX(MTInputs!$J$1:$AZ$415,$D105,MATCH(AL$5,MTInputs!$J$5:$AZ$5,0))</f>
        <v/>
      </c>
      <c r="AM105" s="36">
        <f>INDEX(MTInputs!$J$1:$AZ$415,$D105,MATCH(AM$5,MTInputs!$J$5:$AZ$5,0))</f>
        <v/>
      </c>
      <c r="AN105" s="36">
        <f>INDEX(MTInputs!$J$1:$AZ$415,$D105,MATCH(AN$5,MTInputs!$J$5:$AZ$5,0))</f>
        <v/>
      </c>
      <c r="AO105" s="36">
        <f>INDEX(MTInputs!$J$1:$AZ$415,$D105,MATCH(AO$5,MTInputs!$J$5:$AZ$5,0))</f>
        <v/>
      </c>
      <c r="AP105" s="36">
        <f>INDEX(MTInputs!$J$1:$AZ$415,$D105,MATCH(AP$5,MTInputs!$J$5:$AZ$5,0))</f>
        <v/>
      </c>
      <c r="AQ105" s="36">
        <f>INDEX(MTInputs!$J$1:$AZ$415,$D105,MATCH(AQ$5,MTInputs!$J$5:$AZ$5,0))</f>
        <v/>
      </c>
      <c r="AR105" s="36">
        <f>INDEX(MTInputs!$J$1:$AZ$415,$D105,MATCH(AR$5,MTInputs!$J$5:$AZ$5,0))</f>
        <v/>
      </c>
      <c r="AS105" s="36">
        <f>INDEX(MTInputs!$J$1:$AZ$415,$D105,MATCH(AS$5,MTInputs!$J$5:$AZ$5,0))</f>
        <v/>
      </c>
      <c r="AT105" s="36">
        <f>INDEX(MTInputs!$J$1:$AZ$415,$D105,MATCH(AT$5,MTInputs!$J$5:$AZ$5,0))</f>
        <v/>
      </c>
      <c r="AU105" s="36">
        <f>INDEX(MTInputs!$J$1:$AZ$415,$D105,MATCH(AU$5,MTInputs!$J$5:$AZ$5,0))</f>
        <v/>
      </c>
      <c r="AV105" s="36">
        <f>INDEX(MTInputs!$J$1:$AZ$415,$D105,MATCH(AV$5,MTInputs!$J$5:$AZ$5,0))</f>
        <v/>
      </c>
      <c r="AW105" s="36">
        <f>INDEX(MTInputs!$J$1:$AZ$415,$D105,MATCH(AW$5,MTInputs!$J$5:$AZ$5,0))</f>
        <v/>
      </c>
      <c r="AX105" s="36">
        <f>INDEX(MTInputs!$J$1:$AZ$415,$D105,MATCH(AX$5,MTInputs!$J$5:$AZ$5,0))</f>
        <v/>
      </c>
    </row>
    <row r="106" hidden="1" outlineLevel="1">
      <c r="A106" s="5" t="inlineStr">
        <is>
          <t>etscov</t>
        </is>
      </c>
      <c r="B106" s="5" t="inlineStr">
        <is>
          <t>all</t>
        </is>
      </c>
      <c r="C106" s="5" t="inlineStr">
        <is>
          <t>foo</t>
        </is>
      </c>
      <c r="D106" s="8" t="n">
        <v>105</v>
      </c>
      <c r="H106" s="5">
        <f>INDEX(Variables!$B$5:$B$105,MATCH($A106,Variables!$A$5:$A$105,0))&amp;IF($C106="",""," | "&amp;INDEX(Mapping!$B$5:$B$26,MATCH($C106,Mapping!$A$5:$A$26,0))&amp;" | "&amp;INDEX(Mapping!$B$30:$B$41,MATCH($B106,Mapping!$A$30:$A$41,0)))</f>
        <v/>
      </c>
      <c r="I106" s="5">
        <f>INDEX(Variables!$C$5:$C$105,MATCH($A106,Variables!$A$5:$A$105,0))</f>
        <v/>
      </c>
      <c r="J106" s="5">
        <f>INDEX(Variables!$E$5:$E$105,MATCH($A106,Variables!$A$5:$A$105,0))</f>
        <v/>
      </c>
      <c r="K106" s="25">
        <f>LOWER(Settings!$C$4)&amp;".mit."&amp;$A106&amp;IF($C106="","","."&amp;$C106&amp;"."&amp;$B106)&amp;IF(INDEX(Variables!$D$5:$D$105,MATCH($A106,Variables!$A$5:$A$105,0))="","","."&amp;INDEX(Variables!$D$5:$D$105,MATCH($A106,Variables!$A$5:$A$105,0)))&amp;"."&amp;K$5</f>
        <v/>
      </c>
      <c r="L106" s="35">
        <f>INDEX(MTInputs!$J$1:$AZ$415,$D106,MATCH(L$5,MTInputs!$J$5:$AZ$5,0))</f>
        <v/>
      </c>
      <c r="M106" s="36">
        <f>INDEX(MTInputs!$J$1:$AZ$415,$D106,MATCH(M$5,MTInputs!$J$5:$AZ$5,0))</f>
        <v/>
      </c>
      <c r="N106" s="36">
        <f>INDEX(MTInputs!$J$1:$AZ$415,$D106,MATCH(N$5,MTInputs!$J$5:$AZ$5,0))</f>
        <v/>
      </c>
      <c r="O106" s="36">
        <f>INDEX(MTInputs!$J$1:$AZ$415,$D106,MATCH(O$5,MTInputs!$J$5:$AZ$5,0))</f>
        <v/>
      </c>
      <c r="P106" s="36">
        <f>INDEX(MTInputs!$J$1:$AZ$415,$D106,MATCH(P$5,MTInputs!$J$5:$AZ$5,0))</f>
        <v/>
      </c>
      <c r="Q106" s="36">
        <f>INDEX(MTInputs!$J$1:$AZ$415,$D106,MATCH(Q$5,MTInputs!$J$5:$AZ$5,0))</f>
        <v/>
      </c>
      <c r="R106" s="36">
        <f>INDEX(MTInputs!$J$1:$AZ$415,$D106,MATCH(R$5,MTInputs!$J$5:$AZ$5,0))</f>
        <v/>
      </c>
      <c r="S106" s="36">
        <f>INDEX(MTInputs!$J$1:$AZ$415,$D106,MATCH(S$5,MTInputs!$J$5:$AZ$5,0))</f>
        <v/>
      </c>
      <c r="T106" s="36">
        <f>INDEX(MTInputs!$J$1:$AZ$415,$D106,MATCH(T$5,MTInputs!$J$5:$AZ$5,0))</f>
        <v/>
      </c>
      <c r="U106" s="36">
        <f>INDEX(MTInputs!$J$1:$AZ$415,$D106,MATCH(U$5,MTInputs!$J$5:$AZ$5,0))</f>
        <v/>
      </c>
      <c r="V106" s="36">
        <f>INDEX(MTInputs!$J$1:$AZ$415,$D106,MATCH(V$5,MTInputs!$J$5:$AZ$5,0))</f>
        <v/>
      </c>
      <c r="W106" s="36">
        <f>INDEX(MTInputs!$J$1:$AZ$415,$D106,MATCH(W$5,MTInputs!$J$5:$AZ$5,0))</f>
        <v/>
      </c>
      <c r="X106" s="36">
        <f>INDEX(MTInputs!$J$1:$AZ$415,$D106,MATCH(X$5,MTInputs!$J$5:$AZ$5,0))</f>
        <v/>
      </c>
      <c r="Y106" s="36">
        <f>INDEX(MTInputs!$J$1:$AZ$415,$D106,MATCH(Y$5,MTInputs!$J$5:$AZ$5,0))</f>
        <v/>
      </c>
      <c r="Z106" s="36">
        <f>INDEX(MTInputs!$J$1:$AZ$415,$D106,MATCH(Z$5,MTInputs!$J$5:$AZ$5,0))</f>
        <v/>
      </c>
      <c r="AA106" s="36">
        <f>INDEX(MTInputs!$J$1:$AZ$415,$D106,MATCH(AA$5,MTInputs!$J$5:$AZ$5,0))</f>
        <v/>
      </c>
      <c r="AB106" s="36">
        <f>INDEX(MTInputs!$J$1:$AZ$415,$D106,MATCH(AB$5,MTInputs!$J$5:$AZ$5,0))</f>
        <v/>
      </c>
      <c r="AC106" s="36">
        <f>INDEX(MTInputs!$J$1:$AZ$415,$D106,MATCH(AC$5,MTInputs!$J$5:$AZ$5,0))</f>
        <v/>
      </c>
      <c r="AD106" s="36">
        <f>INDEX(MTInputs!$J$1:$AZ$415,$D106,MATCH(AD$5,MTInputs!$J$5:$AZ$5,0))</f>
        <v/>
      </c>
      <c r="AE106" s="25">
        <f>LOWER(Settings!$C$4)&amp;".mit."&amp;$A106&amp;IF($C106="","","."&amp;$C106&amp;"."&amp;$B106)&amp;IF(INDEX(Variables!$D$5:$D$105,MATCH($A106,Variables!$A$5:$A$105,0))="","","."&amp;INDEX(Variables!$D$5:$D$105,MATCH($A106,Variables!$A$5:$A$105,0)))&amp;"."&amp;AE$5</f>
        <v/>
      </c>
      <c r="AF106" s="35">
        <f>INDEX(MTInputs!$J$1:$AZ$415,$D106,MATCH(AF$5,MTInputs!$J$5:$AZ$5,0))</f>
        <v/>
      </c>
      <c r="AG106" s="36">
        <f>INDEX(MTInputs!$J$1:$AZ$415,$D106,MATCH(AG$5,MTInputs!$J$5:$AZ$5,0))</f>
        <v/>
      </c>
      <c r="AH106" s="36">
        <f>INDEX(MTInputs!$J$1:$AZ$415,$D106,MATCH(AH$5,MTInputs!$J$5:$AZ$5,0))</f>
        <v/>
      </c>
      <c r="AI106" s="36">
        <f>INDEX(MTInputs!$J$1:$AZ$415,$D106,MATCH(AI$5,MTInputs!$J$5:$AZ$5,0))</f>
        <v/>
      </c>
      <c r="AJ106" s="36">
        <f>INDEX(MTInputs!$J$1:$AZ$415,$D106,MATCH(AJ$5,MTInputs!$J$5:$AZ$5,0))</f>
        <v/>
      </c>
      <c r="AK106" s="36">
        <f>INDEX(MTInputs!$J$1:$AZ$415,$D106,MATCH(AK$5,MTInputs!$J$5:$AZ$5,0))</f>
        <v/>
      </c>
      <c r="AL106" s="36">
        <f>INDEX(MTInputs!$J$1:$AZ$415,$D106,MATCH(AL$5,MTInputs!$J$5:$AZ$5,0))</f>
        <v/>
      </c>
      <c r="AM106" s="36">
        <f>INDEX(MTInputs!$J$1:$AZ$415,$D106,MATCH(AM$5,MTInputs!$J$5:$AZ$5,0))</f>
        <v/>
      </c>
      <c r="AN106" s="36">
        <f>INDEX(MTInputs!$J$1:$AZ$415,$D106,MATCH(AN$5,MTInputs!$J$5:$AZ$5,0))</f>
        <v/>
      </c>
      <c r="AO106" s="36">
        <f>INDEX(MTInputs!$J$1:$AZ$415,$D106,MATCH(AO$5,MTInputs!$J$5:$AZ$5,0))</f>
        <v/>
      </c>
      <c r="AP106" s="36">
        <f>INDEX(MTInputs!$J$1:$AZ$415,$D106,MATCH(AP$5,MTInputs!$J$5:$AZ$5,0))</f>
        <v/>
      </c>
      <c r="AQ106" s="36">
        <f>INDEX(MTInputs!$J$1:$AZ$415,$D106,MATCH(AQ$5,MTInputs!$J$5:$AZ$5,0))</f>
        <v/>
      </c>
      <c r="AR106" s="36">
        <f>INDEX(MTInputs!$J$1:$AZ$415,$D106,MATCH(AR$5,MTInputs!$J$5:$AZ$5,0))</f>
        <v/>
      </c>
      <c r="AS106" s="36">
        <f>INDEX(MTInputs!$J$1:$AZ$415,$D106,MATCH(AS$5,MTInputs!$J$5:$AZ$5,0))</f>
        <v/>
      </c>
      <c r="AT106" s="36">
        <f>INDEX(MTInputs!$J$1:$AZ$415,$D106,MATCH(AT$5,MTInputs!$J$5:$AZ$5,0))</f>
        <v/>
      </c>
      <c r="AU106" s="36">
        <f>INDEX(MTInputs!$J$1:$AZ$415,$D106,MATCH(AU$5,MTInputs!$J$5:$AZ$5,0))</f>
        <v/>
      </c>
      <c r="AV106" s="36">
        <f>INDEX(MTInputs!$J$1:$AZ$415,$D106,MATCH(AV$5,MTInputs!$J$5:$AZ$5,0))</f>
        <v/>
      </c>
      <c r="AW106" s="36">
        <f>INDEX(MTInputs!$J$1:$AZ$415,$D106,MATCH(AW$5,MTInputs!$J$5:$AZ$5,0))</f>
        <v/>
      </c>
      <c r="AX106" s="36">
        <f>INDEX(MTInputs!$J$1:$AZ$415,$D106,MATCH(AX$5,MTInputs!$J$5:$AZ$5,0))</f>
        <v/>
      </c>
    </row>
    <row r="107" hidden="1" outlineLevel="1">
      <c r="A107" s="5" t="inlineStr">
        <is>
          <t>etscov</t>
        </is>
      </c>
      <c r="B107" s="5" t="inlineStr">
        <is>
          <t>all</t>
        </is>
      </c>
      <c r="C107" s="5" t="inlineStr">
        <is>
          <t>srv</t>
        </is>
      </c>
      <c r="D107" s="8" t="n">
        <v>106</v>
      </c>
      <c r="H107" s="5">
        <f>INDEX(Variables!$B$5:$B$105,MATCH($A107,Variables!$A$5:$A$105,0))&amp;IF($C107="",""," | "&amp;INDEX(Mapping!$B$5:$B$26,MATCH($C107,Mapping!$A$5:$A$26,0))&amp;" | "&amp;INDEX(Mapping!$B$30:$B$41,MATCH($B107,Mapping!$A$30:$A$41,0)))</f>
        <v/>
      </c>
      <c r="I107" s="5">
        <f>INDEX(Variables!$C$5:$C$105,MATCH($A107,Variables!$A$5:$A$105,0))</f>
        <v/>
      </c>
      <c r="J107" s="5">
        <f>INDEX(Variables!$E$5:$E$105,MATCH($A107,Variables!$A$5:$A$105,0))</f>
        <v/>
      </c>
      <c r="K107" s="25">
        <f>LOWER(Settings!$C$4)&amp;".mit."&amp;$A107&amp;IF($C107="","","."&amp;$C107&amp;"."&amp;$B107)&amp;IF(INDEX(Variables!$D$5:$D$105,MATCH($A107,Variables!$A$5:$A$105,0))="","","."&amp;INDEX(Variables!$D$5:$D$105,MATCH($A107,Variables!$A$5:$A$105,0)))&amp;"."&amp;K$5</f>
        <v/>
      </c>
      <c r="L107" s="35">
        <f>INDEX(MTInputs!$J$1:$AZ$415,$D107,MATCH(L$5,MTInputs!$J$5:$AZ$5,0))</f>
        <v/>
      </c>
      <c r="M107" s="36">
        <f>INDEX(MTInputs!$J$1:$AZ$415,$D107,MATCH(M$5,MTInputs!$J$5:$AZ$5,0))</f>
        <v/>
      </c>
      <c r="N107" s="36">
        <f>INDEX(MTInputs!$J$1:$AZ$415,$D107,MATCH(N$5,MTInputs!$J$5:$AZ$5,0))</f>
        <v/>
      </c>
      <c r="O107" s="36">
        <f>INDEX(MTInputs!$J$1:$AZ$415,$D107,MATCH(O$5,MTInputs!$J$5:$AZ$5,0))</f>
        <v/>
      </c>
      <c r="P107" s="36">
        <f>INDEX(MTInputs!$J$1:$AZ$415,$D107,MATCH(P$5,MTInputs!$J$5:$AZ$5,0))</f>
        <v/>
      </c>
      <c r="Q107" s="36">
        <f>INDEX(MTInputs!$J$1:$AZ$415,$D107,MATCH(Q$5,MTInputs!$J$5:$AZ$5,0))</f>
        <v/>
      </c>
      <c r="R107" s="36">
        <f>INDEX(MTInputs!$J$1:$AZ$415,$D107,MATCH(R$5,MTInputs!$J$5:$AZ$5,0))</f>
        <v/>
      </c>
      <c r="S107" s="36">
        <f>INDEX(MTInputs!$J$1:$AZ$415,$D107,MATCH(S$5,MTInputs!$J$5:$AZ$5,0))</f>
        <v/>
      </c>
      <c r="T107" s="36">
        <f>INDEX(MTInputs!$J$1:$AZ$415,$D107,MATCH(T$5,MTInputs!$J$5:$AZ$5,0))</f>
        <v/>
      </c>
      <c r="U107" s="36">
        <f>INDEX(MTInputs!$J$1:$AZ$415,$D107,MATCH(U$5,MTInputs!$J$5:$AZ$5,0))</f>
        <v/>
      </c>
      <c r="V107" s="36">
        <f>INDEX(MTInputs!$J$1:$AZ$415,$D107,MATCH(V$5,MTInputs!$J$5:$AZ$5,0))</f>
        <v/>
      </c>
      <c r="W107" s="36">
        <f>INDEX(MTInputs!$J$1:$AZ$415,$D107,MATCH(W$5,MTInputs!$J$5:$AZ$5,0))</f>
        <v/>
      </c>
      <c r="X107" s="36">
        <f>INDEX(MTInputs!$J$1:$AZ$415,$D107,MATCH(X$5,MTInputs!$J$5:$AZ$5,0))</f>
        <v/>
      </c>
      <c r="Y107" s="36">
        <f>INDEX(MTInputs!$J$1:$AZ$415,$D107,MATCH(Y$5,MTInputs!$J$5:$AZ$5,0))</f>
        <v/>
      </c>
      <c r="Z107" s="36">
        <f>INDEX(MTInputs!$J$1:$AZ$415,$D107,MATCH(Z$5,MTInputs!$J$5:$AZ$5,0))</f>
        <v/>
      </c>
      <c r="AA107" s="36">
        <f>INDEX(MTInputs!$J$1:$AZ$415,$D107,MATCH(AA$5,MTInputs!$J$5:$AZ$5,0))</f>
        <v/>
      </c>
      <c r="AB107" s="36">
        <f>INDEX(MTInputs!$J$1:$AZ$415,$D107,MATCH(AB$5,MTInputs!$J$5:$AZ$5,0))</f>
        <v/>
      </c>
      <c r="AC107" s="36">
        <f>INDEX(MTInputs!$J$1:$AZ$415,$D107,MATCH(AC$5,MTInputs!$J$5:$AZ$5,0))</f>
        <v/>
      </c>
      <c r="AD107" s="36">
        <f>INDEX(MTInputs!$J$1:$AZ$415,$D107,MATCH(AD$5,MTInputs!$J$5:$AZ$5,0))</f>
        <v/>
      </c>
      <c r="AE107" s="25">
        <f>LOWER(Settings!$C$4)&amp;".mit."&amp;$A107&amp;IF($C107="","","."&amp;$C107&amp;"."&amp;$B107)&amp;IF(INDEX(Variables!$D$5:$D$105,MATCH($A107,Variables!$A$5:$A$105,0))="","","."&amp;INDEX(Variables!$D$5:$D$105,MATCH($A107,Variables!$A$5:$A$105,0)))&amp;"."&amp;AE$5</f>
        <v/>
      </c>
      <c r="AF107" s="35">
        <f>INDEX(MTInputs!$J$1:$AZ$415,$D107,MATCH(AF$5,MTInputs!$J$5:$AZ$5,0))</f>
        <v/>
      </c>
      <c r="AG107" s="36">
        <f>INDEX(MTInputs!$J$1:$AZ$415,$D107,MATCH(AG$5,MTInputs!$J$5:$AZ$5,0))</f>
        <v/>
      </c>
      <c r="AH107" s="36">
        <f>INDEX(MTInputs!$J$1:$AZ$415,$D107,MATCH(AH$5,MTInputs!$J$5:$AZ$5,0))</f>
        <v/>
      </c>
      <c r="AI107" s="36">
        <f>INDEX(MTInputs!$J$1:$AZ$415,$D107,MATCH(AI$5,MTInputs!$J$5:$AZ$5,0))</f>
        <v/>
      </c>
      <c r="AJ107" s="36">
        <f>INDEX(MTInputs!$J$1:$AZ$415,$D107,MATCH(AJ$5,MTInputs!$J$5:$AZ$5,0))</f>
        <v/>
      </c>
      <c r="AK107" s="36">
        <f>INDEX(MTInputs!$J$1:$AZ$415,$D107,MATCH(AK$5,MTInputs!$J$5:$AZ$5,0))</f>
        <v/>
      </c>
      <c r="AL107" s="36">
        <f>INDEX(MTInputs!$J$1:$AZ$415,$D107,MATCH(AL$5,MTInputs!$J$5:$AZ$5,0))</f>
        <v/>
      </c>
      <c r="AM107" s="36">
        <f>INDEX(MTInputs!$J$1:$AZ$415,$D107,MATCH(AM$5,MTInputs!$J$5:$AZ$5,0))</f>
        <v/>
      </c>
      <c r="AN107" s="36">
        <f>INDEX(MTInputs!$J$1:$AZ$415,$D107,MATCH(AN$5,MTInputs!$J$5:$AZ$5,0))</f>
        <v/>
      </c>
      <c r="AO107" s="36">
        <f>INDEX(MTInputs!$J$1:$AZ$415,$D107,MATCH(AO$5,MTInputs!$J$5:$AZ$5,0))</f>
        <v/>
      </c>
      <c r="AP107" s="36">
        <f>INDEX(MTInputs!$J$1:$AZ$415,$D107,MATCH(AP$5,MTInputs!$J$5:$AZ$5,0))</f>
        <v/>
      </c>
      <c r="AQ107" s="36">
        <f>INDEX(MTInputs!$J$1:$AZ$415,$D107,MATCH(AQ$5,MTInputs!$J$5:$AZ$5,0))</f>
        <v/>
      </c>
      <c r="AR107" s="36">
        <f>INDEX(MTInputs!$J$1:$AZ$415,$D107,MATCH(AR$5,MTInputs!$J$5:$AZ$5,0))</f>
        <v/>
      </c>
      <c r="AS107" s="36">
        <f>INDEX(MTInputs!$J$1:$AZ$415,$D107,MATCH(AS$5,MTInputs!$J$5:$AZ$5,0))</f>
        <v/>
      </c>
      <c r="AT107" s="36">
        <f>INDEX(MTInputs!$J$1:$AZ$415,$D107,MATCH(AT$5,MTInputs!$J$5:$AZ$5,0))</f>
        <v/>
      </c>
      <c r="AU107" s="36">
        <f>INDEX(MTInputs!$J$1:$AZ$415,$D107,MATCH(AU$5,MTInputs!$J$5:$AZ$5,0))</f>
        <v/>
      </c>
      <c r="AV107" s="36">
        <f>INDEX(MTInputs!$J$1:$AZ$415,$D107,MATCH(AV$5,MTInputs!$J$5:$AZ$5,0))</f>
        <v/>
      </c>
      <c r="AW107" s="36">
        <f>INDEX(MTInputs!$J$1:$AZ$415,$D107,MATCH(AW$5,MTInputs!$J$5:$AZ$5,0))</f>
        <v/>
      </c>
      <c r="AX107" s="36">
        <f>INDEX(MTInputs!$J$1:$AZ$415,$D107,MATCH(AX$5,MTInputs!$J$5:$AZ$5,0))</f>
        <v/>
      </c>
    </row>
    <row r="108" hidden="1" outlineLevel="1">
      <c r="A108" s="5" t="inlineStr">
        <is>
          <t>etscov</t>
        </is>
      </c>
      <c r="B108" s="5" t="inlineStr">
        <is>
          <t>all</t>
        </is>
      </c>
      <c r="C108" s="5" t="inlineStr">
        <is>
          <t>mch</t>
        </is>
      </c>
      <c r="D108" s="8" t="n">
        <v>107</v>
      </c>
      <c r="H108" s="5">
        <f>INDEX(Variables!$B$5:$B$105,MATCH($A108,Variables!$A$5:$A$105,0))&amp;IF($C108="",""," | "&amp;INDEX(Mapping!$B$5:$B$26,MATCH($C108,Mapping!$A$5:$A$26,0))&amp;" | "&amp;INDEX(Mapping!$B$30:$B$41,MATCH($B108,Mapping!$A$30:$A$41,0)))</f>
        <v/>
      </c>
      <c r="I108" s="5">
        <f>INDEX(Variables!$C$5:$C$105,MATCH($A108,Variables!$A$5:$A$105,0))</f>
        <v/>
      </c>
      <c r="J108" s="5">
        <f>INDEX(Variables!$E$5:$E$105,MATCH($A108,Variables!$A$5:$A$105,0))</f>
        <v/>
      </c>
      <c r="K108" s="25">
        <f>LOWER(Settings!$C$4)&amp;".mit."&amp;$A108&amp;IF($C108="","","."&amp;$C108&amp;"."&amp;$B108)&amp;IF(INDEX(Variables!$D$5:$D$105,MATCH($A108,Variables!$A$5:$A$105,0))="","","."&amp;INDEX(Variables!$D$5:$D$105,MATCH($A108,Variables!$A$5:$A$105,0)))&amp;"."&amp;K$5</f>
        <v/>
      </c>
      <c r="L108" s="35">
        <f>INDEX(MTInputs!$J$1:$AZ$415,$D108,MATCH(L$5,MTInputs!$J$5:$AZ$5,0))</f>
        <v/>
      </c>
      <c r="M108" s="36">
        <f>INDEX(MTInputs!$J$1:$AZ$415,$D108,MATCH(M$5,MTInputs!$J$5:$AZ$5,0))</f>
        <v/>
      </c>
      <c r="N108" s="36">
        <f>INDEX(MTInputs!$J$1:$AZ$415,$D108,MATCH(N$5,MTInputs!$J$5:$AZ$5,0))</f>
        <v/>
      </c>
      <c r="O108" s="36">
        <f>INDEX(MTInputs!$J$1:$AZ$415,$D108,MATCH(O$5,MTInputs!$J$5:$AZ$5,0))</f>
        <v/>
      </c>
      <c r="P108" s="36">
        <f>INDEX(MTInputs!$J$1:$AZ$415,$D108,MATCH(P$5,MTInputs!$J$5:$AZ$5,0))</f>
        <v/>
      </c>
      <c r="Q108" s="36">
        <f>INDEX(MTInputs!$J$1:$AZ$415,$D108,MATCH(Q$5,MTInputs!$J$5:$AZ$5,0))</f>
        <v/>
      </c>
      <c r="R108" s="36">
        <f>INDEX(MTInputs!$J$1:$AZ$415,$D108,MATCH(R$5,MTInputs!$J$5:$AZ$5,0))</f>
        <v/>
      </c>
      <c r="S108" s="36">
        <f>INDEX(MTInputs!$J$1:$AZ$415,$D108,MATCH(S$5,MTInputs!$J$5:$AZ$5,0))</f>
        <v/>
      </c>
      <c r="T108" s="36">
        <f>INDEX(MTInputs!$J$1:$AZ$415,$D108,MATCH(T$5,MTInputs!$J$5:$AZ$5,0))</f>
        <v/>
      </c>
      <c r="U108" s="36">
        <f>INDEX(MTInputs!$J$1:$AZ$415,$D108,MATCH(U$5,MTInputs!$J$5:$AZ$5,0))</f>
        <v/>
      </c>
      <c r="V108" s="36">
        <f>INDEX(MTInputs!$J$1:$AZ$415,$D108,MATCH(V$5,MTInputs!$J$5:$AZ$5,0))</f>
        <v/>
      </c>
      <c r="W108" s="36">
        <f>INDEX(MTInputs!$J$1:$AZ$415,$D108,MATCH(W$5,MTInputs!$J$5:$AZ$5,0))</f>
        <v/>
      </c>
      <c r="X108" s="36">
        <f>INDEX(MTInputs!$J$1:$AZ$415,$D108,MATCH(X$5,MTInputs!$J$5:$AZ$5,0))</f>
        <v/>
      </c>
      <c r="Y108" s="36">
        <f>INDEX(MTInputs!$J$1:$AZ$415,$D108,MATCH(Y$5,MTInputs!$J$5:$AZ$5,0))</f>
        <v/>
      </c>
      <c r="Z108" s="36">
        <f>INDEX(MTInputs!$J$1:$AZ$415,$D108,MATCH(Z$5,MTInputs!$J$5:$AZ$5,0))</f>
        <v/>
      </c>
      <c r="AA108" s="36">
        <f>INDEX(MTInputs!$J$1:$AZ$415,$D108,MATCH(AA$5,MTInputs!$J$5:$AZ$5,0))</f>
        <v/>
      </c>
      <c r="AB108" s="36">
        <f>INDEX(MTInputs!$J$1:$AZ$415,$D108,MATCH(AB$5,MTInputs!$J$5:$AZ$5,0))</f>
        <v/>
      </c>
      <c r="AC108" s="36">
        <f>INDEX(MTInputs!$J$1:$AZ$415,$D108,MATCH(AC$5,MTInputs!$J$5:$AZ$5,0))</f>
        <v/>
      </c>
      <c r="AD108" s="36">
        <f>INDEX(MTInputs!$J$1:$AZ$415,$D108,MATCH(AD$5,MTInputs!$J$5:$AZ$5,0))</f>
        <v/>
      </c>
      <c r="AE108" s="25">
        <f>LOWER(Settings!$C$4)&amp;".mit."&amp;$A108&amp;IF($C108="","","."&amp;$C108&amp;"."&amp;$B108)&amp;IF(INDEX(Variables!$D$5:$D$105,MATCH($A108,Variables!$A$5:$A$105,0))="","","."&amp;INDEX(Variables!$D$5:$D$105,MATCH($A108,Variables!$A$5:$A$105,0)))&amp;"."&amp;AE$5</f>
        <v/>
      </c>
      <c r="AF108" s="35">
        <f>INDEX(MTInputs!$J$1:$AZ$415,$D108,MATCH(AF$5,MTInputs!$J$5:$AZ$5,0))</f>
        <v/>
      </c>
      <c r="AG108" s="36">
        <f>INDEX(MTInputs!$J$1:$AZ$415,$D108,MATCH(AG$5,MTInputs!$J$5:$AZ$5,0))</f>
        <v/>
      </c>
      <c r="AH108" s="36">
        <f>INDEX(MTInputs!$J$1:$AZ$415,$D108,MATCH(AH$5,MTInputs!$J$5:$AZ$5,0))</f>
        <v/>
      </c>
      <c r="AI108" s="36">
        <f>INDEX(MTInputs!$J$1:$AZ$415,$D108,MATCH(AI$5,MTInputs!$J$5:$AZ$5,0))</f>
        <v/>
      </c>
      <c r="AJ108" s="36">
        <f>INDEX(MTInputs!$J$1:$AZ$415,$D108,MATCH(AJ$5,MTInputs!$J$5:$AZ$5,0))</f>
        <v/>
      </c>
      <c r="AK108" s="36">
        <f>INDEX(MTInputs!$J$1:$AZ$415,$D108,MATCH(AK$5,MTInputs!$J$5:$AZ$5,0))</f>
        <v/>
      </c>
      <c r="AL108" s="36">
        <f>INDEX(MTInputs!$J$1:$AZ$415,$D108,MATCH(AL$5,MTInputs!$J$5:$AZ$5,0))</f>
        <v/>
      </c>
      <c r="AM108" s="36">
        <f>INDEX(MTInputs!$J$1:$AZ$415,$D108,MATCH(AM$5,MTInputs!$J$5:$AZ$5,0))</f>
        <v/>
      </c>
      <c r="AN108" s="36">
        <f>INDEX(MTInputs!$J$1:$AZ$415,$D108,MATCH(AN$5,MTInputs!$J$5:$AZ$5,0))</f>
        <v/>
      </c>
      <c r="AO108" s="36">
        <f>INDEX(MTInputs!$J$1:$AZ$415,$D108,MATCH(AO$5,MTInputs!$J$5:$AZ$5,0))</f>
        <v/>
      </c>
      <c r="AP108" s="36">
        <f>INDEX(MTInputs!$J$1:$AZ$415,$D108,MATCH(AP$5,MTInputs!$J$5:$AZ$5,0))</f>
        <v/>
      </c>
      <c r="AQ108" s="36">
        <f>INDEX(MTInputs!$J$1:$AZ$415,$D108,MATCH(AQ$5,MTInputs!$J$5:$AZ$5,0))</f>
        <v/>
      </c>
      <c r="AR108" s="36">
        <f>INDEX(MTInputs!$J$1:$AZ$415,$D108,MATCH(AR$5,MTInputs!$J$5:$AZ$5,0))</f>
        <v/>
      </c>
      <c r="AS108" s="36">
        <f>INDEX(MTInputs!$J$1:$AZ$415,$D108,MATCH(AS$5,MTInputs!$J$5:$AZ$5,0))</f>
        <v/>
      </c>
      <c r="AT108" s="36">
        <f>INDEX(MTInputs!$J$1:$AZ$415,$D108,MATCH(AT$5,MTInputs!$J$5:$AZ$5,0))</f>
        <v/>
      </c>
      <c r="AU108" s="36">
        <f>INDEX(MTInputs!$J$1:$AZ$415,$D108,MATCH(AU$5,MTInputs!$J$5:$AZ$5,0))</f>
        <v/>
      </c>
      <c r="AV108" s="36">
        <f>INDEX(MTInputs!$J$1:$AZ$415,$D108,MATCH(AV$5,MTInputs!$J$5:$AZ$5,0))</f>
        <v/>
      </c>
      <c r="AW108" s="36">
        <f>INDEX(MTInputs!$J$1:$AZ$415,$D108,MATCH(AW$5,MTInputs!$J$5:$AZ$5,0))</f>
        <v/>
      </c>
      <c r="AX108" s="36">
        <f>INDEX(MTInputs!$J$1:$AZ$415,$D108,MATCH(AX$5,MTInputs!$J$5:$AZ$5,0))</f>
        <v/>
      </c>
    </row>
    <row r="109" hidden="1" outlineLevel="1">
      <c r="A109" s="5" t="inlineStr">
        <is>
          <t>etscov</t>
        </is>
      </c>
      <c r="B109" s="5" t="inlineStr">
        <is>
          <t>all</t>
        </is>
      </c>
      <c r="C109" s="5" t="inlineStr">
        <is>
          <t>irn</t>
        </is>
      </c>
      <c r="D109" s="8" t="n">
        <v>108</v>
      </c>
      <c r="H109" s="5">
        <f>INDEX(Variables!$B$5:$B$105,MATCH($A109,Variables!$A$5:$A$105,0))&amp;IF($C109="",""," | "&amp;INDEX(Mapping!$B$5:$B$26,MATCH($C109,Mapping!$A$5:$A$26,0))&amp;" | "&amp;INDEX(Mapping!$B$30:$B$41,MATCH($B109,Mapping!$A$30:$A$41,0)))</f>
        <v/>
      </c>
      <c r="I109" s="5">
        <f>INDEX(Variables!$C$5:$C$105,MATCH($A109,Variables!$A$5:$A$105,0))</f>
        <v/>
      </c>
      <c r="J109" s="5">
        <f>INDEX(Variables!$E$5:$E$105,MATCH($A109,Variables!$A$5:$A$105,0))</f>
        <v/>
      </c>
      <c r="K109" s="25">
        <f>LOWER(Settings!$C$4)&amp;".mit."&amp;$A109&amp;IF($C109="","","."&amp;$C109&amp;"."&amp;$B109)&amp;IF(INDEX(Variables!$D$5:$D$105,MATCH($A109,Variables!$A$5:$A$105,0))="","","."&amp;INDEX(Variables!$D$5:$D$105,MATCH($A109,Variables!$A$5:$A$105,0)))&amp;"."&amp;K$5</f>
        <v/>
      </c>
      <c r="L109" s="35">
        <f>INDEX(MTInputs!$J$1:$AZ$415,$D109,MATCH(L$5,MTInputs!$J$5:$AZ$5,0))</f>
        <v/>
      </c>
      <c r="M109" s="36">
        <f>INDEX(MTInputs!$J$1:$AZ$415,$D109,MATCH(M$5,MTInputs!$J$5:$AZ$5,0))</f>
        <v/>
      </c>
      <c r="N109" s="36">
        <f>INDEX(MTInputs!$J$1:$AZ$415,$D109,MATCH(N$5,MTInputs!$J$5:$AZ$5,0))</f>
        <v/>
      </c>
      <c r="O109" s="36">
        <f>INDEX(MTInputs!$J$1:$AZ$415,$D109,MATCH(O$5,MTInputs!$J$5:$AZ$5,0))</f>
        <v/>
      </c>
      <c r="P109" s="36">
        <f>INDEX(MTInputs!$J$1:$AZ$415,$D109,MATCH(P$5,MTInputs!$J$5:$AZ$5,0))</f>
        <v/>
      </c>
      <c r="Q109" s="36">
        <f>INDEX(MTInputs!$J$1:$AZ$415,$D109,MATCH(Q$5,MTInputs!$J$5:$AZ$5,0))</f>
        <v/>
      </c>
      <c r="R109" s="36">
        <f>INDEX(MTInputs!$J$1:$AZ$415,$D109,MATCH(R$5,MTInputs!$J$5:$AZ$5,0))</f>
        <v/>
      </c>
      <c r="S109" s="36">
        <f>INDEX(MTInputs!$J$1:$AZ$415,$D109,MATCH(S$5,MTInputs!$J$5:$AZ$5,0))</f>
        <v/>
      </c>
      <c r="T109" s="36">
        <f>INDEX(MTInputs!$J$1:$AZ$415,$D109,MATCH(T$5,MTInputs!$J$5:$AZ$5,0))</f>
        <v/>
      </c>
      <c r="U109" s="36">
        <f>INDEX(MTInputs!$J$1:$AZ$415,$D109,MATCH(U$5,MTInputs!$J$5:$AZ$5,0))</f>
        <v/>
      </c>
      <c r="V109" s="36">
        <f>INDEX(MTInputs!$J$1:$AZ$415,$D109,MATCH(V$5,MTInputs!$J$5:$AZ$5,0))</f>
        <v/>
      </c>
      <c r="W109" s="36">
        <f>INDEX(MTInputs!$J$1:$AZ$415,$D109,MATCH(W$5,MTInputs!$J$5:$AZ$5,0))</f>
        <v/>
      </c>
      <c r="X109" s="36">
        <f>INDEX(MTInputs!$J$1:$AZ$415,$D109,MATCH(X$5,MTInputs!$J$5:$AZ$5,0))</f>
        <v/>
      </c>
      <c r="Y109" s="36">
        <f>INDEX(MTInputs!$J$1:$AZ$415,$D109,MATCH(Y$5,MTInputs!$J$5:$AZ$5,0))</f>
        <v/>
      </c>
      <c r="Z109" s="36">
        <f>INDEX(MTInputs!$J$1:$AZ$415,$D109,MATCH(Z$5,MTInputs!$J$5:$AZ$5,0))</f>
        <v/>
      </c>
      <c r="AA109" s="36">
        <f>INDEX(MTInputs!$J$1:$AZ$415,$D109,MATCH(AA$5,MTInputs!$J$5:$AZ$5,0))</f>
        <v/>
      </c>
      <c r="AB109" s="36">
        <f>INDEX(MTInputs!$J$1:$AZ$415,$D109,MATCH(AB$5,MTInputs!$J$5:$AZ$5,0))</f>
        <v/>
      </c>
      <c r="AC109" s="36">
        <f>INDEX(MTInputs!$J$1:$AZ$415,$D109,MATCH(AC$5,MTInputs!$J$5:$AZ$5,0))</f>
        <v/>
      </c>
      <c r="AD109" s="36">
        <f>INDEX(MTInputs!$J$1:$AZ$415,$D109,MATCH(AD$5,MTInputs!$J$5:$AZ$5,0))</f>
        <v/>
      </c>
      <c r="AE109" s="25">
        <f>LOWER(Settings!$C$4)&amp;".mit."&amp;$A109&amp;IF($C109="","","."&amp;$C109&amp;"."&amp;$B109)&amp;IF(INDEX(Variables!$D$5:$D$105,MATCH($A109,Variables!$A$5:$A$105,0))="","","."&amp;INDEX(Variables!$D$5:$D$105,MATCH($A109,Variables!$A$5:$A$105,0)))&amp;"."&amp;AE$5</f>
        <v/>
      </c>
      <c r="AF109" s="35">
        <f>INDEX(MTInputs!$J$1:$AZ$415,$D109,MATCH(AF$5,MTInputs!$J$5:$AZ$5,0))</f>
        <v/>
      </c>
      <c r="AG109" s="36">
        <f>INDEX(MTInputs!$J$1:$AZ$415,$D109,MATCH(AG$5,MTInputs!$J$5:$AZ$5,0))</f>
        <v/>
      </c>
      <c r="AH109" s="36">
        <f>INDEX(MTInputs!$J$1:$AZ$415,$D109,MATCH(AH$5,MTInputs!$J$5:$AZ$5,0))</f>
        <v/>
      </c>
      <c r="AI109" s="36">
        <f>INDEX(MTInputs!$J$1:$AZ$415,$D109,MATCH(AI$5,MTInputs!$J$5:$AZ$5,0))</f>
        <v/>
      </c>
      <c r="AJ109" s="36">
        <f>INDEX(MTInputs!$J$1:$AZ$415,$D109,MATCH(AJ$5,MTInputs!$J$5:$AZ$5,0))</f>
        <v/>
      </c>
      <c r="AK109" s="36">
        <f>INDEX(MTInputs!$J$1:$AZ$415,$D109,MATCH(AK$5,MTInputs!$J$5:$AZ$5,0))</f>
        <v/>
      </c>
      <c r="AL109" s="36">
        <f>INDEX(MTInputs!$J$1:$AZ$415,$D109,MATCH(AL$5,MTInputs!$J$5:$AZ$5,0))</f>
        <v/>
      </c>
      <c r="AM109" s="36">
        <f>INDEX(MTInputs!$J$1:$AZ$415,$D109,MATCH(AM$5,MTInputs!$J$5:$AZ$5,0))</f>
        <v/>
      </c>
      <c r="AN109" s="36">
        <f>INDEX(MTInputs!$J$1:$AZ$415,$D109,MATCH(AN$5,MTInputs!$J$5:$AZ$5,0))</f>
        <v/>
      </c>
      <c r="AO109" s="36">
        <f>INDEX(MTInputs!$J$1:$AZ$415,$D109,MATCH(AO$5,MTInputs!$J$5:$AZ$5,0))</f>
        <v/>
      </c>
      <c r="AP109" s="36">
        <f>INDEX(MTInputs!$J$1:$AZ$415,$D109,MATCH(AP$5,MTInputs!$J$5:$AZ$5,0))</f>
        <v/>
      </c>
      <c r="AQ109" s="36">
        <f>INDEX(MTInputs!$J$1:$AZ$415,$D109,MATCH(AQ$5,MTInputs!$J$5:$AZ$5,0))</f>
        <v/>
      </c>
      <c r="AR109" s="36">
        <f>INDEX(MTInputs!$J$1:$AZ$415,$D109,MATCH(AR$5,MTInputs!$J$5:$AZ$5,0))</f>
        <v/>
      </c>
      <c r="AS109" s="36">
        <f>INDEX(MTInputs!$J$1:$AZ$415,$D109,MATCH(AS$5,MTInputs!$J$5:$AZ$5,0))</f>
        <v/>
      </c>
      <c r="AT109" s="36">
        <f>INDEX(MTInputs!$J$1:$AZ$415,$D109,MATCH(AT$5,MTInputs!$J$5:$AZ$5,0))</f>
        <v/>
      </c>
      <c r="AU109" s="36">
        <f>INDEX(MTInputs!$J$1:$AZ$415,$D109,MATCH(AU$5,MTInputs!$J$5:$AZ$5,0))</f>
        <v/>
      </c>
      <c r="AV109" s="36">
        <f>INDEX(MTInputs!$J$1:$AZ$415,$D109,MATCH(AV$5,MTInputs!$J$5:$AZ$5,0))</f>
        <v/>
      </c>
      <c r="AW109" s="36">
        <f>INDEX(MTInputs!$J$1:$AZ$415,$D109,MATCH(AW$5,MTInputs!$J$5:$AZ$5,0))</f>
        <v/>
      </c>
      <c r="AX109" s="36">
        <f>INDEX(MTInputs!$J$1:$AZ$415,$D109,MATCH(AX$5,MTInputs!$J$5:$AZ$5,0))</f>
        <v/>
      </c>
    </row>
    <row r="110" hidden="1" outlineLevel="1">
      <c r="A110" s="5" t="inlineStr">
        <is>
          <t>etscov</t>
        </is>
      </c>
      <c r="B110" s="5" t="inlineStr">
        <is>
          <t>all</t>
        </is>
      </c>
      <c r="C110" s="5" t="inlineStr">
        <is>
          <t>nfm</t>
        </is>
      </c>
      <c r="D110" s="8" t="n">
        <v>109</v>
      </c>
      <c r="H110" s="5">
        <f>INDEX(Variables!$B$5:$B$105,MATCH($A110,Variables!$A$5:$A$105,0))&amp;IF($C110="",""," | "&amp;INDEX(Mapping!$B$5:$B$26,MATCH($C110,Mapping!$A$5:$A$26,0))&amp;" | "&amp;INDEX(Mapping!$B$30:$B$41,MATCH($B110,Mapping!$A$30:$A$41,0)))</f>
        <v/>
      </c>
      <c r="I110" s="5">
        <f>INDEX(Variables!$C$5:$C$105,MATCH($A110,Variables!$A$5:$A$105,0))</f>
        <v/>
      </c>
      <c r="J110" s="5">
        <f>INDEX(Variables!$E$5:$E$105,MATCH($A110,Variables!$A$5:$A$105,0))</f>
        <v/>
      </c>
      <c r="K110" s="25">
        <f>LOWER(Settings!$C$4)&amp;".mit."&amp;$A110&amp;IF($C110="","","."&amp;$C110&amp;"."&amp;$B110)&amp;IF(INDEX(Variables!$D$5:$D$105,MATCH($A110,Variables!$A$5:$A$105,0))="","","."&amp;INDEX(Variables!$D$5:$D$105,MATCH($A110,Variables!$A$5:$A$105,0)))&amp;"."&amp;K$5</f>
        <v/>
      </c>
      <c r="L110" s="35">
        <f>INDEX(MTInputs!$J$1:$AZ$415,$D110,MATCH(L$5,MTInputs!$J$5:$AZ$5,0))</f>
        <v/>
      </c>
      <c r="M110" s="36">
        <f>INDEX(MTInputs!$J$1:$AZ$415,$D110,MATCH(M$5,MTInputs!$J$5:$AZ$5,0))</f>
        <v/>
      </c>
      <c r="N110" s="36">
        <f>INDEX(MTInputs!$J$1:$AZ$415,$D110,MATCH(N$5,MTInputs!$J$5:$AZ$5,0))</f>
        <v/>
      </c>
      <c r="O110" s="36">
        <f>INDEX(MTInputs!$J$1:$AZ$415,$D110,MATCH(O$5,MTInputs!$J$5:$AZ$5,0))</f>
        <v/>
      </c>
      <c r="P110" s="36">
        <f>INDEX(MTInputs!$J$1:$AZ$415,$D110,MATCH(P$5,MTInputs!$J$5:$AZ$5,0))</f>
        <v/>
      </c>
      <c r="Q110" s="36">
        <f>INDEX(MTInputs!$J$1:$AZ$415,$D110,MATCH(Q$5,MTInputs!$J$5:$AZ$5,0))</f>
        <v/>
      </c>
      <c r="R110" s="36">
        <f>INDEX(MTInputs!$J$1:$AZ$415,$D110,MATCH(R$5,MTInputs!$J$5:$AZ$5,0))</f>
        <v/>
      </c>
      <c r="S110" s="36">
        <f>INDEX(MTInputs!$J$1:$AZ$415,$D110,MATCH(S$5,MTInputs!$J$5:$AZ$5,0))</f>
        <v/>
      </c>
      <c r="T110" s="36">
        <f>INDEX(MTInputs!$J$1:$AZ$415,$D110,MATCH(T$5,MTInputs!$J$5:$AZ$5,0))</f>
        <v/>
      </c>
      <c r="U110" s="36">
        <f>INDEX(MTInputs!$J$1:$AZ$415,$D110,MATCH(U$5,MTInputs!$J$5:$AZ$5,0))</f>
        <v/>
      </c>
      <c r="V110" s="36">
        <f>INDEX(MTInputs!$J$1:$AZ$415,$D110,MATCH(V$5,MTInputs!$J$5:$AZ$5,0))</f>
        <v/>
      </c>
      <c r="W110" s="36">
        <f>INDEX(MTInputs!$J$1:$AZ$415,$D110,MATCH(W$5,MTInputs!$J$5:$AZ$5,0))</f>
        <v/>
      </c>
      <c r="X110" s="36">
        <f>INDEX(MTInputs!$J$1:$AZ$415,$D110,MATCH(X$5,MTInputs!$J$5:$AZ$5,0))</f>
        <v/>
      </c>
      <c r="Y110" s="36">
        <f>INDEX(MTInputs!$J$1:$AZ$415,$D110,MATCH(Y$5,MTInputs!$J$5:$AZ$5,0))</f>
        <v/>
      </c>
      <c r="Z110" s="36">
        <f>INDEX(MTInputs!$J$1:$AZ$415,$D110,MATCH(Z$5,MTInputs!$J$5:$AZ$5,0))</f>
        <v/>
      </c>
      <c r="AA110" s="36">
        <f>INDEX(MTInputs!$J$1:$AZ$415,$D110,MATCH(AA$5,MTInputs!$J$5:$AZ$5,0))</f>
        <v/>
      </c>
      <c r="AB110" s="36">
        <f>INDEX(MTInputs!$J$1:$AZ$415,$D110,MATCH(AB$5,MTInputs!$J$5:$AZ$5,0))</f>
        <v/>
      </c>
      <c r="AC110" s="36">
        <f>INDEX(MTInputs!$J$1:$AZ$415,$D110,MATCH(AC$5,MTInputs!$J$5:$AZ$5,0))</f>
        <v/>
      </c>
      <c r="AD110" s="36">
        <f>INDEX(MTInputs!$J$1:$AZ$415,$D110,MATCH(AD$5,MTInputs!$J$5:$AZ$5,0))</f>
        <v/>
      </c>
      <c r="AE110" s="25">
        <f>LOWER(Settings!$C$4)&amp;".mit."&amp;$A110&amp;IF($C110="","","."&amp;$C110&amp;"."&amp;$B110)&amp;IF(INDEX(Variables!$D$5:$D$105,MATCH($A110,Variables!$A$5:$A$105,0))="","","."&amp;INDEX(Variables!$D$5:$D$105,MATCH($A110,Variables!$A$5:$A$105,0)))&amp;"."&amp;AE$5</f>
        <v/>
      </c>
      <c r="AF110" s="35">
        <f>INDEX(MTInputs!$J$1:$AZ$415,$D110,MATCH(AF$5,MTInputs!$J$5:$AZ$5,0))</f>
        <v/>
      </c>
      <c r="AG110" s="36">
        <f>INDEX(MTInputs!$J$1:$AZ$415,$D110,MATCH(AG$5,MTInputs!$J$5:$AZ$5,0))</f>
        <v/>
      </c>
      <c r="AH110" s="36">
        <f>INDEX(MTInputs!$J$1:$AZ$415,$D110,MATCH(AH$5,MTInputs!$J$5:$AZ$5,0))</f>
        <v/>
      </c>
      <c r="AI110" s="36">
        <f>INDEX(MTInputs!$J$1:$AZ$415,$D110,MATCH(AI$5,MTInputs!$J$5:$AZ$5,0))</f>
        <v/>
      </c>
      <c r="AJ110" s="36">
        <f>INDEX(MTInputs!$J$1:$AZ$415,$D110,MATCH(AJ$5,MTInputs!$J$5:$AZ$5,0))</f>
        <v/>
      </c>
      <c r="AK110" s="36">
        <f>INDEX(MTInputs!$J$1:$AZ$415,$D110,MATCH(AK$5,MTInputs!$J$5:$AZ$5,0))</f>
        <v/>
      </c>
      <c r="AL110" s="36">
        <f>INDEX(MTInputs!$J$1:$AZ$415,$D110,MATCH(AL$5,MTInputs!$J$5:$AZ$5,0))</f>
        <v/>
      </c>
      <c r="AM110" s="36">
        <f>INDEX(MTInputs!$J$1:$AZ$415,$D110,MATCH(AM$5,MTInputs!$J$5:$AZ$5,0))</f>
        <v/>
      </c>
      <c r="AN110" s="36">
        <f>INDEX(MTInputs!$J$1:$AZ$415,$D110,MATCH(AN$5,MTInputs!$J$5:$AZ$5,0))</f>
        <v/>
      </c>
      <c r="AO110" s="36">
        <f>INDEX(MTInputs!$J$1:$AZ$415,$D110,MATCH(AO$5,MTInputs!$J$5:$AZ$5,0))</f>
        <v/>
      </c>
      <c r="AP110" s="36">
        <f>INDEX(MTInputs!$J$1:$AZ$415,$D110,MATCH(AP$5,MTInputs!$J$5:$AZ$5,0))</f>
        <v/>
      </c>
      <c r="AQ110" s="36">
        <f>INDEX(MTInputs!$J$1:$AZ$415,$D110,MATCH(AQ$5,MTInputs!$J$5:$AZ$5,0))</f>
        <v/>
      </c>
      <c r="AR110" s="36">
        <f>INDEX(MTInputs!$J$1:$AZ$415,$D110,MATCH(AR$5,MTInputs!$J$5:$AZ$5,0))</f>
        <v/>
      </c>
      <c r="AS110" s="36">
        <f>INDEX(MTInputs!$J$1:$AZ$415,$D110,MATCH(AS$5,MTInputs!$J$5:$AZ$5,0))</f>
        <v/>
      </c>
      <c r="AT110" s="36">
        <f>INDEX(MTInputs!$J$1:$AZ$415,$D110,MATCH(AT$5,MTInputs!$J$5:$AZ$5,0))</f>
        <v/>
      </c>
      <c r="AU110" s="36">
        <f>INDEX(MTInputs!$J$1:$AZ$415,$D110,MATCH(AU$5,MTInputs!$J$5:$AZ$5,0))</f>
        <v/>
      </c>
      <c r="AV110" s="36">
        <f>INDEX(MTInputs!$J$1:$AZ$415,$D110,MATCH(AV$5,MTInputs!$J$5:$AZ$5,0))</f>
        <v/>
      </c>
      <c r="AW110" s="36">
        <f>INDEX(MTInputs!$J$1:$AZ$415,$D110,MATCH(AW$5,MTInputs!$J$5:$AZ$5,0))</f>
        <v/>
      </c>
      <c r="AX110" s="36">
        <f>INDEX(MTInputs!$J$1:$AZ$415,$D110,MATCH(AX$5,MTInputs!$J$5:$AZ$5,0))</f>
        <v/>
      </c>
    </row>
    <row r="111" hidden="1" outlineLevel="1">
      <c r="A111" s="5" t="inlineStr">
        <is>
          <t>etscov</t>
        </is>
      </c>
      <c r="B111" s="5" t="inlineStr">
        <is>
          <t>all</t>
        </is>
      </c>
      <c r="C111" s="5" t="inlineStr">
        <is>
          <t>mac</t>
        </is>
      </c>
      <c r="D111" s="8" t="n">
        <v>110</v>
      </c>
      <c r="H111" s="5">
        <f>INDEX(Variables!$B$5:$B$105,MATCH($A111,Variables!$A$5:$A$105,0))&amp;IF($C111="",""," | "&amp;INDEX(Mapping!$B$5:$B$26,MATCH($C111,Mapping!$A$5:$A$26,0))&amp;" | "&amp;INDEX(Mapping!$B$30:$B$41,MATCH($B111,Mapping!$A$30:$A$41,0)))</f>
        <v/>
      </c>
      <c r="I111" s="5">
        <f>INDEX(Variables!$C$5:$C$105,MATCH($A111,Variables!$A$5:$A$105,0))</f>
        <v/>
      </c>
      <c r="J111" s="5">
        <f>INDEX(Variables!$E$5:$E$105,MATCH($A111,Variables!$A$5:$A$105,0))</f>
        <v/>
      </c>
      <c r="K111" s="25">
        <f>LOWER(Settings!$C$4)&amp;".mit."&amp;$A111&amp;IF($C111="","","."&amp;$C111&amp;"."&amp;$B111)&amp;IF(INDEX(Variables!$D$5:$D$105,MATCH($A111,Variables!$A$5:$A$105,0))="","","."&amp;INDEX(Variables!$D$5:$D$105,MATCH($A111,Variables!$A$5:$A$105,0)))&amp;"."&amp;K$5</f>
        <v/>
      </c>
      <c r="L111" s="35">
        <f>INDEX(MTInputs!$J$1:$AZ$415,$D111,MATCH(L$5,MTInputs!$J$5:$AZ$5,0))</f>
        <v/>
      </c>
      <c r="M111" s="36">
        <f>INDEX(MTInputs!$J$1:$AZ$415,$D111,MATCH(M$5,MTInputs!$J$5:$AZ$5,0))</f>
        <v/>
      </c>
      <c r="N111" s="36">
        <f>INDEX(MTInputs!$J$1:$AZ$415,$D111,MATCH(N$5,MTInputs!$J$5:$AZ$5,0))</f>
        <v/>
      </c>
      <c r="O111" s="36">
        <f>INDEX(MTInputs!$J$1:$AZ$415,$D111,MATCH(O$5,MTInputs!$J$5:$AZ$5,0))</f>
        <v/>
      </c>
      <c r="P111" s="36">
        <f>INDEX(MTInputs!$J$1:$AZ$415,$D111,MATCH(P$5,MTInputs!$J$5:$AZ$5,0))</f>
        <v/>
      </c>
      <c r="Q111" s="36">
        <f>INDEX(MTInputs!$J$1:$AZ$415,$D111,MATCH(Q$5,MTInputs!$J$5:$AZ$5,0))</f>
        <v/>
      </c>
      <c r="R111" s="36">
        <f>INDEX(MTInputs!$J$1:$AZ$415,$D111,MATCH(R$5,MTInputs!$J$5:$AZ$5,0))</f>
        <v/>
      </c>
      <c r="S111" s="36">
        <f>INDEX(MTInputs!$J$1:$AZ$415,$D111,MATCH(S$5,MTInputs!$J$5:$AZ$5,0))</f>
        <v/>
      </c>
      <c r="T111" s="36">
        <f>INDEX(MTInputs!$J$1:$AZ$415,$D111,MATCH(T$5,MTInputs!$J$5:$AZ$5,0))</f>
        <v/>
      </c>
      <c r="U111" s="36">
        <f>INDEX(MTInputs!$J$1:$AZ$415,$D111,MATCH(U$5,MTInputs!$J$5:$AZ$5,0))</f>
        <v/>
      </c>
      <c r="V111" s="36">
        <f>INDEX(MTInputs!$J$1:$AZ$415,$D111,MATCH(V$5,MTInputs!$J$5:$AZ$5,0))</f>
        <v/>
      </c>
      <c r="W111" s="36">
        <f>INDEX(MTInputs!$J$1:$AZ$415,$D111,MATCH(W$5,MTInputs!$J$5:$AZ$5,0))</f>
        <v/>
      </c>
      <c r="X111" s="36">
        <f>INDEX(MTInputs!$J$1:$AZ$415,$D111,MATCH(X$5,MTInputs!$J$5:$AZ$5,0))</f>
        <v/>
      </c>
      <c r="Y111" s="36">
        <f>INDEX(MTInputs!$J$1:$AZ$415,$D111,MATCH(Y$5,MTInputs!$J$5:$AZ$5,0))</f>
        <v/>
      </c>
      <c r="Z111" s="36">
        <f>INDEX(MTInputs!$J$1:$AZ$415,$D111,MATCH(Z$5,MTInputs!$J$5:$AZ$5,0))</f>
        <v/>
      </c>
      <c r="AA111" s="36">
        <f>INDEX(MTInputs!$J$1:$AZ$415,$D111,MATCH(AA$5,MTInputs!$J$5:$AZ$5,0))</f>
        <v/>
      </c>
      <c r="AB111" s="36">
        <f>INDEX(MTInputs!$J$1:$AZ$415,$D111,MATCH(AB$5,MTInputs!$J$5:$AZ$5,0))</f>
        <v/>
      </c>
      <c r="AC111" s="36">
        <f>INDEX(MTInputs!$J$1:$AZ$415,$D111,MATCH(AC$5,MTInputs!$J$5:$AZ$5,0))</f>
        <v/>
      </c>
      <c r="AD111" s="36">
        <f>INDEX(MTInputs!$J$1:$AZ$415,$D111,MATCH(AD$5,MTInputs!$J$5:$AZ$5,0))</f>
        <v/>
      </c>
      <c r="AE111" s="25">
        <f>LOWER(Settings!$C$4)&amp;".mit."&amp;$A111&amp;IF($C111="","","."&amp;$C111&amp;"."&amp;$B111)&amp;IF(INDEX(Variables!$D$5:$D$105,MATCH($A111,Variables!$A$5:$A$105,0))="","","."&amp;INDEX(Variables!$D$5:$D$105,MATCH($A111,Variables!$A$5:$A$105,0)))&amp;"."&amp;AE$5</f>
        <v/>
      </c>
      <c r="AF111" s="35">
        <f>INDEX(MTInputs!$J$1:$AZ$415,$D111,MATCH(AF$5,MTInputs!$J$5:$AZ$5,0))</f>
        <v/>
      </c>
      <c r="AG111" s="36">
        <f>INDEX(MTInputs!$J$1:$AZ$415,$D111,MATCH(AG$5,MTInputs!$J$5:$AZ$5,0))</f>
        <v/>
      </c>
      <c r="AH111" s="36">
        <f>INDEX(MTInputs!$J$1:$AZ$415,$D111,MATCH(AH$5,MTInputs!$J$5:$AZ$5,0))</f>
        <v/>
      </c>
      <c r="AI111" s="36">
        <f>INDEX(MTInputs!$J$1:$AZ$415,$D111,MATCH(AI$5,MTInputs!$J$5:$AZ$5,0))</f>
        <v/>
      </c>
      <c r="AJ111" s="36">
        <f>INDEX(MTInputs!$J$1:$AZ$415,$D111,MATCH(AJ$5,MTInputs!$J$5:$AZ$5,0))</f>
        <v/>
      </c>
      <c r="AK111" s="36">
        <f>INDEX(MTInputs!$J$1:$AZ$415,$D111,MATCH(AK$5,MTInputs!$J$5:$AZ$5,0))</f>
        <v/>
      </c>
      <c r="AL111" s="36">
        <f>INDEX(MTInputs!$J$1:$AZ$415,$D111,MATCH(AL$5,MTInputs!$J$5:$AZ$5,0))</f>
        <v/>
      </c>
      <c r="AM111" s="36">
        <f>INDEX(MTInputs!$J$1:$AZ$415,$D111,MATCH(AM$5,MTInputs!$J$5:$AZ$5,0))</f>
        <v/>
      </c>
      <c r="AN111" s="36">
        <f>INDEX(MTInputs!$J$1:$AZ$415,$D111,MATCH(AN$5,MTInputs!$J$5:$AZ$5,0))</f>
        <v/>
      </c>
      <c r="AO111" s="36">
        <f>INDEX(MTInputs!$J$1:$AZ$415,$D111,MATCH(AO$5,MTInputs!$J$5:$AZ$5,0))</f>
        <v/>
      </c>
      <c r="AP111" s="36">
        <f>INDEX(MTInputs!$J$1:$AZ$415,$D111,MATCH(AP$5,MTInputs!$J$5:$AZ$5,0))</f>
        <v/>
      </c>
      <c r="AQ111" s="36">
        <f>INDEX(MTInputs!$J$1:$AZ$415,$D111,MATCH(AQ$5,MTInputs!$J$5:$AZ$5,0))</f>
        <v/>
      </c>
      <c r="AR111" s="36">
        <f>INDEX(MTInputs!$J$1:$AZ$415,$D111,MATCH(AR$5,MTInputs!$J$5:$AZ$5,0))</f>
        <v/>
      </c>
      <c r="AS111" s="36">
        <f>INDEX(MTInputs!$J$1:$AZ$415,$D111,MATCH(AS$5,MTInputs!$J$5:$AZ$5,0))</f>
        <v/>
      </c>
      <c r="AT111" s="36">
        <f>INDEX(MTInputs!$J$1:$AZ$415,$D111,MATCH(AT$5,MTInputs!$J$5:$AZ$5,0))</f>
        <v/>
      </c>
      <c r="AU111" s="36">
        <f>INDEX(MTInputs!$J$1:$AZ$415,$D111,MATCH(AU$5,MTInputs!$J$5:$AZ$5,0))</f>
        <v/>
      </c>
      <c r="AV111" s="36">
        <f>INDEX(MTInputs!$J$1:$AZ$415,$D111,MATCH(AV$5,MTInputs!$J$5:$AZ$5,0))</f>
        <v/>
      </c>
      <c r="AW111" s="36">
        <f>INDEX(MTInputs!$J$1:$AZ$415,$D111,MATCH(AW$5,MTInputs!$J$5:$AZ$5,0))</f>
        <v/>
      </c>
      <c r="AX111" s="36">
        <f>INDEX(MTInputs!$J$1:$AZ$415,$D111,MATCH(AX$5,MTInputs!$J$5:$AZ$5,0))</f>
        <v/>
      </c>
    </row>
    <row r="112" hidden="1" outlineLevel="1">
      <c r="A112" s="5" t="inlineStr">
        <is>
          <t>etscov</t>
        </is>
      </c>
      <c r="B112" s="5" t="inlineStr">
        <is>
          <t>all</t>
        </is>
      </c>
      <c r="C112" s="5" t="inlineStr">
        <is>
          <t>cem</t>
        </is>
      </c>
      <c r="D112" s="8" t="n">
        <v>111</v>
      </c>
      <c r="H112" s="5">
        <f>INDEX(Variables!$B$5:$B$105,MATCH($A112,Variables!$A$5:$A$105,0))&amp;IF($C112="",""," | "&amp;INDEX(Mapping!$B$5:$B$26,MATCH($C112,Mapping!$A$5:$A$26,0))&amp;" | "&amp;INDEX(Mapping!$B$30:$B$41,MATCH($B112,Mapping!$A$30:$A$41,0)))</f>
        <v/>
      </c>
      <c r="I112" s="5">
        <f>INDEX(Variables!$C$5:$C$105,MATCH($A112,Variables!$A$5:$A$105,0))</f>
        <v/>
      </c>
      <c r="J112" s="5">
        <f>INDEX(Variables!$E$5:$E$105,MATCH($A112,Variables!$A$5:$A$105,0))</f>
        <v/>
      </c>
      <c r="K112" s="25">
        <f>LOWER(Settings!$C$4)&amp;".mit."&amp;$A112&amp;IF($C112="","","."&amp;$C112&amp;"."&amp;$B112)&amp;IF(INDEX(Variables!$D$5:$D$105,MATCH($A112,Variables!$A$5:$A$105,0))="","","."&amp;INDEX(Variables!$D$5:$D$105,MATCH($A112,Variables!$A$5:$A$105,0)))&amp;"."&amp;K$5</f>
        <v/>
      </c>
      <c r="L112" s="35">
        <f>INDEX(MTInputs!$J$1:$AZ$415,$D112,MATCH(L$5,MTInputs!$J$5:$AZ$5,0))</f>
        <v/>
      </c>
      <c r="M112" s="36">
        <f>INDEX(MTInputs!$J$1:$AZ$415,$D112,MATCH(M$5,MTInputs!$J$5:$AZ$5,0))</f>
        <v/>
      </c>
      <c r="N112" s="36">
        <f>INDEX(MTInputs!$J$1:$AZ$415,$D112,MATCH(N$5,MTInputs!$J$5:$AZ$5,0))</f>
        <v/>
      </c>
      <c r="O112" s="36">
        <f>INDEX(MTInputs!$J$1:$AZ$415,$D112,MATCH(O$5,MTInputs!$J$5:$AZ$5,0))</f>
        <v/>
      </c>
      <c r="P112" s="36">
        <f>INDEX(MTInputs!$J$1:$AZ$415,$D112,MATCH(P$5,MTInputs!$J$5:$AZ$5,0))</f>
        <v/>
      </c>
      <c r="Q112" s="36">
        <f>INDEX(MTInputs!$J$1:$AZ$415,$D112,MATCH(Q$5,MTInputs!$J$5:$AZ$5,0))</f>
        <v/>
      </c>
      <c r="R112" s="36">
        <f>INDEX(MTInputs!$J$1:$AZ$415,$D112,MATCH(R$5,MTInputs!$J$5:$AZ$5,0))</f>
        <v/>
      </c>
      <c r="S112" s="36">
        <f>INDEX(MTInputs!$J$1:$AZ$415,$D112,MATCH(S$5,MTInputs!$J$5:$AZ$5,0))</f>
        <v/>
      </c>
      <c r="T112" s="36">
        <f>INDEX(MTInputs!$J$1:$AZ$415,$D112,MATCH(T$5,MTInputs!$J$5:$AZ$5,0))</f>
        <v/>
      </c>
      <c r="U112" s="36">
        <f>INDEX(MTInputs!$J$1:$AZ$415,$D112,MATCH(U$5,MTInputs!$J$5:$AZ$5,0))</f>
        <v/>
      </c>
      <c r="V112" s="36">
        <f>INDEX(MTInputs!$J$1:$AZ$415,$D112,MATCH(V$5,MTInputs!$J$5:$AZ$5,0))</f>
        <v/>
      </c>
      <c r="W112" s="36">
        <f>INDEX(MTInputs!$J$1:$AZ$415,$D112,MATCH(W$5,MTInputs!$J$5:$AZ$5,0))</f>
        <v/>
      </c>
      <c r="X112" s="36">
        <f>INDEX(MTInputs!$J$1:$AZ$415,$D112,MATCH(X$5,MTInputs!$J$5:$AZ$5,0))</f>
        <v/>
      </c>
      <c r="Y112" s="36">
        <f>INDEX(MTInputs!$J$1:$AZ$415,$D112,MATCH(Y$5,MTInputs!$J$5:$AZ$5,0))</f>
        <v/>
      </c>
      <c r="Z112" s="36">
        <f>INDEX(MTInputs!$J$1:$AZ$415,$D112,MATCH(Z$5,MTInputs!$J$5:$AZ$5,0))</f>
        <v/>
      </c>
      <c r="AA112" s="36">
        <f>INDEX(MTInputs!$J$1:$AZ$415,$D112,MATCH(AA$5,MTInputs!$J$5:$AZ$5,0))</f>
        <v/>
      </c>
      <c r="AB112" s="36">
        <f>INDEX(MTInputs!$J$1:$AZ$415,$D112,MATCH(AB$5,MTInputs!$J$5:$AZ$5,0))</f>
        <v/>
      </c>
      <c r="AC112" s="36">
        <f>INDEX(MTInputs!$J$1:$AZ$415,$D112,MATCH(AC$5,MTInputs!$J$5:$AZ$5,0))</f>
        <v/>
      </c>
      <c r="AD112" s="36">
        <f>INDEX(MTInputs!$J$1:$AZ$415,$D112,MATCH(AD$5,MTInputs!$J$5:$AZ$5,0))</f>
        <v/>
      </c>
      <c r="AE112" s="25">
        <f>LOWER(Settings!$C$4)&amp;".mit."&amp;$A112&amp;IF($C112="","","."&amp;$C112&amp;"."&amp;$B112)&amp;IF(INDEX(Variables!$D$5:$D$105,MATCH($A112,Variables!$A$5:$A$105,0))="","","."&amp;INDEX(Variables!$D$5:$D$105,MATCH($A112,Variables!$A$5:$A$105,0)))&amp;"."&amp;AE$5</f>
        <v/>
      </c>
      <c r="AF112" s="35">
        <f>INDEX(MTInputs!$J$1:$AZ$415,$D112,MATCH(AF$5,MTInputs!$J$5:$AZ$5,0))</f>
        <v/>
      </c>
      <c r="AG112" s="36">
        <f>INDEX(MTInputs!$J$1:$AZ$415,$D112,MATCH(AG$5,MTInputs!$J$5:$AZ$5,0))</f>
        <v/>
      </c>
      <c r="AH112" s="36">
        <f>INDEX(MTInputs!$J$1:$AZ$415,$D112,MATCH(AH$5,MTInputs!$J$5:$AZ$5,0))</f>
        <v/>
      </c>
      <c r="AI112" s="36">
        <f>INDEX(MTInputs!$J$1:$AZ$415,$D112,MATCH(AI$5,MTInputs!$J$5:$AZ$5,0))</f>
        <v/>
      </c>
      <c r="AJ112" s="36">
        <f>INDEX(MTInputs!$J$1:$AZ$415,$D112,MATCH(AJ$5,MTInputs!$J$5:$AZ$5,0))</f>
        <v/>
      </c>
      <c r="AK112" s="36">
        <f>INDEX(MTInputs!$J$1:$AZ$415,$D112,MATCH(AK$5,MTInputs!$J$5:$AZ$5,0))</f>
        <v/>
      </c>
      <c r="AL112" s="36">
        <f>INDEX(MTInputs!$J$1:$AZ$415,$D112,MATCH(AL$5,MTInputs!$J$5:$AZ$5,0))</f>
        <v/>
      </c>
      <c r="AM112" s="36">
        <f>INDEX(MTInputs!$J$1:$AZ$415,$D112,MATCH(AM$5,MTInputs!$J$5:$AZ$5,0))</f>
        <v/>
      </c>
      <c r="AN112" s="36">
        <f>INDEX(MTInputs!$J$1:$AZ$415,$D112,MATCH(AN$5,MTInputs!$J$5:$AZ$5,0))</f>
        <v/>
      </c>
      <c r="AO112" s="36">
        <f>INDEX(MTInputs!$J$1:$AZ$415,$D112,MATCH(AO$5,MTInputs!$J$5:$AZ$5,0))</f>
        <v/>
      </c>
      <c r="AP112" s="36">
        <f>INDEX(MTInputs!$J$1:$AZ$415,$D112,MATCH(AP$5,MTInputs!$J$5:$AZ$5,0))</f>
        <v/>
      </c>
      <c r="AQ112" s="36">
        <f>INDEX(MTInputs!$J$1:$AZ$415,$D112,MATCH(AQ$5,MTInputs!$J$5:$AZ$5,0))</f>
        <v/>
      </c>
      <c r="AR112" s="36">
        <f>INDEX(MTInputs!$J$1:$AZ$415,$D112,MATCH(AR$5,MTInputs!$J$5:$AZ$5,0))</f>
        <v/>
      </c>
      <c r="AS112" s="36">
        <f>INDEX(MTInputs!$J$1:$AZ$415,$D112,MATCH(AS$5,MTInputs!$J$5:$AZ$5,0))</f>
        <v/>
      </c>
      <c r="AT112" s="36">
        <f>INDEX(MTInputs!$J$1:$AZ$415,$D112,MATCH(AT$5,MTInputs!$J$5:$AZ$5,0))</f>
        <v/>
      </c>
      <c r="AU112" s="36">
        <f>INDEX(MTInputs!$J$1:$AZ$415,$D112,MATCH(AU$5,MTInputs!$J$5:$AZ$5,0))</f>
        <v/>
      </c>
      <c r="AV112" s="36">
        <f>INDEX(MTInputs!$J$1:$AZ$415,$D112,MATCH(AV$5,MTInputs!$J$5:$AZ$5,0))</f>
        <v/>
      </c>
      <c r="AW112" s="36">
        <f>INDEX(MTInputs!$J$1:$AZ$415,$D112,MATCH(AW$5,MTInputs!$J$5:$AZ$5,0))</f>
        <v/>
      </c>
      <c r="AX112" s="36">
        <f>INDEX(MTInputs!$J$1:$AZ$415,$D112,MATCH(AX$5,MTInputs!$J$5:$AZ$5,0))</f>
        <v/>
      </c>
    </row>
    <row r="113" hidden="1" outlineLevel="1">
      <c r="A113" s="5" t="inlineStr">
        <is>
          <t>etscov</t>
        </is>
      </c>
      <c r="B113" s="5" t="inlineStr">
        <is>
          <t>all</t>
        </is>
      </c>
      <c r="C113" s="5" t="inlineStr">
        <is>
          <t>omn</t>
        </is>
      </c>
      <c r="D113" s="8" t="n">
        <v>112</v>
      </c>
      <c r="H113" s="5">
        <f>INDEX(Variables!$B$5:$B$105,MATCH($A113,Variables!$A$5:$A$105,0))&amp;IF($C113="",""," | "&amp;INDEX(Mapping!$B$5:$B$26,MATCH($C113,Mapping!$A$5:$A$26,0))&amp;" | "&amp;INDEX(Mapping!$B$30:$B$41,MATCH($B113,Mapping!$A$30:$A$41,0)))</f>
        <v/>
      </c>
      <c r="I113" s="5">
        <f>INDEX(Variables!$C$5:$C$105,MATCH($A113,Variables!$A$5:$A$105,0))</f>
        <v/>
      </c>
      <c r="J113" s="5">
        <f>INDEX(Variables!$E$5:$E$105,MATCH($A113,Variables!$A$5:$A$105,0))</f>
        <v/>
      </c>
      <c r="K113" s="25">
        <f>LOWER(Settings!$C$4)&amp;".mit."&amp;$A113&amp;IF($C113="","","."&amp;$C113&amp;"."&amp;$B113)&amp;IF(INDEX(Variables!$D$5:$D$105,MATCH($A113,Variables!$A$5:$A$105,0))="","","."&amp;INDEX(Variables!$D$5:$D$105,MATCH($A113,Variables!$A$5:$A$105,0)))&amp;"."&amp;K$5</f>
        <v/>
      </c>
      <c r="L113" s="35">
        <f>INDEX(MTInputs!$J$1:$AZ$415,$D113,MATCH(L$5,MTInputs!$J$5:$AZ$5,0))</f>
        <v/>
      </c>
      <c r="M113" s="36">
        <f>INDEX(MTInputs!$J$1:$AZ$415,$D113,MATCH(M$5,MTInputs!$J$5:$AZ$5,0))</f>
        <v/>
      </c>
      <c r="N113" s="36">
        <f>INDEX(MTInputs!$J$1:$AZ$415,$D113,MATCH(N$5,MTInputs!$J$5:$AZ$5,0))</f>
        <v/>
      </c>
      <c r="O113" s="36">
        <f>INDEX(MTInputs!$J$1:$AZ$415,$D113,MATCH(O$5,MTInputs!$J$5:$AZ$5,0))</f>
        <v/>
      </c>
      <c r="P113" s="36">
        <f>INDEX(MTInputs!$J$1:$AZ$415,$D113,MATCH(P$5,MTInputs!$J$5:$AZ$5,0))</f>
        <v/>
      </c>
      <c r="Q113" s="36">
        <f>INDEX(MTInputs!$J$1:$AZ$415,$D113,MATCH(Q$5,MTInputs!$J$5:$AZ$5,0))</f>
        <v/>
      </c>
      <c r="R113" s="36">
        <f>INDEX(MTInputs!$J$1:$AZ$415,$D113,MATCH(R$5,MTInputs!$J$5:$AZ$5,0))</f>
        <v/>
      </c>
      <c r="S113" s="36">
        <f>INDEX(MTInputs!$J$1:$AZ$415,$D113,MATCH(S$5,MTInputs!$J$5:$AZ$5,0))</f>
        <v/>
      </c>
      <c r="T113" s="36">
        <f>INDEX(MTInputs!$J$1:$AZ$415,$D113,MATCH(T$5,MTInputs!$J$5:$AZ$5,0))</f>
        <v/>
      </c>
      <c r="U113" s="36">
        <f>INDEX(MTInputs!$J$1:$AZ$415,$D113,MATCH(U$5,MTInputs!$J$5:$AZ$5,0))</f>
        <v/>
      </c>
      <c r="V113" s="36">
        <f>INDEX(MTInputs!$J$1:$AZ$415,$D113,MATCH(V$5,MTInputs!$J$5:$AZ$5,0))</f>
        <v/>
      </c>
      <c r="W113" s="36">
        <f>INDEX(MTInputs!$J$1:$AZ$415,$D113,MATCH(W$5,MTInputs!$J$5:$AZ$5,0))</f>
        <v/>
      </c>
      <c r="X113" s="36">
        <f>INDEX(MTInputs!$J$1:$AZ$415,$D113,MATCH(X$5,MTInputs!$J$5:$AZ$5,0))</f>
        <v/>
      </c>
      <c r="Y113" s="36">
        <f>INDEX(MTInputs!$J$1:$AZ$415,$D113,MATCH(Y$5,MTInputs!$J$5:$AZ$5,0))</f>
        <v/>
      </c>
      <c r="Z113" s="36">
        <f>INDEX(MTInputs!$J$1:$AZ$415,$D113,MATCH(Z$5,MTInputs!$J$5:$AZ$5,0))</f>
        <v/>
      </c>
      <c r="AA113" s="36">
        <f>INDEX(MTInputs!$J$1:$AZ$415,$D113,MATCH(AA$5,MTInputs!$J$5:$AZ$5,0))</f>
        <v/>
      </c>
      <c r="AB113" s="36">
        <f>INDEX(MTInputs!$J$1:$AZ$415,$D113,MATCH(AB$5,MTInputs!$J$5:$AZ$5,0))</f>
        <v/>
      </c>
      <c r="AC113" s="36">
        <f>INDEX(MTInputs!$J$1:$AZ$415,$D113,MATCH(AC$5,MTInputs!$J$5:$AZ$5,0))</f>
        <v/>
      </c>
      <c r="AD113" s="36">
        <f>INDEX(MTInputs!$J$1:$AZ$415,$D113,MATCH(AD$5,MTInputs!$J$5:$AZ$5,0))</f>
        <v/>
      </c>
      <c r="AE113" s="25">
        <f>LOWER(Settings!$C$4)&amp;".mit."&amp;$A113&amp;IF($C113="","","."&amp;$C113&amp;"."&amp;$B113)&amp;IF(INDEX(Variables!$D$5:$D$105,MATCH($A113,Variables!$A$5:$A$105,0))="","","."&amp;INDEX(Variables!$D$5:$D$105,MATCH($A113,Variables!$A$5:$A$105,0)))&amp;"."&amp;AE$5</f>
        <v/>
      </c>
      <c r="AF113" s="35">
        <f>INDEX(MTInputs!$J$1:$AZ$415,$D113,MATCH(AF$5,MTInputs!$J$5:$AZ$5,0))</f>
        <v/>
      </c>
      <c r="AG113" s="36">
        <f>INDEX(MTInputs!$J$1:$AZ$415,$D113,MATCH(AG$5,MTInputs!$J$5:$AZ$5,0))</f>
        <v/>
      </c>
      <c r="AH113" s="36">
        <f>INDEX(MTInputs!$J$1:$AZ$415,$D113,MATCH(AH$5,MTInputs!$J$5:$AZ$5,0))</f>
        <v/>
      </c>
      <c r="AI113" s="36">
        <f>INDEX(MTInputs!$J$1:$AZ$415,$D113,MATCH(AI$5,MTInputs!$J$5:$AZ$5,0))</f>
        <v/>
      </c>
      <c r="AJ113" s="36">
        <f>INDEX(MTInputs!$J$1:$AZ$415,$D113,MATCH(AJ$5,MTInputs!$J$5:$AZ$5,0))</f>
        <v/>
      </c>
      <c r="AK113" s="36">
        <f>INDEX(MTInputs!$J$1:$AZ$415,$D113,MATCH(AK$5,MTInputs!$J$5:$AZ$5,0))</f>
        <v/>
      </c>
      <c r="AL113" s="36">
        <f>INDEX(MTInputs!$J$1:$AZ$415,$D113,MATCH(AL$5,MTInputs!$J$5:$AZ$5,0))</f>
        <v/>
      </c>
      <c r="AM113" s="36">
        <f>INDEX(MTInputs!$J$1:$AZ$415,$D113,MATCH(AM$5,MTInputs!$J$5:$AZ$5,0))</f>
        <v/>
      </c>
      <c r="AN113" s="36">
        <f>INDEX(MTInputs!$J$1:$AZ$415,$D113,MATCH(AN$5,MTInputs!$J$5:$AZ$5,0))</f>
        <v/>
      </c>
      <c r="AO113" s="36">
        <f>INDEX(MTInputs!$J$1:$AZ$415,$D113,MATCH(AO$5,MTInputs!$J$5:$AZ$5,0))</f>
        <v/>
      </c>
      <c r="AP113" s="36">
        <f>INDEX(MTInputs!$J$1:$AZ$415,$D113,MATCH(AP$5,MTInputs!$J$5:$AZ$5,0))</f>
        <v/>
      </c>
      <c r="AQ113" s="36">
        <f>INDEX(MTInputs!$J$1:$AZ$415,$D113,MATCH(AQ$5,MTInputs!$J$5:$AZ$5,0))</f>
        <v/>
      </c>
      <c r="AR113" s="36">
        <f>INDEX(MTInputs!$J$1:$AZ$415,$D113,MATCH(AR$5,MTInputs!$J$5:$AZ$5,0))</f>
        <v/>
      </c>
      <c r="AS113" s="36">
        <f>INDEX(MTInputs!$J$1:$AZ$415,$D113,MATCH(AS$5,MTInputs!$J$5:$AZ$5,0))</f>
        <v/>
      </c>
      <c r="AT113" s="36">
        <f>INDEX(MTInputs!$J$1:$AZ$415,$D113,MATCH(AT$5,MTInputs!$J$5:$AZ$5,0))</f>
        <v/>
      </c>
      <c r="AU113" s="36">
        <f>INDEX(MTInputs!$J$1:$AZ$415,$D113,MATCH(AU$5,MTInputs!$J$5:$AZ$5,0))</f>
        <v/>
      </c>
      <c r="AV113" s="36">
        <f>INDEX(MTInputs!$J$1:$AZ$415,$D113,MATCH(AV$5,MTInputs!$J$5:$AZ$5,0))</f>
        <v/>
      </c>
      <c r="AW113" s="36">
        <f>INDEX(MTInputs!$J$1:$AZ$415,$D113,MATCH(AW$5,MTInputs!$J$5:$AZ$5,0))</f>
        <v/>
      </c>
      <c r="AX113" s="36">
        <f>INDEX(MTInputs!$J$1:$AZ$415,$D113,MATCH(AX$5,MTInputs!$J$5:$AZ$5,0))</f>
        <v/>
      </c>
    </row>
    <row r="114" hidden="1" outlineLevel="1">
      <c r="A114" s="5" t="inlineStr">
        <is>
          <t>etscov</t>
        </is>
      </c>
      <c r="B114" s="5" t="inlineStr">
        <is>
          <t>all</t>
        </is>
      </c>
      <c r="C114" s="5" t="inlineStr">
        <is>
          <t>cst</t>
        </is>
      </c>
      <c r="D114" s="8" t="n">
        <v>113</v>
      </c>
      <c r="H114" s="5">
        <f>INDEX(Variables!$B$5:$B$105,MATCH($A114,Variables!$A$5:$A$105,0))&amp;IF($C114="",""," | "&amp;INDEX(Mapping!$B$5:$B$26,MATCH($C114,Mapping!$A$5:$A$26,0))&amp;" | "&amp;INDEX(Mapping!$B$30:$B$41,MATCH($B114,Mapping!$A$30:$A$41,0)))</f>
        <v/>
      </c>
      <c r="I114" s="5">
        <f>INDEX(Variables!$C$5:$C$105,MATCH($A114,Variables!$A$5:$A$105,0))</f>
        <v/>
      </c>
      <c r="J114" s="5">
        <f>INDEX(Variables!$E$5:$E$105,MATCH($A114,Variables!$A$5:$A$105,0))</f>
        <v/>
      </c>
      <c r="K114" s="25">
        <f>LOWER(Settings!$C$4)&amp;".mit."&amp;$A114&amp;IF($C114="","","."&amp;$C114&amp;"."&amp;$B114)&amp;IF(INDEX(Variables!$D$5:$D$105,MATCH($A114,Variables!$A$5:$A$105,0))="","","."&amp;INDEX(Variables!$D$5:$D$105,MATCH($A114,Variables!$A$5:$A$105,0)))&amp;"."&amp;K$5</f>
        <v/>
      </c>
      <c r="L114" s="35">
        <f>INDEX(MTInputs!$J$1:$AZ$415,$D114,MATCH(L$5,MTInputs!$J$5:$AZ$5,0))</f>
        <v/>
      </c>
      <c r="M114" s="36">
        <f>INDEX(MTInputs!$J$1:$AZ$415,$D114,MATCH(M$5,MTInputs!$J$5:$AZ$5,0))</f>
        <v/>
      </c>
      <c r="N114" s="36">
        <f>INDEX(MTInputs!$J$1:$AZ$415,$D114,MATCH(N$5,MTInputs!$J$5:$AZ$5,0))</f>
        <v/>
      </c>
      <c r="O114" s="36">
        <f>INDEX(MTInputs!$J$1:$AZ$415,$D114,MATCH(O$5,MTInputs!$J$5:$AZ$5,0))</f>
        <v/>
      </c>
      <c r="P114" s="36">
        <f>INDEX(MTInputs!$J$1:$AZ$415,$D114,MATCH(P$5,MTInputs!$J$5:$AZ$5,0))</f>
        <v/>
      </c>
      <c r="Q114" s="36">
        <f>INDEX(MTInputs!$J$1:$AZ$415,$D114,MATCH(Q$5,MTInputs!$J$5:$AZ$5,0))</f>
        <v/>
      </c>
      <c r="R114" s="36">
        <f>INDEX(MTInputs!$J$1:$AZ$415,$D114,MATCH(R$5,MTInputs!$J$5:$AZ$5,0))</f>
        <v/>
      </c>
      <c r="S114" s="36">
        <f>INDEX(MTInputs!$J$1:$AZ$415,$D114,MATCH(S$5,MTInputs!$J$5:$AZ$5,0))</f>
        <v/>
      </c>
      <c r="T114" s="36">
        <f>INDEX(MTInputs!$J$1:$AZ$415,$D114,MATCH(T$5,MTInputs!$J$5:$AZ$5,0))</f>
        <v/>
      </c>
      <c r="U114" s="36">
        <f>INDEX(MTInputs!$J$1:$AZ$415,$D114,MATCH(U$5,MTInputs!$J$5:$AZ$5,0))</f>
        <v/>
      </c>
      <c r="V114" s="36">
        <f>INDEX(MTInputs!$J$1:$AZ$415,$D114,MATCH(V$5,MTInputs!$J$5:$AZ$5,0))</f>
        <v/>
      </c>
      <c r="W114" s="36">
        <f>INDEX(MTInputs!$J$1:$AZ$415,$D114,MATCH(W$5,MTInputs!$J$5:$AZ$5,0))</f>
        <v/>
      </c>
      <c r="X114" s="36">
        <f>INDEX(MTInputs!$J$1:$AZ$415,$D114,MATCH(X$5,MTInputs!$J$5:$AZ$5,0))</f>
        <v/>
      </c>
      <c r="Y114" s="36">
        <f>INDEX(MTInputs!$J$1:$AZ$415,$D114,MATCH(Y$5,MTInputs!$J$5:$AZ$5,0))</f>
        <v/>
      </c>
      <c r="Z114" s="36">
        <f>INDEX(MTInputs!$J$1:$AZ$415,$D114,MATCH(Z$5,MTInputs!$J$5:$AZ$5,0))</f>
        <v/>
      </c>
      <c r="AA114" s="36">
        <f>INDEX(MTInputs!$J$1:$AZ$415,$D114,MATCH(AA$5,MTInputs!$J$5:$AZ$5,0))</f>
        <v/>
      </c>
      <c r="AB114" s="36">
        <f>INDEX(MTInputs!$J$1:$AZ$415,$D114,MATCH(AB$5,MTInputs!$J$5:$AZ$5,0))</f>
        <v/>
      </c>
      <c r="AC114" s="36">
        <f>INDEX(MTInputs!$J$1:$AZ$415,$D114,MATCH(AC$5,MTInputs!$J$5:$AZ$5,0))</f>
        <v/>
      </c>
      <c r="AD114" s="36">
        <f>INDEX(MTInputs!$J$1:$AZ$415,$D114,MATCH(AD$5,MTInputs!$J$5:$AZ$5,0))</f>
        <v/>
      </c>
      <c r="AE114" s="25">
        <f>LOWER(Settings!$C$4)&amp;".mit."&amp;$A114&amp;IF($C114="","","."&amp;$C114&amp;"."&amp;$B114)&amp;IF(INDEX(Variables!$D$5:$D$105,MATCH($A114,Variables!$A$5:$A$105,0))="","","."&amp;INDEX(Variables!$D$5:$D$105,MATCH($A114,Variables!$A$5:$A$105,0)))&amp;"."&amp;AE$5</f>
        <v/>
      </c>
      <c r="AF114" s="35">
        <f>INDEX(MTInputs!$J$1:$AZ$415,$D114,MATCH(AF$5,MTInputs!$J$5:$AZ$5,0))</f>
        <v/>
      </c>
      <c r="AG114" s="36">
        <f>INDEX(MTInputs!$J$1:$AZ$415,$D114,MATCH(AG$5,MTInputs!$J$5:$AZ$5,0))</f>
        <v/>
      </c>
      <c r="AH114" s="36">
        <f>INDEX(MTInputs!$J$1:$AZ$415,$D114,MATCH(AH$5,MTInputs!$J$5:$AZ$5,0))</f>
        <v/>
      </c>
      <c r="AI114" s="36">
        <f>INDEX(MTInputs!$J$1:$AZ$415,$D114,MATCH(AI$5,MTInputs!$J$5:$AZ$5,0))</f>
        <v/>
      </c>
      <c r="AJ114" s="36">
        <f>INDEX(MTInputs!$J$1:$AZ$415,$D114,MATCH(AJ$5,MTInputs!$J$5:$AZ$5,0))</f>
        <v/>
      </c>
      <c r="AK114" s="36">
        <f>INDEX(MTInputs!$J$1:$AZ$415,$D114,MATCH(AK$5,MTInputs!$J$5:$AZ$5,0))</f>
        <v/>
      </c>
      <c r="AL114" s="36">
        <f>INDEX(MTInputs!$J$1:$AZ$415,$D114,MATCH(AL$5,MTInputs!$J$5:$AZ$5,0))</f>
        <v/>
      </c>
      <c r="AM114" s="36">
        <f>INDEX(MTInputs!$J$1:$AZ$415,$D114,MATCH(AM$5,MTInputs!$J$5:$AZ$5,0))</f>
        <v/>
      </c>
      <c r="AN114" s="36">
        <f>INDEX(MTInputs!$J$1:$AZ$415,$D114,MATCH(AN$5,MTInputs!$J$5:$AZ$5,0))</f>
        <v/>
      </c>
      <c r="AO114" s="36">
        <f>INDEX(MTInputs!$J$1:$AZ$415,$D114,MATCH(AO$5,MTInputs!$J$5:$AZ$5,0))</f>
        <v/>
      </c>
      <c r="AP114" s="36">
        <f>INDEX(MTInputs!$J$1:$AZ$415,$D114,MATCH(AP$5,MTInputs!$J$5:$AZ$5,0))</f>
        <v/>
      </c>
      <c r="AQ114" s="36">
        <f>INDEX(MTInputs!$J$1:$AZ$415,$D114,MATCH(AQ$5,MTInputs!$J$5:$AZ$5,0))</f>
        <v/>
      </c>
      <c r="AR114" s="36">
        <f>INDEX(MTInputs!$J$1:$AZ$415,$D114,MATCH(AR$5,MTInputs!$J$5:$AZ$5,0))</f>
        <v/>
      </c>
      <c r="AS114" s="36">
        <f>INDEX(MTInputs!$J$1:$AZ$415,$D114,MATCH(AS$5,MTInputs!$J$5:$AZ$5,0))</f>
        <v/>
      </c>
      <c r="AT114" s="36">
        <f>INDEX(MTInputs!$J$1:$AZ$415,$D114,MATCH(AT$5,MTInputs!$J$5:$AZ$5,0))</f>
        <v/>
      </c>
      <c r="AU114" s="36">
        <f>INDEX(MTInputs!$J$1:$AZ$415,$D114,MATCH(AU$5,MTInputs!$J$5:$AZ$5,0))</f>
        <v/>
      </c>
      <c r="AV114" s="36">
        <f>INDEX(MTInputs!$J$1:$AZ$415,$D114,MATCH(AV$5,MTInputs!$J$5:$AZ$5,0))</f>
        <v/>
      </c>
      <c r="AW114" s="36">
        <f>INDEX(MTInputs!$J$1:$AZ$415,$D114,MATCH(AW$5,MTInputs!$J$5:$AZ$5,0))</f>
        <v/>
      </c>
      <c r="AX114" s="36">
        <f>INDEX(MTInputs!$J$1:$AZ$415,$D114,MATCH(AX$5,MTInputs!$J$5:$AZ$5,0))</f>
        <v/>
      </c>
    </row>
    <row r="115" hidden="1" outlineLevel="1">
      <c r="A115" s="5" t="inlineStr">
        <is>
          <t>etscov</t>
        </is>
      </c>
      <c r="B115" s="5" t="inlineStr">
        <is>
          <t>all</t>
        </is>
      </c>
      <c r="C115" s="5" t="inlineStr">
        <is>
          <t>ftr</t>
        </is>
      </c>
      <c r="D115" s="8" t="n">
        <v>114</v>
      </c>
      <c r="H115" s="5">
        <f>INDEX(Variables!$B$5:$B$105,MATCH($A115,Variables!$A$5:$A$105,0))&amp;IF($C115="",""," | "&amp;INDEX(Mapping!$B$5:$B$26,MATCH($C115,Mapping!$A$5:$A$26,0))&amp;" | "&amp;INDEX(Mapping!$B$30:$B$41,MATCH($B115,Mapping!$A$30:$A$41,0)))</f>
        <v/>
      </c>
      <c r="I115" s="5">
        <f>INDEX(Variables!$C$5:$C$105,MATCH($A115,Variables!$A$5:$A$105,0))</f>
        <v/>
      </c>
      <c r="J115" s="5">
        <f>INDEX(Variables!$E$5:$E$105,MATCH($A115,Variables!$A$5:$A$105,0))</f>
        <v/>
      </c>
      <c r="K115" s="25">
        <f>LOWER(Settings!$C$4)&amp;".mit."&amp;$A115&amp;IF($C115="","","."&amp;$C115&amp;"."&amp;$B115)&amp;IF(INDEX(Variables!$D$5:$D$105,MATCH($A115,Variables!$A$5:$A$105,0))="","","."&amp;INDEX(Variables!$D$5:$D$105,MATCH($A115,Variables!$A$5:$A$105,0)))&amp;"."&amp;K$5</f>
        <v/>
      </c>
      <c r="L115" s="35">
        <f>INDEX(MTInputs!$J$1:$AZ$415,$D115,MATCH(L$5,MTInputs!$J$5:$AZ$5,0))</f>
        <v/>
      </c>
      <c r="M115" s="36">
        <f>INDEX(MTInputs!$J$1:$AZ$415,$D115,MATCH(M$5,MTInputs!$J$5:$AZ$5,0))</f>
        <v/>
      </c>
      <c r="N115" s="36">
        <f>INDEX(MTInputs!$J$1:$AZ$415,$D115,MATCH(N$5,MTInputs!$J$5:$AZ$5,0))</f>
        <v/>
      </c>
      <c r="O115" s="36">
        <f>INDEX(MTInputs!$J$1:$AZ$415,$D115,MATCH(O$5,MTInputs!$J$5:$AZ$5,0))</f>
        <v/>
      </c>
      <c r="P115" s="36">
        <f>INDEX(MTInputs!$J$1:$AZ$415,$D115,MATCH(P$5,MTInputs!$J$5:$AZ$5,0))</f>
        <v/>
      </c>
      <c r="Q115" s="36">
        <f>INDEX(MTInputs!$J$1:$AZ$415,$D115,MATCH(Q$5,MTInputs!$J$5:$AZ$5,0))</f>
        <v/>
      </c>
      <c r="R115" s="36">
        <f>INDEX(MTInputs!$J$1:$AZ$415,$D115,MATCH(R$5,MTInputs!$J$5:$AZ$5,0))</f>
        <v/>
      </c>
      <c r="S115" s="36">
        <f>INDEX(MTInputs!$J$1:$AZ$415,$D115,MATCH(S$5,MTInputs!$J$5:$AZ$5,0))</f>
        <v/>
      </c>
      <c r="T115" s="36">
        <f>INDEX(MTInputs!$J$1:$AZ$415,$D115,MATCH(T$5,MTInputs!$J$5:$AZ$5,0))</f>
        <v/>
      </c>
      <c r="U115" s="36">
        <f>INDEX(MTInputs!$J$1:$AZ$415,$D115,MATCH(U$5,MTInputs!$J$5:$AZ$5,0))</f>
        <v/>
      </c>
      <c r="V115" s="36">
        <f>INDEX(MTInputs!$J$1:$AZ$415,$D115,MATCH(V$5,MTInputs!$J$5:$AZ$5,0))</f>
        <v/>
      </c>
      <c r="W115" s="36">
        <f>INDEX(MTInputs!$J$1:$AZ$415,$D115,MATCH(W$5,MTInputs!$J$5:$AZ$5,0))</f>
        <v/>
      </c>
      <c r="X115" s="36">
        <f>INDEX(MTInputs!$J$1:$AZ$415,$D115,MATCH(X$5,MTInputs!$J$5:$AZ$5,0))</f>
        <v/>
      </c>
      <c r="Y115" s="36">
        <f>INDEX(MTInputs!$J$1:$AZ$415,$D115,MATCH(Y$5,MTInputs!$J$5:$AZ$5,0))</f>
        <v/>
      </c>
      <c r="Z115" s="36">
        <f>INDEX(MTInputs!$J$1:$AZ$415,$D115,MATCH(Z$5,MTInputs!$J$5:$AZ$5,0))</f>
        <v/>
      </c>
      <c r="AA115" s="36">
        <f>INDEX(MTInputs!$J$1:$AZ$415,$D115,MATCH(AA$5,MTInputs!$J$5:$AZ$5,0))</f>
        <v/>
      </c>
      <c r="AB115" s="36">
        <f>INDEX(MTInputs!$J$1:$AZ$415,$D115,MATCH(AB$5,MTInputs!$J$5:$AZ$5,0))</f>
        <v/>
      </c>
      <c r="AC115" s="36">
        <f>INDEX(MTInputs!$J$1:$AZ$415,$D115,MATCH(AC$5,MTInputs!$J$5:$AZ$5,0))</f>
        <v/>
      </c>
      <c r="AD115" s="36">
        <f>INDEX(MTInputs!$J$1:$AZ$415,$D115,MATCH(AD$5,MTInputs!$J$5:$AZ$5,0))</f>
        <v/>
      </c>
      <c r="AE115" s="25">
        <f>LOWER(Settings!$C$4)&amp;".mit."&amp;$A115&amp;IF($C115="","","."&amp;$C115&amp;"."&amp;$B115)&amp;IF(INDEX(Variables!$D$5:$D$105,MATCH($A115,Variables!$A$5:$A$105,0))="","","."&amp;INDEX(Variables!$D$5:$D$105,MATCH($A115,Variables!$A$5:$A$105,0)))&amp;"."&amp;AE$5</f>
        <v/>
      </c>
      <c r="AF115" s="35">
        <f>INDEX(MTInputs!$J$1:$AZ$415,$D115,MATCH(AF$5,MTInputs!$J$5:$AZ$5,0))</f>
        <v/>
      </c>
      <c r="AG115" s="36">
        <f>INDEX(MTInputs!$J$1:$AZ$415,$D115,MATCH(AG$5,MTInputs!$J$5:$AZ$5,0))</f>
        <v/>
      </c>
      <c r="AH115" s="36">
        <f>INDEX(MTInputs!$J$1:$AZ$415,$D115,MATCH(AH$5,MTInputs!$J$5:$AZ$5,0))</f>
        <v/>
      </c>
      <c r="AI115" s="36">
        <f>INDEX(MTInputs!$J$1:$AZ$415,$D115,MATCH(AI$5,MTInputs!$J$5:$AZ$5,0))</f>
        <v/>
      </c>
      <c r="AJ115" s="36">
        <f>INDEX(MTInputs!$J$1:$AZ$415,$D115,MATCH(AJ$5,MTInputs!$J$5:$AZ$5,0))</f>
        <v/>
      </c>
      <c r="AK115" s="36">
        <f>INDEX(MTInputs!$J$1:$AZ$415,$D115,MATCH(AK$5,MTInputs!$J$5:$AZ$5,0))</f>
        <v/>
      </c>
      <c r="AL115" s="36">
        <f>INDEX(MTInputs!$J$1:$AZ$415,$D115,MATCH(AL$5,MTInputs!$J$5:$AZ$5,0))</f>
        <v/>
      </c>
      <c r="AM115" s="36">
        <f>INDEX(MTInputs!$J$1:$AZ$415,$D115,MATCH(AM$5,MTInputs!$J$5:$AZ$5,0))</f>
        <v/>
      </c>
      <c r="AN115" s="36">
        <f>INDEX(MTInputs!$J$1:$AZ$415,$D115,MATCH(AN$5,MTInputs!$J$5:$AZ$5,0))</f>
        <v/>
      </c>
      <c r="AO115" s="36">
        <f>INDEX(MTInputs!$J$1:$AZ$415,$D115,MATCH(AO$5,MTInputs!$J$5:$AZ$5,0))</f>
        <v/>
      </c>
      <c r="AP115" s="36">
        <f>INDEX(MTInputs!$J$1:$AZ$415,$D115,MATCH(AP$5,MTInputs!$J$5:$AZ$5,0))</f>
        <v/>
      </c>
      <c r="AQ115" s="36">
        <f>INDEX(MTInputs!$J$1:$AZ$415,$D115,MATCH(AQ$5,MTInputs!$J$5:$AZ$5,0))</f>
        <v/>
      </c>
      <c r="AR115" s="36">
        <f>INDEX(MTInputs!$J$1:$AZ$415,$D115,MATCH(AR$5,MTInputs!$J$5:$AZ$5,0))</f>
        <v/>
      </c>
      <c r="AS115" s="36">
        <f>INDEX(MTInputs!$J$1:$AZ$415,$D115,MATCH(AS$5,MTInputs!$J$5:$AZ$5,0))</f>
        <v/>
      </c>
      <c r="AT115" s="36">
        <f>INDEX(MTInputs!$J$1:$AZ$415,$D115,MATCH(AT$5,MTInputs!$J$5:$AZ$5,0))</f>
        <v/>
      </c>
      <c r="AU115" s="36">
        <f>INDEX(MTInputs!$J$1:$AZ$415,$D115,MATCH(AU$5,MTInputs!$J$5:$AZ$5,0))</f>
        <v/>
      </c>
      <c r="AV115" s="36">
        <f>INDEX(MTInputs!$J$1:$AZ$415,$D115,MATCH(AV$5,MTInputs!$J$5:$AZ$5,0))</f>
        <v/>
      </c>
      <c r="AW115" s="36">
        <f>INDEX(MTInputs!$J$1:$AZ$415,$D115,MATCH(AW$5,MTInputs!$J$5:$AZ$5,0))</f>
        <v/>
      </c>
      <c r="AX115" s="36">
        <f>INDEX(MTInputs!$J$1:$AZ$415,$D115,MATCH(AX$5,MTInputs!$J$5:$AZ$5,0))</f>
        <v/>
      </c>
    </row>
    <row r="116" hidden="1" outlineLevel="1">
      <c r="A116" s="5" t="inlineStr">
        <is>
          <t>etscov</t>
        </is>
      </c>
      <c r="B116" s="5" t="inlineStr">
        <is>
          <t>all</t>
        </is>
      </c>
      <c r="C116" s="5" t="inlineStr">
        <is>
          <t>oen</t>
        </is>
      </c>
      <c r="D116" s="8" t="n">
        <v>115</v>
      </c>
      <c r="H116" s="5">
        <f>INDEX(Variables!$B$5:$B$105,MATCH($A116,Variables!$A$5:$A$105,0))&amp;IF($C116="",""," | "&amp;INDEX(Mapping!$B$5:$B$26,MATCH($C116,Mapping!$A$5:$A$26,0))&amp;" | "&amp;INDEX(Mapping!$B$30:$B$41,MATCH($B116,Mapping!$A$30:$A$41,0)))</f>
        <v/>
      </c>
      <c r="I116" s="5">
        <f>INDEX(Variables!$C$5:$C$105,MATCH($A116,Variables!$A$5:$A$105,0))</f>
        <v/>
      </c>
      <c r="J116" s="5">
        <f>INDEX(Variables!$E$5:$E$105,MATCH($A116,Variables!$A$5:$A$105,0))</f>
        <v/>
      </c>
      <c r="K116" s="25">
        <f>LOWER(Settings!$C$4)&amp;".mit."&amp;$A116&amp;IF($C116="","","."&amp;$C116&amp;"."&amp;$B116)&amp;IF(INDEX(Variables!$D$5:$D$105,MATCH($A116,Variables!$A$5:$A$105,0))="","","."&amp;INDEX(Variables!$D$5:$D$105,MATCH($A116,Variables!$A$5:$A$105,0)))&amp;"."&amp;K$5</f>
        <v/>
      </c>
      <c r="L116" s="35">
        <f>INDEX(MTInputs!$J$1:$AZ$415,$D116,MATCH(L$5,MTInputs!$J$5:$AZ$5,0))</f>
        <v/>
      </c>
      <c r="M116" s="36">
        <f>INDEX(MTInputs!$J$1:$AZ$415,$D116,MATCH(M$5,MTInputs!$J$5:$AZ$5,0))</f>
        <v/>
      </c>
      <c r="N116" s="36">
        <f>INDEX(MTInputs!$J$1:$AZ$415,$D116,MATCH(N$5,MTInputs!$J$5:$AZ$5,0))</f>
        <v/>
      </c>
      <c r="O116" s="36">
        <f>INDEX(MTInputs!$J$1:$AZ$415,$D116,MATCH(O$5,MTInputs!$J$5:$AZ$5,0))</f>
        <v/>
      </c>
      <c r="P116" s="36">
        <f>INDEX(MTInputs!$J$1:$AZ$415,$D116,MATCH(P$5,MTInputs!$J$5:$AZ$5,0))</f>
        <v/>
      </c>
      <c r="Q116" s="36">
        <f>INDEX(MTInputs!$J$1:$AZ$415,$D116,MATCH(Q$5,MTInputs!$J$5:$AZ$5,0))</f>
        <v/>
      </c>
      <c r="R116" s="36">
        <f>INDEX(MTInputs!$J$1:$AZ$415,$D116,MATCH(R$5,MTInputs!$J$5:$AZ$5,0))</f>
        <v/>
      </c>
      <c r="S116" s="36">
        <f>INDEX(MTInputs!$J$1:$AZ$415,$D116,MATCH(S$5,MTInputs!$J$5:$AZ$5,0))</f>
        <v/>
      </c>
      <c r="T116" s="36">
        <f>INDEX(MTInputs!$J$1:$AZ$415,$D116,MATCH(T$5,MTInputs!$J$5:$AZ$5,0))</f>
        <v/>
      </c>
      <c r="U116" s="36">
        <f>INDEX(MTInputs!$J$1:$AZ$415,$D116,MATCH(U$5,MTInputs!$J$5:$AZ$5,0))</f>
        <v/>
      </c>
      <c r="V116" s="36">
        <f>INDEX(MTInputs!$J$1:$AZ$415,$D116,MATCH(V$5,MTInputs!$J$5:$AZ$5,0))</f>
        <v/>
      </c>
      <c r="W116" s="36">
        <f>INDEX(MTInputs!$J$1:$AZ$415,$D116,MATCH(W$5,MTInputs!$J$5:$AZ$5,0))</f>
        <v/>
      </c>
      <c r="X116" s="36">
        <f>INDEX(MTInputs!$J$1:$AZ$415,$D116,MATCH(X$5,MTInputs!$J$5:$AZ$5,0))</f>
        <v/>
      </c>
      <c r="Y116" s="36">
        <f>INDEX(MTInputs!$J$1:$AZ$415,$D116,MATCH(Y$5,MTInputs!$J$5:$AZ$5,0))</f>
        <v/>
      </c>
      <c r="Z116" s="36">
        <f>INDEX(MTInputs!$J$1:$AZ$415,$D116,MATCH(Z$5,MTInputs!$J$5:$AZ$5,0))</f>
        <v/>
      </c>
      <c r="AA116" s="36">
        <f>INDEX(MTInputs!$J$1:$AZ$415,$D116,MATCH(AA$5,MTInputs!$J$5:$AZ$5,0))</f>
        <v/>
      </c>
      <c r="AB116" s="36">
        <f>INDEX(MTInputs!$J$1:$AZ$415,$D116,MATCH(AB$5,MTInputs!$J$5:$AZ$5,0))</f>
        <v/>
      </c>
      <c r="AC116" s="36">
        <f>INDEX(MTInputs!$J$1:$AZ$415,$D116,MATCH(AC$5,MTInputs!$J$5:$AZ$5,0))</f>
        <v/>
      </c>
      <c r="AD116" s="36">
        <f>INDEX(MTInputs!$J$1:$AZ$415,$D116,MATCH(AD$5,MTInputs!$J$5:$AZ$5,0))</f>
        <v/>
      </c>
      <c r="AE116" s="25">
        <f>LOWER(Settings!$C$4)&amp;".mit."&amp;$A116&amp;IF($C116="","","."&amp;$C116&amp;"."&amp;$B116)&amp;IF(INDEX(Variables!$D$5:$D$105,MATCH($A116,Variables!$A$5:$A$105,0))="","","."&amp;INDEX(Variables!$D$5:$D$105,MATCH($A116,Variables!$A$5:$A$105,0)))&amp;"."&amp;AE$5</f>
        <v/>
      </c>
      <c r="AF116" s="35">
        <f>INDEX(MTInputs!$J$1:$AZ$415,$D116,MATCH(AF$5,MTInputs!$J$5:$AZ$5,0))</f>
        <v/>
      </c>
      <c r="AG116" s="36">
        <f>INDEX(MTInputs!$J$1:$AZ$415,$D116,MATCH(AG$5,MTInputs!$J$5:$AZ$5,0))</f>
        <v/>
      </c>
      <c r="AH116" s="36">
        <f>INDEX(MTInputs!$J$1:$AZ$415,$D116,MATCH(AH$5,MTInputs!$J$5:$AZ$5,0))</f>
        <v/>
      </c>
      <c r="AI116" s="36">
        <f>INDEX(MTInputs!$J$1:$AZ$415,$D116,MATCH(AI$5,MTInputs!$J$5:$AZ$5,0))</f>
        <v/>
      </c>
      <c r="AJ116" s="36">
        <f>INDEX(MTInputs!$J$1:$AZ$415,$D116,MATCH(AJ$5,MTInputs!$J$5:$AZ$5,0))</f>
        <v/>
      </c>
      <c r="AK116" s="36">
        <f>INDEX(MTInputs!$J$1:$AZ$415,$D116,MATCH(AK$5,MTInputs!$J$5:$AZ$5,0))</f>
        <v/>
      </c>
      <c r="AL116" s="36">
        <f>INDEX(MTInputs!$J$1:$AZ$415,$D116,MATCH(AL$5,MTInputs!$J$5:$AZ$5,0))</f>
        <v/>
      </c>
      <c r="AM116" s="36">
        <f>INDEX(MTInputs!$J$1:$AZ$415,$D116,MATCH(AM$5,MTInputs!$J$5:$AZ$5,0))</f>
        <v/>
      </c>
      <c r="AN116" s="36">
        <f>INDEX(MTInputs!$J$1:$AZ$415,$D116,MATCH(AN$5,MTInputs!$J$5:$AZ$5,0))</f>
        <v/>
      </c>
      <c r="AO116" s="36">
        <f>INDEX(MTInputs!$J$1:$AZ$415,$D116,MATCH(AO$5,MTInputs!$J$5:$AZ$5,0))</f>
        <v/>
      </c>
      <c r="AP116" s="36">
        <f>INDEX(MTInputs!$J$1:$AZ$415,$D116,MATCH(AP$5,MTInputs!$J$5:$AZ$5,0))</f>
        <v/>
      </c>
      <c r="AQ116" s="36">
        <f>INDEX(MTInputs!$J$1:$AZ$415,$D116,MATCH(AQ$5,MTInputs!$J$5:$AZ$5,0))</f>
        <v/>
      </c>
      <c r="AR116" s="36">
        <f>INDEX(MTInputs!$J$1:$AZ$415,$D116,MATCH(AR$5,MTInputs!$J$5:$AZ$5,0))</f>
        <v/>
      </c>
      <c r="AS116" s="36">
        <f>INDEX(MTInputs!$J$1:$AZ$415,$D116,MATCH(AS$5,MTInputs!$J$5:$AZ$5,0))</f>
        <v/>
      </c>
      <c r="AT116" s="36">
        <f>INDEX(MTInputs!$J$1:$AZ$415,$D116,MATCH(AT$5,MTInputs!$J$5:$AZ$5,0))</f>
        <v/>
      </c>
      <c r="AU116" s="36">
        <f>INDEX(MTInputs!$J$1:$AZ$415,$D116,MATCH(AU$5,MTInputs!$J$5:$AZ$5,0))</f>
        <v/>
      </c>
      <c r="AV116" s="36">
        <f>INDEX(MTInputs!$J$1:$AZ$415,$D116,MATCH(AV$5,MTInputs!$J$5:$AZ$5,0))</f>
        <v/>
      </c>
      <c r="AW116" s="36">
        <f>INDEX(MTInputs!$J$1:$AZ$415,$D116,MATCH(AW$5,MTInputs!$J$5:$AZ$5,0))</f>
        <v/>
      </c>
      <c r="AX116" s="36">
        <f>INDEX(MTInputs!$J$1:$AZ$415,$D116,MATCH(AX$5,MTInputs!$J$5:$AZ$5,0))</f>
        <v/>
      </c>
    </row>
    <row r="117" hidden="1" outlineLevel="1">
      <c r="A117" s="9" t="inlineStr">
        <is>
          <t>etsc</t>
        </is>
      </c>
      <c r="B117" s="9" t="inlineStr">
        <is>
          <t>all</t>
        </is>
      </c>
      <c r="C117" s="9" t="inlineStr">
        <is>
          <t>pow</t>
        </is>
      </c>
      <c r="H117" s="9">
        <f>INDEX(Variables!$B$5:$B$105,MATCH($A117,Variables!$A$5:$A$105,0))&amp;IF($C117="",""," | "&amp;INDEX(Mapping!$B$5:$B$26,MATCH($C117,Mapping!$A$5:$A$26,0))&amp;" | "&amp;INDEX(Mapping!$B$30:$B$41,MATCH($B117,Mapping!$A$30:$A$41,0)))</f>
        <v/>
      </c>
      <c r="I117" s="9">
        <f>INDEX(Variables!$C$5:$C$105,MATCH($A117,Variables!$A$5:$A$105,0))</f>
        <v/>
      </c>
      <c r="J117" s="9">
        <f>INDEX(Variables!$E$5:$E$105,MATCH($A117,Variables!$A$5:$A$105,0))</f>
        <v/>
      </c>
      <c r="K117" s="30">
        <f>LOWER(Settings!$C$4)&amp;".mit."&amp;$A117&amp;IF($C117="","","."&amp;$C117&amp;"."&amp;$B117)&amp;IF(INDEX(Variables!$D$5:$D$105,MATCH($A117,Variables!$A$5:$A$105,0))="","","."&amp;INDEX(Variables!$D$5:$D$105,MATCH($A117,Variables!$A$5:$A$105,0)))&amp;"."&amp;K$5</f>
        <v/>
      </c>
      <c r="L117" s="31">
        <f>IF(AND(LEFT(L$93,3)="Yes",L$4&gt;=L$94),IF(L100,1,0),0)</f>
        <v/>
      </c>
      <c r="M117" s="32">
        <f>IF(AND(LEFT(M$93,3)="Yes",M$4&gt;=M$94),IF(M100,1,0),0)</f>
        <v/>
      </c>
      <c r="N117" s="32">
        <f>IF(AND(LEFT(N$93,3)="Yes",N$4&gt;=N$94),IF(N100,1,0),0)</f>
        <v/>
      </c>
      <c r="O117" s="32">
        <f>IF(AND(LEFT(O$93,3)="Yes",O$4&gt;=O$94),IF(O100,1,0),0)</f>
        <v/>
      </c>
      <c r="P117" s="32">
        <f>IF(AND(LEFT(P$93,3)="Yes",P$4&gt;=P$94),IF(P100,1,0),0)</f>
        <v/>
      </c>
      <c r="Q117" s="32">
        <f>IF(AND(LEFT(Q$93,3)="Yes",Q$4&gt;=Q$94),IF(Q100,1,0),0)</f>
        <v/>
      </c>
      <c r="R117" s="32">
        <f>IF(AND(LEFT(R$93,3)="Yes",R$4&gt;=R$94),IF(R100,1,0),0)</f>
        <v/>
      </c>
      <c r="S117" s="32">
        <f>IF(AND(LEFT(S$93,3)="Yes",S$4&gt;=S$94),IF(S100,1,0),0)</f>
        <v/>
      </c>
      <c r="T117" s="32">
        <f>IF(AND(LEFT(T$93,3)="Yes",T$4&gt;=T$94),IF(T100,1,0),0)</f>
        <v/>
      </c>
      <c r="U117" s="32">
        <f>IF(AND(LEFT(U$93,3)="Yes",U$4&gt;=U$94),IF(U100,1,0),0)</f>
        <v/>
      </c>
      <c r="V117" s="32">
        <f>IF(AND(LEFT(V$93,3)="Yes",V$4&gt;=V$94),IF(V100,1,0),0)</f>
        <v/>
      </c>
      <c r="W117" s="32">
        <f>IF(AND(LEFT(W$93,3)="Yes",W$4&gt;=W$94),IF(W100,1,0),0)</f>
        <v/>
      </c>
      <c r="X117" s="32">
        <f>IF(AND(LEFT(X$93,3)="Yes",X$4&gt;=X$94),IF(X100,1,0),0)</f>
        <v/>
      </c>
      <c r="Y117" s="32">
        <f>IF(AND(LEFT(Y$93,3)="Yes",Y$4&gt;=Y$94),IF(Y100,1,0),0)</f>
        <v/>
      </c>
      <c r="Z117" s="32">
        <f>IF(AND(LEFT(Z$93,3)="Yes",Z$4&gt;=Z$94),IF(Z100,1,0),0)</f>
        <v/>
      </c>
      <c r="AA117" s="32">
        <f>IF(AND(LEFT(AA$93,3)="Yes",AA$4&gt;=AA$94),IF(AA100,1,0),0)</f>
        <v/>
      </c>
      <c r="AB117" s="32">
        <f>IF(AND(LEFT(AB$93,3)="Yes",AB$4&gt;=AB$94),IF(AB100,1,0),0)</f>
        <v/>
      </c>
      <c r="AC117" s="32">
        <f>IF(AND(LEFT(AC$93,3)="Yes",AC$4&gt;=AC$94),IF(AC100,1,0),0)</f>
        <v/>
      </c>
      <c r="AD117" s="33">
        <f>ETSCOVER(AD$93,AD$4,AD$94,AD100)</f>
        <v/>
      </c>
      <c r="AE117" s="30">
        <f>LOWER(Settings!$C$4)&amp;".mit."&amp;$A117&amp;IF($C117="","","."&amp;$C117&amp;"."&amp;$B117)&amp;IF(INDEX(Variables!$D$5:$D$105,MATCH($A117,Variables!$A$5:$A$105,0))="","","."&amp;INDEX(Variables!$D$5:$D$105,MATCH($A117,Variables!$A$5:$A$105,0)))&amp;"."&amp;AE$5</f>
        <v/>
      </c>
      <c r="AF117" s="31">
        <f>IF(AND(LEFT(AF$93,3)="Yes",AF$4&gt;=AF$94),IF(AF100,1,0),0)</f>
        <v/>
      </c>
      <c r="AG117" s="32">
        <f>IF(AND(LEFT(AG$93,3)="Yes",AG$4&gt;=AG$94),IF(AG100,1,0),0)</f>
        <v/>
      </c>
      <c r="AH117" s="32">
        <f>IF(AND(LEFT(AH$93,3)="Yes",AH$4&gt;=AH$94),IF(AH100,1,0),0)</f>
        <v/>
      </c>
      <c r="AI117" s="32">
        <f>IF(AND(LEFT(AI$93,3)="Yes",AI$4&gt;=AI$94),IF(AI100,1,0),0)</f>
        <v/>
      </c>
      <c r="AJ117" s="32">
        <f>IF(AND(LEFT(AJ$93,3)="Yes",AJ$4&gt;=AJ$94),IF(AJ100,1,0),0)</f>
        <v/>
      </c>
      <c r="AK117" s="32">
        <f>IF(AND(LEFT(AK$93,3)="Yes",AK$4&gt;=AK$94),IF(AK100,1,0),0)</f>
        <v/>
      </c>
      <c r="AL117" s="32">
        <f>IF(AND(LEFT(AL$93,3)="Yes",AL$4&gt;=AL$94),IF(AL100,1,0),0)</f>
        <v/>
      </c>
      <c r="AM117" s="32">
        <f>IF(AND(LEFT(AM$93,3)="Yes",AM$4&gt;=AM$94),IF(AM100,1,0),0)</f>
        <v/>
      </c>
      <c r="AN117" s="32">
        <f>IF(AND(LEFT(AN$93,3)="Yes",AN$4&gt;=AN$94),IF(AN100,1,0),0)</f>
        <v/>
      </c>
      <c r="AO117" s="32">
        <f>IF(AND(LEFT(AO$93,3)="Yes",AO$4&gt;=AO$94),IF(AO100,1,0),0)</f>
        <v/>
      </c>
      <c r="AP117" s="32">
        <f>IF(AND(LEFT(AP$93,3)="Yes",AP$4&gt;=AP$94),IF(AP100,1,0),0)</f>
        <v/>
      </c>
      <c r="AQ117" s="32">
        <f>IF(AND(LEFT(AQ$93,3)="Yes",AQ$4&gt;=AQ$94),IF(AQ100,1,0),0)</f>
        <v/>
      </c>
      <c r="AR117" s="32">
        <f>IF(AND(LEFT(AR$93,3)="Yes",AR$4&gt;=AR$94),IF(AR100,1,0),0)</f>
        <v/>
      </c>
      <c r="AS117" s="32">
        <f>IF(AND(LEFT(AS$93,3)="Yes",AS$4&gt;=AS$94),IF(AS100,1,0),0)</f>
        <v/>
      </c>
      <c r="AT117" s="32">
        <f>IF(AND(LEFT(AT$93,3)="Yes",AT$4&gt;=AT$94),IF(AT100,1,0),0)</f>
        <v/>
      </c>
      <c r="AU117" s="32">
        <f>IF(AND(LEFT(AU$93,3)="Yes",AU$4&gt;=AU$94),IF(AU100,1,0),0)</f>
        <v/>
      </c>
      <c r="AV117" s="32">
        <f>IF(AND(LEFT(AV$93,3)="Yes",AV$4&gt;=AV$94),IF(AV100,1,0),0)</f>
        <v/>
      </c>
      <c r="AW117" s="32">
        <f>IF(AND(LEFT(AW$93,3)="Yes",AW$4&gt;=AW$94),IF(AW100,1,0),0)</f>
        <v/>
      </c>
      <c r="AX117" s="33">
        <f>ETSCOVER(AX$93,AX$4,AX$94,AX100)</f>
        <v/>
      </c>
    </row>
    <row r="118" hidden="1" outlineLevel="1">
      <c r="A118" s="9" t="inlineStr">
        <is>
          <t>etsc</t>
        </is>
      </c>
      <c r="B118" s="9" t="inlineStr">
        <is>
          <t>all</t>
        </is>
      </c>
      <c r="C118" s="9" t="inlineStr">
        <is>
          <t>rod</t>
        </is>
      </c>
      <c r="H118" s="9">
        <f>INDEX(Variables!$B$5:$B$105,MATCH($A118,Variables!$A$5:$A$105,0))&amp;IF($C118="",""," | "&amp;INDEX(Mapping!$B$5:$B$26,MATCH($C118,Mapping!$A$5:$A$26,0))&amp;" | "&amp;INDEX(Mapping!$B$30:$B$41,MATCH($B118,Mapping!$A$30:$A$41,0)))</f>
        <v/>
      </c>
      <c r="I118" s="9">
        <f>INDEX(Variables!$C$5:$C$105,MATCH($A118,Variables!$A$5:$A$105,0))</f>
        <v/>
      </c>
      <c r="J118" s="9">
        <f>INDEX(Variables!$E$5:$E$105,MATCH($A118,Variables!$A$5:$A$105,0))</f>
        <v/>
      </c>
      <c r="K118" s="30">
        <f>LOWER(Settings!$C$4)&amp;".mit."&amp;$A118&amp;IF($C118="","","."&amp;$C118&amp;"."&amp;$B118)&amp;IF(INDEX(Variables!$D$5:$D$105,MATCH($A118,Variables!$A$5:$A$105,0))="","","."&amp;INDEX(Variables!$D$5:$D$105,MATCH($A118,Variables!$A$5:$A$105,0)))&amp;"."&amp;K$5</f>
        <v/>
      </c>
      <c r="L118" s="31">
        <f>IF(AND(LEFT(L$93,3)="Yes",L$4&gt;=L$94),IF(L101,1,0),0)</f>
        <v/>
      </c>
      <c r="M118" s="32">
        <f>IF(AND(LEFT(M$93,3)="Yes",M$4&gt;=M$94),IF(M101,1,0),0)</f>
        <v/>
      </c>
      <c r="N118" s="32">
        <f>IF(AND(LEFT(N$93,3)="Yes",N$4&gt;=N$94),IF(N101,1,0),0)</f>
        <v/>
      </c>
      <c r="O118" s="32">
        <f>IF(AND(LEFT(O$93,3)="Yes",O$4&gt;=O$94),IF(O101,1,0),0)</f>
        <v/>
      </c>
      <c r="P118" s="32">
        <f>IF(AND(LEFT(P$93,3)="Yes",P$4&gt;=P$94),IF(P101,1,0),0)</f>
        <v/>
      </c>
      <c r="Q118" s="32">
        <f>IF(AND(LEFT(Q$93,3)="Yes",Q$4&gt;=Q$94),IF(Q101,1,0),0)</f>
        <v/>
      </c>
      <c r="R118" s="32">
        <f>IF(AND(LEFT(R$93,3)="Yes",R$4&gt;=R$94),IF(R101,1,0),0)</f>
        <v/>
      </c>
      <c r="S118" s="32">
        <f>IF(AND(LEFT(S$93,3)="Yes",S$4&gt;=S$94),IF(S101,1,0),0)</f>
        <v/>
      </c>
      <c r="T118" s="32">
        <f>IF(AND(LEFT(T$93,3)="Yes",T$4&gt;=T$94),IF(T101,1,0),0)</f>
        <v/>
      </c>
      <c r="U118" s="32">
        <f>IF(AND(LEFT(U$93,3)="Yes",U$4&gt;=U$94),IF(U101,1,0),0)</f>
        <v/>
      </c>
      <c r="V118" s="32">
        <f>IF(AND(LEFT(V$93,3)="Yes",V$4&gt;=V$94),IF(V101,1,0),0)</f>
        <v/>
      </c>
      <c r="W118" s="32">
        <f>IF(AND(LEFT(W$93,3)="Yes",W$4&gt;=W$94),IF(W101,1,0),0)</f>
        <v/>
      </c>
      <c r="X118" s="32">
        <f>IF(AND(LEFT(X$93,3)="Yes",X$4&gt;=X$94),IF(X101,1,0),0)</f>
        <v/>
      </c>
      <c r="Y118" s="32">
        <f>IF(AND(LEFT(Y$93,3)="Yes",Y$4&gt;=Y$94),IF(Y101,1,0),0)</f>
        <v/>
      </c>
      <c r="Z118" s="32">
        <f>IF(AND(LEFT(Z$93,3)="Yes",Z$4&gt;=Z$94),IF(Z101,1,0),0)</f>
        <v/>
      </c>
      <c r="AA118" s="32">
        <f>IF(AND(LEFT(AA$93,3)="Yes",AA$4&gt;=AA$94),IF(AA101,1,0),0)</f>
        <v/>
      </c>
      <c r="AB118" s="32">
        <f>IF(AND(LEFT(AB$93,3)="Yes",AB$4&gt;=AB$94),IF(AB101,1,0),0)</f>
        <v/>
      </c>
      <c r="AC118" s="32">
        <f>IF(AND(LEFT(AC$93,3)="Yes",AC$4&gt;=AC$94),IF(AC101,1,0),0)</f>
        <v/>
      </c>
      <c r="AD118" s="33">
        <f>ETSCOVER(AD$93,AD$4,AD$94,AD101)</f>
        <v/>
      </c>
      <c r="AE118" s="30">
        <f>LOWER(Settings!$C$4)&amp;".mit."&amp;$A118&amp;IF($C118="","","."&amp;$C118&amp;"."&amp;$B118)&amp;IF(INDEX(Variables!$D$5:$D$105,MATCH($A118,Variables!$A$5:$A$105,0))="","","."&amp;INDEX(Variables!$D$5:$D$105,MATCH($A118,Variables!$A$5:$A$105,0)))&amp;"."&amp;AE$5</f>
        <v/>
      </c>
      <c r="AF118" s="31">
        <f>IF(AND(LEFT(AF$93,3)="Yes",AF$4&gt;=AF$94),IF(AF101,1,0),0)</f>
        <v/>
      </c>
      <c r="AG118" s="32">
        <f>IF(AND(LEFT(AG$93,3)="Yes",AG$4&gt;=AG$94),IF(AG101,1,0),0)</f>
        <v/>
      </c>
      <c r="AH118" s="32">
        <f>IF(AND(LEFT(AH$93,3)="Yes",AH$4&gt;=AH$94),IF(AH101,1,0),0)</f>
        <v/>
      </c>
      <c r="AI118" s="32">
        <f>IF(AND(LEFT(AI$93,3)="Yes",AI$4&gt;=AI$94),IF(AI101,1,0),0)</f>
        <v/>
      </c>
      <c r="AJ118" s="32">
        <f>IF(AND(LEFT(AJ$93,3)="Yes",AJ$4&gt;=AJ$94),IF(AJ101,1,0),0)</f>
        <v/>
      </c>
      <c r="AK118" s="32">
        <f>IF(AND(LEFT(AK$93,3)="Yes",AK$4&gt;=AK$94),IF(AK101,1,0),0)</f>
        <v/>
      </c>
      <c r="AL118" s="32">
        <f>IF(AND(LEFT(AL$93,3)="Yes",AL$4&gt;=AL$94),IF(AL101,1,0),0)</f>
        <v/>
      </c>
      <c r="AM118" s="32">
        <f>IF(AND(LEFT(AM$93,3)="Yes",AM$4&gt;=AM$94),IF(AM101,1,0),0)</f>
        <v/>
      </c>
      <c r="AN118" s="32">
        <f>IF(AND(LEFT(AN$93,3)="Yes",AN$4&gt;=AN$94),IF(AN101,1,0),0)</f>
        <v/>
      </c>
      <c r="AO118" s="32">
        <f>IF(AND(LEFT(AO$93,3)="Yes",AO$4&gt;=AO$94),IF(AO101,1,0),0)</f>
        <v/>
      </c>
      <c r="AP118" s="32">
        <f>IF(AND(LEFT(AP$93,3)="Yes",AP$4&gt;=AP$94),IF(AP101,1,0),0)</f>
        <v/>
      </c>
      <c r="AQ118" s="32">
        <f>IF(AND(LEFT(AQ$93,3)="Yes",AQ$4&gt;=AQ$94),IF(AQ101,1,0),0)</f>
        <v/>
      </c>
      <c r="AR118" s="32">
        <f>IF(AND(LEFT(AR$93,3)="Yes",AR$4&gt;=AR$94),IF(AR101,1,0),0)</f>
        <v/>
      </c>
      <c r="AS118" s="32">
        <f>IF(AND(LEFT(AS$93,3)="Yes",AS$4&gt;=AS$94),IF(AS101,1,0),0)</f>
        <v/>
      </c>
      <c r="AT118" s="32">
        <f>IF(AND(LEFT(AT$93,3)="Yes",AT$4&gt;=AT$94),IF(AT101,1,0),0)</f>
        <v/>
      </c>
      <c r="AU118" s="32">
        <f>IF(AND(LEFT(AU$93,3)="Yes",AU$4&gt;=AU$94),IF(AU101,1,0),0)</f>
        <v/>
      </c>
      <c r="AV118" s="32">
        <f>IF(AND(LEFT(AV$93,3)="Yes",AV$4&gt;=AV$94),IF(AV101,1,0),0)</f>
        <v/>
      </c>
      <c r="AW118" s="32">
        <f>IF(AND(LEFT(AW$93,3)="Yes",AW$4&gt;=AW$94),IF(AW101,1,0),0)</f>
        <v/>
      </c>
      <c r="AX118" s="33">
        <f>ETSCOVER(AX$93,AX$4,AX$94,AX101)</f>
        <v/>
      </c>
    </row>
    <row r="119" hidden="1" outlineLevel="1">
      <c r="A119" s="9" t="inlineStr">
        <is>
          <t>etsc</t>
        </is>
      </c>
      <c r="B119" s="9" t="inlineStr">
        <is>
          <t>all</t>
        </is>
      </c>
      <c r="C119" s="9" t="inlineStr">
        <is>
          <t>ral</t>
        </is>
      </c>
      <c r="H119" s="9">
        <f>INDEX(Variables!$B$5:$B$105,MATCH($A119,Variables!$A$5:$A$105,0))&amp;IF($C119="",""," | "&amp;INDEX(Mapping!$B$5:$B$26,MATCH($C119,Mapping!$A$5:$A$26,0))&amp;" | "&amp;INDEX(Mapping!$B$30:$B$41,MATCH($B119,Mapping!$A$30:$A$41,0)))</f>
        <v/>
      </c>
      <c r="I119" s="9">
        <f>INDEX(Variables!$C$5:$C$105,MATCH($A119,Variables!$A$5:$A$105,0))</f>
        <v/>
      </c>
      <c r="J119" s="9">
        <f>INDEX(Variables!$E$5:$E$105,MATCH($A119,Variables!$A$5:$A$105,0))</f>
        <v/>
      </c>
      <c r="K119" s="30">
        <f>LOWER(Settings!$C$4)&amp;".mit."&amp;$A119&amp;IF($C119="","","."&amp;$C119&amp;"."&amp;$B119)&amp;IF(INDEX(Variables!$D$5:$D$105,MATCH($A119,Variables!$A$5:$A$105,0))="","","."&amp;INDEX(Variables!$D$5:$D$105,MATCH($A119,Variables!$A$5:$A$105,0)))&amp;"."&amp;K$5</f>
        <v/>
      </c>
      <c r="L119" s="31">
        <f>IF(AND(LEFT(L$93,3)="Yes",L$4&gt;=L$94),IF(L102,1,0),0)</f>
        <v/>
      </c>
      <c r="M119" s="32">
        <f>IF(AND(LEFT(M$93,3)="Yes",M$4&gt;=M$94),IF(M102,1,0),0)</f>
        <v/>
      </c>
      <c r="N119" s="32">
        <f>IF(AND(LEFT(N$93,3)="Yes",N$4&gt;=N$94),IF(N102,1,0),0)</f>
        <v/>
      </c>
      <c r="O119" s="32">
        <f>IF(AND(LEFT(O$93,3)="Yes",O$4&gt;=O$94),IF(O102,1,0),0)</f>
        <v/>
      </c>
      <c r="P119" s="32">
        <f>IF(AND(LEFT(P$93,3)="Yes",P$4&gt;=P$94),IF(P102,1,0),0)</f>
        <v/>
      </c>
      <c r="Q119" s="32">
        <f>IF(AND(LEFT(Q$93,3)="Yes",Q$4&gt;=Q$94),IF(Q102,1,0),0)</f>
        <v/>
      </c>
      <c r="R119" s="32">
        <f>IF(AND(LEFT(R$93,3)="Yes",R$4&gt;=R$94),IF(R102,1,0),0)</f>
        <v/>
      </c>
      <c r="S119" s="32">
        <f>IF(AND(LEFT(S$93,3)="Yes",S$4&gt;=S$94),IF(S102,1,0),0)</f>
        <v/>
      </c>
      <c r="T119" s="32">
        <f>IF(AND(LEFT(T$93,3)="Yes",T$4&gt;=T$94),IF(T102,1,0),0)</f>
        <v/>
      </c>
      <c r="U119" s="32">
        <f>IF(AND(LEFT(U$93,3)="Yes",U$4&gt;=U$94),IF(U102,1,0),0)</f>
        <v/>
      </c>
      <c r="V119" s="32">
        <f>IF(AND(LEFT(V$93,3)="Yes",V$4&gt;=V$94),IF(V102,1,0),0)</f>
        <v/>
      </c>
      <c r="W119" s="32">
        <f>IF(AND(LEFT(W$93,3)="Yes",W$4&gt;=W$94),IF(W102,1,0),0)</f>
        <v/>
      </c>
      <c r="X119" s="32">
        <f>IF(AND(LEFT(X$93,3)="Yes",X$4&gt;=X$94),IF(X102,1,0),0)</f>
        <v/>
      </c>
      <c r="Y119" s="32">
        <f>IF(AND(LEFT(Y$93,3)="Yes",Y$4&gt;=Y$94),IF(Y102,1,0),0)</f>
        <v/>
      </c>
      <c r="Z119" s="32">
        <f>IF(AND(LEFT(Z$93,3)="Yes",Z$4&gt;=Z$94),IF(Z102,1,0),0)</f>
        <v/>
      </c>
      <c r="AA119" s="32">
        <f>IF(AND(LEFT(AA$93,3)="Yes",AA$4&gt;=AA$94),IF(AA102,1,0),0)</f>
        <v/>
      </c>
      <c r="AB119" s="32">
        <f>IF(AND(LEFT(AB$93,3)="Yes",AB$4&gt;=AB$94),IF(AB102,1,0),0)</f>
        <v/>
      </c>
      <c r="AC119" s="32">
        <f>IF(AND(LEFT(AC$93,3)="Yes",AC$4&gt;=AC$94),IF(AC102,1,0),0)</f>
        <v/>
      </c>
      <c r="AD119" s="33">
        <f>ETSCOVER(AD$93,AD$4,AD$94,AD102)</f>
        <v/>
      </c>
      <c r="AE119" s="30">
        <f>LOWER(Settings!$C$4)&amp;".mit."&amp;$A119&amp;IF($C119="","","."&amp;$C119&amp;"."&amp;$B119)&amp;IF(INDEX(Variables!$D$5:$D$105,MATCH($A119,Variables!$A$5:$A$105,0))="","","."&amp;INDEX(Variables!$D$5:$D$105,MATCH($A119,Variables!$A$5:$A$105,0)))&amp;"."&amp;AE$5</f>
        <v/>
      </c>
      <c r="AF119" s="31">
        <f>IF(AND(LEFT(AF$93,3)="Yes",AF$4&gt;=AF$94),IF(AF102,1,0),0)</f>
        <v/>
      </c>
      <c r="AG119" s="32">
        <f>IF(AND(LEFT(AG$93,3)="Yes",AG$4&gt;=AG$94),IF(AG102,1,0),0)</f>
        <v/>
      </c>
      <c r="AH119" s="32">
        <f>IF(AND(LEFT(AH$93,3)="Yes",AH$4&gt;=AH$94),IF(AH102,1,0),0)</f>
        <v/>
      </c>
      <c r="AI119" s="32">
        <f>IF(AND(LEFT(AI$93,3)="Yes",AI$4&gt;=AI$94),IF(AI102,1,0),0)</f>
        <v/>
      </c>
      <c r="AJ119" s="32">
        <f>IF(AND(LEFT(AJ$93,3)="Yes",AJ$4&gt;=AJ$94),IF(AJ102,1,0),0)</f>
        <v/>
      </c>
      <c r="AK119" s="32">
        <f>IF(AND(LEFT(AK$93,3)="Yes",AK$4&gt;=AK$94),IF(AK102,1,0),0)</f>
        <v/>
      </c>
      <c r="AL119" s="32">
        <f>IF(AND(LEFT(AL$93,3)="Yes",AL$4&gt;=AL$94),IF(AL102,1,0),0)</f>
        <v/>
      </c>
      <c r="AM119" s="32">
        <f>IF(AND(LEFT(AM$93,3)="Yes",AM$4&gt;=AM$94),IF(AM102,1,0),0)</f>
        <v/>
      </c>
      <c r="AN119" s="32">
        <f>IF(AND(LEFT(AN$93,3)="Yes",AN$4&gt;=AN$94),IF(AN102,1,0),0)</f>
        <v/>
      </c>
      <c r="AO119" s="32">
        <f>IF(AND(LEFT(AO$93,3)="Yes",AO$4&gt;=AO$94),IF(AO102,1,0),0)</f>
        <v/>
      </c>
      <c r="AP119" s="32">
        <f>IF(AND(LEFT(AP$93,3)="Yes",AP$4&gt;=AP$94),IF(AP102,1,0),0)</f>
        <v/>
      </c>
      <c r="AQ119" s="32">
        <f>IF(AND(LEFT(AQ$93,3)="Yes",AQ$4&gt;=AQ$94),IF(AQ102,1,0),0)</f>
        <v/>
      </c>
      <c r="AR119" s="32">
        <f>IF(AND(LEFT(AR$93,3)="Yes",AR$4&gt;=AR$94),IF(AR102,1,0),0)</f>
        <v/>
      </c>
      <c r="AS119" s="32">
        <f>IF(AND(LEFT(AS$93,3)="Yes",AS$4&gt;=AS$94),IF(AS102,1,0),0)</f>
        <v/>
      </c>
      <c r="AT119" s="32">
        <f>IF(AND(LEFT(AT$93,3)="Yes",AT$4&gt;=AT$94),IF(AT102,1,0),0)</f>
        <v/>
      </c>
      <c r="AU119" s="32">
        <f>IF(AND(LEFT(AU$93,3)="Yes",AU$4&gt;=AU$94),IF(AU102,1,0),0)</f>
        <v/>
      </c>
      <c r="AV119" s="32">
        <f>IF(AND(LEFT(AV$93,3)="Yes",AV$4&gt;=AV$94),IF(AV102,1,0),0)</f>
        <v/>
      </c>
      <c r="AW119" s="32">
        <f>IF(AND(LEFT(AW$93,3)="Yes",AW$4&gt;=AW$94),IF(AW102,1,0),0)</f>
        <v/>
      </c>
      <c r="AX119" s="33">
        <f>ETSCOVER(AX$93,AX$4,AX$94,AX102)</f>
        <v/>
      </c>
    </row>
    <row r="120" hidden="1" outlineLevel="1">
      <c r="A120" s="9" t="inlineStr">
        <is>
          <t>etsc</t>
        </is>
      </c>
      <c r="B120" s="9" t="inlineStr">
        <is>
          <t>all</t>
        </is>
      </c>
      <c r="C120" s="9" t="inlineStr">
        <is>
          <t>avi</t>
        </is>
      </c>
      <c r="H120" s="9">
        <f>INDEX(Variables!$B$5:$B$105,MATCH($A120,Variables!$A$5:$A$105,0))&amp;IF($C120="",""," | "&amp;INDEX(Mapping!$B$5:$B$26,MATCH($C120,Mapping!$A$5:$A$26,0))&amp;" | "&amp;INDEX(Mapping!$B$30:$B$41,MATCH($B120,Mapping!$A$30:$A$41,0)))</f>
        <v/>
      </c>
      <c r="I120" s="9">
        <f>INDEX(Variables!$C$5:$C$105,MATCH($A120,Variables!$A$5:$A$105,0))</f>
        <v/>
      </c>
      <c r="J120" s="9">
        <f>INDEX(Variables!$E$5:$E$105,MATCH($A120,Variables!$A$5:$A$105,0))</f>
        <v/>
      </c>
      <c r="K120" s="30">
        <f>LOWER(Settings!$C$4)&amp;".mit."&amp;$A120&amp;IF($C120="","","."&amp;$C120&amp;"."&amp;$B120)&amp;IF(INDEX(Variables!$D$5:$D$105,MATCH($A120,Variables!$A$5:$A$105,0))="","","."&amp;INDEX(Variables!$D$5:$D$105,MATCH($A120,Variables!$A$5:$A$105,0)))&amp;"."&amp;K$5</f>
        <v/>
      </c>
      <c r="L120" s="31">
        <f>IF(AND(LEFT(L$93,3)="Yes",L$4&gt;=L$94),IF(L103,1,0),0)</f>
        <v/>
      </c>
      <c r="M120" s="32">
        <f>IF(AND(LEFT(M$93,3)="Yes",M$4&gt;=M$94),IF(M103,1,0),0)</f>
        <v/>
      </c>
      <c r="N120" s="32">
        <f>IF(AND(LEFT(N$93,3)="Yes",N$4&gt;=N$94),IF(N103,1,0),0)</f>
        <v/>
      </c>
      <c r="O120" s="32">
        <f>IF(AND(LEFT(O$93,3)="Yes",O$4&gt;=O$94),IF(O103,1,0),0)</f>
        <v/>
      </c>
      <c r="P120" s="32">
        <f>IF(AND(LEFT(P$93,3)="Yes",P$4&gt;=P$94),IF(P103,1,0),0)</f>
        <v/>
      </c>
      <c r="Q120" s="32">
        <f>IF(AND(LEFT(Q$93,3)="Yes",Q$4&gt;=Q$94),IF(Q103,1,0),0)</f>
        <v/>
      </c>
      <c r="R120" s="32">
        <f>IF(AND(LEFT(R$93,3)="Yes",R$4&gt;=R$94),IF(R103,1,0),0)</f>
        <v/>
      </c>
      <c r="S120" s="32">
        <f>IF(AND(LEFT(S$93,3)="Yes",S$4&gt;=S$94),IF(S103,1,0),0)</f>
        <v/>
      </c>
      <c r="T120" s="32">
        <f>IF(AND(LEFT(T$93,3)="Yes",T$4&gt;=T$94),IF(T103,1,0),0)</f>
        <v/>
      </c>
      <c r="U120" s="32">
        <f>IF(AND(LEFT(U$93,3)="Yes",U$4&gt;=U$94),IF(U103,1,0),0)</f>
        <v/>
      </c>
      <c r="V120" s="32">
        <f>IF(AND(LEFT(V$93,3)="Yes",V$4&gt;=V$94),IF(V103,1,0),0)</f>
        <v/>
      </c>
      <c r="W120" s="32">
        <f>IF(AND(LEFT(W$93,3)="Yes",W$4&gt;=W$94),IF(W103,1,0),0)</f>
        <v/>
      </c>
      <c r="X120" s="32">
        <f>IF(AND(LEFT(X$93,3)="Yes",X$4&gt;=X$94),IF(X103,1,0),0)</f>
        <v/>
      </c>
      <c r="Y120" s="32">
        <f>IF(AND(LEFT(Y$93,3)="Yes",Y$4&gt;=Y$94),IF(Y103,1,0),0)</f>
        <v/>
      </c>
      <c r="Z120" s="32">
        <f>IF(AND(LEFT(Z$93,3)="Yes",Z$4&gt;=Z$94),IF(Z103,1,0),0)</f>
        <v/>
      </c>
      <c r="AA120" s="32">
        <f>IF(AND(LEFT(AA$93,3)="Yes",AA$4&gt;=AA$94),IF(AA103,1,0),0)</f>
        <v/>
      </c>
      <c r="AB120" s="32">
        <f>IF(AND(LEFT(AB$93,3)="Yes",AB$4&gt;=AB$94),IF(AB103,1,0),0)</f>
        <v/>
      </c>
      <c r="AC120" s="32">
        <f>IF(AND(LEFT(AC$93,3)="Yes",AC$4&gt;=AC$94),IF(AC103,1,0),0)</f>
        <v/>
      </c>
      <c r="AD120" s="33">
        <f>ETSCOVER(AD$93,AD$4,AD$94,AD103)</f>
        <v/>
      </c>
      <c r="AE120" s="30">
        <f>LOWER(Settings!$C$4)&amp;".mit."&amp;$A120&amp;IF($C120="","","."&amp;$C120&amp;"."&amp;$B120)&amp;IF(INDEX(Variables!$D$5:$D$105,MATCH($A120,Variables!$A$5:$A$105,0))="","","."&amp;INDEX(Variables!$D$5:$D$105,MATCH($A120,Variables!$A$5:$A$105,0)))&amp;"."&amp;AE$5</f>
        <v/>
      </c>
      <c r="AF120" s="31">
        <f>IF(AND(LEFT(AF$93,3)="Yes",AF$4&gt;=AF$94),IF(AF103,1,0),0)</f>
        <v/>
      </c>
      <c r="AG120" s="32">
        <f>IF(AND(LEFT(AG$93,3)="Yes",AG$4&gt;=AG$94),IF(AG103,1,0),0)</f>
        <v/>
      </c>
      <c r="AH120" s="32">
        <f>IF(AND(LEFT(AH$93,3)="Yes",AH$4&gt;=AH$94),IF(AH103,1,0),0)</f>
        <v/>
      </c>
      <c r="AI120" s="32">
        <f>IF(AND(LEFT(AI$93,3)="Yes",AI$4&gt;=AI$94),IF(AI103,1,0),0)</f>
        <v/>
      </c>
      <c r="AJ120" s="32">
        <f>IF(AND(LEFT(AJ$93,3)="Yes",AJ$4&gt;=AJ$94),IF(AJ103,1,0),0)</f>
        <v/>
      </c>
      <c r="AK120" s="32">
        <f>IF(AND(LEFT(AK$93,3)="Yes",AK$4&gt;=AK$94),IF(AK103,1,0),0)</f>
        <v/>
      </c>
      <c r="AL120" s="32">
        <f>IF(AND(LEFT(AL$93,3)="Yes",AL$4&gt;=AL$94),IF(AL103,1,0),0)</f>
        <v/>
      </c>
      <c r="AM120" s="32">
        <f>IF(AND(LEFT(AM$93,3)="Yes",AM$4&gt;=AM$94),IF(AM103,1,0),0)</f>
        <v/>
      </c>
      <c r="AN120" s="32">
        <f>IF(AND(LEFT(AN$93,3)="Yes",AN$4&gt;=AN$94),IF(AN103,1,0),0)</f>
        <v/>
      </c>
      <c r="AO120" s="32">
        <f>IF(AND(LEFT(AO$93,3)="Yes",AO$4&gt;=AO$94),IF(AO103,1,0),0)</f>
        <v/>
      </c>
      <c r="AP120" s="32">
        <f>IF(AND(LEFT(AP$93,3)="Yes",AP$4&gt;=AP$94),IF(AP103,1,0),0)</f>
        <v/>
      </c>
      <c r="AQ120" s="32">
        <f>IF(AND(LEFT(AQ$93,3)="Yes",AQ$4&gt;=AQ$94),IF(AQ103,1,0),0)</f>
        <v/>
      </c>
      <c r="AR120" s="32">
        <f>IF(AND(LEFT(AR$93,3)="Yes",AR$4&gt;=AR$94),IF(AR103,1,0),0)</f>
        <v/>
      </c>
      <c r="AS120" s="32">
        <f>IF(AND(LEFT(AS$93,3)="Yes",AS$4&gt;=AS$94),IF(AS103,1,0),0)</f>
        <v/>
      </c>
      <c r="AT120" s="32">
        <f>IF(AND(LEFT(AT$93,3)="Yes",AT$4&gt;=AT$94),IF(AT103,1,0),0)</f>
        <v/>
      </c>
      <c r="AU120" s="32">
        <f>IF(AND(LEFT(AU$93,3)="Yes",AU$4&gt;=AU$94),IF(AU103,1,0),0)</f>
        <v/>
      </c>
      <c r="AV120" s="32">
        <f>IF(AND(LEFT(AV$93,3)="Yes",AV$4&gt;=AV$94),IF(AV103,1,0),0)</f>
        <v/>
      </c>
      <c r="AW120" s="32">
        <f>IF(AND(LEFT(AW$93,3)="Yes",AW$4&gt;=AW$94),IF(AW103,1,0),0)</f>
        <v/>
      </c>
      <c r="AX120" s="33">
        <f>ETSCOVER(AX$93,AX$4,AX$94,AX103)</f>
        <v/>
      </c>
    </row>
    <row r="121" hidden="1" outlineLevel="1">
      <c r="A121" s="9" t="inlineStr">
        <is>
          <t>etsc</t>
        </is>
      </c>
      <c r="B121" s="9" t="inlineStr">
        <is>
          <t>all</t>
        </is>
      </c>
      <c r="C121" s="9" t="inlineStr">
        <is>
          <t>nav</t>
        </is>
      </c>
      <c r="H121" s="9">
        <f>INDEX(Variables!$B$5:$B$105,MATCH($A121,Variables!$A$5:$A$105,0))&amp;IF($C121="",""," | "&amp;INDEX(Mapping!$B$5:$B$26,MATCH($C121,Mapping!$A$5:$A$26,0))&amp;" | "&amp;INDEX(Mapping!$B$30:$B$41,MATCH($B121,Mapping!$A$30:$A$41,0)))</f>
        <v/>
      </c>
      <c r="I121" s="9">
        <f>INDEX(Variables!$C$5:$C$105,MATCH($A121,Variables!$A$5:$A$105,0))</f>
        <v/>
      </c>
      <c r="J121" s="9">
        <f>INDEX(Variables!$E$5:$E$105,MATCH($A121,Variables!$A$5:$A$105,0))</f>
        <v/>
      </c>
      <c r="K121" s="30">
        <f>LOWER(Settings!$C$4)&amp;".mit."&amp;$A121&amp;IF($C121="","","."&amp;$C121&amp;"."&amp;$B121)&amp;IF(INDEX(Variables!$D$5:$D$105,MATCH($A121,Variables!$A$5:$A$105,0))="","","."&amp;INDEX(Variables!$D$5:$D$105,MATCH($A121,Variables!$A$5:$A$105,0)))&amp;"."&amp;K$5</f>
        <v/>
      </c>
      <c r="L121" s="31">
        <f>IF(AND(LEFT(L$93,3)="Yes",L$4&gt;=L$94),IF(L104,1,0),0)</f>
        <v/>
      </c>
      <c r="M121" s="32">
        <f>IF(AND(LEFT(M$93,3)="Yes",M$4&gt;=M$94),IF(M104,1,0),0)</f>
        <v/>
      </c>
      <c r="N121" s="32">
        <f>IF(AND(LEFT(N$93,3)="Yes",N$4&gt;=N$94),IF(N104,1,0),0)</f>
        <v/>
      </c>
      <c r="O121" s="32">
        <f>IF(AND(LEFT(O$93,3)="Yes",O$4&gt;=O$94),IF(O104,1,0),0)</f>
        <v/>
      </c>
      <c r="P121" s="32">
        <f>IF(AND(LEFT(P$93,3)="Yes",P$4&gt;=P$94),IF(P104,1,0),0)</f>
        <v/>
      </c>
      <c r="Q121" s="32">
        <f>IF(AND(LEFT(Q$93,3)="Yes",Q$4&gt;=Q$94),IF(Q104,1,0),0)</f>
        <v/>
      </c>
      <c r="R121" s="32">
        <f>IF(AND(LEFT(R$93,3)="Yes",R$4&gt;=R$94),IF(R104,1,0),0)</f>
        <v/>
      </c>
      <c r="S121" s="32">
        <f>IF(AND(LEFT(S$93,3)="Yes",S$4&gt;=S$94),IF(S104,1,0),0)</f>
        <v/>
      </c>
      <c r="T121" s="32">
        <f>IF(AND(LEFT(T$93,3)="Yes",T$4&gt;=T$94),IF(T104,1,0),0)</f>
        <v/>
      </c>
      <c r="U121" s="32">
        <f>IF(AND(LEFT(U$93,3)="Yes",U$4&gt;=U$94),IF(U104,1,0),0)</f>
        <v/>
      </c>
      <c r="V121" s="32">
        <f>IF(AND(LEFT(V$93,3)="Yes",V$4&gt;=V$94),IF(V104,1,0),0)</f>
        <v/>
      </c>
      <c r="W121" s="32">
        <f>IF(AND(LEFT(W$93,3)="Yes",W$4&gt;=W$94),IF(W104,1,0),0)</f>
        <v/>
      </c>
      <c r="X121" s="32">
        <f>IF(AND(LEFT(X$93,3)="Yes",X$4&gt;=X$94),IF(X104,1,0),0)</f>
        <v/>
      </c>
      <c r="Y121" s="32">
        <f>IF(AND(LEFT(Y$93,3)="Yes",Y$4&gt;=Y$94),IF(Y104,1,0),0)</f>
        <v/>
      </c>
      <c r="Z121" s="32">
        <f>IF(AND(LEFT(Z$93,3)="Yes",Z$4&gt;=Z$94),IF(Z104,1,0),0)</f>
        <v/>
      </c>
      <c r="AA121" s="32">
        <f>IF(AND(LEFT(AA$93,3)="Yes",AA$4&gt;=AA$94),IF(AA104,1,0),0)</f>
        <v/>
      </c>
      <c r="AB121" s="32">
        <f>IF(AND(LEFT(AB$93,3)="Yes",AB$4&gt;=AB$94),IF(AB104,1,0),0)</f>
        <v/>
      </c>
      <c r="AC121" s="32">
        <f>IF(AND(LEFT(AC$93,3)="Yes",AC$4&gt;=AC$94),IF(AC104,1,0),0)</f>
        <v/>
      </c>
      <c r="AD121" s="33">
        <f>ETSCOVER(AD$93,AD$4,AD$94,AD104)</f>
        <v/>
      </c>
      <c r="AE121" s="30">
        <f>LOWER(Settings!$C$4)&amp;".mit."&amp;$A121&amp;IF($C121="","","."&amp;$C121&amp;"."&amp;$B121)&amp;IF(INDEX(Variables!$D$5:$D$105,MATCH($A121,Variables!$A$5:$A$105,0))="","","."&amp;INDEX(Variables!$D$5:$D$105,MATCH($A121,Variables!$A$5:$A$105,0)))&amp;"."&amp;AE$5</f>
        <v/>
      </c>
      <c r="AF121" s="31">
        <f>IF(AND(LEFT(AF$93,3)="Yes",AF$4&gt;=AF$94),IF(AF104,1,0),0)</f>
        <v/>
      </c>
      <c r="AG121" s="32">
        <f>IF(AND(LEFT(AG$93,3)="Yes",AG$4&gt;=AG$94),IF(AG104,1,0),0)</f>
        <v/>
      </c>
      <c r="AH121" s="32">
        <f>IF(AND(LEFT(AH$93,3)="Yes",AH$4&gt;=AH$94),IF(AH104,1,0),0)</f>
        <v/>
      </c>
      <c r="AI121" s="32">
        <f>IF(AND(LEFT(AI$93,3)="Yes",AI$4&gt;=AI$94),IF(AI104,1,0),0)</f>
        <v/>
      </c>
      <c r="AJ121" s="32">
        <f>IF(AND(LEFT(AJ$93,3)="Yes",AJ$4&gt;=AJ$94),IF(AJ104,1,0),0)</f>
        <v/>
      </c>
      <c r="AK121" s="32">
        <f>IF(AND(LEFT(AK$93,3)="Yes",AK$4&gt;=AK$94),IF(AK104,1,0),0)</f>
        <v/>
      </c>
      <c r="AL121" s="32">
        <f>IF(AND(LEFT(AL$93,3)="Yes",AL$4&gt;=AL$94),IF(AL104,1,0),0)</f>
        <v/>
      </c>
      <c r="AM121" s="32">
        <f>IF(AND(LEFT(AM$93,3)="Yes",AM$4&gt;=AM$94),IF(AM104,1,0),0)</f>
        <v/>
      </c>
      <c r="AN121" s="32">
        <f>IF(AND(LEFT(AN$93,3)="Yes",AN$4&gt;=AN$94),IF(AN104,1,0),0)</f>
        <v/>
      </c>
      <c r="AO121" s="32">
        <f>IF(AND(LEFT(AO$93,3)="Yes",AO$4&gt;=AO$94),IF(AO104,1,0),0)</f>
        <v/>
      </c>
      <c r="AP121" s="32">
        <f>IF(AND(LEFT(AP$93,3)="Yes",AP$4&gt;=AP$94),IF(AP104,1,0),0)</f>
        <v/>
      </c>
      <c r="AQ121" s="32">
        <f>IF(AND(LEFT(AQ$93,3)="Yes",AQ$4&gt;=AQ$94),IF(AQ104,1,0),0)</f>
        <v/>
      </c>
      <c r="AR121" s="32">
        <f>IF(AND(LEFT(AR$93,3)="Yes",AR$4&gt;=AR$94),IF(AR104,1,0),0)</f>
        <v/>
      </c>
      <c r="AS121" s="32">
        <f>IF(AND(LEFT(AS$93,3)="Yes",AS$4&gt;=AS$94),IF(AS104,1,0),0)</f>
        <v/>
      </c>
      <c r="AT121" s="32">
        <f>IF(AND(LEFT(AT$93,3)="Yes",AT$4&gt;=AT$94),IF(AT104,1,0),0)</f>
        <v/>
      </c>
      <c r="AU121" s="32">
        <f>IF(AND(LEFT(AU$93,3)="Yes",AU$4&gt;=AU$94),IF(AU104,1,0),0)</f>
        <v/>
      </c>
      <c r="AV121" s="32">
        <f>IF(AND(LEFT(AV$93,3)="Yes",AV$4&gt;=AV$94),IF(AV104,1,0),0)</f>
        <v/>
      </c>
      <c r="AW121" s="32">
        <f>IF(AND(LEFT(AW$93,3)="Yes",AW$4&gt;=AW$94),IF(AW104,1,0),0)</f>
        <v/>
      </c>
      <c r="AX121" s="33">
        <f>ETSCOVER(AX$93,AX$4,AX$94,AX104)</f>
        <v/>
      </c>
    </row>
    <row r="122" hidden="1" outlineLevel="1">
      <c r="A122" s="9" t="inlineStr">
        <is>
          <t>etsc</t>
        </is>
      </c>
      <c r="B122" s="9" t="inlineStr">
        <is>
          <t>all</t>
        </is>
      </c>
      <c r="C122" s="9" t="inlineStr">
        <is>
          <t>res</t>
        </is>
      </c>
      <c r="H122" s="9">
        <f>INDEX(Variables!$B$5:$B$105,MATCH($A122,Variables!$A$5:$A$105,0))&amp;IF($C122="",""," | "&amp;INDEX(Mapping!$B$5:$B$26,MATCH($C122,Mapping!$A$5:$A$26,0))&amp;" | "&amp;INDEX(Mapping!$B$30:$B$41,MATCH($B122,Mapping!$A$30:$A$41,0)))</f>
        <v/>
      </c>
      <c r="I122" s="9">
        <f>INDEX(Variables!$C$5:$C$105,MATCH($A122,Variables!$A$5:$A$105,0))</f>
        <v/>
      </c>
      <c r="J122" s="9">
        <f>INDEX(Variables!$E$5:$E$105,MATCH($A122,Variables!$A$5:$A$105,0))</f>
        <v/>
      </c>
      <c r="K122" s="30">
        <f>LOWER(Settings!$C$4)&amp;".mit."&amp;$A122&amp;IF($C122="","","."&amp;$C122&amp;"."&amp;$B122)&amp;IF(INDEX(Variables!$D$5:$D$105,MATCH($A122,Variables!$A$5:$A$105,0))="","","."&amp;INDEX(Variables!$D$5:$D$105,MATCH($A122,Variables!$A$5:$A$105,0)))&amp;"."&amp;K$5</f>
        <v/>
      </c>
      <c r="L122" s="31">
        <f>IF(AND(LEFT(L$93,3)="Yes",L$4&gt;=L$94),IF(L105,1,0),0)</f>
        <v/>
      </c>
      <c r="M122" s="32">
        <f>IF(AND(LEFT(M$93,3)="Yes",M$4&gt;=M$94),IF(M105,1,0),0)</f>
        <v/>
      </c>
      <c r="N122" s="32">
        <f>IF(AND(LEFT(N$93,3)="Yes",N$4&gt;=N$94),IF(N105,1,0),0)</f>
        <v/>
      </c>
      <c r="O122" s="32">
        <f>IF(AND(LEFT(O$93,3)="Yes",O$4&gt;=O$94),IF(O105,1,0),0)</f>
        <v/>
      </c>
      <c r="P122" s="32">
        <f>IF(AND(LEFT(P$93,3)="Yes",P$4&gt;=P$94),IF(P105,1,0),0)</f>
        <v/>
      </c>
      <c r="Q122" s="32">
        <f>IF(AND(LEFT(Q$93,3)="Yes",Q$4&gt;=Q$94),IF(Q105,1,0),0)</f>
        <v/>
      </c>
      <c r="R122" s="32">
        <f>IF(AND(LEFT(R$93,3)="Yes",R$4&gt;=R$94),IF(R105,1,0),0)</f>
        <v/>
      </c>
      <c r="S122" s="32">
        <f>IF(AND(LEFT(S$93,3)="Yes",S$4&gt;=S$94),IF(S105,1,0),0)</f>
        <v/>
      </c>
      <c r="T122" s="32">
        <f>IF(AND(LEFT(T$93,3)="Yes",T$4&gt;=T$94),IF(T105,1,0),0)</f>
        <v/>
      </c>
      <c r="U122" s="32">
        <f>IF(AND(LEFT(U$93,3)="Yes",U$4&gt;=U$94),IF(U105,1,0),0)</f>
        <v/>
      </c>
      <c r="V122" s="32">
        <f>IF(AND(LEFT(V$93,3)="Yes",V$4&gt;=V$94),IF(V105,1,0),0)</f>
        <v/>
      </c>
      <c r="W122" s="32">
        <f>IF(AND(LEFT(W$93,3)="Yes",W$4&gt;=W$94),IF(W105,1,0),0)</f>
        <v/>
      </c>
      <c r="X122" s="32">
        <f>IF(AND(LEFT(X$93,3)="Yes",X$4&gt;=X$94),IF(X105,1,0),0)</f>
        <v/>
      </c>
      <c r="Y122" s="32">
        <f>IF(AND(LEFT(Y$93,3)="Yes",Y$4&gt;=Y$94),IF(Y105,1,0),0)</f>
        <v/>
      </c>
      <c r="Z122" s="32">
        <f>IF(AND(LEFT(Z$93,3)="Yes",Z$4&gt;=Z$94),IF(Z105,1,0),0)</f>
        <v/>
      </c>
      <c r="AA122" s="32">
        <f>IF(AND(LEFT(AA$93,3)="Yes",AA$4&gt;=AA$94),IF(AA105,1,0),0)</f>
        <v/>
      </c>
      <c r="AB122" s="32">
        <f>IF(AND(LEFT(AB$93,3)="Yes",AB$4&gt;=AB$94),IF(AB105,1,0),0)</f>
        <v/>
      </c>
      <c r="AC122" s="32">
        <f>IF(AND(LEFT(AC$93,3)="Yes",AC$4&gt;=AC$94),IF(AC105,1,0),0)</f>
        <v/>
      </c>
      <c r="AD122" s="33">
        <f>ETSCOVER(AD$93,AD$4,AD$94,AD105)</f>
        <v/>
      </c>
      <c r="AE122" s="30">
        <f>LOWER(Settings!$C$4)&amp;".mit."&amp;$A122&amp;IF($C122="","","."&amp;$C122&amp;"."&amp;$B122)&amp;IF(INDEX(Variables!$D$5:$D$105,MATCH($A122,Variables!$A$5:$A$105,0))="","","."&amp;INDEX(Variables!$D$5:$D$105,MATCH($A122,Variables!$A$5:$A$105,0)))&amp;"."&amp;AE$5</f>
        <v/>
      </c>
      <c r="AF122" s="31">
        <f>IF(AND(LEFT(AF$93,3)="Yes",AF$4&gt;=AF$94),IF(AF105,1,0),0)</f>
        <v/>
      </c>
      <c r="AG122" s="32">
        <f>IF(AND(LEFT(AG$93,3)="Yes",AG$4&gt;=AG$94),IF(AG105,1,0),0)</f>
        <v/>
      </c>
      <c r="AH122" s="32">
        <f>IF(AND(LEFT(AH$93,3)="Yes",AH$4&gt;=AH$94),IF(AH105,1,0),0)</f>
        <v/>
      </c>
      <c r="AI122" s="32">
        <f>IF(AND(LEFT(AI$93,3)="Yes",AI$4&gt;=AI$94),IF(AI105,1,0),0)</f>
        <v/>
      </c>
      <c r="AJ122" s="32">
        <f>IF(AND(LEFT(AJ$93,3)="Yes",AJ$4&gt;=AJ$94),IF(AJ105,1,0),0)</f>
        <v/>
      </c>
      <c r="AK122" s="32">
        <f>IF(AND(LEFT(AK$93,3)="Yes",AK$4&gt;=AK$94),IF(AK105,1,0),0)</f>
        <v/>
      </c>
      <c r="AL122" s="32">
        <f>IF(AND(LEFT(AL$93,3)="Yes",AL$4&gt;=AL$94),IF(AL105,1,0),0)</f>
        <v/>
      </c>
      <c r="AM122" s="32">
        <f>IF(AND(LEFT(AM$93,3)="Yes",AM$4&gt;=AM$94),IF(AM105,1,0),0)</f>
        <v/>
      </c>
      <c r="AN122" s="32">
        <f>IF(AND(LEFT(AN$93,3)="Yes",AN$4&gt;=AN$94),IF(AN105,1,0),0)</f>
        <v/>
      </c>
      <c r="AO122" s="32">
        <f>IF(AND(LEFT(AO$93,3)="Yes",AO$4&gt;=AO$94),IF(AO105,1,0),0)</f>
        <v/>
      </c>
      <c r="AP122" s="32">
        <f>IF(AND(LEFT(AP$93,3)="Yes",AP$4&gt;=AP$94),IF(AP105,1,0),0)</f>
        <v/>
      </c>
      <c r="AQ122" s="32">
        <f>IF(AND(LEFT(AQ$93,3)="Yes",AQ$4&gt;=AQ$94),IF(AQ105,1,0),0)</f>
        <v/>
      </c>
      <c r="AR122" s="32">
        <f>IF(AND(LEFT(AR$93,3)="Yes",AR$4&gt;=AR$94),IF(AR105,1,0),0)</f>
        <v/>
      </c>
      <c r="AS122" s="32">
        <f>IF(AND(LEFT(AS$93,3)="Yes",AS$4&gt;=AS$94),IF(AS105,1,0),0)</f>
        <v/>
      </c>
      <c r="AT122" s="32">
        <f>IF(AND(LEFT(AT$93,3)="Yes",AT$4&gt;=AT$94),IF(AT105,1,0),0)</f>
        <v/>
      </c>
      <c r="AU122" s="32">
        <f>IF(AND(LEFT(AU$93,3)="Yes",AU$4&gt;=AU$94),IF(AU105,1,0),0)</f>
        <v/>
      </c>
      <c r="AV122" s="32">
        <f>IF(AND(LEFT(AV$93,3)="Yes",AV$4&gt;=AV$94),IF(AV105,1,0),0)</f>
        <v/>
      </c>
      <c r="AW122" s="32">
        <f>IF(AND(LEFT(AW$93,3)="Yes",AW$4&gt;=AW$94),IF(AW105,1,0),0)</f>
        <v/>
      </c>
      <c r="AX122" s="33">
        <f>ETSCOVER(AX$93,AX$4,AX$94,AX105)</f>
        <v/>
      </c>
    </row>
    <row r="123" hidden="1" outlineLevel="1">
      <c r="A123" s="9" t="inlineStr">
        <is>
          <t>etsc</t>
        </is>
      </c>
      <c r="B123" s="9" t="inlineStr">
        <is>
          <t>all</t>
        </is>
      </c>
      <c r="C123" s="9" t="inlineStr">
        <is>
          <t>foo</t>
        </is>
      </c>
      <c r="H123" s="9">
        <f>INDEX(Variables!$B$5:$B$105,MATCH($A123,Variables!$A$5:$A$105,0))&amp;IF($C123="",""," | "&amp;INDEX(Mapping!$B$5:$B$26,MATCH($C123,Mapping!$A$5:$A$26,0))&amp;" | "&amp;INDEX(Mapping!$B$30:$B$41,MATCH($B123,Mapping!$A$30:$A$41,0)))</f>
        <v/>
      </c>
      <c r="I123" s="9">
        <f>INDEX(Variables!$C$5:$C$105,MATCH($A123,Variables!$A$5:$A$105,0))</f>
        <v/>
      </c>
      <c r="J123" s="9">
        <f>INDEX(Variables!$E$5:$E$105,MATCH($A123,Variables!$A$5:$A$105,0))</f>
        <v/>
      </c>
      <c r="K123" s="30">
        <f>LOWER(Settings!$C$4)&amp;".mit."&amp;$A123&amp;IF($C123="","","."&amp;$C123&amp;"."&amp;$B123)&amp;IF(INDEX(Variables!$D$5:$D$105,MATCH($A123,Variables!$A$5:$A$105,0))="","","."&amp;INDEX(Variables!$D$5:$D$105,MATCH($A123,Variables!$A$5:$A$105,0)))&amp;"."&amp;K$5</f>
        <v/>
      </c>
      <c r="L123" s="31">
        <f>IF(AND(LEFT(L$93,3)="Yes",L$4&gt;=L$94),IF(L106,1,0),0)</f>
        <v/>
      </c>
      <c r="M123" s="32">
        <f>IF(AND(LEFT(M$93,3)="Yes",M$4&gt;=M$94),IF(M106,1,0),0)</f>
        <v/>
      </c>
      <c r="N123" s="32">
        <f>IF(AND(LEFT(N$93,3)="Yes",N$4&gt;=N$94),IF(N106,1,0),0)</f>
        <v/>
      </c>
      <c r="O123" s="32">
        <f>IF(AND(LEFT(O$93,3)="Yes",O$4&gt;=O$94),IF(O106,1,0),0)</f>
        <v/>
      </c>
      <c r="P123" s="32">
        <f>IF(AND(LEFT(P$93,3)="Yes",P$4&gt;=P$94),IF(P106,1,0),0)</f>
        <v/>
      </c>
      <c r="Q123" s="32">
        <f>IF(AND(LEFT(Q$93,3)="Yes",Q$4&gt;=Q$94),IF(Q106,1,0),0)</f>
        <v/>
      </c>
      <c r="R123" s="32">
        <f>IF(AND(LEFT(R$93,3)="Yes",R$4&gt;=R$94),IF(R106,1,0),0)</f>
        <v/>
      </c>
      <c r="S123" s="32">
        <f>IF(AND(LEFT(S$93,3)="Yes",S$4&gt;=S$94),IF(S106,1,0),0)</f>
        <v/>
      </c>
      <c r="T123" s="32">
        <f>IF(AND(LEFT(T$93,3)="Yes",T$4&gt;=T$94),IF(T106,1,0),0)</f>
        <v/>
      </c>
      <c r="U123" s="32">
        <f>IF(AND(LEFT(U$93,3)="Yes",U$4&gt;=U$94),IF(U106,1,0),0)</f>
        <v/>
      </c>
      <c r="V123" s="32">
        <f>IF(AND(LEFT(V$93,3)="Yes",V$4&gt;=V$94),IF(V106,1,0),0)</f>
        <v/>
      </c>
      <c r="W123" s="32">
        <f>IF(AND(LEFT(W$93,3)="Yes",W$4&gt;=W$94),IF(W106,1,0),0)</f>
        <v/>
      </c>
      <c r="X123" s="32">
        <f>IF(AND(LEFT(X$93,3)="Yes",X$4&gt;=X$94),IF(X106,1,0),0)</f>
        <v/>
      </c>
      <c r="Y123" s="32">
        <f>IF(AND(LEFT(Y$93,3)="Yes",Y$4&gt;=Y$94),IF(Y106,1,0),0)</f>
        <v/>
      </c>
      <c r="Z123" s="32">
        <f>IF(AND(LEFT(Z$93,3)="Yes",Z$4&gt;=Z$94),IF(Z106,1,0),0)</f>
        <v/>
      </c>
      <c r="AA123" s="32">
        <f>IF(AND(LEFT(AA$93,3)="Yes",AA$4&gt;=AA$94),IF(AA106,1,0),0)</f>
        <v/>
      </c>
      <c r="AB123" s="32">
        <f>IF(AND(LEFT(AB$93,3)="Yes",AB$4&gt;=AB$94),IF(AB106,1,0),0)</f>
        <v/>
      </c>
      <c r="AC123" s="32">
        <f>IF(AND(LEFT(AC$93,3)="Yes",AC$4&gt;=AC$94),IF(AC106,1,0),0)</f>
        <v/>
      </c>
      <c r="AD123" s="33">
        <f>ETSCOVER(AD$93,AD$4,AD$94,AD106)</f>
        <v/>
      </c>
      <c r="AE123" s="30">
        <f>LOWER(Settings!$C$4)&amp;".mit."&amp;$A123&amp;IF($C123="","","."&amp;$C123&amp;"."&amp;$B123)&amp;IF(INDEX(Variables!$D$5:$D$105,MATCH($A123,Variables!$A$5:$A$105,0))="","","."&amp;INDEX(Variables!$D$5:$D$105,MATCH($A123,Variables!$A$5:$A$105,0)))&amp;"."&amp;AE$5</f>
        <v/>
      </c>
      <c r="AF123" s="31">
        <f>IF(AND(LEFT(AF$93,3)="Yes",AF$4&gt;=AF$94),IF(AF106,1,0),0)</f>
        <v/>
      </c>
      <c r="AG123" s="32">
        <f>IF(AND(LEFT(AG$93,3)="Yes",AG$4&gt;=AG$94),IF(AG106,1,0),0)</f>
        <v/>
      </c>
      <c r="AH123" s="32">
        <f>IF(AND(LEFT(AH$93,3)="Yes",AH$4&gt;=AH$94),IF(AH106,1,0),0)</f>
        <v/>
      </c>
      <c r="AI123" s="32">
        <f>IF(AND(LEFT(AI$93,3)="Yes",AI$4&gt;=AI$94),IF(AI106,1,0),0)</f>
        <v/>
      </c>
      <c r="AJ123" s="32">
        <f>IF(AND(LEFT(AJ$93,3)="Yes",AJ$4&gt;=AJ$94),IF(AJ106,1,0),0)</f>
        <v/>
      </c>
      <c r="AK123" s="32">
        <f>IF(AND(LEFT(AK$93,3)="Yes",AK$4&gt;=AK$94),IF(AK106,1,0),0)</f>
        <v/>
      </c>
      <c r="AL123" s="32">
        <f>IF(AND(LEFT(AL$93,3)="Yes",AL$4&gt;=AL$94),IF(AL106,1,0),0)</f>
        <v/>
      </c>
      <c r="AM123" s="32">
        <f>IF(AND(LEFT(AM$93,3)="Yes",AM$4&gt;=AM$94),IF(AM106,1,0),0)</f>
        <v/>
      </c>
      <c r="AN123" s="32">
        <f>IF(AND(LEFT(AN$93,3)="Yes",AN$4&gt;=AN$94),IF(AN106,1,0),0)</f>
        <v/>
      </c>
      <c r="AO123" s="32">
        <f>IF(AND(LEFT(AO$93,3)="Yes",AO$4&gt;=AO$94),IF(AO106,1,0),0)</f>
        <v/>
      </c>
      <c r="AP123" s="32">
        <f>IF(AND(LEFT(AP$93,3)="Yes",AP$4&gt;=AP$94),IF(AP106,1,0),0)</f>
        <v/>
      </c>
      <c r="AQ123" s="32">
        <f>IF(AND(LEFT(AQ$93,3)="Yes",AQ$4&gt;=AQ$94),IF(AQ106,1,0),0)</f>
        <v/>
      </c>
      <c r="AR123" s="32">
        <f>IF(AND(LEFT(AR$93,3)="Yes",AR$4&gt;=AR$94),IF(AR106,1,0),0)</f>
        <v/>
      </c>
      <c r="AS123" s="32">
        <f>IF(AND(LEFT(AS$93,3)="Yes",AS$4&gt;=AS$94),IF(AS106,1,0),0)</f>
        <v/>
      </c>
      <c r="AT123" s="32">
        <f>IF(AND(LEFT(AT$93,3)="Yes",AT$4&gt;=AT$94),IF(AT106,1,0),0)</f>
        <v/>
      </c>
      <c r="AU123" s="32">
        <f>IF(AND(LEFT(AU$93,3)="Yes",AU$4&gt;=AU$94),IF(AU106,1,0),0)</f>
        <v/>
      </c>
      <c r="AV123" s="32">
        <f>IF(AND(LEFT(AV$93,3)="Yes",AV$4&gt;=AV$94),IF(AV106,1,0),0)</f>
        <v/>
      </c>
      <c r="AW123" s="32">
        <f>IF(AND(LEFT(AW$93,3)="Yes",AW$4&gt;=AW$94),IF(AW106,1,0),0)</f>
        <v/>
      </c>
      <c r="AX123" s="33">
        <f>ETSCOVER(AX$93,AX$4,AX$94,AX106)</f>
        <v/>
      </c>
    </row>
    <row r="124" hidden="1" outlineLevel="1">
      <c r="A124" s="9" t="inlineStr">
        <is>
          <t>etsc</t>
        </is>
      </c>
      <c r="B124" s="9" t="inlineStr">
        <is>
          <t>all</t>
        </is>
      </c>
      <c r="C124" s="9" t="inlineStr">
        <is>
          <t>srv</t>
        </is>
      </c>
      <c r="H124" s="9">
        <f>INDEX(Variables!$B$5:$B$105,MATCH($A124,Variables!$A$5:$A$105,0))&amp;IF($C124="",""," | "&amp;INDEX(Mapping!$B$5:$B$26,MATCH($C124,Mapping!$A$5:$A$26,0))&amp;" | "&amp;INDEX(Mapping!$B$30:$B$41,MATCH($B124,Mapping!$A$30:$A$41,0)))</f>
        <v/>
      </c>
      <c r="I124" s="9">
        <f>INDEX(Variables!$C$5:$C$105,MATCH($A124,Variables!$A$5:$A$105,0))</f>
        <v/>
      </c>
      <c r="J124" s="9">
        <f>INDEX(Variables!$E$5:$E$105,MATCH($A124,Variables!$A$5:$A$105,0))</f>
        <v/>
      </c>
      <c r="K124" s="30">
        <f>LOWER(Settings!$C$4)&amp;".mit."&amp;$A124&amp;IF($C124="","","."&amp;$C124&amp;"."&amp;$B124)&amp;IF(INDEX(Variables!$D$5:$D$105,MATCH($A124,Variables!$A$5:$A$105,0))="","","."&amp;INDEX(Variables!$D$5:$D$105,MATCH($A124,Variables!$A$5:$A$105,0)))&amp;"."&amp;K$5</f>
        <v/>
      </c>
      <c r="L124" s="31">
        <f>IF(AND(LEFT(L$93,3)="Yes",L$4&gt;=L$94),IF(L107,1,0),0)</f>
        <v/>
      </c>
      <c r="M124" s="32">
        <f>IF(AND(LEFT(M$93,3)="Yes",M$4&gt;=M$94),IF(M107,1,0),0)</f>
        <v/>
      </c>
      <c r="N124" s="32">
        <f>IF(AND(LEFT(N$93,3)="Yes",N$4&gt;=N$94),IF(N107,1,0),0)</f>
        <v/>
      </c>
      <c r="O124" s="32">
        <f>IF(AND(LEFT(O$93,3)="Yes",O$4&gt;=O$94),IF(O107,1,0),0)</f>
        <v/>
      </c>
      <c r="P124" s="32">
        <f>IF(AND(LEFT(P$93,3)="Yes",P$4&gt;=P$94),IF(P107,1,0),0)</f>
        <v/>
      </c>
      <c r="Q124" s="32">
        <f>IF(AND(LEFT(Q$93,3)="Yes",Q$4&gt;=Q$94),IF(Q107,1,0),0)</f>
        <v/>
      </c>
      <c r="R124" s="32">
        <f>IF(AND(LEFT(R$93,3)="Yes",R$4&gt;=R$94),IF(R107,1,0),0)</f>
        <v/>
      </c>
      <c r="S124" s="32">
        <f>IF(AND(LEFT(S$93,3)="Yes",S$4&gt;=S$94),IF(S107,1,0),0)</f>
        <v/>
      </c>
      <c r="T124" s="32">
        <f>IF(AND(LEFT(T$93,3)="Yes",T$4&gt;=T$94),IF(T107,1,0),0)</f>
        <v/>
      </c>
      <c r="U124" s="32">
        <f>IF(AND(LEFT(U$93,3)="Yes",U$4&gt;=U$94),IF(U107,1,0),0)</f>
        <v/>
      </c>
      <c r="V124" s="32">
        <f>IF(AND(LEFT(V$93,3)="Yes",V$4&gt;=V$94),IF(V107,1,0),0)</f>
        <v/>
      </c>
      <c r="W124" s="32">
        <f>IF(AND(LEFT(W$93,3)="Yes",W$4&gt;=W$94),IF(W107,1,0),0)</f>
        <v/>
      </c>
      <c r="X124" s="32">
        <f>IF(AND(LEFT(X$93,3)="Yes",X$4&gt;=X$94),IF(X107,1,0),0)</f>
        <v/>
      </c>
      <c r="Y124" s="32">
        <f>IF(AND(LEFT(Y$93,3)="Yes",Y$4&gt;=Y$94),IF(Y107,1,0),0)</f>
        <v/>
      </c>
      <c r="Z124" s="32">
        <f>IF(AND(LEFT(Z$93,3)="Yes",Z$4&gt;=Z$94),IF(Z107,1,0),0)</f>
        <v/>
      </c>
      <c r="AA124" s="32">
        <f>IF(AND(LEFT(AA$93,3)="Yes",AA$4&gt;=AA$94),IF(AA107,1,0),0)</f>
        <v/>
      </c>
      <c r="AB124" s="32">
        <f>IF(AND(LEFT(AB$93,3)="Yes",AB$4&gt;=AB$94),IF(AB107,1,0),0)</f>
        <v/>
      </c>
      <c r="AC124" s="32">
        <f>IF(AND(LEFT(AC$93,3)="Yes",AC$4&gt;=AC$94),IF(AC107,1,0),0)</f>
        <v/>
      </c>
      <c r="AD124" s="33">
        <f>ETSCOVER(AD$93,AD$4,AD$94,AD107)</f>
        <v/>
      </c>
      <c r="AE124" s="30">
        <f>LOWER(Settings!$C$4)&amp;".mit."&amp;$A124&amp;IF($C124="","","."&amp;$C124&amp;"."&amp;$B124)&amp;IF(INDEX(Variables!$D$5:$D$105,MATCH($A124,Variables!$A$5:$A$105,0))="","","."&amp;INDEX(Variables!$D$5:$D$105,MATCH($A124,Variables!$A$5:$A$105,0)))&amp;"."&amp;AE$5</f>
        <v/>
      </c>
      <c r="AF124" s="31">
        <f>IF(AND(LEFT(AF$93,3)="Yes",AF$4&gt;=AF$94),IF(AF107,1,0),0)</f>
        <v/>
      </c>
      <c r="AG124" s="32">
        <f>IF(AND(LEFT(AG$93,3)="Yes",AG$4&gt;=AG$94),IF(AG107,1,0),0)</f>
        <v/>
      </c>
      <c r="AH124" s="32">
        <f>IF(AND(LEFT(AH$93,3)="Yes",AH$4&gt;=AH$94),IF(AH107,1,0),0)</f>
        <v/>
      </c>
      <c r="AI124" s="32">
        <f>IF(AND(LEFT(AI$93,3)="Yes",AI$4&gt;=AI$94),IF(AI107,1,0),0)</f>
        <v/>
      </c>
      <c r="AJ124" s="32">
        <f>IF(AND(LEFT(AJ$93,3)="Yes",AJ$4&gt;=AJ$94),IF(AJ107,1,0),0)</f>
        <v/>
      </c>
      <c r="AK124" s="32">
        <f>IF(AND(LEFT(AK$93,3)="Yes",AK$4&gt;=AK$94),IF(AK107,1,0),0)</f>
        <v/>
      </c>
      <c r="AL124" s="32">
        <f>IF(AND(LEFT(AL$93,3)="Yes",AL$4&gt;=AL$94),IF(AL107,1,0),0)</f>
        <v/>
      </c>
      <c r="AM124" s="32">
        <f>IF(AND(LEFT(AM$93,3)="Yes",AM$4&gt;=AM$94),IF(AM107,1,0),0)</f>
        <v/>
      </c>
      <c r="AN124" s="32">
        <f>IF(AND(LEFT(AN$93,3)="Yes",AN$4&gt;=AN$94),IF(AN107,1,0),0)</f>
        <v/>
      </c>
      <c r="AO124" s="32">
        <f>IF(AND(LEFT(AO$93,3)="Yes",AO$4&gt;=AO$94),IF(AO107,1,0),0)</f>
        <v/>
      </c>
      <c r="AP124" s="32">
        <f>IF(AND(LEFT(AP$93,3)="Yes",AP$4&gt;=AP$94),IF(AP107,1,0),0)</f>
        <v/>
      </c>
      <c r="AQ124" s="32">
        <f>IF(AND(LEFT(AQ$93,3)="Yes",AQ$4&gt;=AQ$94),IF(AQ107,1,0),0)</f>
        <v/>
      </c>
      <c r="AR124" s="32">
        <f>IF(AND(LEFT(AR$93,3)="Yes",AR$4&gt;=AR$94),IF(AR107,1,0),0)</f>
        <v/>
      </c>
      <c r="AS124" s="32">
        <f>IF(AND(LEFT(AS$93,3)="Yes",AS$4&gt;=AS$94),IF(AS107,1,0),0)</f>
        <v/>
      </c>
      <c r="AT124" s="32">
        <f>IF(AND(LEFT(AT$93,3)="Yes",AT$4&gt;=AT$94),IF(AT107,1,0),0)</f>
        <v/>
      </c>
      <c r="AU124" s="32">
        <f>IF(AND(LEFT(AU$93,3)="Yes",AU$4&gt;=AU$94),IF(AU107,1,0),0)</f>
        <v/>
      </c>
      <c r="AV124" s="32">
        <f>IF(AND(LEFT(AV$93,3)="Yes",AV$4&gt;=AV$94),IF(AV107,1,0),0)</f>
        <v/>
      </c>
      <c r="AW124" s="32">
        <f>IF(AND(LEFT(AW$93,3)="Yes",AW$4&gt;=AW$94),IF(AW107,1,0),0)</f>
        <v/>
      </c>
      <c r="AX124" s="33">
        <f>ETSCOVER(AX$93,AX$4,AX$94,AX107)</f>
        <v/>
      </c>
    </row>
    <row r="125" hidden="1" outlineLevel="1">
      <c r="A125" s="9" t="inlineStr">
        <is>
          <t>etsc</t>
        </is>
      </c>
      <c r="B125" s="9" t="inlineStr">
        <is>
          <t>all</t>
        </is>
      </c>
      <c r="C125" s="9" t="inlineStr">
        <is>
          <t>mch</t>
        </is>
      </c>
      <c r="H125" s="9">
        <f>INDEX(Variables!$B$5:$B$105,MATCH($A125,Variables!$A$5:$A$105,0))&amp;IF($C125="",""," | "&amp;INDEX(Mapping!$B$5:$B$26,MATCH($C125,Mapping!$A$5:$A$26,0))&amp;" | "&amp;INDEX(Mapping!$B$30:$B$41,MATCH($B125,Mapping!$A$30:$A$41,0)))</f>
        <v/>
      </c>
      <c r="I125" s="9">
        <f>INDEX(Variables!$C$5:$C$105,MATCH($A125,Variables!$A$5:$A$105,0))</f>
        <v/>
      </c>
      <c r="J125" s="9">
        <f>INDEX(Variables!$E$5:$E$105,MATCH($A125,Variables!$A$5:$A$105,0))</f>
        <v/>
      </c>
      <c r="K125" s="30">
        <f>LOWER(Settings!$C$4)&amp;".mit."&amp;$A125&amp;IF($C125="","","."&amp;$C125&amp;"."&amp;$B125)&amp;IF(INDEX(Variables!$D$5:$D$105,MATCH($A125,Variables!$A$5:$A$105,0))="","","."&amp;INDEX(Variables!$D$5:$D$105,MATCH($A125,Variables!$A$5:$A$105,0)))&amp;"."&amp;K$5</f>
        <v/>
      </c>
      <c r="L125" s="31">
        <f>IF(AND(LEFT(L$93,3)="Yes",L$4&gt;=L$94),IF(L108,1,0),0)</f>
        <v/>
      </c>
      <c r="M125" s="32">
        <f>IF(AND(LEFT(M$93,3)="Yes",M$4&gt;=M$94),IF(M108,1,0),0)</f>
        <v/>
      </c>
      <c r="N125" s="32">
        <f>IF(AND(LEFT(N$93,3)="Yes",N$4&gt;=N$94),IF(N108,1,0),0)</f>
        <v/>
      </c>
      <c r="O125" s="32">
        <f>IF(AND(LEFT(O$93,3)="Yes",O$4&gt;=O$94),IF(O108,1,0),0)</f>
        <v/>
      </c>
      <c r="P125" s="32">
        <f>IF(AND(LEFT(P$93,3)="Yes",P$4&gt;=P$94),IF(P108,1,0),0)</f>
        <v/>
      </c>
      <c r="Q125" s="32">
        <f>IF(AND(LEFT(Q$93,3)="Yes",Q$4&gt;=Q$94),IF(Q108,1,0),0)</f>
        <v/>
      </c>
      <c r="R125" s="32">
        <f>IF(AND(LEFT(R$93,3)="Yes",R$4&gt;=R$94),IF(R108,1,0),0)</f>
        <v/>
      </c>
      <c r="S125" s="32">
        <f>IF(AND(LEFT(S$93,3)="Yes",S$4&gt;=S$94),IF(S108,1,0),0)</f>
        <v/>
      </c>
      <c r="T125" s="32">
        <f>IF(AND(LEFT(T$93,3)="Yes",T$4&gt;=T$94),IF(T108,1,0),0)</f>
        <v/>
      </c>
      <c r="U125" s="32">
        <f>IF(AND(LEFT(U$93,3)="Yes",U$4&gt;=U$94),IF(U108,1,0),0)</f>
        <v/>
      </c>
      <c r="V125" s="32">
        <f>IF(AND(LEFT(V$93,3)="Yes",V$4&gt;=V$94),IF(V108,1,0),0)</f>
        <v/>
      </c>
      <c r="W125" s="32">
        <f>IF(AND(LEFT(W$93,3)="Yes",W$4&gt;=W$94),IF(W108,1,0),0)</f>
        <v/>
      </c>
      <c r="X125" s="32">
        <f>IF(AND(LEFT(X$93,3)="Yes",X$4&gt;=X$94),IF(X108,1,0),0)</f>
        <v/>
      </c>
      <c r="Y125" s="32">
        <f>IF(AND(LEFT(Y$93,3)="Yes",Y$4&gt;=Y$94),IF(Y108,1,0),0)</f>
        <v/>
      </c>
      <c r="Z125" s="32">
        <f>IF(AND(LEFT(Z$93,3)="Yes",Z$4&gt;=Z$94),IF(Z108,1,0),0)</f>
        <v/>
      </c>
      <c r="AA125" s="32">
        <f>IF(AND(LEFT(AA$93,3)="Yes",AA$4&gt;=AA$94),IF(AA108,1,0),0)</f>
        <v/>
      </c>
      <c r="AB125" s="32">
        <f>IF(AND(LEFT(AB$93,3)="Yes",AB$4&gt;=AB$94),IF(AB108,1,0),0)</f>
        <v/>
      </c>
      <c r="AC125" s="32">
        <f>IF(AND(LEFT(AC$93,3)="Yes",AC$4&gt;=AC$94),IF(AC108,1,0),0)</f>
        <v/>
      </c>
      <c r="AD125" s="33">
        <f>ETSCOVER(AD$93,AD$4,AD$94,AD108)</f>
        <v/>
      </c>
      <c r="AE125" s="30">
        <f>LOWER(Settings!$C$4)&amp;".mit."&amp;$A125&amp;IF($C125="","","."&amp;$C125&amp;"."&amp;$B125)&amp;IF(INDEX(Variables!$D$5:$D$105,MATCH($A125,Variables!$A$5:$A$105,0))="","","."&amp;INDEX(Variables!$D$5:$D$105,MATCH($A125,Variables!$A$5:$A$105,0)))&amp;"."&amp;AE$5</f>
        <v/>
      </c>
      <c r="AF125" s="31">
        <f>IF(AND(LEFT(AF$93,3)="Yes",AF$4&gt;=AF$94),IF(AF108,1,0),0)</f>
        <v/>
      </c>
      <c r="AG125" s="32">
        <f>IF(AND(LEFT(AG$93,3)="Yes",AG$4&gt;=AG$94),IF(AG108,1,0),0)</f>
        <v/>
      </c>
      <c r="AH125" s="32">
        <f>IF(AND(LEFT(AH$93,3)="Yes",AH$4&gt;=AH$94),IF(AH108,1,0),0)</f>
        <v/>
      </c>
      <c r="AI125" s="32">
        <f>IF(AND(LEFT(AI$93,3)="Yes",AI$4&gt;=AI$94),IF(AI108,1,0),0)</f>
        <v/>
      </c>
      <c r="AJ125" s="32">
        <f>IF(AND(LEFT(AJ$93,3)="Yes",AJ$4&gt;=AJ$94),IF(AJ108,1,0),0)</f>
        <v/>
      </c>
      <c r="AK125" s="32">
        <f>IF(AND(LEFT(AK$93,3)="Yes",AK$4&gt;=AK$94),IF(AK108,1,0),0)</f>
        <v/>
      </c>
      <c r="AL125" s="32">
        <f>IF(AND(LEFT(AL$93,3)="Yes",AL$4&gt;=AL$94),IF(AL108,1,0),0)</f>
        <v/>
      </c>
      <c r="AM125" s="32">
        <f>IF(AND(LEFT(AM$93,3)="Yes",AM$4&gt;=AM$94),IF(AM108,1,0),0)</f>
        <v/>
      </c>
      <c r="AN125" s="32">
        <f>IF(AND(LEFT(AN$93,3)="Yes",AN$4&gt;=AN$94),IF(AN108,1,0),0)</f>
        <v/>
      </c>
      <c r="AO125" s="32">
        <f>IF(AND(LEFT(AO$93,3)="Yes",AO$4&gt;=AO$94),IF(AO108,1,0),0)</f>
        <v/>
      </c>
      <c r="AP125" s="32">
        <f>IF(AND(LEFT(AP$93,3)="Yes",AP$4&gt;=AP$94),IF(AP108,1,0),0)</f>
        <v/>
      </c>
      <c r="AQ125" s="32">
        <f>IF(AND(LEFT(AQ$93,3)="Yes",AQ$4&gt;=AQ$94),IF(AQ108,1,0),0)</f>
        <v/>
      </c>
      <c r="AR125" s="32">
        <f>IF(AND(LEFT(AR$93,3)="Yes",AR$4&gt;=AR$94),IF(AR108,1,0),0)</f>
        <v/>
      </c>
      <c r="AS125" s="32">
        <f>IF(AND(LEFT(AS$93,3)="Yes",AS$4&gt;=AS$94),IF(AS108,1,0),0)</f>
        <v/>
      </c>
      <c r="AT125" s="32">
        <f>IF(AND(LEFT(AT$93,3)="Yes",AT$4&gt;=AT$94),IF(AT108,1,0),0)</f>
        <v/>
      </c>
      <c r="AU125" s="32">
        <f>IF(AND(LEFT(AU$93,3)="Yes",AU$4&gt;=AU$94),IF(AU108,1,0),0)</f>
        <v/>
      </c>
      <c r="AV125" s="32">
        <f>IF(AND(LEFT(AV$93,3)="Yes",AV$4&gt;=AV$94),IF(AV108,1,0),0)</f>
        <v/>
      </c>
      <c r="AW125" s="32">
        <f>IF(AND(LEFT(AW$93,3)="Yes",AW$4&gt;=AW$94),IF(AW108,1,0),0)</f>
        <v/>
      </c>
      <c r="AX125" s="33">
        <f>ETSCOVER(AX$93,AX$4,AX$94,AX108)</f>
        <v/>
      </c>
    </row>
    <row r="126" hidden="1" outlineLevel="1">
      <c r="A126" s="9" t="inlineStr">
        <is>
          <t>etsc</t>
        </is>
      </c>
      <c r="B126" s="9" t="inlineStr">
        <is>
          <t>all</t>
        </is>
      </c>
      <c r="C126" s="9" t="inlineStr">
        <is>
          <t>irn</t>
        </is>
      </c>
      <c r="H126" s="9">
        <f>INDEX(Variables!$B$5:$B$105,MATCH($A126,Variables!$A$5:$A$105,0))&amp;IF($C126="",""," | "&amp;INDEX(Mapping!$B$5:$B$26,MATCH($C126,Mapping!$A$5:$A$26,0))&amp;" | "&amp;INDEX(Mapping!$B$30:$B$41,MATCH($B126,Mapping!$A$30:$A$41,0)))</f>
        <v/>
      </c>
      <c r="I126" s="9">
        <f>INDEX(Variables!$C$5:$C$105,MATCH($A126,Variables!$A$5:$A$105,0))</f>
        <v/>
      </c>
      <c r="J126" s="9">
        <f>INDEX(Variables!$E$5:$E$105,MATCH($A126,Variables!$A$5:$A$105,0))</f>
        <v/>
      </c>
      <c r="K126" s="30">
        <f>LOWER(Settings!$C$4)&amp;".mit."&amp;$A126&amp;IF($C126="","","."&amp;$C126&amp;"."&amp;$B126)&amp;IF(INDEX(Variables!$D$5:$D$105,MATCH($A126,Variables!$A$5:$A$105,0))="","","."&amp;INDEX(Variables!$D$5:$D$105,MATCH($A126,Variables!$A$5:$A$105,0)))&amp;"."&amp;K$5</f>
        <v/>
      </c>
      <c r="L126" s="31">
        <f>IF(AND(LEFT(L$93,3)="Yes",L$4&gt;=L$94),IF(L109,1,0),0)</f>
        <v/>
      </c>
      <c r="M126" s="32">
        <f>IF(AND(LEFT(M$93,3)="Yes",M$4&gt;=M$94),IF(M109,1,0),0)</f>
        <v/>
      </c>
      <c r="N126" s="32">
        <f>IF(AND(LEFT(N$93,3)="Yes",N$4&gt;=N$94),IF(N109,1,0),0)</f>
        <v/>
      </c>
      <c r="O126" s="32">
        <f>IF(AND(LEFT(O$93,3)="Yes",O$4&gt;=O$94),IF(O109,1,0),0)</f>
        <v/>
      </c>
      <c r="P126" s="32">
        <f>IF(AND(LEFT(P$93,3)="Yes",P$4&gt;=P$94),IF(P109,1,0),0)</f>
        <v/>
      </c>
      <c r="Q126" s="32">
        <f>IF(AND(LEFT(Q$93,3)="Yes",Q$4&gt;=Q$94),IF(Q109,1,0),0)</f>
        <v/>
      </c>
      <c r="R126" s="32">
        <f>IF(AND(LEFT(R$93,3)="Yes",R$4&gt;=R$94),IF(R109,1,0),0)</f>
        <v/>
      </c>
      <c r="S126" s="32">
        <f>IF(AND(LEFT(S$93,3)="Yes",S$4&gt;=S$94),IF(S109,1,0),0)</f>
        <v/>
      </c>
      <c r="T126" s="32">
        <f>IF(AND(LEFT(T$93,3)="Yes",T$4&gt;=T$94),IF(T109,1,0),0)</f>
        <v/>
      </c>
      <c r="U126" s="32">
        <f>IF(AND(LEFT(U$93,3)="Yes",U$4&gt;=U$94),IF(U109,1,0),0)</f>
        <v/>
      </c>
      <c r="V126" s="32">
        <f>IF(AND(LEFT(V$93,3)="Yes",V$4&gt;=V$94),IF(V109,1,0),0)</f>
        <v/>
      </c>
      <c r="W126" s="32">
        <f>IF(AND(LEFT(W$93,3)="Yes",W$4&gt;=W$94),IF(W109,1,0),0)</f>
        <v/>
      </c>
      <c r="X126" s="32">
        <f>IF(AND(LEFT(X$93,3)="Yes",X$4&gt;=X$94),IF(X109,1,0),0)</f>
        <v/>
      </c>
      <c r="Y126" s="32">
        <f>IF(AND(LEFT(Y$93,3)="Yes",Y$4&gt;=Y$94),IF(Y109,1,0),0)</f>
        <v/>
      </c>
      <c r="Z126" s="32">
        <f>IF(AND(LEFT(Z$93,3)="Yes",Z$4&gt;=Z$94),IF(Z109,1,0),0)</f>
        <v/>
      </c>
      <c r="AA126" s="32">
        <f>IF(AND(LEFT(AA$93,3)="Yes",AA$4&gt;=AA$94),IF(AA109,1,0),0)</f>
        <v/>
      </c>
      <c r="AB126" s="32">
        <f>IF(AND(LEFT(AB$93,3)="Yes",AB$4&gt;=AB$94),IF(AB109,1,0),0)</f>
        <v/>
      </c>
      <c r="AC126" s="32">
        <f>IF(AND(LEFT(AC$93,3)="Yes",AC$4&gt;=AC$94),IF(AC109,1,0),0)</f>
        <v/>
      </c>
      <c r="AD126" s="33">
        <f>ETSCOVER(AD$93,AD$4,AD$94,AD109)</f>
        <v/>
      </c>
      <c r="AE126" s="30">
        <f>LOWER(Settings!$C$4)&amp;".mit."&amp;$A126&amp;IF($C126="","","."&amp;$C126&amp;"."&amp;$B126)&amp;IF(INDEX(Variables!$D$5:$D$105,MATCH($A126,Variables!$A$5:$A$105,0))="","","."&amp;INDEX(Variables!$D$5:$D$105,MATCH($A126,Variables!$A$5:$A$105,0)))&amp;"."&amp;AE$5</f>
        <v/>
      </c>
      <c r="AF126" s="31">
        <f>IF(AND(LEFT(AF$93,3)="Yes",AF$4&gt;=AF$94),IF(AF109,1,0),0)</f>
        <v/>
      </c>
      <c r="AG126" s="32">
        <f>IF(AND(LEFT(AG$93,3)="Yes",AG$4&gt;=AG$94),IF(AG109,1,0),0)</f>
        <v/>
      </c>
      <c r="AH126" s="32">
        <f>IF(AND(LEFT(AH$93,3)="Yes",AH$4&gt;=AH$94),IF(AH109,1,0),0)</f>
        <v/>
      </c>
      <c r="AI126" s="32">
        <f>IF(AND(LEFT(AI$93,3)="Yes",AI$4&gt;=AI$94),IF(AI109,1,0),0)</f>
        <v/>
      </c>
      <c r="AJ126" s="32">
        <f>IF(AND(LEFT(AJ$93,3)="Yes",AJ$4&gt;=AJ$94),IF(AJ109,1,0),0)</f>
        <v/>
      </c>
      <c r="AK126" s="32">
        <f>IF(AND(LEFT(AK$93,3)="Yes",AK$4&gt;=AK$94),IF(AK109,1,0),0)</f>
        <v/>
      </c>
      <c r="AL126" s="32">
        <f>IF(AND(LEFT(AL$93,3)="Yes",AL$4&gt;=AL$94),IF(AL109,1,0),0)</f>
        <v/>
      </c>
      <c r="AM126" s="32">
        <f>IF(AND(LEFT(AM$93,3)="Yes",AM$4&gt;=AM$94),IF(AM109,1,0),0)</f>
        <v/>
      </c>
      <c r="AN126" s="32">
        <f>IF(AND(LEFT(AN$93,3)="Yes",AN$4&gt;=AN$94),IF(AN109,1,0),0)</f>
        <v/>
      </c>
      <c r="AO126" s="32">
        <f>IF(AND(LEFT(AO$93,3)="Yes",AO$4&gt;=AO$94),IF(AO109,1,0),0)</f>
        <v/>
      </c>
      <c r="AP126" s="32">
        <f>IF(AND(LEFT(AP$93,3)="Yes",AP$4&gt;=AP$94),IF(AP109,1,0),0)</f>
        <v/>
      </c>
      <c r="AQ126" s="32">
        <f>IF(AND(LEFT(AQ$93,3)="Yes",AQ$4&gt;=AQ$94),IF(AQ109,1,0),0)</f>
        <v/>
      </c>
      <c r="AR126" s="32">
        <f>IF(AND(LEFT(AR$93,3)="Yes",AR$4&gt;=AR$94),IF(AR109,1,0),0)</f>
        <v/>
      </c>
      <c r="AS126" s="32">
        <f>IF(AND(LEFT(AS$93,3)="Yes",AS$4&gt;=AS$94),IF(AS109,1,0),0)</f>
        <v/>
      </c>
      <c r="AT126" s="32">
        <f>IF(AND(LEFT(AT$93,3)="Yes",AT$4&gt;=AT$94),IF(AT109,1,0),0)</f>
        <v/>
      </c>
      <c r="AU126" s="32">
        <f>IF(AND(LEFT(AU$93,3)="Yes",AU$4&gt;=AU$94),IF(AU109,1,0),0)</f>
        <v/>
      </c>
      <c r="AV126" s="32">
        <f>IF(AND(LEFT(AV$93,3)="Yes",AV$4&gt;=AV$94),IF(AV109,1,0),0)</f>
        <v/>
      </c>
      <c r="AW126" s="32">
        <f>IF(AND(LEFT(AW$93,3)="Yes",AW$4&gt;=AW$94),IF(AW109,1,0),0)</f>
        <v/>
      </c>
      <c r="AX126" s="33">
        <f>ETSCOVER(AX$93,AX$4,AX$94,AX109)</f>
        <v/>
      </c>
    </row>
    <row r="127" hidden="1" outlineLevel="1">
      <c r="A127" s="9" t="inlineStr">
        <is>
          <t>etsc</t>
        </is>
      </c>
      <c r="B127" s="9" t="inlineStr">
        <is>
          <t>all</t>
        </is>
      </c>
      <c r="C127" s="9" t="inlineStr">
        <is>
          <t>nfm</t>
        </is>
      </c>
      <c r="H127" s="9">
        <f>INDEX(Variables!$B$5:$B$105,MATCH($A127,Variables!$A$5:$A$105,0))&amp;IF($C127="",""," | "&amp;INDEX(Mapping!$B$5:$B$26,MATCH($C127,Mapping!$A$5:$A$26,0))&amp;" | "&amp;INDEX(Mapping!$B$30:$B$41,MATCH($B127,Mapping!$A$30:$A$41,0)))</f>
        <v/>
      </c>
      <c r="I127" s="9">
        <f>INDEX(Variables!$C$5:$C$105,MATCH($A127,Variables!$A$5:$A$105,0))</f>
        <v/>
      </c>
      <c r="J127" s="9">
        <f>INDEX(Variables!$E$5:$E$105,MATCH($A127,Variables!$A$5:$A$105,0))</f>
        <v/>
      </c>
      <c r="K127" s="30">
        <f>LOWER(Settings!$C$4)&amp;".mit."&amp;$A127&amp;IF($C127="","","."&amp;$C127&amp;"."&amp;$B127)&amp;IF(INDEX(Variables!$D$5:$D$105,MATCH($A127,Variables!$A$5:$A$105,0))="","","."&amp;INDEX(Variables!$D$5:$D$105,MATCH($A127,Variables!$A$5:$A$105,0)))&amp;"."&amp;K$5</f>
        <v/>
      </c>
      <c r="L127" s="31">
        <f>IF(AND(LEFT(L$93,3)="Yes",L$4&gt;=L$94),IF(L110,1,0),0)</f>
        <v/>
      </c>
      <c r="M127" s="32">
        <f>IF(AND(LEFT(M$93,3)="Yes",M$4&gt;=M$94),IF(M110,1,0),0)</f>
        <v/>
      </c>
      <c r="N127" s="32">
        <f>IF(AND(LEFT(N$93,3)="Yes",N$4&gt;=N$94),IF(N110,1,0),0)</f>
        <v/>
      </c>
      <c r="O127" s="32">
        <f>IF(AND(LEFT(O$93,3)="Yes",O$4&gt;=O$94),IF(O110,1,0),0)</f>
        <v/>
      </c>
      <c r="P127" s="32">
        <f>IF(AND(LEFT(P$93,3)="Yes",P$4&gt;=P$94),IF(P110,1,0),0)</f>
        <v/>
      </c>
      <c r="Q127" s="32">
        <f>IF(AND(LEFT(Q$93,3)="Yes",Q$4&gt;=Q$94),IF(Q110,1,0),0)</f>
        <v/>
      </c>
      <c r="R127" s="32">
        <f>IF(AND(LEFT(R$93,3)="Yes",R$4&gt;=R$94),IF(R110,1,0),0)</f>
        <v/>
      </c>
      <c r="S127" s="32">
        <f>IF(AND(LEFT(S$93,3)="Yes",S$4&gt;=S$94),IF(S110,1,0),0)</f>
        <v/>
      </c>
      <c r="T127" s="32">
        <f>IF(AND(LEFT(T$93,3)="Yes",T$4&gt;=T$94),IF(T110,1,0),0)</f>
        <v/>
      </c>
      <c r="U127" s="32">
        <f>IF(AND(LEFT(U$93,3)="Yes",U$4&gt;=U$94),IF(U110,1,0),0)</f>
        <v/>
      </c>
      <c r="V127" s="32">
        <f>IF(AND(LEFT(V$93,3)="Yes",V$4&gt;=V$94),IF(V110,1,0),0)</f>
        <v/>
      </c>
      <c r="W127" s="32">
        <f>IF(AND(LEFT(W$93,3)="Yes",W$4&gt;=W$94),IF(W110,1,0),0)</f>
        <v/>
      </c>
      <c r="X127" s="32">
        <f>IF(AND(LEFT(X$93,3)="Yes",X$4&gt;=X$94),IF(X110,1,0),0)</f>
        <v/>
      </c>
      <c r="Y127" s="32">
        <f>IF(AND(LEFT(Y$93,3)="Yes",Y$4&gt;=Y$94),IF(Y110,1,0),0)</f>
        <v/>
      </c>
      <c r="Z127" s="32">
        <f>IF(AND(LEFT(Z$93,3)="Yes",Z$4&gt;=Z$94),IF(Z110,1,0),0)</f>
        <v/>
      </c>
      <c r="AA127" s="32">
        <f>IF(AND(LEFT(AA$93,3)="Yes",AA$4&gt;=AA$94),IF(AA110,1,0),0)</f>
        <v/>
      </c>
      <c r="AB127" s="32">
        <f>IF(AND(LEFT(AB$93,3)="Yes",AB$4&gt;=AB$94),IF(AB110,1,0),0)</f>
        <v/>
      </c>
      <c r="AC127" s="32">
        <f>IF(AND(LEFT(AC$93,3)="Yes",AC$4&gt;=AC$94),IF(AC110,1,0),0)</f>
        <v/>
      </c>
      <c r="AD127" s="33">
        <f>ETSCOVER(AD$93,AD$4,AD$94,AD110)</f>
        <v/>
      </c>
      <c r="AE127" s="30">
        <f>LOWER(Settings!$C$4)&amp;".mit."&amp;$A127&amp;IF($C127="","","."&amp;$C127&amp;"."&amp;$B127)&amp;IF(INDEX(Variables!$D$5:$D$105,MATCH($A127,Variables!$A$5:$A$105,0))="","","."&amp;INDEX(Variables!$D$5:$D$105,MATCH($A127,Variables!$A$5:$A$105,0)))&amp;"."&amp;AE$5</f>
        <v/>
      </c>
      <c r="AF127" s="31">
        <f>IF(AND(LEFT(AF$93,3)="Yes",AF$4&gt;=AF$94),IF(AF110,1,0),0)</f>
        <v/>
      </c>
      <c r="AG127" s="32">
        <f>IF(AND(LEFT(AG$93,3)="Yes",AG$4&gt;=AG$94),IF(AG110,1,0),0)</f>
        <v/>
      </c>
      <c r="AH127" s="32">
        <f>IF(AND(LEFT(AH$93,3)="Yes",AH$4&gt;=AH$94),IF(AH110,1,0),0)</f>
        <v/>
      </c>
      <c r="AI127" s="32">
        <f>IF(AND(LEFT(AI$93,3)="Yes",AI$4&gt;=AI$94),IF(AI110,1,0),0)</f>
        <v/>
      </c>
      <c r="AJ127" s="32">
        <f>IF(AND(LEFT(AJ$93,3)="Yes",AJ$4&gt;=AJ$94),IF(AJ110,1,0),0)</f>
        <v/>
      </c>
      <c r="AK127" s="32">
        <f>IF(AND(LEFT(AK$93,3)="Yes",AK$4&gt;=AK$94),IF(AK110,1,0),0)</f>
        <v/>
      </c>
      <c r="AL127" s="32">
        <f>IF(AND(LEFT(AL$93,3)="Yes",AL$4&gt;=AL$94),IF(AL110,1,0),0)</f>
        <v/>
      </c>
      <c r="AM127" s="32">
        <f>IF(AND(LEFT(AM$93,3)="Yes",AM$4&gt;=AM$94),IF(AM110,1,0),0)</f>
        <v/>
      </c>
      <c r="AN127" s="32">
        <f>IF(AND(LEFT(AN$93,3)="Yes",AN$4&gt;=AN$94),IF(AN110,1,0),0)</f>
        <v/>
      </c>
      <c r="AO127" s="32">
        <f>IF(AND(LEFT(AO$93,3)="Yes",AO$4&gt;=AO$94),IF(AO110,1,0),0)</f>
        <v/>
      </c>
      <c r="AP127" s="32">
        <f>IF(AND(LEFT(AP$93,3)="Yes",AP$4&gt;=AP$94),IF(AP110,1,0),0)</f>
        <v/>
      </c>
      <c r="AQ127" s="32">
        <f>IF(AND(LEFT(AQ$93,3)="Yes",AQ$4&gt;=AQ$94),IF(AQ110,1,0),0)</f>
        <v/>
      </c>
      <c r="AR127" s="32">
        <f>IF(AND(LEFT(AR$93,3)="Yes",AR$4&gt;=AR$94),IF(AR110,1,0),0)</f>
        <v/>
      </c>
      <c r="AS127" s="32">
        <f>IF(AND(LEFT(AS$93,3)="Yes",AS$4&gt;=AS$94),IF(AS110,1,0),0)</f>
        <v/>
      </c>
      <c r="AT127" s="32">
        <f>IF(AND(LEFT(AT$93,3)="Yes",AT$4&gt;=AT$94),IF(AT110,1,0),0)</f>
        <v/>
      </c>
      <c r="AU127" s="32">
        <f>IF(AND(LEFT(AU$93,3)="Yes",AU$4&gt;=AU$94),IF(AU110,1,0),0)</f>
        <v/>
      </c>
      <c r="AV127" s="32">
        <f>IF(AND(LEFT(AV$93,3)="Yes",AV$4&gt;=AV$94),IF(AV110,1,0),0)</f>
        <v/>
      </c>
      <c r="AW127" s="32">
        <f>IF(AND(LEFT(AW$93,3)="Yes",AW$4&gt;=AW$94),IF(AW110,1,0),0)</f>
        <v/>
      </c>
      <c r="AX127" s="33">
        <f>ETSCOVER(AX$93,AX$4,AX$94,AX110)</f>
        <v/>
      </c>
    </row>
    <row r="128" hidden="1" outlineLevel="1">
      <c r="A128" s="9" t="inlineStr">
        <is>
          <t>etsc</t>
        </is>
      </c>
      <c r="B128" s="9" t="inlineStr">
        <is>
          <t>all</t>
        </is>
      </c>
      <c r="C128" s="9" t="inlineStr">
        <is>
          <t>mac</t>
        </is>
      </c>
      <c r="H128" s="9">
        <f>INDEX(Variables!$B$5:$B$105,MATCH($A128,Variables!$A$5:$A$105,0))&amp;IF($C128="",""," | "&amp;INDEX(Mapping!$B$5:$B$26,MATCH($C128,Mapping!$A$5:$A$26,0))&amp;" | "&amp;INDEX(Mapping!$B$30:$B$41,MATCH($B128,Mapping!$A$30:$A$41,0)))</f>
        <v/>
      </c>
      <c r="I128" s="9">
        <f>INDEX(Variables!$C$5:$C$105,MATCH($A128,Variables!$A$5:$A$105,0))</f>
        <v/>
      </c>
      <c r="J128" s="9">
        <f>INDEX(Variables!$E$5:$E$105,MATCH($A128,Variables!$A$5:$A$105,0))</f>
        <v/>
      </c>
      <c r="K128" s="30">
        <f>LOWER(Settings!$C$4)&amp;".mit."&amp;$A128&amp;IF($C128="","","."&amp;$C128&amp;"."&amp;$B128)&amp;IF(INDEX(Variables!$D$5:$D$105,MATCH($A128,Variables!$A$5:$A$105,0))="","","."&amp;INDEX(Variables!$D$5:$D$105,MATCH($A128,Variables!$A$5:$A$105,0)))&amp;"."&amp;K$5</f>
        <v/>
      </c>
      <c r="L128" s="31">
        <f>IF(AND(LEFT(L$93,3)="Yes",L$4&gt;=L$94),IF(L111,1,0),0)</f>
        <v/>
      </c>
      <c r="M128" s="32">
        <f>IF(AND(LEFT(M$93,3)="Yes",M$4&gt;=M$94),IF(M111,1,0),0)</f>
        <v/>
      </c>
      <c r="N128" s="32">
        <f>IF(AND(LEFT(N$93,3)="Yes",N$4&gt;=N$94),IF(N111,1,0),0)</f>
        <v/>
      </c>
      <c r="O128" s="32">
        <f>IF(AND(LEFT(O$93,3)="Yes",O$4&gt;=O$94),IF(O111,1,0),0)</f>
        <v/>
      </c>
      <c r="P128" s="32">
        <f>IF(AND(LEFT(P$93,3)="Yes",P$4&gt;=P$94),IF(P111,1,0),0)</f>
        <v/>
      </c>
      <c r="Q128" s="32">
        <f>IF(AND(LEFT(Q$93,3)="Yes",Q$4&gt;=Q$94),IF(Q111,1,0),0)</f>
        <v/>
      </c>
      <c r="R128" s="32">
        <f>IF(AND(LEFT(R$93,3)="Yes",R$4&gt;=R$94),IF(R111,1,0),0)</f>
        <v/>
      </c>
      <c r="S128" s="32">
        <f>IF(AND(LEFT(S$93,3)="Yes",S$4&gt;=S$94),IF(S111,1,0),0)</f>
        <v/>
      </c>
      <c r="T128" s="32">
        <f>IF(AND(LEFT(T$93,3)="Yes",T$4&gt;=T$94),IF(T111,1,0),0)</f>
        <v/>
      </c>
      <c r="U128" s="32">
        <f>IF(AND(LEFT(U$93,3)="Yes",U$4&gt;=U$94),IF(U111,1,0),0)</f>
        <v/>
      </c>
      <c r="V128" s="32">
        <f>IF(AND(LEFT(V$93,3)="Yes",V$4&gt;=V$94),IF(V111,1,0),0)</f>
        <v/>
      </c>
      <c r="W128" s="32">
        <f>IF(AND(LEFT(W$93,3)="Yes",W$4&gt;=W$94),IF(W111,1,0),0)</f>
        <v/>
      </c>
      <c r="X128" s="32">
        <f>IF(AND(LEFT(X$93,3)="Yes",X$4&gt;=X$94),IF(X111,1,0),0)</f>
        <v/>
      </c>
      <c r="Y128" s="32">
        <f>IF(AND(LEFT(Y$93,3)="Yes",Y$4&gt;=Y$94),IF(Y111,1,0),0)</f>
        <v/>
      </c>
      <c r="Z128" s="32">
        <f>IF(AND(LEFT(Z$93,3)="Yes",Z$4&gt;=Z$94),IF(Z111,1,0),0)</f>
        <v/>
      </c>
      <c r="AA128" s="32">
        <f>IF(AND(LEFT(AA$93,3)="Yes",AA$4&gt;=AA$94),IF(AA111,1,0),0)</f>
        <v/>
      </c>
      <c r="AB128" s="32">
        <f>IF(AND(LEFT(AB$93,3)="Yes",AB$4&gt;=AB$94),IF(AB111,1,0),0)</f>
        <v/>
      </c>
      <c r="AC128" s="32">
        <f>IF(AND(LEFT(AC$93,3)="Yes",AC$4&gt;=AC$94),IF(AC111,1,0),0)</f>
        <v/>
      </c>
      <c r="AD128" s="33">
        <f>ETSCOVER(AD$93,AD$4,AD$94,AD111)</f>
        <v/>
      </c>
      <c r="AE128" s="30">
        <f>LOWER(Settings!$C$4)&amp;".mit."&amp;$A128&amp;IF($C128="","","."&amp;$C128&amp;"."&amp;$B128)&amp;IF(INDEX(Variables!$D$5:$D$105,MATCH($A128,Variables!$A$5:$A$105,0))="","","."&amp;INDEX(Variables!$D$5:$D$105,MATCH($A128,Variables!$A$5:$A$105,0)))&amp;"."&amp;AE$5</f>
        <v/>
      </c>
      <c r="AF128" s="31">
        <f>IF(AND(LEFT(AF$93,3)="Yes",AF$4&gt;=AF$94),IF(AF111,1,0),0)</f>
        <v/>
      </c>
      <c r="AG128" s="32">
        <f>IF(AND(LEFT(AG$93,3)="Yes",AG$4&gt;=AG$94),IF(AG111,1,0),0)</f>
        <v/>
      </c>
      <c r="AH128" s="32">
        <f>IF(AND(LEFT(AH$93,3)="Yes",AH$4&gt;=AH$94),IF(AH111,1,0),0)</f>
        <v/>
      </c>
      <c r="AI128" s="32">
        <f>IF(AND(LEFT(AI$93,3)="Yes",AI$4&gt;=AI$94),IF(AI111,1,0),0)</f>
        <v/>
      </c>
      <c r="AJ128" s="32">
        <f>IF(AND(LEFT(AJ$93,3)="Yes",AJ$4&gt;=AJ$94),IF(AJ111,1,0),0)</f>
        <v/>
      </c>
      <c r="AK128" s="32">
        <f>IF(AND(LEFT(AK$93,3)="Yes",AK$4&gt;=AK$94),IF(AK111,1,0),0)</f>
        <v/>
      </c>
      <c r="AL128" s="32">
        <f>IF(AND(LEFT(AL$93,3)="Yes",AL$4&gt;=AL$94),IF(AL111,1,0),0)</f>
        <v/>
      </c>
      <c r="AM128" s="32">
        <f>IF(AND(LEFT(AM$93,3)="Yes",AM$4&gt;=AM$94),IF(AM111,1,0),0)</f>
        <v/>
      </c>
      <c r="AN128" s="32">
        <f>IF(AND(LEFT(AN$93,3)="Yes",AN$4&gt;=AN$94),IF(AN111,1,0),0)</f>
        <v/>
      </c>
      <c r="AO128" s="32">
        <f>IF(AND(LEFT(AO$93,3)="Yes",AO$4&gt;=AO$94),IF(AO111,1,0),0)</f>
        <v/>
      </c>
      <c r="AP128" s="32">
        <f>IF(AND(LEFT(AP$93,3)="Yes",AP$4&gt;=AP$94),IF(AP111,1,0),0)</f>
        <v/>
      </c>
      <c r="AQ128" s="32">
        <f>IF(AND(LEFT(AQ$93,3)="Yes",AQ$4&gt;=AQ$94),IF(AQ111,1,0),0)</f>
        <v/>
      </c>
      <c r="AR128" s="32">
        <f>IF(AND(LEFT(AR$93,3)="Yes",AR$4&gt;=AR$94),IF(AR111,1,0),0)</f>
        <v/>
      </c>
      <c r="AS128" s="32">
        <f>IF(AND(LEFT(AS$93,3)="Yes",AS$4&gt;=AS$94),IF(AS111,1,0),0)</f>
        <v/>
      </c>
      <c r="AT128" s="32">
        <f>IF(AND(LEFT(AT$93,3)="Yes",AT$4&gt;=AT$94),IF(AT111,1,0),0)</f>
        <v/>
      </c>
      <c r="AU128" s="32">
        <f>IF(AND(LEFT(AU$93,3)="Yes",AU$4&gt;=AU$94),IF(AU111,1,0),0)</f>
        <v/>
      </c>
      <c r="AV128" s="32">
        <f>IF(AND(LEFT(AV$93,3)="Yes",AV$4&gt;=AV$94),IF(AV111,1,0),0)</f>
        <v/>
      </c>
      <c r="AW128" s="32">
        <f>IF(AND(LEFT(AW$93,3)="Yes",AW$4&gt;=AW$94),IF(AW111,1,0),0)</f>
        <v/>
      </c>
      <c r="AX128" s="33">
        <f>ETSCOVER(AX$93,AX$4,AX$94,AX111)</f>
        <v/>
      </c>
    </row>
    <row r="129" hidden="1" outlineLevel="1">
      <c r="A129" s="9" t="inlineStr">
        <is>
          <t>etsc</t>
        </is>
      </c>
      <c r="B129" s="9" t="inlineStr">
        <is>
          <t>all</t>
        </is>
      </c>
      <c r="C129" s="9" t="inlineStr">
        <is>
          <t>cem</t>
        </is>
      </c>
      <c r="H129" s="9">
        <f>INDEX(Variables!$B$5:$B$105,MATCH($A129,Variables!$A$5:$A$105,0))&amp;IF($C129="",""," | "&amp;INDEX(Mapping!$B$5:$B$26,MATCH($C129,Mapping!$A$5:$A$26,0))&amp;" | "&amp;INDEX(Mapping!$B$30:$B$41,MATCH($B129,Mapping!$A$30:$A$41,0)))</f>
        <v/>
      </c>
      <c r="I129" s="9">
        <f>INDEX(Variables!$C$5:$C$105,MATCH($A129,Variables!$A$5:$A$105,0))</f>
        <v/>
      </c>
      <c r="J129" s="9">
        <f>INDEX(Variables!$E$5:$E$105,MATCH($A129,Variables!$A$5:$A$105,0))</f>
        <v/>
      </c>
      <c r="K129" s="30">
        <f>LOWER(Settings!$C$4)&amp;".mit."&amp;$A129&amp;IF($C129="","","."&amp;$C129&amp;"."&amp;$B129)&amp;IF(INDEX(Variables!$D$5:$D$105,MATCH($A129,Variables!$A$5:$A$105,0))="","","."&amp;INDEX(Variables!$D$5:$D$105,MATCH($A129,Variables!$A$5:$A$105,0)))&amp;"."&amp;K$5</f>
        <v/>
      </c>
      <c r="L129" s="31">
        <f>IF(AND(LEFT(L$93,3)="Yes",L$4&gt;=L$94),IF(L112,1,0),0)</f>
        <v/>
      </c>
      <c r="M129" s="32">
        <f>IF(AND(LEFT(M$93,3)="Yes",M$4&gt;=M$94),IF(M112,1,0),0)</f>
        <v/>
      </c>
      <c r="N129" s="32">
        <f>IF(AND(LEFT(N$93,3)="Yes",N$4&gt;=N$94),IF(N112,1,0),0)</f>
        <v/>
      </c>
      <c r="O129" s="32">
        <f>IF(AND(LEFT(O$93,3)="Yes",O$4&gt;=O$94),IF(O112,1,0),0)</f>
        <v/>
      </c>
      <c r="P129" s="32">
        <f>IF(AND(LEFT(P$93,3)="Yes",P$4&gt;=P$94),IF(P112,1,0),0)</f>
        <v/>
      </c>
      <c r="Q129" s="32">
        <f>IF(AND(LEFT(Q$93,3)="Yes",Q$4&gt;=Q$94),IF(Q112,1,0),0)</f>
        <v/>
      </c>
      <c r="R129" s="32">
        <f>IF(AND(LEFT(R$93,3)="Yes",R$4&gt;=R$94),IF(R112,1,0),0)</f>
        <v/>
      </c>
      <c r="S129" s="32">
        <f>IF(AND(LEFT(S$93,3)="Yes",S$4&gt;=S$94),IF(S112,1,0),0)</f>
        <v/>
      </c>
      <c r="T129" s="32">
        <f>IF(AND(LEFT(T$93,3)="Yes",T$4&gt;=T$94),IF(T112,1,0),0)</f>
        <v/>
      </c>
      <c r="U129" s="32">
        <f>IF(AND(LEFT(U$93,3)="Yes",U$4&gt;=U$94),IF(U112,1,0),0)</f>
        <v/>
      </c>
      <c r="V129" s="32">
        <f>IF(AND(LEFT(V$93,3)="Yes",V$4&gt;=V$94),IF(V112,1,0),0)</f>
        <v/>
      </c>
      <c r="W129" s="32">
        <f>IF(AND(LEFT(W$93,3)="Yes",W$4&gt;=W$94),IF(W112,1,0),0)</f>
        <v/>
      </c>
      <c r="X129" s="32">
        <f>IF(AND(LEFT(X$93,3)="Yes",X$4&gt;=X$94),IF(X112,1,0),0)</f>
        <v/>
      </c>
      <c r="Y129" s="32">
        <f>IF(AND(LEFT(Y$93,3)="Yes",Y$4&gt;=Y$94),IF(Y112,1,0),0)</f>
        <v/>
      </c>
      <c r="Z129" s="32">
        <f>IF(AND(LEFT(Z$93,3)="Yes",Z$4&gt;=Z$94),IF(Z112,1,0),0)</f>
        <v/>
      </c>
      <c r="AA129" s="32">
        <f>IF(AND(LEFT(AA$93,3)="Yes",AA$4&gt;=AA$94),IF(AA112,1,0),0)</f>
        <v/>
      </c>
      <c r="AB129" s="32">
        <f>IF(AND(LEFT(AB$93,3)="Yes",AB$4&gt;=AB$94),IF(AB112,1,0),0)</f>
        <v/>
      </c>
      <c r="AC129" s="32">
        <f>IF(AND(LEFT(AC$93,3)="Yes",AC$4&gt;=AC$94),IF(AC112,1,0),0)</f>
        <v/>
      </c>
      <c r="AD129" s="33">
        <f>ETSCOVER(AD$93,AD$4,AD$94,AD112)</f>
        <v/>
      </c>
      <c r="AE129" s="30">
        <f>LOWER(Settings!$C$4)&amp;".mit."&amp;$A129&amp;IF($C129="","","."&amp;$C129&amp;"."&amp;$B129)&amp;IF(INDEX(Variables!$D$5:$D$105,MATCH($A129,Variables!$A$5:$A$105,0))="","","."&amp;INDEX(Variables!$D$5:$D$105,MATCH($A129,Variables!$A$5:$A$105,0)))&amp;"."&amp;AE$5</f>
        <v/>
      </c>
      <c r="AF129" s="31">
        <f>IF(AND(LEFT(AF$93,3)="Yes",AF$4&gt;=AF$94),IF(AF112,1,0),0)</f>
        <v/>
      </c>
      <c r="AG129" s="32">
        <f>IF(AND(LEFT(AG$93,3)="Yes",AG$4&gt;=AG$94),IF(AG112,1,0),0)</f>
        <v/>
      </c>
      <c r="AH129" s="32">
        <f>IF(AND(LEFT(AH$93,3)="Yes",AH$4&gt;=AH$94),IF(AH112,1,0),0)</f>
        <v/>
      </c>
      <c r="AI129" s="32">
        <f>IF(AND(LEFT(AI$93,3)="Yes",AI$4&gt;=AI$94),IF(AI112,1,0),0)</f>
        <v/>
      </c>
      <c r="AJ129" s="32">
        <f>IF(AND(LEFT(AJ$93,3)="Yes",AJ$4&gt;=AJ$94),IF(AJ112,1,0),0)</f>
        <v/>
      </c>
      <c r="AK129" s="32">
        <f>IF(AND(LEFT(AK$93,3)="Yes",AK$4&gt;=AK$94),IF(AK112,1,0),0)</f>
        <v/>
      </c>
      <c r="AL129" s="32">
        <f>IF(AND(LEFT(AL$93,3)="Yes",AL$4&gt;=AL$94),IF(AL112,1,0),0)</f>
        <v/>
      </c>
      <c r="AM129" s="32">
        <f>IF(AND(LEFT(AM$93,3)="Yes",AM$4&gt;=AM$94),IF(AM112,1,0),0)</f>
        <v/>
      </c>
      <c r="AN129" s="32">
        <f>IF(AND(LEFT(AN$93,3)="Yes",AN$4&gt;=AN$94),IF(AN112,1,0),0)</f>
        <v/>
      </c>
      <c r="AO129" s="32">
        <f>IF(AND(LEFT(AO$93,3)="Yes",AO$4&gt;=AO$94),IF(AO112,1,0),0)</f>
        <v/>
      </c>
      <c r="AP129" s="32">
        <f>IF(AND(LEFT(AP$93,3)="Yes",AP$4&gt;=AP$94),IF(AP112,1,0),0)</f>
        <v/>
      </c>
      <c r="AQ129" s="32">
        <f>IF(AND(LEFT(AQ$93,3)="Yes",AQ$4&gt;=AQ$94),IF(AQ112,1,0),0)</f>
        <v/>
      </c>
      <c r="AR129" s="32">
        <f>IF(AND(LEFT(AR$93,3)="Yes",AR$4&gt;=AR$94),IF(AR112,1,0),0)</f>
        <v/>
      </c>
      <c r="AS129" s="32">
        <f>IF(AND(LEFT(AS$93,3)="Yes",AS$4&gt;=AS$94),IF(AS112,1,0),0)</f>
        <v/>
      </c>
      <c r="AT129" s="32">
        <f>IF(AND(LEFT(AT$93,3)="Yes",AT$4&gt;=AT$94),IF(AT112,1,0),0)</f>
        <v/>
      </c>
      <c r="AU129" s="32">
        <f>IF(AND(LEFT(AU$93,3)="Yes",AU$4&gt;=AU$94),IF(AU112,1,0),0)</f>
        <v/>
      </c>
      <c r="AV129" s="32">
        <f>IF(AND(LEFT(AV$93,3)="Yes",AV$4&gt;=AV$94),IF(AV112,1,0),0)</f>
        <v/>
      </c>
      <c r="AW129" s="32">
        <f>IF(AND(LEFT(AW$93,3)="Yes",AW$4&gt;=AW$94),IF(AW112,1,0),0)</f>
        <v/>
      </c>
      <c r="AX129" s="33">
        <f>ETSCOVER(AX$93,AX$4,AX$94,AX112)</f>
        <v/>
      </c>
    </row>
    <row r="130" hidden="1" outlineLevel="1">
      <c r="A130" s="9" t="inlineStr">
        <is>
          <t>etsc</t>
        </is>
      </c>
      <c r="B130" s="9" t="inlineStr">
        <is>
          <t>all</t>
        </is>
      </c>
      <c r="C130" s="9" t="inlineStr">
        <is>
          <t>omn</t>
        </is>
      </c>
      <c r="H130" s="9">
        <f>INDEX(Variables!$B$5:$B$105,MATCH($A130,Variables!$A$5:$A$105,0))&amp;IF($C130="",""," | "&amp;INDEX(Mapping!$B$5:$B$26,MATCH($C130,Mapping!$A$5:$A$26,0))&amp;" | "&amp;INDEX(Mapping!$B$30:$B$41,MATCH($B130,Mapping!$A$30:$A$41,0)))</f>
        <v/>
      </c>
      <c r="I130" s="9">
        <f>INDEX(Variables!$C$5:$C$105,MATCH($A130,Variables!$A$5:$A$105,0))</f>
        <v/>
      </c>
      <c r="J130" s="9">
        <f>INDEX(Variables!$E$5:$E$105,MATCH($A130,Variables!$A$5:$A$105,0))</f>
        <v/>
      </c>
      <c r="K130" s="30">
        <f>LOWER(Settings!$C$4)&amp;".mit."&amp;$A130&amp;IF($C130="","","."&amp;$C130&amp;"."&amp;$B130)&amp;IF(INDEX(Variables!$D$5:$D$105,MATCH($A130,Variables!$A$5:$A$105,0))="","","."&amp;INDEX(Variables!$D$5:$D$105,MATCH($A130,Variables!$A$5:$A$105,0)))&amp;"."&amp;K$5</f>
        <v/>
      </c>
      <c r="L130" s="31">
        <f>IF(AND(LEFT(L$93,3)="Yes",L$4&gt;=L$94),IF(L113,1,0),0)</f>
        <v/>
      </c>
      <c r="M130" s="32">
        <f>IF(AND(LEFT(M$93,3)="Yes",M$4&gt;=M$94),IF(M113,1,0),0)</f>
        <v/>
      </c>
      <c r="N130" s="32">
        <f>IF(AND(LEFT(N$93,3)="Yes",N$4&gt;=N$94),IF(N113,1,0),0)</f>
        <v/>
      </c>
      <c r="O130" s="32">
        <f>IF(AND(LEFT(O$93,3)="Yes",O$4&gt;=O$94),IF(O113,1,0),0)</f>
        <v/>
      </c>
      <c r="P130" s="32">
        <f>IF(AND(LEFT(P$93,3)="Yes",P$4&gt;=P$94),IF(P113,1,0),0)</f>
        <v/>
      </c>
      <c r="Q130" s="32">
        <f>IF(AND(LEFT(Q$93,3)="Yes",Q$4&gt;=Q$94),IF(Q113,1,0),0)</f>
        <v/>
      </c>
      <c r="R130" s="32">
        <f>IF(AND(LEFT(R$93,3)="Yes",R$4&gt;=R$94),IF(R113,1,0),0)</f>
        <v/>
      </c>
      <c r="S130" s="32">
        <f>IF(AND(LEFT(S$93,3)="Yes",S$4&gt;=S$94),IF(S113,1,0),0)</f>
        <v/>
      </c>
      <c r="T130" s="32">
        <f>IF(AND(LEFT(T$93,3)="Yes",T$4&gt;=T$94),IF(T113,1,0),0)</f>
        <v/>
      </c>
      <c r="U130" s="32">
        <f>IF(AND(LEFT(U$93,3)="Yes",U$4&gt;=U$94),IF(U113,1,0),0)</f>
        <v/>
      </c>
      <c r="V130" s="32">
        <f>IF(AND(LEFT(V$93,3)="Yes",V$4&gt;=V$94),IF(V113,1,0),0)</f>
        <v/>
      </c>
      <c r="W130" s="32">
        <f>IF(AND(LEFT(W$93,3)="Yes",W$4&gt;=W$94),IF(W113,1,0),0)</f>
        <v/>
      </c>
      <c r="X130" s="32">
        <f>IF(AND(LEFT(X$93,3)="Yes",X$4&gt;=X$94),IF(X113,1,0),0)</f>
        <v/>
      </c>
      <c r="Y130" s="32">
        <f>IF(AND(LEFT(Y$93,3)="Yes",Y$4&gt;=Y$94),IF(Y113,1,0),0)</f>
        <v/>
      </c>
      <c r="Z130" s="32">
        <f>IF(AND(LEFT(Z$93,3)="Yes",Z$4&gt;=Z$94),IF(Z113,1,0),0)</f>
        <v/>
      </c>
      <c r="AA130" s="32">
        <f>IF(AND(LEFT(AA$93,3)="Yes",AA$4&gt;=AA$94),IF(AA113,1,0),0)</f>
        <v/>
      </c>
      <c r="AB130" s="32">
        <f>IF(AND(LEFT(AB$93,3)="Yes",AB$4&gt;=AB$94),IF(AB113,1,0),0)</f>
        <v/>
      </c>
      <c r="AC130" s="32">
        <f>IF(AND(LEFT(AC$93,3)="Yes",AC$4&gt;=AC$94),IF(AC113,1,0),0)</f>
        <v/>
      </c>
      <c r="AD130" s="33">
        <f>ETSCOVER(AD$93,AD$4,AD$94,AD113)</f>
        <v/>
      </c>
      <c r="AE130" s="30">
        <f>LOWER(Settings!$C$4)&amp;".mit."&amp;$A130&amp;IF($C130="","","."&amp;$C130&amp;"."&amp;$B130)&amp;IF(INDEX(Variables!$D$5:$D$105,MATCH($A130,Variables!$A$5:$A$105,0))="","","."&amp;INDEX(Variables!$D$5:$D$105,MATCH($A130,Variables!$A$5:$A$105,0)))&amp;"."&amp;AE$5</f>
        <v/>
      </c>
      <c r="AF130" s="31">
        <f>IF(AND(LEFT(AF$93,3)="Yes",AF$4&gt;=AF$94),IF(AF113,1,0),0)</f>
        <v/>
      </c>
      <c r="AG130" s="32">
        <f>IF(AND(LEFT(AG$93,3)="Yes",AG$4&gt;=AG$94),IF(AG113,1,0),0)</f>
        <v/>
      </c>
      <c r="AH130" s="32">
        <f>IF(AND(LEFT(AH$93,3)="Yes",AH$4&gt;=AH$94),IF(AH113,1,0),0)</f>
        <v/>
      </c>
      <c r="AI130" s="32">
        <f>IF(AND(LEFT(AI$93,3)="Yes",AI$4&gt;=AI$94),IF(AI113,1,0),0)</f>
        <v/>
      </c>
      <c r="AJ130" s="32">
        <f>IF(AND(LEFT(AJ$93,3)="Yes",AJ$4&gt;=AJ$94),IF(AJ113,1,0),0)</f>
        <v/>
      </c>
      <c r="AK130" s="32">
        <f>IF(AND(LEFT(AK$93,3)="Yes",AK$4&gt;=AK$94),IF(AK113,1,0),0)</f>
        <v/>
      </c>
      <c r="AL130" s="32">
        <f>IF(AND(LEFT(AL$93,3)="Yes",AL$4&gt;=AL$94),IF(AL113,1,0),0)</f>
        <v/>
      </c>
      <c r="AM130" s="32">
        <f>IF(AND(LEFT(AM$93,3)="Yes",AM$4&gt;=AM$94),IF(AM113,1,0),0)</f>
        <v/>
      </c>
      <c r="AN130" s="32">
        <f>IF(AND(LEFT(AN$93,3)="Yes",AN$4&gt;=AN$94),IF(AN113,1,0),0)</f>
        <v/>
      </c>
      <c r="AO130" s="32">
        <f>IF(AND(LEFT(AO$93,3)="Yes",AO$4&gt;=AO$94),IF(AO113,1,0),0)</f>
        <v/>
      </c>
      <c r="AP130" s="32">
        <f>IF(AND(LEFT(AP$93,3)="Yes",AP$4&gt;=AP$94),IF(AP113,1,0),0)</f>
        <v/>
      </c>
      <c r="AQ130" s="32">
        <f>IF(AND(LEFT(AQ$93,3)="Yes",AQ$4&gt;=AQ$94),IF(AQ113,1,0),0)</f>
        <v/>
      </c>
      <c r="AR130" s="32">
        <f>IF(AND(LEFT(AR$93,3)="Yes",AR$4&gt;=AR$94),IF(AR113,1,0),0)</f>
        <v/>
      </c>
      <c r="AS130" s="32">
        <f>IF(AND(LEFT(AS$93,3)="Yes",AS$4&gt;=AS$94),IF(AS113,1,0),0)</f>
        <v/>
      </c>
      <c r="AT130" s="32">
        <f>IF(AND(LEFT(AT$93,3)="Yes",AT$4&gt;=AT$94),IF(AT113,1,0),0)</f>
        <v/>
      </c>
      <c r="AU130" s="32">
        <f>IF(AND(LEFT(AU$93,3)="Yes",AU$4&gt;=AU$94),IF(AU113,1,0),0)</f>
        <v/>
      </c>
      <c r="AV130" s="32">
        <f>IF(AND(LEFT(AV$93,3)="Yes",AV$4&gt;=AV$94),IF(AV113,1,0),0)</f>
        <v/>
      </c>
      <c r="AW130" s="32">
        <f>IF(AND(LEFT(AW$93,3)="Yes",AW$4&gt;=AW$94),IF(AW113,1,0),0)</f>
        <v/>
      </c>
      <c r="AX130" s="33">
        <f>ETSCOVER(AX$93,AX$4,AX$94,AX113)</f>
        <v/>
      </c>
    </row>
    <row r="131" hidden="1" outlineLevel="1">
      <c r="A131" s="9" t="inlineStr">
        <is>
          <t>etsc</t>
        </is>
      </c>
      <c r="B131" s="9" t="inlineStr">
        <is>
          <t>all</t>
        </is>
      </c>
      <c r="C131" s="9" t="inlineStr">
        <is>
          <t>cst</t>
        </is>
      </c>
      <c r="H131" s="9">
        <f>INDEX(Variables!$B$5:$B$105,MATCH($A131,Variables!$A$5:$A$105,0))&amp;IF($C131="",""," | "&amp;INDEX(Mapping!$B$5:$B$26,MATCH($C131,Mapping!$A$5:$A$26,0))&amp;" | "&amp;INDEX(Mapping!$B$30:$B$41,MATCH($B131,Mapping!$A$30:$A$41,0)))</f>
        <v/>
      </c>
      <c r="I131" s="9">
        <f>INDEX(Variables!$C$5:$C$105,MATCH($A131,Variables!$A$5:$A$105,0))</f>
        <v/>
      </c>
      <c r="J131" s="9">
        <f>INDEX(Variables!$E$5:$E$105,MATCH($A131,Variables!$A$5:$A$105,0))</f>
        <v/>
      </c>
      <c r="K131" s="30">
        <f>LOWER(Settings!$C$4)&amp;".mit."&amp;$A131&amp;IF($C131="","","."&amp;$C131&amp;"."&amp;$B131)&amp;IF(INDEX(Variables!$D$5:$D$105,MATCH($A131,Variables!$A$5:$A$105,0))="","","."&amp;INDEX(Variables!$D$5:$D$105,MATCH($A131,Variables!$A$5:$A$105,0)))&amp;"."&amp;K$5</f>
        <v/>
      </c>
      <c r="L131" s="31">
        <f>IF(AND(LEFT(L$93,3)="Yes",L$4&gt;=L$94),IF(L114,1,0),0)</f>
        <v/>
      </c>
      <c r="M131" s="32">
        <f>IF(AND(LEFT(M$93,3)="Yes",M$4&gt;=M$94),IF(M114,1,0),0)</f>
        <v/>
      </c>
      <c r="N131" s="32">
        <f>IF(AND(LEFT(N$93,3)="Yes",N$4&gt;=N$94),IF(N114,1,0),0)</f>
        <v/>
      </c>
      <c r="O131" s="32">
        <f>IF(AND(LEFT(O$93,3)="Yes",O$4&gt;=O$94),IF(O114,1,0),0)</f>
        <v/>
      </c>
      <c r="P131" s="32">
        <f>IF(AND(LEFT(P$93,3)="Yes",P$4&gt;=P$94),IF(P114,1,0),0)</f>
        <v/>
      </c>
      <c r="Q131" s="32">
        <f>IF(AND(LEFT(Q$93,3)="Yes",Q$4&gt;=Q$94),IF(Q114,1,0),0)</f>
        <v/>
      </c>
      <c r="R131" s="32">
        <f>IF(AND(LEFT(R$93,3)="Yes",R$4&gt;=R$94),IF(R114,1,0),0)</f>
        <v/>
      </c>
      <c r="S131" s="32">
        <f>IF(AND(LEFT(S$93,3)="Yes",S$4&gt;=S$94),IF(S114,1,0),0)</f>
        <v/>
      </c>
      <c r="T131" s="32">
        <f>IF(AND(LEFT(T$93,3)="Yes",T$4&gt;=T$94),IF(T114,1,0),0)</f>
        <v/>
      </c>
      <c r="U131" s="32">
        <f>IF(AND(LEFT(U$93,3)="Yes",U$4&gt;=U$94),IF(U114,1,0),0)</f>
        <v/>
      </c>
      <c r="V131" s="32">
        <f>IF(AND(LEFT(V$93,3)="Yes",V$4&gt;=V$94),IF(V114,1,0),0)</f>
        <v/>
      </c>
      <c r="W131" s="32">
        <f>IF(AND(LEFT(W$93,3)="Yes",W$4&gt;=W$94),IF(W114,1,0),0)</f>
        <v/>
      </c>
      <c r="X131" s="32">
        <f>IF(AND(LEFT(X$93,3)="Yes",X$4&gt;=X$94),IF(X114,1,0),0)</f>
        <v/>
      </c>
      <c r="Y131" s="32">
        <f>IF(AND(LEFT(Y$93,3)="Yes",Y$4&gt;=Y$94),IF(Y114,1,0),0)</f>
        <v/>
      </c>
      <c r="Z131" s="32">
        <f>IF(AND(LEFT(Z$93,3)="Yes",Z$4&gt;=Z$94),IF(Z114,1,0),0)</f>
        <v/>
      </c>
      <c r="AA131" s="32">
        <f>IF(AND(LEFT(AA$93,3)="Yes",AA$4&gt;=AA$94),IF(AA114,1,0),0)</f>
        <v/>
      </c>
      <c r="AB131" s="32">
        <f>IF(AND(LEFT(AB$93,3)="Yes",AB$4&gt;=AB$94),IF(AB114,1,0),0)</f>
        <v/>
      </c>
      <c r="AC131" s="32">
        <f>IF(AND(LEFT(AC$93,3)="Yes",AC$4&gt;=AC$94),IF(AC114,1,0),0)</f>
        <v/>
      </c>
      <c r="AD131" s="33">
        <f>ETSCOVER(AD$93,AD$4,AD$94,AD114)</f>
        <v/>
      </c>
      <c r="AE131" s="30">
        <f>LOWER(Settings!$C$4)&amp;".mit."&amp;$A131&amp;IF($C131="","","."&amp;$C131&amp;"."&amp;$B131)&amp;IF(INDEX(Variables!$D$5:$D$105,MATCH($A131,Variables!$A$5:$A$105,0))="","","."&amp;INDEX(Variables!$D$5:$D$105,MATCH($A131,Variables!$A$5:$A$105,0)))&amp;"."&amp;AE$5</f>
        <v/>
      </c>
      <c r="AF131" s="31">
        <f>IF(AND(LEFT(AF$93,3)="Yes",AF$4&gt;=AF$94),IF(AF114,1,0),0)</f>
        <v/>
      </c>
      <c r="AG131" s="32">
        <f>IF(AND(LEFT(AG$93,3)="Yes",AG$4&gt;=AG$94),IF(AG114,1,0),0)</f>
        <v/>
      </c>
      <c r="AH131" s="32">
        <f>IF(AND(LEFT(AH$93,3)="Yes",AH$4&gt;=AH$94),IF(AH114,1,0),0)</f>
        <v/>
      </c>
      <c r="AI131" s="32">
        <f>IF(AND(LEFT(AI$93,3)="Yes",AI$4&gt;=AI$94),IF(AI114,1,0),0)</f>
        <v/>
      </c>
      <c r="AJ131" s="32">
        <f>IF(AND(LEFT(AJ$93,3)="Yes",AJ$4&gt;=AJ$94),IF(AJ114,1,0),0)</f>
        <v/>
      </c>
      <c r="AK131" s="32">
        <f>IF(AND(LEFT(AK$93,3)="Yes",AK$4&gt;=AK$94),IF(AK114,1,0),0)</f>
        <v/>
      </c>
      <c r="AL131" s="32">
        <f>IF(AND(LEFT(AL$93,3)="Yes",AL$4&gt;=AL$94),IF(AL114,1,0),0)</f>
        <v/>
      </c>
      <c r="AM131" s="32">
        <f>IF(AND(LEFT(AM$93,3)="Yes",AM$4&gt;=AM$94),IF(AM114,1,0),0)</f>
        <v/>
      </c>
      <c r="AN131" s="32">
        <f>IF(AND(LEFT(AN$93,3)="Yes",AN$4&gt;=AN$94),IF(AN114,1,0),0)</f>
        <v/>
      </c>
      <c r="AO131" s="32">
        <f>IF(AND(LEFT(AO$93,3)="Yes",AO$4&gt;=AO$94),IF(AO114,1,0),0)</f>
        <v/>
      </c>
      <c r="AP131" s="32">
        <f>IF(AND(LEFT(AP$93,3)="Yes",AP$4&gt;=AP$94),IF(AP114,1,0),0)</f>
        <v/>
      </c>
      <c r="AQ131" s="32">
        <f>IF(AND(LEFT(AQ$93,3)="Yes",AQ$4&gt;=AQ$94),IF(AQ114,1,0),0)</f>
        <v/>
      </c>
      <c r="AR131" s="32">
        <f>IF(AND(LEFT(AR$93,3)="Yes",AR$4&gt;=AR$94),IF(AR114,1,0),0)</f>
        <v/>
      </c>
      <c r="AS131" s="32">
        <f>IF(AND(LEFT(AS$93,3)="Yes",AS$4&gt;=AS$94),IF(AS114,1,0),0)</f>
        <v/>
      </c>
      <c r="AT131" s="32">
        <f>IF(AND(LEFT(AT$93,3)="Yes",AT$4&gt;=AT$94),IF(AT114,1,0),0)</f>
        <v/>
      </c>
      <c r="AU131" s="32">
        <f>IF(AND(LEFT(AU$93,3)="Yes",AU$4&gt;=AU$94),IF(AU114,1,0),0)</f>
        <v/>
      </c>
      <c r="AV131" s="32">
        <f>IF(AND(LEFT(AV$93,3)="Yes",AV$4&gt;=AV$94),IF(AV114,1,0),0)</f>
        <v/>
      </c>
      <c r="AW131" s="32">
        <f>IF(AND(LEFT(AW$93,3)="Yes",AW$4&gt;=AW$94),IF(AW114,1,0),0)</f>
        <v/>
      </c>
      <c r="AX131" s="33">
        <f>ETSCOVER(AX$93,AX$4,AX$94,AX114)</f>
        <v/>
      </c>
    </row>
    <row r="132" hidden="1" outlineLevel="1">
      <c r="A132" s="9" t="inlineStr">
        <is>
          <t>etsc</t>
        </is>
      </c>
      <c r="B132" s="9" t="inlineStr">
        <is>
          <t>all</t>
        </is>
      </c>
      <c r="C132" s="9" t="inlineStr">
        <is>
          <t>ftr</t>
        </is>
      </c>
      <c r="H132" s="9">
        <f>INDEX(Variables!$B$5:$B$105,MATCH($A132,Variables!$A$5:$A$105,0))&amp;IF($C132="",""," | "&amp;INDEX(Mapping!$B$5:$B$26,MATCH($C132,Mapping!$A$5:$A$26,0))&amp;" | "&amp;INDEX(Mapping!$B$30:$B$41,MATCH($B132,Mapping!$A$30:$A$41,0)))</f>
        <v/>
      </c>
      <c r="I132" s="9">
        <f>INDEX(Variables!$C$5:$C$105,MATCH($A132,Variables!$A$5:$A$105,0))</f>
        <v/>
      </c>
      <c r="J132" s="9">
        <f>INDEX(Variables!$E$5:$E$105,MATCH($A132,Variables!$A$5:$A$105,0))</f>
        <v/>
      </c>
      <c r="K132" s="30">
        <f>LOWER(Settings!$C$4)&amp;".mit."&amp;$A132&amp;IF($C132="","","."&amp;$C132&amp;"."&amp;$B132)&amp;IF(INDEX(Variables!$D$5:$D$105,MATCH($A132,Variables!$A$5:$A$105,0))="","","."&amp;INDEX(Variables!$D$5:$D$105,MATCH($A132,Variables!$A$5:$A$105,0)))&amp;"."&amp;K$5</f>
        <v/>
      </c>
      <c r="L132" s="31">
        <f>IF(AND(LEFT(L$93,3)="Yes",L$4&gt;=L$94),IF(L115,1,0),0)</f>
        <v/>
      </c>
      <c r="M132" s="32">
        <f>IF(AND(LEFT(M$93,3)="Yes",M$4&gt;=M$94),IF(M115,1,0),0)</f>
        <v/>
      </c>
      <c r="N132" s="32">
        <f>IF(AND(LEFT(N$93,3)="Yes",N$4&gt;=N$94),IF(N115,1,0),0)</f>
        <v/>
      </c>
      <c r="O132" s="32">
        <f>IF(AND(LEFT(O$93,3)="Yes",O$4&gt;=O$94),IF(O115,1,0),0)</f>
        <v/>
      </c>
      <c r="P132" s="32">
        <f>IF(AND(LEFT(P$93,3)="Yes",P$4&gt;=P$94),IF(P115,1,0),0)</f>
        <v/>
      </c>
      <c r="Q132" s="32">
        <f>IF(AND(LEFT(Q$93,3)="Yes",Q$4&gt;=Q$94),IF(Q115,1,0),0)</f>
        <v/>
      </c>
      <c r="R132" s="32">
        <f>IF(AND(LEFT(R$93,3)="Yes",R$4&gt;=R$94),IF(R115,1,0),0)</f>
        <v/>
      </c>
      <c r="S132" s="32">
        <f>IF(AND(LEFT(S$93,3)="Yes",S$4&gt;=S$94),IF(S115,1,0),0)</f>
        <v/>
      </c>
      <c r="T132" s="32">
        <f>IF(AND(LEFT(T$93,3)="Yes",T$4&gt;=T$94),IF(T115,1,0),0)</f>
        <v/>
      </c>
      <c r="U132" s="32">
        <f>IF(AND(LEFT(U$93,3)="Yes",U$4&gt;=U$94),IF(U115,1,0),0)</f>
        <v/>
      </c>
      <c r="V132" s="32">
        <f>IF(AND(LEFT(V$93,3)="Yes",V$4&gt;=V$94),IF(V115,1,0),0)</f>
        <v/>
      </c>
      <c r="W132" s="32">
        <f>IF(AND(LEFT(W$93,3)="Yes",W$4&gt;=W$94),IF(W115,1,0),0)</f>
        <v/>
      </c>
      <c r="X132" s="32">
        <f>IF(AND(LEFT(X$93,3)="Yes",X$4&gt;=X$94),IF(X115,1,0),0)</f>
        <v/>
      </c>
      <c r="Y132" s="32">
        <f>IF(AND(LEFT(Y$93,3)="Yes",Y$4&gt;=Y$94),IF(Y115,1,0),0)</f>
        <v/>
      </c>
      <c r="Z132" s="32">
        <f>IF(AND(LEFT(Z$93,3)="Yes",Z$4&gt;=Z$94),IF(Z115,1,0),0)</f>
        <v/>
      </c>
      <c r="AA132" s="32">
        <f>IF(AND(LEFT(AA$93,3)="Yes",AA$4&gt;=AA$94),IF(AA115,1,0),0)</f>
        <v/>
      </c>
      <c r="AB132" s="32">
        <f>IF(AND(LEFT(AB$93,3)="Yes",AB$4&gt;=AB$94),IF(AB115,1,0),0)</f>
        <v/>
      </c>
      <c r="AC132" s="32">
        <f>IF(AND(LEFT(AC$93,3)="Yes",AC$4&gt;=AC$94),IF(AC115,1,0),0)</f>
        <v/>
      </c>
      <c r="AD132" s="33">
        <f>ETSCOVER(AD$93,AD$4,AD$94,AD115)</f>
        <v/>
      </c>
      <c r="AE132" s="30">
        <f>LOWER(Settings!$C$4)&amp;".mit."&amp;$A132&amp;IF($C132="","","."&amp;$C132&amp;"."&amp;$B132)&amp;IF(INDEX(Variables!$D$5:$D$105,MATCH($A132,Variables!$A$5:$A$105,0))="","","."&amp;INDEX(Variables!$D$5:$D$105,MATCH($A132,Variables!$A$5:$A$105,0)))&amp;"."&amp;AE$5</f>
        <v/>
      </c>
      <c r="AF132" s="31">
        <f>IF(AND(LEFT(AF$93,3)="Yes",AF$4&gt;=AF$94),IF(AF115,1,0),0)</f>
        <v/>
      </c>
      <c r="AG132" s="32">
        <f>IF(AND(LEFT(AG$93,3)="Yes",AG$4&gt;=AG$94),IF(AG115,1,0),0)</f>
        <v/>
      </c>
      <c r="AH132" s="32">
        <f>IF(AND(LEFT(AH$93,3)="Yes",AH$4&gt;=AH$94),IF(AH115,1,0),0)</f>
        <v/>
      </c>
      <c r="AI132" s="32">
        <f>IF(AND(LEFT(AI$93,3)="Yes",AI$4&gt;=AI$94),IF(AI115,1,0),0)</f>
        <v/>
      </c>
      <c r="AJ132" s="32">
        <f>IF(AND(LEFT(AJ$93,3)="Yes",AJ$4&gt;=AJ$94),IF(AJ115,1,0),0)</f>
        <v/>
      </c>
      <c r="AK132" s="32">
        <f>IF(AND(LEFT(AK$93,3)="Yes",AK$4&gt;=AK$94),IF(AK115,1,0),0)</f>
        <v/>
      </c>
      <c r="AL132" s="32">
        <f>IF(AND(LEFT(AL$93,3)="Yes",AL$4&gt;=AL$94),IF(AL115,1,0),0)</f>
        <v/>
      </c>
      <c r="AM132" s="32">
        <f>IF(AND(LEFT(AM$93,3)="Yes",AM$4&gt;=AM$94),IF(AM115,1,0),0)</f>
        <v/>
      </c>
      <c r="AN132" s="32">
        <f>IF(AND(LEFT(AN$93,3)="Yes",AN$4&gt;=AN$94),IF(AN115,1,0),0)</f>
        <v/>
      </c>
      <c r="AO132" s="32">
        <f>IF(AND(LEFT(AO$93,3)="Yes",AO$4&gt;=AO$94),IF(AO115,1,0),0)</f>
        <v/>
      </c>
      <c r="AP132" s="32">
        <f>IF(AND(LEFT(AP$93,3)="Yes",AP$4&gt;=AP$94),IF(AP115,1,0),0)</f>
        <v/>
      </c>
      <c r="AQ132" s="32">
        <f>IF(AND(LEFT(AQ$93,3)="Yes",AQ$4&gt;=AQ$94),IF(AQ115,1,0),0)</f>
        <v/>
      </c>
      <c r="AR132" s="32">
        <f>IF(AND(LEFT(AR$93,3)="Yes",AR$4&gt;=AR$94),IF(AR115,1,0),0)</f>
        <v/>
      </c>
      <c r="AS132" s="32">
        <f>IF(AND(LEFT(AS$93,3)="Yes",AS$4&gt;=AS$94),IF(AS115,1,0),0)</f>
        <v/>
      </c>
      <c r="AT132" s="32">
        <f>IF(AND(LEFT(AT$93,3)="Yes",AT$4&gt;=AT$94),IF(AT115,1,0),0)</f>
        <v/>
      </c>
      <c r="AU132" s="32">
        <f>IF(AND(LEFT(AU$93,3)="Yes",AU$4&gt;=AU$94),IF(AU115,1,0),0)</f>
        <v/>
      </c>
      <c r="AV132" s="32">
        <f>IF(AND(LEFT(AV$93,3)="Yes",AV$4&gt;=AV$94),IF(AV115,1,0),0)</f>
        <v/>
      </c>
      <c r="AW132" s="32">
        <f>IF(AND(LEFT(AW$93,3)="Yes",AW$4&gt;=AW$94),IF(AW115,1,0),0)</f>
        <v/>
      </c>
      <c r="AX132" s="33">
        <f>ETSCOVER(AX$93,AX$4,AX$94,AX115)</f>
        <v/>
      </c>
    </row>
    <row r="133" hidden="1" outlineLevel="1">
      <c r="A133" s="9" t="inlineStr">
        <is>
          <t>etsc</t>
        </is>
      </c>
      <c r="B133" s="9" t="inlineStr">
        <is>
          <t>all</t>
        </is>
      </c>
      <c r="C133" s="9" t="inlineStr">
        <is>
          <t>oen</t>
        </is>
      </c>
      <c r="H133" s="9">
        <f>INDEX(Variables!$B$5:$B$105,MATCH($A133,Variables!$A$5:$A$105,0))&amp;IF($C133="",""," | "&amp;INDEX(Mapping!$B$5:$B$26,MATCH($C133,Mapping!$A$5:$A$26,0))&amp;" | "&amp;INDEX(Mapping!$B$30:$B$41,MATCH($B133,Mapping!$A$30:$A$41,0)))</f>
        <v/>
      </c>
      <c r="I133" s="9">
        <f>INDEX(Variables!$C$5:$C$105,MATCH($A133,Variables!$A$5:$A$105,0))</f>
        <v/>
      </c>
      <c r="J133" s="9">
        <f>INDEX(Variables!$E$5:$E$105,MATCH($A133,Variables!$A$5:$A$105,0))</f>
        <v/>
      </c>
      <c r="K133" s="30">
        <f>LOWER(Settings!$C$4)&amp;".mit."&amp;$A133&amp;IF($C133="","","."&amp;$C133&amp;"."&amp;$B133)&amp;IF(INDEX(Variables!$D$5:$D$105,MATCH($A133,Variables!$A$5:$A$105,0))="","","."&amp;INDEX(Variables!$D$5:$D$105,MATCH($A133,Variables!$A$5:$A$105,0)))&amp;"."&amp;K$5</f>
        <v/>
      </c>
      <c r="L133" s="31">
        <f>IF(AND(LEFT(L$93,3)="Yes",L$4&gt;=L$94),IF(L116,1,0),0)</f>
        <v/>
      </c>
      <c r="M133" s="32">
        <f>IF(AND(LEFT(M$93,3)="Yes",M$4&gt;=M$94),IF(M116,1,0),0)</f>
        <v/>
      </c>
      <c r="N133" s="32">
        <f>IF(AND(LEFT(N$93,3)="Yes",N$4&gt;=N$94),IF(N116,1,0),0)</f>
        <v/>
      </c>
      <c r="O133" s="32">
        <f>IF(AND(LEFT(O$93,3)="Yes",O$4&gt;=O$94),IF(O116,1,0),0)</f>
        <v/>
      </c>
      <c r="P133" s="32">
        <f>IF(AND(LEFT(P$93,3)="Yes",P$4&gt;=P$94),IF(P116,1,0),0)</f>
        <v/>
      </c>
      <c r="Q133" s="32">
        <f>IF(AND(LEFT(Q$93,3)="Yes",Q$4&gt;=Q$94),IF(Q116,1,0),0)</f>
        <v/>
      </c>
      <c r="R133" s="32">
        <f>IF(AND(LEFT(R$93,3)="Yes",R$4&gt;=R$94),IF(R116,1,0),0)</f>
        <v/>
      </c>
      <c r="S133" s="32">
        <f>IF(AND(LEFT(S$93,3)="Yes",S$4&gt;=S$94),IF(S116,1,0),0)</f>
        <v/>
      </c>
      <c r="T133" s="32">
        <f>IF(AND(LEFT(T$93,3)="Yes",T$4&gt;=T$94),IF(T116,1,0),0)</f>
        <v/>
      </c>
      <c r="U133" s="32">
        <f>IF(AND(LEFT(U$93,3)="Yes",U$4&gt;=U$94),IF(U116,1,0),0)</f>
        <v/>
      </c>
      <c r="V133" s="32">
        <f>IF(AND(LEFT(V$93,3)="Yes",V$4&gt;=V$94),IF(V116,1,0),0)</f>
        <v/>
      </c>
      <c r="W133" s="32">
        <f>IF(AND(LEFT(W$93,3)="Yes",W$4&gt;=W$94),IF(W116,1,0),0)</f>
        <v/>
      </c>
      <c r="X133" s="32">
        <f>IF(AND(LEFT(X$93,3)="Yes",X$4&gt;=X$94),IF(X116,1,0),0)</f>
        <v/>
      </c>
      <c r="Y133" s="32">
        <f>IF(AND(LEFT(Y$93,3)="Yes",Y$4&gt;=Y$94),IF(Y116,1,0),0)</f>
        <v/>
      </c>
      <c r="Z133" s="32">
        <f>IF(AND(LEFT(Z$93,3)="Yes",Z$4&gt;=Z$94),IF(Z116,1,0),0)</f>
        <v/>
      </c>
      <c r="AA133" s="32">
        <f>IF(AND(LEFT(AA$93,3)="Yes",AA$4&gt;=AA$94),IF(AA116,1,0),0)</f>
        <v/>
      </c>
      <c r="AB133" s="32">
        <f>IF(AND(LEFT(AB$93,3)="Yes",AB$4&gt;=AB$94),IF(AB116,1,0),0)</f>
        <v/>
      </c>
      <c r="AC133" s="32">
        <f>IF(AND(LEFT(AC$93,3)="Yes",AC$4&gt;=AC$94),IF(AC116,1,0),0)</f>
        <v/>
      </c>
      <c r="AD133" s="33">
        <f>ETSCOVER(AD$93,AD$4,AD$94,AD116)</f>
        <v/>
      </c>
      <c r="AE133" s="30">
        <f>LOWER(Settings!$C$4)&amp;".mit."&amp;$A133&amp;IF($C133="","","."&amp;$C133&amp;"."&amp;$B133)&amp;IF(INDEX(Variables!$D$5:$D$105,MATCH($A133,Variables!$A$5:$A$105,0))="","","."&amp;INDEX(Variables!$D$5:$D$105,MATCH($A133,Variables!$A$5:$A$105,0)))&amp;"."&amp;AE$5</f>
        <v/>
      </c>
      <c r="AF133" s="31">
        <f>IF(AND(LEFT(AF$93,3)="Yes",AF$4&gt;=AF$94),IF(AF116,1,0),0)</f>
        <v/>
      </c>
      <c r="AG133" s="32">
        <f>IF(AND(LEFT(AG$93,3)="Yes",AG$4&gt;=AG$94),IF(AG116,1,0),0)</f>
        <v/>
      </c>
      <c r="AH133" s="32">
        <f>IF(AND(LEFT(AH$93,3)="Yes",AH$4&gt;=AH$94),IF(AH116,1,0),0)</f>
        <v/>
      </c>
      <c r="AI133" s="32">
        <f>IF(AND(LEFT(AI$93,3)="Yes",AI$4&gt;=AI$94),IF(AI116,1,0),0)</f>
        <v/>
      </c>
      <c r="AJ133" s="32">
        <f>IF(AND(LEFT(AJ$93,3)="Yes",AJ$4&gt;=AJ$94),IF(AJ116,1,0),0)</f>
        <v/>
      </c>
      <c r="AK133" s="32">
        <f>IF(AND(LEFT(AK$93,3)="Yes",AK$4&gt;=AK$94),IF(AK116,1,0),0)</f>
        <v/>
      </c>
      <c r="AL133" s="32">
        <f>IF(AND(LEFT(AL$93,3)="Yes",AL$4&gt;=AL$94),IF(AL116,1,0),0)</f>
        <v/>
      </c>
      <c r="AM133" s="32">
        <f>IF(AND(LEFT(AM$93,3)="Yes",AM$4&gt;=AM$94),IF(AM116,1,0),0)</f>
        <v/>
      </c>
      <c r="AN133" s="32">
        <f>IF(AND(LEFT(AN$93,3)="Yes",AN$4&gt;=AN$94),IF(AN116,1,0),0)</f>
        <v/>
      </c>
      <c r="AO133" s="32">
        <f>IF(AND(LEFT(AO$93,3)="Yes",AO$4&gt;=AO$94),IF(AO116,1,0),0)</f>
        <v/>
      </c>
      <c r="AP133" s="32">
        <f>IF(AND(LEFT(AP$93,3)="Yes",AP$4&gt;=AP$94),IF(AP116,1,0),0)</f>
        <v/>
      </c>
      <c r="AQ133" s="32">
        <f>IF(AND(LEFT(AQ$93,3)="Yes",AQ$4&gt;=AQ$94),IF(AQ116,1,0),0)</f>
        <v/>
      </c>
      <c r="AR133" s="32">
        <f>IF(AND(LEFT(AR$93,3)="Yes",AR$4&gt;=AR$94),IF(AR116,1,0),0)</f>
        <v/>
      </c>
      <c r="AS133" s="32">
        <f>IF(AND(LEFT(AS$93,3)="Yes",AS$4&gt;=AS$94),IF(AS116,1,0),0)</f>
        <v/>
      </c>
      <c r="AT133" s="32">
        <f>IF(AND(LEFT(AT$93,3)="Yes",AT$4&gt;=AT$94),IF(AT116,1,0),0)</f>
        <v/>
      </c>
      <c r="AU133" s="32">
        <f>IF(AND(LEFT(AU$93,3)="Yes",AU$4&gt;=AU$94),IF(AU116,1,0),0)</f>
        <v/>
      </c>
      <c r="AV133" s="32">
        <f>IF(AND(LEFT(AV$93,3)="Yes",AV$4&gt;=AV$94),IF(AV116,1,0),0)</f>
        <v/>
      </c>
      <c r="AW133" s="32">
        <f>IF(AND(LEFT(AW$93,3)="Yes",AW$4&gt;=AW$94),IF(AW116,1,0),0)</f>
        <v/>
      </c>
      <c r="AX133" s="33">
        <f>ETSCOVER(AX$93,AX$4,AX$94,AX116)</f>
        <v/>
      </c>
    </row>
    <row r="134" hidden="1" outlineLevel="1">
      <c r="A134" s="9" t="inlineStr">
        <is>
          <t>ets.p</t>
        </is>
      </c>
      <c r="B134" s="9" t="inlineStr"/>
      <c r="C134" s="9" t="inlineStr"/>
      <c r="H134" s="9">
        <f>INDEX(Variables!$B$5:$B$105,MATCH($A134,Variables!$A$5:$A$105,0))&amp;IF($C134="",""," | "&amp;INDEX(Mapping!$B$5:$B$26,MATCH($C134,Mapping!$A$5:$A$26,0))&amp;" | "&amp;INDEX(Mapping!$B$30:$B$41,MATCH($B134,Mapping!$A$30:$A$41,0)))</f>
        <v/>
      </c>
      <c r="I134" s="9">
        <f>INDEX(Variables!$C$5:$C$105,MATCH($A134,Variables!$A$5:$A$105,0))</f>
        <v/>
      </c>
      <c r="J134" s="9">
        <f>INDEX(Variables!$E$5:$E$105,MATCH($A134,Variables!$A$5:$A$105,0))</f>
        <v/>
      </c>
      <c r="K134" s="30">
        <f>LOWER(Settings!$C$4)&amp;".mit."&amp;$A134&amp;IF($C134="","","."&amp;$C134&amp;"."&amp;$B134)&amp;IF(INDEX(Variables!$D$5:$D$105,MATCH($A134,Variables!$A$5:$A$105,0))="","","."&amp;INDEX(Variables!$D$5:$D$105,MATCH($A134,Variables!$A$5:$A$105,0)))&amp;"."&amp;K$5</f>
        <v/>
      </c>
      <c r="L134" s="31">
        <f>IF(AND(LEFT(L$93,3)="Yes",L$4&gt;=L$94),L$12,0)</f>
        <v/>
      </c>
      <c r="M134" s="32">
        <f>IF(AND(LEFT(M$93,3)="Yes",M$4&gt;=M$94),M$12,0)</f>
        <v/>
      </c>
      <c r="N134" s="32">
        <f>IF(AND(LEFT(N$93,3)="Yes",N$4&gt;=N$94),N$12,0)</f>
        <v/>
      </c>
      <c r="O134" s="32">
        <f>IF(AND(LEFT(O$93,3)="Yes",O$4&gt;=O$94),O$12,0)</f>
        <v/>
      </c>
      <c r="P134" s="32">
        <f>IF(AND(LEFT(P$93,3)="Yes",P$4&gt;=P$94),P$12,0)</f>
        <v/>
      </c>
      <c r="Q134" s="32">
        <f>IF(AND(LEFT(Q$93,3)="Yes",Q$4&gt;=Q$94),Q$12,0)</f>
        <v/>
      </c>
      <c r="R134" s="32">
        <f>IF(AND(LEFT(R$93,3)="Yes",R$4&gt;=R$94),R$12,0)</f>
        <v/>
      </c>
      <c r="S134" s="32">
        <f>IF(AND(LEFT(S$93,3)="Yes",S$4&gt;=S$94),S$12,0)</f>
        <v/>
      </c>
      <c r="T134" s="32">
        <f>IF(AND(LEFT(T$93,3)="Yes",T$4&gt;=T$94),T$12,0)</f>
        <v/>
      </c>
      <c r="U134" s="32">
        <f>IF(AND(LEFT(U$93,3)="Yes",U$4&gt;=U$94),U$12,0)</f>
        <v/>
      </c>
      <c r="V134" s="32">
        <f>IF(AND(LEFT(V$93,3)="Yes",V$4&gt;=V$94),V$12,0)</f>
        <v/>
      </c>
      <c r="W134" s="32">
        <f>IF(AND(LEFT(W$93,3)="Yes",W$4&gt;=W$94),W$12,0)</f>
        <v/>
      </c>
      <c r="X134" s="32">
        <f>IF(AND(LEFT(X$93,3)="Yes",X$4&gt;=X$94),X$12,0)</f>
        <v/>
      </c>
      <c r="Y134" s="32">
        <f>IF(AND(LEFT(Y$93,3)="Yes",Y$4&gt;=Y$94),Y$12,0)</f>
        <v/>
      </c>
      <c r="Z134" s="32">
        <f>IF(AND(LEFT(Z$93,3)="Yes",Z$4&gt;=Z$94),Z$12,0)</f>
        <v/>
      </c>
      <c r="AA134" s="32">
        <f>IF(AND(LEFT(AA$93,3)="Yes",AA$4&gt;=AA$94),AA$12,0)</f>
        <v/>
      </c>
      <c r="AB134" s="32">
        <f>IF(AND(LEFT(AB$93,3)="Yes",AB$4&gt;=AB$94),AB$12,0)</f>
        <v/>
      </c>
      <c r="AC134" s="32">
        <f>IF(AND(LEFT(AC$93,3)="Yes",AC$4&gt;=AC$94),AC$12,0)</f>
        <v/>
      </c>
      <c r="AD134" s="33">
        <f>ETSPRICE(AD$93,AD$4,AD$94,AD$12)</f>
        <v/>
      </c>
      <c r="AE134" s="30">
        <f>LOWER(Settings!$C$4)&amp;".mit."&amp;$A134&amp;IF($C134="","","."&amp;$C134&amp;"."&amp;$B134)&amp;IF(INDEX(Variables!$D$5:$D$105,MATCH($A134,Variables!$A$5:$A$105,0))="","","."&amp;INDEX(Variables!$D$5:$D$105,MATCH($A134,Variables!$A$5:$A$105,0)))&amp;"."&amp;AE$5</f>
        <v/>
      </c>
      <c r="AF134" s="31">
        <f>IF(AND(LEFT(AF$93,3)="Yes",AF$4&gt;=AF$94),AF$12,0)</f>
        <v/>
      </c>
      <c r="AG134" s="32">
        <f>IF(AND(LEFT(AG$93,3)="Yes",AG$4&gt;=AG$94),AG$12,0)</f>
        <v/>
      </c>
      <c r="AH134" s="32">
        <f>IF(AND(LEFT(AH$93,3)="Yes",AH$4&gt;=AH$94),AH$12,0)</f>
        <v/>
      </c>
      <c r="AI134" s="32">
        <f>IF(AND(LEFT(AI$93,3)="Yes",AI$4&gt;=AI$94),AI$12,0)</f>
        <v/>
      </c>
      <c r="AJ134" s="32">
        <f>IF(AND(LEFT(AJ$93,3)="Yes",AJ$4&gt;=AJ$94),AJ$12,0)</f>
        <v/>
      </c>
      <c r="AK134" s="32">
        <f>IF(AND(LEFT(AK$93,3)="Yes",AK$4&gt;=AK$94),AK$12,0)</f>
        <v/>
      </c>
      <c r="AL134" s="32">
        <f>IF(AND(LEFT(AL$93,3)="Yes",AL$4&gt;=AL$94),AL$12,0)</f>
        <v/>
      </c>
      <c r="AM134" s="32">
        <f>IF(AND(LEFT(AM$93,3)="Yes",AM$4&gt;=AM$94),AM$12,0)</f>
        <v/>
      </c>
      <c r="AN134" s="32">
        <f>IF(AND(LEFT(AN$93,3)="Yes",AN$4&gt;=AN$94),AN$12,0)</f>
        <v/>
      </c>
      <c r="AO134" s="32">
        <f>IF(AND(LEFT(AO$93,3)="Yes",AO$4&gt;=AO$94),AO$12,0)</f>
        <v/>
      </c>
      <c r="AP134" s="32">
        <f>IF(AND(LEFT(AP$93,3)="Yes",AP$4&gt;=AP$94),AP$12,0)</f>
        <v/>
      </c>
      <c r="AQ134" s="32">
        <f>IF(AND(LEFT(AQ$93,3)="Yes",AQ$4&gt;=AQ$94),AQ$12,0)</f>
        <v/>
      </c>
      <c r="AR134" s="32">
        <f>IF(AND(LEFT(AR$93,3)="Yes",AR$4&gt;=AR$94),AR$12,0)</f>
        <v/>
      </c>
      <c r="AS134" s="32">
        <f>IF(AND(LEFT(AS$93,3)="Yes",AS$4&gt;=AS$94),AS$12,0)</f>
        <v/>
      </c>
      <c r="AT134" s="32">
        <f>IF(AND(LEFT(AT$93,3)="Yes",AT$4&gt;=AT$94),AT$12,0)</f>
        <v/>
      </c>
      <c r="AU134" s="32">
        <f>IF(AND(LEFT(AU$93,3)="Yes",AU$4&gt;=AU$94),AU$12,0)</f>
        <v/>
      </c>
      <c r="AV134" s="32">
        <f>IF(AND(LEFT(AV$93,3)="Yes",AV$4&gt;=AV$94),AV$12,0)</f>
        <v/>
      </c>
      <c r="AW134" s="32">
        <f>IF(AND(LEFT(AW$93,3)="Yes",AW$4&gt;=AW$94),AW$12,0)</f>
        <v/>
      </c>
      <c r="AX134" s="33">
        <f>ETSPRICE(AX$93,AX$4,AX$94,AX$12)</f>
        <v/>
      </c>
    </row>
    <row r="135" hidden="1" outlineLevel="1">
      <c r="A135" s="9" t="inlineStr">
        <is>
          <t>ets.a</t>
        </is>
      </c>
      <c r="B135" s="9" t="inlineStr"/>
      <c r="C135" s="9" t="inlineStr"/>
      <c r="H135" s="9">
        <f>INDEX(Variables!$B$5:$B$105,MATCH($A135,Variables!$A$5:$A$105,0))&amp;IF($C135="",""," | "&amp;INDEX(Mapping!$B$5:$B$26,MATCH($C135,Mapping!$A$5:$A$26,0))&amp;" | "&amp;INDEX(Mapping!$B$30:$B$41,MATCH($B135,Mapping!$A$30:$A$41,0)))</f>
        <v/>
      </c>
      <c r="I135" s="9">
        <f>INDEX(Variables!$C$5:$C$105,MATCH($A135,Variables!$A$5:$A$105,0))</f>
        <v/>
      </c>
      <c r="J135" s="9">
        <f>INDEX(Variables!$E$5:$E$105,MATCH($A135,Variables!$A$5:$A$105,0))</f>
        <v/>
      </c>
      <c r="K135" s="30">
        <f>LOWER(Settings!$C$4)&amp;".mit."&amp;$A135&amp;IF($C135="","","."&amp;$C135&amp;"."&amp;$B135)&amp;IF(INDEX(Variables!$D$5:$D$105,MATCH($A135,Variables!$A$5:$A$105,0))="","","."&amp;INDEX(Variables!$D$5:$D$105,MATCH($A135,Variables!$A$5:$A$105,0)))&amp;"."&amp;K$5</f>
        <v/>
      </c>
      <c r="L135" s="31">
        <f>MIN(1,IF(L$4&lt;L$94,0,L$96+(L$97-L$96)/MAX(L$95-L$94,1)*IF(OR(L$4&lt;=L$95,LEFT(L$98,8)&lt;&gt;"Constant"),L$4-L$94,L$95-L$94)))</f>
        <v/>
      </c>
      <c r="M135" s="32">
        <f>MIN(1,IF(M$4&lt;M$94,0,M$96+(M$97-M$96)/MAX(M$95-M$94,1)*IF(OR(M$4&lt;=M$95,LEFT(M$98,8)&lt;&gt;"Constant"),M$4-M$94,M$95-M$94)))</f>
        <v/>
      </c>
      <c r="N135" s="32">
        <f>MIN(1,IF(N$4&lt;N$94,0,N$96+(N$97-N$96)/MAX(N$95-N$94,1)*IF(OR(N$4&lt;=N$95,LEFT(N$98,8)&lt;&gt;"Constant"),N$4-N$94,N$95-N$94)))</f>
        <v/>
      </c>
      <c r="O135" s="32">
        <f>MIN(1,IF(O$4&lt;O$94,0,O$96+(O$97-O$96)/MAX(O$95-O$94,1)*IF(OR(O$4&lt;=O$95,LEFT(O$98,8)&lt;&gt;"Constant"),O$4-O$94,O$95-O$94)))</f>
        <v/>
      </c>
      <c r="P135" s="32">
        <f>MIN(1,IF(P$4&lt;P$94,0,P$96+(P$97-P$96)/MAX(P$95-P$94,1)*IF(OR(P$4&lt;=P$95,LEFT(P$98,8)&lt;&gt;"Constant"),P$4-P$94,P$95-P$94)))</f>
        <v/>
      </c>
      <c r="Q135" s="32">
        <f>MIN(1,IF(Q$4&lt;Q$94,0,Q$96+(Q$97-Q$96)/MAX(Q$95-Q$94,1)*IF(OR(Q$4&lt;=Q$95,LEFT(Q$98,8)&lt;&gt;"Constant"),Q$4-Q$94,Q$95-Q$94)))</f>
        <v/>
      </c>
      <c r="R135" s="32">
        <f>MIN(1,IF(R$4&lt;R$94,0,R$96+(R$97-R$96)/MAX(R$95-R$94,1)*IF(OR(R$4&lt;=R$95,LEFT(R$98,8)&lt;&gt;"Constant"),R$4-R$94,R$95-R$94)))</f>
        <v/>
      </c>
      <c r="S135" s="32">
        <f>MIN(1,IF(S$4&lt;S$94,0,S$96+(S$97-S$96)/MAX(S$95-S$94,1)*IF(OR(S$4&lt;=S$95,LEFT(S$98,8)&lt;&gt;"Constant"),S$4-S$94,S$95-S$94)))</f>
        <v/>
      </c>
      <c r="T135" s="32">
        <f>MIN(1,IF(T$4&lt;T$94,0,T$96+(T$97-T$96)/MAX(T$95-T$94,1)*IF(OR(T$4&lt;=T$95,LEFT(T$98,8)&lt;&gt;"Constant"),T$4-T$94,T$95-T$94)))</f>
        <v/>
      </c>
      <c r="U135" s="32">
        <f>MIN(1,IF(U$4&lt;U$94,0,U$96+(U$97-U$96)/MAX(U$95-U$94,1)*IF(OR(U$4&lt;=U$95,LEFT(U$98,8)&lt;&gt;"Constant"),U$4-U$94,U$95-U$94)))</f>
        <v/>
      </c>
      <c r="V135" s="32">
        <f>MIN(1,IF(V$4&lt;V$94,0,V$96+(V$97-V$96)/MAX(V$95-V$94,1)*IF(OR(V$4&lt;=V$95,LEFT(V$98,8)&lt;&gt;"Constant"),V$4-V$94,V$95-V$94)))</f>
        <v/>
      </c>
      <c r="W135" s="32">
        <f>MIN(1,IF(W$4&lt;W$94,0,W$96+(W$97-W$96)/MAX(W$95-W$94,1)*IF(OR(W$4&lt;=W$95,LEFT(W$98,8)&lt;&gt;"Constant"),W$4-W$94,W$95-W$94)))</f>
        <v/>
      </c>
      <c r="X135" s="32">
        <f>MIN(1,IF(X$4&lt;X$94,0,X$96+(X$97-X$96)/MAX(X$95-X$94,1)*IF(OR(X$4&lt;=X$95,LEFT(X$98,8)&lt;&gt;"Constant"),X$4-X$94,X$95-X$94)))</f>
        <v/>
      </c>
      <c r="Y135" s="32">
        <f>MIN(1,IF(Y$4&lt;Y$94,0,Y$96+(Y$97-Y$96)/MAX(Y$95-Y$94,1)*IF(OR(Y$4&lt;=Y$95,LEFT(Y$98,8)&lt;&gt;"Constant"),Y$4-Y$94,Y$95-Y$94)))</f>
        <v/>
      </c>
      <c r="Z135" s="32">
        <f>MIN(1,IF(Z$4&lt;Z$94,0,Z$96+(Z$97-Z$96)/MAX(Z$95-Z$94,1)*IF(OR(Z$4&lt;=Z$95,LEFT(Z$98,8)&lt;&gt;"Constant"),Z$4-Z$94,Z$95-Z$94)))</f>
        <v/>
      </c>
      <c r="AA135" s="32">
        <f>MIN(1,IF(AA$4&lt;AA$94,0,AA$96+(AA$97-AA$96)/MAX(AA$95-AA$94,1)*IF(OR(AA$4&lt;=AA$95,LEFT(AA$98,8)&lt;&gt;"Constant"),AA$4-AA$94,AA$95-AA$94)))</f>
        <v/>
      </c>
      <c r="AB135" s="32">
        <f>MIN(1,IF(AB$4&lt;AB$94,0,AB$96+(AB$97-AB$96)/MAX(AB$95-AB$94,1)*IF(OR(AB$4&lt;=AB$95,LEFT(AB$98,8)&lt;&gt;"Constant"),AB$4-AB$94,AB$95-AB$94)))</f>
        <v/>
      </c>
      <c r="AC135" s="32">
        <f>MIN(1,IF(AC$4&lt;AC$94,0,AC$96+(AC$97-AC$96)/MAX(AC$95-AC$94,1)*IF(OR(AC$4&lt;=AC$95,LEFT(AC$98,8)&lt;&gt;"Constant"),AC$4-AC$94,AC$95-AC$94)))</f>
        <v/>
      </c>
      <c r="AD135" s="33">
        <f>MIN(1,PATH(AD$4,AD$94,AD$95,AD$96,AD$97,LEFT(AD$98,8)&lt;&gt;"Constant"))</f>
        <v/>
      </c>
      <c r="AE135" s="30">
        <f>LOWER(Settings!$C$4)&amp;".mit."&amp;$A135&amp;IF($C135="","","."&amp;$C135&amp;"."&amp;$B135)&amp;IF(INDEX(Variables!$D$5:$D$105,MATCH($A135,Variables!$A$5:$A$105,0))="","","."&amp;INDEX(Variables!$D$5:$D$105,MATCH($A135,Variables!$A$5:$A$105,0)))&amp;"."&amp;AE$5</f>
        <v/>
      </c>
      <c r="AF135" s="31">
        <f>MIN(1,IF(AF$4&lt;AF$94,0,AF$96+(AF$97-AF$96)/MAX(AF$95-AF$94,1)*IF(OR(AF$4&lt;=AF$95,LEFT(AF$98,8)&lt;&gt;"Constant"),AF$4-AF$94,AF$95-AF$94)))</f>
        <v/>
      </c>
      <c r="AG135" s="32">
        <f>MIN(1,IF(AG$4&lt;AG$94,0,AG$96+(AG$97-AG$96)/MAX(AG$95-AG$94,1)*IF(OR(AG$4&lt;=AG$95,LEFT(AG$98,8)&lt;&gt;"Constant"),AG$4-AG$94,AG$95-AG$94)))</f>
        <v/>
      </c>
      <c r="AH135" s="32">
        <f>MIN(1,IF(AH$4&lt;AH$94,0,AH$96+(AH$97-AH$96)/MAX(AH$95-AH$94,1)*IF(OR(AH$4&lt;=AH$95,LEFT(AH$98,8)&lt;&gt;"Constant"),AH$4-AH$94,AH$95-AH$94)))</f>
        <v/>
      </c>
      <c r="AI135" s="32">
        <f>MIN(1,IF(AI$4&lt;AI$94,0,AI$96+(AI$97-AI$96)/MAX(AI$95-AI$94,1)*IF(OR(AI$4&lt;=AI$95,LEFT(AI$98,8)&lt;&gt;"Constant"),AI$4-AI$94,AI$95-AI$94)))</f>
        <v/>
      </c>
      <c r="AJ135" s="32">
        <f>MIN(1,IF(AJ$4&lt;AJ$94,0,AJ$96+(AJ$97-AJ$96)/MAX(AJ$95-AJ$94,1)*IF(OR(AJ$4&lt;=AJ$95,LEFT(AJ$98,8)&lt;&gt;"Constant"),AJ$4-AJ$94,AJ$95-AJ$94)))</f>
        <v/>
      </c>
      <c r="AK135" s="32">
        <f>MIN(1,IF(AK$4&lt;AK$94,0,AK$96+(AK$97-AK$96)/MAX(AK$95-AK$94,1)*IF(OR(AK$4&lt;=AK$95,LEFT(AK$98,8)&lt;&gt;"Constant"),AK$4-AK$94,AK$95-AK$94)))</f>
        <v/>
      </c>
      <c r="AL135" s="32">
        <f>MIN(1,IF(AL$4&lt;AL$94,0,AL$96+(AL$97-AL$96)/MAX(AL$95-AL$94,1)*IF(OR(AL$4&lt;=AL$95,LEFT(AL$98,8)&lt;&gt;"Constant"),AL$4-AL$94,AL$95-AL$94)))</f>
        <v/>
      </c>
      <c r="AM135" s="32">
        <f>MIN(1,IF(AM$4&lt;AM$94,0,AM$96+(AM$97-AM$96)/MAX(AM$95-AM$94,1)*IF(OR(AM$4&lt;=AM$95,LEFT(AM$98,8)&lt;&gt;"Constant"),AM$4-AM$94,AM$95-AM$94)))</f>
        <v/>
      </c>
      <c r="AN135" s="32">
        <f>MIN(1,IF(AN$4&lt;AN$94,0,AN$96+(AN$97-AN$96)/MAX(AN$95-AN$94,1)*IF(OR(AN$4&lt;=AN$95,LEFT(AN$98,8)&lt;&gt;"Constant"),AN$4-AN$94,AN$95-AN$94)))</f>
        <v/>
      </c>
      <c r="AO135" s="32">
        <f>MIN(1,IF(AO$4&lt;AO$94,0,AO$96+(AO$97-AO$96)/MAX(AO$95-AO$94,1)*IF(OR(AO$4&lt;=AO$95,LEFT(AO$98,8)&lt;&gt;"Constant"),AO$4-AO$94,AO$95-AO$94)))</f>
        <v/>
      </c>
      <c r="AP135" s="32">
        <f>MIN(1,IF(AP$4&lt;AP$94,0,AP$96+(AP$97-AP$96)/MAX(AP$95-AP$94,1)*IF(OR(AP$4&lt;=AP$95,LEFT(AP$98,8)&lt;&gt;"Constant"),AP$4-AP$94,AP$95-AP$94)))</f>
        <v/>
      </c>
      <c r="AQ135" s="32">
        <f>MIN(1,IF(AQ$4&lt;AQ$94,0,AQ$96+(AQ$97-AQ$96)/MAX(AQ$95-AQ$94,1)*IF(OR(AQ$4&lt;=AQ$95,LEFT(AQ$98,8)&lt;&gt;"Constant"),AQ$4-AQ$94,AQ$95-AQ$94)))</f>
        <v/>
      </c>
      <c r="AR135" s="32">
        <f>MIN(1,IF(AR$4&lt;AR$94,0,AR$96+(AR$97-AR$96)/MAX(AR$95-AR$94,1)*IF(OR(AR$4&lt;=AR$95,LEFT(AR$98,8)&lt;&gt;"Constant"),AR$4-AR$94,AR$95-AR$94)))</f>
        <v/>
      </c>
      <c r="AS135" s="32">
        <f>MIN(1,IF(AS$4&lt;AS$94,0,AS$96+(AS$97-AS$96)/MAX(AS$95-AS$94,1)*IF(OR(AS$4&lt;=AS$95,LEFT(AS$98,8)&lt;&gt;"Constant"),AS$4-AS$94,AS$95-AS$94)))</f>
        <v/>
      </c>
      <c r="AT135" s="32">
        <f>MIN(1,IF(AT$4&lt;AT$94,0,AT$96+(AT$97-AT$96)/MAX(AT$95-AT$94,1)*IF(OR(AT$4&lt;=AT$95,LEFT(AT$98,8)&lt;&gt;"Constant"),AT$4-AT$94,AT$95-AT$94)))</f>
        <v/>
      </c>
      <c r="AU135" s="32">
        <f>MIN(1,IF(AU$4&lt;AU$94,0,AU$96+(AU$97-AU$96)/MAX(AU$95-AU$94,1)*IF(OR(AU$4&lt;=AU$95,LEFT(AU$98,8)&lt;&gt;"Constant"),AU$4-AU$94,AU$95-AU$94)))</f>
        <v/>
      </c>
      <c r="AV135" s="32">
        <f>MIN(1,IF(AV$4&lt;AV$94,0,AV$96+(AV$97-AV$96)/MAX(AV$95-AV$94,1)*IF(OR(AV$4&lt;=AV$95,LEFT(AV$98,8)&lt;&gt;"Constant"),AV$4-AV$94,AV$95-AV$94)))</f>
        <v/>
      </c>
      <c r="AW135" s="32">
        <f>MIN(1,IF(AW$4&lt;AW$94,0,AW$96+(AW$97-AW$96)/MAX(AW$95-AW$94,1)*IF(OR(AW$4&lt;=AW$95,LEFT(AW$98,8)&lt;&gt;"Constant"),AW$4-AW$94,AW$95-AW$94)))</f>
        <v/>
      </c>
      <c r="AX135" s="33">
        <f>MIN(1,PATH(AX$4,AX$94,AX$95,AX$96,AX$97,LEFT(AX$98,8)&lt;&gt;"Constant"))</f>
        <v/>
      </c>
    </row>
    <row r="136" hidden="1" outlineLevel="1">
      <c r="H136" s="34" t="inlineStr">
        <is>
          <t>Feebates (MTInputs rows 53-64; rates in USD/tCO2)</t>
        </is>
      </c>
    </row>
    <row r="137" hidden="1" outlineLevel="1">
      <c r="A137" s="5" t="inlineStr">
        <is>
          <t>fb.yr0</t>
        </is>
      </c>
      <c r="B137" s="5" t="inlineStr"/>
      <c r="C137" s="5" t="inlineStr"/>
      <c r="D137" s="8" t="n">
        <v>53</v>
      </c>
      <c r="H137" s="5">
        <f>INDEX(Variables!$B$5:$B$105,MATCH($A137,Variables!$A$5:$A$105,0))&amp;IF($C137="",""," | "&amp;INDEX(Mapping!$B$5:$B$26,MATCH($C137,Mapping!$A$5:$A$26,0))&amp;" | "&amp;INDEX(Mapping!$B$30:$B$41,MATCH($B137,Mapping!$A$30:$A$41,0)))</f>
        <v/>
      </c>
      <c r="I137" s="5">
        <f>INDEX(Variables!$C$5:$C$105,MATCH($A137,Variables!$A$5:$A$105,0))</f>
        <v/>
      </c>
      <c r="J137" s="5">
        <f>INDEX(Variables!$E$5:$E$105,MATCH($A137,Variables!$A$5:$A$105,0))</f>
        <v/>
      </c>
      <c r="K137" s="25">
        <f>LOWER(Settings!$C$4)&amp;".mit."&amp;$A137&amp;IF($C137="","","."&amp;$C137&amp;"."&amp;$B137)&amp;IF(INDEX(Variables!$D$5:$D$105,MATCH($A137,Variables!$A$5:$A$105,0))="","","."&amp;INDEX(Variables!$D$5:$D$105,MATCH($A137,Variables!$A$5:$A$105,0)))&amp;"."&amp;K$5</f>
        <v/>
      </c>
      <c r="L137" s="23">
        <f>INDEX(MTInputs!$J$1:$AZ$415,$D137,MATCH(L$5,MTInputs!$J$5:$AZ$5,0))</f>
        <v/>
      </c>
      <c r="M137" s="24">
        <f>INDEX(MTInputs!$J$1:$AZ$415,$D137,MATCH(M$5,MTInputs!$J$5:$AZ$5,0))</f>
        <v/>
      </c>
      <c r="N137" s="24">
        <f>INDEX(MTInputs!$J$1:$AZ$415,$D137,MATCH(N$5,MTInputs!$J$5:$AZ$5,0))</f>
        <v/>
      </c>
      <c r="O137" s="24">
        <f>INDEX(MTInputs!$J$1:$AZ$415,$D137,MATCH(O$5,MTInputs!$J$5:$AZ$5,0))</f>
        <v/>
      </c>
      <c r="P137" s="24">
        <f>INDEX(MTInputs!$J$1:$AZ$415,$D137,MATCH(P$5,MTInputs!$J$5:$AZ$5,0))</f>
        <v/>
      </c>
      <c r="Q137" s="24">
        <f>INDEX(MTInputs!$J$1:$AZ$415,$D137,MATCH(Q$5,MTInputs!$J$5:$AZ$5,0))</f>
        <v/>
      </c>
      <c r="R137" s="24">
        <f>INDEX(MTInputs!$J$1:$AZ$415,$D137,MATCH(R$5,MTInputs!$J$5:$AZ$5,0))</f>
        <v/>
      </c>
      <c r="S137" s="24">
        <f>INDEX(MTInputs!$J$1:$AZ$415,$D137,MATCH(S$5,MTInputs!$J$5:$AZ$5,0))</f>
        <v/>
      </c>
      <c r="T137" s="24">
        <f>INDEX(MTInputs!$J$1:$AZ$415,$D137,MATCH(T$5,MTInputs!$J$5:$AZ$5,0))</f>
        <v/>
      </c>
      <c r="U137" s="24">
        <f>INDEX(MTInputs!$J$1:$AZ$415,$D137,MATCH(U$5,MTInputs!$J$5:$AZ$5,0))</f>
        <v/>
      </c>
      <c r="V137" s="24">
        <f>INDEX(MTInputs!$J$1:$AZ$415,$D137,MATCH(V$5,MTInputs!$J$5:$AZ$5,0))</f>
        <v/>
      </c>
      <c r="W137" s="24">
        <f>INDEX(MTInputs!$J$1:$AZ$415,$D137,MATCH(W$5,MTInputs!$J$5:$AZ$5,0))</f>
        <v/>
      </c>
      <c r="X137" s="24">
        <f>INDEX(MTInputs!$J$1:$AZ$415,$D137,MATCH(X$5,MTInputs!$J$5:$AZ$5,0))</f>
        <v/>
      </c>
      <c r="Y137" s="24">
        <f>INDEX(MTInputs!$J$1:$AZ$415,$D137,MATCH(Y$5,MTInputs!$J$5:$AZ$5,0))</f>
        <v/>
      </c>
      <c r="Z137" s="24">
        <f>INDEX(MTInputs!$J$1:$AZ$415,$D137,MATCH(Z$5,MTInputs!$J$5:$AZ$5,0))</f>
        <v/>
      </c>
      <c r="AA137" s="24">
        <f>INDEX(MTInputs!$J$1:$AZ$415,$D137,MATCH(AA$5,MTInputs!$J$5:$AZ$5,0))</f>
        <v/>
      </c>
      <c r="AB137" s="24">
        <f>INDEX(MTInputs!$J$1:$AZ$415,$D137,MATCH(AB$5,MTInputs!$J$5:$AZ$5,0))</f>
        <v/>
      </c>
      <c r="AC137" s="24">
        <f>INDEX(MTInputs!$J$1:$AZ$415,$D137,MATCH(AC$5,MTInputs!$J$5:$AZ$5,0))</f>
        <v/>
      </c>
      <c r="AD137" s="24">
        <f>INDEX(MTInputs!$J$1:$AZ$415,$D137,MATCH(AD$5,MTInputs!$J$5:$AZ$5,0))</f>
        <v/>
      </c>
      <c r="AE137" s="25">
        <f>LOWER(Settings!$C$4)&amp;".mit."&amp;$A137&amp;IF($C137="","","."&amp;$C137&amp;"."&amp;$B137)&amp;IF(INDEX(Variables!$D$5:$D$105,MATCH($A137,Variables!$A$5:$A$105,0))="","","."&amp;INDEX(Variables!$D$5:$D$105,MATCH($A137,Variables!$A$5:$A$105,0)))&amp;"."&amp;AE$5</f>
        <v/>
      </c>
      <c r="AF137" s="23">
        <f>INDEX(MTInputs!$J$1:$AZ$415,$D137,MATCH(AF$5,MTInputs!$J$5:$AZ$5,0))</f>
        <v/>
      </c>
      <c r="AG137" s="24">
        <f>INDEX(MTInputs!$J$1:$AZ$415,$D137,MATCH(AG$5,MTInputs!$J$5:$AZ$5,0))</f>
        <v/>
      </c>
      <c r="AH137" s="24">
        <f>INDEX(MTInputs!$J$1:$AZ$415,$D137,MATCH(AH$5,MTInputs!$J$5:$AZ$5,0))</f>
        <v/>
      </c>
      <c r="AI137" s="24">
        <f>INDEX(MTInputs!$J$1:$AZ$415,$D137,MATCH(AI$5,MTInputs!$J$5:$AZ$5,0))</f>
        <v/>
      </c>
      <c r="AJ137" s="24">
        <f>INDEX(MTInputs!$J$1:$AZ$415,$D137,MATCH(AJ$5,MTInputs!$J$5:$AZ$5,0))</f>
        <v/>
      </c>
      <c r="AK137" s="24">
        <f>INDEX(MTInputs!$J$1:$AZ$415,$D137,MATCH(AK$5,MTInputs!$J$5:$AZ$5,0))</f>
        <v/>
      </c>
      <c r="AL137" s="24">
        <f>INDEX(MTInputs!$J$1:$AZ$415,$D137,MATCH(AL$5,MTInputs!$J$5:$AZ$5,0))</f>
        <v/>
      </c>
      <c r="AM137" s="24">
        <f>INDEX(MTInputs!$J$1:$AZ$415,$D137,MATCH(AM$5,MTInputs!$J$5:$AZ$5,0))</f>
        <v/>
      </c>
      <c r="AN137" s="24">
        <f>INDEX(MTInputs!$J$1:$AZ$415,$D137,MATCH(AN$5,MTInputs!$J$5:$AZ$5,0))</f>
        <v/>
      </c>
      <c r="AO137" s="24">
        <f>INDEX(MTInputs!$J$1:$AZ$415,$D137,MATCH(AO$5,MTInputs!$J$5:$AZ$5,0))</f>
        <v/>
      </c>
      <c r="AP137" s="24">
        <f>INDEX(MTInputs!$J$1:$AZ$415,$D137,MATCH(AP$5,MTInputs!$J$5:$AZ$5,0))</f>
        <v/>
      </c>
      <c r="AQ137" s="24">
        <f>INDEX(MTInputs!$J$1:$AZ$415,$D137,MATCH(AQ$5,MTInputs!$J$5:$AZ$5,0))</f>
        <v/>
      </c>
      <c r="AR137" s="24">
        <f>INDEX(MTInputs!$J$1:$AZ$415,$D137,MATCH(AR$5,MTInputs!$J$5:$AZ$5,0))</f>
        <v/>
      </c>
      <c r="AS137" s="24">
        <f>INDEX(MTInputs!$J$1:$AZ$415,$D137,MATCH(AS$5,MTInputs!$J$5:$AZ$5,0))</f>
        <v/>
      </c>
      <c r="AT137" s="24">
        <f>INDEX(MTInputs!$J$1:$AZ$415,$D137,MATCH(AT$5,MTInputs!$J$5:$AZ$5,0))</f>
        <v/>
      </c>
      <c r="AU137" s="24">
        <f>INDEX(MTInputs!$J$1:$AZ$415,$D137,MATCH(AU$5,MTInputs!$J$5:$AZ$5,0))</f>
        <v/>
      </c>
      <c r="AV137" s="24">
        <f>INDEX(MTInputs!$J$1:$AZ$415,$D137,MATCH(AV$5,MTInputs!$J$5:$AZ$5,0))</f>
        <v/>
      </c>
      <c r="AW137" s="24">
        <f>INDEX(MTInputs!$J$1:$AZ$415,$D137,MATCH(AW$5,MTInputs!$J$5:$AZ$5,0))</f>
        <v/>
      </c>
      <c r="AX137" s="24">
        <f>INDEX(MTInputs!$J$1:$AZ$415,$D137,MATCH(AX$5,MTInputs!$J$5:$AZ$5,0))</f>
        <v/>
      </c>
    </row>
    <row r="138" hidden="1" outlineLevel="1">
      <c r="A138" s="5" t="inlineStr">
        <is>
          <t>fb.yr1</t>
        </is>
      </c>
      <c r="B138" s="5" t="inlineStr"/>
      <c r="C138" s="5" t="inlineStr"/>
      <c r="D138" s="8" t="n">
        <v>54</v>
      </c>
      <c r="H138" s="5">
        <f>INDEX(Variables!$B$5:$B$105,MATCH($A138,Variables!$A$5:$A$105,0))&amp;IF($C138="",""," | "&amp;INDEX(Mapping!$B$5:$B$26,MATCH($C138,Mapping!$A$5:$A$26,0))&amp;" | "&amp;INDEX(Mapping!$B$30:$B$41,MATCH($B138,Mapping!$A$30:$A$41,0)))</f>
        <v/>
      </c>
      <c r="I138" s="5">
        <f>INDEX(Variables!$C$5:$C$105,MATCH($A138,Variables!$A$5:$A$105,0))</f>
        <v/>
      </c>
      <c r="J138" s="5">
        <f>INDEX(Variables!$E$5:$E$105,MATCH($A138,Variables!$A$5:$A$105,0))</f>
        <v/>
      </c>
      <c r="K138" s="25">
        <f>LOWER(Settings!$C$4)&amp;".mit."&amp;$A138&amp;IF($C138="","","."&amp;$C138&amp;"."&amp;$B138)&amp;IF(INDEX(Variables!$D$5:$D$105,MATCH($A138,Variables!$A$5:$A$105,0))="","","."&amp;INDEX(Variables!$D$5:$D$105,MATCH($A138,Variables!$A$5:$A$105,0)))&amp;"."&amp;K$5</f>
        <v/>
      </c>
      <c r="L138" s="23">
        <f>INDEX(MTInputs!$J$1:$AZ$415,$D138,MATCH(L$5,MTInputs!$J$5:$AZ$5,0))</f>
        <v/>
      </c>
      <c r="M138" s="24">
        <f>INDEX(MTInputs!$J$1:$AZ$415,$D138,MATCH(M$5,MTInputs!$J$5:$AZ$5,0))</f>
        <v/>
      </c>
      <c r="N138" s="24">
        <f>INDEX(MTInputs!$J$1:$AZ$415,$D138,MATCH(N$5,MTInputs!$J$5:$AZ$5,0))</f>
        <v/>
      </c>
      <c r="O138" s="24">
        <f>INDEX(MTInputs!$J$1:$AZ$415,$D138,MATCH(O$5,MTInputs!$J$5:$AZ$5,0))</f>
        <v/>
      </c>
      <c r="P138" s="24">
        <f>INDEX(MTInputs!$J$1:$AZ$415,$D138,MATCH(P$5,MTInputs!$J$5:$AZ$5,0))</f>
        <v/>
      </c>
      <c r="Q138" s="24">
        <f>INDEX(MTInputs!$J$1:$AZ$415,$D138,MATCH(Q$5,MTInputs!$J$5:$AZ$5,0))</f>
        <v/>
      </c>
      <c r="R138" s="24">
        <f>INDEX(MTInputs!$J$1:$AZ$415,$D138,MATCH(R$5,MTInputs!$J$5:$AZ$5,0))</f>
        <v/>
      </c>
      <c r="S138" s="24">
        <f>INDEX(MTInputs!$J$1:$AZ$415,$D138,MATCH(S$5,MTInputs!$J$5:$AZ$5,0))</f>
        <v/>
      </c>
      <c r="T138" s="24">
        <f>INDEX(MTInputs!$J$1:$AZ$415,$D138,MATCH(T$5,MTInputs!$J$5:$AZ$5,0))</f>
        <v/>
      </c>
      <c r="U138" s="24">
        <f>INDEX(MTInputs!$J$1:$AZ$415,$D138,MATCH(U$5,MTInputs!$J$5:$AZ$5,0))</f>
        <v/>
      </c>
      <c r="V138" s="24">
        <f>INDEX(MTInputs!$J$1:$AZ$415,$D138,MATCH(V$5,MTInputs!$J$5:$AZ$5,0))</f>
        <v/>
      </c>
      <c r="W138" s="24">
        <f>INDEX(MTInputs!$J$1:$AZ$415,$D138,MATCH(W$5,MTInputs!$J$5:$AZ$5,0))</f>
        <v/>
      </c>
      <c r="X138" s="24">
        <f>INDEX(MTInputs!$J$1:$AZ$415,$D138,MATCH(X$5,MTInputs!$J$5:$AZ$5,0))</f>
        <v/>
      </c>
      <c r="Y138" s="24">
        <f>INDEX(MTInputs!$J$1:$AZ$415,$D138,MATCH(Y$5,MTInputs!$J$5:$AZ$5,0))</f>
        <v/>
      </c>
      <c r="Z138" s="24">
        <f>INDEX(MTInputs!$J$1:$AZ$415,$D138,MATCH(Z$5,MTInputs!$J$5:$AZ$5,0))</f>
        <v/>
      </c>
      <c r="AA138" s="24">
        <f>INDEX(MTInputs!$J$1:$AZ$415,$D138,MATCH(AA$5,MTInputs!$J$5:$AZ$5,0))</f>
        <v/>
      </c>
      <c r="AB138" s="24">
        <f>INDEX(MTInputs!$J$1:$AZ$415,$D138,MATCH(AB$5,MTInputs!$J$5:$AZ$5,0))</f>
        <v/>
      </c>
      <c r="AC138" s="24">
        <f>INDEX(MTInputs!$J$1:$AZ$415,$D138,MATCH(AC$5,MTInputs!$J$5:$AZ$5,0))</f>
        <v/>
      </c>
      <c r="AD138" s="24">
        <f>INDEX(MTInputs!$J$1:$AZ$415,$D138,MATCH(AD$5,MTInputs!$J$5:$AZ$5,0))</f>
        <v/>
      </c>
      <c r="AE138" s="25">
        <f>LOWER(Settings!$C$4)&amp;".mit."&amp;$A138&amp;IF($C138="","","."&amp;$C138&amp;"."&amp;$B138)&amp;IF(INDEX(Variables!$D$5:$D$105,MATCH($A138,Variables!$A$5:$A$105,0))="","","."&amp;INDEX(Variables!$D$5:$D$105,MATCH($A138,Variables!$A$5:$A$105,0)))&amp;"."&amp;AE$5</f>
        <v/>
      </c>
      <c r="AF138" s="23">
        <f>INDEX(MTInputs!$J$1:$AZ$415,$D138,MATCH(AF$5,MTInputs!$J$5:$AZ$5,0))</f>
        <v/>
      </c>
      <c r="AG138" s="24">
        <f>INDEX(MTInputs!$J$1:$AZ$415,$D138,MATCH(AG$5,MTInputs!$J$5:$AZ$5,0))</f>
        <v/>
      </c>
      <c r="AH138" s="24">
        <f>INDEX(MTInputs!$J$1:$AZ$415,$D138,MATCH(AH$5,MTInputs!$J$5:$AZ$5,0))</f>
        <v/>
      </c>
      <c r="AI138" s="24">
        <f>INDEX(MTInputs!$J$1:$AZ$415,$D138,MATCH(AI$5,MTInputs!$J$5:$AZ$5,0))</f>
        <v/>
      </c>
      <c r="AJ138" s="24">
        <f>INDEX(MTInputs!$J$1:$AZ$415,$D138,MATCH(AJ$5,MTInputs!$J$5:$AZ$5,0))</f>
        <v/>
      </c>
      <c r="AK138" s="24">
        <f>INDEX(MTInputs!$J$1:$AZ$415,$D138,MATCH(AK$5,MTInputs!$J$5:$AZ$5,0))</f>
        <v/>
      </c>
      <c r="AL138" s="24">
        <f>INDEX(MTInputs!$J$1:$AZ$415,$D138,MATCH(AL$5,MTInputs!$J$5:$AZ$5,0))</f>
        <v/>
      </c>
      <c r="AM138" s="24">
        <f>INDEX(MTInputs!$J$1:$AZ$415,$D138,MATCH(AM$5,MTInputs!$J$5:$AZ$5,0))</f>
        <v/>
      </c>
      <c r="AN138" s="24">
        <f>INDEX(MTInputs!$J$1:$AZ$415,$D138,MATCH(AN$5,MTInputs!$J$5:$AZ$5,0))</f>
        <v/>
      </c>
      <c r="AO138" s="24">
        <f>INDEX(MTInputs!$J$1:$AZ$415,$D138,MATCH(AO$5,MTInputs!$J$5:$AZ$5,0))</f>
        <v/>
      </c>
      <c r="AP138" s="24">
        <f>INDEX(MTInputs!$J$1:$AZ$415,$D138,MATCH(AP$5,MTInputs!$J$5:$AZ$5,0))</f>
        <v/>
      </c>
      <c r="AQ138" s="24">
        <f>INDEX(MTInputs!$J$1:$AZ$415,$D138,MATCH(AQ$5,MTInputs!$J$5:$AZ$5,0))</f>
        <v/>
      </c>
      <c r="AR138" s="24">
        <f>INDEX(MTInputs!$J$1:$AZ$415,$D138,MATCH(AR$5,MTInputs!$J$5:$AZ$5,0))</f>
        <v/>
      </c>
      <c r="AS138" s="24">
        <f>INDEX(MTInputs!$J$1:$AZ$415,$D138,MATCH(AS$5,MTInputs!$J$5:$AZ$5,0))</f>
        <v/>
      </c>
      <c r="AT138" s="24">
        <f>INDEX(MTInputs!$J$1:$AZ$415,$D138,MATCH(AT$5,MTInputs!$J$5:$AZ$5,0))</f>
        <v/>
      </c>
      <c r="AU138" s="24">
        <f>INDEX(MTInputs!$J$1:$AZ$415,$D138,MATCH(AU$5,MTInputs!$J$5:$AZ$5,0))</f>
        <v/>
      </c>
      <c r="AV138" s="24">
        <f>INDEX(MTInputs!$J$1:$AZ$415,$D138,MATCH(AV$5,MTInputs!$J$5:$AZ$5,0))</f>
        <v/>
      </c>
      <c r="AW138" s="24">
        <f>INDEX(MTInputs!$J$1:$AZ$415,$D138,MATCH(AW$5,MTInputs!$J$5:$AZ$5,0))</f>
        <v/>
      </c>
      <c r="AX138" s="24">
        <f>INDEX(MTInputs!$J$1:$AZ$415,$D138,MATCH(AX$5,MTInputs!$J$5:$AZ$5,0))</f>
        <v/>
      </c>
    </row>
    <row r="139" hidden="1" outlineLevel="1">
      <c r="A139" s="5" t="inlineStr">
        <is>
          <t>fb.s</t>
        </is>
      </c>
      <c r="B139" s="5" t="inlineStr">
        <is>
          <t>all</t>
        </is>
      </c>
      <c r="C139" s="5" t="inlineStr">
        <is>
          <t>pow</t>
        </is>
      </c>
      <c r="D139" s="8" t="n">
        <v>56</v>
      </c>
      <c r="H139" s="5">
        <f>INDEX(Variables!$B$5:$B$105,MATCH($A139,Variables!$A$5:$A$105,0))&amp;IF($C139="",""," | "&amp;INDEX(Mapping!$B$5:$B$26,MATCH($C139,Mapping!$A$5:$A$26,0))&amp;" | "&amp;INDEX(Mapping!$B$30:$B$41,MATCH($B139,Mapping!$A$30:$A$41,0)))</f>
        <v/>
      </c>
      <c r="I139" s="5">
        <f>INDEX(Variables!$C$5:$C$105,MATCH($A139,Variables!$A$5:$A$105,0))</f>
        <v/>
      </c>
      <c r="J139" s="5">
        <f>INDEX(Variables!$E$5:$E$105,MATCH($A139,Variables!$A$5:$A$105,0))</f>
        <v/>
      </c>
      <c r="K139" s="25">
        <f>LOWER(Settings!$C$4)&amp;".mit."&amp;$A139&amp;IF($C139="","","."&amp;$C139&amp;"."&amp;$B139)&amp;IF(INDEX(Variables!$D$5:$D$105,MATCH($A139,Variables!$A$5:$A$105,0))="","","."&amp;INDEX(Variables!$D$5:$D$105,MATCH($A139,Variables!$A$5:$A$105,0)))&amp;"."&amp;K$5</f>
        <v/>
      </c>
      <c r="L139" s="35">
        <f>INDEX(MTInputs!$J$1:$AZ$415,$D139,MATCH(L$5,MTInputs!$J$5:$AZ$5,0))</f>
        <v/>
      </c>
      <c r="M139" s="36">
        <f>INDEX(MTInputs!$J$1:$AZ$415,$D139,MATCH(M$5,MTInputs!$J$5:$AZ$5,0))</f>
        <v/>
      </c>
      <c r="N139" s="36">
        <f>INDEX(MTInputs!$J$1:$AZ$415,$D139,MATCH(N$5,MTInputs!$J$5:$AZ$5,0))</f>
        <v/>
      </c>
      <c r="O139" s="36">
        <f>INDEX(MTInputs!$J$1:$AZ$415,$D139,MATCH(O$5,MTInputs!$J$5:$AZ$5,0))</f>
        <v/>
      </c>
      <c r="P139" s="36">
        <f>INDEX(MTInputs!$J$1:$AZ$415,$D139,MATCH(P$5,MTInputs!$J$5:$AZ$5,0))</f>
        <v/>
      </c>
      <c r="Q139" s="36">
        <f>INDEX(MTInputs!$J$1:$AZ$415,$D139,MATCH(Q$5,MTInputs!$J$5:$AZ$5,0))</f>
        <v/>
      </c>
      <c r="R139" s="36">
        <f>INDEX(MTInputs!$J$1:$AZ$415,$D139,MATCH(R$5,MTInputs!$J$5:$AZ$5,0))</f>
        <v/>
      </c>
      <c r="S139" s="36">
        <f>INDEX(MTInputs!$J$1:$AZ$415,$D139,MATCH(S$5,MTInputs!$J$5:$AZ$5,0))</f>
        <v/>
      </c>
      <c r="T139" s="36">
        <f>INDEX(MTInputs!$J$1:$AZ$415,$D139,MATCH(T$5,MTInputs!$J$5:$AZ$5,0))</f>
        <v/>
      </c>
      <c r="U139" s="36">
        <f>INDEX(MTInputs!$J$1:$AZ$415,$D139,MATCH(U$5,MTInputs!$J$5:$AZ$5,0))</f>
        <v/>
      </c>
      <c r="V139" s="36">
        <f>INDEX(MTInputs!$J$1:$AZ$415,$D139,MATCH(V$5,MTInputs!$J$5:$AZ$5,0))</f>
        <v/>
      </c>
      <c r="W139" s="36">
        <f>INDEX(MTInputs!$J$1:$AZ$415,$D139,MATCH(W$5,MTInputs!$J$5:$AZ$5,0))</f>
        <v/>
      </c>
      <c r="X139" s="36">
        <f>INDEX(MTInputs!$J$1:$AZ$415,$D139,MATCH(X$5,MTInputs!$J$5:$AZ$5,0))</f>
        <v/>
      </c>
      <c r="Y139" s="36">
        <f>INDEX(MTInputs!$J$1:$AZ$415,$D139,MATCH(Y$5,MTInputs!$J$5:$AZ$5,0))</f>
        <v/>
      </c>
      <c r="Z139" s="36">
        <f>INDEX(MTInputs!$J$1:$AZ$415,$D139,MATCH(Z$5,MTInputs!$J$5:$AZ$5,0))</f>
        <v/>
      </c>
      <c r="AA139" s="36">
        <f>INDEX(MTInputs!$J$1:$AZ$415,$D139,MATCH(AA$5,MTInputs!$J$5:$AZ$5,0))</f>
        <v/>
      </c>
      <c r="AB139" s="36">
        <f>INDEX(MTInputs!$J$1:$AZ$415,$D139,MATCH(AB$5,MTInputs!$J$5:$AZ$5,0))</f>
        <v/>
      </c>
      <c r="AC139" s="36">
        <f>INDEX(MTInputs!$J$1:$AZ$415,$D139,MATCH(AC$5,MTInputs!$J$5:$AZ$5,0))</f>
        <v/>
      </c>
      <c r="AD139" s="36">
        <f>INDEX(MTInputs!$J$1:$AZ$415,$D139,MATCH(AD$5,MTInputs!$J$5:$AZ$5,0))</f>
        <v/>
      </c>
      <c r="AE139" s="25">
        <f>LOWER(Settings!$C$4)&amp;".mit."&amp;$A139&amp;IF($C139="","","."&amp;$C139&amp;"."&amp;$B139)&amp;IF(INDEX(Variables!$D$5:$D$105,MATCH($A139,Variables!$A$5:$A$105,0))="","","."&amp;INDEX(Variables!$D$5:$D$105,MATCH($A139,Variables!$A$5:$A$105,0)))&amp;"."&amp;AE$5</f>
        <v/>
      </c>
      <c r="AF139" s="35">
        <f>INDEX(MTInputs!$J$1:$AZ$415,$D139,MATCH(AF$5,MTInputs!$J$5:$AZ$5,0))</f>
        <v/>
      </c>
      <c r="AG139" s="36">
        <f>INDEX(MTInputs!$J$1:$AZ$415,$D139,MATCH(AG$5,MTInputs!$J$5:$AZ$5,0))</f>
        <v/>
      </c>
      <c r="AH139" s="36">
        <f>INDEX(MTInputs!$J$1:$AZ$415,$D139,MATCH(AH$5,MTInputs!$J$5:$AZ$5,0))</f>
        <v/>
      </c>
      <c r="AI139" s="36">
        <f>INDEX(MTInputs!$J$1:$AZ$415,$D139,MATCH(AI$5,MTInputs!$J$5:$AZ$5,0))</f>
        <v/>
      </c>
      <c r="AJ139" s="36">
        <f>INDEX(MTInputs!$J$1:$AZ$415,$D139,MATCH(AJ$5,MTInputs!$J$5:$AZ$5,0))</f>
        <v/>
      </c>
      <c r="AK139" s="36">
        <f>INDEX(MTInputs!$J$1:$AZ$415,$D139,MATCH(AK$5,MTInputs!$J$5:$AZ$5,0))</f>
        <v/>
      </c>
      <c r="AL139" s="36">
        <f>INDEX(MTInputs!$J$1:$AZ$415,$D139,MATCH(AL$5,MTInputs!$J$5:$AZ$5,0))</f>
        <v/>
      </c>
      <c r="AM139" s="36">
        <f>INDEX(MTInputs!$J$1:$AZ$415,$D139,MATCH(AM$5,MTInputs!$J$5:$AZ$5,0))</f>
        <v/>
      </c>
      <c r="AN139" s="36">
        <f>INDEX(MTInputs!$J$1:$AZ$415,$D139,MATCH(AN$5,MTInputs!$J$5:$AZ$5,0))</f>
        <v/>
      </c>
      <c r="AO139" s="36">
        <f>INDEX(MTInputs!$J$1:$AZ$415,$D139,MATCH(AO$5,MTInputs!$J$5:$AZ$5,0))</f>
        <v/>
      </c>
      <c r="AP139" s="36">
        <f>INDEX(MTInputs!$J$1:$AZ$415,$D139,MATCH(AP$5,MTInputs!$J$5:$AZ$5,0))</f>
        <v/>
      </c>
      <c r="AQ139" s="36">
        <f>INDEX(MTInputs!$J$1:$AZ$415,$D139,MATCH(AQ$5,MTInputs!$J$5:$AZ$5,0))</f>
        <v/>
      </c>
      <c r="AR139" s="36">
        <f>INDEX(MTInputs!$J$1:$AZ$415,$D139,MATCH(AR$5,MTInputs!$J$5:$AZ$5,0))</f>
        <v/>
      </c>
      <c r="AS139" s="36">
        <f>INDEX(MTInputs!$J$1:$AZ$415,$D139,MATCH(AS$5,MTInputs!$J$5:$AZ$5,0))</f>
        <v/>
      </c>
      <c r="AT139" s="36">
        <f>INDEX(MTInputs!$J$1:$AZ$415,$D139,MATCH(AT$5,MTInputs!$J$5:$AZ$5,0))</f>
        <v/>
      </c>
      <c r="AU139" s="36">
        <f>INDEX(MTInputs!$J$1:$AZ$415,$D139,MATCH(AU$5,MTInputs!$J$5:$AZ$5,0))</f>
        <v/>
      </c>
      <c r="AV139" s="36">
        <f>INDEX(MTInputs!$J$1:$AZ$415,$D139,MATCH(AV$5,MTInputs!$J$5:$AZ$5,0))</f>
        <v/>
      </c>
      <c r="AW139" s="36">
        <f>INDEX(MTInputs!$J$1:$AZ$415,$D139,MATCH(AW$5,MTInputs!$J$5:$AZ$5,0))</f>
        <v/>
      </c>
      <c r="AX139" s="36">
        <f>INDEX(MTInputs!$J$1:$AZ$415,$D139,MATCH(AX$5,MTInputs!$J$5:$AZ$5,0))</f>
        <v/>
      </c>
    </row>
    <row r="140" hidden="1" outlineLevel="1">
      <c r="A140" s="5" t="inlineStr">
        <is>
          <t>fb.s</t>
        </is>
      </c>
      <c r="B140" s="5" t="inlineStr">
        <is>
          <t>all</t>
        </is>
      </c>
      <c r="C140" s="5" t="inlineStr">
        <is>
          <t>tra</t>
        </is>
      </c>
      <c r="D140" s="8" t="n">
        <v>57</v>
      </c>
      <c r="H140" s="5">
        <f>INDEX(Variables!$B$5:$B$105,MATCH($A140,Variables!$A$5:$A$105,0))&amp;IF($C140="",""," | "&amp;INDEX(Mapping!$B$5:$B$26,MATCH($C140,Mapping!$A$5:$A$26,0))&amp;" | "&amp;INDEX(Mapping!$B$30:$B$41,MATCH($B140,Mapping!$A$30:$A$41,0)))</f>
        <v/>
      </c>
      <c r="I140" s="5">
        <f>INDEX(Variables!$C$5:$C$105,MATCH($A140,Variables!$A$5:$A$105,0))</f>
        <v/>
      </c>
      <c r="J140" s="5">
        <f>INDEX(Variables!$E$5:$E$105,MATCH($A140,Variables!$A$5:$A$105,0))</f>
        <v/>
      </c>
      <c r="K140" s="25">
        <f>LOWER(Settings!$C$4)&amp;".mit."&amp;$A140&amp;IF($C140="","","."&amp;$C140&amp;"."&amp;$B140)&amp;IF(INDEX(Variables!$D$5:$D$105,MATCH($A140,Variables!$A$5:$A$105,0))="","","."&amp;INDEX(Variables!$D$5:$D$105,MATCH($A140,Variables!$A$5:$A$105,0)))&amp;"."&amp;K$5</f>
        <v/>
      </c>
      <c r="L140" s="35">
        <f>INDEX(MTInputs!$J$1:$AZ$415,$D140,MATCH(L$5,MTInputs!$J$5:$AZ$5,0))</f>
        <v/>
      </c>
      <c r="M140" s="36">
        <f>INDEX(MTInputs!$J$1:$AZ$415,$D140,MATCH(M$5,MTInputs!$J$5:$AZ$5,0))</f>
        <v/>
      </c>
      <c r="N140" s="36">
        <f>INDEX(MTInputs!$J$1:$AZ$415,$D140,MATCH(N$5,MTInputs!$J$5:$AZ$5,0))</f>
        <v/>
      </c>
      <c r="O140" s="36">
        <f>INDEX(MTInputs!$J$1:$AZ$415,$D140,MATCH(O$5,MTInputs!$J$5:$AZ$5,0))</f>
        <v/>
      </c>
      <c r="P140" s="36">
        <f>INDEX(MTInputs!$J$1:$AZ$415,$D140,MATCH(P$5,MTInputs!$J$5:$AZ$5,0))</f>
        <v/>
      </c>
      <c r="Q140" s="36">
        <f>INDEX(MTInputs!$J$1:$AZ$415,$D140,MATCH(Q$5,MTInputs!$J$5:$AZ$5,0))</f>
        <v/>
      </c>
      <c r="R140" s="36">
        <f>INDEX(MTInputs!$J$1:$AZ$415,$D140,MATCH(R$5,MTInputs!$J$5:$AZ$5,0))</f>
        <v/>
      </c>
      <c r="S140" s="36">
        <f>INDEX(MTInputs!$J$1:$AZ$415,$D140,MATCH(S$5,MTInputs!$J$5:$AZ$5,0))</f>
        <v/>
      </c>
      <c r="T140" s="36">
        <f>INDEX(MTInputs!$J$1:$AZ$415,$D140,MATCH(T$5,MTInputs!$J$5:$AZ$5,0))</f>
        <v/>
      </c>
      <c r="U140" s="36">
        <f>INDEX(MTInputs!$J$1:$AZ$415,$D140,MATCH(U$5,MTInputs!$J$5:$AZ$5,0))</f>
        <v/>
      </c>
      <c r="V140" s="36">
        <f>INDEX(MTInputs!$J$1:$AZ$415,$D140,MATCH(V$5,MTInputs!$J$5:$AZ$5,0))</f>
        <v/>
      </c>
      <c r="W140" s="36">
        <f>INDEX(MTInputs!$J$1:$AZ$415,$D140,MATCH(W$5,MTInputs!$J$5:$AZ$5,0))</f>
        <v/>
      </c>
      <c r="X140" s="36">
        <f>INDEX(MTInputs!$J$1:$AZ$415,$D140,MATCH(X$5,MTInputs!$J$5:$AZ$5,0))</f>
        <v/>
      </c>
      <c r="Y140" s="36">
        <f>INDEX(MTInputs!$J$1:$AZ$415,$D140,MATCH(Y$5,MTInputs!$J$5:$AZ$5,0))</f>
        <v/>
      </c>
      <c r="Z140" s="36">
        <f>INDEX(MTInputs!$J$1:$AZ$415,$D140,MATCH(Z$5,MTInputs!$J$5:$AZ$5,0))</f>
        <v/>
      </c>
      <c r="AA140" s="36">
        <f>INDEX(MTInputs!$J$1:$AZ$415,$D140,MATCH(AA$5,MTInputs!$J$5:$AZ$5,0))</f>
        <v/>
      </c>
      <c r="AB140" s="36">
        <f>INDEX(MTInputs!$J$1:$AZ$415,$D140,MATCH(AB$5,MTInputs!$J$5:$AZ$5,0))</f>
        <v/>
      </c>
      <c r="AC140" s="36">
        <f>INDEX(MTInputs!$J$1:$AZ$415,$D140,MATCH(AC$5,MTInputs!$J$5:$AZ$5,0))</f>
        <v/>
      </c>
      <c r="AD140" s="36">
        <f>INDEX(MTInputs!$J$1:$AZ$415,$D140,MATCH(AD$5,MTInputs!$J$5:$AZ$5,0))</f>
        <v/>
      </c>
      <c r="AE140" s="25">
        <f>LOWER(Settings!$C$4)&amp;".mit."&amp;$A140&amp;IF($C140="","","."&amp;$C140&amp;"."&amp;$B140)&amp;IF(INDEX(Variables!$D$5:$D$105,MATCH($A140,Variables!$A$5:$A$105,0))="","","."&amp;INDEX(Variables!$D$5:$D$105,MATCH($A140,Variables!$A$5:$A$105,0)))&amp;"."&amp;AE$5</f>
        <v/>
      </c>
      <c r="AF140" s="35">
        <f>INDEX(MTInputs!$J$1:$AZ$415,$D140,MATCH(AF$5,MTInputs!$J$5:$AZ$5,0))</f>
        <v/>
      </c>
      <c r="AG140" s="36">
        <f>INDEX(MTInputs!$J$1:$AZ$415,$D140,MATCH(AG$5,MTInputs!$J$5:$AZ$5,0))</f>
        <v/>
      </c>
      <c r="AH140" s="36">
        <f>INDEX(MTInputs!$J$1:$AZ$415,$D140,MATCH(AH$5,MTInputs!$J$5:$AZ$5,0))</f>
        <v/>
      </c>
      <c r="AI140" s="36">
        <f>INDEX(MTInputs!$J$1:$AZ$415,$D140,MATCH(AI$5,MTInputs!$J$5:$AZ$5,0))</f>
        <v/>
      </c>
      <c r="AJ140" s="36">
        <f>INDEX(MTInputs!$J$1:$AZ$415,$D140,MATCH(AJ$5,MTInputs!$J$5:$AZ$5,0))</f>
        <v/>
      </c>
      <c r="AK140" s="36">
        <f>INDEX(MTInputs!$J$1:$AZ$415,$D140,MATCH(AK$5,MTInputs!$J$5:$AZ$5,0))</f>
        <v/>
      </c>
      <c r="AL140" s="36">
        <f>INDEX(MTInputs!$J$1:$AZ$415,$D140,MATCH(AL$5,MTInputs!$J$5:$AZ$5,0))</f>
        <v/>
      </c>
      <c r="AM140" s="36">
        <f>INDEX(MTInputs!$J$1:$AZ$415,$D140,MATCH(AM$5,MTInputs!$J$5:$AZ$5,0))</f>
        <v/>
      </c>
      <c r="AN140" s="36">
        <f>INDEX(MTInputs!$J$1:$AZ$415,$D140,MATCH(AN$5,MTInputs!$J$5:$AZ$5,0))</f>
        <v/>
      </c>
      <c r="AO140" s="36">
        <f>INDEX(MTInputs!$J$1:$AZ$415,$D140,MATCH(AO$5,MTInputs!$J$5:$AZ$5,0))</f>
        <v/>
      </c>
      <c r="AP140" s="36">
        <f>INDEX(MTInputs!$J$1:$AZ$415,$D140,MATCH(AP$5,MTInputs!$J$5:$AZ$5,0))</f>
        <v/>
      </c>
      <c r="AQ140" s="36">
        <f>INDEX(MTInputs!$J$1:$AZ$415,$D140,MATCH(AQ$5,MTInputs!$J$5:$AZ$5,0))</f>
        <v/>
      </c>
      <c r="AR140" s="36">
        <f>INDEX(MTInputs!$J$1:$AZ$415,$D140,MATCH(AR$5,MTInputs!$J$5:$AZ$5,0))</f>
        <v/>
      </c>
      <c r="AS140" s="36">
        <f>INDEX(MTInputs!$J$1:$AZ$415,$D140,MATCH(AS$5,MTInputs!$J$5:$AZ$5,0))</f>
        <v/>
      </c>
      <c r="AT140" s="36">
        <f>INDEX(MTInputs!$J$1:$AZ$415,$D140,MATCH(AT$5,MTInputs!$J$5:$AZ$5,0))</f>
        <v/>
      </c>
      <c r="AU140" s="36">
        <f>INDEX(MTInputs!$J$1:$AZ$415,$D140,MATCH(AU$5,MTInputs!$J$5:$AZ$5,0))</f>
        <v/>
      </c>
      <c r="AV140" s="36">
        <f>INDEX(MTInputs!$J$1:$AZ$415,$D140,MATCH(AV$5,MTInputs!$J$5:$AZ$5,0))</f>
        <v/>
      </c>
      <c r="AW140" s="36">
        <f>INDEX(MTInputs!$J$1:$AZ$415,$D140,MATCH(AW$5,MTInputs!$J$5:$AZ$5,0))</f>
        <v/>
      </c>
      <c r="AX140" s="36">
        <f>INDEX(MTInputs!$J$1:$AZ$415,$D140,MATCH(AX$5,MTInputs!$J$5:$AZ$5,0))</f>
        <v/>
      </c>
    </row>
    <row r="141" hidden="1" outlineLevel="1">
      <c r="A141" s="5" t="inlineStr">
        <is>
          <t>fb.s</t>
        </is>
      </c>
      <c r="B141" s="5" t="inlineStr">
        <is>
          <t>all</t>
        </is>
      </c>
      <c r="C141" s="5" t="inlineStr">
        <is>
          <t>res</t>
        </is>
      </c>
      <c r="D141" s="8" t="n">
        <v>58</v>
      </c>
      <c r="H141" s="5">
        <f>INDEX(Variables!$B$5:$B$105,MATCH($A141,Variables!$A$5:$A$105,0))&amp;IF($C141="",""," | "&amp;INDEX(Mapping!$B$5:$B$26,MATCH($C141,Mapping!$A$5:$A$26,0))&amp;" | "&amp;INDEX(Mapping!$B$30:$B$41,MATCH($B141,Mapping!$A$30:$A$41,0)))</f>
        <v/>
      </c>
      <c r="I141" s="5">
        <f>INDEX(Variables!$C$5:$C$105,MATCH($A141,Variables!$A$5:$A$105,0))</f>
        <v/>
      </c>
      <c r="J141" s="5">
        <f>INDEX(Variables!$E$5:$E$105,MATCH($A141,Variables!$A$5:$A$105,0))</f>
        <v/>
      </c>
      <c r="K141" s="25">
        <f>LOWER(Settings!$C$4)&amp;".mit."&amp;$A141&amp;IF($C141="","","."&amp;$C141&amp;"."&amp;$B141)&amp;IF(INDEX(Variables!$D$5:$D$105,MATCH($A141,Variables!$A$5:$A$105,0))="","","."&amp;INDEX(Variables!$D$5:$D$105,MATCH($A141,Variables!$A$5:$A$105,0)))&amp;"."&amp;K$5</f>
        <v/>
      </c>
      <c r="L141" s="35">
        <f>INDEX(MTInputs!$J$1:$AZ$415,$D141,MATCH(L$5,MTInputs!$J$5:$AZ$5,0))</f>
        <v/>
      </c>
      <c r="M141" s="36">
        <f>INDEX(MTInputs!$J$1:$AZ$415,$D141,MATCH(M$5,MTInputs!$J$5:$AZ$5,0))</f>
        <v/>
      </c>
      <c r="N141" s="36">
        <f>INDEX(MTInputs!$J$1:$AZ$415,$D141,MATCH(N$5,MTInputs!$J$5:$AZ$5,0))</f>
        <v/>
      </c>
      <c r="O141" s="36">
        <f>INDEX(MTInputs!$J$1:$AZ$415,$D141,MATCH(O$5,MTInputs!$J$5:$AZ$5,0))</f>
        <v/>
      </c>
      <c r="P141" s="36">
        <f>INDEX(MTInputs!$J$1:$AZ$415,$D141,MATCH(P$5,MTInputs!$J$5:$AZ$5,0))</f>
        <v/>
      </c>
      <c r="Q141" s="36">
        <f>INDEX(MTInputs!$J$1:$AZ$415,$D141,MATCH(Q$5,MTInputs!$J$5:$AZ$5,0))</f>
        <v/>
      </c>
      <c r="R141" s="36">
        <f>INDEX(MTInputs!$J$1:$AZ$415,$D141,MATCH(R$5,MTInputs!$J$5:$AZ$5,0))</f>
        <v/>
      </c>
      <c r="S141" s="36">
        <f>INDEX(MTInputs!$J$1:$AZ$415,$D141,MATCH(S$5,MTInputs!$J$5:$AZ$5,0))</f>
        <v/>
      </c>
      <c r="T141" s="36">
        <f>INDEX(MTInputs!$J$1:$AZ$415,$D141,MATCH(T$5,MTInputs!$J$5:$AZ$5,0))</f>
        <v/>
      </c>
      <c r="U141" s="36">
        <f>INDEX(MTInputs!$J$1:$AZ$415,$D141,MATCH(U$5,MTInputs!$J$5:$AZ$5,0))</f>
        <v/>
      </c>
      <c r="V141" s="36">
        <f>INDEX(MTInputs!$J$1:$AZ$415,$D141,MATCH(V$5,MTInputs!$J$5:$AZ$5,0))</f>
        <v/>
      </c>
      <c r="W141" s="36">
        <f>INDEX(MTInputs!$J$1:$AZ$415,$D141,MATCH(W$5,MTInputs!$J$5:$AZ$5,0))</f>
        <v/>
      </c>
      <c r="X141" s="36">
        <f>INDEX(MTInputs!$J$1:$AZ$415,$D141,MATCH(X$5,MTInputs!$J$5:$AZ$5,0))</f>
        <v/>
      </c>
      <c r="Y141" s="36">
        <f>INDEX(MTInputs!$J$1:$AZ$415,$D141,MATCH(Y$5,MTInputs!$J$5:$AZ$5,0))</f>
        <v/>
      </c>
      <c r="Z141" s="36">
        <f>INDEX(MTInputs!$J$1:$AZ$415,$D141,MATCH(Z$5,MTInputs!$J$5:$AZ$5,0))</f>
        <v/>
      </c>
      <c r="AA141" s="36">
        <f>INDEX(MTInputs!$J$1:$AZ$415,$D141,MATCH(AA$5,MTInputs!$J$5:$AZ$5,0))</f>
        <v/>
      </c>
      <c r="AB141" s="36">
        <f>INDEX(MTInputs!$J$1:$AZ$415,$D141,MATCH(AB$5,MTInputs!$J$5:$AZ$5,0))</f>
        <v/>
      </c>
      <c r="AC141" s="36">
        <f>INDEX(MTInputs!$J$1:$AZ$415,$D141,MATCH(AC$5,MTInputs!$J$5:$AZ$5,0))</f>
        <v/>
      </c>
      <c r="AD141" s="36">
        <f>INDEX(MTInputs!$J$1:$AZ$415,$D141,MATCH(AD$5,MTInputs!$J$5:$AZ$5,0))</f>
        <v/>
      </c>
      <c r="AE141" s="25">
        <f>LOWER(Settings!$C$4)&amp;".mit."&amp;$A141&amp;IF($C141="","","."&amp;$C141&amp;"."&amp;$B141)&amp;IF(INDEX(Variables!$D$5:$D$105,MATCH($A141,Variables!$A$5:$A$105,0))="","","."&amp;INDEX(Variables!$D$5:$D$105,MATCH($A141,Variables!$A$5:$A$105,0)))&amp;"."&amp;AE$5</f>
        <v/>
      </c>
      <c r="AF141" s="35">
        <f>INDEX(MTInputs!$J$1:$AZ$415,$D141,MATCH(AF$5,MTInputs!$J$5:$AZ$5,0))</f>
        <v/>
      </c>
      <c r="AG141" s="36">
        <f>INDEX(MTInputs!$J$1:$AZ$415,$D141,MATCH(AG$5,MTInputs!$J$5:$AZ$5,0))</f>
        <v/>
      </c>
      <c r="AH141" s="36">
        <f>INDEX(MTInputs!$J$1:$AZ$415,$D141,MATCH(AH$5,MTInputs!$J$5:$AZ$5,0))</f>
        <v/>
      </c>
      <c r="AI141" s="36">
        <f>INDEX(MTInputs!$J$1:$AZ$415,$D141,MATCH(AI$5,MTInputs!$J$5:$AZ$5,0))</f>
        <v/>
      </c>
      <c r="AJ141" s="36">
        <f>INDEX(MTInputs!$J$1:$AZ$415,$D141,MATCH(AJ$5,MTInputs!$J$5:$AZ$5,0))</f>
        <v/>
      </c>
      <c r="AK141" s="36">
        <f>INDEX(MTInputs!$J$1:$AZ$415,$D141,MATCH(AK$5,MTInputs!$J$5:$AZ$5,0))</f>
        <v/>
      </c>
      <c r="AL141" s="36">
        <f>INDEX(MTInputs!$J$1:$AZ$415,$D141,MATCH(AL$5,MTInputs!$J$5:$AZ$5,0))</f>
        <v/>
      </c>
      <c r="AM141" s="36">
        <f>INDEX(MTInputs!$J$1:$AZ$415,$D141,MATCH(AM$5,MTInputs!$J$5:$AZ$5,0))</f>
        <v/>
      </c>
      <c r="AN141" s="36">
        <f>INDEX(MTInputs!$J$1:$AZ$415,$D141,MATCH(AN$5,MTInputs!$J$5:$AZ$5,0))</f>
        <v/>
      </c>
      <c r="AO141" s="36">
        <f>INDEX(MTInputs!$J$1:$AZ$415,$D141,MATCH(AO$5,MTInputs!$J$5:$AZ$5,0))</f>
        <v/>
      </c>
      <c r="AP141" s="36">
        <f>INDEX(MTInputs!$J$1:$AZ$415,$D141,MATCH(AP$5,MTInputs!$J$5:$AZ$5,0))</f>
        <v/>
      </c>
      <c r="AQ141" s="36">
        <f>INDEX(MTInputs!$J$1:$AZ$415,$D141,MATCH(AQ$5,MTInputs!$J$5:$AZ$5,0))</f>
        <v/>
      </c>
      <c r="AR141" s="36">
        <f>INDEX(MTInputs!$J$1:$AZ$415,$D141,MATCH(AR$5,MTInputs!$J$5:$AZ$5,0))</f>
        <v/>
      </c>
      <c r="AS141" s="36">
        <f>INDEX(MTInputs!$J$1:$AZ$415,$D141,MATCH(AS$5,MTInputs!$J$5:$AZ$5,0))</f>
        <v/>
      </c>
      <c r="AT141" s="36">
        <f>INDEX(MTInputs!$J$1:$AZ$415,$D141,MATCH(AT$5,MTInputs!$J$5:$AZ$5,0))</f>
        <v/>
      </c>
      <c r="AU141" s="36">
        <f>INDEX(MTInputs!$J$1:$AZ$415,$D141,MATCH(AU$5,MTInputs!$J$5:$AZ$5,0))</f>
        <v/>
      </c>
      <c r="AV141" s="36">
        <f>INDEX(MTInputs!$J$1:$AZ$415,$D141,MATCH(AV$5,MTInputs!$J$5:$AZ$5,0))</f>
        <v/>
      </c>
      <c r="AW141" s="36">
        <f>INDEX(MTInputs!$J$1:$AZ$415,$D141,MATCH(AW$5,MTInputs!$J$5:$AZ$5,0))</f>
        <v/>
      </c>
      <c r="AX141" s="36">
        <f>INDEX(MTInputs!$J$1:$AZ$415,$D141,MATCH(AX$5,MTInputs!$J$5:$AZ$5,0))</f>
        <v/>
      </c>
    </row>
    <row r="142" hidden="1" outlineLevel="1">
      <c r="A142" s="5" t="inlineStr">
        <is>
          <t>fb.s</t>
        </is>
      </c>
      <c r="B142" s="5" t="inlineStr">
        <is>
          <t>all</t>
        </is>
      </c>
      <c r="C142" s="5" t="inlineStr">
        <is>
          <t>ind</t>
        </is>
      </c>
      <c r="D142" s="8" t="n">
        <v>59</v>
      </c>
      <c r="H142" s="5">
        <f>INDEX(Variables!$B$5:$B$105,MATCH($A142,Variables!$A$5:$A$105,0))&amp;IF($C142="",""," | "&amp;INDEX(Mapping!$B$5:$B$26,MATCH($C142,Mapping!$A$5:$A$26,0))&amp;" | "&amp;INDEX(Mapping!$B$30:$B$41,MATCH($B142,Mapping!$A$30:$A$41,0)))</f>
        <v/>
      </c>
      <c r="I142" s="5">
        <f>INDEX(Variables!$C$5:$C$105,MATCH($A142,Variables!$A$5:$A$105,0))</f>
        <v/>
      </c>
      <c r="J142" s="5">
        <f>INDEX(Variables!$E$5:$E$105,MATCH($A142,Variables!$A$5:$A$105,0))</f>
        <v/>
      </c>
      <c r="K142" s="25">
        <f>LOWER(Settings!$C$4)&amp;".mit."&amp;$A142&amp;IF($C142="","","."&amp;$C142&amp;"."&amp;$B142)&amp;IF(INDEX(Variables!$D$5:$D$105,MATCH($A142,Variables!$A$5:$A$105,0))="","","."&amp;INDEX(Variables!$D$5:$D$105,MATCH($A142,Variables!$A$5:$A$105,0)))&amp;"."&amp;K$5</f>
        <v/>
      </c>
      <c r="L142" s="35">
        <f>INDEX(MTInputs!$J$1:$AZ$415,$D142,MATCH(L$5,MTInputs!$J$5:$AZ$5,0))</f>
        <v/>
      </c>
      <c r="M142" s="36">
        <f>INDEX(MTInputs!$J$1:$AZ$415,$D142,MATCH(M$5,MTInputs!$J$5:$AZ$5,0))</f>
        <v/>
      </c>
      <c r="N142" s="36">
        <f>INDEX(MTInputs!$J$1:$AZ$415,$D142,MATCH(N$5,MTInputs!$J$5:$AZ$5,0))</f>
        <v/>
      </c>
      <c r="O142" s="36">
        <f>INDEX(MTInputs!$J$1:$AZ$415,$D142,MATCH(O$5,MTInputs!$J$5:$AZ$5,0))</f>
        <v/>
      </c>
      <c r="P142" s="36">
        <f>INDEX(MTInputs!$J$1:$AZ$415,$D142,MATCH(P$5,MTInputs!$J$5:$AZ$5,0))</f>
        <v/>
      </c>
      <c r="Q142" s="36">
        <f>INDEX(MTInputs!$J$1:$AZ$415,$D142,MATCH(Q$5,MTInputs!$J$5:$AZ$5,0))</f>
        <v/>
      </c>
      <c r="R142" s="36">
        <f>INDEX(MTInputs!$J$1:$AZ$415,$D142,MATCH(R$5,MTInputs!$J$5:$AZ$5,0))</f>
        <v/>
      </c>
      <c r="S142" s="36">
        <f>INDEX(MTInputs!$J$1:$AZ$415,$D142,MATCH(S$5,MTInputs!$J$5:$AZ$5,0))</f>
        <v/>
      </c>
      <c r="T142" s="36">
        <f>INDEX(MTInputs!$J$1:$AZ$415,$D142,MATCH(T$5,MTInputs!$J$5:$AZ$5,0))</f>
        <v/>
      </c>
      <c r="U142" s="36">
        <f>INDEX(MTInputs!$J$1:$AZ$415,$D142,MATCH(U$5,MTInputs!$J$5:$AZ$5,0))</f>
        <v/>
      </c>
      <c r="V142" s="36">
        <f>INDEX(MTInputs!$J$1:$AZ$415,$D142,MATCH(V$5,MTInputs!$J$5:$AZ$5,0))</f>
        <v/>
      </c>
      <c r="W142" s="36">
        <f>INDEX(MTInputs!$J$1:$AZ$415,$D142,MATCH(W$5,MTInputs!$J$5:$AZ$5,0))</f>
        <v/>
      </c>
      <c r="X142" s="36">
        <f>INDEX(MTInputs!$J$1:$AZ$415,$D142,MATCH(X$5,MTInputs!$J$5:$AZ$5,0))</f>
        <v/>
      </c>
      <c r="Y142" s="36">
        <f>INDEX(MTInputs!$J$1:$AZ$415,$D142,MATCH(Y$5,MTInputs!$J$5:$AZ$5,0))</f>
        <v/>
      </c>
      <c r="Z142" s="36">
        <f>INDEX(MTInputs!$J$1:$AZ$415,$D142,MATCH(Z$5,MTInputs!$J$5:$AZ$5,0))</f>
        <v/>
      </c>
      <c r="AA142" s="36">
        <f>INDEX(MTInputs!$J$1:$AZ$415,$D142,MATCH(AA$5,MTInputs!$J$5:$AZ$5,0))</f>
        <v/>
      </c>
      <c r="AB142" s="36">
        <f>INDEX(MTInputs!$J$1:$AZ$415,$D142,MATCH(AB$5,MTInputs!$J$5:$AZ$5,0))</f>
        <v/>
      </c>
      <c r="AC142" s="36">
        <f>INDEX(MTInputs!$J$1:$AZ$415,$D142,MATCH(AC$5,MTInputs!$J$5:$AZ$5,0))</f>
        <v/>
      </c>
      <c r="AD142" s="36">
        <f>INDEX(MTInputs!$J$1:$AZ$415,$D142,MATCH(AD$5,MTInputs!$J$5:$AZ$5,0))</f>
        <v/>
      </c>
      <c r="AE142" s="25">
        <f>LOWER(Settings!$C$4)&amp;".mit."&amp;$A142&amp;IF($C142="","","."&amp;$C142&amp;"."&amp;$B142)&amp;IF(INDEX(Variables!$D$5:$D$105,MATCH($A142,Variables!$A$5:$A$105,0))="","","."&amp;INDEX(Variables!$D$5:$D$105,MATCH($A142,Variables!$A$5:$A$105,0)))&amp;"."&amp;AE$5</f>
        <v/>
      </c>
      <c r="AF142" s="35">
        <f>INDEX(MTInputs!$J$1:$AZ$415,$D142,MATCH(AF$5,MTInputs!$J$5:$AZ$5,0))</f>
        <v/>
      </c>
      <c r="AG142" s="36">
        <f>INDEX(MTInputs!$J$1:$AZ$415,$D142,MATCH(AG$5,MTInputs!$J$5:$AZ$5,0))</f>
        <v/>
      </c>
      <c r="AH142" s="36">
        <f>INDEX(MTInputs!$J$1:$AZ$415,$D142,MATCH(AH$5,MTInputs!$J$5:$AZ$5,0))</f>
        <v/>
      </c>
      <c r="AI142" s="36">
        <f>INDEX(MTInputs!$J$1:$AZ$415,$D142,MATCH(AI$5,MTInputs!$J$5:$AZ$5,0))</f>
        <v/>
      </c>
      <c r="AJ142" s="36">
        <f>INDEX(MTInputs!$J$1:$AZ$415,$D142,MATCH(AJ$5,MTInputs!$J$5:$AZ$5,0))</f>
        <v/>
      </c>
      <c r="AK142" s="36">
        <f>INDEX(MTInputs!$J$1:$AZ$415,$D142,MATCH(AK$5,MTInputs!$J$5:$AZ$5,0))</f>
        <v/>
      </c>
      <c r="AL142" s="36">
        <f>INDEX(MTInputs!$J$1:$AZ$415,$D142,MATCH(AL$5,MTInputs!$J$5:$AZ$5,0))</f>
        <v/>
      </c>
      <c r="AM142" s="36">
        <f>INDEX(MTInputs!$J$1:$AZ$415,$D142,MATCH(AM$5,MTInputs!$J$5:$AZ$5,0))</f>
        <v/>
      </c>
      <c r="AN142" s="36">
        <f>INDEX(MTInputs!$J$1:$AZ$415,$D142,MATCH(AN$5,MTInputs!$J$5:$AZ$5,0))</f>
        <v/>
      </c>
      <c r="AO142" s="36">
        <f>INDEX(MTInputs!$J$1:$AZ$415,$D142,MATCH(AO$5,MTInputs!$J$5:$AZ$5,0))</f>
        <v/>
      </c>
      <c r="AP142" s="36">
        <f>INDEX(MTInputs!$J$1:$AZ$415,$D142,MATCH(AP$5,MTInputs!$J$5:$AZ$5,0))</f>
        <v/>
      </c>
      <c r="AQ142" s="36">
        <f>INDEX(MTInputs!$J$1:$AZ$415,$D142,MATCH(AQ$5,MTInputs!$J$5:$AZ$5,0))</f>
        <v/>
      </c>
      <c r="AR142" s="36">
        <f>INDEX(MTInputs!$J$1:$AZ$415,$D142,MATCH(AR$5,MTInputs!$J$5:$AZ$5,0))</f>
        <v/>
      </c>
      <c r="AS142" s="36">
        <f>INDEX(MTInputs!$J$1:$AZ$415,$D142,MATCH(AS$5,MTInputs!$J$5:$AZ$5,0))</f>
        <v/>
      </c>
      <c r="AT142" s="36">
        <f>INDEX(MTInputs!$J$1:$AZ$415,$D142,MATCH(AT$5,MTInputs!$J$5:$AZ$5,0))</f>
        <v/>
      </c>
      <c r="AU142" s="36">
        <f>INDEX(MTInputs!$J$1:$AZ$415,$D142,MATCH(AU$5,MTInputs!$J$5:$AZ$5,0))</f>
        <v/>
      </c>
      <c r="AV142" s="36">
        <f>INDEX(MTInputs!$J$1:$AZ$415,$D142,MATCH(AV$5,MTInputs!$J$5:$AZ$5,0))</f>
        <v/>
      </c>
      <c r="AW142" s="36">
        <f>INDEX(MTInputs!$J$1:$AZ$415,$D142,MATCH(AW$5,MTInputs!$J$5:$AZ$5,0))</f>
        <v/>
      </c>
      <c r="AX142" s="36">
        <f>INDEX(MTInputs!$J$1:$AZ$415,$D142,MATCH(AX$5,MTInputs!$J$5:$AZ$5,0))</f>
        <v/>
      </c>
    </row>
    <row r="143" hidden="1" outlineLevel="1">
      <c r="A143" s="5" t="inlineStr">
        <is>
          <t>fb.t</t>
        </is>
      </c>
      <c r="B143" s="5" t="inlineStr">
        <is>
          <t>all</t>
        </is>
      </c>
      <c r="C143" s="5" t="inlineStr">
        <is>
          <t>pow</t>
        </is>
      </c>
      <c r="D143" s="8" t="n">
        <v>61</v>
      </c>
      <c r="H143" s="5">
        <f>INDEX(Variables!$B$5:$B$105,MATCH($A143,Variables!$A$5:$A$105,0))&amp;IF($C143="",""," | "&amp;INDEX(Mapping!$B$5:$B$26,MATCH($C143,Mapping!$A$5:$A$26,0))&amp;" | "&amp;INDEX(Mapping!$B$30:$B$41,MATCH($B143,Mapping!$A$30:$A$41,0)))</f>
        <v/>
      </c>
      <c r="I143" s="5">
        <f>INDEX(Variables!$C$5:$C$105,MATCH($A143,Variables!$A$5:$A$105,0))</f>
        <v/>
      </c>
      <c r="J143" s="5">
        <f>INDEX(Variables!$E$5:$E$105,MATCH($A143,Variables!$A$5:$A$105,0))</f>
        <v/>
      </c>
      <c r="K143" s="25">
        <f>LOWER(Settings!$C$4)&amp;".mit."&amp;$A143&amp;IF($C143="","","."&amp;$C143&amp;"."&amp;$B143)&amp;IF(INDEX(Variables!$D$5:$D$105,MATCH($A143,Variables!$A$5:$A$105,0))="","","."&amp;INDEX(Variables!$D$5:$D$105,MATCH($A143,Variables!$A$5:$A$105,0)))&amp;"."&amp;K$5</f>
        <v/>
      </c>
      <c r="L143" s="35">
        <f>INDEX(MTInputs!$J$1:$AZ$415,$D143,MATCH(L$5,MTInputs!$J$5:$AZ$5,0))</f>
        <v/>
      </c>
      <c r="M143" s="36">
        <f>INDEX(MTInputs!$J$1:$AZ$415,$D143,MATCH(M$5,MTInputs!$J$5:$AZ$5,0))</f>
        <v/>
      </c>
      <c r="N143" s="36">
        <f>INDEX(MTInputs!$J$1:$AZ$415,$D143,MATCH(N$5,MTInputs!$J$5:$AZ$5,0))</f>
        <v/>
      </c>
      <c r="O143" s="36">
        <f>INDEX(MTInputs!$J$1:$AZ$415,$D143,MATCH(O$5,MTInputs!$J$5:$AZ$5,0))</f>
        <v/>
      </c>
      <c r="P143" s="36">
        <f>INDEX(MTInputs!$J$1:$AZ$415,$D143,MATCH(P$5,MTInputs!$J$5:$AZ$5,0))</f>
        <v/>
      </c>
      <c r="Q143" s="36">
        <f>INDEX(MTInputs!$J$1:$AZ$415,$D143,MATCH(Q$5,MTInputs!$J$5:$AZ$5,0))</f>
        <v/>
      </c>
      <c r="R143" s="36">
        <f>INDEX(MTInputs!$J$1:$AZ$415,$D143,MATCH(R$5,MTInputs!$J$5:$AZ$5,0))</f>
        <v/>
      </c>
      <c r="S143" s="36">
        <f>INDEX(MTInputs!$J$1:$AZ$415,$D143,MATCH(S$5,MTInputs!$J$5:$AZ$5,0))</f>
        <v/>
      </c>
      <c r="T143" s="36">
        <f>INDEX(MTInputs!$J$1:$AZ$415,$D143,MATCH(T$5,MTInputs!$J$5:$AZ$5,0))</f>
        <v/>
      </c>
      <c r="U143" s="36">
        <f>INDEX(MTInputs!$J$1:$AZ$415,$D143,MATCH(U$5,MTInputs!$J$5:$AZ$5,0))</f>
        <v/>
      </c>
      <c r="V143" s="36">
        <f>INDEX(MTInputs!$J$1:$AZ$415,$D143,MATCH(V$5,MTInputs!$J$5:$AZ$5,0))</f>
        <v/>
      </c>
      <c r="W143" s="36">
        <f>INDEX(MTInputs!$J$1:$AZ$415,$D143,MATCH(W$5,MTInputs!$J$5:$AZ$5,0))</f>
        <v/>
      </c>
      <c r="X143" s="36">
        <f>INDEX(MTInputs!$J$1:$AZ$415,$D143,MATCH(X$5,MTInputs!$J$5:$AZ$5,0))</f>
        <v/>
      </c>
      <c r="Y143" s="36">
        <f>INDEX(MTInputs!$J$1:$AZ$415,$D143,MATCH(Y$5,MTInputs!$J$5:$AZ$5,0))</f>
        <v/>
      </c>
      <c r="Z143" s="36">
        <f>INDEX(MTInputs!$J$1:$AZ$415,$D143,MATCH(Z$5,MTInputs!$J$5:$AZ$5,0))</f>
        <v/>
      </c>
      <c r="AA143" s="36">
        <f>INDEX(MTInputs!$J$1:$AZ$415,$D143,MATCH(AA$5,MTInputs!$J$5:$AZ$5,0))</f>
        <v/>
      </c>
      <c r="AB143" s="36">
        <f>INDEX(MTInputs!$J$1:$AZ$415,$D143,MATCH(AB$5,MTInputs!$J$5:$AZ$5,0))</f>
        <v/>
      </c>
      <c r="AC143" s="36">
        <f>INDEX(MTInputs!$J$1:$AZ$415,$D143,MATCH(AC$5,MTInputs!$J$5:$AZ$5,0))</f>
        <v/>
      </c>
      <c r="AD143" s="36">
        <f>INDEX(MTInputs!$J$1:$AZ$415,$D143,MATCH(AD$5,MTInputs!$J$5:$AZ$5,0))</f>
        <v/>
      </c>
      <c r="AE143" s="25">
        <f>LOWER(Settings!$C$4)&amp;".mit."&amp;$A143&amp;IF($C143="","","."&amp;$C143&amp;"."&amp;$B143)&amp;IF(INDEX(Variables!$D$5:$D$105,MATCH($A143,Variables!$A$5:$A$105,0))="","","."&amp;INDEX(Variables!$D$5:$D$105,MATCH($A143,Variables!$A$5:$A$105,0)))&amp;"."&amp;AE$5</f>
        <v/>
      </c>
      <c r="AF143" s="35">
        <f>INDEX(MTInputs!$J$1:$AZ$415,$D143,MATCH(AF$5,MTInputs!$J$5:$AZ$5,0))</f>
        <v/>
      </c>
      <c r="AG143" s="36">
        <f>INDEX(MTInputs!$J$1:$AZ$415,$D143,MATCH(AG$5,MTInputs!$J$5:$AZ$5,0))</f>
        <v/>
      </c>
      <c r="AH143" s="36">
        <f>INDEX(MTInputs!$J$1:$AZ$415,$D143,MATCH(AH$5,MTInputs!$J$5:$AZ$5,0))</f>
        <v/>
      </c>
      <c r="AI143" s="36">
        <f>INDEX(MTInputs!$J$1:$AZ$415,$D143,MATCH(AI$5,MTInputs!$J$5:$AZ$5,0))</f>
        <v/>
      </c>
      <c r="AJ143" s="36">
        <f>INDEX(MTInputs!$J$1:$AZ$415,$D143,MATCH(AJ$5,MTInputs!$J$5:$AZ$5,0))</f>
        <v/>
      </c>
      <c r="AK143" s="36">
        <f>INDEX(MTInputs!$J$1:$AZ$415,$D143,MATCH(AK$5,MTInputs!$J$5:$AZ$5,0))</f>
        <v/>
      </c>
      <c r="AL143" s="36">
        <f>INDEX(MTInputs!$J$1:$AZ$415,$D143,MATCH(AL$5,MTInputs!$J$5:$AZ$5,0))</f>
        <v/>
      </c>
      <c r="AM143" s="36">
        <f>INDEX(MTInputs!$J$1:$AZ$415,$D143,MATCH(AM$5,MTInputs!$J$5:$AZ$5,0))</f>
        <v/>
      </c>
      <c r="AN143" s="36">
        <f>INDEX(MTInputs!$J$1:$AZ$415,$D143,MATCH(AN$5,MTInputs!$J$5:$AZ$5,0))</f>
        <v/>
      </c>
      <c r="AO143" s="36">
        <f>INDEX(MTInputs!$J$1:$AZ$415,$D143,MATCH(AO$5,MTInputs!$J$5:$AZ$5,0))</f>
        <v/>
      </c>
      <c r="AP143" s="36">
        <f>INDEX(MTInputs!$J$1:$AZ$415,$D143,MATCH(AP$5,MTInputs!$J$5:$AZ$5,0))</f>
        <v/>
      </c>
      <c r="AQ143" s="36">
        <f>INDEX(MTInputs!$J$1:$AZ$415,$D143,MATCH(AQ$5,MTInputs!$J$5:$AZ$5,0))</f>
        <v/>
      </c>
      <c r="AR143" s="36">
        <f>INDEX(MTInputs!$J$1:$AZ$415,$D143,MATCH(AR$5,MTInputs!$J$5:$AZ$5,0))</f>
        <v/>
      </c>
      <c r="AS143" s="36">
        <f>INDEX(MTInputs!$J$1:$AZ$415,$D143,MATCH(AS$5,MTInputs!$J$5:$AZ$5,0))</f>
        <v/>
      </c>
      <c r="AT143" s="36">
        <f>INDEX(MTInputs!$J$1:$AZ$415,$D143,MATCH(AT$5,MTInputs!$J$5:$AZ$5,0))</f>
        <v/>
      </c>
      <c r="AU143" s="36">
        <f>INDEX(MTInputs!$J$1:$AZ$415,$D143,MATCH(AU$5,MTInputs!$J$5:$AZ$5,0))</f>
        <v/>
      </c>
      <c r="AV143" s="36">
        <f>INDEX(MTInputs!$J$1:$AZ$415,$D143,MATCH(AV$5,MTInputs!$J$5:$AZ$5,0))</f>
        <v/>
      </c>
      <c r="AW143" s="36">
        <f>INDEX(MTInputs!$J$1:$AZ$415,$D143,MATCH(AW$5,MTInputs!$J$5:$AZ$5,0))</f>
        <v/>
      </c>
      <c r="AX143" s="36">
        <f>INDEX(MTInputs!$J$1:$AZ$415,$D143,MATCH(AX$5,MTInputs!$J$5:$AZ$5,0))</f>
        <v/>
      </c>
    </row>
    <row r="144" hidden="1" outlineLevel="1">
      <c r="A144" s="5" t="inlineStr">
        <is>
          <t>fb.t</t>
        </is>
      </c>
      <c r="B144" s="5" t="inlineStr">
        <is>
          <t>all</t>
        </is>
      </c>
      <c r="C144" s="5" t="inlineStr">
        <is>
          <t>tra</t>
        </is>
      </c>
      <c r="D144" s="8" t="n">
        <v>62</v>
      </c>
      <c r="H144" s="5">
        <f>INDEX(Variables!$B$5:$B$105,MATCH($A144,Variables!$A$5:$A$105,0))&amp;IF($C144="",""," | "&amp;INDEX(Mapping!$B$5:$B$26,MATCH($C144,Mapping!$A$5:$A$26,0))&amp;" | "&amp;INDEX(Mapping!$B$30:$B$41,MATCH($B144,Mapping!$A$30:$A$41,0)))</f>
        <v/>
      </c>
      <c r="I144" s="5">
        <f>INDEX(Variables!$C$5:$C$105,MATCH($A144,Variables!$A$5:$A$105,0))</f>
        <v/>
      </c>
      <c r="J144" s="5">
        <f>INDEX(Variables!$E$5:$E$105,MATCH($A144,Variables!$A$5:$A$105,0))</f>
        <v/>
      </c>
      <c r="K144" s="25">
        <f>LOWER(Settings!$C$4)&amp;".mit."&amp;$A144&amp;IF($C144="","","."&amp;$C144&amp;"."&amp;$B144)&amp;IF(INDEX(Variables!$D$5:$D$105,MATCH($A144,Variables!$A$5:$A$105,0))="","","."&amp;INDEX(Variables!$D$5:$D$105,MATCH($A144,Variables!$A$5:$A$105,0)))&amp;"."&amp;K$5</f>
        <v/>
      </c>
      <c r="L144" s="35">
        <f>INDEX(MTInputs!$J$1:$AZ$415,$D144,MATCH(L$5,MTInputs!$J$5:$AZ$5,0))</f>
        <v/>
      </c>
      <c r="M144" s="36">
        <f>INDEX(MTInputs!$J$1:$AZ$415,$D144,MATCH(M$5,MTInputs!$J$5:$AZ$5,0))</f>
        <v/>
      </c>
      <c r="N144" s="36">
        <f>INDEX(MTInputs!$J$1:$AZ$415,$D144,MATCH(N$5,MTInputs!$J$5:$AZ$5,0))</f>
        <v/>
      </c>
      <c r="O144" s="36">
        <f>INDEX(MTInputs!$J$1:$AZ$415,$D144,MATCH(O$5,MTInputs!$J$5:$AZ$5,0))</f>
        <v/>
      </c>
      <c r="P144" s="36">
        <f>INDEX(MTInputs!$J$1:$AZ$415,$D144,MATCH(P$5,MTInputs!$J$5:$AZ$5,0))</f>
        <v/>
      </c>
      <c r="Q144" s="36">
        <f>INDEX(MTInputs!$J$1:$AZ$415,$D144,MATCH(Q$5,MTInputs!$J$5:$AZ$5,0))</f>
        <v/>
      </c>
      <c r="R144" s="36">
        <f>INDEX(MTInputs!$J$1:$AZ$415,$D144,MATCH(R$5,MTInputs!$J$5:$AZ$5,0))</f>
        <v/>
      </c>
      <c r="S144" s="36">
        <f>INDEX(MTInputs!$J$1:$AZ$415,$D144,MATCH(S$5,MTInputs!$J$5:$AZ$5,0))</f>
        <v/>
      </c>
      <c r="T144" s="36">
        <f>INDEX(MTInputs!$J$1:$AZ$415,$D144,MATCH(T$5,MTInputs!$J$5:$AZ$5,0))</f>
        <v/>
      </c>
      <c r="U144" s="36">
        <f>INDEX(MTInputs!$J$1:$AZ$415,$D144,MATCH(U$5,MTInputs!$J$5:$AZ$5,0))</f>
        <v/>
      </c>
      <c r="V144" s="36">
        <f>INDEX(MTInputs!$J$1:$AZ$415,$D144,MATCH(V$5,MTInputs!$J$5:$AZ$5,0))</f>
        <v/>
      </c>
      <c r="W144" s="36">
        <f>INDEX(MTInputs!$J$1:$AZ$415,$D144,MATCH(W$5,MTInputs!$J$5:$AZ$5,0))</f>
        <v/>
      </c>
      <c r="X144" s="36">
        <f>INDEX(MTInputs!$J$1:$AZ$415,$D144,MATCH(X$5,MTInputs!$J$5:$AZ$5,0))</f>
        <v/>
      </c>
      <c r="Y144" s="36">
        <f>INDEX(MTInputs!$J$1:$AZ$415,$D144,MATCH(Y$5,MTInputs!$J$5:$AZ$5,0))</f>
        <v/>
      </c>
      <c r="Z144" s="36">
        <f>INDEX(MTInputs!$J$1:$AZ$415,$D144,MATCH(Z$5,MTInputs!$J$5:$AZ$5,0))</f>
        <v/>
      </c>
      <c r="AA144" s="36">
        <f>INDEX(MTInputs!$J$1:$AZ$415,$D144,MATCH(AA$5,MTInputs!$J$5:$AZ$5,0))</f>
        <v/>
      </c>
      <c r="AB144" s="36">
        <f>INDEX(MTInputs!$J$1:$AZ$415,$D144,MATCH(AB$5,MTInputs!$J$5:$AZ$5,0))</f>
        <v/>
      </c>
      <c r="AC144" s="36">
        <f>INDEX(MTInputs!$J$1:$AZ$415,$D144,MATCH(AC$5,MTInputs!$J$5:$AZ$5,0))</f>
        <v/>
      </c>
      <c r="AD144" s="36">
        <f>INDEX(MTInputs!$J$1:$AZ$415,$D144,MATCH(AD$5,MTInputs!$J$5:$AZ$5,0))</f>
        <v/>
      </c>
      <c r="AE144" s="25">
        <f>LOWER(Settings!$C$4)&amp;".mit."&amp;$A144&amp;IF($C144="","","."&amp;$C144&amp;"."&amp;$B144)&amp;IF(INDEX(Variables!$D$5:$D$105,MATCH($A144,Variables!$A$5:$A$105,0))="","","."&amp;INDEX(Variables!$D$5:$D$105,MATCH($A144,Variables!$A$5:$A$105,0)))&amp;"."&amp;AE$5</f>
        <v/>
      </c>
      <c r="AF144" s="35">
        <f>INDEX(MTInputs!$J$1:$AZ$415,$D144,MATCH(AF$5,MTInputs!$J$5:$AZ$5,0))</f>
        <v/>
      </c>
      <c r="AG144" s="36">
        <f>INDEX(MTInputs!$J$1:$AZ$415,$D144,MATCH(AG$5,MTInputs!$J$5:$AZ$5,0))</f>
        <v/>
      </c>
      <c r="AH144" s="36">
        <f>INDEX(MTInputs!$J$1:$AZ$415,$D144,MATCH(AH$5,MTInputs!$J$5:$AZ$5,0))</f>
        <v/>
      </c>
      <c r="AI144" s="36">
        <f>INDEX(MTInputs!$J$1:$AZ$415,$D144,MATCH(AI$5,MTInputs!$J$5:$AZ$5,0))</f>
        <v/>
      </c>
      <c r="AJ144" s="36">
        <f>INDEX(MTInputs!$J$1:$AZ$415,$D144,MATCH(AJ$5,MTInputs!$J$5:$AZ$5,0))</f>
        <v/>
      </c>
      <c r="AK144" s="36">
        <f>INDEX(MTInputs!$J$1:$AZ$415,$D144,MATCH(AK$5,MTInputs!$J$5:$AZ$5,0))</f>
        <v/>
      </c>
      <c r="AL144" s="36">
        <f>INDEX(MTInputs!$J$1:$AZ$415,$D144,MATCH(AL$5,MTInputs!$J$5:$AZ$5,0))</f>
        <v/>
      </c>
      <c r="AM144" s="36">
        <f>INDEX(MTInputs!$J$1:$AZ$415,$D144,MATCH(AM$5,MTInputs!$J$5:$AZ$5,0))</f>
        <v/>
      </c>
      <c r="AN144" s="36">
        <f>INDEX(MTInputs!$J$1:$AZ$415,$D144,MATCH(AN$5,MTInputs!$J$5:$AZ$5,0))</f>
        <v/>
      </c>
      <c r="AO144" s="36">
        <f>INDEX(MTInputs!$J$1:$AZ$415,$D144,MATCH(AO$5,MTInputs!$J$5:$AZ$5,0))</f>
        <v/>
      </c>
      <c r="AP144" s="36">
        <f>INDEX(MTInputs!$J$1:$AZ$415,$D144,MATCH(AP$5,MTInputs!$J$5:$AZ$5,0))</f>
        <v/>
      </c>
      <c r="AQ144" s="36">
        <f>INDEX(MTInputs!$J$1:$AZ$415,$D144,MATCH(AQ$5,MTInputs!$J$5:$AZ$5,0))</f>
        <v/>
      </c>
      <c r="AR144" s="36">
        <f>INDEX(MTInputs!$J$1:$AZ$415,$D144,MATCH(AR$5,MTInputs!$J$5:$AZ$5,0))</f>
        <v/>
      </c>
      <c r="AS144" s="36">
        <f>INDEX(MTInputs!$J$1:$AZ$415,$D144,MATCH(AS$5,MTInputs!$J$5:$AZ$5,0))</f>
        <v/>
      </c>
      <c r="AT144" s="36">
        <f>INDEX(MTInputs!$J$1:$AZ$415,$D144,MATCH(AT$5,MTInputs!$J$5:$AZ$5,0))</f>
        <v/>
      </c>
      <c r="AU144" s="36">
        <f>INDEX(MTInputs!$J$1:$AZ$415,$D144,MATCH(AU$5,MTInputs!$J$5:$AZ$5,0))</f>
        <v/>
      </c>
      <c r="AV144" s="36">
        <f>INDEX(MTInputs!$J$1:$AZ$415,$D144,MATCH(AV$5,MTInputs!$J$5:$AZ$5,0))</f>
        <v/>
      </c>
      <c r="AW144" s="36">
        <f>INDEX(MTInputs!$J$1:$AZ$415,$D144,MATCH(AW$5,MTInputs!$J$5:$AZ$5,0))</f>
        <v/>
      </c>
      <c r="AX144" s="36">
        <f>INDEX(MTInputs!$J$1:$AZ$415,$D144,MATCH(AX$5,MTInputs!$J$5:$AZ$5,0))</f>
        <v/>
      </c>
    </row>
    <row r="145" hidden="1" outlineLevel="1">
      <c r="A145" s="5" t="inlineStr">
        <is>
          <t>fb.t</t>
        </is>
      </c>
      <c r="B145" s="5" t="inlineStr">
        <is>
          <t>all</t>
        </is>
      </c>
      <c r="C145" s="5" t="inlineStr">
        <is>
          <t>res</t>
        </is>
      </c>
      <c r="D145" s="8" t="n">
        <v>63</v>
      </c>
      <c r="H145" s="5">
        <f>INDEX(Variables!$B$5:$B$105,MATCH($A145,Variables!$A$5:$A$105,0))&amp;IF($C145="",""," | "&amp;INDEX(Mapping!$B$5:$B$26,MATCH($C145,Mapping!$A$5:$A$26,0))&amp;" | "&amp;INDEX(Mapping!$B$30:$B$41,MATCH($B145,Mapping!$A$30:$A$41,0)))</f>
        <v/>
      </c>
      <c r="I145" s="5">
        <f>INDEX(Variables!$C$5:$C$105,MATCH($A145,Variables!$A$5:$A$105,0))</f>
        <v/>
      </c>
      <c r="J145" s="5">
        <f>INDEX(Variables!$E$5:$E$105,MATCH($A145,Variables!$A$5:$A$105,0))</f>
        <v/>
      </c>
      <c r="K145" s="25">
        <f>LOWER(Settings!$C$4)&amp;".mit."&amp;$A145&amp;IF($C145="","","."&amp;$C145&amp;"."&amp;$B145)&amp;IF(INDEX(Variables!$D$5:$D$105,MATCH($A145,Variables!$A$5:$A$105,0))="","","."&amp;INDEX(Variables!$D$5:$D$105,MATCH($A145,Variables!$A$5:$A$105,0)))&amp;"."&amp;K$5</f>
        <v/>
      </c>
      <c r="L145" s="35">
        <f>INDEX(MTInputs!$J$1:$AZ$415,$D145,MATCH(L$5,MTInputs!$J$5:$AZ$5,0))</f>
        <v/>
      </c>
      <c r="M145" s="36">
        <f>INDEX(MTInputs!$J$1:$AZ$415,$D145,MATCH(M$5,MTInputs!$J$5:$AZ$5,0))</f>
        <v/>
      </c>
      <c r="N145" s="36">
        <f>INDEX(MTInputs!$J$1:$AZ$415,$D145,MATCH(N$5,MTInputs!$J$5:$AZ$5,0))</f>
        <v/>
      </c>
      <c r="O145" s="36">
        <f>INDEX(MTInputs!$J$1:$AZ$415,$D145,MATCH(O$5,MTInputs!$J$5:$AZ$5,0))</f>
        <v/>
      </c>
      <c r="P145" s="36">
        <f>INDEX(MTInputs!$J$1:$AZ$415,$D145,MATCH(P$5,MTInputs!$J$5:$AZ$5,0))</f>
        <v/>
      </c>
      <c r="Q145" s="36">
        <f>INDEX(MTInputs!$J$1:$AZ$415,$D145,MATCH(Q$5,MTInputs!$J$5:$AZ$5,0))</f>
        <v/>
      </c>
      <c r="R145" s="36">
        <f>INDEX(MTInputs!$J$1:$AZ$415,$D145,MATCH(R$5,MTInputs!$J$5:$AZ$5,0))</f>
        <v/>
      </c>
      <c r="S145" s="36">
        <f>INDEX(MTInputs!$J$1:$AZ$415,$D145,MATCH(S$5,MTInputs!$J$5:$AZ$5,0))</f>
        <v/>
      </c>
      <c r="T145" s="36">
        <f>INDEX(MTInputs!$J$1:$AZ$415,$D145,MATCH(T$5,MTInputs!$J$5:$AZ$5,0))</f>
        <v/>
      </c>
      <c r="U145" s="36">
        <f>INDEX(MTInputs!$J$1:$AZ$415,$D145,MATCH(U$5,MTInputs!$J$5:$AZ$5,0))</f>
        <v/>
      </c>
      <c r="V145" s="36">
        <f>INDEX(MTInputs!$J$1:$AZ$415,$D145,MATCH(V$5,MTInputs!$J$5:$AZ$5,0))</f>
        <v/>
      </c>
      <c r="W145" s="36">
        <f>INDEX(MTInputs!$J$1:$AZ$415,$D145,MATCH(W$5,MTInputs!$J$5:$AZ$5,0))</f>
        <v/>
      </c>
      <c r="X145" s="36">
        <f>INDEX(MTInputs!$J$1:$AZ$415,$D145,MATCH(X$5,MTInputs!$J$5:$AZ$5,0))</f>
        <v/>
      </c>
      <c r="Y145" s="36">
        <f>INDEX(MTInputs!$J$1:$AZ$415,$D145,MATCH(Y$5,MTInputs!$J$5:$AZ$5,0))</f>
        <v/>
      </c>
      <c r="Z145" s="36">
        <f>INDEX(MTInputs!$J$1:$AZ$415,$D145,MATCH(Z$5,MTInputs!$J$5:$AZ$5,0))</f>
        <v/>
      </c>
      <c r="AA145" s="36">
        <f>INDEX(MTInputs!$J$1:$AZ$415,$D145,MATCH(AA$5,MTInputs!$J$5:$AZ$5,0))</f>
        <v/>
      </c>
      <c r="AB145" s="36">
        <f>INDEX(MTInputs!$J$1:$AZ$415,$D145,MATCH(AB$5,MTInputs!$J$5:$AZ$5,0))</f>
        <v/>
      </c>
      <c r="AC145" s="36">
        <f>INDEX(MTInputs!$J$1:$AZ$415,$D145,MATCH(AC$5,MTInputs!$J$5:$AZ$5,0))</f>
        <v/>
      </c>
      <c r="AD145" s="36">
        <f>INDEX(MTInputs!$J$1:$AZ$415,$D145,MATCH(AD$5,MTInputs!$J$5:$AZ$5,0))</f>
        <v/>
      </c>
      <c r="AE145" s="25">
        <f>LOWER(Settings!$C$4)&amp;".mit."&amp;$A145&amp;IF($C145="","","."&amp;$C145&amp;"."&amp;$B145)&amp;IF(INDEX(Variables!$D$5:$D$105,MATCH($A145,Variables!$A$5:$A$105,0))="","","."&amp;INDEX(Variables!$D$5:$D$105,MATCH($A145,Variables!$A$5:$A$105,0)))&amp;"."&amp;AE$5</f>
        <v/>
      </c>
      <c r="AF145" s="35">
        <f>INDEX(MTInputs!$J$1:$AZ$415,$D145,MATCH(AF$5,MTInputs!$J$5:$AZ$5,0))</f>
        <v/>
      </c>
      <c r="AG145" s="36">
        <f>INDEX(MTInputs!$J$1:$AZ$415,$D145,MATCH(AG$5,MTInputs!$J$5:$AZ$5,0))</f>
        <v/>
      </c>
      <c r="AH145" s="36">
        <f>INDEX(MTInputs!$J$1:$AZ$415,$D145,MATCH(AH$5,MTInputs!$J$5:$AZ$5,0))</f>
        <v/>
      </c>
      <c r="AI145" s="36">
        <f>INDEX(MTInputs!$J$1:$AZ$415,$D145,MATCH(AI$5,MTInputs!$J$5:$AZ$5,0))</f>
        <v/>
      </c>
      <c r="AJ145" s="36">
        <f>INDEX(MTInputs!$J$1:$AZ$415,$D145,MATCH(AJ$5,MTInputs!$J$5:$AZ$5,0))</f>
        <v/>
      </c>
      <c r="AK145" s="36">
        <f>INDEX(MTInputs!$J$1:$AZ$415,$D145,MATCH(AK$5,MTInputs!$J$5:$AZ$5,0))</f>
        <v/>
      </c>
      <c r="AL145" s="36">
        <f>INDEX(MTInputs!$J$1:$AZ$415,$D145,MATCH(AL$5,MTInputs!$J$5:$AZ$5,0))</f>
        <v/>
      </c>
      <c r="AM145" s="36">
        <f>INDEX(MTInputs!$J$1:$AZ$415,$D145,MATCH(AM$5,MTInputs!$J$5:$AZ$5,0))</f>
        <v/>
      </c>
      <c r="AN145" s="36">
        <f>INDEX(MTInputs!$J$1:$AZ$415,$D145,MATCH(AN$5,MTInputs!$J$5:$AZ$5,0))</f>
        <v/>
      </c>
      <c r="AO145" s="36">
        <f>INDEX(MTInputs!$J$1:$AZ$415,$D145,MATCH(AO$5,MTInputs!$J$5:$AZ$5,0))</f>
        <v/>
      </c>
      <c r="AP145" s="36">
        <f>INDEX(MTInputs!$J$1:$AZ$415,$D145,MATCH(AP$5,MTInputs!$J$5:$AZ$5,0))</f>
        <v/>
      </c>
      <c r="AQ145" s="36">
        <f>INDEX(MTInputs!$J$1:$AZ$415,$D145,MATCH(AQ$5,MTInputs!$J$5:$AZ$5,0))</f>
        <v/>
      </c>
      <c r="AR145" s="36">
        <f>INDEX(MTInputs!$J$1:$AZ$415,$D145,MATCH(AR$5,MTInputs!$J$5:$AZ$5,0))</f>
        <v/>
      </c>
      <c r="AS145" s="36">
        <f>INDEX(MTInputs!$J$1:$AZ$415,$D145,MATCH(AS$5,MTInputs!$J$5:$AZ$5,0))</f>
        <v/>
      </c>
      <c r="AT145" s="36">
        <f>INDEX(MTInputs!$J$1:$AZ$415,$D145,MATCH(AT$5,MTInputs!$J$5:$AZ$5,0))</f>
        <v/>
      </c>
      <c r="AU145" s="36">
        <f>INDEX(MTInputs!$J$1:$AZ$415,$D145,MATCH(AU$5,MTInputs!$J$5:$AZ$5,0))</f>
        <v/>
      </c>
      <c r="AV145" s="36">
        <f>INDEX(MTInputs!$J$1:$AZ$415,$D145,MATCH(AV$5,MTInputs!$J$5:$AZ$5,0))</f>
        <v/>
      </c>
      <c r="AW145" s="36">
        <f>INDEX(MTInputs!$J$1:$AZ$415,$D145,MATCH(AW$5,MTInputs!$J$5:$AZ$5,0))</f>
        <v/>
      </c>
      <c r="AX145" s="36">
        <f>INDEX(MTInputs!$J$1:$AZ$415,$D145,MATCH(AX$5,MTInputs!$J$5:$AZ$5,0))</f>
        <v/>
      </c>
    </row>
    <row r="146" hidden="1" outlineLevel="1">
      <c r="A146" s="5" t="inlineStr">
        <is>
          <t>fb.t</t>
        </is>
      </c>
      <c r="B146" s="5" t="inlineStr">
        <is>
          <t>all</t>
        </is>
      </c>
      <c r="C146" s="5" t="inlineStr">
        <is>
          <t>ind</t>
        </is>
      </c>
      <c r="D146" s="8" t="n">
        <v>64</v>
      </c>
      <c r="H146" s="5">
        <f>INDEX(Variables!$B$5:$B$105,MATCH($A146,Variables!$A$5:$A$105,0))&amp;IF($C146="",""," | "&amp;INDEX(Mapping!$B$5:$B$26,MATCH($C146,Mapping!$A$5:$A$26,0))&amp;" | "&amp;INDEX(Mapping!$B$30:$B$41,MATCH($B146,Mapping!$A$30:$A$41,0)))</f>
        <v/>
      </c>
      <c r="I146" s="5">
        <f>INDEX(Variables!$C$5:$C$105,MATCH($A146,Variables!$A$5:$A$105,0))</f>
        <v/>
      </c>
      <c r="J146" s="5">
        <f>INDEX(Variables!$E$5:$E$105,MATCH($A146,Variables!$A$5:$A$105,0))</f>
        <v/>
      </c>
      <c r="K146" s="25">
        <f>LOWER(Settings!$C$4)&amp;".mit."&amp;$A146&amp;IF($C146="","","."&amp;$C146&amp;"."&amp;$B146)&amp;IF(INDEX(Variables!$D$5:$D$105,MATCH($A146,Variables!$A$5:$A$105,0))="","","."&amp;INDEX(Variables!$D$5:$D$105,MATCH($A146,Variables!$A$5:$A$105,0)))&amp;"."&amp;K$5</f>
        <v/>
      </c>
      <c r="L146" s="35">
        <f>INDEX(MTInputs!$J$1:$AZ$415,$D146,MATCH(L$5,MTInputs!$J$5:$AZ$5,0))</f>
        <v/>
      </c>
      <c r="M146" s="36">
        <f>INDEX(MTInputs!$J$1:$AZ$415,$D146,MATCH(M$5,MTInputs!$J$5:$AZ$5,0))</f>
        <v/>
      </c>
      <c r="N146" s="36">
        <f>INDEX(MTInputs!$J$1:$AZ$415,$D146,MATCH(N$5,MTInputs!$J$5:$AZ$5,0))</f>
        <v/>
      </c>
      <c r="O146" s="36">
        <f>INDEX(MTInputs!$J$1:$AZ$415,$D146,MATCH(O$5,MTInputs!$J$5:$AZ$5,0))</f>
        <v/>
      </c>
      <c r="P146" s="36">
        <f>INDEX(MTInputs!$J$1:$AZ$415,$D146,MATCH(P$5,MTInputs!$J$5:$AZ$5,0))</f>
        <v/>
      </c>
      <c r="Q146" s="36">
        <f>INDEX(MTInputs!$J$1:$AZ$415,$D146,MATCH(Q$5,MTInputs!$J$5:$AZ$5,0))</f>
        <v/>
      </c>
      <c r="R146" s="36">
        <f>INDEX(MTInputs!$J$1:$AZ$415,$D146,MATCH(R$5,MTInputs!$J$5:$AZ$5,0))</f>
        <v/>
      </c>
      <c r="S146" s="36">
        <f>INDEX(MTInputs!$J$1:$AZ$415,$D146,MATCH(S$5,MTInputs!$J$5:$AZ$5,0))</f>
        <v/>
      </c>
      <c r="T146" s="36">
        <f>INDEX(MTInputs!$J$1:$AZ$415,$D146,MATCH(T$5,MTInputs!$J$5:$AZ$5,0))</f>
        <v/>
      </c>
      <c r="U146" s="36">
        <f>INDEX(MTInputs!$J$1:$AZ$415,$D146,MATCH(U$5,MTInputs!$J$5:$AZ$5,0))</f>
        <v/>
      </c>
      <c r="V146" s="36">
        <f>INDEX(MTInputs!$J$1:$AZ$415,$D146,MATCH(V$5,MTInputs!$J$5:$AZ$5,0))</f>
        <v/>
      </c>
      <c r="W146" s="36">
        <f>INDEX(MTInputs!$J$1:$AZ$415,$D146,MATCH(W$5,MTInputs!$J$5:$AZ$5,0))</f>
        <v/>
      </c>
      <c r="X146" s="36">
        <f>INDEX(MTInputs!$J$1:$AZ$415,$D146,MATCH(X$5,MTInputs!$J$5:$AZ$5,0))</f>
        <v/>
      </c>
      <c r="Y146" s="36">
        <f>INDEX(MTInputs!$J$1:$AZ$415,$D146,MATCH(Y$5,MTInputs!$J$5:$AZ$5,0))</f>
        <v/>
      </c>
      <c r="Z146" s="36">
        <f>INDEX(MTInputs!$J$1:$AZ$415,$D146,MATCH(Z$5,MTInputs!$J$5:$AZ$5,0))</f>
        <v/>
      </c>
      <c r="AA146" s="36">
        <f>INDEX(MTInputs!$J$1:$AZ$415,$D146,MATCH(AA$5,MTInputs!$J$5:$AZ$5,0))</f>
        <v/>
      </c>
      <c r="AB146" s="36">
        <f>INDEX(MTInputs!$J$1:$AZ$415,$D146,MATCH(AB$5,MTInputs!$J$5:$AZ$5,0))</f>
        <v/>
      </c>
      <c r="AC146" s="36">
        <f>INDEX(MTInputs!$J$1:$AZ$415,$D146,MATCH(AC$5,MTInputs!$J$5:$AZ$5,0))</f>
        <v/>
      </c>
      <c r="AD146" s="36">
        <f>INDEX(MTInputs!$J$1:$AZ$415,$D146,MATCH(AD$5,MTInputs!$J$5:$AZ$5,0))</f>
        <v/>
      </c>
      <c r="AE146" s="25">
        <f>LOWER(Settings!$C$4)&amp;".mit."&amp;$A146&amp;IF($C146="","","."&amp;$C146&amp;"."&amp;$B146)&amp;IF(INDEX(Variables!$D$5:$D$105,MATCH($A146,Variables!$A$5:$A$105,0))="","","."&amp;INDEX(Variables!$D$5:$D$105,MATCH($A146,Variables!$A$5:$A$105,0)))&amp;"."&amp;AE$5</f>
        <v/>
      </c>
      <c r="AF146" s="35">
        <f>INDEX(MTInputs!$J$1:$AZ$415,$D146,MATCH(AF$5,MTInputs!$J$5:$AZ$5,0))</f>
        <v/>
      </c>
      <c r="AG146" s="36">
        <f>INDEX(MTInputs!$J$1:$AZ$415,$D146,MATCH(AG$5,MTInputs!$J$5:$AZ$5,0))</f>
        <v/>
      </c>
      <c r="AH146" s="36">
        <f>INDEX(MTInputs!$J$1:$AZ$415,$D146,MATCH(AH$5,MTInputs!$J$5:$AZ$5,0))</f>
        <v/>
      </c>
      <c r="AI146" s="36">
        <f>INDEX(MTInputs!$J$1:$AZ$415,$D146,MATCH(AI$5,MTInputs!$J$5:$AZ$5,0))</f>
        <v/>
      </c>
      <c r="AJ146" s="36">
        <f>INDEX(MTInputs!$J$1:$AZ$415,$D146,MATCH(AJ$5,MTInputs!$J$5:$AZ$5,0))</f>
        <v/>
      </c>
      <c r="AK146" s="36">
        <f>INDEX(MTInputs!$J$1:$AZ$415,$D146,MATCH(AK$5,MTInputs!$J$5:$AZ$5,0))</f>
        <v/>
      </c>
      <c r="AL146" s="36">
        <f>INDEX(MTInputs!$J$1:$AZ$415,$D146,MATCH(AL$5,MTInputs!$J$5:$AZ$5,0))</f>
        <v/>
      </c>
      <c r="AM146" s="36">
        <f>INDEX(MTInputs!$J$1:$AZ$415,$D146,MATCH(AM$5,MTInputs!$J$5:$AZ$5,0))</f>
        <v/>
      </c>
      <c r="AN146" s="36">
        <f>INDEX(MTInputs!$J$1:$AZ$415,$D146,MATCH(AN$5,MTInputs!$J$5:$AZ$5,0))</f>
        <v/>
      </c>
      <c r="AO146" s="36">
        <f>INDEX(MTInputs!$J$1:$AZ$415,$D146,MATCH(AO$5,MTInputs!$J$5:$AZ$5,0))</f>
        <v/>
      </c>
      <c r="AP146" s="36">
        <f>INDEX(MTInputs!$J$1:$AZ$415,$D146,MATCH(AP$5,MTInputs!$J$5:$AZ$5,0))</f>
        <v/>
      </c>
      <c r="AQ146" s="36">
        <f>INDEX(MTInputs!$J$1:$AZ$415,$D146,MATCH(AQ$5,MTInputs!$J$5:$AZ$5,0))</f>
        <v/>
      </c>
      <c r="AR146" s="36">
        <f>INDEX(MTInputs!$J$1:$AZ$415,$D146,MATCH(AR$5,MTInputs!$J$5:$AZ$5,0))</f>
        <v/>
      </c>
      <c r="AS146" s="36">
        <f>INDEX(MTInputs!$J$1:$AZ$415,$D146,MATCH(AS$5,MTInputs!$J$5:$AZ$5,0))</f>
        <v/>
      </c>
      <c r="AT146" s="36">
        <f>INDEX(MTInputs!$J$1:$AZ$415,$D146,MATCH(AT$5,MTInputs!$J$5:$AZ$5,0))</f>
        <v/>
      </c>
      <c r="AU146" s="36">
        <f>INDEX(MTInputs!$J$1:$AZ$415,$D146,MATCH(AU$5,MTInputs!$J$5:$AZ$5,0))</f>
        <v/>
      </c>
      <c r="AV146" s="36">
        <f>INDEX(MTInputs!$J$1:$AZ$415,$D146,MATCH(AV$5,MTInputs!$J$5:$AZ$5,0))</f>
        <v/>
      </c>
      <c r="AW146" s="36">
        <f>INDEX(MTInputs!$J$1:$AZ$415,$D146,MATCH(AW$5,MTInputs!$J$5:$AZ$5,0))</f>
        <v/>
      </c>
      <c r="AX146" s="36">
        <f>INDEX(MTInputs!$J$1:$AZ$415,$D146,MATCH(AX$5,MTInputs!$J$5:$AZ$5,0))</f>
        <v/>
      </c>
    </row>
    <row r="147" hidden="1" outlineLevel="1">
      <c r="A147" s="9" t="inlineStr">
        <is>
          <t>fb</t>
        </is>
      </c>
      <c r="B147" s="9" t="inlineStr">
        <is>
          <t>all</t>
        </is>
      </c>
      <c r="C147" s="9" t="inlineStr">
        <is>
          <t>pow</t>
        </is>
      </c>
      <c r="H147" s="9">
        <f>INDEX(Variables!$B$5:$B$105,MATCH($A147,Variables!$A$5:$A$105,0))&amp;IF($C147="",""," | "&amp;INDEX(Mapping!$B$5:$B$26,MATCH($C147,Mapping!$A$5:$A$26,0))&amp;" | "&amp;INDEX(Mapping!$B$30:$B$41,MATCH($B147,Mapping!$A$30:$A$41,0)))</f>
        <v/>
      </c>
      <c r="I147" s="9">
        <f>INDEX(Variables!$C$5:$C$105,MATCH($A147,Variables!$A$5:$A$105,0))</f>
        <v/>
      </c>
      <c r="J147" s="9">
        <f>INDEX(Variables!$E$5:$E$105,MATCH($A147,Variables!$A$5:$A$105,0))</f>
        <v/>
      </c>
      <c r="K147" s="30">
        <f>LOWER(Settings!$C$4)&amp;".mit."&amp;$A147&amp;IF($C147="","","."&amp;$C147&amp;"."&amp;$B147)&amp;IF(INDEX(Variables!$D$5:$D$105,MATCH($A147,Variables!$A$5:$A$105,0))="","","."&amp;INDEX(Variables!$D$5:$D$105,MATCH($A147,Variables!$A$5:$A$105,0)))&amp;"."&amp;K$5</f>
        <v/>
      </c>
      <c r="L147" s="31">
        <f>IF(L$4&lt;L$137,0,L139+(L143-L139)/MAX(L$138-L$137,1)*(L$4-L$137))</f>
        <v/>
      </c>
      <c r="M147" s="32">
        <f>IF(M$4&lt;M$137,0,M139+(M143-M139)/MAX(M$138-M$137,1)*(M$4-M$137))</f>
        <v/>
      </c>
      <c r="N147" s="32">
        <f>IF(N$4&lt;N$137,0,N139+(N143-N139)/MAX(N$138-N$137,1)*(N$4-N$137))</f>
        <v/>
      </c>
      <c r="O147" s="32">
        <f>IF(O$4&lt;O$137,0,O139+(O143-O139)/MAX(O$138-O$137,1)*(O$4-O$137))</f>
        <v/>
      </c>
      <c r="P147" s="32">
        <f>IF(P$4&lt;P$137,0,P139+(P143-P139)/MAX(P$138-P$137,1)*(P$4-P$137))</f>
        <v/>
      </c>
      <c r="Q147" s="32">
        <f>IF(Q$4&lt;Q$137,0,Q139+(Q143-Q139)/MAX(Q$138-Q$137,1)*(Q$4-Q$137))</f>
        <v/>
      </c>
      <c r="R147" s="32">
        <f>IF(R$4&lt;R$137,0,R139+(R143-R139)/MAX(R$138-R$137,1)*(R$4-R$137))</f>
        <v/>
      </c>
      <c r="S147" s="32">
        <f>IF(S$4&lt;S$137,0,S139+(S143-S139)/MAX(S$138-S$137,1)*(S$4-S$137))</f>
        <v/>
      </c>
      <c r="T147" s="32">
        <f>IF(T$4&lt;T$137,0,T139+(T143-T139)/MAX(T$138-T$137,1)*(T$4-T$137))</f>
        <v/>
      </c>
      <c r="U147" s="32">
        <f>IF(U$4&lt;U$137,0,U139+(U143-U139)/MAX(U$138-U$137,1)*(U$4-U$137))</f>
        <v/>
      </c>
      <c r="V147" s="32">
        <f>IF(V$4&lt;V$137,0,V139+(V143-V139)/MAX(V$138-V$137,1)*(V$4-V$137))</f>
        <v/>
      </c>
      <c r="W147" s="32">
        <f>IF(W$4&lt;W$137,0,W139+(W143-W139)/MAX(W$138-W$137,1)*(W$4-W$137))</f>
        <v/>
      </c>
      <c r="X147" s="32">
        <f>IF(X$4&lt;X$137,0,X139+(X143-X139)/MAX(X$138-X$137,1)*(X$4-X$137))</f>
        <v/>
      </c>
      <c r="Y147" s="32">
        <f>IF(Y$4&lt;Y$137,0,Y139+(Y143-Y139)/MAX(Y$138-Y$137,1)*(Y$4-Y$137))</f>
        <v/>
      </c>
      <c r="Z147" s="32">
        <f>IF(Z$4&lt;Z$137,0,Z139+(Z143-Z139)/MAX(Z$138-Z$137,1)*(Z$4-Z$137))</f>
        <v/>
      </c>
      <c r="AA147" s="32">
        <f>IF(AA$4&lt;AA$137,0,AA139+(AA143-AA139)/MAX(AA$138-AA$137,1)*(AA$4-AA$137))</f>
        <v/>
      </c>
      <c r="AB147" s="32">
        <f>IF(AB$4&lt;AB$137,0,AB139+(AB143-AB139)/MAX(AB$138-AB$137,1)*(AB$4-AB$137))</f>
        <v/>
      </c>
      <c r="AC147" s="32">
        <f>IF(AC$4&lt;AC$137,0,AC139+(AC143-AC139)/MAX(AC$138-AC$137,1)*(AC$4-AC$137))</f>
        <v/>
      </c>
      <c r="AD147" s="33">
        <f>PATH(AD$4,AD$137,AD$138,AD139,AD143,TRUE)</f>
        <v/>
      </c>
      <c r="AE147" s="30">
        <f>LOWER(Settings!$C$4)&amp;".mit."&amp;$A147&amp;IF($C147="","","."&amp;$C147&amp;"."&amp;$B147)&amp;IF(INDEX(Variables!$D$5:$D$105,MATCH($A147,Variables!$A$5:$A$105,0))="","","."&amp;INDEX(Variables!$D$5:$D$105,MATCH($A147,Variables!$A$5:$A$105,0)))&amp;"."&amp;AE$5</f>
        <v/>
      </c>
      <c r="AF147" s="31">
        <f>IF(AF$4&lt;AF$137,0,AF139+(AF143-AF139)/MAX(AF$138-AF$137,1)*(AF$4-AF$137))</f>
        <v/>
      </c>
      <c r="AG147" s="32">
        <f>IF(AG$4&lt;AG$137,0,AG139+(AG143-AG139)/MAX(AG$138-AG$137,1)*(AG$4-AG$137))</f>
        <v/>
      </c>
      <c r="AH147" s="32">
        <f>IF(AH$4&lt;AH$137,0,AH139+(AH143-AH139)/MAX(AH$138-AH$137,1)*(AH$4-AH$137))</f>
        <v/>
      </c>
      <c r="AI147" s="32">
        <f>IF(AI$4&lt;AI$137,0,AI139+(AI143-AI139)/MAX(AI$138-AI$137,1)*(AI$4-AI$137))</f>
        <v/>
      </c>
      <c r="AJ147" s="32">
        <f>IF(AJ$4&lt;AJ$137,0,AJ139+(AJ143-AJ139)/MAX(AJ$138-AJ$137,1)*(AJ$4-AJ$137))</f>
        <v/>
      </c>
      <c r="AK147" s="32">
        <f>IF(AK$4&lt;AK$137,0,AK139+(AK143-AK139)/MAX(AK$138-AK$137,1)*(AK$4-AK$137))</f>
        <v/>
      </c>
      <c r="AL147" s="32">
        <f>IF(AL$4&lt;AL$137,0,AL139+(AL143-AL139)/MAX(AL$138-AL$137,1)*(AL$4-AL$137))</f>
        <v/>
      </c>
      <c r="AM147" s="32">
        <f>IF(AM$4&lt;AM$137,0,AM139+(AM143-AM139)/MAX(AM$138-AM$137,1)*(AM$4-AM$137))</f>
        <v/>
      </c>
      <c r="AN147" s="32">
        <f>IF(AN$4&lt;AN$137,0,AN139+(AN143-AN139)/MAX(AN$138-AN$137,1)*(AN$4-AN$137))</f>
        <v/>
      </c>
      <c r="AO147" s="32">
        <f>IF(AO$4&lt;AO$137,0,AO139+(AO143-AO139)/MAX(AO$138-AO$137,1)*(AO$4-AO$137))</f>
        <v/>
      </c>
      <c r="AP147" s="32">
        <f>IF(AP$4&lt;AP$137,0,AP139+(AP143-AP139)/MAX(AP$138-AP$137,1)*(AP$4-AP$137))</f>
        <v/>
      </c>
      <c r="AQ147" s="32">
        <f>IF(AQ$4&lt;AQ$137,0,AQ139+(AQ143-AQ139)/MAX(AQ$138-AQ$137,1)*(AQ$4-AQ$137))</f>
        <v/>
      </c>
      <c r="AR147" s="32">
        <f>IF(AR$4&lt;AR$137,0,AR139+(AR143-AR139)/MAX(AR$138-AR$137,1)*(AR$4-AR$137))</f>
        <v/>
      </c>
      <c r="AS147" s="32">
        <f>IF(AS$4&lt;AS$137,0,AS139+(AS143-AS139)/MAX(AS$138-AS$137,1)*(AS$4-AS$137))</f>
        <v/>
      </c>
      <c r="AT147" s="32">
        <f>IF(AT$4&lt;AT$137,0,AT139+(AT143-AT139)/MAX(AT$138-AT$137,1)*(AT$4-AT$137))</f>
        <v/>
      </c>
      <c r="AU147" s="32">
        <f>IF(AU$4&lt;AU$137,0,AU139+(AU143-AU139)/MAX(AU$138-AU$137,1)*(AU$4-AU$137))</f>
        <v/>
      </c>
      <c r="AV147" s="32">
        <f>IF(AV$4&lt;AV$137,0,AV139+(AV143-AV139)/MAX(AV$138-AV$137,1)*(AV$4-AV$137))</f>
        <v/>
      </c>
      <c r="AW147" s="32">
        <f>IF(AW$4&lt;AW$137,0,AW139+(AW143-AW139)/MAX(AW$138-AW$137,1)*(AW$4-AW$137))</f>
        <v/>
      </c>
      <c r="AX147" s="33">
        <f>PATH(AX$4,AX$137,AX$138,AX139,AX143,TRUE)</f>
        <v/>
      </c>
    </row>
    <row r="148" hidden="1" outlineLevel="1">
      <c r="A148" s="9" t="inlineStr">
        <is>
          <t>fb</t>
        </is>
      </c>
      <c r="B148" s="9" t="inlineStr">
        <is>
          <t>all</t>
        </is>
      </c>
      <c r="C148" s="9" t="inlineStr">
        <is>
          <t>tra</t>
        </is>
      </c>
      <c r="H148" s="9">
        <f>INDEX(Variables!$B$5:$B$105,MATCH($A148,Variables!$A$5:$A$105,0))&amp;IF($C148="",""," | "&amp;INDEX(Mapping!$B$5:$B$26,MATCH($C148,Mapping!$A$5:$A$26,0))&amp;" | "&amp;INDEX(Mapping!$B$30:$B$41,MATCH($B148,Mapping!$A$30:$A$41,0)))</f>
        <v/>
      </c>
      <c r="I148" s="9">
        <f>INDEX(Variables!$C$5:$C$105,MATCH($A148,Variables!$A$5:$A$105,0))</f>
        <v/>
      </c>
      <c r="J148" s="9">
        <f>INDEX(Variables!$E$5:$E$105,MATCH($A148,Variables!$A$5:$A$105,0))</f>
        <v/>
      </c>
      <c r="K148" s="30">
        <f>LOWER(Settings!$C$4)&amp;".mit."&amp;$A148&amp;IF($C148="","","."&amp;$C148&amp;"."&amp;$B148)&amp;IF(INDEX(Variables!$D$5:$D$105,MATCH($A148,Variables!$A$5:$A$105,0))="","","."&amp;INDEX(Variables!$D$5:$D$105,MATCH($A148,Variables!$A$5:$A$105,0)))&amp;"."&amp;K$5</f>
        <v/>
      </c>
      <c r="L148" s="31">
        <f>IF(L$4&lt;L$137,0,L140+(L144-L140)/MAX(L$138-L$137,1)*(L$4-L$137))</f>
        <v/>
      </c>
      <c r="M148" s="32">
        <f>IF(M$4&lt;M$137,0,M140+(M144-M140)/MAX(M$138-M$137,1)*(M$4-M$137))</f>
        <v/>
      </c>
      <c r="N148" s="32">
        <f>IF(N$4&lt;N$137,0,N140+(N144-N140)/MAX(N$138-N$137,1)*(N$4-N$137))</f>
        <v/>
      </c>
      <c r="O148" s="32">
        <f>IF(O$4&lt;O$137,0,O140+(O144-O140)/MAX(O$138-O$137,1)*(O$4-O$137))</f>
        <v/>
      </c>
      <c r="P148" s="32">
        <f>IF(P$4&lt;P$137,0,P140+(P144-P140)/MAX(P$138-P$137,1)*(P$4-P$137))</f>
        <v/>
      </c>
      <c r="Q148" s="32">
        <f>IF(Q$4&lt;Q$137,0,Q140+(Q144-Q140)/MAX(Q$138-Q$137,1)*(Q$4-Q$137))</f>
        <v/>
      </c>
      <c r="R148" s="32">
        <f>IF(R$4&lt;R$137,0,R140+(R144-R140)/MAX(R$138-R$137,1)*(R$4-R$137))</f>
        <v/>
      </c>
      <c r="S148" s="32">
        <f>IF(S$4&lt;S$137,0,S140+(S144-S140)/MAX(S$138-S$137,1)*(S$4-S$137))</f>
        <v/>
      </c>
      <c r="T148" s="32">
        <f>IF(T$4&lt;T$137,0,T140+(T144-T140)/MAX(T$138-T$137,1)*(T$4-T$137))</f>
        <v/>
      </c>
      <c r="U148" s="32">
        <f>IF(U$4&lt;U$137,0,U140+(U144-U140)/MAX(U$138-U$137,1)*(U$4-U$137))</f>
        <v/>
      </c>
      <c r="V148" s="32">
        <f>IF(V$4&lt;V$137,0,V140+(V144-V140)/MAX(V$138-V$137,1)*(V$4-V$137))</f>
        <v/>
      </c>
      <c r="W148" s="32">
        <f>IF(W$4&lt;W$137,0,W140+(W144-W140)/MAX(W$138-W$137,1)*(W$4-W$137))</f>
        <v/>
      </c>
      <c r="X148" s="32">
        <f>IF(X$4&lt;X$137,0,X140+(X144-X140)/MAX(X$138-X$137,1)*(X$4-X$137))</f>
        <v/>
      </c>
      <c r="Y148" s="32">
        <f>IF(Y$4&lt;Y$137,0,Y140+(Y144-Y140)/MAX(Y$138-Y$137,1)*(Y$4-Y$137))</f>
        <v/>
      </c>
      <c r="Z148" s="32">
        <f>IF(Z$4&lt;Z$137,0,Z140+(Z144-Z140)/MAX(Z$138-Z$137,1)*(Z$4-Z$137))</f>
        <v/>
      </c>
      <c r="AA148" s="32">
        <f>IF(AA$4&lt;AA$137,0,AA140+(AA144-AA140)/MAX(AA$138-AA$137,1)*(AA$4-AA$137))</f>
        <v/>
      </c>
      <c r="AB148" s="32">
        <f>IF(AB$4&lt;AB$137,0,AB140+(AB144-AB140)/MAX(AB$138-AB$137,1)*(AB$4-AB$137))</f>
        <v/>
      </c>
      <c r="AC148" s="32">
        <f>IF(AC$4&lt;AC$137,0,AC140+(AC144-AC140)/MAX(AC$138-AC$137,1)*(AC$4-AC$137))</f>
        <v/>
      </c>
      <c r="AD148" s="33">
        <f>PATH(AD$4,AD$137,AD$138,AD140,AD144,TRUE)</f>
        <v/>
      </c>
      <c r="AE148" s="30">
        <f>LOWER(Settings!$C$4)&amp;".mit."&amp;$A148&amp;IF($C148="","","."&amp;$C148&amp;"."&amp;$B148)&amp;IF(INDEX(Variables!$D$5:$D$105,MATCH($A148,Variables!$A$5:$A$105,0))="","","."&amp;INDEX(Variables!$D$5:$D$105,MATCH($A148,Variables!$A$5:$A$105,0)))&amp;"."&amp;AE$5</f>
        <v/>
      </c>
      <c r="AF148" s="31">
        <f>IF(AF$4&lt;AF$137,0,AF140+(AF144-AF140)/MAX(AF$138-AF$137,1)*(AF$4-AF$137))</f>
        <v/>
      </c>
      <c r="AG148" s="32">
        <f>IF(AG$4&lt;AG$137,0,AG140+(AG144-AG140)/MAX(AG$138-AG$137,1)*(AG$4-AG$137))</f>
        <v/>
      </c>
      <c r="AH148" s="32">
        <f>IF(AH$4&lt;AH$137,0,AH140+(AH144-AH140)/MAX(AH$138-AH$137,1)*(AH$4-AH$137))</f>
        <v/>
      </c>
      <c r="AI148" s="32">
        <f>IF(AI$4&lt;AI$137,0,AI140+(AI144-AI140)/MAX(AI$138-AI$137,1)*(AI$4-AI$137))</f>
        <v/>
      </c>
      <c r="AJ148" s="32">
        <f>IF(AJ$4&lt;AJ$137,0,AJ140+(AJ144-AJ140)/MAX(AJ$138-AJ$137,1)*(AJ$4-AJ$137))</f>
        <v/>
      </c>
      <c r="AK148" s="32">
        <f>IF(AK$4&lt;AK$137,0,AK140+(AK144-AK140)/MAX(AK$138-AK$137,1)*(AK$4-AK$137))</f>
        <v/>
      </c>
      <c r="AL148" s="32">
        <f>IF(AL$4&lt;AL$137,0,AL140+(AL144-AL140)/MAX(AL$138-AL$137,1)*(AL$4-AL$137))</f>
        <v/>
      </c>
      <c r="AM148" s="32">
        <f>IF(AM$4&lt;AM$137,0,AM140+(AM144-AM140)/MAX(AM$138-AM$137,1)*(AM$4-AM$137))</f>
        <v/>
      </c>
      <c r="AN148" s="32">
        <f>IF(AN$4&lt;AN$137,0,AN140+(AN144-AN140)/MAX(AN$138-AN$137,1)*(AN$4-AN$137))</f>
        <v/>
      </c>
      <c r="AO148" s="32">
        <f>IF(AO$4&lt;AO$137,0,AO140+(AO144-AO140)/MAX(AO$138-AO$137,1)*(AO$4-AO$137))</f>
        <v/>
      </c>
      <c r="AP148" s="32">
        <f>IF(AP$4&lt;AP$137,0,AP140+(AP144-AP140)/MAX(AP$138-AP$137,1)*(AP$4-AP$137))</f>
        <v/>
      </c>
      <c r="AQ148" s="32">
        <f>IF(AQ$4&lt;AQ$137,0,AQ140+(AQ144-AQ140)/MAX(AQ$138-AQ$137,1)*(AQ$4-AQ$137))</f>
        <v/>
      </c>
      <c r="AR148" s="32">
        <f>IF(AR$4&lt;AR$137,0,AR140+(AR144-AR140)/MAX(AR$138-AR$137,1)*(AR$4-AR$137))</f>
        <v/>
      </c>
      <c r="AS148" s="32">
        <f>IF(AS$4&lt;AS$137,0,AS140+(AS144-AS140)/MAX(AS$138-AS$137,1)*(AS$4-AS$137))</f>
        <v/>
      </c>
      <c r="AT148" s="32">
        <f>IF(AT$4&lt;AT$137,0,AT140+(AT144-AT140)/MAX(AT$138-AT$137,1)*(AT$4-AT$137))</f>
        <v/>
      </c>
      <c r="AU148" s="32">
        <f>IF(AU$4&lt;AU$137,0,AU140+(AU144-AU140)/MAX(AU$138-AU$137,1)*(AU$4-AU$137))</f>
        <v/>
      </c>
      <c r="AV148" s="32">
        <f>IF(AV$4&lt;AV$137,0,AV140+(AV144-AV140)/MAX(AV$138-AV$137,1)*(AV$4-AV$137))</f>
        <v/>
      </c>
      <c r="AW148" s="32">
        <f>IF(AW$4&lt;AW$137,0,AW140+(AW144-AW140)/MAX(AW$138-AW$137,1)*(AW$4-AW$137))</f>
        <v/>
      </c>
      <c r="AX148" s="33">
        <f>PATH(AX$4,AX$137,AX$138,AX140,AX144,TRUE)</f>
        <v/>
      </c>
    </row>
    <row r="149" hidden="1" outlineLevel="1">
      <c r="A149" s="9" t="inlineStr">
        <is>
          <t>fb</t>
        </is>
      </c>
      <c r="B149" s="9" t="inlineStr">
        <is>
          <t>all</t>
        </is>
      </c>
      <c r="C149" s="9" t="inlineStr">
        <is>
          <t>res</t>
        </is>
      </c>
      <c r="H149" s="9">
        <f>INDEX(Variables!$B$5:$B$105,MATCH($A149,Variables!$A$5:$A$105,0))&amp;IF($C149="",""," | "&amp;INDEX(Mapping!$B$5:$B$26,MATCH($C149,Mapping!$A$5:$A$26,0))&amp;" | "&amp;INDEX(Mapping!$B$30:$B$41,MATCH($B149,Mapping!$A$30:$A$41,0)))</f>
        <v/>
      </c>
      <c r="I149" s="9">
        <f>INDEX(Variables!$C$5:$C$105,MATCH($A149,Variables!$A$5:$A$105,0))</f>
        <v/>
      </c>
      <c r="J149" s="9">
        <f>INDEX(Variables!$E$5:$E$105,MATCH($A149,Variables!$A$5:$A$105,0))</f>
        <v/>
      </c>
      <c r="K149" s="30">
        <f>LOWER(Settings!$C$4)&amp;".mit."&amp;$A149&amp;IF($C149="","","."&amp;$C149&amp;"."&amp;$B149)&amp;IF(INDEX(Variables!$D$5:$D$105,MATCH($A149,Variables!$A$5:$A$105,0))="","","."&amp;INDEX(Variables!$D$5:$D$105,MATCH($A149,Variables!$A$5:$A$105,0)))&amp;"."&amp;K$5</f>
        <v/>
      </c>
      <c r="L149" s="31">
        <f>IF(L$4&lt;L$137,0,L141+(L145-L141)/MAX(L$138-L$137,1)*(L$4-L$137))</f>
        <v/>
      </c>
      <c r="M149" s="32">
        <f>IF(M$4&lt;M$137,0,M141+(M145-M141)/MAX(M$138-M$137,1)*(M$4-M$137))</f>
        <v/>
      </c>
      <c r="N149" s="32">
        <f>IF(N$4&lt;N$137,0,N141+(N145-N141)/MAX(N$138-N$137,1)*(N$4-N$137))</f>
        <v/>
      </c>
      <c r="O149" s="32">
        <f>IF(O$4&lt;O$137,0,O141+(O145-O141)/MAX(O$138-O$137,1)*(O$4-O$137))</f>
        <v/>
      </c>
      <c r="P149" s="32">
        <f>IF(P$4&lt;P$137,0,P141+(P145-P141)/MAX(P$138-P$137,1)*(P$4-P$137))</f>
        <v/>
      </c>
      <c r="Q149" s="32">
        <f>IF(Q$4&lt;Q$137,0,Q141+(Q145-Q141)/MAX(Q$138-Q$137,1)*(Q$4-Q$137))</f>
        <v/>
      </c>
      <c r="R149" s="32">
        <f>IF(R$4&lt;R$137,0,R141+(R145-R141)/MAX(R$138-R$137,1)*(R$4-R$137))</f>
        <v/>
      </c>
      <c r="S149" s="32">
        <f>IF(S$4&lt;S$137,0,S141+(S145-S141)/MAX(S$138-S$137,1)*(S$4-S$137))</f>
        <v/>
      </c>
      <c r="T149" s="32">
        <f>IF(T$4&lt;T$137,0,T141+(T145-T141)/MAX(T$138-T$137,1)*(T$4-T$137))</f>
        <v/>
      </c>
      <c r="U149" s="32">
        <f>IF(U$4&lt;U$137,0,U141+(U145-U141)/MAX(U$138-U$137,1)*(U$4-U$137))</f>
        <v/>
      </c>
      <c r="V149" s="32">
        <f>IF(V$4&lt;V$137,0,V141+(V145-V141)/MAX(V$138-V$137,1)*(V$4-V$137))</f>
        <v/>
      </c>
      <c r="W149" s="32">
        <f>IF(W$4&lt;W$137,0,W141+(W145-W141)/MAX(W$138-W$137,1)*(W$4-W$137))</f>
        <v/>
      </c>
      <c r="X149" s="32">
        <f>IF(X$4&lt;X$137,0,X141+(X145-X141)/MAX(X$138-X$137,1)*(X$4-X$137))</f>
        <v/>
      </c>
      <c r="Y149" s="32">
        <f>IF(Y$4&lt;Y$137,0,Y141+(Y145-Y141)/MAX(Y$138-Y$137,1)*(Y$4-Y$137))</f>
        <v/>
      </c>
      <c r="Z149" s="32">
        <f>IF(Z$4&lt;Z$137,0,Z141+(Z145-Z141)/MAX(Z$138-Z$137,1)*(Z$4-Z$137))</f>
        <v/>
      </c>
      <c r="AA149" s="32">
        <f>IF(AA$4&lt;AA$137,0,AA141+(AA145-AA141)/MAX(AA$138-AA$137,1)*(AA$4-AA$137))</f>
        <v/>
      </c>
      <c r="AB149" s="32">
        <f>IF(AB$4&lt;AB$137,0,AB141+(AB145-AB141)/MAX(AB$138-AB$137,1)*(AB$4-AB$137))</f>
        <v/>
      </c>
      <c r="AC149" s="32">
        <f>IF(AC$4&lt;AC$137,0,AC141+(AC145-AC141)/MAX(AC$138-AC$137,1)*(AC$4-AC$137))</f>
        <v/>
      </c>
      <c r="AD149" s="33">
        <f>PATH(AD$4,AD$137,AD$138,AD141,AD145,TRUE)</f>
        <v/>
      </c>
      <c r="AE149" s="30">
        <f>LOWER(Settings!$C$4)&amp;".mit."&amp;$A149&amp;IF($C149="","","."&amp;$C149&amp;"."&amp;$B149)&amp;IF(INDEX(Variables!$D$5:$D$105,MATCH($A149,Variables!$A$5:$A$105,0))="","","."&amp;INDEX(Variables!$D$5:$D$105,MATCH($A149,Variables!$A$5:$A$105,0)))&amp;"."&amp;AE$5</f>
        <v/>
      </c>
      <c r="AF149" s="31">
        <f>IF(AF$4&lt;AF$137,0,AF141+(AF145-AF141)/MAX(AF$138-AF$137,1)*(AF$4-AF$137))</f>
        <v/>
      </c>
      <c r="AG149" s="32">
        <f>IF(AG$4&lt;AG$137,0,AG141+(AG145-AG141)/MAX(AG$138-AG$137,1)*(AG$4-AG$137))</f>
        <v/>
      </c>
      <c r="AH149" s="32">
        <f>IF(AH$4&lt;AH$137,0,AH141+(AH145-AH141)/MAX(AH$138-AH$137,1)*(AH$4-AH$137))</f>
        <v/>
      </c>
      <c r="AI149" s="32">
        <f>IF(AI$4&lt;AI$137,0,AI141+(AI145-AI141)/MAX(AI$138-AI$137,1)*(AI$4-AI$137))</f>
        <v/>
      </c>
      <c r="AJ149" s="32">
        <f>IF(AJ$4&lt;AJ$137,0,AJ141+(AJ145-AJ141)/MAX(AJ$138-AJ$137,1)*(AJ$4-AJ$137))</f>
        <v/>
      </c>
      <c r="AK149" s="32">
        <f>IF(AK$4&lt;AK$137,0,AK141+(AK145-AK141)/MAX(AK$138-AK$137,1)*(AK$4-AK$137))</f>
        <v/>
      </c>
      <c r="AL149" s="32">
        <f>IF(AL$4&lt;AL$137,0,AL141+(AL145-AL141)/MAX(AL$138-AL$137,1)*(AL$4-AL$137))</f>
        <v/>
      </c>
      <c r="AM149" s="32">
        <f>IF(AM$4&lt;AM$137,0,AM141+(AM145-AM141)/MAX(AM$138-AM$137,1)*(AM$4-AM$137))</f>
        <v/>
      </c>
      <c r="AN149" s="32">
        <f>IF(AN$4&lt;AN$137,0,AN141+(AN145-AN141)/MAX(AN$138-AN$137,1)*(AN$4-AN$137))</f>
        <v/>
      </c>
      <c r="AO149" s="32">
        <f>IF(AO$4&lt;AO$137,0,AO141+(AO145-AO141)/MAX(AO$138-AO$137,1)*(AO$4-AO$137))</f>
        <v/>
      </c>
      <c r="AP149" s="32">
        <f>IF(AP$4&lt;AP$137,0,AP141+(AP145-AP141)/MAX(AP$138-AP$137,1)*(AP$4-AP$137))</f>
        <v/>
      </c>
      <c r="AQ149" s="32">
        <f>IF(AQ$4&lt;AQ$137,0,AQ141+(AQ145-AQ141)/MAX(AQ$138-AQ$137,1)*(AQ$4-AQ$137))</f>
        <v/>
      </c>
      <c r="AR149" s="32">
        <f>IF(AR$4&lt;AR$137,0,AR141+(AR145-AR141)/MAX(AR$138-AR$137,1)*(AR$4-AR$137))</f>
        <v/>
      </c>
      <c r="AS149" s="32">
        <f>IF(AS$4&lt;AS$137,0,AS141+(AS145-AS141)/MAX(AS$138-AS$137,1)*(AS$4-AS$137))</f>
        <v/>
      </c>
      <c r="AT149" s="32">
        <f>IF(AT$4&lt;AT$137,0,AT141+(AT145-AT141)/MAX(AT$138-AT$137,1)*(AT$4-AT$137))</f>
        <v/>
      </c>
      <c r="AU149" s="32">
        <f>IF(AU$4&lt;AU$137,0,AU141+(AU145-AU141)/MAX(AU$138-AU$137,1)*(AU$4-AU$137))</f>
        <v/>
      </c>
      <c r="AV149" s="32">
        <f>IF(AV$4&lt;AV$137,0,AV141+(AV145-AV141)/MAX(AV$138-AV$137,1)*(AV$4-AV$137))</f>
        <v/>
      </c>
      <c r="AW149" s="32">
        <f>IF(AW$4&lt;AW$137,0,AW141+(AW145-AW141)/MAX(AW$138-AW$137,1)*(AW$4-AW$137))</f>
        <v/>
      </c>
      <c r="AX149" s="33">
        <f>PATH(AX$4,AX$137,AX$138,AX141,AX145,TRUE)</f>
        <v/>
      </c>
    </row>
    <row r="150" hidden="1" outlineLevel="1">
      <c r="A150" s="9" t="inlineStr">
        <is>
          <t>fb</t>
        </is>
      </c>
      <c r="B150" s="9" t="inlineStr">
        <is>
          <t>all</t>
        </is>
      </c>
      <c r="C150" s="9" t="inlineStr">
        <is>
          <t>ind</t>
        </is>
      </c>
      <c r="H150" s="9">
        <f>INDEX(Variables!$B$5:$B$105,MATCH($A150,Variables!$A$5:$A$105,0))&amp;IF($C150="",""," | "&amp;INDEX(Mapping!$B$5:$B$26,MATCH($C150,Mapping!$A$5:$A$26,0))&amp;" | "&amp;INDEX(Mapping!$B$30:$B$41,MATCH($B150,Mapping!$A$30:$A$41,0)))</f>
        <v/>
      </c>
      <c r="I150" s="9">
        <f>INDEX(Variables!$C$5:$C$105,MATCH($A150,Variables!$A$5:$A$105,0))</f>
        <v/>
      </c>
      <c r="J150" s="9">
        <f>INDEX(Variables!$E$5:$E$105,MATCH($A150,Variables!$A$5:$A$105,0))</f>
        <v/>
      </c>
      <c r="K150" s="30">
        <f>LOWER(Settings!$C$4)&amp;".mit."&amp;$A150&amp;IF($C150="","","."&amp;$C150&amp;"."&amp;$B150)&amp;IF(INDEX(Variables!$D$5:$D$105,MATCH($A150,Variables!$A$5:$A$105,0))="","","."&amp;INDEX(Variables!$D$5:$D$105,MATCH($A150,Variables!$A$5:$A$105,0)))&amp;"."&amp;K$5</f>
        <v/>
      </c>
      <c r="L150" s="31">
        <f>IF(L$4&lt;L$137,0,L142+(L146-L142)/MAX(L$138-L$137,1)*(L$4-L$137))</f>
        <v/>
      </c>
      <c r="M150" s="32">
        <f>IF(M$4&lt;M$137,0,M142+(M146-M142)/MAX(M$138-M$137,1)*(M$4-M$137))</f>
        <v/>
      </c>
      <c r="N150" s="32">
        <f>IF(N$4&lt;N$137,0,N142+(N146-N142)/MAX(N$138-N$137,1)*(N$4-N$137))</f>
        <v/>
      </c>
      <c r="O150" s="32">
        <f>IF(O$4&lt;O$137,0,O142+(O146-O142)/MAX(O$138-O$137,1)*(O$4-O$137))</f>
        <v/>
      </c>
      <c r="P150" s="32">
        <f>IF(P$4&lt;P$137,0,P142+(P146-P142)/MAX(P$138-P$137,1)*(P$4-P$137))</f>
        <v/>
      </c>
      <c r="Q150" s="32">
        <f>IF(Q$4&lt;Q$137,0,Q142+(Q146-Q142)/MAX(Q$138-Q$137,1)*(Q$4-Q$137))</f>
        <v/>
      </c>
      <c r="R150" s="32">
        <f>IF(R$4&lt;R$137,0,R142+(R146-R142)/MAX(R$138-R$137,1)*(R$4-R$137))</f>
        <v/>
      </c>
      <c r="S150" s="32">
        <f>IF(S$4&lt;S$137,0,S142+(S146-S142)/MAX(S$138-S$137,1)*(S$4-S$137))</f>
        <v/>
      </c>
      <c r="T150" s="32">
        <f>IF(T$4&lt;T$137,0,T142+(T146-T142)/MAX(T$138-T$137,1)*(T$4-T$137))</f>
        <v/>
      </c>
      <c r="U150" s="32">
        <f>IF(U$4&lt;U$137,0,U142+(U146-U142)/MAX(U$138-U$137,1)*(U$4-U$137))</f>
        <v/>
      </c>
      <c r="V150" s="32">
        <f>IF(V$4&lt;V$137,0,V142+(V146-V142)/MAX(V$138-V$137,1)*(V$4-V$137))</f>
        <v/>
      </c>
      <c r="W150" s="32">
        <f>IF(W$4&lt;W$137,0,W142+(W146-W142)/MAX(W$138-W$137,1)*(W$4-W$137))</f>
        <v/>
      </c>
      <c r="X150" s="32">
        <f>IF(X$4&lt;X$137,0,X142+(X146-X142)/MAX(X$138-X$137,1)*(X$4-X$137))</f>
        <v/>
      </c>
      <c r="Y150" s="32">
        <f>IF(Y$4&lt;Y$137,0,Y142+(Y146-Y142)/MAX(Y$138-Y$137,1)*(Y$4-Y$137))</f>
        <v/>
      </c>
      <c r="Z150" s="32">
        <f>IF(Z$4&lt;Z$137,0,Z142+(Z146-Z142)/MAX(Z$138-Z$137,1)*(Z$4-Z$137))</f>
        <v/>
      </c>
      <c r="AA150" s="32">
        <f>IF(AA$4&lt;AA$137,0,AA142+(AA146-AA142)/MAX(AA$138-AA$137,1)*(AA$4-AA$137))</f>
        <v/>
      </c>
      <c r="AB150" s="32">
        <f>IF(AB$4&lt;AB$137,0,AB142+(AB146-AB142)/MAX(AB$138-AB$137,1)*(AB$4-AB$137))</f>
        <v/>
      </c>
      <c r="AC150" s="32">
        <f>IF(AC$4&lt;AC$137,0,AC142+(AC146-AC142)/MAX(AC$138-AC$137,1)*(AC$4-AC$137))</f>
        <v/>
      </c>
      <c r="AD150" s="33">
        <f>PATH(AD$4,AD$137,AD$138,AD142,AD146,TRUE)</f>
        <v/>
      </c>
      <c r="AE150" s="30">
        <f>LOWER(Settings!$C$4)&amp;".mit."&amp;$A150&amp;IF($C150="","","."&amp;$C150&amp;"."&amp;$B150)&amp;IF(INDEX(Variables!$D$5:$D$105,MATCH($A150,Variables!$A$5:$A$105,0))="","","."&amp;INDEX(Variables!$D$5:$D$105,MATCH($A150,Variables!$A$5:$A$105,0)))&amp;"."&amp;AE$5</f>
        <v/>
      </c>
      <c r="AF150" s="31">
        <f>IF(AF$4&lt;AF$137,0,AF142+(AF146-AF142)/MAX(AF$138-AF$137,1)*(AF$4-AF$137))</f>
        <v/>
      </c>
      <c r="AG150" s="32">
        <f>IF(AG$4&lt;AG$137,0,AG142+(AG146-AG142)/MAX(AG$138-AG$137,1)*(AG$4-AG$137))</f>
        <v/>
      </c>
      <c r="AH150" s="32">
        <f>IF(AH$4&lt;AH$137,0,AH142+(AH146-AH142)/MAX(AH$138-AH$137,1)*(AH$4-AH$137))</f>
        <v/>
      </c>
      <c r="AI150" s="32">
        <f>IF(AI$4&lt;AI$137,0,AI142+(AI146-AI142)/MAX(AI$138-AI$137,1)*(AI$4-AI$137))</f>
        <v/>
      </c>
      <c r="AJ150" s="32">
        <f>IF(AJ$4&lt;AJ$137,0,AJ142+(AJ146-AJ142)/MAX(AJ$138-AJ$137,1)*(AJ$4-AJ$137))</f>
        <v/>
      </c>
      <c r="AK150" s="32">
        <f>IF(AK$4&lt;AK$137,0,AK142+(AK146-AK142)/MAX(AK$138-AK$137,1)*(AK$4-AK$137))</f>
        <v/>
      </c>
      <c r="AL150" s="32">
        <f>IF(AL$4&lt;AL$137,0,AL142+(AL146-AL142)/MAX(AL$138-AL$137,1)*(AL$4-AL$137))</f>
        <v/>
      </c>
      <c r="AM150" s="32">
        <f>IF(AM$4&lt;AM$137,0,AM142+(AM146-AM142)/MAX(AM$138-AM$137,1)*(AM$4-AM$137))</f>
        <v/>
      </c>
      <c r="AN150" s="32">
        <f>IF(AN$4&lt;AN$137,0,AN142+(AN146-AN142)/MAX(AN$138-AN$137,1)*(AN$4-AN$137))</f>
        <v/>
      </c>
      <c r="AO150" s="32">
        <f>IF(AO$4&lt;AO$137,0,AO142+(AO146-AO142)/MAX(AO$138-AO$137,1)*(AO$4-AO$137))</f>
        <v/>
      </c>
      <c r="AP150" s="32">
        <f>IF(AP$4&lt;AP$137,0,AP142+(AP146-AP142)/MAX(AP$138-AP$137,1)*(AP$4-AP$137))</f>
        <v/>
      </c>
      <c r="AQ150" s="32">
        <f>IF(AQ$4&lt;AQ$137,0,AQ142+(AQ146-AQ142)/MAX(AQ$138-AQ$137,1)*(AQ$4-AQ$137))</f>
        <v/>
      </c>
      <c r="AR150" s="32">
        <f>IF(AR$4&lt;AR$137,0,AR142+(AR146-AR142)/MAX(AR$138-AR$137,1)*(AR$4-AR$137))</f>
        <v/>
      </c>
      <c r="AS150" s="32">
        <f>IF(AS$4&lt;AS$137,0,AS142+(AS146-AS142)/MAX(AS$138-AS$137,1)*(AS$4-AS$137))</f>
        <v/>
      </c>
      <c r="AT150" s="32">
        <f>IF(AT$4&lt;AT$137,0,AT142+(AT146-AT142)/MAX(AT$138-AT$137,1)*(AT$4-AT$137))</f>
        <v/>
      </c>
      <c r="AU150" s="32">
        <f>IF(AU$4&lt;AU$137,0,AU142+(AU146-AU142)/MAX(AU$138-AU$137,1)*(AU$4-AU$137))</f>
        <v/>
      </c>
      <c r="AV150" s="32">
        <f>IF(AV$4&lt;AV$137,0,AV142+(AV146-AV142)/MAX(AV$138-AV$137,1)*(AV$4-AV$137))</f>
        <v/>
      </c>
      <c r="AW150" s="32">
        <f>IF(AW$4&lt;AW$137,0,AW142+(AW146-AW142)/MAX(AW$138-AW$137,1)*(AW$4-AW$137))</f>
        <v/>
      </c>
      <c r="AX150" s="33">
        <f>PATH(AX$4,AX$137,AX$138,AX142,AX146,TRUE)</f>
        <v/>
      </c>
    </row>
    <row r="151" hidden="1" outlineLevel="1">
      <c r="H151" s="34" t="inlineStr">
        <is>
          <t>Feebates sector coverage (MTInputs rows 66-82)</t>
        </is>
      </c>
    </row>
    <row r="152" hidden="1" outlineLevel="1">
      <c r="A152" s="5" t="inlineStr">
        <is>
          <t>fbcov</t>
        </is>
      </c>
      <c r="B152" s="5" t="inlineStr">
        <is>
          <t>all</t>
        </is>
      </c>
      <c r="C152" s="5" t="inlineStr">
        <is>
          <t>pow</t>
        </is>
      </c>
      <c r="D152" s="8" t="n">
        <v>66</v>
      </c>
      <c r="H152" s="5">
        <f>INDEX(Variables!$B$5:$B$105,MATCH($A152,Variables!$A$5:$A$105,0))&amp;IF($C152="",""," | "&amp;INDEX(Mapping!$B$5:$B$26,MATCH($C152,Mapping!$A$5:$A$26,0))&amp;" | "&amp;INDEX(Mapping!$B$30:$B$41,MATCH($B152,Mapping!$A$30:$A$41,0)))</f>
        <v/>
      </c>
      <c r="I152" s="5">
        <f>INDEX(Variables!$C$5:$C$105,MATCH($A152,Variables!$A$5:$A$105,0))</f>
        <v/>
      </c>
      <c r="J152" s="5">
        <f>INDEX(Variables!$E$5:$E$105,MATCH($A152,Variables!$A$5:$A$105,0))</f>
        <v/>
      </c>
      <c r="K152" s="25">
        <f>LOWER(Settings!$C$4)&amp;".mit."&amp;$A152&amp;IF($C152="","","."&amp;$C152&amp;"."&amp;$B152)&amp;IF(INDEX(Variables!$D$5:$D$105,MATCH($A152,Variables!$A$5:$A$105,0))="","","."&amp;INDEX(Variables!$D$5:$D$105,MATCH($A152,Variables!$A$5:$A$105,0)))&amp;"."&amp;K$5</f>
        <v/>
      </c>
      <c r="L152" s="35">
        <f>INDEX(MTInputs!$J$1:$AZ$415,$D152,MATCH(L$5,MTInputs!$J$5:$AZ$5,0))</f>
        <v/>
      </c>
      <c r="M152" s="36">
        <f>INDEX(MTInputs!$J$1:$AZ$415,$D152,MATCH(M$5,MTInputs!$J$5:$AZ$5,0))</f>
        <v/>
      </c>
      <c r="N152" s="36">
        <f>INDEX(MTInputs!$J$1:$AZ$415,$D152,MATCH(N$5,MTInputs!$J$5:$AZ$5,0))</f>
        <v/>
      </c>
      <c r="O152" s="36">
        <f>INDEX(MTInputs!$J$1:$AZ$415,$D152,MATCH(O$5,MTInputs!$J$5:$AZ$5,0))</f>
        <v/>
      </c>
      <c r="P152" s="36">
        <f>INDEX(MTInputs!$J$1:$AZ$415,$D152,MATCH(P$5,MTInputs!$J$5:$AZ$5,0))</f>
        <v/>
      </c>
      <c r="Q152" s="36">
        <f>INDEX(MTInputs!$J$1:$AZ$415,$D152,MATCH(Q$5,MTInputs!$J$5:$AZ$5,0))</f>
        <v/>
      </c>
      <c r="R152" s="36">
        <f>INDEX(MTInputs!$J$1:$AZ$415,$D152,MATCH(R$5,MTInputs!$J$5:$AZ$5,0))</f>
        <v/>
      </c>
      <c r="S152" s="36">
        <f>INDEX(MTInputs!$J$1:$AZ$415,$D152,MATCH(S$5,MTInputs!$J$5:$AZ$5,0))</f>
        <v/>
      </c>
      <c r="T152" s="36">
        <f>INDEX(MTInputs!$J$1:$AZ$415,$D152,MATCH(T$5,MTInputs!$J$5:$AZ$5,0))</f>
        <v/>
      </c>
      <c r="U152" s="36">
        <f>INDEX(MTInputs!$J$1:$AZ$415,$D152,MATCH(U$5,MTInputs!$J$5:$AZ$5,0))</f>
        <v/>
      </c>
      <c r="V152" s="36">
        <f>INDEX(MTInputs!$J$1:$AZ$415,$D152,MATCH(V$5,MTInputs!$J$5:$AZ$5,0))</f>
        <v/>
      </c>
      <c r="W152" s="36">
        <f>INDEX(MTInputs!$J$1:$AZ$415,$D152,MATCH(W$5,MTInputs!$J$5:$AZ$5,0))</f>
        <v/>
      </c>
      <c r="X152" s="36">
        <f>INDEX(MTInputs!$J$1:$AZ$415,$D152,MATCH(X$5,MTInputs!$J$5:$AZ$5,0))</f>
        <v/>
      </c>
      <c r="Y152" s="36">
        <f>INDEX(MTInputs!$J$1:$AZ$415,$D152,MATCH(Y$5,MTInputs!$J$5:$AZ$5,0))</f>
        <v/>
      </c>
      <c r="Z152" s="36">
        <f>INDEX(MTInputs!$J$1:$AZ$415,$D152,MATCH(Z$5,MTInputs!$J$5:$AZ$5,0))</f>
        <v/>
      </c>
      <c r="AA152" s="36">
        <f>INDEX(MTInputs!$J$1:$AZ$415,$D152,MATCH(AA$5,MTInputs!$J$5:$AZ$5,0))</f>
        <v/>
      </c>
      <c r="AB152" s="36">
        <f>INDEX(MTInputs!$J$1:$AZ$415,$D152,MATCH(AB$5,MTInputs!$J$5:$AZ$5,0))</f>
        <v/>
      </c>
      <c r="AC152" s="36">
        <f>INDEX(MTInputs!$J$1:$AZ$415,$D152,MATCH(AC$5,MTInputs!$J$5:$AZ$5,0))</f>
        <v/>
      </c>
      <c r="AD152" s="36">
        <f>INDEX(MTInputs!$J$1:$AZ$415,$D152,MATCH(AD$5,MTInputs!$J$5:$AZ$5,0))</f>
        <v/>
      </c>
      <c r="AE152" s="25">
        <f>LOWER(Settings!$C$4)&amp;".mit."&amp;$A152&amp;IF($C152="","","."&amp;$C152&amp;"."&amp;$B152)&amp;IF(INDEX(Variables!$D$5:$D$105,MATCH($A152,Variables!$A$5:$A$105,0))="","","."&amp;INDEX(Variables!$D$5:$D$105,MATCH($A152,Variables!$A$5:$A$105,0)))&amp;"."&amp;AE$5</f>
        <v/>
      </c>
      <c r="AF152" s="35">
        <f>INDEX(MTInputs!$J$1:$AZ$415,$D152,MATCH(AF$5,MTInputs!$J$5:$AZ$5,0))</f>
        <v/>
      </c>
      <c r="AG152" s="36">
        <f>INDEX(MTInputs!$J$1:$AZ$415,$D152,MATCH(AG$5,MTInputs!$J$5:$AZ$5,0))</f>
        <v/>
      </c>
      <c r="AH152" s="36">
        <f>INDEX(MTInputs!$J$1:$AZ$415,$D152,MATCH(AH$5,MTInputs!$J$5:$AZ$5,0))</f>
        <v/>
      </c>
      <c r="AI152" s="36">
        <f>INDEX(MTInputs!$J$1:$AZ$415,$D152,MATCH(AI$5,MTInputs!$J$5:$AZ$5,0))</f>
        <v/>
      </c>
      <c r="AJ152" s="36">
        <f>INDEX(MTInputs!$J$1:$AZ$415,$D152,MATCH(AJ$5,MTInputs!$J$5:$AZ$5,0))</f>
        <v/>
      </c>
      <c r="AK152" s="36">
        <f>INDEX(MTInputs!$J$1:$AZ$415,$D152,MATCH(AK$5,MTInputs!$J$5:$AZ$5,0))</f>
        <v/>
      </c>
      <c r="AL152" s="36">
        <f>INDEX(MTInputs!$J$1:$AZ$415,$D152,MATCH(AL$5,MTInputs!$J$5:$AZ$5,0))</f>
        <v/>
      </c>
      <c r="AM152" s="36">
        <f>INDEX(MTInputs!$J$1:$AZ$415,$D152,MATCH(AM$5,MTInputs!$J$5:$AZ$5,0))</f>
        <v/>
      </c>
      <c r="AN152" s="36">
        <f>INDEX(MTInputs!$J$1:$AZ$415,$D152,MATCH(AN$5,MTInputs!$J$5:$AZ$5,0))</f>
        <v/>
      </c>
      <c r="AO152" s="36">
        <f>INDEX(MTInputs!$J$1:$AZ$415,$D152,MATCH(AO$5,MTInputs!$J$5:$AZ$5,0))</f>
        <v/>
      </c>
      <c r="AP152" s="36">
        <f>INDEX(MTInputs!$J$1:$AZ$415,$D152,MATCH(AP$5,MTInputs!$J$5:$AZ$5,0))</f>
        <v/>
      </c>
      <c r="AQ152" s="36">
        <f>INDEX(MTInputs!$J$1:$AZ$415,$D152,MATCH(AQ$5,MTInputs!$J$5:$AZ$5,0))</f>
        <v/>
      </c>
      <c r="AR152" s="36">
        <f>INDEX(MTInputs!$J$1:$AZ$415,$D152,MATCH(AR$5,MTInputs!$J$5:$AZ$5,0))</f>
        <v/>
      </c>
      <c r="AS152" s="36">
        <f>INDEX(MTInputs!$J$1:$AZ$415,$D152,MATCH(AS$5,MTInputs!$J$5:$AZ$5,0))</f>
        <v/>
      </c>
      <c r="AT152" s="36">
        <f>INDEX(MTInputs!$J$1:$AZ$415,$D152,MATCH(AT$5,MTInputs!$J$5:$AZ$5,0))</f>
        <v/>
      </c>
      <c r="AU152" s="36">
        <f>INDEX(MTInputs!$J$1:$AZ$415,$D152,MATCH(AU$5,MTInputs!$J$5:$AZ$5,0))</f>
        <v/>
      </c>
      <c r="AV152" s="36">
        <f>INDEX(MTInputs!$J$1:$AZ$415,$D152,MATCH(AV$5,MTInputs!$J$5:$AZ$5,0))</f>
        <v/>
      </c>
      <c r="AW152" s="36">
        <f>INDEX(MTInputs!$J$1:$AZ$415,$D152,MATCH(AW$5,MTInputs!$J$5:$AZ$5,0))</f>
        <v/>
      </c>
      <c r="AX152" s="36">
        <f>INDEX(MTInputs!$J$1:$AZ$415,$D152,MATCH(AX$5,MTInputs!$J$5:$AZ$5,0))</f>
        <v/>
      </c>
    </row>
    <row r="153" hidden="1" outlineLevel="1">
      <c r="A153" s="5" t="inlineStr">
        <is>
          <t>fbcov</t>
        </is>
      </c>
      <c r="B153" s="5" t="inlineStr">
        <is>
          <t>all</t>
        </is>
      </c>
      <c r="C153" s="5" t="inlineStr">
        <is>
          <t>rod</t>
        </is>
      </c>
      <c r="D153" s="8" t="n">
        <v>67</v>
      </c>
      <c r="H153" s="5">
        <f>INDEX(Variables!$B$5:$B$105,MATCH($A153,Variables!$A$5:$A$105,0))&amp;IF($C153="",""," | "&amp;INDEX(Mapping!$B$5:$B$26,MATCH($C153,Mapping!$A$5:$A$26,0))&amp;" | "&amp;INDEX(Mapping!$B$30:$B$41,MATCH($B153,Mapping!$A$30:$A$41,0)))</f>
        <v/>
      </c>
      <c r="I153" s="5">
        <f>INDEX(Variables!$C$5:$C$105,MATCH($A153,Variables!$A$5:$A$105,0))</f>
        <v/>
      </c>
      <c r="J153" s="5">
        <f>INDEX(Variables!$E$5:$E$105,MATCH($A153,Variables!$A$5:$A$105,0))</f>
        <v/>
      </c>
      <c r="K153" s="25">
        <f>LOWER(Settings!$C$4)&amp;".mit."&amp;$A153&amp;IF($C153="","","."&amp;$C153&amp;"."&amp;$B153)&amp;IF(INDEX(Variables!$D$5:$D$105,MATCH($A153,Variables!$A$5:$A$105,0))="","","."&amp;INDEX(Variables!$D$5:$D$105,MATCH($A153,Variables!$A$5:$A$105,0)))&amp;"."&amp;K$5</f>
        <v/>
      </c>
      <c r="L153" s="35">
        <f>INDEX(MTInputs!$J$1:$AZ$415,$D153,MATCH(L$5,MTInputs!$J$5:$AZ$5,0))</f>
        <v/>
      </c>
      <c r="M153" s="36">
        <f>INDEX(MTInputs!$J$1:$AZ$415,$D153,MATCH(M$5,MTInputs!$J$5:$AZ$5,0))</f>
        <v/>
      </c>
      <c r="N153" s="36">
        <f>INDEX(MTInputs!$J$1:$AZ$415,$D153,MATCH(N$5,MTInputs!$J$5:$AZ$5,0))</f>
        <v/>
      </c>
      <c r="O153" s="36">
        <f>INDEX(MTInputs!$J$1:$AZ$415,$D153,MATCH(O$5,MTInputs!$J$5:$AZ$5,0))</f>
        <v/>
      </c>
      <c r="P153" s="36">
        <f>INDEX(MTInputs!$J$1:$AZ$415,$D153,MATCH(P$5,MTInputs!$J$5:$AZ$5,0))</f>
        <v/>
      </c>
      <c r="Q153" s="36">
        <f>INDEX(MTInputs!$J$1:$AZ$415,$D153,MATCH(Q$5,MTInputs!$J$5:$AZ$5,0))</f>
        <v/>
      </c>
      <c r="R153" s="36">
        <f>INDEX(MTInputs!$J$1:$AZ$415,$D153,MATCH(R$5,MTInputs!$J$5:$AZ$5,0))</f>
        <v/>
      </c>
      <c r="S153" s="36">
        <f>INDEX(MTInputs!$J$1:$AZ$415,$D153,MATCH(S$5,MTInputs!$J$5:$AZ$5,0))</f>
        <v/>
      </c>
      <c r="T153" s="36">
        <f>INDEX(MTInputs!$J$1:$AZ$415,$D153,MATCH(T$5,MTInputs!$J$5:$AZ$5,0))</f>
        <v/>
      </c>
      <c r="U153" s="36">
        <f>INDEX(MTInputs!$J$1:$AZ$415,$D153,MATCH(U$5,MTInputs!$J$5:$AZ$5,0))</f>
        <v/>
      </c>
      <c r="V153" s="36">
        <f>INDEX(MTInputs!$J$1:$AZ$415,$D153,MATCH(V$5,MTInputs!$J$5:$AZ$5,0))</f>
        <v/>
      </c>
      <c r="W153" s="36">
        <f>INDEX(MTInputs!$J$1:$AZ$415,$D153,MATCH(W$5,MTInputs!$J$5:$AZ$5,0))</f>
        <v/>
      </c>
      <c r="X153" s="36">
        <f>INDEX(MTInputs!$J$1:$AZ$415,$D153,MATCH(X$5,MTInputs!$J$5:$AZ$5,0))</f>
        <v/>
      </c>
      <c r="Y153" s="36">
        <f>INDEX(MTInputs!$J$1:$AZ$415,$D153,MATCH(Y$5,MTInputs!$J$5:$AZ$5,0))</f>
        <v/>
      </c>
      <c r="Z153" s="36">
        <f>INDEX(MTInputs!$J$1:$AZ$415,$D153,MATCH(Z$5,MTInputs!$J$5:$AZ$5,0))</f>
        <v/>
      </c>
      <c r="AA153" s="36">
        <f>INDEX(MTInputs!$J$1:$AZ$415,$D153,MATCH(AA$5,MTInputs!$J$5:$AZ$5,0))</f>
        <v/>
      </c>
      <c r="AB153" s="36">
        <f>INDEX(MTInputs!$J$1:$AZ$415,$D153,MATCH(AB$5,MTInputs!$J$5:$AZ$5,0))</f>
        <v/>
      </c>
      <c r="AC153" s="36">
        <f>INDEX(MTInputs!$J$1:$AZ$415,$D153,MATCH(AC$5,MTInputs!$J$5:$AZ$5,0))</f>
        <v/>
      </c>
      <c r="AD153" s="36">
        <f>INDEX(MTInputs!$J$1:$AZ$415,$D153,MATCH(AD$5,MTInputs!$J$5:$AZ$5,0))</f>
        <v/>
      </c>
      <c r="AE153" s="25">
        <f>LOWER(Settings!$C$4)&amp;".mit."&amp;$A153&amp;IF($C153="","","."&amp;$C153&amp;"."&amp;$B153)&amp;IF(INDEX(Variables!$D$5:$D$105,MATCH($A153,Variables!$A$5:$A$105,0))="","","."&amp;INDEX(Variables!$D$5:$D$105,MATCH($A153,Variables!$A$5:$A$105,0)))&amp;"."&amp;AE$5</f>
        <v/>
      </c>
      <c r="AF153" s="35">
        <f>INDEX(MTInputs!$J$1:$AZ$415,$D153,MATCH(AF$5,MTInputs!$J$5:$AZ$5,0))</f>
        <v/>
      </c>
      <c r="AG153" s="36">
        <f>INDEX(MTInputs!$J$1:$AZ$415,$D153,MATCH(AG$5,MTInputs!$J$5:$AZ$5,0))</f>
        <v/>
      </c>
      <c r="AH153" s="36">
        <f>INDEX(MTInputs!$J$1:$AZ$415,$D153,MATCH(AH$5,MTInputs!$J$5:$AZ$5,0))</f>
        <v/>
      </c>
      <c r="AI153" s="36">
        <f>INDEX(MTInputs!$J$1:$AZ$415,$D153,MATCH(AI$5,MTInputs!$J$5:$AZ$5,0))</f>
        <v/>
      </c>
      <c r="AJ153" s="36">
        <f>INDEX(MTInputs!$J$1:$AZ$415,$D153,MATCH(AJ$5,MTInputs!$J$5:$AZ$5,0))</f>
        <v/>
      </c>
      <c r="AK153" s="36">
        <f>INDEX(MTInputs!$J$1:$AZ$415,$D153,MATCH(AK$5,MTInputs!$J$5:$AZ$5,0))</f>
        <v/>
      </c>
      <c r="AL153" s="36">
        <f>INDEX(MTInputs!$J$1:$AZ$415,$D153,MATCH(AL$5,MTInputs!$J$5:$AZ$5,0))</f>
        <v/>
      </c>
      <c r="AM153" s="36">
        <f>INDEX(MTInputs!$J$1:$AZ$415,$D153,MATCH(AM$5,MTInputs!$J$5:$AZ$5,0))</f>
        <v/>
      </c>
      <c r="AN153" s="36">
        <f>INDEX(MTInputs!$J$1:$AZ$415,$D153,MATCH(AN$5,MTInputs!$J$5:$AZ$5,0))</f>
        <v/>
      </c>
      <c r="AO153" s="36">
        <f>INDEX(MTInputs!$J$1:$AZ$415,$D153,MATCH(AO$5,MTInputs!$J$5:$AZ$5,0))</f>
        <v/>
      </c>
      <c r="AP153" s="36">
        <f>INDEX(MTInputs!$J$1:$AZ$415,$D153,MATCH(AP$5,MTInputs!$J$5:$AZ$5,0))</f>
        <v/>
      </c>
      <c r="AQ153" s="36">
        <f>INDEX(MTInputs!$J$1:$AZ$415,$D153,MATCH(AQ$5,MTInputs!$J$5:$AZ$5,0))</f>
        <v/>
      </c>
      <c r="AR153" s="36">
        <f>INDEX(MTInputs!$J$1:$AZ$415,$D153,MATCH(AR$5,MTInputs!$J$5:$AZ$5,0))</f>
        <v/>
      </c>
      <c r="AS153" s="36">
        <f>INDEX(MTInputs!$J$1:$AZ$415,$D153,MATCH(AS$5,MTInputs!$J$5:$AZ$5,0))</f>
        <v/>
      </c>
      <c r="AT153" s="36">
        <f>INDEX(MTInputs!$J$1:$AZ$415,$D153,MATCH(AT$5,MTInputs!$J$5:$AZ$5,0))</f>
        <v/>
      </c>
      <c r="AU153" s="36">
        <f>INDEX(MTInputs!$J$1:$AZ$415,$D153,MATCH(AU$5,MTInputs!$J$5:$AZ$5,0))</f>
        <v/>
      </c>
      <c r="AV153" s="36">
        <f>INDEX(MTInputs!$J$1:$AZ$415,$D153,MATCH(AV$5,MTInputs!$J$5:$AZ$5,0))</f>
        <v/>
      </c>
      <c r="AW153" s="36">
        <f>INDEX(MTInputs!$J$1:$AZ$415,$D153,MATCH(AW$5,MTInputs!$J$5:$AZ$5,0))</f>
        <v/>
      </c>
      <c r="AX153" s="36">
        <f>INDEX(MTInputs!$J$1:$AZ$415,$D153,MATCH(AX$5,MTInputs!$J$5:$AZ$5,0))</f>
        <v/>
      </c>
    </row>
    <row r="154" hidden="1" outlineLevel="1">
      <c r="A154" s="5" t="inlineStr">
        <is>
          <t>fbcov</t>
        </is>
      </c>
      <c r="B154" s="5" t="inlineStr">
        <is>
          <t>all</t>
        </is>
      </c>
      <c r="C154" s="5" t="inlineStr">
        <is>
          <t>ral</t>
        </is>
      </c>
      <c r="D154" s="8" t="n">
        <v>68</v>
      </c>
      <c r="H154" s="5">
        <f>INDEX(Variables!$B$5:$B$105,MATCH($A154,Variables!$A$5:$A$105,0))&amp;IF($C154="",""," | "&amp;INDEX(Mapping!$B$5:$B$26,MATCH($C154,Mapping!$A$5:$A$26,0))&amp;" | "&amp;INDEX(Mapping!$B$30:$B$41,MATCH($B154,Mapping!$A$30:$A$41,0)))</f>
        <v/>
      </c>
      <c r="I154" s="5">
        <f>INDEX(Variables!$C$5:$C$105,MATCH($A154,Variables!$A$5:$A$105,0))</f>
        <v/>
      </c>
      <c r="J154" s="5">
        <f>INDEX(Variables!$E$5:$E$105,MATCH($A154,Variables!$A$5:$A$105,0))</f>
        <v/>
      </c>
      <c r="K154" s="25">
        <f>LOWER(Settings!$C$4)&amp;".mit."&amp;$A154&amp;IF($C154="","","."&amp;$C154&amp;"."&amp;$B154)&amp;IF(INDEX(Variables!$D$5:$D$105,MATCH($A154,Variables!$A$5:$A$105,0))="","","."&amp;INDEX(Variables!$D$5:$D$105,MATCH($A154,Variables!$A$5:$A$105,0)))&amp;"."&amp;K$5</f>
        <v/>
      </c>
      <c r="L154" s="35">
        <f>INDEX(MTInputs!$J$1:$AZ$415,$D154,MATCH(L$5,MTInputs!$J$5:$AZ$5,0))</f>
        <v/>
      </c>
      <c r="M154" s="36">
        <f>INDEX(MTInputs!$J$1:$AZ$415,$D154,MATCH(M$5,MTInputs!$J$5:$AZ$5,0))</f>
        <v/>
      </c>
      <c r="N154" s="36">
        <f>INDEX(MTInputs!$J$1:$AZ$415,$D154,MATCH(N$5,MTInputs!$J$5:$AZ$5,0))</f>
        <v/>
      </c>
      <c r="O154" s="36">
        <f>INDEX(MTInputs!$J$1:$AZ$415,$D154,MATCH(O$5,MTInputs!$J$5:$AZ$5,0))</f>
        <v/>
      </c>
      <c r="P154" s="36">
        <f>INDEX(MTInputs!$J$1:$AZ$415,$D154,MATCH(P$5,MTInputs!$J$5:$AZ$5,0))</f>
        <v/>
      </c>
      <c r="Q154" s="36">
        <f>INDEX(MTInputs!$J$1:$AZ$415,$D154,MATCH(Q$5,MTInputs!$J$5:$AZ$5,0))</f>
        <v/>
      </c>
      <c r="R154" s="36">
        <f>INDEX(MTInputs!$J$1:$AZ$415,$D154,MATCH(R$5,MTInputs!$J$5:$AZ$5,0))</f>
        <v/>
      </c>
      <c r="S154" s="36">
        <f>INDEX(MTInputs!$J$1:$AZ$415,$D154,MATCH(S$5,MTInputs!$J$5:$AZ$5,0))</f>
        <v/>
      </c>
      <c r="T154" s="36">
        <f>INDEX(MTInputs!$J$1:$AZ$415,$D154,MATCH(T$5,MTInputs!$J$5:$AZ$5,0))</f>
        <v/>
      </c>
      <c r="U154" s="36">
        <f>INDEX(MTInputs!$J$1:$AZ$415,$D154,MATCH(U$5,MTInputs!$J$5:$AZ$5,0))</f>
        <v/>
      </c>
      <c r="V154" s="36">
        <f>INDEX(MTInputs!$J$1:$AZ$415,$D154,MATCH(V$5,MTInputs!$J$5:$AZ$5,0))</f>
        <v/>
      </c>
      <c r="W154" s="36">
        <f>INDEX(MTInputs!$J$1:$AZ$415,$D154,MATCH(W$5,MTInputs!$J$5:$AZ$5,0))</f>
        <v/>
      </c>
      <c r="X154" s="36">
        <f>INDEX(MTInputs!$J$1:$AZ$415,$D154,MATCH(X$5,MTInputs!$J$5:$AZ$5,0))</f>
        <v/>
      </c>
      <c r="Y154" s="36">
        <f>INDEX(MTInputs!$J$1:$AZ$415,$D154,MATCH(Y$5,MTInputs!$J$5:$AZ$5,0))</f>
        <v/>
      </c>
      <c r="Z154" s="36">
        <f>INDEX(MTInputs!$J$1:$AZ$415,$D154,MATCH(Z$5,MTInputs!$J$5:$AZ$5,0))</f>
        <v/>
      </c>
      <c r="AA154" s="36">
        <f>INDEX(MTInputs!$J$1:$AZ$415,$D154,MATCH(AA$5,MTInputs!$J$5:$AZ$5,0))</f>
        <v/>
      </c>
      <c r="AB154" s="36">
        <f>INDEX(MTInputs!$J$1:$AZ$415,$D154,MATCH(AB$5,MTInputs!$J$5:$AZ$5,0))</f>
        <v/>
      </c>
      <c r="AC154" s="36">
        <f>INDEX(MTInputs!$J$1:$AZ$415,$D154,MATCH(AC$5,MTInputs!$J$5:$AZ$5,0))</f>
        <v/>
      </c>
      <c r="AD154" s="36">
        <f>INDEX(MTInputs!$J$1:$AZ$415,$D154,MATCH(AD$5,MTInputs!$J$5:$AZ$5,0))</f>
        <v/>
      </c>
      <c r="AE154" s="25">
        <f>LOWER(Settings!$C$4)&amp;".mit."&amp;$A154&amp;IF($C154="","","."&amp;$C154&amp;"."&amp;$B154)&amp;IF(INDEX(Variables!$D$5:$D$105,MATCH($A154,Variables!$A$5:$A$105,0))="","","."&amp;INDEX(Variables!$D$5:$D$105,MATCH($A154,Variables!$A$5:$A$105,0)))&amp;"."&amp;AE$5</f>
        <v/>
      </c>
      <c r="AF154" s="35">
        <f>INDEX(MTInputs!$J$1:$AZ$415,$D154,MATCH(AF$5,MTInputs!$J$5:$AZ$5,0))</f>
        <v/>
      </c>
      <c r="AG154" s="36">
        <f>INDEX(MTInputs!$J$1:$AZ$415,$D154,MATCH(AG$5,MTInputs!$J$5:$AZ$5,0))</f>
        <v/>
      </c>
      <c r="AH154" s="36">
        <f>INDEX(MTInputs!$J$1:$AZ$415,$D154,MATCH(AH$5,MTInputs!$J$5:$AZ$5,0))</f>
        <v/>
      </c>
      <c r="AI154" s="36">
        <f>INDEX(MTInputs!$J$1:$AZ$415,$D154,MATCH(AI$5,MTInputs!$J$5:$AZ$5,0))</f>
        <v/>
      </c>
      <c r="AJ154" s="36">
        <f>INDEX(MTInputs!$J$1:$AZ$415,$D154,MATCH(AJ$5,MTInputs!$J$5:$AZ$5,0))</f>
        <v/>
      </c>
      <c r="AK154" s="36">
        <f>INDEX(MTInputs!$J$1:$AZ$415,$D154,MATCH(AK$5,MTInputs!$J$5:$AZ$5,0))</f>
        <v/>
      </c>
      <c r="AL154" s="36">
        <f>INDEX(MTInputs!$J$1:$AZ$415,$D154,MATCH(AL$5,MTInputs!$J$5:$AZ$5,0))</f>
        <v/>
      </c>
      <c r="AM154" s="36">
        <f>INDEX(MTInputs!$J$1:$AZ$415,$D154,MATCH(AM$5,MTInputs!$J$5:$AZ$5,0))</f>
        <v/>
      </c>
      <c r="AN154" s="36">
        <f>INDEX(MTInputs!$J$1:$AZ$415,$D154,MATCH(AN$5,MTInputs!$J$5:$AZ$5,0))</f>
        <v/>
      </c>
      <c r="AO154" s="36">
        <f>INDEX(MTInputs!$J$1:$AZ$415,$D154,MATCH(AO$5,MTInputs!$J$5:$AZ$5,0))</f>
        <v/>
      </c>
      <c r="AP154" s="36">
        <f>INDEX(MTInputs!$J$1:$AZ$415,$D154,MATCH(AP$5,MTInputs!$J$5:$AZ$5,0))</f>
        <v/>
      </c>
      <c r="AQ154" s="36">
        <f>INDEX(MTInputs!$J$1:$AZ$415,$D154,MATCH(AQ$5,MTInputs!$J$5:$AZ$5,0))</f>
        <v/>
      </c>
      <c r="AR154" s="36">
        <f>INDEX(MTInputs!$J$1:$AZ$415,$D154,MATCH(AR$5,MTInputs!$J$5:$AZ$5,0))</f>
        <v/>
      </c>
      <c r="AS154" s="36">
        <f>INDEX(MTInputs!$J$1:$AZ$415,$D154,MATCH(AS$5,MTInputs!$J$5:$AZ$5,0))</f>
        <v/>
      </c>
      <c r="AT154" s="36">
        <f>INDEX(MTInputs!$J$1:$AZ$415,$D154,MATCH(AT$5,MTInputs!$J$5:$AZ$5,0))</f>
        <v/>
      </c>
      <c r="AU154" s="36">
        <f>INDEX(MTInputs!$J$1:$AZ$415,$D154,MATCH(AU$5,MTInputs!$J$5:$AZ$5,0))</f>
        <v/>
      </c>
      <c r="AV154" s="36">
        <f>INDEX(MTInputs!$J$1:$AZ$415,$D154,MATCH(AV$5,MTInputs!$J$5:$AZ$5,0))</f>
        <v/>
      </c>
      <c r="AW154" s="36">
        <f>INDEX(MTInputs!$J$1:$AZ$415,$D154,MATCH(AW$5,MTInputs!$J$5:$AZ$5,0))</f>
        <v/>
      </c>
      <c r="AX154" s="36">
        <f>INDEX(MTInputs!$J$1:$AZ$415,$D154,MATCH(AX$5,MTInputs!$J$5:$AZ$5,0))</f>
        <v/>
      </c>
    </row>
    <row r="155" hidden="1" outlineLevel="1">
      <c r="A155" s="5" t="inlineStr">
        <is>
          <t>fbcov</t>
        </is>
      </c>
      <c r="B155" s="5" t="inlineStr">
        <is>
          <t>all</t>
        </is>
      </c>
      <c r="C155" s="5" t="inlineStr">
        <is>
          <t>avi</t>
        </is>
      </c>
      <c r="D155" s="8" t="n">
        <v>69</v>
      </c>
      <c r="H155" s="5">
        <f>INDEX(Variables!$B$5:$B$105,MATCH($A155,Variables!$A$5:$A$105,0))&amp;IF($C155="",""," | "&amp;INDEX(Mapping!$B$5:$B$26,MATCH($C155,Mapping!$A$5:$A$26,0))&amp;" | "&amp;INDEX(Mapping!$B$30:$B$41,MATCH($B155,Mapping!$A$30:$A$41,0)))</f>
        <v/>
      </c>
      <c r="I155" s="5">
        <f>INDEX(Variables!$C$5:$C$105,MATCH($A155,Variables!$A$5:$A$105,0))</f>
        <v/>
      </c>
      <c r="J155" s="5">
        <f>INDEX(Variables!$E$5:$E$105,MATCH($A155,Variables!$A$5:$A$105,0))</f>
        <v/>
      </c>
      <c r="K155" s="25">
        <f>LOWER(Settings!$C$4)&amp;".mit."&amp;$A155&amp;IF($C155="","","."&amp;$C155&amp;"."&amp;$B155)&amp;IF(INDEX(Variables!$D$5:$D$105,MATCH($A155,Variables!$A$5:$A$105,0))="","","."&amp;INDEX(Variables!$D$5:$D$105,MATCH($A155,Variables!$A$5:$A$105,0)))&amp;"."&amp;K$5</f>
        <v/>
      </c>
      <c r="L155" s="35">
        <f>INDEX(MTInputs!$J$1:$AZ$415,$D155,MATCH(L$5,MTInputs!$J$5:$AZ$5,0))</f>
        <v/>
      </c>
      <c r="M155" s="36">
        <f>INDEX(MTInputs!$J$1:$AZ$415,$D155,MATCH(M$5,MTInputs!$J$5:$AZ$5,0))</f>
        <v/>
      </c>
      <c r="N155" s="36">
        <f>INDEX(MTInputs!$J$1:$AZ$415,$D155,MATCH(N$5,MTInputs!$J$5:$AZ$5,0))</f>
        <v/>
      </c>
      <c r="O155" s="36">
        <f>INDEX(MTInputs!$J$1:$AZ$415,$D155,MATCH(O$5,MTInputs!$J$5:$AZ$5,0))</f>
        <v/>
      </c>
      <c r="P155" s="36">
        <f>INDEX(MTInputs!$J$1:$AZ$415,$D155,MATCH(P$5,MTInputs!$J$5:$AZ$5,0))</f>
        <v/>
      </c>
      <c r="Q155" s="36">
        <f>INDEX(MTInputs!$J$1:$AZ$415,$D155,MATCH(Q$5,MTInputs!$J$5:$AZ$5,0))</f>
        <v/>
      </c>
      <c r="R155" s="36">
        <f>INDEX(MTInputs!$J$1:$AZ$415,$D155,MATCH(R$5,MTInputs!$J$5:$AZ$5,0))</f>
        <v/>
      </c>
      <c r="S155" s="36">
        <f>INDEX(MTInputs!$J$1:$AZ$415,$D155,MATCH(S$5,MTInputs!$J$5:$AZ$5,0))</f>
        <v/>
      </c>
      <c r="T155" s="36">
        <f>INDEX(MTInputs!$J$1:$AZ$415,$D155,MATCH(T$5,MTInputs!$J$5:$AZ$5,0))</f>
        <v/>
      </c>
      <c r="U155" s="36">
        <f>INDEX(MTInputs!$J$1:$AZ$415,$D155,MATCH(U$5,MTInputs!$J$5:$AZ$5,0))</f>
        <v/>
      </c>
      <c r="V155" s="36">
        <f>INDEX(MTInputs!$J$1:$AZ$415,$D155,MATCH(V$5,MTInputs!$J$5:$AZ$5,0))</f>
        <v/>
      </c>
      <c r="W155" s="36">
        <f>INDEX(MTInputs!$J$1:$AZ$415,$D155,MATCH(W$5,MTInputs!$J$5:$AZ$5,0))</f>
        <v/>
      </c>
      <c r="X155" s="36">
        <f>INDEX(MTInputs!$J$1:$AZ$415,$D155,MATCH(X$5,MTInputs!$J$5:$AZ$5,0))</f>
        <v/>
      </c>
      <c r="Y155" s="36">
        <f>INDEX(MTInputs!$J$1:$AZ$415,$D155,MATCH(Y$5,MTInputs!$J$5:$AZ$5,0))</f>
        <v/>
      </c>
      <c r="Z155" s="36">
        <f>INDEX(MTInputs!$J$1:$AZ$415,$D155,MATCH(Z$5,MTInputs!$J$5:$AZ$5,0))</f>
        <v/>
      </c>
      <c r="AA155" s="36">
        <f>INDEX(MTInputs!$J$1:$AZ$415,$D155,MATCH(AA$5,MTInputs!$J$5:$AZ$5,0))</f>
        <v/>
      </c>
      <c r="AB155" s="36">
        <f>INDEX(MTInputs!$J$1:$AZ$415,$D155,MATCH(AB$5,MTInputs!$J$5:$AZ$5,0))</f>
        <v/>
      </c>
      <c r="AC155" s="36">
        <f>INDEX(MTInputs!$J$1:$AZ$415,$D155,MATCH(AC$5,MTInputs!$J$5:$AZ$5,0))</f>
        <v/>
      </c>
      <c r="AD155" s="36">
        <f>INDEX(MTInputs!$J$1:$AZ$415,$D155,MATCH(AD$5,MTInputs!$J$5:$AZ$5,0))</f>
        <v/>
      </c>
      <c r="AE155" s="25">
        <f>LOWER(Settings!$C$4)&amp;".mit."&amp;$A155&amp;IF($C155="","","."&amp;$C155&amp;"."&amp;$B155)&amp;IF(INDEX(Variables!$D$5:$D$105,MATCH($A155,Variables!$A$5:$A$105,0))="","","."&amp;INDEX(Variables!$D$5:$D$105,MATCH($A155,Variables!$A$5:$A$105,0)))&amp;"."&amp;AE$5</f>
        <v/>
      </c>
      <c r="AF155" s="35">
        <f>INDEX(MTInputs!$J$1:$AZ$415,$D155,MATCH(AF$5,MTInputs!$J$5:$AZ$5,0))</f>
        <v/>
      </c>
      <c r="AG155" s="36">
        <f>INDEX(MTInputs!$J$1:$AZ$415,$D155,MATCH(AG$5,MTInputs!$J$5:$AZ$5,0))</f>
        <v/>
      </c>
      <c r="AH155" s="36">
        <f>INDEX(MTInputs!$J$1:$AZ$415,$D155,MATCH(AH$5,MTInputs!$J$5:$AZ$5,0))</f>
        <v/>
      </c>
      <c r="AI155" s="36">
        <f>INDEX(MTInputs!$J$1:$AZ$415,$D155,MATCH(AI$5,MTInputs!$J$5:$AZ$5,0))</f>
        <v/>
      </c>
      <c r="AJ155" s="36">
        <f>INDEX(MTInputs!$J$1:$AZ$415,$D155,MATCH(AJ$5,MTInputs!$J$5:$AZ$5,0))</f>
        <v/>
      </c>
      <c r="AK155" s="36">
        <f>INDEX(MTInputs!$J$1:$AZ$415,$D155,MATCH(AK$5,MTInputs!$J$5:$AZ$5,0))</f>
        <v/>
      </c>
      <c r="AL155" s="36">
        <f>INDEX(MTInputs!$J$1:$AZ$415,$D155,MATCH(AL$5,MTInputs!$J$5:$AZ$5,0))</f>
        <v/>
      </c>
      <c r="AM155" s="36">
        <f>INDEX(MTInputs!$J$1:$AZ$415,$D155,MATCH(AM$5,MTInputs!$J$5:$AZ$5,0))</f>
        <v/>
      </c>
      <c r="AN155" s="36">
        <f>INDEX(MTInputs!$J$1:$AZ$415,$D155,MATCH(AN$5,MTInputs!$J$5:$AZ$5,0))</f>
        <v/>
      </c>
      <c r="AO155" s="36">
        <f>INDEX(MTInputs!$J$1:$AZ$415,$D155,MATCH(AO$5,MTInputs!$J$5:$AZ$5,0))</f>
        <v/>
      </c>
      <c r="AP155" s="36">
        <f>INDEX(MTInputs!$J$1:$AZ$415,$D155,MATCH(AP$5,MTInputs!$J$5:$AZ$5,0))</f>
        <v/>
      </c>
      <c r="AQ155" s="36">
        <f>INDEX(MTInputs!$J$1:$AZ$415,$D155,MATCH(AQ$5,MTInputs!$J$5:$AZ$5,0))</f>
        <v/>
      </c>
      <c r="AR155" s="36">
        <f>INDEX(MTInputs!$J$1:$AZ$415,$D155,MATCH(AR$5,MTInputs!$J$5:$AZ$5,0))</f>
        <v/>
      </c>
      <c r="AS155" s="36">
        <f>INDEX(MTInputs!$J$1:$AZ$415,$D155,MATCH(AS$5,MTInputs!$J$5:$AZ$5,0))</f>
        <v/>
      </c>
      <c r="AT155" s="36">
        <f>INDEX(MTInputs!$J$1:$AZ$415,$D155,MATCH(AT$5,MTInputs!$J$5:$AZ$5,0))</f>
        <v/>
      </c>
      <c r="AU155" s="36">
        <f>INDEX(MTInputs!$J$1:$AZ$415,$D155,MATCH(AU$5,MTInputs!$J$5:$AZ$5,0))</f>
        <v/>
      </c>
      <c r="AV155" s="36">
        <f>INDEX(MTInputs!$J$1:$AZ$415,$D155,MATCH(AV$5,MTInputs!$J$5:$AZ$5,0))</f>
        <v/>
      </c>
      <c r="AW155" s="36">
        <f>INDEX(MTInputs!$J$1:$AZ$415,$D155,MATCH(AW$5,MTInputs!$J$5:$AZ$5,0))</f>
        <v/>
      </c>
      <c r="AX155" s="36">
        <f>INDEX(MTInputs!$J$1:$AZ$415,$D155,MATCH(AX$5,MTInputs!$J$5:$AZ$5,0))</f>
        <v/>
      </c>
    </row>
    <row r="156" hidden="1" outlineLevel="1">
      <c r="A156" s="5" t="inlineStr">
        <is>
          <t>fbcov</t>
        </is>
      </c>
      <c r="B156" s="5" t="inlineStr">
        <is>
          <t>all</t>
        </is>
      </c>
      <c r="C156" s="5" t="inlineStr">
        <is>
          <t>nav</t>
        </is>
      </c>
      <c r="D156" s="8" t="n">
        <v>70</v>
      </c>
      <c r="H156" s="5">
        <f>INDEX(Variables!$B$5:$B$105,MATCH($A156,Variables!$A$5:$A$105,0))&amp;IF($C156="",""," | "&amp;INDEX(Mapping!$B$5:$B$26,MATCH($C156,Mapping!$A$5:$A$26,0))&amp;" | "&amp;INDEX(Mapping!$B$30:$B$41,MATCH($B156,Mapping!$A$30:$A$41,0)))</f>
        <v/>
      </c>
      <c r="I156" s="5">
        <f>INDEX(Variables!$C$5:$C$105,MATCH($A156,Variables!$A$5:$A$105,0))</f>
        <v/>
      </c>
      <c r="J156" s="5">
        <f>INDEX(Variables!$E$5:$E$105,MATCH($A156,Variables!$A$5:$A$105,0))</f>
        <v/>
      </c>
      <c r="K156" s="25">
        <f>LOWER(Settings!$C$4)&amp;".mit."&amp;$A156&amp;IF($C156="","","."&amp;$C156&amp;"."&amp;$B156)&amp;IF(INDEX(Variables!$D$5:$D$105,MATCH($A156,Variables!$A$5:$A$105,0))="","","."&amp;INDEX(Variables!$D$5:$D$105,MATCH($A156,Variables!$A$5:$A$105,0)))&amp;"."&amp;K$5</f>
        <v/>
      </c>
      <c r="L156" s="35">
        <f>INDEX(MTInputs!$J$1:$AZ$415,$D156,MATCH(L$5,MTInputs!$J$5:$AZ$5,0))</f>
        <v/>
      </c>
      <c r="M156" s="36">
        <f>INDEX(MTInputs!$J$1:$AZ$415,$D156,MATCH(M$5,MTInputs!$J$5:$AZ$5,0))</f>
        <v/>
      </c>
      <c r="N156" s="36">
        <f>INDEX(MTInputs!$J$1:$AZ$415,$D156,MATCH(N$5,MTInputs!$J$5:$AZ$5,0))</f>
        <v/>
      </c>
      <c r="O156" s="36">
        <f>INDEX(MTInputs!$J$1:$AZ$415,$D156,MATCH(O$5,MTInputs!$J$5:$AZ$5,0))</f>
        <v/>
      </c>
      <c r="P156" s="36">
        <f>INDEX(MTInputs!$J$1:$AZ$415,$D156,MATCH(P$5,MTInputs!$J$5:$AZ$5,0))</f>
        <v/>
      </c>
      <c r="Q156" s="36">
        <f>INDEX(MTInputs!$J$1:$AZ$415,$D156,MATCH(Q$5,MTInputs!$J$5:$AZ$5,0))</f>
        <v/>
      </c>
      <c r="R156" s="36">
        <f>INDEX(MTInputs!$J$1:$AZ$415,$D156,MATCH(R$5,MTInputs!$J$5:$AZ$5,0))</f>
        <v/>
      </c>
      <c r="S156" s="36">
        <f>INDEX(MTInputs!$J$1:$AZ$415,$D156,MATCH(S$5,MTInputs!$J$5:$AZ$5,0))</f>
        <v/>
      </c>
      <c r="T156" s="36">
        <f>INDEX(MTInputs!$J$1:$AZ$415,$D156,MATCH(T$5,MTInputs!$J$5:$AZ$5,0))</f>
        <v/>
      </c>
      <c r="U156" s="36">
        <f>INDEX(MTInputs!$J$1:$AZ$415,$D156,MATCH(U$5,MTInputs!$J$5:$AZ$5,0))</f>
        <v/>
      </c>
      <c r="V156" s="36">
        <f>INDEX(MTInputs!$J$1:$AZ$415,$D156,MATCH(V$5,MTInputs!$J$5:$AZ$5,0))</f>
        <v/>
      </c>
      <c r="W156" s="36">
        <f>INDEX(MTInputs!$J$1:$AZ$415,$D156,MATCH(W$5,MTInputs!$J$5:$AZ$5,0))</f>
        <v/>
      </c>
      <c r="X156" s="36">
        <f>INDEX(MTInputs!$J$1:$AZ$415,$D156,MATCH(X$5,MTInputs!$J$5:$AZ$5,0))</f>
        <v/>
      </c>
      <c r="Y156" s="36">
        <f>INDEX(MTInputs!$J$1:$AZ$415,$D156,MATCH(Y$5,MTInputs!$J$5:$AZ$5,0))</f>
        <v/>
      </c>
      <c r="Z156" s="36">
        <f>INDEX(MTInputs!$J$1:$AZ$415,$D156,MATCH(Z$5,MTInputs!$J$5:$AZ$5,0))</f>
        <v/>
      </c>
      <c r="AA156" s="36">
        <f>INDEX(MTInputs!$J$1:$AZ$415,$D156,MATCH(AA$5,MTInputs!$J$5:$AZ$5,0))</f>
        <v/>
      </c>
      <c r="AB156" s="36">
        <f>INDEX(MTInputs!$J$1:$AZ$415,$D156,MATCH(AB$5,MTInputs!$J$5:$AZ$5,0))</f>
        <v/>
      </c>
      <c r="AC156" s="36">
        <f>INDEX(MTInputs!$J$1:$AZ$415,$D156,MATCH(AC$5,MTInputs!$J$5:$AZ$5,0))</f>
        <v/>
      </c>
      <c r="AD156" s="36">
        <f>INDEX(MTInputs!$J$1:$AZ$415,$D156,MATCH(AD$5,MTInputs!$J$5:$AZ$5,0))</f>
        <v/>
      </c>
      <c r="AE156" s="25">
        <f>LOWER(Settings!$C$4)&amp;".mit."&amp;$A156&amp;IF($C156="","","."&amp;$C156&amp;"."&amp;$B156)&amp;IF(INDEX(Variables!$D$5:$D$105,MATCH($A156,Variables!$A$5:$A$105,0))="","","."&amp;INDEX(Variables!$D$5:$D$105,MATCH($A156,Variables!$A$5:$A$105,0)))&amp;"."&amp;AE$5</f>
        <v/>
      </c>
      <c r="AF156" s="35">
        <f>INDEX(MTInputs!$J$1:$AZ$415,$D156,MATCH(AF$5,MTInputs!$J$5:$AZ$5,0))</f>
        <v/>
      </c>
      <c r="AG156" s="36">
        <f>INDEX(MTInputs!$J$1:$AZ$415,$D156,MATCH(AG$5,MTInputs!$J$5:$AZ$5,0))</f>
        <v/>
      </c>
      <c r="AH156" s="36">
        <f>INDEX(MTInputs!$J$1:$AZ$415,$D156,MATCH(AH$5,MTInputs!$J$5:$AZ$5,0))</f>
        <v/>
      </c>
      <c r="AI156" s="36">
        <f>INDEX(MTInputs!$J$1:$AZ$415,$D156,MATCH(AI$5,MTInputs!$J$5:$AZ$5,0))</f>
        <v/>
      </c>
      <c r="AJ156" s="36">
        <f>INDEX(MTInputs!$J$1:$AZ$415,$D156,MATCH(AJ$5,MTInputs!$J$5:$AZ$5,0))</f>
        <v/>
      </c>
      <c r="AK156" s="36">
        <f>INDEX(MTInputs!$J$1:$AZ$415,$D156,MATCH(AK$5,MTInputs!$J$5:$AZ$5,0))</f>
        <v/>
      </c>
      <c r="AL156" s="36">
        <f>INDEX(MTInputs!$J$1:$AZ$415,$D156,MATCH(AL$5,MTInputs!$J$5:$AZ$5,0))</f>
        <v/>
      </c>
      <c r="AM156" s="36">
        <f>INDEX(MTInputs!$J$1:$AZ$415,$D156,MATCH(AM$5,MTInputs!$J$5:$AZ$5,0))</f>
        <v/>
      </c>
      <c r="AN156" s="36">
        <f>INDEX(MTInputs!$J$1:$AZ$415,$D156,MATCH(AN$5,MTInputs!$J$5:$AZ$5,0))</f>
        <v/>
      </c>
      <c r="AO156" s="36">
        <f>INDEX(MTInputs!$J$1:$AZ$415,$D156,MATCH(AO$5,MTInputs!$J$5:$AZ$5,0))</f>
        <v/>
      </c>
      <c r="AP156" s="36">
        <f>INDEX(MTInputs!$J$1:$AZ$415,$D156,MATCH(AP$5,MTInputs!$J$5:$AZ$5,0))</f>
        <v/>
      </c>
      <c r="AQ156" s="36">
        <f>INDEX(MTInputs!$J$1:$AZ$415,$D156,MATCH(AQ$5,MTInputs!$J$5:$AZ$5,0))</f>
        <v/>
      </c>
      <c r="AR156" s="36">
        <f>INDEX(MTInputs!$J$1:$AZ$415,$D156,MATCH(AR$5,MTInputs!$J$5:$AZ$5,0))</f>
        <v/>
      </c>
      <c r="AS156" s="36">
        <f>INDEX(MTInputs!$J$1:$AZ$415,$D156,MATCH(AS$5,MTInputs!$J$5:$AZ$5,0))</f>
        <v/>
      </c>
      <c r="AT156" s="36">
        <f>INDEX(MTInputs!$J$1:$AZ$415,$D156,MATCH(AT$5,MTInputs!$J$5:$AZ$5,0))</f>
        <v/>
      </c>
      <c r="AU156" s="36">
        <f>INDEX(MTInputs!$J$1:$AZ$415,$D156,MATCH(AU$5,MTInputs!$J$5:$AZ$5,0))</f>
        <v/>
      </c>
      <c r="AV156" s="36">
        <f>INDEX(MTInputs!$J$1:$AZ$415,$D156,MATCH(AV$5,MTInputs!$J$5:$AZ$5,0))</f>
        <v/>
      </c>
      <c r="AW156" s="36">
        <f>INDEX(MTInputs!$J$1:$AZ$415,$D156,MATCH(AW$5,MTInputs!$J$5:$AZ$5,0))</f>
        <v/>
      </c>
      <c r="AX156" s="36">
        <f>INDEX(MTInputs!$J$1:$AZ$415,$D156,MATCH(AX$5,MTInputs!$J$5:$AZ$5,0))</f>
        <v/>
      </c>
    </row>
    <row r="157" hidden="1" outlineLevel="1">
      <c r="A157" s="5" t="inlineStr">
        <is>
          <t>fbcov</t>
        </is>
      </c>
      <c r="B157" s="5" t="inlineStr">
        <is>
          <t>all</t>
        </is>
      </c>
      <c r="C157" s="5" t="inlineStr">
        <is>
          <t>res</t>
        </is>
      </c>
      <c r="D157" s="8" t="n">
        <v>71</v>
      </c>
      <c r="H157" s="5">
        <f>INDEX(Variables!$B$5:$B$105,MATCH($A157,Variables!$A$5:$A$105,0))&amp;IF($C157="",""," | "&amp;INDEX(Mapping!$B$5:$B$26,MATCH($C157,Mapping!$A$5:$A$26,0))&amp;" | "&amp;INDEX(Mapping!$B$30:$B$41,MATCH($B157,Mapping!$A$30:$A$41,0)))</f>
        <v/>
      </c>
      <c r="I157" s="5">
        <f>INDEX(Variables!$C$5:$C$105,MATCH($A157,Variables!$A$5:$A$105,0))</f>
        <v/>
      </c>
      <c r="J157" s="5">
        <f>INDEX(Variables!$E$5:$E$105,MATCH($A157,Variables!$A$5:$A$105,0))</f>
        <v/>
      </c>
      <c r="K157" s="25">
        <f>LOWER(Settings!$C$4)&amp;".mit."&amp;$A157&amp;IF($C157="","","."&amp;$C157&amp;"."&amp;$B157)&amp;IF(INDEX(Variables!$D$5:$D$105,MATCH($A157,Variables!$A$5:$A$105,0))="","","."&amp;INDEX(Variables!$D$5:$D$105,MATCH($A157,Variables!$A$5:$A$105,0)))&amp;"."&amp;K$5</f>
        <v/>
      </c>
      <c r="L157" s="35">
        <f>INDEX(MTInputs!$J$1:$AZ$415,$D157,MATCH(L$5,MTInputs!$J$5:$AZ$5,0))</f>
        <v/>
      </c>
      <c r="M157" s="36">
        <f>INDEX(MTInputs!$J$1:$AZ$415,$D157,MATCH(M$5,MTInputs!$J$5:$AZ$5,0))</f>
        <v/>
      </c>
      <c r="N157" s="36">
        <f>INDEX(MTInputs!$J$1:$AZ$415,$D157,MATCH(N$5,MTInputs!$J$5:$AZ$5,0))</f>
        <v/>
      </c>
      <c r="O157" s="36">
        <f>INDEX(MTInputs!$J$1:$AZ$415,$D157,MATCH(O$5,MTInputs!$J$5:$AZ$5,0))</f>
        <v/>
      </c>
      <c r="P157" s="36">
        <f>INDEX(MTInputs!$J$1:$AZ$415,$D157,MATCH(P$5,MTInputs!$J$5:$AZ$5,0))</f>
        <v/>
      </c>
      <c r="Q157" s="36">
        <f>INDEX(MTInputs!$J$1:$AZ$415,$D157,MATCH(Q$5,MTInputs!$J$5:$AZ$5,0))</f>
        <v/>
      </c>
      <c r="R157" s="36">
        <f>INDEX(MTInputs!$J$1:$AZ$415,$D157,MATCH(R$5,MTInputs!$J$5:$AZ$5,0))</f>
        <v/>
      </c>
      <c r="S157" s="36">
        <f>INDEX(MTInputs!$J$1:$AZ$415,$D157,MATCH(S$5,MTInputs!$J$5:$AZ$5,0))</f>
        <v/>
      </c>
      <c r="T157" s="36">
        <f>INDEX(MTInputs!$J$1:$AZ$415,$D157,MATCH(T$5,MTInputs!$J$5:$AZ$5,0))</f>
        <v/>
      </c>
      <c r="U157" s="36">
        <f>INDEX(MTInputs!$J$1:$AZ$415,$D157,MATCH(U$5,MTInputs!$J$5:$AZ$5,0))</f>
        <v/>
      </c>
      <c r="V157" s="36">
        <f>INDEX(MTInputs!$J$1:$AZ$415,$D157,MATCH(V$5,MTInputs!$J$5:$AZ$5,0))</f>
        <v/>
      </c>
      <c r="W157" s="36">
        <f>INDEX(MTInputs!$J$1:$AZ$415,$D157,MATCH(W$5,MTInputs!$J$5:$AZ$5,0))</f>
        <v/>
      </c>
      <c r="X157" s="36">
        <f>INDEX(MTInputs!$J$1:$AZ$415,$D157,MATCH(X$5,MTInputs!$J$5:$AZ$5,0))</f>
        <v/>
      </c>
      <c r="Y157" s="36">
        <f>INDEX(MTInputs!$J$1:$AZ$415,$D157,MATCH(Y$5,MTInputs!$J$5:$AZ$5,0))</f>
        <v/>
      </c>
      <c r="Z157" s="36">
        <f>INDEX(MTInputs!$J$1:$AZ$415,$D157,MATCH(Z$5,MTInputs!$J$5:$AZ$5,0))</f>
        <v/>
      </c>
      <c r="AA157" s="36">
        <f>INDEX(MTInputs!$J$1:$AZ$415,$D157,MATCH(AA$5,MTInputs!$J$5:$AZ$5,0))</f>
        <v/>
      </c>
      <c r="AB157" s="36">
        <f>INDEX(MTInputs!$J$1:$AZ$415,$D157,MATCH(AB$5,MTInputs!$J$5:$AZ$5,0))</f>
        <v/>
      </c>
      <c r="AC157" s="36">
        <f>INDEX(MTInputs!$J$1:$AZ$415,$D157,MATCH(AC$5,MTInputs!$J$5:$AZ$5,0))</f>
        <v/>
      </c>
      <c r="AD157" s="36">
        <f>INDEX(MTInputs!$J$1:$AZ$415,$D157,MATCH(AD$5,MTInputs!$J$5:$AZ$5,0))</f>
        <v/>
      </c>
      <c r="AE157" s="25">
        <f>LOWER(Settings!$C$4)&amp;".mit."&amp;$A157&amp;IF($C157="","","."&amp;$C157&amp;"."&amp;$B157)&amp;IF(INDEX(Variables!$D$5:$D$105,MATCH($A157,Variables!$A$5:$A$105,0))="","","."&amp;INDEX(Variables!$D$5:$D$105,MATCH($A157,Variables!$A$5:$A$105,0)))&amp;"."&amp;AE$5</f>
        <v/>
      </c>
      <c r="AF157" s="35">
        <f>INDEX(MTInputs!$J$1:$AZ$415,$D157,MATCH(AF$5,MTInputs!$J$5:$AZ$5,0))</f>
        <v/>
      </c>
      <c r="AG157" s="36">
        <f>INDEX(MTInputs!$J$1:$AZ$415,$D157,MATCH(AG$5,MTInputs!$J$5:$AZ$5,0))</f>
        <v/>
      </c>
      <c r="AH157" s="36">
        <f>INDEX(MTInputs!$J$1:$AZ$415,$D157,MATCH(AH$5,MTInputs!$J$5:$AZ$5,0))</f>
        <v/>
      </c>
      <c r="AI157" s="36">
        <f>INDEX(MTInputs!$J$1:$AZ$415,$D157,MATCH(AI$5,MTInputs!$J$5:$AZ$5,0))</f>
        <v/>
      </c>
      <c r="AJ157" s="36">
        <f>INDEX(MTInputs!$J$1:$AZ$415,$D157,MATCH(AJ$5,MTInputs!$J$5:$AZ$5,0))</f>
        <v/>
      </c>
      <c r="AK157" s="36">
        <f>INDEX(MTInputs!$J$1:$AZ$415,$D157,MATCH(AK$5,MTInputs!$J$5:$AZ$5,0))</f>
        <v/>
      </c>
      <c r="AL157" s="36">
        <f>INDEX(MTInputs!$J$1:$AZ$415,$D157,MATCH(AL$5,MTInputs!$J$5:$AZ$5,0))</f>
        <v/>
      </c>
      <c r="AM157" s="36">
        <f>INDEX(MTInputs!$J$1:$AZ$415,$D157,MATCH(AM$5,MTInputs!$J$5:$AZ$5,0))</f>
        <v/>
      </c>
      <c r="AN157" s="36">
        <f>INDEX(MTInputs!$J$1:$AZ$415,$D157,MATCH(AN$5,MTInputs!$J$5:$AZ$5,0))</f>
        <v/>
      </c>
      <c r="AO157" s="36">
        <f>INDEX(MTInputs!$J$1:$AZ$415,$D157,MATCH(AO$5,MTInputs!$J$5:$AZ$5,0))</f>
        <v/>
      </c>
      <c r="AP157" s="36">
        <f>INDEX(MTInputs!$J$1:$AZ$415,$D157,MATCH(AP$5,MTInputs!$J$5:$AZ$5,0))</f>
        <v/>
      </c>
      <c r="AQ157" s="36">
        <f>INDEX(MTInputs!$J$1:$AZ$415,$D157,MATCH(AQ$5,MTInputs!$J$5:$AZ$5,0))</f>
        <v/>
      </c>
      <c r="AR157" s="36">
        <f>INDEX(MTInputs!$J$1:$AZ$415,$D157,MATCH(AR$5,MTInputs!$J$5:$AZ$5,0))</f>
        <v/>
      </c>
      <c r="AS157" s="36">
        <f>INDEX(MTInputs!$J$1:$AZ$415,$D157,MATCH(AS$5,MTInputs!$J$5:$AZ$5,0))</f>
        <v/>
      </c>
      <c r="AT157" s="36">
        <f>INDEX(MTInputs!$J$1:$AZ$415,$D157,MATCH(AT$5,MTInputs!$J$5:$AZ$5,0))</f>
        <v/>
      </c>
      <c r="AU157" s="36">
        <f>INDEX(MTInputs!$J$1:$AZ$415,$D157,MATCH(AU$5,MTInputs!$J$5:$AZ$5,0))</f>
        <v/>
      </c>
      <c r="AV157" s="36">
        <f>INDEX(MTInputs!$J$1:$AZ$415,$D157,MATCH(AV$5,MTInputs!$J$5:$AZ$5,0))</f>
        <v/>
      </c>
      <c r="AW157" s="36">
        <f>INDEX(MTInputs!$J$1:$AZ$415,$D157,MATCH(AW$5,MTInputs!$J$5:$AZ$5,0))</f>
        <v/>
      </c>
      <c r="AX157" s="36">
        <f>INDEX(MTInputs!$J$1:$AZ$415,$D157,MATCH(AX$5,MTInputs!$J$5:$AZ$5,0))</f>
        <v/>
      </c>
    </row>
    <row r="158" hidden="1" outlineLevel="1">
      <c r="A158" s="5" t="inlineStr">
        <is>
          <t>fbcov</t>
        </is>
      </c>
      <c r="B158" s="5" t="inlineStr">
        <is>
          <t>all</t>
        </is>
      </c>
      <c r="C158" s="5" t="inlineStr">
        <is>
          <t>foo</t>
        </is>
      </c>
      <c r="D158" s="8" t="n">
        <v>72</v>
      </c>
      <c r="H158" s="5">
        <f>INDEX(Variables!$B$5:$B$105,MATCH($A158,Variables!$A$5:$A$105,0))&amp;IF($C158="",""," | "&amp;INDEX(Mapping!$B$5:$B$26,MATCH($C158,Mapping!$A$5:$A$26,0))&amp;" | "&amp;INDEX(Mapping!$B$30:$B$41,MATCH($B158,Mapping!$A$30:$A$41,0)))</f>
        <v/>
      </c>
      <c r="I158" s="5">
        <f>INDEX(Variables!$C$5:$C$105,MATCH($A158,Variables!$A$5:$A$105,0))</f>
        <v/>
      </c>
      <c r="J158" s="5">
        <f>INDEX(Variables!$E$5:$E$105,MATCH($A158,Variables!$A$5:$A$105,0))</f>
        <v/>
      </c>
      <c r="K158" s="25">
        <f>LOWER(Settings!$C$4)&amp;".mit."&amp;$A158&amp;IF($C158="","","."&amp;$C158&amp;"."&amp;$B158)&amp;IF(INDEX(Variables!$D$5:$D$105,MATCH($A158,Variables!$A$5:$A$105,0))="","","."&amp;INDEX(Variables!$D$5:$D$105,MATCH($A158,Variables!$A$5:$A$105,0)))&amp;"."&amp;K$5</f>
        <v/>
      </c>
      <c r="L158" s="35">
        <f>INDEX(MTInputs!$J$1:$AZ$415,$D158,MATCH(L$5,MTInputs!$J$5:$AZ$5,0))</f>
        <v/>
      </c>
      <c r="M158" s="36">
        <f>INDEX(MTInputs!$J$1:$AZ$415,$D158,MATCH(M$5,MTInputs!$J$5:$AZ$5,0))</f>
        <v/>
      </c>
      <c r="N158" s="36">
        <f>INDEX(MTInputs!$J$1:$AZ$415,$D158,MATCH(N$5,MTInputs!$J$5:$AZ$5,0))</f>
        <v/>
      </c>
      <c r="O158" s="36">
        <f>INDEX(MTInputs!$J$1:$AZ$415,$D158,MATCH(O$5,MTInputs!$J$5:$AZ$5,0))</f>
        <v/>
      </c>
      <c r="P158" s="36">
        <f>INDEX(MTInputs!$J$1:$AZ$415,$D158,MATCH(P$5,MTInputs!$J$5:$AZ$5,0))</f>
        <v/>
      </c>
      <c r="Q158" s="36">
        <f>INDEX(MTInputs!$J$1:$AZ$415,$D158,MATCH(Q$5,MTInputs!$J$5:$AZ$5,0))</f>
        <v/>
      </c>
      <c r="R158" s="36">
        <f>INDEX(MTInputs!$J$1:$AZ$415,$D158,MATCH(R$5,MTInputs!$J$5:$AZ$5,0))</f>
        <v/>
      </c>
      <c r="S158" s="36">
        <f>INDEX(MTInputs!$J$1:$AZ$415,$D158,MATCH(S$5,MTInputs!$J$5:$AZ$5,0))</f>
        <v/>
      </c>
      <c r="T158" s="36">
        <f>INDEX(MTInputs!$J$1:$AZ$415,$D158,MATCH(T$5,MTInputs!$J$5:$AZ$5,0))</f>
        <v/>
      </c>
      <c r="U158" s="36">
        <f>INDEX(MTInputs!$J$1:$AZ$415,$D158,MATCH(U$5,MTInputs!$J$5:$AZ$5,0))</f>
        <v/>
      </c>
      <c r="V158" s="36">
        <f>INDEX(MTInputs!$J$1:$AZ$415,$D158,MATCH(V$5,MTInputs!$J$5:$AZ$5,0))</f>
        <v/>
      </c>
      <c r="W158" s="36">
        <f>INDEX(MTInputs!$J$1:$AZ$415,$D158,MATCH(W$5,MTInputs!$J$5:$AZ$5,0))</f>
        <v/>
      </c>
      <c r="X158" s="36">
        <f>INDEX(MTInputs!$J$1:$AZ$415,$D158,MATCH(X$5,MTInputs!$J$5:$AZ$5,0))</f>
        <v/>
      </c>
      <c r="Y158" s="36">
        <f>INDEX(MTInputs!$J$1:$AZ$415,$D158,MATCH(Y$5,MTInputs!$J$5:$AZ$5,0))</f>
        <v/>
      </c>
      <c r="Z158" s="36">
        <f>INDEX(MTInputs!$J$1:$AZ$415,$D158,MATCH(Z$5,MTInputs!$J$5:$AZ$5,0))</f>
        <v/>
      </c>
      <c r="AA158" s="36">
        <f>INDEX(MTInputs!$J$1:$AZ$415,$D158,MATCH(AA$5,MTInputs!$J$5:$AZ$5,0))</f>
        <v/>
      </c>
      <c r="AB158" s="36">
        <f>INDEX(MTInputs!$J$1:$AZ$415,$D158,MATCH(AB$5,MTInputs!$J$5:$AZ$5,0))</f>
        <v/>
      </c>
      <c r="AC158" s="36">
        <f>INDEX(MTInputs!$J$1:$AZ$415,$D158,MATCH(AC$5,MTInputs!$J$5:$AZ$5,0))</f>
        <v/>
      </c>
      <c r="AD158" s="36">
        <f>INDEX(MTInputs!$J$1:$AZ$415,$D158,MATCH(AD$5,MTInputs!$J$5:$AZ$5,0))</f>
        <v/>
      </c>
      <c r="AE158" s="25">
        <f>LOWER(Settings!$C$4)&amp;".mit."&amp;$A158&amp;IF($C158="","","."&amp;$C158&amp;"."&amp;$B158)&amp;IF(INDEX(Variables!$D$5:$D$105,MATCH($A158,Variables!$A$5:$A$105,0))="","","."&amp;INDEX(Variables!$D$5:$D$105,MATCH($A158,Variables!$A$5:$A$105,0)))&amp;"."&amp;AE$5</f>
        <v/>
      </c>
      <c r="AF158" s="35">
        <f>INDEX(MTInputs!$J$1:$AZ$415,$D158,MATCH(AF$5,MTInputs!$J$5:$AZ$5,0))</f>
        <v/>
      </c>
      <c r="AG158" s="36">
        <f>INDEX(MTInputs!$J$1:$AZ$415,$D158,MATCH(AG$5,MTInputs!$J$5:$AZ$5,0))</f>
        <v/>
      </c>
      <c r="AH158" s="36">
        <f>INDEX(MTInputs!$J$1:$AZ$415,$D158,MATCH(AH$5,MTInputs!$J$5:$AZ$5,0))</f>
        <v/>
      </c>
      <c r="AI158" s="36">
        <f>INDEX(MTInputs!$J$1:$AZ$415,$D158,MATCH(AI$5,MTInputs!$J$5:$AZ$5,0))</f>
        <v/>
      </c>
      <c r="AJ158" s="36">
        <f>INDEX(MTInputs!$J$1:$AZ$415,$D158,MATCH(AJ$5,MTInputs!$J$5:$AZ$5,0))</f>
        <v/>
      </c>
      <c r="AK158" s="36">
        <f>INDEX(MTInputs!$J$1:$AZ$415,$D158,MATCH(AK$5,MTInputs!$J$5:$AZ$5,0))</f>
        <v/>
      </c>
      <c r="AL158" s="36">
        <f>INDEX(MTInputs!$J$1:$AZ$415,$D158,MATCH(AL$5,MTInputs!$J$5:$AZ$5,0))</f>
        <v/>
      </c>
      <c r="AM158" s="36">
        <f>INDEX(MTInputs!$J$1:$AZ$415,$D158,MATCH(AM$5,MTInputs!$J$5:$AZ$5,0))</f>
        <v/>
      </c>
      <c r="AN158" s="36">
        <f>INDEX(MTInputs!$J$1:$AZ$415,$D158,MATCH(AN$5,MTInputs!$J$5:$AZ$5,0))</f>
        <v/>
      </c>
      <c r="AO158" s="36">
        <f>INDEX(MTInputs!$J$1:$AZ$415,$D158,MATCH(AO$5,MTInputs!$J$5:$AZ$5,0))</f>
        <v/>
      </c>
      <c r="AP158" s="36">
        <f>INDEX(MTInputs!$J$1:$AZ$415,$D158,MATCH(AP$5,MTInputs!$J$5:$AZ$5,0))</f>
        <v/>
      </c>
      <c r="AQ158" s="36">
        <f>INDEX(MTInputs!$J$1:$AZ$415,$D158,MATCH(AQ$5,MTInputs!$J$5:$AZ$5,0))</f>
        <v/>
      </c>
      <c r="AR158" s="36">
        <f>INDEX(MTInputs!$J$1:$AZ$415,$D158,MATCH(AR$5,MTInputs!$J$5:$AZ$5,0))</f>
        <v/>
      </c>
      <c r="AS158" s="36">
        <f>INDEX(MTInputs!$J$1:$AZ$415,$D158,MATCH(AS$5,MTInputs!$J$5:$AZ$5,0))</f>
        <v/>
      </c>
      <c r="AT158" s="36">
        <f>INDEX(MTInputs!$J$1:$AZ$415,$D158,MATCH(AT$5,MTInputs!$J$5:$AZ$5,0))</f>
        <v/>
      </c>
      <c r="AU158" s="36">
        <f>INDEX(MTInputs!$J$1:$AZ$415,$D158,MATCH(AU$5,MTInputs!$J$5:$AZ$5,0))</f>
        <v/>
      </c>
      <c r="AV158" s="36">
        <f>INDEX(MTInputs!$J$1:$AZ$415,$D158,MATCH(AV$5,MTInputs!$J$5:$AZ$5,0))</f>
        <v/>
      </c>
      <c r="AW158" s="36">
        <f>INDEX(MTInputs!$J$1:$AZ$415,$D158,MATCH(AW$5,MTInputs!$J$5:$AZ$5,0))</f>
        <v/>
      </c>
      <c r="AX158" s="36">
        <f>INDEX(MTInputs!$J$1:$AZ$415,$D158,MATCH(AX$5,MTInputs!$J$5:$AZ$5,0))</f>
        <v/>
      </c>
    </row>
    <row r="159" hidden="1" outlineLevel="1">
      <c r="A159" s="5" t="inlineStr">
        <is>
          <t>fbcov</t>
        </is>
      </c>
      <c r="B159" s="5" t="inlineStr">
        <is>
          <t>all</t>
        </is>
      </c>
      <c r="C159" s="5" t="inlineStr">
        <is>
          <t>srv</t>
        </is>
      </c>
      <c r="D159" s="8" t="n">
        <v>73</v>
      </c>
      <c r="H159" s="5">
        <f>INDEX(Variables!$B$5:$B$105,MATCH($A159,Variables!$A$5:$A$105,0))&amp;IF($C159="",""," | "&amp;INDEX(Mapping!$B$5:$B$26,MATCH($C159,Mapping!$A$5:$A$26,0))&amp;" | "&amp;INDEX(Mapping!$B$30:$B$41,MATCH($B159,Mapping!$A$30:$A$41,0)))</f>
        <v/>
      </c>
      <c r="I159" s="5">
        <f>INDEX(Variables!$C$5:$C$105,MATCH($A159,Variables!$A$5:$A$105,0))</f>
        <v/>
      </c>
      <c r="J159" s="5">
        <f>INDEX(Variables!$E$5:$E$105,MATCH($A159,Variables!$A$5:$A$105,0))</f>
        <v/>
      </c>
      <c r="K159" s="25">
        <f>LOWER(Settings!$C$4)&amp;".mit."&amp;$A159&amp;IF($C159="","","."&amp;$C159&amp;"."&amp;$B159)&amp;IF(INDEX(Variables!$D$5:$D$105,MATCH($A159,Variables!$A$5:$A$105,0))="","","."&amp;INDEX(Variables!$D$5:$D$105,MATCH($A159,Variables!$A$5:$A$105,0)))&amp;"."&amp;K$5</f>
        <v/>
      </c>
      <c r="L159" s="35">
        <f>INDEX(MTInputs!$J$1:$AZ$415,$D159,MATCH(L$5,MTInputs!$J$5:$AZ$5,0))</f>
        <v/>
      </c>
      <c r="M159" s="36">
        <f>INDEX(MTInputs!$J$1:$AZ$415,$D159,MATCH(M$5,MTInputs!$J$5:$AZ$5,0))</f>
        <v/>
      </c>
      <c r="N159" s="36">
        <f>INDEX(MTInputs!$J$1:$AZ$415,$D159,MATCH(N$5,MTInputs!$J$5:$AZ$5,0))</f>
        <v/>
      </c>
      <c r="O159" s="36">
        <f>INDEX(MTInputs!$J$1:$AZ$415,$D159,MATCH(O$5,MTInputs!$J$5:$AZ$5,0))</f>
        <v/>
      </c>
      <c r="P159" s="36">
        <f>INDEX(MTInputs!$J$1:$AZ$415,$D159,MATCH(P$5,MTInputs!$J$5:$AZ$5,0))</f>
        <v/>
      </c>
      <c r="Q159" s="36">
        <f>INDEX(MTInputs!$J$1:$AZ$415,$D159,MATCH(Q$5,MTInputs!$J$5:$AZ$5,0))</f>
        <v/>
      </c>
      <c r="R159" s="36">
        <f>INDEX(MTInputs!$J$1:$AZ$415,$D159,MATCH(R$5,MTInputs!$J$5:$AZ$5,0))</f>
        <v/>
      </c>
      <c r="S159" s="36">
        <f>INDEX(MTInputs!$J$1:$AZ$415,$D159,MATCH(S$5,MTInputs!$J$5:$AZ$5,0))</f>
        <v/>
      </c>
      <c r="T159" s="36">
        <f>INDEX(MTInputs!$J$1:$AZ$415,$D159,MATCH(T$5,MTInputs!$J$5:$AZ$5,0))</f>
        <v/>
      </c>
      <c r="U159" s="36">
        <f>INDEX(MTInputs!$J$1:$AZ$415,$D159,MATCH(U$5,MTInputs!$J$5:$AZ$5,0))</f>
        <v/>
      </c>
      <c r="V159" s="36">
        <f>INDEX(MTInputs!$J$1:$AZ$415,$D159,MATCH(V$5,MTInputs!$J$5:$AZ$5,0))</f>
        <v/>
      </c>
      <c r="W159" s="36">
        <f>INDEX(MTInputs!$J$1:$AZ$415,$D159,MATCH(W$5,MTInputs!$J$5:$AZ$5,0))</f>
        <v/>
      </c>
      <c r="X159" s="36">
        <f>INDEX(MTInputs!$J$1:$AZ$415,$D159,MATCH(X$5,MTInputs!$J$5:$AZ$5,0))</f>
        <v/>
      </c>
      <c r="Y159" s="36">
        <f>INDEX(MTInputs!$J$1:$AZ$415,$D159,MATCH(Y$5,MTInputs!$J$5:$AZ$5,0))</f>
        <v/>
      </c>
      <c r="Z159" s="36">
        <f>INDEX(MTInputs!$J$1:$AZ$415,$D159,MATCH(Z$5,MTInputs!$J$5:$AZ$5,0))</f>
        <v/>
      </c>
      <c r="AA159" s="36">
        <f>INDEX(MTInputs!$J$1:$AZ$415,$D159,MATCH(AA$5,MTInputs!$J$5:$AZ$5,0))</f>
        <v/>
      </c>
      <c r="AB159" s="36">
        <f>INDEX(MTInputs!$J$1:$AZ$415,$D159,MATCH(AB$5,MTInputs!$J$5:$AZ$5,0))</f>
        <v/>
      </c>
      <c r="AC159" s="36">
        <f>INDEX(MTInputs!$J$1:$AZ$415,$D159,MATCH(AC$5,MTInputs!$J$5:$AZ$5,0))</f>
        <v/>
      </c>
      <c r="AD159" s="36">
        <f>INDEX(MTInputs!$J$1:$AZ$415,$D159,MATCH(AD$5,MTInputs!$J$5:$AZ$5,0))</f>
        <v/>
      </c>
      <c r="AE159" s="25">
        <f>LOWER(Settings!$C$4)&amp;".mit."&amp;$A159&amp;IF($C159="","","."&amp;$C159&amp;"."&amp;$B159)&amp;IF(INDEX(Variables!$D$5:$D$105,MATCH($A159,Variables!$A$5:$A$105,0))="","","."&amp;INDEX(Variables!$D$5:$D$105,MATCH($A159,Variables!$A$5:$A$105,0)))&amp;"."&amp;AE$5</f>
        <v/>
      </c>
      <c r="AF159" s="35">
        <f>INDEX(MTInputs!$J$1:$AZ$415,$D159,MATCH(AF$5,MTInputs!$J$5:$AZ$5,0))</f>
        <v/>
      </c>
      <c r="AG159" s="36">
        <f>INDEX(MTInputs!$J$1:$AZ$415,$D159,MATCH(AG$5,MTInputs!$J$5:$AZ$5,0))</f>
        <v/>
      </c>
      <c r="AH159" s="36">
        <f>INDEX(MTInputs!$J$1:$AZ$415,$D159,MATCH(AH$5,MTInputs!$J$5:$AZ$5,0))</f>
        <v/>
      </c>
      <c r="AI159" s="36">
        <f>INDEX(MTInputs!$J$1:$AZ$415,$D159,MATCH(AI$5,MTInputs!$J$5:$AZ$5,0))</f>
        <v/>
      </c>
      <c r="AJ159" s="36">
        <f>INDEX(MTInputs!$J$1:$AZ$415,$D159,MATCH(AJ$5,MTInputs!$J$5:$AZ$5,0))</f>
        <v/>
      </c>
      <c r="AK159" s="36">
        <f>INDEX(MTInputs!$J$1:$AZ$415,$D159,MATCH(AK$5,MTInputs!$J$5:$AZ$5,0))</f>
        <v/>
      </c>
      <c r="AL159" s="36">
        <f>INDEX(MTInputs!$J$1:$AZ$415,$D159,MATCH(AL$5,MTInputs!$J$5:$AZ$5,0))</f>
        <v/>
      </c>
      <c r="AM159" s="36">
        <f>INDEX(MTInputs!$J$1:$AZ$415,$D159,MATCH(AM$5,MTInputs!$J$5:$AZ$5,0))</f>
        <v/>
      </c>
      <c r="AN159" s="36">
        <f>INDEX(MTInputs!$J$1:$AZ$415,$D159,MATCH(AN$5,MTInputs!$J$5:$AZ$5,0))</f>
        <v/>
      </c>
      <c r="AO159" s="36">
        <f>INDEX(MTInputs!$J$1:$AZ$415,$D159,MATCH(AO$5,MTInputs!$J$5:$AZ$5,0))</f>
        <v/>
      </c>
      <c r="AP159" s="36">
        <f>INDEX(MTInputs!$J$1:$AZ$415,$D159,MATCH(AP$5,MTInputs!$J$5:$AZ$5,0))</f>
        <v/>
      </c>
      <c r="AQ159" s="36">
        <f>INDEX(MTInputs!$J$1:$AZ$415,$D159,MATCH(AQ$5,MTInputs!$J$5:$AZ$5,0))</f>
        <v/>
      </c>
      <c r="AR159" s="36">
        <f>INDEX(MTInputs!$J$1:$AZ$415,$D159,MATCH(AR$5,MTInputs!$J$5:$AZ$5,0))</f>
        <v/>
      </c>
      <c r="AS159" s="36">
        <f>INDEX(MTInputs!$J$1:$AZ$415,$D159,MATCH(AS$5,MTInputs!$J$5:$AZ$5,0))</f>
        <v/>
      </c>
      <c r="AT159" s="36">
        <f>INDEX(MTInputs!$J$1:$AZ$415,$D159,MATCH(AT$5,MTInputs!$J$5:$AZ$5,0))</f>
        <v/>
      </c>
      <c r="AU159" s="36">
        <f>INDEX(MTInputs!$J$1:$AZ$415,$D159,MATCH(AU$5,MTInputs!$J$5:$AZ$5,0))</f>
        <v/>
      </c>
      <c r="AV159" s="36">
        <f>INDEX(MTInputs!$J$1:$AZ$415,$D159,MATCH(AV$5,MTInputs!$J$5:$AZ$5,0))</f>
        <v/>
      </c>
      <c r="AW159" s="36">
        <f>INDEX(MTInputs!$J$1:$AZ$415,$D159,MATCH(AW$5,MTInputs!$J$5:$AZ$5,0))</f>
        <v/>
      </c>
      <c r="AX159" s="36">
        <f>INDEX(MTInputs!$J$1:$AZ$415,$D159,MATCH(AX$5,MTInputs!$J$5:$AZ$5,0))</f>
        <v/>
      </c>
    </row>
    <row r="160" hidden="1" outlineLevel="1">
      <c r="A160" s="5" t="inlineStr">
        <is>
          <t>fbcov</t>
        </is>
      </c>
      <c r="B160" s="5" t="inlineStr">
        <is>
          <t>all</t>
        </is>
      </c>
      <c r="C160" s="5" t="inlineStr">
        <is>
          <t>mch</t>
        </is>
      </c>
      <c r="D160" s="8" t="n">
        <v>74</v>
      </c>
      <c r="H160" s="5">
        <f>INDEX(Variables!$B$5:$B$105,MATCH($A160,Variables!$A$5:$A$105,0))&amp;IF($C160="",""," | "&amp;INDEX(Mapping!$B$5:$B$26,MATCH($C160,Mapping!$A$5:$A$26,0))&amp;" | "&amp;INDEX(Mapping!$B$30:$B$41,MATCH($B160,Mapping!$A$30:$A$41,0)))</f>
        <v/>
      </c>
      <c r="I160" s="5">
        <f>INDEX(Variables!$C$5:$C$105,MATCH($A160,Variables!$A$5:$A$105,0))</f>
        <v/>
      </c>
      <c r="J160" s="5">
        <f>INDEX(Variables!$E$5:$E$105,MATCH($A160,Variables!$A$5:$A$105,0))</f>
        <v/>
      </c>
      <c r="K160" s="25">
        <f>LOWER(Settings!$C$4)&amp;".mit."&amp;$A160&amp;IF($C160="","","."&amp;$C160&amp;"."&amp;$B160)&amp;IF(INDEX(Variables!$D$5:$D$105,MATCH($A160,Variables!$A$5:$A$105,0))="","","."&amp;INDEX(Variables!$D$5:$D$105,MATCH($A160,Variables!$A$5:$A$105,0)))&amp;"."&amp;K$5</f>
        <v/>
      </c>
      <c r="L160" s="35">
        <f>INDEX(MTInputs!$J$1:$AZ$415,$D160,MATCH(L$5,MTInputs!$J$5:$AZ$5,0))</f>
        <v/>
      </c>
      <c r="M160" s="36">
        <f>INDEX(MTInputs!$J$1:$AZ$415,$D160,MATCH(M$5,MTInputs!$J$5:$AZ$5,0))</f>
        <v/>
      </c>
      <c r="N160" s="36">
        <f>INDEX(MTInputs!$J$1:$AZ$415,$D160,MATCH(N$5,MTInputs!$J$5:$AZ$5,0))</f>
        <v/>
      </c>
      <c r="O160" s="36">
        <f>INDEX(MTInputs!$J$1:$AZ$415,$D160,MATCH(O$5,MTInputs!$J$5:$AZ$5,0))</f>
        <v/>
      </c>
      <c r="P160" s="36">
        <f>INDEX(MTInputs!$J$1:$AZ$415,$D160,MATCH(P$5,MTInputs!$J$5:$AZ$5,0))</f>
        <v/>
      </c>
      <c r="Q160" s="36">
        <f>INDEX(MTInputs!$J$1:$AZ$415,$D160,MATCH(Q$5,MTInputs!$J$5:$AZ$5,0))</f>
        <v/>
      </c>
      <c r="R160" s="36">
        <f>INDEX(MTInputs!$J$1:$AZ$415,$D160,MATCH(R$5,MTInputs!$J$5:$AZ$5,0))</f>
        <v/>
      </c>
      <c r="S160" s="36">
        <f>INDEX(MTInputs!$J$1:$AZ$415,$D160,MATCH(S$5,MTInputs!$J$5:$AZ$5,0))</f>
        <v/>
      </c>
      <c r="T160" s="36">
        <f>INDEX(MTInputs!$J$1:$AZ$415,$D160,MATCH(T$5,MTInputs!$J$5:$AZ$5,0))</f>
        <v/>
      </c>
      <c r="U160" s="36">
        <f>INDEX(MTInputs!$J$1:$AZ$415,$D160,MATCH(U$5,MTInputs!$J$5:$AZ$5,0))</f>
        <v/>
      </c>
      <c r="V160" s="36">
        <f>INDEX(MTInputs!$J$1:$AZ$415,$D160,MATCH(V$5,MTInputs!$J$5:$AZ$5,0))</f>
        <v/>
      </c>
      <c r="W160" s="36">
        <f>INDEX(MTInputs!$J$1:$AZ$415,$D160,MATCH(W$5,MTInputs!$J$5:$AZ$5,0))</f>
        <v/>
      </c>
      <c r="X160" s="36">
        <f>INDEX(MTInputs!$J$1:$AZ$415,$D160,MATCH(X$5,MTInputs!$J$5:$AZ$5,0))</f>
        <v/>
      </c>
      <c r="Y160" s="36">
        <f>INDEX(MTInputs!$J$1:$AZ$415,$D160,MATCH(Y$5,MTInputs!$J$5:$AZ$5,0))</f>
        <v/>
      </c>
      <c r="Z160" s="36">
        <f>INDEX(MTInputs!$J$1:$AZ$415,$D160,MATCH(Z$5,MTInputs!$J$5:$AZ$5,0))</f>
        <v/>
      </c>
      <c r="AA160" s="36">
        <f>INDEX(MTInputs!$J$1:$AZ$415,$D160,MATCH(AA$5,MTInputs!$J$5:$AZ$5,0))</f>
        <v/>
      </c>
      <c r="AB160" s="36">
        <f>INDEX(MTInputs!$J$1:$AZ$415,$D160,MATCH(AB$5,MTInputs!$J$5:$AZ$5,0))</f>
        <v/>
      </c>
      <c r="AC160" s="36">
        <f>INDEX(MTInputs!$J$1:$AZ$415,$D160,MATCH(AC$5,MTInputs!$J$5:$AZ$5,0))</f>
        <v/>
      </c>
      <c r="AD160" s="36">
        <f>INDEX(MTInputs!$J$1:$AZ$415,$D160,MATCH(AD$5,MTInputs!$J$5:$AZ$5,0))</f>
        <v/>
      </c>
      <c r="AE160" s="25">
        <f>LOWER(Settings!$C$4)&amp;".mit."&amp;$A160&amp;IF($C160="","","."&amp;$C160&amp;"."&amp;$B160)&amp;IF(INDEX(Variables!$D$5:$D$105,MATCH($A160,Variables!$A$5:$A$105,0))="","","."&amp;INDEX(Variables!$D$5:$D$105,MATCH($A160,Variables!$A$5:$A$105,0)))&amp;"."&amp;AE$5</f>
        <v/>
      </c>
      <c r="AF160" s="35">
        <f>INDEX(MTInputs!$J$1:$AZ$415,$D160,MATCH(AF$5,MTInputs!$J$5:$AZ$5,0))</f>
        <v/>
      </c>
      <c r="AG160" s="36">
        <f>INDEX(MTInputs!$J$1:$AZ$415,$D160,MATCH(AG$5,MTInputs!$J$5:$AZ$5,0))</f>
        <v/>
      </c>
      <c r="AH160" s="36">
        <f>INDEX(MTInputs!$J$1:$AZ$415,$D160,MATCH(AH$5,MTInputs!$J$5:$AZ$5,0))</f>
        <v/>
      </c>
      <c r="AI160" s="36">
        <f>INDEX(MTInputs!$J$1:$AZ$415,$D160,MATCH(AI$5,MTInputs!$J$5:$AZ$5,0))</f>
        <v/>
      </c>
      <c r="AJ160" s="36">
        <f>INDEX(MTInputs!$J$1:$AZ$415,$D160,MATCH(AJ$5,MTInputs!$J$5:$AZ$5,0))</f>
        <v/>
      </c>
      <c r="AK160" s="36">
        <f>INDEX(MTInputs!$J$1:$AZ$415,$D160,MATCH(AK$5,MTInputs!$J$5:$AZ$5,0))</f>
        <v/>
      </c>
      <c r="AL160" s="36">
        <f>INDEX(MTInputs!$J$1:$AZ$415,$D160,MATCH(AL$5,MTInputs!$J$5:$AZ$5,0))</f>
        <v/>
      </c>
      <c r="AM160" s="36">
        <f>INDEX(MTInputs!$J$1:$AZ$415,$D160,MATCH(AM$5,MTInputs!$J$5:$AZ$5,0))</f>
        <v/>
      </c>
      <c r="AN160" s="36">
        <f>INDEX(MTInputs!$J$1:$AZ$415,$D160,MATCH(AN$5,MTInputs!$J$5:$AZ$5,0))</f>
        <v/>
      </c>
      <c r="AO160" s="36">
        <f>INDEX(MTInputs!$J$1:$AZ$415,$D160,MATCH(AO$5,MTInputs!$J$5:$AZ$5,0))</f>
        <v/>
      </c>
      <c r="AP160" s="36">
        <f>INDEX(MTInputs!$J$1:$AZ$415,$D160,MATCH(AP$5,MTInputs!$J$5:$AZ$5,0))</f>
        <v/>
      </c>
      <c r="AQ160" s="36">
        <f>INDEX(MTInputs!$J$1:$AZ$415,$D160,MATCH(AQ$5,MTInputs!$J$5:$AZ$5,0))</f>
        <v/>
      </c>
      <c r="AR160" s="36">
        <f>INDEX(MTInputs!$J$1:$AZ$415,$D160,MATCH(AR$5,MTInputs!$J$5:$AZ$5,0))</f>
        <v/>
      </c>
      <c r="AS160" s="36">
        <f>INDEX(MTInputs!$J$1:$AZ$415,$D160,MATCH(AS$5,MTInputs!$J$5:$AZ$5,0))</f>
        <v/>
      </c>
      <c r="AT160" s="36">
        <f>INDEX(MTInputs!$J$1:$AZ$415,$D160,MATCH(AT$5,MTInputs!$J$5:$AZ$5,0))</f>
        <v/>
      </c>
      <c r="AU160" s="36">
        <f>INDEX(MTInputs!$J$1:$AZ$415,$D160,MATCH(AU$5,MTInputs!$J$5:$AZ$5,0))</f>
        <v/>
      </c>
      <c r="AV160" s="36">
        <f>INDEX(MTInputs!$J$1:$AZ$415,$D160,MATCH(AV$5,MTInputs!$J$5:$AZ$5,0))</f>
        <v/>
      </c>
      <c r="AW160" s="36">
        <f>INDEX(MTInputs!$J$1:$AZ$415,$D160,MATCH(AW$5,MTInputs!$J$5:$AZ$5,0))</f>
        <v/>
      </c>
      <c r="AX160" s="36">
        <f>INDEX(MTInputs!$J$1:$AZ$415,$D160,MATCH(AX$5,MTInputs!$J$5:$AZ$5,0))</f>
        <v/>
      </c>
    </row>
    <row r="161" hidden="1" outlineLevel="1">
      <c r="A161" s="5" t="inlineStr">
        <is>
          <t>fbcov</t>
        </is>
      </c>
      <c r="B161" s="5" t="inlineStr">
        <is>
          <t>all</t>
        </is>
      </c>
      <c r="C161" s="5" t="inlineStr">
        <is>
          <t>irn</t>
        </is>
      </c>
      <c r="D161" s="8" t="n">
        <v>75</v>
      </c>
      <c r="H161" s="5">
        <f>INDEX(Variables!$B$5:$B$105,MATCH($A161,Variables!$A$5:$A$105,0))&amp;IF($C161="",""," | "&amp;INDEX(Mapping!$B$5:$B$26,MATCH($C161,Mapping!$A$5:$A$26,0))&amp;" | "&amp;INDEX(Mapping!$B$30:$B$41,MATCH($B161,Mapping!$A$30:$A$41,0)))</f>
        <v/>
      </c>
      <c r="I161" s="5">
        <f>INDEX(Variables!$C$5:$C$105,MATCH($A161,Variables!$A$5:$A$105,0))</f>
        <v/>
      </c>
      <c r="J161" s="5">
        <f>INDEX(Variables!$E$5:$E$105,MATCH($A161,Variables!$A$5:$A$105,0))</f>
        <v/>
      </c>
      <c r="K161" s="25">
        <f>LOWER(Settings!$C$4)&amp;".mit."&amp;$A161&amp;IF($C161="","","."&amp;$C161&amp;"."&amp;$B161)&amp;IF(INDEX(Variables!$D$5:$D$105,MATCH($A161,Variables!$A$5:$A$105,0))="","","."&amp;INDEX(Variables!$D$5:$D$105,MATCH($A161,Variables!$A$5:$A$105,0)))&amp;"."&amp;K$5</f>
        <v/>
      </c>
      <c r="L161" s="35">
        <f>INDEX(MTInputs!$J$1:$AZ$415,$D161,MATCH(L$5,MTInputs!$J$5:$AZ$5,0))</f>
        <v/>
      </c>
      <c r="M161" s="36">
        <f>INDEX(MTInputs!$J$1:$AZ$415,$D161,MATCH(M$5,MTInputs!$J$5:$AZ$5,0))</f>
        <v/>
      </c>
      <c r="N161" s="36">
        <f>INDEX(MTInputs!$J$1:$AZ$415,$D161,MATCH(N$5,MTInputs!$J$5:$AZ$5,0))</f>
        <v/>
      </c>
      <c r="O161" s="36">
        <f>INDEX(MTInputs!$J$1:$AZ$415,$D161,MATCH(O$5,MTInputs!$J$5:$AZ$5,0))</f>
        <v/>
      </c>
      <c r="P161" s="36">
        <f>INDEX(MTInputs!$J$1:$AZ$415,$D161,MATCH(P$5,MTInputs!$J$5:$AZ$5,0))</f>
        <v/>
      </c>
      <c r="Q161" s="36">
        <f>INDEX(MTInputs!$J$1:$AZ$415,$D161,MATCH(Q$5,MTInputs!$J$5:$AZ$5,0))</f>
        <v/>
      </c>
      <c r="R161" s="36">
        <f>INDEX(MTInputs!$J$1:$AZ$415,$D161,MATCH(R$5,MTInputs!$J$5:$AZ$5,0))</f>
        <v/>
      </c>
      <c r="S161" s="36">
        <f>INDEX(MTInputs!$J$1:$AZ$415,$D161,MATCH(S$5,MTInputs!$J$5:$AZ$5,0))</f>
        <v/>
      </c>
      <c r="T161" s="36">
        <f>INDEX(MTInputs!$J$1:$AZ$415,$D161,MATCH(T$5,MTInputs!$J$5:$AZ$5,0))</f>
        <v/>
      </c>
      <c r="U161" s="36">
        <f>INDEX(MTInputs!$J$1:$AZ$415,$D161,MATCH(U$5,MTInputs!$J$5:$AZ$5,0))</f>
        <v/>
      </c>
      <c r="V161" s="36">
        <f>INDEX(MTInputs!$J$1:$AZ$415,$D161,MATCH(V$5,MTInputs!$J$5:$AZ$5,0))</f>
        <v/>
      </c>
      <c r="W161" s="36">
        <f>INDEX(MTInputs!$J$1:$AZ$415,$D161,MATCH(W$5,MTInputs!$J$5:$AZ$5,0))</f>
        <v/>
      </c>
      <c r="X161" s="36">
        <f>INDEX(MTInputs!$J$1:$AZ$415,$D161,MATCH(X$5,MTInputs!$J$5:$AZ$5,0))</f>
        <v/>
      </c>
      <c r="Y161" s="36">
        <f>INDEX(MTInputs!$J$1:$AZ$415,$D161,MATCH(Y$5,MTInputs!$J$5:$AZ$5,0))</f>
        <v/>
      </c>
      <c r="Z161" s="36">
        <f>INDEX(MTInputs!$J$1:$AZ$415,$D161,MATCH(Z$5,MTInputs!$J$5:$AZ$5,0))</f>
        <v/>
      </c>
      <c r="AA161" s="36">
        <f>INDEX(MTInputs!$J$1:$AZ$415,$D161,MATCH(AA$5,MTInputs!$J$5:$AZ$5,0))</f>
        <v/>
      </c>
      <c r="AB161" s="36">
        <f>INDEX(MTInputs!$J$1:$AZ$415,$D161,MATCH(AB$5,MTInputs!$J$5:$AZ$5,0))</f>
        <v/>
      </c>
      <c r="AC161" s="36">
        <f>INDEX(MTInputs!$J$1:$AZ$415,$D161,MATCH(AC$5,MTInputs!$J$5:$AZ$5,0))</f>
        <v/>
      </c>
      <c r="AD161" s="36">
        <f>INDEX(MTInputs!$J$1:$AZ$415,$D161,MATCH(AD$5,MTInputs!$J$5:$AZ$5,0))</f>
        <v/>
      </c>
      <c r="AE161" s="25">
        <f>LOWER(Settings!$C$4)&amp;".mit."&amp;$A161&amp;IF($C161="","","."&amp;$C161&amp;"."&amp;$B161)&amp;IF(INDEX(Variables!$D$5:$D$105,MATCH($A161,Variables!$A$5:$A$105,0))="","","."&amp;INDEX(Variables!$D$5:$D$105,MATCH($A161,Variables!$A$5:$A$105,0)))&amp;"."&amp;AE$5</f>
        <v/>
      </c>
      <c r="AF161" s="35">
        <f>INDEX(MTInputs!$J$1:$AZ$415,$D161,MATCH(AF$5,MTInputs!$J$5:$AZ$5,0))</f>
        <v/>
      </c>
      <c r="AG161" s="36">
        <f>INDEX(MTInputs!$J$1:$AZ$415,$D161,MATCH(AG$5,MTInputs!$J$5:$AZ$5,0))</f>
        <v/>
      </c>
      <c r="AH161" s="36">
        <f>INDEX(MTInputs!$J$1:$AZ$415,$D161,MATCH(AH$5,MTInputs!$J$5:$AZ$5,0))</f>
        <v/>
      </c>
      <c r="AI161" s="36">
        <f>INDEX(MTInputs!$J$1:$AZ$415,$D161,MATCH(AI$5,MTInputs!$J$5:$AZ$5,0))</f>
        <v/>
      </c>
      <c r="AJ161" s="36">
        <f>INDEX(MTInputs!$J$1:$AZ$415,$D161,MATCH(AJ$5,MTInputs!$J$5:$AZ$5,0))</f>
        <v/>
      </c>
      <c r="AK161" s="36">
        <f>INDEX(MTInputs!$J$1:$AZ$415,$D161,MATCH(AK$5,MTInputs!$J$5:$AZ$5,0))</f>
        <v/>
      </c>
      <c r="AL161" s="36">
        <f>INDEX(MTInputs!$J$1:$AZ$415,$D161,MATCH(AL$5,MTInputs!$J$5:$AZ$5,0))</f>
        <v/>
      </c>
      <c r="AM161" s="36">
        <f>INDEX(MTInputs!$J$1:$AZ$415,$D161,MATCH(AM$5,MTInputs!$J$5:$AZ$5,0))</f>
        <v/>
      </c>
      <c r="AN161" s="36">
        <f>INDEX(MTInputs!$J$1:$AZ$415,$D161,MATCH(AN$5,MTInputs!$J$5:$AZ$5,0))</f>
        <v/>
      </c>
      <c r="AO161" s="36">
        <f>INDEX(MTInputs!$J$1:$AZ$415,$D161,MATCH(AO$5,MTInputs!$J$5:$AZ$5,0))</f>
        <v/>
      </c>
      <c r="AP161" s="36">
        <f>INDEX(MTInputs!$J$1:$AZ$415,$D161,MATCH(AP$5,MTInputs!$J$5:$AZ$5,0))</f>
        <v/>
      </c>
      <c r="AQ161" s="36">
        <f>INDEX(MTInputs!$J$1:$AZ$415,$D161,MATCH(AQ$5,MTInputs!$J$5:$AZ$5,0))</f>
        <v/>
      </c>
      <c r="AR161" s="36">
        <f>INDEX(MTInputs!$J$1:$AZ$415,$D161,MATCH(AR$5,MTInputs!$J$5:$AZ$5,0))</f>
        <v/>
      </c>
      <c r="AS161" s="36">
        <f>INDEX(MTInputs!$J$1:$AZ$415,$D161,MATCH(AS$5,MTInputs!$J$5:$AZ$5,0))</f>
        <v/>
      </c>
      <c r="AT161" s="36">
        <f>INDEX(MTInputs!$J$1:$AZ$415,$D161,MATCH(AT$5,MTInputs!$J$5:$AZ$5,0))</f>
        <v/>
      </c>
      <c r="AU161" s="36">
        <f>INDEX(MTInputs!$J$1:$AZ$415,$D161,MATCH(AU$5,MTInputs!$J$5:$AZ$5,0))</f>
        <v/>
      </c>
      <c r="AV161" s="36">
        <f>INDEX(MTInputs!$J$1:$AZ$415,$D161,MATCH(AV$5,MTInputs!$J$5:$AZ$5,0))</f>
        <v/>
      </c>
      <c r="AW161" s="36">
        <f>INDEX(MTInputs!$J$1:$AZ$415,$D161,MATCH(AW$5,MTInputs!$J$5:$AZ$5,0))</f>
        <v/>
      </c>
      <c r="AX161" s="36">
        <f>INDEX(MTInputs!$J$1:$AZ$415,$D161,MATCH(AX$5,MTInputs!$J$5:$AZ$5,0))</f>
        <v/>
      </c>
    </row>
    <row r="162" hidden="1" outlineLevel="1">
      <c r="A162" s="5" t="inlineStr">
        <is>
          <t>fbcov</t>
        </is>
      </c>
      <c r="B162" s="5" t="inlineStr">
        <is>
          <t>all</t>
        </is>
      </c>
      <c r="C162" s="5" t="inlineStr">
        <is>
          <t>nfm</t>
        </is>
      </c>
      <c r="D162" s="8" t="n">
        <v>76</v>
      </c>
      <c r="H162" s="5">
        <f>INDEX(Variables!$B$5:$B$105,MATCH($A162,Variables!$A$5:$A$105,0))&amp;IF($C162="",""," | "&amp;INDEX(Mapping!$B$5:$B$26,MATCH($C162,Mapping!$A$5:$A$26,0))&amp;" | "&amp;INDEX(Mapping!$B$30:$B$41,MATCH($B162,Mapping!$A$30:$A$41,0)))</f>
        <v/>
      </c>
      <c r="I162" s="5">
        <f>INDEX(Variables!$C$5:$C$105,MATCH($A162,Variables!$A$5:$A$105,0))</f>
        <v/>
      </c>
      <c r="J162" s="5">
        <f>INDEX(Variables!$E$5:$E$105,MATCH($A162,Variables!$A$5:$A$105,0))</f>
        <v/>
      </c>
      <c r="K162" s="25">
        <f>LOWER(Settings!$C$4)&amp;".mit."&amp;$A162&amp;IF($C162="","","."&amp;$C162&amp;"."&amp;$B162)&amp;IF(INDEX(Variables!$D$5:$D$105,MATCH($A162,Variables!$A$5:$A$105,0))="","","."&amp;INDEX(Variables!$D$5:$D$105,MATCH($A162,Variables!$A$5:$A$105,0)))&amp;"."&amp;K$5</f>
        <v/>
      </c>
      <c r="L162" s="35">
        <f>INDEX(MTInputs!$J$1:$AZ$415,$D162,MATCH(L$5,MTInputs!$J$5:$AZ$5,0))</f>
        <v/>
      </c>
      <c r="M162" s="36">
        <f>INDEX(MTInputs!$J$1:$AZ$415,$D162,MATCH(M$5,MTInputs!$J$5:$AZ$5,0))</f>
        <v/>
      </c>
      <c r="N162" s="36">
        <f>INDEX(MTInputs!$J$1:$AZ$415,$D162,MATCH(N$5,MTInputs!$J$5:$AZ$5,0))</f>
        <v/>
      </c>
      <c r="O162" s="36">
        <f>INDEX(MTInputs!$J$1:$AZ$415,$D162,MATCH(O$5,MTInputs!$J$5:$AZ$5,0))</f>
        <v/>
      </c>
      <c r="P162" s="36">
        <f>INDEX(MTInputs!$J$1:$AZ$415,$D162,MATCH(P$5,MTInputs!$J$5:$AZ$5,0))</f>
        <v/>
      </c>
      <c r="Q162" s="36">
        <f>INDEX(MTInputs!$J$1:$AZ$415,$D162,MATCH(Q$5,MTInputs!$J$5:$AZ$5,0))</f>
        <v/>
      </c>
      <c r="R162" s="36">
        <f>INDEX(MTInputs!$J$1:$AZ$415,$D162,MATCH(R$5,MTInputs!$J$5:$AZ$5,0))</f>
        <v/>
      </c>
      <c r="S162" s="36">
        <f>INDEX(MTInputs!$J$1:$AZ$415,$D162,MATCH(S$5,MTInputs!$J$5:$AZ$5,0))</f>
        <v/>
      </c>
      <c r="T162" s="36">
        <f>INDEX(MTInputs!$J$1:$AZ$415,$D162,MATCH(T$5,MTInputs!$J$5:$AZ$5,0))</f>
        <v/>
      </c>
      <c r="U162" s="36">
        <f>INDEX(MTInputs!$J$1:$AZ$415,$D162,MATCH(U$5,MTInputs!$J$5:$AZ$5,0))</f>
        <v/>
      </c>
      <c r="V162" s="36">
        <f>INDEX(MTInputs!$J$1:$AZ$415,$D162,MATCH(V$5,MTInputs!$J$5:$AZ$5,0))</f>
        <v/>
      </c>
      <c r="W162" s="36">
        <f>INDEX(MTInputs!$J$1:$AZ$415,$D162,MATCH(W$5,MTInputs!$J$5:$AZ$5,0))</f>
        <v/>
      </c>
      <c r="X162" s="36">
        <f>INDEX(MTInputs!$J$1:$AZ$415,$D162,MATCH(X$5,MTInputs!$J$5:$AZ$5,0))</f>
        <v/>
      </c>
      <c r="Y162" s="36">
        <f>INDEX(MTInputs!$J$1:$AZ$415,$D162,MATCH(Y$5,MTInputs!$J$5:$AZ$5,0))</f>
        <v/>
      </c>
      <c r="Z162" s="36">
        <f>INDEX(MTInputs!$J$1:$AZ$415,$D162,MATCH(Z$5,MTInputs!$J$5:$AZ$5,0))</f>
        <v/>
      </c>
      <c r="AA162" s="36">
        <f>INDEX(MTInputs!$J$1:$AZ$415,$D162,MATCH(AA$5,MTInputs!$J$5:$AZ$5,0))</f>
        <v/>
      </c>
      <c r="AB162" s="36">
        <f>INDEX(MTInputs!$J$1:$AZ$415,$D162,MATCH(AB$5,MTInputs!$J$5:$AZ$5,0))</f>
        <v/>
      </c>
      <c r="AC162" s="36">
        <f>INDEX(MTInputs!$J$1:$AZ$415,$D162,MATCH(AC$5,MTInputs!$J$5:$AZ$5,0))</f>
        <v/>
      </c>
      <c r="AD162" s="36">
        <f>INDEX(MTInputs!$J$1:$AZ$415,$D162,MATCH(AD$5,MTInputs!$J$5:$AZ$5,0))</f>
        <v/>
      </c>
      <c r="AE162" s="25">
        <f>LOWER(Settings!$C$4)&amp;".mit."&amp;$A162&amp;IF($C162="","","."&amp;$C162&amp;"."&amp;$B162)&amp;IF(INDEX(Variables!$D$5:$D$105,MATCH($A162,Variables!$A$5:$A$105,0))="","","."&amp;INDEX(Variables!$D$5:$D$105,MATCH($A162,Variables!$A$5:$A$105,0)))&amp;"."&amp;AE$5</f>
        <v/>
      </c>
      <c r="AF162" s="35">
        <f>INDEX(MTInputs!$J$1:$AZ$415,$D162,MATCH(AF$5,MTInputs!$J$5:$AZ$5,0))</f>
        <v/>
      </c>
      <c r="AG162" s="36">
        <f>INDEX(MTInputs!$J$1:$AZ$415,$D162,MATCH(AG$5,MTInputs!$J$5:$AZ$5,0))</f>
        <v/>
      </c>
      <c r="AH162" s="36">
        <f>INDEX(MTInputs!$J$1:$AZ$415,$D162,MATCH(AH$5,MTInputs!$J$5:$AZ$5,0))</f>
        <v/>
      </c>
      <c r="AI162" s="36">
        <f>INDEX(MTInputs!$J$1:$AZ$415,$D162,MATCH(AI$5,MTInputs!$J$5:$AZ$5,0))</f>
        <v/>
      </c>
      <c r="AJ162" s="36">
        <f>INDEX(MTInputs!$J$1:$AZ$415,$D162,MATCH(AJ$5,MTInputs!$J$5:$AZ$5,0))</f>
        <v/>
      </c>
      <c r="AK162" s="36">
        <f>INDEX(MTInputs!$J$1:$AZ$415,$D162,MATCH(AK$5,MTInputs!$J$5:$AZ$5,0))</f>
        <v/>
      </c>
      <c r="AL162" s="36">
        <f>INDEX(MTInputs!$J$1:$AZ$415,$D162,MATCH(AL$5,MTInputs!$J$5:$AZ$5,0))</f>
        <v/>
      </c>
      <c r="AM162" s="36">
        <f>INDEX(MTInputs!$J$1:$AZ$415,$D162,MATCH(AM$5,MTInputs!$J$5:$AZ$5,0))</f>
        <v/>
      </c>
      <c r="AN162" s="36">
        <f>INDEX(MTInputs!$J$1:$AZ$415,$D162,MATCH(AN$5,MTInputs!$J$5:$AZ$5,0))</f>
        <v/>
      </c>
      <c r="AO162" s="36">
        <f>INDEX(MTInputs!$J$1:$AZ$415,$D162,MATCH(AO$5,MTInputs!$J$5:$AZ$5,0))</f>
        <v/>
      </c>
      <c r="AP162" s="36">
        <f>INDEX(MTInputs!$J$1:$AZ$415,$D162,MATCH(AP$5,MTInputs!$J$5:$AZ$5,0))</f>
        <v/>
      </c>
      <c r="AQ162" s="36">
        <f>INDEX(MTInputs!$J$1:$AZ$415,$D162,MATCH(AQ$5,MTInputs!$J$5:$AZ$5,0))</f>
        <v/>
      </c>
      <c r="AR162" s="36">
        <f>INDEX(MTInputs!$J$1:$AZ$415,$D162,MATCH(AR$5,MTInputs!$J$5:$AZ$5,0))</f>
        <v/>
      </c>
      <c r="AS162" s="36">
        <f>INDEX(MTInputs!$J$1:$AZ$415,$D162,MATCH(AS$5,MTInputs!$J$5:$AZ$5,0))</f>
        <v/>
      </c>
      <c r="AT162" s="36">
        <f>INDEX(MTInputs!$J$1:$AZ$415,$D162,MATCH(AT$5,MTInputs!$J$5:$AZ$5,0))</f>
        <v/>
      </c>
      <c r="AU162" s="36">
        <f>INDEX(MTInputs!$J$1:$AZ$415,$D162,MATCH(AU$5,MTInputs!$J$5:$AZ$5,0))</f>
        <v/>
      </c>
      <c r="AV162" s="36">
        <f>INDEX(MTInputs!$J$1:$AZ$415,$D162,MATCH(AV$5,MTInputs!$J$5:$AZ$5,0))</f>
        <v/>
      </c>
      <c r="AW162" s="36">
        <f>INDEX(MTInputs!$J$1:$AZ$415,$D162,MATCH(AW$5,MTInputs!$J$5:$AZ$5,0))</f>
        <v/>
      </c>
      <c r="AX162" s="36">
        <f>INDEX(MTInputs!$J$1:$AZ$415,$D162,MATCH(AX$5,MTInputs!$J$5:$AZ$5,0))</f>
        <v/>
      </c>
    </row>
    <row r="163" hidden="1" outlineLevel="1">
      <c r="A163" s="5" t="inlineStr">
        <is>
          <t>fbcov</t>
        </is>
      </c>
      <c r="B163" s="5" t="inlineStr">
        <is>
          <t>all</t>
        </is>
      </c>
      <c r="C163" s="5" t="inlineStr">
        <is>
          <t>mac</t>
        </is>
      </c>
      <c r="D163" s="8" t="n">
        <v>77</v>
      </c>
      <c r="H163" s="5">
        <f>INDEX(Variables!$B$5:$B$105,MATCH($A163,Variables!$A$5:$A$105,0))&amp;IF($C163="",""," | "&amp;INDEX(Mapping!$B$5:$B$26,MATCH($C163,Mapping!$A$5:$A$26,0))&amp;" | "&amp;INDEX(Mapping!$B$30:$B$41,MATCH($B163,Mapping!$A$30:$A$41,0)))</f>
        <v/>
      </c>
      <c r="I163" s="5">
        <f>INDEX(Variables!$C$5:$C$105,MATCH($A163,Variables!$A$5:$A$105,0))</f>
        <v/>
      </c>
      <c r="J163" s="5">
        <f>INDEX(Variables!$E$5:$E$105,MATCH($A163,Variables!$A$5:$A$105,0))</f>
        <v/>
      </c>
      <c r="K163" s="25">
        <f>LOWER(Settings!$C$4)&amp;".mit."&amp;$A163&amp;IF($C163="","","."&amp;$C163&amp;"."&amp;$B163)&amp;IF(INDEX(Variables!$D$5:$D$105,MATCH($A163,Variables!$A$5:$A$105,0))="","","."&amp;INDEX(Variables!$D$5:$D$105,MATCH($A163,Variables!$A$5:$A$105,0)))&amp;"."&amp;K$5</f>
        <v/>
      </c>
      <c r="L163" s="35">
        <f>INDEX(MTInputs!$J$1:$AZ$415,$D163,MATCH(L$5,MTInputs!$J$5:$AZ$5,0))</f>
        <v/>
      </c>
      <c r="M163" s="36">
        <f>INDEX(MTInputs!$J$1:$AZ$415,$D163,MATCH(M$5,MTInputs!$J$5:$AZ$5,0))</f>
        <v/>
      </c>
      <c r="N163" s="36">
        <f>INDEX(MTInputs!$J$1:$AZ$415,$D163,MATCH(N$5,MTInputs!$J$5:$AZ$5,0))</f>
        <v/>
      </c>
      <c r="O163" s="36">
        <f>INDEX(MTInputs!$J$1:$AZ$415,$D163,MATCH(O$5,MTInputs!$J$5:$AZ$5,0))</f>
        <v/>
      </c>
      <c r="P163" s="36">
        <f>INDEX(MTInputs!$J$1:$AZ$415,$D163,MATCH(P$5,MTInputs!$J$5:$AZ$5,0))</f>
        <v/>
      </c>
      <c r="Q163" s="36">
        <f>INDEX(MTInputs!$J$1:$AZ$415,$D163,MATCH(Q$5,MTInputs!$J$5:$AZ$5,0))</f>
        <v/>
      </c>
      <c r="R163" s="36">
        <f>INDEX(MTInputs!$J$1:$AZ$415,$D163,MATCH(R$5,MTInputs!$J$5:$AZ$5,0))</f>
        <v/>
      </c>
      <c r="S163" s="36">
        <f>INDEX(MTInputs!$J$1:$AZ$415,$D163,MATCH(S$5,MTInputs!$J$5:$AZ$5,0))</f>
        <v/>
      </c>
      <c r="T163" s="36">
        <f>INDEX(MTInputs!$J$1:$AZ$415,$D163,MATCH(T$5,MTInputs!$J$5:$AZ$5,0))</f>
        <v/>
      </c>
      <c r="U163" s="36">
        <f>INDEX(MTInputs!$J$1:$AZ$415,$D163,MATCH(U$5,MTInputs!$J$5:$AZ$5,0))</f>
        <v/>
      </c>
      <c r="V163" s="36">
        <f>INDEX(MTInputs!$J$1:$AZ$415,$D163,MATCH(V$5,MTInputs!$J$5:$AZ$5,0))</f>
        <v/>
      </c>
      <c r="W163" s="36">
        <f>INDEX(MTInputs!$J$1:$AZ$415,$D163,MATCH(W$5,MTInputs!$J$5:$AZ$5,0))</f>
        <v/>
      </c>
      <c r="X163" s="36">
        <f>INDEX(MTInputs!$J$1:$AZ$415,$D163,MATCH(X$5,MTInputs!$J$5:$AZ$5,0))</f>
        <v/>
      </c>
      <c r="Y163" s="36">
        <f>INDEX(MTInputs!$J$1:$AZ$415,$D163,MATCH(Y$5,MTInputs!$J$5:$AZ$5,0))</f>
        <v/>
      </c>
      <c r="Z163" s="36">
        <f>INDEX(MTInputs!$J$1:$AZ$415,$D163,MATCH(Z$5,MTInputs!$J$5:$AZ$5,0))</f>
        <v/>
      </c>
      <c r="AA163" s="36">
        <f>INDEX(MTInputs!$J$1:$AZ$415,$D163,MATCH(AA$5,MTInputs!$J$5:$AZ$5,0))</f>
        <v/>
      </c>
      <c r="AB163" s="36">
        <f>INDEX(MTInputs!$J$1:$AZ$415,$D163,MATCH(AB$5,MTInputs!$J$5:$AZ$5,0))</f>
        <v/>
      </c>
      <c r="AC163" s="36">
        <f>INDEX(MTInputs!$J$1:$AZ$415,$D163,MATCH(AC$5,MTInputs!$J$5:$AZ$5,0))</f>
        <v/>
      </c>
      <c r="AD163" s="36">
        <f>INDEX(MTInputs!$J$1:$AZ$415,$D163,MATCH(AD$5,MTInputs!$J$5:$AZ$5,0))</f>
        <v/>
      </c>
      <c r="AE163" s="25">
        <f>LOWER(Settings!$C$4)&amp;".mit."&amp;$A163&amp;IF($C163="","","."&amp;$C163&amp;"."&amp;$B163)&amp;IF(INDEX(Variables!$D$5:$D$105,MATCH($A163,Variables!$A$5:$A$105,0))="","","."&amp;INDEX(Variables!$D$5:$D$105,MATCH($A163,Variables!$A$5:$A$105,0)))&amp;"."&amp;AE$5</f>
        <v/>
      </c>
      <c r="AF163" s="35">
        <f>INDEX(MTInputs!$J$1:$AZ$415,$D163,MATCH(AF$5,MTInputs!$J$5:$AZ$5,0))</f>
        <v/>
      </c>
      <c r="AG163" s="36">
        <f>INDEX(MTInputs!$J$1:$AZ$415,$D163,MATCH(AG$5,MTInputs!$J$5:$AZ$5,0))</f>
        <v/>
      </c>
      <c r="AH163" s="36">
        <f>INDEX(MTInputs!$J$1:$AZ$415,$D163,MATCH(AH$5,MTInputs!$J$5:$AZ$5,0))</f>
        <v/>
      </c>
      <c r="AI163" s="36">
        <f>INDEX(MTInputs!$J$1:$AZ$415,$D163,MATCH(AI$5,MTInputs!$J$5:$AZ$5,0))</f>
        <v/>
      </c>
      <c r="AJ163" s="36">
        <f>INDEX(MTInputs!$J$1:$AZ$415,$D163,MATCH(AJ$5,MTInputs!$J$5:$AZ$5,0))</f>
        <v/>
      </c>
      <c r="AK163" s="36">
        <f>INDEX(MTInputs!$J$1:$AZ$415,$D163,MATCH(AK$5,MTInputs!$J$5:$AZ$5,0))</f>
        <v/>
      </c>
      <c r="AL163" s="36">
        <f>INDEX(MTInputs!$J$1:$AZ$415,$D163,MATCH(AL$5,MTInputs!$J$5:$AZ$5,0))</f>
        <v/>
      </c>
      <c r="AM163" s="36">
        <f>INDEX(MTInputs!$J$1:$AZ$415,$D163,MATCH(AM$5,MTInputs!$J$5:$AZ$5,0))</f>
        <v/>
      </c>
      <c r="AN163" s="36">
        <f>INDEX(MTInputs!$J$1:$AZ$415,$D163,MATCH(AN$5,MTInputs!$J$5:$AZ$5,0))</f>
        <v/>
      </c>
      <c r="AO163" s="36">
        <f>INDEX(MTInputs!$J$1:$AZ$415,$D163,MATCH(AO$5,MTInputs!$J$5:$AZ$5,0))</f>
        <v/>
      </c>
      <c r="AP163" s="36">
        <f>INDEX(MTInputs!$J$1:$AZ$415,$D163,MATCH(AP$5,MTInputs!$J$5:$AZ$5,0))</f>
        <v/>
      </c>
      <c r="AQ163" s="36">
        <f>INDEX(MTInputs!$J$1:$AZ$415,$D163,MATCH(AQ$5,MTInputs!$J$5:$AZ$5,0))</f>
        <v/>
      </c>
      <c r="AR163" s="36">
        <f>INDEX(MTInputs!$J$1:$AZ$415,$D163,MATCH(AR$5,MTInputs!$J$5:$AZ$5,0))</f>
        <v/>
      </c>
      <c r="AS163" s="36">
        <f>INDEX(MTInputs!$J$1:$AZ$415,$D163,MATCH(AS$5,MTInputs!$J$5:$AZ$5,0))</f>
        <v/>
      </c>
      <c r="AT163" s="36">
        <f>INDEX(MTInputs!$J$1:$AZ$415,$D163,MATCH(AT$5,MTInputs!$J$5:$AZ$5,0))</f>
        <v/>
      </c>
      <c r="AU163" s="36">
        <f>INDEX(MTInputs!$J$1:$AZ$415,$D163,MATCH(AU$5,MTInputs!$J$5:$AZ$5,0))</f>
        <v/>
      </c>
      <c r="AV163" s="36">
        <f>INDEX(MTInputs!$J$1:$AZ$415,$D163,MATCH(AV$5,MTInputs!$J$5:$AZ$5,0))</f>
        <v/>
      </c>
      <c r="AW163" s="36">
        <f>INDEX(MTInputs!$J$1:$AZ$415,$D163,MATCH(AW$5,MTInputs!$J$5:$AZ$5,0))</f>
        <v/>
      </c>
      <c r="AX163" s="36">
        <f>INDEX(MTInputs!$J$1:$AZ$415,$D163,MATCH(AX$5,MTInputs!$J$5:$AZ$5,0))</f>
        <v/>
      </c>
    </row>
    <row r="164" hidden="1" outlineLevel="1">
      <c r="A164" s="5" t="inlineStr">
        <is>
          <t>fbcov</t>
        </is>
      </c>
      <c r="B164" s="5" t="inlineStr">
        <is>
          <t>all</t>
        </is>
      </c>
      <c r="C164" s="5" t="inlineStr">
        <is>
          <t>cem</t>
        </is>
      </c>
      <c r="D164" s="8" t="n">
        <v>78</v>
      </c>
      <c r="H164" s="5">
        <f>INDEX(Variables!$B$5:$B$105,MATCH($A164,Variables!$A$5:$A$105,0))&amp;IF($C164="",""," | "&amp;INDEX(Mapping!$B$5:$B$26,MATCH($C164,Mapping!$A$5:$A$26,0))&amp;" | "&amp;INDEX(Mapping!$B$30:$B$41,MATCH($B164,Mapping!$A$30:$A$41,0)))</f>
        <v/>
      </c>
      <c r="I164" s="5">
        <f>INDEX(Variables!$C$5:$C$105,MATCH($A164,Variables!$A$5:$A$105,0))</f>
        <v/>
      </c>
      <c r="J164" s="5">
        <f>INDEX(Variables!$E$5:$E$105,MATCH($A164,Variables!$A$5:$A$105,0))</f>
        <v/>
      </c>
      <c r="K164" s="25">
        <f>LOWER(Settings!$C$4)&amp;".mit."&amp;$A164&amp;IF($C164="","","."&amp;$C164&amp;"."&amp;$B164)&amp;IF(INDEX(Variables!$D$5:$D$105,MATCH($A164,Variables!$A$5:$A$105,0))="","","."&amp;INDEX(Variables!$D$5:$D$105,MATCH($A164,Variables!$A$5:$A$105,0)))&amp;"."&amp;K$5</f>
        <v/>
      </c>
      <c r="L164" s="35">
        <f>INDEX(MTInputs!$J$1:$AZ$415,$D164,MATCH(L$5,MTInputs!$J$5:$AZ$5,0))</f>
        <v/>
      </c>
      <c r="M164" s="36">
        <f>INDEX(MTInputs!$J$1:$AZ$415,$D164,MATCH(M$5,MTInputs!$J$5:$AZ$5,0))</f>
        <v/>
      </c>
      <c r="N164" s="36">
        <f>INDEX(MTInputs!$J$1:$AZ$415,$D164,MATCH(N$5,MTInputs!$J$5:$AZ$5,0))</f>
        <v/>
      </c>
      <c r="O164" s="36">
        <f>INDEX(MTInputs!$J$1:$AZ$415,$D164,MATCH(O$5,MTInputs!$J$5:$AZ$5,0))</f>
        <v/>
      </c>
      <c r="P164" s="36">
        <f>INDEX(MTInputs!$J$1:$AZ$415,$D164,MATCH(P$5,MTInputs!$J$5:$AZ$5,0))</f>
        <v/>
      </c>
      <c r="Q164" s="36">
        <f>INDEX(MTInputs!$J$1:$AZ$415,$D164,MATCH(Q$5,MTInputs!$J$5:$AZ$5,0))</f>
        <v/>
      </c>
      <c r="R164" s="36">
        <f>INDEX(MTInputs!$J$1:$AZ$415,$D164,MATCH(R$5,MTInputs!$J$5:$AZ$5,0))</f>
        <v/>
      </c>
      <c r="S164" s="36">
        <f>INDEX(MTInputs!$J$1:$AZ$415,$D164,MATCH(S$5,MTInputs!$J$5:$AZ$5,0))</f>
        <v/>
      </c>
      <c r="T164" s="36">
        <f>INDEX(MTInputs!$J$1:$AZ$415,$D164,MATCH(T$5,MTInputs!$J$5:$AZ$5,0))</f>
        <v/>
      </c>
      <c r="U164" s="36">
        <f>INDEX(MTInputs!$J$1:$AZ$415,$D164,MATCH(U$5,MTInputs!$J$5:$AZ$5,0))</f>
        <v/>
      </c>
      <c r="V164" s="36">
        <f>INDEX(MTInputs!$J$1:$AZ$415,$D164,MATCH(V$5,MTInputs!$J$5:$AZ$5,0))</f>
        <v/>
      </c>
      <c r="W164" s="36">
        <f>INDEX(MTInputs!$J$1:$AZ$415,$D164,MATCH(W$5,MTInputs!$J$5:$AZ$5,0))</f>
        <v/>
      </c>
      <c r="X164" s="36">
        <f>INDEX(MTInputs!$J$1:$AZ$415,$D164,MATCH(X$5,MTInputs!$J$5:$AZ$5,0))</f>
        <v/>
      </c>
      <c r="Y164" s="36">
        <f>INDEX(MTInputs!$J$1:$AZ$415,$D164,MATCH(Y$5,MTInputs!$J$5:$AZ$5,0))</f>
        <v/>
      </c>
      <c r="Z164" s="36">
        <f>INDEX(MTInputs!$J$1:$AZ$415,$D164,MATCH(Z$5,MTInputs!$J$5:$AZ$5,0))</f>
        <v/>
      </c>
      <c r="AA164" s="36">
        <f>INDEX(MTInputs!$J$1:$AZ$415,$D164,MATCH(AA$5,MTInputs!$J$5:$AZ$5,0))</f>
        <v/>
      </c>
      <c r="AB164" s="36">
        <f>INDEX(MTInputs!$J$1:$AZ$415,$D164,MATCH(AB$5,MTInputs!$J$5:$AZ$5,0))</f>
        <v/>
      </c>
      <c r="AC164" s="36">
        <f>INDEX(MTInputs!$J$1:$AZ$415,$D164,MATCH(AC$5,MTInputs!$J$5:$AZ$5,0))</f>
        <v/>
      </c>
      <c r="AD164" s="36">
        <f>INDEX(MTInputs!$J$1:$AZ$415,$D164,MATCH(AD$5,MTInputs!$J$5:$AZ$5,0))</f>
        <v/>
      </c>
      <c r="AE164" s="25">
        <f>LOWER(Settings!$C$4)&amp;".mit."&amp;$A164&amp;IF($C164="","","."&amp;$C164&amp;"."&amp;$B164)&amp;IF(INDEX(Variables!$D$5:$D$105,MATCH($A164,Variables!$A$5:$A$105,0))="","","."&amp;INDEX(Variables!$D$5:$D$105,MATCH($A164,Variables!$A$5:$A$105,0)))&amp;"."&amp;AE$5</f>
        <v/>
      </c>
      <c r="AF164" s="35">
        <f>INDEX(MTInputs!$J$1:$AZ$415,$D164,MATCH(AF$5,MTInputs!$J$5:$AZ$5,0))</f>
        <v/>
      </c>
      <c r="AG164" s="36">
        <f>INDEX(MTInputs!$J$1:$AZ$415,$D164,MATCH(AG$5,MTInputs!$J$5:$AZ$5,0))</f>
        <v/>
      </c>
      <c r="AH164" s="36">
        <f>INDEX(MTInputs!$J$1:$AZ$415,$D164,MATCH(AH$5,MTInputs!$J$5:$AZ$5,0))</f>
        <v/>
      </c>
      <c r="AI164" s="36">
        <f>INDEX(MTInputs!$J$1:$AZ$415,$D164,MATCH(AI$5,MTInputs!$J$5:$AZ$5,0))</f>
        <v/>
      </c>
      <c r="AJ164" s="36">
        <f>INDEX(MTInputs!$J$1:$AZ$415,$D164,MATCH(AJ$5,MTInputs!$J$5:$AZ$5,0))</f>
        <v/>
      </c>
      <c r="AK164" s="36">
        <f>INDEX(MTInputs!$J$1:$AZ$415,$D164,MATCH(AK$5,MTInputs!$J$5:$AZ$5,0))</f>
        <v/>
      </c>
      <c r="AL164" s="36">
        <f>INDEX(MTInputs!$J$1:$AZ$415,$D164,MATCH(AL$5,MTInputs!$J$5:$AZ$5,0))</f>
        <v/>
      </c>
      <c r="AM164" s="36">
        <f>INDEX(MTInputs!$J$1:$AZ$415,$D164,MATCH(AM$5,MTInputs!$J$5:$AZ$5,0))</f>
        <v/>
      </c>
      <c r="AN164" s="36">
        <f>INDEX(MTInputs!$J$1:$AZ$415,$D164,MATCH(AN$5,MTInputs!$J$5:$AZ$5,0))</f>
        <v/>
      </c>
      <c r="AO164" s="36">
        <f>INDEX(MTInputs!$J$1:$AZ$415,$D164,MATCH(AO$5,MTInputs!$J$5:$AZ$5,0))</f>
        <v/>
      </c>
      <c r="AP164" s="36">
        <f>INDEX(MTInputs!$J$1:$AZ$415,$D164,MATCH(AP$5,MTInputs!$J$5:$AZ$5,0))</f>
        <v/>
      </c>
      <c r="AQ164" s="36">
        <f>INDEX(MTInputs!$J$1:$AZ$415,$D164,MATCH(AQ$5,MTInputs!$J$5:$AZ$5,0))</f>
        <v/>
      </c>
      <c r="AR164" s="36">
        <f>INDEX(MTInputs!$J$1:$AZ$415,$D164,MATCH(AR$5,MTInputs!$J$5:$AZ$5,0))</f>
        <v/>
      </c>
      <c r="AS164" s="36">
        <f>INDEX(MTInputs!$J$1:$AZ$415,$D164,MATCH(AS$5,MTInputs!$J$5:$AZ$5,0))</f>
        <v/>
      </c>
      <c r="AT164" s="36">
        <f>INDEX(MTInputs!$J$1:$AZ$415,$D164,MATCH(AT$5,MTInputs!$J$5:$AZ$5,0))</f>
        <v/>
      </c>
      <c r="AU164" s="36">
        <f>INDEX(MTInputs!$J$1:$AZ$415,$D164,MATCH(AU$5,MTInputs!$J$5:$AZ$5,0))</f>
        <v/>
      </c>
      <c r="AV164" s="36">
        <f>INDEX(MTInputs!$J$1:$AZ$415,$D164,MATCH(AV$5,MTInputs!$J$5:$AZ$5,0))</f>
        <v/>
      </c>
      <c r="AW164" s="36">
        <f>INDEX(MTInputs!$J$1:$AZ$415,$D164,MATCH(AW$5,MTInputs!$J$5:$AZ$5,0))</f>
        <v/>
      </c>
      <c r="AX164" s="36">
        <f>INDEX(MTInputs!$J$1:$AZ$415,$D164,MATCH(AX$5,MTInputs!$J$5:$AZ$5,0))</f>
        <v/>
      </c>
    </row>
    <row r="165" hidden="1" outlineLevel="1">
      <c r="A165" s="5" t="inlineStr">
        <is>
          <t>fbcov</t>
        </is>
      </c>
      <c r="B165" s="5" t="inlineStr">
        <is>
          <t>all</t>
        </is>
      </c>
      <c r="C165" s="5" t="inlineStr">
        <is>
          <t>omn</t>
        </is>
      </c>
      <c r="D165" s="8" t="n">
        <v>79</v>
      </c>
      <c r="H165" s="5">
        <f>INDEX(Variables!$B$5:$B$105,MATCH($A165,Variables!$A$5:$A$105,0))&amp;IF($C165="",""," | "&amp;INDEX(Mapping!$B$5:$B$26,MATCH($C165,Mapping!$A$5:$A$26,0))&amp;" | "&amp;INDEX(Mapping!$B$30:$B$41,MATCH($B165,Mapping!$A$30:$A$41,0)))</f>
        <v/>
      </c>
      <c r="I165" s="5">
        <f>INDEX(Variables!$C$5:$C$105,MATCH($A165,Variables!$A$5:$A$105,0))</f>
        <v/>
      </c>
      <c r="J165" s="5">
        <f>INDEX(Variables!$E$5:$E$105,MATCH($A165,Variables!$A$5:$A$105,0))</f>
        <v/>
      </c>
      <c r="K165" s="25">
        <f>LOWER(Settings!$C$4)&amp;".mit."&amp;$A165&amp;IF($C165="","","."&amp;$C165&amp;"."&amp;$B165)&amp;IF(INDEX(Variables!$D$5:$D$105,MATCH($A165,Variables!$A$5:$A$105,0))="","","."&amp;INDEX(Variables!$D$5:$D$105,MATCH($A165,Variables!$A$5:$A$105,0)))&amp;"."&amp;K$5</f>
        <v/>
      </c>
      <c r="L165" s="35">
        <f>INDEX(MTInputs!$J$1:$AZ$415,$D165,MATCH(L$5,MTInputs!$J$5:$AZ$5,0))</f>
        <v/>
      </c>
      <c r="M165" s="36">
        <f>INDEX(MTInputs!$J$1:$AZ$415,$D165,MATCH(M$5,MTInputs!$J$5:$AZ$5,0))</f>
        <v/>
      </c>
      <c r="N165" s="36">
        <f>INDEX(MTInputs!$J$1:$AZ$415,$D165,MATCH(N$5,MTInputs!$J$5:$AZ$5,0))</f>
        <v/>
      </c>
      <c r="O165" s="36">
        <f>INDEX(MTInputs!$J$1:$AZ$415,$D165,MATCH(O$5,MTInputs!$J$5:$AZ$5,0))</f>
        <v/>
      </c>
      <c r="P165" s="36">
        <f>INDEX(MTInputs!$J$1:$AZ$415,$D165,MATCH(P$5,MTInputs!$J$5:$AZ$5,0))</f>
        <v/>
      </c>
      <c r="Q165" s="36">
        <f>INDEX(MTInputs!$J$1:$AZ$415,$D165,MATCH(Q$5,MTInputs!$J$5:$AZ$5,0))</f>
        <v/>
      </c>
      <c r="R165" s="36">
        <f>INDEX(MTInputs!$J$1:$AZ$415,$D165,MATCH(R$5,MTInputs!$J$5:$AZ$5,0))</f>
        <v/>
      </c>
      <c r="S165" s="36">
        <f>INDEX(MTInputs!$J$1:$AZ$415,$D165,MATCH(S$5,MTInputs!$J$5:$AZ$5,0))</f>
        <v/>
      </c>
      <c r="T165" s="36">
        <f>INDEX(MTInputs!$J$1:$AZ$415,$D165,MATCH(T$5,MTInputs!$J$5:$AZ$5,0))</f>
        <v/>
      </c>
      <c r="U165" s="36">
        <f>INDEX(MTInputs!$J$1:$AZ$415,$D165,MATCH(U$5,MTInputs!$J$5:$AZ$5,0))</f>
        <v/>
      </c>
      <c r="V165" s="36">
        <f>INDEX(MTInputs!$J$1:$AZ$415,$D165,MATCH(V$5,MTInputs!$J$5:$AZ$5,0))</f>
        <v/>
      </c>
      <c r="W165" s="36">
        <f>INDEX(MTInputs!$J$1:$AZ$415,$D165,MATCH(W$5,MTInputs!$J$5:$AZ$5,0))</f>
        <v/>
      </c>
      <c r="X165" s="36">
        <f>INDEX(MTInputs!$J$1:$AZ$415,$D165,MATCH(X$5,MTInputs!$J$5:$AZ$5,0))</f>
        <v/>
      </c>
      <c r="Y165" s="36">
        <f>INDEX(MTInputs!$J$1:$AZ$415,$D165,MATCH(Y$5,MTInputs!$J$5:$AZ$5,0))</f>
        <v/>
      </c>
      <c r="Z165" s="36">
        <f>INDEX(MTInputs!$J$1:$AZ$415,$D165,MATCH(Z$5,MTInputs!$J$5:$AZ$5,0))</f>
        <v/>
      </c>
      <c r="AA165" s="36">
        <f>INDEX(MTInputs!$J$1:$AZ$415,$D165,MATCH(AA$5,MTInputs!$J$5:$AZ$5,0))</f>
        <v/>
      </c>
      <c r="AB165" s="36">
        <f>INDEX(MTInputs!$J$1:$AZ$415,$D165,MATCH(AB$5,MTInputs!$J$5:$AZ$5,0))</f>
        <v/>
      </c>
      <c r="AC165" s="36">
        <f>INDEX(MTInputs!$J$1:$AZ$415,$D165,MATCH(AC$5,MTInputs!$J$5:$AZ$5,0))</f>
        <v/>
      </c>
      <c r="AD165" s="36">
        <f>INDEX(MTInputs!$J$1:$AZ$415,$D165,MATCH(AD$5,MTInputs!$J$5:$AZ$5,0))</f>
        <v/>
      </c>
      <c r="AE165" s="25">
        <f>LOWER(Settings!$C$4)&amp;".mit."&amp;$A165&amp;IF($C165="","","."&amp;$C165&amp;"."&amp;$B165)&amp;IF(INDEX(Variables!$D$5:$D$105,MATCH($A165,Variables!$A$5:$A$105,0))="","","."&amp;INDEX(Variables!$D$5:$D$105,MATCH($A165,Variables!$A$5:$A$105,0)))&amp;"."&amp;AE$5</f>
        <v/>
      </c>
      <c r="AF165" s="35">
        <f>INDEX(MTInputs!$J$1:$AZ$415,$D165,MATCH(AF$5,MTInputs!$J$5:$AZ$5,0))</f>
        <v/>
      </c>
      <c r="AG165" s="36">
        <f>INDEX(MTInputs!$J$1:$AZ$415,$D165,MATCH(AG$5,MTInputs!$J$5:$AZ$5,0))</f>
        <v/>
      </c>
      <c r="AH165" s="36">
        <f>INDEX(MTInputs!$J$1:$AZ$415,$D165,MATCH(AH$5,MTInputs!$J$5:$AZ$5,0))</f>
        <v/>
      </c>
      <c r="AI165" s="36">
        <f>INDEX(MTInputs!$J$1:$AZ$415,$D165,MATCH(AI$5,MTInputs!$J$5:$AZ$5,0))</f>
        <v/>
      </c>
      <c r="AJ165" s="36">
        <f>INDEX(MTInputs!$J$1:$AZ$415,$D165,MATCH(AJ$5,MTInputs!$J$5:$AZ$5,0))</f>
        <v/>
      </c>
      <c r="AK165" s="36">
        <f>INDEX(MTInputs!$J$1:$AZ$415,$D165,MATCH(AK$5,MTInputs!$J$5:$AZ$5,0))</f>
        <v/>
      </c>
      <c r="AL165" s="36">
        <f>INDEX(MTInputs!$J$1:$AZ$415,$D165,MATCH(AL$5,MTInputs!$J$5:$AZ$5,0))</f>
        <v/>
      </c>
      <c r="AM165" s="36">
        <f>INDEX(MTInputs!$J$1:$AZ$415,$D165,MATCH(AM$5,MTInputs!$J$5:$AZ$5,0))</f>
        <v/>
      </c>
      <c r="AN165" s="36">
        <f>INDEX(MTInputs!$J$1:$AZ$415,$D165,MATCH(AN$5,MTInputs!$J$5:$AZ$5,0))</f>
        <v/>
      </c>
      <c r="AO165" s="36">
        <f>INDEX(MTInputs!$J$1:$AZ$415,$D165,MATCH(AO$5,MTInputs!$J$5:$AZ$5,0))</f>
        <v/>
      </c>
      <c r="AP165" s="36">
        <f>INDEX(MTInputs!$J$1:$AZ$415,$D165,MATCH(AP$5,MTInputs!$J$5:$AZ$5,0))</f>
        <v/>
      </c>
      <c r="AQ165" s="36">
        <f>INDEX(MTInputs!$J$1:$AZ$415,$D165,MATCH(AQ$5,MTInputs!$J$5:$AZ$5,0))</f>
        <v/>
      </c>
      <c r="AR165" s="36">
        <f>INDEX(MTInputs!$J$1:$AZ$415,$D165,MATCH(AR$5,MTInputs!$J$5:$AZ$5,0))</f>
        <v/>
      </c>
      <c r="AS165" s="36">
        <f>INDEX(MTInputs!$J$1:$AZ$415,$D165,MATCH(AS$5,MTInputs!$J$5:$AZ$5,0))</f>
        <v/>
      </c>
      <c r="AT165" s="36">
        <f>INDEX(MTInputs!$J$1:$AZ$415,$D165,MATCH(AT$5,MTInputs!$J$5:$AZ$5,0))</f>
        <v/>
      </c>
      <c r="AU165" s="36">
        <f>INDEX(MTInputs!$J$1:$AZ$415,$D165,MATCH(AU$5,MTInputs!$J$5:$AZ$5,0))</f>
        <v/>
      </c>
      <c r="AV165" s="36">
        <f>INDEX(MTInputs!$J$1:$AZ$415,$D165,MATCH(AV$5,MTInputs!$J$5:$AZ$5,0))</f>
        <v/>
      </c>
      <c r="AW165" s="36">
        <f>INDEX(MTInputs!$J$1:$AZ$415,$D165,MATCH(AW$5,MTInputs!$J$5:$AZ$5,0))</f>
        <v/>
      </c>
      <c r="AX165" s="36">
        <f>INDEX(MTInputs!$J$1:$AZ$415,$D165,MATCH(AX$5,MTInputs!$J$5:$AZ$5,0))</f>
        <v/>
      </c>
    </row>
    <row r="166" hidden="1" outlineLevel="1">
      <c r="A166" s="5" t="inlineStr">
        <is>
          <t>fbcov</t>
        </is>
      </c>
      <c r="B166" s="5" t="inlineStr">
        <is>
          <t>all</t>
        </is>
      </c>
      <c r="C166" s="5" t="inlineStr">
        <is>
          <t>cst</t>
        </is>
      </c>
      <c r="D166" s="8" t="n">
        <v>80</v>
      </c>
      <c r="H166" s="5">
        <f>INDEX(Variables!$B$5:$B$105,MATCH($A166,Variables!$A$5:$A$105,0))&amp;IF($C166="",""," | "&amp;INDEX(Mapping!$B$5:$B$26,MATCH($C166,Mapping!$A$5:$A$26,0))&amp;" | "&amp;INDEX(Mapping!$B$30:$B$41,MATCH($B166,Mapping!$A$30:$A$41,0)))</f>
        <v/>
      </c>
      <c r="I166" s="5">
        <f>INDEX(Variables!$C$5:$C$105,MATCH($A166,Variables!$A$5:$A$105,0))</f>
        <v/>
      </c>
      <c r="J166" s="5">
        <f>INDEX(Variables!$E$5:$E$105,MATCH($A166,Variables!$A$5:$A$105,0))</f>
        <v/>
      </c>
      <c r="K166" s="25">
        <f>LOWER(Settings!$C$4)&amp;".mit."&amp;$A166&amp;IF($C166="","","."&amp;$C166&amp;"."&amp;$B166)&amp;IF(INDEX(Variables!$D$5:$D$105,MATCH($A166,Variables!$A$5:$A$105,0))="","","."&amp;INDEX(Variables!$D$5:$D$105,MATCH($A166,Variables!$A$5:$A$105,0)))&amp;"."&amp;K$5</f>
        <v/>
      </c>
      <c r="L166" s="35">
        <f>INDEX(MTInputs!$J$1:$AZ$415,$D166,MATCH(L$5,MTInputs!$J$5:$AZ$5,0))</f>
        <v/>
      </c>
      <c r="M166" s="36">
        <f>INDEX(MTInputs!$J$1:$AZ$415,$D166,MATCH(M$5,MTInputs!$J$5:$AZ$5,0))</f>
        <v/>
      </c>
      <c r="N166" s="36">
        <f>INDEX(MTInputs!$J$1:$AZ$415,$D166,MATCH(N$5,MTInputs!$J$5:$AZ$5,0))</f>
        <v/>
      </c>
      <c r="O166" s="36">
        <f>INDEX(MTInputs!$J$1:$AZ$415,$D166,MATCH(O$5,MTInputs!$J$5:$AZ$5,0))</f>
        <v/>
      </c>
      <c r="P166" s="36">
        <f>INDEX(MTInputs!$J$1:$AZ$415,$D166,MATCH(P$5,MTInputs!$J$5:$AZ$5,0))</f>
        <v/>
      </c>
      <c r="Q166" s="36">
        <f>INDEX(MTInputs!$J$1:$AZ$415,$D166,MATCH(Q$5,MTInputs!$J$5:$AZ$5,0))</f>
        <v/>
      </c>
      <c r="R166" s="36">
        <f>INDEX(MTInputs!$J$1:$AZ$415,$D166,MATCH(R$5,MTInputs!$J$5:$AZ$5,0))</f>
        <v/>
      </c>
      <c r="S166" s="36">
        <f>INDEX(MTInputs!$J$1:$AZ$415,$D166,MATCH(S$5,MTInputs!$J$5:$AZ$5,0))</f>
        <v/>
      </c>
      <c r="T166" s="36">
        <f>INDEX(MTInputs!$J$1:$AZ$415,$D166,MATCH(T$5,MTInputs!$J$5:$AZ$5,0))</f>
        <v/>
      </c>
      <c r="U166" s="36">
        <f>INDEX(MTInputs!$J$1:$AZ$415,$D166,MATCH(U$5,MTInputs!$J$5:$AZ$5,0))</f>
        <v/>
      </c>
      <c r="V166" s="36">
        <f>INDEX(MTInputs!$J$1:$AZ$415,$D166,MATCH(V$5,MTInputs!$J$5:$AZ$5,0))</f>
        <v/>
      </c>
      <c r="W166" s="36">
        <f>INDEX(MTInputs!$J$1:$AZ$415,$D166,MATCH(W$5,MTInputs!$J$5:$AZ$5,0))</f>
        <v/>
      </c>
      <c r="X166" s="36">
        <f>INDEX(MTInputs!$J$1:$AZ$415,$D166,MATCH(X$5,MTInputs!$J$5:$AZ$5,0))</f>
        <v/>
      </c>
      <c r="Y166" s="36">
        <f>INDEX(MTInputs!$J$1:$AZ$415,$D166,MATCH(Y$5,MTInputs!$J$5:$AZ$5,0))</f>
        <v/>
      </c>
      <c r="Z166" s="36">
        <f>INDEX(MTInputs!$J$1:$AZ$415,$D166,MATCH(Z$5,MTInputs!$J$5:$AZ$5,0))</f>
        <v/>
      </c>
      <c r="AA166" s="36">
        <f>INDEX(MTInputs!$J$1:$AZ$415,$D166,MATCH(AA$5,MTInputs!$J$5:$AZ$5,0))</f>
        <v/>
      </c>
      <c r="AB166" s="36">
        <f>INDEX(MTInputs!$J$1:$AZ$415,$D166,MATCH(AB$5,MTInputs!$J$5:$AZ$5,0))</f>
        <v/>
      </c>
      <c r="AC166" s="36">
        <f>INDEX(MTInputs!$J$1:$AZ$415,$D166,MATCH(AC$5,MTInputs!$J$5:$AZ$5,0))</f>
        <v/>
      </c>
      <c r="AD166" s="36">
        <f>INDEX(MTInputs!$J$1:$AZ$415,$D166,MATCH(AD$5,MTInputs!$J$5:$AZ$5,0))</f>
        <v/>
      </c>
      <c r="AE166" s="25">
        <f>LOWER(Settings!$C$4)&amp;".mit."&amp;$A166&amp;IF($C166="","","."&amp;$C166&amp;"."&amp;$B166)&amp;IF(INDEX(Variables!$D$5:$D$105,MATCH($A166,Variables!$A$5:$A$105,0))="","","."&amp;INDEX(Variables!$D$5:$D$105,MATCH($A166,Variables!$A$5:$A$105,0)))&amp;"."&amp;AE$5</f>
        <v/>
      </c>
      <c r="AF166" s="35">
        <f>INDEX(MTInputs!$J$1:$AZ$415,$D166,MATCH(AF$5,MTInputs!$J$5:$AZ$5,0))</f>
        <v/>
      </c>
      <c r="AG166" s="36">
        <f>INDEX(MTInputs!$J$1:$AZ$415,$D166,MATCH(AG$5,MTInputs!$J$5:$AZ$5,0))</f>
        <v/>
      </c>
      <c r="AH166" s="36">
        <f>INDEX(MTInputs!$J$1:$AZ$415,$D166,MATCH(AH$5,MTInputs!$J$5:$AZ$5,0))</f>
        <v/>
      </c>
      <c r="AI166" s="36">
        <f>INDEX(MTInputs!$J$1:$AZ$415,$D166,MATCH(AI$5,MTInputs!$J$5:$AZ$5,0))</f>
        <v/>
      </c>
      <c r="AJ166" s="36">
        <f>INDEX(MTInputs!$J$1:$AZ$415,$D166,MATCH(AJ$5,MTInputs!$J$5:$AZ$5,0))</f>
        <v/>
      </c>
      <c r="AK166" s="36">
        <f>INDEX(MTInputs!$J$1:$AZ$415,$D166,MATCH(AK$5,MTInputs!$J$5:$AZ$5,0))</f>
        <v/>
      </c>
      <c r="AL166" s="36">
        <f>INDEX(MTInputs!$J$1:$AZ$415,$D166,MATCH(AL$5,MTInputs!$J$5:$AZ$5,0))</f>
        <v/>
      </c>
      <c r="AM166" s="36">
        <f>INDEX(MTInputs!$J$1:$AZ$415,$D166,MATCH(AM$5,MTInputs!$J$5:$AZ$5,0))</f>
        <v/>
      </c>
      <c r="AN166" s="36">
        <f>INDEX(MTInputs!$J$1:$AZ$415,$D166,MATCH(AN$5,MTInputs!$J$5:$AZ$5,0))</f>
        <v/>
      </c>
      <c r="AO166" s="36">
        <f>INDEX(MTInputs!$J$1:$AZ$415,$D166,MATCH(AO$5,MTInputs!$J$5:$AZ$5,0))</f>
        <v/>
      </c>
      <c r="AP166" s="36">
        <f>INDEX(MTInputs!$J$1:$AZ$415,$D166,MATCH(AP$5,MTInputs!$J$5:$AZ$5,0))</f>
        <v/>
      </c>
      <c r="AQ166" s="36">
        <f>INDEX(MTInputs!$J$1:$AZ$415,$D166,MATCH(AQ$5,MTInputs!$J$5:$AZ$5,0))</f>
        <v/>
      </c>
      <c r="AR166" s="36">
        <f>INDEX(MTInputs!$J$1:$AZ$415,$D166,MATCH(AR$5,MTInputs!$J$5:$AZ$5,0))</f>
        <v/>
      </c>
      <c r="AS166" s="36">
        <f>INDEX(MTInputs!$J$1:$AZ$415,$D166,MATCH(AS$5,MTInputs!$J$5:$AZ$5,0))</f>
        <v/>
      </c>
      <c r="AT166" s="36">
        <f>INDEX(MTInputs!$J$1:$AZ$415,$D166,MATCH(AT$5,MTInputs!$J$5:$AZ$5,0))</f>
        <v/>
      </c>
      <c r="AU166" s="36">
        <f>INDEX(MTInputs!$J$1:$AZ$415,$D166,MATCH(AU$5,MTInputs!$J$5:$AZ$5,0))</f>
        <v/>
      </c>
      <c r="AV166" s="36">
        <f>INDEX(MTInputs!$J$1:$AZ$415,$D166,MATCH(AV$5,MTInputs!$J$5:$AZ$5,0))</f>
        <v/>
      </c>
      <c r="AW166" s="36">
        <f>INDEX(MTInputs!$J$1:$AZ$415,$D166,MATCH(AW$5,MTInputs!$J$5:$AZ$5,0))</f>
        <v/>
      </c>
      <c r="AX166" s="36">
        <f>INDEX(MTInputs!$J$1:$AZ$415,$D166,MATCH(AX$5,MTInputs!$J$5:$AZ$5,0))</f>
        <v/>
      </c>
    </row>
    <row r="167" hidden="1" outlineLevel="1">
      <c r="A167" s="5" t="inlineStr">
        <is>
          <t>fbcov</t>
        </is>
      </c>
      <c r="B167" s="5" t="inlineStr">
        <is>
          <t>all</t>
        </is>
      </c>
      <c r="C167" s="5" t="inlineStr">
        <is>
          <t>ftr</t>
        </is>
      </c>
      <c r="D167" s="8" t="n">
        <v>81</v>
      </c>
      <c r="H167" s="5">
        <f>INDEX(Variables!$B$5:$B$105,MATCH($A167,Variables!$A$5:$A$105,0))&amp;IF($C167="",""," | "&amp;INDEX(Mapping!$B$5:$B$26,MATCH($C167,Mapping!$A$5:$A$26,0))&amp;" | "&amp;INDEX(Mapping!$B$30:$B$41,MATCH($B167,Mapping!$A$30:$A$41,0)))</f>
        <v/>
      </c>
      <c r="I167" s="5">
        <f>INDEX(Variables!$C$5:$C$105,MATCH($A167,Variables!$A$5:$A$105,0))</f>
        <v/>
      </c>
      <c r="J167" s="5">
        <f>INDEX(Variables!$E$5:$E$105,MATCH($A167,Variables!$A$5:$A$105,0))</f>
        <v/>
      </c>
      <c r="K167" s="25">
        <f>LOWER(Settings!$C$4)&amp;".mit."&amp;$A167&amp;IF($C167="","","."&amp;$C167&amp;"."&amp;$B167)&amp;IF(INDEX(Variables!$D$5:$D$105,MATCH($A167,Variables!$A$5:$A$105,0))="","","."&amp;INDEX(Variables!$D$5:$D$105,MATCH($A167,Variables!$A$5:$A$105,0)))&amp;"."&amp;K$5</f>
        <v/>
      </c>
      <c r="L167" s="35">
        <f>INDEX(MTInputs!$J$1:$AZ$415,$D167,MATCH(L$5,MTInputs!$J$5:$AZ$5,0))</f>
        <v/>
      </c>
      <c r="M167" s="36">
        <f>INDEX(MTInputs!$J$1:$AZ$415,$D167,MATCH(M$5,MTInputs!$J$5:$AZ$5,0))</f>
        <v/>
      </c>
      <c r="N167" s="36">
        <f>INDEX(MTInputs!$J$1:$AZ$415,$D167,MATCH(N$5,MTInputs!$J$5:$AZ$5,0))</f>
        <v/>
      </c>
      <c r="O167" s="36">
        <f>INDEX(MTInputs!$J$1:$AZ$415,$D167,MATCH(O$5,MTInputs!$J$5:$AZ$5,0))</f>
        <v/>
      </c>
      <c r="P167" s="36">
        <f>INDEX(MTInputs!$J$1:$AZ$415,$D167,MATCH(P$5,MTInputs!$J$5:$AZ$5,0))</f>
        <v/>
      </c>
      <c r="Q167" s="36">
        <f>INDEX(MTInputs!$J$1:$AZ$415,$D167,MATCH(Q$5,MTInputs!$J$5:$AZ$5,0))</f>
        <v/>
      </c>
      <c r="R167" s="36">
        <f>INDEX(MTInputs!$J$1:$AZ$415,$D167,MATCH(R$5,MTInputs!$J$5:$AZ$5,0))</f>
        <v/>
      </c>
      <c r="S167" s="36">
        <f>INDEX(MTInputs!$J$1:$AZ$415,$D167,MATCH(S$5,MTInputs!$J$5:$AZ$5,0))</f>
        <v/>
      </c>
      <c r="T167" s="36">
        <f>INDEX(MTInputs!$J$1:$AZ$415,$D167,MATCH(T$5,MTInputs!$J$5:$AZ$5,0))</f>
        <v/>
      </c>
      <c r="U167" s="36">
        <f>INDEX(MTInputs!$J$1:$AZ$415,$D167,MATCH(U$5,MTInputs!$J$5:$AZ$5,0))</f>
        <v/>
      </c>
      <c r="V167" s="36">
        <f>INDEX(MTInputs!$J$1:$AZ$415,$D167,MATCH(V$5,MTInputs!$J$5:$AZ$5,0))</f>
        <v/>
      </c>
      <c r="W167" s="36">
        <f>INDEX(MTInputs!$J$1:$AZ$415,$D167,MATCH(W$5,MTInputs!$J$5:$AZ$5,0))</f>
        <v/>
      </c>
      <c r="X167" s="36">
        <f>INDEX(MTInputs!$J$1:$AZ$415,$D167,MATCH(X$5,MTInputs!$J$5:$AZ$5,0))</f>
        <v/>
      </c>
      <c r="Y167" s="36">
        <f>INDEX(MTInputs!$J$1:$AZ$415,$D167,MATCH(Y$5,MTInputs!$J$5:$AZ$5,0))</f>
        <v/>
      </c>
      <c r="Z167" s="36">
        <f>INDEX(MTInputs!$J$1:$AZ$415,$D167,MATCH(Z$5,MTInputs!$J$5:$AZ$5,0))</f>
        <v/>
      </c>
      <c r="AA167" s="36">
        <f>INDEX(MTInputs!$J$1:$AZ$415,$D167,MATCH(AA$5,MTInputs!$J$5:$AZ$5,0))</f>
        <v/>
      </c>
      <c r="AB167" s="36">
        <f>INDEX(MTInputs!$J$1:$AZ$415,$D167,MATCH(AB$5,MTInputs!$J$5:$AZ$5,0))</f>
        <v/>
      </c>
      <c r="AC167" s="36">
        <f>INDEX(MTInputs!$J$1:$AZ$415,$D167,MATCH(AC$5,MTInputs!$J$5:$AZ$5,0))</f>
        <v/>
      </c>
      <c r="AD167" s="36">
        <f>INDEX(MTInputs!$J$1:$AZ$415,$D167,MATCH(AD$5,MTInputs!$J$5:$AZ$5,0))</f>
        <v/>
      </c>
      <c r="AE167" s="25">
        <f>LOWER(Settings!$C$4)&amp;".mit."&amp;$A167&amp;IF($C167="","","."&amp;$C167&amp;"."&amp;$B167)&amp;IF(INDEX(Variables!$D$5:$D$105,MATCH($A167,Variables!$A$5:$A$105,0))="","","."&amp;INDEX(Variables!$D$5:$D$105,MATCH($A167,Variables!$A$5:$A$105,0)))&amp;"."&amp;AE$5</f>
        <v/>
      </c>
      <c r="AF167" s="35">
        <f>INDEX(MTInputs!$J$1:$AZ$415,$D167,MATCH(AF$5,MTInputs!$J$5:$AZ$5,0))</f>
        <v/>
      </c>
      <c r="AG167" s="36">
        <f>INDEX(MTInputs!$J$1:$AZ$415,$D167,MATCH(AG$5,MTInputs!$J$5:$AZ$5,0))</f>
        <v/>
      </c>
      <c r="AH167" s="36">
        <f>INDEX(MTInputs!$J$1:$AZ$415,$D167,MATCH(AH$5,MTInputs!$J$5:$AZ$5,0))</f>
        <v/>
      </c>
      <c r="AI167" s="36">
        <f>INDEX(MTInputs!$J$1:$AZ$415,$D167,MATCH(AI$5,MTInputs!$J$5:$AZ$5,0))</f>
        <v/>
      </c>
      <c r="AJ167" s="36">
        <f>INDEX(MTInputs!$J$1:$AZ$415,$D167,MATCH(AJ$5,MTInputs!$J$5:$AZ$5,0))</f>
        <v/>
      </c>
      <c r="AK167" s="36">
        <f>INDEX(MTInputs!$J$1:$AZ$415,$D167,MATCH(AK$5,MTInputs!$J$5:$AZ$5,0))</f>
        <v/>
      </c>
      <c r="AL167" s="36">
        <f>INDEX(MTInputs!$J$1:$AZ$415,$D167,MATCH(AL$5,MTInputs!$J$5:$AZ$5,0))</f>
        <v/>
      </c>
      <c r="AM167" s="36">
        <f>INDEX(MTInputs!$J$1:$AZ$415,$D167,MATCH(AM$5,MTInputs!$J$5:$AZ$5,0))</f>
        <v/>
      </c>
      <c r="AN167" s="36">
        <f>INDEX(MTInputs!$J$1:$AZ$415,$D167,MATCH(AN$5,MTInputs!$J$5:$AZ$5,0))</f>
        <v/>
      </c>
      <c r="AO167" s="36">
        <f>INDEX(MTInputs!$J$1:$AZ$415,$D167,MATCH(AO$5,MTInputs!$J$5:$AZ$5,0))</f>
        <v/>
      </c>
      <c r="AP167" s="36">
        <f>INDEX(MTInputs!$J$1:$AZ$415,$D167,MATCH(AP$5,MTInputs!$J$5:$AZ$5,0))</f>
        <v/>
      </c>
      <c r="AQ167" s="36">
        <f>INDEX(MTInputs!$J$1:$AZ$415,$D167,MATCH(AQ$5,MTInputs!$J$5:$AZ$5,0))</f>
        <v/>
      </c>
      <c r="AR167" s="36">
        <f>INDEX(MTInputs!$J$1:$AZ$415,$D167,MATCH(AR$5,MTInputs!$J$5:$AZ$5,0))</f>
        <v/>
      </c>
      <c r="AS167" s="36">
        <f>INDEX(MTInputs!$J$1:$AZ$415,$D167,MATCH(AS$5,MTInputs!$J$5:$AZ$5,0))</f>
        <v/>
      </c>
      <c r="AT167" s="36">
        <f>INDEX(MTInputs!$J$1:$AZ$415,$D167,MATCH(AT$5,MTInputs!$J$5:$AZ$5,0))</f>
        <v/>
      </c>
      <c r="AU167" s="36">
        <f>INDEX(MTInputs!$J$1:$AZ$415,$D167,MATCH(AU$5,MTInputs!$J$5:$AZ$5,0))</f>
        <v/>
      </c>
      <c r="AV167" s="36">
        <f>INDEX(MTInputs!$J$1:$AZ$415,$D167,MATCH(AV$5,MTInputs!$J$5:$AZ$5,0))</f>
        <v/>
      </c>
      <c r="AW167" s="36">
        <f>INDEX(MTInputs!$J$1:$AZ$415,$D167,MATCH(AW$5,MTInputs!$J$5:$AZ$5,0))</f>
        <v/>
      </c>
      <c r="AX167" s="36">
        <f>INDEX(MTInputs!$J$1:$AZ$415,$D167,MATCH(AX$5,MTInputs!$J$5:$AZ$5,0))</f>
        <v/>
      </c>
    </row>
    <row r="168" hidden="1" outlineLevel="1">
      <c r="A168" s="5" t="inlineStr">
        <is>
          <t>fbcov</t>
        </is>
      </c>
      <c r="B168" s="5" t="inlineStr">
        <is>
          <t>all</t>
        </is>
      </c>
      <c r="C168" s="5" t="inlineStr">
        <is>
          <t>oen</t>
        </is>
      </c>
      <c r="D168" s="8" t="n">
        <v>82</v>
      </c>
      <c r="H168" s="5">
        <f>INDEX(Variables!$B$5:$B$105,MATCH($A168,Variables!$A$5:$A$105,0))&amp;IF($C168="",""," | "&amp;INDEX(Mapping!$B$5:$B$26,MATCH($C168,Mapping!$A$5:$A$26,0))&amp;" | "&amp;INDEX(Mapping!$B$30:$B$41,MATCH($B168,Mapping!$A$30:$A$41,0)))</f>
        <v/>
      </c>
      <c r="I168" s="5">
        <f>INDEX(Variables!$C$5:$C$105,MATCH($A168,Variables!$A$5:$A$105,0))</f>
        <v/>
      </c>
      <c r="J168" s="5">
        <f>INDEX(Variables!$E$5:$E$105,MATCH($A168,Variables!$A$5:$A$105,0))</f>
        <v/>
      </c>
      <c r="K168" s="25">
        <f>LOWER(Settings!$C$4)&amp;".mit."&amp;$A168&amp;IF($C168="","","."&amp;$C168&amp;"."&amp;$B168)&amp;IF(INDEX(Variables!$D$5:$D$105,MATCH($A168,Variables!$A$5:$A$105,0))="","","."&amp;INDEX(Variables!$D$5:$D$105,MATCH($A168,Variables!$A$5:$A$105,0)))&amp;"."&amp;K$5</f>
        <v/>
      </c>
      <c r="L168" s="35">
        <f>INDEX(MTInputs!$J$1:$AZ$415,$D168,MATCH(L$5,MTInputs!$J$5:$AZ$5,0))</f>
        <v/>
      </c>
      <c r="M168" s="36">
        <f>INDEX(MTInputs!$J$1:$AZ$415,$D168,MATCH(M$5,MTInputs!$J$5:$AZ$5,0))</f>
        <v/>
      </c>
      <c r="N168" s="36">
        <f>INDEX(MTInputs!$J$1:$AZ$415,$D168,MATCH(N$5,MTInputs!$J$5:$AZ$5,0))</f>
        <v/>
      </c>
      <c r="O168" s="36">
        <f>INDEX(MTInputs!$J$1:$AZ$415,$D168,MATCH(O$5,MTInputs!$J$5:$AZ$5,0))</f>
        <v/>
      </c>
      <c r="P168" s="36">
        <f>INDEX(MTInputs!$J$1:$AZ$415,$D168,MATCH(P$5,MTInputs!$J$5:$AZ$5,0))</f>
        <v/>
      </c>
      <c r="Q168" s="36">
        <f>INDEX(MTInputs!$J$1:$AZ$415,$D168,MATCH(Q$5,MTInputs!$J$5:$AZ$5,0))</f>
        <v/>
      </c>
      <c r="R168" s="36">
        <f>INDEX(MTInputs!$J$1:$AZ$415,$D168,MATCH(R$5,MTInputs!$J$5:$AZ$5,0))</f>
        <v/>
      </c>
      <c r="S168" s="36">
        <f>INDEX(MTInputs!$J$1:$AZ$415,$D168,MATCH(S$5,MTInputs!$J$5:$AZ$5,0))</f>
        <v/>
      </c>
      <c r="T168" s="36">
        <f>INDEX(MTInputs!$J$1:$AZ$415,$D168,MATCH(T$5,MTInputs!$J$5:$AZ$5,0))</f>
        <v/>
      </c>
      <c r="U168" s="36">
        <f>INDEX(MTInputs!$J$1:$AZ$415,$D168,MATCH(U$5,MTInputs!$J$5:$AZ$5,0))</f>
        <v/>
      </c>
      <c r="V168" s="36">
        <f>INDEX(MTInputs!$J$1:$AZ$415,$D168,MATCH(V$5,MTInputs!$J$5:$AZ$5,0))</f>
        <v/>
      </c>
      <c r="W168" s="36">
        <f>INDEX(MTInputs!$J$1:$AZ$415,$D168,MATCH(W$5,MTInputs!$J$5:$AZ$5,0))</f>
        <v/>
      </c>
      <c r="X168" s="36">
        <f>INDEX(MTInputs!$J$1:$AZ$415,$D168,MATCH(X$5,MTInputs!$J$5:$AZ$5,0))</f>
        <v/>
      </c>
      <c r="Y168" s="36">
        <f>INDEX(MTInputs!$J$1:$AZ$415,$D168,MATCH(Y$5,MTInputs!$J$5:$AZ$5,0))</f>
        <v/>
      </c>
      <c r="Z168" s="36">
        <f>INDEX(MTInputs!$J$1:$AZ$415,$D168,MATCH(Z$5,MTInputs!$J$5:$AZ$5,0))</f>
        <v/>
      </c>
      <c r="AA168" s="36">
        <f>INDEX(MTInputs!$J$1:$AZ$415,$D168,MATCH(AA$5,MTInputs!$J$5:$AZ$5,0))</f>
        <v/>
      </c>
      <c r="AB168" s="36">
        <f>INDEX(MTInputs!$J$1:$AZ$415,$D168,MATCH(AB$5,MTInputs!$J$5:$AZ$5,0))</f>
        <v/>
      </c>
      <c r="AC168" s="36">
        <f>INDEX(MTInputs!$J$1:$AZ$415,$D168,MATCH(AC$5,MTInputs!$J$5:$AZ$5,0))</f>
        <v/>
      </c>
      <c r="AD168" s="36">
        <f>INDEX(MTInputs!$J$1:$AZ$415,$D168,MATCH(AD$5,MTInputs!$J$5:$AZ$5,0))</f>
        <v/>
      </c>
      <c r="AE168" s="25">
        <f>LOWER(Settings!$C$4)&amp;".mit."&amp;$A168&amp;IF($C168="","","."&amp;$C168&amp;"."&amp;$B168)&amp;IF(INDEX(Variables!$D$5:$D$105,MATCH($A168,Variables!$A$5:$A$105,0))="","","."&amp;INDEX(Variables!$D$5:$D$105,MATCH($A168,Variables!$A$5:$A$105,0)))&amp;"."&amp;AE$5</f>
        <v/>
      </c>
      <c r="AF168" s="35">
        <f>INDEX(MTInputs!$J$1:$AZ$415,$D168,MATCH(AF$5,MTInputs!$J$5:$AZ$5,0))</f>
        <v/>
      </c>
      <c r="AG168" s="36">
        <f>INDEX(MTInputs!$J$1:$AZ$415,$D168,MATCH(AG$5,MTInputs!$J$5:$AZ$5,0))</f>
        <v/>
      </c>
      <c r="AH168" s="36">
        <f>INDEX(MTInputs!$J$1:$AZ$415,$D168,MATCH(AH$5,MTInputs!$J$5:$AZ$5,0))</f>
        <v/>
      </c>
      <c r="AI168" s="36">
        <f>INDEX(MTInputs!$J$1:$AZ$415,$D168,MATCH(AI$5,MTInputs!$J$5:$AZ$5,0))</f>
        <v/>
      </c>
      <c r="AJ168" s="36">
        <f>INDEX(MTInputs!$J$1:$AZ$415,$D168,MATCH(AJ$5,MTInputs!$J$5:$AZ$5,0))</f>
        <v/>
      </c>
      <c r="AK168" s="36">
        <f>INDEX(MTInputs!$J$1:$AZ$415,$D168,MATCH(AK$5,MTInputs!$J$5:$AZ$5,0))</f>
        <v/>
      </c>
      <c r="AL168" s="36">
        <f>INDEX(MTInputs!$J$1:$AZ$415,$D168,MATCH(AL$5,MTInputs!$J$5:$AZ$5,0))</f>
        <v/>
      </c>
      <c r="AM168" s="36">
        <f>INDEX(MTInputs!$J$1:$AZ$415,$D168,MATCH(AM$5,MTInputs!$J$5:$AZ$5,0))</f>
        <v/>
      </c>
      <c r="AN168" s="36">
        <f>INDEX(MTInputs!$J$1:$AZ$415,$D168,MATCH(AN$5,MTInputs!$J$5:$AZ$5,0))</f>
        <v/>
      </c>
      <c r="AO168" s="36">
        <f>INDEX(MTInputs!$J$1:$AZ$415,$D168,MATCH(AO$5,MTInputs!$J$5:$AZ$5,0))</f>
        <v/>
      </c>
      <c r="AP168" s="36">
        <f>INDEX(MTInputs!$J$1:$AZ$415,$D168,MATCH(AP$5,MTInputs!$J$5:$AZ$5,0))</f>
        <v/>
      </c>
      <c r="AQ168" s="36">
        <f>INDEX(MTInputs!$J$1:$AZ$415,$D168,MATCH(AQ$5,MTInputs!$J$5:$AZ$5,0))</f>
        <v/>
      </c>
      <c r="AR168" s="36">
        <f>INDEX(MTInputs!$J$1:$AZ$415,$D168,MATCH(AR$5,MTInputs!$J$5:$AZ$5,0))</f>
        <v/>
      </c>
      <c r="AS168" s="36">
        <f>INDEX(MTInputs!$J$1:$AZ$415,$D168,MATCH(AS$5,MTInputs!$J$5:$AZ$5,0))</f>
        <v/>
      </c>
      <c r="AT168" s="36">
        <f>INDEX(MTInputs!$J$1:$AZ$415,$D168,MATCH(AT$5,MTInputs!$J$5:$AZ$5,0))</f>
        <v/>
      </c>
      <c r="AU168" s="36">
        <f>INDEX(MTInputs!$J$1:$AZ$415,$D168,MATCH(AU$5,MTInputs!$J$5:$AZ$5,0))</f>
        <v/>
      </c>
      <c r="AV168" s="36">
        <f>INDEX(MTInputs!$J$1:$AZ$415,$D168,MATCH(AV$5,MTInputs!$J$5:$AZ$5,0))</f>
        <v/>
      </c>
      <c r="AW168" s="36">
        <f>INDEX(MTInputs!$J$1:$AZ$415,$D168,MATCH(AW$5,MTInputs!$J$5:$AZ$5,0))</f>
        <v/>
      </c>
      <c r="AX168" s="36">
        <f>INDEX(MTInputs!$J$1:$AZ$415,$D168,MATCH(AX$5,MTInputs!$J$5:$AZ$5,0))</f>
        <v/>
      </c>
    </row>
    <row r="169" hidden="1" outlineLevel="1">
      <c r="H169" s="34" t="inlineStr">
        <is>
          <t>Shadow prices: regulations (placeholder), by sector ($/tCO2 = feebates + regulations; legacy rows 2345-2349) and share impacting efficiency (legacy rows 2402-2419)</t>
        </is>
      </c>
    </row>
    <row r="170" hidden="1" outlineLevel="1">
      <c r="A170" s="5" t="inlineStr">
        <is>
          <t>ssc.adj</t>
        </is>
      </c>
      <c r="B170" s="5" t="inlineStr"/>
      <c r="C170" s="5" t="inlineStr"/>
      <c r="H170" s="5">
        <f>INDEX(Variables!$B$5:$B$105,MATCH($A170,Variables!$A$5:$A$105,0))&amp;IF($C170="",""," | "&amp;INDEX(Mapping!$B$5:$B$26,MATCH($C170,Mapping!$A$5:$A$26,0))&amp;" | "&amp;INDEX(Mapping!$B$30:$B$41,MATCH($B170,Mapping!$A$30:$A$41,0)))</f>
        <v/>
      </c>
      <c r="I170" s="5">
        <f>INDEX(Variables!$C$5:$C$105,MATCH($A170,Variables!$A$5:$A$105,0))</f>
        <v/>
      </c>
      <c r="J170" s="5">
        <f>INDEX(Variables!$E$5:$E$105,MATCH($A170,Variables!$A$5:$A$105,0))</f>
        <v/>
      </c>
      <c r="K170" s="25">
        <f>LOWER(Settings!$C$4)&amp;".mit."&amp;$A170&amp;IF($C170="","","."&amp;$C170&amp;"."&amp;$B170)&amp;IF(INDEX(Variables!$D$5:$D$105,MATCH($A170,Variables!$A$5:$A$105,0))="","","."&amp;INDEX(Variables!$D$5:$D$105,MATCH($A170,Variables!$A$5:$A$105,0)))&amp;"."&amp;K$5</f>
        <v/>
      </c>
      <c r="L170" s="37" t="n">
        <v>1</v>
      </c>
      <c r="M170" s="37" t="n">
        <v>1</v>
      </c>
      <c r="N170" s="37" t="n">
        <v>1</v>
      </c>
      <c r="O170" s="37" t="n">
        <v>1</v>
      </c>
      <c r="P170" s="37" t="n">
        <v>1</v>
      </c>
      <c r="Q170" s="37" t="n">
        <v>1</v>
      </c>
      <c r="R170" s="37" t="n">
        <v>1</v>
      </c>
      <c r="S170" s="37" t="n">
        <v>1</v>
      </c>
      <c r="T170" s="37" t="n">
        <v>1</v>
      </c>
      <c r="U170" s="37" t="n">
        <v>1</v>
      </c>
      <c r="V170" s="37" t="n">
        <v>1</v>
      </c>
      <c r="W170" s="37" t="n">
        <v>1</v>
      </c>
      <c r="X170" s="37" t="n">
        <v>1</v>
      </c>
      <c r="Y170" s="37" t="n">
        <v>1</v>
      </c>
      <c r="Z170" s="37" t="n">
        <v>1</v>
      </c>
      <c r="AA170" s="37" t="n">
        <v>1</v>
      </c>
      <c r="AB170" s="37" t="n">
        <v>1</v>
      </c>
      <c r="AC170" s="37" t="n">
        <v>1</v>
      </c>
      <c r="AD170" s="37" t="n">
        <v>1</v>
      </c>
      <c r="AE170" s="25">
        <f>LOWER(Settings!$C$4)&amp;".mit."&amp;$A170&amp;IF($C170="","","."&amp;$C170&amp;"."&amp;$B170)&amp;IF(INDEX(Variables!$D$5:$D$105,MATCH($A170,Variables!$A$5:$A$105,0))="","","."&amp;INDEX(Variables!$D$5:$D$105,MATCH($A170,Variables!$A$5:$A$105,0)))&amp;"."&amp;AE$5</f>
        <v/>
      </c>
      <c r="AF170" s="37" t="n">
        <v>1</v>
      </c>
      <c r="AG170" s="37" t="n">
        <v>1</v>
      </c>
      <c r="AH170" s="37" t="n">
        <v>1</v>
      </c>
      <c r="AI170" s="37" t="n">
        <v>1</v>
      </c>
      <c r="AJ170" s="37" t="n">
        <v>1</v>
      </c>
      <c r="AK170" s="37" t="n">
        <v>1</v>
      </c>
      <c r="AL170" s="37" t="n">
        <v>1</v>
      </c>
      <c r="AM170" s="37" t="n">
        <v>1</v>
      </c>
      <c r="AN170" s="37" t="n">
        <v>1</v>
      </c>
      <c r="AO170" s="37" t="n">
        <v>1</v>
      </c>
      <c r="AP170" s="37" t="n">
        <v>1</v>
      </c>
      <c r="AQ170" s="37" t="n">
        <v>1</v>
      </c>
      <c r="AR170" s="37" t="n">
        <v>1</v>
      </c>
      <c r="AS170" s="37" t="n">
        <v>1</v>
      </c>
      <c r="AT170" s="37" t="n">
        <v>1</v>
      </c>
      <c r="AU170" s="37" t="n">
        <v>1</v>
      </c>
      <c r="AV170" s="37" t="n">
        <v>1</v>
      </c>
      <c r="AW170" s="37" t="n">
        <v>1</v>
      </c>
      <c r="AX170" s="37" t="n">
        <v>1</v>
      </c>
    </row>
    <row r="171" hidden="1" outlineLevel="1">
      <c r="A171" s="5" t="inlineStr">
        <is>
          <t>reg</t>
        </is>
      </c>
      <c r="B171" s="5" t="inlineStr">
        <is>
          <t>all</t>
        </is>
      </c>
      <c r="C171" s="5" t="inlineStr">
        <is>
          <t>pow</t>
        </is>
      </c>
      <c r="H171" s="5">
        <f>INDEX(Variables!$B$5:$B$105,MATCH($A171,Variables!$A$5:$A$105,0))&amp;IF($C171="",""," | "&amp;INDEX(Mapping!$B$5:$B$26,MATCH($C171,Mapping!$A$5:$A$26,0))&amp;" | "&amp;INDEX(Mapping!$B$30:$B$41,MATCH($B171,Mapping!$A$30:$A$41,0)))</f>
        <v/>
      </c>
      <c r="I171" s="5">
        <f>INDEX(Variables!$C$5:$C$105,MATCH($A171,Variables!$A$5:$A$105,0))</f>
        <v/>
      </c>
      <c r="J171" s="5">
        <f>INDEX(Variables!$E$5:$E$105,MATCH($A171,Variables!$A$5:$A$105,0))</f>
        <v/>
      </c>
      <c r="K171" s="25">
        <f>LOWER(Settings!$C$4)&amp;".mit."&amp;$A171&amp;IF($C171="","","."&amp;$C171&amp;"."&amp;$B171)&amp;IF(INDEX(Variables!$D$5:$D$105,MATCH($A171,Variables!$A$5:$A$105,0))="","","."&amp;INDEX(Variables!$D$5:$D$105,MATCH($A171,Variables!$A$5:$A$105,0)))&amp;"."&amp;K$5</f>
        <v/>
      </c>
      <c r="L171" s="37" t="n">
        <v>0</v>
      </c>
      <c r="M171" s="37" t="n">
        <v>0</v>
      </c>
      <c r="N171" s="37" t="n">
        <v>0</v>
      </c>
      <c r="O171" s="37" t="n">
        <v>0</v>
      </c>
      <c r="P171" s="37" t="n">
        <v>0</v>
      </c>
      <c r="Q171" s="37" t="n">
        <v>0</v>
      </c>
      <c r="R171" s="37" t="n">
        <v>0</v>
      </c>
      <c r="S171" s="37" t="n">
        <v>0</v>
      </c>
      <c r="T171" s="37" t="n">
        <v>0</v>
      </c>
      <c r="U171" s="37" t="n">
        <v>0</v>
      </c>
      <c r="V171" s="37" t="n">
        <v>0</v>
      </c>
      <c r="W171" s="37" t="n">
        <v>0</v>
      </c>
      <c r="X171" s="37" t="n">
        <v>0</v>
      </c>
      <c r="Y171" s="37" t="n">
        <v>0</v>
      </c>
      <c r="Z171" s="37" t="n">
        <v>0</v>
      </c>
      <c r="AA171" s="37" t="n">
        <v>0</v>
      </c>
      <c r="AB171" s="37" t="n">
        <v>0</v>
      </c>
      <c r="AC171" s="37" t="n">
        <v>0</v>
      </c>
      <c r="AD171" s="37" t="n">
        <v>0</v>
      </c>
      <c r="AE171" s="25">
        <f>LOWER(Settings!$C$4)&amp;".mit."&amp;$A171&amp;IF($C171="","","."&amp;$C171&amp;"."&amp;$B171)&amp;IF(INDEX(Variables!$D$5:$D$105,MATCH($A171,Variables!$A$5:$A$105,0))="","","."&amp;INDEX(Variables!$D$5:$D$105,MATCH($A171,Variables!$A$5:$A$105,0)))&amp;"."&amp;AE$5</f>
        <v/>
      </c>
      <c r="AF171" s="37" t="n">
        <v>0</v>
      </c>
      <c r="AG171" s="37" t="n">
        <v>0</v>
      </c>
      <c r="AH171" s="37" t="n">
        <v>0</v>
      </c>
      <c r="AI171" s="37" t="n">
        <v>0</v>
      </c>
      <c r="AJ171" s="37" t="n">
        <v>0</v>
      </c>
      <c r="AK171" s="37" t="n">
        <v>0</v>
      </c>
      <c r="AL171" s="37" t="n">
        <v>0</v>
      </c>
      <c r="AM171" s="37" t="n">
        <v>0</v>
      </c>
      <c r="AN171" s="37" t="n">
        <v>0</v>
      </c>
      <c r="AO171" s="37" t="n">
        <v>0</v>
      </c>
      <c r="AP171" s="37" t="n">
        <v>0</v>
      </c>
      <c r="AQ171" s="37" t="n">
        <v>0</v>
      </c>
      <c r="AR171" s="37" t="n">
        <v>0</v>
      </c>
      <c r="AS171" s="37" t="n">
        <v>0</v>
      </c>
      <c r="AT171" s="37" t="n">
        <v>0</v>
      </c>
      <c r="AU171" s="37" t="n">
        <v>0</v>
      </c>
      <c r="AV171" s="37" t="n">
        <v>0</v>
      </c>
      <c r="AW171" s="37" t="n">
        <v>0</v>
      </c>
      <c r="AX171" s="37" t="n">
        <v>0</v>
      </c>
    </row>
    <row r="172" hidden="1" outlineLevel="1">
      <c r="A172" s="5" t="inlineStr">
        <is>
          <t>reg</t>
        </is>
      </c>
      <c r="B172" s="5" t="inlineStr">
        <is>
          <t>all</t>
        </is>
      </c>
      <c r="C172" s="5" t="inlineStr">
        <is>
          <t>tra</t>
        </is>
      </c>
      <c r="H172" s="5">
        <f>INDEX(Variables!$B$5:$B$105,MATCH($A172,Variables!$A$5:$A$105,0))&amp;IF($C172="",""," | "&amp;INDEX(Mapping!$B$5:$B$26,MATCH($C172,Mapping!$A$5:$A$26,0))&amp;" | "&amp;INDEX(Mapping!$B$30:$B$41,MATCH($B172,Mapping!$A$30:$A$41,0)))</f>
        <v/>
      </c>
      <c r="I172" s="5">
        <f>INDEX(Variables!$C$5:$C$105,MATCH($A172,Variables!$A$5:$A$105,0))</f>
        <v/>
      </c>
      <c r="J172" s="5">
        <f>INDEX(Variables!$E$5:$E$105,MATCH($A172,Variables!$A$5:$A$105,0))</f>
        <v/>
      </c>
      <c r="K172" s="25">
        <f>LOWER(Settings!$C$4)&amp;".mit."&amp;$A172&amp;IF($C172="","","."&amp;$C172&amp;"."&amp;$B172)&amp;IF(INDEX(Variables!$D$5:$D$105,MATCH($A172,Variables!$A$5:$A$105,0))="","","."&amp;INDEX(Variables!$D$5:$D$105,MATCH($A172,Variables!$A$5:$A$105,0)))&amp;"."&amp;K$5</f>
        <v/>
      </c>
      <c r="L172" s="37" t="n">
        <v>0</v>
      </c>
      <c r="M172" s="37" t="n">
        <v>0</v>
      </c>
      <c r="N172" s="37" t="n">
        <v>0</v>
      </c>
      <c r="O172" s="37" t="n">
        <v>0</v>
      </c>
      <c r="P172" s="37" t="n">
        <v>0</v>
      </c>
      <c r="Q172" s="37" t="n">
        <v>0</v>
      </c>
      <c r="R172" s="37" t="n">
        <v>0</v>
      </c>
      <c r="S172" s="37" t="n">
        <v>0</v>
      </c>
      <c r="T172" s="37" t="n">
        <v>0</v>
      </c>
      <c r="U172" s="37" t="n">
        <v>0</v>
      </c>
      <c r="V172" s="37" t="n">
        <v>0</v>
      </c>
      <c r="W172" s="37" t="n">
        <v>0</v>
      </c>
      <c r="X172" s="37" t="n">
        <v>0</v>
      </c>
      <c r="Y172" s="37" t="n">
        <v>0</v>
      </c>
      <c r="Z172" s="37" t="n">
        <v>0</v>
      </c>
      <c r="AA172" s="37" t="n">
        <v>0</v>
      </c>
      <c r="AB172" s="37" t="n">
        <v>0</v>
      </c>
      <c r="AC172" s="37" t="n">
        <v>0</v>
      </c>
      <c r="AD172" s="37" t="n">
        <v>0</v>
      </c>
      <c r="AE172" s="25">
        <f>LOWER(Settings!$C$4)&amp;".mit."&amp;$A172&amp;IF($C172="","","."&amp;$C172&amp;"."&amp;$B172)&amp;IF(INDEX(Variables!$D$5:$D$105,MATCH($A172,Variables!$A$5:$A$105,0))="","","."&amp;INDEX(Variables!$D$5:$D$105,MATCH($A172,Variables!$A$5:$A$105,0)))&amp;"."&amp;AE$5</f>
        <v/>
      </c>
      <c r="AF172" s="37" t="n">
        <v>0</v>
      </c>
      <c r="AG172" s="37" t="n">
        <v>0</v>
      </c>
      <c r="AH172" s="37" t="n">
        <v>0</v>
      </c>
      <c r="AI172" s="37" t="n">
        <v>0</v>
      </c>
      <c r="AJ172" s="37" t="n">
        <v>0</v>
      </c>
      <c r="AK172" s="37" t="n">
        <v>0</v>
      </c>
      <c r="AL172" s="37" t="n">
        <v>0</v>
      </c>
      <c r="AM172" s="37" t="n">
        <v>0</v>
      </c>
      <c r="AN172" s="37" t="n">
        <v>0</v>
      </c>
      <c r="AO172" s="37" t="n">
        <v>0</v>
      </c>
      <c r="AP172" s="37" t="n">
        <v>0</v>
      </c>
      <c r="AQ172" s="37" t="n">
        <v>0</v>
      </c>
      <c r="AR172" s="37" t="n">
        <v>0</v>
      </c>
      <c r="AS172" s="37" t="n">
        <v>0</v>
      </c>
      <c r="AT172" s="37" t="n">
        <v>0</v>
      </c>
      <c r="AU172" s="37" t="n">
        <v>0</v>
      </c>
      <c r="AV172" s="37" t="n">
        <v>0</v>
      </c>
      <c r="AW172" s="37" t="n">
        <v>0</v>
      </c>
      <c r="AX172" s="37" t="n">
        <v>0</v>
      </c>
    </row>
    <row r="173" hidden="1" outlineLevel="1">
      <c r="A173" s="5" t="inlineStr">
        <is>
          <t>reg</t>
        </is>
      </c>
      <c r="B173" s="5" t="inlineStr">
        <is>
          <t>all</t>
        </is>
      </c>
      <c r="C173" s="5" t="inlineStr">
        <is>
          <t>res</t>
        </is>
      </c>
      <c r="H173" s="5">
        <f>INDEX(Variables!$B$5:$B$105,MATCH($A173,Variables!$A$5:$A$105,0))&amp;IF($C173="",""," | "&amp;INDEX(Mapping!$B$5:$B$26,MATCH($C173,Mapping!$A$5:$A$26,0))&amp;" | "&amp;INDEX(Mapping!$B$30:$B$41,MATCH($B173,Mapping!$A$30:$A$41,0)))</f>
        <v/>
      </c>
      <c r="I173" s="5">
        <f>INDEX(Variables!$C$5:$C$105,MATCH($A173,Variables!$A$5:$A$105,0))</f>
        <v/>
      </c>
      <c r="J173" s="5">
        <f>INDEX(Variables!$E$5:$E$105,MATCH($A173,Variables!$A$5:$A$105,0))</f>
        <v/>
      </c>
      <c r="K173" s="25">
        <f>LOWER(Settings!$C$4)&amp;".mit."&amp;$A173&amp;IF($C173="","","."&amp;$C173&amp;"."&amp;$B173)&amp;IF(INDEX(Variables!$D$5:$D$105,MATCH($A173,Variables!$A$5:$A$105,0))="","","."&amp;INDEX(Variables!$D$5:$D$105,MATCH($A173,Variables!$A$5:$A$105,0)))&amp;"."&amp;K$5</f>
        <v/>
      </c>
      <c r="L173" s="37" t="n">
        <v>0</v>
      </c>
      <c r="M173" s="37" t="n">
        <v>0</v>
      </c>
      <c r="N173" s="37" t="n">
        <v>0</v>
      </c>
      <c r="O173" s="37" t="n">
        <v>0</v>
      </c>
      <c r="P173" s="37" t="n">
        <v>0</v>
      </c>
      <c r="Q173" s="37" t="n">
        <v>0</v>
      </c>
      <c r="R173" s="37" t="n">
        <v>0</v>
      </c>
      <c r="S173" s="37" t="n">
        <v>0</v>
      </c>
      <c r="T173" s="37" t="n">
        <v>0</v>
      </c>
      <c r="U173" s="37" t="n">
        <v>0</v>
      </c>
      <c r="V173" s="37" t="n">
        <v>0</v>
      </c>
      <c r="W173" s="37" t="n">
        <v>0</v>
      </c>
      <c r="X173" s="37" t="n">
        <v>0</v>
      </c>
      <c r="Y173" s="37" t="n">
        <v>0</v>
      </c>
      <c r="Z173" s="37" t="n">
        <v>0</v>
      </c>
      <c r="AA173" s="37" t="n">
        <v>0</v>
      </c>
      <c r="AB173" s="37" t="n">
        <v>0</v>
      </c>
      <c r="AC173" s="37" t="n">
        <v>0</v>
      </c>
      <c r="AD173" s="37" t="n">
        <v>0</v>
      </c>
      <c r="AE173" s="25">
        <f>LOWER(Settings!$C$4)&amp;".mit."&amp;$A173&amp;IF($C173="","","."&amp;$C173&amp;"."&amp;$B173)&amp;IF(INDEX(Variables!$D$5:$D$105,MATCH($A173,Variables!$A$5:$A$105,0))="","","."&amp;INDEX(Variables!$D$5:$D$105,MATCH($A173,Variables!$A$5:$A$105,0)))&amp;"."&amp;AE$5</f>
        <v/>
      </c>
      <c r="AF173" s="37" t="n">
        <v>0</v>
      </c>
      <c r="AG173" s="37" t="n">
        <v>0</v>
      </c>
      <c r="AH173" s="37" t="n">
        <v>0</v>
      </c>
      <c r="AI173" s="37" t="n">
        <v>0</v>
      </c>
      <c r="AJ173" s="37" t="n">
        <v>0</v>
      </c>
      <c r="AK173" s="37" t="n">
        <v>0</v>
      </c>
      <c r="AL173" s="37" t="n">
        <v>0</v>
      </c>
      <c r="AM173" s="37" t="n">
        <v>0</v>
      </c>
      <c r="AN173" s="37" t="n">
        <v>0</v>
      </c>
      <c r="AO173" s="37" t="n">
        <v>0</v>
      </c>
      <c r="AP173" s="37" t="n">
        <v>0</v>
      </c>
      <c r="AQ173" s="37" t="n">
        <v>0</v>
      </c>
      <c r="AR173" s="37" t="n">
        <v>0</v>
      </c>
      <c r="AS173" s="37" t="n">
        <v>0</v>
      </c>
      <c r="AT173" s="37" t="n">
        <v>0</v>
      </c>
      <c r="AU173" s="37" t="n">
        <v>0</v>
      </c>
      <c r="AV173" s="37" t="n">
        <v>0</v>
      </c>
      <c r="AW173" s="37" t="n">
        <v>0</v>
      </c>
      <c r="AX173" s="37" t="n">
        <v>0</v>
      </c>
    </row>
    <row r="174" hidden="1" outlineLevel="1">
      <c r="A174" s="5" t="inlineStr">
        <is>
          <t>reg</t>
        </is>
      </c>
      <c r="B174" s="5" t="inlineStr">
        <is>
          <t>all</t>
        </is>
      </c>
      <c r="C174" s="5" t="inlineStr">
        <is>
          <t>ind</t>
        </is>
      </c>
      <c r="H174" s="5">
        <f>INDEX(Variables!$B$5:$B$105,MATCH($A174,Variables!$A$5:$A$105,0))&amp;IF($C174="",""," | "&amp;INDEX(Mapping!$B$5:$B$26,MATCH($C174,Mapping!$A$5:$A$26,0))&amp;" | "&amp;INDEX(Mapping!$B$30:$B$41,MATCH($B174,Mapping!$A$30:$A$41,0)))</f>
        <v/>
      </c>
      <c r="I174" s="5">
        <f>INDEX(Variables!$C$5:$C$105,MATCH($A174,Variables!$A$5:$A$105,0))</f>
        <v/>
      </c>
      <c r="J174" s="5">
        <f>INDEX(Variables!$E$5:$E$105,MATCH($A174,Variables!$A$5:$A$105,0))</f>
        <v/>
      </c>
      <c r="K174" s="25">
        <f>LOWER(Settings!$C$4)&amp;".mit."&amp;$A174&amp;IF($C174="","","."&amp;$C174&amp;"."&amp;$B174)&amp;IF(INDEX(Variables!$D$5:$D$105,MATCH($A174,Variables!$A$5:$A$105,0))="","","."&amp;INDEX(Variables!$D$5:$D$105,MATCH($A174,Variables!$A$5:$A$105,0)))&amp;"."&amp;K$5</f>
        <v/>
      </c>
      <c r="L174" s="37" t="n">
        <v>0</v>
      </c>
      <c r="M174" s="37" t="n">
        <v>0</v>
      </c>
      <c r="N174" s="37" t="n">
        <v>0</v>
      </c>
      <c r="O174" s="37" t="n">
        <v>0</v>
      </c>
      <c r="P174" s="37" t="n">
        <v>0</v>
      </c>
      <c r="Q174" s="37" t="n">
        <v>0</v>
      </c>
      <c r="R174" s="37" t="n">
        <v>0</v>
      </c>
      <c r="S174" s="37" t="n">
        <v>0</v>
      </c>
      <c r="T174" s="37" t="n">
        <v>0</v>
      </c>
      <c r="U174" s="37" t="n">
        <v>0</v>
      </c>
      <c r="V174" s="37" t="n">
        <v>0</v>
      </c>
      <c r="W174" s="37" t="n">
        <v>0</v>
      </c>
      <c r="X174" s="37" t="n">
        <v>0</v>
      </c>
      <c r="Y174" s="37" t="n">
        <v>0</v>
      </c>
      <c r="Z174" s="37" t="n">
        <v>0</v>
      </c>
      <c r="AA174" s="37" t="n">
        <v>0</v>
      </c>
      <c r="AB174" s="37" t="n">
        <v>0</v>
      </c>
      <c r="AC174" s="37" t="n">
        <v>0</v>
      </c>
      <c r="AD174" s="37" t="n">
        <v>0</v>
      </c>
      <c r="AE174" s="25">
        <f>LOWER(Settings!$C$4)&amp;".mit."&amp;$A174&amp;IF($C174="","","."&amp;$C174&amp;"."&amp;$B174)&amp;IF(INDEX(Variables!$D$5:$D$105,MATCH($A174,Variables!$A$5:$A$105,0))="","","."&amp;INDEX(Variables!$D$5:$D$105,MATCH($A174,Variables!$A$5:$A$105,0)))&amp;"."&amp;AE$5</f>
        <v/>
      </c>
      <c r="AF174" s="37" t="n">
        <v>0</v>
      </c>
      <c r="AG174" s="37" t="n">
        <v>0</v>
      </c>
      <c r="AH174" s="37" t="n">
        <v>0</v>
      </c>
      <c r="AI174" s="37" t="n">
        <v>0</v>
      </c>
      <c r="AJ174" s="37" t="n">
        <v>0</v>
      </c>
      <c r="AK174" s="37" t="n">
        <v>0</v>
      </c>
      <c r="AL174" s="37" t="n">
        <v>0</v>
      </c>
      <c r="AM174" s="37" t="n">
        <v>0</v>
      </c>
      <c r="AN174" s="37" t="n">
        <v>0</v>
      </c>
      <c r="AO174" s="37" t="n">
        <v>0</v>
      </c>
      <c r="AP174" s="37" t="n">
        <v>0</v>
      </c>
      <c r="AQ174" s="37" t="n">
        <v>0</v>
      </c>
      <c r="AR174" s="37" t="n">
        <v>0</v>
      </c>
      <c r="AS174" s="37" t="n">
        <v>0</v>
      </c>
      <c r="AT174" s="37" t="n">
        <v>0</v>
      </c>
      <c r="AU174" s="37" t="n">
        <v>0</v>
      </c>
      <c r="AV174" s="37" t="n">
        <v>0</v>
      </c>
      <c r="AW174" s="37" t="n">
        <v>0</v>
      </c>
      <c r="AX174" s="37" t="n">
        <v>0</v>
      </c>
    </row>
    <row r="175" hidden="1" outlineLevel="1">
      <c r="A175" s="9" t="inlineStr">
        <is>
          <t>shps</t>
        </is>
      </c>
      <c r="B175" s="9" t="inlineStr">
        <is>
          <t>all</t>
        </is>
      </c>
      <c r="C175" s="9" t="inlineStr">
        <is>
          <t>pow</t>
        </is>
      </c>
      <c r="H175" s="9">
        <f>INDEX(Variables!$B$5:$B$105,MATCH($A175,Variables!$A$5:$A$105,0))&amp;IF($C175="",""," | "&amp;INDEX(Mapping!$B$5:$B$26,MATCH($C175,Mapping!$A$5:$A$26,0))&amp;" | "&amp;INDEX(Mapping!$B$30:$B$41,MATCH($B175,Mapping!$A$30:$A$41,0)))</f>
        <v/>
      </c>
      <c r="I175" s="9">
        <f>INDEX(Variables!$C$5:$C$105,MATCH($A175,Variables!$A$5:$A$105,0))</f>
        <v/>
      </c>
      <c r="J175" s="9">
        <f>INDEX(Variables!$E$5:$E$105,MATCH($A175,Variables!$A$5:$A$105,0))</f>
        <v/>
      </c>
      <c r="K175" s="30">
        <f>LOWER(Settings!$C$4)&amp;".mit."&amp;$A175&amp;IF($C175="","","."&amp;$C175&amp;"."&amp;$B175)&amp;IF(INDEX(Variables!$D$5:$D$105,MATCH($A175,Variables!$A$5:$A$105,0))="","","."&amp;INDEX(Variables!$D$5:$D$105,MATCH($A175,Variables!$A$5:$A$105,0)))&amp;"."&amp;K$5</f>
        <v/>
      </c>
      <c r="L175" s="31">
        <f>L147+L171</f>
        <v/>
      </c>
      <c r="M175" s="32">
        <f>M147+M171</f>
        <v/>
      </c>
      <c r="N175" s="32">
        <f>N147+N171</f>
        <v/>
      </c>
      <c r="O175" s="32">
        <f>O147+O171</f>
        <v/>
      </c>
      <c r="P175" s="32">
        <f>P147+P171</f>
        <v/>
      </c>
      <c r="Q175" s="32">
        <f>Q147+Q171</f>
        <v/>
      </c>
      <c r="R175" s="32">
        <f>R147+R171</f>
        <v/>
      </c>
      <c r="S175" s="32">
        <f>S147+S171</f>
        <v/>
      </c>
      <c r="T175" s="32">
        <f>T147+T171</f>
        <v/>
      </c>
      <c r="U175" s="32">
        <f>U147+U171</f>
        <v/>
      </c>
      <c r="V175" s="32">
        <f>V147+V171</f>
        <v/>
      </c>
      <c r="W175" s="32">
        <f>W147+W171</f>
        <v/>
      </c>
      <c r="X175" s="32">
        <f>X147+X171</f>
        <v/>
      </c>
      <c r="Y175" s="32">
        <f>Y147+Y171</f>
        <v/>
      </c>
      <c r="Z175" s="32">
        <f>Z147+Z171</f>
        <v/>
      </c>
      <c r="AA175" s="32">
        <f>AA147+AA171</f>
        <v/>
      </c>
      <c r="AB175" s="32">
        <f>AB147+AB171</f>
        <v/>
      </c>
      <c r="AC175" s="32">
        <f>AC147+AC171</f>
        <v/>
      </c>
      <c r="AD175" s="33">
        <f>SHADOWSECTOR(AD147,AD171)</f>
        <v/>
      </c>
      <c r="AE175" s="30">
        <f>LOWER(Settings!$C$4)&amp;".mit."&amp;$A175&amp;IF($C175="","","."&amp;$C175&amp;"."&amp;$B175)&amp;IF(INDEX(Variables!$D$5:$D$105,MATCH($A175,Variables!$A$5:$A$105,0))="","","."&amp;INDEX(Variables!$D$5:$D$105,MATCH($A175,Variables!$A$5:$A$105,0)))&amp;"."&amp;AE$5</f>
        <v/>
      </c>
      <c r="AF175" s="31">
        <f>AF147+AF171</f>
        <v/>
      </c>
      <c r="AG175" s="32">
        <f>AG147+AG171</f>
        <v/>
      </c>
      <c r="AH175" s="32">
        <f>AH147+AH171</f>
        <v/>
      </c>
      <c r="AI175" s="32">
        <f>AI147+AI171</f>
        <v/>
      </c>
      <c r="AJ175" s="32">
        <f>AJ147+AJ171</f>
        <v/>
      </c>
      <c r="AK175" s="32">
        <f>AK147+AK171</f>
        <v/>
      </c>
      <c r="AL175" s="32">
        <f>AL147+AL171</f>
        <v/>
      </c>
      <c r="AM175" s="32">
        <f>AM147+AM171</f>
        <v/>
      </c>
      <c r="AN175" s="32">
        <f>AN147+AN171</f>
        <v/>
      </c>
      <c r="AO175" s="32">
        <f>AO147+AO171</f>
        <v/>
      </c>
      <c r="AP175" s="32">
        <f>AP147+AP171</f>
        <v/>
      </c>
      <c r="AQ175" s="32">
        <f>AQ147+AQ171</f>
        <v/>
      </c>
      <c r="AR175" s="32">
        <f>AR147+AR171</f>
        <v/>
      </c>
      <c r="AS175" s="32">
        <f>AS147+AS171</f>
        <v/>
      </c>
      <c r="AT175" s="32">
        <f>AT147+AT171</f>
        <v/>
      </c>
      <c r="AU175" s="32">
        <f>AU147+AU171</f>
        <v/>
      </c>
      <c r="AV175" s="32">
        <f>AV147+AV171</f>
        <v/>
      </c>
      <c r="AW175" s="32">
        <f>AW147+AW171</f>
        <v/>
      </c>
      <c r="AX175" s="33">
        <f>SHADOWSECTOR(AX147,AX171)</f>
        <v/>
      </c>
    </row>
    <row r="176" hidden="1" outlineLevel="1">
      <c r="A176" s="9" t="inlineStr">
        <is>
          <t>shps</t>
        </is>
      </c>
      <c r="B176" s="9" t="inlineStr">
        <is>
          <t>all</t>
        </is>
      </c>
      <c r="C176" s="9" t="inlineStr">
        <is>
          <t>tra</t>
        </is>
      </c>
      <c r="H176" s="9">
        <f>INDEX(Variables!$B$5:$B$105,MATCH($A176,Variables!$A$5:$A$105,0))&amp;IF($C176="",""," | "&amp;INDEX(Mapping!$B$5:$B$26,MATCH($C176,Mapping!$A$5:$A$26,0))&amp;" | "&amp;INDEX(Mapping!$B$30:$B$41,MATCH($B176,Mapping!$A$30:$A$41,0)))</f>
        <v/>
      </c>
      <c r="I176" s="9">
        <f>INDEX(Variables!$C$5:$C$105,MATCH($A176,Variables!$A$5:$A$105,0))</f>
        <v/>
      </c>
      <c r="J176" s="9">
        <f>INDEX(Variables!$E$5:$E$105,MATCH($A176,Variables!$A$5:$A$105,0))</f>
        <v/>
      </c>
      <c r="K176" s="30">
        <f>LOWER(Settings!$C$4)&amp;".mit."&amp;$A176&amp;IF($C176="","","."&amp;$C176&amp;"."&amp;$B176)&amp;IF(INDEX(Variables!$D$5:$D$105,MATCH($A176,Variables!$A$5:$A$105,0))="","","."&amp;INDEX(Variables!$D$5:$D$105,MATCH($A176,Variables!$A$5:$A$105,0)))&amp;"."&amp;K$5</f>
        <v/>
      </c>
      <c r="L176" s="31">
        <f>L148+L172</f>
        <v/>
      </c>
      <c r="M176" s="32">
        <f>M148+M172</f>
        <v/>
      </c>
      <c r="N176" s="32">
        <f>N148+N172</f>
        <v/>
      </c>
      <c r="O176" s="32">
        <f>O148+O172</f>
        <v/>
      </c>
      <c r="P176" s="32">
        <f>P148+P172</f>
        <v/>
      </c>
      <c r="Q176" s="32">
        <f>Q148+Q172</f>
        <v/>
      </c>
      <c r="R176" s="32">
        <f>R148+R172</f>
        <v/>
      </c>
      <c r="S176" s="32">
        <f>S148+S172</f>
        <v/>
      </c>
      <c r="T176" s="32">
        <f>T148+T172</f>
        <v/>
      </c>
      <c r="U176" s="32">
        <f>U148+U172</f>
        <v/>
      </c>
      <c r="V176" s="32">
        <f>V148+V172</f>
        <v/>
      </c>
      <c r="W176" s="32">
        <f>W148+W172</f>
        <v/>
      </c>
      <c r="X176" s="32">
        <f>X148+X172</f>
        <v/>
      </c>
      <c r="Y176" s="32">
        <f>Y148+Y172</f>
        <v/>
      </c>
      <c r="Z176" s="32">
        <f>Z148+Z172</f>
        <v/>
      </c>
      <c r="AA176" s="32">
        <f>AA148+AA172</f>
        <v/>
      </c>
      <c r="AB176" s="32">
        <f>AB148+AB172</f>
        <v/>
      </c>
      <c r="AC176" s="32">
        <f>AC148+AC172</f>
        <v/>
      </c>
      <c r="AD176" s="33">
        <f>SHADOWSECTOR(AD148,AD172)</f>
        <v/>
      </c>
      <c r="AE176" s="30">
        <f>LOWER(Settings!$C$4)&amp;".mit."&amp;$A176&amp;IF($C176="","","."&amp;$C176&amp;"."&amp;$B176)&amp;IF(INDEX(Variables!$D$5:$D$105,MATCH($A176,Variables!$A$5:$A$105,0))="","","."&amp;INDEX(Variables!$D$5:$D$105,MATCH($A176,Variables!$A$5:$A$105,0)))&amp;"."&amp;AE$5</f>
        <v/>
      </c>
      <c r="AF176" s="31">
        <f>AF148+AF172</f>
        <v/>
      </c>
      <c r="AG176" s="32">
        <f>AG148+AG172</f>
        <v/>
      </c>
      <c r="AH176" s="32">
        <f>AH148+AH172</f>
        <v/>
      </c>
      <c r="AI176" s="32">
        <f>AI148+AI172</f>
        <v/>
      </c>
      <c r="AJ176" s="32">
        <f>AJ148+AJ172</f>
        <v/>
      </c>
      <c r="AK176" s="32">
        <f>AK148+AK172</f>
        <v/>
      </c>
      <c r="AL176" s="32">
        <f>AL148+AL172</f>
        <v/>
      </c>
      <c r="AM176" s="32">
        <f>AM148+AM172</f>
        <v/>
      </c>
      <c r="AN176" s="32">
        <f>AN148+AN172</f>
        <v/>
      </c>
      <c r="AO176" s="32">
        <f>AO148+AO172</f>
        <v/>
      </c>
      <c r="AP176" s="32">
        <f>AP148+AP172</f>
        <v/>
      </c>
      <c r="AQ176" s="32">
        <f>AQ148+AQ172</f>
        <v/>
      </c>
      <c r="AR176" s="32">
        <f>AR148+AR172</f>
        <v/>
      </c>
      <c r="AS176" s="32">
        <f>AS148+AS172</f>
        <v/>
      </c>
      <c r="AT176" s="32">
        <f>AT148+AT172</f>
        <v/>
      </c>
      <c r="AU176" s="32">
        <f>AU148+AU172</f>
        <v/>
      </c>
      <c r="AV176" s="32">
        <f>AV148+AV172</f>
        <v/>
      </c>
      <c r="AW176" s="32">
        <f>AW148+AW172</f>
        <v/>
      </c>
      <c r="AX176" s="33">
        <f>SHADOWSECTOR(AX148,AX172)</f>
        <v/>
      </c>
    </row>
    <row r="177" hidden="1" outlineLevel="1">
      <c r="A177" s="9" t="inlineStr">
        <is>
          <t>shps</t>
        </is>
      </c>
      <c r="B177" s="9" t="inlineStr">
        <is>
          <t>all</t>
        </is>
      </c>
      <c r="C177" s="9" t="inlineStr">
        <is>
          <t>res</t>
        </is>
      </c>
      <c r="H177" s="9">
        <f>INDEX(Variables!$B$5:$B$105,MATCH($A177,Variables!$A$5:$A$105,0))&amp;IF($C177="",""," | "&amp;INDEX(Mapping!$B$5:$B$26,MATCH($C177,Mapping!$A$5:$A$26,0))&amp;" | "&amp;INDEX(Mapping!$B$30:$B$41,MATCH($B177,Mapping!$A$30:$A$41,0)))</f>
        <v/>
      </c>
      <c r="I177" s="9">
        <f>INDEX(Variables!$C$5:$C$105,MATCH($A177,Variables!$A$5:$A$105,0))</f>
        <v/>
      </c>
      <c r="J177" s="9">
        <f>INDEX(Variables!$E$5:$E$105,MATCH($A177,Variables!$A$5:$A$105,0))</f>
        <v/>
      </c>
      <c r="K177" s="30">
        <f>LOWER(Settings!$C$4)&amp;".mit."&amp;$A177&amp;IF($C177="","","."&amp;$C177&amp;"."&amp;$B177)&amp;IF(INDEX(Variables!$D$5:$D$105,MATCH($A177,Variables!$A$5:$A$105,0))="","","."&amp;INDEX(Variables!$D$5:$D$105,MATCH($A177,Variables!$A$5:$A$105,0)))&amp;"."&amp;K$5</f>
        <v/>
      </c>
      <c r="L177" s="31">
        <f>L149+L173</f>
        <v/>
      </c>
      <c r="M177" s="32">
        <f>M149+M173</f>
        <v/>
      </c>
      <c r="N177" s="32">
        <f>N149+N173</f>
        <v/>
      </c>
      <c r="O177" s="32">
        <f>O149+O173</f>
        <v/>
      </c>
      <c r="P177" s="32">
        <f>P149+P173</f>
        <v/>
      </c>
      <c r="Q177" s="32">
        <f>Q149+Q173</f>
        <v/>
      </c>
      <c r="R177" s="32">
        <f>R149+R173</f>
        <v/>
      </c>
      <c r="S177" s="32">
        <f>S149+S173</f>
        <v/>
      </c>
      <c r="T177" s="32">
        <f>T149+T173</f>
        <v/>
      </c>
      <c r="U177" s="32">
        <f>U149+U173</f>
        <v/>
      </c>
      <c r="V177" s="32">
        <f>V149+V173</f>
        <v/>
      </c>
      <c r="W177" s="32">
        <f>W149+W173</f>
        <v/>
      </c>
      <c r="X177" s="32">
        <f>X149+X173</f>
        <v/>
      </c>
      <c r="Y177" s="32">
        <f>Y149+Y173</f>
        <v/>
      </c>
      <c r="Z177" s="32">
        <f>Z149+Z173</f>
        <v/>
      </c>
      <c r="AA177" s="32">
        <f>AA149+AA173</f>
        <v/>
      </c>
      <c r="AB177" s="32">
        <f>AB149+AB173</f>
        <v/>
      </c>
      <c r="AC177" s="32">
        <f>AC149+AC173</f>
        <v/>
      </c>
      <c r="AD177" s="33">
        <f>SHADOWSECTOR(AD149,AD173)</f>
        <v/>
      </c>
      <c r="AE177" s="30">
        <f>LOWER(Settings!$C$4)&amp;".mit."&amp;$A177&amp;IF($C177="","","."&amp;$C177&amp;"."&amp;$B177)&amp;IF(INDEX(Variables!$D$5:$D$105,MATCH($A177,Variables!$A$5:$A$105,0))="","","."&amp;INDEX(Variables!$D$5:$D$105,MATCH($A177,Variables!$A$5:$A$105,0)))&amp;"."&amp;AE$5</f>
        <v/>
      </c>
      <c r="AF177" s="31">
        <f>AF149+AF173</f>
        <v/>
      </c>
      <c r="AG177" s="32">
        <f>AG149+AG173</f>
        <v/>
      </c>
      <c r="AH177" s="32">
        <f>AH149+AH173</f>
        <v/>
      </c>
      <c r="AI177" s="32">
        <f>AI149+AI173</f>
        <v/>
      </c>
      <c r="AJ177" s="32">
        <f>AJ149+AJ173</f>
        <v/>
      </c>
      <c r="AK177" s="32">
        <f>AK149+AK173</f>
        <v/>
      </c>
      <c r="AL177" s="32">
        <f>AL149+AL173</f>
        <v/>
      </c>
      <c r="AM177" s="32">
        <f>AM149+AM173</f>
        <v/>
      </c>
      <c r="AN177" s="32">
        <f>AN149+AN173</f>
        <v/>
      </c>
      <c r="AO177" s="32">
        <f>AO149+AO173</f>
        <v/>
      </c>
      <c r="AP177" s="32">
        <f>AP149+AP173</f>
        <v/>
      </c>
      <c r="AQ177" s="32">
        <f>AQ149+AQ173</f>
        <v/>
      </c>
      <c r="AR177" s="32">
        <f>AR149+AR173</f>
        <v/>
      </c>
      <c r="AS177" s="32">
        <f>AS149+AS173</f>
        <v/>
      </c>
      <c r="AT177" s="32">
        <f>AT149+AT173</f>
        <v/>
      </c>
      <c r="AU177" s="32">
        <f>AU149+AU173</f>
        <v/>
      </c>
      <c r="AV177" s="32">
        <f>AV149+AV173</f>
        <v/>
      </c>
      <c r="AW177" s="32">
        <f>AW149+AW173</f>
        <v/>
      </c>
      <c r="AX177" s="33">
        <f>SHADOWSECTOR(AX149,AX173)</f>
        <v/>
      </c>
    </row>
    <row r="178" hidden="1" outlineLevel="1">
      <c r="A178" s="9" t="inlineStr">
        <is>
          <t>shps</t>
        </is>
      </c>
      <c r="B178" s="9" t="inlineStr">
        <is>
          <t>all</t>
        </is>
      </c>
      <c r="C178" s="9" t="inlineStr">
        <is>
          <t>ind</t>
        </is>
      </c>
      <c r="H178" s="9">
        <f>INDEX(Variables!$B$5:$B$105,MATCH($A178,Variables!$A$5:$A$105,0))&amp;IF($C178="",""," | "&amp;INDEX(Mapping!$B$5:$B$26,MATCH($C178,Mapping!$A$5:$A$26,0))&amp;" | "&amp;INDEX(Mapping!$B$30:$B$41,MATCH($B178,Mapping!$A$30:$A$41,0)))</f>
        <v/>
      </c>
      <c r="I178" s="9">
        <f>INDEX(Variables!$C$5:$C$105,MATCH($A178,Variables!$A$5:$A$105,0))</f>
        <v/>
      </c>
      <c r="J178" s="9">
        <f>INDEX(Variables!$E$5:$E$105,MATCH($A178,Variables!$A$5:$A$105,0))</f>
        <v/>
      </c>
      <c r="K178" s="30">
        <f>LOWER(Settings!$C$4)&amp;".mit."&amp;$A178&amp;IF($C178="","","."&amp;$C178&amp;"."&amp;$B178)&amp;IF(INDEX(Variables!$D$5:$D$105,MATCH($A178,Variables!$A$5:$A$105,0))="","","."&amp;INDEX(Variables!$D$5:$D$105,MATCH($A178,Variables!$A$5:$A$105,0)))&amp;"."&amp;K$5</f>
        <v/>
      </c>
      <c r="L178" s="31">
        <f>L150+L174</f>
        <v/>
      </c>
      <c r="M178" s="32">
        <f>M150+M174</f>
        <v/>
      </c>
      <c r="N178" s="32">
        <f>N150+N174</f>
        <v/>
      </c>
      <c r="O178" s="32">
        <f>O150+O174</f>
        <v/>
      </c>
      <c r="P178" s="32">
        <f>P150+P174</f>
        <v/>
      </c>
      <c r="Q178" s="32">
        <f>Q150+Q174</f>
        <v/>
      </c>
      <c r="R178" s="32">
        <f>R150+R174</f>
        <v/>
      </c>
      <c r="S178" s="32">
        <f>S150+S174</f>
        <v/>
      </c>
      <c r="T178" s="32">
        <f>T150+T174</f>
        <v/>
      </c>
      <c r="U178" s="32">
        <f>U150+U174</f>
        <v/>
      </c>
      <c r="V178" s="32">
        <f>V150+V174</f>
        <v/>
      </c>
      <c r="W178" s="32">
        <f>W150+W174</f>
        <v/>
      </c>
      <c r="X178" s="32">
        <f>X150+X174</f>
        <v/>
      </c>
      <c r="Y178" s="32">
        <f>Y150+Y174</f>
        <v/>
      </c>
      <c r="Z178" s="32">
        <f>Z150+Z174</f>
        <v/>
      </c>
      <c r="AA178" s="32">
        <f>AA150+AA174</f>
        <v/>
      </c>
      <c r="AB178" s="32">
        <f>AB150+AB174</f>
        <v/>
      </c>
      <c r="AC178" s="32">
        <f>AC150+AC174</f>
        <v/>
      </c>
      <c r="AD178" s="33">
        <f>SHADOWSECTOR(AD150,AD174)</f>
        <v/>
      </c>
      <c r="AE178" s="30">
        <f>LOWER(Settings!$C$4)&amp;".mit."&amp;$A178&amp;IF($C178="","","."&amp;$C178&amp;"."&amp;$B178)&amp;IF(INDEX(Variables!$D$5:$D$105,MATCH($A178,Variables!$A$5:$A$105,0))="","","."&amp;INDEX(Variables!$D$5:$D$105,MATCH($A178,Variables!$A$5:$A$105,0)))&amp;"."&amp;AE$5</f>
        <v/>
      </c>
      <c r="AF178" s="31">
        <f>AF150+AF174</f>
        <v/>
      </c>
      <c r="AG178" s="32">
        <f>AG150+AG174</f>
        <v/>
      </c>
      <c r="AH178" s="32">
        <f>AH150+AH174</f>
        <v/>
      </c>
      <c r="AI178" s="32">
        <f>AI150+AI174</f>
        <v/>
      </c>
      <c r="AJ178" s="32">
        <f>AJ150+AJ174</f>
        <v/>
      </c>
      <c r="AK178" s="32">
        <f>AK150+AK174</f>
        <v/>
      </c>
      <c r="AL178" s="32">
        <f>AL150+AL174</f>
        <v/>
      </c>
      <c r="AM178" s="32">
        <f>AM150+AM174</f>
        <v/>
      </c>
      <c r="AN178" s="32">
        <f>AN150+AN174</f>
        <v/>
      </c>
      <c r="AO178" s="32">
        <f>AO150+AO174</f>
        <v/>
      </c>
      <c r="AP178" s="32">
        <f>AP150+AP174</f>
        <v/>
      </c>
      <c r="AQ178" s="32">
        <f>AQ150+AQ174</f>
        <v/>
      </c>
      <c r="AR178" s="32">
        <f>AR150+AR174</f>
        <v/>
      </c>
      <c r="AS178" s="32">
        <f>AS150+AS174</f>
        <v/>
      </c>
      <c r="AT178" s="32">
        <f>AT150+AT174</f>
        <v/>
      </c>
      <c r="AU178" s="32">
        <f>AU150+AU174</f>
        <v/>
      </c>
      <c r="AV178" s="32">
        <f>AV150+AV174</f>
        <v/>
      </c>
      <c r="AW178" s="32">
        <f>AW150+AW174</f>
        <v/>
      </c>
      <c r="AX178" s="33">
        <f>SHADOWSECTOR(AX150,AX174)</f>
        <v/>
      </c>
    </row>
    <row r="179" hidden="1" outlineLevel="1">
      <c r="A179" s="9" t="inlineStr">
        <is>
          <t>ssc</t>
        </is>
      </c>
      <c r="B179" s="9" t="inlineStr">
        <is>
          <t>all</t>
        </is>
      </c>
      <c r="C179" s="9" t="inlineStr">
        <is>
          <t>pow</t>
        </is>
      </c>
      <c r="H179" s="9">
        <f>INDEX(Variables!$B$5:$B$105,MATCH($A179,Variables!$A$5:$A$105,0))&amp;IF($C179="",""," | "&amp;INDEX(Mapping!$B$5:$B$26,MATCH($C179,Mapping!$A$5:$A$26,0))&amp;" | "&amp;INDEX(Mapping!$B$30:$B$41,MATCH($B179,Mapping!$A$30:$A$41,0)))</f>
        <v/>
      </c>
      <c r="I179" s="9">
        <f>INDEX(Variables!$C$5:$C$105,MATCH($A179,Variables!$A$5:$A$105,0))</f>
        <v/>
      </c>
      <c r="J179" s="9">
        <f>INDEX(Variables!$E$5:$E$105,MATCH($A179,Variables!$A$5:$A$105,0))</f>
        <v/>
      </c>
      <c r="K179" s="30">
        <f>LOWER(Settings!$C$4)&amp;".mit."&amp;$A179&amp;IF($C179="","","."&amp;$C179&amp;"."&amp;$B179)&amp;IF(INDEX(Variables!$D$5:$D$105,MATCH($A179,Variables!$A$5:$A$105,0))="","","."&amp;INDEX(Variables!$D$5:$D$105,MATCH($A179,Variables!$A$5:$A$105,0)))&amp;"."&amp;K$5</f>
        <v/>
      </c>
      <c r="L179" s="31">
        <f>IF(L152,1,0)*L$170</f>
        <v/>
      </c>
      <c r="M179" s="32">
        <f>IF(M152,1,0)*M$170</f>
        <v/>
      </c>
      <c r="N179" s="32">
        <f>IF(N152,1,0)*N$170</f>
        <v/>
      </c>
      <c r="O179" s="32">
        <f>IF(O152,1,0)*O$170</f>
        <v/>
      </c>
      <c r="P179" s="32">
        <f>IF(P152,1,0)*P$170</f>
        <v/>
      </c>
      <c r="Q179" s="32">
        <f>IF(Q152,1,0)*Q$170</f>
        <v/>
      </c>
      <c r="R179" s="32">
        <f>IF(R152,1,0)*R$170</f>
        <v/>
      </c>
      <c r="S179" s="32">
        <f>IF(S152,1,0)*S$170</f>
        <v/>
      </c>
      <c r="T179" s="32">
        <f>IF(T152,1,0)*T$170</f>
        <v/>
      </c>
      <c r="U179" s="32">
        <f>IF(U152,1,0)*U$170</f>
        <v/>
      </c>
      <c r="V179" s="32">
        <f>IF(V152,1,0)*V$170</f>
        <v/>
      </c>
      <c r="W179" s="32">
        <f>IF(W152,1,0)*W$170</f>
        <v/>
      </c>
      <c r="X179" s="32">
        <f>IF(X152,1,0)*X$170</f>
        <v/>
      </c>
      <c r="Y179" s="32">
        <f>IF(Y152,1,0)*Y$170</f>
        <v/>
      </c>
      <c r="Z179" s="32">
        <f>IF(Z152,1,0)*Z$170</f>
        <v/>
      </c>
      <c r="AA179" s="32">
        <f>IF(AA152,1,0)*AA$170</f>
        <v/>
      </c>
      <c r="AB179" s="32">
        <f>IF(AB152,1,0)*AB$170</f>
        <v/>
      </c>
      <c r="AC179" s="32">
        <f>IF(AC152,1,0)*AC$170</f>
        <v/>
      </c>
      <c r="AD179" s="33">
        <f>SHADOWSHARE(AD152,AD$170)</f>
        <v/>
      </c>
      <c r="AE179" s="30">
        <f>LOWER(Settings!$C$4)&amp;".mit."&amp;$A179&amp;IF($C179="","","."&amp;$C179&amp;"."&amp;$B179)&amp;IF(INDEX(Variables!$D$5:$D$105,MATCH($A179,Variables!$A$5:$A$105,0))="","","."&amp;INDEX(Variables!$D$5:$D$105,MATCH($A179,Variables!$A$5:$A$105,0)))&amp;"."&amp;AE$5</f>
        <v/>
      </c>
      <c r="AF179" s="31">
        <f>IF(AF152,1,0)*AF$170</f>
        <v/>
      </c>
      <c r="AG179" s="32">
        <f>IF(AG152,1,0)*AG$170</f>
        <v/>
      </c>
      <c r="AH179" s="32">
        <f>IF(AH152,1,0)*AH$170</f>
        <v/>
      </c>
      <c r="AI179" s="32">
        <f>IF(AI152,1,0)*AI$170</f>
        <v/>
      </c>
      <c r="AJ179" s="32">
        <f>IF(AJ152,1,0)*AJ$170</f>
        <v/>
      </c>
      <c r="AK179" s="32">
        <f>IF(AK152,1,0)*AK$170</f>
        <v/>
      </c>
      <c r="AL179" s="32">
        <f>IF(AL152,1,0)*AL$170</f>
        <v/>
      </c>
      <c r="AM179" s="32">
        <f>IF(AM152,1,0)*AM$170</f>
        <v/>
      </c>
      <c r="AN179" s="32">
        <f>IF(AN152,1,0)*AN$170</f>
        <v/>
      </c>
      <c r="AO179" s="32">
        <f>IF(AO152,1,0)*AO$170</f>
        <v/>
      </c>
      <c r="AP179" s="32">
        <f>IF(AP152,1,0)*AP$170</f>
        <v/>
      </c>
      <c r="AQ179" s="32">
        <f>IF(AQ152,1,0)*AQ$170</f>
        <v/>
      </c>
      <c r="AR179" s="32">
        <f>IF(AR152,1,0)*AR$170</f>
        <v/>
      </c>
      <c r="AS179" s="32">
        <f>IF(AS152,1,0)*AS$170</f>
        <v/>
      </c>
      <c r="AT179" s="32">
        <f>IF(AT152,1,0)*AT$170</f>
        <v/>
      </c>
      <c r="AU179" s="32">
        <f>IF(AU152,1,0)*AU$170</f>
        <v/>
      </c>
      <c r="AV179" s="32">
        <f>IF(AV152,1,0)*AV$170</f>
        <v/>
      </c>
      <c r="AW179" s="32">
        <f>IF(AW152,1,0)*AW$170</f>
        <v/>
      </c>
      <c r="AX179" s="33">
        <f>SHADOWSHARE(AX152,AX$170)</f>
        <v/>
      </c>
    </row>
    <row r="180" hidden="1" outlineLevel="1">
      <c r="A180" s="9" t="inlineStr">
        <is>
          <t>ssc</t>
        </is>
      </c>
      <c r="B180" s="9" t="inlineStr">
        <is>
          <t>all</t>
        </is>
      </c>
      <c r="C180" s="9" t="inlineStr">
        <is>
          <t>rod</t>
        </is>
      </c>
      <c r="H180" s="9">
        <f>INDEX(Variables!$B$5:$B$105,MATCH($A180,Variables!$A$5:$A$105,0))&amp;IF($C180="",""," | "&amp;INDEX(Mapping!$B$5:$B$26,MATCH($C180,Mapping!$A$5:$A$26,0))&amp;" | "&amp;INDEX(Mapping!$B$30:$B$41,MATCH($B180,Mapping!$A$30:$A$41,0)))</f>
        <v/>
      </c>
      <c r="I180" s="9">
        <f>INDEX(Variables!$C$5:$C$105,MATCH($A180,Variables!$A$5:$A$105,0))</f>
        <v/>
      </c>
      <c r="J180" s="9">
        <f>INDEX(Variables!$E$5:$E$105,MATCH($A180,Variables!$A$5:$A$105,0))</f>
        <v/>
      </c>
      <c r="K180" s="30">
        <f>LOWER(Settings!$C$4)&amp;".mit."&amp;$A180&amp;IF($C180="","","."&amp;$C180&amp;"."&amp;$B180)&amp;IF(INDEX(Variables!$D$5:$D$105,MATCH($A180,Variables!$A$5:$A$105,0))="","","."&amp;INDEX(Variables!$D$5:$D$105,MATCH($A180,Variables!$A$5:$A$105,0)))&amp;"."&amp;K$5</f>
        <v/>
      </c>
      <c r="L180" s="31">
        <f>IF(L153,1,0)*L$170</f>
        <v/>
      </c>
      <c r="M180" s="32">
        <f>IF(M153,1,0)*M$170</f>
        <v/>
      </c>
      <c r="N180" s="32">
        <f>IF(N153,1,0)*N$170</f>
        <v/>
      </c>
      <c r="O180" s="32">
        <f>IF(O153,1,0)*O$170</f>
        <v/>
      </c>
      <c r="P180" s="32">
        <f>IF(P153,1,0)*P$170</f>
        <v/>
      </c>
      <c r="Q180" s="32">
        <f>IF(Q153,1,0)*Q$170</f>
        <v/>
      </c>
      <c r="R180" s="32">
        <f>IF(R153,1,0)*R$170</f>
        <v/>
      </c>
      <c r="S180" s="32">
        <f>IF(S153,1,0)*S$170</f>
        <v/>
      </c>
      <c r="T180" s="32">
        <f>IF(T153,1,0)*T$170</f>
        <v/>
      </c>
      <c r="U180" s="32">
        <f>IF(U153,1,0)*U$170</f>
        <v/>
      </c>
      <c r="V180" s="32">
        <f>IF(V153,1,0)*V$170</f>
        <v/>
      </c>
      <c r="W180" s="32">
        <f>IF(W153,1,0)*W$170</f>
        <v/>
      </c>
      <c r="X180" s="32">
        <f>IF(X153,1,0)*X$170</f>
        <v/>
      </c>
      <c r="Y180" s="32">
        <f>IF(Y153,1,0)*Y$170</f>
        <v/>
      </c>
      <c r="Z180" s="32">
        <f>IF(Z153,1,0)*Z$170</f>
        <v/>
      </c>
      <c r="AA180" s="32">
        <f>IF(AA153,1,0)*AA$170</f>
        <v/>
      </c>
      <c r="AB180" s="32">
        <f>IF(AB153,1,0)*AB$170</f>
        <v/>
      </c>
      <c r="AC180" s="32">
        <f>IF(AC153,1,0)*AC$170</f>
        <v/>
      </c>
      <c r="AD180" s="33">
        <f>SHADOWSHARE(AD153,AD$170)</f>
        <v/>
      </c>
      <c r="AE180" s="30">
        <f>LOWER(Settings!$C$4)&amp;".mit."&amp;$A180&amp;IF($C180="","","."&amp;$C180&amp;"."&amp;$B180)&amp;IF(INDEX(Variables!$D$5:$D$105,MATCH($A180,Variables!$A$5:$A$105,0))="","","."&amp;INDEX(Variables!$D$5:$D$105,MATCH($A180,Variables!$A$5:$A$105,0)))&amp;"."&amp;AE$5</f>
        <v/>
      </c>
      <c r="AF180" s="31">
        <f>IF(AF153,1,0)*AF$170</f>
        <v/>
      </c>
      <c r="AG180" s="32">
        <f>IF(AG153,1,0)*AG$170</f>
        <v/>
      </c>
      <c r="AH180" s="32">
        <f>IF(AH153,1,0)*AH$170</f>
        <v/>
      </c>
      <c r="AI180" s="32">
        <f>IF(AI153,1,0)*AI$170</f>
        <v/>
      </c>
      <c r="AJ180" s="32">
        <f>IF(AJ153,1,0)*AJ$170</f>
        <v/>
      </c>
      <c r="AK180" s="32">
        <f>IF(AK153,1,0)*AK$170</f>
        <v/>
      </c>
      <c r="AL180" s="32">
        <f>IF(AL153,1,0)*AL$170</f>
        <v/>
      </c>
      <c r="AM180" s="32">
        <f>IF(AM153,1,0)*AM$170</f>
        <v/>
      </c>
      <c r="AN180" s="32">
        <f>IF(AN153,1,0)*AN$170</f>
        <v/>
      </c>
      <c r="AO180" s="32">
        <f>IF(AO153,1,0)*AO$170</f>
        <v/>
      </c>
      <c r="AP180" s="32">
        <f>IF(AP153,1,0)*AP$170</f>
        <v/>
      </c>
      <c r="AQ180" s="32">
        <f>IF(AQ153,1,0)*AQ$170</f>
        <v/>
      </c>
      <c r="AR180" s="32">
        <f>IF(AR153,1,0)*AR$170</f>
        <v/>
      </c>
      <c r="AS180" s="32">
        <f>IF(AS153,1,0)*AS$170</f>
        <v/>
      </c>
      <c r="AT180" s="32">
        <f>IF(AT153,1,0)*AT$170</f>
        <v/>
      </c>
      <c r="AU180" s="32">
        <f>IF(AU153,1,0)*AU$170</f>
        <v/>
      </c>
      <c r="AV180" s="32">
        <f>IF(AV153,1,0)*AV$170</f>
        <v/>
      </c>
      <c r="AW180" s="32">
        <f>IF(AW153,1,0)*AW$170</f>
        <v/>
      </c>
      <c r="AX180" s="33">
        <f>SHADOWSHARE(AX153,AX$170)</f>
        <v/>
      </c>
    </row>
    <row r="181" hidden="1" outlineLevel="1">
      <c r="A181" s="9" t="inlineStr">
        <is>
          <t>ssc</t>
        </is>
      </c>
      <c r="B181" s="9" t="inlineStr">
        <is>
          <t>all</t>
        </is>
      </c>
      <c r="C181" s="9" t="inlineStr">
        <is>
          <t>ral</t>
        </is>
      </c>
      <c r="H181" s="9">
        <f>INDEX(Variables!$B$5:$B$105,MATCH($A181,Variables!$A$5:$A$105,0))&amp;IF($C181="",""," | "&amp;INDEX(Mapping!$B$5:$B$26,MATCH($C181,Mapping!$A$5:$A$26,0))&amp;" | "&amp;INDEX(Mapping!$B$30:$B$41,MATCH($B181,Mapping!$A$30:$A$41,0)))</f>
        <v/>
      </c>
      <c r="I181" s="9">
        <f>INDEX(Variables!$C$5:$C$105,MATCH($A181,Variables!$A$5:$A$105,0))</f>
        <v/>
      </c>
      <c r="J181" s="9">
        <f>INDEX(Variables!$E$5:$E$105,MATCH($A181,Variables!$A$5:$A$105,0))</f>
        <v/>
      </c>
      <c r="K181" s="30">
        <f>LOWER(Settings!$C$4)&amp;".mit."&amp;$A181&amp;IF($C181="","","."&amp;$C181&amp;"."&amp;$B181)&amp;IF(INDEX(Variables!$D$5:$D$105,MATCH($A181,Variables!$A$5:$A$105,0))="","","."&amp;INDEX(Variables!$D$5:$D$105,MATCH($A181,Variables!$A$5:$A$105,0)))&amp;"."&amp;K$5</f>
        <v/>
      </c>
      <c r="L181" s="31">
        <f>IF(L154,1,0)*L$170</f>
        <v/>
      </c>
      <c r="M181" s="32">
        <f>IF(M154,1,0)*M$170</f>
        <v/>
      </c>
      <c r="N181" s="32">
        <f>IF(N154,1,0)*N$170</f>
        <v/>
      </c>
      <c r="O181" s="32">
        <f>IF(O154,1,0)*O$170</f>
        <v/>
      </c>
      <c r="P181" s="32">
        <f>IF(P154,1,0)*P$170</f>
        <v/>
      </c>
      <c r="Q181" s="32">
        <f>IF(Q154,1,0)*Q$170</f>
        <v/>
      </c>
      <c r="R181" s="32">
        <f>IF(R154,1,0)*R$170</f>
        <v/>
      </c>
      <c r="S181" s="32">
        <f>IF(S154,1,0)*S$170</f>
        <v/>
      </c>
      <c r="T181" s="32">
        <f>IF(T154,1,0)*T$170</f>
        <v/>
      </c>
      <c r="U181" s="32">
        <f>IF(U154,1,0)*U$170</f>
        <v/>
      </c>
      <c r="V181" s="32">
        <f>IF(V154,1,0)*V$170</f>
        <v/>
      </c>
      <c r="W181" s="32">
        <f>IF(W154,1,0)*W$170</f>
        <v/>
      </c>
      <c r="X181" s="32">
        <f>IF(X154,1,0)*X$170</f>
        <v/>
      </c>
      <c r="Y181" s="32">
        <f>IF(Y154,1,0)*Y$170</f>
        <v/>
      </c>
      <c r="Z181" s="32">
        <f>IF(Z154,1,0)*Z$170</f>
        <v/>
      </c>
      <c r="AA181" s="32">
        <f>IF(AA154,1,0)*AA$170</f>
        <v/>
      </c>
      <c r="AB181" s="32">
        <f>IF(AB154,1,0)*AB$170</f>
        <v/>
      </c>
      <c r="AC181" s="32">
        <f>IF(AC154,1,0)*AC$170</f>
        <v/>
      </c>
      <c r="AD181" s="33">
        <f>SHADOWSHARE(AD154,AD$170)</f>
        <v/>
      </c>
      <c r="AE181" s="30">
        <f>LOWER(Settings!$C$4)&amp;".mit."&amp;$A181&amp;IF($C181="","","."&amp;$C181&amp;"."&amp;$B181)&amp;IF(INDEX(Variables!$D$5:$D$105,MATCH($A181,Variables!$A$5:$A$105,0))="","","."&amp;INDEX(Variables!$D$5:$D$105,MATCH($A181,Variables!$A$5:$A$105,0)))&amp;"."&amp;AE$5</f>
        <v/>
      </c>
      <c r="AF181" s="31">
        <f>IF(AF154,1,0)*AF$170</f>
        <v/>
      </c>
      <c r="AG181" s="32">
        <f>IF(AG154,1,0)*AG$170</f>
        <v/>
      </c>
      <c r="AH181" s="32">
        <f>IF(AH154,1,0)*AH$170</f>
        <v/>
      </c>
      <c r="AI181" s="32">
        <f>IF(AI154,1,0)*AI$170</f>
        <v/>
      </c>
      <c r="AJ181" s="32">
        <f>IF(AJ154,1,0)*AJ$170</f>
        <v/>
      </c>
      <c r="AK181" s="32">
        <f>IF(AK154,1,0)*AK$170</f>
        <v/>
      </c>
      <c r="AL181" s="32">
        <f>IF(AL154,1,0)*AL$170</f>
        <v/>
      </c>
      <c r="AM181" s="32">
        <f>IF(AM154,1,0)*AM$170</f>
        <v/>
      </c>
      <c r="AN181" s="32">
        <f>IF(AN154,1,0)*AN$170</f>
        <v/>
      </c>
      <c r="AO181" s="32">
        <f>IF(AO154,1,0)*AO$170</f>
        <v/>
      </c>
      <c r="AP181" s="32">
        <f>IF(AP154,1,0)*AP$170</f>
        <v/>
      </c>
      <c r="AQ181" s="32">
        <f>IF(AQ154,1,0)*AQ$170</f>
        <v/>
      </c>
      <c r="AR181" s="32">
        <f>IF(AR154,1,0)*AR$170</f>
        <v/>
      </c>
      <c r="AS181" s="32">
        <f>IF(AS154,1,0)*AS$170</f>
        <v/>
      </c>
      <c r="AT181" s="32">
        <f>IF(AT154,1,0)*AT$170</f>
        <v/>
      </c>
      <c r="AU181" s="32">
        <f>IF(AU154,1,0)*AU$170</f>
        <v/>
      </c>
      <c r="AV181" s="32">
        <f>IF(AV154,1,0)*AV$170</f>
        <v/>
      </c>
      <c r="AW181" s="32">
        <f>IF(AW154,1,0)*AW$170</f>
        <v/>
      </c>
      <c r="AX181" s="33">
        <f>SHADOWSHARE(AX154,AX$170)</f>
        <v/>
      </c>
    </row>
    <row r="182" hidden="1" outlineLevel="1">
      <c r="A182" s="9" t="inlineStr">
        <is>
          <t>ssc</t>
        </is>
      </c>
      <c r="B182" s="9" t="inlineStr">
        <is>
          <t>all</t>
        </is>
      </c>
      <c r="C182" s="9" t="inlineStr">
        <is>
          <t>avi</t>
        </is>
      </c>
      <c r="H182" s="9">
        <f>INDEX(Variables!$B$5:$B$105,MATCH($A182,Variables!$A$5:$A$105,0))&amp;IF($C182="",""," | "&amp;INDEX(Mapping!$B$5:$B$26,MATCH($C182,Mapping!$A$5:$A$26,0))&amp;" | "&amp;INDEX(Mapping!$B$30:$B$41,MATCH($B182,Mapping!$A$30:$A$41,0)))</f>
        <v/>
      </c>
      <c r="I182" s="9">
        <f>INDEX(Variables!$C$5:$C$105,MATCH($A182,Variables!$A$5:$A$105,0))</f>
        <v/>
      </c>
      <c r="J182" s="9">
        <f>INDEX(Variables!$E$5:$E$105,MATCH($A182,Variables!$A$5:$A$105,0))</f>
        <v/>
      </c>
      <c r="K182" s="30">
        <f>LOWER(Settings!$C$4)&amp;".mit."&amp;$A182&amp;IF($C182="","","."&amp;$C182&amp;"."&amp;$B182)&amp;IF(INDEX(Variables!$D$5:$D$105,MATCH($A182,Variables!$A$5:$A$105,0))="","","."&amp;INDEX(Variables!$D$5:$D$105,MATCH($A182,Variables!$A$5:$A$105,0)))&amp;"."&amp;K$5</f>
        <v/>
      </c>
      <c r="L182" s="31">
        <f>IF(L155,1,0)*L$170</f>
        <v/>
      </c>
      <c r="M182" s="32">
        <f>IF(M155,1,0)*M$170</f>
        <v/>
      </c>
      <c r="N182" s="32">
        <f>IF(N155,1,0)*N$170</f>
        <v/>
      </c>
      <c r="O182" s="32">
        <f>IF(O155,1,0)*O$170</f>
        <v/>
      </c>
      <c r="P182" s="32">
        <f>IF(P155,1,0)*P$170</f>
        <v/>
      </c>
      <c r="Q182" s="32">
        <f>IF(Q155,1,0)*Q$170</f>
        <v/>
      </c>
      <c r="R182" s="32">
        <f>IF(R155,1,0)*R$170</f>
        <v/>
      </c>
      <c r="S182" s="32">
        <f>IF(S155,1,0)*S$170</f>
        <v/>
      </c>
      <c r="T182" s="32">
        <f>IF(T155,1,0)*T$170</f>
        <v/>
      </c>
      <c r="U182" s="32">
        <f>IF(U155,1,0)*U$170</f>
        <v/>
      </c>
      <c r="V182" s="32">
        <f>IF(V155,1,0)*V$170</f>
        <v/>
      </c>
      <c r="W182" s="32">
        <f>IF(W155,1,0)*W$170</f>
        <v/>
      </c>
      <c r="X182" s="32">
        <f>IF(X155,1,0)*X$170</f>
        <v/>
      </c>
      <c r="Y182" s="32">
        <f>IF(Y155,1,0)*Y$170</f>
        <v/>
      </c>
      <c r="Z182" s="32">
        <f>IF(Z155,1,0)*Z$170</f>
        <v/>
      </c>
      <c r="AA182" s="32">
        <f>IF(AA155,1,0)*AA$170</f>
        <v/>
      </c>
      <c r="AB182" s="32">
        <f>IF(AB155,1,0)*AB$170</f>
        <v/>
      </c>
      <c r="AC182" s="32">
        <f>IF(AC155,1,0)*AC$170</f>
        <v/>
      </c>
      <c r="AD182" s="33">
        <f>SHADOWSHARE(AD155,AD$170)</f>
        <v/>
      </c>
      <c r="AE182" s="30">
        <f>LOWER(Settings!$C$4)&amp;".mit."&amp;$A182&amp;IF($C182="","","."&amp;$C182&amp;"."&amp;$B182)&amp;IF(INDEX(Variables!$D$5:$D$105,MATCH($A182,Variables!$A$5:$A$105,0))="","","."&amp;INDEX(Variables!$D$5:$D$105,MATCH($A182,Variables!$A$5:$A$105,0)))&amp;"."&amp;AE$5</f>
        <v/>
      </c>
      <c r="AF182" s="31">
        <f>IF(AF155,1,0)*AF$170</f>
        <v/>
      </c>
      <c r="AG182" s="32">
        <f>IF(AG155,1,0)*AG$170</f>
        <v/>
      </c>
      <c r="AH182" s="32">
        <f>IF(AH155,1,0)*AH$170</f>
        <v/>
      </c>
      <c r="AI182" s="32">
        <f>IF(AI155,1,0)*AI$170</f>
        <v/>
      </c>
      <c r="AJ182" s="32">
        <f>IF(AJ155,1,0)*AJ$170</f>
        <v/>
      </c>
      <c r="AK182" s="32">
        <f>IF(AK155,1,0)*AK$170</f>
        <v/>
      </c>
      <c r="AL182" s="32">
        <f>IF(AL155,1,0)*AL$170</f>
        <v/>
      </c>
      <c r="AM182" s="32">
        <f>IF(AM155,1,0)*AM$170</f>
        <v/>
      </c>
      <c r="AN182" s="32">
        <f>IF(AN155,1,0)*AN$170</f>
        <v/>
      </c>
      <c r="AO182" s="32">
        <f>IF(AO155,1,0)*AO$170</f>
        <v/>
      </c>
      <c r="AP182" s="32">
        <f>IF(AP155,1,0)*AP$170</f>
        <v/>
      </c>
      <c r="AQ182" s="32">
        <f>IF(AQ155,1,0)*AQ$170</f>
        <v/>
      </c>
      <c r="AR182" s="32">
        <f>IF(AR155,1,0)*AR$170</f>
        <v/>
      </c>
      <c r="AS182" s="32">
        <f>IF(AS155,1,0)*AS$170</f>
        <v/>
      </c>
      <c r="AT182" s="32">
        <f>IF(AT155,1,0)*AT$170</f>
        <v/>
      </c>
      <c r="AU182" s="32">
        <f>IF(AU155,1,0)*AU$170</f>
        <v/>
      </c>
      <c r="AV182" s="32">
        <f>IF(AV155,1,0)*AV$170</f>
        <v/>
      </c>
      <c r="AW182" s="32">
        <f>IF(AW155,1,0)*AW$170</f>
        <v/>
      </c>
      <c r="AX182" s="33">
        <f>SHADOWSHARE(AX155,AX$170)</f>
        <v/>
      </c>
    </row>
    <row r="183" hidden="1" outlineLevel="1">
      <c r="A183" s="9" t="inlineStr">
        <is>
          <t>ssc</t>
        </is>
      </c>
      <c r="B183" s="9" t="inlineStr">
        <is>
          <t>all</t>
        </is>
      </c>
      <c r="C183" s="9" t="inlineStr">
        <is>
          <t>nav</t>
        </is>
      </c>
      <c r="H183" s="9">
        <f>INDEX(Variables!$B$5:$B$105,MATCH($A183,Variables!$A$5:$A$105,0))&amp;IF($C183="",""," | "&amp;INDEX(Mapping!$B$5:$B$26,MATCH($C183,Mapping!$A$5:$A$26,0))&amp;" | "&amp;INDEX(Mapping!$B$30:$B$41,MATCH($B183,Mapping!$A$30:$A$41,0)))</f>
        <v/>
      </c>
      <c r="I183" s="9">
        <f>INDEX(Variables!$C$5:$C$105,MATCH($A183,Variables!$A$5:$A$105,0))</f>
        <v/>
      </c>
      <c r="J183" s="9">
        <f>INDEX(Variables!$E$5:$E$105,MATCH($A183,Variables!$A$5:$A$105,0))</f>
        <v/>
      </c>
      <c r="K183" s="30">
        <f>LOWER(Settings!$C$4)&amp;".mit."&amp;$A183&amp;IF($C183="","","."&amp;$C183&amp;"."&amp;$B183)&amp;IF(INDEX(Variables!$D$5:$D$105,MATCH($A183,Variables!$A$5:$A$105,0))="","","."&amp;INDEX(Variables!$D$5:$D$105,MATCH($A183,Variables!$A$5:$A$105,0)))&amp;"."&amp;K$5</f>
        <v/>
      </c>
      <c r="L183" s="31">
        <f>IF(L156,1,0)*L$170</f>
        <v/>
      </c>
      <c r="M183" s="32">
        <f>IF(M156,1,0)*M$170</f>
        <v/>
      </c>
      <c r="N183" s="32">
        <f>IF(N156,1,0)*N$170</f>
        <v/>
      </c>
      <c r="O183" s="32">
        <f>IF(O156,1,0)*O$170</f>
        <v/>
      </c>
      <c r="P183" s="32">
        <f>IF(P156,1,0)*P$170</f>
        <v/>
      </c>
      <c r="Q183" s="32">
        <f>IF(Q156,1,0)*Q$170</f>
        <v/>
      </c>
      <c r="R183" s="32">
        <f>IF(R156,1,0)*R$170</f>
        <v/>
      </c>
      <c r="S183" s="32">
        <f>IF(S156,1,0)*S$170</f>
        <v/>
      </c>
      <c r="T183" s="32">
        <f>IF(T156,1,0)*T$170</f>
        <v/>
      </c>
      <c r="U183" s="32">
        <f>IF(U156,1,0)*U$170</f>
        <v/>
      </c>
      <c r="V183" s="32">
        <f>IF(V156,1,0)*V$170</f>
        <v/>
      </c>
      <c r="W183" s="32">
        <f>IF(W156,1,0)*W$170</f>
        <v/>
      </c>
      <c r="X183" s="32">
        <f>IF(X156,1,0)*X$170</f>
        <v/>
      </c>
      <c r="Y183" s="32">
        <f>IF(Y156,1,0)*Y$170</f>
        <v/>
      </c>
      <c r="Z183" s="32">
        <f>IF(Z156,1,0)*Z$170</f>
        <v/>
      </c>
      <c r="AA183" s="32">
        <f>IF(AA156,1,0)*AA$170</f>
        <v/>
      </c>
      <c r="AB183" s="32">
        <f>IF(AB156,1,0)*AB$170</f>
        <v/>
      </c>
      <c r="AC183" s="32">
        <f>IF(AC156,1,0)*AC$170</f>
        <v/>
      </c>
      <c r="AD183" s="33">
        <f>SHADOWSHARE(AD156,AD$170)</f>
        <v/>
      </c>
      <c r="AE183" s="30">
        <f>LOWER(Settings!$C$4)&amp;".mit."&amp;$A183&amp;IF($C183="","","."&amp;$C183&amp;"."&amp;$B183)&amp;IF(INDEX(Variables!$D$5:$D$105,MATCH($A183,Variables!$A$5:$A$105,0))="","","."&amp;INDEX(Variables!$D$5:$D$105,MATCH($A183,Variables!$A$5:$A$105,0)))&amp;"."&amp;AE$5</f>
        <v/>
      </c>
      <c r="AF183" s="31">
        <f>IF(AF156,1,0)*AF$170</f>
        <v/>
      </c>
      <c r="AG183" s="32">
        <f>IF(AG156,1,0)*AG$170</f>
        <v/>
      </c>
      <c r="AH183" s="32">
        <f>IF(AH156,1,0)*AH$170</f>
        <v/>
      </c>
      <c r="AI183" s="32">
        <f>IF(AI156,1,0)*AI$170</f>
        <v/>
      </c>
      <c r="AJ183" s="32">
        <f>IF(AJ156,1,0)*AJ$170</f>
        <v/>
      </c>
      <c r="AK183" s="32">
        <f>IF(AK156,1,0)*AK$170</f>
        <v/>
      </c>
      <c r="AL183" s="32">
        <f>IF(AL156,1,0)*AL$170</f>
        <v/>
      </c>
      <c r="AM183" s="32">
        <f>IF(AM156,1,0)*AM$170</f>
        <v/>
      </c>
      <c r="AN183" s="32">
        <f>IF(AN156,1,0)*AN$170</f>
        <v/>
      </c>
      <c r="AO183" s="32">
        <f>IF(AO156,1,0)*AO$170</f>
        <v/>
      </c>
      <c r="AP183" s="32">
        <f>IF(AP156,1,0)*AP$170</f>
        <v/>
      </c>
      <c r="AQ183" s="32">
        <f>IF(AQ156,1,0)*AQ$170</f>
        <v/>
      </c>
      <c r="AR183" s="32">
        <f>IF(AR156,1,0)*AR$170</f>
        <v/>
      </c>
      <c r="AS183" s="32">
        <f>IF(AS156,1,0)*AS$170</f>
        <v/>
      </c>
      <c r="AT183" s="32">
        <f>IF(AT156,1,0)*AT$170</f>
        <v/>
      </c>
      <c r="AU183" s="32">
        <f>IF(AU156,1,0)*AU$170</f>
        <v/>
      </c>
      <c r="AV183" s="32">
        <f>IF(AV156,1,0)*AV$170</f>
        <v/>
      </c>
      <c r="AW183" s="32">
        <f>IF(AW156,1,0)*AW$170</f>
        <v/>
      </c>
      <c r="AX183" s="33">
        <f>SHADOWSHARE(AX156,AX$170)</f>
        <v/>
      </c>
    </row>
    <row r="184" hidden="1" outlineLevel="1">
      <c r="A184" s="9" t="inlineStr">
        <is>
          <t>ssc</t>
        </is>
      </c>
      <c r="B184" s="9" t="inlineStr">
        <is>
          <t>all</t>
        </is>
      </c>
      <c r="C184" s="9" t="inlineStr">
        <is>
          <t>res</t>
        </is>
      </c>
      <c r="H184" s="9">
        <f>INDEX(Variables!$B$5:$B$105,MATCH($A184,Variables!$A$5:$A$105,0))&amp;IF($C184="",""," | "&amp;INDEX(Mapping!$B$5:$B$26,MATCH($C184,Mapping!$A$5:$A$26,0))&amp;" | "&amp;INDEX(Mapping!$B$30:$B$41,MATCH($B184,Mapping!$A$30:$A$41,0)))</f>
        <v/>
      </c>
      <c r="I184" s="9">
        <f>INDEX(Variables!$C$5:$C$105,MATCH($A184,Variables!$A$5:$A$105,0))</f>
        <v/>
      </c>
      <c r="J184" s="9">
        <f>INDEX(Variables!$E$5:$E$105,MATCH($A184,Variables!$A$5:$A$105,0))</f>
        <v/>
      </c>
      <c r="K184" s="30">
        <f>LOWER(Settings!$C$4)&amp;".mit."&amp;$A184&amp;IF($C184="","","."&amp;$C184&amp;"."&amp;$B184)&amp;IF(INDEX(Variables!$D$5:$D$105,MATCH($A184,Variables!$A$5:$A$105,0))="","","."&amp;INDEX(Variables!$D$5:$D$105,MATCH($A184,Variables!$A$5:$A$105,0)))&amp;"."&amp;K$5</f>
        <v/>
      </c>
      <c r="L184" s="31">
        <f>IF(L157,1,0)*L$170</f>
        <v/>
      </c>
      <c r="M184" s="32">
        <f>IF(M157,1,0)*M$170</f>
        <v/>
      </c>
      <c r="N184" s="32">
        <f>IF(N157,1,0)*N$170</f>
        <v/>
      </c>
      <c r="O184" s="32">
        <f>IF(O157,1,0)*O$170</f>
        <v/>
      </c>
      <c r="P184" s="32">
        <f>IF(P157,1,0)*P$170</f>
        <v/>
      </c>
      <c r="Q184" s="32">
        <f>IF(Q157,1,0)*Q$170</f>
        <v/>
      </c>
      <c r="R184" s="32">
        <f>IF(R157,1,0)*R$170</f>
        <v/>
      </c>
      <c r="S184" s="32">
        <f>IF(S157,1,0)*S$170</f>
        <v/>
      </c>
      <c r="T184" s="32">
        <f>IF(T157,1,0)*T$170</f>
        <v/>
      </c>
      <c r="U184" s="32">
        <f>IF(U157,1,0)*U$170</f>
        <v/>
      </c>
      <c r="V184" s="32">
        <f>IF(V157,1,0)*V$170</f>
        <v/>
      </c>
      <c r="W184" s="32">
        <f>IF(W157,1,0)*W$170</f>
        <v/>
      </c>
      <c r="X184" s="32">
        <f>IF(X157,1,0)*X$170</f>
        <v/>
      </c>
      <c r="Y184" s="32">
        <f>IF(Y157,1,0)*Y$170</f>
        <v/>
      </c>
      <c r="Z184" s="32">
        <f>IF(Z157,1,0)*Z$170</f>
        <v/>
      </c>
      <c r="AA184" s="32">
        <f>IF(AA157,1,0)*AA$170</f>
        <v/>
      </c>
      <c r="AB184" s="32">
        <f>IF(AB157,1,0)*AB$170</f>
        <v/>
      </c>
      <c r="AC184" s="32">
        <f>IF(AC157,1,0)*AC$170</f>
        <v/>
      </c>
      <c r="AD184" s="33">
        <f>SHADOWSHARE(AD157,AD$170)</f>
        <v/>
      </c>
      <c r="AE184" s="30">
        <f>LOWER(Settings!$C$4)&amp;".mit."&amp;$A184&amp;IF($C184="","","."&amp;$C184&amp;"."&amp;$B184)&amp;IF(INDEX(Variables!$D$5:$D$105,MATCH($A184,Variables!$A$5:$A$105,0))="","","."&amp;INDEX(Variables!$D$5:$D$105,MATCH($A184,Variables!$A$5:$A$105,0)))&amp;"."&amp;AE$5</f>
        <v/>
      </c>
      <c r="AF184" s="31">
        <f>IF(AF157,1,0)*AF$170</f>
        <v/>
      </c>
      <c r="AG184" s="32">
        <f>IF(AG157,1,0)*AG$170</f>
        <v/>
      </c>
      <c r="AH184" s="32">
        <f>IF(AH157,1,0)*AH$170</f>
        <v/>
      </c>
      <c r="AI184" s="32">
        <f>IF(AI157,1,0)*AI$170</f>
        <v/>
      </c>
      <c r="AJ184" s="32">
        <f>IF(AJ157,1,0)*AJ$170</f>
        <v/>
      </c>
      <c r="AK184" s="32">
        <f>IF(AK157,1,0)*AK$170</f>
        <v/>
      </c>
      <c r="AL184" s="32">
        <f>IF(AL157,1,0)*AL$170</f>
        <v/>
      </c>
      <c r="AM184" s="32">
        <f>IF(AM157,1,0)*AM$170</f>
        <v/>
      </c>
      <c r="AN184" s="32">
        <f>IF(AN157,1,0)*AN$170</f>
        <v/>
      </c>
      <c r="AO184" s="32">
        <f>IF(AO157,1,0)*AO$170</f>
        <v/>
      </c>
      <c r="AP184" s="32">
        <f>IF(AP157,1,0)*AP$170</f>
        <v/>
      </c>
      <c r="AQ184" s="32">
        <f>IF(AQ157,1,0)*AQ$170</f>
        <v/>
      </c>
      <c r="AR184" s="32">
        <f>IF(AR157,1,0)*AR$170</f>
        <v/>
      </c>
      <c r="AS184" s="32">
        <f>IF(AS157,1,0)*AS$170</f>
        <v/>
      </c>
      <c r="AT184" s="32">
        <f>IF(AT157,1,0)*AT$170</f>
        <v/>
      </c>
      <c r="AU184" s="32">
        <f>IF(AU157,1,0)*AU$170</f>
        <v/>
      </c>
      <c r="AV184" s="32">
        <f>IF(AV157,1,0)*AV$170</f>
        <v/>
      </c>
      <c r="AW184" s="32">
        <f>IF(AW157,1,0)*AW$170</f>
        <v/>
      </c>
      <c r="AX184" s="33">
        <f>SHADOWSHARE(AX157,AX$170)</f>
        <v/>
      </c>
    </row>
    <row r="185" hidden="1" outlineLevel="1">
      <c r="A185" s="9" t="inlineStr">
        <is>
          <t>ssc</t>
        </is>
      </c>
      <c r="B185" s="9" t="inlineStr">
        <is>
          <t>all</t>
        </is>
      </c>
      <c r="C185" s="9" t="inlineStr">
        <is>
          <t>foo</t>
        </is>
      </c>
      <c r="H185" s="9">
        <f>INDEX(Variables!$B$5:$B$105,MATCH($A185,Variables!$A$5:$A$105,0))&amp;IF($C185="",""," | "&amp;INDEX(Mapping!$B$5:$B$26,MATCH($C185,Mapping!$A$5:$A$26,0))&amp;" | "&amp;INDEX(Mapping!$B$30:$B$41,MATCH($B185,Mapping!$A$30:$A$41,0)))</f>
        <v/>
      </c>
      <c r="I185" s="9">
        <f>INDEX(Variables!$C$5:$C$105,MATCH($A185,Variables!$A$5:$A$105,0))</f>
        <v/>
      </c>
      <c r="J185" s="9">
        <f>INDEX(Variables!$E$5:$E$105,MATCH($A185,Variables!$A$5:$A$105,0))</f>
        <v/>
      </c>
      <c r="K185" s="30">
        <f>LOWER(Settings!$C$4)&amp;".mit."&amp;$A185&amp;IF($C185="","","."&amp;$C185&amp;"."&amp;$B185)&amp;IF(INDEX(Variables!$D$5:$D$105,MATCH($A185,Variables!$A$5:$A$105,0))="","","."&amp;INDEX(Variables!$D$5:$D$105,MATCH($A185,Variables!$A$5:$A$105,0)))&amp;"."&amp;K$5</f>
        <v/>
      </c>
      <c r="L185" s="31">
        <f>IF(L158,1,0)*L$170</f>
        <v/>
      </c>
      <c r="M185" s="32">
        <f>IF(M158,1,0)*M$170</f>
        <v/>
      </c>
      <c r="N185" s="32">
        <f>IF(N158,1,0)*N$170</f>
        <v/>
      </c>
      <c r="O185" s="32">
        <f>IF(O158,1,0)*O$170</f>
        <v/>
      </c>
      <c r="P185" s="32">
        <f>IF(P158,1,0)*P$170</f>
        <v/>
      </c>
      <c r="Q185" s="32">
        <f>IF(Q158,1,0)*Q$170</f>
        <v/>
      </c>
      <c r="R185" s="32">
        <f>IF(R158,1,0)*R$170</f>
        <v/>
      </c>
      <c r="S185" s="32">
        <f>IF(S158,1,0)*S$170</f>
        <v/>
      </c>
      <c r="T185" s="32">
        <f>IF(T158,1,0)*T$170</f>
        <v/>
      </c>
      <c r="U185" s="32">
        <f>IF(U158,1,0)*U$170</f>
        <v/>
      </c>
      <c r="V185" s="32">
        <f>IF(V158,1,0)*V$170</f>
        <v/>
      </c>
      <c r="W185" s="32">
        <f>IF(W158,1,0)*W$170</f>
        <v/>
      </c>
      <c r="X185" s="32">
        <f>IF(X158,1,0)*X$170</f>
        <v/>
      </c>
      <c r="Y185" s="32">
        <f>IF(Y158,1,0)*Y$170</f>
        <v/>
      </c>
      <c r="Z185" s="32">
        <f>IF(Z158,1,0)*Z$170</f>
        <v/>
      </c>
      <c r="AA185" s="32">
        <f>IF(AA158,1,0)*AA$170</f>
        <v/>
      </c>
      <c r="AB185" s="32">
        <f>IF(AB158,1,0)*AB$170</f>
        <v/>
      </c>
      <c r="AC185" s="32">
        <f>IF(AC158,1,0)*AC$170</f>
        <v/>
      </c>
      <c r="AD185" s="33">
        <f>SHADOWSHARE(AD158,AD$170)</f>
        <v/>
      </c>
      <c r="AE185" s="30">
        <f>LOWER(Settings!$C$4)&amp;".mit."&amp;$A185&amp;IF($C185="","","."&amp;$C185&amp;"."&amp;$B185)&amp;IF(INDEX(Variables!$D$5:$D$105,MATCH($A185,Variables!$A$5:$A$105,0))="","","."&amp;INDEX(Variables!$D$5:$D$105,MATCH($A185,Variables!$A$5:$A$105,0)))&amp;"."&amp;AE$5</f>
        <v/>
      </c>
      <c r="AF185" s="31">
        <f>IF(AF158,1,0)*AF$170</f>
        <v/>
      </c>
      <c r="AG185" s="32">
        <f>IF(AG158,1,0)*AG$170</f>
        <v/>
      </c>
      <c r="AH185" s="32">
        <f>IF(AH158,1,0)*AH$170</f>
        <v/>
      </c>
      <c r="AI185" s="32">
        <f>IF(AI158,1,0)*AI$170</f>
        <v/>
      </c>
      <c r="AJ185" s="32">
        <f>IF(AJ158,1,0)*AJ$170</f>
        <v/>
      </c>
      <c r="AK185" s="32">
        <f>IF(AK158,1,0)*AK$170</f>
        <v/>
      </c>
      <c r="AL185" s="32">
        <f>IF(AL158,1,0)*AL$170</f>
        <v/>
      </c>
      <c r="AM185" s="32">
        <f>IF(AM158,1,0)*AM$170</f>
        <v/>
      </c>
      <c r="AN185" s="32">
        <f>IF(AN158,1,0)*AN$170</f>
        <v/>
      </c>
      <c r="AO185" s="32">
        <f>IF(AO158,1,0)*AO$170</f>
        <v/>
      </c>
      <c r="AP185" s="32">
        <f>IF(AP158,1,0)*AP$170</f>
        <v/>
      </c>
      <c r="AQ185" s="32">
        <f>IF(AQ158,1,0)*AQ$170</f>
        <v/>
      </c>
      <c r="AR185" s="32">
        <f>IF(AR158,1,0)*AR$170</f>
        <v/>
      </c>
      <c r="AS185" s="32">
        <f>IF(AS158,1,0)*AS$170</f>
        <v/>
      </c>
      <c r="AT185" s="32">
        <f>IF(AT158,1,0)*AT$170</f>
        <v/>
      </c>
      <c r="AU185" s="32">
        <f>IF(AU158,1,0)*AU$170</f>
        <v/>
      </c>
      <c r="AV185" s="32">
        <f>IF(AV158,1,0)*AV$170</f>
        <v/>
      </c>
      <c r="AW185" s="32">
        <f>IF(AW158,1,0)*AW$170</f>
        <v/>
      </c>
      <c r="AX185" s="33">
        <f>SHADOWSHARE(AX158,AX$170)</f>
        <v/>
      </c>
    </row>
    <row r="186" hidden="1" outlineLevel="1">
      <c r="A186" s="9" t="inlineStr">
        <is>
          <t>ssc</t>
        </is>
      </c>
      <c r="B186" s="9" t="inlineStr">
        <is>
          <t>all</t>
        </is>
      </c>
      <c r="C186" s="9" t="inlineStr">
        <is>
          <t>srv</t>
        </is>
      </c>
      <c r="H186" s="9">
        <f>INDEX(Variables!$B$5:$B$105,MATCH($A186,Variables!$A$5:$A$105,0))&amp;IF($C186="",""," | "&amp;INDEX(Mapping!$B$5:$B$26,MATCH($C186,Mapping!$A$5:$A$26,0))&amp;" | "&amp;INDEX(Mapping!$B$30:$B$41,MATCH($B186,Mapping!$A$30:$A$41,0)))</f>
        <v/>
      </c>
      <c r="I186" s="9">
        <f>INDEX(Variables!$C$5:$C$105,MATCH($A186,Variables!$A$5:$A$105,0))</f>
        <v/>
      </c>
      <c r="J186" s="9">
        <f>INDEX(Variables!$E$5:$E$105,MATCH($A186,Variables!$A$5:$A$105,0))</f>
        <v/>
      </c>
      <c r="K186" s="30">
        <f>LOWER(Settings!$C$4)&amp;".mit."&amp;$A186&amp;IF($C186="","","."&amp;$C186&amp;"."&amp;$B186)&amp;IF(INDEX(Variables!$D$5:$D$105,MATCH($A186,Variables!$A$5:$A$105,0))="","","."&amp;INDEX(Variables!$D$5:$D$105,MATCH($A186,Variables!$A$5:$A$105,0)))&amp;"."&amp;K$5</f>
        <v/>
      </c>
      <c r="L186" s="31">
        <f>IF(L159,1,0)*L$170</f>
        <v/>
      </c>
      <c r="M186" s="32">
        <f>IF(M159,1,0)*M$170</f>
        <v/>
      </c>
      <c r="N186" s="32">
        <f>IF(N159,1,0)*N$170</f>
        <v/>
      </c>
      <c r="O186" s="32">
        <f>IF(O159,1,0)*O$170</f>
        <v/>
      </c>
      <c r="P186" s="32">
        <f>IF(P159,1,0)*P$170</f>
        <v/>
      </c>
      <c r="Q186" s="32">
        <f>IF(Q159,1,0)*Q$170</f>
        <v/>
      </c>
      <c r="R186" s="32">
        <f>IF(R159,1,0)*R$170</f>
        <v/>
      </c>
      <c r="S186" s="32">
        <f>IF(S159,1,0)*S$170</f>
        <v/>
      </c>
      <c r="T186" s="32">
        <f>IF(T159,1,0)*T$170</f>
        <v/>
      </c>
      <c r="U186" s="32">
        <f>IF(U159,1,0)*U$170</f>
        <v/>
      </c>
      <c r="V186" s="32">
        <f>IF(V159,1,0)*V$170</f>
        <v/>
      </c>
      <c r="W186" s="32">
        <f>IF(W159,1,0)*W$170</f>
        <v/>
      </c>
      <c r="X186" s="32">
        <f>IF(X159,1,0)*X$170</f>
        <v/>
      </c>
      <c r="Y186" s="32">
        <f>IF(Y159,1,0)*Y$170</f>
        <v/>
      </c>
      <c r="Z186" s="32">
        <f>IF(Z159,1,0)*Z$170</f>
        <v/>
      </c>
      <c r="AA186" s="32">
        <f>IF(AA159,1,0)*AA$170</f>
        <v/>
      </c>
      <c r="AB186" s="32">
        <f>IF(AB159,1,0)*AB$170</f>
        <v/>
      </c>
      <c r="AC186" s="32">
        <f>IF(AC159,1,0)*AC$170</f>
        <v/>
      </c>
      <c r="AD186" s="33">
        <f>SHADOWSHARE(AD159,AD$170)</f>
        <v/>
      </c>
      <c r="AE186" s="30">
        <f>LOWER(Settings!$C$4)&amp;".mit."&amp;$A186&amp;IF($C186="","","."&amp;$C186&amp;"."&amp;$B186)&amp;IF(INDEX(Variables!$D$5:$D$105,MATCH($A186,Variables!$A$5:$A$105,0))="","","."&amp;INDEX(Variables!$D$5:$D$105,MATCH($A186,Variables!$A$5:$A$105,0)))&amp;"."&amp;AE$5</f>
        <v/>
      </c>
      <c r="AF186" s="31">
        <f>IF(AF159,1,0)*AF$170</f>
        <v/>
      </c>
      <c r="AG186" s="32">
        <f>IF(AG159,1,0)*AG$170</f>
        <v/>
      </c>
      <c r="AH186" s="32">
        <f>IF(AH159,1,0)*AH$170</f>
        <v/>
      </c>
      <c r="AI186" s="32">
        <f>IF(AI159,1,0)*AI$170</f>
        <v/>
      </c>
      <c r="AJ186" s="32">
        <f>IF(AJ159,1,0)*AJ$170</f>
        <v/>
      </c>
      <c r="AK186" s="32">
        <f>IF(AK159,1,0)*AK$170</f>
        <v/>
      </c>
      <c r="AL186" s="32">
        <f>IF(AL159,1,0)*AL$170</f>
        <v/>
      </c>
      <c r="AM186" s="32">
        <f>IF(AM159,1,0)*AM$170</f>
        <v/>
      </c>
      <c r="AN186" s="32">
        <f>IF(AN159,1,0)*AN$170</f>
        <v/>
      </c>
      <c r="AO186" s="32">
        <f>IF(AO159,1,0)*AO$170</f>
        <v/>
      </c>
      <c r="AP186" s="32">
        <f>IF(AP159,1,0)*AP$170</f>
        <v/>
      </c>
      <c r="AQ186" s="32">
        <f>IF(AQ159,1,0)*AQ$170</f>
        <v/>
      </c>
      <c r="AR186" s="32">
        <f>IF(AR159,1,0)*AR$170</f>
        <v/>
      </c>
      <c r="AS186" s="32">
        <f>IF(AS159,1,0)*AS$170</f>
        <v/>
      </c>
      <c r="AT186" s="32">
        <f>IF(AT159,1,0)*AT$170</f>
        <v/>
      </c>
      <c r="AU186" s="32">
        <f>IF(AU159,1,0)*AU$170</f>
        <v/>
      </c>
      <c r="AV186" s="32">
        <f>IF(AV159,1,0)*AV$170</f>
        <v/>
      </c>
      <c r="AW186" s="32">
        <f>IF(AW159,1,0)*AW$170</f>
        <v/>
      </c>
      <c r="AX186" s="33">
        <f>SHADOWSHARE(AX159,AX$170)</f>
        <v/>
      </c>
    </row>
    <row r="187" hidden="1" outlineLevel="1">
      <c r="A187" s="9" t="inlineStr">
        <is>
          <t>ssc</t>
        </is>
      </c>
      <c r="B187" s="9" t="inlineStr">
        <is>
          <t>all</t>
        </is>
      </c>
      <c r="C187" s="9" t="inlineStr">
        <is>
          <t>mch</t>
        </is>
      </c>
      <c r="H187" s="9">
        <f>INDEX(Variables!$B$5:$B$105,MATCH($A187,Variables!$A$5:$A$105,0))&amp;IF($C187="",""," | "&amp;INDEX(Mapping!$B$5:$B$26,MATCH($C187,Mapping!$A$5:$A$26,0))&amp;" | "&amp;INDEX(Mapping!$B$30:$B$41,MATCH($B187,Mapping!$A$30:$A$41,0)))</f>
        <v/>
      </c>
      <c r="I187" s="9">
        <f>INDEX(Variables!$C$5:$C$105,MATCH($A187,Variables!$A$5:$A$105,0))</f>
        <v/>
      </c>
      <c r="J187" s="9">
        <f>INDEX(Variables!$E$5:$E$105,MATCH($A187,Variables!$A$5:$A$105,0))</f>
        <v/>
      </c>
      <c r="K187" s="30">
        <f>LOWER(Settings!$C$4)&amp;".mit."&amp;$A187&amp;IF($C187="","","."&amp;$C187&amp;"."&amp;$B187)&amp;IF(INDEX(Variables!$D$5:$D$105,MATCH($A187,Variables!$A$5:$A$105,0))="","","."&amp;INDEX(Variables!$D$5:$D$105,MATCH($A187,Variables!$A$5:$A$105,0)))&amp;"."&amp;K$5</f>
        <v/>
      </c>
      <c r="L187" s="31">
        <f>IF(L160,1,0)*L$170</f>
        <v/>
      </c>
      <c r="M187" s="32">
        <f>IF(M160,1,0)*M$170</f>
        <v/>
      </c>
      <c r="N187" s="32">
        <f>IF(N160,1,0)*N$170</f>
        <v/>
      </c>
      <c r="O187" s="32">
        <f>IF(O160,1,0)*O$170</f>
        <v/>
      </c>
      <c r="P187" s="32">
        <f>IF(P160,1,0)*P$170</f>
        <v/>
      </c>
      <c r="Q187" s="32">
        <f>IF(Q160,1,0)*Q$170</f>
        <v/>
      </c>
      <c r="R187" s="32">
        <f>IF(R160,1,0)*R$170</f>
        <v/>
      </c>
      <c r="S187" s="32">
        <f>IF(S160,1,0)*S$170</f>
        <v/>
      </c>
      <c r="T187" s="32">
        <f>IF(T160,1,0)*T$170</f>
        <v/>
      </c>
      <c r="U187" s="32">
        <f>IF(U160,1,0)*U$170</f>
        <v/>
      </c>
      <c r="V187" s="32">
        <f>IF(V160,1,0)*V$170</f>
        <v/>
      </c>
      <c r="W187" s="32">
        <f>IF(W160,1,0)*W$170</f>
        <v/>
      </c>
      <c r="X187" s="32">
        <f>IF(X160,1,0)*X$170</f>
        <v/>
      </c>
      <c r="Y187" s="32">
        <f>IF(Y160,1,0)*Y$170</f>
        <v/>
      </c>
      <c r="Z187" s="32">
        <f>IF(Z160,1,0)*Z$170</f>
        <v/>
      </c>
      <c r="AA187" s="32">
        <f>IF(AA160,1,0)*AA$170</f>
        <v/>
      </c>
      <c r="AB187" s="32">
        <f>IF(AB160,1,0)*AB$170</f>
        <v/>
      </c>
      <c r="AC187" s="32">
        <f>IF(AC160,1,0)*AC$170</f>
        <v/>
      </c>
      <c r="AD187" s="33">
        <f>SHADOWSHARE(AD160,AD$170)</f>
        <v/>
      </c>
      <c r="AE187" s="30">
        <f>LOWER(Settings!$C$4)&amp;".mit."&amp;$A187&amp;IF($C187="","","."&amp;$C187&amp;"."&amp;$B187)&amp;IF(INDEX(Variables!$D$5:$D$105,MATCH($A187,Variables!$A$5:$A$105,0))="","","."&amp;INDEX(Variables!$D$5:$D$105,MATCH($A187,Variables!$A$5:$A$105,0)))&amp;"."&amp;AE$5</f>
        <v/>
      </c>
      <c r="AF187" s="31">
        <f>IF(AF160,1,0)*AF$170</f>
        <v/>
      </c>
      <c r="AG187" s="32">
        <f>IF(AG160,1,0)*AG$170</f>
        <v/>
      </c>
      <c r="AH187" s="32">
        <f>IF(AH160,1,0)*AH$170</f>
        <v/>
      </c>
      <c r="AI187" s="32">
        <f>IF(AI160,1,0)*AI$170</f>
        <v/>
      </c>
      <c r="AJ187" s="32">
        <f>IF(AJ160,1,0)*AJ$170</f>
        <v/>
      </c>
      <c r="AK187" s="32">
        <f>IF(AK160,1,0)*AK$170</f>
        <v/>
      </c>
      <c r="AL187" s="32">
        <f>IF(AL160,1,0)*AL$170</f>
        <v/>
      </c>
      <c r="AM187" s="32">
        <f>IF(AM160,1,0)*AM$170</f>
        <v/>
      </c>
      <c r="AN187" s="32">
        <f>IF(AN160,1,0)*AN$170</f>
        <v/>
      </c>
      <c r="AO187" s="32">
        <f>IF(AO160,1,0)*AO$170</f>
        <v/>
      </c>
      <c r="AP187" s="32">
        <f>IF(AP160,1,0)*AP$170</f>
        <v/>
      </c>
      <c r="AQ187" s="32">
        <f>IF(AQ160,1,0)*AQ$170</f>
        <v/>
      </c>
      <c r="AR187" s="32">
        <f>IF(AR160,1,0)*AR$170</f>
        <v/>
      </c>
      <c r="AS187" s="32">
        <f>IF(AS160,1,0)*AS$170</f>
        <v/>
      </c>
      <c r="AT187" s="32">
        <f>IF(AT160,1,0)*AT$170</f>
        <v/>
      </c>
      <c r="AU187" s="32">
        <f>IF(AU160,1,0)*AU$170</f>
        <v/>
      </c>
      <c r="AV187" s="32">
        <f>IF(AV160,1,0)*AV$170</f>
        <v/>
      </c>
      <c r="AW187" s="32">
        <f>IF(AW160,1,0)*AW$170</f>
        <v/>
      </c>
      <c r="AX187" s="33">
        <f>SHADOWSHARE(AX160,AX$170)</f>
        <v/>
      </c>
    </row>
    <row r="188" hidden="1" outlineLevel="1">
      <c r="A188" s="9" t="inlineStr">
        <is>
          <t>ssc</t>
        </is>
      </c>
      <c r="B188" s="9" t="inlineStr">
        <is>
          <t>all</t>
        </is>
      </c>
      <c r="C188" s="9" t="inlineStr">
        <is>
          <t>irn</t>
        </is>
      </c>
      <c r="H188" s="9">
        <f>INDEX(Variables!$B$5:$B$105,MATCH($A188,Variables!$A$5:$A$105,0))&amp;IF($C188="",""," | "&amp;INDEX(Mapping!$B$5:$B$26,MATCH($C188,Mapping!$A$5:$A$26,0))&amp;" | "&amp;INDEX(Mapping!$B$30:$B$41,MATCH($B188,Mapping!$A$30:$A$41,0)))</f>
        <v/>
      </c>
      <c r="I188" s="9">
        <f>INDEX(Variables!$C$5:$C$105,MATCH($A188,Variables!$A$5:$A$105,0))</f>
        <v/>
      </c>
      <c r="J188" s="9">
        <f>INDEX(Variables!$E$5:$E$105,MATCH($A188,Variables!$A$5:$A$105,0))</f>
        <v/>
      </c>
      <c r="K188" s="30">
        <f>LOWER(Settings!$C$4)&amp;".mit."&amp;$A188&amp;IF($C188="","","."&amp;$C188&amp;"."&amp;$B188)&amp;IF(INDEX(Variables!$D$5:$D$105,MATCH($A188,Variables!$A$5:$A$105,0))="","","."&amp;INDEX(Variables!$D$5:$D$105,MATCH($A188,Variables!$A$5:$A$105,0)))&amp;"."&amp;K$5</f>
        <v/>
      </c>
      <c r="L188" s="31">
        <f>IF(L161,1,0)*L$170</f>
        <v/>
      </c>
      <c r="M188" s="32">
        <f>IF(M161,1,0)*M$170</f>
        <v/>
      </c>
      <c r="N188" s="32">
        <f>IF(N161,1,0)*N$170</f>
        <v/>
      </c>
      <c r="O188" s="32">
        <f>IF(O161,1,0)*O$170</f>
        <v/>
      </c>
      <c r="P188" s="32">
        <f>IF(P161,1,0)*P$170</f>
        <v/>
      </c>
      <c r="Q188" s="32">
        <f>IF(Q161,1,0)*Q$170</f>
        <v/>
      </c>
      <c r="R188" s="32">
        <f>IF(R161,1,0)*R$170</f>
        <v/>
      </c>
      <c r="S188" s="32">
        <f>IF(S161,1,0)*S$170</f>
        <v/>
      </c>
      <c r="T188" s="32">
        <f>IF(T161,1,0)*T$170</f>
        <v/>
      </c>
      <c r="U188" s="32">
        <f>IF(U161,1,0)*U$170</f>
        <v/>
      </c>
      <c r="V188" s="32">
        <f>IF(V161,1,0)*V$170</f>
        <v/>
      </c>
      <c r="W188" s="32">
        <f>IF(W161,1,0)*W$170</f>
        <v/>
      </c>
      <c r="X188" s="32">
        <f>IF(X161,1,0)*X$170</f>
        <v/>
      </c>
      <c r="Y188" s="32">
        <f>IF(Y161,1,0)*Y$170</f>
        <v/>
      </c>
      <c r="Z188" s="32">
        <f>IF(Z161,1,0)*Z$170</f>
        <v/>
      </c>
      <c r="AA188" s="32">
        <f>IF(AA161,1,0)*AA$170</f>
        <v/>
      </c>
      <c r="AB188" s="32">
        <f>IF(AB161,1,0)*AB$170</f>
        <v/>
      </c>
      <c r="AC188" s="32">
        <f>IF(AC161,1,0)*AC$170</f>
        <v/>
      </c>
      <c r="AD188" s="33">
        <f>SHADOWSHARE(AD161,AD$170)</f>
        <v/>
      </c>
      <c r="AE188" s="30">
        <f>LOWER(Settings!$C$4)&amp;".mit."&amp;$A188&amp;IF($C188="","","."&amp;$C188&amp;"."&amp;$B188)&amp;IF(INDEX(Variables!$D$5:$D$105,MATCH($A188,Variables!$A$5:$A$105,0))="","","."&amp;INDEX(Variables!$D$5:$D$105,MATCH($A188,Variables!$A$5:$A$105,0)))&amp;"."&amp;AE$5</f>
        <v/>
      </c>
      <c r="AF188" s="31">
        <f>IF(AF161,1,0)*AF$170</f>
        <v/>
      </c>
      <c r="AG188" s="32">
        <f>IF(AG161,1,0)*AG$170</f>
        <v/>
      </c>
      <c r="AH188" s="32">
        <f>IF(AH161,1,0)*AH$170</f>
        <v/>
      </c>
      <c r="AI188" s="32">
        <f>IF(AI161,1,0)*AI$170</f>
        <v/>
      </c>
      <c r="AJ188" s="32">
        <f>IF(AJ161,1,0)*AJ$170</f>
        <v/>
      </c>
      <c r="AK188" s="32">
        <f>IF(AK161,1,0)*AK$170</f>
        <v/>
      </c>
      <c r="AL188" s="32">
        <f>IF(AL161,1,0)*AL$170</f>
        <v/>
      </c>
      <c r="AM188" s="32">
        <f>IF(AM161,1,0)*AM$170</f>
        <v/>
      </c>
      <c r="AN188" s="32">
        <f>IF(AN161,1,0)*AN$170</f>
        <v/>
      </c>
      <c r="AO188" s="32">
        <f>IF(AO161,1,0)*AO$170</f>
        <v/>
      </c>
      <c r="AP188" s="32">
        <f>IF(AP161,1,0)*AP$170</f>
        <v/>
      </c>
      <c r="AQ188" s="32">
        <f>IF(AQ161,1,0)*AQ$170</f>
        <v/>
      </c>
      <c r="AR188" s="32">
        <f>IF(AR161,1,0)*AR$170</f>
        <v/>
      </c>
      <c r="AS188" s="32">
        <f>IF(AS161,1,0)*AS$170</f>
        <v/>
      </c>
      <c r="AT188" s="32">
        <f>IF(AT161,1,0)*AT$170</f>
        <v/>
      </c>
      <c r="AU188" s="32">
        <f>IF(AU161,1,0)*AU$170</f>
        <v/>
      </c>
      <c r="AV188" s="32">
        <f>IF(AV161,1,0)*AV$170</f>
        <v/>
      </c>
      <c r="AW188" s="32">
        <f>IF(AW161,1,0)*AW$170</f>
        <v/>
      </c>
      <c r="AX188" s="33">
        <f>SHADOWSHARE(AX161,AX$170)</f>
        <v/>
      </c>
    </row>
    <row r="189" hidden="1" outlineLevel="1">
      <c r="A189" s="9" t="inlineStr">
        <is>
          <t>ssc</t>
        </is>
      </c>
      <c r="B189" s="9" t="inlineStr">
        <is>
          <t>all</t>
        </is>
      </c>
      <c r="C189" s="9" t="inlineStr">
        <is>
          <t>nfm</t>
        </is>
      </c>
      <c r="H189" s="9">
        <f>INDEX(Variables!$B$5:$B$105,MATCH($A189,Variables!$A$5:$A$105,0))&amp;IF($C189="",""," | "&amp;INDEX(Mapping!$B$5:$B$26,MATCH($C189,Mapping!$A$5:$A$26,0))&amp;" | "&amp;INDEX(Mapping!$B$30:$B$41,MATCH($B189,Mapping!$A$30:$A$41,0)))</f>
        <v/>
      </c>
      <c r="I189" s="9">
        <f>INDEX(Variables!$C$5:$C$105,MATCH($A189,Variables!$A$5:$A$105,0))</f>
        <v/>
      </c>
      <c r="J189" s="9">
        <f>INDEX(Variables!$E$5:$E$105,MATCH($A189,Variables!$A$5:$A$105,0))</f>
        <v/>
      </c>
      <c r="K189" s="30">
        <f>LOWER(Settings!$C$4)&amp;".mit."&amp;$A189&amp;IF($C189="","","."&amp;$C189&amp;"."&amp;$B189)&amp;IF(INDEX(Variables!$D$5:$D$105,MATCH($A189,Variables!$A$5:$A$105,0))="","","."&amp;INDEX(Variables!$D$5:$D$105,MATCH($A189,Variables!$A$5:$A$105,0)))&amp;"."&amp;K$5</f>
        <v/>
      </c>
      <c r="L189" s="31">
        <f>IF(L162,1,0)*L$170</f>
        <v/>
      </c>
      <c r="M189" s="32">
        <f>IF(M162,1,0)*M$170</f>
        <v/>
      </c>
      <c r="N189" s="32">
        <f>IF(N162,1,0)*N$170</f>
        <v/>
      </c>
      <c r="O189" s="32">
        <f>IF(O162,1,0)*O$170</f>
        <v/>
      </c>
      <c r="P189" s="32">
        <f>IF(P162,1,0)*P$170</f>
        <v/>
      </c>
      <c r="Q189" s="32">
        <f>IF(Q162,1,0)*Q$170</f>
        <v/>
      </c>
      <c r="R189" s="32">
        <f>IF(R162,1,0)*R$170</f>
        <v/>
      </c>
      <c r="S189" s="32">
        <f>IF(S162,1,0)*S$170</f>
        <v/>
      </c>
      <c r="T189" s="32">
        <f>IF(T162,1,0)*T$170</f>
        <v/>
      </c>
      <c r="U189" s="32">
        <f>IF(U162,1,0)*U$170</f>
        <v/>
      </c>
      <c r="V189" s="32">
        <f>IF(V162,1,0)*V$170</f>
        <v/>
      </c>
      <c r="W189" s="32">
        <f>IF(W162,1,0)*W$170</f>
        <v/>
      </c>
      <c r="X189" s="32">
        <f>IF(X162,1,0)*X$170</f>
        <v/>
      </c>
      <c r="Y189" s="32">
        <f>IF(Y162,1,0)*Y$170</f>
        <v/>
      </c>
      <c r="Z189" s="32">
        <f>IF(Z162,1,0)*Z$170</f>
        <v/>
      </c>
      <c r="AA189" s="32">
        <f>IF(AA162,1,0)*AA$170</f>
        <v/>
      </c>
      <c r="AB189" s="32">
        <f>IF(AB162,1,0)*AB$170</f>
        <v/>
      </c>
      <c r="AC189" s="32">
        <f>IF(AC162,1,0)*AC$170</f>
        <v/>
      </c>
      <c r="AD189" s="33">
        <f>SHADOWSHARE(AD162,AD$170)</f>
        <v/>
      </c>
      <c r="AE189" s="30">
        <f>LOWER(Settings!$C$4)&amp;".mit."&amp;$A189&amp;IF($C189="","","."&amp;$C189&amp;"."&amp;$B189)&amp;IF(INDEX(Variables!$D$5:$D$105,MATCH($A189,Variables!$A$5:$A$105,0))="","","."&amp;INDEX(Variables!$D$5:$D$105,MATCH($A189,Variables!$A$5:$A$105,0)))&amp;"."&amp;AE$5</f>
        <v/>
      </c>
      <c r="AF189" s="31">
        <f>IF(AF162,1,0)*AF$170</f>
        <v/>
      </c>
      <c r="AG189" s="32">
        <f>IF(AG162,1,0)*AG$170</f>
        <v/>
      </c>
      <c r="AH189" s="32">
        <f>IF(AH162,1,0)*AH$170</f>
        <v/>
      </c>
      <c r="AI189" s="32">
        <f>IF(AI162,1,0)*AI$170</f>
        <v/>
      </c>
      <c r="AJ189" s="32">
        <f>IF(AJ162,1,0)*AJ$170</f>
        <v/>
      </c>
      <c r="AK189" s="32">
        <f>IF(AK162,1,0)*AK$170</f>
        <v/>
      </c>
      <c r="AL189" s="32">
        <f>IF(AL162,1,0)*AL$170</f>
        <v/>
      </c>
      <c r="AM189" s="32">
        <f>IF(AM162,1,0)*AM$170</f>
        <v/>
      </c>
      <c r="AN189" s="32">
        <f>IF(AN162,1,0)*AN$170</f>
        <v/>
      </c>
      <c r="AO189" s="32">
        <f>IF(AO162,1,0)*AO$170</f>
        <v/>
      </c>
      <c r="AP189" s="32">
        <f>IF(AP162,1,0)*AP$170</f>
        <v/>
      </c>
      <c r="AQ189" s="32">
        <f>IF(AQ162,1,0)*AQ$170</f>
        <v/>
      </c>
      <c r="AR189" s="32">
        <f>IF(AR162,1,0)*AR$170</f>
        <v/>
      </c>
      <c r="AS189" s="32">
        <f>IF(AS162,1,0)*AS$170</f>
        <v/>
      </c>
      <c r="AT189" s="32">
        <f>IF(AT162,1,0)*AT$170</f>
        <v/>
      </c>
      <c r="AU189" s="32">
        <f>IF(AU162,1,0)*AU$170</f>
        <v/>
      </c>
      <c r="AV189" s="32">
        <f>IF(AV162,1,0)*AV$170</f>
        <v/>
      </c>
      <c r="AW189" s="32">
        <f>IF(AW162,1,0)*AW$170</f>
        <v/>
      </c>
      <c r="AX189" s="33">
        <f>SHADOWSHARE(AX162,AX$170)</f>
        <v/>
      </c>
    </row>
    <row r="190" hidden="1" outlineLevel="1">
      <c r="A190" s="9" t="inlineStr">
        <is>
          <t>ssc</t>
        </is>
      </c>
      <c r="B190" s="9" t="inlineStr">
        <is>
          <t>all</t>
        </is>
      </c>
      <c r="C190" s="9" t="inlineStr">
        <is>
          <t>mac</t>
        </is>
      </c>
      <c r="H190" s="9">
        <f>INDEX(Variables!$B$5:$B$105,MATCH($A190,Variables!$A$5:$A$105,0))&amp;IF($C190="",""," | "&amp;INDEX(Mapping!$B$5:$B$26,MATCH($C190,Mapping!$A$5:$A$26,0))&amp;" | "&amp;INDEX(Mapping!$B$30:$B$41,MATCH($B190,Mapping!$A$30:$A$41,0)))</f>
        <v/>
      </c>
      <c r="I190" s="9">
        <f>INDEX(Variables!$C$5:$C$105,MATCH($A190,Variables!$A$5:$A$105,0))</f>
        <v/>
      </c>
      <c r="J190" s="9">
        <f>INDEX(Variables!$E$5:$E$105,MATCH($A190,Variables!$A$5:$A$105,0))</f>
        <v/>
      </c>
      <c r="K190" s="30">
        <f>LOWER(Settings!$C$4)&amp;".mit."&amp;$A190&amp;IF($C190="","","."&amp;$C190&amp;"."&amp;$B190)&amp;IF(INDEX(Variables!$D$5:$D$105,MATCH($A190,Variables!$A$5:$A$105,0))="","","."&amp;INDEX(Variables!$D$5:$D$105,MATCH($A190,Variables!$A$5:$A$105,0)))&amp;"."&amp;K$5</f>
        <v/>
      </c>
      <c r="L190" s="31">
        <f>IF(L163,1,0)*L$170</f>
        <v/>
      </c>
      <c r="M190" s="32">
        <f>IF(M163,1,0)*M$170</f>
        <v/>
      </c>
      <c r="N190" s="32">
        <f>IF(N163,1,0)*N$170</f>
        <v/>
      </c>
      <c r="O190" s="32">
        <f>IF(O163,1,0)*O$170</f>
        <v/>
      </c>
      <c r="P190" s="32">
        <f>IF(P163,1,0)*P$170</f>
        <v/>
      </c>
      <c r="Q190" s="32">
        <f>IF(Q163,1,0)*Q$170</f>
        <v/>
      </c>
      <c r="R190" s="32">
        <f>IF(R163,1,0)*R$170</f>
        <v/>
      </c>
      <c r="S190" s="32">
        <f>IF(S163,1,0)*S$170</f>
        <v/>
      </c>
      <c r="T190" s="32">
        <f>IF(T163,1,0)*T$170</f>
        <v/>
      </c>
      <c r="U190" s="32">
        <f>IF(U163,1,0)*U$170</f>
        <v/>
      </c>
      <c r="V190" s="32">
        <f>IF(V163,1,0)*V$170</f>
        <v/>
      </c>
      <c r="W190" s="32">
        <f>IF(W163,1,0)*W$170</f>
        <v/>
      </c>
      <c r="X190" s="32">
        <f>IF(X163,1,0)*X$170</f>
        <v/>
      </c>
      <c r="Y190" s="32">
        <f>IF(Y163,1,0)*Y$170</f>
        <v/>
      </c>
      <c r="Z190" s="32">
        <f>IF(Z163,1,0)*Z$170</f>
        <v/>
      </c>
      <c r="AA190" s="32">
        <f>IF(AA163,1,0)*AA$170</f>
        <v/>
      </c>
      <c r="AB190" s="32">
        <f>IF(AB163,1,0)*AB$170</f>
        <v/>
      </c>
      <c r="AC190" s="32">
        <f>IF(AC163,1,0)*AC$170</f>
        <v/>
      </c>
      <c r="AD190" s="33">
        <f>SHADOWSHARE(AD163,AD$170)</f>
        <v/>
      </c>
      <c r="AE190" s="30">
        <f>LOWER(Settings!$C$4)&amp;".mit."&amp;$A190&amp;IF($C190="","","."&amp;$C190&amp;"."&amp;$B190)&amp;IF(INDEX(Variables!$D$5:$D$105,MATCH($A190,Variables!$A$5:$A$105,0))="","","."&amp;INDEX(Variables!$D$5:$D$105,MATCH($A190,Variables!$A$5:$A$105,0)))&amp;"."&amp;AE$5</f>
        <v/>
      </c>
      <c r="AF190" s="31">
        <f>IF(AF163,1,0)*AF$170</f>
        <v/>
      </c>
      <c r="AG190" s="32">
        <f>IF(AG163,1,0)*AG$170</f>
        <v/>
      </c>
      <c r="AH190" s="32">
        <f>IF(AH163,1,0)*AH$170</f>
        <v/>
      </c>
      <c r="AI190" s="32">
        <f>IF(AI163,1,0)*AI$170</f>
        <v/>
      </c>
      <c r="AJ190" s="32">
        <f>IF(AJ163,1,0)*AJ$170</f>
        <v/>
      </c>
      <c r="AK190" s="32">
        <f>IF(AK163,1,0)*AK$170</f>
        <v/>
      </c>
      <c r="AL190" s="32">
        <f>IF(AL163,1,0)*AL$170</f>
        <v/>
      </c>
      <c r="AM190" s="32">
        <f>IF(AM163,1,0)*AM$170</f>
        <v/>
      </c>
      <c r="AN190" s="32">
        <f>IF(AN163,1,0)*AN$170</f>
        <v/>
      </c>
      <c r="AO190" s="32">
        <f>IF(AO163,1,0)*AO$170</f>
        <v/>
      </c>
      <c r="AP190" s="32">
        <f>IF(AP163,1,0)*AP$170</f>
        <v/>
      </c>
      <c r="AQ190" s="32">
        <f>IF(AQ163,1,0)*AQ$170</f>
        <v/>
      </c>
      <c r="AR190" s="32">
        <f>IF(AR163,1,0)*AR$170</f>
        <v/>
      </c>
      <c r="AS190" s="32">
        <f>IF(AS163,1,0)*AS$170</f>
        <v/>
      </c>
      <c r="AT190" s="32">
        <f>IF(AT163,1,0)*AT$170</f>
        <v/>
      </c>
      <c r="AU190" s="32">
        <f>IF(AU163,1,0)*AU$170</f>
        <v/>
      </c>
      <c r="AV190" s="32">
        <f>IF(AV163,1,0)*AV$170</f>
        <v/>
      </c>
      <c r="AW190" s="32">
        <f>IF(AW163,1,0)*AW$170</f>
        <v/>
      </c>
      <c r="AX190" s="33">
        <f>SHADOWSHARE(AX163,AX$170)</f>
        <v/>
      </c>
    </row>
    <row r="191" hidden="1" outlineLevel="1">
      <c r="A191" s="9" t="inlineStr">
        <is>
          <t>ssc</t>
        </is>
      </c>
      <c r="B191" s="9" t="inlineStr">
        <is>
          <t>all</t>
        </is>
      </c>
      <c r="C191" s="9" t="inlineStr">
        <is>
          <t>cem</t>
        </is>
      </c>
      <c r="H191" s="9">
        <f>INDEX(Variables!$B$5:$B$105,MATCH($A191,Variables!$A$5:$A$105,0))&amp;IF($C191="",""," | "&amp;INDEX(Mapping!$B$5:$B$26,MATCH($C191,Mapping!$A$5:$A$26,0))&amp;" | "&amp;INDEX(Mapping!$B$30:$B$41,MATCH($B191,Mapping!$A$30:$A$41,0)))</f>
        <v/>
      </c>
      <c r="I191" s="9">
        <f>INDEX(Variables!$C$5:$C$105,MATCH($A191,Variables!$A$5:$A$105,0))</f>
        <v/>
      </c>
      <c r="J191" s="9">
        <f>INDEX(Variables!$E$5:$E$105,MATCH($A191,Variables!$A$5:$A$105,0))</f>
        <v/>
      </c>
      <c r="K191" s="30">
        <f>LOWER(Settings!$C$4)&amp;".mit."&amp;$A191&amp;IF($C191="","","."&amp;$C191&amp;"."&amp;$B191)&amp;IF(INDEX(Variables!$D$5:$D$105,MATCH($A191,Variables!$A$5:$A$105,0))="","","."&amp;INDEX(Variables!$D$5:$D$105,MATCH($A191,Variables!$A$5:$A$105,0)))&amp;"."&amp;K$5</f>
        <v/>
      </c>
      <c r="L191" s="31">
        <f>IF(L164,1,0)*L$170</f>
        <v/>
      </c>
      <c r="M191" s="32">
        <f>IF(M164,1,0)*M$170</f>
        <v/>
      </c>
      <c r="N191" s="32">
        <f>IF(N164,1,0)*N$170</f>
        <v/>
      </c>
      <c r="O191" s="32">
        <f>IF(O164,1,0)*O$170</f>
        <v/>
      </c>
      <c r="P191" s="32">
        <f>IF(P164,1,0)*P$170</f>
        <v/>
      </c>
      <c r="Q191" s="32">
        <f>IF(Q164,1,0)*Q$170</f>
        <v/>
      </c>
      <c r="R191" s="32">
        <f>IF(R164,1,0)*R$170</f>
        <v/>
      </c>
      <c r="S191" s="32">
        <f>IF(S164,1,0)*S$170</f>
        <v/>
      </c>
      <c r="T191" s="32">
        <f>IF(T164,1,0)*T$170</f>
        <v/>
      </c>
      <c r="U191" s="32">
        <f>IF(U164,1,0)*U$170</f>
        <v/>
      </c>
      <c r="V191" s="32">
        <f>IF(V164,1,0)*V$170</f>
        <v/>
      </c>
      <c r="W191" s="32">
        <f>IF(W164,1,0)*W$170</f>
        <v/>
      </c>
      <c r="X191" s="32">
        <f>IF(X164,1,0)*X$170</f>
        <v/>
      </c>
      <c r="Y191" s="32">
        <f>IF(Y164,1,0)*Y$170</f>
        <v/>
      </c>
      <c r="Z191" s="32">
        <f>IF(Z164,1,0)*Z$170</f>
        <v/>
      </c>
      <c r="AA191" s="32">
        <f>IF(AA164,1,0)*AA$170</f>
        <v/>
      </c>
      <c r="AB191" s="32">
        <f>IF(AB164,1,0)*AB$170</f>
        <v/>
      </c>
      <c r="AC191" s="32">
        <f>IF(AC164,1,0)*AC$170</f>
        <v/>
      </c>
      <c r="AD191" s="33">
        <f>SHADOWSHARE(AD164,AD$170)</f>
        <v/>
      </c>
      <c r="AE191" s="30">
        <f>LOWER(Settings!$C$4)&amp;".mit."&amp;$A191&amp;IF($C191="","","."&amp;$C191&amp;"."&amp;$B191)&amp;IF(INDEX(Variables!$D$5:$D$105,MATCH($A191,Variables!$A$5:$A$105,0))="","","."&amp;INDEX(Variables!$D$5:$D$105,MATCH($A191,Variables!$A$5:$A$105,0)))&amp;"."&amp;AE$5</f>
        <v/>
      </c>
      <c r="AF191" s="31">
        <f>IF(AF164,1,0)*AF$170</f>
        <v/>
      </c>
      <c r="AG191" s="32">
        <f>IF(AG164,1,0)*AG$170</f>
        <v/>
      </c>
      <c r="AH191" s="32">
        <f>IF(AH164,1,0)*AH$170</f>
        <v/>
      </c>
      <c r="AI191" s="32">
        <f>IF(AI164,1,0)*AI$170</f>
        <v/>
      </c>
      <c r="AJ191" s="32">
        <f>IF(AJ164,1,0)*AJ$170</f>
        <v/>
      </c>
      <c r="AK191" s="32">
        <f>IF(AK164,1,0)*AK$170</f>
        <v/>
      </c>
      <c r="AL191" s="32">
        <f>IF(AL164,1,0)*AL$170</f>
        <v/>
      </c>
      <c r="AM191" s="32">
        <f>IF(AM164,1,0)*AM$170</f>
        <v/>
      </c>
      <c r="AN191" s="32">
        <f>IF(AN164,1,0)*AN$170</f>
        <v/>
      </c>
      <c r="AO191" s="32">
        <f>IF(AO164,1,0)*AO$170</f>
        <v/>
      </c>
      <c r="AP191" s="32">
        <f>IF(AP164,1,0)*AP$170</f>
        <v/>
      </c>
      <c r="AQ191" s="32">
        <f>IF(AQ164,1,0)*AQ$170</f>
        <v/>
      </c>
      <c r="AR191" s="32">
        <f>IF(AR164,1,0)*AR$170</f>
        <v/>
      </c>
      <c r="AS191" s="32">
        <f>IF(AS164,1,0)*AS$170</f>
        <v/>
      </c>
      <c r="AT191" s="32">
        <f>IF(AT164,1,0)*AT$170</f>
        <v/>
      </c>
      <c r="AU191" s="32">
        <f>IF(AU164,1,0)*AU$170</f>
        <v/>
      </c>
      <c r="AV191" s="32">
        <f>IF(AV164,1,0)*AV$170</f>
        <v/>
      </c>
      <c r="AW191" s="32">
        <f>IF(AW164,1,0)*AW$170</f>
        <v/>
      </c>
      <c r="AX191" s="33">
        <f>SHADOWSHARE(AX164,AX$170)</f>
        <v/>
      </c>
    </row>
    <row r="192" hidden="1" outlineLevel="1">
      <c r="A192" s="9" t="inlineStr">
        <is>
          <t>ssc</t>
        </is>
      </c>
      <c r="B192" s="9" t="inlineStr">
        <is>
          <t>all</t>
        </is>
      </c>
      <c r="C192" s="9" t="inlineStr">
        <is>
          <t>omn</t>
        </is>
      </c>
      <c r="H192" s="9">
        <f>INDEX(Variables!$B$5:$B$105,MATCH($A192,Variables!$A$5:$A$105,0))&amp;IF($C192="",""," | "&amp;INDEX(Mapping!$B$5:$B$26,MATCH($C192,Mapping!$A$5:$A$26,0))&amp;" | "&amp;INDEX(Mapping!$B$30:$B$41,MATCH($B192,Mapping!$A$30:$A$41,0)))</f>
        <v/>
      </c>
      <c r="I192" s="9">
        <f>INDEX(Variables!$C$5:$C$105,MATCH($A192,Variables!$A$5:$A$105,0))</f>
        <v/>
      </c>
      <c r="J192" s="9">
        <f>INDEX(Variables!$E$5:$E$105,MATCH($A192,Variables!$A$5:$A$105,0))</f>
        <v/>
      </c>
      <c r="K192" s="30">
        <f>LOWER(Settings!$C$4)&amp;".mit."&amp;$A192&amp;IF($C192="","","."&amp;$C192&amp;"."&amp;$B192)&amp;IF(INDEX(Variables!$D$5:$D$105,MATCH($A192,Variables!$A$5:$A$105,0))="","","."&amp;INDEX(Variables!$D$5:$D$105,MATCH($A192,Variables!$A$5:$A$105,0)))&amp;"."&amp;K$5</f>
        <v/>
      </c>
      <c r="L192" s="31">
        <f>IF(L165,1,0)*L$170</f>
        <v/>
      </c>
      <c r="M192" s="32">
        <f>IF(M165,1,0)*M$170</f>
        <v/>
      </c>
      <c r="N192" s="32">
        <f>IF(N165,1,0)*N$170</f>
        <v/>
      </c>
      <c r="O192" s="32">
        <f>IF(O165,1,0)*O$170</f>
        <v/>
      </c>
      <c r="P192" s="32">
        <f>IF(P165,1,0)*P$170</f>
        <v/>
      </c>
      <c r="Q192" s="32">
        <f>IF(Q165,1,0)*Q$170</f>
        <v/>
      </c>
      <c r="R192" s="32">
        <f>IF(R165,1,0)*R$170</f>
        <v/>
      </c>
      <c r="S192" s="32">
        <f>IF(S165,1,0)*S$170</f>
        <v/>
      </c>
      <c r="T192" s="32">
        <f>IF(T165,1,0)*T$170</f>
        <v/>
      </c>
      <c r="U192" s="32">
        <f>IF(U165,1,0)*U$170</f>
        <v/>
      </c>
      <c r="V192" s="32">
        <f>IF(V165,1,0)*V$170</f>
        <v/>
      </c>
      <c r="W192" s="32">
        <f>IF(W165,1,0)*W$170</f>
        <v/>
      </c>
      <c r="X192" s="32">
        <f>IF(X165,1,0)*X$170</f>
        <v/>
      </c>
      <c r="Y192" s="32">
        <f>IF(Y165,1,0)*Y$170</f>
        <v/>
      </c>
      <c r="Z192" s="32">
        <f>IF(Z165,1,0)*Z$170</f>
        <v/>
      </c>
      <c r="AA192" s="32">
        <f>IF(AA165,1,0)*AA$170</f>
        <v/>
      </c>
      <c r="AB192" s="32">
        <f>IF(AB165,1,0)*AB$170</f>
        <v/>
      </c>
      <c r="AC192" s="32">
        <f>IF(AC165,1,0)*AC$170</f>
        <v/>
      </c>
      <c r="AD192" s="33">
        <f>SHADOWSHARE(AD165,AD$170)</f>
        <v/>
      </c>
      <c r="AE192" s="30">
        <f>LOWER(Settings!$C$4)&amp;".mit."&amp;$A192&amp;IF($C192="","","."&amp;$C192&amp;"."&amp;$B192)&amp;IF(INDEX(Variables!$D$5:$D$105,MATCH($A192,Variables!$A$5:$A$105,0))="","","."&amp;INDEX(Variables!$D$5:$D$105,MATCH($A192,Variables!$A$5:$A$105,0)))&amp;"."&amp;AE$5</f>
        <v/>
      </c>
      <c r="AF192" s="31">
        <f>IF(AF165,1,0)*AF$170</f>
        <v/>
      </c>
      <c r="AG192" s="32">
        <f>IF(AG165,1,0)*AG$170</f>
        <v/>
      </c>
      <c r="AH192" s="32">
        <f>IF(AH165,1,0)*AH$170</f>
        <v/>
      </c>
      <c r="AI192" s="32">
        <f>IF(AI165,1,0)*AI$170</f>
        <v/>
      </c>
      <c r="AJ192" s="32">
        <f>IF(AJ165,1,0)*AJ$170</f>
        <v/>
      </c>
      <c r="AK192" s="32">
        <f>IF(AK165,1,0)*AK$170</f>
        <v/>
      </c>
      <c r="AL192" s="32">
        <f>IF(AL165,1,0)*AL$170</f>
        <v/>
      </c>
      <c r="AM192" s="32">
        <f>IF(AM165,1,0)*AM$170</f>
        <v/>
      </c>
      <c r="AN192" s="32">
        <f>IF(AN165,1,0)*AN$170</f>
        <v/>
      </c>
      <c r="AO192" s="32">
        <f>IF(AO165,1,0)*AO$170</f>
        <v/>
      </c>
      <c r="AP192" s="32">
        <f>IF(AP165,1,0)*AP$170</f>
        <v/>
      </c>
      <c r="AQ192" s="32">
        <f>IF(AQ165,1,0)*AQ$170</f>
        <v/>
      </c>
      <c r="AR192" s="32">
        <f>IF(AR165,1,0)*AR$170</f>
        <v/>
      </c>
      <c r="AS192" s="32">
        <f>IF(AS165,1,0)*AS$170</f>
        <v/>
      </c>
      <c r="AT192" s="32">
        <f>IF(AT165,1,0)*AT$170</f>
        <v/>
      </c>
      <c r="AU192" s="32">
        <f>IF(AU165,1,0)*AU$170</f>
        <v/>
      </c>
      <c r="AV192" s="32">
        <f>IF(AV165,1,0)*AV$170</f>
        <v/>
      </c>
      <c r="AW192" s="32">
        <f>IF(AW165,1,0)*AW$170</f>
        <v/>
      </c>
      <c r="AX192" s="33">
        <f>SHADOWSHARE(AX165,AX$170)</f>
        <v/>
      </c>
    </row>
    <row r="193" hidden="1" outlineLevel="1">
      <c r="A193" s="9" t="inlineStr">
        <is>
          <t>ssc</t>
        </is>
      </c>
      <c r="B193" s="9" t="inlineStr">
        <is>
          <t>all</t>
        </is>
      </c>
      <c r="C193" s="9" t="inlineStr">
        <is>
          <t>cst</t>
        </is>
      </c>
      <c r="H193" s="9">
        <f>INDEX(Variables!$B$5:$B$105,MATCH($A193,Variables!$A$5:$A$105,0))&amp;IF($C193="",""," | "&amp;INDEX(Mapping!$B$5:$B$26,MATCH($C193,Mapping!$A$5:$A$26,0))&amp;" | "&amp;INDEX(Mapping!$B$30:$B$41,MATCH($B193,Mapping!$A$30:$A$41,0)))</f>
        <v/>
      </c>
      <c r="I193" s="9">
        <f>INDEX(Variables!$C$5:$C$105,MATCH($A193,Variables!$A$5:$A$105,0))</f>
        <v/>
      </c>
      <c r="J193" s="9">
        <f>INDEX(Variables!$E$5:$E$105,MATCH($A193,Variables!$A$5:$A$105,0))</f>
        <v/>
      </c>
      <c r="K193" s="30">
        <f>LOWER(Settings!$C$4)&amp;".mit."&amp;$A193&amp;IF($C193="","","."&amp;$C193&amp;"."&amp;$B193)&amp;IF(INDEX(Variables!$D$5:$D$105,MATCH($A193,Variables!$A$5:$A$105,0))="","","."&amp;INDEX(Variables!$D$5:$D$105,MATCH($A193,Variables!$A$5:$A$105,0)))&amp;"."&amp;K$5</f>
        <v/>
      </c>
      <c r="L193" s="31">
        <f>IF(L166,1,0)*L$170</f>
        <v/>
      </c>
      <c r="M193" s="32">
        <f>IF(M166,1,0)*M$170</f>
        <v/>
      </c>
      <c r="N193" s="32">
        <f>IF(N166,1,0)*N$170</f>
        <v/>
      </c>
      <c r="O193" s="32">
        <f>IF(O166,1,0)*O$170</f>
        <v/>
      </c>
      <c r="P193" s="32">
        <f>IF(P166,1,0)*P$170</f>
        <v/>
      </c>
      <c r="Q193" s="32">
        <f>IF(Q166,1,0)*Q$170</f>
        <v/>
      </c>
      <c r="R193" s="32">
        <f>IF(R166,1,0)*R$170</f>
        <v/>
      </c>
      <c r="S193" s="32">
        <f>IF(S166,1,0)*S$170</f>
        <v/>
      </c>
      <c r="T193" s="32">
        <f>IF(T166,1,0)*T$170</f>
        <v/>
      </c>
      <c r="U193" s="32">
        <f>IF(U166,1,0)*U$170</f>
        <v/>
      </c>
      <c r="V193" s="32">
        <f>IF(V166,1,0)*V$170</f>
        <v/>
      </c>
      <c r="W193" s="32">
        <f>IF(W166,1,0)*W$170</f>
        <v/>
      </c>
      <c r="X193" s="32">
        <f>IF(X166,1,0)*X$170</f>
        <v/>
      </c>
      <c r="Y193" s="32">
        <f>IF(Y166,1,0)*Y$170</f>
        <v/>
      </c>
      <c r="Z193" s="32">
        <f>IF(Z166,1,0)*Z$170</f>
        <v/>
      </c>
      <c r="AA193" s="32">
        <f>IF(AA166,1,0)*AA$170</f>
        <v/>
      </c>
      <c r="AB193" s="32">
        <f>IF(AB166,1,0)*AB$170</f>
        <v/>
      </c>
      <c r="AC193" s="32">
        <f>IF(AC166,1,0)*AC$170</f>
        <v/>
      </c>
      <c r="AD193" s="33">
        <f>SHADOWSHARE(AD166,AD$170)</f>
        <v/>
      </c>
      <c r="AE193" s="30">
        <f>LOWER(Settings!$C$4)&amp;".mit."&amp;$A193&amp;IF($C193="","","."&amp;$C193&amp;"."&amp;$B193)&amp;IF(INDEX(Variables!$D$5:$D$105,MATCH($A193,Variables!$A$5:$A$105,0))="","","."&amp;INDEX(Variables!$D$5:$D$105,MATCH($A193,Variables!$A$5:$A$105,0)))&amp;"."&amp;AE$5</f>
        <v/>
      </c>
      <c r="AF193" s="31">
        <f>IF(AF166,1,0)*AF$170</f>
        <v/>
      </c>
      <c r="AG193" s="32">
        <f>IF(AG166,1,0)*AG$170</f>
        <v/>
      </c>
      <c r="AH193" s="32">
        <f>IF(AH166,1,0)*AH$170</f>
        <v/>
      </c>
      <c r="AI193" s="32">
        <f>IF(AI166,1,0)*AI$170</f>
        <v/>
      </c>
      <c r="AJ193" s="32">
        <f>IF(AJ166,1,0)*AJ$170</f>
        <v/>
      </c>
      <c r="AK193" s="32">
        <f>IF(AK166,1,0)*AK$170</f>
        <v/>
      </c>
      <c r="AL193" s="32">
        <f>IF(AL166,1,0)*AL$170</f>
        <v/>
      </c>
      <c r="AM193" s="32">
        <f>IF(AM166,1,0)*AM$170</f>
        <v/>
      </c>
      <c r="AN193" s="32">
        <f>IF(AN166,1,0)*AN$170</f>
        <v/>
      </c>
      <c r="AO193" s="32">
        <f>IF(AO166,1,0)*AO$170</f>
        <v/>
      </c>
      <c r="AP193" s="32">
        <f>IF(AP166,1,0)*AP$170</f>
        <v/>
      </c>
      <c r="AQ193" s="32">
        <f>IF(AQ166,1,0)*AQ$170</f>
        <v/>
      </c>
      <c r="AR193" s="32">
        <f>IF(AR166,1,0)*AR$170</f>
        <v/>
      </c>
      <c r="AS193" s="32">
        <f>IF(AS166,1,0)*AS$170</f>
        <v/>
      </c>
      <c r="AT193" s="32">
        <f>IF(AT166,1,0)*AT$170</f>
        <v/>
      </c>
      <c r="AU193" s="32">
        <f>IF(AU166,1,0)*AU$170</f>
        <v/>
      </c>
      <c r="AV193" s="32">
        <f>IF(AV166,1,0)*AV$170</f>
        <v/>
      </c>
      <c r="AW193" s="32">
        <f>IF(AW166,1,0)*AW$170</f>
        <v/>
      </c>
      <c r="AX193" s="33">
        <f>SHADOWSHARE(AX166,AX$170)</f>
        <v/>
      </c>
    </row>
    <row r="194" hidden="1" outlineLevel="1">
      <c r="A194" s="9" t="inlineStr">
        <is>
          <t>ssc</t>
        </is>
      </c>
      <c r="B194" s="9" t="inlineStr">
        <is>
          <t>all</t>
        </is>
      </c>
      <c r="C194" s="9" t="inlineStr">
        <is>
          <t>ftr</t>
        </is>
      </c>
      <c r="H194" s="9">
        <f>INDEX(Variables!$B$5:$B$105,MATCH($A194,Variables!$A$5:$A$105,0))&amp;IF($C194="",""," | "&amp;INDEX(Mapping!$B$5:$B$26,MATCH($C194,Mapping!$A$5:$A$26,0))&amp;" | "&amp;INDEX(Mapping!$B$30:$B$41,MATCH($B194,Mapping!$A$30:$A$41,0)))</f>
        <v/>
      </c>
      <c r="I194" s="9">
        <f>INDEX(Variables!$C$5:$C$105,MATCH($A194,Variables!$A$5:$A$105,0))</f>
        <v/>
      </c>
      <c r="J194" s="9">
        <f>INDEX(Variables!$E$5:$E$105,MATCH($A194,Variables!$A$5:$A$105,0))</f>
        <v/>
      </c>
      <c r="K194" s="30">
        <f>LOWER(Settings!$C$4)&amp;".mit."&amp;$A194&amp;IF($C194="","","."&amp;$C194&amp;"."&amp;$B194)&amp;IF(INDEX(Variables!$D$5:$D$105,MATCH($A194,Variables!$A$5:$A$105,0))="","","."&amp;INDEX(Variables!$D$5:$D$105,MATCH($A194,Variables!$A$5:$A$105,0)))&amp;"."&amp;K$5</f>
        <v/>
      </c>
      <c r="L194" s="31">
        <f>IF(L167,1,0)*L$170</f>
        <v/>
      </c>
      <c r="M194" s="32">
        <f>IF(M167,1,0)*M$170</f>
        <v/>
      </c>
      <c r="N194" s="32">
        <f>IF(N167,1,0)*N$170</f>
        <v/>
      </c>
      <c r="O194" s="32">
        <f>IF(O167,1,0)*O$170</f>
        <v/>
      </c>
      <c r="P194" s="32">
        <f>IF(P167,1,0)*P$170</f>
        <v/>
      </c>
      <c r="Q194" s="32">
        <f>IF(Q167,1,0)*Q$170</f>
        <v/>
      </c>
      <c r="R194" s="32">
        <f>IF(R167,1,0)*R$170</f>
        <v/>
      </c>
      <c r="S194" s="32">
        <f>IF(S167,1,0)*S$170</f>
        <v/>
      </c>
      <c r="T194" s="32">
        <f>IF(T167,1,0)*T$170</f>
        <v/>
      </c>
      <c r="U194" s="32">
        <f>IF(U167,1,0)*U$170</f>
        <v/>
      </c>
      <c r="V194" s="32">
        <f>IF(V167,1,0)*V$170</f>
        <v/>
      </c>
      <c r="W194" s="32">
        <f>IF(W167,1,0)*W$170</f>
        <v/>
      </c>
      <c r="X194" s="32">
        <f>IF(X167,1,0)*X$170</f>
        <v/>
      </c>
      <c r="Y194" s="32">
        <f>IF(Y167,1,0)*Y$170</f>
        <v/>
      </c>
      <c r="Z194" s="32">
        <f>IF(Z167,1,0)*Z$170</f>
        <v/>
      </c>
      <c r="AA194" s="32">
        <f>IF(AA167,1,0)*AA$170</f>
        <v/>
      </c>
      <c r="AB194" s="32">
        <f>IF(AB167,1,0)*AB$170</f>
        <v/>
      </c>
      <c r="AC194" s="32">
        <f>IF(AC167,1,0)*AC$170</f>
        <v/>
      </c>
      <c r="AD194" s="33">
        <f>SHADOWSHARE(AD167,AD$170)</f>
        <v/>
      </c>
      <c r="AE194" s="30">
        <f>LOWER(Settings!$C$4)&amp;".mit."&amp;$A194&amp;IF($C194="","","."&amp;$C194&amp;"."&amp;$B194)&amp;IF(INDEX(Variables!$D$5:$D$105,MATCH($A194,Variables!$A$5:$A$105,0))="","","."&amp;INDEX(Variables!$D$5:$D$105,MATCH($A194,Variables!$A$5:$A$105,0)))&amp;"."&amp;AE$5</f>
        <v/>
      </c>
      <c r="AF194" s="31">
        <f>IF(AF167,1,0)*AF$170</f>
        <v/>
      </c>
      <c r="AG194" s="32">
        <f>IF(AG167,1,0)*AG$170</f>
        <v/>
      </c>
      <c r="AH194" s="32">
        <f>IF(AH167,1,0)*AH$170</f>
        <v/>
      </c>
      <c r="AI194" s="32">
        <f>IF(AI167,1,0)*AI$170</f>
        <v/>
      </c>
      <c r="AJ194" s="32">
        <f>IF(AJ167,1,0)*AJ$170</f>
        <v/>
      </c>
      <c r="AK194" s="32">
        <f>IF(AK167,1,0)*AK$170</f>
        <v/>
      </c>
      <c r="AL194" s="32">
        <f>IF(AL167,1,0)*AL$170</f>
        <v/>
      </c>
      <c r="AM194" s="32">
        <f>IF(AM167,1,0)*AM$170</f>
        <v/>
      </c>
      <c r="AN194" s="32">
        <f>IF(AN167,1,0)*AN$170</f>
        <v/>
      </c>
      <c r="AO194" s="32">
        <f>IF(AO167,1,0)*AO$170</f>
        <v/>
      </c>
      <c r="AP194" s="32">
        <f>IF(AP167,1,0)*AP$170</f>
        <v/>
      </c>
      <c r="AQ194" s="32">
        <f>IF(AQ167,1,0)*AQ$170</f>
        <v/>
      </c>
      <c r="AR194" s="32">
        <f>IF(AR167,1,0)*AR$170</f>
        <v/>
      </c>
      <c r="AS194" s="32">
        <f>IF(AS167,1,0)*AS$170</f>
        <v/>
      </c>
      <c r="AT194" s="32">
        <f>IF(AT167,1,0)*AT$170</f>
        <v/>
      </c>
      <c r="AU194" s="32">
        <f>IF(AU167,1,0)*AU$170</f>
        <v/>
      </c>
      <c r="AV194" s="32">
        <f>IF(AV167,1,0)*AV$170</f>
        <v/>
      </c>
      <c r="AW194" s="32">
        <f>IF(AW167,1,0)*AW$170</f>
        <v/>
      </c>
      <c r="AX194" s="33">
        <f>SHADOWSHARE(AX167,AX$170)</f>
        <v/>
      </c>
    </row>
    <row r="195" hidden="1" outlineLevel="1">
      <c r="A195" s="9" t="inlineStr">
        <is>
          <t>ssc</t>
        </is>
      </c>
      <c r="B195" s="9" t="inlineStr">
        <is>
          <t>all</t>
        </is>
      </c>
      <c r="C195" s="9" t="inlineStr">
        <is>
          <t>oen</t>
        </is>
      </c>
      <c r="H195" s="9">
        <f>INDEX(Variables!$B$5:$B$105,MATCH($A195,Variables!$A$5:$A$105,0))&amp;IF($C195="",""," | "&amp;INDEX(Mapping!$B$5:$B$26,MATCH($C195,Mapping!$A$5:$A$26,0))&amp;" | "&amp;INDEX(Mapping!$B$30:$B$41,MATCH($B195,Mapping!$A$30:$A$41,0)))</f>
        <v/>
      </c>
      <c r="I195" s="9">
        <f>INDEX(Variables!$C$5:$C$105,MATCH($A195,Variables!$A$5:$A$105,0))</f>
        <v/>
      </c>
      <c r="J195" s="9">
        <f>INDEX(Variables!$E$5:$E$105,MATCH($A195,Variables!$A$5:$A$105,0))</f>
        <v/>
      </c>
      <c r="K195" s="30">
        <f>LOWER(Settings!$C$4)&amp;".mit."&amp;$A195&amp;IF($C195="","","."&amp;$C195&amp;"."&amp;$B195)&amp;IF(INDEX(Variables!$D$5:$D$105,MATCH($A195,Variables!$A$5:$A$105,0))="","","."&amp;INDEX(Variables!$D$5:$D$105,MATCH($A195,Variables!$A$5:$A$105,0)))&amp;"."&amp;K$5</f>
        <v/>
      </c>
      <c r="L195" s="31">
        <f>IF(L168,1,0)*L$170</f>
        <v/>
      </c>
      <c r="M195" s="32">
        <f>IF(M168,1,0)*M$170</f>
        <v/>
      </c>
      <c r="N195" s="32">
        <f>IF(N168,1,0)*N$170</f>
        <v/>
      </c>
      <c r="O195" s="32">
        <f>IF(O168,1,0)*O$170</f>
        <v/>
      </c>
      <c r="P195" s="32">
        <f>IF(P168,1,0)*P$170</f>
        <v/>
      </c>
      <c r="Q195" s="32">
        <f>IF(Q168,1,0)*Q$170</f>
        <v/>
      </c>
      <c r="R195" s="32">
        <f>IF(R168,1,0)*R$170</f>
        <v/>
      </c>
      <c r="S195" s="32">
        <f>IF(S168,1,0)*S$170</f>
        <v/>
      </c>
      <c r="T195" s="32">
        <f>IF(T168,1,0)*T$170</f>
        <v/>
      </c>
      <c r="U195" s="32">
        <f>IF(U168,1,0)*U$170</f>
        <v/>
      </c>
      <c r="V195" s="32">
        <f>IF(V168,1,0)*V$170</f>
        <v/>
      </c>
      <c r="W195" s="32">
        <f>IF(W168,1,0)*W$170</f>
        <v/>
      </c>
      <c r="X195" s="32">
        <f>IF(X168,1,0)*X$170</f>
        <v/>
      </c>
      <c r="Y195" s="32">
        <f>IF(Y168,1,0)*Y$170</f>
        <v/>
      </c>
      <c r="Z195" s="32">
        <f>IF(Z168,1,0)*Z$170</f>
        <v/>
      </c>
      <c r="AA195" s="32">
        <f>IF(AA168,1,0)*AA$170</f>
        <v/>
      </c>
      <c r="AB195" s="32">
        <f>IF(AB168,1,0)*AB$170</f>
        <v/>
      </c>
      <c r="AC195" s="32">
        <f>IF(AC168,1,0)*AC$170</f>
        <v/>
      </c>
      <c r="AD195" s="33">
        <f>SHADOWSHARE(AD168,AD$170)</f>
        <v/>
      </c>
      <c r="AE195" s="30">
        <f>LOWER(Settings!$C$4)&amp;".mit."&amp;$A195&amp;IF($C195="","","."&amp;$C195&amp;"."&amp;$B195)&amp;IF(INDEX(Variables!$D$5:$D$105,MATCH($A195,Variables!$A$5:$A$105,0))="","","."&amp;INDEX(Variables!$D$5:$D$105,MATCH($A195,Variables!$A$5:$A$105,0)))&amp;"."&amp;AE$5</f>
        <v/>
      </c>
      <c r="AF195" s="31">
        <f>IF(AF168,1,0)*AF$170</f>
        <v/>
      </c>
      <c r="AG195" s="32">
        <f>IF(AG168,1,0)*AG$170</f>
        <v/>
      </c>
      <c r="AH195" s="32">
        <f>IF(AH168,1,0)*AH$170</f>
        <v/>
      </c>
      <c r="AI195" s="32">
        <f>IF(AI168,1,0)*AI$170</f>
        <v/>
      </c>
      <c r="AJ195" s="32">
        <f>IF(AJ168,1,0)*AJ$170</f>
        <v/>
      </c>
      <c r="AK195" s="32">
        <f>IF(AK168,1,0)*AK$170</f>
        <v/>
      </c>
      <c r="AL195" s="32">
        <f>IF(AL168,1,0)*AL$170</f>
        <v/>
      </c>
      <c r="AM195" s="32">
        <f>IF(AM168,1,0)*AM$170</f>
        <v/>
      </c>
      <c r="AN195" s="32">
        <f>IF(AN168,1,0)*AN$170</f>
        <v/>
      </c>
      <c r="AO195" s="32">
        <f>IF(AO168,1,0)*AO$170</f>
        <v/>
      </c>
      <c r="AP195" s="32">
        <f>IF(AP168,1,0)*AP$170</f>
        <v/>
      </c>
      <c r="AQ195" s="32">
        <f>IF(AQ168,1,0)*AQ$170</f>
        <v/>
      </c>
      <c r="AR195" s="32">
        <f>IF(AR168,1,0)*AR$170</f>
        <v/>
      </c>
      <c r="AS195" s="32">
        <f>IF(AS168,1,0)*AS$170</f>
        <v/>
      </c>
      <c r="AT195" s="32">
        <f>IF(AT168,1,0)*AT$170</f>
        <v/>
      </c>
      <c r="AU195" s="32">
        <f>IF(AU168,1,0)*AU$170</f>
        <v/>
      </c>
      <c r="AV195" s="32">
        <f>IF(AV168,1,0)*AV$170</f>
        <v/>
      </c>
      <c r="AW195" s="32">
        <f>IF(AW168,1,0)*AW$170</f>
        <v/>
      </c>
      <c r="AX195" s="33">
        <f>SHADOWSHARE(AX168,AX$170)</f>
        <v/>
      </c>
    </row>
    <row r="197" collapsed="1">
      <c r="A197" s="20" t="inlineStr">
        <is>
          <t>2. Retail energy prices before new policies (real $/GJ of ResultsYear; by price fuel; legacy method, PriceProjection_Method_v0.3.md)</t>
        </is>
      </c>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c r="AA197" s="21" t="n"/>
      <c r="AB197" s="21" t="n"/>
      <c r="AC197" s="21" t="n"/>
      <c r="AD197" s="21" t="n"/>
      <c r="AE197" s="21" t="n"/>
      <c r="AF197" s="21" t="n"/>
      <c r="AG197" s="21" t="n"/>
      <c r="AH197" s="21" t="n"/>
      <c r="AI197" s="21" t="n"/>
      <c r="AJ197" s="21" t="n"/>
      <c r="AK197" s="21" t="n"/>
      <c r="AL197" s="21" t="n"/>
      <c r="AM197" s="21" t="n"/>
      <c r="AN197" s="21" t="n"/>
      <c r="AO197" s="21" t="n"/>
      <c r="AP197" s="21" t="n"/>
      <c r="AQ197" s="21" t="n"/>
      <c r="AR197" s="21" t="n"/>
      <c r="AS197" s="21" t="n"/>
      <c r="AT197" s="21" t="n"/>
      <c r="AU197" s="21" t="n"/>
      <c r="AV197" s="21" t="n"/>
      <c r="AW197" s="21" t="n"/>
      <c r="AX197" s="21" t="n"/>
    </row>
    <row r="198" hidden="1" outlineLevel="1">
      <c r="H198" s="34" t="inlineStr">
        <is>
          <t>International energy prices (MTInputs rows 220, 258; real via the deflator index; only ratios are used)</t>
        </is>
      </c>
    </row>
    <row r="199" hidden="1" outlineLevel="1">
      <c r="A199" s="5" t="inlineStr">
        <is>
          <t>IntEnerPricForeSource</t>
        </is>
      </c>
      <c r="B199" s="5" t="inlineStr"/>
      <c r="C199" s="5" t="inlineStr"/>
      <c r="D199" s="8" t="n">
        <v>220</v>
      </c>
      <c r="H199" s="5">
        <f>INDEX(Variables!$B$5:$B$105,MATCH($A199,Variables!$A$5:$A$105,0))&amp;IF($C199="",""," | "&amp;INDEX(Mapping!$B$5:$B$26,MATCH($C199,Mapping!$A$5:$A$26,0))&amp;" | "&amp;INDEX(Mapping!$B$30:$B$41,MATCH($B199,Mapping!$A$30:$A$41,0)))</f>
        <v/>
      </c>
      <c r="I199" s="5">
        <f>INDEX(Variables!$C$5:$C$105,MATCH($A199,Variables!$A$5:$A$105,0))</f>
        <v/>
      </c>
      <c r="J199" s="5">
        <f>INDEX(Variables!$E$5:$E$105,MATCH($A199,Variables!$A$5:$A$105,0))</f>
        <v/>
      </c>
      <c r="K199" s="25">
        <f>LOWER(Settings!$C$4)&amp;".mit."&amp;$A199&amp;IF($C199="","","."&amp;$C199&amp;"."&amp;$B199)&amp;IF(INDEX(Variables!$D$5:$D$105,MATCH($A199,Variables!$A$5:$A$105,0))="","","."&amp;INDEX(Variables!$D$5:$D$105,MATCH($A199,Variables!$A$5:$A$105,0)))&amp;"."&amp;K$5</f>
        <v/>
      </c>
      <c r="L199" s="38">
        <f>INDEX(MTInputs!$J$1:$AZ$415,$D199,MATCH(L$5,MTInputs!$J$5:$AZ$5,0))</f>
        <v/>
      </c>
      <c r="M199" s="5">
        <f>INDEX(MTInputs!$J$1:$AZ$415,$D199,MATCH(M$5,MTInputs!$J$5:$AZ$5,0))</f>
        <v/>
      </c>
      <c r="N199" s="5">
        <f>INDEX(MTInputs!$J$1:$AZ$415,$D199,MATCH(N$5,MTInputs!$J$5:$AZ$5,0))</f>
        <v/>
      </c>
      <c r="O199" s="5">
        <f>INDEX(MTInputs!$J$1:$AZ$415,$D199,MATCH(O$5,MTInputs!$J$5:$AZ$5,0))</f>
        <v/>
      </c>
      <c r="P199" s="5">
        <f>INDEX(MTInputs!$J$1:$AZ$415,$D199,MATCH(P$5,MTInputs!$J$5:$AZ$5,0))</f>
        <v/>
      </c>
      <c r="Q199" s="5">
        <f>INDEX(MTInputs!$J$1:$AZ$415,$D199,MATCH(Q$5,MTInputs!$J$5:$AZ$5,0))</f>
        <v/>
      </c>
      <c r="R199" s="5">
        <f>INDEX(MTInputs!$J$1:$AZ$415,$D199,MATCH(R$5,MTInputs!$J$5:$AZ$5,0))</f>
        <v/>
      </c>
      <c r="S199" s="5">
        <f>INDEX(MTInputs!$J$1:$AZ$415,$D199,MATCH(S$5,MTInputs!$J$5:$AZ$5,0))</f>
        <v/>
      </c>
      <c r="T199" s="5">
        <f>INDEX(MTInputs!$J$1:$AZ$415,$D199,MATCH(T$5,MTInputs!$J$5:$AZ$5,0))</f>
        <v/>
      </c>
      <c r="U199" s="5">
        <f>INDEX(MTInputs!$J$1:$AZ$415,$D199,MATCH(U$5,MTInputs!$J$5:$AZ$5,0))</f>
        <v/>
      </c>
      <c r="V199" s="5">
        <f>INDEX(MTInputs!$J$1:$AZ$415,$D199,MATCH(V$5,MTInputs!$J$5:$AZ$5,0))</f>
        <v/>
      </c>
      <c r="W199" s="5">
        <f>INDEX(MTInputs!$J$1:$AZ$415,$D199,MATCH(W$5,MTInputs!$J$5:$AZ$5,0))</f>
        <v/>
      </c>
      <c r="X199" s="5">
        <f>INDEX(MTInputs!$J$1:$AZ$415,$D199,MATCH(X$5,MTInputs!$J$5:$AZ$5,0))</f>
        <v/>
      </c>
      <c r="Y199" s="5">
        <f>INDEX(MTInputs!$J$1:$AZ$415,$D199,MATCH(Y$5,MTInputs!$J$5:$AZ$5,0))</f>
        <v/>
      </c>
      <c r="Z199" s="5">
        <f>INDEX(MTInputs!$J$1:$AZ$415,$D199,MATCH(Z$5,MTInputs!$J$5:$AZ$5,0))</f>
        <v/>
      </c>
      <c r="AA199" s="5">
        <f>INDEX(MTInputs!$J$1:$AZ$415,$D199,MATCH(AA$5,MTInputs!$J$5:$AZ$5,0))</f>
        <v/>
      </c>
      <c r="AB199" s="5">
        <f>INDEX(MTInputs!$J$1:$AZ$415,$D199,MATCH(AB$5,MTInputs!$J$5:$AZ$5,0))</f>
        <v/>
      </c>
      <c r="AC199" s="5">
        <f>INDEX(MTInputs!$J$1:$AZ$415,$D199,MATCH(AC$5,MTInputs!$J$5:$AZ$5,0))</f>
        <v/>
      </c>
      <c r="AD199" s="5">
        <f>INDEX(MTInputs!$J$1:$AZ$415,$D199,MATCH(AD$5,MTInputs!$J$5:$AZ$5,0))</f>
        <v/>
      </c>
      <c r="AE199" s="25">
        <f>LOWER(Settings!$C$4)&amp;".mit."&amp;$A199&amp;IF($C199="","","."&amp;$C199&amp;"."&amp;$B199)&amp;IF(INDEX(Variables!$D$5:$D$105,MATCH($A199,Variables!$A$5:$A$105,0))="","","."&amp;INDEX(Variables!$D$5:$D$105,MATCH($A199,Variables!$A$5:$A$105,0)))&amp;"."&amp;AE$5</f>
        <v/>
      </c>
      <c r="AF199" s="38">
        <f>INDEX(MTInputs!$J$1:$AZ$415,$D199,MATCH(AF$5,MTInputs!$J$5:$AZ$5,0))</f>
        <v/>
      </c>
      <c r="AG199" s="5">
        <f>INDEX(MTInputs!$J$1:$AZ$415,$D199,MATCH(AG$5,MTInputs!$J$5:$AZ$5,0))</f>
        <v/>
      </c>
      <c r="AH199" s="5">
        <f>INDEX(MTInputs!$J$1:$AZ$415,$D199,MATCH(AH$5,MTInputs!$J$5:$AZ$5,0))</f>
        <v/>
      </c>
      <c r="AI199" s="5">
        <f>INDEX(MTInputs!$J$1:$AZ$415,$D199,MATCH(AI$5,MTInputs!$J$5:$AZ$5,0))</f>
        <v/>
      </c>
      <c r="AJ199" s="5">
        <f>INDEX(MTInputs!$J$1:$AZ$415,$D199,MATCH(AJ$5,MTInputs!$J$5:$AZ$5,0))</f>
        <v/>
      </c>
      <c r="AK199" s="5">
        <f>INDEX(MTInputs!$J$1:$AZ$415,$D199,MATCH(AK$5,MTInputs!$J$5:$AZ$5,0))</f>
        <v/>
      </c>
      <c r="AL199" s="5">
        <f>INDEX(MTInputs!$J$1:$AZ$415,$D199,MATCH(AL$5,MTInputs!$J$5:$AZ$5,0))</f>
        <v/>
      </c>
      <c r="AM199" s="5">
        <f>INDEX(MTInputs!$J$1:$AZ$415,$D199,MATCH(AM$5,MTInputs!$J$5:$AZ$5,0))</f>
        <v/>
      </c>
      <c r="AN199" s="5">
        <f>INDEX(MTInputs!$J$1:$AZ$415,$D199,MATCH(AN$5,MTInputs!$J$5:$AZ$5,0))</f>
        <v/>
      </c>
      <c r="AO199" s="5">
        <f>INDEX(MTInputs!$J$1:$AZ$415,$D199,MATCH(AO$5,MTInputs!$J$5:$AZ$5,0))</f>
        <v/>
      </c>
      <c r="AP199" s="5">
        <f>INDEX(MTInputs!$J$1:$AZ$415,$D199,MATCH(AP$5,MTInputs!$J$5:$AZ$5,0))</f>
        <v/>
      </c>
      <c r="AQ199" s="5">
        <f>INDEX(MTInputs!$J$1:$AZ$415,$D199,MATCH(AQ$5,MTInputs!$J$5:$AZ$5,0))</f>
        <v/>
      </c>
      <c r="AR199" s="5">
        <f>INDEX(MTInputs!$J$1:$AZ$415,$D199,MATCH(AR$5,MTInputs!$J$5:$AZ$5,0))</f>
        <v/>
      </c>
      <c r="AS199" s="5">
        <f>INDEX(MTInputs!$J$1:$AZ$415,$D199,MATCH(AS$5,MTInputs!$J$5:$AZ$5,0))</f>
        <v/>
      </c>
      <c r="AT199" s="5">
        <f>INDEX(MTInputs!$J$1:$AZ$415,$D199,MATCH(AT$5,MTInputs!$J$5:$AZ$5,0))</f>
        <v/>
      </c>
      <c r="AU199" s="5">
        <f>INDEX(MTInputs!$J$1:$AZ$415,$D199,MATCH(AU$5,MTInputs!$J$5:$AZ$5,0))</f>
        <v/>
      </c>
      <c r="AV199" s="5">
        <f>INDEX(MTInputs!$J$1:$AZ$415,$D199,MATCH(AV$5,MTInputs!$J$5:$AZ$5,0))</f>
        <v/>
      </c>
      <c r="AW199" s="5">
        <f>INDEX(MTInputs!$J$1:$AZ$415,$D199,MATCH(AW$5,MTInputs!$J$5:$AZ$5,0))</f>
        <v/>
      </c>
      <c r="AX199" s="5">
        <f>INDEX(MTInputs!$J$1:$AZ$415,$D199,MATCH(AX$5,MTInputs!$J$5:$AZ$5,0))</f>
        <v/>
      </c>
    </row>
    <row r="200" hidden="1" outlineLevel="1">
      <c r="A200" s="5" t="inlineStr">
        <is>
          <t>IntEnerPricForecastAdjustment</t>
        </is>
      </c>
      <c r="B200" s="5" t="inlineStr"/>
      <c r="C200" s="5" t="inlineStr"/>
      <c r="D200" s="8" t="n">
        <v>258</v>
      </c>
      <c r="H200" s="5">
        <f>INDEX(Variables!$B$5:$B$105,MATCH($A200,Variables!$A$5:$A$105,0))&amp;IF($C200="",""," | "&amp;INDEX(Mapping!$B$5:$B$26,MATCH($C200,Mapping!$A$5:$A$26,0))&amp;" | "&amp;INDEX(Mapping!$B$30:$B$41,MATCH($B200,Mapping!$A$30:$A$41,0)))</f>
        <v/>
      </c>
      <c r="I200" s="5">
        <f>INDEX(Variables!$C$5:$C$105,MATCH($A200,Variables!$A$5:$A$105,0))</f>
        <v/>
      </c>
      <c r="J200" s="5">
        <f>INDEX(Variables!$E$5:$E$105,MATCH($A200,Variables!$A$5:$A$105,0))</f>
        <v/>
      </c>
      <c r="K200" s="25">
        <f>LOWER(Settings!$C$4)&amp;".mit."&amp;$A200&amp;IF($C200="","","."&amp;$C200&amp;"."&amp;$B200)&amp;IF(INDEX(Variables!$D$5:$D$105,MATCH($A200,Variables!$A$5:$A$105,0))="","","."&amp;INDEX(Variables!$D$5:$D$105,MATCH($A200,Variables!$A$5:$A$105,0)))&amp;"."&amp;K$5</f>
        <v/>
      </c>
      <c r="L200" s="38">
        <f>INDEX(MTInputs!$J$1:$AZ$415,$D200,MATCH(L$5,MTInputs!$J$5:$AZ$5,0))</f>
        <v/>
      </c>
      <c r="M200" s="5">
        <f>INDEX(MTInputs!$J$1:$AZ$415,$D200,MATCH(M$5,MTInputs!$J$5:$AZ$5,0))</f>
        <v/>
      </c>
      <c r="N200" s="5">
        <f>INDEX(MTInputs!$J$1:$AZ$415,$D200,MATCH(N$5,MTInputs!$J$5:$AZ$5,0))</f>
        <v/>
      </c>
      <c r="O200" s="5">
        <f>INDEX(MTInputs!$J$1:$AZ$415,$D200,MATCH(O$5,MTInputs!$J$5:$AZ$5,0))</f>
        <v/>
      </c>
      <c r="P200" s="5">
        <f>INDEX(MTInputs!$J$1:$AZ$415,$D200,MATCH(P$5,MTInputs!$J$5:$AZ$5,0))</f>
        <v/>
      </c>
      <c r="Q200" s="5">
        <f>INDEX(MTInputs!$J$1:$AZ$415,$D200,MATCH(Q$5,MTInputs!$J$5:$AZ$5,0))</f>
        <v/>
      </c>
      <c r="R200" s="5">
        <f>INDEX(MTInputs!$J$1:$AZ$415,$D200,MATCH(R$5,MTInputs!$J$5:$AZ$5,0))</f>
        <v/>
      </c>
      <c r="S200" s="5">
        <f>INDEX(MTInputs!$J$1:$AZ$415,$D200,MATCH(S$5,MTInputs!$J$5:$AZ$5,0))</f>
        <v/>
      </c>
      <c r="T200" s="5">
        <f>INDEX(MTInputs!$J$1:$AZ$415,$D200,MATCH(T$5,MTInputs!$J$5:$AZ$5,0))</f>
        <v/>
      </c>
      <c r="U200" s="5">
        <f>INDEX(MTInputs!$J$1:$AZ$415,$D200,MATCH(U$5,MTInputs!$J$5:$AZ$5,0))</f>
        <v/>
      </c>
      <c r="V200" s="5">
        <f>INDEX(MTInputs!$J$1:$AZ$415,$D200,MATCH(V$5,MTInputs!$J$5:$AZ$5,0))</f>
        <v/>
      </c>
      <c r="W200" s="5">
        <f>INDEX(MTInputs!$J$1:$AZ$415,$D200,MATCH(W$5,MTInputs!$J$5:$AZ$5,0))</f>
        <v/>
      </c>
      <c r="X200" s="5">
        <f>INDEX(MTInputs!$J$1:$AZ$415,$D200,MATCH(X$5,MTInputs!$J$5:$AZ$5,0))</f>
        <v/>
      </c>
      <c r="Y200" s="5">
        <f>INDEX(MTInputs!$J$1:$AZ$415,$D200,MATCH(Y$5,MTInputs!$J$5:$AZ$5,0))</f>
        <v/>
      </c>
      <c r="Z200" s="5">
        <f>INDEX(MTInputs!$J$1:$AZ$415,$D200,MATCH(Z$5,MTInputs!$J$5:$AZ$5,0))</f>
        <v/>
      </c>
      <c r="AA200" s="5">
        <f>INDEX(MTInputs!$J$1:$AZ$415,$D200,MATCH(AA$5,MTInputs!$J$5:$AZ$5,0))</f>
        <v/>
      </c>
      <c r="AB200" s="5">
        <f>INDEX(MTInputs!$J$1:$AZ$415,$D200,MATCH(AB$5,MTInputs!$J$5:$AZ$5,0))</f>
        <v/>
      </c>
      <c r="AC200" s="5">
        <f>INDEX(MTInputs!$J$1:$AZ$415,$D200,MATCH(AC$5,MTInputs!$J$5:$AZ$5,0))</f>
        <v/>
      </c>
      <c r="AD200" s="5">
        <f>INDEX(MTInputs!$J$1:$AZ$415,$D200,MATCH(AD$5,MTInputs!$J$5:$AZ$5,0))</f>
        <v/>
      </c>
      <c r="AE200" s="25">
        <f>LOWER(Settings!$C$4)&amp;".mit."&amp;$A200&amp;IF($C200="","","."&amp;$C200&amp;"."&amp;$B200)&amp;IF(INDEX(Variables!$D$5:$D$105,MATCH($A200,Variables!$A$5:$A$105,0))="","","."&amp;INDEX(Variables!$D$5:$D$105,MATCH($A200,Variables!$A$5:$A$105,0)))&amp;"."&amp;AE$5</f>
        <v/>
      </c>
      <c r="AF200" s="38">
        <f>INDEX(MTInputs!$J$1:$AZ$415,$D200,MATCH(AF$5,MTInputs!$J$5:$AZ$5,0))</f>
        <v/>
      </c>
      <c r="AG200" s="5">
        <f>INDEX(MTInputs!$J$1:$AZ$415,$D200,MATCH(AG$5,MTInputs!$J$5:$AZ$5,0))</f>
        <v/>
      </c>
      <c r="AH200" s="5">
        <f>INDEX(MTInputs!$J$1:$AZ$415,$D200,MATCH(AH$5,MTInputs!$J$5:$AZ$5,0))</f>
        <v/>
      </c>
      <c r="AI200" s="5">
        <f>INDEX(MTInputs!$J$1:$AZ$415,$D200,MATCH(AI$5,MTInputs!$J$5:$AZ$5,0))</f>
        <v/>
      </c>
      <c r="AJ200" s="5">
        <f>INDEX(MTInputs!$J$1:$AZ$415,$D200,MATCH(AJ$5,MTInputs!$J$5:$AZ$5,0))</f>
        <v/>
      </c>
      <c r="AK200" s="5">
        <f>INDEX(MTInputs!$J$1:$AZ$415,$D200,MATCH(AK$5,MTInputs!$J$5:$AZ$5,0))</f>
        <v/>
      </c>
      <c r="AL200" s="5">
        <f>INDEX(MTInputs!$J$1:$AZ$415,$D200,MATCH(AL$5,MTInputs!$J$5:$AZ$5,0))</f>
        <v/>
      </c>
      <c r="AM200" s="5">
        <f>INDEX(MTInputs!$J$1:$AZ$415,$D200,MATCH(AM$5,MTInputs!$J$5:$AZ$5,0))</f>
        <v/>
      </c>
      <c r="AN200" s="5">
        <f>INDEX(MTInputs!$J$1:$AZ$415,$D200,MATCH(AN$5,MTInputs!$J$5:$AZ$5,0))</f>
        <v/>
      </c>
      <c r="AO200" s="5">
        <f>INDEX(MTInputs!$J$1:$AZ$415,$D200,MATCH(AO$5,MTInputs!$J$5:$AZ$5,0))</f>
        <v/>
      </c>
      <c r="AP200" s="5">
        <f>INDEX(MTInputs!$J$1:$AZ$415,$D200,MATCH(AP$5,MTInputs!$J$5:$AZ$5,0))</f>
        <v/>
      </c>
      <c r="AQ200" s="5">
        <f>INDEX(MTInputs!$J$1:$AZ$415,$D200,MATCH(AQ$5,MTInputs!$J$5:$AZ$5,0))</f>
        <v/>
      </c>
      <c r="AR200" s="5">
        <f>INDEX(MTInputs!$J$1:$AZ$415,$D200,MATCH(AR$5,MTInputs!$J$5:$AZ$5,0))</f>
        <v/>
      </c>
      <c r="AS200" s="5">
        <f>INDEX(MTInputs!$J$1:$AZ$415,$D200,MATCH(AS$5,MTInputs!$J$5:$AZ$5,0))</f>
        <v/>
      </c>
      <c r="AT200" s="5">
        <f>INDEX(MTInputs!$J$1:$AZ$415,$D200,MATCH(AT$5,MTInputs!$J$5:$AZ$5,0))</f>
        <v/>
      </c>
      <c r="AU200" s="5">
        <f>INDEX(MTInputs!$J$1:$AZ$415,$D200,MATCH(AU$5,MTInputs!$J$5:$AZ$5,0))</f>
        <v/>
      </c>
      <c r="AV200" s="5">
        <f>INDEX(MTInputs!$J$1:$AZ$415,$D200,MATCH(AV$5,MTInputs!$J$5:$AZ$5,0))</f>
        <v/>
      </c>
      <c r="AW200" s="5">
        <f>INDEX(MTInputs!$J$1:$AZ$415,$D200,MATCH(AW$5,MTInputs!$J$5:$AZ$5,0))</f>
        <v/>
      </c>
      <c r="AX200" s="5">
        <f>INDEX(MTInputs!$J$1:$AZ$415,$D200,MATCH(AX$5,MTInputs!$J$5:$AZ$5,0))</f>
        <v/>
      </c>
    </row>
    <row r="201" hidden="1" outlineLevel="1">
      <c r="A201" s="5" t="inlineStr">
        <is>
          <t>gp</t>
        </is>
      </c>
      <c r="B201" s="5" t="inlineStr">
        <is>
          <t>oil</t>
        </is>
      </c>
      <c r="C201" s="5" t="inlineStr">
        <is>
          <t>int</t>
        </is>
      </c>
      <c r="D201" s="8" t="inlineStr">
        <is>
          <t>oil</t>
        </is>
      </c>
      <c r="E201" s="8" t="n">
        <v>1.5</v>
      </c>
      <c r="F201" s="8" t="n">
        <v>0.5</v>
      </c>
      <c r="G201" s="39" t="n"/>
      <c r="H201" s="5">
        <f>INDEX(Variables!$B$5:$B$105,MATCH($A201,Variables!$A$5:$A$105,0))&amp;IF($C201="",""," | "&amp;INDEX(Mapping!$B$5:$B$26,MATCH($C201,Mapping!$A$5:$A$26,0))&amp;" | "&amp;INDEX(Mapping!$B$30:$B$41,MATCH($B201,Mapping!$A$30:$A$41,0)))</f>
        <v/>
      </c>
      <c r="I201" s="5">
        <f>INDEX(Variables!$C$5:$C$105,MATCH($A201,Variables!$A$5:$A$105,0))</f>
        <v/>
      </c>
      <c r="J201" s="5">
        <f>INDEX(Variables!$E$5:$E$105,MATCH($A201,Variables!$A$5:$A$105,0))</f>
        <v/>
      </c>
      <c r="K201" s="25">
        <f>LOWER(Settings!$C$4)&amp;".mit."&amp;$A201&amp;IF($C201="","","."&amp;$C201&amp;"."&amp;$B201)&amp;IF(INDEX(Variables!$D$5:$D$105,MATCH($A201,Variables!$A$5:$A$105,0))="","","."&amp;INDEX(Variables!$D$5:$D$105,MATCH($A201,Variables!$A$5:$A$105,0)))&amp;"."&amp;K$5</f>
        <v/>
      </c>
      <c r="L201" s="35">
        <f>IF($D201="",1,INDEX(Prices_int!$F$4:$AD$100,MATCH(SUBSTITUTE(L$199,"*","")&amp;"|"&amp;$D201,Prices_int!$A$4:$A$100,0),MATCH(L$4,Prices_int!$F$3:$AD$3,0))*L$9*IF(L$4&gt;Settings!$C$10,IF(LEFT(L$200,4)="High",$E201,IF(LEFT(L$200,3)="Low",$F201,1)),1))</f>
        <v/>
      </c>
      <c r="M201" s="36">
        <f>IF($D201="",1,INDEX(Prices_int!$F$4:$AD$100,MATCH(SUBSTITUTE(M$199,"*","")&amp;"|"&amp;$D201,Prices_int!$A$4:$A$100,0),MATCH(M$4,Prices_int!$F$3:$AD$3,0))*M$9*IF(M$4&gt;Settings!$C$10,IF(LEFT(M$200,4)="High",$E201,IF(LEFT(M$200,3)="Low",$F201,1)),1))</f>
        <v/>
      </c>
      <c r="N201" s="36">
        <f>IF($D201="",1,INDEX(Prices_int!$F$4:$AD$100,MATCH(SUBSTITUTE(N$199,"*","")&amp;"|"&amp;$D201,Prices_int!$A$4:$A$100,0),MATCH(N$4,Prices_int!$F$3:$AD$3,0))*N$9*IF(N$4&gt;Settings!$C$10,IF(LEFT(N$200,4)="High",$E201,IF(LEFT(N$200,3)="Low",$F201,1)),1))</f>
        <v/>
      </c>
      <c r="O201" s="36">
        <f>IF($D201="",1,INDEX(Prices_int!$F$4:$AD$100,MATCH(SUBSTITUTE(O$199,"*","")&amp;"|"&amp;$D201,Prices_int!$A$4:$A$100,0),MATCH(O$4,Prices_int!$F$3:$AD$3,0))*O$9*IF(O$4&gt;Settings!$C$10,IF(LEFT(O$200,4)="High",$E201,IF(LEFT(O$200,3)="Low",$F201,1)),1))</f>
        <v/>
      </c>
      <c r="P201" s="36">
        <f>IF($D201="",1,INDEX(Prices_int!$F$4:$AD$100,MATCH(SUBSTITUTE(P$199,"*","")&amp;"|"&amp;$D201,Prices_int!$A$4:$A$100,0),MATCH(P$4,Prices_int!$F$3:$AD$3,0))*P$9*IF(P$4&gt;Settings!$C$10,IF(LEFT(P$200,4)="High",$E201,IF(LEFT(P$200,3)="Low",$F201,1)),1))</f>
        <v/>
      </c>
      <c r="Q201" s="36">
        <f>IF($D201="",1,INDEX(Prices_int!$F$4:$AD$100,MATCH(SUBSTITUTE(Q$199,"*","")&amp;"|"&amp;$D201,Prices_int!$A$4:$A$100,0),MATCH(Q$4,Prices_int!$F$3:$AD$3,0))*Q$9*IF(Q$4&gt;Settings!$C$10,IF(LEFT(Q$200,4)="High",$E201,IF(LEFT(Q$200,3)="Low",$F201,1)),1))</f>
        <v/>
      </c>
      <c r="R201" s="36">
        <f>IF($D201="",1,INDEX(Prices_int!$F$4:$AD$100,MATCH(SUBSTITUTE(R$199,"*","")&amp;"|"&amp;$D201,Prices_int!$A$4:$A$100,0),MATCH(R$4,Prices_int!$F$3:$AD$3,0))*R$9*IF(R$4&gt;Settings!$C$10,IF(LEFT(R$200,4)="High",$E201,IF(LEFT(R$200,3)="Low",$F201,1)),1))</f>
        <v/>
      </c>
      <c r="S201" s="36">
        <f>IF($D201="",1,INDEX(Prices_int!$F$4:$AD$100,MATCH(SUBSTITUTE(S$199,"*","")&amp;"|"&amp;$D201,Prices_int!$A$4:$A$100,0),MATCH(S$4,Prices_int!$F$3:$AD$3,0))*S$9*IF(S$4&gt;Settings!$C$10,IF(LEFT(S$200,4)="High",$E201,IF(LEFT(S$200,3)="Low",$F201,1)),1))</f>
        <v/>
      </c>
      <c r="T201" s="36">
        <f>IF($D201="",1,INDEX(Prices_int!$F$4:$AD$100,MATCH(SUBSTITUTE(T$199,"*","")&amp;"|"&amp;$D201,Prices_int!$A$4:$A$100,0),MATCH(T$4,Prices_int!$F$3:$AD$3,0))*T$9*IF(T$4&gt;Settings!$C$10,IF(LEFT(T$200,4)="High",$E201,IF(LEFT(T$200,3)="Low",$F201,1)),1))</f>
        <v/>
      </c>
      <c r="U201" s="36">
        <f>IF($D201="",1,INDEX(Prices_int!$F$4:$AD$100,MATCH(SUBSTITUTE(U$199,"*","")&amp;"|"&amp;$D201,Prices_int!$A$4:$A$100,0),MATCH(U$4,Prices_int!$F$3:$AD$3,0))*U$9*IF(U$4&gt;Settings!$C$10,IF(LEFT(U$200,4)="High",$E201,IF(LEFT(U$200,3)="Low",$F201,1)),1))</f>
        <v/>
      </c>
      <c r="V201" s="36">
        <f>IF($D201="",1,INDEX(Prices_int!$F$4:$AD$100,MATCH(SUBSTITUTE(V$199,"*","")&amp;"|"&amp;$D201,Prices_int!$A$4:$A$100,0),MATCH(V$4,Prices_int!$F$3:$AD$3,0))*V$9*IF(V$4&gt;Settings!$C$10,IF(LEFT(V$200,4)="High",$E201,IF(LEFT(V$200,3)="Low",$F201,1)),1))</f>
        <v/>
      </c>
      <c r="W201" s="36">
        <f>IF($D201="",1,INDEX(Prices_int!$F$4:$AD$100,MATCH(SUBSTITUTE(W$199,"*","")&amp;"|"&amp;$D201,Prices_int!$A$4:$A$100,0),MATCH(W$4,Prices_int!$F$3:$AD$3,0))*W$9*IF(W$4&gt;Settings!$C$10,IF(LEFT(W$200,4)="High",$E201,IF(LEFT(W$200,3)="Low",$F201,1)),1))</f>
        <v/>
      </c>
      <c r="X201" s="36">
        <f>IF($D201="",1,INDEX(Prices_int!$F$4:$AD$100,MATCH(SUBSTITUTE(X$199,"*","")&amp;"|"&amp;$D201,Prices_int!$A$4:$A$100,0),MATCH(X$4,Prices_int!$F$3:$AD$3,0))*X$9*IF(X$4&gt;Settings!$C$10,IF(LEFT(X$200,4)="High",$E201,IF(LEFT(X$200,3)="Low",$F201,1)),1))</f>
        <v/>
      </c>
      <c r="Y201" s="36">
        <f>IF($D201="",1,INDEX(Prices_int!$F$4:$AD$100,MATCH(SUBSTITUTE(Y$199,"*","")&amp;"|"&amp;$D201,Prices_int!$A$4:$A$100,0),MATCH(Y$4,Prices_int!$F$3:$AD$3,0))*Y$9*IF(Y$4&gt;Settings!$C$10,IF(LEFT(Y$200,4)="High",$E201,IF(LEFT(Y$200,3)="Low",$F201,1)),1))</f>
        <v/>
      </c>
      <c r="Z201" s="36">
        <f>IF($D201="",1,INDEX(Prices_int!$F$4:$AD$100,MATCH(SUBSTITUTE(Z$199,"*","")&amp;"|"&amp;$D201,Prices_int!$A$4:$A$100,0),MATCH(Z$4,Prices_int!$F$3:$AD$3,0))*Z$9*IF(Z$4&gt;Settings!$C$10,IF(LEFT(Z$200,4)="High",$E201,IF(LEFT(Z$200,3)="Low",$F201,1)),1))</f>
        <v/>
      </c>
      <c r="AA201" s="36">
        <f>IF($D201="",1,INDEX(Prices_int!$F$4:$AD$100,MATCH(SUBSTITUTE(AA$199,"*","")&amp;"|"&amp;$D201,Prices_int!$A$4:$A$100,0),MATCH(AA$4,Prices_int!$F$3:$AD$3,0))*AA$9*IF(AA$4&gt;Settings!$C$10,IF(LEFT(AA$200,4)="High",$E201,IF(LEFT(AA$200,3)="Low",$F201,1)),1))</f>
        <v/>
      </c>
      <c r="AB201" s="36">
        <f>IF($D201="",1,INDEX(Prices_int!$F$4:$AD$100,MATCH(SUBSTITUTE(AB$199,"*","")&amp;"|"&amp;$D201,Prices_int!$A$4:$A$100,0),MATCH(AB$4,Prices_int!$F$3:$AD$3,0))*AB$9*IF(AB$4&gt;Settings!$C$10,IF(LEFT(AB$200,4)="High",$E201,IF(LEFT(AB$200,3)="Low",$F201,1)),1))</f>
        <v/>
      </c>
      <c r="AC201" s="36">
        <f>IF($D201="",1,INDEX(Prices_int!$F$4:$AD$100,MATCH(SUBSTITUTE(AC$199,"*","")&amp;"|"&amp;$D201,Prices_int!$A$4:$A$100,0),MATCH(AC$4,Prices_int!$F$3:$AD$3,0))*AC$9*IF(AC$4&gt;Settings!$C$10,IF(LEFT(AC$200,4)="High",$E201,IF(LEFT(AC$200,3)="Low",$F201,1)),1))</f>
        <v/>
      </c>
      <c r="AD201" s="36">
        <f>IF($D201="",1,INDEX(Prices_int!$F$4:$AD$100,MATCH(SUBSTITUTE(AD$199,"*","")&amp;"|"&amp;$D201,Prices_int!$A$4:$A$100,0),MATCH(AD$4,Prices_int!$F$3:$AD$3,0))*AD$9*IF(AD$4&gt;Settings!$C$10,IF(LEFT(AD$200,4)="High",$E201,IF(LEFT(AD$200,3)="Low",$F201,1)),1))</f>
        <v/>
      </c>
      <c r="AE201" s="25">
        <f>LOWER(Settings!$C$4)&amp;".mit."&amp;$A201&amp;IF($C201="","","."&amp;$C201&amp;"."&amp;$B201)&amp;IF(INDEX(Variables!$D$5:$D$105,MATCH($A201,Variables!$A$5:$A$105,0))="","","."&amp;INDEX(Variables!$D$5:$D$105,MATCH($A201,Variables!$A$5:$A$105,0)))&amp;"."&amp;AE$5</f>
        <v/>
      </c>
      <c r="AF201" s="35">
        <f>IF($D201="",1,INDEX(Prices_int!$F$4:$AD$100,MATCH(SUBSTITUTE(AF$199,"*","")&amp;"|"&amp;$D201,Prices_int!$A$4:$A$100,0),MATCH(AF$4,Prices_int!$F$3:$AD$3,0))*AF$9*IF(AF$4&gt;Settings!$C$10,IF(LEFT(AF$200,4)="High",$E201,IF(LEFT(AF$200,3)="Low",$F201,1)),1))</f>
        <v/>
      </c>
      <c r="AG201" s="36">
        <f>IF($D201="",1,INDEX(Prices_int!$F$4:$AD$100,MATCH(SUBSTITUTE(AG$199,"*","")&amp;"|"&amp;$D201,Prices_int!$A$4:$A$100,0),MATCH(AG$4,Prices_int!$F$3:$AD$3,0))*AG$9*IF(AG$4&gt;Settings!$C$10,IF(LEFT(AG$200,4)="High",$E201,IF(LEFT(AG$200,3)="Low",$F201,1)),1))</f>
        <v/>
      </c>
      <c r="AH201" s="36">
        <f>IF($D201="",1,INDEX(Prices_int!$F$4:$AD$100,MATCH(SUBSTITUTE(AH$199,"*","")&amp;"|"&amp;$D201,Prices_int!$A$4:$A$100,0),MATCH(AH$4,Prices_int!$F$3:$AD$3,0))*AH$9*IF(AH$4&gt;Settings!$C$10,IF(LEFT(AH$200,4)="High",$E201,IF(LEFT(AH$200,3)="Low",$F201,1)),1))</f>
        <v/>
      </c>
      <c r="AI201" s="36">
        <f>IF($D201="",1,INDEX(Prices_int!$F$4:$AD$100,MATCH(SUBSTITUTE(AI$199,"*","")&amp;"|"&amp;$D201,Prices_int!$A$4:$A$100,0),MATCH(AI$4,Prices_int!$F$3:$AD$3,0))*AI$9*IF(AI$4&gt;Settings!$C$10,IF(LEFT(AI$200,4)="High",$E201,IF(LEFT(AI$200,3)="Low",$F201,1)),1))</f>
        <v/>
      </c>
      <c r="AJ201" s="36">
        <f>IF($D201="",1,INDEX(Prices_int!$F$4:$AD$100,MATCH(SUBSTITUTE(AJ$199,"*","")&amp;"|"&amp;$D201,Prices_int!$A$4:$A$100,0),MATCH(AJ$4,Prices_int!$F$3:$AD$3,0))*AJ$9*IF(AJ$4&gt;Settings!$C$10,IF(LEFT(AJ$200,4)="High",$E201,IF(LEFT(AJ$200,3)="Low",$F201,1)),1))</f>
        <v/>
      </c>
      <c r="AK201" s="36">
        <f>IF($D201="",1,INDEX(Prices_int!$F$4:$AD$100,MATCH(SUBSTITUTE(AK$199,"*","")&amp;"|"&amp;$D201,Prices_int!$A$4:$A$100,0),MATCH(AK$4,Prices_int!$F$3:$AD$3,0))*AK$9*IF(AK$4&gt;Settings!$C$10,IF(LEFT(AK$200,4)="High",$E201,IF(LEFT(AK$200,3)="Low",$F201,1)),1))</f>
        <v/>
      </c>
      <c r="AL201" s="36">
        <f>IF($D201="",1,INDEX(Prices_int!$F$4:$AD$100,MATCH(SUBSTITUTE(AL$199,"*","")&amp;"|"&amp;$D201,Prices_int!$A$4:$A$100,0),MATCH(AL$4,Prices_int!$F$3:$AD$3,0))*AL$9*IF(AL$4&gt;Settings!$C$10,IF(LEFT(AL$200,4)="High",$E201,IF(LEFT(AL$200,3)="Low",$F201,1)),1))</f>
        <v/>
      </c>
      <c r="AM201" s="36">
        <f>IF($D201="",1,INDEX(Prices_int!$F$4:$AD$100,MATCH(SUBSTITUTE(AM$199,"*","")&amp;"|"&amp;$D201,Prices_int!$A$4:$A$100,0),MATCH(AM$4,Prices_int!$F$3:$AD$3,0))*AM$9*IF(AM$4&gt;Settings!$C$10,IF(LEFT(AM$200,4)="High",$E201,IF(LEFT(AM$200,3)="Low",$F201,1)),1))</f>
        <v/>
      </c>
      <c r="AN201" s="36">
        <f>IF($D201="",1,INDEX(Prices_int!$F$4:$AD$100,MATCH(SUBSTITUTE(AN$199,"*","")&amp;"|"&amp;$D201,Prices_int!$A$4:$A$100,0),MATCH(AN$4,Prices_int!$F$3:$AD$3,0))*AN$9*IF(AN$4&gt;Settings!$C$10,IF(LEFT(AN$200,4)="High",$E201,IF(LEFT(AN$200,3)="Low",$F201,1)),1))</f>
        <v/>
      </c>
      <c r="AO201" s="36">
        <f>IF($D201="",1,INDEX(Prices_int!$F$4:$AD$100,MATCH(SUBSTITUTE(AO$199,"*","")&amp;"|"&amp;$D201,Prices_int!$A$4:$A$100,0),MATCH(AO$4,Prices_int!$F$3:$AD$3,0))*AO$9*IF(AO$4&gt;Settings!$C$10,IF(LEFT(AO$200,4)="High",$E201,IF(LEFT(AO$200,3)="Low",$F201,1)),1))</f>
        <v/>
      </c>
      <c r="AP201" s="36">
        <f>IF($D201="",1,INDEX(Prices_int!$F$4:$AD$100,MATCH(SUBSTITUTE(AP$199,"*","")&amp;"|"&amp;$D201,Prices_int!$A$4:$A$100,0),MATCH(AP$4,Prices_int!$F$3:$AD$3,0))*AP$9*IF(AP$4&gt;Settings!$C$10,IF(LEFT(AP$200,4)="High",$E201,IF(LEFT(AP$200,3)="Low",$F201,1)),1))</f>
        <v/>
      </c>
      <c r="AQ201" s="36">
        <f>IF($D201="",1,INDEX(Prices_int!$F$4:$AD$100,MATCH(SUBSTITUTE(AQ$199,"*","")&amp;"|"&amp;$D201,Prices_int!$A$4:$A$100,0),MATCH(AQ$4,Prices_int!$F$3:$AD$3,0))*AQ$9*IF(AQ$4&gt;Settings!$C$10,IF(LEFT(AQ$200,4)="High",$E201,IF(LEFT(AQ$200,3)="Low",$F201,1)),1))</f>
        <v/>
      </c>
      <c r="AR201" s="36">
        <f>IF($D201="",1,INDEX(Prices_int!$F$4:$AD$100,MATCH(SUBSTITUTE(AR$199,"*","")&amp;"|"&amp;$D201,Prices_int!$A$4:$A$100,0),MATCH(AR$4,Prices_int!$F$3:$AD$3,0))*AR$9*IF(AR$4&gt;Settings!$C$10,IF(LEFT(AR$200,4)="High",$E201,IF(LEFT(AR$200,3)="Low",$F201,1)),1))</f>
        <v/>
      </c>
      <c r="AS201" s="36">
        <f>IF($D201="",1,INDEX(Prices_int!$F$4:$AD$100,MATCH(SUBSTITUTE(AS$199,"*","")&amp;"|"&amp;$D201,Prices_int!$A$4:$A$100,0),MATCH(AS$4,Prices_int!$F$3:$AD$3,0))*AS$9*IF(AS$4&gt;Settings!$C$10,IF(LEFT(AS$200,4)="High",$E201,IF(LEFT(AS$200,3)="Low",$F201,1)),1))</f>
        <v/>
      </c>
      <c r="AT201" s="36">
        <f>IF($D201="",1,INDEX(Prices_int!$F$4:$AD$100,MATCH(SUBSTITUTE(AT$199,"*","")&amp;"|"&amp;$D201,Prices_int!$A$4:$A$100,0),MATCH(AT$4,Prices_int!$F$3:$AD$3,0))*AT$9*IF(AT$4&gt;Settings!$C$10,IF(LEFT(AT$200,4)="High",$E201,IF(LEFT(AT$200,3)="Low",$F201,1)),1))</f>
        <v/>
      </c>
      <c r="AU201" s="36">
        <f>IF($D201="",1,INDEX(Prices_int!$F$4:$AD$100,MATCH(SUBSTITUTE(AU$199,"*","")&amp;"|"&amp;$D201,Prices_int!$A$4:$A$100,0),MATCH(AU$4,Prices_int!$F$3:$AD$3,0))*AU$9*IF(AU$4&gt;Settings!$C$10,IF(LEFT(AU$200,4)="High",$E201,IF(LEFT(AU$200,3)="Low",$F201,1)),1))</f>
        <v/>
      </c>
      <c r="AV201" s="36">
        <f>IF($D201="",1,INDEX(Prices_int!$F$4:$AD$100,MATCH(SUBSTITUTE(AV$199,"*","")&amp;"|"&amp;$D201,Prices_int!$A$4:$A$100,0),MATCH(AV$4,Prices_int!$F$3:$AD$3,0))*AV$9*IF(AV$4&gt;Settings!$C$10,IF(LEFT(AV$200,4)="High",$E201,IF(LEFT(AV$200,3)="Low",$F201,1)),1))</f>
        <v/>
      </c>
      <c r="AW201" s="36">
        <f>IF($D201="",1,INDEX(Prices_int!$F$4:$AD$100,MATCH(SUBSTITUTE(AW$199,"*","")&amp;"|"&amp;$D201,Prices_int!$A$4:$A$100,0),MATCH(AW$4,Prices_int!$F$3:$AD$3,0))*AW$9*IF(AW$4&gt;Settings!$C$10,IF(LEFT(AW$200,4)="High",$E201,IF(LEFT(AW$200,3)="Low",$F201,1)),1))</f>
        <v/>
      </c>
      <c r="AX201" s="36">
        <f>IF($D201="",1,INDEX(Prices_int!$F$4:$AD$100,MATCH(SUBSTITUTE(AX$199,"*","")&amp;"|"&amp;$D201,Prices_int!$A$4:$A$100,0),MATCH(AX$4,Prices_int!$F$3:$AD$3,0))*AX$9*IF(AX$4&gt;Settings!$C$10,IF(LEFT(AX$200,4)="High",$E201,IF(LEFT(AX$200,3)="Low",$F201,1)),1))</f>
        <v/>
      </c>
    </row>
    <row r="202" hidden="1" outlineLevel="1">
      <c r="A202" s="5" t="inlineStr">
        <is>
          <t>gp</t>
        </is>
      </c>
      <c r="B202" s="5" t="inlineStr">
        <is>
          <t>coa</t>
        </is>
      </c>
      <c r="C202" s="5" t="inlineStr">
        <is>
          <t>int</t>
        </is>
      </c>
      <c r="D202" s="8" t="inlineStr">
        <is>
          <t>coa</t>
        </is>
      </c>
      <c r="E202" s="8" t="n">
        <v>1.25</v>
      </c>
      <c r="F202" s="8" t="n">
        <v>0.75</v>
      </c>
      <c r="G202" s="39" t="n"/>
      <c r="H202" s="5">
        <f>INDEX(Variables!$B$5:$B$105,MATCH($A202,Variables!$A$5:$A$105,0))&amp;IF($C202="",""," | "&amp;INDEX(Mapping!$B$5:$B$26,MATCH($C202,Mapping!$A$5:$A$26,0))&amp;" | "&amp;INDEX(Mapping!$B$30:$B$41,MATCH($B202,Mapping!$A$30:$A$41,0)))</f>
        <v/>
      </c>
      <c r="I202" s="5">
        <f>INDEX(Variables!$C$5:$C$105,MATCH($A202,Variables!$A$5:$A$105,0))</f>
        <v/>
      </c>
      <c r="J202" s="5">
        <f>INDEX(Variables!$E$5:$E$105,MATCH($A202,Variables!$A$5:$A$105,0))</f>
        <v/>
      </c>
      <c r="K202" s="25">
        <f>LOWER(Settings!$C$4)&amp;".mit."&amp;$A202&amp;IF($C202="","","."&amp;$C202&amp;"."&amp;$B202)&amp;IF(INDEX(Variables!$D$5:$D$105,MATCH($A202,Variables!$A$5:$A$105,0))="","","."&amp;INDEX(Variables!$D$5:$D$105,MATCH($A202,Variables!$A$5:$A$105,0)))&amp;"."&amp;K$5</f>
        <v/>
      </c>
      <c r="L202" s="35">
        <f>IF($D202="",1,INDEX(Prices_int!$F$4:$AD$100,MATCH(SUBSTITUTE(L$199,"*","")&amp;"|"&amp;$D202,Prices_int!$A$4:$A$100,0),MATCH(L$4,Prices_int!$F$3:$AD$3,0))*L$9*IF(L$4&gt;Settings!$C$10,IF(LEFT(L$200,4)="High",$E202,IF(LEFT(L$200,3)="Low",$F202,1)),1))</f>
        <v/>
      </c>
      <c r="M202" s="36">
        <f>IF($D202="",1,INDEX(Prices_int!$F$4:$AD$100,MATCH(SUBSTITUTE(M$199,"*","")&amp;"|"&amp;$D202,Prices_int!$A$4:$A$100,0),MATCH(M$4,Prices_int!$F$3:$AD$3,0))*M$9*IF(M$4&gt;Settings!$C$10,IF(LEFT(M$200,4)="High",$E202,IF(LEFT(M$200,3)="Low",$F202,1)),1))</f>
        <v/>
      </c>
      <c r="N202" s="36">
        <f>IF($D202="",1,INDEX(Prices_int!$F$4:$AD$100,MATCH(SUBSTITUTE(N$199,"*","")&amp;"|"&amp;$D202,Prices_int!$A$4:$A$100,0),MATCH(N$4,Prices_int!$F$3:$AD$3,0))*N$9*IF(N$4&gt;Settings!$C$10,IF(LEFT(N$200,4)="High",$E202,IF(LEFT(N$200,3)="Low",$F202,1)),1))</f>
        <v/>
      </c>
      <c r="O202" s="36">
        <f>IF($D202="",1,INDEX(Prices_int!$F$4:$AD$100,MATCH(SUBSTITUTE(O$199,"*","")&amp;"|"&amp;$D202,Prices_int!$A$4:$A$100,0),MATCH(O$4,Prices_int!$F$3:$AD$3,0))*O$9*IF(O$4&gt;Settings!$C$10,IF(LEFT(O$200,4)="High",$E202,IF(LEFT(O$200,3)="Low",$F202,1)),1))</f>
        <v/>
      </c>
      <c r="P202" s="36">
        <f>IF($D202="",1,INDEX(Prices_int!$F$4:$AD$100,MATCH(SUBSTITUTE(P$199,"*","")&amp;"|"&amp;$D202,Prices_int!$A$4:$A$100,0),MATCH(P$4,Prices_int!$F$3:$AD$3,0))*P$9*IF(P$4&gt;Settings!$C$10,IF(LEFT(P$200,4)="High",$E202,IF(LEFT(P$200,3)="Low",$F202,1)),1))</f>
        <v/>
      </c>
      <c r="Q202" s="36">
        <f>IF($D202="",1,INDEX(Prices_int!$F$4:$AD$100,MATCH(SUBSTITUTE(Q$199,"*","")&amp;"|"&amp;$D202,Prices_int!$A$4:$A$100,0),MATCH(Q$4,Prices_int!$F$3:$AD$3,0))*Q$9*IF(Q$4&gt;Settings!$C$10,IF(LEFT(Q$200,4)="High",$E202,IF(LEFT(Q$200,3)="Low",$F202,1)),1))</f>
        <v/>
      </c>
      <c r="R202" s="36">
        <f>IF($D202="",1,INDEX(Prices_int!$F$4:$AD$100,MATCH(SUBSTITUTE(R$199,"*","")&amp;"|"&amp;$D202,Prices_int!$A$4:$A$100,0),MATCH(R$4,Prices_int!$F$3:$AD$3,0))*R$9*IF(R$4&gt;Settings!$C$10,IF(LEFT(R$200,4)="High",$E202,IF(LEFT(R$200,3)="Low",$F202,1)),1))</f>
        <v/>
      </c>
      <c r="S202" s="36">
        <f>IF($D202="",1,INDEX(Prices_int!$F$4:$AD$100,MATCH(SUBSTITUTE(S$199,"*","")&amp;"|"&amp;$D202,Prices_int!$A$4:$A$100,0),MATCH(S$4,Prices_int!$F$3:$AD$3,0))*S$9*IF(S$4&gt;Settings!$C$10,IF(LEFT(S$200,4)="High",$E202,IF(LEFT(S$200,3)="Low",$F202,1)),1))</f>
        <v/>
      </c>
      <c r="T202" s="36">
        <f>IF($D202="",1,INDEX(Prices_int!$F$4:$AD$100,MATCH(SUBSTITUTE(T$199,"*","")&amp;"|"&amp;$D202,Prices_int!$A$4:$A$100,0),MATCH(T$4,Prices_int!$F$3:$AD$3,0))*T$9*IF(T$4&gt;Settings!$C$10,IF(LEFT(T$200,4)="High",$E202,IF(LEFT(T$200,3)="Low",$F202,1)),1))</f>
        <v/>
      </c>
      <c r="U202" s="36">
        <f>IF($D202="",1,INDEX(Prices_int!$F$4:$AD$100,MATCH(SUBSTITUTE(U$199,"*","")&amp;"|"&amp;$D202,Prices_int!$A$4:$A$100,0),MATCH(U$4,Prices_int!$F$3:$AD$3,0))*U$9*IF(U$4&gt;Settings!$C$10,IF(LEFT(U$200,4)="High",$E202,IF(LEFT(U$200,3)="Low",$F202,1)),1))</f>
        <v/>
      </c>
      <c r="V202" s="36">
        <f>IF($D202="",1,INDEX(Prices_int!$F$4:$AD$100,MATCH(SUBSTITUTE(V$199,"*","")&amp;"|"&amp;$D202,Prices_int!$A$4:$A$100,0),MATCH(V$4,Prices_int!$F$3:$AD$3,0))*V$9*IF(V$4&gt;Settings!$C$10,IF(LEFT(V$200,4)="High",$E202,IF(LEFT(V$200,3)="Low",$F202,1)),1))</f>
        <v/>
      </c>
      <c r="W202" s="36">
        <f>IF($D202="",1,INDEX(Prices_int!$F$4:$AD$100,MATCH(SUBSTITUTE(W$199,"*","")&amp;"|"&amp;$D202,Prices_int!$A$4:$A$100,0),MATCH(W$4,Prices_int!$F$3:$AD$3,0))*W$9*IF(W$4&gt;Settings!$C$10,IF(LEFT(W$200,4)="High",$E202,IF(LEFT(W$200,3)="Low",$F202,1)),1))</f>
        <v/>
      </c>
      <c r="X202" s="36">
        <f>IF($D202="",1,INDEX(Prices_int!$F$4:$AD$100,MATCH(SUBSTITUTE(X$199,"*","")&amp;"|"&amp;$D202,Prices_int!$A$4:$A$100,0),MATCH(X$4,Prices_int!$F$3:$AD$3,0))*X$9*IF(X$4&gt;Settings!$C$10,IF(LEFT(X$200,4)="High",$E202,IF(LEFT(X$200,3)="Low",$F202,1)),1))</f>
        <v/>
      </c>
      <c r="Y202" s="36">
        <f>IF($D202="",1,INDEX(Prices_int!$F$4:$AD$100,MATCH(SUBSTITUTE(Y$199,"*","")&amp;"|"&amp;$D202,Prices_int!$A$4:$A$100,0),MATCH(Y$4,Prices_int!$F$3:$AD$3,0))*Y$9*IF(Y$4&gt;Settings!$C$10,IF(LEFT(Y$200,4)="High",$E202,IF(LEFT(Y$200,3)="Low",$F202,1)),1))</f>
        <v/>
      </c>
      <c r="Z202" s="36">
        <f>IF($D202="",1,INDEX(Prices_int!$F$4:$AD$100,MATCH(SUBSTITUTE(Z$199,"*","")&amp;"|"&amp;$D202,Prices_int!$A$4:$A$100,0),MATCH(Z$4,Prices_int!$F$3:$AD$3,0))*Z$9*IF(Z$4&gt;Settings!$C$10,IF(LEFT(Z$200,4)="High",$E202,IF(LEFT(Z$200,3)="Low",$F202,1)),1))</f>
        <v/>
      </c>
      <c r="AA202" s="36">
        <f>IF($D202="",1,INDEX(Prices_int!$F$4:$AD$100,MATCH(SUBSTITUTE(AA$199,"*","")&amp;"|"&amp;$D202,Prices_int!$A$4:$A$100,0),MATCH(AA$4,Prices_int!$F$3:$AD$3,0))*AA$9*IF(AA$4&gt;Settings!$C$10,IF(LEFT(AA$200,4)="High",$E202,IF(LEFT(AA$200,3)="Low",$F202,1)),1))</f>
        <v/>
      </c>
      <c r="AB202" s="36">
        <f>IF($D202="",1,INDEX(Prices_int!$F$4:$AD$100,MATCH(SUBSTITUTE(AB$199,"*","")&amp;"|"&amp;$D202,Prices_int!$A$4:$A$100,0),MATCH(AB$4,Prices_int!$F$3:$AD$3,0))*AB$9*IF(AB$4&gt;Settings!$C$10,IF(LEFT(AB$200,4)="High",$E202,IF(LEFT(AB$200,3)="Low",$F202,1)),1))</f>
        <v/>
      </c>
      <c r="AC202" s="36">
        <f>IF($D202="",1,INDEX(Prices_int!$F$4:$AD$100,MATCH(SUBSTITUTE(AC$199,"*","")&amp;"|"&amp;$D202,Prices_int!$A$4:$A$100,0),MATCH(AC$4,Prices_int!$F$3:$AD$3,0))*AC$9*IF(AC$4&gt;Settings!$C$10,IF(LEFT(AC$200,4)="High",$E202,IF(LEFT(AC$200,3)="Low",$F202,1)),1))</f>
        <v/>
      </c>
      <c r="AD202" s="36">
        <f>IF($D202="",1,INDEX(Prices_int!$F$4:$AD$100,MATCH(SUBSTITUTE(AD$199,"*","")&amp;"|"&amp;$D202,Prices_int!$A$4:$A$100,0),MATCH(AD$4,Prices_int!$F$3:$AD$3,0))*AD$9*IF(AD$4&gt;Settings!$C$10,IF(LEFT(AD$200,4)="High",$E202,IF(LEFT(AD$200,3)="Low",$F202,1)),1))</f>
        <v/>
      </c>
      <c r="AE202" s="25">
        <f>LOWER(Settings!$C$4)&amp;".mit."&amp;$A202&amp;IF($C202="","","."&amp;$C202&amp;"."&amp;$B202)&amp;IF(INDEX(Variables!$D$5:$D$105,MATCH($A202,Variables!$A$5:$A$105,0))="","","."&amp;INDEX(Variables!$D$5:$D$105,MATCH($A202,Variables!$A$5:$A$105,0)))&amp;"."&amp;AE$5</f>
        <v/>
      </c>
      <c r="AF202" s="35">
        <f>IF($D202="",1,INDEX(Prices_int!$F$4:$AD$100,MATCH(SUBSTITUTE(AF$199,"*","")&amp;"|"&amp;$D202,Prices_int!$A$4:$A$100,0),MATCH(AF$4,Prices_int!$F$3:$AD$3,0))*AF$9*IF(AF$4&gt;Settings!$C$10,IF(LEFT(AF$200,4)="High",$E202,IF(LEFT(AF$200,3)="Low",$F202,1)),1))</f>
        <v/>
      </c>
      <c r="AG202" s="36">
        <f>IF($D202="",1,INDEX(Prices_int!$F$4:$AD$100,MATCH(SUBSTITUTE(AG$199,"*","")&amp;"|"&amp;$D202,Prices_int!$A$4:$A$100,0),MATCH(AG$4,Prices_int!$F$3:$AD$3,0))*AG$9*IF(AG$4&gt;Settings!$C$10,IF(LEFT(AG$200,4)="High",$E202,IF(LEFT(AG$200,3)="Low",$F202,1)),1))</f>
        <v/>
      </c>
      <c r="AH202" s="36">
        <f>IF($D202="",1,INDEX(Prices_int!$F$4:$AD$100,MATCH(SUBSTITUTE(AH$199,"*","")&amp;"|"&amp;$D202,Prices_int!$A$4:$A$100,0),MATCH(AH$4,Prices_int!$F$3:$AD$3,0))*AH$9*IF(AH$4&gt;Settings!$C$10,IF(LEFT(AH$200,4)="High",$E202,IF(LEFT(AH$200,3)="Low",$F202,1)),1))</f>
        <v/>
      </c>
      <c r="AI202" s="36">
        <f>IF($D202="",1,INDEX(Prices_int!$F$4:$AD$100,MATCH(SUBSTITUTE(AI$199,"*","")&amp;"|"&amp;$D202,Prices_int!$A$4:$A$100,0),MATCH(AI$4,Prices_int!$F$3:$AD$3,0))*AI$9*IF(AI$4&gt;Settings!$C$10,IF(LEFT(AI$200,4)="High",$E202,IF(LEFT(AI$200,3)="Low",$F202,1)),1))</f>
        <v/>
      </c>
      <c r="AJ202" s="36">
        <f>IF($D202="",1,INDEX(Prices_int!$F$4:$AD$100,MATCH(SUBSTITUTE(AJ$199,"*","")&amp;"|"&amp;$D202,Prices_int!$A$4:$A$100,0),MATCH(AJ$4,Prices_int!$F$3:$AD$3,0))*AJ$9*IF(AJ$4&gt;Settings!$C$10,IF(LEFT(AJ$200,4)="High",$E202,IF(LEFT(AJ$200,3)="Low",$F202,1)),1))</f>
        <v/>
      </c>
      <c r="AK202" s="36">
        <f>IF($D202="",1,INDEX(Prices_int!$F$4:$AD$100,MATCH(SUBSTITUTE(AK$199,"*","")&amp;"|"&amp;$D202,Prices_int!$A$4:$A$100,0),MATCH(AK$4,Prices_int!$F$3:$AD$3,0))*AK$9*IF(AK$4&gt;Settings!$C$10,IF(LEFT(AK$200,4)="High",$E202,IF(LEFT(AK$200,3)="Low",$F202,1)),1))</f>
        <v/>
      </c>
      <c r="AL202" s="36">
        <f>IF($D202="",1,INDEX(Prices_int!$F$4:$AD$100,MATCH(SUBSTITUTE(AL$199,"*","")&amp;"|"&amp;$D202,Prices_int!$A$4:$A$100,0),MATCH(AL$4,Prices_int!$F$3:$AD$3,0))*AL$9*IF(AL$4&gt;Settings!$C$10,IF(LEFT(AL$200,4)="High",$E202,IF(LEFT(AL$200,3)="Low",$F202,1)),1))</f>
        <v/>
      </c>
      <c r="AM202" s="36">
        <f>IF($D202="",1,INDEX(Prices_int!$F$4:$AD$100,MATCH(SUBSTITUTE(AM$199,"*","")&amp;"|"&amp;$D202,Prices_int!$A$4:$A$100,0),MATCH(AM$4,Prices_int!$F$3:$AD$3,0))*AM$9*IF(AM$4&gt;Settings!$C$10,IF(LEFT(AM$200,4)="High",$E202,IF(LEFT(AM$200,3)="Low",$F202,1)),1))</f>
        <v/>
      </c>
      <c r="AN202" s="36">
        <f>IF($D202="",1,INDEX(Prices_int!$F$4:$AD$100,MATCH(SUBSTITUTE(AN$199,"*","")&amp;"|"&amp;$D202,Prices_int!$A$4:$A$100,0),MATCH(AN$4,Prices_int!$F$3:$AD$3,0))*AN$9*IF(AN$4&gt;Settings!$C$10,IF(LEFT(AN$200,4)="High",$E202,IF(LEFT(AN$200,3)="Low",$F202,1)),1))</f>
        <v/>
      </c>
      <c r="AO202" s="36">
        <f>IF($D202="",1,INDEX(Prices_int!$F$4:$AD$100,MATCH(SUBSTITUTE(AO$199,"*","")&amp;"|"&amp;$D202,Prices_int!$A$4:$A$100,0),MATCH(AO$4,Prices_int!$F$3:$AD$3,0))*AO$9*IF(AO$4&gt;Settings!$C$10,IF(LEFT(AO$200,4)="High",$E202,IF(LEFT(AO$200,3)="Low",$F202,1)),1))</f>
        <v/>
      </c>
      <c r="AP202" s="36">
        <f>IF($D202="",1,INDEX(Prices_int!$F$4:$AD$100,MATCH(SUBSTITUTE(AP$199,"*","")&amp;"|"&amp;$D202,Prices_int!$A$4:$A$100,0),MATCH(AP$4,Prices_int!$F$3:$AD$3,0))*AP$9*IF(AP$4&gt;Settings!$C$10,IF(LEFT(AP$200,4)="High",$E202,IF(LEFT(AP$200,3)="Low",$F202,1)),1))</f>
        <v/>
      </c>
      <c r="AQ202" s="36">
        <f>IF($D202="",1,INDEX(Prices_int!$F$4:$AD$100,MATCH(SUBSTITUTE(AQ$199,"*","")&amp;"|"&amp;$D202,Prices_int!$A$4:$A$100,0),MATCH(AQ$4,Prices_int!$F$3:$AD$3,0))*AQ$9*IF(AQ$4&gt;Settings!$C$10,IF(LEFT(AQ$200,4)="High",$E202,IF(LEFT(AQ$200,3)="Low",$F202,1)),1))</f>
        <v/>
      </c>
      <c r="AR202" s="36">
        <f>IF($D202="",1,INDEX(Prices_int!$F$4:$AD$100,MATCH(SUBSTITUTE(AR$199,"*","")&amp;"|"&amp;$D202,Prices_int!$A$4:$A$100,0),MATCH(AR$4,Prices_int!$F$3:$AD$3,0))*AR$9*IF(AR$4&gt;Settings!$C$10,IF(LEFT(AR$200,4)="High",$E202,IF(LEFT(AR$200,3)="Low",$F202,1)),1))</f>
        <v/>
      </c>
      <c r="AS202" s="36">
        <f>IF($D202="",1,INDEX(Prices_int!$F$4:$AD$100,MATCH(SUBSTITUTE(AS$199,"*","")&amp;"|"&amp;$D202,Prices_int!$A$4:$A$100,0),MATCH(AS$4,Prices_int!$F$3:$AD$3,0))*AS$9*IF(AS$4&gt;Settings!$C$10,IF(LEFT(AS$200,4)="High",$E202,IF(LEFT(AS$200,3)="Low",$F202,1)),1))</f>
        <v/>
      </c>
      <c r="AT202" s="36">
        <f>IF($D202="",1,INDEX(Prices_int!$F$4:$AD$100,MATCH(SUBSTITUTE(AT$199,"*","")&amp;"|"&amp;$D202,Prices_int!$A$4:$A$100,0),MATCH(AT$4,Prices_int!$F$3:$AD$3,0))*AT$9*IF(AT$4&gt;Settings!$C$10,IF(LEFT(AT$200,4)="High",$E202,IF(LEFT(AT$200,3)="Low",$F202,1)),1))</f>
        <v/>
      </c>
      <c r="AU202" s="36">
        <f>IF($D202="",1,INDEX(Prices_int!$F$4:$AD$100,MATCH(SUBSTITUTE(AU$199,"*","")&amp;"|"&amp;$D202,Prices_int!$A$4:$A$100,0),MATCH(AU$4,Prices_int!$F$3:$AD$3,0))*AU$9*IF(AU$4&gt;Settings!$C$10,IF(LEFT(AU$200,4)="High",$E202,IF(LEFT(AU$200,3)="Low",$F202,1)),1))</f>
        <v/>
      </c>
      <c r="AV202" s="36">
        <f>IF($D202="",1,INDEX(Prices_int!$F$4:$AD$100,MATCH(SUBSTITUTE(AV$199,"*","")&amp;"|"&amp;$D202,Prices_int!$A$4:$A$100,0),MATCH(AV$4,Prices_int!$F$3:$AD$3,0))*AV$9*IF(AV$4&gt;Settings!$C$10,IF(LEFT(AV$200,4)="High",$E202,IF(LEFT(AV$200,3)="Low",$F202,1)),1))</f>
        <v/>
      </c>
      <c r="AW202" s="36">
        <f>IF($D202="",1,INDEX(Prices_int!$F$4:$AD$100,MATCH(SUBSTITUTE(AW$199,"*","")&amp;"|"&amp;$D202,Prices_int!$A$4:$A$100,0),MATCH(AW$4,Prices_int!$F$3:$AD$3,0))*AW$9*IF(AW$4&gt;Settings!$C$10,IF(LEFT(AW$200,4)="High",$E202,IF(LEFT(AW$200,3)="Low",$F202,1)),1))</f>
        <v/>
      </c>
      <c r="AX202" s="36">
        <f>IF($D202="",1,INDEX(Prices_int!$F$4:$AD$100,MATCH(SUBSTITUTE(AX$199,"*","")&amp;"|"&amp;$D202,Prices_int!$A$4:$A$100,0),MATCH(AX$4,Prices_int!$F$3:$AD$3,0))*AX$9*IF(AX$4&gt;Settings!$C$10,IF(LEFT(AX$200,4)="High",$E202,IF(LEFT(AX$200,3)="Low",$F202,1)),1))</f>
        <v/>
      </c>
    </row>
    <row r="203" hidden="1" outlineLevel="1">
      <c r="A203" s="5" t="inlineStr">
        <is>
          <t>gp</t>
        </is>
      </c>
      <c r="B203" s="5" t="inlineStr">
        <is>
          <t>nga</t>
        </is>
      </c>
      <c r="C203" s="5" t="inlineStr">
        <is>
          <t>int</t>
        </is>
      </c>
      <c r="D203" s="8">
        <f>"nga."&amp;Settings!$C$12</f>
        <v/>
      </c>
      <c r="E203" s="8" t="n">
        <v>1.25</v>
      </c>
      <c r="F203" s="8" t="n">
        <v>0.75</v>
      </c>
      <c r="G203" s="39" t="n"/>
      <c r="H203" s="5">
        <f>INDEX(Variables!$B$5:$B$105,MATCH($A203,Variables!$A$5:$A$105,0))&amp;IF($C203="",""," | "&amp;INDEX(Mapping!$B$5:$B$26,MATCH($C203,Mapping!$A$5:$A$26,0))&amp;" | "&amp;INDEX(Mapping!$B$30:$B$41,MATCH($B203,Mapping!$A$30:$A$41,0)))</f>
        <v/>
      </c>
      <c r="I203" s="5">
        <f>INDEX(Variables!$C$5:$C$105,MATCH($A203,Variables!$A$5:$A$105,0))</f>
        <v/>
      </c>
      <c r="J203" s="5">
        <f>INDEX(Variables!$E$5:$E$105,MATCH($A203,Variables!$A$5:$A$105,0))</f>
        <v/>
      </c>
      <c r="K203" s="25">
        <f>LOWER(Settings!$C$4)&amp;".mit."&amp;$A203&amp;IF($C203="","","."&amp;$C203&amp;"."&amp;$B203)&amp;IF(INDEX(Variables!$D$5:$D$105,MATCH($A203,Variables!$A$5:$A$105,0))="","","."&amp;INDEX(Variables!$D$5:$D$105,MATCH($A203,Variables!$A$5:$A$105,0)))&amp;"."&amp;K$5</f>
        <v/>
      </c>
      <c r="L203" s="35">
        <f>IF($D203="",1,INDEX(Prices_int!$F$4:$AD$100,MATCH(SUBSTITUTE(L$199,"*","")&amp;"|"&amp;$D203,Prices_int!$A$4:$A$100,0),MATCH(L$4,Prices_int!$F$3:$AD$3,0))*L$9*IF(L$4&gt;Settings!$C$10,IF(LEFT(L$200,4)="High",$E203,IF(LEFT(L$200,3)="Low",$F203,1)),1))</f>
        <v/>
      </c>
      <c r="M203" s="36">
        <f>IF($D203="",1,INDEX(Prices_int!$F$4:$AD$100,MATCH(SUBSTITUTE(M$199,"*","")&amp;"|"&amp;$D203,Prices_int!$A$4:$A$100,0),MATCH(M$4,Prices_int!$F$3:$AD$3,0))*M$9*IF(M$4&gt;Settings!$C$10,IF(LEFT(M$200,4)="High",$E203,IF(LEFT(M$200,3)="Low",$F203,1)),1))</f>
        <v/>
      </c>
      <c r="N203" s="36">
        <f>IF($D203="",1,INDEX(Prices_int!$F$4:$AD$100,MATCH(SUBSTITUTE(N$199,"*","")&amp;"|"&amp;$D203,Prices_int!$A$4:$A$100,0),MATCH(N$4,Prices_int!$F$3:$AD$3,0))*N$9*IF(N$4&gt;Settings!$C$10,IF(LEFT(N$200,4)="High",$E203,IF(LEFT(N$200,3)="Low",$F203,1)),1))</f>
        <v/>
      </c>
      <c r="O203" s="36">
        <f>IF($D203="",1,INDEX(Prices_int!$F$4:$AD$100,MATCH(SUBSTITUTE(O$199,"*","")&amp;"|"&amp;$D203,Prices_int!$A$4:$A$100,0),MATCH(O$4,Prices_int!$F$3:$AD$3,0))*O$9*IF(O$4&gt;Settings!$C$10,IF(LEFT(O$200,4)="High",$E203,IF(LEFT(O$200,3)="Low",$F203,1)),1))</f>
        <v/>
      </c>
      <c r="P203" s="36">
        <f>IF($D203="",1,INDEX(Prices_int!$F$4:$AD$100,MATCH(SUBSTITUTE(P$199,"*","")&amp;"|"&amp;$D203,Prices_int!$A$4:$A$100,0),MATCH(P$4,Prices_int!$F$3:$AD$3,0))*P$9*IF(P$4&gt;Settings!$C$10,IF(LEFT(P$200,4)="High",$E203,IF(LEFT(P$200,3)="Low",$F203,1)),1))</f>
        <v/>
      </c>
      <c r="Q203" s="36">
        <f>IF($D203="",1,INDEX(Prices_int!$F$4:$AD$100,MATCH(SUBSTITUTE(Q$199,"*","")&amp;"|"&amp;$D203,Prices_int!$A$4:$A$100,0),MATCH(Q$4,Prices_int!$F$3:$AD$3,0))*Q$9*IF(Q$4&gt;Settings!$C$10,IF(LEFT(Q$200,4)="High",$E203,IF(LEFT(Q$200,3)="Low",$F203,1)),1))</f>
        <v/>
      </c>
      <c r="R203" s="36">
        <f>IF($D203="",1,INDEX(Prices_int!$F$4:$AD$100,MATCH(SUBSTITUTE(R$199,"*","")&amp;"|"&amp;$D203,Prices_int!$A$4:$A$100,0),MATCH(R$4,Prices_int!$F$3:$AD$3,0))*R$9*IF(R$4&gt;Settings!$C$10,IF(LEFT(R$200,4)="High",$E203,IF(LEFT(R$200,3)="Low",$F203,1)),1))</f>
        <v/>
      </c>
      <c r="S203" s="36">
        <f>IF($D203="",1,INDEX(Prices_int!$F$4:$AD$100,MATCH(SUBSTITUTE(S$199,"*","")&amp;"|"&amp;$D203,Prices_int!$A$4:$A$100,0),MATCH(S$4,Prices_int!$F$3:$AD$3,0))*S$9*IF(S$4&gt;Settings!$C$10,IF(LEFT(S$200,4)="High",$E203,IF(LEFT(S$200,3)="Low",$F203,1)),1))</f>
        <v/>
      </c>
      <c r="T203" s="36">
        <f>IF($D203="",1,INDEX(Prices_int!$F$4:$AD$100,MATCH(SUBSTITUTE(T$199,"*","")&amp;"|"&amp;$D203,Prices_int!$A$4:$A$100,0),MATCH(T$4,Prices_int!$F$3:$AD$3,0))*T$9*IF(T$4&gt;Settings!$C$10,IF(LEFT(T$200,4)="High",$E203,IF(LEFT(T$200,3)="Low",$F203,1)),1))</f>
        <v/>
      </c>
      <c r="U203" s="36">
        <f>IF($D203="",1,INDEX(Prices_int!$F$4:$AD$100,MATCH(SUBSTITUTE(U$199,"*","")&amp;"|"&amp;$D203,Prices_int!$A$4:$A$100,0),MATCH(U$4,Prices_int!$F$3:$AD$3,0))*U$9*IF(U$4&gt;Settings!$C$10,IF(LEFT(U$200,4)="High",$E203,IF(LEFT(U$200,3)="Low",$F203,1)),1))</f>
        <v/>
      </c>
      <c r="V203" s="36">
        <f>IF($D203="",1,INDEX(Prices_int!$F$4:$AD$100,MATCH(SUBSTITUTE(V$199,"*","")&amp;"|"&amp;$D203,Prices_int!$A$4:$A$100,0),MATCH(V$4,Prices_int!$F$3:$AD$3,0))*V$9*IF(V$4&gt;Settings!$C$10,IF(LEFT(V$200,4)="High",$E203,IF(LEFT(V$200,3)="Low",$F203,1)),1))</f>
        <v/>
      </c>
      <c r="W203" s="36">
        <f>IF($D203="",1,INDEX(Prices_int!$F$4:$AD$100,MATCH(SUBSTITUTE(W$199,"*","")&amp;"|"&amp;$D203,Prices_int!$A$4:$A$100,0),MATCH(W$4,Prices_int!$F$3:$AD$3,0))*W$9*IF(W$4&gt;Settings!$C$10,IF(LEFT(W$200,4)="High",$E203,IF(LEFT(W$200,3)="Low",$F203,1)),1))</f>
        <v/>
      </c>
      <c r="X203" s="36">
        <f>IF($D203="",1,INDEX(Prices_int!$F$4:$AD$100,MATCH(SUBSTITUTE(X$199,"*","")&amp;"|"&amp;$D203,Prices_int!$A$4:$A$100,0),MATCH(X$4,Prices_int!$F$3:$AD$3,0))*X$9*IF(X$4&gt;Settings!$C$10,IF(LEFT(X$200,4)="High",$E203,IF(LEFT(X$200,3)="Low",$F203,1)),1))</f>
        <v/>
      </c>
      <c r="Y203" s="36">
        <f>IF($D203="",1,INDEX(Prices_int!$F$4:$AD$100,MATCH(SUBSTITUTE(Y$199,"*","")&amp;"|"&amp;$D203,Prices_int!$A$4:$A$100,0),MATCH(Y$4,Prices_int!$F$3:$AD$3,0))*Y$9*IF(Y$4&gt;Settings!$C$10,IF(LEFT(Y$200,4)="High",$E203,IF(LEFT(Y$200,3)="Low",$F203,1)),1))</f>
        <v/>
      </c>
      <c r="Z203" s="36">
        <f>IF($D203="",1,INDEX(Prices_int!$F$4:$AD$100,MATCH(SUBSTITUTE(Z$199,"*","")&amp;"|"&amp;$D203,Prices_int!$A$4:$A$100,0),MATCH(Z$4,Prices_int!$F$3:$AD$3,0))*Z$9*IF(Z$4&gt;Settings!$C$10,IF(LEFT(Z$200,4)="High",$E203,IF(LEFT(Z$200,3)="Low",$F203,1)),1))</f>
        <v/>
      </c>
      <c r="AA203" s="36">
        <f>IF($D203="",1,INDEX(Prices_int!$F$4:$AD$100,MATCH(SUBSTITUTE(AA$199,"*","")&amp;"|"&amp;$D203,Prices_int!$A$4:$A$100,0),MATCH(AA$4,Prices_int!$F$3:$AD$3,0))*AA$9*IF(AA$4&gt;Settings!$C$10,IF(LEFT(AA$200,4)="High",$E203,IF(LEFT(AA$200,3)="Low",$F203,1)),1))</f>
        <v/>
      </c>
      <c r="AB203" s="36">
        <f>IF($D203="",1,INDEX(Prices_int!$F$4:$AD$100,MATCH(SUBSTITUTE(AB$199,"*","")&amp;"|"&amp;$D203,Prices_int!$A$4:$A$100,0),MATCH(AB$4,Prices_int!$F$3:$AD$3,0))*AB$9*IF(AB$4&gt;Settings!$C$10,IF(LEFT(AB$200,4)="High",$E203,IF(LEFT(AB$200,3)="Low",$F203,1)),1))</f>
        <v/>
      </c>
      <c r="AC203" s="36">
        <f>IF($D203="",1,INDEX(Prices_int!$F$4:$AD$100,MATCH(SUBSTITUTE(AC$199,"*","")&amp;"|"&amp;$D203,Prices_int!$A$4:$A$100,0),MATCH(AC$4,Prices_int!$F$3:$AD$3,0))*AC$9*IF(AC$4&gt;Settings!$C$10,IF(LEFT(AC$200,4)="High",$E203,IF(LEFT(AC$200,3)="Low",$F203,1)),1))</f>
        <v/>
      </c>
      <c r="AD203" s="36">
        <f>IF($D203="",1,INDEX(Prices_int!$F$4:$AD$100,MATCH(SUBSTITUTE(AD$199,"*","")&amp;"|"&amp;$D203,Prices_int!$A$4:$A$100,0),MATCH(AD$4,Prices_int!$F$3:$AD$3,0))*AD$9*IF(AD$4&gt;Settings!$C$10,IF(LEFT(AD$200,4)="High",$E203,IF(LEFT(AD$200,3)="Low",$F203,1)),1))</f>
        <v/>
      </c>
      <c r="AE203" s="25">
        <f>LOWER(Settings!$C$4)&amp;".mit."&amp;$A203&amp;IF($C203="","","."&amp;$C203&amp;"."&amp;$B203)&amp;IF(INDEX(Variables!$D$5:$D$105,MATCH($A203,Variables!$A$5:$A$105,0))="","","."&amp;INDEX(Variables!$D$5:$D$105,MATCH($A203,Variables!$A$5:$A$105,0)))&amp;"."&amp;AE$5</f>
        <v/>
      </c>
      <c r="AF203" s="35">
        <f>IF($D203="",1,INDEX(Prices_int!$F$4:$AD$100,MATCH(SUBSTITUTE(AF$199,"*","")&amp;"|"&amp;$D203,Prices_int!$A$4:$A$100,0),MATCH(AF$4,Prices_int!$F$3:$AD$3,0))*AF$9*IF(AF$4&gt;Settings!$C$10,IF(LEFT(AF$200,4)="High",$E203,IF(LEFT(AF$200,3)="Low",$F203,1)),1))</f>
        <v/>
      </c>
      <c r="AG203" s="36">
        <f>IF($D203="",1,INDEX(Prices_int!$F$4:$AD$100,MATCH(SUBSTITUTE(AG$199,"*","")&amp;"|"&amp;$D203,Prices_int!$A$4:$A$100,0),MATCH(AG$4,Prices_int!$F$3:$AD$3,0))*AG$9*IF(AG$4&gt;Settings!$C$10,IF(LEFT(AG$200,4)="High",$E203,IF(LEFT(AG$200,3)="Low",$F203,1)),1))</f>
        <v/>
      </c>
      <c r="AH203" s="36">
        <f>IF($D203="",1,INDEX(Prices_int!$F$4:$AD$100,MATCH(SUBSTITUTE(AH$199,"*","")&amp;"|"&amp;$D203,Prices_int!$A$4:$A$100,0),MATCH(AH$4,Prices_int!$F$3:$AD$3,0))*AH$9*IF(AH$4&gt;Settings!$C$10,IF(LEFT(AH$200,4)="High",$E203,IF(LEFT(AH$200,3)="Low",$F203,1)),1))</f>
        <v/>
      </c>
      <c r="AI203" s="36">
        <f>IF($D203="",1,INDEX(Prices_int!$F$4:$AD$100,MATCH(SUBSTITUTE(AI$199,"*","")&amp;"|"&amp;$D203,Prices_int!$A$4:$A$100,0),MATCH(AI$4,Prices_int!$F$3:$AD$3,0))*AI$9*IF(AI$4&gt;Settings!$C$10,IF(LEFT(AI$200,4)="High",$E203,IF(LEFT(AI$200,3)="Low",$F203,1)),1))</f>
        <v/>
      </c>
      <c r="AJ203" s="36">
        <f>IF($D203="",1,INDEX(Prices_int!$F$4:$AD$100,MATCH(SUBSTITUTE(AJ$199,"*","")&amp;"|"&amp;$D203,Prices_int!$A$4:$A$100,0),MATCH(AJ$4,Prices_int!$F$3:$AD$3,0))*AJ$9*IF(AJ$4&gt;Settings!$C$10,IF(LEFT(AJ$200,4)="High",$E203,IF(LEFT(AJ$200,3)="Low",$F203,1)),1))</f>
        <v/>
      </c>
      <c r="AK203" s="36">
        <f>IF($D203="",1,INDEX(Prices_int!$F$4:$AD$100,MATCH(SUBSTITUTE(AK$199,"*","")&amp;"|"&amp;$D203,Prices_int!$A$4:$A$100,0),MATCH(AK$4,Prices_int!$F$3:$AD$3,0))*AK$9*IF(AK$4&gt;Settings!$C$10,IF(LEFT(AK$200,4)="High",$E203,IF(LEFT(AK$200,3)="Low",$F203,1)),1))</f>
        <v/>
      </c>
      <c r="AL203" s="36">
        <f>IF($D203="",1,INDEX(Prices_int!$F$4:$AD$100,MATCH(SUBSTITUTE(AL$199,"*","")&amp;"|"&amp;$D203,Prices_int!$A$4:$A$100,0),MATCH(AL$4,Prices_int!$F$3:$AD$3,0))*AL$9*IF(AL$4&gt;Settings!$C$10,IF(LEFT(AL$200,4)="High",$E203,IF(LEFT(AL$200,3)="Low",$F203,1)),1))</f>
        <v/>
      </c>
      <c r="AM203" s="36">
        <f>IF($D203="",1,INDEX(Prices_int!$F$4:$AD$100,MATCH(SUBSTITUTE(AM$199,"*","")&amp;"|"&amp;$D203,Prices_int!$A$4:$A$100,0),MATCH(AM$4,Prices_int!$F$3:$AD$3,0))*AM$9*IF(AM$4&gt;Settings!$C$10,IF(LEFT(AM$200,4)="High",$E203,IF(LEFT(AM$200,3)="Low",$F203,1)),1))</f>
        <v/>
      </c>
      <c r="AN203" s="36">
        <f>IF($D203="",1,INDEX(Prices_int!$F$4:$AD$100,MATCH(SUBSTITUTE(AN$199,"*","")&amp;"|"&amp;$D203,Prices_int!$A$4:$A$100,0),MATCH(AN$4,Prices_int!$F$3:$AD$3,0))*AN$9*IF(AN$4&gt;Settings!$C$10,IF(LEFT(AN$200,4)="High",$E203,IF(LEFT(AN$200,3)="Low",$F203,1)),1))</f>
        <v/>
      </c>
      <c r="AO203" s="36">
        <f>IF($D203="",1,INDEX(Prices_int!$F$4:$AD$100,MATCH(SUBSTITUTE(AO$199,"*","")&amp;"|"&amp;$D203,Prices_int!$A$4:$A$100,0),MATCH(AO$4,Prices_int!$F$3:$AD$3,0))*AO$9*IF(AO$4&gt;Settings!$C$10,IF(LEFT(AO$200,4)="High",$E203,IF(LEFT(AO$200,3)="Low",$F203,1)),1))</f>
        <v/>
      </c>
      <c r="AP203" s="36">
        <f>IF($D203="",1,INDEX(Prices_int!$F$4:$AD$100,MATCH(SUBSTITUTE(AP$199,"*","")&amp;"|"&amp;$D203,Prices_int!$A$4:$A$100,0),MATCH(AP$4,Prices_int!$F$3:$AD$3,0))*AP$9*IF(AP$4&gt;Settings!$C$10,IF(LEFT(AP$200,4)="High",$E203,IF(LEFT(AP$200,3)="Low",$F203,1)),1))</f>
        <v/>
      </c>
      <c r="AQ203" s="36">
        <f>IF($D203="",1,INDEX(Prices_int!$F$4:$AD$100,MATCH(SUBSTITUTE(AQ$199,"*","")&amp;"|"&amp;$D203,Prices_int!$A$4:$A$100,0),MATCH(AQ$4,Prices_int!$F$3:$AD$3,0))*AQ$9*IF(AQ$4&gt;Settings!$C$10,IF(LEFT(AQ$200,4)="High",$E203,IF(LEFT(AQ$200,3)="Low",$F203,1)),1))</f>
        <v/>
      </c>
      <c r="AR203" s="36">
        <f>IF($D203="",1,INDEX(Prices_int!$F$4:$AD$100,MATCH(SUBSTITUTE(AR$199,"*","")&amp;"|"&amp;$D203,Prices_int!$A$4:$A$100,0),MATCH(AR$4,Prices_int!$F$3:$AD$3,0))*AR$9*IF(AR$4&gt;Settings!$C$10,IF(LEFT(AR$200,4)="High",$E203,IF(LEFT(AR$200,3)="Low",$F203,1)),1))</f>
        <v/>
      </c>
      <c r="AS203" s="36">
        <f>IF($D203="",1,INDEX(Prices_int!$F$4:$AD$100,MATCH(SUBSTITUTE(AS$199,"*","")&amp;"|"&amp;$D203,Prices_int!$A$4:$A$100,0),MATCH(AS$4,Prices_int!$F$3:$AD$3,0))*AS$9*IF(AS$4&gt;Settings!$C$10,IF(LEFT(AS$200,4)="High",$E203,IF(LEFT(AS$200,3)="Low",$F203,1)),1))</f>
        <v/>
      </c>
      <c r="AT203" s="36">
        <f>IF($D203="",1,INDEX(Prices_int!$F$4:$AD$100,MATCH(SUBSTITUTE(AT$199,"*","")&amp;"|"&amp;$D203,Prices_int!$A$4:$A$100,0),MATCH(AT$4,Prices_int!$F$3:$AD$3,0))*AT$9*IF(AT$4&gt;Settings!$C$10,IF(LEFT(AT$200,4)="High",$E203,IF(LEFT(AT$200,3)="Low",$F203,1)),1))</f>
        <v/>
      </c>
      <c r="AU203" s="36">
        <f>IF($D203="",1,INDEX(Prices_int!$F$4:$AD$100,MATCH(SUBSTITUTE(AU$199,"*","")&amp;"|"&amp;$D203,Prices_int!$A$4:$A$100,0),MATCH(AU$4,Prices_int!$F$3:$AD$3,0))*AU$9*IF(AU$4&gt;Settings!$C$10,IF(LEFT(AU$200,4)="High",$E203,IF(LEFT(AU$200,3)="Low",$F203,1)),1))</f>
        <v/>
      </c>
      <c r="AV203" s="36">
        <f>IF($D203="",1,INDEX(Prices_int!$F$4:$AD$100,MATCH(SUBSTITUTE(AV$199,"*","")&amp;"|"&amp;$D203,Prices_int!$A$4:$A$100,0),MATCH(AV$4,Prices_int!$F$3:$AD$3,0))*AV$9*IF(AV$4&gt;Settings!$C$10,IF(LEFT(AV$200,4)="High",$E203,IF(LEFT(AV$200,3)="Low",$F203,1)),1))</f>
        <v/>
      </c>
      <c r="AW203" s="36">
        <f>IF($D203="",1,INDEX(Prices_int!$F$4:$AD$100,MATCH(SUBSTITUTE(AW$199,"*","")&amp;"|"&amp;$D203,Prices_int!$A$4:$A$100,0),MATCH(AW$4,Prices_int!$F$3:$AD$3,0))*AW$9*IF(AW$4&gt;Settings!$C$10,IF(LEFT(AW$200,4)="High",$E203,IF(LEFT(AW$200,3)="Low",$F203,1)),1))</f>
        <v/>
      </c>
      <c r="AX203" s="36">
        <f>IF($D203="",1,INDEX(Prices_int!$F$4:$AD$100,MATCH(SUBSTITUTE(AX$199,"*","")&amp;"|"&amp;$D203,Prices_int!$A$4:$A$100,0),MATCH(AX$4,Prices_int!$F$3:$AD$3,0))*AX$9*IF(AX$4&gt;Settings!$C$10,IF(LEFT(AX$200,4)="High",$E203,IF(LEFT(AX$200,3)="Low",$F203,1)),1))</f>
        <v/>
      </c>
    </row>
    <row r="204" hidden="1" outlineLevel="1">
      <c r="A204" s="5" t="inlineStr">
        <is>
          <t>gp</t>
        </is>
      </c>
      <c r="B204" s="5" t="inlineStr">
        <is>
          <t>one</t>
        </is>
      </c>
      <c r="C204" s="5" t="inlineStr">
        <is>
          <t>int</t>
        </is>
      </c>
      <c r="D204" s="39" t="n"/>
      <c r="E204" s="8" t="n">
        <v>1</v>
      </c>
      <c r="F204" s="8" t="n">
        <v>1</v>
      </c>
      <c r="G204" s="39" t="n"/>
      <c r="H204" s="5">
        <f>INDEX(Variables!$B$5:$B$105,MATCH($A204,Variables!$A$5:$A$105,0))&amp;IF($C204="",""," | "&amp;INDEX(Mapping!$B$5:$B$26,MATCH($C204,Mapping!$A$5:$A$26,0))&amp;" | "&amp;INDEX(Mapping!$B$30:$B$41,MATCH($B204,Mapping!$A$30:$A$41,0)))</f>
        <v/>
      </c>
      <c r="I204" s="5">
        <f>INDEX(Variables!$C$5:$C$105,MATCH($A204,Variables!$A$5:$A$105,0))</f>
        <v/>
      </c>
      <c r="J204" s="5">
        <f>INDEX(Variables!$E$5:$E$105,MATCH($A204,Variables!$A$5:$A$105,0))</f>
        <v/>
      </c>
      <c r="K204" s="25">
        <f>LOWER(Settings!$C$4)&amp;".mit."&amp;$A204&amp;IF($C204="","","."&amp;$C204&amp;"."&amp;$B204)&amp;IF(INDEX(Variables!$D$5:$D$105,MATCH($A204,Variables!$A$5:$A$105,0))="","","."&amp;INDEX(Variables!$D$5:$D$105,MATCH($A204,Variables!$A$5:$A$105,0)))&amp;"."&amp;K$5</f>
        <v/>
      </c>
      <c r="L204" s="35">
        <f>IF($D204="",1,INDEX(Prices_int!$F$4:$AD$100,MATCH(SUBSTITUTE(L$199,"*","")&amp;"|"&amp;$D204,Prices_int!$A$4:$A$100,0),MATCH(L$4,Prices_int!$F$3:$AD$3,0))*L$9*IF(L$4&gt;Settings!$C$10,IF(LEFT(L$200,4)="High",$E204,IF(LEFT(L$200,3)="Low",$F204,1)),1))</f>
        <v/>
      </c>
      <c r="M204" s="36">
        <f>IF($D204="",1,INDEX(Prices_int!$F$4:$AD$100,MATCH(SUBSTITUTE(M$199,"*","")&amp;"|"&amp;$D204,Prices_int!$A$4:$A$100,0),MATCH(M$4,Prices_int!$F$3:$AD$3,0))*M$9*IF(M$4&gt;Settings!$C$10,IF(LEFT(M$200,4)="High",$E204,IF(LEFT(M$200,3)="Low",$F204,1)),1))</f>
        <v/>
      </c>
      <c r="N204" s="36">
        <f>IF($D204="",1,INDEX(Prices_int!$F$4:$AD$100,MATCH(SUBSTITUTE(N$199,"*","")&amp;"|"&amp;$D204,Prices_int!$A$4:$A$100,0),MATCH(N$4,Prices_int!$F$3:$AD$3,0))*N$9*IF(N$4&gt;Settings!$C$10,IF(LEFT(N$200,4)="High",$E204,IF(LEFT(N$200,3)="Low",$F204,1)),1))</f>
        <v/>
      </c>
      <c r="O204" s="36">
        <f>IF($D204="",1,INDEX(Prices_int!$F$4:$AD$100,MATCH(SUBSTITUTE(O$199,"*","")&amp;"|"&amp;$D204,Prices_int!$A$4:$A$100,0),MATCH(O$4,Prices_int!$F$3:$AD$3,0))*O$9*IF(O$4&gt;Settings!$C$10,IF(LEFT(O$200,4)="High",$E204,IF(LEFT(O$200,3)="Low",$F204,1)),1))</f>
        <v/>
      </c>
      <c r="P204" s="36">
        <f>IF($D204="",1,INDEX(Prices_int!$F$4:$AD$100,MATCH(SUBSTITUTE(P$199,"*","")&amp;"|"&amp;$D204,Prices_int!$A$4:$A$100,0),MATCH(P$4,Prices_int!$F$3:$AD$3,0))*P$9*IF(P$4&gt;Settings!$C$10,IF(LEFT(P$200,4)="High",$E204,IF(LEFT(P$200,3)="Low",$F204,1)),1))</f>
        <v/>
      </c>
      <c r="Q204" s="36">
        <f>IF($D204="",1,INDEX(Prices_int!$F$4:$AD$100,MATCH(SUBSTITUTE(Q$199,"*","")&amp;"|"&amp;$D204,Prices_int!$A$4:$A$100,0),MATCH(Q$4,Prices_int!$F$3:$AD$3,0))*Q$9*IF(Q$4&gt;Settings!$C$10,IF(LEFT(Q$200,4)="High",$E204,IF(LEFT(Q$200,3)="Low",$F204,1)),1))</f>
        <v/>
      </c>
      <c r="R204" s="36">
        <f>IF($D204="",1,INDEX(Prices_int!$F$4:$AD$100,MATCH(SUBSTITUTE(R$199,"*","")&amp;"|"&amp;$D204,Prices_int!$A$4:$A$100,0),MATCH(R$4,Prices_int!$F$3:$AD$3,0))*R$9*IF(R$4&gt;Settings!$C$10,IF(LEFT(R$200,4)="High",$E204,IF(LEFT(R$200,3)="Low",$F204,1)),1))</f>
        <v/>
      </c>
      <c r="S204" s="36">
        <f>IF($D204="",1,INDEX(Prices_int!$F$4:$AD$100,MATCH(SUBSTITUTE(S$199,"*","")&amp;"|"&amp;$D204,Prices_int!$A$4:$A$100,0),MATCH(S$4,Prices_int!$F$3:$AD$3,0))*S$9*IF(S$4&gt;Settings!$C$10,IF(LEFT(S$200,4)="High",$E204,IF(LEFT(S$200,3)="Low",$F204,1)),1))</f>
        <v/>
      </c>
      <c r="T204" s="36">
        <f>IF($D204="",1,INDEX(Prices_int!$F$4:$AD$100,MATCH(SUBSTITUTE(T$199,"*","")&amp;"|"&amp;$D204,Prices_int!$A$4:$A$100,0),MATCH(T$4,Prices_int!$F$3:$AD$3,0))*T$9*IF(T$4&gt;Settings!$C$10,IF(LEFT(T$200,4)="High",$E204,IF(LEFT(T$200,3)="Low",$F204,1)),1))</f>
        <v/>
      </c>
      <c r="U204" s="36">
        <f>IF($D204="",1,INDEX(Prices_int!$F$4:$AD$100,MATCH(SUBSTITUTE(U$199,"*","")&amp;"|"&amp;$D204,Prices_int!$A$4:$A$100,0),MATCH(U$4,Prices_int!$F$3:$AD$3,0))*U$9*IF(U$4&gt;Settings!$C$10,IF(LEFT(U$200,4)="High",$E204,IF(LEFT(U$200,3)="Low",$F204,1)),1))</f>
        <v/>
      </c>
      <c r="V204" s="36">
        <f>IF($D204="",1,INDEX(Prices_int!$F$4:$AD$100,MATCH(SUBSTITUTE(V$199,"*","")&amp;"|"&amp;$D204,Prices_int!$A$4:$A$100,0),MATCH(V$4,Prices_int!$F$3:$AD$3,0))*V$9*IF(V$4&gt;Settings!$C$10,IF(LEFT(V$200,4)="High",$E204,IF(LEFT(V$200,3)="Low",$F204,1)),1))</f>
        <v/>
      </c>
      <c r="W204" s="36">
        <f>IF($D204="",1,INDEX(Prices_int!$F$4:$AD$100,MATCH(SUBSTITUTE(W$199,"*","")&amp;"|"&amp;$D204,Prices_int!$A$4:$A$100,0),MATCH(W$4,Prices_int!$F$3:$AD$3,0))*W$9*IF(W$4&gt;Settings!$C$10,IF(LEFT(W$200,4)="High",$E204,IF(LEFT(W$200,3)="Low",$F204,1)),1))</f>
        <v/>
      </c>
      <c r="X204" s="36">
        <f>IF($D204="",1,INDEX(Prices_int!$F$4:$AD$100,MATCH(SUBSTITUTE(X$199,"*","")&amp;"|"&amp;$D204,Prices_int!$A$4:$A$100,0),MATCH(X$4,Prices_int!$F$3:$AD$3,0))*X$9*IF(X$4&gt;Settings!$C$10,IF(LEFT(X$200,4)="High",$E204,IF(LEFT(X$200,3)="Low",$F204,1)),1))</f>
        <v/>
      </c>
      <c r="Y204" s="36">
        <f>IF($D204="",1,INDEX(Prices_int!$F$4:$AD$100,MATCH(SUBSTITUTE(Y$199,"*","")&amp;"|"&amp;$D204,Prices_int!$A$4:$A$100,0),MATCH(Y$4,Prices_int!$F$3:$AD$3,0))*Y$9*IF(Y$4&gt;Settings!$C$10,IF(LEFT(Y$200,4)="High",$E204,IF(LEFT(Y$200,3)="Low",$F204,1)),1))</f>
        <v/>
      </c>
      <c r="Z204" s="36">
        <f>IF($D204="",1,INDEX(Prices_int!$F$4:$AD$100,MATCH(SUBSTITUTE(Z$199,"*","")&amp;"|"&amp;$D204,Prices_int!$A$4:$A$100,0),MATCH(Z$4,Prices_int!$F$3:$AD$3,0))*Z$9*IF(Z$4&gt;Settings!$C$10,IF(LEFT(Z$200,4)="High",$E204,IF(LEFT(Z$200,3)="Low",$F204,1)),1))</f>
        <v/>
      </c>
      <c r="AA204" s="36">
        <f>IF($D204="",1,INDEX(Prices_int!$F$4:$AD$100,MATCH(SUBSTITUTE(AA$199,"*","")&amp;"|"&amp;$D204,Prices_int!$A$4:$A$100,0),MATCH(AA$4,Prices_int!$F$3:$AD$3,0))*AA$9*IF(AA$4&gt;Settings!$C$10,IF(LEFT(AA$200,4)="High",$E204,IF(LEFT(AA$200,3)="Low",$F204,1)),1))</f>
        <v/>
      </c>
      <c r="AB204" s="36">
        <f>IF($D204="",1,INDEX(Prices_int!$F$4:$AD$100,MATCH(SUBSTITUTE(AB$199,"*","")&amp;"|"&amp;$D204,Prices_int!$A$4:$A$100,0),MATCH(AB$4,Prices_int!$F$3:$AD$3,0))*AB$9*IF(AB$4&gt;Settings!$C$10,IF(LEFT(AB$200,4)="High",$E204,IF(LEFT(AB$200,3)="Low",$F204,1)),1))</f>
        <v/>
      </c>
      <c r="AC204" s="36">
        <f>IF($D204="",1,INDEX(Prices_int!$F$4:$AD$100,MATCH(SUBSTITUTE(AC$199,"*","")&amp;"|"&amp;$D204,Prices_int!$A$4:$A$100,0),MATCH(AC$4,Prices_int!$F$3:$AD$3,0))*AC$9*IF(AC$4&gt;Settings!$C$10,IF(LEFT(AC$200,4)="High",$E204,IF(LEFT(AC$200,3)="Low",$F204,1)),1))</f>
        <v/>
      </c>
      <c r="AD204" s="36">
        <f>IF($D204="",1,INDEX(Prices_int!$F$4:$AD$100,MATCH(SUBSTITUTE(AD$199,"*","")&amp;"|"&amp;$D204,Prices_int!$A$4:$A$100,0),MATCH(AD$4,Prices_int!$F$3:$AD$3,0))*AD$9*IF(AD$4&gt;Settings!$C$10,IF(LEFT(AD$200,4)="High",$E204,IF(LEFT(AD$200,3)="Low",$F204,1)),1))</f>
        <v/>
      </c>
      <c r="AE204" s="25">
        <f>LOWER(Settings!$C$4)&amp;".mit."&amp;$A204&amp;IF($C204="","","."&amp;$C204&amp;"."&amp;$B204)&amp;IF(INDEX(Variables!$D$5:$D$105,MATCH($A204,Variables!$A$5:$A$105,0))="","","."&amp;INDEX(Variables!$D$5:$D$105,MATCH($A204,Variables!$A$5:$A$105,0)))&amp;"."&amp;AE$5</f>
        <v/>
      </c>
      <c r="AF204" s="35">
        <f>IF($D204="",1,INDEX(Prices_int!$F$4:$AD$100,MATCH(SUBSTITUTE(AF$199,"*","")&amp;"|"&amp;$D204,Prices_int!$A$4:$A$100,0),MATCH(AF$4,Prices_int!$F$3:$AD$3,0))*AF$9*IF(AF$4&gt;Settings!$C$10,IF(LEFT(AF$200,4)="High",$E204,IF(LEFT(AF$200,3)="Low",$F204,1)),1))</f>
        <v/>
      </c>
      <c r="AG204" s="36">
        <f>IF($D204="",1,INDEX(Prices_int!$F$4:$AD$100,MATCH(SUBSTITUTE(AG$199,"*","")&amp;"|"&amp;$D204,Prices_int!$A$4:$A$100,0),MATCH(AG$4,Prices_int!$F$3:$AD$3,0))*AG$9*IF(AG$4&gt;Settings!$C$10,IF(LEFT(AG$200,4)="High",$E204,IF(LEFT(AG$200,3)="Low",$F204,1)),1))</f>
        <v/>
      </c>
      <c r="AH204" s="36">
        <f>IF($D204="",1,INDEX(Prices_int!$F$4:$AD$100,MATCH(SUBSTITUTE(AH$199,"*","")&amp;"|"&amp;$D204,Prices_int!$A$4:$A$100,0),MATCH(AH$4,Prices_int!$F$3:$AD$3,0))*AH$9*IF(AH$4&gt;Settings!$C$10,IF(LEFT(AH$200,4)="High",$E204,IF(LEFT(AH$200,3)="Low",$F204,1)),1))</f>
        <v/>
      </c>
      <c r="AI204" s="36">
        <f>IF($D204="",1,INDEX(Prices_int!$F$4:$AD$100,MATCH(SUBSTITUTE(AI$199,"*","")&amp;"|"&amp;$D204,Prices_int!$A$4:$A$100,0),MATCH(AI$4,Prices_int!$F$3:$AD$3,0))*AI$9*IF(AI$4&gt;Settings!$C$10,IF(LEFT(AI$200,4)="High",$E204,IF(LEFT(AI$200,3)="Low",$F204,1)),1))</f>
        <v/>
      </c>
      <c r="AJ204" s="36">
        <f>IF($D204="",1,INDEX(Prices_int!$F$4:$AD$100,MATCH(SUBSTITUTE(AJ$199,"*","")&amp;"|"&amp;$D204,Prices_int!$A$4:$A$100,0),MATCH(AJ$4,Prices_int!$F$3:$AD$3,0))*AJ$9*IF(AJ$4&gt;Settings!$C$10,IF(LEFT(AJ$200,4)="High",$E204,IF(LEFT(AJ$200,3)="Low",$F204,1)),1))</f>
        <v/>
      </c>
      <c r="AK204" s="36">
        <f>IF($D204="",1,INDEX(Prices_int!$F$4:$AD$100,MATCH(SUBSTITUTE(AK$199,"*","")&amp;"|"&amp;$D204,Prices_int!$A$4:$A$100,0),MATCH(AK$4,Prices_int!$F$3:$AD$3,0))*AK$9*IF(AK$4&gt;Settings!$C$10,IF(LEFT(AK$200,4)="High",$E204,IF(LEFT(AK$200,3)="Low",$F204,1)),1))</f>
        <v/>
      </c>
      <c r="AL204" s="36">
        <f>IF($D204="",1,INDEX(Prices_int!$F$4:$AD$100,MATCH(SUBSTITUTE(AL$199,"*","")&amp;"|"&amp;$D204,Prices_int!$A$4:$A$100,0),MATCH(AL$4,Prices_int!$F$3:$AD$3,0))*AL$9*IF(AL$4&gt;Settings!$C$10,IF(LEFT(AL$200,4)="High",$E204,IF(LEFT(AL$200,3)="Low",$F204,1)),1))</f>
        <v/>
      </c>
      <c r="AM204" s="36">
        <f>IF($D204="",1,INDEX(Prices_int!$F$4:$AD$100,MATCH(SUBSTITUTE(AM$199,"*","")&amp;"|"&amp;$D204,Prices_int!$A$4:$A$100,0),MATCH(AM$4,Prices_int!$F$3:$AD$3,0))*AM$9*IF(AM$4&gt;Settings!$C$10,IF(LEFT(AM$200,4)="High",$E204,IF(LEFT(AM$200,3)="Low",$F204,1)),1))</f>
        <v/>
      </c>
      <c r="AN204" s="36">
        <f>IF($D204="",1,INDEX(Prices_int!$F$4:$AD$100,MATCH(SUBSTITUTE(AN$199,"*","")&amp;"|"&amp;$D204,Prices_int!$A$4:$A$100,0),MATCH(AN$4,Prices_int!$F$3:$AD$3,0))*AN$9*IF(AN$4&gt;Settings!$C$10,IF(LEFT(AN$200,4)="High",$E204,IF(LEFT(AN$200,3)="Low",$F204,1)),1))</f>
        <v/>
      </c>
      <c r="AO204" s="36">
        <f>IF($D204="",1,INDEX(Prices_int!$F$4:$AD$100,MATCH(SUBSTITUTE(AO$199,"*","")&amp;"|"&amp;$D204,Prices_int!$A$4:$A$100,0),MATCH(AO$4,Prices_int!$F$3:$AD$3,0))*AO$9*IF(AO$4&gt;Settings!$C$10,IF(LEFT(AO$200,4)="High",$E204,IF(LEFT(AO$200,3)="Low",$F204,1)),1))</f>
        <v/>
      </c>
      <c r="AP204" s="36">
        <f>IF($D204="",1,INDEX(Prices_int!$F$4:$AD$100,MATCH(SUBSTITUTE(AP$199,"*","")&amp;"|"&amp;$D204,Prices_int!$A$4:$A$100,0),MATCH(AP$4,Prices_int!$F$3:$AD$3,0))*AP$9*IF(AP$4&gt;Settings!$C$10,IF(LEFT(AP$200,4)="High",$E204,IF(LEFT(AP$200,3)="Low",$F204,1)),1))</f>
        <v/>
      </c>
      <c r="AQ204" s="36">
        <f>IF($D204="",1,INDEX(Prices_int!$F$4:$AD$100,MATCH(SUBSTITUTE(AQ$199,"*","")&amp;"|"&amp;$D204,Prices_int!$A$4:$A$100,0),MATCH(AQ$4,Prices_int!$F$3:$AD$3,0))*AQ$9*IF(AQ$4&gt;Settings!$C$10,IF(LEFT(AQ$200,4)="High",$E204,IF(LEFT(AQ$200,3)="Low",$F204,1)),1))</f>
        <v/>
      </c>
      <c r="AR204" s="36">
        <f>IF($D204="",1,INDEX(Prices_int!$F$4:$AD$100,MATCH(SUBSTITUTE(AR$199,"*","")&amp;"|"&amp;$D204,Prices_int!$A$4:$A$100,0),MATCH(AR$4,Prices_int!$F$3:$AD$3,0))*AR$9*IF(AR$4&gt;Settings!$C$10,IF(LEFT(AR$200,4)="High",$E204,IF(LEFT(AR$200,3)="Low",$F204,1)),1))</f>
        <v/>
      </c>
      <c r="AS204" s="36">
        <f>IF($D204="",1,INDEX(Prices_int!$F$4:$AD$100,MATCH(SUBSTITUTE(AS$199,"*","")&amp;"|"&amp;$D204,Prices_int!$A$4:$A$100,0),MATCH(AS$4,Prices_int!$F$3:$AD$3,0))*AS$9*IF(AS$4&gt;Settings!$C$10,IF(LEFT(AS$200,4)="High",$E204,IF(LEFT(AS$200,3)="Low",$F204,1)),1))</f>
        <v/>
      </c>
      <c r="AT204" s="36">
        <f>IF($D204="",1,INDEX(Prices_int!$F$4:$AD$100,MATCH(SUBSTITUTE(AT$199,"*","")&amp;"|"&amp;$D204,Prices_int!$A$4:$A$100,0),MATCH(AT$4,Prices_int!$F$3:$AD$3,0))*AT$9*IF(AT$4&gt;Settings!$C$10,IF(LEFT(AT$200,4)="High",$E204,IF(LEFT(AT$200,3)="Low",$F204,1)),1))</f>
        <v/>
      </c>
      <c r="AU204" s="36">
        <f>IF($D204="",1,INDEX(Prices_int!$F$4:$AD$100,MATCH(SUBSTITUTE(AU$199,"*","")&amp;"|"&amp;$D204,Prices_int!$A$4:$A$100,0),MATCH(AU$4,Prices_int!$F$3:$AD$3,0))*AU$9*IF(AU$4&gt;Settings!$C$10,IF(LEFT(AU$200,4)="High",$E204,IF(LEFT(AU$200,3)="Low",$F204,1)),1))</f>
        <v/>
      </c>
      <c r="AV204" s="36">
        <f>IF($D204="",1,INDEX(Prices_int!$F$4:$AD$100,MATCH(SUBSTITUTE(AV$199,"*","")&amp;"|"&amp;$D204,Prices_int!$A$4:$A$100,0),MATCH(AV$4,Prices_int!$F$3:$AD$3,0))*AV$9*IF(AV$4&gt;Settings!$C$10,IF(LEFT(AV$200,4)="High",$E204,IF(LEFT(AV$200,3)="Low",$F204,1)),1))</f>
        <v/>
      </c>
      <c r="AW204" s="36">
        <f>IF($D204="",1,INDEX(Prices_int!$F$4:$AD$100,MATCH(SUBSTITUTE(AW$199,"*","")&amp;"|"&amp;$D204,Prices_int!$A$4:$A$100,0),MATCH(AW$4,Prices_int!$F$3:$AD$3,0))*AW$9*IF(AW$4&gt;Settings!$C$10,IF(LEFT(AW$200,4)="High",$E204,IF(LEFT(AW$200,3)="Low",$F204,1)),1))</f>
        <v/>
      </c>
      <c r="AX204" s="36">
        <f>IF($D204="",1,INDEX(Prices_int!$F$4:$AD$100,MATCH(SUBSTITUTE(AX$199,"*","")&amp;"|"&amp;$D204,Prices_int!$A$4:$A$100,0),MATCH(AX$4,Prices_int!$F$3:$AD$3,0))*AX$9*IF(AX$4&gt;Settings!$C$10,IF(LEFT(AX$200,4)="High",$E204,IF(LEFT(AX$200,3)="Low",$F204,1)),1))</f>
        <v/>
      </c>
    </row>
    <row r="205" hidden="1" outlineLevel="1">
      <c r="H205" s="34" t="inlineStr">
        <is>
          <t>Domestic prices by price fuel: supply cost sp, excise and other taxes txo, retail price before new policies rpb</t>
        </is>
      </c>
    </row>
    <row r="206" hidden="1" outlineLevel="1">
      <c r="A206" s="5" t="inlineStr">
        <is>
          <t>sp</t>
        </is>
      </c>
      <c r="B206" s="5" t="inlineStr">
        <is>
          <t>coa</t>
        </is>
      </c>
      <c r="C206" s="5" t="inlineStr">
        <is>
          <t>pow</t>
        </is>
      </c>
      <c r="D206" s="40">
        <f>INDEX(Inputs_prices!$N$5:$N$16,MATCH($B206&amp;"."&amp;$C206,Inputs_prices!$A$5:$A$16,0))</f>
        <v/>
      </c>
      <c r="E206" s="40">
        <f>INDEX(Inputs_prices!$F$5:$F$16,MATCH($B206&amp;"."&amp;$C206,Inputs_prices!$A$5:$A$16,0))</f>
        <v/>
      </c>
      <c r="F206" s="40">
        <f>INDEX(Inputs_prices!$E$5:$E$16,MATCH($B206&amp;"."&amp;$C206,Inputs_prices!$A$5:$A$16,0))</f>
        <v/>
      </c>
      <c r="G206" s="39" t="n"/>
      <c r="H206" s="5">
        <f>INDEX(Variables!$B$5:$B$105,MATCH($A206,Variables!$A$5:$A$105,0))&amp;IF($C206="",""," | "&amp;INDEX(Mapping!$B$5:$B$26,MATCH($C206,Mapping!$A$5:$A$26,0))&amp;" | "&amp;INDEX(Mapping!$B$30:$B$41,MATCH($B206,Mapping!$A$30:$A$41,0)))</f>
        <v/>
      </c>
      <c r="I206" s="5">
        <f>INDEX(Variables!$C$5:$C$105,MATCH($A206,Variables!$A$5:$A$105,0))</f>
        <v/>
      </c>
      <c r="J206" s="5">
        <f>INDEX(Variables!$E$5:$E$105,MATCH($A206,Variables!$A$5:$A$105,0))</f>
        <v/>
      </c>
      <c r="K206" s="25">
        <f>LOWER(Settings!$C$4)&amp;".mit."&amp;$A206&amp;IF($C206="","","."&amp;$C206&amp;"."&amp;$B206)&amp;IF(INDEX(Variables!$D$5:$D$105,MATCH($A206,Variables!$A$5:$A$105,0))="","","."&amp;INDEX(Variables!$D$5:$D$105,MATCH($A206,Variables!$A$5:$A$105,0)))&amp;"."&amp;K$5</f>
        <v/>
      </c>
      <c r="L206" s="41">
        <f>INDEX(Inputs_prices!$T$5:$W$16,$F206,MATCH(L$4,Inputs_prices!$T$4:$W$4,0))</f>
        <v/>
      </c>
      <c r="M206" s="40">
        <f>INDEX(Inputs_prices!$T$5:$W$16,$F206,MATCH(M$4,Inputs_prices!$T$4:$W$4,0))</f>
        <v/>
      </c>
      <c r="N206" s="40">
        <f>INDEX(Inputs_prices!$T$5:$W$16,$F206,MATCH(N$4,Inputs_prices!$T$4:$W$4,0))</f>
        <v/>
      </c>
      <c r="O206" s="40">
        <f>$D206+(N206-$D206)*INDEX(O$201:O$204,$E206)/INDEX(N$201:N$204,$E206)</f>
        <v/>
      </c>
      <c r="P206" s="40">
        <f>$D206+(O206-$D206)*INDEX(P$201:P$204,$E206)/INDEX(O$201:O$204,$E206)</f>
        <v/>
      </c>
      <c r="Q206" s="40">
        <f>$D206+(P206-$D206)*INDEX(Q$201:Q$204,$E206)/INDEX(P$201:P$204,$E206)</f>
        <v/>
      </c>
      <c r="R206" s="40">
        <f>$D206+(Q206-$D206)*INDEX(R$201:R$204,$E206)/INDEX(Q$201:Q$204,$E206)</f>
        <v/>
      </c>
      <c r="S206" s="40">
        <f>$D206+(R206-$D206)*INDEX(S$201:S$204,$E206)/INDEX(R$201:R$204,$E206)</f>
        <v/>
      </c>
      <c r="T206" s="40">
        <f>$D206+(S206-$D206)*INDEX(T$201:T$204,$E206)/INDEX(S$201:S$204,$E206)</f>
        <v/>
      </c>
      <c r="U206" s="40">
        <f>$D206+(T206-$D206)*INDEX(U$201:U$204,$E206)/INDEX(T$201:T$204,$E206)</f>
        <v/>
      </c>
      <c r="V206" s="40">
        <f>$D206+(U206-$D206)*INDEX(V$201:V$204,$E206)/INDEX(U$201:U$204,$E206)</f>
        <v/>
      </c>
      <c r="W206" s="40">
        <f>$D206+(V206-$D206)*INDEX(W$201:W$204,$E206)/INDEX(V$201:V$204,$E206)</f>
        <v/>
      </c>
      <c r="X206" s="40">
        <f>$D206+(W206-$D206)*INDEX(X$201:X$204,$E206)/INDEX(W$201:W$204,$E206)</f>
        <v/>
      </c>
      <c r="Y206" s="40">
        <f>$D206+(X206-$D206)*INDEX(Y$201:Y$204,$E206)/INDEX(X$201:X$204,$E206)</f>
        <v/>
      </c>
      <c r="Z206" s="40">
        <f>$D206+(Y206-$D206)*INDEX(Z$201:Z$204,$E206)/INDEX(Y$201:Y$204,$E206)</f>
        <v/>
      </c>
      <c r="AA206" s="40">
        <f>$D206+(Z206-$D206)*INDEX(AA$201:AA$204,$E206)/INDEX(Z$201:Z$204,$E206)</f>
        <v/>
      </c>
      <c r="AB206" s="40">
        <f>$D206+(AA206-$D206)*INDEX(AB$201:AB$204,$E206)/INDEX(AA$201:AA$204,$E206)</f>
        <v/>
      </c>
      <c r="AC206" s="40">
        <f>$D206+(AB206-$D206)*INDEX(AC$201:AC$204,$E206)/INDEX(AB$201:AB$204,$E206)</f>
        <v/>
      </c>
      <c r="AD206" s="42">
        <f>SUPPLYCOST(AD$4,Settings!$C$10,IFERROR(INDEX(Inputs_prices!$T$5:$W$16,$F206,MATCH(AD$4,Inputs_prices!$T$4:$W$4,0)),0),$D206,AC206,INDEX(AD$201:AD$204,$E206),INDEX(AC$201:AC$204,$E206))</f>
        <v/>
      </c>
      <c r="AE206" s="25">
        <f>LOWER(Settings!$C$4)&amp;".mit."&amp;$A206&amp;IF($C206="","","."&amp;$C206&amp;"."&amp;$B206)&amp;IF(INDEX(Variables!$D$5:$D$105,MATCH($A206,Variables!$A$5:$A$105,0))="","","."&amp;INDEX(Variables!$D$5:$D$105,MATCH($A206,Variables!$A$5:$A$105,0)))&amp;"."&amp;AE$5</f>
        <v/>
      </c>
      <c r="AF206" s="41">
        <f>INDEX(Inputs_prices!$T$5:$W$16,$F206,MATCH(AF$4,Inputs_prices!$T$4:$W$4,0))</f>
        <v/>
      </c>
      <c r="AG206" s="40">
        <f>INDEX(Inputs_prices!$T$5:$W$16,$F206,MATCH(AG$4,Inputs_prices!$T$4:$W$4,0))</f>
        <v/>
      </c>
      <c r="AH206" s="40">
        <f>INDEX(Inputs_prices!$T$5:$W$16,$F206,MATCH(AH$4,Inputs_prices!$T$4:$W$4,0))</f>
        <v/>
      </c>
      <c r="AI206" s="40">
        <f>$D206+(AH206-$D206)*INDEX(AI$201:AI$204,$E206)/INDEX(AH$201:AH$204,$E206)</f>
        <v/>
      </c>
      <c r="AJ206" s="40">
        <f>$D206+(AI206-$D206)*INDEX(AJ$201:AJ$204,$E206)/INDEX(AI$201:AI$204,$E206)</f>
        <v/>
      </c>
      <c r="AK206" s="40">
        <f>$D206+(AJ206-$D206)*INDEX(AK$201:AK$204,$E206)/INDEX(AJ$201:AJ$204,$E206)</f>
        <v/>
      </c>
      <c r="AL206" s="40">
        <f>$D206+(AK206-$D206)*INDEX(AL$201:AL$204,$E206)/INDEX(AK$201:AK$204,$E206)</f>
        <v/>
      </c>
      <c r="AM206" s="40">
        <f>$D206+(AL206-$D206)*INDEX(AM$201:AM$204,$E206)/INDEX(AL$201:AL$204,$E206)</f>
        <v/>
      </c>
      <c r="AN206" s="40">
        <f>$D206+(AM206-$D206)*INDEX(AN$201:AN$204,$E206)/INDEX(AM$201:AM$204,$E206)</f>
        <v/>
      </c>
      <c r="AO206" s="40">
        <f>$D206+(AN206-$D206)*INDEX(AO$201:AO$204,$E206)/INDEX(AN$201:AN$204,$E206)</f>
        <v/>
      </c>
      <c r="AP206" s="40">
        <f>$D206+(AO206-$D206)*INDEX(AP$201:AP$204,$E206)/INDEX(AO$201:AO$204,$E206)</f>
        <v/>
      </c>
      <c r="AQ206" s="40">
        <f>$D206+(AP206-$D206)*INDEX(AQ$201:AQ$204,$E206)/INDEX(AP$201:AP$204,$E206)</f>
        <v/>
      </c>
      <c r="AR206" s="40">
        <f>$D206+(AQ206-$D206)*INDEX(AR$201:AR$204,$E206)/INDEX(AQ$201:AQ$204,$E206)</f>
        <v/>
      </c>
      <c r="AS206" s="40">
        <f>$D206+(AR206-$D206)*INDEX(AS$201:AS$204,$E206)/INDEX(AR$201:AR$204,$E206)</f>
        <v/>
      </c>
      <c r="AT206" s="40">
        <f>$D206+(AS206-$D206)*INDEX(AT$201:AT$204,$E206)/INDEX(AS$201:AS$204,$E206)</f>
        <v/>
      </c>
      <c r="AU206" s="40">
        <f>$D206+(AT206-$D206)*INDEX(AU$201:AU$204,$E206)/INDEX(AT$201:AT$204,$E206)</f>
        <v/>
      </c>
      <c r="AV206" s="40">
        <f>$D206+(AU206-$D206)*INDEX(AV$201:AV$204,$E206)/INDEX(AU$201:AU$204,$E206)</f>
        <v/>
      </c>
      <c r="AW206" s="40">
        <f>$D206+(AV206-$D206)*INDEX(AW$201:AW$204,$E206)/INDEX(AV$201:AV$204,$E206)</f>
        <v/>
      </c>
      <c r="AX206" s="42">
        <f>SUPPLYCOST(AX$4,Settings!$C$10,IFERROR(INDEX(Inputs_prices!$T$5:$W$16,$F206,MATCH(AX$4,Inputs_prices!$T$4:$W$4,0)),0),$D206,AW206,INDEX(AX$201:AX$204,$E206),INDEX(AW$201:AW$204,$E206))</f>
        <v/>
      </c>
    </row>
    <row r="207" hidden="1" outlineLevel="1">
      <c r="A207" s="5" t="inlineStr">
        <is>
          <t>sp</t>
        </is>
      </c>
      <c r="B207" s="5" t="inlineStr">
        <is>
          <t>coa</t>
        </is>
      </c>
      <c r="C207" s="5" t="inlineStr">
        <is>
          <t>res</t>
        </is>
      </c>
      <c r="D207" s="40">
        <f>INDEX(Inputs_prices!$N$5:$N$16,MATCH($B207&amp;"."&amp;$C207,Inputs_prices!$A$5:$A$16,0))</f>
        <v/>
      </c>
      <c r="E207" s="40">
        <f>INDEX(Inputs_prices!$F$5:$F$16,MATCH($B207&amp;"."&amp;$C207,Inputs_prices!$A$5:$A$16,0))</f>
        <v/>
      </c>
      <c r="F207" s="40">
        <f>INDEX(Inputs_prices!$E$5:$E$16,MATCH($B207&amp;"."&amp;$C207,Inputs_prices!$A$5:$A$16,0))</f>
        <v/>
      </c>
      <c r="G207" s="39" t="n"/>
      <c r="H207" s="5">
        <f>INDEX(Variables!$B$5:$B$105,MATCH($A207,Variables!$A$5:$A$105,0))&amp;IF($C207="",""," | "&amp;INDEX(Mapping!$B$5:$B$26,MATCH($C207,Mapping!$A$5:$A$26,0))&amp;" | "&amp;INDEX(Mapping!$B$30:$B$41,MATCH($B207,Mapping!$A$30:$A$41,0)))</f>
        <v/>
      </c>
      <c r="I207" s="5">
        <f>INDEX(Variables!$C$5:$C$105,MATCH($A207,Variables!$A$5:$A$105,0))</f>
        <v/>
      </c>
      <c r="J207" s="5">
        <f>INDEX(Variables!$E$5:$E$105,MATCH($A207,Variables!$A$5:$A$105,0))</f>
        <v/>
      </c>
      <c r="K207" s="25">
        <f>LOWER(Settings!$C$4)&amp;".mit."&amp;$A207&amp;IF($C207="","","."&amp;$C207&amp;"."&amp;$B207)&amp;IF(INDEX(Variables!$D$5:$D$105,MATCH($A207,Variables!$A$5:$A$105,0))="","","."&amp;INDEX(Variables!$D$5:$D$105,MATCH($A207,Variables!$A$5:$A$105,0)))&amp;"."&amp;K$5</f>
        <v/>
      </c>
      <c r="L207" s="41">
        <f>INDEX(Inputs_prices!$T$5:$W$16,$F207,MATCH(L$4,Inputs_prices!$T$4:$W$4,0))</f>
        <v/>
      </c>
      <c r="M207" s="40">
        <f>INDEX(Inputs_prices!$T$5:$W$16,$F207,MATCH(M$4,Inputs_prices!$T$4:$W$4,0))</f>
        <v/>
      </c>
      <c r="N207" s="40">
        <f>INDEX(Inputs_prices!$T$5:$W$16,$F207,MATCH(N$4,Inputs_prices!$T$4:$W$4,0))</f>
        <v/>
      </c>
      <c r="O207" s="40">
        <f>$D207+(N207-$D207)*INDEX(O$201:O$204,$E207)/INDEX(N$201:N$204,$E207)</f>
        <v/>
      </c>
      <c r="P207" s="40">
        <f>$D207+(O207-$D207)*INDEX(P$201:P$204,$E207)/INDEX(O$201:O$204,$E207)</f>
        <v/>
      </c>
      <c r="Q207" s="40">
        <f>$D207+(P207-$D207)*INDEX(Q$201:Q$204,$E207)/INDEX(P$201:P$204,$E207)</f>
        <v/>
      </c>
      <c r="R207" s="40">
        <f>$D207+(Q207-$D207)*INDEX(R$201:R$204,$E207)/INDEX(Q$201:Q$204,$E207)</f>
        <v/>
      </c>
      <c r="S207" s="40">
        <f>$D207+(R207-$D207)*INDEX(S$201:S$204,$E207)/INDEX(R$201:R$204,$E207)</f>
        <v/>
      </c>
      <c r="T207" s="40">
        <f>$D207+(S207-$D207)*INDEX(T$201:T$204,$E207)/INDEX(S$201:S$204,$E207)</f>
        <v/>
      </c>
      <c r="U207" s="40">
        <f>$D207+(T207-$D207)*INDEX(U$201:U$204,$E207)/INDEX(T$201:T$204,$E207)</f>
        <v/>
      </c>
      <c r="V207" s="40">
        <f>$D207+(U207-$D207)*INDEX(V$201:V$204,$E207)/INDEX(U$201:U$204,$E207)</f>
        <v/>
      </c>
      <c r="W207" s="40">
        <f>$D207+(V207-$D207)*INDEX(W$201:W$204,$E207)/INDEX(V$201:V$204,$E207)</f>
        <v/>
      </c>
      <c r="X207" s="40">
        <f>$D207+(W207-$D207)*INDEX(X$201:X$204,$E207)/INDEX(W$201:W$204,$E207)</f>
        <v/>
      </c>
      <c r="Y207" s="40">
        <f>$D207+(X207-$D207)*INDEX(Y$201:Y$204,$E207)/INDEX(X$201:X$204,$E207)</f>
        <v/>
      </c>
      <c r="Z207" s="40">
        <f>$D207+(Y207-$D207)*INDEX(Z$201:Z$204,$E207)/INDEX(Y$201:Y$204,$E207)</f>
        <v/>
      </c>
      <c r="AA207" s="40">
        <f>$D207+(Z207-$D207)*INDEX(AA$201:AA$204,$E207)/INDEX(Z$201:Z$204,$E207)</f>
        <v/>
      </c>
      <c r="AB207" s="40">
        <f>$D207+(AA207-$D207)*INDEX(AB$201:AB$204,$E207)/INDEX(AA$201:AA$204,$E207)</f>
        <v/>
      </c>
      <c r="AC207" s="40">
        <f>$D207+(AB207-$D207)*INDEX(AC$201:AC$204,$E207)/INDEX(AB$201:AB$204,$E207)</f>
        <v/>
      </c>
      <c r="AD207" s="42">
        <f>SUPPLYCOST(AD$4,Settings!$C$10,IFERROR(INDEX(Inputs_prices!$T$5:$W$16,$F207,MATCH(AD$4,Inputs_prices!$T$4:$W$4,0)),0),$D207,AC207,INDEX(AD$201:AD$204,$E207),INDEX(AC$201:AC$204,$E207))</f>
        <v/>
      </c>
      <c r="AE207" s="25">
        <f>LOWER(Settings!$C$4)&amp;".mit."&amp;$A207&amp;IF($C207="","","."&amp;$C207&amp;"."&amp;$B207)&amp;IF(INDEX(Variables!$D$5:$D$105,MATCH($A207,Variables!$A$5:$A$105,0))="","","."&amp;INDEX(Variables!$D$5:$D$105,MATCH($A207,Variables!$A$5:$A$105,0)))&amp;"."&amp;AE$5</f>
        <v/>
      </c>
      <c r="AF207" s="41">
        <f>INDEX(Inputs_prices!$T$5:$W$16,$F207,MATCH(AF$4,Inputs_prices!$T$4:$W$4,0))</f>
        <v/>
      </c>
      <c r="AG207" s="40">
        <f>INDEX(Inputs_prices!$T$5:$W$16,$F207,MATCH(AG$4,Inputs_prices!$T$4:$W$4,0))</f>
        <v/>
      </c>
      <c r="AH207" s="40">
        <f>INDEX(Inputs_prices!$T$5:$W$16,$F207,MATCH(AH$4,Inputs_prices!$T$4:$W$4,0))</f>
        <v/>
      </c>
      <c r="AI207" s="40">
        <f>$D207+(AH207-$D207)*INDEX(AI$201:AI$204,$E207)/INDEX(AH$201:AH$204,$E207)</f>
        <v/>
      </c>
      <c r="AJ207" s="40">
        <f>$D207+(AI207-$D207)*INDEX(AJ$201:AJ$204,$E207)/INDEX(AI$201:AI$204,$E207)</f>
        <v/>
      </c>
      <c r="AK207" s="40">
        <f>$D207+(AJ207-$D207)*INDEX(AK$201:AK$204,$E207)/INDEX(AJ$201:AJ$204,$E207)</f>
        <v/>
      </c>
      <c r="AL207" s="40">
        <f>$D207+(AK207-$D207)*INDEX(AL$201:AL$204,$E207)/INDEX(AK$201:AK$204,$E207)</f>
        <v/>
      </c>
      <c r="AM207" s="40">
        <f>$D207+(AL207-$D207)*INDEX(AM$201:AM$204,$E207)/INDEX(AL$201:AL$204,$E207)</f>
        <v/>
      </c>
      <c r="AN207" s="40">
        <f>$D207+(AM207-$D207)*INDEX(AN$201:AN$204,$E207)/INDEX(AM$201:AM$204,$E207)</f>
        <v/>
      </c>
      <c r="AO207" s="40">
        <f>$D207+(AN207-$D207)*INDEX(AO$201:AO$204,$E207)/INDEX(AN$201:AN$204,$E207)</f>
        <v/>
      </c>
      <c r="AP207" s="40">
        <f>$D207+(AO207-$D207)*INDEX(AP$201:AP$204,$E207)/INDEX(AO$201:AO$204,$E207)</f>
        <v/>
      </c>
      <c r="AQ207" s="40">
        <f>$D207+(AP207-$D207)*INDEX(AQ$201:AQ$204,$E207)/INDEX(AP$201:AP$204,$E207)</f>
        <v/>
      </c>
      <c r="AR207" s="40">
        <f>$D207+(AQ207-$D207)*INDEX(AR$201:AR$204,$E207)/INDEX(AQ$201:AQ$204,$E207)</f>
        <v/>
      </c>
      <c r="AS207" s="40">
        <f>$D207+(AR207-$D207)*INDEX(AS$201:AS$204,$E207)/INDEX(AR$201:AR$204,$E207)</f>
        <v/>
      </c>
      <c r="AT207" s="40">
        <f>$D207+(AS207-$D207)*INDEX(AT$201:AT$204,$E207)/INDEX(AS$201:AS$204,$E207)</f>
        <v/>
      </c>
      <c r="AU207" s="40">
        <f>$D207+(AT207-$D207)*INDEX(AU$201:AU$204,$E207)/INDEX(AT$201:AT$204,$E207)</f>
        <v/>
      </c>
      <c r="AV207" s="40">
        <f>$D207+(AU207-$D207)*INDEX(AV$201:AV$204,$E207)/INDEX(AU$201:AU$204,$E207)</f>
        <v/>
      </c>
      <c r="AW207" s="40">
        <f>$D207+(AV207-$D207)*INDEX(AW$201:AW$204,$E207)/INDEX(AV$201:AV$204,$E207)</f>
        <v/>
      </c>
      <c r="AX207" s="42">
        <f>SUPPLYCOST(AX$4,Settings!$C$10,IFERROR(INDEX(Inputs_prices!$T$5:$W$16,$F207,MATCH(AX$4,Inputs_prices!$T$4:$W$4,0)),0),$D207,AW207,INDEX(AX$201:AX$204,$E207),INDEX(AW$201:AW$204,$E207))</f>
        <v/>
      </c>
    </row>
    <row r="208" hidden="1" outlineLevel="1">
      <c r="A208" s="5" t="inlineStr">
        <is>
          <t>sp</t>
        </is>
      </c>
      <c r="B208" s="5" t="inlineStr">
        <is>
          <t>coa</t>
        </is>
      </c>
      <c r="C208" s="5" t="inlineStr">
        <is>
          <t>ind</t>
        </is>
      </c>
      <c r="D208" s="40">
        <f>INDEX(Inputs_prices!$N$5:$N$16,MATCH($B208&amp;"."&amp;$C208,Inputs_prices!$A$5:$A$16,0))</f>
        <v/>
      </c>
      <c r="E208" s="40">
        <f>INDEX(Inputs_prices!$F$5:$F$16,MATCH($B208&amp;"."&amp;$C208,Inputs_prices!$A$5:$A$16,0))</f>
        <v/>
      </c>
      <c r="F208" s="40">
        <f>INDEX(Inputs_prices!$E$5:$E$16,MATCH($B208&amp;"."&amp;$C208,Inputs_prices!$A$5:$A$16,0))</f>
        <v/>
      </c>
      <c r="G208" s="39" t="n"/>
      <c r="H208" s="5">
        <f>INDEX(Variables!$B$5:$B$105,MATCH($A208,Variables!$A$5:$A$105,0))&amp;IF($C208="",""," | "&amp;INDEX(Mapping!$B$5:$B$26,MATCH($C208,Mapping!$A$5:$A$26,0))&amp;" | "&amp;INDEX(Mapping!$B$30:$B$41,MATCH($B208,Mapping!$A$30:$A$41,0)))</f>
        <v/>
      </c>
      <c r="I208" s="5">
        <f>INDEX(Variables!$C$5:$C$105,MATCH($A208,Variables!$A$5:$A$105,0))</f>
        <v/>
      </c>
      <c r="J208" s="5">
        <f>INDEX(Variables!$E$5:$E$105,MATCH($A208,Variables!$A$5:$A$105,0))</f>
        <v/>
      </c>
      <c r="K208" s="25">
        <f>LOWER(Settings!$C$4)&amp;".mit."&amp;$A208&amp;IF($C208="","","."&amp;$C208&amp;"."&amp;$B208)&amp;IF(INDEX(Variables!$D$5:$D$105,MATCH($A208,Variables!$A$5:$A$105,0))="","","."&amp;INDEX(Variables!$D$5:$D$105,MATCH($A208,Variables!$A$5:$A$105,0)))&amp;"."&amp;K$5</f>
        <v/>
      </c>
      <c r="L208" s="41">
        <f>INDEX(Inputs_prices!$T$5:$W$16,$F208,MATCH(L$4,Inputs_prices!$T$4:$W$4,0))</f>
        <v/>
      </c>
      <c r="M208" s="40">
        <f>INDEX(Inputs_prices!$T$5:$W$16,$F208,MATCH(M$4,Inputs_prices!$T$4:$W$4,0))</f>
        <v/>
      </c>
      <c r="N208" s="40">
        <f>INDEX(Inputs_prices!$T$5:$W$16,$F208,MATCH(N$4,Inputs_prices!$T$4:$W$4,0))</f>
        <v/>
      </c>
      <c r="O208" s="40">
        <f>$D208+(N208-$D208)*INDEX(O$201:O$204,$E208)/INDEX(N$201:N$204,$E208)</f>
        <v/>
      </c>
      <c r="P208" s="40">
        <f>$D208+(O208-$D208)*INDEX(P$201:P$204,$E208)/INDEX(O$201:O$204,$E208)</f>
        <v/>
      </c>
      <c r="Q208" s="40">
        <f>$D208+(P208-$D208)*INDEX(Q$201:Q$204,$E208)/INDEX(P$201:P$204,$E208)</f>
        <v/>
      </c>
      <c r="R208" s="40">
        <f>$D208+(Q208-$D208)*INDEX(R$201:R$204,$E208)/INDEX(Q$201:Q$204,$E208)</f>
        <v/>
      </c>
      <c r="S208" s="40">
        <f>$D208+(R208-$D208)*INDEX(S$201:S$204,$E208)/INDEX(R$201:R$204,$E208)</f>
        <v/>
      </c>
      <c r="T208" s="40">
        <f>$D208+(S208-$D208)*INDEX(T$201:T$204,$E208)/INDEX(S$201:S$204,$E208)</f>
        <v/>
      </c>
      <c r="U208" s="40">
        <f>$D208+(T208-$D208)*INDEX(U$201:U$204,$E208)/INDEX(T$201:T$204,$E208)</f>
        <v/>
      </c>
      <c r="V208" s="40">
        <f>$D208+(U208-$D208)*INDEX(V$201:V$204,$E208)/INDEX(U$201:U$204,$E208)</f>
        <v/>
      </c>
      <c r="W208" s="40">
        <f>$D208+(V208-$D208)*INDEX(W$201:W$204,$E208)/INDEX(V$201:V$204,$E208)</f>
        <v/>
      </c>
      <c r="X208" s="40">
        <f>$D208+(W208-$D208)*INDEX(X$201:X$204,$E208)/INDEX(W$201:W$204,$E208)</f>
        <v/>
      </c>
      <c r="Y208" s="40">
        <f>$D208+(X208-$D208)*INDEX(Y$201:Y$204,$E208)/INDEX(X$201:X$204,$E208)</f>
        <v/>
      </c>
      <c r="Z208" s="40">
        <f>$D208+(Y208-$D208)*INDEX(Z$201:Z$204,$E208)/INDEX(Y$201:Y$204,$E208)</f>
        <v/>
      </c>
      <c r="AA208" s="40">
        <f>$D208+(Z208-$D208)*INDEX(AA$201:AA$204,$E208)/INDEX(Z$201:Z$204,$E208)</f>
        <v/>
      </c>
      <c r="AB208" s="40">
        <f>$D208+(AA208-$D208)*INDEX(AB$201:AB$204,$E208)/INDEX(AA$201:AA$204,$E208)</f>
        <v/>
      </c>
      <c r="AC208" s="40">
        <f>$D208+(AB208-$D208)*INDEX(AC$201:AC$204,$E208)/INDEX(AB$201:AB$204,$E208)</f>
        <v/>
      </c>
      <c r="AD208" s="42">
        <f>SUPPLYCOST(AD$4,Settings!$C$10,IFERROR(INDEX(Inputs_prices!$T$5:$W$16,$F208,MATCH(AD$4,Inputs_prices!$T$4:$W$4,0)),0),$D208,AC208,INDEX(AD$201:AD$204,$E208),INDEX(AC$201:AC$204,$E208))</f>
        <v/>
      </c>
      <c r="AE208" s="25">
        <f>LOWER(Settings!$C$4)&amp;".mit."&amp;$A208&amp;IF($C208="","","."&amp;$C208&amp;"."&amp;$B208)&amp;IF(INDEX(Variables!$D$5:$D$105,MATCH($A208,Variables!$A$5:$A$105,0))="","","."&amp;INDEX(Variables!$D$5:$D$105,MATCH($A208,Variables!$A$5:$A$105,0)))&amp;"."&amp;AE$5</f>
        <v/>
      </c>
      <c r="AF208" s="41">
        <f>INDEX(Inputs_prices!$T$5:$W$16,$F208,MATCH(AF$4,Inputs_prices!$T$4:$W$4,0))</f>
        <v/>
      </c>
      <c r="AG208" s="40">
        <f>INDEX(Inputs_prices!$T$5:$W$16,$F208,MATCH(AG$4,Inputs_prices!$T$4:$W$4,0))</f>
        <v/>
      </c>
      <c r="AH208" s="40">
        <f>INDEX(Inputs_prices!$T$5:$W$16,$F208,MATCH(AH$4,Inputs_prices!$T$4:$W$4,0))</f>
        <v/>
      </c>
      <c r="AI208" s="40">
        <f>$D208+(AH208-$D208)*INDEX(AI$201:AI$204,$E208)/INDEX(AH$201:AH$204,$E208)</f>
        <v/>
      </c>
      <c r="AJ208" s="40">
        <f>$D208+(AI208-$D208)*INDEX(AJ$201:AJ$204,$E208)/INDEX(AI$201:AI$204,$E208)</f>
        <v/>
      </c>
      <c r="AK208" s="40">
        <f>$D208+(AJ208-$D208)*INDEX(AK$201:AK$204,$E208)/INDEX(AJ$201:AJ$204,$E208)</f>
        <v/>
      </c>
      <c r="AL208" s="40">
        <f>$D208+(AK208-$D208)*INDEX(AL$201:AL$204,$E208)/INDEX(AK$201:AK$204,$E208)</f>
        <v/>
      </c>
      <c r="AM208" s="40">
        <f>$D208+(AL208-$D208)*INDEX(AM$201:AM$204,$E208)/INDEX(AL$201:AL$204,$E208)</f>
        <v/>
      </c>
      <c r="AN208" s="40">
        <f>$D208+(AM208-$D208)*INDEX(AN$201:AN$204,$E208)/INDEX(AM$201:AM$204,$E208)</f>
        <v/>
      </c>
      <c r="AO208" s="40">
        <f>$D208+(AN208-$D208)*INDEX(AO$201:AO$204,$E208)/INDEX(AN$201:AN$204,$E208)</f>
        <v/>
      </c>
      <c r="AP208" s="40">
        <f>$D208+(AO208-$D208)*INDEX(AP$201:AP$204,$E208)/INDEX(AO$201:AO$204,$E208)</f>
        <v/>
      </c>
      <c r="AQ208" s="40">
        <f>$D208+(AP208-$D208)*INDEX(AQ$201:AQ$204,$E208)/INDEX(AP$201:AP$204,$E208)</f>
        <v/>
      </c>
      <c r="AR208" s="40">
        <f>$D208+(AQ208-$D208)*INDEX(AR$201:AR$204,$E208)/INDEX(AQ$201:AQ$204,$E208)</f>
        <v/>
      </c>
      <c r="AS208" s="40">
        <f>$D208+(AR208-$D208)*INDEX(AS$201:AS$204,$E208)/INDEX(AR$201:AR$204,$E208)</f>
        <v/>
      </c>
      <c r="AT208" s="40">
        <f>$D208+(AS208-$D208)*INDEX(AT$201:AT$204,$E208)/INDEX(AS$201:AS$204,$E208)</f>
        <v/>
      </c>
      <c r="AU208" s="40">
        <f>$D208+(AT208-$D208)*INDEX(AU$201:AU$204,$E208)/INDEX(AT$201:AT$204,$E208)</f>
        <v/>
      </c>
      <c r="AV208" s="40">
        <f>$D208+(AU208-$D208)*INDEX(AV$201:AV$204,$E208)/INDEX(AU$201:AU$204,$E208)</f>
        <v/>
      </c>
      <c r="AW208" s="40">
        <f>$D208+(AV208-$D208)*INDEX(AW$201:AW$204,$E208)/INDEX(AV$201:AV$204,$E208)</f>
        <v/>
      </c>
      <c r="AX208" s="42">
        <f>SUPPLYCOST(AX$4,Settings!$C$10,IFERROR(INDEX(Inputs_prices!$T$5:$W$16,$F208,MATCH(AX$4,Inputs_prices!$T$4:$W$4,0)),0),$D208,AW208,INDEX(AX$201:AX$204,$E208),INDEX(AW$201:AW$204,$E208))</f>
        <v/>
      </c>
    </row>
    <row r="209" hidden="1" outlineLevel="1">
      <c r="A209" s="5" t="inlineStr">
        <is>
          <t>sp</t>
        </is>
      </c>
      <c r="B209" s="5" t="inlineStr">
        <is>
          <t>nga</t>
        </is>
      </c>
      <c r="C209" s="5" t="inlineStr">
        <is>
          <t>pow</t>
        </is>
      </c>
      <c r="D209" s="40">
        <f>INDEX(Inputs_prices!$N$5:$N$16,MATCH($B209&amp;"."&amp;$C209,Inputs_prices!$A$5:$A$16,0))</f>
        <v/>
      </c>
      <c r="E209" s="40">
        <f>INDEX(Inputs_prices!$F$5:$F$16,MATCH($B209&amp;"."&amp;$C209,Inputs_prices!$A$5:$A$16,0))</f>
        <v/>
      </c>
      <c r="F209" s="40">
        <f>INDEX(Inputs_prices!$E$5:$E$16,MATCH($B209&amp;"."&amp;$C209,Inputs_prices!$A$5:$A$16,0))</f>
        <v/>
      </c>
      <c r="G209" s="39" t="n"/>
      <c r="H209" s="5">
        <f>INDEX(Variables!$B$5:$B$105,MATCH($A209,Variables!$A$5:$A$105,0))&amp;IF($C209="",""," | "&amp;INDEX(Mapping!$B$5:$B$26,MATCH($C209,Mapping!$A$5:$A$26,0))&amp;" | "&amp;INDEX(Mapping!$B$30:$B$41,MATCH($B209,Mapping!$A$30:$A$41,0)))</f>
        <v/>
      </c>
      <c r="I209" s="5">
        <f>INDEX(Variables!$C$5:$C$105,MATCH($A209,Variables!$A$5:$A$105,0))</f>
        <v/>
      </c>
      <c r="J209" s="5">
        <f>INDEX(Variables!$E$5:$E$105,MATCH($A209,Variables!$A$5:$A$105,0))</f>
        <v/>
      </c>
      <c r="K209" s="25">
        <f>LOWER(Settings!$C$4)&amp;".mit."&amp;$A209&amp;IF($C209="","","."&amp;$C209&amp;"."&amp;$B209)&amp;IF(INDEX(Variables!$D$5:$D$105,MATCH($A209,Variables!$A$5:$A$105,0))="","","."&amp;INDEX(Variables!$D$5:$D$105,MATCH($A209,Variables!$A$5:$A$105,0)))&amp;"."&amp;K$5</f>
        <v/>
      </c>
      <c r="L209" s="41">
        <f>INDEX(Inputs_prices!$T$5:$W$16,$F209,MATCH(L$4,Inputs_prices!$T$4:$W$4,0))</f>
        <v/>
      </c>
      <c r="M209" s="40">
        <f>INDEX(Inputs_prices!$T$5:$W$16,$F209,MATCH(M$4,Inputs_prices!$T$4:$W$4,0))</f>
        <v/>
      </c>
      <c r="N209" s="40">
        <f>INDEX(Inputs_prices!$T$5:$W$16,$F209,MATCH(N$4,Inputs_prices!$T$4:$W$4,0))</f>
        <v/>
      </c>
      <c r="O209" s="40">
        <f>$D209+(N209-$D209)*INDEX(O$201:O$204,$E209)/INDEX(N$201:N$204,$E209)</f>
        <v/>
      </c>
      <c r="P209" s="40">
        <f>$D209+(O209-$D209)*INDEX(P$201:P$204,$E209)/INDEX(O$201:O$204,$E209)</f>
        <v/>
      </c>
      <c r="Q209" s="40">
        <f>$D209+(P209-$D209)*INDEX(Q$201:Q$204,$E209)/INDEX(P$201:P$204,$E209)</f>
        <v/>
      </c>
      <c r="R209" s="40">
        <f>$D209+(Q209-$D209)*INDEX(R$201:R$204,$E209)/INDEX(Q$201:Q$204,$E209)</f>
        <v/>
      </c>
      <c r="S209" s="40">
        <f>$D209+(R209-$D209)*INDEX(S$201:S$204,$E209)/INDEX(R$201:R$204,$E209)</f>
        <v/>
      </c>
      <c r="T209" s="40">
        <f>$D209+(S209-$D209)*INDEX(T$201:T$204,$E209)/INDEX(S$201:S$204,$E209)</f>
        <v/>
      </c>
      <c r="U209" s="40">
        <f>$D209+(T209-$D209)*INDEX(U$201:U$204,$E209)/INDEX(T$201:T$204,$E209)</f>
        <v/>
      </c>
      <c r="V209" s="40">
        <f>$D209+(U209-$D209)*INDEX(V$201:V$204,$E209)/INDEX(U$201:U$204,$E209)</f>
        <v/>
      </c>
      <c r="W209" s="40">
        <f>$D209+(V209-$D209)*INDEX(W$201:W$204,$E209)/INDEX(V$201:V$204,$E209)</f>
        <v/>
      </c>
      <c r="X209" s="40">
        <f>$D209+(W209-$D209)*INDEX(X$201:X$204,$E209)/INDEX(W$201:W$204,$E209)</f>
        <v/>
      </c>
      <c r="Y209" s="40">
        <f>$D209+(X209-$D209)*INDEX(Y$201:Y$204,$E209)/INDEX(X$201:X$204,$E209)</f>
        <v/>
      </c>
      <c r="Z209" s="40">
        <f>$D209+(Y209-$D209)*INDEX(Z$201:Z$204,$E209)/INDEX(Y$201:Y$204,$E209)</f>
        <v/>
      </c>
      <c r="AA209" s="40">
        <f>$D209+(Z209-$D209)*INDEX(AA$201:AA$204,$E209)/INDEX(Z$201:Z$204,$E209)</f>
        <v/>
      </c>
      <c r="AB209" s="40">
        <f>$D209+(AA209-$D209)*INDEX(AB$201:AB$204,$E209)/INDEX(AA$201:AA$204,$E209)</f>
        <v/>
      </c>
      <c r="AC209" s="40">
        <f>$D209+(AB209-$D209)*INDEX(AC$201:AC$204,$E209)/INDEX(AB$201:AB$204,$E209)</f>
        <v/>
      </c>
      <c r="AD209" s="42">
        <f>SUPPLYCOST(AD$4,Settings!$C$10,IFERROR(INDEX(Inputs_prices!$T$5:$W$16,$F209,MATCH(AD$4,Inputs_prices!$T$4:$W$4,0)),0),$D209,AC209,INDEX(AD$201:AD$204,$E209),INDEX(AC$201:AC$204,$E209))</f>
        <v/>
      </c>
      <c r="AE209" s="25">
        <f>LOWER(Settings!$C$4)&amp;".mit."&amp;$A209&amp;IF($C209="","","."&amp;$C209&amp;"."&amp;$B209)&amp;IF(INDEX(Variables!$D$5:$D$105,MATCH($A209,Variables!$A$5:$A$105,0))="","","."&amp;INDEX(Variables!$D$5:$D$105,MATCH($A209,Variables!$A$5:$A$105,0)))&amp;"."&amp;AE$5</f>
        <v/>
      </c>
      <c r="AF209" s="41">
        <f>INDEX(Inputs_prices!$T$5:$W$16,$F209,MATCH(AF$4,Inputs_prices!$T$4:$W$4,0))</f>
        <v/>
      </c>
      <c r="AG209" s="40">
        <f>INDEX(Inputs_prices!$T$5:$W$16,$F209,MATCH(AG$4,Inputs_prices!$T$4:$W$4,0))</f>
        <v/>
      </c>
      <c r="AH209" s="40">
        <f>INDEX(Inputs_prices!$T$5:$W$16,$F209,MATCH(AH$4,Inputs_prices!$T$4:$W$4,0))</f>
        <v/>
      </c>
      <c r="AI209" s="40">
        <f>$D209+(AH209-$D209)*INDEX(AI$201:AI$204,$E209)/INDEX(AH$201:AH$204,$E209)</f>
        <v/>
      </c>
      <c r="AJ209" s="40">
        <f>$D209+(AI209-$D209)*INDEX(AJ$201:AJ$204,$E209)/INDEX(AI$201:AI$204,$E209)</f>
        <v/>
      </c>
      <c r="AK209" s="40">
        <f>$D209+(AJ209-$D209)*INDEX(AK$201:AK$204,$E209)/INDEX(AJ$201:AJ$204,$E209)</f>
        <v/>
      </c>
      <c r="AL209" s="40">
        <f>$D209+(AK209-$D209)*INDEX(AL$201:AL$204,$E209)/INDEX(AK$201:AK$204,$E209)</f>
        <v/>
      </c>
      <c r="AM209" s="40">
        <f>$D209+(AL209-$D209)*INDEX(AM$201:AM$204,$E209)/INDEX(AL$201:AL$204,$E209)</f>
        <v/>
      </c>
      <c r="AN209" s="40">
        <f>$D209+(AM209-$D209)*INDEX(AN$201:AN$204,$E209)/INDEX(AM$201:AM$204,$E209)</f>
        <v/>
      </c>
      <c r="AO209" s="40">
        <f>$D209+(AN209-$D209)*INDEX(AO$201:AO$204,$E209)/INDEX(AN$201:AN$204,$E209)</f>
        <v/>
      </c>
      <c r="AP209" s="40">
        <f>$D209+(AO209-$D209)*INDEX(AP$201:AP$204,$E209)/INDEX(AO$201:AO$204,$E209)</f>
        <v/>
      </c>
      <c r="AQ209" s="40">
        <f>$D209+(AP209-$D209)*INDEX(AQ$201:AQ$204,$E209)/INDEX(AP$201:AP$204,$E209)</f>
        <v/>
      </c>
      <c r="AR209" s="40">
        <f>$D209+(AQ209-$D209)*INDEX(AR$201:AR$204,$E209)/INDEX(AQ$201:AQ$204,$E209)</f>
        <v/>
      </c>
      <c r="AS209" s="40">
        <f>$D209+(AR209-$D209)*INDEX(AS$201:AS$204,$E209)/INDEX(AR$201:AR$204,$E209)</f>
        <v/>
      </c>
      <c r="AT209" s="40">
        <f>$D209+(AS209-$D209)*INDEX(AT$201:AT$204,$E209)/INDEX(AS$201:AS$204,$E209)</f>
        <v/>
      </c>
      <c r="AU209" s="40">
        <f>$D209+(AT209-$D209)*INDEX(AU$201:AU$204,$E209)/INDEX(AT$201:AT$204,$E209)</f>
        <v/>
      </c>
      <c r="AV209" s="40">
        <f>$D209+(AU209-$D209)*INDEX(AV$201:AV$204,$E209)/INDEX(AU$201:AU$204,$E209)</f>
        <v/>
      </c>
      <c r="AW209" s="40">
        <f>$D209+(AV209-$D209)*INDEX(AW$201:AW$204,$E209)/INDEX(AV$201:AV$204,$E209)</f>
        <v/>
      </c>
      <c r="AX209" s="42">
        <f>SUPPLYCOST(AX$4,Settings!$C$10,IFERROR(INDEX(Inputs_prices!$T$5:$W$16,$F209,MATCH(AX$4,Inputs_prices!$T$4:$W$4,0)),0),$D209,AW209,INDEX(AX$201:AX$204,$E209),INDEX(AW$201:AW$204,$E209))</f>
        <v/>
      </c>
    </row>
    <row r="210" hidden="1" outlineLevel="1">
      <c r="A210" s="5" t="inlineStr">
        <is>
          <t>sp</t>
        </is>
      </c>
      <c r="B210" s="5" t="inlineStr">
        <is>
          <t>nga</t>
        </is>
      </c>
      <c r="C210" s="5" t="inlineStr">
        <is>
          <t>res</t>
        </is>
      </c>
      <c r="D210" s="40">
        <f>INDEX(Inputs_prices!$N$5:$N$16,MATCH($B210&amp;"."&amp;$C210,Inputs_prices!$A$5:$A$16,0))</f>
        <v/>
      </c>
      <c r="E210" s="40">
        <f>INDEX(Inputs_prices!$F$5:$F$16,MATCH($B210&amp;"."&amp;$C210,Inputs_prices!$A$5:$A$16,0))</f>
        <v/>
      </c>
      <c r="F210" s="40">
        <f>INDEX(Inputs_prices!$E$5:$E$16,MATCH($B210&amp;"."&amp;$C210,Inputs_prices!$A$5:$A$16,0))</f>
        <v/>
      </c>
      <c r="G210" s="39" t="n"/>
      <c r="H210" s="5">
        <f>INDEX(Variables!$B$5:$B$105,MATCH($A210,Variables!$A$5:$A$105,0))&amp;IF($C210="",""," | "&amp;INDEX(Mapping!$B$5:$B$26,MATCH($C210,Mapping!$A$5:$A$26,0))&amp;" | "&amp;INDEX(Mapping!$B$30:$B$41,MATCH($B210,Mapping!$A$30:$A$41,0)))</f>
        <v/>
      </c>
      <c r="I210" s="5">
        <f>INDEX(Variables!$C$5:$C$105,MATCH($A210,Variables!$A$5:$A$105,0))</f>
        <v/>
      </c>
      <c r="J210" s="5">
        <f>INDEX(Variables!$E$5:$E$105,MATCH($A210,Variables!$A$5:$A$105,0))</f>
        <v/>
      </c>
      <c r="K210" s="25">
        <f>LOWER(Settings!$C$4)&amp;".mit."&amp;$A210&amp;IF($C210="","","."&amp;$C210&amp;"."&amp;$B210)&amp;IF(INDEX(Variables!$D$5:$D$105,MATCH($A210,Variables!$A$5:$A$105,0))="","","."&amp;INDEX(Variables!$D$5:$D$105,MATCH($A210,Variables!$A$5:$A$105,0)))&amp;"."&amp;K$5</f>
        <v/>
      </c>
      <c r="L210" s="41">
        <f>INDEX(Inputs_prices!$T$5:$W$16,$F210,MATCH(L$4,Inputs_prices!$T$4:$W$4,0))</f>
        <v/>
      </c>
      <c r="M210" s="40">
        <f>INDEX(Inputs_prices!$T$5:$W$16,$F210,MATCH(M$4,Inputs_prices!$T$4:$W$4,0))</f>
        <v/>
      </c>
      <c r="N210" s="40">
        <f>INDEX(Inputs_prices!$T$5:$W$16,$F210,MATCH(N$4,Inputs_prices!$T$4:$W$4,0))</f>
        <v/>
      </c>
      <c r="O210" s="40">
        <f>$D210+(N210-$D210)*INDEX(O$201:O$204,$E210)/INDEX(N$201:N$204,$E210)</f>
        <v/>
      </c>
      <c r="P210" s="40">
        <f>$D210+(O210-$D210)*INDEX(P$201:P$204,$E210)/INDEX(O$201:O$204,$E210)</f>
        <v/>
      </c>
      <c r="Q210" s="40">
        <f>$D210+(P210-$D210)*INDEX(Q$201:Q$204,$E210)/INDEX(P$201:P$204,$E210)</f>
        <v/>
      </c>
      <c r="R210" s="40">
        <f>$D210+(Q210-$D210)*INDEX(R$201:R$204,$E210)/INDEX(Q$201:Q$204,$E210)</f>
        <v/>
      </c>
      <c r="S210" s="40">
        <f>$D210+(R210-$D210)*INDEX(S$201:S$204,$E210)/INDEX(R$201:R$204,$E210)</f>
        <v/>
      </c>
      <c r="T210" s="40">
        <f>$D210+(S210-$D210)*INDEX(T$201:T$204,$E210)/INDEX(S$201:S$204,$E210)</f>
        <v/>
      </c>
      <c r="U210" s="40">
        <f>$D210+(T210-$D210)*INDEX(U$201:U$204,$E210)/INDEX(T$201:T$204,$E210)</f>
        <v/>
      </c>
      <c r="V210" s="40">
        <f>$D210+(U210-$D210)*INDEX(V$201:V$204,$E210)/INDEX(U$201:U$204,$E210)</f>
        <v/>
      </c>
      <c r="W210" s="40">
        <f>$D210+(V210-$D210)*INDEX(W$201:W$204,$E210)/INDEX(V$201:V$204,$E210)</f>
        <v/>
      </c>
      <c r="X210" s="40">
        <f>$D210+(W210-$D210)*INDEX(X$201:X$204,$E210)/INDEX(W$201:W$204,$E210)</f>
        <v/>
      </c>
      <c r="Y210" s="40">
        <f>$D210+(X210-$D210)*INDEX(Y$201:Y$204,$E210)/INDEX(X$201:X$204,$E210)</f>
        <v/>
      </c>
      <c r="Z210" s="40">
        <f>$D210+(Y210-$D210)*INDEX(Z$201:Z$204,$E210)/INDEX(Y$201:Y$204,$E210)</f>
        <v/>
      </c>
      <c r="AA210" s="40">
        <f>$D210+(Z210-$D210)*INDEX(AA$201:AA$204,$E210)/INDEX(Z$201:Z$204,$E210)</f>
        <v/>
      </c>
      <c r="AB210" s="40">
        <f>$D210+(AA210-$D210)*INDEX(AB$201:AB$204,$E210)/INDEX(AA$201:AA$204,$E210)</f>
        <v/>
      </c>
      <c r="AC210" s="40">
        <f>$D210+(AB210-$D210)*INDEX(AC$201:AC$204,$E210)/INDEX(AB$201:AB$204,$E210)</f>
        <v/>
      </c>
      <c r="AD210" s="42">
        <f>SUPPLYCOST(AD$4,Settings!$C$10,IFERROR(INDEX(Inputs_prices!$T$5:$W$16,$F210,MATCH(AD$4,Inputs_prices!$T$4:$W$4,0)),0),$D210,AC210,INDEX(AD$201:AD$204,$E210),INDEX(AC$201:AC$204,$E210))</f>
        <v/>
      </c>
      <c r="AE210" s="25">
        <f>LOWER(Settings!$C$4)&amp;".mit."&amp;$A210&amp;IF($C210="","","."&amp;$C210&amp;"."&amp;$B210)&amp;IF(INDEX(Variables!$D$5:$D$105,MATCH($A210,Variables!$A$5:$A$105,0))="","","."&amp;INDEX(Variables!$D$5:$D$105,MATCH($A210,Variables!$A$5:$A$105,0)))&amp;"."&amp;AE$5</f>
        <v/>
      </c>
      <c r="AF210" s="41">
        <f>INDEX(Inputs_prices!$T$5:$W$16,$F210,MATCH(AF$4,Inputs_prices!$T$4:$W$4,0))</f>
        <v/>
      </c>
      <c r="AG210" s="40">
        <f>INDEX(Inputs_prices!$T$5:$W$16,$F210,MATCH(AG$4,Inputs_prices!$T$4:$W$4,0))</f>
        <v/>
      </c>
      <c r="AH210" s="40">
        <f>INDEX(Inputs_prices!$T$5:$W$16,$F210,MATCH(AH$4,Inputs_prices!$T$4:$W$4,0))</f>
        <v/>
      </c>
      <c r="AI210" s="40">
        <f>$D210+(AH210-$D210)*INDEX(AI$201:AI$204,$E210)/INDEX(AH$201:AH$204,$E210)</f>
        <v/>
      </c>
      <c r="AJ210" s="40">
        <f>$D210+(AI210-$D210)*INDEX(AJ$201:AJ$204,$E210)/INDEX(AI$201:AI$204,$E210)</f>
        <v/>
      </c>
      <c r="AK210" s="40">
        <f>$D210+(AJ210-$D210)*INDEX(AK$201:AK$204,$E210)/INDEX(AJ$201:AJ$204,$E210)</f>
        <v/>
      </c>
      <c r="AL210" s="40">
        <f>$D210+(AK210-$D210)*INDEX(AL$201:AL$204,$E210)/INDEX(AK$201:AK$204,$E210)</f>
        <v/>
      </c>
      <c r="AM210" s="40">
        <f>$D210+(AL210-$D210)*INDEX(AM$201:AM$204,$E210)/INDEX(AL$201:AL$204,$E210)</f>
        <v/>
      </c>
      <c r="AN210" s="40">
        <f>$D210+(AM210-$D210)*INDEX(AN$201:AN$204,$E210)/INDEX(AM$201:AM$204,$E210)</f>
        <v/>
      </c>
      <c r="AO210" s="40">
        <f>$D210+(AN210-$D210)*INDEX(AO$201:AO$204,$E210)/INDEX(AN$201:AN$204,$E210)</f>
        <v/>
      </c>
      <c r="AP210" s="40">
        <f>$D210+(AO210-$D210)*INDEX(AP$201:AP$204,$E210)/INDEX(AO$201:AO$204,$E210)</f>
        <v/>
      </c>
      <c r="AQ210" s="40">
        <f>$D210+(AP210-$D210)*INDEX(AQ$201:AQ$204,$E210)/INDEX(AP$201:AP$204,$E210)</f>
        <v/>
      </c>
      <c r="AR210" s="40">
        <f>$D210+(AQ210-$D210)*INDEX(AR$201:AR$204,$E210)/INDEX(AQ$201:AQ$204,$E210)</f>
        <v/>
      </c>
      <c r="AS210" s="40">
        <f>$D210+(AR210-$D210)*INDEX(AS$201:AS$204,$E210)/INDEX(AR$201:AR$204,$E210)</f>
        <v/>
      </c>
      <c r="AT210" s="40">
        <f>$D210+(AS210-$D210)*INDEX(AT$201:AT$204,$E210)/INDEX(AS$201:AS$204,$E210)</f>
        <v/>
      </c>
      <c r="AU210" s="40">
        <f>$D210+(AT210-$D210)*INDEX(AU$201:AU$204,$E210)/INDEX(AT$201:AT$204,$E210)</f>
        <v/>
      </c>
      <c r="AV210" s="40">
        <f>$D210+(AU210-$D210)*INDEX(AV$201:AV$204,$E210)/INDEX(AU$201:AU$204,$E210)</f>
        <v/>
      </c>
      <c r="AW210" s="40">
        <f>$D210+(AV210-$D210)*INDEX(AW$201:AW$204,$E210)/INDEX(AV$201:AV$204,$E210)</f>
        <v/>
      </c>
      <c r="AX210" s="42">
        <f>SUPPLYCOST(AX$4,Settings!$C$10,IFERROR(INDEX(Inputs_prices!$T$5:$W$16,$F210,MATCH(AX$4,Inputs_prices!$T$4:$W$4,0)),0),$D210,AW210,INDEX(AX$201:AX$204,$E210),INDEX(AW$201:AW$204,$E210))</f>
        <v/>
      </c>
    </row>
    <row r="211" hidden="1" outlineLevel="1">
      <c r="A211" s="5" t="inlineStr">
        <is>
          <t>sp</t>
        </is>
      </c>
      <c r="B211" s="5" t="inlineStr">
        <is>
          <t>nga</t>
        </is>
      </c>
      <c r="C211" s="5" t="inlineStr">
        <is>
          <t>ind</t>
        </is>
      </c>
      <c r="D211" s="40">
        <f>INDEX(Inputs_prices!$N$5:$N$16,MATCH($B211&amp;"."&amp;$C211,Inputs_prices!$A$5:$A$16,0))</f>
        <v/>
      </c>
      <c r="E211" s="40">
        <f>INDEX(Inputs_prices!$F$5:$F$16,MATCH($B211&amp;"."&amp;$C211,Inputs_prices!$A$5:$A$16,0))</f>
        <v/>
      </c>
      <c r="F211" s="40">
        <f>INDEX(Inputs_prices!$E$5:$E$16,MATCH($B211&amp;"."&amp;$C211,Inputs_prices!$A$5:$A$16,0))</f>
        <v/>
      </c>
      <c r="G211" s="39" t="n"/>
      <c r="H211" s="5">
        <f>INDEX(Variables!$B$5:$B$105,MATCH($A211,Variables!$A$5:$A$105,0))&amp;IF($C211="",""," | "&amp;INDEX(Mapping!$B$5:$B$26,MATCH($C211,Mapping!$A$5:$A$26,0))&amp;" | "&amp;INDEX(Mapping!$B$30:$B$41,MATCH($B211,Mapping!$A$30:$A$41,0)))</f>
        <v/>
      </c>
      <c r="I211" s="5">
        <f>INDEX(Variables!$C$5:$C$105,MATCH($A211,Variables!$A$5:$A$105,0))</f>
        <v/>
      </c>
      <c r="J211" s="5">
        <f>INDEX(Variables!$E$5:$E$105,MATCH($A211,Variables!$A$5:$A$105,0))</f>
        <v/>
      </c>
      <c r="K211" s="25">
        <f>LOWER(Settings!$C$4)&amp;".mit."&amp;$A211&amp;IF($C211="","","."&amp;$C211&amp;"."&amp;$B211)&amp;IF(INDEX(Variables!$D$5:$D$105,MATCH($A211,Variables!$A$5:$A$105,0))="","","."&amp;INDEX(Variables!$D$5:$D$105,MATCH($A211,Variables!$A$5:$A$105,0)))&amp;"."&amp;K$5</f>
        <v/>
      </c>
      <c r="L211" s="41">
        <f>INDEX(Inputs_prices!$T$5:$W$16,$F211,MATCH(L$4,Inputs_prices!$T$4:$W$4,0))</f>
        <v/>
      </c>
      <c r="M211" s="40">
        <f>INDEX(Inputs_prices!$T$5:$W$16,$F211,MATCH(M$4,Inputs_prices!$T$4:$W$4,0))</f>
        <v/>
      </c>
      <c r="N211" s="40">
        <f>INDEX(Inputs_prices!$T$5:$W$16,$F211,MATCH(N$4,Inputs_prices!$T$4:$W$4,0))</f>
        <v/>
      </c>
      <c r="O211" s="40">
        <f>$D211+(N211-$D211)*INDEX(O$201:O$204,$E211)/INDEX(N$201:N$204,$E211)</f>
        <v/>
      </c>
      <c r="P211" s="40">
        <f>$D211+(O211-$D211)*INDEX(P$201:P$204,$E211)/INDEX(O$201:O$204,$E211)</f>
        <v/>
      </c>
      <c r="Q211" s="40">
        <f>$D211+(P211-$D211)*INDEX(Q$201:Q$204,$E211)/INDEX(P$201:P$204,$E211)</f>
        <v/>
      </c>
      <c r="R211" s="40">
        <f>$D211+(Q211-$D211)*INDEX(R$201:R$204,$E211)/INDEX(Q$201:Q$204,$E211)</f>
        <v/>
      </c>
      <c r="S211" s="40">
        <f>$D211+(R211-$D211)*INDEX(S$201:S$204,$E211)/INDEX(R$201:R$204,$E211)</f>
        <v/>
      </c>
      <c r="T211" s="40">
        <f>$D211+(S211-$D211)*INDEX(T$201:T$204,$E211)/INDEX(S$201:S$204,$E211)</f>
        <v/>
      </c>
      <c r="U211" s="40">
        <f>$D211+(T211-$D211)*INDEX(U$201:U$204,$E211)/INDEX(T$201:T$204,$E211)</f>
        <v/>
      </c>
      <c r="V211" s="40">
        <f>$D211+(U211-$D211)*INDEX(V$201:V$204,$E211)/INDEX(U$201:U$204,$E211)</f>
        <v/>
      </c>
      <c r="W211" s="40">
        <f>$D211+(V211-$D211)*INDEX(W$201:W$204,$E211)/INDEX(V$201:V$204,$E211)</f>
        <v/>
      </c>
      <c r="X211" s="40">
        <f>$D211+(W211-$D211)*INDEX(X$201:X$204,$E211)/INDEX(W$201:W$204,$E211)</f>
        <v/>
      </c>
      <c r="Y211" s="40">
        <f>$D211+(X211-$D211)*INDEX(Y$201:Y$204,$E211)/INDEX(X$201:X$204,$E211)</f>
        <v/>
      </c>
      <c r="Z211" s="40">
        <f>$D211+(Y211-$D211)*INDEX(Z$201:Z$204,$E211)/INDEX(Y$201:Y$204,$E211)</f>
        <v/>
      </c>
      <c r="AA211" s="40">
        <f>$D211+(Z211-$D211)*INDEX(AA$201:AA$204,$E211)/INDEX(Z$201:Z$204,$E211)</f>
        <v/>
      </c>
      <c r="AB211" s="40">
        <f>$D211+(AA211-$D211)*INDEX(AB$201:AB$204,$E211)/INDEX(AA$201:AA$204,$E211)</f>
        <v/>
      </c>
      <c r="AC211" s="40">
        <f>$D211+(AB211-$D211)*INDEX(AC$201:AC$204,$E211)/INDEX(AB$201:AB$204,$E211)</f>
        <v/>
      </c>
      <c r="AD211" s="42">
        <f>SUPPLYCOST(AD$4,Settings!$C$10,IFERROR(INDEX(Inputs_prices!$T$5:$W$16,$F211,MATCH(AD$4,Inputs_prices!$T$4:$W$4,0)),0),$D211,AC211,INDEX(AD$201:AD$204,$E211),INDEX(AC$201:AC$204,$E211))</f>
        <v/>
      </c>
      <c r="AE211" s="25">
        <f>LOWER(Settings!$C$4)&amp;".mit."&amp;$A211&amp;IF($C211="","","."&amp;$C211&amp;"."&amp;$B211)&amp;IF(INDEX(Variables!$D$5:$D$105,MATCH($A211,Variables!$A$5:$A$105,0))="","","."&amp;INDEX(Variables!$D$5:$D$105,MATCH($A211,Variables!$A$5:$A$105,0)))&amp;"."&amp;AE$5</f>
        <v/>
      </c>
      <c r="AF211" s="41">
        <f>INDEX(Inputs_prices!$T$5:$W$16,$F211,MATCH(AF$4,Inputs_prices!$T$4:$W$4,0))</f>
        <v/>
      </c>
      <c r="AG211" s="40">
        <f>INDEX(Inputs_prices!$T$5:$W$16,$F211,MATCH(AG$4,Inputs_prices!$T$4:$W$4,0))</f>
        <v/>
      </c>
      <c r="AH211" s="40">
        <f>INDEX(Inputs_prices!$T$5:$W$16,$F211,MATCH(AH$4,Inputs_prices!$T$4:$W$4,0))</f>
        <v/>
      </c>
      <c r="AI211" s="40">
        <f>$D211+(AH211-$D211)*INDEX(AI$201:AI$204,$E211)/INDEX(AH$201:AH$204,$E211)</f>
        <v/>
      </c>
      <c r="AJ211" s="40">
        <f>$D211+(AI211-$D211)*INDEX(AJ$201:AJ$204,$E211)/INDEX(AI$201:AI$204,$E211)</f>
        <v/>
      </c>
      <c r="AK211" s="40">
        <f>$D211+(AJ211-$D211)*INDEX(AK$201:AK$204,$E211)/INDEX(AJ$201:AJ$204,$E211)</f>
        <v/>
      </c>
      <c r="AL211" s="40">
        <f>$D211+(AK211-$D211)*INDEX(AL$201:AL$204,$E211)/INDEX(AK$201:AK$204,$E211)</f>
        <v/>
      </c>
      <c r="AM211" s="40">
        <f>$D211+(AL211-$D211)*INDEX(AM$201:AM$204,$E211)/INDEX(AL$201:AL$204,$E211)</f>
        <v/>
      </c>
      <c r="AN211" s="40">
        <f>$D211+(AM211-$D211)*INDEX(AN$201:AN$204,$E211)/INDEX(AM$201:AM$204,$E211)</f>
        <v/>
      </c>
      <c r="AO211" s="40">
        <f>$D211+(AN211-$D211)*INDEX(AO$201:AO$204,$E211)/INDEX(AN$201:AN$204,$E211)</f>
        <v/>
      </c>
      <c r="AP211" s="40">
        <f>$D211+(AO211-$D211)*INDEX(AP$201:AP$204,$E211)/INDEX(AO$201:AO$204,$E211)</f>
        <v/>
      </c>
      <c r="AQ211" s="40">
        <f>$D211+(AP211-$D211)*INDEX(AQ$201:AQ$204,$E211)/INDEX(AP$201:AP$204,$E211)</f>
        <v/>
      </c>
      <c r="AR211" s="40">
        <f>$D211+(AQ211-$D211)*INDEX(AR$201:AR$204,$E211)/INDEX(AQ$201:AQ$204,$E211)</f>
        <v/>
      </c>
      <c r="AS211" s="40">
        <f>$D211+(AR211-$D211)*INDEX(AS$201:AS$204,$E211)/INDEX(AR$201:AR$204,$E211)</f>
        <v/>
      </c>
      <c r="AT211" s="40">
        <f>$D211+(AS211-$D211)*INDEX(AT$201:AT$204,$E211)/INDEX(AS$201:AS$204,$E211)</f>
        <v/>
      </c>
      <c r="AU211" s="40">
        <f>$D211+(AT211-$D211)*INDEX(AU$201:AU$204,$E211)/INDEX(AT$201:AT$204,$E211)</f>
        <v/>
      </c>
      <c r="AV211" s="40">
        <f>$D211+(AU211-$D211)*INDEX(AV$201:AV$204,$E211)/INDEX(AU$201:AU$204,$E211)</f>
        <v/>
      </c>
      <c r="AW211" s="40">
        <f>$D211+(AV211-$D211)*INDEX(AW$201:AW$204,$E211)/INDEX(AV$201:AV$204,$E211)</f>
        <v/>
      </c>
      <c r="AX211" s="42">
        <f>SUPPLYCOST(AX$4,Settings!$C$10,IFERROR(INDEX(Inputs_prices!$T$5:$W$16,$F211,MATCH(AX$4,Inputs_prices!$T$4:$W$4,0)),0),$D211,AW211,INDEX(AX$201:AX$204,$E211),INDEX(AW$201:AW$204,$E211))</f>
        <v/>
      </c>
    </row>
    <row r="212" hidden="1" outlineLevel="1">
      <c r="A212" s="5" t="inlineStr">
        <is>
          <t>sp</t>
        </is>
      </c>
      <c r="B212" s="5" t="inlineStr">
        <is>
          <t>gso</t>
        </is>
      </c>
      <c r="C212" s="5" t="inlineStr">
        <is>
          <t>all</t>
        </is>
      </c>
      <c r="D212" s="40">
        <f>INDEX(Inputs_prices!$N$5:$N$16,MATCH($B212&amp;"."&amp;$C212,Inputs_prices!$A$5:$A$16,0))</f>
        <v/>
      </c>
      <c r="E212" s="40">
        <f>INDEX(Inputs_prices!$F$5:$F$16,MATCH($B212&amp;"."&amp;$C212,Inputs_prices!$A$5:$A$16,0))</f>
        <v/>
      </c>
      <c r="F212" s="40">
        <f>INDEX(Inputs_prices!$E$5:$E$16,MATCH($B212&amp;"."&amp;$C212,Inputs_prices!$A$5:$A$16,0))</f>
        <v/>
      </c>
      <c r="G212" s="39" t="n"/>
      <c r="H212" s="5">
        <f>INDEX(Variables!$B$5:$B$105,MATCH($A212,Variables!$A$5:$A$105,0))&amp;IF($C212="",""," | "&amp;INDEX(Mapping!$B$5:$B$26,MATCH($C212,Mapping!$A$5:$A$26,0))&amp;" | "&amp;INDEX(Mapping!$B$30:$B$41,MATCH($B212,Mapping!$A$30:$A$41,0)))</f>
        <v/>
      </c>
      <c r="I212" s="5">
        <f>INDEX(Variables!$C$5:$C$105,MATCH($A212,Variables!$A$5:$A$105,0))</f>
        <v/>
      </c>
      <c r="J212" s="5">
        <f>INDEX(Variables!$E$5:$E$105,MATCH($A212,Variables!$A$5:$A$105,0))</f>
        <v/>
      </c>
      <c r="K212" s="25">
        <f>LOWER(Settings!$C$4)&amp;".mit."&amp;$A212&amp;IF($C212="","","."&amp;$C212&amp;"."&amp;$B212)&amp;IF(INDEX(Variables!$D$5:$D$105,MATCH($A212,Variables!$A$5:$A$105,0))="","","."&amp;INDEX(Variables!$D$5:$D$105,MATCH($A212,Variables!$A$5:$A$105,0)))&amp;"."&amp;K$5</f>
        <v/>
      </c>
      <c r="L212" s="41">
        <f>INDEX(Inputs_prices!$T$5:$W$16,$F212,MATCH(L$4,Inputs_prices!$T$4:$W$4,0))</f>
        <v/>
      </c>
      <c r="M212" s="40">
        <f>INDEX(Inputs_prices!$T$5:$W$16,$F212,MATCH(M$4,Inputs_prices!$T$4:$W$4,0))</f>
        <v/>
      </c>
      <c r="N212" s="40">
        <f>INDEX(Inputs_prices!$T$5:$W$16,$F212,MATCH(N$4,Inputs_prices!$T$4:$W$4,0))</f>
        <v/>
      </c>
      <c r="O212" s="40">
        <f>$D212+(N212-$D212)*INDEX(O$201:O$204,$E212)/INDEX(N$201:N$204,$E212)</f>
        <v/>
      </c>
      <c r="P212" s="40">
        <f>$D212+(O212-$D212)*INDEX(P$201:P$204,$E212)/INDEX(O$201:O$204,$E212)</f>
        <v/>
      </c>
      <c r="Q212" s="40">
        <f>$D212+(P212-$D212)*INDEX(Q$201:Q$204,$E212)/INDEX(P$201:P$204,$E212)</f>
        <v/>
      </c>
      <c r="R212" s="40">
        <f>$D212+(Q212-$D212)*INDEX(R$201:R$204,$E212)/INDEX(Q$201:Q$204,$E212)</f>
        <v/>
      </c>
      <c r="S212" s="40">
        <f>$D212+(R212-$D212)*INDEX(S$201:S$204,$E212)/INDEX(R$201:R$204,$E212)</f>
        <v/>
      </c>
      <c r="T212" s="40">
        <f>$D212+(S212-$D212)*INDEX(T$201:T$204,$E212)/INDEX(S$201:S$204,$E212)</f>
        <v/>
      </c>
      <c r="U212" s="40">
        <f>$D212+(T212-$D212)*INDEX(U$201:U$204,$E212)/INDEX(T$201:T$204,$E212)</f>
        <v/>
      </c>
      <c r="V212" s="40">
        <f>$D212+(U212-$D212)*INDEX(V$201:V$204,$E212)/INDEX(U$201:U$204,$E212)</f>
        <v/>
      </c>
      <c r="W212" s="40">
        <f>$D212+(V212-$D212)*INDEX(W$201:W$204,$E212)/INDEX(V$201:V$204,$E212)</f>
        <v/>
      </c>
      <c r="X212" s="40">
        <f>$D212+(W212-$D212)*INDEX(X$201:X$204,$E212)/INDEX(W$201:W$204,$E212)</f>
        <v/>
      </c>
      <c r="Y212" s="40">
        <f>$D212+(X212-$D212)*INDEX(Y$201:Y$204,$E212)/INDEX(X$201:X$204,$E212)</f>
        <v/>
      </c>
      <c r="Z212" s="40">
        <f>$D212+(Y212-$D212)*INDEX(Z$201:Z$204,$E212)/INDEX(Y$201:Y$204,$E212)</f>
        <v/>
      </c>
      <c r="AA212" s="40">
        <f>$D212+(Z212-$D212)*INDEX(AA$201:AA$204,$E212)/INDEX(Z$201:Z$204,$E212)</f>
        <v/>
      </c>
      <c r="AB212" s="40">
        <f>$D212+(AA212-$D212)*INDEX(AB$201:AB$204,$E212)/INDEX(AA$201:AA$204,$E212)</f>
        <v/>
      </c>
      <c r="AC212" s="40">
        <f>$D212+(AB212-$D212)*INDEX(AC$201:AC$204,$E212)/INDEX(AB$201:AB$204,$E212)</f>
        <v/>
      </c>
      <c r="AD212" s="42">
        <f>SUPPLYCOST(AD$4,Settings!$C$10,IFERROR(INDEX(Inputs_prices!$T$5:$W$16,$F212,MATCH(AD$4,Inputs_prices!$T$4:$W$4,0)),0),$D212,AC212,INDEX(AD$201:AD$204,$E212),INDEX(AC$201:AC$204,$E212))</f>
        <v/>
      </c>
      <c r="AE212" s="25">
        <f>LOWER(Settings!$C$4)&amp;".mit."&amp;$A212&amp;IF($C212="","","."&amp;$C212&amp;"."&amp;$B212)&amp;IF(INDEX(Variables!$D$5:$D$105,MATCH($A212,Variables!$A$5:$A$105,0))="","","."&amp;INDEX(Variables!$D$5:$D$105,MATCH($A212,Variables!$A$5:$A$105,0)))&amp;"."&amp;AE$5</f>
        <v/>
      </c>
      <c r="AF212" s="41">
        <f>INDEX(Inputs_prices!$T$5:$W$16,$F212,MATCH(AF$4,Inputs_prices!$T$4:$W$4,0))</f>
        <v/>
      </c>
      <c r="AG212" s="40">
        <f>INDEX(Inputs_prices!$T$5:$W$16,$F212,MATCH(AG$4,Inputs_prices!$T$4:$W$4,0))</f>
        <v/>
      </c>
      <c r="AH212" s="40">
        <f>INDEX(Inputs_prices!$T$5:$W$16,$F212,MATCH(AH$4,Inputs_prices!$T$4:$W$4,0))</f>
        <v/>
      </c>
      <c r="AI212" s="40">
        <f>$D212+(AH212-$D212)*INDEX(AI$201:AI$204,$E212)/INDEX(AH$201:AH$204,$E212)</f>
        <v/>
      </c>
      <c r="AJ212" s="40">
        <f>$D212+(AI212-$D212)*INDEX(AJ$201:AJ$204,$E212)/INDEX(AI$201:AI$204,$E212)</f>
        <v/>
      </c>
      <c r="AK212" s="40">
        <f>$D212+(AJ212-$D212)*INDEX(AK$201:AK$204,$E212)/INDEX(AJ$201:AJ$204,$E212)</f>
        <v/>
      </c>
      <c r="AL212" s="40">
        <f>$D212+(AK212-$D212)*INDEX(AL$201:AL$204,$E212)/INDEX(AK$201:AK$204,$E212)</f>
        <v/>
      </c>
      <c r="AM212" s="40">
        <f>$D212+(AL212-$D212)*INDEX(AM$201:AM$204,$E212)/INDEX(AL$201:AL$204,$E212)</f>
        <v/>
      </c>
      <c r="AN212" s="40">
        <f>$D212+(AM212-$D212)*INDEX(AN$201:AN$204,$E212)/INDEX(AM$201:AM$204,$E212)</f>
        <v/>
      </c>
      <c r="AO212" s="40">
        <f>$D212+(AN212-$D212)*INDEX(AO$201:AO$204,$E212)/INDEX(AN$201:AN$204,$E212)</f>
        <v/>
      </c>
      <c r="AP212" s="40">
        <f>$D212+(AO212-$D212)*INDEX(AP$201:AP$204,$E212)/INDEX(AO$201:AO$204,$E212)</f>
        <v/>
      </c>
      <c r="AQ212" s="40">
        <f>$D212+(AP212-$D212)*INDEX(AQ$201:AQ$204,$E212)/INDEX(AP$201:AP$204,$E212)</f>
        <v/>
      </c>
      <c r="AR212" s="40">
        <f>$D212+(AQ212-$D212)*INDEX(AR$201:AR$204,$E212)/INDEX(AQ$201:AQ$204,$E212)</f>
        <v/>
      </c>
      <c r="AS212" s="40">
        <f>$D212+(AR212-$D212)*INDEX(AS$201:AS$204,$E212)/INDEX(AR$201:AR$204,$E212)</f>
        <v/>
      </c>
      <c r="AT212" s="40">
        <f>$D212+(AS212-$D212)*INDEX(AT$201:AT$204,$E212)/INDEX(AS$201:AS$204,$E212)</f>
        <v/>
      </c>
      <c r="AU212" s="40">
        <f>$D212+(AT212-$D212)*INDEX(AU$201:AU$204,$E212)/INDEX(AT$201:AT$204,$E212)</f>
        <v/>
      </c>
      <c r="AV212" s="40">
        <f>$D212+(AU212-$D212)*INDEX(AV$201:AV$204,$E212)/INDEX(AU$201:AU$204,$E212)</f>
        <v/>
      </c>
      <c r="AW212" s="40">
        <f>$D212+(AV212-$D212)*INDEX(AW$201:AW$204,$E212)/INDEX(AV$201:AV$204,$E212)</f>
        <v/>
      </c>
      <c r="AX212" s="42">
        <f>SUPPLYCOST(AX$4,Settings!$C$10,IFERROR(INDEX(Inputs_prices!$T$5:$W$16,$F212,MATCH(AX$4,Inputs_prices!$T$4:$W$4,0)),0),$D212,AW212,INDEX(AX$201:AX$204,$E212),INDEX(AW$201:AW$204,$E212))</f>
        <v/>
      </c>
    </row>
    <row r="213" hidden="1" outlineLevel="1">
      <c r="A213" s="5" t="inlineStr">
        <is>
          <t>sp</t>
        </is>
      </c>
      <c r="B213" s="5" t="inlineStr">
        <is>
          <t>die</t>
        </is>
      </c>
      <c r="C213" s="5" t="inlineStr">
        <is>
          <t>all</t>
        </is>
      </c>
      <c r="D213" s="40">
        <f>INDEX(Inputs_prices!$N$5:$N$16,MATCH($B213&amp;"."&amp;$C213,Inputs_prices!$A$5:$A$16,0))</f>
        <v/>
      </c>
      <c r="E213" s="40">
        <f>INDEX(Inputs_prices!$F$5:$F$16,MATCH($B213&amp;"."&amp;$C213,Inputs_prices!$A$5:$A$16,0))</f>
        <v/>
      </c>
      <c r="F213" s="40">
        <f>INDEX(Inputs_prices!$E$5:$E$16,MATCH($B213&amp;"."&amp;$C213,Inputs_prices!$A$5:$A$16,0))</f>
        <v/>
      </c>
      <c r="G213" s="39" t="n"/>
      <c r="H213" s="5">
        <f>INDEX(Variables!$B$5:$B$105,MATCH($A213,Variables!$A$5:$A$105,0))&amp;IF($C213="",""," | "&amp;INDEX(Mapping!$B$5:$B$26,MATCH($C213,Mapping!$A$5:$A$26,0))&amp;" | "&amp;INDEX(Mapping!$B$30:$B$41,MATCH($B213,Mapping!$A$30:$A$41,0)))</f>
        <v/>
      </c>
      <c r="I213" s="5">
        <f>INDEX(Variables!$C$5:$C$105,MATCH($A213,Variables!$A$5:$A$105,0))</f>
        <v/>
      </c>
      <c r="J213" s="5">
        <f>INDEX(Variables!$E$5:$E$105,MATCH($A213,Variables!$A$5:$A$105,0))</f>
        <v/>
      </c>
      <c r="K213" s="25">
        <f>LOWER(Settings!$C$4)&amp;".mit."&amp;$A213&amp;IF($C213="","","."&amp;$C213&amp;"."&amp;$B213)&amp;IF(INDEX(Variables!$D$5:$D$105,MATCH($A213,Variables!$A$5:$A$105,0))="","","."&amp;INDEX(Variables!$D$5:$D$105,MATCH($A213,Variables!$A$5:$A$105,0)))&amp;"."&amp;K$5</f>
        <v/>
      </c>
      <c r="L213" s="41">
        <f>INDEX(Inputs_prices!$T$5:$W$16,$F213,MATCH(L$4,Inputs_prices!$T$4:$W$4,0))</f>
        <v/>
      </c>
      <c r="M213" s="40">
        <f>INDEX(Inputs_prices!$T$5:$W$16,$F213,MATCH(M$4,Inputs_prices!$T$4:$W$4,0))</f>
        <v/>
      </c>
      <c r="N213" s="40">
        <f>INDEX(Inputs_prices!$T$5:$W$16,$F213,MATCH(N$4,Inputs_prices!$T$4:$W$4,0))</f>
        <v/>
      </c>
      <c r="O213" s="40">
        <f>$D213+(N213-$D213)*INDEX(O$201:O$204,$E213)/INDEX(N$201:N$204,$E213)</f>
        <v/>
      </c>
      <c r="P213" s="40">
        <f>$D213+(O213-$D213)*INDEX(P$201:P$204,$E213)/INDEX(O$201:O$204,$E213)</f>
        <v/>
      </c>
      <c r="Q213" s="40">
        <f>$D213+(P213-$D213)*INDEX(Q$201:Q$204,$E213)/INDEX(P$201:P$204,$E213)</f>
        <v/>
      </c>
      <c r="R213" s="40">
        <f>$D213+(Q213-$D213)*INDEX(R$201:R$204,$E213)/INDEX(Q$201:Q$204,$E213)</f>
        <v/>
      </c>
      <c r="S213" s="40">
        <f>$D213+(R213-$D213)*INDEX(S$201:S$204,$E213)/INDEX(R$201:R$204,$E213)</f>
        <v/>
      </c>
      <c r="T213" s="40">
        <f>$D213+(S213-$D213)*INDEX(T$201:T$204,$E213)/INDEX(S$201:S$204,$E213)</f>
        <v/>
      </c>
      <c r="U213" s="40">
        <f>$D213+(T213-$D213)*INDEX(U$201:U$204,$E213)/INDEX(T$201:T$204,$E213)</f>
        <v/>
      </c>
      <c r="V213" s="40">
        <f>$D213+(U213-$D213)*INDEX(V$201:V$204,$E213)/INDEX(U$201:U$204,$E213)</f>
        <v/>
      </c>
      <c r="W213" s="40">
        <f>$D213+(V213-$D213)*INDEX(W$201:W$204,$E213)/INDEX(V$201:V$204,$E213)</f>
        <v/>
      </c>
      <c r="X213" s="40">
        <f>$D213+(W213-$D213)*INDEX(X$201:X$204,$E213)/INDEX(W$201:W$204,$E213)</f>
        <v/>
      </c>
      <c r="Y213" s="40">
        <f>$D213+(X213-$D213)*INDEX(Y$201:Y$204,$E213)/INDEX(X$201:X$204,$E213)</f>
        <v/>
      </c>
      <c r="Z213" s="40">
        <f>$D213+(Y213-$D213)*INDEX(Z$201:Z$204,$E213)/INDEX(Y$201:Y$204,$E213)</f>
        <v/>
      </c>
      <c r="AA213" s="40">
        <f>$D213+(Z213-$D213)*INDEX(AA$201:AA$204,$E213)/INDEX(Z$201:Z$204,$E213)</f>
        <v/>
      </c>
      <c r="AB213" s="40">
        <f>$D213+(AA213-$D213)*INDEX(AB$201:AB$204,$E213)/INDEX(AA$201:AA$204,$E213)</f>
        <v/>
      </c>
      <c r="AC213" s="40">
        <f>$D213+(AB213-$D213)*INDEX(AC$201:AC$204,$E213)/INDEX(AB$201:AB$204,$E213)</f>
        <v/>
      </c>
      <c r="AD213" s="42">
        <f>SUPPLYCOST(AD$4,Settings!$C$10,IFERROR(INDEX(Inputs_prices!$T$5:$W$16,$F213,MATCH(AD$4,Inputs_prices!$T$4:$W$4,0)),0),$D213,AC213,INDEX(AD$201:AD$204,$E213),INDEX(AC$201:AC$204,$E213))</f>
        <v/>
      </c>
      <c r="AE213" s="25">
        <f>LOWER(Settings!$C$4)&amp;".mit."&amp;$A213&amp;IF($C213="","","."&amp;$C213&amp;"."&amp;$B213)&amp;IF(INDEX(Variables!$D$5:$D$105,MATCH($A213,Variables!$A$5:$A$105,0))="","","."&amp;INDEX(Variables!$D$5:$D$105,MATCH($A213,Variables!$A$5:$A$105,0)))&amp;"."&amp;AE$5</f>
        <v/>
      </c>
      <c r="AF213" s="41">
        <f>INDEX(Inputs_prices!$T$5:$W$16,$F213,MATCH(AF$4,Inputs_prices!$T$4:$W$4,0))</f>
        <v/>
      </c>
      <c r="AG213" s="40">
        <f>INDEX(Inputs_prices!$T$5:$W$16,$F213,MATCH(AG$4,Inputs_prices!$T$4:$W$4,0))</f>
        <v/>
      </c>
      <c r="AH213" s="40">
        <f>INDEX(Inputs_prices!$T$5:$W$16,$F213,MATCH(AH$4,Inputs_prices!$T$4:$W$4,0))</f>
        <v/>
      </c>
      <c r="AI213" s="40">
        <f>$D213+(AH213-$D213)*INDEX(AI$201:AI$204,$E213)/INDEX(AH$201:AH$204,$E213)</f>
        <v/>
      </c>
      <c r="AJ213" s="40">
        <f>$D213+(AI213-$D213)*INDEX(AJ$201:AJ$204,$E213)/INDEX(AI$201:AI$204,$E213)</f>
        <v/>
      </c>
      <c r="AK213" s="40">
        <f>$D213+(AJ213-$D213)*INDEX(AK$201:AK$204,$E213)/INDEX(AJ$201:AJ$204,$E213)</f>
        <v/>
      </c>
      <c r="AL213" s="40">
        <f>$D213+(AK213-$D213)*INDEX(AL$201:AL$204,$E213)/INDEX(AK$201:AK$204,$E213)</f>
        <v/>
      </c>
      <c r="AM213" s="40">
        <f>$D213+(AL213-$D213)*INDEX(AM$201:AM$204,$E213)/INDEX(AL$201:AL$204,$E213)</f>
        <v/>
      </c>
      <c r="AN213" s="40">
        <f>$D213+(AM213-$D213)*INDEX(AN$201:AN$204,$E213)/INDEX(AM$201:AM$204,$E213)</f>
        <v/>
      </c>
      <c r="AO213" s="40">
        <f>$D213+(AN213-$D213)*INDEX(AO$201:AO$204,$E213)/INDEX(AN$201:AN$204,$E213)</f>
        <v/>
      </c>
      <c r="AP213" s="40">
        <f>$D213+(AO213-$D213)*INDEX(AP$201:AP$204,$E213)/INDEX(AO$201:AO$204,$E213)</f>
        <v/>
      </c>
      <c r="AQ213" s="40">
        <f>$D213+(AP213-$D213)*INDEX(AQ$201:AQ$204,$E213)/INDEX(AP$201:AP$204,$E213)</f>
        <v/>
      </c>
      <c r="AR213" s="40">
        <f>$D213+(AQ213-$D213)*INDEX(AR$201:AR$204,$E213)/INDEX(AQ$201:AQ$204,$E213)</f>
        <v/>
      </c>
      <c r="AS213" s="40">
        <f>$D213+(AR213-$D213)*INDEX(AS$201:AS$204,$E213)/INDEX(AR$201:AR$204,$E213)</f>
        <v/>
      </c>
      <c r="AT213" s="40">
        <f>$D213+(AS213-$D213)*INDEX(AT$201:AT$204,$E213)/INDEX(AS$201:AS$204,$E213)</f>
        <v/>
      </c>
      <c r="AU213" s="40">
        <f>$D213+(AT213-$D213)*INDEX(AU$201:AU$204,$E213)/INDEX(AT$201:AT$204,$E213)</f>
        <v/>
      </c>
      <c r="AV213" s="40">
        <f>$D213+(AU213-$D213)*INDEX(AV$201:AV$204,$E213)/INDEX(AU$201:AU$204,$E213)</f>
        <v/>
      </c>
      <c r="AW213" s="40">
        <f>$D213+(AV213-$D213)*INDEX(AW$201:AW$204,$E213)/INDEX(AV$201:AV$204,$E213)</f>
        <v/>
      </c>
      <c r="AX213" s="42">
        <f>SUPPLYCOST(AX$4,Settings!$C$10,IFERROR(INDEX(Inputs_prices!$T$5:$W$16,$F213,MATCH(AX$4,Inputs_prices!$T$4:$W$4,0)),0),$D213,AW213,INDEX(AX$201:AX$204,$E213),INDEX(AW$201:AW$204,$E213))</f>
        <v/>
      </c>
    </row>
    <row r="214" hidden="1" outlineLevel="1">
      <c r="A214" s="5" t="inlineStr">
        <is>
          <t>sp</t>
        </is>
      </c>
      <c r="B214" s="5" t="inlineStr">
        <is>
          <t>lpg</t>
        </is>
      </c>
      <c r="C214" s="5" t="inlineStr">
        <is>
          <t>all</t>
        </is>
      </c>
      <c r="D214" s="40">
        <f>INDEX(Inputs_prices!$N$5:$N$16,MATCH($B214&amp;"."&amp;$C214,Inputs_prices!$A$5:$A$16,0))</f>
        <v/>
      </c>
      <c r="E214" s="40">
        <f>INDEX(Inputs_prices!$F$5:$F$16,MATCH($B214&amp;"."&amp;$C214,Inputs_prices!$A$5:$A$16,0))</f>
        <v/>
      </c>
      <c r="F214" s="40">
        <f>INDEX(Inputs_prices!$E$5:$E$16,MATCH($B214&amp;"."&amp;$C214,Inputs_prices!$A$5:$A$16,0))</f>
        <v/>
      </c>
      <c r="G214" s="39" t="n"/>
      <c r="H214" s="5">
        <f>INDEX(Variables!$B$5:$B$105,MATCH($A214,Variables!$A$5:$A$105,0))&amp;IF($C214="",""," | "&amp;INDEX(Mapping!$B$5:$B$26,MATCH($C214,Mapping!$A$5:$A$26,0))&amp;" | "&amp;INDEX(Mapping!$B$30:$B$41,MATCH($B214,Mapping!$A$30:$A$41,0)))</f>
        <v/>
      </c>
      <c r="I214" s="5">
        <f>INDEX(Variables!$C$5:$C$105,MATCH($A214,Variables!$A$5:$A$105,0))</f>
        <v/>
      </c>
      <c r="J214" s="5">
        <f>INDEX(Variables!$E$5:$E$105,MATCH($A214,Variables!$A$5:$A$105,0))</f>
        <v/>
      </c>
      <c r="K214" s="25">
        <f>LOWER(Settings!$C$4)&amp;".mit."&amp;$A214&amp;IF($C214="","","."&amp;$C214&amp;"."&amp;$B214)&amp;IF(INDEX(Variables!$D$5:$D$105,MATCH($A214,Variables!$A$5:$A$105,0))="","","."&amp;INDEX(Variables!$D$5:$D$105,MATCH($A214,Variables!$A$5:$A$105,0)))&amp;"."&amp;K$5</f>
        <v/>
      </c>
      <c r="L214" s="41">
        <f>INDEX(Inputs_prices!$T$5:$W$16,$F214,MATCH(L$4,Inputs_prices!$T$4:$W$4,0))</f>
        <v/>
      </c>
      <c r="M214" s="40">
        <f>INDEX(Inputs_prices!$T$5:$W$16,$F214,MATCH(M$4,Inputs_prices!$T$4:$W$4,0))</f>
        <v/>
      </c>
      <c r="N214" s="40">
        <f>INDEX(Inputs_prices!$T$5:$W$16,$F214,MATCH(N$4,Inputs_prices!$T$4:$W$4,0))</f>
        <v/>
      </c>
      <c r="O214" s="40">
        <f>$D214+(N214-$D214)*INDEX(O$201:O$204,$E214)/INDEX(N$201:N$204,$E214)</f>
        <v/>
      </c>
      <c r="P214" s="40">
        <f>$D214+(O214-$D214)*INDEX(P$201:P$204,$E214)/INDEX(O$201:O$204,$E214)</f>
        <v/>
      </c>
      <c r="Q214" s="40">
        <f>$D214+(P214-$D214)*INDEX(Q$201:Q$204,$E214)/INDEX(P$201:P$204,$E214)</f>
        <v/>
      </c>
      <c r="R214" s="40">
        <f>$D214+(Q214-$D214)*INDEX(R$201:R$204,$E214)/INDEX(Q$201:Q$204,$E214)</f>
        <v/>
      </c>
      <c r="S214" s="40">
        <f>$D214+(R214-$D214)*INDEX(S$201:S$204,$E214)/INDEX(R$201:R$204,$E214)</f>
        <v/>
      </c>
      <c r="T214" s="40">
        <f>$D214+(S214-$D214)*INDEX(T$201:T$204,$E214)/INDEX(S$201:S$204,$E214)</f>
        <v/>
      </c>
      <c r="U214" s="40">
        <f>$D214+(T214-$D214)*INDEX(U$201:U$204,$E214)/INDEX(T$201:T$204,$E214)</f>
        <v/>
      </c>
      <c r="V214" s="40">
        <f>$D214+(U214-$D214)*INDEX(V$201:V$204,$E214)/INDEX(U$201:U$204,$E214)</f>
        <v/>
      </c>
      <c r="W214" s="40">
        <f>$D214+(V214-$D214)*INDEX(W$201:W$204,$E214)/INDEX(V$201:V$204,$E214)</f>
        <v/>
      </c>
      <c r="X214" s="40">
        <f>$D214+(W214-$D214)*INDEX(X$201:X$204,$E214)/INDEX(W$201:W$204,$E214)</f>
        <v/>
      </c>
      <c r="Y214" s="40">
        <f>$D214+(X214-$D214)*INDEX(Y$201:Y$204,$E214)/INDEX(X$201:X$204,$E214)</f>
        <v/>
      </c>
      <c r="Z214" s="40">
        <f>$D214+(Y214-$D214)*INDEX(Z$201:Z$204,$E214)/INDEX(Y$201:Y$204,$E214)</f>
        <v/>
      </c>
      <c r="AA214" s="40">
        <f>$D214+(Z214-$D214)*INDEX(AA$201:AA$204,$E214)/INDEX(Z$201:Z$204,$E214)</f>
        <v/>
      </c>
      <c r="AB214" s="40">
        <f>$D214+(AA214-$D214)*INDEX(AB$201:AB$204,$E214)/INDEX(AA$201:AA$204,$E214)</f>
        <v/>
      </c>
      <c r="AC214" s="40">
        <f>$D214+(AB214-$D214)*INDEX(AC$201:AC$204,$E214)/INDEX(AB$201:AB$204,$E214)</f>
        <v/>
      </c>
      <c r="AD214" s="42">
        <f>SUPPLYCOST(AD$4,Settings!$C$10,IFERROR(INDEX(Inputs_prices!$T$5:$W$16,$F214,MATCH(AD$4,Inputs_prices!$T$4:$W$4,0)),0),$D214,AC214,INDEX(AD$201:AD$204,$E214),INDEX(AC$201:AC$204,$E214))</f>
        <v/>
      </c>
      <c r="AE214" s="25">
        <f>LOWER(Settings!$C$4)&amp;".mit."&amp;$A214&amp;IF($C214="","","."&amp;$C214&amp;"."&amp;$B214)&amp;IF(INDEX(Variables!$D$5:$D$105,MATCH($A214,Variables!$A$5:$A$105,0))="","","."&amp;INDEX(Variables!$D$5:$D$105,MATCH($A214,Variables!$A$5:$A$105,0)))&amp;"."&amp;AE$5</f>
        <v/>
      </c>
      <c r="AF214" s="41">
        <f>INDEX(Inputs_prices!$T$5:$W$16,$F214,MATCH(AF$4,Inputs_prices!$T$4:$W$4,0))</f>
        <v/>
      </c>
      <c r="AG214" s="40">
        <f>INDEX(Inputs_prices!$T$5:$W$16,$F214,MATCH(AG$4,Inputs_prices!$T$4:$W$4,0))</f>
        <v/>
      </c>
      <c r="AH214" s="40">
        <f>INDEX(Inputs_prices!$T$5:$W$16,$F214,MATCH(AH$4,Inputs_prices!$T$4:$W$4,0))</f>
        <v/>
      </c>
      <c r="AI214" s="40">
        <f>$D214+(AH214-$D214)*INDEX(AI$201:AI$204,$E214)/INDEX(AH$201:AH$204,$E214)</f>
        <v/>
      </c>
      <c r="AJ214" s="40">
        <f>$D214+(AI214-$D214)*INDEX(AJ$201:AJ$204,$E214)/INDEX(AI$201:AI$204,$E214)</f>
        <v/>
      </c>
      <c r="AK214" s="40">
        <f>$D214+(AJ214-$D214)*INDEX(AK$201:AK$204,$E214)/INDEX(AJ$201:AJ$204,$E214)</f>
        <v/>
      </c>
      <c r="AL214" s="40">
        <f>$D214+(AK214-$D214)*INDEX(AL$201:AL$204,$E214)/INDEX(AK$201:AK$204,$E214)</f>
        <v/>
      </c>
      <c r="AM214" s="40">
        <f>$D214+(AL214-$D214)*INDEX(AM$201:AM$204,$E214)/INDEX(AL$201:AL$204,$E214)</f>
        <v/>
      </c>
      <c r="AN214" s="40">
        <f>$D214+(AM214-$D214)*INDEX(AN$201:AN$204,$E214)/INDEX(AM$201:AM$204,$E214)</f>
        <v/>
      </c>
      <c r="AO214" s="40">
        <f>$D214+(AN214-$D214)*INDEX(AO$201:AO$204,$E214)/INDEX(AN$201:AN$204,$E214)</f>
        <v/>
      </c>
      <c r="AP214" s="40">
        <f>$D214+(AO214-$D214)*INDEX(AP$201:AP$204,$E214)/INDEX(AO$201:AO$204,$E214)</f>
        <v/>
      </c>
      <c r="AQ214" s="40">
        <f>$D214+(AP214-$D214)*INDEX(AQ$201:AQ$204,$E214)/INDEX(AP$201:AP$204,$E214)</f>
        <v/>
      </c>
      <c r="AR214" s="40">
        <f>$D214+(AQ214-$D214)*INDEX(AR$201:AR$204,$E214)/INDEX(AQ$201:AQ$204,$E214)</f>
        <v/>
      </c>
      <c r="AS214" s="40">
        <f>$D214+(AR214-$D214)*INDEX(AS$201:AS$204,$E214)/INDEX(AR$201:AR$204,$E214)</f>
        <v/>
      </c>
      <c r="AT214" s="40">
        <f>$D214+(AS214-$D214)*INDEX(AT$201:AT$204,$E214)/INDEX(AS$201:AS$204,$E214)</f>
        <v/>
      </c>
      <c r="AU214" s="40">
        <f>$D214+(AT214-$D214)*INDEX(AU$201:AU$204,$E214)/INDEX(AT$201:AT$204,$E214)</f>
        <v/>
      </c>
      <c r="AV214" s="40">
        <f>$D214+(AU214-$D214)*INDEX(AV$201:AV$204,$E214)/INDEX(AU$201:AU$204,$E214)</f>
        <v/>
      </c>
      <c r="AW214" s="40">
        <f>$D214+(AV214-$D214)*INDEX(AW$201:AW$204,$E214)/INDEX(AV$201:AV$204,$E214)</f>
        <v/>
      </c>
      <c r="AX214" s="42">
        <f>SUPPLYCOST(AX$4,Settings!$C$10,IFERROR(INDEX(Inputs_prices!$T$5:$W$16,$F214,MATCH(AX$4,Inputs_prices!$T$4:$W$4,0)),0),$D214,AW214,INDEX(AX$201:AX$204,$E214),INDEX(AW$201:AW$204,$E214))</f>
        <v/>
      </c>
    </row>
    <row r="215" hidden="1" outlineLevel="1">
      <c r="A215" s="5" t="inlineStr">
        <is>
          <t>sp</t>
        </is>
      </c>
      <c r="B215" s="5" t="inlineStr">
        <is>
          <t>ker</t>
        </is>
      </c>
      <c r="C215" s="5" t="inlineStr">
        <is>
          <t>all</t>
        </is>
      </c>
      <c r="D215" s="40">
        <f>INDEX(Inputs_prices!$N$5:$N$16,MATCH($B215&amp;"."&amp;$C215,Inputs_prices!$A$5:$A$16,0))</f>
        <v/>
      </c>
      <c r="E215" s="40">
        <f>INDEX(Inputs_prices!$F$5:$F$16,MATCH($B215&amp;"."&amp;$C215,Inputs_prices!$A$5:$A$16,0))</f>
        <v/>
      </c>
      <c r="F215" s="40">
        <f>INDEX(Inputs_prices!$E$5:$E$16,MATCH($B215&amp;"."&amp;$C215,Inputs_prices!$A$5:$A$16,0))</f>
        <v/>
      </c>
      <c r="G215" s="39" t="n"/>
      <c r="H215" s="5">
        <f>INDEX(Variables!$B$5:$B$105,MATCH($A215,Variables!$A$5:$A$105,0))&amp;IF($C215="",""," | "&amp;INDEX(Mapping!$B$5:$B$26,MATCH($C215,Mapping!$A$5:$A$26,0))&amp;" | "&amp;INDEX(Mapping!$B$30:$B$41,MATCH($B215,Mapping!$A$30:$A$41,0)))</f>
        <v/>
      </c>
      <c r="I215" s="5">
        <f>INDEX(Variables!$C$5:$C$105,MATCH($A215,Variables!$A$5:$A$105,0))</f>
        <v/>
      </c>
      <c r="J215" s="5">
        <f>INDEX(Variables!$E$5:$E$105,MATCH($A215,Variables!$A$5:$A$105,0))</f>
        <v/>
      </c>
      <c r="K215" s="25">
        <f>LOWER(Settings!$C$4)&amp;".mit."&amp;$A215&amp;IF($C215="","","."&amp;$C215&amp;"."&amp;$B215)&amp;IF(INDEX(Variables!$D$5:$D$105,MATCH($A215,Variables!$A$5:$A$105,0))="","","."&amp;INDEX(Variables!$D$5:$D$105,MATCH($A215,Variables!$A$5:$A$105,0)))&amp;"."&amp;K$5</f>
        <v/>
      </c>
      <c r="L215" s="41">
        <f>INDEX(Inputs_prices!$T$5:$W$16,$F215,MATCH(L$4,Inputs_prices!$T$4:$W$4,0))</f>
        <v/>
      </c>
      <c r="M215" s="40">
        <f>INDEX(Inputs_prices!$T$5:$W$16,$F215,MATCH(M$4,Inputs_prices!$T$4:$W$4,0))</f>
        <v/>
      </c>
      <c r="N215" s="40">
        <f>INDEX(Inputs_prices!$T$5:$W$16,$F215,MATCH(N$4,Inputs_prices!$T$4:$W$4,0))</f>
        <v/>
      </c>
      <c r="O215" s="40">
        <f>$D215+(N215-$D215)*INDEX(O$201:O$204,$E215)/INDEX(N$201:N$204,$E215)</f>
        <v/>
      </c>
      <c r="P215" s="40">
        <f>$D215+(O215-$D215)*INDEX(P$201:P$204,$E215)/INDEX(O$201:O$204,$E215)</f>
        <v/>
      </c>
      <c r="Q215" s="40">
        <f>$D215+(P215-$D215)*INDEX(Q$201:Q$204,$E215)/INDEX(P$201:P$204,$E215)</f>
        <v/>
      </c>
      <c r="R215" s="40">
        <f>$D215+(Q215-$D215)*INDEX(R$201:R$204,$E215)/INDEX(Q$201:Q$204,$E215)</f>
        <v/>
      </c>
      <c r="S215" s="40">
        <f>$D215+(R215-$D215)*INDEX(S$201:S$204,$E215)/INDEX(R$201:R$204,$E215)</f>
        <v/>
      </c>
      <c r="T215" s="40">
        <f>$D215+(S215-$D215)*INDEX(T$201:T$204,$E215)/INDEX(S$201:S$204,$E215)</f>
        <v/>
      </c>
      <c r="U215" s="40">
        <f>$D215+(T215-$D215)*INDEX(U$201:U$204,$E215)/INDEX(T$201:T$204,$E215)</f>
        <v/>
      </c>
      <c r="V215" s="40">
        <f>$D215+(U215-$D215)*INDEX(V$201:V$204,$E215)/INDEX(U$201:U$204,$E215)</f>
        <v/>
      </c>
      <c r="W215" s="40">
        <f>$D215+(V215-$D215)*INDEX(W$201:W$204,$E215)/INDEX(V$201:V$204,$E215)</f>
        <v/>
      </c>
      <c r="X215" s="40">
        <f>$D215+(W215-$D215)*INDEX(X$201:X$204,$E215)/INDEX(W$201:W$204,$E215)</f>
        <v/>
      </c>
      <c r="Y215" s="40">
        <f>$D215+(X215-$D215)*INDEX(Y$201:Y$204,$E215)/INDEX(X$201:X$204,$E215)</f>
        <v/>
      </c>
      <c r="Z215" s="40">
        <f>$D215+(Y215-$D215)*INDEX(Z$201:Z$204,$E215)/INDEX(Y$201:Y$204,$E215)</f>
        <v/>
      </c>
      <c r="AA215" s="40">
        <f>$D215+(Z215-$D215)*INDEX(AA$201:AA$204,$E215)/INDEX(Z$201:Z$204,$E215)</f>
        <v/>
      </c>
      <c r="AB215" s="40">
        <f>$D215+(AA215-$D215)*INDEX(AB$201:AB$204,$E215)/INDEX(AA$201:AA$204,$E215)</f>
        <v/>
      </c>
      <c r="AC215" s="40">
        <f>$D215+(AB215-$D215)*INDEX(AC$201:AC$204,$E215)/INDEX(AB$201:AB$204,$E215)</f>
        <v/>
      </c>
      <c r="AD215" s="42">
        <f>SUPPLYCOST(AD$4,Settings!$C$10,IFERROR(INDEX(Inputs_prices!$T$5:$W$16,$F215,MATCH(AD$4,Inputs_prices!$T$4:$W$4,0)),0),$D215,AC215,INDEX(AD$201:AD$204,$E215),INDEX(AC$201:AC$204,$E215))</f>
        <v/>
      </c>
      <c r="AE215" s="25">
        <f>LOWER(Settings!$C$4)&amp;".mit."&amp;$A215&amp;IF($C215="","","."&amp;$C215&amp;"."&amp;$B215)&amp;IF(INDEX(Variables!$D$5:$D$105,MATCH($A215,Variables!$A$5:$A$105,0))="","","."&amp;INDEX(Variables!$D$5:$D$105,MATCH($A215,Variables!$A$5:$A$105,0)))&amp;"."&amp;AE$5</f>
        <v/>
      </c>
      <c r="AF215" s="41">
        <f>INDEX(Inputs_prices!$T$5:$W$16,$F215,MATCH(AF$4,Inputs_prices!$T$4:$W$4,0))</f>
        <v/>
      </c>
      <c r="AG215" s="40">
        <f>INDEX(Inputs_prices!$T$5:$W$16,$F215,MATCH(AG$4,Inputs_prices!$T$4:$W$4,0))</f>
        <v/>
      </c>
      <c r="AH215" s="40">
        <f>INDEX(Inputs_prices!$T$5:$W$16,$F215,MATCH(AH$4,Inputs_prices!$T$4:$W$4,0))</f>
        <v/>
      </c>
      <c r="AI215" s="40">
        <f>$D215+(AH215-$D215)*INDEX(AI$201:AI$204,$E215)/INDEX(AH$201:AH$204,$E215)</f>
        <v/>
      </c>
      <c r="AJ215" s="40">
        <f>$D215+(AI215-$D215)*INDEX(AJ$201:AJ$204,$E215)/INDEX(AI$201:AI$204,$E215)</f>
        <v/>
      </c>
      <c r="AK215" s="40">
        <f>$D215+(AJ215-$D215)*INDEX(AK$201:AK$204,$E215)/INDEX(AJ$201:AJ$204,$E215)</f>
        <v/>
      </c>
      <c r="AL215" s="40">
        <f>$D215+(AK215-$D215)*INDEX(AL$201:AL$204,$E215)/INDEX(AK$201:AK$204,$E215)</f>
        <v/>
      </c>
      <c r="AM215" s="40">
        <f>$D215+(AL215-$D215)*INDEX(AM$201:AM$204,$E215)/INDEX(AL$201:AL$204,$E215)</f>
        <v/>
      </c>
      <c r="AN215" s="40">
        <f>$D215+(AM215-$D215)*INDEX(AN$201:AN$204,$E215)/INDEX(AM$201:AM$204,$E215)</f>
        <v/>
      </c>
      <c r="AO215" s="40">
        <f>$D215+(AN215-$D215)*INDEX(AO$201:AO$204,$E215)/INDEX(AN$201:AN$204,$E215)</f>
        <v/>
      </c>
      <c r="AP215" s="40">
        <f>$D215+(AO215-$D215)*INDEX(AP$201:AP$204,$E215)/INDEX(AO$201:AO$204,$E215)</f>
        <v/>
      </c>
      <c r="AQ215" s="40">
        <f>$D215+(AP215-$D215)*INDEX(AQ$201:AQ$204,$E215)/INDEX(AP$201:AP$204,$E215)</f>
        <v/>
      </c>
      <c r="AR215" s="40">
        <f>$D215+(AQ215-$D215)*INDEX(AR$201:AR$204,$E215)/INDEX(AQ$201:AQ$204,$E215)</f>
        <v/>
      </c>
      <c r="AS215" s="40">
        <f>$D215+(AR215-$D215)*INDEX(AS$201:AS$204,$E215)/INDEX(AR$201:AR$204,$E215)</f>
        <v/>
      </c>
      <c r="AT215" s="40">
        <f>$D215+(AS215-$D215)*INDEX(AT$201:AT$204,$E215)/INDEX(AS$201:AS$204,$E215)</f>
        <v/>
      </c>
      <c r="AU215" s="40">
        <f>$D215+(AT215-$D215)*INDEX(AU$201:AU$204,$E215)/INDEX(AT$201:AT$204,$E215)</f>
        <v/>
      </c>
      <c r="AV215" s="40">
        <f>$D215+(AU215-$D215)*INDEX(AV$201:AV$204,$E215)/INDEX(AU$201:AU$204,$E215)</f>
        <v/>
      </c>
      <c r="AW215" s="40">
        <f>$D215+(AV215-$D215)*INDEX(AW$201:AW$204,$E215)/INDEX(AV$201:AV$204,$E215)</f>
        <v/>
      </c>
      <c r="AX215" s="42">
        <f>SUPPLYCOST(AX$4,Settings!$C$10,IFERROR(INDEX(Inputs_prices!$T$5:$W$16,$F215,MATCH(AX$4,Inputs_prices!$T$4:$W$4,0)),0),$D215,AW215,INDEX(AX$201:AX$204,$E215),INDEX(AW$201:AW$204,$E215))</f>
        <v/>
      </c>
    </row>
    <row r="216" hidden="1" outlineLevel="1">
      <c r="A216" s="5" t="inlineStr">
        <is>
          <t>sp</t>
        </is>
      </c>
      <c r="B216" s="5" t="inlineStr">
        <is>
          <t>oop</t>
        </is>
      </c>
      <c r="C216" s="5" t="inlineStr">
        <is>
          <t>all</t>
        </is>
      </c>
      <c r="D216" s="40">
        <f>INDEX(Inputs_prices!$N$5:$N$16,MATCH($B216&amp;"."&amp;$C216,Inputs_prices!$A$5:$A$16,0))</f>
        <v/>
      </c>
      <c r="E216" s="40">
        <f>INDEX(Inputs_prices!$F$5:$F$16,MATCH($B216&amp;"."&amp;$C216,Inputs_prices!$A$5:$A$16,0))</f>
        <v/>
      </c>
      <c r="F216" s="40">
        <f>INDEX(Inputs_prices!$E$5:$E$16,MATCH($B216&amp;"."&amp;$C216,Inputs_prices!$A$5:$A$16,0))</f>
        <v/>
      </c>
      <c r="G216" s="39" t="n"/>
      <c r="H216" s="5">
        <f>INDEX(Variables!$B$5:$B$105,MATCH($A216,Variables!$A$5:$A$105,0))&amp;IF($C216="",""," | "&amp;INDEX(Mapping!$B$5:$B$26,MATCH($C216,Mapping!$A$5:$A$26,0))&amp;" | "&amp;INDEX(Mapping!$B$30:$B$41,MATCH($B216,Mapping!$A$30:$A$41,0)))</f>
        <v/>
      </c>
      <c r="I216" s="5">
        <f>INDEX(Variables!$C$5:$C$105,MATCH($A216,Variables!$A$5:$A$105,0))</f>
        <v/>
      </c>
      <c r="J216" s="5">
        <f>INDEX(Variables!$E$5:$E$105,MATCH($A216,Variables!$A$5:$A$105,0))</f>
        <v/>
      </c>
      <c r="K216" s="25">
        <f>LOWER(Settings!$C$4)&amp;".mit."&amp;$A216&amp;IF($C216="","","."&amp;$C216&amp;"."&amp;$B216)&amp;IF(INDEX(Variables!$D$5:$D$105,MATCH($A216,Variables!$A$5:$A$105,0))="","","."&amp;INDEX(Variables!$D$5:$D$105,MATCH($A216,Variables!$A$5:$A$105,0)))&amp;"."&amp;K$5</f>
        <v/>
      </c>
      <c r="L216" s="41">
        <f>INDEX(Inputs_prices!$T$5:$W$16,$F216,MATCH(L$4,Inputs_prices!$T$4:$W$4,0))</f>
        <v/>
      </c>
      <c r="M216" s="40">
        <f>INDEX(Inputs_prices!$T$5:$W$16,$F216,MATCH(M$4,Inputs_prices!$T$4:$W$4,0))</f>
        <v/>
      </c>
      <c r="N216" s="40">
        <f>INDEX(Inputs_prices!$T$5:$W$16,$F216,MATCH(N$4,Inputs_prices!$T$4:$W$4,0))</f>
        <v/>
      </c>
      <c r="O216" s="40">
        <f>$D216+(N216-$D216)*INDEX(O$201:O$204,$E216)/INDEX(N$201:N$204,$E216)</f>
        <v/>
      </c>
      <c r="P216" s="40">
        <f>$D216+(O216-$D216)*INDEX(P$201:P$204,$E216)/INDEX(O$201:O$204,$E216)</f>
        <v/>
      </c>
      <c r="Q216" s="40">
        <f>$D216+(P216-$D216)*INDEX(Q$201:Q$204,$E216)/INDEX(P$201:P$204,$E216)</f>
        <v/>
      </c>
      <c r="R216" s="40">
        <f>$D216+(Q216-$D216)*INDEX(R$201:R$204,$E216)/INDEX(Q$201:Q$204,$E216)</f>
        <v/>
      </c>
      <c r="S216" s="40">
        <f>$D216+(R216-$D216)*INDEX(S$201:S$204,$E216)/INDEX(R$201:R$204,$E216)</f>
        <v/>
      </c>
      <c r="T216" s="40">
        <f>$D216+(S216-$D216)*INDEX(T$201:T$204,$E216)/INDEX(S$201:S$204,$E216)</f>
        <v/>
      </c>
      <c r="U216" s="40">
        <f>$D216+(T216-$D216)*INDEX(U$201:U$204,$E216)/INDEX(T$201:T$204,$E216)</f>
        <v/>
      </c>
      <c r="V216" s="40">
        <f>$D216+(U216-$D216)*INDEX(V$201:V$204,$E216)/INDEX(U$201:U$204,$E216)</f>
        <v/>
      </c>
      <c r="W216" s="40">
        <f>$D216+(V216-$D216)*INDEX(W$201:W$204,$E216)/INDEX(V$201:V$204,$E216)</f>
        <v/>
      </c>
      <c r="X216" s="40">
        <f>$D216+(W216-$D216)*INDEX(X$201:X$204,$E216)/INDEX(W$201:W$204,$E216)</f>
        <v/>
      </c>
      <c r="Y216" s="40">
        <f>$D216+(X216-$D216)*INDEX(Y$201:Y$204,$E216)/INDEX(X$201:X$204,$E216)</f>
        <v/>
      </c>
      <c r="Z216" s="40">
        <f>$D216+(Y216-$D216)*INDEX(Z$201:Z$204,$E216)/INDEX(Y$201:Y$204,$E216)</f>
        <v/>
      </c>
      <c r="AA216" s="40">
        <f>$D216+(Z216-$D216)*INDEX(AA$201:AA$204,$E216)/INDEX(Z$201:Z$204,$E216)</f>
        <v/>
      </c>
      <c r="AB216" s="40">
        <f>$D216+(AA216-$D216)*INDEX(AB$201:AB$204,$E216)/INDEX(AA$201:AA$204,$E216)</f>
        <v/>
      </c>
      <c r="AC216" s="40">
        <f>$D216+(AB216-$D216)*INDEX(AC$201:AC$204,$E216)/INDEX(AB$201:AB$204,$E216)</f>
        <v/>
      </c>
      <c r="AD216" s="42">
        <f>SUPPLYCOST(AD$4,Settings!$C$10,IFERROR(INDEX(Inputs_prices!$T$5:$W$16,$F216,MATCH(AD$4,Inputs_prices!$T$4:$W$4,0)),0),$D216,AC216,INDEX(AD$201:AD$204,$E216),INDEX(AC$201:AC$204,$E216))</f>
        <v/>
      </c>
      <c r="AE216" s="25">
        <f>LOWER(Settings!$C$4)&amp;".mit."&amp;$A216&amp;IF($C216="","","."&amp;$C216&amp;"."&amp;$B216)&amp;IF(INDEX(Variables!$D$5:$D$105,MATCH($A216,Variables!$A$5:$A$105,0))="","","."&amp;INDEX(Variables!$D$5:$D$105,MATCH($A216,Variables!$A$5:$A$105,0)))&amp;"."&amp;AE$5</f>
        <v/>
      </c>
      <c r="AF216" s="41">
        <f>INDEX(Inputs_prices!$T$5:$W$16,$F216,MATCH(AF$4,Inputs_prices!$T$4:$W$4,0))</f>
        <v/>
      </c>
      <c r="AG216" s="40">
        <f>INDEX(Inputs_prices!$T$5:$W$16,$F216,MATCH(AG$4,Inputs_prices!$T$4:$W$4,0))</f>
        <v/>
      </c>
      <c r="AH216" s="40">
        <f>INDEX(Inputs_prices!$T$5:$W$16,$F216,MATCH(AH$4,Inputs_prices!$T$4:$W$4,0))</f>
        <v/>
      </c>
      <c r="AI216" s="40">
        <f>$D216+(AH216-$D216)*INDEX(AI$201:AI$204,$E216)/INDEX(AH$201:AH$204,$E216)</f>
        <v/>
      </c>
      <c r="AJ216" s="40">
        <f>$D216+(AI216-$D216)*INDEX(AJ$201:AJ$204,$E216)/INDEX(AI$201:AI$204,$E216)</f>
        <v/>
      </c>
      <c r="AK216" s="40">
        <f>$D216+(AJ216-$D216)*INDEX(AK$201:AK$204,$E216)/INDEX(AJ$201:AJ$204,$E216)</f>
        <v/>
      </c>
      <c r="AL216" s="40">
        <f>$D216+(AK216-$D216)*INDEX(AL$201:AL$204,$E216)/INDEX(AK$201:AK$204,$E216)</f>
        <v/>
      </c>
      <c r="AM216" s="40">
        <f>$D216+(AL216-$D216)*INDEX(AM$201:AM$204,$E216)/INDEX(AL$201:AL$204,$E216)</f>
        <v/>
      </c>
      <c r="AN216" s="40">
        <f>$D216+(AM216-$D216)*INDEX(AN$201:AN$204,$E216)/INDEX(AM$201:AM$204,$E216)</f>
        <v/>
      </c>
      <c r="AO216" s="40">
        <f>$D216+(AN216-$D216)*INDEX(AO$201:AO$204,$E216)/INDEX(AN$201:AN$204,$E216)</f>
        <v/>
      </c>
      <c r="AP216" s="40">
        <f>$D216+(AO216-$D216)*INDEX(AP$201:AP$204,$E216)/INDEX(AO$201:AO$204,$E216)</f>
        <v/>
      </c>
      <c r="AQ216" s="40">
        <f>$D216+(AP216-$D216)*INDEX(AQ$201:AQ$204,$E216)/INDEX(AP$201:AP$204,$E216)</f>
        <v/>
      </c>
      <c r="AR216" s="40">
        <f>$D216+(AQ216-$D216)*INDEX(AR$201:AR$204,$E216)/INDEX(AQ$201:AQ$204,$E216)</f>
        <v/>
      </c>
      <c r="AS216" s="40">
        <f>$D216+(AR216-$D216)*INDEX(AS$201:AS$204,$E216)/INDEX(AR$201:AR$204,$E216)</f>
        <v/>
      </c>
      <c r="AT216" s="40">
        <f>$D216+(AS216-$D216)*INDEX(AT$201:AT$204,$E216)/INDEX(AS$201:AS$204,$E216)</f>
        <v/>
      </c>
      <c r="AU216" s="40">
        <f>$D216+(AT216-$D216)*INDEX(AU$201:AU$204,$E216)/INDEX(AT$201:AT$204,$E216)</f>
        <v/>
      </c>
      <c r="AV216" s="40">
        <f>$D216+(AU216-$D216)*INDEX(AV$201:AV$204,$E216)/INDEX(AU$201:AU$204,$E216)</f>
        <v/>
      </c>
      <c r="AW216" s="40">
        <f>$D216+(AV216-$D216)*INDEX(AW$201:AW$204,$E216)/INDEX(AV$201:AV$204,$E216)</f>
        <v/>
      </c>
      <c r="AX216" s="42">
        <f>SUPPLYCOST(AX$4,Settings!$C$10,IFERROR(INDEX(Inputs_prices!$T$5:$W$16,$F216,MATCH(AX$4,Inputs_prices!$T$4:$W$4,0)),0),$D216,AW216,INDEX(AX$201:AX$204,$E216),INDEX(AW$201:AW$204,$E216))</f>
        <v/>
      </c>
    </row>
    <row r="217" hidden="1" outlineLevel="1">
      <c r="A217" s="5" t="inlineStr">
        <is>
          <t>sp</t>
        </is>
      </c>
      <c r="B217" s="5" t="inlineStr">
        <is>
          <t>bio</t>
        </is>
      </c>
      <c r="C217" s="5" t="inlineStr">
        <is>
          <t>all</t>
        </is>
      </c>
      <c r="D217" s="40">
        <f>INDEX(Inputs_prices!$N$5:$N$16,MATCH($B217&amp;"."&amp;$C217,Inputs_prices!$A$5:$A$16,0))</f>
        <v/>
      </c>
      <c r="E217" s="40">
        <f>INDEX(Inputs_prices!$F$5:$F$16,MATCH($B217&amp;"."&amp;$C217,Inputs_prices!$A$5:$A$16,0))</f>
        <v/>
      </c>
      <c r="F217" s="40">
        <f>INDEX(Inputs_prices!$E$5:$E$16,MATCH($B217&amp;"."&amp;$C217,Inputs_prices!$A$5:$A$16,0))</f>
        <v/>
      </c>
      <c r="G217" s="39" t="n"/>
      <c r="H217" s="5">
        <f>INDEX(Variables!$B$5:$B$105,MATCH($A217,Variables!$A$5:$A$105,0))&amp;IF($C217="",""," | "&amp;INDEX(Mapping!$B$5:$B$26,MATCH($C217,Mapping!$A$5:$A$26,0))&amp;" | "&amp;INDEX(Mapping!$B$30:$B$41,MATCH($B217,Mapping!$A$30:$A$41,0)))</f>
        <v/>
      </c>
      <c r="I217" s="5">
        <f>INDEX(Variables!$C$5:$C$105,MATCH($A217,Variables!$A$5:$A$105,0))</f>
        <v/>
      </c>
      <c r="J217" s="5">
        <f>INDEX(Variables!$E$5:$E$105,MATCH($A217,Variables!$A$5:$A$105,0))</f>
        <v/>
      </c>
      <c r="K217" s="25">
        <f>LOWER(Settings!$C$4)&amp;".mit."&amp;$A217&amp;IF($C217="","","."&amp;$C217&amp;"."&amp;$B217)&amp;IF(INDEX(Variables!$D$5:$D$105,MATCH($A217,Variables!$A$5:$A$105,0))="","","."&amp;INDEX(Variables!$D$5:$D$105,MATCH($A217,Variables!$A$5:$A$105,0)))&amp;"."&amp;K$5</f>
        <v/>
      </c>
      <c r="L217" s="41">
        <f>INDEX(Inputs_prices!$T$5:$W$16,$F217,MATCH(L$4,Inputs_prices!$T$4:$W$4,0))</f>
        <v/>
      </c>
      <c r="M217" s="40">
        <f>INDEX(Inputs_prices!$T$5:$W$16,$F217,MATCH(M$4,Inputs_prices!$T$4:$W$4,0))</f>
        <v/>
      </c>
      <c r="N217" s="40">
        <f>INDEX(Inputs_prices!$T$5:$W$16,$F217,MATCH(N$4,Inputs_prices!$T$4:$W$4,0))</f>
        <v/>
      </c>
      <c r="O217" s="40">
        <f>$D217+(N217-$D217)*INDEX(O$201:O$204,$E217)/INDEX(N$201:N$204,$E217)</f>
        <v/>
      </c>
      <c r="P217" s="40">
        <f>$D217+(O217-$D217)*INDEX(P$201:P$204,$E217)/INDEX(O$201:O$204,$E217)</f>
        <v/>
      </c>
      <c r="Q217" s="40">
        <f>$D217+(P217-$D217)*INDEX(Q$201:Q$204,$E217)/INDEX(P$201:P$204,$E217)</f>
        <v/>
      </c>
      <c r="R217" s="40">
        <f>$D217+(Q217-$D217)*INDEX(R$201:R$204,$E217)/INDEX(Q$201:Q$204,$E217)</f>
        <v/>
      </c>
      <c r="S217" s="40">
        <f>$D217+(R217-$D217)*INDEX(S$201:S$204,$E217)/INDEX(R$201:R$204,$E217)</f>
        <v/>
      </c>
      <c r="T217" s="40">
        <f>$D217+(S217-$D217)*INDEX(T$201:T$204,$E217)/INDEX(S$201:S$204,$E217)</f>
        <v/>
      </c>
      <c r="U217" s="40">
        <f>$D217+(T217-$D217)*INDEX(U$201:U$204,$E217)/INDEX(T$201:T$204,$E217)</f>
        <v/>
      </c>
      <c r="V217" s="40">
        <f>$D217+(U217-$D217)*INDEX(V$201:V$204,$E217)/INDEX(U$201:U$204,$E217)</f>
        <v/>
      </c>
      <c r="W217" s="40">
        <f>$D217+(V217-$D217)*INDEX(W$201:W$204,$E217)/INDEX(V$201:V$204,$E217)</f>
        <v/>
      </c>
      <c r="X217" s="40">
        <f>$D217+(W217-$D217)*INDEX(X$201:X$204,$E217)/INDEX(W$201:W$204,$E217)</f>
        <v/>
      </c>
      <c r="Y217" s="40">
        <f>$D217+(X217-$D217)*INDEX(Y$201:Y$204,$E217)/INDEX(X$201:X$204,$E217)</f>
        <v/>
      </c>
      <c r="Z217" s="40">
        <f>$D217+(Y217-$D217)*INDEX(Z$201:Z$204,$E217)/INDEX(Y$201:Y$204,$E217)</f>
        <v/>
      </c>
      <c r="AA217" s="40">
        <f>$D217+(Z217-$D217)*INDEX(AA$201:AA$204,$E217)/INDEX(Z$201:Z$204,$E217)</f>
        <v/>
      </c>
      <c r="AB217" s="40">
        <f>$D217+(AA217-$D217)*INDEX(AB$201:AB$204,$E217)/INDEX(AA$201:AA$204,$E217)</f>
        <v/>
      </c>
      <c r="AC217" s="40">
        <f>$D217+(AB217-$D217)*INDEX(AC$201:AC$204,$E217)/INDEX(AB$201:AB$204,$E217)</f>
        <v/>
      </c>
      <c r="AD217" s="42">
        <f>SUPPLYCOST(AD$4,Settings!$C$10,IFERROR(INDEX(Inputs_prices!$T$5:$W$16,$F217,MATCH(AD$4,Inputs_prices!$T$4:$W$4,0)),0),$D217,AC217,INDEX(AD$201:AD$204,$E217),INDEX(AC$201:AC$204,$E217))</f>
        <v/>
      </c>
      <c r="AE217" s="25">
        <f>LOWER(Settings!$C$4)&amp;".mit."&amp;$A217&amp;IF($C217="","","."&amp;$C217&amp;"."&amp;$B217)&amp;IF(INDEX(Variables!$D$5:$D$105,MATCH($A217,Variables!$A$5:$A$105,0))="","","."&amp;INDEX(Variables!$D$5:$D$105,MATCH($A217,Variables!$A$5:$A$105,0)))&amp;"."&amp;AE$5</f>
        <v/>
      </c>
      <c r="AF217" s="41">
        <f>INDEX(Inputs_prices!$T$5:$W$16,$F217,MATCH(AF$4,Inputs_prices!$T$4:$W$4,0))</f>
        <v/>
      </c>
      <c r="AG217" s="40">
        <f>INDEX(Inputs_prices!$T$5:$W$16,$F217,MATCH(AG$4,Inputs_prices!$T$4:$W$4,0))</f>
        <v/>
      </c>
      <c r="AH217" s="40">
        <f>INDEX(Inputs_prices!$T$5:$W$16,$F217,MATCH(AH$4,Inputs_prices!$T$4:$W$4,0))</f>
        <v/>
      </c>
      <c r="AI217" s="40">
        <f>$D217+(AH217-$D217)*INDEX(AI$201:AI$204,$E217)/INDEX(AH$201:AH$204,$E217)</f>
        <v/>
      </c>
      <c r="AJ217" s="40">
        <f>$D217+(AI217-$D217)*INDEX(AJ$201:AJ$204,$E217)/INDEX(AI$201:AI$204,$E217)</f>
        <v/>
      </c>
      <c r="AK217" s="40">
        <f>$D217+(AJ217-$D217)*INDEX(AK$201:AK$204,$E217)/INDEX(AJ$201:AJ$204,$E217)</f>
        <v/>
      </c>
      <c r="AL217" s="40">
        <f>$D217+(AK217-$D217)*INDEX(AL$201:AL$204,$E217)/INDEX(AK$201:AK$204,$E217)</f>
        <v/>
      </c>
      <c r="AM217" s="40">
        <f>$D217+(AL217-$D217)*INDEX(AM$201:AM$204,$E217)/INDEX(AL$201:AL$204,$E217)</f>
        <v/>
      </c>
      <c r="AN217" s="40">
        <f>$D217+(AM217-$D217)*INDEX(AN$201:AN$204,$E217)/INDEX(AM$201:AM$204,$E217)</f>
        <v/>
      </c>
      <c r="AO217" s="40">
        <f>$D217+(AN217-$D217)*INDEX(AO$201:AO$204,$E217)/INDEX(AN$201:AN$204,$E217)</f>
        <v/>
      </c>
      <c r="AP217" s="40">
        <f>$D217+(AO217-$D217)*INDEX(AP$201:AP$204,$E217)/INDEX(AO$201:AO$204,$E217)</f>
        <v/>
      </c>
      <c r="AQ217" s="40">
        <f>$D217+(AP217-$D217)*INDEX(AQ$201:AQ$204,$E217)/INDEX(AP$201:AP$204,$E217)</f>
        <v/>
      </c>
      <c r="AR217" s="40">
        <f>$D217+(AQ217-$D217)*INDEX(AR$201:AR$204,$E217)/INDEX(AQ$201:AQ$204,$E217)</f>
        <v/>
      </c>
      <c r="AS217" s="40">
        <f>$D217+(AR217-$D217)*INDEX(AS$201:AS$204,$E217)/INDEX(AR$201:AR$204,$E217)</f>
        <v/>
      </c>
      <c r="AT217" s="40">
        <f>$D217+(AS217-$D217)*INDEX(AT$201:AT$204,$E217)/INDEX(AS$201:AS$204,$E217)</f>
        <v/>
      </c>
      <c r="AU217" s="40">
        <f>$D217+(AT217-$D217)*INDEX(AU$201:AU$204,$E217)/INDEX(AT$201:AT$204,$E217)</f>
        <v/>
      </c>
      <c r="AV217" s="40">
        <f>$D217+(AU217-$D217)*INDEX(AV$201:AV$204,$E217)/INDEX(AU$201:AU$204,$E217)</f>
        <v/>
      </c>
      <c r="AW217" s="40">
        <f>$D217+(AV217-$D217)*INDEX(AW$201:AW$204,$E217)/INDEX(AV$201:AV$204,$E217)</f>
        <v/>
      </c>
      <c r="AX217" s="42">
        <f>SUPPLYCOST(AX$4,Settings!$C$10,IFERROR(INDEX(Inputs_prices!$T$5:$W$16,$F217,MATCH(AX$4,Inputs_prices!$T$4:$W$4,0)),0),$D217,AW217,INDEX(AX$201:AX$204,$E217),INDEX(AW$201:AW$204,$E217))</f>
        <v/>
      </c>
    </row>
    <row r="218" hidden="1" outlineLevel="1"/>
    <row r="219" hidden="1" outlineLevel="1">
      <c r="A219" s="5" t="inlineStr">
        <is>
          <t>txo</t>
        </is>
      </c>
      <c r="B219" s="5" t="inlineStr">
        <is>
          <t>coa</t>
        </is>
      </c>
      <c r="C219" s="5" t="inlineStr">
        <is>
          <t>pow</t>
        </is>
      </c>
      <c r="D219" s="40">
        <f>INDEX(Inputs_prices!$S$5:$S$16,MATCH($B219&amp;"."&amp;$C219,Inputs_prices!$A$5:$A$16,0))</f>
        <v/>
      </c>
      <c r="E219" s="40">
        <f>INDEX(Inputs_prices!$R$5:$R$16,MATCH($B219&amp;"."&amp;$C219,Inputs_prices!$A$5:$A$16,0))</f>
        <v/>
      </c>
      <c r="F219" s="40">
        <f>INDEX(Inputs_prices!$K$5:$K$16,MATCH($B219&amp;"."&amp;$C219,Inputs_prices!$A$5:$A$16,0))</f>
        <v/>
      </c>
      <c r="G219" s="40">
        <f>INDEX(Inputs_prices!$E$5:$E$16,MATCH($B219&amp;"."&amp;$C219,Inputs_prices!$A$5:$A$16,0))</f>
        <v/>
      </c>
      <c r="H219" s="5">
        <f>INDEX(Variables!$B$5:$B$105,MATCH($A219,Variables!$A$5:$A$105,0))&amp;IF($C219="",""," | "&amp;INDEX(Mapping!$B$5:$B$26,MATCH($C219,Mapping!$A$5:$A$26,0))&amp;" | "&amp;INDEX(Mapping!$B$30:$B$41,MATCH($B219,Mapping!$A$30:$A$41,0)))</f>
        <v/>
      </c>
      <c r="I219" s="5">
        <f>INDEX(Variables!$C$5:$C$105,MATCH($A219,Variables!$A$5:$A$105,0))</f>
        <v/>
      </c>
      <c r="J219" s="5">
        <f>INDEX(Variables!$E$5:$E$105,MATCH($A219,Variables!$A$5:$A$105,0))</f>
        <v/>
      </c>
      <c r="K219" s="25">
        <f>LOWER(Settings!$C$4)&amp;".mit."&amp;$A219&amp;IF($C219="","","."&amp;$C219&amp;"."&amp;$B219)&amp;IF(INDEX(Variables!$D$5:$D$105,MATCH($A219,Variables!$A$5:$A$105,0))="","","."&amp;INDEX(Variables!$D$5:$D$105,MATCH($A219,Variables!$A$5:$A$105,0)))&amp;"."&amp;K$5</f>
        <v/>
      </c>
      <c r="L219" s="41">
        <f>INDEX(Inputs_prices!$X$5:$AA$16,$G219,MATCH(L$4,Inputs_prices!$X$4:$AA$4,0))</f>
        <v/>
      </c>
      <c r="M219" s="40">
        <f>INDEX(Inputs_prices!$X$5:$AA$16,$G219,MATCH(M$4,Inputs_prices!$X$4:$AA$4,0))</f>
        <v/>
      </c>
      <c r="N219" s="40">
        <f>INDEX(Inputs_prices!$X$5:$AA$16,$G219,MATCH(N$4,Inputs_prices!$X$4:$AA$4,0))</f>
        <v/>
      </c>
      <c r="O219" s="40">
        <f>$D219*$F219+IF($D219*(1-$F219)&gt;=0,MAX($D219*(1-$F219),($E219-O206+$D219*(1-$F219))*(1-$F219)),($E219-O206+$D219*(1-$F219))*(1-$F219))</f>
        <v/>
      </c>
      <c r="P219" s="40">
        <f>$D219*$F219+IF($D219*(1-$F219)&gt;=0,MAX($D219*(1-$F219),($E219-P206+$D219*(1-$F219))*(1-$F219)),($E219-P206+$D219*(1-$F219))*(1-$F219))</f>
        <v/>
      </c>
      <c r="Q219" s="40">
        <f>$D219*$F219+IF($D219*(1-$F219)&gt;=0,MAX($D219*(1-$F219),($E219-Q206+$D219*(1-$F219))*(1-$F219)),($E219-Q206+$D219*(1-$F219))*(1-$F219))</f>
        <v/>
      </c>
      <c r="R219" s="40">
        <f>$D219*$F219+IF($D219*(1-$F219)&gt;=0,MAX($D219*(1-$F219),($E219-R206+$D219*(1-$F219))*(1-$F219)),($E219-R206+$D219*(1-$F219))*(1-$F219))</f>
        <v/>
      </c>
      <c r="S219" s="40">
        <f>$D219*$F219+IF($D219*(1-$F219)&gt;=0,MAX($D219*(1-$F219),($E219-S206+$D219*(1-$F219))*(1-$F219)),($E219-S206+$D219*(1-$F219))*(1-$F219))</f>
        <v/>
      </c>
      <c r="T219" s="40">
        <f>$D219*$F219+IF($D219*(1-$F219)&gt;=0,MAX($D219*(1-$F219),($E219-T206+$D219*(1-$F219))*(1-$F219)),($E219-T206+$D219*(1-$F219))*(1-$F219))</f>
        <v/>
      </c>
      <c r="U219" s="40">
        <f>$D219*$F219+IF($D219*(1-$F219)&gt;=0,MAX($D219*(1-$F219),($E219-U206+$D219*(1-$F219))*(1-$F219)),($E219-U206+$D219*(1-$F219))*(1-$F219))</f>
        <v/>
      </c>
      <c r="V219" s="40">
        <f>$D219*$F219+IF($D219*(1-$F219)&gt;=0,MAX($D219*(1-$F219),($E219-V206+$D219*(1-$F219))*(1-$F219)),($E219-V206+$D219*(1-$F219))*(1-$F219))</f>
        <v/>
      </c>
      <c r="W219" s="40">
        <f>$D219*$F219+IF($D219*(1-$F219)&gt;=0,MAX($D219*(1-$F219),($E219-W206+$D219*(1-$F219))*(1-$F219)),($E219-W206+$D219*(1-$F219))*(1-$F219))</f>
        <v/>
      </c>
      <c r="X219" s="40">
        <f>$D219*$F219+IF($D219*(1-$F219)&gt;=0,MAX($D219*(1-$F219),($E219-X206+$D219*(1-$F219))*(1-$F219)),($E219-X206+$D219*(1-$F219))*(1-$F219))</f>
        <v/>
      </c>
      <c r="Y219" s="40">
        <f>$D219*$F219+IF($D219*(1-$F219)&gt;=0,MAX($D219*(1-$F219),($E219-Y206+$D219*(1-$F219))*(1-$F219)),($E219-Y206+$D219*(1-$F219))*(1-$F219))</f>
        <v/>
      </c>
      <c r="Z219" s="40">
        <f>$D219*$F219+IF($D219*(1-$F219)&gt;=0,MAX($D219*(1-$F219),($E219-Z206+$D219*(1-$F219))*(1-$F219)),($E219-Z206+$D219*(1-$F219))*(1-$F219))</f>
        <v/>
      </c>
      <c r="AA219" s="40">
        <f>$D219*$F219+IF($D219*(1-$F219)&gt;=0,MAX($D219*(1-$F219),($E219-AA206+$D219*(1-$F219))*(1-$F219)),($E219-AA206+$D219*(1-$F219))*(1-$F219))</f>
        <v/>
      </c>
      <c r="AB219" s="40">
        <f>$D219*$F219+IF($D219*(1-$F219)&gt;=0,MAX($D219*(1-$F219),($E219-AB206+$D219*(1-$F219))*(1-$F219)),($E219-AB206+$D219*(1-$F219))*(1-$F219))</f>
        <v/>
      </c>
      <c r="AC219" s="40">
        <f>$D219*$F219+IF($D219*(1-$F219)&gt;=0,MAX($D219*(1-$F219),($E219-AC206+$D219*(1-$F219))*(1-$F219)),($E219-AC206+$D219*(1-$F219))*(1-$F219))</f>
        <v/>
      </c>
      <c r="AD219" s="42">
        <f>OTHERTAX(AD$4,Settings!$C$10,IFERROR(INDEX(Inputs_prices!$X$5:$AA$16,$G219,MATCH(AD$4,Inputs_prices!$X$4:$AA$4,0)),0),$D219,$E219,AD206,$F219)</f>
        <v/>
      </c>
      <c r="AE219" s="25">
        <f>LOWER(Settings!$C$4)&amp;".mit."&amp;$A219&amp;IF($C219="","","."&amp;$C219&amp;"."&amp;$B219)&amp;IF(INDEX(Variables!$D$5:$D$105,MATCH($A219,Variables!$A$5:$A$105,0))="","","."&amp;INDEX(Variables!$D$5:$D$105,MATCH($A219,Variables!$A$5:$A$105,0)))&amp;"."&amp;AE$5</f>
        <v/>
      </c>
      <c r="AF219" s="41">
        <f>INDEX(Inputs_prices!$X$5:$AA$16,$G219,MATCH(AF$4,Inputs_prices!$X$4:$AA$4,0))</f>
        <v/>
      </c>
      <c r="AG219" s="40">
        <f>INDEX(Inputs_prices!$X$5:$AA$16,$G219,MATCH(AG$4,Inputs_prices!$X$4:$AA$4,0))</f>
        <v/>
      </c>
      <c r="AH219" s="40">
        <f>INDEX(Inputs_prices!$X$5:$AA$16,$G219,MATCH(AH$4,Inputs_prices!$X$4:$AA$4,0))</f>
        <v/>
      </c>
      <c r="AI219" s="40">
        <f>$D219*$F219+IF($D219*(1-$F219)&gt;=0,MAX($D219*(1-$F219),($E219-AI206+$D219*(1-$F219))*(1-$F219)),($E219-AI206+$D219*(1-$F219))*(1-$F219))</f>
        <v/>
      </c>
      <c r="AJ219" s="40">
        <f>$D219*$F219+IF($D219*(1-$F219)&gt;=0,MAX($D219*(1-$F219),($E219-AJ206+$D219*(1-$F219))*(1-$F219)),($E219-AJ206+$D219*(1-$F219))*(1-$F219))</f>
        <v/>
      </c>
      <c r="AK219" s="40">
        <f>$D219*$F219+IF($D219*(1-$F219)&gt;=0,MAX($D219*(1-$F219),($E219-AK206+$D219*(1-$F219))*(1-$F219)),($E219-AK206+$D219*(1-$F219))*(1-$F219))</f>
        <v/>
      </c>
      <c r="AL219" s="40">
        <f>$D219*$F219+IF($D219*(1-$F219)&gt;=0,MAX($D219*(1-$F219),($E219-AL206+$D219*(1-$F219))*(1-$F219)),($E219-AL206+$D219*(1-$F219))*(1-$F219))</f>
        <v/>
      </c>
      <c r="AM219" s="40">
        <f>$D219*$F219+IF($D219*(1-$F219)&gt;=0,MAX($D219*(1-$F219),($E219-AM206+$D219*(1-$F219))*(1-$F219)),($E219-AM206+$D219*(1-$F219))*(1-$F219))</f>
        <v/>
      </c>
      <c r="AN219" s="40">
        <f>$D219*$F219+IF($D219*(1-$F219)&gt;=0,MAX($D219*(1-$F219),($E219-AN206+$D219*(1-$F219))*(1-$F219)),($E219-AN206+$D219*(1-$F219))*(1-$F219))</f>
        <v/>
      </c>
      <c r="AO219" s="40">
        <f>$D219*$F219+IF($D219*(1-$F219)&gt;=0,MAX($D219*(1-$F219),($E219-AO206+$D219*(1-$F219))*(1-$F219)),($E219-AO206+$D219*(1-$F219))*(1-$F219))</f>
        <v/>
      </c>
      <c r="AP219" s="40">
        <f>$D219*$F219+IF($D219*(1-$F219)&gt;=0,MAX($D219*(1-$F219),($E219-AP206+$D219*(1-$F219))*(1-$F219)),($E219-AP206+$D219*(1-$F219))*(1-$F219))</f>
        <v/>
      </c>
      <c r="AQ219" s="40">
        <f>$D219*$F219+IF($D219*(1-$F219)&gt;=0,MAX($D219*(1-$F219),($E219-AQ206+$D219*(1-$F219))*(1-$F219)),($E219-AQ206+$D219*(1-$F219))*(1-$F219))</f>
        <v/>
      </c>
      <c r="AR219" s="40">
        <f>$D219*$F219+IF($D219*(1-$F219)&gt;=0,MAX($D219*(1-$F219),($E219-AR206+$D219*(1-$F219))*(1-$F219)),($E219-AR206+$D219*(1-$F219))*(1-$F219))</f>
        <v/>
      </c>
      <c r="AS219" s="40">
        <f>$D219*$F219+IF($D219*(1-$F219)&gt;=0,MAX($D219*(1-$F219),($E219-AS206+$D219*(1-$F219))*(1-$F219)),($E219-AS206+$D219*(1-$F219))*(1-$F219))</f>
        <v/>
      </c>
      <c r="AT219" s="40">
        <f>$D219*$F219+IF($D219*(1-$F219)&gt;=0,MAX($D219*(1-$F219),($E219-AT206+$D219*(1-$F219))*(1-$F219)),($E219-AT206+$D219*(1-$F219))*(1-$F219))</f>
        <v/>
      </c>
      <c r="AU219" s="40">
        <f>$D219*$F219+IF($D219*(1-$F219)&gt;=0,MAX($D219*(1-$F219),($E219-AU206+$D219*(1-$F219))*(1-$F219)),($E219-AU206+$D219*(1-$F219))*(1-$F219))</f>
        <v/>
      </c>
      <c r="AV219" s="40">
        <f>$D219*$F219+IF($D219*(1-$F219)&gt;=0,MAX($D219*(1-$F219),($E219-AV206+$D219*(1-$F219))*(1-$F219)),($E219-AV206+$D219*(1-$F219))*(1-$F219))</f>
        <v/>
      </c>
      <c r="AW219" s="40">
        <f>$D219*$F219+IF($D219*(1-$F219)&gt;=0,MAX($D219*(1-$F219),($E219-AW206+$D219*(1-$F219))*(1-$F219)),($E219-AW206+$D219*(1-$F219))*(1-$F219))</f>
        <v/>
      </c>
      <c r="AX219" s="42">
        <f>OTHERTAX(AX$4,Settings!$C$10,IFERROR(INDEX(Inputs_prices!$X$5:$AA$16,$G219,MATCH(AX$4,Inputs_prices!$X$4:$AA$4,0)),0),$D219,$E219,AX206,$F219)</f>
        <v/>
      </c>
    </row>
    <row r="220" hidden="1" outlineLevel="1">
      <c r="A220" s="5" t="inlineStr">
        <is>
          <t>txo</t>
        </is>
      </c>
      <c r="B220" s="5" t="inlineStr">
        <is>
          <t>coa</t>
        </is>
      </c>
      <c r="C220" s="5" t="inlineStr">
        <is>
          <t>res</t>
        </is>
      </c>
      <c r="D220" s="40">
        <f>INDEX(Inputs_prices!$S$5:$S$16,MATCH($B220&amp;"."&amp;$C220,Inputs_prices!$A$5:$A$16,0))</f>
        <v/>
      </c>
      <c r="E220" s="40">
        <f>INDEX(Inputs_prices!$R$5:$R$16,MATCH($B220&amp;"."&amp;$C220,Inputs_prices!$A$5:$A$16,0))</f>
        <v/>
      </c>
      <c r="F220" s="40">
        <f>INDEX(Inputs_prices!$K$5:$K$16,MATCH($B220&amp;"."&amp;$C220,Inputs_prices!$A$5:$A$16,0))</f>
        <v/>
      </c>
      <c r="G220" s="40">
        <f>INDEX(Inputs_prices!$E$5:$E$16,MATCH($B220&amp;"."&amp;$C220,Inputs_prices!$A$5:$A$16,0))</f>
        <v/>
      </c>
      <c r="H220" s="5">
        <f>INDEX(Variables!$B$5:$B$105,MATCH($A220,Variables!$A$5:$A$105,0))&amp;IF($C220="",""," | "&amp;INDEX(Mapping!$B$5:$B$26,MATCH($C220,Mapping!$A$5:$A$26,0))&amp;" | "&amp;INDEX(Mapping!$B$30:$B$41,MATCH($B220,Mapping!$A$30:$A$41,0)))</f>
        <v/>
      </c>
      <c r="I220" s="5">
        <f>INDEX(Variables!$C$5:$C$105,MATCH($A220,Variables!$A$5:$A$105,0))</f>
        <v/>
      </c>
      <c r="J220" s="5">
        <f>INDEX(Variables!$E$5:$E$105,MATCH($A220,Variables!$A$5:$A$105,0))</f>
        <v/>
      </c>
      <c r="K220" s="25">
        <f>LOWER(Settings!$C$4)&amp;".mit."&amp;$A220&amp;IF($C220="","","."&amp;$C220&amp;"."&amp;$B220)&amp;IF(INDEX(Variables!$D$5:$D$105,MATCH($A220,Variables!$A$5:$A$105,0))="","","."&amp;INDEX(Variables!$D$5:$D$105,MATCH($A220,Variables!$A$5:$A$105,0)))&amp;"."&amp;K$5</f>
        <v/>
      </c>
      <c r="L220" s="41">
        <f>INDEX(Inputs_prices!$X$5:$AA$16,$G220,MATCH(L$4,Inputs_prices!$X$4:$AA$4,0))</f>
        <v/>
      </c>
      <c r="M220" s="40">
        <f>INDEX(Inputs_prices!$X$5:$AA$16,$G220,MATCH(M$4,Inputs_prices!$X$4:$AA$4,0))</f>
        <v/>
      </c>
      <c r="N220" s="40">
        <f>INDEX(Inputs_prices!$X$5:$AA$16,$G220,MATCH(N$4,Inputs_prices!$X$4:$AA$4,0))</f>
        <v/>
      </c>
      <c r="O220" s="40">
        <f>$D220*$F220+IF($D220*(1-$F220)&gt;=0,MAX($D220*(1-$F220),($E220-O207+$D220*(1-$F220))*(1-$F220)),($E220-O207+$D220*(1-$F220))*(1-$F220))</f>
        <v/>
      </c>
      <c r="P220" s="40">
        <f>$D220*$F220+IF($D220*(1-$F220)&gt;=0,MAX($D220*(1-$F220),($E220-P207+$D220*(1-$F220))*(1-$F220)),($E220-P207+$D220*(1-$F220))*(1-$F220))</f>
        <v/>
      </c>
      <c r="Q220" s="40">
        <f>$D220*$F220+IF($D220*(1-$F220)&gt;=0,MAX($D220*(1-$F220),($E220-Q207+$D220*(1-$F220))*(1-$F220)),($E220-Q207+$D220*(1-$F220))*(1-$F220))</f>
        <v/>
      </c>
      <c r="R220" s="40">
        <f>$D220*$F220+IF($D220*(1-$F220)&gt;=0,MAX($D220*(1-$F220),($E220-R207+$D220*(1-$F220))*(1-$F220)),($E220-R207+$D220*(1-$F220))*(1-$F220))</f>
        <v/>
      </c>
      <c r="S220" s="40">
        <f>$D220*$F220+IF($D220*(1-$F220)&gt;=0,MAX($D220*(1-$F220),($E220-S207+$D220*(1-$F220))*(1-$F220)),($E220-S207+$D220*(1-$F220))*(1-$F220))</f>
        <v/>
      </c>
      <c r="T220" s="40">
        <f>$D220*$F220+IF($D220*(1-$F220)&gt;=0,MAX($D220*(1-$F220),($E220-T207+$D220*(1-$F220))*(1-$F220)),($E220-T207+$D220*(1-$F220))*(1-$F220))</f>
        <v/>
      </c>
      <c r="U220" s="40">
        <f>$D220*$F220+IF($D220*(1-$F220)&gt;=0,MAX($D220*(1-$F220),($E220-U207+$D220*(1-$F220))*(1-$F220)),($E220-U207+$D220*(1-$F220))*(1-$F220))</f>
        <v/>
      </c>
      <c r="V220" s="40">
        <f>$D220*$F220+IF($D220*(1-$F220)&gt;=0,MAX($D220*(1-$F220),($E220-V207+$D220*(1-$F220))*(1-$F220)),($E220-V207+$D220*(1-$F220))*(1-$F220))</f>
        <v/>
      </c>
      <c r="W220" s="40">
        <f>$D220*$F220+IF($D220*(1-$F220)&gt;=0,MAX($D220*(1-$F220),($E220-W207+$D220*(1-$F220))*(1-$F220)),($E220-W207+$D220*(1-$F220))*(1-$F220))</f>
        <v/>
      </c>
      <c r="X220" s="40">
        <f>$D220*$F220+IF($D220*(1-$F220)&gt;=0,MAX($D220*(1-$F220),($E220-X207+$D220*(1-$F220))*(1-$F220)),($E220-X207+$D220*(1-$F220))*(1-$F220))</f>
        <v/>
      </c>
      <c r="Y220" s="40">
        <f>$D220*$F220+IF($D220*(1-$F220)&gt;=0,MAX($D220*(1-$F220),($E220-Y207+$D220*(1-$F220))*(1-$F220)),($E220-Y207+$D220*(1-$F220))*(1-$F220))</f>
        <v/>
      </c>
      <c r="Z220" s="40">
        <f>$D220*$F220+IF($D220*(1-$F220)&gt;=0,MAX($D220*(1-$F220),($E220-Z207+$D220*(1-$F220))*(1-$F220)),($E220-Z207+$D220*(1-$F220))*(1-$F220))</f>
        <v/>
      </c>
      <c r="AA220" s="40">
        <f>$D220*$F220+IF($D220*(1-$F220)&gt;=0,MAX($D220*(1-$F220),($E220-AA207+$D220*(1-$F220))*(1-$F220)),($E220-AA207+$D220*(1-$F220))*(1-$F220))</f>
        <v/>
      </c>
      <c r="AB220" s="40">
        <f>$D220*$F220+IF($D220*(1-$F220)&gt;=0,MAX($D220*(1-$F220),($E220-AB207+$D220*(1-$F220))*(1-$F220)),($E220-AB207+$D220*(1-$F220))*(1-$F220))</f>
        <v/>
      </c>
      <c r="AC220" s="40">
        <f>$D220*$F220+IF($D220*(1-$F220)&gt;=0,MAX($D220*(1-$F220),($E220-AC207+$D220*(1-$F220))*(1-$F220)),($E220-AC207+$D220*(1-$F220))*(1-$F220))</f>
        <v/>
      </c>
      <c r="AD220" s="42">
        <f>OTHERTAX(AD$4,Settings!$C$10,IFERROR(INDEX(Inputs_prices!$X$5:$AA$16,$G220,MATCH(AD$4,Inputs_prices!$X$4:$AA$4,0)),0),$D220,$E220,AD207,$F220)</f>
        <v/>
      </c>
      <c r="AE220" s="25">
        <f>LOWER(Settings!$C$4)&amp;".mit."&amp;$A220&amp;IF($C220="","","."&amp;$C220&amp;"."&amp;$B220)&amp;IF(INDEX(Variables!$D$5:$D$105,MATCH($A220,Variables!$A$5:$A$105,0))="","","."&amp;INDEX(Variables!$D$5:$D$105,MATCH($A220,Variables!$A$5:$A$105,0)))&amp;"."&amp;AE$5</f>
        <v/>
      </c>
      <c r="AF220" s="41">
        <f>INDEX(Inputs_prices!$X$5:$AA$16,$G220,MATCH(AF$4,Inputs_prices!$X$4:$AA$4,0))</f>
        <v/>
      </c>
      <c r="AG220" s="40">
        <f>INDEX(Inputs_prices!$X$5:$AA$16,$G220,MATCH(AG$4,Inputs_prices!$X$4:$AA$4,0))</f>
        <v/>
      </c>
      <c r="AH220" s="40">
        <f>INDEX(Inputs_prices!$X$5:$AA$16,$G220,MATCH(AH$4,Inputs_prices!$X$4:$AA$4,0))</f>
        <v/>
      </c>
      <c r="AI220" s="40">
        <f>$D220*$F220+IF($D220*(1-$F220)&gt;=0,MAX($D220*(1-$F220),($E220-AI207+$D220*(1-$F220))*(1-$F220)),($E220-AI207+$D220*(1-$F220))*(1-$F220))</f>
        <v/>
      </c>
      <c r="AJ220" s="40">
        <f>$D220*$F220+IF($D220*(1-$F220)&gt;=0,MAX($D220*(1-$F220),($E220-AJ207+$D220*(1-$F220))*(1-$F220)),($E220-AJ207+$D220*(1-$F220))*(1-$F220))</f>
        <v/>
      </c>
      <c r="AK220" s="40">
        <f>$D220*$F220+IF($D220*(1-$F220)&gt;=0,MAX($D220*(1-$F220),($E220-AK207+$D220*(1-$F220))*(1-$F220)),($E220-AK207+$D220*(1-$F220))*(1-$F220))</f>
        <v/>
      </c>
      <c r="AL220" s="40">
        <f>$D220*$F220+IF($D220*(1-$F220)&gt;=0,MAX($D220*(1-$F220),($E220-AL207+$D220*(1-$F220))*(1-$F220)),($E220-AL207+$D220*(1-$F220))*(1-$F220))</f>
        <v/>
      </c>
      <c r="AM220" s="40">
        <f>$D220*$F220+IF($D220*(1-$F220)&gt;=0,MAX($D220*(1-$F220),($E220-AM207+$D220*(1-$F220))*(1-$F220)),($E220-AM207+$D220*(1-$F220))*(1-$F220))</f>
        <v/>
      </c>
      <c r="AN220" s="40">
        <f>$D220*$F220+IF($D220*(1-$F220)&gt;=0,MAX($D220*(1-$F220),($E220-AN207+$D220*(1-$F220))*(1-$F220)),($E220-AN207+$D220*(1-$F220))*(1-$F220))</f>
        <v/>
      </c>
      <c r="AO220" s="40">
        <f>$D220*$F220+IF($D220*(1-$F220)&gt;=0,MAX($D220*(1-$F220),($E220-AO207+$D220*(1-$F220))*(1-$F220)),($E220-AO207+$D220*(1-$F220))*(1-$F220))</f>
        <v/>
      </c>
      <c r="AP220" s="40">
        <f>$D220*$F220+IF($D220*(1-$F220)&gt;=0,MAX($D220*(1-$F220),($E220-AP207+$D220*(1-$F220))*(1-$F220)),($E220-AP207+$D220*(1-$F220))*(1-$F220))</f>
        <v/>
      </c>
      <c r="AQ220" s="40">
        <f>$D220*$F220+IF($D220*(1-$F220)&gt;=0,MAX($D220*(1-$F220),($E220-AQ207+$D220*(1-$F220))*(1-$F220)),($E220-AQ207+$D220*(1-$F220))*(1-$F220))</f>
        <v/>
      </c>
      <c r="AR220" s="40">
        <f>$D220*$F220+IF($D220*(1-$F220)&gt;=0,MAX($D220*(1-$F220),($E220-AR207+$D220*(1-$F220))*(1-$F220)),($E220-AR207+$D220*(1-$F220))*(1-$F220))</f>
        <v/>
      </c>
      <c r="AS220" s="40">
        <f>$D220*$F220+IF($D220*(1-$F220)&gt;=0,MAX($D220*(1-$F220),($E220-AS207+$D220*(1-$F220))*(1-$F220)),($E220-AS207+$D220*(1-$F220))*(1-$F220))</f>
        <v/>
      </c>
      <c r="AT220" s="40">
        <f>$D220*$F220+IF($D220*(1-$F220)&gt;=0,MAX($D220*(1-$F220),($E220-AT207+$D220*(1-$F220))*(1-$F220)),($E220-AT207+$D220*(1-$F220))*(1-$F220))</f>
        <v/>
      </c>
      <c r="AU220" s="40">
        <f>$D220*$F220+IF($D220*(1-$F220)&gt;=0,MAX($D220*(1-$F220),($E220-AU207+$D220*(1-$F220))*(1-$F220)),($E220-AU207+$D220*(1-$F220))*(1-$F220))</f>
        <v/>
      </c>
      <c r="AV220" s="40">
        <f>$D220*$F220+IF($D220*(1-$F220)&gt;=0,MAX($D220*(1-$F220),($E220-AV207+$D220*(1-$F220))*(1-$F220)),($E220-AV207+$D220*(1-$F220))*(1-$F220))</f>
        <v/>
      </c>
      <c r="AW220" s="40">
        <f>$D220*$F220+IF($D220*(1-$F220)&gt;=0,MAX($D220*(1-$F220),($E220-AW207+$D220*(1-$F220))*(1-$F220)),($E220-AW207+$D220*(1-$F220))*(1-$F220))</f>
        <v/>
      </c>
      <c r="AX220" s="42">
        <f>OTHERTAX(AX$4,Settings!$C$10,IFERROR(INDEX(Inputs_prices!$X$5:$AA$16,$G220,MATCH(AX$4,Inputs_prices!$X$4:$AA$4,0)),0),$D220,$E220,AX207,$F220)</f>
        <v/>
      </c>
    </row>
    <row r="221" hidden="1" outlineLevel="1">
      <c r="A221" s="5" t="inlineStr">
        <is>
          <t>txo</t>
        </is>
      </c>
      <c r="B221" s="5" t="inlineStr">
        <is>
          <t>coa</t>
        </is>
      </c>
      <c r="C221" s="5" t="inlineStr">
        <is>
          <t>ind</t>
        </is>
      </c>
      <c r="D221" s="40">
        <f>INDEX(Inputs_prices!$S$5:$S$16,MATCH($B221&amp;"."&amp;$C221,Inputs_prices!$A$5:$A$16,0))</f>
        <v/>
      </c>
      <c r="E221" s="40">
        <f>INDEX(Inputs_prices!$R$5:$R$16,MATCH($B221&amp;"."&amp;$C221,Inputs_prices!$A$5:$A$16,0))</f>
        <v/>
      </c>
      <c r="F221" s="40">
        <f>INDEX(Inputs_prices!$K$5:$K$16,MATCH($B221&amp;"."&amp;$C221,Inputs_prices!$A$5:$A$16,0))</f>
        <v/>
      </c>
      <c r="G221" s="40">
        <f>INDEX(Inputs_prices!$E$5:$E$16,MATCH($B221&amp;"."&amp;$C221,Inputs_prices!$A$5:$A$16,0))</f>
        <v/>
      </c>
      <c r="H221" s="5">
        <f>INDEX(Variables!$B$5:$B$105,MATCH($A221,Variables!$A$5:$A$105,0))&amp;IF($C221="",""," | "&amp;INDEX(Mapping!$B$5:$B$26,MATCH($C221,Mapping!$A$5:$A$26,0))&amp;" | "&amp;INDEX(Mapping!$B$30:$B$41,MATCH($B221,Mapping!$A$30:$A$41,0)))</f>
        <v/>
      </c>
      <c r="I221" s="5">
        <f>INDEX(Variables!$C$5:$C$105,MATCH($A221,Variables!$A$5:$A$105,0))</f>
        <v/>
      </c>
      <c r="J221" s="5">
        <f>INDEX(Variables!$E$5:$E$105,MATCH($A221,Variables!$A$5:$A$105,0))</f>
        <v/>
      </c>
      <c r="K221" s="25">
        <f>LOWER(Settings!$C$4)&amp;".mit."&amp;$A221&amp;IF($C221="","","."&amp;$C221&amp;"."&amp;$B221)&amp;IF(INDEX(Variables!$D$5:$D$105,MATCH($A221,Variables!$A$5:$A$105,0))="","","."&amp;INDEX(Variables!$D$5:$D$105,MATCH($A221,Variables!$A$5:$A$105,0)))&amp;"."&amp;K$5</f>
        <v/>
      </c>
      <c r="L221" s="41">
        <f>INDEX(Inputs_prices!$X$5:$AA$16,$G221,MATCH(L$4,Inputs_prices!$X$4:$AA$4,0))</f>
        <v/>
      </c>
      <c r="M221" s="40">
        <f>INDEX(Inputs_prices!$X$5:$AA$16,$G221,MATCH(M$4,Inputs_prices!$X$4:$AA$4,0))</f>
        <v/>
      </c>
      <c r="N221" s="40">
        <f>INDEX(Inputs_prices!$X$5:$AA$16,$G221,MATCH(N$4,Inputs_prices!$X$4:$AA$4,0))</f>
        <v/>
      </c>
      <c r="O221" s="40">
        <f>$D221*$F221+IF($D221*(1-$F221)&gt;=0,MAX($D221*(1-$F221),($E221-O208+$D221*(1-$F221))*(1-$F221)),($E221-O208+$D221*(1-$F221))*(1-$F221))</f>
        <v/>
      </c>
      <c r="P221" s="40">
        <f>$D221*$F221+IF($D221*(1-$F221)&gt;=0,MAX($D221*(1-$F221),($E221-P208+$D221*(1-$F221))*(1-$F221)),($E221-P208+$D221*(1-$F221))*(1-$F221))</f>
        <v/>
      </c>
      <c r="Q221" s="40">
        <f>$D221*$F221+IF($D221*(1-$F221)&gt;=0,MAX($D221*(1-$F221),($E221-Q208+$D221*(1-$F221))*(1-$F221)),($E221-Q208+$D221*(1-$F221))*(1-$F221))</f>
        <v/>
      </c>
      <c r="R221" s="40">
        <f>$D221*$F221+IF($D221*(1-$F221)&gt;=0,MAX($D221*(1-$F221),($E221-R208+$D221*(1-$F221))*(1-$F221)),($E221-R208+$D221*(1-$F221))*(1-$F221))</f>
        <v/>
      </c>
      <c r="S221" s="40">
        <f>$D221*$F221+IF($D221*(1-$F221)&gt;=0,MAX($D221*(1-$F221),($E221-S208+$D221*(1-$F221))*(1-$F221)),($E221-S208+$D221*(1-$F221))*(1-$F221))</f>
        <v/>
      </c>
      <c r="T221" s="40">
        <f>$D221*$F221+IF($D221*(1-$F221)&gt;=0,MAX($D221*(1-$F221),($E221-T208+$D221*(1-$F221))*(1-$F221)),($E221-T208+$D221*(1-$F221))*(1-$F221))</f>
        <v/>
      </c>
      <c r="U221" s="40">
        <f>$D221*$F221+IF($D221*(1-$F221)&gt;=0,MAX($D221*(1-$F221),($E221-U208+$D221*(1-$F221))*(1-$F221)),($E221-U208+$D221*(1-$F221))*(1-$F221))</f>
        <v/>
      </c>
      <c r="V221" s="40">
        <f>$D221*$F221+IF($D221*(1-$F221)&gt;=0,MAX($D221*(1-$F221),($E221-V208+$D221*(1-$F221))*(1-$F221)),($E221-V208+$D221*(1-$F221))*(1-$F221))</f>
        <v/>
      </c>
      <c r="W221" s="40">
        <f>$D221*$F221+IF($D221*(1-$F221)&gt;=0,MAX($D221*(1-$F221),($E221-W208+$D221*(1-$F221))*(1-$F221)),($E221-W208+$D221*(1-$F221))*(1-$F221))</f>
        <v/>
      </c>
      <c r="X221" s="40">
        <f>$D221*$F221+IF($D221*(1-$F221)&gt;=0,MAX($D221*(1-$F221),($E221-X208+$D221*(1-$F221))*(1-$F221)),($E221-X208+$D221*(1-$F221))*(1-$F221))</f>
        <v/>
      </c>
      <c r="Y221" s="40">
        <f>$D221*$F221+IF($D221*(1-$F221)&gt;=0,MAX($D221*(1-$F221),($E221-Y208+$D221*(1-$F221))*(1-$F221)),($E221-Y208+$D221*(1-$F221))*(1-$F221))</f>
        <v/>
      </c>
      <c r="Z221" s="40">
        <f>$D221*$F221+IF($D221*(1-$F221)&gt;=0,MAX($D221*(1-$F221),($E221-Z208+$D221*(1-$F221))*(1-$F221)),($E221-Z208+$D221*(1-$F221))*(1-$F221))</f>
        <v/>
      </c>
      <c r="AA221" s="40">
        <f>$D221*$F221+IF($D221*(1-$F221)&gt;=0,MAX($D221*(1-$F221),($E221-AA208+$D221*(1-$F221))*(1-$F221)),($E221-AA208+$D221*(1-$F221))*(1-$F221))</f>
        <v/>
      </c>
      <c r="AB221" s="40">
        <f>$D221*$F221+IF($D221*(1-$F221)&gt;=0,MAX($D221*(1-$F221),($E221-AB208+$D221*(1-$F221))*(1-$F221)),($E221-AB208+$D221*(1-$F221))*(1-$F221))</f>
        <v/>
      </c>
      <c r="AC221" s="40">
        <f>$D221*$F221+IF($D221*(1-$F221)&gt;=0,MAX($D221*(1-$F221),($E221-AC208+$D221*(1-$F221))*(1-$F221)),($E221-AC208+$D221*(1-$F221))*(1-$F221))</f>
        <v/>
      </c>
      <c r="AD221" s="42">
        <f>OTHERTAX(AD$4,Settings!$C$10,IFERROR(INDEX(Inputs_prices!$X$5:$AA$16,$G221,MATCH(AD$4,Inputs_prices!$X$4:$AA$4,0)),0),$D221,$E221,AD208,$F221)</f>
        <v/>
      </c>
      <c r="AE221" s="25">
        <f>LOWER(Settings!$C$4)&amp;".mit."&amp;$A221&amp;IF($C221="","","."&amp;$C221&amp;"."&amp;$B221)&amp;IF(INDEX(Variables!$D$5:$D$105,MATCH($A221,Variables!$A$5:$A$105,0))="","","."&amp;INDEX(Variables!$D$5:$D$105,MATCH($A221,Variables!$A$5:$A$105,0)))&amp;"."&amp;AE$5</f>
        <v/>
      </c>
      <c r="AF221" s="41">
        <f>INDEX(Inputs_prices!$X$5:$AA$16,$G221,MATCH(AF$4,Inputs_prices!$X$4:$AA$4,0))</f>
        <v/>
      </c>
      <c r="AG221" s="40">
        <f>INDEX(Inputs_prices!$X$5:$AA$16,$G221,MATCH(AG$4,Inputs_prices!$X$4:$AA$4,0))</f>
        <v/>
      </c>
      <c r="AH221" s="40">
        <f>INDEX(Inputs_prices!$X$5:$AA$16,$G221,MATCH(AH$4,Inputs_prices!$X$4:$AA$4,0))</f>
        <v/>
      </c>
      <c r="AI221" s="40">
        <f>$D221*$F221+IF($D221*(1-$F221)&gt;=0,MAX($D221*(1-$F221),($E221-AI208+$D221*(1-$F221))*(1-$F221)),($E221-AI208+$D221*(1-$F221))*(1-$F221))</f>
        <v/>
      </c>
      <c r="AJ221" s="40">
        <f>$D221*$F221+IF($D221*(1-$F221)&gt;=0,MAX($D221*(1-$F221),($E221-AJ208+$D221*(1-$F221))*(1-$F221)),($E221-AJ208+$D221*(1-$F221))*(1-$F221))</f>
        <v/>
      </c>
      <c r="AK221" s="40">
        <f>$D221*$F221+IF($D221*(1-$F221)&gt;=0,MAX($D221*(1-$F221),($E221-AK208+$D221*(1-$F221))*(1-$F221)),($E221-AK208+$D221*(1-$F221))*(1-$F221))</f>
        <v/>
      </c>
      <c r="AL221" s="40">
        <f>$D221*$F221+IF($D221*(1-$F221)&gt;=0,MAX($D221*(1-$F221),($E221-AL208+$D221*(1-$F221))*(1-$F221)),($E221-AL208+$D221*(1-$F221))*(1-$F221))</f>
        <v/>
      </c>
      <c r="AM221" s="40">
        <f>$D221*$F221+IF($D221*(1-$F221)&gt;=0,MAX($D221*(1-$F221),($E221-AM208+$D221*(1-$F221))*(1-$F221)),($E221-AM208+$D221*(1-$F221))*(1-$F221))</f>
        <v/>
      </c>
      <c r="AN221" s="40">
        <f>$D221*$F221+IF($D221*(1-$F221)&gt;=0,MAX($D221*(1-$F221),($E221-AN208+$D221*(1-$F221))*(1-$F221)),($E221-AN208+$D221*(1-$F221))*(1-$F221))</f>
        <v/>
      </c>
      <c r="AO221" s="40">
        <f>$D221*$F221+IF($D221*(1-$F221)&gt;=0,MAX($D221*(1-$F221),($E221-AO208+$D221*(1-$F221))*(1-$F221)),($E221-AO208+$D221*(1-$F221))*(1-$F221))</f>
        <v/>
      </c>
      <c r="AP221" s="40">
        <f>$D221*$F221+IF($D221*(1-$F221)&gt;=0,MAX($D221*(1-$F221),($E221-AP208+$D221*(1-$F221))*(1-$F221)),($E221-AP208+$D221*(1-$F221))*(1-$F221))</f>
        <v/>
      </c>
      <c r="AQ221" s="40">
        <f>$D221*$F221+IF($D221*(1-$F221)&gt;=0,MAX($D221*(1-$F221),($E221-AQ208+$D221*(1-$F221))*(1-$F221)),($E221-AQ208+$D221*(1-$F221))*(1-$F221))</f>
        <v/>
      </c>
      <c r="AR221" s="40">
        <f>$D221*$F221+IF($D221*(1-$F221)&gt;=0,MAX($D221*(1-$F221),($E221-AR208+$D221*(1-$F221))*(1-$F221)),($E221-AR208+$D221*(1-$F221))*(1-$F221))</f>
        <v/>
      </c>
      <c r="AS221" s="40">
        <f>$D221*$F221+IF($D221*(1-$F221)&gt;=0,MAX($D221*(1-$F221),($E221-AS208+$D221*(1-$F221))*(1-$F221)),($E221-AS208+$D221*(1-$F221))*(1-$F221))</f>
        <v/>
      </c>
      <c r="AT221" s="40">
        <f>$D221*$F221+IF($D221*(1-$F221)&gt;=0,MAX($D221*(1-$F221),($E221-AT208+$D221*(1-$F221))*(1-$F221)),($E221-AT208+$D221*(1-$F221))*(1-$F221))</f>
        <v/>
      </c>
      <c r="AU221" s="40">
        <f>$D221*$F221+IF($D221*(1-$F221)&gt;=0,MAX($D221*(1-$F221),($E221-AU208+$D221*(1-$F221))*(1-$F221)),($E221-AU208+$D221*(1-$F221))*(1-$F221))</f>
        <v/>
      </c>
      <c r="AV221" s="40">
        <f>$D221*$F221+IF($D221*(1-$F221)&gt;=0,MAX($D221*(1-$F221),($E221-AV208+$D221*(1-$F221))*(1-$F221)),($E221-AV208+$D221*(1-$F221))*(1-$F221))</f>
        <v/>
      </c>
      <c r="AW221" s="40">
        <f>$D221*$F221+IF($D221*(1-$F221)&gt;=0,MAX($D221*(1-$F221),($E221-AW208+$D221*(1-$F221))*(1-$F221)),($E221-AW208+$D221*(1-$F221))*(1-$F221))</f>
        <v/>
      </c>
      <c r="AX221" s="42">
        <f>OTHERTAX(AX$4,Settings!$C$10,IFERROR(INDEX(Inputs_prices!$X$5:$AA$16,$G221,MATCH(AX$4,Inputs_prices!$X$4:$AA$4,0)),0),$D221,$E221,AX208,$F221)</f>
        <v/>
      </c>
    </row>
    <row r="222" hidden="1" outlineLevel="1">
      <c r="A222" s="5" t="inlineStr">
        <is>
          <t>txo</t>
        </is>
      </c>
      <c r="B222" s="5" t="inlineStr">
        <is>
          <t>nga</t>
        </is>
      </c>
      <c r="C222" s="5" t="inlineStr">
        <is>
          <t>pow</t>
        </is>
      </c>
      <c r="D222" s="40">
        <f>INDEX(Inputs_prices!$S$5:$S$16,MATCH($B222&amp;"."&amp;$C222,Inputs_prices!$A$5:$A$16,0))</f>
        <v/>
      </c>
      <c r="E222" s="40">
        <f>INDEX(Inputs_prices!$R$5:$R$16,MATCH($B222&amp;"."&amp;$C222,Inputs_prices!$A$5:$A$16,0))</f>
        <v/>
      </c>
      <c r="F222" s="40">
        <f>INDEX(Inputs_prices!$K$5:$K$16,MATCH($B222&amp;"."&amp;$C222,Inputs_prices!$A$5:$A$16,0))</f>
        <v/>
      </c>
      <c r="G222" s="40">
        <f>INDEX(Inputs_prices!$E$5:$E$16,MATCH($B222&amp;"."&amp;$C222,Inputs_prices!$A$5:$A$16,0))</f>
        <v/>
      </c>
      <c r="H222" s="5">
        <f>INDEX(Variables!$B$5:$B$105,MATCH($A222,Variables!$A$5:$A$105,0))&amp;IF($C222="",""," | "&amp;INDEX(Mapping!$B$5:$B$26,MATCH($C222,Mapping!$A$5:$A$26,0))&amp;" | "&amp;INDEX(Mapping!$B$30:$B$41,MATCH($B222,Mapping!$A$30:$A$41,0)))</f>
        <v/>
      </c>
      <c r="I222" s="5">
        <f>INDEX(Variables!$C$5:$C$105,MATCH($A222,Variables!$A$5:$A$105,0))</f>
        <v/>
      </c>
      <c r="J222" s="5">
        <f>INDEX(Variables!$E$5:$E$105,MATCH($A222,Variables!$A$5:$A$105,0))</f>
        <v/>
      </c>
      <c r="K222" s="25">
        <f>LOWER(Settings!$C$4)&amp;".mit."&amp;$A222&amp;IF($C222="","","."&amp;$C222&amp;"."&amp;$B222)&amp;IF(INDEX(Variables!$D$5:$D$105,MATCH($A222,Variables!$A$5:$A$105,0))="","","."&amp;INDEX(Variables!$D$5:$D$105,MATCH($A222,Variables!$A$5:$A$105,0)))&amp;"."&amp;K$5</f>
        <v/>
      </c>
      <c r="L222" s="41">
        <f>INDEX(Inputs_prices!$X$5:$AA$16,$G222,MATCH(L$4,Inputs_prices!$X$4:$AA$4,0))</f>
        <v/>
      </c>
      <c r="M222" s="40">
        <f>INDEX(Inputs_prices!$X$5:$AA$16,$G222,MATCH(M$4,Inputs_prices!$X$4:$AA$4,0))</f>
        <v/>
      </c>
      <c r="N222" s="40">
        <f>INDEX(Inputs_prices!$X$5:$AA$16,$G222,MATCH(N$4,Inputs_prices!$X$4:$AA$4,0))</f>
        <v/>
      </c>
      <c r="O222" s="40">
        <f>$D222*$F222+IF($D222*(1-$F222)&gt;=0,MAX($D222*(1-$F222),($E222-O209+$D222*(1-$F222))*(1-$F222)),($E222-O209+$D222*(1-$F222))*(1-$F222))</f>
        <v/>
      </c>
      <c r="P222" s="40">
        <f>$D222*$F222+IF($D222*(1-$F222)&gt;=0,MAX($D222*(1-$F222),($E222-P209+$D222*(1-$F222))*(1-$F222)),($E222-P209+$D222*(1-$F222))*(1-$F222))</f>
        <v/>
      </c>
      <c r="Q222" s="40">
        <f>$D222*$F222+IF($D222*(1-$F222)&gt;=0,MAX($D222*(1-$F222),($E222-Q209+$D222*(1-$F222))*(1-$F222)),($E222-Q209+$D222*(1-$F222))*(1-$F222))</f>
        <v/>
      </c>
      <c r="R222" s="40">
        <f>$D222*$F222+IF($D222*(1-$F222)&gt;=0,MAX($D222*(1-$F222),($E222-R209+$D222*(1-$F222))*(1-$F222)),($E222-R209+$D222*(1-$F222))*(1-$F222))</f>
        <v/>
      </c>
      <c r="S222" s="40">
        <f>$D222*$F222+IF($D222*(1-$F222)&gt;=0,MAX($D222*(1-$F222),($E222-S209+$D222*(1-$F222))*(1-$F222)),($E222-S209+$D222*(1-$F222))*(1-$F222))</f>
        <v/>
      </c>
      <c r="T222" s="40">
        <f>$D222*$F222+IF($D222*(1-$F222)&gt;=0,MAX($D222*(1-$F222),($E222-T209+$D222*(1-$F222))*(1-$F222)),($E222-T209+$D222*(1-$F222))*(1-$F222))</f>
        <v/>
      </c>
      <c r="U222" s="40">
        <f>$D222*$F222+IF($D222*(1-$F222)&gt;=0,MAX($D222*(1-$F222),($E222-U209+$D222*(1-$F222))*(1-$F222)),($E222-U209+$D222*(1-$F222))*(1-$F222))</f>
        <v/>
      </c>
      <c r="V222" s="40">
        <f>$D222*$F222+IF($D222*(1-$F222)&gt;=0,MAX($D222*(1-$F222),($E222-V209+$D222*(1-$F222))*(1-$F222)),($E222-V209+$D222*(1-$F222))*(1-$F222))</f>
        <v/>
      </c>
      <c r="W222" s="40">
        <f>$D222*$F222+IF($D222*(1-$F222)&gt;=0,MAX($D222*(1-$F222),($E222-W209+$D222*(1-$F222))*(1-$F222)),($E222-W209+$D222*(1-$F222))*(1-$F222))</f>
        <v/>
      </c>
      <c r="X222" s="40">
        <f>$D222*$F222+IF($D222*(1-$F222)&gt;=0,MAX($D222*(1-$F222),($E222-X209+$D222*(1-$F222))*(1-$F222)),($E222-X209+$D222*(1-$F222))*(1-$F222))</f>
        <v/>
      </c>
      <c r="Y222" s="40">
        <f>$D222*$F222+IF($D222*(1-$F222)&gt;=0,MAX($D222*(1-$F222),($E222-Y209+$D222*(1-$F222))*(1-$F222)),($E222-Y209+$D222*(1-$F222))*(1-$F222))</f>
        <v/>
      </c>
      <c r="Z222" s="40">
        <f>$D222*$F222+IF($D222*(1-$F222)&gt;=0,MAX($D222*(1-$F222),($E222-Z209+$D222*(1-$F222))*(1-$F222)),($E222-Z209+$D222*(1-$F222))*(1-$F222))</f>
        <v/>
      </c>
      <c r="AA222" s="40">
        <f>$D222*$F222+IF($D222*(1-$F222)&gt;=0,MAX($D222*(1-$F222),($E222-AA209+$D222*(1-$F222))*(1-$F222)),($E222-AA209+$D222*(1-$F222))*(1-$F222))</f>
        <v/>
      </c>
      <c r="AB222" s="40">
        <f>$D222*$F222+IF($D222*(1-$F222)&gt;=0,MAX($D222*(1-$F222),($E222-AB209+$D222*(1-$F222))*(1-$F222)),($E222-AB209+$D222*(1-$F222))*(1-$F222))</f>
        <v/>
      </c>
      <c r="AC222" s="40">
        <f>$D222*$F222+IF($D222*(1-$F222)&gt;=0,MAX($D222*(1-$F222),($E222-AC209+$D222*(1-$F222))*(1-$F222)),($E222-AC209+$D222*(1-$F222))*(1-$F222))</f>
        <v/>
      </c>
      <c r="AD222" s="42">
        <f>OTHERTAX(AD$4,Settings!$C$10,IFERROR(INDEX(Inputs_prices!$X$5:$AA$16,$G222,MATCH(AD$4,Inputs_prices!$X$4:$AA$4,0)),0),$D222,$E222,AD209,$F222)</f>
        <v/>
      </c>
      <c r="AE222" s="25">
        <f>LOWER(Settings!$C$4)&amp;".mit."&amp;$A222&amp;IF($C222="","","."&amp;$C222&amp;"."&amp;$B222)&amp;IF(INDEX(Variables!$D$5:$D$105,MATCH($A222,Variables!$A$5:$A$105,0))="","","."&amp;INDEX(Variables!$D$5:$D$105,MATCH($A222,Variables!$A$5:$A$105,0)))&amp;"."&amp;AE$5</f>
        <v/>
      </c>
      <c r="AF222" s="41">
        <f>INDEX(Inputs_prices!$X$5:$AA$16,$G222,MATCH(AF$4,Inputs_prices!$X$4:$AA$4,0))</f>
        <v/>
      </c>
      <c r="AG222" s="40">
        <f>INDEX(Inputs_prices!$X$5:$AA$16,$G222,MATCH(AG$4,Inputs_prices!$X$4:$AA$4,0))</f>
        <v/>
      </c>
      <c r="AH222" s="40">
        <f>INDEX(Inputs_prices!$X$5:$AA$16,$G222,MATCH(AH$4,Inputs_prices!$X$4:$AA$4,0))</f>
        <v/>
      </c>
      <c r="AI222" s="40">
        <f>$D222*$F222+IF($D222*(1-$F222)&gt;=0,MAX($D222*(1-$F222),($E222-AI209+$D222*(1-$F222))*(1-$F222)),($E222-AI209+$D222*(1-$F222))*(1-$F222))</f>
        <v/>
      </c>
      <c r="AJ222" s="40">
        <f>$D222*$F222+IF($D222*(1-$F222)&gt;=0,MAX($D222*(1-$F222),($E222-AJ209+$D222*(1-$F222))*(1-$F222)),($E222-AJ209+$D222*(1-$F222))*(1-$F222))</f>
        <v/>
      </c>
      <c r="AK222" s="40">
        <f>$D222*$F222+IF($D222*(1-$F222)&gt;=0,MAX($D222*(1-$F222),($E222-AK209+$D222*(1-$F222))*(1-$F222)),($E222-AK209+$D222*(1-$F222))*(1-$F222))</f>
        <v/>
      </c>
      <c r="AL222" s="40">
        <f>$D222*$F222+IF($D222*(1-$F222)&gt;=0,MAX($D222*(1-$F222),($E222-AL209+$D222*(1-$F222))*(1-$F222)),($E222-AL209+$D222*(1-$F222))*(1-$F222))</f>
        <v/>
      </c>
      <c r="AM222" s="40">
        <f>$D222*$F222+IF($D222*(1-$F222)&gt;=0,MAX($D222*(1-$F222),($E222-AM209+$D222*(1-$F222))*(1-$F222)),($E222-AM209+$D222*(1-$F222))*(1-$F222))</f>
        <v/>
      </c>
      <c r="AN222" s="40">
        <f>$D222*$F222+IF($D222*(1-$F222)&gt;=0,MAX($D222*(1-$F222),($E222-AN209+$D222*(1-$F222))*(1-$F222)),($E222-AN209+$D222*(1-$F222))*(1-$F222))</f>
        <v/>
      </c>
      <c r="AO222" s="40">
        <f>$D222*$F222+IF($D222*(1-$F222)&gt;=0,MAX($D222*(1-$F222),($E222-AO209+$D222*(1-$F222))*(1-$F222)),($E222-AO209+$D222*(1-$F222))*(1-$F222))</f>
        <v/>
      </c>
      <c r="AP222" s="40">
        <f>$D222*$F222+IF($D222*(1-$F222)&gt;=0,MAX($D222*(1-$F222),($E222-AP209+$D222*(1-$F222))*(1-$F222)),($E222-AP209+$D222*(1-$F222))*(1-$F222))</f>
        <v/>
      </c>
      <c r="AQ222" s="40">
        <f>$D222*$F222+IF($D222*(1-$F222)&gt;=0,MAX($D222*(1-$F222),($E222-AQ209+$D222*(1-$F222))*(1-$F222)),($E222-AQ209+$D222*(1-$F222))*(1-$F222))</f>
        <v/>
      </c>
      <c r="AR222" s="40">
        <f>$D222*$F222+IF($D222*(1-$F222)&gt;=0,MAX($D222*(1-$F222),($E222-AR209+$D222*(1-$F222))*(1-$F222)),($E222-AR209+$D222*(1-$F222))*(1-$F222))</f>
        <v/>
      </c>
      <c r="AS222" s="40">
        <f>$D222*$F222+IF($D222*(1-$F222)&gt;=0,MAX($D222*(1-$F222),($E222-AS209+$D222*(1-$F222))*(1-$F222)),($E222-AS209+$D222*(1-$F222))*(1-$F222))</f>
        <v/>
      </c>
      <c r="AT222" s="40">
        <f>$D222*$F222+IF($D222*(1-$F222)&gt;=0,MAX($D222*(1-$F222),($E222-AT209+$D222*(1-$F222))*(1-$F222)),($E222-AT209+$D222*(1-$F222))*(1-$F222))</f>
        <v/>
      </c>
      <c r="AU222" s="40">
        <f>$D222*$F222+IF($D222*(1-$F222)&gt;=0,MAX($D222*(1-$F222),($E222-AU209+$D222*(1-$F222))*(1-$F222)),($E222-AU209+$D222*(1-$F222))*(1-$F222))</f>
        <v/>
      </c>
      <c r="AV222" s="40">
        <f>$D222*$F222+IF($D222*(1-$F222)&gt;=0,MAX($D222*(1-$F222),($E222-AV209+$D222*(1-$F222))*(1-$F222)),($E222-AV209+$D222*(1-$F222))*(1-$F222))</f>
        <v/>
      </c>
      <c r="AW222" s="40">
        <f>$D222*$F222+IF($D222*(1-$F222)&gt;=0,MAX($D222*(1-$F222),($E222-AW209+$D222*(1-$F222))*(1-$F222)),($E222-AW209+$D222*(1-$F222))*(1-$F222))</f>
        <v/>
      </c>
      <c r="AX222" s="42">
        <f>OTHERTAX(AX$4,Settings!$C$10,IFERROR(INDEX(Inputs_prices!$X$5:$AA$16,$G222,MATCH(AX$4,Inputs_prices!$X$4:$AA$4,0)),0),$D222,$E222,AX209,$F222)</f>
        <v/>
      </c>
    </row>
    <row r="223" hidden="1" outlineLevel="1">
      <c r="A223" s="5" t="inlineStr">
        <is>
          <t>txo</t>
        </is>
      </c>
      <c r="B223" s="5" t="inlineStr">
        <is>
          <t>nga</t>
        </is>
      </c>
      <c r="C223" s="5" t="inlineStr">
        <is>
          <t>res</t>
        </is>
      </c>
      <c r="D223" s="40">
        <f>INDEX(Inputs_prices!$S$5:$S$16,MATCH($B223&amp;"."&amp;$C223,Inputs_prices!$A$5:$A$16,0))</f>
        <v/>
      </c>
      <c r="E223" s="40">
        <f>INDEX(Inputs_prices!$R$5:$R$16,MATCH($B223&amp;"."&amp;$C223,Inputs_prices!$A$5:$A$16,0))</f>
        <v/>
      </c>
      <c r="F223" s="40">
        <f>INDEX(Inputs_prices!$K$5:$K$16,MATCH($B223&amp;"."&amp;$C223,Inputs_prices!$A$5:$A$16,0))</f>
        <v/>
      </c>
      <c r="G223" s="40">
        <f>INDEX(Inputs_prices!$E$5:$E$16,MATCH($B223&amp;"."&amp;$C223,Inputs_prices!$A$5:$A$16,0))</f>
        <v/>
      </c>
      <c r="H223" s="5">
        <f>INDEX(Variables!$B$5:$B$105,MATCH($A223,Variables!$A$5:$A$105,0))&amp;IF($C223="",""," | "&amp;INDEX(Mapping!$B$5:$B$26,MATCH($C223,Mapping!$A$5:$A$26,0))&amp;" | "&amp;INDEX(Mapping!$B$30:$B$41,MATCH($B223,Mapping!$A$30:$A$41,0)))</f>
        <v/>
      </c>
      <c r="I223" s="5">
        <f>INDEX(Variables!$C$5:$C$105,MATCH($A223,Variables!$A$5:$A$105,0))</f>
        <v/>
      </c>
      <c r="J223" s="5">
        <f>INDEX(Variables!$E$5:$E$105,MATCH($A223,Variables!$A$5:$A$105,0))</f>
        <v/>
      </c>
      <c r="K223" s="25">
        <f>LOWER(Settings!$C$4)&amp;".mit."&amp;$A223&amp;IF($C223="","","."&amp;$C223&amp;"."&amp;$B223)&amp;IF(INDEX(Variables!$D$5:$D$105,MATCH($A223,Variables!$A$5:$A$105,0))="","","."&amp;INDEX(Variables!$D$5:$D$105,MATCH($A223,Variables!$A$5:$A$105,0)))&amp;"."&amp;K$5</f>
        <v/>
      </c>
      <c r="L223" s="41">
        <f>INDEX(Inputs_prices!$X$5:$AA$16,$G223,MATCH(L$4,Inputs_prices!$X$4:$AA$4,0))</f>
        <v/>
      </c>
      <c r="M223" s="40">
        <f>INDEX(Inputs_prices!$X$5:$AA$16,$G223,MATCH(M$4,Inputs_prices!$X$4:$AA$4,0))</f>
        <v/>
      </c>
      <c r="N223" s="40">
        <f>INDEX(Inputs_prices!$X$5:$AA$16,$G223,MATCH(N$4,Inputs_prices!$X$4:$AA$4,0))</f>
        <v/>
      </c>
      <c r="O223" s="40">
        <f>$D223*$F223+IF($D223*(1-$F223)&gt;=0,MAX($D223*(1-$F223),($E223-O210+$D223*(1-$F223))*(1-$F223)),($E223-O210+$D223*(1-$F223))*(1-$F223))</f>
        <v/>
      </c>
      <c r="P223" s="40">
        <f>$D223*$F223+IF($D223*(1-$F223)&gt;=0,MAX($D223*(1-$F223),($E223-P210+$D223*(1-$F223))*(1-$F223)),($E223-P210+$D223*(1-$F223))*(1-$F223))</f>
        <v/>
      </c>
      <c r="Q223" s="40">
        <f>$D223*$F223+IF($D223*(1-$F223)&gt;=0,MAX($D223*(1-$F223),($E223-Q210+$D223*(1-$F223))*(1-$F223)),($E223-Q210+$D223*(1-$F223))*(1-$F223))</f>
        <v/>
      </c>
      <c r="R223" s="40">
        <f>$D223*$F223+IF($D223*(1-$F223)&gt;=0,MAX($D223*(1-$F223),($E223-R210+$D223*(1-$F223))*(1-$F223)),($E223-R210+$D223*(1-$F223))*(1-$F223))</f>
        <v/>
      </c>
      <c r="S223" s="40">
        <f>$D223*$F223+IF($D223*(1-$F223)&gt;=0,MAX($D223*(1-$F223),($E223-S210+$D223*(1-$F223))*(1-$F223)),($E223-S210+$D223*(1-$F223))*(1-$F223))</f>
        <v/>
      </c>
      <c r="T223" s="40">
        <f>$D223*$F223+IF($D223*(1-$F223)&gt;=0,MAX($D223*(1-$F223),($E223-T210+$D223*(1-$F223))*(1-$F223)),($E223-T210+$D223*(1-$F223))*(1-$F223))</f>
        <v/>
      </c>
      <c r="U223" s="40">
        <f>$D223*$F223+IF($D223*(1-$F223)&gt;=0,MAX($D223*(1-$F223),($E223-U210+$D223*(1-$F223))*(1-$F223)),($E223-U210+$D223*(1-$F223))*(1-$F223))</f>
        <v/>
      </c>
      <c r="V223" s="40">
        <f>$D223*$F223+IF($D223*(1-$F223)&gt;=0,MAX($D223*(1-$F223),($E223-V210+$D223*(1-$F223))*(1-$F223)),($E223-V210+$D223*(1-$F223))*(1-$F223))</f>
        <v/>
      </c>
      <c r="W223" s="40">
        <f>$D223*$F223+IF($D223*(1-$F223)&gt;=0,MAX($D223*(1-$F223),($E223-W210+$D223*(1-$F223))*(1-$F223)),($E223-W210+$D223*(1-$F223))*(1-$F223))</f>
        <v/>
      </c>
      <c r="X223" s="40">
        <f>$D223*$F223+IF($D223*(1-$F223)&gt;=0,MAX($D223*(1-$F223),($E223-X210+$D223*(1-$F223))*(1-$F223)),($E223-X210+$D223*(1-$F223))*(1-$F223))</f>
        <v/>
      </c>
      <c r="Y223" s="40">
        <f>$D223*$F223+IF($D223*(1-$F223)&gt;=0,MAX($D223*(1-$F223),($E223-Y210+$D223*(1-$F223))*(1-$F223)),($E223-Y210+$D223*(1-$F223))*(1-$F223))</f>
        <v/>
      </c>
      <c r="Z223" s="40">
        <f>$D223*$F223+IF($D223*(1-$F223)&gt;=0,MAX($D223*(1-$F223),($E223-Z210+$D223*(1-$F223))*(1-$F223)),($E223-Z210+$D223*(1-$F223))*(1-$F223))</f>
        <v/>
      </c>
      <c r="AA223" s="40">
        <f>$D223*$F223+IF($D223*(1-$F223)&gt;=0,MAX($D223*(1-$F223),($E223-AA210+$D223*(1-$F223))*(1-$F223)),($E223-AA210+$D223*(1-$F223))*(1-$F223))</f>
        <v/>
      </c>
      <c r="AB223" s="40">
        <f>$D223*$F223+IF($D223*(1-$F223)&gt;=0,MAX($D223*(1-$F223),($E223-AB210+$D223*(1-$F223))*(1-$F223)),($E223-AB210+$D223*(1-$F223))*(1-$F223))</f>
        <v/>
      </c>
      <c r="AC223" s="40">
        <f>$D223*$F223+IF($D223*(1-$F223)&gt;=0,MAX($D223*(1-$F223),($E223-AC210+$D223*(1-$F223))*(1-$F223)),($E223-AC210+$D223*(1-$F223))*(1-$F223))</f>
        <v/>
      </c>
      <c r="AD223" s="42">
        <f>OTHERTAX(AD$4,Settings!$C$10,IFERROR(INDEX(Inputs_prices!$X$5:$AA$16,$G223,MATCH(AD$4,Inputs_prices!$X$4:$AA$4,0)),0),$D223,$E223,AD210,$F223)</f>
        <v/>
      </c>
      <c r="AE223" s="25">
        <f>LOWER(Settings!$C$4)&amp;".mit."&amp;$A223&amp;IF($C223="","","."&amp;$C223&amp;"."&amp;$B223)&amp;IF(INDEX(Variables!$D$5:$D$105,MATCH($A223,Variables!$A$5:$A$105,0))="","","."&amp;INDEX(Variables!$D$5:$D$105,MATCH($A223,Variables!$A$5:$A$105,0)))&amp;"."&amp;AE$5</f>
        <v/>
      </c>
      <c r="AF223" s="41">
        <f>INDEX(Inputs_prices!$X$5:$AA$16,$G223,MATCH(AF$4,Inputs_prices!$X$4:$AA$4,0))</f>
        <v/>
      </c>
      <c r="AG223" s="40">
        <f>INDEX(Inputs_prices!$X$5:$AA$16,$G223,MATCH(AG$4,Inputs_prices!$X$4:$AA$4,0))</f>
        <v/>
      </c>
      <c r="AH223" s="40">
        <f>INDEX(Inputs_prices!$X$5:$AA$16,$G223,MATCH(AH$4,Inputs_prices!$X$4:$AA$4,0))</f>
        <v/>
      </c>
      <c r="AI223" s="40">
        <f>$D223*$F223+IF($D223*(1-$F223)&gt;=0,MAX($D223*(1-$F223),($E223-AI210+$D223*(1-$F223))*(1-$F223)),($E223-AI210+$D223*(1-$F223))*(1-$F223))</f>
        <v/>
      </c>
      <c r="AJ223" s="40">
        <f>$D223*$F223+IF($D223*(1-$F223)&gt;=0,MAX($D223*(1-$F223),($E223-AJ210+$D223*(1-$F223))*(1-$F223)),($E223-AJ210+$D223*(1-$F223))*(1-$F223))</f>
        <v/>
      </c>
      <c r="AK223" s="40">
        <f>$D223*$F223+IF($D223*(1-$F223)&gt;=0,MAX($D223*(1-$F223),($E223-AK210+$D223*(1-$F223))*(1-$F223)),($E223-AK210+$D223*(1-$F223))*(1-$F223))</f>
        <v/>
      </c>
      <c r="AL223" s="40">
        <f>$D223*$F223+IF($D223*(1-$F223)&gt;=0,MAX($D223*(1-$F223),($E223-AL210+$D223*(1-$F223))*(1-$F223)),($E223-AL210+$D223*(1-$F223))*(1-$F223))</f>
        <v/>
      </c>
      <c r="AM223" s="40">
        <f>$D223*$F223+IF($D223*(1-$F223)&gt;=0,MAX($D223*(1-$F223),($E223-AM210+$D223*(1-$F223))*(1-$F223)),($E223-AM210+$D223*(1-$F223))*(1-$F223))</f>
        <v/>
      </c>
      <c r="AN223" s="40">
        <f>$D223*$F223+IF($D223*(1-$F223)&gt;=0,MAX($D223*(1-$F223),($E223-AN210+$D223*(1-$F223))*(1-$F223)),($E223-AN210+$D223*(1-$F223))*(1-$F223))</f>
        <v/>
      </c>
      <c r="AO223" s="40">
        <f>$D223*$F223+IF($D223*(1-$F223)&gt;=0,MAX($D223*(1-$F223),($E223-AO210+$D223*(1-$F223))*(1-$F223)),($E223-AO210+$D223*(1-$F223))*(1-$F223))</f>
        <v/>
      </c>
      <c r="AP223" s="40">
        <f>$D223*$F223+IF($D223*(1-$F223)&gt;=0,MAX($D223*(1-$F223),($E223-AP210+$D223*(1-$F223))*(1-$F223)),($E223-AP210+$D223*(1-$F223))*(1-$F223))</f>
        <v/>
      </c>
      <c r="AQ223" s="40">
        <f>$D223*$F223+IF($D223*(1-$F223)&gt;=0,MAX($D223*(1-$F223),($E223-AQ210+$D223*(1-$F223))*(1-$F223)),($E223-AQ210+$D223*(1-$F223))*(1-$F223))</f>
        <v/>
      </c>
      <c r="AR223" s="40">
        <f>$D223*$F223+IF($D223*(1-$F223)&gt;=0,MAX($D223*(1-$F223),($E223-AR210+$D223*(1-$F223))*(1-$F223)),($E223-AR210+$D223*(1-$F223))*(1-$F223))</f>
        <v/>
      </c>
      <c r="AS223" s="40">
        <f>$D223*$F223+IF($D223*(1-$F223)&gt;=0,MAX($D223*(1-$F223),($E223-AS210+$D223*(1-$F223))*(1-$F223)),($E223-AS210+$D223*(1-$F223))*(1-$F223))</f>
        <v/>
      </c>
      <c r="AT223" s="40">
        <f>$D223*$F223+IF($D223*(1-$F223)&gt;=0,MAX($D223*(1-$F223),($E223-AT210+$D223*(1-$F223))*(1-$F223)),($E223-AT210+$D223*(1-$F223))*(1-$F223))</f>
        <v/>
      </c>
      <c r="AU223" s="40">
        <f>$D223*$F223+IF($D223*(1-$F223)&gt;=0,MAX($D223*(1-$F223),($E223-AU210+$D223*(1-$F223))*(1-$F223)),($E223-AU210+$D223*(1-$F223))*(1-$F223))</f>
        <v/>
      </c>
      <c r="AV223" s="40">
        <f>$D223*$F223+IF($D223*(1-$F223)&gt;=0,MAX($D223*(1-$F223),($E223-AV210+$D223*(1-$F223))*(1-$F223)),($E223-AV210+$D223*(1-$F223))*(1-$F223))</f>
        <v/>
      </c>
      <c r="AW223" s="40">
        <f>$D223*$F223+IF($D223*(1-$F223)&gt;=0,MAX($D223*(1-$F223),($E223-AW210+$D223*(1-$F223))*(1-$F223)),($E223-AW210+$D223*(1-$F223))*(1-$F223))</f>
        <v/>
      </c>
      <c r="AX223" s="42">
        <f>OTHERTAX(AX$4,Settings!$C$10,IFERROR(INDEX(Inputs_prices!$X$5:$AA$16,$G223,MATCH(AX$4,Inputs_prices!$X$4:$AA$4,0)),0),$D223,$E223,AX210,$F223)</f>
        <v/>
      </c>
    </row>
    <row r="224" hidden="1" outlineLevel="1">
      <c r="A224" s="5" t="inlineStr">
        <is>
          <t>txo</t>
        </is>
      </c>
      <c r="B224" s="5" t="inlineStr">
        <is>
          <t>nga</t>
        </is>
      </c>
      <c r="C224" s="5" t="inlineStr">
        <is>
          <t>ind</t>
        </is>
      </c>
      <c r="D224" s="40">
        <f>INDEX(Inputs_prices!$S$5:$S$16,MATCH($B224&amp;"."&amp;$C224,Inputs_prices!$A$5:$A$16,0))</f>
        <v/>
      </c>
      <c r="E224" s="40">
        <f>INDEX(Inputs_prices!$R$5:$R$16,MATCH($B224&amp;"."&amp;$C224,Inputs_prices!$A$5:$A$16,0))</f>
        <v/>
      </c>
      <c r="F224" s="40">
        <f>INDEX(Inputs_prices!$K$5:$K$16,MATCH($B224&amp;"."&amp;$C224,Inputs_prices!$A$5:$A$16,0))</f>
        <v/>
      </c>
      <c r="G224" s="40">
        <f>INDEX(Inputs_prices!$E$5:$E$16,MATCH($B224&amp;"."&amp;$C224,Inputs_prices!$A$5:$A$16,0))</f>
        <v/>
      </c>
      <c r="H224" s="5">
        <f>INDEX(Variables!$B$5:$B$105,MATCH($A224,Variables!$A$5:$A$105,0))&amp;IF($C224="",""," | "&amp;INDEX(Mapping!$B$5:$B$26,MATCH($C224,Mapping!$A$5:$A$26,0))&amp;" | "&amp;INDEX(Mapping!$B$30:$B$41,MATCH($B224,Mapping!$A$30:$A$41,0)))</f>
        <v/>
      </c>
      <c r="I224" s="5">
        <f>INDEX(Variables!$C$5:$C$105,MATCH($A224,Variables!$A$5:$A$105,0))</f>
        <v/>
      </c>
      <c r="J224" s="5">
        <f>INDEX(Variables!$E$5:$E$105,MATCH($A224,Variables!$A$5:$A$105,0))</f>
        <v/>
      </c>
      <c r="K224" s="25">
        <f>LOWER(Settings!$C$4)&amp;".mit."&amp;$A224&amp;IF($C224="","","."&amp;$C224&amp;"."&amp;$B224)&amp;IF(INDEX(Variables!$D$5:$D$105,MATCH($A224,Variables!$A$5:$A$105,0))="","","."&amp;INDEX(Variables!$D$5:$D$105,MATCH($A224,Variables!$A$5:$A$105,0)))&amp;"."&amp;K$5</f>
        <v/>
      </c>
      <c r="L224" s="41">
        <f>INDEX(Inputs_prices!$X$5:$AA$16,$G224,MATCH(L$4,Inputs_prices!$X$4:$AA$4,0))</f>
        <v/>
      </c>
      <c r="M224" s="40">
        <f>INDEX(Inputs_prices!$X$5:$AA$16,$G224,MATCH(M$4,Inputs_prices!$X$4:$AA$4,0))</f>
        <v/>
      </c>
      <c r="N224" s="40">
        <f>INDEX(Inputs_prices!$X$5:$AA$16,$G224,MATCH(N$4,Inputs_prices!$X$4:$AA$4,0))</f>
        <v/>
      </c>
      <c r="O224" s="40">
        <f>$D224*$F224+IF($D224*(1-$F224)&gt;=0,MAX($D224*(1-$F224),($E224-O211+$D224*(1-$F224))*(1-$F224)),($E224-O211+$D224*(1-$F224))*(1-$F224))</f>
        <v/>
      </c>
      <c r="P224" s="40">
        <f>$D224*$F224+IF($D224*(1-$F224)&gt;=0,MAX($D224*(1-$F224),($E224-P211+$D224*(1-$F224))*(1-$F224)),($E224-P211+$D224*(1-$F224))*(1-$F224))</f>
        <v/>
      </c>
      <c r="Q224" s="40">
        <f>$D224*$F224+IF($D224*(1-$F224)&gt;=0,MAX($D224*(1-$F224),($E224-Q211+$D224*(1-$F224))*(1-$F224)),($E224-Q211+$D224*(1-$F224))*(1-$F224))</f>
        <v/>
      </c>
      <c r="R224" s="40">
        <f>$D224*$F224+IF($D224*(1-$F224)&gt;=0,MAX($D224*(1-$F224),($E224-R211+$D224*(1-$F224))*(1-$F224)),($E224-R211+$D224*(1-$F224))*(1-$F224))</f>
        <v/>
      </c>
      <c r="S224" s="40">
        <f>$D224*$F224+IF($D224*(1-$F224)&gt;=0,MAX($D224*(1-$F224),($E224-S211+$D224*(1-$F224))*(1-$F224)),($E224-S211+$D224*(1-$F224))*(1-$F224))</f>
        <v/>
      </c>
      <c r="T224" s="40">
        <f>$D224*$F224+IF($D224*(1-$F224)&gt;=0,MAX($D224*(1-$F224),($E224-T211+$D224*(1-$F224))*(1-$F224)),($E224-T211+$D224*(1-$F224))*(1-$F224))</f>
        <v/>
      </c>
      <c r="U224" s="40">
        <f>$D224*$F224+IF($D224*(1-$F224)&gt;=0,MAX($D224*(1-$F224),($E224-U211+$D224*(1-$F224))*(1-$F224)),($E224-U211+$D224*(1-$F224))*(1-$F224))</f>
        <v/>
      </c>
      <c r="V224" s="40">
        <f>$D224*$F224+IF($D224*(1-$F224)&gt;=0,MAX($D224*(1-$F224),($E224-V211+$D224*(1-$F224))*(1-$F224)),($E224-V211+$D224*(1-$F224))*(1-$F224))</f>
        <v/>
      </c>
      <c r="W224" s="40">
        <f>$D224*$F224+IF($D224*(1-$F224)&gt;=0,MAX($D224*(1-$F224),($E224-W211+$D224*(1-$F224))*(1-$F224)),($E224-W211+$D224*(1-$F224))*(1-$F224))</f>
        <v/>
      </c>
      <c r="X224" s="40">
        <f>$D224*$F224+IF($D224*(1-$F224)&gt;=0,MAX($D224*(1-$F224),($E224-X211+$D224*(1-$F224))*(1-$F224)),($E224-X211+$D224*(1-$F224))*(1-$F224))</f>
        <v/>
      </c>
      <c r="Y224" s="40">
        <f>$D224*$F224+IF($D224*(1-$F224)&gt;=0,MAX($D224*(1-$F224),($E224-Y211+$D224*(1-$F224))*(1-$F224)),($E224-Y211+$D224*(1-$F224))*(1-$F224))</f>
        <v/>
      </c>
      <c r="Z224" s="40">
        <f>$D224*$F224+IF($D224*(1-$F224)&gt;=0,MAX($D224*(1-$F224),($E224-Z211+$D224*(1-$F224))*(1-$F224)),($E224-Z211+$D224*(1-$F224))*(1-$F224))</f>
        <v/>
      </c>
      <c r="AA224" s="40">
        <f>$D224*$F224+IF($D224*(1-$F224)&gt;=0,MAX($D224*(1-$F224),($E224-AA211+$D224*(1-$F224))*(1-$F224)),($E224-AA211+$D224*(1-$F224))*(1-$F224))</f>
        <v/>
      </c>
      <c r="AB224" s="40">
        <f>$D224*$F224+IF($D224*(1-$F224)&gt;=0,MAX($D224*(1-$F224),($E224-AB211+$D224*(1-$F224))*(1-$F224)),($E224-AB211+$D224*(1-$F224))*(1-$F224))</f>
        <v/>
      </c>
      <c r="AC224" s="40">
        <f>$D224*$F224+IF($D224*(1-$F224)&gt;=0,MAX($D224*(1-$F224),($E224-AC211+$D224*(1-$F224))*(1-$F224)),($E224-AC211+$D224*(1-$F224))*(1-$F224))</f>
        <v/>
      </c>
      <c r="AD224" s="42">
        <f>OTHERTAX(AD$4,Settings!$C$10,IFERROR(INDEX(Inputs_prices!$X$5:$AA$16,$G224,MATCH(AD$4,Inputs_prices!$X$4:$AA$4,0)),0),$D224,$E224,AD211,$F224)</f>
        <v/>
      </c>
      <c r="AE224" s="25">
        <f>LOWER(Settings!$C$4)&amp;".mit."&amp;$A224&amp;IF($C224="","","."&amp;$C224&amp;"."&amp;$B224)&amp;IF(INDEX(Variables!$D$5:$D$105,MATCH($A224,Variables!$A$5:$A$105,0))="","","."&amp;INDEX(Variables!$D$5:$D$105,MATCH($A224,Variables!$A$5:$A$105,0)))&amp;"."&amp;AE$5</f>
        <v/>
      </c>
      <c r="AF224" s="41">
        <f>INDEX(Inputs_prices!$X$5:$AA$16,$G224,MATCH(AF$4,Inputs_prices!$X$4:$AA$4,0))</f>
        <v/>
      </c>
      <c r="AG224" s="40">
        <f>INDEX(Inputs_prices!$X$5:$AA$16,$G224,MATCH(AG$4,Inputs_prices!$X$4:$AA$4,0))</f>
        <v/>
      </c>
      <c r="AH224" s="40">
        <f>INDEX(Inputs_prices!$X$5:$AA$16,$G224,MATCH(AH$4,Inputs_prices!$X$4:$AA$4,0))</f>
        <v/>
      </c>
      <c r="AI224" s="40">
        <f>$D224*$F224+IF($D224*(1-$F224)&gt;=0,MAX($D224*(1-$F224),($E224-AI211+$D224*(1-$F224))*(1-$F224)),($E224-AI211+$D224*(1-$F224))*(1-$F224))</f>
        <v/>
      </c>
      <c r="AJ224" s="40">
        <f>$D224*$F224+IF($D224*(1-$F224)&gt;=0,MAX($D224*(1-$F224),($E224-AJ211+$D224*(1-$F224))*(1-$F224)),($E224-AJ211+$D224*(1-$F224))*(1-$F224))</f>
        <v/>
      </c>
      <c r="AK224" s="40">
        <f>$D224*$F224+IF($D224*(1-$F224)&gt;=0,MAX($D224*(1-$F224),($E224-AK211+$D224*(1-$F224))*(1-$F224)),($E224-AK211+$D224*(1-$F224))*(1-$F224))</f>
        <v/>
      </c>
      <c r="AL224" s="40">
        <f>$D224*$F224+IF($D224*(1-$F224)&gt;=0,MAX($D224*(1-$F224),($E224-AL211+$D224*(1-$F224))*(1-$F224)),($E224-AL211+$D224*(1-$F224))*(1-$F224))</f>
        <v/>
      </c>
      <c r="AM224" s="40">
        <f>$D224*$F224+IF($D224*(1-$F224)&gt;=0,MAX($D224*(1-$F224),($E224-AM211+$D224*(1-$F224))*(1-$F224)),($E224-AM211+$D224*(1-$F224))*(1-$F224))</f>
        <v/>
      </c>
      <c r="AN224" s="40">
        <f>$D224*$F224+IF($D224*(1-$F224)&gt;=0,MAX($D224*(1-$F224),($E224-AN211+$D224*(1-$F224))*(1-$F224)),($E224-AN211+$D224*(1-$F224))*(1-$F224))</f>
        <v/>
      </c>
      <c r="AO224" s="40">
        <f>$D224*$F224+IF($D224*(1-$F224)&gt;=0,MAX($D224*(1-$F224),($E224-AO211+$D224*(1-$F224))*(1-$F224)),($E224-AO211+$D224*(1-$F224))*(1-$F224))</f>
        <v/>
      </c>
      <c r="AP224" s="40">
        <f>$D224*$F224+IF($D224*(1-$F224)&gt;=0,MAX($D224*(1-$F224),($E224-AP211+$D224*(1-$F224))*(1-$F224)),($E224-AP211+$D224*(1-$F224))*(1-$F224))</f>
        <v/>
      </c>
      <c r="AQ224" s="40">
        <f>$D224*$F224+IF($D224*(1-$F224)&gt;=0,MAX($D224*(1-$F224),($E224-AQ211+$D224*(1-$F224))*(1-$F224)),($E224-AQ211+$D224*(1-$F224))*(1-$F224))</f>
        <v/>
      </c>
      <c r="AR224" s="40">
        <f>$D224*$F224+IF($D224*(1-$F224)&gt;=0,MAX($D224*(1-$F224),($E224-AR211+$D224*(1-$F224))*(1-$F224)),($E224-AR211+$D224*(1-$F224))*(1-$F224))</f>
        <v/>
      </c>
      <c r="AS224" s="40">
        <f>$D224*$F224+IF($D224*(1-$F224)&gt;=0,MAX($D224*(1-$F224),($E224-AS211+$D224*(1-$F224))*(1-$F224)),($E224-AS211+$D224*(1-$F224))*(1-$F224))</f>
        <v/>
      </c>
      <c r="AT224" s="40">
        <f>$D224*$F224+IF($D224*(1-$F224)&gt;=0,MAX($D224*(1-$F224),($E224-AT211+$D224*(1-$F224))*(1-$F224)),($E224-AT211+$D224*(1-$F224))*(1-$F224))</f>
        <v/>
      </c>
      <c r="AU224" s="40">
        <f>$D224*$F224+IF($D224*(1-$F224)&gt;=0,MAX($D224*(1-$F224),($E224-AU211+$D224*(1-$F224))*(1-$F224)),($E224-AU211+$D224*(1-$F224))*(1-$F224))</f>
        <v/>
      </c>
      <c r="AV224" s="40">
        <f>$D224*$F224+IF($D224*(1-$F224)&gt;=0,MAX($D224*(1-$F224),($E224-AV211+$D224*(1-$F224))*(1-$F224)),($E224-AV211+$D224*(1-$F224))*(1-$F224))</f>
        <v/>
      </c>
      <c r="AW224" s="40">
        <f>$D224*$F224+IF($D224*(1-$F224)&gt;=0,MAX($D224*(1-$F224),($E224-AW211+$D224*(1-$F224))*(1-$F224)),($E224-AW211+$D224*(1-$F224))*(1-$F224))</f>
        <v/>
      </c>
      <c r="AX224" s="42">
        <f>OTHERTAX(AX$4,Settings!$C$10,IFERROR(INDEX(Inputs_prices!$X$5:$AA$16,$G224,MATCH(AX$4,Inputs_prices!$X$4:$AA$4,0)),0),$D224,$E224,AX211,$F224)</f>
        <v/>
      </c>
    </row>
    <row r="225" hidden="1" outlineLevel="1">
      <c r="A225" s="5" t="inlineStr">
        <is>
          <t>txo</t>
        </is>
      </c>
      <c r="B225" s="5" t="inlineStr">
        <is>
          <t>gso</t>
        </is>
      </c>
      <c r="C225" s="5" t="inlineStr">
        <is>
          <t>all</t>
        </is>
      </c>
      <c r="D225" s="40">
        <f>INDEX(Inputs_prices!$S$5:$S$16,MATCH($B225&amp;"."&amp;$C225,Inputs_prices!$A$5:$A$16,0))</f>
        <v/>
      </c>
      <c r="E225" s="40">
        <f>INDEX(Inputs_prices!$R$5:$R$16,MATCH($B225&amp;"."&amp;$C225,Inputs_prices!$A$5:$A$16,0))</f>
        <v/>
      </c>
      <c r="F225" s="40">
        <f>INDEX(Inputs_prices!$K$5:$K$16,MATCH($B225&amp;"."&amp;$C225,Inputs_prices!$A$5:$A$16,0))</f>
        <v/>
      </c>
      <c r="G225" s="40">
        <f>INDEX(Inputs_prices!$E$5:$E$16,MATCH($B225&amp;"."&amp;$C225,Inputs_prices!$A$5:$A$16,0))</f>
        <v/>
      </c>
      <c r="H225" s="5">
        <f>INDEX(Variables!$B$5:$B$105,MATCH($A225,Variables!$A$5:$A$105,0))&amp;IF($C225="",""," | "&amp;INDEX(Mapping!$B$5:$B$26,MATCH($C225,Mapping!$A$5:$A$26,0))&amp;" | "&amp;INDEX(Mapping!$B$30:$B$41,MATCH($B225,Mapping!$A$30:$A$41,0)))</f>
        <v/>
      </c>
      <c r="I225" s="5">
        <f>INDEX(Variables!$C$5:$C$105,MATCH($A225,Variables!$A$5:$A$105,0))</f>
        <v/>
      </c>
      <c r="J225" s="5">
        <f>INDEX(Variables!$E$5:$E$105,MATCH($A225,Variables!$A$5:$A$105,0))</f>
        <v/>
      </c>
      <c r="K225" s="25">
        <f>LOWER(Settings!$C$4)&amp;".mit."&amp;$A225&amp;IF($C225="","","."&amp;$C225&amp;"."&amp;$B225)&amp;IF(INDEX(Variables!$D$5:$D$105,MATCH($A225,Variables!$A$5:$A$105,0))="","","."&amp;INDEX(Variables!$D$5:$D$105,MATCH($A225,Variables!$A$5:$A$105,0)))&amp;"."&amp;K$5</f>
        <v/>
      </c>
      <c r="L225" s="41">
        <f>INDEX(Inputs_prices!$X$5:$AA$16,$G225,MATCH(L$4,Inputs_prices!$X$4:$AA$4,0))</f>
        <v/>
      </c>
      <c r="M225" s="40">
        <f>INDEX(Inputs_prices!$X$5:$AA$16,$G225,MATCH(M$4,Inputs_prices!$X$4:$AA$4,0))</f>
        <v/>
      </c>
      <c r="N225" s="40">
        <f>INDEX(Inputs_prices!$X$5:$AA$16,$G225,MATCH(N$4,Inputs_prices!$X$4:$AA$4,0))</f>
        <v/>
      </c>
      <c r="O225" s="40">
        <f>$D225*$F225+IF($D225*(1-$F225)&gt;=0,MAX($D225*(1-$F225),($E225-O212+$D225*(1-$F225))*(1-$F225)),($E225-O212+$D225*(1-$F225))*(1-$F225))</f>
        <v/>
      </c>
      <c r="P225" s="40">
        <f>$D225*$F225+IF($D225*(1-$F225)&gt;=0,MAX($D225*(1-$F225),($E225-P212+$D225*(1-$F225))*(1-$F225)),($E225-P212+$D225*(1-$F225))*(1-$F225))</f>
        <v/>
      </c>
      <c r="Q225" s="40">
        <f>$D225*$F225+IF($D225*(1-$F225)&gt;=0,MAX($D225*(1-$F225),($E225-Q212+$D225*(1-$F225))*(1-$F225)),($E225-Q212+$D225*(1-$F225))*(1-$F225))</f>
        <v/>
      </c>
      <c r="R225" s="40">
        <f>$D225*$F225+IF($D225*(1-$F225)&gt;=0,MAX($D225*(1-$F225),($E225-R212+$D225*(1-$F225))*(1-$F225)),($E225-R212+$D225*(1-$F225))*(1-$F225))</f>
        <v/>
      </c>
      <c r="S225" s="40">
        <f>$D225*$F225+IF($D225*(1-$F225)&gt;=0,MAX($D225*(1-$F225),($E225-S212+$D225*(1-$F225))*(1-$F225)),($E225-S212+$D225*(1-$F225))*(1-$F225))</f>
        <v/>
      </c>
      <c r="T225" s="40">
        <f>$D225*$F225+IF($D225*(1-$F225)&gt;=0,MAX($D225*(1-$F225),($E225-T212+$D225*(1-$F225))*(1-$F225)),($E225-T212+$D225*(1-$F225))*(1-$F225))</f>
        <v/>
      </c>
      <c r="U225" s="40">
        <f>$D225*$F225+IF($D225*(1-$F225)&gt;=0,MAX($D225*(1-$F225),($E225-U212+$D225*(1-$F225))*(1-$F225)),($E225-U212+$D225*(1-$F225))*(1-$F225))</f>
        <v/>
      </c>
      <c r="V225" s="40">
        <f>$D225*$F225+IF($D225*(1-$F225)&gt;=0,MAX($D225*(1-$F225),($E225-V212+$D225*(1-$F225))*(1-$F225)),($E225-V212+$D225*(1-$F225))*(1-$F225))</f>
        <v/>
      </c>
      <c r="W225" s="40">
        <f>$D225*$F225+IF($D225*(1-$F225)&gt;=0,MAX($D225*(1-$F225),($E225-W212+$D225*(1-$F225))*(1-$F225)),($E225-W212+$D225*(1-$F225))*(1-$F225))</f>
        <v/>
      </c>
      <c r="X225" s="40">
        <f>$D225*$F225+IF($D225*(1-$F225)&gt;=0,MAX($D225*(1-$F225),($E225-X212+$D225*(1-$F225))*(1-$F225)),($E225-X212+$D225*(1-$F225))*(1-$F225))</f>
        <v/>
      </c>
      <c r="Y225" s="40">
        <f>$D225*$F225+IF($D225*(1-$F225)&gt;=0,MAX($D225*(1-$F225),($E225-Y212+$D225*(1-$F225))*(1-$F225)),($E225-Y212+$D225*(1-$F225))*(1-$F225))</f>
        <v/>
      </c>
      <c r="Z225" s="40">
        <f>$D225*$F225+IF($D225*(1-$F225)&gt;=0,MAX($D225*(1-$F225),($E225-Z212+$D225*(1-$F225))*(1-$F225)),($E225-Z212+$D225*(1-$F225))*(1-$F225))</f>
        <v/>
      </c>
      <c r="AA225" s="40">
        <f>$D225*$F225+IF($D225*(1-$F225)&gt;=0,MAX($D225*(1-$F225),($E225-AA212+$D225*(1-$F225))*(1-$F225)),($E225-AA212+$D225*(1-$F225))*(1-$F225))</f>
        <v/>
      </c>
      <c r="AB225" s="40">
        <f>$D225*$F225+IF($D225*(1-$F225)&gt;=0,MAX($D225*(1-$F225),($E225-AB212+$D225*(1-$F225))*(1-$F225)),($E225-AB212+$D225*(1-$F225))*(1-$F225))</f>
        <v/>
      </c>
      <c r="AC225" s="40">
        <f>$D225*$F225+IF($D225*(1-$F225)&gt;=0,MAX($D225*(1-$F225),($E225-AC212+$D225*(1-$F225))*(1-$F225)),($E225-AC212+$D225*(1-$F225))*(1-$F225))</f>
        <v/>
      </c>
      <c r="AD225" s="42">
        <f>OTHERTAX(AD$4,Settings!$C$10,IFERROR(INDEX(Inputs_prices!$X$5:$AA$16,$G225,MATCH(AD$4,Inputs_prices!$X$4:$AA$4,0)),0),$D225,$E225,AD212,$F225)</f>
        <v/>
      </c>
      <c r="AE225" s="25">
        <f>LOWER(Settings!$C$4)&amp;".mit."&amp;$A225&amp;IF($C225="","","."&amp;$C225&amp;"."&amp;$B225)&amp;IF(INDEX(Variables!$D$5:$D$105,MATCH($A225,Variables!$A$5:$A$105,0))="","","."&amp;INDEX(Variables!$D$5:$D$105,MATCH($A225,Variables!$A$5:$A$105,0)))&amp;"."&amp;AE$5</f>
        <v/>
      </c>
      <c r="AF225" s="41">
        <f>INDEX(Inputs_prices!$X$5:$AA$16,$G225,MATCH(AF$4,Inputs_prices!$X$4:$AA$4,0))</f>
        <v/>
      </c>
      <c r="AG225" s="40">
        <f>INDEX(Inputs_prices!$X$5:$AA$16,$G225,MATCH(AG$4,Inputs_prices!$X$4:$AA$4,0))</f>
        <v/>
      </c>
      <c r="AH225" s="40">
        <f>INDEX(Inputs_prices!$X$5:$AA$16,$G225,MATCH(AH$4,Inputs_prices!$X$4:$AA$4,0))</f>
        <v/>
      </c>
      <c r="AI225" s="40">
        <f>$D225*$F225+IF($D225*(1-$F225)&gt;=0,MAX($D225*(1-$F225),($E225-AI212+$D225*(1-$F225))*(1-$F225)),($E225-AI212+$D225*(1-$F225))*(1-$F225))</f>
        <v/>
      </c>
      <c r="AJ225" s="40">
        <f>$D225*$F225+IF($D225*(1-$F225)&gt;=0,MAX($D225*(1-$F225),($E225-AJ212+$D225*(1-$F225))*(1-$F225)),($E225-AJ212+$D225*(1-$F225))*(1-$F225))</f>
        <v/>
      </c>
      <c r="AK225" s="40">
        <f>$D225*$F225+IF($D225*(1-$F225)&gt;=0,MAX($D225*(1-$F225),($E225-AK212+$D225*(1-$F225))*(1-$F225)),($E225-AK212+$D225*(1-$F225))*(1-$F225))</f>
        <v/>
      </c>
      <c r="AL225" s="40">
        <f>$D225*$F225+IF($D225*(1-$F225)&gt;=0,MAX($D225*(1-$F225),($E225-AL212+$D225*(1-$F225))*(1-$F225)),($E225-AL212+$D225*(1-$F225))*(1-$F225))</f>
        <v/>
      </c>
      <c r="AM225" s="40">
        <f>$D225*$F225+IF($D225*(1-$F225)&gt;=0,MAX($D225*(1-$F225),($E225-AM212+$D225*(1-$F225))*(1-$F225)),($E225-AM212+$D225*(1-$F225))*(1-$F225))</f>
        <v/>
      </c>
      <c r="AN225" s="40">
        <f>$D225*$F225+IF($D225*(1-$F225)&gt;=0,MAX($D225*(1-$F225),($E225-AN212+$D225*(1-$F225))*(1-$F225)),($E225-AN212+$D225*(1-$F225))*(1-$F225))</f>
        <v/>
      </c>
      <c r="AO225" s="40">
        <f>$D225*$F225+IF($D225*(1-$F225)&gt;=0,MAX($D225*(1-$F225),($E225-AO212+$D225*(1-$F225))*(1-$F225)),($E225-AO212+$D225*(1-$F225))*(1-$F225))</f>
        <v/>
      </c>
      <c r="AP225" s="40">
        <f>$D225*$F225+IF($D225*(1-$F225)&gt;=0,MAX($D225*(1-$F225),($E225-AP212+$D225*(1-$F225))*(1-$F225)),($E225-AP212+$D225*(1-$F225))*(1-$F225))</f>
        <v/>
      </c>
      <c r="AQ225" s="40">
        <f>$D225*$F225+IF($D225*(1-$F225)&gt;=0,MAX($D225*(1-$F225),($E225-AQ212+$D225*(1-$F225))*(1-$F225)),($E225-AQ212+$D225*(1-$F225))*(1-$F225))</f>
        <v/>
      </c>
      <c r="AR225" s="40">
        <f>$D225*$F225+IF($D225*(1-$F225)&gt;=0,MAX($D225*(1-$F225),($E225-AR212+$D225*(1-$F225))*(1-$F225)),($E225-AR212+$D225*(1-$F225))*(1-$F225))</f>
        <v/>
      </c>
      <c r="AS225" s="40">
        <f>$D225*$F225+IF($D225*(1-$F225)&gt;=0,MAX($D225*(1-$F225),($E225-AS212+$D225*(1-$F225))*(1-$F225)),($E225-AS212+$D225*(1-$F225))*(1-$F225))</f>
        <v/>
      </c>
      <c r="AT225" s="40">
        <f>$D225*$F225+IF($D225*(1-$F225)&gt;=0,MAX($D225*(1-$F225),($E225-AT212+$D225*(1-$F225))*(1-$F225)),($E225-AT212+$D225*(1-$F225))*(1-$F225))</f>
        <v/>
      </c>
      <c r="AU225" s="40">
        <f>$D225*$F225+IF($D225*(1-$F225)&gt;=0,MAX($D225*(1-$F225),($E225-AU212+$D225*(1-$F225))*(1-$F225)),($E225-AU212+$D225*(1-$F225))*(1-$F225))</f>
        <v/>
      </c>
      <c r="AV225" s="40">
        <f>$D225*$F225+IF($D225*(1-$F225)&gt;=0,MAX($D225*(1-$F225),($E225-AV212+$D225*(1-$F225))*(1-$F225)),($E225-AV212+$D225*(1-$F225))*(1-$F225))</f>
        <v/>
      </c>
      <c r="AW225" s="40">
        <f>$D225*$F225+IF($D225*(1-$F225)&gt;=0,MAX($D225*(1-$F225),($E225-AW212+$D225*(1-$F225))*(1-$F225)),($E225-AW212+$D225*(1-$F225))*(1-$F225))</f>
        <v/>
      </c>
      <c r="AX225" s="42">
        <f>OTHERTAX(AX$4,Settings!$C$10,IFERROR(INDEX(Inputs_prices!$X$5:$AA$16,$G225,MATCH(AX$4,Inputs_prices!$X$4:$AA$4,0)),0),$D225,$E225,AX212,$F225)</f>
        <v/>
      </c>
    </row>
    <row r="226" hidden="1" outlineLevel="1">
      <c r="A226" s="5" t="inlineStr">
        <is>
          <t>txo</t>
        </is>
      </c>
      <c r="B226" s="5" t="inlineStr">
        <is>
          <t>die</t>
        </is>
      </c>
      <c r="C226" s="5" t="inlineStr">
        <is>
          <t>all</t>
        </is>
      </c>
      <c r="D226" s="40">
        <f>INDEX(Inputs_prices!$S$5:$S$16,MATCH($B226&amp;"."&amp;$C226,Inputs_prices!$A$5:$A$16,0))</f>
        <v/>
      </c>
      <c r="E226" s="40">
        <f>INDEX(Inputs_prices!$R$5:$R$16,MATCH($B226&amp;"."&amp;$C226,Inputs_prices!$A$5:$A$16,0))</f>
        <v/>
      </c>
      <c r="F226" s="40">
        <f>INDEX(Inputs_prices!$K$5:$K$16,MATCH($B226&amp;"."&amp;$C226,Inputs_prices!$A$5:$A$16,0))</f>
        <v/>
      </c>
      <c r="G226" s="40">
        <f>INDEX(Inputs_prices!$E$5:$E$16,MATCH($B226&amp;"."&amp;$C226,Inputs_prices!$A$5:$A$16,0))</f>
        <v/>
      </c>
      <c r="H226" s="5">
        <f>INDEX(Variables!$B$5:$B$105,MATCH($A226,Variables!$A$5:$A$105,0))&amp;IF($C226="",""," | "&amp;INDEX(Mapping!$B$5:$B$26,MATCH($C226,Mapping!$A$5:$A$26,0))&amp;" | "&amp;INDEX(Mapping!$B$30:$B$41,MATCH($B226,Mapping!$A$30:$A$41,0)))</f>
        <v/>
      </c>
      <c r="I226" s="5">
        <f>INDEX(Variables!$C$5:$C$105,MATCH($A226,Variables!$A$5:$A$105,0))</f>
        <v/>
      </c>
      <c r="J226" s="5">
        <f>INDEX(Variables!$E$5:$E$105,MATCH($A226,Variables!$A$5:$A$105,0))</f>
        <v/>
      </c>
      <c r="K226" s="25">
        <f>LOWER(Settings!$C$4)&amp;".mit."&amp;$A226&amp;IF($C226="","","."&amp;$C226&amp;"."&amp;$B226)&amp;IF(INDEX(Variables!$D$5:$D$105,MATCH($A226,Variables!$A$5:$A$105,0))="","","."&amp;INDEX(Variables!$D$5:$D$105,MATCH($A226,Variables!$A$5:$A$105,0)))&amp;"."&amp;K$5</f>
        <v/>
      </c>
      <c r="L226" s="41">
        <f>INDEX(Inputs_prices!$X$5:$AA$16,$G226,MATCH(L$4,Inputs_prices!$X$4:$AA$4,0))</f>
        <v/>
      </c>
      <c r="M226" s="40">
        <f>INDEX(Inputs_prices!$X$5:$AA$16,$G226,MATCH(M$4,Inputs_prices!$X$4:$AA$4,0))</f>
        <v/>
      </c>
      <c r="N226" s="40">
        <f>INDEX(Inputs_prices!$X$5:$AA$16,$G226,MATCH(N$4,Inputs_prices!$X$4:$AA$4,0))</f>
        <v/>
      </c>
      <c r="O226" s="40">
        <f>$D226*$F226+IF($D226*(1-$F226)&gt;=0,MAX($D226*(1-$F226),($E226-O213+$D226*(1-$F226))*(1-$F226)),($E226-O213+$D226*(1-$F226))*(1-$F226))</f>
        <v/>
      </c>
      <c r="P226" s="40">
        <f>$D226*$F226+IF($D226*(1-$F226)&gt;=0,MAX($D226*(1-$F226),($E226-P213+$D226*(1-$F226))*(1-$F226)),($E226-P213+$D226*(1-$F226))*(1-$F226))</f>
        <v/>
      </c>
      <c r="Q226" s="40">
        <f>$D226*$F226+IF($D226*(1-$F226)&gt;=0,MAX($D226*(1-$F226),($E226-Q213+$D226*(1-$F226))*(1-$F226)),($E226-Q213+$D226*(1-$F226))*(1-$F226))</f>
        <v/>
      </c>
      <c r="R226" s="40">
        <f>$D226*$F226+IF($D226*(1-$F226)&gt;=0,MAX($D226*(1-$F226),($E226-R213+$D226*(1-$F226))*(1-$F226)),($E226-R213+$D226*(1-$F226))*(1-$F226))</f>
        <v/>
      </c>
      <c r="S226" s="40">
        <f>$D226*$F226+IF($D226*(1-$F226)&gt;=0,MAX($D226*(1-$F226),($E226-S213+$D226*(1-$F226))*(1-$F226)),($E226-S213+$D226*(1-$F226))*(1-$F226))</f>
        <v/>
      </c>
      <c r="T226" s="40">
        <f>$D226*$F226+IF($D226*(1-$F226)&gt;=0,MAX($D226*(1-$F226),($E226-T213+$D226*(1-$F226))*(1-$F226)),($E226-T213+$D226*(1-$F226))*(1-$F226))</f>
        <v/>
      </c>
      <c r="U226" s="40">
        <f>$D226*$F226+IF($D226*(1-$F226)&gt;=0,MAX($D226*(1-$F226),($E226-U213+$D226*(1-$F226))*(1-$F226)),($E226-U213+$D226*(1-$F226))*(1-$F226))</f>
        <v/>
      </c>
      <c r="V226" s="40">
        <f>$D226*$F226+IF($D226*(1-$F226)&gt;=0,MAX($D226*(1-$F226),($E226-V213+$D226*(1-$F226))*(1-$F226)),($E226-V213+$D226*(1-$F226))*(1-$F226))</f>
        <v/>
      </c>
      <c r="W226" s="40">
        <f>$D226*$F226+IF($D226*(1-$F226)&gt;=0,MAX($D226*(1-$F226),($E226-W213+$D226*(1-$F226))*(1-$F226)),($E226-W213+$D226*(1-$F226))*(1-$F226))</f>
        <v/>
      </c>
      <c r="X226" s="40">
        <f>$D226*$F226+IF($D226*(1-$F226)&gt;=0,MAX($D226*(1-$F226),($E226-X213+$D226*(1-$F226))*(1-$F226)),($E226-X213+$D226*(1-$F226))*(1-$F226))</f>
        <v/>
      </c>
      <c r="Y226" s="40">
        <f>$D226*$F226+IF($D226*(1-$F226)&gt;=0,MAX($D226*(1-$F226),($E226-Y213+$D226*(1-$F226))*(1-$F226)),($E226-Y213+$D226*(1-$F226))*(1-$F226))</f>
        <v/>
      </c>
      <c r="Z226" s="40">
        <f>$D226*$F226+IF($D226*(1-$F226)&gt;=0,MAX($D226*(1-$F226),($E226-Z213+$D226*(1-$F226))*(1-$F226)),($E226-Z213+$D226*(1-$F226))*(1-$F226))</f>
        <v/>
      </c>
      <c r="AA226" s="40">
        <f>$D226*$F226+IF($D226*(1-$F226)&gt;=0,MAX($D226*(1-$F226),($E226-AA213+$D226*(1-$F226))*(1-$F226)),($E226-AA213+$D226*(1-$F226))*(1-$F226))</f>
        <v/>
      </c>
      <c r="AB226" s="40">
        <f>$D226*$F226+IF($D226*(1-$F226)&gt;=0,MAX($D226*(1-$F226),($E226-AB213+$D226*(1-$F226))*(1-$F226)),($E226-AB213+$D226*(1-$F226))*(1-$F226))</f>
        <v/>
      </c>
      <c r="AC226" s="40">
        <f>$D226*$F226+IF($D226*(1-$F226)&gt;=0,MAX($D226*(1-$F226),($E226-AC213+$D226*(1-$F226))*(1-$F226)),($E226-AC213+$D226*(1-$F226))*(1-$F226))</f>
        <v/>
      </c>
      <c r="AD226" s="42">
        <f>OTHERTAX(AD$4,Settings!$C$10,IFERROR(INDEX(Inputs_prices!$X$5:$AA$16,$G226,MATCH(AD$4,Inputs_prices!$X$4:$AA$4,0)),0),$D226,$E226,AD213,$F226)</f>
        <v/>
      </c>
      <c r="AE226" s="25">
        <f>LOWER(Settings!$C$4)&amp;".mit."&amp;$A226&amp;IF($C226="","","."&amp;$C226&amp;"."&amp;$B226)&amp;IF(INDEX(Variables!$D$5:$D$105,MATCH($A226,Variables!$A$5:$A$105,0))="","","."&amp;INDEX(Variables!$D$5:$D$105,MATCH($A226,Variables!$A$5:$A$105,0)))&amp;"."&amp;AE$5</f>
        <v/>
      </c>
      <c r="AF226" s="41">
        <f>INDEX(Inputs_prices!$X$5:$AA$16,$G226,MATCH(AF$4,Inputs_prices!$X$4:$AA$4,0))</f>
        <v/>
      </c>
      <c r="AG226" s="40">
        <f>INDEX(Inputs_prices!$X$5:$AA$16,$G226,MATCH(AG$4,Inputs_prices!$X$4:$AA$4,0))</f>
        <v/>
      </c>
      <c r="AH226" s="40">
        <f>INDEX(Inputs_prices!$X$5:$AA$16,$G226,MATCH(AH$4,Inputs_prices!$X$4:$AA$4,0))</f>
        <v/>
      </c>
      <c r="AI226" s="40">
        <f>$D226*$F226+IF($D226*(1-$F226)&gt;=0,MAX($D226*(1-$F226),($E226-AI213+$D226*(1-$F226))*(1-$F226)),($E226-AI213+$D226*(1-$F226))*(1-$F226))</f>
        <v/>
      </c>
      <c r="AJ226" s="40">
        <f>$D226*$F226+IF($D226*(1-$F226)&gt;=0,MAX($D226*(1-$F226),($E226-AJ213+$D226*(1-$F226))*(1-$F226)),($E226-AJ213+$D226*(1-$F226))*(1-$F226))</f>
        <v/>
      </c>
      <c r="AK226" s="40">
        <f>$D226*$F226+IF($D226*(1-$F226)&gt;=0,MAX($D226*(1-$F226),($E226-AK213+$D226*(1-$F226))*(1-$F226)),($E226-AK213+$D226*(1-$F226))*(1-$F226))</f>
        <v/>
      </c>
      <c r="AL226" s="40">
        <f>$D226*$F226+IF($D226*(1-$F226)&gt;=0,MAX($D226*(1-$F226),($E226-AL213+$D226*(1-$F226))*(1-$F226)),($E226-AL213+$D226*(1-$F226))*(1-$F226))</f>
        <v/>
      </c>
      <c r="AM226" s="40">
        <f>$D226*$F226+IF($D226*(1-$F226)&gt;=0,MAX($D226*(1-$F226),($E226-AM213+$D226*(1-$F226))*(1-$F226)),($E226-AM213+$D226*(1-$F226))*(1-$F226))</f>
        <v/>
      </c>
      <c r="AN226" s="40">
        <f>$D226*$F226+IF($D226*(1-$F226)&gt;=0,MAX($D226*(1-$F226),($E226-AN213+$D226*(1-$F226))*(1-$F226)),($E226-AN213+$D226*(1-$F226))*(1-$F226))</f>
        <v/>
      </c>
      <c r="AO226" s="40">
        <f>$D226*$F226+IF($D226*(1-$F226)&gt;=0,MAX($D226*(1-$F226),($E226-AO213+$D226*(1-$F226))*(1-$F226)),($E226-AO213+$D226*(1-$F226))*(1-$F226))</f>
        <v/>
      </c>
      <c r="AP226" s="40">
        <f>$D226*$F226+IF($D226*(1-$F226)&gt;=0,MAX($D226*(1-$F226),($E226-AP213+$D226*(1-$F226))*(1-$F226)),($E226-AP213+$D226*(1-$F226))*(1-$F226))</f>
        <v/>
      </c>
      <c r="AQ226" s="40">
        <f>$D226*$F226+IF($D226*(1-$F226)&gt;=0,MAX($D226*(1-$F226),($E226-AQ213+$D226*(1-$F226))*(1-$F226)),($E226-AQ213+$D226*(1-$F226))*(1-$F226))</f>
        <v/>
      </c>
      <c r="AR226" s="40">
        <f>$D226*$F226+IF($D226*(1-$F226)&gt;=0,MAX($D226*(1-$F226),($E226-AR213+$D226*(1-$F226))*(1-$F226)),($E226-AR213+$D226*(1-$F226))*(1-$F226))</f>
        <v/>
      </c>
      <c r="AS226" s="40">
        <f>$D226*$F226+IF($D226*(1-$F226)&gt;=0,MAX($D226*(1-$F226),($E226-AS213+$D226*(1-$F226))*(1-$F226)),($E226-AS213+$D226*(1-$F226))*(1-$F226))</f>
        <v/>
      </c>
      <c r="AT226" s="40">
        <f>$D226*$F226+IF($D226*(1-$F226)&gt;=0,MAX($D226*(1-$F226),($E226-AT213+$D226*(1-$F226))*(1-$F226)),($E226-AT213+$D226*(1-$F226))*(1-$F226))</f>
        <v/>
      </c>
      <c r="AU226" s="40">
        <f>$D226*$F226+IF($D226*(1-$F226)&gt;=0,MAX($D226*(1-$F226),($E226-AU213+$D226*(1-$F226))*(1-$F226)),($E226-AU213+$D226*(1-$F226))*(1-$F226))</f>
        <v/>
      </c>
      <c r="AV226" s="40">
        <f>$D226*$F226+IF($D226*(1-$F226)&gt;=0,MAX($D226*(1-$F226),($E226-AV213+$D226*(1-$F226))*(1-$F226)),($E226-AV213+$D226*(1-$F226))*(1-$F226))</f>
        <v/>
      </c>
      <c r="AW226" s="40">
        <f>$D226*$F226+IF($D226*(1-$F226)&gt;=0,MAX($D226*(1-$F226),($E226-AW213+$D226*(1-$F226))*(1-$F226)),($E226-AW213+$D226*(1-$F226))*(1-$F226))</f>
        <v/>
      </c>
      <c r="AX226" s="42">
        <f>OTHERTAX(AX$4,Settings!$C$10,IFERROR(INDEX(Inputs_prices!$X$5:$AA$16,$G226,MATCH(AX$4,Inputs_prices!$X$4:$AA$4,0)),0),$D226,$E226,AX213,$F226)</f>
        <v/>
      </c>
    </row>
    <row r="227" hidden="1" outlineLevel="1">
      <c r="A227" s="5" t="inlineStr">
        <is>
          <t>txo</t>
        </is>
      </c>
      <c r="B227" s="5" t="inlineStr">
        <is>
          <t>lpg</t>
        </is>
      </c>
      <c r="C227" s="5" t="inlineStr">
        <is>
          <t>all</t>
        </is>
      </c>
      <c r="D227" s="40">
        <f>INDEX(Inputs_prices!$S$5:$S$16,MATCH($B227&amp;"."&amp;$C227,Inputs_prices!$A$5:$A$16,0))</f>
        <v/>
      </c>
      <c r="E227" s="40">
        <f>INDEX(Inputs_prices!$R$5:$R$16,MATCH($B227&amp;"."&amp;$C227,Inputs_prices!$A$5:$A$16,0))</f>
        <v/>
      </c>
      <c r="F227" s="40">
        <f>INDEX(Inputs_prices!$K$5:$K$16,MATCH($B227&amp;"."&amp;$C227,Inputs_prices!$A$5:$A$16,0))</f>
        <v/>
      </c>
      <c r="G227" s="40">
        <f>INDEX(Inputs_prices!$E$5:$E$16,MATCH($B227&amp;"."&amp;$C227,Inputs_prices!$A$5:$A$16,0))</f>
        <v/>
      </c>
      <c r="H227" s="5">
        <f>INDEX(Variables!$B$5:$B$105,MATCH($A227,Variables!$A$5:$A$105,0))&amp;IF($C227="",""," | "&amp;INDEX(Mapping!$B$5:$B$26,MATCH($C227,Mapping!$A$5:$A$26,0))&amp;" | "&amp;INDEX(Mapping!$B$30:$B$41,MATCH($B227,Mapping!$A$30:$A$41,0)))</f>
        <v/>
      </c>
      <c r="I227" s="5">
        <f>INDEX(Variables!$C$5:$C$105,MATCH($A227,Variables!$A$5:$A$105,0))</f>
        <v/>
      </c>
      <c r="J227" s="5">
        <f>INDEX(Variables!$E$5:$E$105,MATCH($A227,Variables!$A$5:$A$105,0))</f>
        <v/>
      </c>
      <c r="K227" s="25">
        <f>LOWER(Settings!$C$4)&amp;".mit."&amp;$A227&amp;IF($C227="","","."&amp;$C227&amp;"."&amp;$B227)&amp;IF(INDEX(Variables!$D$5:$D$105,MATCH($A227,Variables!$A$5:$A$105,0))="","","."&amp;INDEX(Variables!$D$5:$D$105,MATCH($A227,Variables!$A$5:$A$105,0)))&amp;"."&amp;K$5</f>
        <v/>
      </c>
      <c r="L227" s="41">
        <f>INDEX(Inputs_prices!$X$5:$AA$16,$G227,MATCH(L$4,Inputs_prices!$X$4:$AA$4,0))</f>
        <v/>
      </c>
      <c r="M227" s="40">
        <f>INDEX(Inputs_prices!$X$5:$AA$16,$G227,MATCH(M$4,Inputs_prices!$X$4:$AA$4,0))</f>
        <v/>
      </c>
      <c r="N227" s="40">
        <f>INDEX(Inputs_prices!$X$5:$AA$16,$G227,MATCH(N$4,Inputs_prices!$X$4:$AA$4,0))</f>
        <v/>
      </c>
      <c r="O227" s="40">
        <f>$D227*$F227+IF($D227*(1-$F227)&gt;=0,MAX($D227*(1-$F227),($E227-O214+$D227*(1-$F227))*(1-$F227)),($E227-O214+$D227*(1-$F227))*(1-$F227))</f>
        <v/>
      </c>
      <c r="P227" s="40">
        <f>$D227*$F227+IF($D227*(1-$F227)&gt;=0,MAX($D227*(1-$F227),($E227-P214+$D227*(1-$F227))*(1-$F227)),($E227-P214+$D227*(1-$F227))*(1-$F227))</f>
        <v/>
      </c>
      <c r="Q227" s="40">
        <f>$D227*$F227+IF($D227*(1-$F227)&gt;=0,MAX($D227*(1-$F227),($E227-Q214+$D227*(1-$F227))*(1-$F227)),($E227-Q214+$D227*(1-$F227))*(1-$F227))</f>
        <v/>
      </c>
      <c r="R227" s="40">
        <f>$D227*$F227+IF($D227*(1-$F227)&gt;=0,MAX($D227*(1-$F227),($E227-R214+$D227*(1-$F227))*(1-$F227)),($E227-R214+$D227*(1-$F227))*(1-$F227))</f>
        <v/>
      </c>
      <c r="S227" s="40">
        <f>$D227*$F227+IF($D227*(1-$F227)&gt;=0,MAX($D227*(1-$F227),($E227-S214+$D227*(1-$F227))*(1-$F227)),($E227-S214+$D227*(1-$F227))*(1-$F227))</f>
        <v/>
      </c>
      <c r="T227" s="40">
        <f>$D227*$F227+IF($D227*(1-$F227)&gt;=0,MAX($D227*(1-$F227),($E227-T214+$D227*(1-$F227))*(1-$F227)),($E227-T214+$D227*(1-$F227))*(1-$F227))</f>
        <v/>
      </c>
      <c r="U227" s="40">
        <f>$D227*$F227+IF($D227*(1-$F227)&gt;=0,MAX($D227*(1-$F227),($E227-U214+$D227*(1-$F227))*(1-$F227)),($E227-U214+$D227*(1-$F227))*(1-$F227))</f>
        <v/>
      </c>
      <c r="V227" s="40">
        <f>$D227*$F227+IF($D227*(1-$F227)&gt;=0,MAX($D227*(1-$F227),($E227-V214+$D227*(1-$F227))*(1-$F227)),($E227-V214+$D227*(1-$F227))*(1-$F227))</f>
        <v/>
      </c>
      <c r="W227" s="40">
        <f>$D227*$F227+IF($D227*(1-$F227)&gt;=0,MAX($D227*(1-$F227),($E227-W214+$D227*(1-$F227))*(1-$F227)),($E227-W214+$D227*(1-$F227))*(1-$F227))</f>
        <v/>
      </c>
      <c r="X227" s="40">
        <f>$D227*$F227+IF($D227*(1-$F227)&gt;=0,MAX($D227*(1-$F227),($E227-X214+$D227*(1-$F227))*(1-$F227)),($E227-X214+$D227*(1-$F227))*(1-$F227))</f>
        <v/>
      </c>
      <c r="Y227" s="40">
        <f>$D227*$F227+IF($D227*(1-$F227)&gt;=0,MAX($D227*(1-$F227),($E227-Y214+$D227*(1-$F227))*(1-$F227)),($E227-Y214+$D227*(1-$F227))*(1-$F227))</f>
        <v/>
      </c>
      <c r="Z227" s="40">
        <f>$D227*$F227+IF($D227*(1-$F227)&gt;=0,MAX($D227*(1-$F227),($E227-Z214+$D227*(1-$F227))*(1-$F227)),($E227-Z214+$D227*(1-$F227))*(1-$F227))</f>
        <v/>
      </c>
      <c r="AA227" s="40">
        <f>$D227*$F227+IF($D227*(1-$F227)&gt;=0,MAX($D227*(1-$F227),($E227-AA214+$D227*(1-$F227))*(1-$F227)),($E227-AA214+$D227*(1-$F227))*(1-$F227))</f>
        <v/>
      </c>
      <c r="AB227" s="40">
        <f>$D227*$F227+IF($D227*(1-$F227)&gt;=0,MAX($D227*(1-$F227),($E227-AB214+$D227*(1-$F227))*(1-$F227)),($E227-AB214+$D227*(1-$F227))*(1-$F227))</f>
        <v/>
      </c>
      <c r="AC227" s="40">
        <f>$D227*$F227+IF($D227*(1-$F227)&gt;=0,MAX($D227*(1-$F227),($E227-AC214+$D227*(1-$F227))*(1-$F227)),($E227-AC214+$D227*(1-$F227))*(1-$F227))</f>
        <v/>
      </c>
      <c r="AD227" s="42">
        <f>OTHERTAX(AD$4,Settings!$C$10,IFERROR(INDEX(Inputs_prices!$X$5:$AA$16,$G227,MATCH(AD$4,Inputs_prices!$X$4:$AA$4,0)),0),$D227,$E227,AD214,$F227)</f>
        <v/>
      </c>
      <c r="AE227" s="25">
        <f>LOWER(Settings!$C$4)&amp;".mit."&amp;$A227&amp;IF($C227="","","."&amp;$C227&amp;"."&amp;$B227)&amp;IF(INDEX(Variables!$D$5:$D$105,MATCH($A227,Variables!$A$5:$A$105,0))="","","."&amp;INDEX(Variables!$D$5:$D$105,MATCH($A227,Variables!$A$5:$A$105,0)))&amp;"."&amp;AE$5</f>
        <v/>
      </c>
      <c r="AF227" s="41">
        <f>INDEX(Inputs_prices!$X$5:$AA$16,$G227,MATCH(AF$4,Inputs_prices!$X$4:$AA$4,0))</f>
        <v/>
      </c>
      <c r="AG227" s="40">
        <f>INDEX(Inputs_prices!$X$5:$AA$16,$G227,MATCH(AG$4,Inputs_prices!$X$4:$AA$4,0))</f>
        <v/>
      </c>
      <c r="AH227" s="40">
        <f>INDEX(Inputs_prices!$X$5:$AA$16,$G227,MATCH(AH$4,Inputs_prices!$X$4:$AA$4,0))</f>
        <v/>
      </c>
      <c r="AI227" s="40">
        <f>$D227*$F227+IF($D227*(1-$F227)&gt;=0,MAX($D227*(1-$F227),($E227-AI214+$D227*(1-$F227))*(1-$F227)),($E227-AI214+$D227*(1-$F227))*(1-$F227))</f>
        <v/>
      </c>
      <c r="AJ227" s="40">
        <f>$D227*$F227+IF($D227*(1-$F227)&gt;=0,MAX($D227*(1-$F227),($E227-AJ214+$D227*(1-$F227))*(1-$F227)),($E227-AJ214+$D227*(1-$F227))*(1-$F227))</f>
        <v/>
      </c>
      <c r="AK227" s="40">
        <f>$D227*$F227+IF($D227*(1-$F227)&gt;=0,MAX($D227*(1-$F227),($E227-AK214+$D227*(1-$F227))*(1-$F227)),($E227-AK214+$D227*(1-$F227))*(1-$F227))</f>
        <v/>
      </c>
      <c r="AL227" s="40">
        <f>$D227*$F227+IF($D227*(1-$F227)&gt;=0,MAX($D227*(1-$F227),($E227-AL214+$D227*(1-$F227))*(1-$F227)),($E227-AL214+$D227*(1-$F227))*(1-$F227))</f>
        <v/>
      </c>
      <c r="AM227" s="40">
        <f>$D227*$F227+IF($D227*(1-$F227)&gt;=0,MAX($D227*(1-$F227),($E227-AM214+$D227*(1-$F227))*(1-$F227)),($E227-AM214+$D227*(1-$F227))*(1-$F227))</f>
        <v/>
      </c>
      <c r="AN227" s="40">
        <f>$D227*$F227+IF($D227*(1-$F227)&gt;=0,MAX($D227*(1-$F227),($E227-AN214+$D227*(1-$F227))*(1-$F227)),($E227-AN214+$D227*(1-$F227))*(1-$F227))</f>
        <v/>
      </c>
      <c r="AO227" s="40">
        <f>$D227*$F227+IF($D227*(1-$F227)&gt;=0,MAX($D227*(1-$F227),($E227-AO214+$D227*(1-$F227))*(1-$F227)),($E227-AO214+$D227*(1-$F227))*(1-$F227))</f>
        <v/>
      </c>
      <c r="AP227" s="40">
        <f>$D227*$F227+IF($D227*(1-$F227)&gt;=0,MAX($D227*(1-$F227),($E227-AP214+$D227*(1-$F227))*(1-$F227)),($E227-AP214+$D227*(1-$F227))*(1-$F227))</f>
        <v/>
      </c>
      <c r="AQ227" s="40">
        <f>$D227*$F227+IF($D227*(1-$F227)&gt;=0,MAX($D227*(1-$F227),($E227-AQ214+$D227*(1-$F227))*(1-$F227)),($E227-AQ214+$D227*(1-$F227))*(1-$F227))</f>
        <v/>
      </c>
      <c r="AR227" s="40">
        <f>$D227*$F227+IF($D227*(1-$F227)&gt;=0,MAX($D227*(1-$F227),($E227-AR214+$D227*(1-$F227))*(1-$F227)),($E227-AR214+$D227*(1-$F227))*(1-$F227))</f>
        <v/>
      </c>
      <c r="AS227" s="40">
        <f>$D227*$F227+IF($D227*(1-$F227)&gt;=0,MAX($D227*(1-$F227),($E227-AS214+$D227*(1-$F227))*(1-$F227)),($E227-AS214+$D227*(1-$F227))*(1-$F227))</f>
        <v/>
      </c>
      <c r="AT227" s="40">
        <f>$D227*$F227+IF($D227*(1-$F227)&gt;=0,MAX($D227*(1-$F227),($E227-AT214+$D227*(1-$F227))*(1-$F227)),($E227-AT214+$D227*(1-$F227))*(1-$F227))</f>
        <v/>
      </c>
      <c r="AU227" s="40">
        <f>$D227*$F227+IF($D227*(1-$F227)&gt;=0,MAX($D227*(1-$F227),($E227-AU214+$D227*(1-$F227))*(1-$F227)),($E227-AU214+$D227*(1-$F227))*(1-$F227))</f>
        <v/>
      </c>
      <c r="AV227" s="40">
        <f>$D227*$F227+IF($D227*(1-$F227)&gt;=0,MAX($D227*(1-$F227),($E227-AV214+$D227*(1-$F227))*(1-$F227)),($E227-AV214+$D227*(1-$F227))*(1-$F227))</f>
        <v/>
      </c>
      <c r="AW227" s="40">
        <f>$D227*$F227+IF($D227*(1-$F227)&gt;=0,MAX($D227*(1-$F227),($E227-AW214+$D227*(1-$F227))*(1-$F227)),($E227-AW214+$D227*(1-$F227))*(1-$F227))</f>
        <v/>
      </c>
      <c r="AX227" s="42">
        <f>OTHERTAX(AX$4,Settings!$C$10,IFERROR(INDEX(Inputs_prices!$X$5:$AA$16,$G227,MATCH(AX$4,Inputs_prices!$X$4:$AA$4,0)),0),$D227,$E227,AX214,$F227)</f>
        <v/>
      </c>
    </row>
    <row r="228" hidden="1" outlineLevel="1">
      <c r="A228" s="5" t="inlineStr">
        <is>
          <t>txo</t>
        </is>
      </c>
      <c r="B228" s="5" t="inlineStr">
        <is>
          <t>ker</t>
        </is>
      </c>
      <c r="C228" s="5" t="inlineStr">
        <is>
          <t>all</t>
        </is>
      </c>
      <c r="D228" s="40">
        <f>INDEX(Inputs_prices!$S$5:$S$16,MATCH($B228&amp;"."&amp;$C228,Inputs_prices!$A$5:$A$16,0))</f>
        <v/>
      </c>
      <c r="E228" s="40">
        <f>INDEX(Inputs_prices!$R$5:$R$16,MATCH($B228&amp;"."&amp;$C228,Inputs_prices!$A$5:$A$16,0))</f>
        <v/>
      </c>
      <c r="F228" s="40">
        <f>INDEX(Inputs_prices!$K$5:$K$16,MATCH($B228&amp;"."&amp;$C228,Inputs_prices!$A$5:$A$16,0))</f>
        <v/>
      </c>
      <c r="G228" s="40">
        <f>INDEX(Inputs_prices!$E$5:$E$16,MATCH($B228&amp;"."&amp;$C228,Inputs_prices!$A$5:$A$16,0))</f>
        <v/>
      </c>
      <c r="H228" s="5">
        <f>INDEX(Variables!$B$5:$B$105,MATCH($A228,Variables!$A$5:$A$105,0))&amp;IF($C228="",""," | "&amp;INDEX(Mapping!$B$5:$B$26,MATCH($C228,Mapping!$A$5:$A$26,0))&amp;" | "&amp;INDEX(Mapping!$B$30:$B$41,MATCH($B228,Mapping!$A$30:$A$41,0)))</f>
        <v/>
      </c>
      <c r="I228" s="5">
        <f>INDEX(Variables!$C$5:$C$105,MATCH($A228,Variables!$A$5:$A$105,0))</f>
        <v/>
      </c>
      <c r="J228" s="5">
        <f>INDEX(Variables!$E$5:$E$105,MATCH($A228,Variables!$A$5:$A$105,0))</f>
        <v/>
      </c>
      <c r="K228" s="25">
        <f>LOWER(Settings!$C$4)&amp;".mit."&amp;$A228&amp;IF($C228="","","."&amp;$C228&amp;"."&amp;$B228)&amp;IF(INDEX(Variables!$D$5:$D$105,MATCH($A228,Variables!$A$5:$A$105,0))="","","."&amp;INDEX(Variables!$D$5:$D$105,MATCH($A228,Variables!$A$5:$A$105,0)))&amp;"."&amp;K$5</f>
        <v/>
      </c>
      <c r="L228" s="41">
        <f>INDEX(Inputs_prices!$X$5:$AA$16,$G228,MATCH(L$4,Inputs_prices!$X$4:$AA$4,0))</f>
        <v/>
      </c>
      <c r="M228" s="40">
        <f>INDEX(Inputs_prices!$X$5:$AA$16,$G228,MATCH(M$4,Inputs_prices!$X$4:$AA$4,0))</f>
        <v/>
      </c>
      <c r="N228" s="40">
        <f>INDEX(Inputs_prices!$X$5:$AA$16,$G228,MATCH(N$4,Inputs_prices!$X$4:$AA$4,0))</f>
        <v/>
      </c>
      <c r="O228" s="40">
        <f>$D228*$F228+IF($D228*(1-$F228)&gt;=0,MAX($D228*(1-$F228),($E228-O215+$D228*(1-$F228))*(1-$F228)),($E228-O215+$D228*(1-$F228))*(1-$F228))</f>
        <v/>
      </c>
      <c r="P228" s="40">
        <f>$D228*$F228+IF($D228*(1-$F228)&gt;=0,MAX($D228*(1-$F228),($E228-P215+$D228*(1-$F228))*(1-$F228)),($E228-P215+$D228*(1-$F228))*(1-$F228))</f>
        <v/>
      </c>
      <c r="Q228" s="40">
        <f>$D228*$F228+IF($D228*(1-$F228)&gt;=0,MAX($D228*(1-$F228),($E228-Q215+$D228*(1-$F228))*(1-$F228)),($E228-Q215+$D228*(1-$F228))*(1-$F228))</f>
        <v/>
      </c>
      <c r="R228" s="40">
        <f>$D228*$F228+IF($D228*(1-$F228)&gt;=0,MAX($D228*(1-$F228),($E228-R215+$D228*(1-$F228))*(1-$F228)),($E228-R215+$D228*(1-$F228))*(1-$F228))</f>
        <v/>
      </c>
      <c r="S228" s="40">
        <f>$D228*$F228+IF($D228*(1-$F228)&gt;=0,MAX($D228*(1-$F228),($E228-S215+$D228*(1-$F228))*(1-$F228)),($E228-S215+$D228*(1-$F228))*(1-$F228))</f>
        <v/>
      </c>
      <c r="T228" s="40">
        <f>$D228*$F228+IF($D228*(1-$F228)&gt;=0,MAX($D228*(1-$F228),($E228-T215+$D228*(1-$F228))*(1-$F228)),($E228-T215+$D228*(1-$F228))*(1-$F228))</f>
        <v/>
      </c>
      <c r="U228" s="40">
        <f>$D228*$F228+IF($D228*(1-$F228)&gt;=0,MAX($D228*(1-$F228),($E228-U215+$D228*(1-$F228))*(1-$F228)),($E228-U215+$D228*(1-$F228))*(1-$F228))</f>
        <v/>
      </c>
      <c r="V228" s="40">
        <f>$D228*$F228+IF($D228*(1-$F228)&gt;=0,MAX($D228*(1-$F228),($E228-V215+$D228*(1-$F228))*(1-$F228)),($E228-V215+$D228*(1-$F228))*(1-$F228))</f>
        <v/>
      </c>
      <c r="W228" s="40">
        <f>$D228*$F228+IF($D228*(1-$F228)&gt;=0,MAX($D228*(1-$F228),($E228-W215+$D228*(1-$F228))*(1-$F228)),($E228-W215+$D228*(1-$F228))*(1-$F228))</f>
        <v/>
      </c>
      <c r="X228" s="40">
        <f>$D228*$F228+IF($D228*(1-$F228)&gt;=0,MAX($D228*(1-$F228),($E228-X215+$D228*(1-$F228))*(1-$F228)),($E228-X215+$D228*(1-$F228))*(1-$F228))</f>
        <v/>
      </c>
      <c r="Y228" s="40">
        <f>$D228*$F228+IF($D228*(1-$F228)&gt;=0,MAX($D228*(1-$F228),($E228-Y215+$D228*(1-$F228))*(1-$F228)),($E228-Y215+$D228*(1-$F228))*(1-$F228))</f>
        <v/>
      </c>
      <c r="Z228" s="40">
        <f>$D228*$F228+IF($D228*(1-$F228)&gt;=0,MAX($D228*(1-$F228),($E228-Z215+$D228*(1-$F228))*(1-$F228)),($E228-Z215+$D228*(1-$F228))*(1-$F228))</f>
        <v/>
      </c>
      <c r="AA228" s="40">
        <f>$D228*$F228+IF($D228*(1-$F228)&gt;=0,MAX($D228*(1-$F228),($E228-AA215+$D228*(1-$F228))*(1-$F228)),($E228-AA215+$D228*(1-$F228))*(1-$F228))</f>
        <v/>
      </c>
      <c r="AB228" s="40">
        <f>$D228*$F228+IF($D228*(1-$F228)&gt;=0,MAX($D228*(1-$F228),($E228-AB215+$D228*(1-$F228))*(1-$F228)),($E228-AB215+$D228*(1-$F228))*(1-$F228))</f>
        <v/>
      </c>
      <c r="AC228" s="40">
        <f>$D228*$F228+IF($D228*(1-$F228)&gt;=0,MAX($D228*(1-$F228),($E228-AC215+$D228*(1-$F228))*(1-$F228)),($E228-AC215+$D228*(1-$F228))*(1-$F228))</f>
        <v/>
      </c>
      <c r="AD228" s="42">
        <f>OTHERTAX(AD$4,Settings!$C$10,IFERROR(INDEX(Inputs_prices!$X$5:$AA$16,$G228,MATCH(AD$4,Inputs_prices!$X$4:$AA$4,0)),0),$D228,$E228,AD215,$F228)</f>
        <v/>
      </c>
      <c r="AE228" s="25">
        <f>LOWER(Settings!$C$4)&amp;".mit."&amp;$A228&amp;IF($C228="","","."&amp;$C228&amp;"."&amp;$B228)&amp;IF(INDEX(Variables!$D$5:$D$105,MATCH($A228,Variables!$A$5:$A$105,0))="","","."&amp;INDEX(Variables!$D$5:$D$105,MATCH($A228,Variables!$A$5:$A$105,0)))&amp;"."&amp;AE$5</f>
        <v/>
      </c>
      <c r="AF228" s="41">
        <f>INDEX(Inputs_prices!$X$5:$AA$16,$G228,MATCH(AF$4,Inputs_prices!$X$4:$AA$4,0))</f>
        <v/>
      </c>
      <c r="AG228" s="40">
        <f>INDEX(Inputs_prices!$X$5:$AA$16,$G228,MATCH(AG$4,Inputs_prices!$X$4:$AA$4,0))</f>
        <v/>
      </c>
      <c r="AH228" s="40">
        <f>INDEX(Inputs_prices!$X$5:$AA$16,$G228,MATCH(AH$4,Inputs_prices!$X$4:$AA$4,0))</f>
        <v/>
      </c>
      <c r="AI228" s="40">
        <f>$D228*$F228+IF($D228*(1-$F228)&gt;=0,MAX($D228*(1-$F228),($E228-AI215+$D228*(1-$F228))*(1-$F228)),($E228-AI215+$D228*(1-$F228))*(1-$F228))</f>
        <v/>
      </c>
      <c r="AJ228" s="40">
        <f>$D228*$F228+IF($D228*(1-$F228)&gt;=0,MAX($D228*(1-$F228),($E228-AJ215+$D228*(1-$F228))*(1-$F228)),($E228-AJ215+$D228*(1-$F228))*(1-$F228))</f>
        <v/>
      </c>
      <c r="AK228" s="40">
        <f>$D228*$F228+IF($D228*(1-$F228)&gt;=0,MAX($D228*(1-$F228),($E228-AK215+$D228*(1-$F228))*(1-$F228)),($E228-AK215+$D228*(1-$F228))*(1-$F228))</f>
        <v/>
      </c>
      <c r="AL228" s="40">
        <f>$D228*$F228+IF($D228*(1-$F228)&gt;=0,MAX($D228*(1-$F228),($E228-AL215+$D228*(1-$F228))*(1-$F228)),($E228-AL215+$D228*(1-$F228))*(1-$F228))</f>
        <v/>
      </c>
      <c r="AM228" s="40">
        <f>$D228*$F228+IF($D228*(1-$F228)&gt;=0,MAX($D228*(1-$F228),($E228-AM215+$D228*(1-$F228))*(1-$F228)),($E228-AM215+$D228*(1-$F228))*(1-$F228))</f>
        <v/>
      </c>
      <c r="AN228" s="40">
        <f>$D228*$F228+IF($D228*(1-$F228)&gt;=0,MAX($D228*(1-$F228),($E228-AN215+$D228*(1-$F228))*(1-$F228)),($E228-AN215+$D228*(1-$F228))*(1-$F228))</f>
        <v/>
      </c>
      <c r="AO228" s="40">
        <f>$D228*$F228+IF($D228*(1-$F228)&gt;=0,MAX($D228*(1-$F228),($E228-AO215+$D228*(1-$F228))*(1-$F228)),($E228-AO215+$D228*(1-$F228))*(1-$F228))</f>
        <v/>
      </c>
      <c r="AP228" s="40">
        <f>$D228*$F228+IF($D228*(1-$F228)&gt;=0,MAX($D228*(1-$F228),($E228-AP215+$D228*(1-$F228))*(1-$F228)),($E228-AP215+$D228*(1-$F228))*(1-$F228))</f>
        <v/>
      </c>
      <c r="AQ228" s="40">
        <f>$D228*$F228+IF($D228*(1-$F228)&gt;=0,MAX($D228*(1-$F228),($E228-AQ215+$D228*(1-$F228))*(1-$F228)),($E228-AQ215+$D228*(1-$F228))*(1-$F228))</f>
        <v/>
      </c>
      <c r="AR228" s="40">
        <f>$D228*$F228+IF($D228*(1-$F228)&gt;=0,MAX($D228*(1-$F228),($E228-AR215+$D228*(1-$F228))*(1-$F228)),($E228-AR215+$D228*(1-$F228))*(1-$F228))</f>
        <v/>
      </c>
      <c r="AS228" s="40">
        <f>$D228*$F228+IF($D228*(1-$F228)&gt;=0,MAX($D228*(1-$F228),($E228-AS215+$D228*(1-$F228))*(1-$F228)),($E228-AS215+$D228*(1-$F228))*(1-$F228))</f>
        <v/>
      </c>
      <c r="AT228" s="40">
        <f>$D228*$F228+IF($D228*(1-$F228)&gt;=0,MAX($D228*(1-$F228),($E228-AT215+$D228*(1-$F228))*(1-$F228)),($E228-AT215+$D228*(1-$F228))*(1-$F228))</f>
        <v/>
      </c>
      <c r="AU228" s="40">
        <f>$D228*$F228+IF($D228*(1-$F228)&gt;=0,MAX($D228*(1-$F228),($E228-AU215+$D228*(1-$F228))*(1-$F228)),($E228-AU215+$D228*(1-$F228))*(1-$F228))</f>
        <v/>
      </c>
      <c r="AV228" s="40">
        <f>$D228*$F228+IF($D228*(1-$F228)&gt;=0,MAX($D228*(1-$F228),($E228-AV215+$D228*(1-$F228))*(1-$F228)),($E228-AV215+$D228*(1-$F228))*(1-$F228))</f>
        <v/>
      </c>
      <c r="AW228" s="40">
        <f>$D228*$F228+IF($D228*(1-$F228)&gt;=0,MAX($D228*(1-$F228),($E228-AW215+$D228*(1-$F228))*(1-$F228)),($E228-AW215+$D228*(1-$F228))*(1-$F228))</f>
        <v/>
      </c>
      <c r="AX228" s="42">
        <f>OTHERTAX(AX$4,Settings!$C$10,IFERROR(INDEX(Inputs_prices!$X$5:$AA$16,$G228,MATCH(AX$4,Inputs_prices!$X$4:$AA$4,0)),0),$D228,$E228,AX215,$F228)</f>
        <v/>
      </c>
    </row>
    <row r="229" hidden="1" outlineLevel="1">
      <c r="A229" s="5" t="inlineStr">
        <is>
          <t>txo</t>
        </is>
      </c>
      <c r="B229" s="5" t="inlineStr">
        <is>
          <t>oop</t>
        </is>
      </c>
      <c r="C229" s="5" t="inlineStr">
        <is>
          <t>all</t>
        </is>
      </c>
      <c r="D229" s="40">
        <f>INDEX(Inputs_prices!$S$5:$S$16,MATCH($B229&amp;"."&amp;$C229,Inputs_prices!$A$5:$A$16,0))</f>
        <v/>
      </c>
      <c r="E229" s="40">
        <f>INDEX(Inputs_prices!$R$5:$R$16,MATCH($B229&amp;"."&amp;$C229,Inputs_prices!$A$5:$A$16,0))</f>
        <v/>
      </c>
      <c r="F229" s="40">
        <f>INDEX(Inputs_prices!$K$5:$K$16,MATCH($B229&amp;"."&amp;$C229,Inputs_prices!$A$5:$A$16,0))</f>
        <v/>
      </c>
      <c r="G229" s="40">
        <f>INDEX(Inputs_prices!$E$5:$E$16,MATCH($B229&amp;"."&amp;$C229,Inputs_prices!$A$5:$A$16,0))</f>
        <v/>
      </c>
      <c r="H229" s="5">
        <f>INDEX(Variables!$B$5:$B$105,MATCH($A229,Variables!$A$5:$A$105,0))&amp;IF($C229="",""," | "&amp;INDEX(Mapping!$B$5:$B$26,MATCH($C229,Mapping!$A$5:$A$26,0))&amp;" | "&amp;INDEX(Mapping!$B$30:$B$41,MATCH($B229,Mapping!$A$30:$A$41,0)))</f>
        <v/>
      </c>
      <c r="I229" s="5">
        <f>INDEX(Variables!$C$5:$C$105,MATCH($A229,Variables!$A$5:$A$105,0))</f>
        <v/>
      </c>
      <c r="J229" s="5">
        <f>INDEX(Variables!$E$5:$E$105,MATCH($A229,Variables!$A$5:$A$105,0))</f>
        <v/>
      </c>
      <c r="K229" s="25">
        <f>LOWER(Settings!$C$4)&amp;".mit."&amp;$A229&amp;IF($C229="","","."&amp;$C229&amp;"."&amp;$B229)&amp;IF(INDEX(Variables!$D$5:$D$105,MATCH($A229,Variables!$A$5:$A$105,0))="","","."&amp;INDEX(Variables!$D$5:$D$105,MATCH($A229,Variables!$A$5:$A$105,0)))&amp;"."&amp;K$5</f>
        <v/>
      </c>
      <c r="L229" s="41">
        <f>INDEX(Inputs_prices!$X$5:$AA$16,$G229,MATCH(L$4,Inputs_prices!$X$4:$AA$4,0))</f>
        <v/>
      </c>
      <c r="M229" s="40">
        <f>INDEX(Inputs_prices!$X$5:$AA$16,$G229,MATCH(M$4,Inputs_prices!$X$4:$AA$4,0))</f>
        <v/>
      </c>
      <c r="N229" s="40">
        <f>INDEX(Inputs_prices!$X$5:$AA$16,$G229,MATCH(N$4,Inputs_prices!$X$4:$AA$4,0))</f>
        <v/>
      </c>
      <c r="O229" s="40">
        <f>$D229*$F229+IF($D229*(1-$F229)&gt;=0,MAX($D229*(1-$F229),($E229-O216+$D229*(1-$F229))*(1-$F229)),($E229-O216+$D229*(1-$F229))*(1-$F229))</f>
        <v/>
      </c>
      <c r="P229" s="40">
        <f>$D229*$F229+IF($D229*(1-$F229)&gt;=0,MAX($D229*(1-$F229),($E229-P216+$D229*(1-$F229))*(1-$F229)),($E229-P216+$D229*(1-$F229))*(1-$F229))</f>
        <v/>
      </c>
      <c r="Q229" s="40">
        <f>$D229*$F229+IF($D229*(1-$F229)&gt;=0,MAX($D229*(1-$F229),($E229-Q216+$D229*(1-$F229))*(1-$F229)),($E229-Q216+$D229*(1-$F229))*(1-$F229))</f>
        <v/>
      </c>
      <c r="R229" s="40">
        <f>$D229*$F229+IF($D229*(1-$F229)&gt;=0,MAX($D229*(1-$F229),($E229-R216+$D229*(1-$F229))*(1-$F229)),($E229-R216+$D229*(1-$F229))*(1-$F229))</f>
        <v/>
      </c>
      <c r="S229" s="40">
        <f>$D229*$F229+IF($D229*(1-$F229)&gt;=0,MAX($D229*(1-$F229),($E229-S216+$D229*(1-$F229))*(1-$F229)),($E229-S216+$D229*(1-$F229))*(1-$F229))</f>
        <v/>
      </c>
      <c r="T229" s="40">
        <f>$D229*$F229+IF($D229*(1-$F229)&gt;=0,MAX($D229*(1-$F229),($E229-T216+$D229*(1-$F229))*(1-$F229)),($E229-T216+$D229*(1-$F229))*(1-$F229))</f>
        <v/>
      </c>
      <c r="U229" s="40">
        <f>$D229*$F229+IF($D229*(1-$F229)&gt;=0,MAX($D229*(1-$F229),($E229-U216+$D229*(1-$F229))*(1-$F229)),($E229-U216+$D229*(1-$F229))*(1-$F229))</f>
        <v/>
      </c>
      <c r="V229" s="40">
        <f>$D229*$F229+IF($D229*(1-$F229)&gt;=0,MAX($D229*(1-$F229),($E229-V216+$D229*(1-$F229))*(1-$F229)),($E229-V216+$D229*(1-$F229))*(1-$F229))</f>
        <v/>
      </c>
      <c r="W229" s="40">
        <f>$D229*$F229+IF($D229*(1-$F229)&gt;=0,MAX($D229*(1-$F229),($E229-W216+$D229*(1-$F229))*(1-$F229)),($E229-W216+$D229*(1-$F229))*(1-$F229))</f>
        <v/>
      </c>
      <c r="X229" s="40">
        <f>$D229*$F229+IF($D229*(1-$F229)&gt;=0,MAX($D229*(1-$F229),($E229-X216+$D229*(1-$F229))*(1-$F229)),($E229-X216+$D229*(1-$F229))*(1-$F229))</f>
        <v/>
      </c>
      <c r="Y229" s="40">
        <f>$D229*$F229+IF($D229*(1-$F229)&gt;=0,MAX($D229*(1-$F229),($E229-Y216+$D229*(1-$F229))*(1-$F229)),($E229-Y216+$D229*(1-$F229))*(1-$F229))</f>
        <v/>
      </c>
      <c r="Z229" s="40">
        <f>$D229*$F229+IF($D229*(1-$F229)&gt;=0,MAX($D229*(1-$F229),($E229-Z216+$D229*(1-$F229))*(1-$F229)),($E229-Z216+$D229*(1-$F229))*(1-$F229))</f>
        <v/>
      </c>
      <c r="AA229" s="40">
        <f>$D229*$F229+IF($D229*(1-$F229)&gt;=0,MAX($D229*(1-$F229),($E229-AA216+$D229*(1-$F229))*(1-$F229)),($E229-AA216+$D229*(1-$F229))*(1-$F229))</f>
        <v/>
      </c>
      <c r="AB229" s="40">
        <f>$D229*$F229+IF($D229*(1-$F229)&gt;=0,MAX($D229*(1-$F229),($E229-AB216+$D229*(1-$F229))*(1-$F229)),($E229-AB216+$D229*(1-$F229))*(1-$F229))</f>
        <v/>
      </c>
      <c r="AC229" s="40">
        <f>$D229*$F229+IF($D229*(1-$F229)&gt;=0,MAX($D229*(1-$F229),($E229-AC216+$D229*(1-$F229))*(1-$F229)),($E229-AC216+$D229*(1-$F229))*(1-$F229))</f>
        <v/>
      </c>
      <c r="AD229" s="42">
        <f>OTHERTAX(AD$4,Settings!$C$10,IFERROR(INDEX(Inputs_prices!$X$5:$AA$16,$G229,MATCH(AD$4,Inputs_prices!$X$4:$AA$4,0)),0),$D229,$E229,AD216,$F229)</f>
        <v/>
      </c>
      <c r="AE229" s="25">
        <f>LOWER(Settings!$C$4)&amp;".mit."&amp;$A229&amp;IF($C229="","","."&amp;$C229&amp;"."&amp;$B229)&amp;IF(INDEX(Variables!$D$5:$D$105,MATCH($A229,Variables!$A$5:$A$105,0))="","","."&amp;INDEX(Variables!$D$5:$D$105,MATCH($A229,Variables!$A$5:$A$105,0)))&amp;"."&amp;AE$5</f>
        <v/>
      </c>
      <c r="AF229" s="41">
        <f>INDEX(Inputs_prices!$X$5:$AA$16,$G229,MATCH(AF$4,Inputs_prices!$X$4:$AA$4,0))</f>
        <v/>
      </c>
      <c r="AG229" s="40">
        <f>INDEX(Inputs_prices!$X$5:$AA$16,$G229,MATCH(AG$4,Inputs_prices!$X$4:$AA$4,0))</f>
        <v/>
      </c>
      <c r="AH229" s="40">
        <f>INDEX(Inputs_prices!$X$5:$AA$16,$G229,MATCH(AH$4,Inputs_prices!$X$4:$AA$4,0))</f>
        <v/>
      </c>
      <c r="AI229" s="40">
        <f>$D229*$F229+IF($D229*(1-$F229)&gt;=0,MAX($D229*(1-$F229),($E229-AI216+$D229*(1-$F229))*(1-$F229)),($E229-AI216+$D229*(1-$F229))*(1-$F229))</f>
        <v/>
      </c>
      <c r="AJ229" s="40">
        <f>$D229*$F229+IF($D229*(1-$F229)&gt;=0,MAX($D229*(1-$F229),($E229-AJ216+$D229*(1-$F229))*(1-$F229)),($E229-AJ216+$D229*(1-$F229))*(1-$F229))</f>
        <v/>
      </c>
      <c r="AK229" s="40">
        <f>$D229*$F229+IF($D229*(1-$F229)&gt;=0,MAX($D229*(1-$F229),($E229-AK216+$D229*(1-$F229))*(1-$F229)),($E229-AK216+$D229*(1-$F229))*(1-$F229))</f>
        <v/>
      </c>
      <c r="AL229" s="40">
        <f>$D229*$F229+IF($D229*(1-$F229)&gt;=0,MAX($D229*(1-$F229),($E229-AL216+$D229*(1-$F229))*(1-$F229)),($E229-AL216+$D229*(1-$F229))*(1-$F229))</f>
        <v/>
      </c>
      <c r="AM229" s="40">
        <f>$D229*$F229+IF($D229*(1-$F229)&gt;=0,MAX($D229*(1-$F229),($E229-AM216+$D229*(1-$F229))*(1-$F229)),($E229-AM216+$D229*(1-$F229))*(1-$F229))</f>
        <v/>
      </c>
      <c r="AN229" s="40">
        <f>$D229*$F229+IF($D229*(1-$F229)&gt;=0,MAX($D229*(1-$F229),($E229-AN216+$D229*(1-$F229))*(1-$F229)),($E229-AN216+$D229*(1-$F229))*(1-$F229))</f>
        <v/>
      </c>
      <c r="AO229" s="40">
        <f>$D229*$F229+IF($D229*(1-$F229)&gt;=0,MAX($D229*(1-$F229),($E229-AO216+$D229*(1-$F229))*(1-$F229)),($E229-AO216+$D229*(1-$F229))*(1-$F229))</f>
        <v/>
      </c>
      <c r="AP229" s="40">
        <f>$D229*$F229+IF($D229*(1-$F229)&gt;=0,MAX($D229*(1-$F229),($E229-AP216+$D229*(1-$F229))*(1-$F229)),($E229-AP216+$D229*(1-$F229))*(1-$F229))</f>
        <v/>
      </c>
      <c r="AQ229" s="40">
        <f>$D229*$F229+IF($D229*(1-$F229)&gt;=0,MAX($D229*(1-$F229),($E229-AQ216+$D229*(1-$F229))*(1-$F229)),($E229-AQ216+$D229*(1-$F229))*(1-$F229))</f>
        <v/>
      </c>
      <c r="AR229" s="40">
        <f>$D229*$F229+IF($D229*(1-$F229)&gt;=0,MAX($D229*(1-$F229),($E229-AR216+$D229*(1-$F229))*(1-$F229)),($E229-AR216+$D229*(1-$F229))*(1-$F229))</f>
        <v/>
      </c>
      <c r="AS229" s="40">
        <f>$D229*$F229+IF($D229*(1-$F229)&gt;=0,MAX($D229*(1-$F229),($E229-AS216+$D229*(1-$F229))*(1-$F229)),($E229-AS216+$D229*(1-$F229))*(1-$F229))</f>
        <v/>
      </c>
      <c r="AT229" s="40">
        <f>$D229*$F229+IF($D229*(1-$F229)&gt;=0,MAX($D229*(1-$F229),($E229-AT216+$D229*(1-$F229))*(1-$F229)),($E229-AT216+$D229*(1-$F229))*(1-$F229))</f>
        <v/>
      </c>
      <c r="AU229" s="40">
        <f>$D229*$F229+IF($D229*(1-$F229)&gt;=0,MAX($D229*(1-$F229),($E229-AU216+$D229*(1-$F229))*(1-$F229)),($E229-AU216+$D229*(1-$F229))*(1-$F229))</f>
        <v/>
      </c>
      <c r="AV229" s="40">
        <f>$D229*$F229+IF($D229*(1-$F229)&gt;=0,MAX($D229*(1-$F229),($E229-AV216+$D229*(1-$F229))*(1-$F229)),($E229-AV216+$D229*(1-$F229))*(1-$F229))</f>
        <v/>
      </c>
      <c r="AW229" s="40">
        <f>$D229*$F229+IF($D229*(1-$F229)&gt;=0,MAX($D229*(1-$F229),($E229-AW216+$D229*(1-$F229))*(1-$F229)),($E229-AW216+$D229*(1-$F229))*(1-$F229))</f>
        <v/>
      </c>
      <c r="AX229" s="42">
        <f>OTHERTAX(AX$4,Settings!$C$10,IFERROR(INDEX(Inputs_prices!$X$5:$AA$16,$G229,MATCH(AX$4,Inputs_prices!$X$4:$AA$4,0)),0),$D229,$E229,AX216,$F229)</f>
        <v/>
      </c>
    </row>
    <row r="230" hidden="1" outlineLevel="1">
      <c r="A230" s="5" t="inlineStr">
        <is>
          <t>txo</t>
        </is>
      </c>
      <c r="B230" s="5" t="inlineStr">
        <is>
          <t>bio</t>
        </is>
      </c>
      <c r="C230" s="5" t="inlineStr">
        <is>
          <t>all</t>
        </is>
      </c>
      <c r="D230" s="40">
        <f>INDEX(Inputs_prices!$S$5:$S$16,MATCH($B230&amp;"."&amp;$C230,Inputs_prices!$A$5:$A$16,0))</f>
        <v/>
      </c>
      <c r="E230" s="40">
        <f>INDEX(Inputs_prices!$R$5:$R$16,MATCH($B230&amp;"."&amp;$C230,Inputs_prices!$A$5:$A$16,0))</f>
        <v/>
      </c>
      <c r="F230" s="40">
        <f>INDEX(Inputs_prices!$K$5:$K$16,MATCH($B230&amp;"."&amp;$C230,Inputs_prices!$A$5:$A$16,0))</f>
        <v/>
      </c>
      <c r="G230" s="40">
        <f>INDEX(Inputs_prices!$E$5:$E$16,MATCH($B230&amp;"."&amp;$C230,Inputs_prices!$A$5:$A$16,0))</f>
        <v/>
      </c>
      <c r="H230" s="5">
        <f>INDEX(Variables!$B$5:$B$105,MATCH($A230,Variables!$A$5:$A$105,0))&amp;IF($C230="",""," | "&amp;INDEX(Mapping!$B$5:$B$26,MATCH($C230,Mapping!$A$5:$A$26,0))&amp;" | "&amp;INDEX(Mapping!$B$30:$B$41,MATCH($B230,Mapping!$A$30:$A$41,0)))</f>
        <v/>
      </c>
      <c r="I230" s="5">
        <f>INDEX(Variables!$C$5:$C$105,MATCH($A230,Variables!$A$5:$A$105,0))</f>
        <v/>
      </c>
      <c r="J230" s="5">
        <f>INDEX(Variables!$E$5:$E$105,MATCH($A230,Variables!$A$5:$A$105,0))</f>
        <v/>
      </c>
      <c r="K230" s="25">
        <f>LOWER(Settings!$C$4)&amp;".mit."&amp;$A230&amp;IF($C230="","","."&amp;$C230&amp;"."&amp;$B230)&amp;IF(INDEX(Variables!$D$5:$D$105,MATCH($A230,Variables!$A$5:$A$105,0))="","","."&amp;INDEX(Variables!$D$5:$D$105,MATCH($A230,Variables!$A$5:$A$105,0)))&amp;"."&amp;K$5</f>
        <v/>
      </c>
      <c r="L230" s="41">
        <f>INDEX(Inputs_prices!$X$5:$AA$16,$G230,MATCH(L$4,Inputs_prices!$X$4:$AA$4,0))</f>
        <v/>
      </c>
      <c r="M230" s="40">
        <f>INDEX(Inputs_prices!$X$5:$AA$16,$G230,MATCH(M$4,Inputs_prices!$X$4:$AA$4,0))</f>
        <v/>
      </c>
      <c r="N230" s="40">
        <f>INDEX(Inputs_prices!$X$5:$AA$16,$G230,MATCH(N$4,Inputs_prices!$X$4:$AA$4,0))</f>
        <v/>
      </c>
      <c r="O230" s="40">
        <f>$D230*$F230+IF($D230*(1-$F230)&gt;=0,MAX($D230*(1-$F230),($E230-O217+$D230*(1-$F230))*(1-$F230)),($E230-O217+$D230*(1-$F230))*(1-$F230))</f>
        <v/>
      </c>
      <c r="P230" s="40">
        <f>$D230*$F230+IF($D230*(1-$F230)&gt;=0,MAX($D230*(1-$F230),($E230-P217+$D230*(1-$F230))*(1-$F230)),($E230-P217+$D230*(1-$F230))*(1-$F230))</f>
        <v/>
      </c>
      <c r="Q230" s="40">
        <f>$D230*$F230+IF($D230*(1-$F230)&gt;=0,MAX($D230*(1-$F230),($E230-Q217+$D230*(1-$F230))*(1-$F230)),($E230-Q217+$D230*(1-$F230))*(1-$F230))</f>
        <v/>
      </c>
      <c r="R230" s="40">
        <f>$D230*$F230+IF($D230*(1-$F230)&gt;=0,MAX($D230*(1-$F230),($E230-R217+$D230*(1-$F230))*(1-$F230)),($E230-R217+$D230*(1-$F230))*(1-$F230))</f>
        <v/>
      </c>
      <c r="S230" s="40">
        <f>$D230*$F230+IF($D230*(1-$F230)&gt;=0,MAX($D230*(1-$F230),($E230-S217+$D230*(1-$F230))*(1-$F230)),($E230-S217+$D230*(1-$F230))*(1-$F230))</f>
        <v/>
      </c>
      <c r="T230" s="40">
        <f>$D230*$F230+IF($D230*(1-$F230)&gt;=0,MAX($D230*(1-$F230),($E230-T217+$D230*(1-$F230))*(1-$F230)),($E230-T217+$D230*(1-$F230))*(1-$F230))</f>
        <v/>
      </c>
      <c r="U230" s="40">
        <f>$D230*$F230+IF($D230*(1-$F230)&gt;=0,MAX($D230*(1-$F230),($E230-U217+$D230*(1-$F230))*(1-$F230)),($E230-U217+$D230*(1-$F230))*(1-$F230))</f>
        <v/>
      </c>
      <c r="V230" s="40">
        <f>$D230*$F230+IF($D230*(1-$F230)&gt;=0,MAX($D230*(1-$F230),($E230-V217+$D230*(1-$F230))*(1-$F230)),($E230-V217+$D230*(1-$F230))*(1-$F230))</f>
        <v/>
      </c>
      <c r="W230" s="40">
        <f>$D230*$F230+IF($D230*(1-$F230)&gt;=0,MAX($D230*(1-$F230),($E230-W217+$D230*(1-$F230))*(1-$F230)),($E230-W217+$D230*(1-$F230))*(1-$F230))</f>
        <v/>
      </c>
      <c r="X230" s="40">
        <f>$D230*$F230+IF($D230*(1-$F230)&gt;=0,MAX($D230*(1-$F230),($E230-X217+$D230*(1-$F230))*(1-$F230)),($E230-X217+$D230*(1-$F230))*(1-$F230))</f>
        <v/>
      </c>
      <c r="Y230" s="40">
        <f>$D230*$F230+IF($D230*(1-$F230)&gt;=0,MAX($D230*(1-$F230),($E230-Y217+$D230*(1-$F230))*(1-$F230)),($E230-Y217+$D230*(1-$F230))*(1-$F230))</f>
        <v/>
      </c>
      <c r="Z230" s="40">
        <f>$D230*$F230+IF($D230*(1-$F230)&gt;=0,MAX($D230*(1-$F230),($E230-Z217+$D230*(1-$F230))*(1-$F230)),($E230-Z217+$D230*(1-$F230))*(1-$F230))</f>
        <v/>
      </c>
      <c r="AA230" s="40">
        <f>$D230*$F230+IF($D230*(1-$F230)&gt;=0,MAX($D230*(1-$F230),($E230-AA217+$D230*(1-$F230))*(1-$F230)),($E230-AA217+$D230*(1-$F230))*(1-$F230))</f>
        <v/>
      </c>
      <c r="AB230" s="40">
        <f>$D230*$F230+IF($D230*(1-$F230)&gt;=0,MAX($D230*(1-$F230),($E230-AB217+$D230*(1-$F230))*(1-$F230)),($E230-AB217+$D230*(1-$F230))*(1-$F230))</f>
        <v/>
      </c>
      <c r="AC230" s="40">
        <f>$D230*$F230+IF($D230*(1-$F230)&gt;=0,MAX($D230*(1-$F230),($E230-AC217+$D230*(1-$F230))*(1-$F230)),($E230-AC217+$D230*(1-$F230))*(1-$F230))</f>
        <v/>
      </c>
      <c r="AD230" s="42">
        <f>OTHERTAX(AD$4,Settings!$C$10,IFERROR(INDEX(Inputs_prices!$X$5:$AA$16,$G230,MATCH(AD$4,Inputs_prices!$X$4:$AA$4,0)),0),$D230,$E230,AD217,$F230)</f>
        <v/>
      </c>
      <c r="AE230" s="25">
        <f>LOWER(Settings!$C$4)&amp;".mit."&amp;$A230&amp;IF($C230="","","."&amp;$C230&amp;"."&amp;$B230)&amp;IF(INDEX(Variables!$D$5:$D$105,MATCH($A230,Variables!$A$5:$A$105,0))="","","."&amp;INDEX(Variables!$D$5:$D$105,MATCH($A230,Variables!$A$5:$A$105,0)))&amp;"."&amp;AE$5</f>
        <v/>
      </c>
      <c r="AF230" s="41">
        <f>INDEX(Inputs_prices!$X$5:$AA$16,$G230,MATCH(AF$4,Inputs_prices!$X$4:$AA$4,0))</f>
        <v/>
      </c>
      <c r="AG230" s="40">
        <f>INDEX(Inputs_prices!$X$5:$AA$16,$G230,MATCH(AG$4,Inputs_prices!$X$4:$AA$4,0))</f>
        <v/>
      </c>
      <c r="AH230" s="40">
        <f>INDEX(Inputs_prices!$X$5:$AA$16,$G230,MATCH(AH$4,Inputs_prices!$X$4:$AA$4,0))</f>
        <v/>
      </c>
      <c r="AI230" s="40">
        <f>$D230*$F230+IF($D230*(1-$F230)&gt;=0,MAX($D230*(1-$F230),($E230-AI217+$D230*(1-$F230))*(1-$F230)),($E230-AI217+$D230*(1-$F230))*(1-$F230))</f>
        <v/>
      </c>
      <c r="AJ230" s="40">
        <f>$D230*$F230+IF($D230*(1-$F230)&gt;=0,MAX($D230*(1-$F230),($E230-AJ217+$D230*(1-$F230))*(1-$F230)),($E230-AJ217+$D230*(1-$F230))*(1-$F230))</f>
        <v/>
      </c>
      <c r="AK230" s="40">
        <f>$D230*$F230+IF($D230*(1-$F230)&gt;=0,MAX($D230*(1-$F230),($E230-AK217+$D230*(1-$F230))*(1-$F230)),($E230-AK217+$D230*(1-$F230))*(1-$F230))</f>
        <v/>
      </c>
      <c r="AL230" s="40">
        <f>$D230*$F230+IF($D230*(1-$F230)&gt;=0,MAX($D230*(1-$F230),($E230-AL217+$D230*(1-$F230))*(1-$F230)),($E230-AL217+$D230*(1-$F230))*(1-$F230))</f>
        <v/>
      </c>
      <c r="AM230" s="40">
        <f>$D230*$F230+IF($D230*(1-$F230)&gt;=0,MAX($D230*(1-$F230),($E230-AM217+$D230*(1-$F230))*(1-$F230)),($E230-AM217+$D230*(1-$F230))*(1-$F230))</f>
        <v/>
      </c>
      <c r="AN230" s="40">
        <f>$D230*$F230+IF($D230*(1-$F230)&gt;=0,MAX($D230*(1-$F230),($E230-AN217+$D230*(1-$F230))*(1-$F230)),($E230-AN217+$D230*(1-$F230))*(1-$F230))</f>
        <v/>
      </c>
      <c r="AO230" s="40">
        <f>$D230*$F230+IF($D230*(1-$F230)&gt;=0,MAX($D230*(1-$F230),($E230-AO217+$D230*(1-$F230))*(1-$F230)),($E230-AO217+$D230*(1-$F230))*(1-$F230))</f>
        <v/>
      </c>
      <c r="AP230" s="40">
        <f>$D230*$F230+IF($D230*(1-$F230)&gt;=0,MAX($D230*(1-$F230),($E230-AP217+$D230*(1-$F230))*(1-$F230)),($E230-AP217+$D230*(1-$F230))*(1-$F230))</f>
        <v/>
      </c>
      <c r="AQ230" s="40">
        <f>$D230*$F230+IF($D230*(1-$F230)&gt;=0,MAX($D230*(1-$F230),($E230-AQ217+$D230*(1-$F230))*(1-$F230)),($E230-AQ217+$D230*(1-$F230))*(1-$F230))</f>
        <v/>
      </c>
      <c r="AR230" s="40">
        <f>$D230*$F230+IF($D230*(1-$F230)&gt;=0,MAX($D230*(1-$F230),($E230-AR217+$D230*(1-$F230))*(1-$F230)),($E230-AR217+$D230*(1-$F230))*(1-$F230))</f>
        <v/>
      </c>
      <c r="AS230" s="40">
        <f>$D230*$F230+IF($D230*(1-$F230)&gt;=0,MAX($D230*(1-$F230),($E230-AS217+$D230*(1-$F230))*(1-$F230)),($E230-AS217+$D230*(1-$F230))*(1-$F230))</f>
        <v/>
      </c>
      <c r="AT230" s="40">
        <f>$D230*$F230+IF($D230*(1-$F230)&gt;=0,MAX($D230*(1-$F230),($E230-AT217+$D230*(1-$F230))*(1-$F230)),($E230-AT217+$D230*(1-$F230))*(1-$F230))</f>
        <v/>
      </c>
      <c r="AU230" s="40">
        <f>$D230*$F230+IF($D230*(1-$F230)&gt;=0,MAX($D230*(1-$F230),($E230-AU217+$D230*(1-$F230))*(1-$F230)),($E230-AU217+$D230*(1-$F230))*(1-$F230))</f>
        <v/>
      </c>
      <c r="AV230" s="40">
        <f>$D230*$F230+IF($D230*(1-$F230)&gt;=0,MAX($D230*(1-$F230),($E230-AV217+$D230*(1-$F230))*(1-$F230)),($E230-AV217+$D230*(1-$F230))*(1-$F230))</f>
        <v/>
      </c>
      <c r="AW230" s="40">
        <f>$D230*$F230+IF($D230*(1-$F230)&gt;=0,MAX($D230*(1-$F230),($E230-AW217+$D230*(1-$F230))*(1-$F230)),($E230-AW217+$D230*(1-$F230))*(1-$F230))</f>
        <v/>
      </c>
      <c r="AX230" s="42">
        <f>OTHERTAX(AX$4,Settings!$C$10,IFERROR(INDEX(Inputs_prices!$X$5:$AA$16,$G230,MATCH(AX$4,Inputs_prices!$X$4:$AA$4,0)),0),$D230,$E230,AX217,$F230)</f>
        <v/>
      </c>
    </row>
    <row r="231" hidden="1" outlineLevel="1"/>
    <row r="232">
      <c r="A232" s="5" t="inlineStr">
        <is>
          <t>rpb</t>
        </is>
      </c>
      <c r="B232" s="5" t="inlineStr">
        <is>
          <t>coa</t>
        </is>
      </c>
      <c r="C232" s="5" t="inlineStr">
        <is>
          <t>pow</t>
        </is>
      </c>
      <c r="D232" s="40">
        <f>INDEX(Inputs_prices!$Q$5:$Q$16,MATCH($B232&amp;"."&amp;$C232,Inputs_prices!$A$5:$A$16,0))</f>
        <v/>
      </c>
      <c r="E232" s="39" t="n"/>
      <c r="F232" s="39" t="n"/>
      <c r="G232" s="39" t="n"/>
      <c r="H232" s="5">
        <f>INDEX(Variables!$B$5:$B$105,MATCH($A232,Variables!$A$5:$A$105,0))&amp;IF($C232="",""," | "&amp;INDEX(Mapping!$B$5:$B$26,MATCH($C232,Mapping!$A$5:$A$26,0))&amp;" | "&amp;INDEX(Mapping!$B$30:$B$41,MATCH($B232,Mapping!$A$30:$A$41,0)))</f>
        <v/>
      </c>
      <c r="I232" s="5">
        <f>INDEX(Variables!$C$5:$C$105,MATCH($A232,Variables!$A$5:$A$105,0))</f>
        <v/>
      </c>
      <c r="J232" s="5">
        <f>INDEX(Variables!$E$5:$E$105,MATCH($A232,Variables!$A$5:$A$105,0))</f>
        <v/>
      </c>
      <c r="K232" s="25">
        <f>LOWER(Settings!$C$4)&amp;".mit."&amp;$A232&amp;IF($C232="","","."&amp;$C232&amp;"."&amp;$B232)&amp;IF(INDEX(Variables!$D$5:$D$105,MATCH($A232,Variables!$A$5:$A$105,0))="","","."&amp;INDEX(Variables!$D$5:$D$105,MATCH($A232,Variables!$A$5:$A$105,0)))&amp;"."&amp;K$5</f>
        <v/>
      </c>
      <c r="L232" s="41">
        <f>(L206+L219)*(1+$D232)</f>
        <v/>
      </c>
      <c r="M232" s="40">
        <f>(M206+M219)*(1+$D232)</f>
        <v/>
      </c>
      <c r="N232" s="40">
        <f>(N206+N219)*(1+$D232)</f>
        <v/>
      </c>
      <c r="O232" s="40">
        <f>(O206+O219)*(1+$D232)</f>
        <v/>
      </c>
      <c r="P232" s="40">
        <f>(P206+P219)*(1+$D232)</f>
        <v/>
      </c>
      <c r="Q232" s="40">
        <f>(Q206+Q219)*(1+$D232)</f>
        <v/>
      </c>
      <c r="R232" s="40">
        <f>(R206+R219)*(1+$D232)</f>
        <v/>
      </c>
      <c r="S232" s="40">
        <f>(S206+S219)*(1+$D232)</f>
        <v/>
      </c>
      <c r="T232" s="40">
        <f>(T206+T219)*(1+$D232)</f>
        <v/>
      </c>
      <c r="U232" s="40">
        <f>(U206+U219)*(1+$D232)</f>
        <v/>
      </c>
      <c r="V232" s="40">
        <f>(V206+V219)*(1+$D232)</f>
        <v/>
      </c>
      <c r="W232" s="40">
        <f>(W206+W219)*(1+$D232)</f>
        <v/>
      </c>
      <c r="X232" s="40">
        <f>(X206+X219)*(1+$D232)</f>
        <v/>
      </c>
      <c r="Y232" s="40">
        <f>(Y206+Y219)*(1+$D232)</f>
        <v/>
      </c>
      <c r="Z232" s="40">
        <f>(Z206+Z219)*(1+$D232)</f>
        <v/>
      </c>
      <c r="AA232" s="40">
        <f>(AA206+AA219)*(1+$D232)</f>
        <v/>
      </c>
      <c r="AB232" s="40">
        <f>(AB206+AB219)*(1+$D232)</f>
        <v/>
      </c>
      <c r="AC232" s="40">
        <f>(AC206+AC219)*(1+$D232)</f>
        <v/>
      </c>
      <c r="AD232" s="42">
        <f>RETAILPRICE(AD206,AD219,$D232)</f>
        <v/>
      </c>
      <c r="AE232" s="25">
        <f>LOWER(Settings!$C$4)&amp;".mit."&amp;$A232&amp;IF($C232="","","."&amp;$C232&amp;"."&amp;$B232)&amp;IF(INDEX(Variables!$D$5:$D$105,MATCH($A232,Variables!$A$5:$A$105,0))="","","."&amp;INDEX(Variables!$D$5:$D$105,MATCH($A232,Variables!$A$5:$A$105,0)))&amp;"."&amp;AE$5</f>
        <v/>
      </c>
      <c r="AF232" s="41">
        <f>(AF206+AF219)*(1+$D232)</f>
        <v/>
      </c>
      <c r="AG232" s="40">
        <f>(AG206+AG219)*(1+$D232)</f>
        <v/>
      </c>
      <c r="AH232" s="40">
        <f>(AH206+AH219)*(1+$D232)</f>
        <v/>
      </c>
      <c r="AI232" s="40">
        <f>(AI206+AI219)*(1+$D232)</f>
        <v/>
      </c>
      <c r="AJ232" s="40">
        <f>(AJ206+AJ219)*(1+$D232)</f>
        <v/>
      </c>
      <c r="AK232" s="40">
        <f>(AK206+AK219)*(1+$D232)</f>
        <v/>
      </c>
      <c r="AL232" s="40">
        <f>(AL206+AL219)*(1+$D232)</f>
        <v/>
      </c>
      <c r="AM232" s="40">
        <f>(AM206+AM219)*(1+$D232)</f>
        <v/>
      </c>
      <c r="AN232" s="40">
        <f>(AN206+AN219)*(1+$D232)</f>
        <v/>
      </c>
      <c r="AO232" s="40">
        <f>(AO206+AO219)*(1+$D232)</f>
        <v/>
      </c>
      <c r="AP232" s="40">
        <f>(AP206+AP219)*(1+$D232)</f>
        <v/>
      </c>
      <c r="AQ232" s="40">
        <f>(AQ206+AQ219)*(1+$D232)</f>
        <v/>
      </c>
      <c r="AR232" s="40">
        <f>(AR206+AR219)*(1+$D232)</f>
        <v/>
      </c>
      <c r="AS232" s="40">
        <f>(AS206+AS219)*(1+$D232)</f>
        <v/>
      </c>
      <c r="AT232" s="40">
        <f>(AT206+AT219)*(1+$D232)</f>
        <v/>
      </c>
      <c r="AU232" s="40">
        <f>(AU206+AU219)*(1+$D232)</f>
        <v/>
      </c>
      <c r="AV232" s="40">
        <f>(AV206+AV219)*(1+$D232)</f>
        <v/>
      </c>
      <c r="AW232" s="40">
        <f>(AW206+AW219)*(1+$D232)</f>
        <v/>
      </c>
      <c r="AX232" s="42">
        <f>RETAILPRICE(AX206,AX219,$D232)</f>
        <v/>
      </c>
    </row>
    <row r="233">
      <c r="A233" s="5" t="inlineStr">
        <is>
          <t>rpb</t>
        </is>
      </c>
      <c r="B233" s="5" t="inlineStr">
        <is>
          <t>coa</t>
        </is>
      </c>
      <c r="C233" s="5" t="inlineStr">
        <is>
          <t>res</t>
        </is>
      </c>
      <c r="D233" s="40">
        <f>INDEX(Inputs_prices!$Q$5:$Q$16,MATCH($B233&amp;"."&amp;$C233,Inputs_prices!$A$5:$A$16,0))</f>
        <v/>
      </c>
      <c r="E233" s="39" t="n"/>
      <c r="F233" s="39" t="n"/>
      <c r="G233" s="39" t="n"/>
      <c r="H233" s="5">
        <f>INDEX(Variables!$B$5:$B$105,MATCH($A233,Variables!$A$5:$A$105,0))&amp;IF($C233="",""," | "&amp;INDEX(Mapping!$B$5:$B$26,MATCH($C233,Mapping!$A$5:$A$26,0))&amp;" | "&amp;INDEX(Mapping!$B$30:$B$41,MATCH($B233,Mapping!$A$30:$A$41,0)))</f>
        <v/>
      </c>
      <c r="I233" s="5">
        <f>INDEX(Variables!$C$5:$C$105,MATCH($A233,Variables!$A$5:$A$105,0))</f>
        <v/>
      </c>
      <c r="J233" s="5">
        <f>INDEX(Variables!$E$5:$E$105,MATCH($A233,Variables!$A$5:$A$105,0))</f>
        <v/>
      </c>
      <c r="K233" s="25">
        <f>LOWER(Settings!$C$4)&amp;".mit."&amp;$A233&amp;IF($C233="","","."&amp;$C233&amp;"."&amp;$B233)&amp;IF(INDEX(Variables!$D$5:$D$105,MATCH($A233,Variables!$A$5:$A$105,0))="","","."&amp;INDEX(Variables!$D$5:$D$105,MATCH($A233,Variables!$A$5:$A$105,0)))&amp;"."&amp;K$5</f>
        <v/>
      </c>
      <c r="L233" s="41">
        <f>(L207+L220)*(1+$D233)</f>
        <v/>
      </c>
      <c r="M233" s="40">
        <f>(M207+M220)*(1+$D233)</f>
        <v/>
      </c>
      <c r="N233" s="40">
        <f>(N207+N220)*(1+$D233)</f>
        <v/>
      </c>
      <c r="O233" s="40">
        <f>(O207+O220)*(1+$D233)</f>
        <v/>
      </c>
      <c r="P233" s="40">
        <f>(P207+P220)*(1+$D233)</f>
        <v/>
      </c>
      <c r="Q233" s="40">
        <f>(Q207+Q220)*(1+$D233)</f>
        <v/>
      </c>
      <c r="R233" s="40">
        <f>(R207+R220)*(1+$D233)</f>
        <v/>
      </c>
      <c r="S233" s="40">
        <f>(S207+S220)*(1+$D233)</f>
        <v/>
      </c>
      <c r="T233" s="40">
        <f>(T207+T220)*(1+$D233)</f>
        <v/>
      </c>
      <c r="U233" s="40">
        <f>(U207+U220)*(1+$D233)</f>
        <v/>
      </c>
      <c r="V233" s="40">
        <f>(V207+V220)*(1+$D233)</f>
        <v/>
      </c>
      <c r="W233" s="40">
        <f>(W207+W220)*(1+$D233)</f>
        <v/>
      </c>
      <c r="X233" s="40">
        <f>(X207+X220)*(1+$D233)</f>
        <v/>
      </c>
      <c r="Y233" s="40">
        <f>(Y207+Y220)*(1+$D233)</f>
        <v/>
      </c>
      <c r="Z233" s="40">
        <f>(Z207+Z220)*(1+$D233)</f>
        <v/>
      </c>
      <c r="AA233" s="40">
        <f>(AA207+AA220)*(1+$D233)</f>
        <v/>
      </c>
      <c r="AB233" s="40">
        <f>(AB207+AB220)*(1+$D233)</f>
        <v/>
      </c>
      <c r="AC233" s="40">
        <f>(AC207+AC220)*(1+$D233)</f>
        <v/>
      </c>
      <c r="AD233" s="42">
        <f>RETAILPRICE(AD207,AD220,$D233)</f>
        <v/>
      </c>
      <c r="AE233" s="25">
        <f>LOWER(Settings!$C$4)&amp;".mit."&amp;$A233&amp;IF($C233="","","."&amp;$C233&amp;"."&amp;$B233)&amp;IF(INDEX(Variables!$D$5:$D$105,MATCH($A233,Variables!$A$5:$A$105,0))="","","."&amp;INDEX(Variables!$D$5:$D$105,MATCH($A233,Variables!$A$5:$A$105,0)))&amp;"."&amp;AE$5</f>
        <v/>
      </c>
      <c r="AF233" s="41">
        <f>(AF207+AF220)*(1+$D233)</f>
        <v/>
      </c>
      <c r="AG233" s="40">
        <f>(AG207+AG220)*(1+$D233)</f>
        <v/>
      </c>
      <c r="AH233" s="40">
        <f>(AH207+AH220)*(1+$D233)</f>
        <v/>
      </c>
      <c r="AI233" s="40">
        <f>(AI207+AI220)*(1+$D233)</f>
        <v/>
      </c>
      <c r="AJ233" s="40">
        <f>(AJ207+AJ220)*(1+$D233)</f>
        <v/>
      </c>
      <c r="AK233" s="40">
        <f>(AK207+AK220)*(1+$D233)</f>
        <v/>
      </c>
      <c r="AL233" s="40">
        <f>(AL207+AL220)*(1+$D233)</f>
        <v/>
      </c>
      <c r="AM233" s="40">
        <f>(AM207+AM220)*(1+$D233)</f>
        <v/>
      </c>
      <c r="AN233" s="40">
        <f>(AN207+AN220)*(1+$D233)</f>
        <v/>
      </c>
      <c r="AO233" s="40">
        <f>(AO207+AO220)*(1+$D233)</f>
        <v/>
      </c>
      <c r="AP233" s="40">
        <f>(AP207+AP220)*(1+$D233)</f>
        <v/>
      </c>
      <c r="AQ233" s="40">
        <f>(AQ207+AQ220)*(1+$D233)</f>
        <v/>
      </c>
      <c r="AR233" s="40">
        <f>(AR207+AR220)*(1+$D233)</f>
        <v/>
      </c>
      <c r="AS233" s="40">
        <f>(AS207+AS220)*(1+$D233)</f>
        <v/>
      </c>
      <c r="AT233" s="40">
        <f>(AT207+AT220)*(1+$D233)</f>
        <v/>
      </c>
      <c r="AU233" s="40">
        <f>(AU207+AU220)*(1+$D233)</f>
        <v/>
      </c>
      <c r="AV233" s="40">
        <f>(AV207+AV220)*(1+$D233)</f>
        <v/>
      </c>
      <c r="AW233" s="40">
        <f>(AW207+AW220)*(1+$D233)</f>
        <v/>
      </c>
      <c r="AX233" s="42">
        <f>RETAILPRICE(AX207,AX220,$D233)</f>
        <v/>
      </c>
    </row>
    <row r="234">
      <c r="A234" s="5" t="inlineStr">
        <is>
          <t>rpb</t>
        </is>
      </c>
      <c r="B234" s="5" t="inlineStr">
        <is>
          <t>coa</t>
        </is>
      </c>
      <c r="C234" s="5" t="inlineStr">
        <is>
          <t>ind</t>
        </is>
      </c>
      <c r="D234" s="40">
        <f>INDEX(Inputs_prices!$Q$5:$Q$16,MATCH($B234&amp;"."&amp;$C234,Inputs_prices!$A$5:$A$16,0))</f>
        <v/>
      </c>
      <c r="E234" s="39" t="n"/>
      <c r="F234" s="39" t="n"/>
      <c r="G234" s="39" t="n"/>
      <c r="H234" s="5">
        <f>INDEX(Variables!$B$5:$B$105,MATCH($A234,Variables!$A$5:$A$105,0))&amp;IF($C234="",""," | "&amp;INDEX(Mapping!$B$5:$B$26,MATCH($C234,Mapping!$A$5:$A$26,0))&amp;" | "&amp;INDEX(Mapping!$B$30:$B$41,MATCH($B234,Mapping!$A$30:$A$41,0)))</f>
        <v/>
      </c>
      <c r="I234" s="5">
        <f>INDEX(Variables!$C$5:$C$105,MATCH($A234,Variables!$A$5:$A$105,0))</f>
        <v/>
      </c>
      <c r="J234" s="5">
        <f>INDEX(Variables!$E$5:$E$105,MATCH($A234,Variables!$A$5:$A$105,0))</f>
        <v/>
      </c>
      <c r="K234" s="25">
        <f>LOWER(Settings!$C$4)&amp;".mit."&amp;$A234&amp;IF($C234="","","."&amp;$C234&amp;"."&amp;$B234)&amp;IF(INDEX(Variables!$D$5:$D$105,MATCH($A234,Variables!$A$5:$A$105,0))="","","."&amp;INDEX(Variables!$D$5:$D$105,MATCH($A234,Variables!$A$5:$A$105,0)))&amp;"."&amp;K$5</f>
        <v/>
      </c>
      <c r="L234" s="41">
        <f>(L208+L221)*(1+$D234)</f>
        <v/>
      </c>
      <c r="M234" s="40">
        <f>(M208+M221)*(1+$D234)</f>
        <v/>
      </c>
      <c r="N234" s="40">
        <f>(N208+N221)*(1+$D234)</f>
        <v/>
      </c>
      <c r="O234" s="40">
        <f>(O208+O221)*(1+$D234)</f>
        <v/>
      </c>
      <c r="P234" s="40">
        <f>(P208+P221)*(1+$D234)</f>
        <v/>
      </c>
      <c r="Q234" s="40">
        <f>(Q208+Q221)*(1+$D234)</f>
        <v/>
      </c>
      <c r="R234" s="40">
        <f>(R208+R221)*(1+$D234)</f>
        <v/>
      </c>
      <c r="S234" s="40">
        <f>(S208+S221)*(1+$D234)</f>
        <v/>
      </c>
      <c r="T234" s="40">
        <f>(T208+T221)*(1+$D234)</f>
        <v/>
      </c>
      <c r="U234" s="40">
        <f>(U208+U221)*(1+$D234)</f>
        <v/>
      </c>
      <c r="V234" s="40">
        <f>(V208+V221)*(1+$D234)</f>
        <v/>
      </c>
      <c r="W234" s="40">
        <f>(W208+W221)*(1+$D234)</f>
        <v/>
      </c>
      <c r="X234" s="40">
        <f>(X208+X221)*(1+$D234)</f>
        <v/>
      </c>
      <c r="Y234" s="40">
        <f>(Y208+Y221)*(1+$D234)</f>
        <v/>
      </c>
      <c r="Z234" s="40">
        <f>(Z208+Z221)*(1+$D234)</f>
        <v/>
      </c>
      <c r="AA234" s="40">
        <f>(AA208+AA221)*(1+$D234)</f>
        <v/>
      </c>
      <c r="AB234" s="40">
        <f>(AB208+AB221)*(1+$D234)</f>
        <v/>
      </c>
      <c r="AC234" s="40">
        <f>(AC208+AC221)*(1+$D234)</f>
        <v/>
      </c>
      <c r="AD234" s="42">
        <f>RETAILPRICE(AD208,AD221,$D234)</f>
        <v/>
      </c>
      <c r="AE234" s="25">
        <f>LOWER(Settings!$C$4)&amp;".mit."&amp;$A234&amp;IF($C234="","","."&amp;$C234&amp;"."&amp;$B234)&amp;IF(INDEX(Variables!$D$5:$D$105,MATCH($A234,Variables!$A$5:$A$105,0))="","","."&amp;INDEX(Variables!$D$5:$D$105,MATCH($A234,Variables!$A$5:$A$105,0)))&amp;"."&amp;AE$5</f>
        <v/>
      </c>
      <c r="AF234" s="41">
        <f>(AF208+AF221)*(1+$D234)</f>
        <v/>
      </c>
      <c r="AG234" s="40">
        <f>(AG208+AG221)*(1+$D234)</f>
        <v/>
      </c>
      <c r="AH234" s="40">
        <f>(AH208+AH221)*(1+$D234)</f>
        <v/>
      </c>
      <c r="AI234" s="40">
        <f>(AI208+AI221)*(1+$D234)</f>
        <v/>
      </c>
      <c r="AJ234" s="40">
        <f>(AJ208+AJ221)*(1+$D234)</f>
        <v/>
      </c>
      <c r="AK234" s="40">
        <f>(AK208+AK221)*(1+$D234)</f>
        <v/>
      </c>
      <c r="AL234" s="40">
        <f>(AL208+AL221)*(1+$D234)</f>
        <v/>
      </c>
      <c r="AM234" s="40">
        <f>(AM208+AM221)*(1+$D234)</f>
        <v/>
      </c>
      <c r="AN234" s="40">
        <f>(AN208+AN221)*(1+$D234)</f>
        <v/>
      </c>
      <c r="AO234" s="40">
        <f>(AO208+AO221)*(1+$D234)</f>
        <v/>
      </c>
      <c r="AP234" s="40">
        <f>(AP208+AP221)*(1+$D234)</f>
        <v/>
      </c>
      <c r="AQ234" s="40">
        <f>(AQ208+AQ221)*(1+$D234)</f>
        <v/>
      </c>
      <c r="AR234" s="40">
        <f>(AR208+AR221)*(1+$D234)</f>
        <v/>
      </c>
      <c r="AS234" s="40">
        <f>(AS208+AS221)*(1+$D234)</f>
        <v/>
      </c>
      <c r="AT234" s="40">
        <f>(AT208+AT221)*(1+$D234)</f>
        <v/>
      </c>
      <c r="AU234" s="40">
        <f>(AU208+AU221)*(1+$D234)</f>
        <v/>
      </c>
      <c r="AV234" s="40">
        <f>(AV208+AV221)*(1+$D234)</f>
        <v/>
      </c>
      <c r="AW234" s="40">
        <f>(AW208+AW221)*(1+$D234)</f>
        <v/>
      </c>
      <c r="AX234" s="42">
        <f>RETAILPRICE(AX208,AX221,$D234)</f>
        <v/>
      </c>
    </row>
    <row r="235">
      <c r="A235" s="5" t="inlineStr">
        <is>
          <t>rpb</t>
        </is>
      </c>
      <c r="B235" s="5" t="inlineStr">
        <is>
          <t>nga</t>
        </is>
      </c>
      <c r="C235" s="5" t="inlineStr">
        <is>
          <t>pow</t>
        </is>
      </c>
      <c r="D235" s="40">
        <f>INDEX(Inputs_prices!$Q$5:$Q$16,MATCH($B235&amp;"."&amp;$C235,Inputs_prices!$A$5:$A$16,0))</f>
        <v/>
      </c>
      <c r="E235" s="39" t="n"/>
      <c r="F235" s="39" t="n"/>
      <c r="G235" s="39" t="n"/>
      <c r="H235" s="5">
        <f>INDEX(Variables!$B$5:$B$105,MATCH($A235,Variables!$A$5:$A$105,0))&amp;IF($C235="",""," | "&amp;INDEX(Mapping!$B$5:$B$26,MATCH($C235,Mapping!$A$5:$A$26,0))&amp;" | "&amp;INDEX(Mapping!$B$30:$B$41,MATCH($B235,Mapping!$A$30:$A$41,0)))</f>
        <v/>
      </c>
      <c r="I235" s="5">
        <f>INDEX(Variables!$C$5:$C$105,MATCH($A235,Variables!$A$5:$A$105,0))</f>
        <v/>
      </c>
      <c r="J235" s="5">
        <f>INDEX(Variables!$E$5:$E$105,MATCH($A235,Variables!$A$5:$A$105,0))</f>
        <v/>
      </c>
      <c r="K235" s="25">
        <f>LOWER(Settings!$C$4)&amp;".mit."&amp;$A235&amp;IF($C235="","","."&amp;$C235&amp;"."&amp;$B235)&amp;IF(INDEX(Variables!$D$5:$D$105,MATCH($A235,Variables!$A$5:$A$105,0))="","","."&amp;INDEX(Variables!$D$5:$D$105,MATCH($A235,Variables!$A$5:$A$105,0)))&amp;"."&amp;K$5</f>
        <v/>
      </c>
      <c r="L235" s="41">
        <f>(L209+L222)*(1+$D235)</f>
        <v/>
      </c>
      <c r="M235" s="40">
        <f>(M209+M222)*(1+$D235)</f>
        <v/>
      </c>
      <c r="N235" s="40">
        <f>(N209+N222)*(1+$D235)</f>
        <v/>
      </c>
      <c r="O235" s="40">
        <f>(O209+O222)*(1+$D235)</f>
        <v/>
      </c>
      <c r="P235" s="40">
        <f>(P209+P222)*(1+$D235)</f>
        <v/>
      </c>
      <c r="Q235" s="40">
        <f>(Q209+Q222)*(1+$D235)</f>
        <v/>
      </c>
      <c r="R235" s="40">
        <f>(R209+R222)*(1+$D235)</f>
        <v/>
      </c>
      <c r="S235" s="40">
        <f>(S209+S222)*(1+$D235)</f>
        <v/>
      </c>
      <c r="T235" s="40">
        <f>(T209+T222)*(1+$D235)</f>
        <v/>
      </c>
      <c r="U235" s="40">
        <f>(U209+U222)*(1+$D235)</f>
        <v/>
      </c>
      <c r="V235" s="40">
        <f>(V209+V222)*(1+$D235)</f>
        <v/>
      </c>
      <c r="W235" s="40">
        <f>(W209+W222)*(1+$D235)</f>
        <v/>
      </c>
      <c r="X235" s="40">
        <f>(X209+X222)*(1+$D235)</f>
        <v/>
      </c>
      <c r="Y235" s="40">
        <f>(Y209+Y222)*(1+$D235)</f>
        <v/>
      </c>
      <c r="Z235" s="40">
        <f>(Z209+Z222)*(1+$D235)</f>
        <v/>
      </c>
      <c r="AA235" s="40">
        <f>(AA209+AA222)*(1+$D235)</f>
        <v/>
      </c>
      <c r="AB235" s="40">
        <f>(AB209+AB222)*(1+$D235)</f>
        <v/>
      </c>
      <c r="AC235" s="40">
        <f>(AC209+AC222)*(1+$D235)</f>
        <v/>
      </c>
      <c r="AD235" s="42">
        <f>RETAILPRICE(AD209,AD222,$D235)</f>
        <v/>
      </c>
      <c r="AE235" s="25">
        <f>LOWER(Settings!$C$4)&amp;".mit."&amp;$A235&amp;IF($C235="","","."&amp;$C235&amp;"."&amp;$B235)&amp;IF(INDEX(Variables!$D$5:$D$105,MATCH($A235,Variables!$A$5:$A$105,0))="","","."&amp;INDEX(Variables!$D$5:$D$105,MATCH($A235,Variables!$A$5:$A$105,0)))&amp;"."&amp;AE$5</f>
        <v/>
      </c>
      <c r="AF235" s="41">
        <f>(AF209+AF222)*(1+$D235)</f>
        <v/>
      </c>
      <c r="AG235" s="40">
        <f>(AG209+AG222)*(1+$D235)</f>
        <v/>
      </c>
      <c r="AH235" s="40">
        <f>(AH209+AH222)*(1+$D235)</f>
        <v/>
      </c>
      <c r="AI235" s="40">
        <f>(AI209+AI222)*(1+$D235)</f>
        <v/>
      </c>
      <c r="AJ235" s="40">
        <f>(AJ209+AJ222)*(1+$D235)</f>
        <v/>
      </c>
      <c r="AK235" s="40">
        <f>(AK209+AK222)*(1+$D235)</f>
        <v/>
      </c>
      <c r="AL235" s="40">
        <f>(AL209+AL222)*(1+$D235)</f>
        <v/>
      </c>
      <c r="AM235" s="40">
        <f>(AM209+AM222)*(1+$D235)</f>
        <v/>
      </c>
      <c r="AN235" s="40">
        <f>(AN209+AN222)*(1+$D235)</f>
        <v/>
      </c>
      <c r="AO235" s="40">
        <f>(AO209+AO222)*(1+$D235)</f>
        <v/>
      </c>
      <c r="AP235" s="40">
        <f>(AP209+AP222)*(1+$D235)</f>
        <v/>
      </c>
      <c r="AQ235" s="40">
        <f>(AQ209+AQ222)*(1+$D235)</f>
        <v/>
      </c>
      <c r="AR235" s="40">
        <f>(AR209+AR222)*(1+$D235)</f>
        <v/>
      </c>
      <c r="AS235" s="40">
        <f>(AS209+AS222)*(1+$D235)</f>
        <v/>
      </c>
      <c r="AT235" s="40">
        <f>(AT209+AT222)*(1+$D235)</f>
        <v/>
      </c>
      <c r="AU235" s="40">
        <f>(AU209+AU222)*(1+$D235)</f>
        <v/>
      </c>
      <c r="AV235" s="40">
        <f>(AV209+AV222)*(1+$D235)</f>
        <v/>
      </c>
      <c r="AW235" s="40">
        <f>(AW209+AW222)*(1+$D235)</f>
        <v/>
      </c>
      <c r="AX235" s="42">
        <f>RETAILPRICE(AX209,AX222,$D235)</f>
        <v/>
      </c>
    </row>
    <row r="236">
      <c r="A236" s="5" t="inlineStr">
        <is>
          <t>rpb</t>
        </is>
      </c>
      <c r="B236" s="5" t="inlineStr">
        <is>
          <t>nga</t>
        </is>
      </c>
      <c r="C236" s="5" t="inlineStr">
        <is>
          <t>res</t>
        </is>
      </c>
      <c r="D236" s="40">
        <f>INDEX(Inputs_prices!$Q$5:$Q$16,MATCH($B236&amp;"."&amp;$C236,Inputs_prices!$A$5:$A$16,0))</f>
        <v/>
      </c>
      <c r="E236" s="39" t="n"/>
      <c r="F236" s="39" t="n"/>
      <c r="G236" s="39" t="n"/>
      <c r="H236" s="5">
        <f>INDEX(Variables!$B$5:$B$105,MATCH($A236,Variables!$A$5:$A$105,0))&amp;IF($C236="",""," | "&amp;INDEX(Mapping!$B$5:$B$26,MATCH($C236,Mapping!$A$5:$A$26,0))&amp;" | "&amp;INDEX(Mapping!$B$30:$B$41,MATCH($B236,Mapping!$A$30:$A$41,0)))</f>
        <v/>
      </c>
      <c r="I236" s="5">
        <f>INDEX(Variables!$C$5:$C$105,MATCH($A236,Variables!$A$5:$A$105,0))</f>
        <v/>
      </c>
      <c r="J236" s="5">
        <f>INDEX(Variables!$E$5:$E$105,MATCH($A236,Variables!$A$5:$A$105,0))</f>
        <v/>
      </c>
      <c r="K236" s="25">
        <f>LOWER(Settings!$C$4)&amp;".mit."&amp;$A236&amp;IF($C236="","","."&amp;$C236&amp;"."&amp;$B236)&amp;IF(INDEX(Variables!$D$5:$D$105,MATCH($A236,Variables!$A$5:$A$105,0))="","","."&amp;INDEX(Variables!$D$5:$D$105,MATCH($A236,Variables!$A$5:$A$105,0)))&amp;"."&amp;K$5</f>
        <v/>
      </c>
      <c r="L236" s="41">
        <f>(L210+L223)*(1+$D236)</f>
        <v/>
      </c>
      <c r="M236" s="40">
        <f>(M210+M223)*(1+$D236)</f>
        <v/>
      </c>
      <c r="N236" s="40">
        <f>(N210+N223)*(1+$D236)</f>
        <v/>
      </c>
      <c r="O236" s="40">
        <f>(O210+O223)*(1+$D236)</f>
        <v/>
      </c>
      <c r="P236" s="40">
        <f>(P210+P223)*(1+$D236)</f>
        <v/>
      </c>
      <c r="Q236" s="40">
        <f>(Q210+Q223)*(1+$D236)</f>
        <v/>
      </c>
      <c r="R236" s="40">
        <f>(R210+R223)*(1+$D236)</f>
        <v/>
      </c>
      <c r="S236" s="40">
        <f>(S210+S223)*(1+$D236)</f>
        <v/>
      </c>
      <c r="T236" s="40">
        <f>(T210+T223)*(1+$D236)</f>
        <v/>
      </c>
      <c r="U236" s="40">
        <f>(U210+U223)*(1+$D236)</f>
        <v/>
      </c>
      <c r="V236" s="40">
        <f>(V210+V223)*(1+$D236)</f>
        <v/>
      </c>
      <c r="W236" s="40">
        <f>(W210+W223)*(1+$D236)</f>
        <v/>
      </c>
      <c r="X236" s="40">
        <f>(X210+X223)*(1+$D236)</f>
        <v/>
      </c>
      <c r="Y236" s="40">
        <f>(Y210+Y223)*(1+$D236)</f>
        <v/>
      </c>
      <c r="Z236" s="40">
        <f>(Z210+Z223)*(1+$D236)</f>
        <v/>
      </c>
      <c r="AA236" s="40">
        <f>(AA210+AA223)*(1+$D236)</f>
        <v/>
      </c>
      <c r="AB236" s="40">
        <f>(AB210+AB223)*(1+$D236)</f>
        <v/>
      </c>
      <c r="AC236" s="40">
        <f>(AC210+AC223)*(1+$D236)</f>
        <v/>
      </c>
      <c r="AD236" s="42">
        <f>RETAILPRICE(AD210,AD223,$D236)</f>
        <v/>
      </c>
      <c r="AE236" s="25">
        <f>LOWER(Settings!$C$4)&amp;".mit."&amp;$A236&amp;IF($C236="","","."&amp;$C236&amp;"."&amp;$B236)&amp;IF(INDEX(Variables!$D$5:$D$105,MATCH($A236,Variables!$A$5:$A$105,0))="","","."&amp;INDEX(Variables!$D$5:$D$105,MATCH($A236,Variables!$A$5:$A$105,0)))&amp;"."&amp;AE$5</f>
        <v/>
      </c>
      <c r="AF236" s="41">
        <f>(AF210+AF223)*(1+$D236)</f>
        <v/>
      </c>
      <c r="AG236" s="40">
        <f>(AG210+AG223)*(1+$D236)</f>
        <v/>
      </c>
      <c r="AH236" s="40">
        <f>(AH210+AH223)*(1+$D236)</f>
        <v/>
      </c>
      <c r="AI236" s="40">
        <f>(AI210+AI223)*(1+$D236)</f>
        <v/>
      </c>
      <c r="AJ236" s="40">
        <f>(AJ210+AJ223)*(1+$D236)</f>
        <v/>
      </c>
      <c r="AK236" s="40">
        <f>(AK210+AK223)*(1+$D236)</f>
        <v/>
      </c>
      <c r="AL236" s="40">
        <f>(AL210+AL223)*(1+$D236)</f>
        <v/>
      </c>
      <c r="AM236" s="40">
        <f>(AM210+AM223)*(1+$D236)</f>
        <v/>
      </c>
      <c r="AN236" s="40">
        <f>(AN210+AN223)*(1+$D236)</f>
        <v/>
      </c>
      <c r="AO236" s="40">
        <f>(AO210+AO223)*(1+$D236)</f>
        <v/>
      </c>
      <c r="AP236" s="40">
        <f>(AP210+AP223)*(1+$D236)</f>
        <v/>
      </c>
      <c r="AQ236" s="40">
        <f>(AQ210+AQ223)*(1+$D236)</f>
        <v/>
      </c>
      <c r="AR236" s="40">
        <f>(AR210+AR223)*(1+$D236)</f>
        <v/>
      </c>
      <c r="AS236" s="40">
        <f>(AS210+AS223)*(1+$D236)</f>
        <v/>
      </c>
      <c r="AT236" s="40">
        <f>(AT210+AT223)*(1+$D236)</f>
        <v/>
      </c>
      <c r="AU236" s="40">
        <f>(AU210+AU223)*(1+$D236)</f>
        <v/>
      </c>
      <c r="AV236" s="40">
        <f>(AV210+AV223)*(1+$D236)</f>
        <v/>
      </c>
      <c r="AW236" s="40">
        <f>(AW210+AW223)*(1+$D236)</f>
        <v/>
      </c>
      <c r="AX236" s="42">
        <f>RETAILPRICE(AX210,AX223,$D236)</f>
        <v/>
      </c>
    </row>
    <row r="237">
      <c r="A237" s="5" t="inlineStr">
        <is>
          <t>rpb</t>
        </is>
      </c>
      <c r="B237" s="5" t="inlineStr">
        <is>
          <t>nga</t>
        </is>
      </c>
      <c r="C237" s="5" t="inlineStr">
        <is>
          <t>ind</t>
        </is>
      </c>
      <c r="D237" s="40">
        <f>INDEX(Inputs_prices!$Q$5:$Q$16,MATCH($B237&amp;"."&amp;$C237,Inputs_prices!$A$5:$A$16,0))</f>
        <v/>
      </c>
      <c r="E237" s="39" t="n"/>
      <c r="F237" s="39" t="n"/>
      <c r="G237" s="39" t="n"/>
      <c r="H237" s="5">
        <f>INDEX(Variables!$B$5:$B$105,MATCH($A237,Variables!$A$5:$A$105,0))&amp;IF($C237="",""," | "&amp;INDEX(Mapping!$B$5:$B$26,MATCH($C237,Mapping!$A$5:$A$26,0))&amp;" | "&amp;INDEX(Mapping!$B$30:$B$41,MATCH($B237,Mapping!$A$30:$A$41,0)))</f>
        <v/>
      </c>
      <c r="I237" s="5">
        <f>INDEX(Variables!$C$5:$C$105,MATCH($A237,Variables!$A$5:$A$105,0))</f>
        <v/>
      </c>
      <c r="J237" s="5">
        <f>INDEX(Variables!$E$5:$E$105,MATCH($A237,Variables!$A$5:$A$105,0))</f>
        <v/>
      </c>
      <c r="K237" s="25">
        <f>LOWER(Settings!$C$4)&amp;".mit."&amp;$A237&amp;IF($C237="","","."&amp;$C237&amp;"."&amp;$B237)&amp;IF(INDEX(Variables!$D$5:$D$105,MATCH($A237,Variables!$A$5:$A$105,0))="","","."&amp;INDEX(Variables!$D$5:$D$105,MATCH($A237,Variables!$A$5:$A$105,0)))&amp;"."&amp;K$5</f>
        <v/>
      </c>
      <c r="L237" s="41">
        <f>(L211+L224)*(1+$D237)</f>
        <v/>
      </c>
      <c r="M237" s="40">
        <f>(M211+M224)*(1+$D237)</f>
        <v/>
      </c>
      <c r="N237" s="40">
        <f>(N211+N224)*(1+$D237)</f>
        <v/>
      </c>
      <c r="O237" s="40">
        <f>(O211+O224)*(1+$D237)</f>
        <v/>
      </c>
      <c r="P237" s="40">
        <f>(P211+P224)*(1+$D237)</f>
        <v/>
      </c>
      <c r="Q237" s="40">
        <f>(Q211+Q224)*(1+$D237)</f>
        <v/>
      </c>
      <c r="R237" s="40">
        <f>(R211+R224)*(1+$D237)</f>
        <v/>
      </c>
      <c r="S237" s="40">
        <f>(S211+S224)*(1+$D237)</f>
        <v/>
      </c>
      <c r="T237" s="40">
        <f>(T211+T224)*(1+$D237)</f>
        <v/>
      </c>
      <c r="U237" s="40">
        <f>(U211+U224)*(1+$D237)</f>
        <v/>
      </c>
      <c r="V237" s="40">
        <f>(V211+V224)*(1+$D237)</f>
        <v/>
      </c>
      <c r="W237" s="40">
        <f>(W211+W224)*(1+$D237)</f>
        <v/>
      </c>
      <c r="X237" s="40">
        <f>(X211+X224)*(1+$D237)</f>
        <v/>
      </c>
      <c r="Y237" s="40">
        <f>(Y211+Y224)*(1+$D237)</f>
        <v/>
      </c>
      <c r="Z237" s="40">
        <f>(Z211+Z224)*(1+$D237)</f>
        <v/>
      </c>
      <c r="AA237" s="40">
        <f>(AA211+AA224)*(1+$D237)</f>
        <v/>
      </c>
      <c r="AB237" s="40">
        <f>(AB211+AB224)*(1+$D237)</f>
        <v/>
      </c>
      <c r="AC237" s="40">
        <f>(AC211+AC224)*(1+$D237)</f>
        <v/>
      </c>
      <c r="AD237" s="42">
        <f>RETAILPRICE(AD211,AD224,$D237)</f>
        <v/>
      </c>
      <c r="AE237" s="25">
        <f>LOWER(Settings!$C$4)&amp;".mit."&amp;$A237&amp;IF($C237="","","."&amp;$C237&amp;"."&amp;$B237)&amp;IF(INDEX(Variables!$D$5:$D$105,MATCH($A237,Variables!$A$5:$A$105,0))="","","."&amp;INDEX(Variables!$D$5:$D$105,MATCH($A237,Variables!$A$5:$A$105,0)))&amp;"."&amp;AE$5</f>
        <v/>
      </c>
      <c r="AF237" s="41">
        <f>(AF211+AF224)*(1+$D237)</f>
        <v/>
      </c>
      <c r="AG237" s="40">
        <f>(AG211+AG224)*(1+$D237)</f>
        <v/>
      </c>
      <c r="AH237" s="40">
        <f>(AH211+AH224)*(1+$D237)</f>
        <v/>
      </c>
      <c r="AI237" s="40">
        <f>(AI211+AI224)*(1+$D237)</f>
        <v/>
      </c>
      <c r="AJ237" s="40">
        <f>(AJ211+AJ224)*(1+$D237)</f>
        <v/>
      </c>
      <c r="AK237" s="40">
        <f>(AK211+AK224)*(1+$D237)</f>
        <v/>
      </c>
      <c r="AL237" s="40">
        <f>(AL211+AL224)*(1+$D237)</f>
        <v/>
      </c>
      <c r="AM237" s="40">
        <f>(AM211+AM224)*(1+$D237)</f>
        <v/>
      </c>
      <c r="AN237" s="40">
        <f>(AN211+AN224)*(1+$D237)</f>
        <v/>
      </c>
      <c r="AO237" s="40">
        <f>(AO211+AO224)*(1+$D237)</f>
        <v/>
      </c>
      <c r="AP237" s="40">
        <f>(AP211+AP224)*(1+$D237)</f>
        <v/>
      </c>
      <c r="AQ237" s="40">
        <f>(AQ211+AQ224)*(1+$D237)</f>
        <v/>
      </c>
      <c r="AR237" s="40">
        <f>(AR211+AR224)*(1+$D237)</f>
        <v/>
      </c>
      <c r="AS237" s="40">
        <f>(AS211+AS224)*(1+$D237)</f>
        <v/>
      </c>
      <c r="AT237" s="40">
        <f>(AT211+AT224)*(1+$D237)</f>
        <v/>
      </c>
      <c r="AU237" s="40">
        <f>(AU211+AU224)*(1+$D237)</f>
        <v/>
      </c>
      <c r="AV237" s="40">
        <f>(AV211+AV224)*(1+$D237)</f>
        <v/>
      </c>
      <c r="AW237" s="40">
        <f>(AW211+AW224)*(1+$D237)</f>
        <v/>
      </c>
      <c r="AX237" s="42">
        <f>RETAILPRICE(AX211,AX224,$D237)</f>
        <v/>
      </c>
    </row>
    <row r="238">
      <c r="A238" s="5" t="inlineStr">
        <is>
          <t>rpb</t>
        </is>
      </c>
      <c r="B238" s="5" t="inlineStr">
        <is>
          <t>gso</t>
        </is>
      </c>
      <c r="C238" s="5" t="inlineStr">
        <is>
          <t>all</t>
        </is>
      </c>
      <c r="D238" s="40">
        <f>INDEX(Inputs_prices!$Q$5:$Q$16,MATCH($B238&amp;"."&amp;$C238,Inputs_prices!$A$5:$A$16,0))</f>
        <v/>
      </c>
      <c r="E238" s="39" t="n"/>
      <c r="F238" s="39" t="n"/>
      <c r="G238" s="39" t="n"/>
      <c r="H238" s="5">
        <f>INDEX(Variables!$B$5:$B$105,MATCH($A238,Variables!$A$5:$A$105,0))&amp;IF($C238="",""," | "&amp;INDEX(Mapping!$B$5:$B$26,MATCH($C238,Mapping!$A$5:$A$26,0))&amp;" | "&amp;INDEX(Mapping!$B$30:$B$41,MATCH($B238,Mapping!$A$30:$A$41,0)))</f>
        <v/>
      </c>
      <c r="I238" s="5">
        <f>INDEX(Variables!$C$5:$C$105,MATCH($A238,Variables!$A$5:$A$105,0))</f>
        <v/>
      </c>
      <c r="J238" s="5">
        <f>INDEX(Variables!$E$5:$E$105,MATCH($A238,Variables!$A$5:$A$105,0))</f>
        <v/>
      </c>
      <c r="K238" s="25">
        <f>LOWER(Settings!$C$4)&amp;".mit."&amp;$A238&amp;IF($C238="","","."&amp;$C238&amp;"."&amp;$B238)&amp;IF(INDEX(Variables!$D$5:$D$105,MATCH($A238,Variables!$A$5:$A$105,0))="","","."&amp;INDEX(Variables!$D$5:$D$105,MATCH($A238,Variables!$A$5:$A$105,0)))&amp;"."&amp;K$5</f>
        <v/>
      </c>
      <c r="L238" s="41">
        <f>(L212+L225)*(1+$D238)</f>
        <v/>
      </c>
      <c r="M238" s="40">
        <f>(M212+M225)*(1+$D238)</f>
        <v/>
      </c>
      <c r="N238" s="40">
        <f>(N212+N225)*(1+$D238)</f>
        <v/>
      </c>
      <c r="O238" s="40">
        <f>(O212+O225)*(1+$D238)</f>
        <v/>
      </c>
      <c r="P238" s="40">
        <f>(P212+P225)*(1+$D238)</f>
        <v/>
      </c>
      <c r="Q238" s="40">
        <f>(Q212+Q225)*(1+$D238)</f>
        <v/>
      </c>
      <c r="R238" s="40">
        <f>(R212+R225)*(1+$D238)</f>
        <v/>
      </c>
      <c r="S238" s="40">
        <f>(S212+S225)*(1+$D238)</f>
        <v/>
      </c>
      <c r="T238" s="40">
        <f>(T212+T225)*(1+$D238)</f>
        <v/>
      </c>
      <c r="U238" s="40">
        <f>(U212+U225)*(1+$D238)</f>
        <v/>
      </c>
      <c r="V238" s="40">
        <f>(V212+V225)*(1+$D238)</f>
        <v/>
      </c>
      <c r="W238" s="40">
        <f>(W212+W225)*(1+$D238)</f>
        <v/>
      </c>
      <c r="X238" s="40">
        <f>(X212+X225)*(1+$D238)</f>
        <v/>
      </c>
      <c r="Y238" s="40">
        <f>(Y212+Y225)*(1+$D238)</f>
        <v/>
      </c>
      <c r="Z238" s="40">
        <f>(Z212+Z225)*(1+$D238)</f>
        <v/>
      </c>
      <c r="AA238" s="40">
        <f>(AA212+AA225)*(1+$D238)</f>
        <v/>
      </c>
      <c r="AB238" s="40">
        <f>(AB212+AB225)*(1+$D238)</f>
        <v/>
      </c>
      <c r="AC238" s="40">
        <f>(AC212+AC225)*(1+$D238)</f>
        <v/>
      </c>
      <c r="AD238" s="42">
        <f>RETAILPRICE(AD212,AD225,$D238)</f>
        <v/>
      </c>
      <c r="AE238" s="25">
        <f>LOWER(Settings!$C$4)&amp;".mit."&amp;$A238&amp;IF($C238="","","."&amp;$C238&amp;"."&amp;$B238)&amp;IF(INDEX(Variables!$D$5:$D$105,MATCH($A238,Variables!$A$5:$A$105,0))="","","."&amp;INDEX(Variables!$D$5:$D$105,MATCH($A238,Variables!$A$5:$A$105,0)))&amp;"."&amp;AE$5</f>
        <v/>
      </c>
      <c r="AF238" s="41">
        <f>(AF212+AF225)*(1+$D238)</f>
        <v/>
      </c>
      <c r="AG238" s="40">
        <f>(AG212+AG225)*(1+$D238)</f>
        <v/>
      </c>
      <c r="AH238" s="40">
        <f>(AH212+AH225)*(1+$D238)</f>
        <v/>
      </c>
      <c r="AI238" s="40">
        <f>(AI212+AI225)*(1+$D238)</f>
        <v/>
      </c>
      <c r="AJ238" s="40">
        <f>(AJ212+AJ225)*(1+$D238)</f>
        <v/>
      </c>
      <c r="AK238" s="40">
        <f>(AK212+AK225)*(1+$D238)</f>
        <v/>
      </c>
      <c r="AL238" s="40">
        <f>(AL212+AL225)*(1+$D238)</f>
        <v/>
      </c>
      <c r="AM238" s="40">
        <f>(AM212+AM225)*(1+$D238)</f>
        <v/>
      </c>
      <c r="AN238" s="40">
        <f>(AN212+AN225)*(1+$D238)</f>
        <v/>
      </c>
      <c r="AO238" s="40">
        <f>(AO212+AO225)*(1+$D238)</f>
        <v/>
      </c>
      <c r="AP238" s="40">
        <f>(AP212+AP225)*(1+$D238)</f>
        <v/>
      </c>
      <c r="AQ238" s="40">
        <f>(AQ212+AQ225)*(1+$D238)</f>
        <v/>
      </c>
      <c r="AR238" s="40">
        <f>(AR212+AR225)*(1+$D238)</f>
        <v/>
      </c>
      <c r="AS238" s="40">
        <f>(AS212+AS225)*(1+$D238)</f>
        <v/>
      </c>
      <c r="AT238" s="40">
        <f>(AT212+AT225)*(1+$D238)</f>
        <v/>
      </c>
      <c r="AU238" s="40">
        <f>(AU212+AU225)*(1+$D238)</f>
        <v/>
      </c>
      <c r="AV238" s="40">
        <f>(AV212+AV225)*(1+$D238)</f>
        <v/>
      </c>
      <c r="AW238" s="40">
        <f>(AW212+AW225)*(1+$D238)</f>
        <v/>
      </c>
      <c r="AX238" s="42">
        <f>RETAILPRICE(AX212,AX225,$D238)</f>
        <v/>
      </c>
    </row>
    <row r="239">
      <c r="A239" s="5" t="inlineStr">
        <is>
          <t>rpb</t>
        </is>
      </c>
      <c r="B239" s="5" t="inlineStr">
        <is>
          <t>die</t>
        </is>
      </c>
      <c r="C239" s="5" t="inlineStr">
        <is>
          <t>all</t>
        </is>
      </c>
      <c r="D239" s="40">
        <f>INDEX(Inputs_prices!$Q$5:$Q$16,MATCH($B239&amp;"."&amp;$C239,Inputs_prices!$A$5:$A$16,0))</f>
        <v/>
      </c>
      <c r="E239" s="39" t="n"/>
      <c r="F239" s="39" t="n"/>
      <c r="G239" s="39" t="n"/>
      <c r="H239" s="5">
        <f>INDEX(Variables!$B$5:$B$105,MATCH($A239,Variables!$A$5:$A$105,0))&amp;IF($C239="",""," | "&amp;INDEX(Mapping!$B$5:$B$26,MATCH($C239,Mapping!$A$5:$A$26,0))&amp;" | "&amp;INDEX(Mapping!$B$30:$B$41,MATCH($B239,Mapping!$A$30:$A$41,0)))</f>
        <v/>
      </c>
      <c r="I239" s="5">
        <f>INDEX(Variables!$C$5:$C$105,MATCH($A239,Variables!$A$5:$A$105,0))</f>
        <v/>
      </c>
      <c r="J239" s="5">
        <f>INDEX(Variables!$E$5:$E$105,MATCH($A239,Variables!$A$5:$A$105,0))</f>
        <v/>
      </c>
      <c r="K239" s="25">
        <f>LOWER(Settings!$C$4)&amp;".mit."&amp;$A239&amp;IF($C239="","","."&amp;$C239&amp;"."&amp;$B239)&amp;IF(INDEX(Variables!$D$5:$D$105,MATCH($A239,Variables!$A$5:$A$105,0))="","","."&amp;INDEX(Variables!$D$5:$D$105,MATCH($A239,Variables!$A$5:$A$105,0)))&amp;"."&amp;K$5</f>
        <v/>
      </c>
      <c r="L239" s="41">
        <f>(L213+L226)*(1+$D239)</f>
        <v/>
      </c>
      <c r="M239" s="40">
        <f>(M213+M226)*(1+$D239)</f>
        <v/>
      </c>
      <c r="N239" s="40">
        <f>(N213+N226)*(1+$D239)</f>
        <v/>
      </c>
      <c r="O239" s="40">
        <f>(O213+O226)*(1+$D239)</f>
        <v/>
      </c>
      <c r="P239" s="40">
        <f>(P213+P226)*(1+$D239)</f>
        <v/>
      </c>
      <c r="Q239" s="40">
        <f>(Q213+Q226)*(1+$D239)</f>
        <v/>
      </c>
      <c r="R239" s="40">
        <f>(R213+R226)*(1+$D239)</f>
        <v/>
      </c>
      <c r="S239" s="40">
        <f>(S213+S226)*(1+$D239)</f>
        <v/>
      </c>
      <c r="T239" s="40">
        <f>(T213+T226)*(1+$D239)</f>
        <v/>
      </c>
      <c r="U239" s="40">
        <f>(U213+U226)*(1+$D239)</f>
        <v/>
      </c>
      <c r="V239" s="40">
        <f>(V213+V226)*(1+$D239)</f>
        <v/>
      </c>
      <c r="W239" s="40">
        <f>(W213+W226)*(1+$D239)</f>
        <v/>
      </c>
      <c r="X239" s="40">
        <f>(X213+X226)*(1+$D239)</f>
        <v/>
      </c>
      <c r="Y239" s="40">
        <f>(Y213+Y226)*(1+$D239)</f>
        <v/>
      </c>
      <c r="Z239" s="40">
        <f>(Z213+Z226)*(1+$D239)</f>
        <v/>
      </c>
      <c r="AA239" s="40">
        <f>(AA213+AA226)*(1+$D239)</f>
        <v/>
      </c>
      <c r="AB239" s="40">
        <f>(AB213+AB226)*(1+$D239)</f>
        <v/>
      </c>
      <c r="AC239" s="40">
        <f>(AC213+AC226)*(1+$D239)</f>
        <v/>
      </c>
      <c r="AD239" s="42">
        <f>RETAILPRICE(AD213,AD226,$D239)</f>
        <v/>
      </c>
      <c r="AE239" s="25">
        <f>LOWER(Settings!$C$4)&amp;".mit."&amp;$A239&amp;IF($C239="","","."&amp;$C239&amp;"."&amp;$B239)&amp;IF(INDEX(Variables!$D$5:$D$105,MATCH($A239,Variables!$A$5:$A$105,0))="","","."&amp;INDEX(Variables!$D$5:$D$105,MATCH($A239,Variables!$A$5:$A$105,0)))&amp;"."&amp;AE$5</f>
        <v/>
      </c>
      <c r="AF239" s="41">
        <f>(AF213+AF226)*(1+$D239)</f>
        <v/>
      </c>
      <c r="AG239" s="40">
        <f>(AG213+AG226)*(1+$D239)</f>
        <v/>
      </c>
      <c r="AH239" s="40">
        <f>(AH213+AH226)*(1+$D239)</f>
        <v/>
      </c>
      <c r="AI239" s="40">
        <f>(AI213+AI226)*(1+$D239)</f>
        <v/>
      </c>
      <c r="AJ239" s="40">
        <f>(AJ213+AJ226)*(1+$D239)</f>
        <v/>
      </c>
      <c r="AK239" s="40">
        <f>(AK213+AK226)*(1+$D239)</f>
        <v/>
      </c>
      <c r="AL239" s="40">
        <f>(AL213+AL226)*(1+$D239)</f>
        <v/>
      </c>
      <c r="AM239" s="40">
        <f>(AM213+AM226)*(1+$D239)</f>
        <v/>
      </c>
      <c r="AN239" s="40">
        <f>(AN213+AN226)*(1+$D239)</f>
        <v/>
      </c>
      <c r="AO239" s="40">
        <f>(AO213+AO226)*(1+$D239)</f>
        <v/>
      </c>
      <c r="AP239" s="40">
        <f>(AP213+AP226)*(1+$D239)</f>
        <v/>
      </c>
      <c r="AQ239" s="40">
        <f>(AQ213+AQ226)*(1+$D239)</f>
        <v/>
      </c>
      <c r="AR239" s="40">
        <f>(AR213+AR226)*(1+$D239)</f>
        <v/>
      </c>
      <c r="AS239" s="40">
        <f>(AS213+AS226)*(1+$D239)</f>
        <v/>
      </c>
      <c r="AT239" s="40">
        <f>(AT213+AT226)*(1+$D239)</f>
        <v/>
      </c>
      <c r="AU239" s="40">
        <f>(AU213+AU226)*(1+$D239)</f>
        <v/>
      </c>
      <c r="AV239" s="40">
        <f>(AV213+AV226)*(1+$D239)</f>
        <v/>
      </c>
      <c r="AW239" s="40">
        <f>(AW213+AW226)*(1+$D239)</f>
        <v/>
      </c>
      <c r="AX239" s="42">
        <f>RETAILPRICE(AX213,AX226,$D239)</f>
        <v/>
      </c>
    </row>
    <row r="240">
      <c r="A240" s="5" t="inlineStr">
        <is>
          <t>rpb</t>
        </is>
      </c>
      <c r="B240" s="5" t="inlineStr">
        <is>
          <t>lpg</t>
        </is>
      </c>
      <c r="C240" s="5" t="inlineStr">
        <is>
          <t>all</t>
        </is>
      </c>
      <c r="D240" s="40">
        <f>INDEX(Inputs_prices!$Q$5:$Q$16,MATCH($B240&amp;"."&amp;$C240,Inputs_prices!$A$5:$A$16,0))</f>
        <v/>
      </c>
      <c r="E240" s="39" t="n"/>
      <c r="F240" s="39" t="n"/>
      <c r="G240" s="39" t="n"/>
      <c r="H240" s="5">
        <f>INDEX(Variables!$B$5:$B$105,MATCH($A240,Variables!$A$5:$A$105,0))&amp;IF($C240="",""," | "&amp;INDEX(Mapping!$B$5:$B$26,MATCH($C240,Mapping!$A$5:$A$26,0))&amp;" | "&amp;INDEX(Mapping!$B$30:$B$41,MATCH($B240,Mapping!$A$30:$A$41,0)))</f>
        <v/>
      </c>
      <c r="I240" s="5">
        <f>INDEX(Variables!$C$5:$C$105,MATCH($A240,Variables!$A$5:$A$105,0))</f>
        <v/>
      </c>
      <c r="J240" s="5">
        <f>INDEX(Variables!$E$5:$E$105,MATCH($A240,Variables!$A$5:$A$105,0))</f>
        <v/>
      </c>
      <c r="K240" s="25">
        <f>LOWER(Settings!$C$4)&amp;".mit."&amp;$A240&amp;IF($C240="","","."&amp;$C240&amp;"."&amp;$B240)&amp;IF(INDEX(Variables!$D$5:$D$105,MATCH($A240,Variables!$A$5:$A$105,0))="","","."&amp;INDEX(Variables!$D$5:$D$105,MATCH($A240,Variables!$A$5:$A$105,0)))&amp;"."&amp;K$5</f>
        <v/>
      </c>
      <c r="L240" s="41">
        <f>(L214+L227)*(1+$D240)</f>
        <v/>
      </c>
      <c r="M240" s="40">
        <f>(M214+M227)*(1+$D240)</f>
        <v/>
      </c>
      <c r="N240" s="40">
        <f>(N214+N227)*(1+$D240)</f>
        <v/>
      </c>
      <c r="O240" s="40">
        <f>(O214+O227)*(1+$D240)</f>
        <v/>
      </c>
      <c r="P240" s="40">
        <f>(P214+P227)*(1+$D240)</f>
        <v/>
      </c>
      <c r="Q240" s="40">
        <f>(Q214+Q227)*(1+$D240)</f>
        <v/>
      </c>
      <c r="R240" s="40">
        <f>(R214+R227)*(1+$D240)</f>
        <v/>
      </c>
      <c r="S240" s="40">
        <f>(S214+S227)*(1+$D240)</f>
        <v/>
      </c>
      <c r="T240" s="40">
        <f>(T214+T227)*(1+$D240)</f>
        <v/>
      </c>
      <c r="U240" s="40">
        <f>(U214+U227)*(1+$D240)</f>
        <v/>
      </c>
      <c r="V240" s="40">
        <f>(V214+V227)*(1+$D240)</f>
        <v/>
      </c>
      <c r="W240" s="40">
        <f>(W214+W227)*(1+$D240)</f>
        <v/>
      </c>
      <c r="X240" s="40">
        <f>(X214+X227)*(1+$D240)</f>
        <v/>
      </c>
      <c r="Y240" s="40">
        <f>(Y214+Y227)*(1+$D240)</f>
        <v/>
      </c>
      <c r="Z240" s="40">
        <f>(Z214+Z227)*(1+$D240)</f>
        <v/>
      </c>
      <c r="AA240" s="40">
        <f>(AA214+AA227)*(1+$D240)</f>
        <v/>
      </c>
      <c r="AB240" s="40">
        <f>(AB214+AB227)*(1+$D240)</f>
        <v/>
      </c>
      <c r="AC240" s="40">
        <f>(AC214+AC227)*(1+$D240)</f>
        <v/>
      </c>
      <c r="AD240" s="42">
        <f>RETAILPRICE(AD214,AD227,$D240)</f>
        <v/>
      </c>
      <c r="AE240" s="25">
        <f>LOWER(Settings!$C$4)&amp;".mit."&amp;$A240&amp;IF($C240="","","."&amp;$C240&amp;"."&amp;$B240)&amp;IF(INDEX(Variables!$D$5:$D$105,MATCH($A240,Variables!$A$5:$A$105,0))="","","."&amp;INDEX(Variables!$D$5:$D$105,MATCH($A240,Variables!$A$5:$A$105,0)))&amp;"."&amp;AE$5</f>
        <v/>
      </c>
      <c r="AF240" s="41">
        <f>(AF214+AF227)*(1+$D240)</f>
        <v/>
      </c>
      <c r="AG240" s="40">
        <f>(AG214+AG227)*(1+$D240)</f>
        <v/>
      </c>
      <c r="AH240" s="40">
        <f>(AH214+AH227)*(1+$D240)</f>
        <v/>
      </c>
      <c r="AI240" s="40">
        <f>(AI214+AI227)*(1+$D240)</f>
        <v/>
      </c>
      <c r="AJ240" s="40">
        <f>(AJ214+AJ227)*(1+$D240)</f>
        <v/>
      </c>
      <c r="AK240" s="40">
        <f>(AK214+AK227)*(1+$D240)</f>
        <v/>
      </c>
      <c r="AL240" s="40">
        <f>(AL214+AL227)*(1+$D240)</f>
        <v/>
      </c>
      <c r="AM240" s="40">
        <f>(AM214+AM227)*(1+$D240)</f>
        <v/>
      </c>
      <c r="AN240" s="40">
        <f>(AN214+AN227)*(1+$D240)</f>
        <v/>
      </c>
      <c r="AO240" s="40">
        <f>(AO214+AO227)*(1+$D240)</f>
        <v/>
      </c>
      <c r="AP240" s="40">
        <f>(AP214+AP227)*(1+$D240)</f>
        <v/>
      </c>
      <c r="AQ240" s="40">
        <f>(AQ214+AQ227)*(1+$D240)</f>
        <v/>
      </c>
      <c r="AR240" s="40">
        <f>(AR214+AR227)*(1+$D240)</f>
        <v/>
      </c>
      <c r="AS240" s="40">
        <f>(AS214+AS227)*(1+$D240)</f>
        <v/>
      </c>
      <c r="AT240" s="40">
        <f>(AT214+AT227)*(1+$D240)</f>
        <v/>
      </c>
      <c r="AU240" s="40">
        <f>(AU214+AU227)*(1+$D240)</f>
        <v/>
      </c>
      <c r="AV240" s="40">
        <f>(AV214+AV227)*(1+$D240)</f>
        <v/>
      </c>
      <c r="AW240" s="40">
        <f>(AW214+AW227)*(1+$D240)</f>
        <v/>
      </c>
      <c r="AX240" s="42">
        <f>RETAILPRICE(AX214,AX227,$D240)</f>
        <v/>
      </c>
    </row>
    <row r="241">
      <c r="A241" s="5" t="inlineStr">
        <is>
          <t>rpb</t>
        </is>
      </c>
      <c r="B241" s="5" t="inlineStr">
        <is>
          <t>ker</t>
        </is>
      </c>
      <c r="C241" s="5" t="inlineStr">
        <is>
          <t>all</t>
        </is>
      </c>
      <c r="D241" s="40">
        <f>INDEX(Inputs_prices!$Q$5:$Q$16,MATCH($B241&amp;"."&amp;$C241,Inputs_prices!$A$5:$A$16,0))</f>
        <v/>
      </c>
      <c r="E241" s="39" t="n"/>
      <c r="F241" s="39" t="n"/>
      <c r="G241" s="39" t="n"/>
      <c r="H241" s="5">
        <f>INDEX(Variables!$B$5:$B$105,MATCH($A241,Variables!$A$5:$A$105,0))&amp;IF($C241="",""," | "&amp;INDEX(Mapping!$B$5:$B$26,MATCH($C241,Mapping!$A$5:$A$26,0))&amp;" | "&amp;INDEX(Mapping!$B$30:$B$41,MATCH($B241,Mapping!$A$30:$A$41,0)))</f>
        <v/>
      </c>
      <c r="I241" s="5">
        <f>INDEX(Variables!$C$5:$C$105,MATCH($A241,Variables!$A$5:$A$105,0))</f>
        <v/>
      </c>
      <c r="J241" s="5">
        <f>INDEX(Variables!$E$5:$E$105,MATCH($A241,Variables!$A$5:$A$105,0))</f>
        <v/>
      </c>
      <c r="K241" s="25">
        <f>LOWER(Settings!$C$4)&amp;".mit."&amp;$A241&amp;IF($C241="","","."&amp;$C241&amp;"."&amp;$B241)&amp;IF(INDEX(Variables!$D$5:$D$105,MATCH($A241,Variables!$A$5:$A$105,0))="","","."&amp;INDEX(Variables!$D$5:$D$105,MATCH($A241,Variables!$A$5:$A$105,0)))&amp;"."&amp;K$5</f>
        <v/>
      </c>
      <c r="L241" s="41">
        <f>(L215+L228)*(1+$D241)</f>
        <v/>
      </c>
      <c r="M241" s="40">
        <f>(M215+M228)*(1+$D241)</f>
        <v/>
      </c>
      <c r="N241" s="40">
        <f>(N215+N228)*(1+$D241)</f>
        <v/>
      </c>
      <c r="O241" s="40">
        <f>(O215+O228)*(1+$D241)</f>
        <v/>
      </c>
      <c r="P241" s="40">
        <f>(P215+P228)*(1+$D241)</f>
        <v/>
      </c>
      <c r="Q241" s="40">
        <f>(Q215+Q228)*(1+$D241)</f>
        <v/>
      </c>
      <c r="R241" s="40">
        <f>(R215+R228)*(1+$D241)</f>
        <v/>
      </c>
      <c r="S241" s="40">
        <f>(S215+S228)*(1+$D241)</f>
        <v/>
      </c>
      <c r="T241" s="40">
        <f>(T215+T228)*(1+$D241)</f>
        <v/>
      </c>
      <c r="U241" s="40">
        <f>(U215+U228)*(1+$D241)</f>
        <v/>
      </c>
      <c r="V241" s="40">
        <f>(V215+V228)*(1+$D241)</f>
        <v/>
      </c>
      <c r="W241" s="40">
        <f>(W215+W228)*(1+$D241)</f>
        <v/>
      </c>
      <c r="X241" s="40">
        <f>(X215+X228)*(1+$D241)</f>
        <v/>
      </c>
      <c r="Y241" s="40">
        <f>(Y215+Y228)*(1+$D241)</f>
        <v/>
      </c>
      <c r="Z241" s="40">
        <f>(Z215+Z228)*(1+$D241)</f>
        <v/>
      </c>
      <c r="AA241" s="40">
        <f>(AA215+AA228)*(1+$D241)</f>
        <v/>
      </c>
      <c r="AB241" s="40">
        <f>(AB215+AB228)*(1+$D241)</f>
        <v/>
      </c>
      <c r="AC241" s="40">
        <f>(AC215+AC228)*(1+$D241)</f>
        <v/>
      </c>
      <c r="AD241" s="42">
        <f>RETAILPRICE(AD215,AD228,$D241)</f>
        <v/>
      </c>
      <c r="AE241" s="25">
        <f>LOWER(Settings!$C$4)&amp;".mit."&amp;$A241&amp;IF($C241="","","."&amp;$C241&amp;"."&amp;$B241)&amp;IF(INDEX(Variables!$D$5:$D$105,MATCH($A241,Variables!$A$5:$A$105,0))="","","."&amp;INDEX(Variables!$D$5:$D$105,MATCH($A241,Variables!$A$5:$A$105,0)))&amp;"."&amp;AE$5</f>
        <v/>
      </c>
      <c r="AF241" s="41">
        <f>(AF215+AF228)*(1+$D241)</f>
        <v/>
      </c>
      <c r="AG241" s="40">
        <f>(AG215+AG228)*(1+$D241)</f>
        <v/>
      </c>
      <c r="AH241" s="40">
        <f>(AH215+AH228)*(1+$D241)</f>
        <v/>
      </c>
      <c r="AI241" s="40">
        <f>(AI215+AI228)*(1+$D241)</f>
        <v/>
      </c>
      <c r="AJ241" s="40">
        <f>(AJ215+AJ228)*(1+$D241)</f>
        <v/>
      </c>
      <c r="AK241" s="40">
        <f>(AK215+AK228)*(1+$D241)</f>
        <v/>
      </c>
      <c r="AL241" s="40">
        <f>(AL215+AL228)*(1+$D241)</f>
        <v/>
      </c>
      <c r="AM241" s="40">
        <f>(AM215+AM228)*(1+$D241)</f>
        <v/>
      </c>
      <c r="AN241" s="40">
        <f>(AN215+AN228)*(1+$D241)</f>
        <v/>
      </c>
      <c r="AO241" s="40">
        <f>(AO215+AO228)*(1+$D241)</f>
        <v/>
      </c>
      <c r="AP241" s="40">
        <f>(AP215+AP228)*(1+$D241)</f>
        <v/>
      </c>
      <c r="AQ241" s="40">
        <f>(AQ215+AQ228)*(1+$D241)</f>
        <v/>
      </c>
      <c r="AR241" s="40">
        <f>(AR215+AR228)*(1+$D241)</f>
        <v/>
      </c>
      <c r="AS241" s="40">
        <f>(AS215+AS228)*(1+$D241)</f>
        <v/>
      </c>
      <c r="AT241" s="40">
        <f>(AT215+AT228)*(1+$D241)</f>
        <v/>
      </c>
      <c r="AU241" s="40">
        <f>(AU215+AU228)*(1+$D241)</f>
        <v/>
      </c>
      <c r="AV241" s="40">
        <f>(AV215+AV228)*(1+$D241)</f>
        <v/>
      </c>
      <c r="AW241" s="40">
        <f>(AW215+AW228)*(1+$D241)</f>
        <v/>
      </c>
      <c r="AX241" s="42">
        <f>RETAILPRICE(AX215,AX228,$D241)</f>
        <v/>
      </c>
    </row>
    <row r="242">
      <c r="A242" s="5" t="inlineStr">
        <is>
          <t>rpb</t>
        </is>
      </c>
      <c r="B242" s="5" t="inlineStr">
        <is>
          <t>oop</t>
        </is>
      </c>
      <c r="C242" s="5" t="inlineStr">
        <is>
          <t>all</t>
        </is>
      </c>
      <c r="D242" s="40">
        <f>INDEX(Inputs_prices!$Q$5:$Q$16,MATCH($B242&amp;"."&amp;$C242,Inputs_prices!$A$5:$A$16,0))</f>
        <v/>
      </c>
      <c r="E242" s="39" t="n"/>
      <c r="F242" s="39" t="n"/>
      <c r="G242" s="39" t="n"/>
      <c r="H242" s="5">
        <f>INDEX(Variables!$B$5:$B$105,MATCH($A242,Variables!$A$5:$A$105,0))&amp;IF($C242="",""," | "&amp;INDEX(Mapping!$B$5:$B$26,MATCH($C242,Mapping!$A$5:$A$26,0))&amp;" | "&amp;INDEX(Mapping!$B$30:$B$41,MATCH($B242,Mapping!$A$30:$A$41,0)))</f>
        <v/>
      </c>
      <c r="I242" s="5">
        <f>INDEX(Variables!$C$5:$C$105,MATCH($A242,Variables!$A$5:$A$105,0))</f>
        <v/>
      </c>
      <c r="J242" s="5">
        <f>INDEX(Variables!$E$5:$E$105,MATCH($A242,Variables!$A$5:$A$105,0))</f>
        <v/>
      </c>
      <c r="K242" s="25">
        <f>LOWER(Settings!$C$4)&amp;".mit."&amp;$A242&amp;IF($C242="","","."&amp;$C242&amp;"."&amp;$B242)&amp;IF(INDEX(Variables!$D$5:$D$105,MATCH($A242,Variables!$A$5:$A$105,0))="","","."&amp;INDEX(Variables!$D$5:$D$105,MATCH($A242,Variables!$A$5:$A$105,0)))&amp;"."&amp;K$5</f>
        <v/>
      </c>
      <c r="L242" s="41">
        <f>(L216+L229)*(1+$D242)</f>
        <v/>
      </c>
      <c r="M242" s="40">
        <f>(M216+M229)*(1+$D242)</f>
        <v/>
      </c>
      <c r="N242" s="40">
        <f>(N216+N229)*(1+$D242)</f>
        <v/>
      </c>
      <c r="O242" s="40">
        <f>(O216+O229)*(1+$D242)</f>
        <v/>
      </c>
      <c r="P242" s="40">
        <f>(P216+P229)*(1+$D242)</f>
        <v/>
      </c>
      <c r="Q242" s="40">
        <f>(Q216+Q229)*(1+$D242)</f>
        <v/>
      </c>
      <c r="R242" s="40">
        <f>(R216+R229)*(1+$D242)</f>
        <v/>
      </c>
      <c r="S242" s="40">
        <f>(S216+S229)*(1+$D242)</f>
        <v/>
      </c>
      <c r="T242" s="40">
        <f>(T216+T229)*(1+$D242)</f>
        <v/>
      </c>
      <c r="U242" s="40">
        <f>(U216+U229)*(1+$D242)</f>
        <v/>
      </c>
      <c r="V242" s="40">
        <f>(V216+V229)*(1+$D242)</f>
        <v/>
      </c>
      <c r="W242" s="40">
        <f>(W216+W229)*(1+$D242)</f>
        <v/>
      </c>
      <c r="X242" s="40">
        <f>(X216+X229)*(1+$D242)</f>
        <v/>
      </c>
      <c r="Y242" s="40">
        <f>(Y216+Y229)*(1+$D242)</f>
        <v/>
      </c>
      <c r="Z242" s="40">
        <f>(Z216+Z229)*(1+$D242)</f>
        <v/>
      </c>
      <c r="AA242" s="40">
        <f>(AA216+AA229)*(1+$D242)</f>
        <v/>
      </c>
      <c r="AB242" s="40">
        <f>(AB216+AB229)*(1+$D242)</f>
        <v/>
      </c>
      <c r="AC242" s="40">
        <f>(AC216+AC229)*(1+$D242)</f>
        <v/>
      </c>
      <c r="AD242" s="42">
        <f>RETAILPRICE(AD216,AD229,$D242)</f>
        <v/>
      </c>
      <c r="AE242" s="25">
        <f>LOWER(Settings!$C$4)&amp;".mit."&amp;$A242&amp;IF($C242="","","."&amp;$C242&amp;"."&amp;$B242)&amp;IF(INDEX(Variables!$D$5:$D$105,MATCH($A242,Variables!$A$5:$A$105,0))="","","."&amp;INDEX(Variables!$D$5:$D$105,MATCH($A242,Variables!$A$5:$A$105,0)))&amp;"."&amp;AE$5</f>
        <v/>
      </c>
      <c r="AF242" s="41">
        <f>(AF216+AF229)*(1+$D242)</f>
        <v/>
      </c>
      <c r="AG242" s="40">
        <f>(AG216+AG229)*(1+$D242)</f>
        <v/>
      </c>
      <c r="AH242" s="40">
        <f>(AH216+AH229)*(1+$D242)</f>
        <v/>
      </c>
      <c r="AI242" s="40">
        <f>(AI216+AI229)*(1+$D242)</f>
        <v/>
      </c>
      <c r="AJ242" s="40">
        <f>(AJ216+AJ229)*(1+$D242)</f>
        <v/>
      </c>
      <c r="AK242" s="40">
        <f>(AK216+AK229)*(1+$D242)</f>
        <v/>
      </c>
      <c r="AL242" s="40">
        <f>(AL216+AL229)*(1+$D242)</f>
        <v/>
      </c>
      <c r="AM242" s="40">
        <f>(AM216+AM229)*(1+$D242)</f>
        <v/>
      </c>
      <c r="AN242" s="40">
        <f>(AN216+AN229)*(1+$D242)</f>
        <v/>
      </c>
      <c r="AO242" s="40">
        <f>(AO216+AO229)*(1+$D242)</f>
        <v/>
      </c>
      <c r="AP242" s="40">
        <f>(AP216+AP229)*(1+$D242)</f>
        <v/>
      </c>
      <c r="AQ242" s="40">
        <f>(AQ216+AQ229)*(1+$D242)</f>
        <v/>
      </c>
      <c r="AR242" s="40">
        <f>(AR216+AR229)*(1+$D242)</f>
        <v/>
      </c>
      <c r="AS242" s="40">
        <f>(AS216+AS229)*(1+$D242)</f>
        <v/>
      </c>
      <c r="AT242" s="40">
        <f>(AT216+AT229)*(1+$D242)</f>
        <v/>
      </c>
      <c r="AU242" s="40">
        <f>(AU216+AU229)*(1+$D242)</f>
        <v/>
      </c>
      <c r="AV242" s="40">
        <f>(AV216+AV229)*(1+$D242)</f>
        <v/>
      </c>
      <c r="AW242" s="40">
        <f>(AW216+AW229)*(1+$D242)</f>
        <v/>
      </c>
      <c r="AX242" s="42">
        <f>RETAILPRICE(AX216,AX229,$D242)</f>
        <v/>
      </c>
    </row>
    <row r="243">
      <c r="A243" s="5" t="inlineStr">
        <is>
          <t>rpb</t>
        </is>
      </c>
      <c r="B243" s="5" t="inlineStr">
        <is>
          <t>bio</t>
        </is>
      </c>
      <c r="C243" s="5" t="inlineStr">
        <is>
          <t>all</t>
        </is>
      </c>
      <c r="D243" s="40">
        <f>INDEX(Inputs_prices!$Q$5:$Q$16,MATCH($B243&amp;"."&amp;$C243,Inputs_prices!$A$5:$A$16,0))</f>
        <v/>
      </c>
      <c r="E243" s="39" t="n"/>
      <c r="F243" s="39" t="n"/>
      <c r="G243" s="39" t="n"/>
      <c r="H243" s="5">
        <f>INDEX(Variables!$B$5:$B$105,MATCH($A243,Variables!$A$5:$A$105,0))&amp;IF($C243="",""," | "&amp;INDEX(Mapping!$B$5:$B$26,MATCH($C243,Mapping!$A$5:$A$26,0))&amp;" | "&amp;INDEX(Mapping!$B$30:$B$41,MATCH($B243,Mapping!$A$30:$A$41,0)))</f>
        <v/>
      </c>
      <c r="I243" s="5">
        <f>INDEX(Variables!$C$5:$C$105,MATCH($A243,Variables!$A$5:$A$105,0))</f>
        <v/>
      </c>
      <c r="J243" s="5">
        <f>INDEX(Variables!$E$5:$E$105,MATCH($A243,Variables!$A$5:$A$105,0))</f>
        <v/>
      </c>
      <c r="K243" s="25">
        <f>LOWER(Settings!$C$4)&amp;".mit."&amp;$A243&amp;IF($C243="","","."&amp;$C243&amp;"."&amp;$B243)&amp;IF(INDEX(Variables!$D$5:$D$105,MATCH($A243,Variables!$A$5:$A$105,0))="","","."&amp;INDEX(Variables!$D$5:$D$105,MATCH($A243,Variables!$A$5:$A$105,0)))&amp;"."&amp;K$5</f>
        <v/>
      </c>
      <c r="L243" s="41">
        <f>(L217+L230)*(1+$D243)</f>
        <v/>
      </c>
      <c r="M243" s="40">
        <f>(M217+M230)*(1+$D243)</f>
        <v/>
      </c>
      <c r="N243" s="40">
        <f>(N217+N230)*(1+$D243)</f>
        <v/>
      </c>
      <c r="O243" s="40">
        <f>(O217+O230)*(1+$D243)</f>
        <v/>
      </c>
      <c r="P243" s="40">
        <f>(P217+P230)*(1+$D243)</f>
        <v/>
      </c>
      <c r="Q243" s="40">
        <f>(Q217+Q230)*(1+$D243)</f>
        <v/>
      </c>
      <c r="R243" s="40">
        <f>(R217+R230)*(1+$D243)</f>
        <v/>
      </c>
      <c r="S243" s="40">
        <f>(S217+S230)*(1+$D243)</f>
        <v/>
      </c>
      <c r="T243" s="40">
        <f>(T217+T230)*(1+$D243)</f>
        <v/>
      </c>
      <c r="U243" s="40">
        <f>(U217+U230)*(1+$D243)</f>
        <v/>
      </c>
      <c r="V243" s="40">
        <f>(V217+V230)*(1+$D243)</f>
        <v/>
      </c>
      <c r="W243" s="40">
        <f>(W217+W230)*(1+$D243)</f>
        <v/>
      </c>
      <c r="X243" s="40">
        <f>(X217+X230)*(1+$D243)</f>
        <v/>
      </c>
      <c r="Y243" s="40">
        <f>(Y217+Y230)*(1+$D243)</f>
        <v/>
      </c>
      <c r="Z243" s="40">
        <f>(Z217+Z230)*(1+$D243)</f>
        <v/>
      </c>
      <c r="AA243" s="40">
        <f>(AA217+AA230)*(1+$D243)</f>
        <v/>
      </c>
      <c r="AB243" s="40">
        <f>(AB217+AB230)*(1+$D243)</f>
        <v/>
      </c>
      <c r="AC243" s="40">
        <f>(AC217+AC230)*(1+$D243)</f>
        <v/>
      </c>
      <c r="AD243" s="42">
        <f>RETAILPRICE(AD217,AD230,$D243)</f>
        <v/>
      </c>
      <c r="AE243" s="25">
        <f>LOWER(Settings!$C$4)&amp;".mit."&amp;$A243&amp;IF($C243="","","."&amp;$C243&amp;"."&amp;$B243)&amp;IF(INDEX(Variables!$D$5:$D$105,MATCH($A243,Variables!$A$5:$A$105,0))="","","."&amp;INDEX(Variables!$D$5:$D$105,MATCH($A243,Variables!$A$5:$A$105,0)))&amp;"."&amp;AE$5</f>
        <v/>
      </c>
      <c r="AF243" s="41">
        <f>(AF217+AF230)*(1+$D243)</f>
        <v/>
      </c>
      <c r="AG243" s="40">
        <f>(AG217+AG230)*(1+$D243)</f>
        <v/>
      </c>
      <c r="AH243" s="40">
        <f>(AH217+AH230)*(1+$D243)</f>
        <v/>
      </c>
      <c r="AI243" s="40">
        <f>(AI217+AI230)*(1+$D243)</f>
        <v/>
      </c>
      <c r="AJ243" s="40">
        <f>(AJ217+AJ230)*(1+$D243)</f>
        <v/>
      </c>
      <c r="AK243" s="40">
        <f>(AK217+AK230)*(1+$D243)</f>
        <v/>
      </c>
      <c r="AL243" s="40">
        <f>(AL217+AL230)*(1+$D243)</f>
        <v/>
      </c>
      <c r="AM243" s="40">
        <f>(AM217+AM230)*(1+$D243)</f>
        <v/>
      </c>
      <c r="AN243" s="40">
        <f>(AN217+AN230)*(1+$D243)</f>
        <v/>
      </c>
      <c r="AO243" s="40">
        <f>(AO217+AO230)*(1+$D243)</f>
        <v/>
      </c>
      <c r="AP243" s="40">
        <f>(AP217+AP230)*(1+$D243)</f>
        <v/>
      </c>
      <c r="AQ243" s="40">
        <f>(AQ217+AQ230)*(1+$D243)</f>
        <v/>
      </c>
      <c r="AR243" s="40">
        <f>(AR217+AR230)*(1+$D243)</f>
        <v/>
      </c>
      <c r="AS243" s="40">
        <f>(AS217+AS230)*(1+$D243)</f>
        <v/>
      </c>
      <c r="AT243" s="40">
        <f>(AT217+AT230)*(1+$D243)</f>
        <v/>
      </c>
      <c r="AU243" s="40">
        <f>(AU217+AU230)*(1+$D243)</f>
        <v/>
      </c>
      <c r="AV243" s="40">
        <f>(AV217+AV230)*(1+$D243)</f>
        <v/>
      </c>
      <c r="AW243" s="40">
        <f>(AW217+AW230)*(1+$D243)</f>
        <v/>
      </c>
      <c r="AX243" s="42">
        <f>RETAILPRICE(AX217,AX230,$D243)</f>
        <v/>
      </c>
    </row>
    <row r="244" hidden="1" outlineLevel="1"/>
    <row r="245" hidden="1" outlineLevel="1">
      <c r="A245" s="5" t="inlineStr">
        <is>
          <t>vat</t>
        </is>
      </c>
      <c r="B245" s="5" t="inlineStr">
        <is>
          <t>coa</t>
        </is>
      </c>
      <c r="C245" s="5" t="inlineStr">
        <is>
          <t>pow</t>
        </is>
      </c>
      <c r="D245" s="40">
        <f>INDEX(Inputs_prices!$Q$5:$Q$16,MATCH($B245&amp;"."&amp;$C245,Inputs_prices!$A$5:$A$16,0))</f>
        <v/>
      </c>
      <c r="E245" s="39" t="n"/>
      <c r="F245" s="39" t="n"/>
      <c r="G245" s="39" t="n"/>
      <c r="H245" s="5">
        <f>INDEX(Variables!$B$5:$B$105,MATCH($A245,Variables!$A$5:$A$105,0))&amp;IF($C245="",""," | "&amp;INDEX(Mapping!$B$5:$B$26,MATCH($C245,Mapping!$A$5:$A$26,0))&amp;" | "&amp;INDEX(Mapping!$B$30:$B$41,MATCH($B245,Mapping!$A$30:$A$41,0)))</f>
        <v/>
      </c>
      <c r="I245" s="5">
        <f>INDEX(Variables!$C$5:$C$105,MATCH($A245,Variables!$A$5:$A$105,0))</f>
        <v/>
      </c>
      <c r="J245" s="5">
        <f>INDEX(Variables!$E$5:$E$105,MATCH($A245,Variables!$A$5:$A$105,0))</f>
        <v/>
      </c>
      <c r="K245" s="25">
        <f>LOWER(Settings!$C$4)&amp;".mit."&amp;$A245&amp;IF($C245="","","."&amp;$C245&amp;"."&amp;$B245)&amp;IF(INDEX(Variables!$D$5:$D$105,MATCH($A245,Variables!$A$5:$A$105,0))="","","."&amp;INDEX(Variables!$D$5:$D$105,MATCH($A245,Variables!$A$5:$A$105,0)))&amp;"."&amp;K$5</f>
        <v/>
      </c>
      <c r="L245" s="41">
        <f>(L206+L219)*$D245</f>
        <v/>
      </c>
      <c r="M245" s="40">
        <f>(M206+M219)*$D245</f>
        <v/>
      </c>
      <c r="N245" s="40">
        <f>(N206+N219)*$D245</f>
        <v/>
      </c>
      <c r="O245" s="40">
        <f>(O206+O219)*$D245</f>
        <v/>
      </c>
      <c r="P245" s="40">
        <f>(P206+P219)*$D245</f>
        <v/>
      </c>
      <c r="Q245" s="40">
        <f>(Q206+Q219)*$D245</f>
        <v/>
      </c>
      <c r="R245" s="40">
        <f>(R206+R219)*$D245</f>
        <v/>
      </c>
      <c r="S245" s="40">
        <f>(S206+S219)*$D245</f>
        <v/>
      </c>
      <c r="T245" s="40">
        <f>(T206+T219)*$D245</f>
        <v/>
      </c>
      <c r="U245" s="40">
        <f>(U206+U219)*$D245</f>
        <v/>
      </c>
      <c r="V245" s="40">
        <f>(V206+V219)*$D245</f>
        <v/>
      </c>
      <c r="W245" s="40">
        <f>(W206+W219)*$D245</f>
        <v/>
      </c>
      <c r="X245" s="40">
        <f>(X206+X219)*$D245</f>
        <v/>
      </c>
      <c r="Y245" s="40">
        <f>(Y206+Y219)*$D245</f>
        <v/>
      </c>
      <c r="Z245" s="40">
        <f>(Z206+Z219)*$D245</f>
        <v/>
      </c>
      <c r="AA245" s="40">
        <f>(AA206+AA219)*$D245</f>
        <v/>
      </c>
      <c r="AB245" s="40">
        <f>(AB206+AB219)*$D245</f>
        <v/>
      </c>
      <c r="AC245" s="40">
        <f>(AC206+AC219)*$D245</f>
        <v/>
      </c>
      <c r="AD245" s="42">
        <f>VATPAY(AD206,AD219,$D245)</f>
        <v/>
      </c>
      <c r="AE245" s="25">
        <f>LOWER(Settings!$C$4)&amp;".mit."&amp;$A245&amp;IF($C245="","","."&amp;$C245&amp;"."&amp;$B245)&amp;IF(INDEX(Variables!$D$5:$D$105,MATCH($A245,Variables!$A$5:$A$105,0))="","","."&amp;INDEX(Variables!$D$5:$D$105,MATCH($A245,Variables!$A$5:$A$105,0)))&amp;"."&amp;AE$5</f>
        <v/>
      </c>
      <c r="AF245" s="41">
        <f>(AF206+AF219)*$D245</f>
        <v/>
      </c>
      <c r="AG245" s="40">
        <f>(AG206+AG219)*$D245</f>
        <v/>
      </c>
      <c r="AH245" s="40">
        <f>(AH206+AH219)*$D245</f>
        <v/>
      </c>
      <c r="AI245" s="40">
        <f>(AI206+AI219)*$D245</f>
        <v/>
      </c>
      <c r="AJ245" s="40">
        <f>(AJ206+AJ219)*$D245</f>
        <v/>
      </c>
      <c r="AK245" s="40">
        <f>(AK206+AK219)*$D245</f>
        <v/>
      </c>
      <c r="AL245" s="40">
        <f>(AL206+AL219)*$D245</f>
        <v/>
      </c>
      <c r="AM245" s="40">
        <f>(AM206+AM219)*$D245</f>
        <v/>
      </c>
      <c r="AN245" s="40">
        <f>(AN206+AN219)*$D245</f>
        <v/>
      </c>
      <c r="AO245" s="40">
        <f>(AO206+AO219)*$D245</f>
        <v/>
      </c>
      <c r="AP245" s="40">
        <f>(AP206+AP219)*$D245</f>
        <v/>
      </c>
      <c r="AQ245" s="40">
        <f>(AQ206+AQ219)*$D245</f>
        <v/>
      </c>
      <c r="AR245" s="40">
        <f>(AR206+AR219)*$D245</f>
        <v/>
      </c>
      <c r="AS245" s="40">
        <f>(AS206+AS219)*$D245</f>
        <v/>
      </c>
      <c r="AT245" s="40">
        <f>(AT206+AT219)*$D245</f>
        <v/>
      </c>
      <c r="AU245" s="40">
        <f>(AU206+AU219)*$D245</f>
        <v/>
      </c>
      <c r="AV245" s="40">
        <f>(AV206+AV219)*$D245</f>
        <v/>
      </c>
      <c r="AW245" s="40">
        <f>(AW206+AW219)*$D245</f>
        <v/>
      </c>
      <c r="AX245" s="42">
        <f>VATPAY(AX206,AX219,$D245)</f>
        <v/>
      </c>
    </row>
    <row r="246" hidden="1" outlineLevel="1">
      <c r="A246" s="5" t="inlineStr">
        <is>
          <t>vat</t>
        </is>
      </c>
      <c r="B246" s="5" t="inlineStr">
        <is>
          <t>coa</t>
        </is>
      </c>
      <c r="C246" s="5" t="inlineStr">
        <is>
          <t>res</t>
        </is>
      </c>
      <c r="D246" s="40">
        <f>INDEX(Inputs_prices!$Q$5:$Q$16,MATCH($B246&amp;"."&amp;$C246,Inputs_prices!$A$5:$A$16,0))</f>
        <v/>
      </c>
      <c r="E246" s="39" t="n"/>
      <c r="F246" s="39" t="n"/>
      <c r="G246" s="39" t="n"/>
      <c r="H246" s="5">
        <f>INDEX(Variables!$B$5:$B$105,MATCH($A246,Variables!$A$5:$A$105,0))&amp;IF($C246="",""," | "&amp;INDEX(Mapping!$B$5:$B$26,MATCH($C246,Mapping!$A$5:$A$26,0))&amp;" | "&amp;INDEX(Mapping!$B$30:$B$41,MATCH($B246,Mapping!$A$30:$A$41,0)))</f>
        <v/>
      </c>
      <c r="I246" s="5">
        <f>INDEX(Variables!$C$5:$C$105,MATCH($A246,Variables!$A$5:$A$105,0))</f>
        <v/>
      </c>
      <c r="J246" s="5">
        <f>INDEX(Variables!$E$5:$E$105,MATCH($A246,Variables!$A$5:$A$105,0))</f>
        <v/>
      </c>
      <c r="K246" s="25">
        <f>LOWER(Settings!$C$4)&amp;".mit."&amp;$A246&amp;IF($C246="","","."&amp;$C246&amp;"."&amp;$B246)&amp;IF(INDEX(Variables!$D$5:$D$105,MATCH($A246,Variables!$A$5:$A$105,0))="","","."&amp;INDEX(Variables!$D$5:$D$105,MATCH($A246,Variables!$A$5:$A$105,0)))&amp;"."&amp;K$5</f>
        <v/>
      </c>
      <c r="L246" s="41">
        <f>(L207+L220)*$D246</f>
        <v/>
      </c>
      <c r="M246" s="40">
        <f>(M207+M220)*$D246</f>
        <v/>
      </c>
      <c r="N246" s="40">
        <f>(N207+N220)*$D246</f>
        <v/>
      </c>
      <c r="O246" s="40">
        <f>(O207+O220)*$D246</f>
        <v/>
      </c>
      <c r="P246" s="40">
        <f>(P207+P220)*$D246</f>
        <v/>
      </c>
      <c r="Q246" s="40">
        <f>(Q207+Q220)*$D246</f>
        <v/>
      </c>
      <c r="R246" s="40">
        <f>(R207+R220)*$D246</f>
        <v/>
      </c>
      <c r="S246" s="40">
        <f>(S207+S220)*$D246</f>
        <v/>
      </c>
      <c r="T246" s="40">
        <f>(T207+T220)*$D246</f>
        <v/>
      </c>
      <c r="U246" s="40">
        <f>(U207+U220)*$D246</f>
        <v/>
      </c>
      <c r="V246" s="40">
        <f>(V207+V220)*$D246</f>
        <v/>
      </c>
      <c r="W246" s="40">
        <f>(W207+W220)*$D246</f>
        <v/>
      </c>
      <c r="X246" s="40">
        <f>(X207+X220)*$D246</f>
        <v/>
      </c>
      <c r="Y246" s="40">
        <f>(Y207+Y220)*$D246</f>
        <v/>
      </c>
      <c r="Z246" s="40">
        <f>(Z207+Z220)*$D246</f>
        <v/>
      </c>
      <c r="AA246" s="40">
        <f>(AA207+AA220)*$D246</f>
        <v/>
      </c>
      <c r="AB246" s="40">
        <f>(AB207+AB220)*$D246</f>
        <v/>
      </c>
      <c r="AC246" s="40">
        <f>(AC207+AC220)*$D246</f>
        <v/>
      </c>
      <c r="AD246" s="42">
        <f>VATPAY(AD207,AD220,$D246)</f>
        <v/>
      </c>
      <c r="AE246" s="25">
        <f>LOWER(Settings!$C$4)&amp;".mit."&amp;$A246&amp;IF($C246="","","."&amp;$C246&amp;"."&amp;$B246)&amp;IF(INDEX(Variables!$D$5:$D$105,MATCH($A246,Variables!$A$5:$A$105,0))="","","."&amp;INDEX(Variables!$D$5:$D$105,MATCH($A246,Variables!$A$5:$A$105,0)))&amp;"."&amp;AE$5</f>
        <v/>
      </c>
      <c r="AF246" s="41">
        <f>(AF207+AF220)*$D246</f>
        <v/>
      </c>
      <c r="AG246" s="40">
        <f>(AG207+AG220)*$D246</f>
        <v/>
      </c>
      <c r="AH246" s="40">
        <f>(AH207+AH220)*$D246</f>
        <v/>
      </c>
      <c r="AI246" s="40">
        <f>(AI207+AI220)*$D246</f>
        <v/>
      </c>
      <c r="AJ246" s="40">
        <f>(AJ207+AJ220)*$D246</f>
        <v/>
      </c>
      <c r="AK246" s="40">
        <f>(AK207+AK220)*$D246</f>
        <v/>
      </c>
      <c r="AL246" s="40">
        <f>(AL207+AL220)*$D246</f>
        <v/>
      </c>
      <c r="AM246" s="40">
        <f>(AM207+AM220)*$D246</f>
        <v/>
      </c>
      <c r="AN246" s="40">
        <f>(AN207+AN220)*$D246</f>
        <v/>
      </c>
      <c r="AO246" s="40">
        <f>(AO207+AO220)*$D246</f>
        <v/>
      </c>
      <c r="AP246" s="40">
        <f>(AP207+AP220)*$D246</f>
        <v/>
      </c>
      <c r="AQ246" s="40">
        <f>(AQ207+AQ220)*$D246</f>
        <v/>
      </c>
      <c r="AR246" s="40">
        <f>(AR207+AR220)*$D246</f>
        <v/>
      </c>
      <c r="AS246" s="40">
        <f>(AS207+AS220)*$D246</f>
        <v/>
      </c>
      <c r="AT246" s="40">
        <f>(AT207+AT220)*$D246</f>
        <v/>
      </c>
      <c r="AU246" s="40">
        <f>(AU207+AU220)*$D246</f>
        <v/>
      </c>
      <c r="AV246" s="40">
        <f>(AV207+AV220)*$D246</f>
        <v/>
      </c>
      <c r="AW246" s="40">
        <f>(AW207+AW220)*$D246</f>
        <v/>
      </c>
      <c r="AX246" s="42">
        <f>VATPAY(AX207,AX220,$D246)</f>
        <v/>
      </c>
    </row>
    <row r="247" hidden="1" outlineLevel="1">
      <c r="A247" s="5" t="inlineStr">
        <is>
          <t>vat</t>
        </is>
      </c>
      <c r="B247" s="5" t="inlineStr">
        <is>
          <t>coa</t>
        </is>
      </c>
      <c r="C247" s="5" t="inlineStr">
        <is>
          <t>ind</t>
        </is>
      </c>
      <c r="D247" s="40">
        <f>INDEX(Inputs_prices!$Q$5:$Q$16,MATCH($B247&amp;"."&amp;$C247,Inputs_prices!$A$5:$A$16,0))</f>
        <v/>
      </c>
      <c r="E247" s="39" t="n"/>
      <c r="F247" s="39" t="n"/>
      <c r="G247" s="39" t="n"/>
      <c r="H247" s="5">
        <f>INDEX(Variables!$B$5:$B$105,MATCH($A247,Variables!$A$5:$A$105,0))&amp;IF($C247="",""," | "&amp;INDEX(Mapping!$B$5:$B$26,MATCH($C247,Mapping!$A$5:$A$26,0))&amp;" | "&amp;INDEX(Mapping!$B$30:$B$41,MATCH($B247,Mapping!$A$30:$A$41,0)))</f>
        <v/>
      </c>
      <c r="I247" s="5">
        <f>INDEX(Variables!$C$5:$C$105,MATCH($A247,Variables!$A$5:$A$105,0))</f>
        <v/>
      </c>
      <c r="J247" s="5">
        <f>INDEX(Variables!$E$5:$E$105,MATCH($A247,Variables!$A$5:$A$105,0))</f>
        <v/>
      </c>
      <c r="K247" s="25">
        <f>LOWER(Settings!$C$4)&amp;".mit."&amp;$A247&amp;IF($C247="","","."&amp;$C247&amp;"."&amp;$B247)&amp;IF(INDEX(Variables!$D$5:$D$105,MATCH($A247,Variables!$A$5:$A$105,0))="","","."&amp;INDEX(Variables!$D$5:$D$105,MATCH($A247,Variables!$A$5:$A$105,0)))&amp;"."&amp;K$5</f>
        <v/>
      </c>
      <c r="L247" s="41">
        <f>(L208+L221)*$D247</f>
        <v/>
      </c>
      <c r="M247" s="40">
        <f>(M208+M221)*$D247</f>
        <v/>
      </c>
      <c r="N247" s="40">
        <f>(N208+N221)*$D247</f>
        <v/>
      </c>
      <c r="O247" s="40">
        <f>(O208+O221)*$D247</f>
        <v/>
      </c>
      <c r="P247" s="40">
        <f>(P208+P221)*$D247</f>
        <v/>
      </c>
      <c r="Q247" s="40">
        <f>(Q208+Q221)*$D247</f>
        <v/>
      </c>
      <c r="R247" s="40">
        <f>(R208+R221)*$D247</f>
        <v/>
      </c>
      <c r="S247" s="40">
        <f>(S208+S221)*$D247</f>
        <v/>
      </c>
      <c r="T247" s="40">
        <f>(T208+T221)*$D247</f>
        <v/>
      </c>
      <c r="U247" s="40">
        <f>(U208+U221)*$D247</f>
        <v/>
      </c>
      <c r="V247" s="40">
        <f>(V208+V221)*$D247</f>
        <v/>
      </c>
      <c r="W247" s="40">
        <f>(W208+W221)*$D247</f>
        <v/>
      </c>
      <c r="X247" s="40">
        <f>(X208+X221)*$D247</f>
        <v/>
      </c>
      <c r="Y247" s="40">
        <f>(Y208+Y221)*$D247</f>
        <v/>
      </c>
      <c r="Z247" s="40">
        <f>(Z208+Z221)*$D247</f>
        <v/>
      </c>
      <c r="AA247" s="40">
        <f>(AA208+AA221)*$D247</f>
        <v/>
      </c>
      <c r="AB247" s="40">
        <f>(AB208+AB221)*$D247</f>
        <v/>
      </c>
      <c r="AC247" s="40">
        <f>(AC208+AC221)*$D247</f>
        <v/>
      </c>
      <c r="AD247" s="42">
        <f>VATPAY(AD208,AD221,$D247)</f>
        <v/>
      </c>
      <c r="AE247" s="25">
        <f>LOWER(Settings!$C$4)&amp;".mit."&amp;$A247&amp;IF($C247="","","."&amp;$C247&amp;"."&amp;$B247)&amp;IF(INDEX(Variables!$D$5:$D$105,MATCH($A247,Variables!$A$5:$A$105,0))="","","."&amp;INDEX(Variables!$D$5:$D$105,MATCH($A247,Variables!$A$5:$A$105,0)))&amp;"."&amp;AE$5</f>
        <v/>
      </c>
      <c r="AF247" s="41">
        <f>(AF208+AF221)*$D247</f>
        <v/>
      </c>
      <c r="AG247" s="40">
        <f>(AG208+AG221)*$D247</f>
        <v/>
      </c>
      <c r="AH247" s="40">
        <f>(AH208+AH221)*$D247</f>
        <v/>
      </c>
      <c r="AI247" s="40">
        <f>(AI208+AI221)*$D247</f>
        <v/>
      </c>
      <c r="AJ247" s="40">
        <f>(AJ208+AJ221)*$D247</f>
        <v/>
      </c>
      <c r="AK247" s="40">
        <f>(AK208+AK221)*$D247</f>
        <v/>
      </c>
      <c r="AL247" s="40">
        <f>(AL208+AL221)*$D247</f>
        <v/>
      </c>
      <c r="AM247" s="40">
        <f>(AM208+AM221)*$D247</f>
        <v/>
      </c>
      <c r="AN247" s="40">
        <f>(AN208+AN221)*$D247</f>
        <v/>
      </c>
      <c r="AO247" s="40">
        <f>(AO208+AO221)*$D247</f>
        <v/>
      </c>
      <c r="AP247" s="40">
        <f>(AP208+AP221)*$D247</f>
        <v/>
      </c>
      <c r="AQ247" s="40">
        <f>(AQ208+AQ221)*$D247</f>
        <v/>
      </c>
      <c r="AR247" s="40">
        <f>(AR208+AR221)*$D247</f>
        <v/>
      </c>
      <c r="AS247" s="40">
        <f>(AS208+AS221)*$D247</f>
        <v/>
      </c>
      <c r="AT247" s="40">
        <f>(AT208+AT221)*$D247</f>
        <v/>
      </c>
      <c r="AU247" s="40">
        <f>(AU208+AU221)*$D247</f>
        <v/>
      </c>
      <c r="AV247" s="40">
        <f>(AV208+AV221)*$D247</f>
        <v/>
      </c>
      <c r="AW247" s="40">
        <f>(AW208+AW221)*$D247</f>
        <v/>
      </c>
      <c r="AX247" s="42">
        <f>VATPAY(AX208,AX221,$D247)</f>
        <v/>
      </c>
    </row>
    <row r="248" hidden="1" outlineLevel="1">
      <c r="A248" s="5" t="inlineStr">
        <is>
          <t>vat</t>
        </is>
      </c>
      <c r="B248" s="5" t="inlineStr">
        <is>
          <t>nga</t>
        </is>
      </c>
      <c r="C248" s="5" t="inlineStr">
        <is>
          <t>pow</t>
        </is>
      </c>
      <c r="D248" s="40">
        <f>INDEX(Inputs_prices!$Q$5:$Q$16,MATCH($B248&amp;"."&amp;$C248,Inputs_prices!$A$5:$A$16,0))</f>
        <v/>
      </c>
      <c r="E248" s="39" t="n"/>
      <c r="F248" s="39" t="n"/>
      <c r="G248" s="39" t="n"/>
      <c r="H248" s="5">
        <f>INDEX(Variables!$B$5:$B$105,MATCH($A248,Variables!$A$5:$A$105,0))&amp;IF($C248="",""," | "&amp;INDEX(Mapping!$B$5:$B$26,MATCH($C248,Mapping!$A$5:$A$26,0))&amp;" | "&amp;INDEX(Mapping!$B$30:$B$41,MATCH($B248,Mapping!$A$30:$A$41,0)))</f>
        <v/>
      </c>
      <c r="I248" s="5">
        <f>INDEX(Variables!$C$5:$C$105,MATCH($A248,Variables!$A$5:$A$105,0))</f>
        <v/>
      </c>
      <c r="J248" s="5">
        <f>INDEX(Variables!$E$5:$E$105,MATCH($A248,Variables!$A$5:$A$105,0))</f>
        <v/>
      </c>
      <c r="K248" s="25">
        <f>LOWER(Settings!$C$4)&amp;".mit."&amp;$A248&amp;IF($C248="","","."&amp;$C248&amp;"."&amp;$B248)&amp;IF(INDEX(Variables!$D$5:$D$105,MATCH($A248,Variables!$A$5:$A$105,0))="","","."&amp;INDEX(Variables!$D$5:$D$105,MATCH($A248,Variables!$A$5:$A$105,0)))&amp;"."&amp;K$5</f>
        <v/>
      </c>
      <c r="L248" s="41">
        <f>(L209+L222)*$D248</f>
        <v/>
      </c>
      <c r="M248" s="40">
        <f>(M209+M222)*$D248</f>
        <v/>
      </c>
      <c r="N248" s="40">
        <f>(N209+N222)*$D248</f>
        <v/>
      </c>
      <c r="O248" s="40">
        <f>(O209+O222)*$D248</f>
        <v/>
      </c>
      <c r="P248" s="40">
        <f>(P209+P222)*$D248</f>
        <v/>
      </c>
      <c r="Q248" s="40">
        <f>(Q209+Q222)*$D248</f>
        <v/>
      </c>
      <c r="R248" s="40">
        <f>(R209+R222)*$D248</f>
        <v/>
      </c>
      <c r="S248" s="40">
        <f>(S209+S222)*$D248</f>
        <v/>
      </c>
      <c r="T248" s="40">
        <f>(T209+T222)*$D248</f>
        <v/>
      </c>
      <c r="U248" s="40">
        <f>(U209+U222)*$D248</f>
        <v/>
      </c>
      <c r="V248" s="40">
        <f>(V209+V222)*$D248</f>
        <v/>
      </c>
      <c r="W248" s="40">
        <f>(W209+W222)*$D248</f>
        <v/>
      </c>
      <c r="X248" s="40">
        <f>(X209+X222)*$D248</f>
        <v/>
      </c>
      <c r="Y248" s="40">
        <f>(Y209+Y222)*$D248</f>
        <v/>
      </c>
      <c r="Z248" s="40">
        <f>(Z209+Z222)*$D248</f>
        <v/>
      </c>
      <c r="AA248" s="40">
        <f>(AA209+AA222)*$D248</f>
        <v/>
      </c>
      <c r="AB248" s="40">
        <f>(AB209+AB222)*$D248</f>
        <v/>
      </c>
      <c r="AC248" s="40">
        <f>(AC209+AC222)*$D248</f>
        <v/>
      </c>
      <c r="AD248" s="42">
        <f>VATPAY(AD209,AD222,$D248)</f>
        <v/>
      </c>
      <c r="AE248" s="25">
        <f>LOWER(Settings!$C$4)&amp;".mit."&amp;$A248&amp;IF($C248="","","."&amp;$C248&amp;"."&amp;$B248)&amp;IF(INDEX(Variables!$D$5:$D$105,MATCH($A248,Variables!$A$5:$A$105,0))="","","."&amp;INDEX(Variables!$D$5:$D$105,MATCH($A248,Variables!$A$5:$A$105,0)))&amp;"."&amp;AE$5</f>
        <v/>
      </c>
      <c r="AF248" s="41">
        <f>(AF209+AF222)*$D248</f>
        <v/>
      </c>
      <c r="AG248" s="40">
        <f>(AG209+AG222)*$D248</f>
        <v/>
      </c>
      <c r="AH248" s="40">
        <f>(AH209+AH222)*$D248</f>
        <v/>
      </c>
      <c r="AI248" s="40">
        <f>(AI209+AI222)*$D248</f>
        <v/>
      </c>
      <c r="AJ248" s="40">
        <f>(AJ209+AJ222)*$D248</f>
        <v/>
      </c>
      <c r="AK248" s="40">
        <f>(AK209+AK222)*$D248</f>
        <v/>
      </c>
      <c r="AL248" s="40">
        <f>(AL209+AL222)*$D248</f>
        <v/>
      </c>
      <c r="AM248" s="40">
        <f>(AM209+AM222)*$D248</f>
        <v/>
      </c>
      <c r="AN248" s="40">
        <f>(AN209+AN222)*$D248</f>
        <v/>
      </c>
      <c r="AO248" s="40">
        <f>(AO209+AO222)*$D248</f>
        <v/>
      </c>
      <c r="AP248" s="40">
        <f>(AP209+AP222)*$D248</f>
        <v/>
      </c>
      <c r="AQ248" s="40">
        <f>(AQ209+AQ222)*$D248</f>
        <v/>
      </c>
      <c r="AR248" s="40">
        <f>(AR209+AR222)*$D248</f>
        <v/>
      </c>
      <c r="AS248" s="40">
        <f>(AS209+AS222)*$D248</f>
        <v/>
      </c>
      <c r="AT248" s="40">
        <f>(AT209+AT222)*$D248</f>
        <v/>
      </c>
      <c r="AU248" s="40">
        <f>(AU209+AU222)*$D248</f>
        <v/>
      </c>
      <c r="AV248" s="40">
        <f>(AV209+AV222)*$D248</f>
        <v/>
      </c>
      <c r="AW248" s="40">
        <f>(AW209+AW222)*$D248</f>
        <v/>
      </c>
      <c r="AX248" s="42">
        <f>VATPAY(AX209,AX222,$D248)</f>
        <v/>
      </c>
    </row>
    <row r="249" hidden="1" outlineLevel="1">
      <c r="A249" s="5" t="inlineStr">
        <is>
          <t>vat</t>
        </is>
      </c>
      <c r="B249" s="5" t="inlineStr">
        <is>
          <t>nga</t>
        </is>
      </c>
      <c r="C249" s="5" t="inlineStr">
        <is>
          <t>res</t>
        </is>
      </c>
      <c r="D249" s="40">
        <f>INDEX(Inputs_prices!$Q$5:$Q$16,MATCH($B249&amp;"."&amp;$C249,Inputs_prices!$A$5:$A$16,0))</f>
        <v/>
      </c>
      <c r="E249" s="39" t="n"/>
      <c r="F249" s="39" t="n"/>
      <c r="G249" s="39" t="n"/>
      <c r="H249" s="5">
        <f>INDEX(Variables!$B$5:$B$105,MATCH($A249,Variables!$A$5:$A$105,0))&amp;IF($C249="",""," | "&amp;INDEX(Mapping!$B$5:$B$26,MATCH($C249,Mapping!$A$5:$A$26,0))&amp;" | "&amp;INDEX(Mapping!$B$30:$B$41,MATCH($B249,Mapping!$A$30:$A$41,0)))</f>
        <v/>
      </c>
      <c r="I249" s="5">
        <f>INDEX(Variables!$C$5:$C$105,MATCH($A249,Variables!$A$5:$A$105,0))</f>
        <v/>
      </c>
      <c r="J249" s="5">
        <f>INDEX(Variables!$E$5:$E$105,MATCH($A249,Variables!$A$5:$A$105,0))</f>
        <v/>
      </c>
      <c r="K249" s="25">
        <f>LOWER(Settings!$C$4)&amp;".mit."&amp;$A249&amp;IF($C249="","","."&amp;$C249&amp;"."&amp;$B249)&amp;IF(INDEX(Variables!$D$5:$D$105,MATCH($A249,Variables!$A$5:$A$105,0))="","","."&amp;INDEX(Variables!$D$5:$D$105,MATCH($A249,Variables!$A$5:$A$105,0)))&amp;"."&amp;K$5</f>
        <v/>
      </c>
      <c r="L249" s="41">
        <f>(L210+L223)*$D249</f>
        <v/>
      </c>
      <c r="M249" s="40">
        <f>(M210+M223)*$D249</f>
        <v/>
      </c>
      <c r="N249" s="40">
        <f>(N210+N223)*$D249</f>
        <v/>
      </c>
      <c r="O249" s="40">
        <f>(O210+O223)*$D249</f>
        <v/>
      </c>
      <c r="P249" s="40">
        <f>(P210+P223)*$D249</f>
        <v/>
      </c>
      <c r="Q249" s="40">
        <f>(Q210+Q223)*$D249</f>
        <v/>
      </c>
      <c r="R249" s="40">
        <f>(R210+R223)*$D249</f>
        <v/>
      </c>
      <c r="S249" s="40">
        <f>(S210+S223)*$D249</f>
        <v/>
      </c>
      <c r="T249" s="40">
        <f>(T210+T223)*$D249</f>
        <v/>
      </c>
      <c r="U249" s="40">
        <f>(U210+U223)*$D249</f>
        <v/>
      </c>
      <c r="V249" s="40">
        <f>(V210+V223)*$D249</f>
        <v/>
      </c>
      <c r="W249" s="40">
        <f>(W210+W223)*$D249</f>
        <v/>
      </c>
      <c r="X249" s="40">
        <f>(X210+X223)*$D249</f>
        <v/>
      </c>
      <c r="Y249" s="40">
        <f>(Y210+Y223)*$D249</f>
        <v/>
      </c>
      <c r="Z249" s="40">
        <f>(Z210+Z223)*$D249</f>
        <v/>
      </c>
      <c r="AA249" s="40">
        <f>(AA210+AA223)*$D249</f>
        <v/>
      </c>
      <c r="AB249" s="40">
        <f>(AB210+AB223)*$D249</f>
        <v/>
      </c>
      <c r="AC249" s="40">
        <f>(AC210+AC223)*$D249</f>
        <v/>
      </c>
      <c r="AD249" s="42">
        <f>VATPAY(AD210,AD223,$D249)</f>
        <v/>
      </c>
      <c r="AE249" s="25">
        <f>LOWER(Settings!$C$4)&amp;".mit."&amp;$A249&amp;IF($C249="","","."&amp;$C249&amp;"."&amp;$B249)&amp;IF(INDEX(Variables!$D$5:$D$105,MATCH($A249,Variables!$A$5:$A$105,0))="","","."&amp;INDEX(Variables!$D$5:$D$105,MATCH($A249,Variables!$A$5:$A$105,0)))&amp;"."&amp;AE$5</f>
        <v/>
      </c>
      <c r="AF249" s="41">
        <f>(AF210+AF223)*$D249</f>
        <v/>
      </c>
      <c r="AG249" s="40">
        <f>(AG210+AG223)*$D249</f>
        <v/>
      </c>
      <c r="AH249" s="40">
        <f>(AH210+AH223)*$D249</f>
        <v/>
      </c>
      <c r="AI249" s="40">
        <f>(AI210+AI223)*$D249</f>
        <v/>
      </c>
      <c r="AJ249" s="40">
        <f>(AJ210+AJ223)*$D249</f>
        <v/>
      </c>
      <c r="AK249" s="40">
        <f>(AK210+AK223)*$D249</f>
        <v/>
      </c>
      <c r="AL249" s="40">
        <f>(AL210+AL223)*$D249</f>
        <v/>
      </c>
      <c r="AM249" s="40">
        <f>(AM210+AM223)*$D249</f>
        <v/>
      </c>
      <c r="AN249" s="40">
        <f>(AN210+AN223)*$D249</f>
        <v/>
      </c>
      <c r="AO249" s="40">
        <f>(AO210+AO223)*$D249</f>
        <v/>
      </c>
      <c r="AP249" s="40">
        <f>(AP210+AP223)*$D249</f>
        <v/>
      </c>
      <c r="AQ249" s="40">
        <f>(AQ210+AQ223)*$D249</f>
        <v/>
      </c>
      <c r="AR249" s="40">
        <f>(AR210+AR223)*$D249</f>
        <v/>
      </c>
      <c r="AS249" s="40">
        <f>(AS210+AS223)*$D249</f>
        <v/>
      </c>
      <c r="AT249" s="40">
        <f>(AT210+AT223)*$D249</f>
        <v/>
      </c>
      <c r="AU249" s="40">
        <f>(AU210+AU223)*$D249</f>
        <v/>
      </c>
      <c r="AV249" s="40">
        <f>(AV210+AV223)*$D249</f>
        <v/>
      </c>
      <c r="AW249" s="40">
        <f>(AW210+AW223)*$D249</f>
        <v/>
      </c>
      <c r="AX249" s="42">
        <f>VATPAY(AX210,AX223,$D249)</f>
        <v/>
      </c>
    </row>
    <row r="250" hidden="1" outlineLevel="1">
      <c r="A250" s="5" t="inlineStr">
        <is>
          <t>vat</t>
        </is>
      </c>
      <c r="B250" s="5" t="inlineStr">
        <is>
          <t>nga</t>
        </is>
      </c>
      <c r="C250" s="5" t="inlineStr">
        <is>
          <t>ind</t>
        </is>
      </c>
      <c r="D250" s="40">
        <f>INDEX(Inputs_prices!$Q$5:$Q$16,MATCH($B250&amp;"."&amp;$C250,Inputs_prices!$A$5:$A$16,0))</f>
        <v/>
      </c>
      <c r="E250" s="39" t="n"/>
      <c r="F250" s="39" t="n"/>
      <c r="G250" s="39" t="n"/>
      <c r="H250" s="5">
        <f>INDEX(Variables!$B$5:$B$105,MATCH($A250,Variables!$A$5:$A$105,0))&amp;IF($C250="",""," | "&amp;INDEX(Mapping!$B$5:$B$26,MATCH($C250,Mapping!$A$5:$A$26,0))&amp;" | "&amp;INDEX(Mapping!$B$30:$B$41,MATCH($B250,Mapping!$A$30:$A$41,0)))</f>
        <v/>
      </c>
      <c r="I250" s="5">
        <f>INDEX(Variables!$C$5:$C$105,MATCH($A250,Variables!$A$5:$A$105,0))</f>
        <v/>
      </c>
      <c r="J250" s="5">
        <f>INDEX(Variables!$E$5:$E$105,MATCH($A250,Variables!$A$5:$A$105,0))</f>
        <v/>
      </c>
      <c r="K250" s="25">
        <f>LOWER(Settings!$C$4)&amp;".mit."&amp;$A250&amp;IF($C250="","","."&amp;$C250&amp;"."&amp;$B250)&amp;IF(INDEX(Variables!$D$5:$D$105,MATCH($A250,Variables!$A$5:$A$105,0))="","","."&amp;INDEX(Variables!$D$5:$D$105,MATCH($A250,Variables!$A$5:$A$105,0)))&amp;"."&amp;K$5</f>
        <v/>
      </c>
      <c r="L250" s="41">
        <f>(L211+L224)*$D250</f>
        <v/>
      </c>
      <c r="M250" s="40">
        <f>(M211+M224)*$D250</f>
        <v/>
      </c>
      <c r="N250" s="40">
        <f>(N211+N224)*$D250</f>
        <v/>
      </c>
      <c r="O250" s="40">
        <f>(O211+O224)*$D250</f>
        <v/>
      </c>
      <c r="P250" s="40">
        <f>(P211+P224)*$D250</f>
        <v/>
      </c>
      <c r="Q250" s="40">
        <f>(Q211+Q224)*$D250</f>
        <v/>
      </c>
      <c r="R250" s="40">
        <f>(R211+R224)*$D250</f>
        <v/>
      </c>
      <c r="S250" s="40">
        <f>(S211+S224)*$D250</f>
        <v/>
      </c>
      <c r="T250" s="40">
        <f>(T211+T224)*$D250</f>
        <v/>
      </c>
      <c r="U250" s="40">
        <f>(U211+U224)*$D250</f>
        <v/>
      </c>
      <c r="V250" s="40">
        <f>(V211+V224)*$D250</f>
        <v/>
      </c>
      <c r="W250" s="40">
        <f>(W211+W224)*$D250</f>
        <v/>
      </c>
      <c r="X250" s="40">
        <f>(X211+X224)*$D250</f>
        <v/>
      </c>
      <c r="Y250" s="40">
        <f>(Y211+Y224)*$D250</f>
        <v/>
      </c>
      <c r="Z250" s="40">
        <f>(Z211+Z224)*$D250</f>
        <v/>
      </c>
      <c r="AA250" s="40">
        <f>(AA211+AA224)*$D250</f>
        <v/>
      </c>
      <c r="AB250" s="40">
        <f>(AB211+AB224)*$D250</f>
        <v/>
      </c>
      <c r="AC250" s="40">
        <f>(AC211+AC224)*$D250</f>
        <v/>
      </c>
      <c r="AD250" s="42">
        <f>VATPAY(AD211,AD224,$D250)</f>
        <v/>
      </c>
      <c r="AE250" s="25">
        <f>LOWER(Settings!$C$4)&amp;".mit."&amp;$A250&amp;IF($C250="","","."&amp;$C250&amp;"."&amp;$B250)&amp;IF(INDEX(Variables!$D$5:$D$105,MATCH($A250,Variables!$A$5:$A$105,0))="","","."&amp;INDEX(Variables!$D$5:$D$105,MATCH($A250,Variables!$A$5:$A$105,0)))&amp;"."&amp;AE$5</f>
        <v/>
      </c>
      <c r="AF250" s="41">
        <f>(AF211+AF224)*$D250</f>
        <v/>
      </c>
      <c r="AG250" s="40">
        <f>(AG211+AG224)*$D250</f>
        <v/>
      </c>
      <c r="AH250" s="40">
        <f>(AH211+AH224)*$D250</f>
        <v/>
      </c>
      <c r="AI250" s="40">
        <f>(AI211+AI224)*$D250</f>
        <v/>
      </c>
      <c r="AJ250" s="40">
        <f>(AJ211+AJ224)*$D250</f>
        <v/>
      </c>
      <c r="AK250" s="40">
        <f>(AK211+AK224)*$D250</f>
        <v/>
      </c>
      <c r="AL250" s="40">
        <f>(AL211+AL224)*$D250</f>
        <v/>
      </c>
      <c r="AM250" s="40">
        <f>(AM211+AM224)*$D250</f>
        <v/>
      </c>
      <c r="AN250" s="40">
        <f>(AN211+AN224)*$D250</f>
        <v/>
      </c>
      <c r="AO250" s="40">
        <f>(AO211+AO224)*$D250</f>
        <v/>
      </c>
      <c r="AP250" s="40">
        <f>(AP211+AP224)*$D250</f>
        <v/>
      </c>
      <c r="AQ250" s="40">
        <f>(AQ211+AQ224)*$D250</f>
        <v/>
      </c>
      <c r="AR250" s="40">
        <f>(AR211+AR224)*$D250</f>
        <v/>
      </c>
      <c r="AS250" s="40">
        <f>(AS211+AS224)*$D250</f>
        <v/>
      </c>
      <c r="AT250" s="40">
        <f>(AT211+AT224)*$D250</f>
        <v/>
      </c>
      <c r="AU250" s="40">
        <f>(AU211+AU224)*$D250</f>
        <v/>
      </c>
      <c r="AV250" s="40">
        <f>(AV211+AV224)*$D250</f>
        <v/>
      </c>
      <c r="AW250" s="40">
        <f>(AW211+AW224)*$D250</f>
        <v/>
      </c>
      <c r="AX250" s="42">
        <f>VATPAY(AX211,AX224,$D250)</f>
        <v/>
      </c>
    </row>
    <row r="251" hidden="1" outlineLevel="1">
      <c r="A251" s="5" t="inlineStr">
        <is>
          <t>vat</t>
        </is>
      </c>
      <c r="B251" s="5" t="inlineStr">
        <is>
          <t>gso</t>
        </is>
      </c>
      <c r="C251" s="5" t="inlineStr">
        <is>
          <t>all</t>
        </is>
      </c>
      <c r="D251" s="40">
        <f>INDEX(Inputs_prices!$Q$5:$Q$16,MATCH($B251&amp;"."&amp;$C251,Inputs_prices!$A$5:$A$16,0))</f>
        <v/>
      </c>
      <c r="E251" s="39" t="n"/>
      <c r="F251" s="39" t="n"/>
      <c r="G251" s="39" t="n"/>
      <c r="H251" s="5">
        <f>INDEX(Variables!$B$5:$B$105,MATCH($A251,Variables!$A$5:$A$105,0))&amp;IF($C251="",""," | "&amp;INDEX(Mapping!$B$5:$B$26,MATCH($C251,Mapping!$A$5:$A$26,0))&amp;" | "&amp;INDEX(Mapping!$B$30:$B$41,MATCH($B251,Mapping!$A$30:$A$41,0)))</f>
        <v/>
      </c>
      <c r="I251" s="5">
        <f>INDEX(Variables!$C$5:$C$105,MATCH($A251,Variables!$A$5:$A$105,0))</f>
        <v/>
      </c>
      <c r="J251" s="5">
        <f>INDEX(Variables!$E$5:$E$105,MATCH($A251,Variables!$A$5:$A$105,0))</f>
        <v/>
      </c>
      <c r="K251" s="25">
        <f>LOWER(Settings!$C$4)&amp;".mit."&amp;$A251&amp;IF($C251="","","."&amp;$C251&amp;"."&amp;$B251)&amp;IF(INDEX(Variables!$D$5:$D$105,MATCH($A251,Variables!$A$5:$A$105,0))="","","."&amp;INDEX(Variables!$D$5:$D$105,MATCH($A251,Variables!$A$5:$A$105,0)))&amp;"."&amp;K$5</f>
        <v/>
      </c>
      <c r="L251" s="41">
        <f>(L212+L225)*$D251</f>
        <v/>
      </c>
      <c r="M251" s="40">
        <f>(M212+M225)*$D251</f>
        <v/>
      </c>
      <c r="N251" s="40">
        <f>(N212+N225)*$D251</f>
        <v/>
      </c>
      <c r="O251" s="40">
        <f>(O212+O225)*$D251</f>
        <v/>
      </c>
      <c r="P251" s="40">
        <f>(P212+P225)*$D251</f>
        <v/>
      </c>
      <c r="Q251" s="40">
        <f>(Q212+Q225)*$D251</f>
        <v/>
      </c>
      <c r="R251" s="40">
        <f>(R212+R225)*$D251</f>
        <v/>
      </c>
      <c r="S251" s="40">
        <f>(S212+S225)*$D251</f>
        <v/>
      </c>
      <c r="T251" s="40">
        <f>(T212+T225)*$D251</f>
        <v/>
      </c>
      <c r="U251" s="40">
        <f>(U212+U225)*$D251</f>
        <v/>
      </c>
      <c r="V251" s="40">
        <f>(V212+V225)*$D251</f>
        <v/>
      </c>
      <c r="W251" s="40">
        <f>(W212+W225)*$D251</f>
        <v/>
      </c>
      <c r="X251" s="40">
        <f>(X212+X225)*$D251</f>
        <v/>
      </c>
      <c r="Y251" s="40">
        <f>(Y212+Y225)*$D251</f>
        <v/>
      </c>
      <c r="Z251" s="40">
        <f>(Z212+Z225)*$D251</f>
        <v/>
      </c>
      <c r="AA251" s="40">
        <f>(AA212+AA225)*$D251</f>
        <v/>
      </c>
      <c r="AB251" s="40">
        <f>(AB212+AB225)*$D251</f>
        <v/>
      </c>
      <c r="AC251" s="40">
        <f>(AC212+AC225)*$D251</f>
        <v/>
      </c>
      <c r="AD251" s="42">
        <f>VATPAY(AD212,AD225,$D251)</f>
        <v/>
      </c>
      <c r="AE251" s="25">
        <f>LOWER(Settings!$C$4)&amp;".mit."&amp;$A251&amp;IF($C251="","","."&amp;$C251&amp;"."&amp;$B251)&amp;IF(INDEX(Variables!$D$5:$D$105,MATCH($A251,Variables!$A$5:$A$105,0))="","","."&amp;INDEX(Variables!$D$5:$D$105,MATCH($A251,Variables!$A$5:$A$105,0)))&amp;"."&amp;AE$5</f>
        <v/>
      </c>
      <c r="AF251" s="41">
        <f>(AF212+AF225)*$D251</f>
        <v/>
      </c>
      <c r="AG251" s="40">
        <f>(AG212+AG225)*$D251</f>
        <v/>
      </c>
      <c r="AH251" s="40">
        <f>(AH212+AH225)*$D251</f>
        <v/>
      </c>
      <c r="AI251" s="40">
        <f>(AI212+AI225)*$D251</f>
        <v/>
      </c>
      <c r="AJ251" s="40">
        <f>(AJ212+AJ225)*$D251</f>
        <v/>
      </c>
      <c r="AK251" s="40">
        <f>(AK212+AK225)*$D251</f>
        <v/>
      </c>
      <c r="AL251" s="40">
        <f>(AL212+AL225)*$D251</f>
        <v/>
      </c>
      <c r="AM251" s="40">
        <f>(AM212+AM225)*$D251</f>
        <v/>
      </c>
      <c r="AN251" s="40">
        <f>(AN212+AN225)*$D251</f>
        <v/>
      </c>
      <c r="AO251" s="40">
        <f>(AO212+AO225)*$D251</f>
        <v/>
      </c>
      <c r="AP251" s="40">
        <f>(AP212+AP225)*$D251</f>
        <v/>
      </c>
      <c r="AQ251" s="40">
        <f>(AQ212+AQ225)*$D251</f>
        <v/>
      </c>
      <c r="AR251" s="40">
        <f>(AR212+AR225)*$D251</f>
        <v/>
      </c>
      <c r="AS251" s="40">
        <f>(AS212+AS225)*$D251</f>
        <v/>
      </c>
      <c r="AT251" s="40">
        <f>(AT212+AT225)*$D251</f>
        <v/>
      </c>
      <c r="AU251" s="40">
        <f>(AU212+AU225)*$D251</f>
        <v/>
      </c>
      <c r="AV251" s="40">
        <f>(AV212+AV225)*$D251</f>
        <v/>
      </c>
      <c r="AW251" s="40">
        <f>(AW212+AW225)*$D251</f>
        <v/>
      </c>
      <c r="AX251" s="42">
        <f>VATPAY(AX212,AX225,$D251)</f>
        <v/>
      </c>
    </row>
    <row r="252" hidden="1" outlineLevel="1">
      <c r="A252" s="5" t="inlineStr">
        <is>
          <t>vat</t>
        </is>
      </c>
      <c r="B252" s="5" t="inlineStr">
        <is>
          <t>die</t>
        </is>
      </c>
      <c r="C252" s="5" t="inlineStr">
        <is>
          <t>all</t>
        </is>
      </c>
      <c r="D252" s="40">
        <f>INDEX(Inputs_prices!$Q$5:$Q$16,MATCH($B252&amp;"."&amp;$C252,Inputs_prices!$A$5:$A$16,0))</f>
        <v/>
      </c>
      <c r="E252" s="39" t="n"/>
      <c r="F252" s="39" t="n"/>
      <c r="G252" s="39" t="n"/>
      <c r="H252" s="5">
        <f>INDEX(Variables!$B$5:$B$105,MATCH($A252,Variables!$A$5:$A$105,0))&amp;IF($C252="",""," | "&amp;INDEX(Mapping!$B$5:$B$26,MATCH($C252,Mapping!$A$5:$A$26,0))&amp;" | "&amp;INDEX(Mapping!$B$30:$B$41,MATCH($B252,Mapping!$A$30:$A$41,0)))</f>
        <v/>
      </c>
      <c r="I252" s="5">
        <f>INDEX(Variables!$C$5:$C$105,MATCH($A252,Variables!$A$5:$A$105,0))</f>
        <v/>
      </c>
      <c r="J252" s="5">
        <f>INDEX(Variables!$E$5:$E$105,MATCH($A252,Variables!$A$5:$A$105,0))</f>
        <v/>
      </c>
      <c r="K252" s="25">
        <f>LOWER(Settings!$C$4)&amp;".mit."&amp;$A252&amp;IF($C252="","","."&amp;$C252&amp;"."&amp;$B252)&amp;IF(INDEX(Variables!$D$5:$D$105,MATCH($A252,Variables!$A$5:$A$105,0))="","","."&amp;INDEX(Variables!$D$5:$D$105,MATCH($A252,Variables!$A$5:$A$105,0)))&amp;"."&amp;K$5</f>
        <v/>
      </c>
      <c r="L252" s="41">
        <f>(L213+L226)*$D252</f>
        <v/>
      </c>
      <c r="M252" s="40">
        <f>(M213+M226)*$D252</f>
        <v/>
      </c>
      <c r="N252" s="40">
        <f>(N213+N226)*$D252</f>
        <v/>
      </c>
      <c r="O252" s="40">
        <f>(O213+O226)*$D252</f>
        <v/>
      </c>
      <c r="P252" s="40">
        <f>(P213+P226)*$D252</f>
        <v/>
      </c>
      <c r="Q252" s="40">
        <f>(Q213+Q226)*$D252</f>
        <v/>
      </c>
      <c r="R252" s="40">
        <f>(R213+R226)*$D252</f>
        <v/>
      </c>
      <c r="S252" s="40">
        <f>(S213+S226)*$D252</f>
        <v/>
      </c>
      <c r="T252" s="40">
        <f>(T213+T226)*$D252</f>
        <v/>
      </c>
      <c r="U252" s="40">
        <f>(U213+U226)*$D252</f>
        <v/>
      </c>
      <c r="V252" s="40">
        <f>(V213+V226)*$D252</f>
        <v/>
      </c>
      <c r="W252" s="40">
        <f>(W213+W226)*$D252</f>
        <v/>
      </c>
      <c r="X252" s="40">
        <f>(X213+X226)*$D252</f>
        <v/>
      </c>
      <c r="Y252" s="40">
        <f>(Y213+Y226)*$D252</f>
        <v/>
      </c>
      <c r="Z252" s="40">
        <f>(Z213+Z226)*$D252</f>
        <v/>
      </c>
      <c r="AA252" s="40">
        <f>(AA213+AA226)*$D252</f>
        <v/>
      </c>
      <c r="AB252" s="40">
        <f>(AB213+AB226)*$D252</f>
        <v/>
      </c>
      <c r="AC252" s="40">
        <f>(AC213+AC226)*$D252</f>
        <v/>
      </c>
      <c r="AD252" s="42">
        <f>VATPAY(AD213,AD226,$D252)</f>
        <v/>
      </c>
      <c r="AE252" s="25">
        <f>LOWER(Settings!$C$4)&amp;".mit."&amp;$A252&amp;IF($C252="","","."&amp;$C252&amp;"."&amp;$B252)&amp;IF(INDEX(Variables!$D$5:$D$105,MATCH($A252,Variables!$A$5:$A$105,0))="","","."&amp;INDEX(Variables!$D$5:$D$105,MATCH($A252,Variables!$A$5:$A$105,0)))&amp;"."&amp;AE$5</f>
        <v/>
      </c>
      <c r="AF252" s="41">
        <f>(AF213+AF226)*$D252</f>
        <v/>
      </c>
      <c r="AG252" s="40">
        <f>(AG213+AG226)*$D252</f>
        <v/>
      </c>
      <c r="AH252" s="40">
        <f>(AH213+AH226)*$D252</f>
        <v/>
      </c>
      <c r="AI252" s="40">
        <f>(AI213+AI226)*$D252</f>
        <v/>
      </c>
      <c r="AJ252" s="40">
        <f>(AJ213+AJ226)*$D252</f>
        <v/>
      </c>
      <c r="AK252" s="40">
        <f>(AK213+AK226)*$D252</f>
        <v/>
      </c>
      <c r="AL252" s="40">
        <f>(AL213+AL226)*$D252</f>
        <v/>
      </c>
      <c r="AM252" s="40">
        <f>(AM213+AM226)*$D252</f>
        <v/>
      </c>
      <c r="AN252" s="40">
        <f>(AN213+AN226)*$D252</f>
        <v/>
      </c>
      <c r="AO252" s="40">
        <f>(AO213+AO226)*$D252</f>
        <v/>
      </c>
      <c r="AP252" s="40">
        <f>(AP213+AP226)*$D252</f>
        <v/>
      </c>
      <c r="AQ252" s="40">
        <f>(AQ213+AQ226)*$D252</f>
        <v/>
      </c>
      <c r="AR252" s="40">
        <f>(AR213+AR226)*$D252</f>
        <v/>
      </c>
      <c r="AS252" s="40">
        <f>(AS213+AS226)*$D252</f>
        <v/>
      </c>
      <c r="AT252" s="40">
        <f>(AT213+AT226)*$D252</f>
        <v/>
      </c>
      <c r="AU252" s="40">
        <f>(AU213+AU226)*$D252</f>
        <v/>
      </c>
      <c r="AV252" s="40">
        <f>(AV213+AV226)*$D252</f>
        <v/>
      </c>
      <c r="AW252" s="40">
        <f>(AW213+AW226)*$D252</f>
        <v/>
      </c>
      <c r="AX252" s="42">
        <f>VATPAY(AX213,AX226,$D252)</f>
        <v/>
      </c>
    </row>
    <row r="253" hidden="1" outlineLevel="1">
      <c r="A253" s="5" t="inlineStr">
        <is>
          <t>vat</t>
        </is>
      </c>
      <c r="B253" s="5" t="inlineStr">
        <is>
          <t>lpg</t>
        </is>
      </c>
      <c r="C253" s="5" t="inlineStr">
        <is>
          <t>all</t>
        </is>
      </c>
      <c r="D253" s="40">
        <f>INDEX(Inputs_prices!$Q$5:$Q$16,MATCH($B253&amp;"."&amp;$C253,Inputs_prices!$A$5:$A$16,0))</f>
        <v/>
      </c>
      <c r="E253" s="39" t="n"/>
      <c r="F253" s="39" t="n"/>
      <c r="G253" s="39" t="n"/>
      <c r="H253" s="5">
        <f>INDEX(Variables!$B$5:$B$105,MATCH($A253,Variables!$A$5:$A$105,0))&amp;IF($C253="",""," | "&amp;INDEX(Mapping!$B$5:$B$26,MATCH($C253,Mapping!$A$5:$A$26,0))&amp;" | "&amp;INDEX(Mapping!$B$30:$B$41,MATCH($B253,Mapping!$A$30:$A$41,0)))</f>
        <v/>
      </c>
      <c r="I253" s="5">
        <f>INDEX(Variables!$C$5:$C$105,MATCH($A253,Variables!$A$5:$A$105,0))</f>
        <v/>
      </c>
      <c r="J253" s="5">
        <f>INDEX(Variables!$E$5:$E$105,MATCH($A253,Variables!$A$5:$A$105,0))</f>
        <v/>
      </c>
      <c r="K253" s="25">
        <f>LOWER(Settings!$C$4)&amp;".mit."&amp;$A253&amp;IF($C253="","","."&amp;$C253&amp;"."&amp;$B253)&amp;IF(INDEX(Variables!$D$5:$D$105,MATCH($A253,Variables!$A$5:$A$105,0))="","","."&amp;INDEX(Variables!$D$5:$D$105,MATCH($A253,Variables!$A$5:$A$105,0)))&amp;"."&amp;K$5</f>
        <v/>
      </c>
      <c r="L253" s="41">
        <f>(L214+L227)*$D253</f>
        <v/>
      </c>
      <c r="M253" s="40">
        <f>(M214+M227)*$D253</f>
        <v/>
      </c>
      <c r="N253" s="40">
        <f>(N214+N227)*$D253</f>
        <v/>
      </c>
      <c r="O253" s="40">
        <f>(O214+O227)*$D253</f>
        <v/>
      </c>
      <c r="P253" s="40">
        <f>(P214+P227)*$D253</f>
        <v/>
      </c>
      <c r="Q253" s="40">
        <f>(Q214+Q227)*$D253</f>
        <v/>
      </c>
      <c r="R253" s="40">
        <f>(R214+R227)*$D253</f>
        <v/>
      </c>
      <c r="S253" s="40">
        <f>(S214+S227)*$D253</f>
        <v/>
      </c>
      <c r="T253" s="40">
        <f>(T214+T227)*$D253</f>
        <v/>
      </c>
      <c r="U253" s="40">
        <f>(U214+U227)*$D253</f>
        <v/>
      </c>
      <c r="V253" s="40">
        <f>(V214+V227)*$D253</f>
        <v/>
      </c>
      <c r="W253" s="40">
        <f>(W214+W227)*$D253</f>
        <v/>
      </c>
      <c r="X253" s="40">
        <f>(X214+X227)*$D253</f>
        <v/>
      </c>
      <c r="Y253" s="40">
        <f>(Y214+Y227)*$D253</f>
        <v/>
      </c>
      <c r="Z253" s="40">
        <f>(Z214+Z227)*$D253</f>
        <v/>
      </c>
      <c r="AA253" s="40">
        <f>(AA214+AA227)*$D253</f>
        <v/>
      </c>
      <c r="AB253" s="40">
        <f>(AB214+AB227)*$D253</f>
        <v/>
      </c>
      <c r="AC253" s="40">
        <f>(AC214+AC227)*$D253</f>
        <v/>
      </c>
      <c r="AD253" s="42">
        <f>VATPAY(AD214,AD227,$D253)</f>
        <v/>
      </c>
      <c r="AE253" s="25">
        <f>LOWER(Settings!$C$4)&amp;".mit."&amp;$A253&amp;IF($C253="","","."&amp;$C253&amp;"."&amp;$B253)&amp;IF(INDEX(Variables!$D$5:$D$105,MATCH($A253,Variables!$A$5:$A$105,0))="","","."&amp;INDEX(Variables!$D$5:$D$105,MATCH($A253,Variables!$A$5:$A$105,0)))&amp;"."&amp;AE$5</f>
        <v/>
      </c>
      <c r="AF253" s="41">
        <f>(AF214+AF227)*$D253</f>
        <v/>
      </c>
      <c r="AG253" s="40">
        <f>(AG214+AG227)*$D253</f>
        <v/>
      </c>
      <c r="AH253" s="40">
        <f>(AH214+AH227)*$D253</f>
        <v/>
      </c>
      <c r="AI253" s="40">
        <f>(AI214+AI227)*$D253</f>
        <v/>
      </c>
      <c r="AJ253" s="40">
        <f>(AJ214+AJ227)*$D253</f>
        <v/>
      </c>
      <c r="AK253" s="40">
        <f>(AK214+AK227)*$D253</f>
        <v/>
      </c>
      <c r="AL253" s="40">
        <f>(AL214+AL227)*$D253</f>
        <v/>
      </c>
      <c r="AM253" s="40">
        <f>(AM214+AM227)*$D253</f>
        <v/>
      </c>
      <c r="AN253" s="40">
        <f>(AN214+AN227)*$D253</f>
        <v/>
      </c>
      <c r="AO253" s="40">
        <f>(AO214+AO227)*$D253</f>
        <v/>
      </c>
      <c r="AP253" s="40">
        <f>(AP214+AP227)*$D253</f>
        <v/>
      </c>
      <c r="AQ253" s="40">
        <f>(AQ214+AQ227)*$D253</f>
        <v/>
      </c>
      <c r="AR253" s="40">
        <f>(AR214+AR227)*$D253</f>
        <v/>
      </c>
      <c r="AS253" s="40">
        <f>(AS214+AS227)*$D253</f>
        <v/>
      </c>
      <c r="AT253" s="40">
        <f>(AT214+AT227)*$D253</f>
        <v/>
      </c>
      <c r="AU253" s="40">
        <f>(AU214+AU227)*$D253</f>
        <v/>
      </c>
      <c r="AV253" s="40">
        <f>(AV214+AV227)*$D253</f>
        <v/>
      </c>
      <c r="AW253" s="40">
        <f>(AW214+AW227)*$D253</f>
        <v/>
      </c>
      <c r="AX253" s="42">
        <f>VATPAY(AX214,AX227,$D253)</f>
        <v/>
      </c>
    </row>
    <row r="254" hidden="1" outlineLevel="1">
      <c r="A254" s="5" t="inlineStr">
        <is>
          <t>vat</t>
        </is>
      </c>
      <c r="B254" s="5" t="inlineStr">
        <is>
          <t>ker</t>
        </is>
      </c>
      <c r="C254" s="5" t="inlineStr">
        <is>
          <t>all</t>
        </is>
      </c>
      <c r="D254" s="40">
        <f>INDEX(Inputs_prices!$Q$5:$Q$16,MATCH($B254&amp;"."&amp;$C254,Inputs_prices!$A$5:$A$16,0))</f>
        <v/>
      </c>
      <c r="E254" s="39" t="n"/>
      <c r="F254" s="39" t="n"/>
      <c r="G254" s="39" t="n"/>
      <c r="H254" s="5">
        <f>INDEX(Variables!$B$5:$B$105,MATCH($A254,Variables!$A$5:$A$105,0))&amp;IF($C254="",""," | "&amp;INDEX(Mapping!$B$5:$B$26,MATCH($C254,Mapping!$A$5:$A$26,0))&amp;" | "&amp;INDEX(Mapping!$B$30:$B$41,MATCH($B254,Mapping!$A$30:$A$41,0)))</f>
        <v/>
      </c>
      <c r="I254" s="5">
        <f>INDEX(Variables!$C$5:$C$105,MATCH($A254,Variables!$A$5:$A$105,0))</f>
        <v/>
      </c>
      <c r="J254" s="5">
        <f>INDEX(Variables!$E$5:$E$105,MATCH($A254,Variables!$A$5:$A$105,0))</f>
        <v/>
      </c>
      <c r="K254" s="25">
        <f>LOWER(Settings!$C$4)&amp;".mit."&amp;$A254&amp;IF($C254="","","."&amp;$C254&amp;"."&amp;$B254)&amp;IF(INDEX(Variables!$D$5:$D$105,MATCH($A254,Variables!$A$5:$A$105,0))="","","."&amp;INDEX(Variables!$D$5:$D$105,MATCH($A254,Variables!$A$5:$A$105,0)))&amp;"."&amp;K$5</f>
        <v/>
      </c>
      <c r="L254" s="41">
        <f>(L215+L228)*$D254</f>
        <v/>
      </c>
      <c r="M254" s="40">
        <f>(M215+M228)*$D254</f>
        <v/>
      </c>
      <c r="N254" s="40">
        <f>(N215+N228)*$D254</f>
        <v/>
      </c>
      <c r="O254" s="40">
        <f>(O215+O228)*$D254</f>
        <v/>
      </c>
      <c r="P254" s="40">
        <f>(P215+P228)*$D254</f>
        <v/>
      </c>
      <c r="Q254" s="40">
        <f>(Q215+Q228)*$D254</f>
        <v/>
      </c>
      <c r="R254" s="40">
        <f>(R215+R228)*$D254</f>
        <v/>
      </c>
      <c r="S254" s="40">
        <f>(S215+S228)*$D254</f>
        <v/>
      </c>
      <c r="T254" s="40">
        <f>(T215+T228)*$D254</f>
        <v/>
      </c>
      <c r="U254" s="40">
        <f>(U215+U228)*$D254</f>
        <v/>
      </c>
      <c r="V254" s="40">
        <f>(V215+V228)*$D254</f>
        <v/>
      </c>
      <c r="W254" s="40">
        <f>(W215+W228)*$D254</f>
        <v/>
      </c>
      <c r="X254" s="40">
        <f>(X215+X228)*$D254</f>
        <v/>
      </c>
      <c r="Y254" s="40">
        <f>(Y215+Y228)*$D254</f>
        <v/>
      </c>
      <c r="Z254" s="40">
        <f>(Z215+Z228)*$D254</f>
        <v/>
      </c>
      <c r="AA254" s="40">
        <f>(AA215+AA228)*$D254</f>
        <v/>
      </c>
      <c r="AB254" s="40">
        <f>(AB215+AB228)*$D254</f>
        <v/>
      </c>
      <c r="AC254" s="40">
        <f>(AC215+AC228)*$D254</f>
        <v/>
      </c>
      <c r="AD254" s="42">
        <f>VATPAY(AD215,AD228,$D254)</f>
        <v/>
      </c>
      <c r="AE254" s="25">
        <f>LOWER(Settings!$C$4)&amp;".mit."&amp;$A254&amp;IF($C254="","","."&amp;$C254&amp;"."&amp;$B254)&amp;IF(INDEX(Variables!$D$5:$D$105,MATCH($A254,Variables!$A$5:$A$105,0))="","","."&amp;INDEX(Variables!$D$5:$D$105,MATCH($A254,Variables!$A$5:$A$105,0)))&amp;"."&amp;AE$5</f>
        <v/>
      </c>
      <c r="AF254" s="41">
        <f>(AF215+AF228)*$D254</f>
        <v/>
      </c>
      <c r="AG254" s="40">
        <f>(AG215+AG228)*$D254</f>
        <v/>
      </c>
      <c r="AH254" s="40">
        <f>(AH215+AH228)*$D254</f>
        <v/>
      </c>
      <c r="AI254" s="40">
        <f>(AI215+AI228)*$D254</f>
        <v/>
      </c>
      <c r="AJ254" s="40">
        <f>(AJ215+AJ228)*$D254</f>
        <v/>
      </c>
      <c r="AK254" s="40">
        <f>(AK215+AK228)*$D254</f>
        <v/>
      </c>
      <c r="AL254" s="40">
        <f>(AL215+AL228)*$D254</f>
        <v/>
      </c>
      <c r="AM254" s="40">
        <f>(AM215+AM228)*$D254</f>
        <v/>
      </c>
      <c r="AN254" s="40">
        <f>(AN215+AN228)*$D254</f>
        <v/>
      </c>
      <c r="AO254" s="40">
        <f>(AO215+AO228)*$D254</f>
        <v/>
      </c>
      <c r="AP254" s="40">
        <f>(AP215+AP228)*$D254</f>
        <v/>
      </c>
      <c r="AQ254" s="40">
        <f>(AQ215+AQ228)*$D254</f>
        <v/>
      </c>
      <c r="AR254" s="40">
        <f>(AR215+AR228)*$D254</f>
        <v/>
      </c>
      <c r="AS254" s="40">
        <f>(AS215+AS228)*$D254</f>
        <v/>
      </c>
      <c r="AT254" s="40">
        <f>(AT215+AT228)*$D254</f>
        <v/>
      </c>
      <c r="AU254" s="40">
        <f>(AU215+AU228)*$D254</f>
        <v/>
      </c>
      <c r="AV254" s="40">
        <f>(AV215+AV228)*$D254</f>
        <v/>
      </c>
      <c r="AW254" s="40">
        <f>(AW215+AW228)*$D254</f>
        <v/>
      </c>
      <c r="AX254" s="42">
        <f>VATPAY(AX215,AX228,$D254)</f>
        <v/>
      </c>
    </row>
    <row r="255" hidden="1" outlineLevel="1">
      <c r="A255" s="5" t="inlineStr">
        <is>
          <t>vat</t>
        </is>
      </c>
      <c r="B255" s="5" t="inlineStr">
        <is>
          <t>oop</t>
        </is>
      </c>
      <c r="C255" s="5" t="inlineStr">
        <is>
          <t>all</t>
        </is>
      </c>
      <c r="D255" s="40">
        <f>INDEX(Inputs_prices!$Q$5:$Q$16,MATCH($B255&amp;"."&amp;$C255,Inputs_prices!$A$5:$A$16,0))</f>
        <v/>
      </c>
      <c r="E255" s="39" t="n"/>
      <c r="F255" s="39" t="n"/>
      <c r="G255" s="39" t="n"/>
      <c r="H255" s="5">
        <f>INDEX(Variables!$B$5:$B$105,MATCH($A255,Variables!$A$5:$A$105,0))&amp;IF($C255="",""," | "&amp;INDEX(Mapping!$B$5:$B$26,MATCH($C255,Mapping!$A$5:$A$26,0))&amp;" | "&amp;INDEX(Mapping!$B$30:$B$41,MATCH($B255,Mapping!$A$30:$A$41,0)))</f>
        <v/>
      </c>
      <c r="I255" s="5">
        <f>INDEX(Variables!$C$5:$C$105,MATCH($A255,Variables!$A$5:$A$105,0))</f>
        <v/>
      </c>
      <c r="J255" s="5">
        <f>INDEX(Variables!$E$5:$E$105,MATCH($A255,Variables!$A$5:$A$105,0))</f>
        <v/>
      </c>
      <c r="K255" s="25">
        <f>LOWER(Settings!$C$4)&amp;".mit."&amp;$A255&amp;IF($C255="","","."&amp;$C255&amp;"."&amp;$B255)&amp;IF(INDEX(Variables!$D$5:$D$105,MATCH($A255,Variables!$A$5:$A$105,0))="","","."&amp;INDEX(Variables!$D$5:$D$105,MATCH($A255,Variables!$A$5:$A$105,0)))&amp;"."&amp;K$5</f>
        <v/>
      </c>
      <c r="L255" s="41">
        <f>(L216+L229)*$D255</f>
        <v/>
      </c>
      <c r="M255" s="40">
        <f>(M216+M229)*$D255</f>
        <v/>
      </c>
      <c r="N255" s="40">
        <f>(N216+N229)*$D255</f>
        <v/>
      </c>
      <c r="O255" s="40">
        <f>(O216+O229)*$D255</f>
        <v/>
      </c>
      <c r="P255" s="40">
        <f>(P216+P229)*$D255</f>
        <v/>
      </c>
      <c r="Q255" s="40">
        <f>(Q216+Q229)*$D255</f>
        <v/>
      </c>
      <c r="R255" s="40">
        <f>(R216+R229)*$D255</f>
        <v/>
      </c>
      <c r="S255" s="40">
        <f>(S216+S229)*$D255</f>
        <v/>
      </c>
      <c r="T255" s="40">
        <f>(T216+T229)*$D255</f>
        <v/>
      </c>
      <c r="U255" s="40">
        <f>(U216+U229)*$D255</f>
        <v/>
      </c>
      <c r="V255" s="40">
        <f>(V216+V229)*$D255</f>
        <v/>
      </c>
      <c r="W255" s="40">
        <f>(W216+W229)*$D255</f>
        <v/>
      </c>
      <c r="X255" s="40">
        <f>(X216+X229)*$D255</f>
        <v/>
      </c>
      <c r="Y255" s="40">
        <f>(Y216+Y229)*$D255</f>
        <v/>
      </c>
      <c r="Z255" s="40">
        <f>(Z216+Z229)*$D255</f>
        <v/>
      </c>
      <c r="AA255" s="40">
        <f>(AA216+AA229)*$D255</f>
        <v/>
      </c>
      <c r="AB255" s="40">
        <f>(AB216+AB229)*$D255</f>
        <v/>
      </c>
      <c r="AC255" s="40">
        <f>(AC216+AC229)*$D255</f>
        <v/>
      </c>
      <c r="AD255" s="42">
        <f>VATPAY(AD216,AD229,$D255)</f>
        <v/>
      </c>
      <c r="AE255" s="25">
        <f>LOWER(Settings!$C$4)&amp;".mit."&amp;$A255&amp;IF($C255="","","."&amp;$C255&amp;"."&amp;$B255)&amp;IF(INDEX(Variables!$D$5:$D$105,MATCH($A255,Variables!$A$5:$A$105,0))="","","."&amp;INDEX(Variables!$D$5:$D$105,MATCH($A255,Variables!$A$5:$A$105,0)))&amp;"."&amp;AE$5</f>
        <v/>
      </c>
      <c r="AF255" s="41">
        <f>(AF216+AF229)*$D255</f>
        <v/>
      </c>
      <c r="AG255" s="40">
        <f>(AG216+AG229)*$D255</f>
        <v/>
      </c>
      <c r="AH255" s="40">
        <f>(AH216+AH229)*$D255</f>
        <v/>
      </c>
      <c r="AI255" s="40">
        <f>(AI216+AI229)*$D255</f>
        <v/>
      </c>
      <c r="AJ255" s="40">
        <f>(AJ216+AJ229)*$D255</f>
        <v/>
      </c>
      <c r="AK255" s="40">
        <f>(AK216+AK229)*$D255</f>
        <v/>
      </c>
      <c r="AL255" s="40">
        <f>(AL216+AL229)*$D255</f>
        <v/>
      </c>
      <c r="AM255" s="40">
        <f>(AM216+AM229)*$D255</f>
        <v/>
      </c>
      <c r="AN255" s="40">
        <f>(AN216+AN229)*$D255</f>
        <v/>
      </c>
      <c r="AO255" s="40">
        <f>(AO216+AO229)*$D255</f>
        <v/>
      </c>
      <c r="AP255" s="40">
        <f>(AP216+AP229)*$D255</f>
        <v/>
      </c>
      <c r="AQ255" s="40">
        <f>(AQ216+AQ229)*$D255</f>
        <v/>
      </c>
      <c r="AR255" s="40">
        <f>(AR216+AR229)*$D255</f>
        <v/>
      </c>
      <c r="AS255" s="40">
        <f>(AS216+AS229)*$D255</f>
        <v/>
      </c>
      <c r="AT255" s="40">
        <f>(AT216+AT229)*$D255</f>
        <v/>
      </c>
      <c r="AU255" s="40">
        <f>(AU216+AU229)*$D255</f>
        <v/>
      </c>
      <c r="AV255" s="40">
        <f>(AV216+AV229)*$D255</f>
        <v/>
      </c>
      <c r="AW255" s="40">
        <f>(AW216+AW229)*$D255</f>
        <v/>
      </c>
      <c r="AX255" s="42">
        <f>VATPAY(AX216,AX229,$D255)</f>
        <v/>
      </c>
    </row>
    <row r="256" hidden="1" outlineLevel="1">
      <c r="A256" s="5" t="inlineStr">
        <is>
          <t>vat</t>
        </is>
      </c>
      <c r="B256" s="5" t="inlineStr">
        <is>
          <t>bio</t>
        </is>
      </c>
      <c r="C256" s="5" t="inlineStr">
        <is>
          <t>all</t>
        </is>
      </c>
      <c r="D256" s="40">
        <f>INDEX(Inputs_prices!$Q$5:$Q$16,MATCH($B256&amp;"."&amp;$C256,Inputs_prices!$A$5:$A$16,0))</f>
        <v/>
      </c>
      <c r="E256" s="39" t="n"/>
      <c r="F256" s="39" t="n"/>
      <c r="G256" s="39" t="n"/>
      <c r="H256" s="5">
        <f>INDEX(Variables!$B$5:$B$105,MATCH($A256,Variables!$A$5:$A$105,0))&amp;IF($C256="",""," | "&amp;INDEX(Mapping!$B$5:$B$26,MATCH($C256,Mapping!$A$5:$A$26,0))&amp;" | "&amp;INDEX(Mapping!$B$30:$B$41,MATCH($B256,Mapping!$A$30:$A$41,0)))</f>
        <v/>
      </c>
      <c r="I256" s="5">
        <f>INDEX(Variables!$C$5:$C$105,MATCH($A256,Variables!$A$5:$A$105,0))</f>
        <v/>
      </c>
      <c r="J256" s="5">
        <f>INDEX(Variables!$E$5:$E$105,MATCH($A256,Variables!$A$5:$A$105,0))</f>
        <v/>
      </c>
      <c r="K256" s="25">
        <f>LOWER(Settings!$C$4)&amp;".mit."&amp;$A256&amp;IF($C256="","","."&amp;$C256&amp;"."&amp;$B256)&amp;IF(INDEX(Variables!$D$5:$D$105,MATCH($A256,Variables!$A$5:$A$105,0))="","","."&amp;INDEX(Variables!$D$5:$D$105,MATCH($A256,Variables!$A$5:$A$105,0)))&amp;"."&amp;K$5</f>
        <v/>
      </c>
      <c r="L256" s="41">
        <f>(L217+L230)*$D256</f>
        <v/>
      </c>
      <c r="M256" s="40">
        <f>(M217+M230)*$D256</f>
        <v/>
      </c>
      <c r="N256" s="40">
        <f>(N217+N230)*$D256</f>
        <v/>
      </c>
      <c r="O256" s="40">
        <f>(O217+O230)*$D256</f>
        <v/>
      </c>
      <c r="P256" s="40">
        <f>(P217+P230)*$D256</f>
        <v/>
      </c>
      <c r="Q256" s="40">
        <f>(Q217+Q230)*$D256</f>
        <v/>
      </c>
      <c r="R256" s="40">
        <f>(R217+R230)*$D256</f>
        <v/>
      </c>
      <c r="S256" s="40">
        <f>(S217+S230)*$D256</f>
        <v/>
      </c>
      <c r="T256" s="40">
        <f>(T217+T230)*$D256</f>
        <v/>
      </c>
      <c r="U256" s="40">
        <f>(U217+U230)*$D256</f>
        <v/>
      </c>
      <c r="V256" s="40">
        <f>(V217+V230)*$D256</f>
        <v/>
      </c>
      <c r="W256" s="40">
        <f>(W217+W230)*$D256</f>
        <v/>
      </c>
      <c r="X256" s="40">
        <f>(X217+X230)*$D256</f>
        <v/>
      </c>
      <c r="Y256" s="40">
        <f>(Y217+Y230)*$D256</f>
        <v/>
      </c>
      <c r="Z256" s="40">
        <f>(Z217+Z230)*$D256</f>
        <v/>
      </c>
      <c r="AA256" s="40">
        <f>(AA217+AA230)*$D256</f>
        <v/>
      </c>
      <c r="AB256" s="40">
        <f>(AB217+AB230)*$D256</f>
        <v/>
      </c>
      <c r="AC256" s="40">
        <f>(AC217+AC230)*$D256</f>
        <v/>
      </c>
      <c r="AD256" s="42">
        <f>VATPAY(AD217,AD230,$D256)</f>
        <v/>
      </c>
      <c r="AE256" s="25">
        <f>LOWER(Settings!$C$4)&amp;".mit."&amp;$A256&amp;IF($C256="","","."&amp;$C256&amp;"."&amp;$B256)&amp;IF(INDEX(Variables!$D$5:$D$105,MATCH($A256,Variables!$A$5:$A$105,0))="","","."&amp;INDEX(Variables!$D$5:$D$105,MATCH($A256,Variables!$A$5:$A$105,0)))&amp;"."&amp;AE$5</f>
        <v/>
      </c>
      <c r="AF256" s="41">
        <f>(AF217+AF230)*$D256</f>
        <v/>
      </c>
      <c r="AG256" s="40">
        <f>(AG217+AG230)*$D256</f>
        <v/>
      </c>
      <c r="AH256" s="40">
        <f>(AH217+AH230)*$D256</f>
        <v/>
      </c>
      <c r="AI256" s="40">
        <f>(AI217+AI230)*$D256</f>
        <v/>
      </c>
      <c r="AJ256" s="40">
        <f>(AJ217+AJ230)*$D256</f>
        <v/>
      </c>
      <c r="AK256" s="40">
        <f>(AK217+AK230)*$D256</f>
        <v/>
      </c>
      <c r="AL256" s="40">
        <f>(AL217+AL230)*$D256</f>
        <v/>
      </c>
      <c r="AM256" s="40">
        <f>(AM217+AM230)*$D256</f>
        <v/>
      </c>
      <c r="AN256" s="40">
        <f>(AN217+AN230)*$D256</f>
        <v/>
      </c>
      <c r="AO256" s="40">
        <f>(AO217+AO230)*$D256</f>
        <v/>
      </c>
      <c r="AP256" s="40">
        <f>(AP217+AP230)*$D256</f>
        <v/>
      </c>
      <c r="AQ256" s="40">
        <f>(AQ217+AQ230)*$D256</f>
        <v/>
      </c>
      <c r="AR256" s="40">
        <f>(AR217+AR230)*$D256</f>
        <v/>
      </c>
      <c r="AS256" s="40">
        <f>(AS217+AS230)*$D256</f>
        <v/>
      </c>
      <c r="AT256" s="40">
        <f>(AT217+AT230)*$D256</f>
        <v/>
      </c>
      <c r="AU256" s="40">
        <f>(AU217+AU230)*$D256</f>
        <v/>
      </c>
      <c r="AV256" s="40">
        <f>(AV217+AV230)*$D256</f>
        <v/>
      </c>
      <c r="AW256" s="40">
        <f>(AW217+AW230)*$D256</f>
        <v/>
      </c>
      <c r="AX256" s="42">
        <f>VATPAY(AX217,AX230,$D256)</f>
        <v/>
      </c>
    </row>
    <row r="257" hidden="1" outlineLevel="1"/>
    <row r="258" hidden="1" outlineLevel="1">
      <c r="A258" s="5" t="inlineStr">
        <is>
          <t>etx</t>
        </is>
      </c>
      <c r="B258" s="5" t="inlineStr">
        <is>
          <t>coa</t>
        </is>
      </c>
      <c r="C258" s="5" t="inlineStr">
        <is>
          <t>pow</t>
        </is>
      </c>
      <c r="D258" s="39" t="n"/>
      <c r="E258" s="39" t="n"/>
      <c r="F258" s="39" t="n"/>
      <c r="G258" s="39" t="n"/>
      <c r="H258" s="5">
        <f>INDEX(Variables!$B$5:$B$105,MATCH($A258,Variables!$A$5:$A$105,0))&amp;IF($C258="",""," | "&amp;INDEX(Mapping!$B$5:$B$26,MATCH($C258,Mapping!$A$5:$A$26,0))&amp;" | "&amp;INDEX(Mapping!$B$30:$B$41,MATCH($B258,Mapping!$A$30:$A$41,0)))</f>
        <v/>
      </c>
      <c r="I258" s="5">
        <f>INDEX(Variables!$C$5:$C$105,MATCH($A258,Variables!$A$5:$A$105,0))</f>
        <v/>
      </c>
      <c r="J258" s="5">
        <f>INDEX(Variables!$E$5:$E$105,MATCH($A258,Variables!$A$5:$A$105,0))</f>
        <v/>
      </c>
      <c r="K258" s="25">
        <f>LOWER(Settings!$C$4)&amp;".mit."&amp;$A258&amp;IF($C258="","","."&amp;$C258&amp;"."&amp;$B258)&amp;IF(INDEX(Variables!$D$5:$D$105,MATCH($A258,Variables!$A$5:$A$105,0))="","","."&amp;INDEX(Variables!$D$5:$D$105,MATCH($A258,Variables!$A$5:$A$105,0)))&amp;"."&amp;K$5</f>
        <v/>
      </c>
      <c r="L258" s="41">
        <f>MAX(L219,0)</f>
        <v/>
      </c>
      <c r="M258" s="40">
        <f>MAX(M219,0)</f>
        <v/>
      </c>
      <c r="N258" s="40">
        <f>MAX(N219,0)</f>
        <v/>
      </c>
      <c r="O258" s="40">
        <f>MAX(O219,0)</f>
        <v/>
      </c>
      <c r="P258" s="40">
        <f>MAX(P219,0)</f>
        <v/>
      </c>
      <c r="Q258" s="40">
        <f>MAX(Q219,0)</f>
        <v/>
      </c>
      <c r="R258" s="40">
        <f>MAX(R219,0)</f>
        <v/>
      </c>
      <c r="S258" s="40">
        <f>MAX(S219,0)</f>
        <v/>
      </c>
      <c r="T258" s="40">
        <f>MAX(T219,0)</f>
        <v/>
      </c>
      <c r="U258" s="40">
        <f>MAX(U219,0)</f>
        <v/>
      </c>
      <c r="V258" s="40">
        <f>MAX(V219,0)</f>
        <v/>
      </c>
      <c r="W258" s="40">
        <f>MAX(W219,0)</f>
        <v/>
      </c>
      <c r="X258" s="40">
        <f>MAX(X219,0)</f>
        <v/>
      </c>
      <c r="Y258" s="40">
        <f>MAX(Y219,0)</f>
        <v/>
      </c>
      <c r="Z258" s="40">
        <f>MAX(Z219,0)</f>
        <v/>
      </c>
      <c r="AA258" s="40">
        <f>MAX(AA219,0)</f>
        <v/>
      </c>
      <c r="AB258" s="40">
        <f>MAX(AB219,0)</f>
        <v/>
      </c>
      <c r="AC258" s="40">
        <f>MAX(AC219,0)</f>
        <v/>
      </c>
      <c r="AD258" s="42">
        <f>TAXPART(AD219)</f>
        <v/>
      </c>
      <c r="AE258" s="25">
        <f>LOWER(Settings!$C$4)&amp;".mit."&amp;$A258&amp;IF($C258="","","."&amp;$C258&amp;"."&amp;$B258)&amp;IF(INDEX(Variables!$D$5:$D$105,MATCH($A258,Variables!$A$5:$A$105,0))="","","."&amp;INDEX(Variables!$D$5:$D$105,MATCH($A258,Variables!$A$5:$A$105,0)))&amp;"."&amp;AE$5</f>
        <v/>
      </c>
      <c r="AF258" s="41">
        <f>MAX(AF219,0)</f>
        <v/>
      </c>
      <c r="AG258" s="40">
        <f>MAX(AG219,0)</f>
        <v/>
      </c>
      <c r="AH258" s="40">
        <f>MAX(AH219,0)</f>
        <v/>
      </c>
      <c r="AI258" s="40">
        <f>MAX(AI219,0)</f>
        <v/>
      </c>
      <c r="AJ258" s="40">
        <f>MAX(AJ219,0)</f>
        <v/>
      </c>
      <c r="AK258" s="40">
        <f>MAX(AK219,0)</f>
        <v/>
      </c>
      <c r="AL258" s="40">
        <f>MAX(AL219,0)</f>
        <v/>
      </c>
      <c r="AM258" s="40">
        <f>MAX(AM219,0)</f>
        <v/>
      </c>
      <c r="AN258" s="40">
        <f>MAX(AN219,0)</f>
        <v/>
      </c>
      <c r="AO258" s="40">
        <f>MAX(AO219,0)</f>
        <v/>
      </c>
      <c r="AP258" s="40">
        <f>MAX(AP219,0)</f>
        <v/>
      </c>
      <c r="AQ258" s="40">
        <f>MAX(AQ219,0)</f>
        <v/>
      </c>
      <c r="AR258" s="40">
        <f>MAX(AR219,0)</f>
        <v/>
      </c>
      <c r="AS258" s="40">
        <f>MAX(AS219,0)</f>
        <v/>
      </c>
      <c r="AT258" s="40">
        <f>MAX(AT219,0)</f>
        <v/>
      </c>
      <c r="AU258" s="40">
        <f>MAX(AU219,0)</f>
        <v/>
      </c>
      <c r="AV258" s="40">
        <f>MAX(AV219,0)</f>
        <v/>
      </c>
      <c r="AW258" s="40">
        <f>MAX(AW219,0)</f>
        <v/>
      </c>
      <c r="AX258" s="42">
        <f>TAXPART(AX219)</f>
        <v/>
      </c>
    </row>
    <row r="259" hidden="1" outlineLevel="1">
      <c r="A259" s="5" t="inlineStr">
        <is>
          <t>etx</t>
        </is>
      </c>
      <c r="B259" s="5" t="inlineStr">
        <is>
          <t>coa</t>
        </is>
      </c>
      <c r="C259" s="5" t="inlineStr">
        <is>
          <t>res</t>
        </is>
      </c>
      <c r="D259" s="39" t="n"/>
      <c r="E259" s="39" t="n"/>
      <c r="F259" s="39" t="n"/>
      <c r="G259" s="39" t="n"/>
      <c r="H259" s="5">
        <f>INDEX(Variables!$B$5:$B$105,MATCH($A259,Variables!$A$5:$A$105,0))&amp;IF($C259="",""," | "&amp;INDEX(Mapping!$B$5:$B$26,MATCH($C259,Mapping!$A$5:$A$26,0))&amp;" | "&amp;INDEX(Mapping!$B$30:$B$41,MATCH($B259,Mapping!$A$30:$A$41,0)))</f>
        <v/>
      </c>
      <c r="I259" s="5">
        <f>INDEX(Variables!$C$5:$C$105,MATCH($A259,Variables!$A$5:$A$105,0))</f>
        <v/>
      </c>
      <c r="J259" s="5">
        <f>INDEX(Variables!$E$5:$E$105,MATCH($A259,Variables!$A$5:$A$105,0))</f>
        <v/>
      </c>
      <c r="K259" s="25">
        <f>LOWER(Settings!$C$4)&amp;".mit."&amp;$A259&amp;IF($C259="","","."&amp;$C259&amp;"."&amp;$B259)&amp;IF(INDEX(Variables!$D$5:$D$105,MATCH($A259,Variables!$A$5:$A$105,0))="","","."&amp;INDEX(Variables!$D$5:$D$105,MATCH($A259,Variables!$A$5:$A$105,0)))&amp;"."&amp;K$5</f>
        <v/>
      </c>
      <c r="L259" s="41">
        <f>MAX(L220,0)</f>
        <v/>
      </c>
      <c r="M259" s="40">
        <f>MAX(M220,0)</f>
        <v/>
      </c>
      <c r="N259" s="40">
        <f>MAX(N220,0)</f>
        <v/>
      </c>
      <c r="O259" s="40">
        <f>MAX(O220,0)</f>
        <v/>
      </c>
      <c r="P259" s="40">
        <f>MAX(P220,0)</f>
        <v/>
      </c>
      <c r="Q259" s="40">
        <f>MAX(Q220,0)</f>
        <v/>
      </c>
      <c r="R259" s="40">
        <f>MAX(R220,0)</f>
        <v/>
      </c>
      <c r="S259" s="40">
        <f>MAX(S220,0)</f>
        <v/>
      </c>
      <c r="T259" s="40">
        <f>MAX(T220,0)</f>
        <v/>
      </c>
      <c r="U259" s="40">
        <f>MAX(U220,0)</f>
        <v/>
      </c>
      <c r="V259" s="40">
        <f>MAX(V220,0)</f>
        <v/>
      </c>
      <c r="W259" s="40">
        <f>MAX(W220,0)</f>
        <v/>
      </c>
      <c r="X259" s="40">
        <f>MAX(X220,0)</f>
        <v/>
      </c>
      <c r="Y259" s="40">
        <f>MAX(Y220,0)</f>
        <v/>
      </c>
      <c r="Z259" s="40">
        <f>MAX(Z220,0)</f>
        <v/>
      </c>
      <c r="AA259" s="40">
        <f>MAX(AA220,0)</f>
        <v/>
      </c>
      <c r="AB259" s="40">
        <f>MAX(AB220,0)</f>
        <v/>
      </c>
      <c r="AC259" s="40">
        <f>MAX(AC220,0)</f>
        <v/>
      </c>
      <c r="AD259" s="42">
        <f>TAXPART(AD220)</f>
        <v/>
      </c>
      <c r="AE259" s="25">
        <f>LOWER(Settings!$C$4)&amp;".mit."&amp;$A259&amp;IF($C259="","","."&amp;$C259&amp;"."&amp;$B259)&amp;IF(INDEX(Variables!$D$5:$D$105,MATCH($A259,Variables!$A$5:$A$105,0))="","","."&amp;INDEX(Variables!$D$5:$D$105,MATCH($A259,Variables!$A$5:$A$105,0)))&amp;"."&amp;AE$5</f>
        <v/>
      </c>
      <c r="AF259" s="41">
        <f>MAX(AF220,0)</f>
        <v/>
      </c>
      <c r="AG259" s="40">
        <f>MAX(AG220,0)</f>
        <v/>
      </c>
      <c r="AH259" s="40">
        <f>MAX(AH220,0)</f>
        <v/>
      </c>
      <c r="AI259" s="40">
        <f>MAX(AI220,0)</f>
        <v/>
      </c>
      <c r="AJ259" s="40">
        <f>MAX(AJ220,0)</f>
        <v/>
      </c>
      <c r="AK259" s="40">
        <f>MAX(AK220,0)</f>
        <v/>
      </c>
      <c r="AL259" s="40">
        <f>MAX(AL220,0)</f>
        <v/>
      </c>
      <c r="AM259" s="40">
        <f>MAX(AM220,0)</f>
        <v/>
      </c>
      <c r="AN259" s="40">
        <f>MAX(AN220,0)</f>
        <v/>
      </c>
      <c r="AO259" s="40">
        <f>MAX(AO220,0)</f>
        <v/>
      </c>
      <c r="AP259" s="40">
        <f>MAX(AP220,0)</f>
        <v/>
      </c>
      <c r="AQ259" s="40">
        <f>MAX(AQ220,0)</f>
        <v/>
      </c>
      <c r="AR259" s="40">
        <f>MAX(AR220,0)</f>
        <v/>
      </c>
      <c r="AS259" s="40">
        <f>MAX(AS220,0)</f>
        <v/>
      </c>
      <c r="AT259" s="40">
        <f>MAX(AT220,0)</f>
        <v/>
      </c>
      <c r="AU259" s="40">
        <f>MAX(AU220,0)</f>
        <v/>
      </c>
      <c r="AV259" s="40">
        <f>MAX(AV220,0)</f>
        <v/>
      </c>
      <c r="AW259" s="40">
        <f>MAX(AW220,0)</f>
        <v/>
      </c>
      <c r="AX259" s="42">
        <f>TAXPART(AX220)</f>
        <v/>
      </c>
    </row>
    <row r="260" hidden="1" outlineLevel="1">
      <c r="A260" s="5" t="inlineStr">
        <is>
          <t>etx</t>
        </is>
      </c>
      <c r="B260" s="5" t="inlineStr">
        <is>
          <t>coa</t>
        </is>
      </c>
      <c r="C260" s="5" t="inlineStr">
        <is>
          <t>ind</t>
        </is>
      </c>
      <c r="D260" s="39" t="n"/>
      <c r="E260" s="39" t="n"/>
      <c r="F260" s="39" t="n"/>
      <c r="G260" s="39" t="n"/>
      <c r="H260" s="5">
        <f>INDEX(Variables!$B$5:$B$105,MATCH($A260,Variables!$A$5:$A$105,0))&amp;IF($C260="",""," | "&amp;INDEX(Mapping!$B$5:$B$26,MATCH($C260,Mapping!$A$5:$A$26,0))&amp;" | "&amp;INDEX(Mapping!$B$30:$B$41,MATCH($B260,Mapping!$A$30:$A$41,0)))</f>
        <v/>
      </c>
      <c r="I260" s="5">
        <f>INDEX(Variables!$C$5:$C$105,MATCH($A260,Variables!$A$5:$A$105,0))</f>
        <v/>
      </c>
      <c r="J260" s="5">
        <f>INDEX(Variables!$E$5:$E$105,MATCH($A260,Variables!$A$5:$A$105,0))</f>
        <v/>
      </c>
      <c r="K260" s="25">
        <f>LOWER(Settings!$C$4)&amp;".mit."&amp;$A260&amp;IF($C260="","","."&amp;$C260&amp;"."&amp;$B260)&amp;IF(INDEX(Variables!$D$5:$D$105,MATCH($A260,Variables!$A$5:$A$105,0))="","","."&amp;INDEX(Variables!$D$5:$D$105,MATCH($A260,Variables!$A$5:$A$105,0)))&amp;"."&amp;K$5</f>
        <v/>
      </c>
      <c r="L260" s="41">
        <f>MAX(L221,0)</f>
        <v/>
      </c>
      <c r="M260" s="40">
        <f>MAX(M221,0)</f>
        <v/>
      </c>
      <c r="N260" s="40">
        <f>MAX(N221,0)</f>
        <v/>
      </c>
      <c r="O260" s="40">
        <f>MAX(O221,0)</f>
        <v/>
      </c>
      <c r="P260" s="40">
        <f>MAX(P221,0)</f>
        <v/>
      </c>
      <c r="Q260" s="40">
        <f>MAX(Q221,0)</f>
        <v/>
      </c>
      <c r="R260" s="40">
        <f>MAX(R221,0)</f>
        <v/>
      </c>
      <c r="S260" s="40">
        <f>MAX(S221,0)</f>
        <v/>
      </c>
      <c r="T260" s="40">
        <f>MAX(T221,0)</f>
        <v/>
      </c>
      <c r="U260" s="40">
        <f>MAX(U221,0)</f>
        <v/>
      </c>
      <c r="V260" s="40">
        <f>MAX(V221,0)</f>
        <v/>
      </c>
      <c r="W260" s="40">
        <f>MAX(W221,0)</f>
        <v/>
      </c>
      <c r="X260" s="40">
        <f>MAX(X221,0)</f>
        <v/>
      </c>
      <c r="Y260" s="40">
        <f>MAX(Y221,0)</f>
        <v/>
      </c>
      <c r="Z260" s="40">
        <f>MAX(Z221,0)</f>
        <v/>
      </c>
      <c r="AA260" s="40">
        <f>MAX(AA221,0)</f>
        <v/>
      </c>
      <c r="AB260" s="40">
        <f>MAX(AB221,0)</f>
        <v/>
      </c>
      <c r="AC260" s="40">
        <f>MAX(AC221,0)</f>
        <v/>
      </c>
      <c r="AD260" s="42">
        <f>TAXPART(AD221)</f>
        <v/>
      </c>
      <c r="AE260" s="25">
        <f>LOWER(Settings!$C$4)&amp;".mit."&amp;$A260&amp;IF($C260="","","."&amp;$C260&amp;"."&amp;$B260)&amp;IF(INDEX(Variables!$D$5:$D$105,MATCH($A260,Variables!$A$5:$A$105,0))="","","."&amp;INDEX(Variables!$D$5:$D$105,MATCH($A260,Variables!$A$5:$A$105,0)))&amp;"."&amp;AE$5</f>
        <v/>
      </c>
      <c r="AF260" s="41">
        <f>MAX(AF221,0)</f>
        <v/>
      </c>
      <c r="AG260" s="40">
        <f>MAX(AG221,0)</f>
        <v/>
      </c>
      <c r="AH260" s="40">
        <f>MAX(AH221,0)</f>
        <v/>
      </c>
      <c r="AI260" s="40">
        <f>MAX(AI221,0)</f>
        <v/>
      </c>
      <c r="AJ260" s="40">
        <f>MAX(AJ221,0)</f>
        <v/>
      </c>
      <c r="AK260" s="40">
        <f>MAX(AK221,0)</f>
        <v/>
      </c>
      <c r="AL260" s="40">
        <f>MAX(AL221,0)</f>
        <v/>
      </c>
      <c r="AM260" s="40">
        <f>MAX(AM221,0)</f>
        <v/>
      </c>
      <c r="AN260" s="40">
        <f>MAX(AN221,0)</f>
        <v/>
      </c>
      <c r="AO260" s="40">
        <f>MAX(AO221,0)</f>
        <v/>
      </c>
      <c r="AP260" s="40">
        <f>MAX(AP221,0)</f>
        <v/>
      </c>
      <c r="AQ260" s="40">
        <f>MAX(AQ221,0)</f>
        <v/>
      </c>
      <c r="AR260" s="40">
        <f>MAX(AR221,0)</f>
        <v/>
      </c>
      <c r="AS260" s="40">
        <f>MAX(AS221,0)</f>
        <v/>
      </c>
      <c r="AT260" s="40">
        <f>MAX(AT221,0)</f>
        <v/>
      </c>
      <c r="AU260" s="40">
        <f>MAX(AU221,0)</f>
        <v/>
      </c>
      <c r="AV260" s="40">
        <f>MAX(AV221,0)</f>
        <v/>
      </c>
      <c r="AW260" s="40">
        <f>MAX(AW221,0)</f>
        <v/>
      </c>
      <c r="AX260" s="42">
        <f>TAXPART(AX221)</f>
        <v/>
      </c>
    </row>
    <row r="261" hidden="1" outlineLevel="1">
      <c r="A261" s="5" t="inlineStr">
        <is>
          <t>etx</t>
        </is>
      </c>
      <c r="B261" s="5" t="inlineStr">
        <is>
          <t>nga</t>
        </is>
      </c>
      <c r="C261" s="5" t="inlineStr">
        <is>
          <t>pow</t>
        </is>
      </c>
      <c r="D261" s="39" t="n"/>
      <c r="E261" s="39" t="n"/>
      <c r="F261" s="39" t="n"/>
      <c r="G261" s="39" t="n"/>
      <c r="H261" s="5">
        <f>INDEX(Variables!$B$5:$B$105,MATCH($A261,Variables!$A$5:$A$105,0))&amp;IF($C261="",""," | "&amp;INDEX(Mapping!$B$5:$B$26,MATCH($C261,Mapping!$A$5:$A$26,0))&amp;" | "&amp;INDEX(Mapping!$B$30:$B$41,MATCH($B261,Mapping!$A$30:$A$41,0)))</f>
        <v/>
      </c>
      <c r="I261" s="5">
        <f>INDEX(Variables!$C$5:$C$105,MATCH($A261,Variables!$A$5:$A$105,0))</f>
        <v/>
      </c>
      <c r="J261" s="5">
        <f>INDEX(Variables!$E$5:$E$105,MATCH($A261,Variables!$A$5:$A$105,0))</f>
        <v/>
      </c>
      <c r="K261" s="25">
        <f>LOWER(Settings!$C$4)&amp;".mit."&amp;$A261&amp;IF($C261="","","."&amp;$C261&amp;"."&amp;$B261)&amp;IF(INDEX(Variables!$D$5:$D$105,MATCH($A261,Variables!$A$5:$A$105,0))="","","."&amp;INDEX(Variables!$D$5:$D$105,MATCH($A261,Variables!$A$5:$A$105,0)))&amp;"."&amp;K$5</f>
        <v/>
      </c>
      <c r="L261" s="41">
        <f>MAX(L222,0)</f>
        <v/>
      </c>
      <c r="M261" s="40">
        <f>MAX(M222,0)</f>
        <v/>
      </c>
      <c r="N261" s="40">
        <f>MAX(N222,0)</f>
        <v/>
      </c>
      <c r="O261" s="40">
        <f>MAX(O222,0)</f>
        <v/>
      </c>
      <c r="P261" s="40">
        <f>MAX(P222,0)</f>
        <v/>
      </c>
      <c r="Q261" s="40">
        <f>MAX(Q222,0)</f>
        <v/>
      </c>
      <c r="R261" s="40">
        <f>MAX(R222,0)</f>
        <v/>
      </c>
      <c r="S261" s="40">
        <f>MAX(S222,0)</f>
        <v/>
      </c>
      <c r="T261" s="40">
        <f>MAX(T222,0)</f>
        <v/>
      </c>
      <c r="U261" s="40">
        <f>MAX(U222,0)</f>
        <v/>
      </c>
      <c r="V261" s="40">
        <f>MAX(V222,0)</f>
        <v/>
      </c>
      <c r="W261" s="40">
        <f>MAX(W222,0)</f>
        <v/>
      </c>
      <c r="X261" s="40">
        <f>MAX(X222,0)</f>
        <v/>
      </c>
      <c r="Y261" s="40">
        <f>MAX(Y222,0)</f>
        <v/>
      </c>
      <c r="Z261" s="40">
        <f>MAX(Z222,0)</f>
        <v/>
      </c>
      <c r="AA261" s="40">
        <f>MAX(AA222,0)</f>
        <v/>
      </c>
      <c r="AB261" s="40">
        <f>MAX(AB222,0)</f>
        <v/>
      </c>
      <c r="AC261" s="40">
        <f>MAX(AC222,0)</f>
        <v/>
      </c>
      <c r="AD261" s="42">
        <f>TAXPART(AD222)</f>
        <v/>
      </c>
      <c r="AE261" s="25">
        <f>LOWER(Settings!$C$4)&amp;".mit."&amp;$A261&amp;IF($C261="","","."&amp;$C261&amp;"."&amp;$B261)&amp;IF(INDEX(Variables!$D$5:$D$105,MATCH($A261,Variables!$A$5:$A$105,0))="","","."&amp;INDEX(Variables!$D$5:$D$105,MATCH($A261,Variables!$A$5:$A$105,0)))&amp;"."&amp;AE$5</f>
        <v/>
      </c>
      <c r="AF261" s="41">
        <f>MAX(AF222,0)</f>
        <v/>
      </c>
      <c r="AG261" s="40">
        <f>MAX(AG222,0)</f>
        <v/>
      </c>
      <c r="AH261" s="40">
        <f>MAX(AH222,0)</f>
        <v/>
      </c>
      <c r="AI261" s="40">
        <f>MAX(AI222,0)</f>
        <v/>
      </c>
      <c r="AJ261" s="40">
        <f>MAX(AJ222,0)</f>
        <v/>
      </c>
      <c r="AK261" s="40">
        <f>MAX(AK222,0)</f>
        <v/>
      </c>
      <c r="AL261" s="40">
        <f>MAX(AL222,0)</f>
        <v/>
      </c>
      <c r="AM261" s="40">
        <f>MAX(AM222,0)</f>
        <v/>
      </c>
      <c r="AN261" s="40">
        <f>MAX(AN222,0)</f>
        <v/>
      </c>
      <c r="AO261" s="40">
        <f>MAX(AO222,0)</f>
        <v/>
      </c>
      <c r="AP261" s="40">
        <f>MAX(AP222,0)</f>
        <v/>
      </c>
      <c r="AQ261" s="40">
        <f>MAX(AQ222,0)</f>
        <v/>
      </c>
      <c r="AR261" s="40">
        <f>MAX(AR222,0)</f>
        <v/>
      </c>
      <c r="AS261" s="40">
        <f>MAX(AS222,0)</f>
        <v/>
      </c>
      <c r="AT261" s="40">
        <f>MAX(AT222,0)</f>
        <v/>
      </c>
      <c r="AU261" s="40">
        <f>MAX(AU222,0)</f>
        <v/>
      </c>
      <c r="AV261" s="40">
        <f>MAX(AV222,0)</f>
        <v/>
      </c>
      <c r="AW261" s="40">
        <f>MAX(AW222,0)</f>
        <v/>
      </c>
      <c r="AX261" s="42">
        <f>TAXPART(AX222)</f>
        <v/>
      </c>
    </row>
    <row r="262" hidden="1" outlineLevel="1">
      <c r="A262" s="5" t="inlineStr">
        <is>
          <t>etx</t>
        </is>
      </c>
      <c r="B262" s="5" t="inlineStr">
        <is>
          <t>nga</t>
        </is>
      </c>
      <c r="C262" s="5" t="inlineStr">
        <is>
          <t>res</t>
        </is>
      </c>
      <c r="D262" s="39" t="n"/>
      <c r="E262" s="39" t="n"/>
      <c r="F262" s="39" t="n"/>
      <c r="G262" s="39" t="n"/>
      <c r="H262" s="5">
        <f>INDEX(Variables!$B$5:$B$105,MATCH($A262,Variables!$A$5:$A$105,0))&amp;IF($C262="",""," | "&amp;INDEX(Mapping!$B$5:$B$26,MATCH($C262,Mapping!$A$5:$A$26,0))&amp;" | "&amp;INDEX(Mapping!$B$30:$B$41,MATCH($B262,Mapping!$A$30:$A$41,0)))</f>
        <v/>
      </c>
      <c r="I262" s="5">
        <f>INDEX(Variables!$C$5:$C$105,MATCH($A262,Variables!$A$5:$A$105,0))</f>
        <v/>
      </c>
      <c r="J262" s="5">
        <f>INDEX(Variables!$E$5:$E$105,MATCH($A262,Variables!$A$5:$A$105,0))</f>
        <v/>
      </c>
      <c r="K262" s="25">
        <f>LOWER(Settings!$C$4)&amp;".mit."&amp;$A262&amp;IF($C262="","","."&amp;$C262&amp;"."&amp;$B262)&amp;IF(INDEX(Variables!$D$5:$D$105,MATCH($A262,Variables!$A$5:$A$105,0))="","","."&amp;INDEX(Variables!$D$5:$D$105,MATCH($A262,Variables!$A$5:$A$105,0)))&amp;"."&amp;K$5</f>
        <v/>
      </c>
      <c r="L262" s="41">
        <f>MAX(L223,0)</f>
        <v/>
      </c>
      <c r="M262" s="40">
        <f>MAX(M223,0)</f>
        <v/>
      </c>
      <c r="N262" s="40">
        <f>MAX(N223,0)</f>
        <v/>
      </c>
      <c r="O262" s="40">
        <f>MAX(O223,0)</f>
        <v/>
      </c>
      <c r="P262" s="40">
        <f>MAX(P223,0)</f>
        <v/>
      </c>
      <c r="Q262" s="40">
        <f>MAX(Q223,0)</f>
        <v/>
      </c>
      <c r="R262" s="40">
        <f>MAX(R223,0)</f>
        <v/>
      </c>
      <c r="S262" s="40">
        <f>MAX(S223,0)</f>
        <v/>
      </c>
      <c r="T262" s="40">
        <f>MAX(T223,0)</f>
        <v/>
      </c>
      <c r="U262" s="40">
        <f>MAX(U223,0)</f>
        <v/>
      </c>
      <c r="V262" s="40">
        <f>MAX(V223,0)</f>
        <v/>
      </c>
      <c r="W262" s="40">
        <f>MAX(W223,0)</f>
        <v/>
      </c>
      <c r="X262" s="40">
        <f>MAX(X223,0)</f>
        <v/>
      </c>
      <c r="Y262" s="40">
        <f>MAX(Y223,0)</f>
        <v/>
      </c>
      <c r="Z262" s="40">
        <f>MAX(Z223,0)</f>
        <v/>
      </c>
      <c r="AA262" s="40">
        <f>MAX(AA223,0)</f>
        <v/>
      </c>
      <c r="AB262" s="40">
        <f>MAX(AB223,0)</f>
        <v/>
      </c>
      <c r="AC262" s="40">
        <f>MAX(AC223,0)</f>
        <v/>
      </c>
      <c r="AD262" s="42">
        <f>TAXPART(AD223)</f>
        <v/>
      </c>
      <c r="AE262" s="25">
        <f>LOWER(Settings!$C$4)&amp;".mit."&amp;$A262&amp;IF($C262="","","."&amp;$C262&amp;"."&amp;$B262)&amp;IF(INDEX(Variables!$D$5:$D$105,MATCH($A262,Variables!$A$5:$A$105,0))="","","."&amp;INDEX(Variables!$D$5:$D$105,MATCH($A262,Variables!$A$5:$A$105,0)))&amp;"."&amp;AE$5</f>
        <v/>
      </c>
      <c r="AF262" s="41">
        <f>MAX(AF223,0)</f>
        <v/>
      </c>
      <c r="AG262" s="40">
        <f>MAX(AG223,0)</f>
        <v/>
      </c>
      <c r="AH262" s="40">
        <f>MAX(AH223,0)</f>
        <v/>
      </c>
      <c r="AI262" s="40">
        <f>MAX(AI223,0)</f>
        <v/>
      </c>
      <c r="AJ262" s="40">
        <f>MAX(AJ223,0)</f>
        <v/>
      </c>
      <c r="AK262" s="40">
        <f>MAX(AK223,0)</f>
        <v/>
      </c>
      <c r="AL262" s="40">
        <f>MAX(AL223,0)</f>
        <v/>
      </c>
      <c r="AM262" s="40">
        <f>MAX(AM223,0)</f>
        <v/>
      </c>
      <c r="AN262" s="40">
        <f>MAX(AN223,0)</f>
        <v/>
      </c>
      <c r="AO262" s="40">
        <f>MAX(AO223,0)</f>
        <v/>
      </c>
      <c r="AP262" s="40">
        <f>MAX(AP223,0)</f>
        <v/>
      </c>
      <c r="AQ262" s="40">
        <f>MAX(AQ223,0)</f>
        <v/>
      </c>
      <c r="AR262" s="40">
        <f>MAX(AR223,0)</f>
        <v/>
      </c>
      <c r="AS262" s="40">
        <f>MAX(AS223,0)</f>
        <v/>
      </c>
      <c r="AT262" s="40">
        <f>MAX(AT223,0)</f>
        <v/>
      </c>
      <c r="AU262" s="40">
        <f>MAX(AU223,0)</f>
        <v/>
      </c>
      <c r="AV262" s="40">
        <f>MAX(AV223,0)</f>
        <v/>
      </c>
      <c r="AW262" s="40">
        <f>MAX(AW223,0)</f>
        <v/>
      </c>
      <c r="AX262" s="42">
        <f>TAXPART(AX223)</f>
        <v/>
      </c>
    </row>
    <row r="263" hidden="1" outlineLevel="1">
      <c r="A263" s="5" t="inlineStr">
        <is>
          <t>etx</t>
        </is>
      </c>
      <c r="B263" s="5" t="inlineStr">
        <is>
          <t>nga</t>
        </is>
      </c>
      <c r="C263" s="5" t="inlineStr">
        <is>
          <t>ind</t>
        </is>
      </c>
      <c r="D263" s="39" t="n"/>
      <c r="E263" s="39" t="n"/>
      <c r="F263" s="39" t="n"/>
      <c r="G263" s="39" t="n"/>
      <c r="H263" s="5">
        <f>INDEX(Variables!$B$5:$B$105,MATCH($A263,Variables!$A$5:$A$105,0))&amp;IF($C263="",""," | "&amp;INDEX(Mapping!$B$5:$B$26,MATCH($C263,Mapping!$A$5:$A$26,0))&amp;" | "&amp;INDEX(Mapping!$B$30:$B$41,MATCH($B263,Mapping!$A$30:$A$41,0)))</f>
        <v/>
      </c>
      <c r="I263" s="5">
        <f>INDEX(Variables!$C$5:$C$105,MATCH($A263,Variables!$A$5:$A$105,0))</f>
        <v/>
      </c>
      <c r="J263" s="5">
        <f>INDEX(Variables!$E$5:$E$105,MATCH($A263,Variables!$A$5:$A$105,0))</f>
        <v/>
      </c>
      <c r="K263" s="25">
        <f>LOWER(Settings!$C$4)&amp;".mit."&amp;$A263&amp;IF($C263="","","."&amp;$C263&amp;"."&amp;$B263)&amp;IF(INDEX(Variables!$D$5:$D$105,MATCH($A263,Variables!$A$5:$A$105,0))="","","."&amp;INDEX(Variables!$D$5:$D$105,MATCH($A263,Variables!$A$5:$A$105,0)))&amp;"."&amp;K$5</f>
        <v/>
      </c>
      <c r="L263" s="41">
        <f>MAX(L224,0)</f>
        <v/>
      </c>
      <c r="M263" s="40">
        <f>MAX(M224,0)</f>
        <v/>
      </c>
      <c r="N263" s="40">
        <f>MAX(N224,0)</f>
        <v/>
      </c>
      <c r="O263" s="40">
        <f>MAX(O224,0)</f>
        <v/>
      </c>
      <c r="P263" s="40">
        <f>MAX(P224,0)</f>
        <v/>
      </c>
      <c r="Q263" s="40">
        <f>MAX(Q224,0)</f>
        <v/>
      </c>
      <c r="R263" s="40">
        <f>MAX(R224,0)</f>
        <v/>
      </c>
      <c r="S263" s="40">
        <f>MAX(S224,0)</f>
        <v/>
      </c>
      <c r="T263" s="40">
        <f>MAX(T224,0)</f>
        <v/>
      </c>
      <c r="U263" s="40">
        <f>MAX(U224,0)</f>
        <v/>
      </c>
      <c r="V263" s="40">
        <f>MAX(V224,0)</f>
        <v/>
      </c>
      <c r="W263" s="40">
        <f>MAX(W224,0)</f>
        <v/>
      </c>
      <c r="X263" s="40">
        <f>MAX(X224,0)</f>
        <v/>
      </c>
      <c r="Y263" s="40">
        <f>MAX(Y224,0)</f>
        <v/>
      </c>
      <c r="Z263" s="40">
        <f>MAX(Z224,0)</f>
        <v/>
      </c>
      <c r="AA263" s="40">
        <f>MAX(AA224,0)</f>
        <v/>
      </c>
      <c r="AB263" s="40">
        <f>MAX(AB224,0)</f>
        <v/>
      </c>
      <c r="AC263" s="40">
        <f>MAX(AC224,0)</f>
        <v/>
      </c>
      <c r="AD263" s="42">
        <f>TAXPART(AD224)</f>
        <v/>
      </c>
      <c r="AE263" s="25">
        <f>LOWER(Settings!$C$4)&amp;".mit."&amp;$A263&amp;IF($C263="","","."&amp;$C263&amp;"."&amp;$B263)&amp;IF(INDEX(Variables!$D$5:$D$105,MATCH($A263,Variables!$A$5:$A$105,0))="","","."&amp;INDEX(Variables!$D$5:$D$105,MATCH($A263,Variables!$A$5:$A$105,0)))&amp;"."&amp;AE$5</f>
        <v/>
      </c>
      <c r="AF263" s="41">
        <f>MAX(AF224,0)</f>
        <v/>
      </c>
      <c r="AG263" s="40">
        <f>MAX(AG224,0)</f>
        <v/>
      </c>
      <c r="AH263" s="40">
        <f>MAX(AH224,0)</f>
        <v/>
      </c>
      <c r="AI263" s="40">
        <f>MAX(AI224,0)</f>
        <v/>
      </c>
      <c r="AJ263" s="40">
        <f>MAX(AJ224,0)</f>
        <v/>
      </c>
      <c r="AK263" s="40">
        <f>MAX(AK224,0)</f>
        <v/>
      </c>
      <c r="AL263" s="40">
        <f>MAX(AL224,0)</f>
        <v/>
      </c>
      <c r="AM263" s="40">
        <f>MAX(AM224,0)</f>
        <v/>
      </c>
      <c r="AN263" s="40">
        <f>MAX(AN224,0)</f>
        <v/>
      </c>
      <c r="AO263" s="40">
        <f>MAX(AO224,0)</f>
        <v/>
      </c>
      <c r="AP263" s="40">
        <f>MAX(AP224,0)</f>
        <v/>
      </c>
      <c r="AQ263" s="40">
        <f>MAX(AQ224,0)</f>
        <v/>
      </c>
      <c r="AR263" s="40">
        <f>MAX(AR224,0)</f>
        <v/>
      </c>
      <c r="AS263" s="40">
        <f>MAX(AS224,0)</f>
        <v/>
      </c>
      <c r="AT263" s="40">
        <f>MAX(AT224,0)</f>
        <v/>
      </c>
      <c r="AU263" s="40">
        <f>MAX(AU224,0)</f>
        <v/>
      </c>
      <c r="AV263" s="40">
        <f>MAX(AV224,0)</f>
        <v/>
      </c>
      <c r="AW263" s="40">
        <f>MAX(AW224,0)</f>
        <v/>
      </c>
      <c r="AX263" s="42">
        <f>TAXPART(AX224)</f>
        <v/>
      </c>
    </row>
    <row r="264" hidden="1" outlineLevel="1">
      <c r="A264" s="5" t="inlineStr">
        <is>
          <t>etx</t>
        </is>
      </c>
      <c r="B264" s="5" t="inlineStr">
        <is>
          <t>gso</t>
        </is>
      </c>
      <c r="C264" s="5" t="inlineStr">
        <is>
          <t>all</t>
        </is>
      </c>
      <c r="D264" s="39" t="n"/>
      <c r="E264" s="39" t="n"/>
      <c r="F264" s="39" t="n"/>
      <c r="G264" s="39" t="n"/>
      <c r="H264" s="5">
        <f>INDEX(Variables!$B$5:$B$105,MATCH($A264,Variables!$A$5:$A$105,0))&amp;IF($C264="",""," | "&amp;INDEX(Mapping!$B$5:$B$26,MATCH($C264,Mapping!$A$5:$A$26,0))&amp;" | "&amp;INDEX(Mapping!$B$30:$B$41,MATCH($B264,Mapping!$A$30:$A$41,0)))</f>
        <v/>
      </c>
      <c r="I264" s="5">
        <f>INDEX(Variables!$C$5:$C$105,MATCH($A264,Variables!$A$5:$A$105,0))</f>
        <v/>
      </c>
      <c r="J264" s="5">
        <f>INDEX(Variables!$E$5:$E$105,MATCH($A264,Variables!$A$5:$A$105,0))</f>
        <v/>
      </c>
      <c r="K264" s="25">
        <f>LOWER(Settings!$C$4)&amp;".mit."&amp;$A264&amp;IF($C264="","","."&amp;$C264&amp;"."&amp;$B264)&amp;IF(INDEX(Variables!$D$5:$D$105,MATCH($A264,Variables!$A$5:$A$105,0))="","","."&amp;INDEX(Variables!$D$5:$D$105,MATCH($A264,Variables!$A$5:$A$105,0)))&amp;"."&amp;K$5</f>
        <v/>
      </c>
      <c r="L264" s="41">
        <f>MAX(L225,0)</f>
        <v/>
      </c>
      <c r="M264" s="40">
        <f>MAX(M225,0)</f>
        <v/>
      </c>
      <c r="N264" s="40">
        <f>MAX(N225,0)</f>
        <v/>
      </c>
      <c r="O264" s="40">
        <f>MAX(O225,0)</f>
        <v/>
      </c>
      <c r="P264" s="40">
        <f>MAX(P225,0)</f>
        <v/>
      </c>
      <c r="Q264" s="40">
        <f>MAX(Q225,0)</f>
        <v/>
      </c>
      <c r="R264" s="40">
        <f>MAX(R225,0)</f>
        <v/>
      </c>
      <c r="S264" s="40">
        <f>MAX(S225,0)</f>
        <v/>
      </c>
      <c r="T264" s="40">
        <f>MAX(T225,0)</f>
        <v/>
      </c>
      <c r="U264" s="40">
        <f>MAX(U225,0)</f>
        <v/>
      </c>
      <c r="V264" s="40">
        <f>MAX(V225,0)</f>
        <v/>
      </c>
      <c r="W264" s="40">
        <f>MAX(W225,0)</f>
        <v/>
      </c>
      <c r="X264" s="40">
        <f>MAX(X225,0)</f>
        <v/>
      </c>
      <c r="Y264" s="40">
        <f>MAX(Y225,0)</f>
        <v/>
      </c>
      <c r="Z264" s="40">
        <f>MAX(Z225,0)</f>
        <v/>
      </c>
      <c r="AA264" s="40">
        <f>MAX(AA225,0)</f>
        <v/>
      </c>
      <c r="AB264" s="40">
        <f>MAX(AB225,0)</f>
        <v/>
      </c>
      <c r="AC264" s="40">
        <f>MAX(AC225,0)</f>
        <v/>
      </c>
      <c r="AD264" s="42">
        <f>TAXPART(AD225)</f>
        <v/>
      </c>
      <c r="AE264" s="25">
        <f>LOWER(Settings!$C$4)&amp;".mit."&amp;$A264&amp;IF($C264="","","."&amp;$C264&amp;"."&amp;$B264)&amp;IF(INDEX(Variables!$D$5:$D$105,MATCH($A264,Variables!$A$5:$A$105,0))="","","."&amp;INDEX(Variables!$D$5:$D$105,MATCH($A264,Variables!$A$5:$A$105,0)))&amp;"."&amp;AE$5</f>
        <v/>
      </c>
      <c r="AF264" s="41">
        <f>MAX(AF225,0)</f>
        <v/>
      </c>
      <c r="AG264" s="40">
        <f>MAX(AG225,0)</f>
        <v/>
      </c>
      <c r="AH264" s="40">
        <f>MAX(AH225,0)</f>
        <v/>
      </c>
      <c r="AI264" s="40">
        <f>MAX(AI225,0)</f>
        <v/>
      </c>
      <c r="AJ264" s="40">
        <f>MAX(AJ225,0)</f>
        <v/>
      </c>
      <c r="AK264" s="40">
        <f>MAX(AK225,0)</f>
        <v/>
      </c>
      <c r="AL264" s="40">
        <f>MAX(AL225,0)</f>
        <v/>
      </c>
      <c r="AM264" s="40">
        <f>MAX(AM225,0)</f>
        <v/>
      </c>
      <c r="AN264" s="40">
        <f>MAX(AN225,0)</f>
        <v/>
      </c>
      <c r="AO264" s="40">
        <f>MAX(AO225,0)</f>
        <v/>
      </c>
      <c r="AP264" s="40">
        <f>MAX(AP225,0)</f>
        <v/>
      </c>
      <c r="AQ264" s="40">
        <f>MAX(AQ225,0)</f>
        <v/>
      </c>
      <c r="AR264" s="40">
        <f>MAX(AR225,0)</f>
        <v/>
      </c>
      <c r="AS264" s="40">
        <f>MAX(AS225,0)</f>
        <v/>
      </c>
      <c r="AT264" s="40">
        <f>MAX(AT225,0)</f>
        <v/>
      </c>
      <c r="AU264" s="40">
        <f>MAX(AU225,0)</f>
        <v/>
      </c>
      <c r="AV264" s="40">
        <f>MAX(AV225,0)</f>
        <v/>
      </c>
      <c r="AW264" s="40">
        <f>MAX(AW225,0)</f>
        <v/>
      </c>
      <c r="AX264" s="42">
        <f>TAXPART(AX225)</f>
        <v/>
      </c>
    </row>
    <row r="265" hidden="1" outlineLevel="1">
      <c r="A265" s="5" t="inlineStr">
        <is>
          <t>etx</t>
        </is>
      </c>
      <c r="B265" s="5" t="inlineStr">
        <is>
          <t>die</t>
        </is>
      </c>
      <c r="C265" s="5" t="inlineStr">
        <is>
          <t>all</t>
        </is>
      </c>
      <c r="D265" s="39" t="n"/>
      <c r="E265" s="39" t="n"/>
      <c r="F265" s="39" t="n"/>
      <c r="G265" s="39" t="n"/>
      <c r="H265" s="5">
        <f>INDEX(Variables!$B$5:$B$105,MATCH($A265,Variables!$A$5:$A$105,0))&amp;IF($C265="",""," | "&amp;INDEX(Mapping!$B$5:$B$26,MATCH($C265,Mapping!$A$5:$A$26,0))&amp;" | "&amp;INDEX(Mapping!$B$30:$B$41,MATCH($B265,Mapping!$A$30:$A$41,0)))</f>
        <v/>
      </c>
      <c r="I265" s="5">
        <f>INDEX(Variables!$C$5:$C$105,MATCH($A265,Variables!$A$5:$A$105,0))</f>
        <v/>
      </c>
      <c r="J265" s="5">
        <f>INDEX(Variables!$E$5:$E$105,MATCH($A265,Variables!$A$5:$A$105,0))</f>
        <v/>
      </c>
      <c r="K265" s="25">
        <f>LOWER(Settings!$C$4)&amp;".mit."&amp;$A265&amp;IF($C265="","","."&amp;$C265&amp;"."&amp;$B265)&amp;IF(INDEX(Variables!$D$5:$D$105,MATCH($A265,Variables!$A$5:$A$105,0))="","","."&amp;INDEX(Variables!$D$5:$D$105,MATCH($A265,Variables!$A$5:$A$105,0)))&amp;"."&amp;K$5</f>
        <v/>
      </c>
      <c r="L265" s="41">
        <f>MAX(L226,0)</f>
        <v/>
      </c>
      <c r="M265" s="40">
        <f>MAX(M226,0)</f>
        <v/>
      </c>
      <c r="N265" s="40">
        <f>MAX(N226,0)</f>
        <v/>
      </c>
      <c r="O265" s="40">
        <f>MAX(O226,0)</f>
        <v/>
      </c>
      <c r="P265" s="40">
        <f>MAX(P226,0)</f>
        <v/>
      </c>
      <c r="Q265" s="40">
        <f>MAX(Q226,0)</f>
        <v/>
      </c>
      <c r="R265" s="40">
        <f>MAX(R226,0)</f>
        <v/>
      </c>
      <c r="S265" s="40">
        <f>MAX(S226,0)</f>
        <v/>
      </c>
      <c r="T265" s="40">
        <f>MAX(T226,0)</f>
        <v/>
      </c>
      <c r="U265" s="40">
        <f>MAX(U226,0)</f>
        <v/>
      </c>
      <c r="V265" s="40">
        <f>MAX(V226,0)</f>
        <v/>
      </c>
      <c r="W265" s="40">
        <f>MAX(W226,0)</f>
        <v/>
      </c>
      <c r="X265" s="40">
        <f>MAX(X226,0)</f>
        <v/>
      </c>
      <c r="Y265" s="40">
        <f>MAX(Y226,0)</f>
        <v/>
      </c>
      <c r="Z265" s="40">
        <f>MAX(Z226,0)</f>
        <v/>
      </c>
      <c r="AA265" s="40">
        <f>MAX(AA226,0)</f>
        <v/>
      </c>
      <c r="AB265" s="40">
        <f>MAX(AB226,0)</f>
        <v/>
      </c>
      <c r="AC265" s="40">
        <f>MAX(AC226,0)</f>
        <v/>
      </c>
      <c r="AD265" s="42">
        <f>TAXPART(AD226)</f>
        <v/>
      </c>
      <c r="AE265" s="25">
        <f>LOWER(Settings!$C$4)&amp;".mit."&amp;$A265&amp;IF($C265="","","."&amp;$C265&amp;"."&amp;$B265)&amp;IF(INDEX(Variables!$D$5:$D$105,MATCH($A265,Variables!$A$5:$A$105,0))="","","."&amp;INDEX(Variables!$D$5:$D$105,MATCH($A265,Variables!$A$5:$A$105,0)))&amp;"."&amp;AE$5</f>
        <v/>
      </c>
      <c r="AF265" s="41">
        <f>MAX(AF226,0)</f>
        <v/>
      </c>
      <c r="AG265" s="40">
        <f>MAX(AG226,0)</f>
        <v/>
      </c>
      <c r="AH265" s="40">
        <f>MAX(AH226,0)</f>
        <v/>
      </c>
      <c r="AI265" s="40">
        <f>MAX(AI226,0)</f>
        <v/>
      </c>
      <c r="AJ265" s="40">
        <f>MAX(AJ226,0)</f>
        <v/>
      </c>
      <c r="AK265" s="40">
        <f>MAX(AK226,0)</f>
        <v/>
      </c>
      <c r="AL265" s="40">
        <f>MAX(AL226,0)</f>
        <v/>
      </c>
      <c r="AM265" s="40">
        <f>MAX(AM226,0)</f>
        <v/>
      </c>
      <c r="AN265" s="40">
        <f>MAX(AN226,0)</f>
        <v/>
      </c>
      <c r="AO265" s="40">
        <f>MAX(AO226,0)</f>
        <v/>
      </c>
      <c r="AP265" s="40">
        <f>MAX(AP226,0)</f>
        <v/>
      </c>
      <c r="AQ265" s="40">
        <f>MAX(AQ226,0)</f>
        <v/>
      </c>
      <c r="AR265" s="40">
        <f>MAX(AR226,0)</f>
        <v/>
      </c>
      <c r="AS265" s="40">
        <f>MAX(AS226,0)</f>
        <v/>
      </c>
      <c r="AT265" s="40">
        <f>MAX(AT226,0)</f>
        <v/>
      </c>
      <c r="AU265" s="40">
        <f>MAX(AU226,0)</f>
        <v/>
      </c>
      <c r="AV265" s="40">
        <f>MAX(AV226,0)</f>
        <v/>
      </c>
      <c r="AW265" s="40">
        <f>MAX(AW226,0)</f>
        <v/>
      </c>
      <c r="AX265" s="42">
        <f>TAXPART(AX226)</f>
        <v/>
      </c>
    </row>
    <row r="266" hidden="1" outlineLevel="1">
      <c r="A266" s="5" t="inlineStr">
        <is>
          <t>etx</t>
        </is>
      </c>
      <c r="B266" s="5" t="inlineStr">
        <is>
          <t>lpg</t>
        </is>
      </c>
      <c r="C266" s="5" t="inlineStr">
        <is>
          <t>all</t>
        </is>
      </c>
      <c r="D266" s="39" t="n"/>
      <c r="E266" s="39" t="n"/>
      <c r="F266" s="39" t="n"/>
      <c r="G266" s="39" t="n"/>
      <c r="H266" s="5">
        <f>INDEX(Variables!$B$5:$B$105,MATCH($A266,Variables!$A$5:$A$105,0))&amp;IF($C266="",""," | "&amp;INDEX(Mapping!$B$5:$B$26,MATCH($C266,Mapping!$A$5:$A$26,0))&amp;" | "&amp;INDEX(Mapping!$B$30:$B$41,MATCH($B266,Mapping!$A$30:$A$41,0)))</f>
        <v/>
      </c>
      <c r="I266" s="5">
        <f>INDEX(Variables!$C$5:$C$105,MATCH($A266,Variables!$A$5:$A$105,0))</f>
        <v/>
      </c>
      <c r="J266" s="5">
        <f>INDEX(Variables!$E$5:$E$105,MATCH($A266,Variables!$A$5:$A$105,0))</f>
        <v/>
      </c>
      <c r="K266" s="25">
        <f>LOWER(Settings!$C$4)&amp;".mit."&amp;$A266&amp;IF($C266="","","."&amp;$C266&amp;"."&amp;$B266)&amp;IF(INDEX(Variables!$D$5:$D$105,MATCH($A266,Variables!$A$5:$A$105,0))="","","."&amp;INDEX(Variables!$D$5:$D$105,MATCH($A266,Variables!$A$5:$A$105,0)))&amp;"."&amp;K$5</f>
        <v/>
      </c>
      <c r="L266" s="41">
        <f>MAX(L227,0)</f>
        <v/>
      </c>
      <c r="M266" s="40">
        <f>MAX(M227,0)</f>
        <v/>
      </c>
      <c r="N266" s="40">
        <f>MAX(N227,0)</f>
        <v/>
      </c>
      <c r="O266" s="40">
        <f>MAX(O227,0)</f>
        <v/>
      </c>
      <c r="P266" s="40">
        <f>MAX(P227,0)</f>
        <v/>
      </c>
      <c r="Q266" s="40">
        <f>MAX(Q227,0)</f>
        <v/>
      </c>
      <c r="R266" s="40">
        <f>MAX(R227,0)</f>
        <v/>
      </c>
      <c r="S266" s="40">
        <f>MAX(S227,0)</f>
        <v/>
      </c>
      <c r="T266" s="40">
        <f>MAX(T227,0)</f>
        <v/>
      </c>
      <c r="U266" s="40">
        <f>MAX(U227,0)</f>
        <v/>
      </c>
      <c r="V266" s="40">
        <f>MAX(V227,0)</f>
        <v/>
      </c>
      <c r="W266" s="40">
        <f>MAX(W227,0)</f>
        <v/>
      </c>
      <c r="X266" s="40">
        <f>MAX(X227,0)</f>
        <v/>
      </c>
      <c r="Y266" s="40">
        <f>MAX(Y227,0)</f>
        <v/>
      </c>
      <c r="Z266" s="40">
        <f>MAX(Z227,0)</f>
        <v/>
      </c>
      <c r="AA266" s="40">
        <f>MAX(AA227,0)</f>
        <v/>
      </c>
      <c r="AB266" s="40">
        <f>MAX(AB227,0)</f>
        <v/>
      </c>
      <c r="AC266" s="40">
        <f>MAX(AC227,0)</f>
        <v/>
      </c>
      <c r="AD266" s="42">
        <f>TAXPART(AD227)</f>
        <v/>
      </c>
      <c r="AE266" s="25">
        <f>LOWER(Settings!$C$4)&amp;".mit."&amp;$A266&amp;IF($C266="","","."&amp;$C266&amp;"."&amp;$B266)&amp;IF(INDEX(Variables!$D$5:$D$105,MATCH($A266,Variables!$A$5:$A$105,0))="","","."&amp;INDEX(Variables!$D$5:$D$105,MATCH($A266,Variables!$A$5:$A$105,0)))&amp;"."&amp;AE$5</f>
        <v/>
      </c>
      <c r="AF266" s="41">
        <f>MAX(AF227,0)</f>
        <v/>
      </c>
      <c r="AG266" s="40">
        <f>MAX(AG227,0)</f>
        <v/>
      </c>
      <c r="AH266" s="40">
        <f>MAX(AH227,0)</f>
        <v/>
      </c>
      <c r="AI266" s="40">
        <f>MAX(AI227,0)</f>
        <v/>
      </c>
      <c r="AJ266" s="40">
        <f>MAX(AJ227,0)</f>
        <v/>
      </c>
      <c r="AK266" s="40">
        <f>MAX(AK227,0)</f>
        <v/>
      </c>
      <c r="AL266" s="40">
        <f>MAX(AL227,0)</f>
        <v/>
      </c>
      <c r="AM266" s="40">
        <f>MAX(AM227,0)</f>
        <v/>
      </c>
      <c r="AN266" s="40">
        <f>MAX(AN227,0)</f>
        <v/>
      </c>
      <c r="AO266" s="40">
        <f>MAX(AO227,0)</f>
        <v/>
      </c>
      <c r="AP266" s="40">
        <f>MAX(AP227,0)</f>
        <v/>
      </c>
      <c r="AQ266" s="40">
        <f>MAX(AQ227,0)</f>
        <v/>
      </c>
      <c r="AR266" s="40">
        <f>MAX(AR227,0)</f>
        <v/>
      </c>
      <c r="AS266" s="40">
        <f>MAX(AS227,0)</f>
        <v/>
      </c>
      <c r="AT266" s="40">
        <f>MAX(AT227,0)</f>
        <v/>
      </c>
      <c r="AU266" s="40">
        <f>MAX(AU227,0)</f>
        <v/>
      </c>
      <c r="AV266" s="40">
        <f>MAX(AV227,0)</f>
        <v/>
      </c>
      <c r="AW266" s="40">
        <f>MAX(AW227,0)</f>
        <v/>
      </c>
      <c r="AX266" s="42">
        <f>TAXPART(AX227)</f>
        <v/>
      </c>
    </row>
    <row r="267" hidden="1" outlineLevel="1">
      <c r="A267" s="5" t="inlineStr">
        <is>
          <t>etx</t>
        </is>
      </c>
      <c r="B267" s="5" t="inlineStr">
        <is>
          <t>ker</t>
        </is>
      </c>
      <c r="C267" s="5" t="inlineStr">
        <is>
          <t>all</t>
        </is>
      </c>
      <c r="D267" s="39" t="n"/>
      <c r="E267" s="39" t="n"/>
      <c r="F267" s="39" t="n"/>
      <c r="G267" s="39" t="n"/>
      <c r="H267" s="5">
        <f>INDEX(Variables!$B$5:$B$105,MATCH($A267,Variables!$A$5:$A$105,0))&amp;IF($C267="",""," | "&amp;INDEX(Mapping!$B$5:$B$26,MATCH($C267,Mapping!$A$5:$A$26,0))&amp;" | "&amp;INDEX(Mapping!$B$30:$B$41,MATCH($B267,Mapping!$A$30:$A$41,0)))</f>
        <v/>
      </c>
      <c r="I267" s="5">
        <f>INDEX(Variables!$C$5:$C$105,MATCH($A267,Variables!$A$5:$A$105,0))</f>
        <v/>
      </c>
      <c r="J267" s="5">
        <f>INDEX(Variables!$E$5:$E$105,MATCH($A267,Variables!$A$5:$A$105,0))</f>
        <v/>
      </c>
      <c r="K267" s="25">
        <f>LOWER(Settings!$C$4)&amp;".mit."&amp;$A267&amp;IF($C267="","","."&amp;$C267&amp;"."&amp;$B267)&amp;IF(INDEX(Variables!$D$5:$D$105,MATCH($A267,Variables!$A$5:$A$105,0))="","","."&amp;INDEX(Variables!$D$5:$D$105,MATCH($A267,Variables!$A$5:$A$105,0)))&amp;"."&amp;K$5</f>
        <v/>
      </c>
      <c r="L267" s="41">
        <f>MAX(L228,0)</f>
        <v/>
      </c>
      <c r="M267" s="40">
        <f>MAX(M228,0)</f>
        <v/>
      </c>
      <c r="N267" s="40">
        <f>MAX(N228,0)</f>
        <v/>
      </c>
      <c r="O267" s="40">
        <f>MAX(O228,0)</f>
        <v/>
      </c>
      <c r="P267" s="40">
        <f>MAX(P228,0)</f>
        <v/>
      </c>
      <c r="Q267" s="40">
        <f>MAX(Q228,0)</f>
        <v/>
      </c>
      <c r="R267" s="40">
        <f>MAX(R228,0)</f>
        <v/>
      </c>
      <c r="S267" s="40">
        <f>MAX(S228,0)</f>
        <v/>
      </c>
      <c r="T267" s="40">
        <f>MAX(T228,0)</f>
        <v/>
      </c>
      <c r="U267" s="40">
        <f>MAX(U228,0)</f>
        <v/>
      </c>
      <c r="V267" s="40">
        <f>MAX(V228,0)</f>
        <v/>
      </c>
      <c r="W267" s="40">
        <f>MAX(W228,0)</f>
        <v/>
      </c>
      <c r="X267" s="40">
        <f>MAX(X228,0)</f>
        <v/>
      </c>
      <c r="Y267" s="40">
        <f>MAX(Y228,0)</f>
        <v/>
      </c>
      <c r="Z267" s="40">
        <f>MAX(Z228,0)</f>
        <v/>
      </c>
      <c r="AA267" s="40">
        <f>MAX(AA228,0)</f>
        <v/>
      </c>
      <c r="AB267" s="40">
        <f>MAX(AB228,0)</f>
        <v/>
      </c>
      <c r="AC267" s="40">
        <f>MAX(AC228,0)</f>
        <v/>
      </c>
      <c r="AD267" s="42">
        <f>TAXPART(AD228)</f>
        <v/>
      </c>
      <c r="AE267" s="25">
        <f>LOWER(Settings!$C$4)&amp;".mit."&amp;$A267&amp;IF($C267="","","."&amp;$C267&amp;"."&amp;$B267)&amp;IF(INDEX(Variables!$D$5:$D$105,MATCH($A267,Variables!$A$5:$A$105,0))="","","."&amp;INDEX(Variables!$D$5:$D$105,MATCH($A267,Variables!$A$5:$A$105,0)))&amp;"."&amp;AE$5</f>
        <v/>
      </c>
      <c r="AF267" s="41">
        <f>MAX(AF228,0)</f>
        <v/>
      </c>
      <c r="AG267" s="40">
        <f>MAX(AG228,0)</f>
        <v/>
      </c>
      <c r="AH267" s="40">
        <f>MAX(AH228,0)</f>
        <v/>
      </c>
      <c r="AI267" s="40">
        <f>MAX(AI228,0)</f>
        <v/>
      </c>
      <c r="AJ267" s="40">
        <f>MAX(AJ228,0)</f>
        <v/>
      </c>
      <c r="AK267" s="40">
        <f>MAX(AK228,0)</f>
        <v/>
      </c>
      <c r="AL267" s="40">
        <f>MAX(AL228,0)</f>
        <v/>
      </c>
      <c r="AM267" s="40">
        <f>MAX(AM228,0)</f>
        <v/>
      </c>
      <c r="AN267" s="40">
        <f>MAX(AN228,0)</f>
        <v/>
      </c>
      <c r="AO267" s="40">
        <f>MAX(AO228,0)</f>
        <v/>
      </c>
      <c r="AP267" s="40">
        <f>MAX(AP228,0)</f>
        <v/>
      </c>
      <c r="AQ267" s="40">
        <f>MAX(AQ228,0)</f>
        <v/>
      </c>
      <c r="AR267" s="40">
        <f>MAX(AR228,0)</f>
        <v/>
      </c>
      <c r="AS267" s="40">
        <f>MAX(AS228,0)</f>
        <v/>
      </c>
      <c r="AT267" s="40">
        <f>MAX(AT228,0)</f>
        <v/>
      </c>
      <c r="AU267" s="40">
        <f>MAX(AU228,0)</f>
        <v/>
      </c>
      <c r="AV267" s="40">
        <f>MAX(AV228,0)</f>
        <v/>
      </c>
      <c r="AW267" s="40">
        <f>MAX(AW228,0)</f>
        <v/>
      </c>
      <c r="AX267" s="42">
        <f>TAXPART(AX228)</f>
        <v/>
      </c>
    </row>
    <row r="268" hidden="1" outlineLevel="1">
      <c r="A268" s="5" t="inlineStr">
        <is>
          <t>etx</t>
        </is>
      </c>
      <c r="B268" s="5" t="inlineStr">
        <is>
          <t>oop</t>
        </is>
      </c>
      <c r="C268" s="5" t="inlineStr">
        <is>
          <t>all</t>
        </is>
      </c>
      <c r="D268" s="39" t="n"/>
      <c r="E268" s="39" t="n"/>
      <c r="F268" s="39" t="n"/>
      <c r="G268" s="39" t="n"/>
      <c r="H268" s="5">
        <f>INDEX(Variables!$B$5:$B$105,MATCH($A268,Variables!$A$5:$A$105,0))&amp;IF($C268="",""," | "&amp;INDEX(Mapping!$B$5:$B$26,MATCH($C268,Mapping!$A$5:$A$26,0))&amp;" | "&amp;INDEX(Mapping!$B$30:$B$41,MATCH($B268,Mapping!$A$30:$A$41,0)))</f>
        <v/>
      </c>
      <c r="I268" s="5">
        <f>INDEX(Variables!$C$5:$C$105,MATCH($A268,Variables!$A$5:$A$105,0))</f>
        <v/>
      </c>
      <c r="J268" s="5">
        <f>INDEX(Variables!$E$5:$E$105,MATCH($A268,Variables!$A$5:$A$105,0))</f>
        <v/>
      </c>
      <c r="K268" s="25">
        <f>LOWER(Settings!$C$4)&amp;".mit."&amp;$A268&amp;IF($C268="","","."&amp;$C268&amp;"."&amp;$B268)&amp;IF(INDEX(Variables!$D$5:$D$105,MATCH($A268,Variables!$A$5:$A$105,0))="","","."&amp;INDEX(Variables!$D$5:$D$105,MATCH($A268,Variables!$A$5:$A$105,0)))&amp;"."&amp;K$5</f>
        <v/>
      </c>
      <c r="L268" s="41">
        <f>MAX(L229,0)</f>
        <v/>
      </c>
      <c r="M268" s="40">
        <f>MAX(M229,0)</f>
        <v/>
      </c>
      <c r="N268" s="40">
        <f>MAX(N229,0)</f>
        <v/>
      </c>
      <c r="O268" s="40">
        <f>MAX(O229,0)</f>
        <v/>
      </c>
      <c r="P268" s="40">
        <f>MAX(P229,0)</f>
        <v/>
      </c>
      <c r="Q268" s="40">
        <f>MAX(Q229,0)</f>
        <v/>
      </c>
      <c r="R268" s="40">
        <f>MAX(R229,0)</f>
        <v/>
      </c>
      <c r="S268" s="40">
        <f>MAX(S229,0)</f>
        <v/>
      </c>
      <c r="T268" s="40">
        <f>MAX(T229,0)</f>
        <v/>
      </c>
      <c r="U268" s="40">
        <f>MAX(U229,0)</f>
        <v/>
      </c>
      <c r="V268" s="40">
        <f>MAX(V229,0)</f>
        <v/>
      </c>
      <c r="W268" s="40">
        <f>MAX(W229,0)</f>
        <v/>
      </c>
      <c r="X268" s="40">
        <f>MAX(X229,0)</f>
        <v/>
      </c>
      <c r="Y268" s="40">
        <f>MAX(Y229,0)</f>
        <v/>
      </c>
      <c r="Z268" s="40">
        <f>MAX(Z229,0)</f>
        <v/>
      </c>
      <c r="AA268" s="40">
        <f>MAX(AA229,0)</f>
        <v/>
      </c>
      <c r="AB268" s="40">
        <f>MAX(AB229,0)</f>
        <v/>
      </c>
      <c r="AC268" s="40">
        <f>MAX(AC229,0)</f>
        <v/>
      </c>
      <c r="AD268" s="42">
        <f>TAXPART(AD229)</f>
        <v/>
      </c>
      <c r="AE268" s="25">
        <f>LOWER(Settings!$C$4)&amp;".mit."&amp;$A268&amp;IF($C268="","","."&amp;$C268&amp;"."&amp;$B268)&amp;IF(INDEX(Variables!$D$5:$D$105,MATCH($A268,Variables!$A$5:$A$105,0))="","","."&amp;INDEX(Variables!$D$5:$D$105,MATCH($A268,Variables!$A$5:$A$105,0)))&amp;"."&amp;AE$5</f>
        <v/>
      </c>
      <c r="AF268" s="41">
        <f>MAX(AF229,0)</f>
        <v/>
      </c>
      <c r="AG268" s="40">
        <f>MAX(AG229,0)</f>
        <v/>
      </c>
      <c r="AH268" s="40">
        <f>MAX(AH229,0)</f>
        <v/>
      </c>
      <c r="AI268" s="40">
        <f>MAX(AI229,0)</f>
        <v/>
      </c>
      <c r="AJ268" s="40">
        <f>MAX(AJ229,0)</f>
        <v/>
      </c>
      <c r="AK268" s="40">
        <f>MAX(AK229,0)</f>
        <v/>
      </c>
      <c r="AL268" s="40">
        <f>MAX(AL229,0)</f>
        <v/>
      </c>
      <c r="AM268" s="40">
        <f>MAX(AM229,0)</f>
        <v/>
      </c>
      <c r="AN268" s="40">
        <f>MAX(AN229,0)</f>
        <v/>
      </c>
      <c r="AO268" s="40">
        <f>MAX(AO229,0)</f>
        <v/>
      </c>
      <c r="AP268" s="40">
        <f>MAX(AP229,0)</f>
        <v/>
      </c>
      <c r="AQ268" s="40">
        <f>MAX(AQ229,0)</f>
        <v/>
      </c>
      <c r="AR268" s="40">
        <f>MAX(AR229,0)</f>
        <v/>
      </c>
      <c r="AS268" s="40">
        <f>MAX(AS229,0)</f>
        <v/>
      </c>
      <c r="AT268" s="40">
        <f>MAX(AT229,0)</f>
        <v/>
      </c>
      <c r="AU268" s="40">
        <f>MAX(AU229,0)</f>
        <v/>
      </c>
      <c r="AV268" s="40">
        <f>MAX(AV229,0)</f>
        <v/>
      </c>
      <c r="AW268" s="40">
        <f>MAX(AW229,0)</f>
        <v/>
      </c>
      <c r="AX268" s="42">
        <f>TAXPART(AX229)</f>
        <v/>
      </c>
    </row>
    <row r="269" hidden="1" outlineLevel="1">
      <c r="A269" s="5" t="inlineStr">
        <is>
          <t>etx</t>
        </is>
      </c>
      <c r="B269" s="5" t="inlineStr">
        <is>
          <t>bio</t>
        </is>
      </c>
      <c r="C269" s="5" t="inlineStr">
        <is>
          <t>all</t>
        </is>
      </c>
      <c r="D269" s="39" t="n"/>
      <c r="E269" s="39" t="n"/>
      <c r="F269" s="39" t="n"/>
      <c r="G269" s="39" t="n"/>
      <c r="H269" s="5">
        <f>INDEX(Variables!$B$5:$B$105,MATCH($A269,Variables!$A$5:$A$105,0))&amp;IF($C269="",""," | "&amp;INDEX(Mapping!$B$5:$B$26,MATCH($C269,Mapping!$A$5:$A$26,0))&amp;" | "&amp;INDEX(Mapping!$B$30:$B$41,MATCH($B269,Mapping!$A$30:$A$41,0)))</f>
        <v/>
      </c>
      <c r="I269" s="5">
        <f>INDEX(Variables!$C$5:$C$105,MATCH($A269,Variables!$A$5:$A$105,0))</f>
        <v/>
      </c>
      <c r="J269" s="5">
        <f>INDEX(Variables!$E$5:$E$105,MATCH($A269,Variables!$A$5:$A$105,0))</f>
        <v/>
      </c>
      <c r="K269" s="25">
        <f>LOWER(Settings!$C$4)&amp;".mit."&amp;$A269&amp;IF($C269="","","."&amp;$C269&amp;"."&amp;$B269)&amp;IF(INDEX(Variables!$D$5:$D$105,MATCH($A269,Variables!$A$5:$A$105,0))="","","."&amp;INDEX(Variables!$D$5:$D$105,MATCH($A269,Variables!$A$5:$A$105,0)))&amp;"."&amp;K$5</f>
        <v/>
      </c>
      <c r="L269" s="41">
        <f>MAX(L230,0)</f>
        <v/>
      </c>
      <c r="M269" s="40">
        <f>MAX(M230,0)</f>
        <v/>
      </c>
      <c r="N269" s="40">
        <f>MAX(N230,0)</f>
        <v/>
      </c>
      <c r="O269" s="40">
        <f>MAX(O230,0)</f>
        <v/>
      </c>
      <c r="P269" s="40">
        <f>MAX(P230,0)</f>
        <v/>
      </c>
      <c r="Q269" s="40">
        <f>MAX(Q230,0)</f>
        <v/>
      </c>
      <c r="R269" s="40">
        <f>MAX(R230,0)</f>
        <v/>
      </c>
      <c r="S269" s="40">
        <f>MAX(S230,0)</f>
        <v/>
      </c>
      <c r="T269" s="40">
        <f>MAX(T230,0)</f>
        <v/>
      </c>
      <c r="U269" s="40">
        <f>MAX(U230,0)</f>
        <v/>
      </c>
      <c r="V269" s="40">
        <f>MAX(V230,0)</f>
        <v/>
      </c>
      <c r="W269" s="40">
        <f>MAX(W230,0)</f>
        <v/>
      </c>
      <c r="X269" s="40">
        <f>MAX(X230,0)</f>
        <v/>
      </c>
      <c r="Y269" s="40">
        <f>MAX(Y230,0)</f>
        <v/>
      </c>
      <c r="Z269" s="40">
        <f>MAX(Z230,0)</f>
        <v/>
      </c>
      <c r="AA269" s="40">
        <f>MAX(AA230,0)</f>
        <v/>
      </c>
      <c r="AB269" s="40">
        <f>MAX(AB230,0)</f>
        <v/>
      </c>
      <c r="AC269" s="40">
        <f>MAX(AC230,0)</f>
        <v/>
      </c>
      <c r="AD269" s="42">
        <f>TAXPART(AD230)</f>
        <v/>
      </c>
      <c r="AE269" s="25">
        <f>LOWER(Settings!$C$4)&amp;".mit."&amp;$A269&amp;IF($C269="","","."&amp;$C269&amp;"."&amp;$B269)&amp;IF(INDEX(Variables!$D$5:$D$105,MATCH($A269,Variables!$A$5:$A$105,0))="","","."&amp;INDEX(Variables!$D$5:$D$105,MATCH($A269,Variables!$A$5:$A$105,0)))&amp;"."&amp;AE$5</f>
        <v/>
      </c>
      <c r="AF269" s="41">
        <f>MAX(AF230,0)</f>
        <v/>
      </c>
      <c r="AG269" s="40">
        <f>MAX(AG230,0)</f>
        <v/>
      </c>
      <c r="AH269" s="40">
        <f>MAX(AH230,0)</f>
        <v/>
      </c>
      <c r="AI269" s="40">
        <f>MAX(AI230,0)</f>
        <v/>
      </c>
      <c r="AJ269" s="40">
        <f>MAX(AJ230,0)</f>
        <v/>
      </c>
      <c r="AK269" s="40">
        <f>MAX(AK230,0)</f>
        <v/>
      </c>
      <c r="AL269" s="40">
        <f>MAX(AL230,0)</f>
        <v/>
      </c>
      <c r="AM269" s="40">
        <f>MAX(AM230,0)</f>
        <v/>
      </c>
      <c r="AN269" s="40">
        <f>MAX(AN230,0)</f>
        <v/>
      </c>
      <c r="AO269" s="40">
        <f>MAX(AO230,0)</f>
        <v/>
      </c>
      <c r="AP269" s="40">
        <f>MAX(AP230,0)</f>
        <v/>
      </c>
      <c r="AQ269" s="40">
        <f>MAX(AQ230,0)</f>
        <v/>
      </c>
      <c r="AR269" s="40">
        <f>MAX(AR230,0)</f>
        <v/>
      </c>
      <c r="AS269" s="40">
        <f>MAX(AS230,0)</f>
        <v/>
      </c>
      <c r="AT269" s="40">
        <f>MAX(AT230,0)</f>
        <v/>
      </c>
      <c r="AU269" s="40">
        <f>MAX(AU230,0)</f>
        <v/>
      </c>
      <c r="AV269" s="40">
        <f>MAX(AV230,0)</f>
        <v/>
      </c>
      <c r="AW269" s="40">
        <f>MAX(AW230,0)</f>
        <v/>
      </c>
      <c r="AX269" s="42">
        <f>TAXPART(AX230)</f>
        <v/>
      </c>
    </row>
    <row r="270" hidden="1" outlineLevel="1"/>
    <row r="271" hidden="1" outlineLevel="1">
      <c r="A271" s="5" t="inlineStr">
        <is>
          <t>esub</t>
        </is>
      </c>
      <c r="B271" s="5" t="inlineStr">
        <is>
          <t>coa</t>
        </is>
      </c>
      <c r="C271" s="5" t="inlineStr">
        <is>
          <t>pow</t>
        </is>
      </c>
      <c r="D271" s="39" t="n"/>
      <c r="E271" s="39" t="n"/>
      <c r="F271" s="39" t="n"/>
      <c r="G271" s="39" t="n"/>
      <c r="H271" s="5">
        <f>INDEX(Variables!$B$5:$B$105,MATCH($A271,Variables!$A$5:$A$105,0))&amp;IF($C271="",""," | "&amp;INDEX(Mapping!$B$5:$B$26,MATCH($C271,Mapping!$A$5:$A$26,0))&amp;" | "&amp;INDEX(Mapping!$B$30:$B$41,MATCH($B271,Mapping!$A$30:$A$41,0)))</f>
        <v/>
      </c>
      <c r="I271" s="5">
        <f>INDEX(Variables!$C$5:$C$105,MATCH($A271,Variables!$A$5:$A$105,0))</f>
        <v/>
      </c>
      <c r="J271" s="5">
        <f>INDEX(Variables!$E$5:$E$105,MATCH($A271,Variables!$A$5:$A$105,0))</f>
        <v/>
      </c>
      <c r="K271" s="25">
        <f>LOWER(Settings!$C$4)&amp;".mit."&amp;$A271&amp;IF($C271="","","."&amp;$C271&amp;"."&amp;$B271)&amp;IF(INDEX(Variables!$D$5:$D$105,MATCH($A271,Variables!$A$5:$A$105,0))="","","."&amp;INDEX(Variables!$D$5:$D$105,MATCH($A271,Variables!$A$5:$A$105,0)))&amp;"."&amp;K$5</f>
        <v/>
      </c>
      <c r="L271" s="41">
        <f>MAX(-L219,0)</f>
        <v/>
      </c>
      <c r="M271" s="40">
        <f>MAX(-M219,0)</f>
        <v/>
      </c>
      <c r="N271" s="40">
        <f>MAX(-N219,0)</f>
        <v/>
      </c>
      <c r="O271" s="40">
        <f>MAX(-O219,0)</f>
        <v/>
      </c>
      <c r="P271" s="40">
        <f>MAX(-P219,0)</f>
        <v/>
      </c>
      <c r="Q271" s="40">
        <f>MAX(-Q219,0)</f>
        <v/>
      </c>
      <c r="R271" s="40">
        <f>MAX(-R219,0)</f>
        <v/>
      </c>
      <c r="S271" s="40">
        <f>MAX(-S219,0)</f>
        <v/>
      </c>
      <c r="T271" s="40">
        <f>MAX(-T219,0)</f>
        <v/>
      </c>
      <c r="U271" s="40">
        <f>MAX(-U219,0)</f>
        <v/>
      </c>
      <c r="V271" s="40">
        <f>MAX(-V219,0)</f>
        <v/>
      </c>
      <c r="W271" s="40">
        <f>MAX(-W219,0)</f>
        <v/>
      </c>
      <c r="X271" s="40">
        <f>MAX(-X219,0)</f>
        <v/>
      </c>
      <c r="Y271" s="40">
        <f>MAX(-Y219,0)</f>
        <v/>
      </c>
      <c r="Z271" s="40">
        <f>MAX(-Z219,0)</f>
        <v/>
      </c>
      <c r="AA271" s="40">
        <f>MAX(-AA219,0)</f>
        <v/>
      </c>
      <c r="AB271" s="40">
        <f>MAX(-AB219,0)</f>
        <v/>
      </c>
      <c r="AC271" s="40">
        <f>MAX(-AC219,0)</f>
        <v/>
      </c>
      <c r="AD271" s="42">
        <f>SUBSIDYPART(AD219)</f>
        <v/>
      </c>
      <c r="AE271" s="25">
        <f>LOWER(Settings!$C$4)&amp;".mit."&amp;$A271&amp;IF($C271="","","."&amp;$C271&amp;"."&amp;$B271)&amp;IF(INDEX(Variables!$D$5:$D$105,MATCH($A271,Variables!$A$5:$A$105,0))="","","."&amp;INDEX(Variables!$D$5:$D$105,MATCH($A271,Variables!$A$5:$A$105,0)))&amp;"."&amp;AE$5</f>
        <v/>
      </c>
      <c r="AF271" s="41">
        <f>MAX(-AF219,0)</f>
        <v/>
      </c>
      <c r="AG271" s="40">
        <f>MAX(-AG219,0)</f>
        <v/>
      </c>
      <c r="AH271" s="40">
        <f>MAX(-AH219,0)</f>
        <v/>
      </c>
      <c r="AI271" s="40">
        <f>MAX(-AI219,0)</f>
        <v/>
      </c>
      <c r="AJ271" s="40">
        <f>MAX(-AJ219,0)</f>
        <v/>
      </c>
      <c r="AK271" s="40">
        <f>MAX(-AK219,0)</f>
        <v/>
      </c>
      <c r="AL271" s="40">
        <f>MAX(-AL219,0)</f>
        <v/>
      </c>
      <c r="AM271" s="40">
        <f>MAX(-AM219,0)</f>
        <v/>
      </c>
      <c r="AN271" s="40">
        <f>MAX(-AN219,0)</f>
        <v/>
      </c>
      <c r="AO271" s="40">
        <f>MAX(-AO219,0)</f>
        <v/>
      </c>
      <c r="AP271" s="40">
        <f>MAX(-AP219,0)</f>
        <v/>
      </c>
      <c r="AQ271" s="40">
        <f>MAX(-AQ219,0)</f>
        <v/>
      </c>
      <c r="AR271" s="40">
        <f>MAX(-AR219,0)</f>
        <v/>
      </c>
      <c r="AS271" s="40">
        <f>MAX(-AS219,0)</f>
        <v/>
      </c>
      <c r="AT271" s="40">
        <f>MAX(-AT219,0)</f>
        <v/>
      </c>
      <c r="AU271" s="40">
        <f>MAX(-AU219,0)</f>
        <v/>
      </c>
      <c r="AV271" s="40">
        <f>MAX(-AV219,0)</f>
        <v/>
      </c>
      <c r="AW271" s="40">
        <f>MAX(-AW219,0)</f>
        <v/>
      </c>
      <c r="AX271" s="42">
        <f>SUBSIDYPART(AX219)</f>
        <v/>
      </c>
    </row>
    <row r="272" hidden="1" outlineLevel="1">
      <c r="A272" s="5" t="inlineStr">
        <is>
          <t>esub</t>
        </is>
      </c>
      <c r="B272" s="5" t="inlineStr">
        <is>
          <t>coa</t>
        </is>
      </c>
      <c r="C272" s="5" t="inlineStr">
        <is>
          <t>res</t>
        </is>
      </c>
      <c r="D272" s="39" t="n"/>
      <c r="E272" s="39" t="n"/>
      <c r="F272" s="39" t="n"/>
      <c r="G272" s="39" t="n"/>
      <c r="H272" s="5">
        <f>INDEX(Variables!$B$5:$B$105,MATCH($A272,Variables!$A$5:$A$105,0))&amp;IF($C272="",""," | "&amp;INDEX(Mapping!$B$5:$B$26,MATCH($C272,Mapping!$A$5:$A$26,0))&amp;" | "&amp;INDEX(Mapping!$B$30:$B$41,MATCH($B272,Mapping!$A$30:$A$41,0)))</f>
        <v/>
      </c>
      <c r="I272" s="5">
        <f>INDEX(Variables!$C$5:$C$105,MATCH($A272,Variables!$A$5:$A$105,0))</f>
        <v/>
      </c>
      <c r="J272" s="5">
        <f>INDEX(Variables!$E$5:$E$105,MATCH($A272,Variables!$A$5:$A$105,0))</f>
        <v/>
      </c>
      <c r="K272" s="25">
        <f>LOWER(Settings!$C$4)&amp;".mit."&amp;$A272&amp;IF($C272="","","."&amp;$C272&amp;"."&amp;$B272)&amp;IF(INDEX(Variables!$D$5:$D$105,MATCH($A272,Variables!$A$5:$A$105,0))="","","."&amp;INDEX(Variables!$D$5:$D$105,MATCH($A272,Variables!$A$5:$A$105,0)))&amp;"."&amp;K$5</f>
        <v/>
      </c>
      <c r="L272" s="41">
        <f>MAX(-L220,0)</f>
        <v/>
      </c>
      <c r="M272" s="40">
        <f>MAX(-M220,0)</f>
        <v/>
      </c>
      <c r="N272" s="40">
        <f>MAX(-N220,0)</f>
        <v/>
      </c>
      <c r="O272" s="40">
        <f>MAX(-O220,0)</f>
        <v/>
      </c>
      <c r="P272" s="40">
        <f>MAX(-P220,0)</f>
        <v/>
      </c>
      <c r="Q272" s="40">
        <f>MAX(-Q220,0)</f>
        <v/>
      </c>
      <c r="R272" s="40">
        <f>MAX(-R220,0)</f>
        <v/>
      </c>
      <c r="S272" s="40">
        <f>MAX(-S220,0)</f>
        <v/>
      </c>
      <c r="T272" s="40">
        <f>MAX(-T220,0)</f>
        <v/>
      </c>
      <c r="U272" s="40">
        <f>MAX(-U220,0)</f>
        <v/>
      </c>
      <c r="V272" s="40">
        <f>MAX(-V220,0)</f>
        <v/>
      </c>
      <c r="W272" s="40">
        <f>MAX(-W220,0)</f>
        <v/>
      </c>
      <c r="X272" s="40">
        <f>MAX(-X220,0)</f>
        <v/>
      </c>
      <c r="Y272" s="40">
        <f>MAX(-Y220,0)</f>
        <v/>
      </c>
      <c r="Z272" s="40">
        <f>MAX(-Z220,0)</f>
        <v/>
      </c>
      <c r="AA272" s="40">
        <f>MAX(-AA220,0)</f>
        <v/>
      </c>
      <c r="AB272" s="40">
        <f>MAX(-AB220,0)</f>
        <v/>
      </c>
      <c r="AC272" s="40">
        <f>MAX(-AC220,0)</f>
        <v/>
      </c>
      <c r="AD272" s="42">
        <f>SUBSIDYPART(AD220)</f>
        <v/>
      </c>
      <c r="AE272" s="25">
        <f>LOWER(Settings!$C$4)&amp;".mit."&amp;$A272&amp;IF($C272="","","."&amp;$C272&amp;"."&amp;$B272)&amp;IF(INDEX(Variables!$D$5:$D$105,MATCH($A272,Variables!$A$5:$A$105,0))="","","."&amp;INDEX(Variables!$D$5:$D$105,MATCH($A272,Variables!$A$5:$A$105,0)))&amp;"."&amp;AE$5</f>
        <v/>
      </c>
      <c r="AF272" s="41">
        <f>MAX(-AF220,0)</f>
        <v/>
      </c>
      <c r="AG272" s="40">
        <f>MAX(-AG220,0)</f>
        <v/>
      </c>
      <c r="AH272" s="40">
        <f>MAX(-AH220,0)</f>
        <v/>
      </c>
      <c r="AI272" s="40">
        <f>MAX(-AI220,0)</f>
        <v/>
      </c>
      <c r="AJ272" s="40">
        <f>MAX(-AJ220,0)</f>
        <v/>
      </c>
      <c r="AK272" s="40">
        <f>MAX(-AK220,0)</f>
        <v/>
      </c>
      <c r="AL272" s="40">
        <f>MAX(-AL220,0)</f>
        <v/>
      </c>
      <c r="AM272" s="40">
        <f>MAX(-AM220,0)</f>
        <v/>
      </c>
      <c r="AN272" s="40">
        <f>MAX(-AN220,0)</f>
        <v/>
      </c>
      <c r="AO272" s="40">
        <f>MAX(-AO220,0)</f>
        <v/>
      </c>
      <c r="AP272" s="40">
        <f>MAX(-AP220,0)</f>
        <v/>
      </c>
      <c r="AQ272" s="40">
        <f>MAX(-AQ220,0)</f>
        <v/>
      </c>
      <c r="AR272" s="40">
        <f>MAX(-AR220,0)</f>
        <v/>
      </c>
      <c r="AS272" s="40">
        <f>MAX(-AS220,0)</f>
        <v/>
      </c>
      <c r="AT272" s="40">
        <f>MAX(-AT220,0)</f>
        <v/>
      </c>
      <c r="AU272" s="40">
        <f>MAX(-AU220,0)</f>
        <v/>
      </c>
      <c r="AV272" s="40">
        <f>MAX(-AV220,0)</f>
        <v/>
      </c>
      <c r="AW272" s="40">
        <f>MAX(-AW220,0)</f>
        <v/>
      </c>
      <c r="AX272" s="42">
        <f>SUBSIDYPART(AX220)</f>
        <v/>
      </c>
    </row>
    <row r="273" hidden="1" outlineLevel="1">
      <c r="A273" s="5" t="inlineStr">
        <is>
          <t>esub</t>
        </is>
      </c>
      <c r="B273" s="5" t="inlineStr">
        <is>
          <t>coa</t>
        </is>
      </c>
      <c r="C273" s="5" t="inlineStr">
        <is>
          <t>ind</t>
        </is>
      </c>
      <c r="D273" s="39" t="n"/>
      <c r="E273" s="39" t="n"/>
      <c r="F273" s="39" t="n"/>
      <c r="G273" s="39" t="n"/>
      <c r="H273" s="5">
        <f>INDEX(Variables!$B$5:$B$105,MATCH($A273,Variables!$A$5:$A$105,0))&amp;IF($C273="",""," | "&amp;INDEX(Mapping!$B$5:$B$26,MATCH($C273,Mapping!$A$5:$A$26,0))&amp;" | "&amp;INDEX(Mapping!$B$30:$B$41,MATCH($B273,Mapping!$A$30:$A$41,0)))</f>
        <v/>
      </c>
      <c r="I273" s="5">
        <f>INDEX(Variables!$C$5:$C$105,MATCH($A273,Variables!$A$5:$A$105,0))</f>
        <v/>
      </c>
      <c r="J273" s="5">
        <f>INDEX(Variables!$E$5:$E$105,MATCH($A273,Variables!$A$5:$A$105,0))</f>
        <v/>
      </c>
      <c r="K273" s="25">
        <f>LOWER(Settings!$C$4)&amp;".mit."&amp;$A273&amp;IF($C273="","","."&amp;$C273&amp;"."&amp;$B273)&amp;IF(INDEX(Variables!$D$5:$D$105,MATCH($A273,Variables!$A$5:$A$105,0))="","","."&amp;INDEX(Variables!$D$5:$D$105,MATCH($A273,Variables!$A$5:$A$105,0)))&amp;"."&amp;K$5</f>
        <v/>
      </c>
      <c r="L273" s="41">
        <f>MAX(-L221,0)</f>
        <v/>
      </c>
      <c r="M273" s="40">
        <f>MAX(-M221,0)</f>
        <v/>
      </c>
      <c r="N273" s="40">
        <f>MAX(-N221,0)</f>
        <v/>
      </c>
      <c r="O273" s="40">
        <f>MAX(-O221,0)</f>
        <v/>
      </c>
      <c r="P273" s="40">
        <f>MAX(-P221,0)</f>
        <v/>
      </c>
      <c r="Q273" s="40">
        <f>MAX(-Q221,0)</f>
        <v/>
      </c>
      <c r="R273" s="40">
        <f>MAX(-R221,0)</f>
        <v/>
      </c>
      <c r="S273" s="40">
        <f>MAX(-S221,0)</f>
        <v/>
      </c>
      <c r="T273" s="40">
        <f>MAX(-T221,0)</f>
        <v/>
      </c>
      <c r="U273" s="40">
        <f>MAX(-U221,0)</f>
        <v/>
      </c>
      <c r="V273" s="40">
        <f>MAX(-V221,0)</f>
        <v/>
      </c>
      <c r="W273" s="40">
        <f>MAX(-W221,0)</f>
        <v/>
      </c>
      <c r="X273" s="40">
        <f>MAX(-X221,0)</f>
        <v/>
      </c>
      <c r="Y273" s="40">
        <f>MAX(-Y221,0)</f>
        <v/>
      </c>
      <c r="Z273" s="40">
        <f>MAX(-Z221,0)</f>
        <v/>
      </c>
      <c r="AA273" s="40">
        <f>MAX(-AA221,0)</f>
        <v/>
      </c>
      <c r="AB273" s="40">
        <f>MAX(-AB221,0)</f>
        <v/>
      </c>
      <c r="AC273" s="40">
        <f>MAX(-AC221,0)</f>
        <v/>
      </c>
      <c r="AD273" s="42">
        <f>SUBSIDYPART(AD221)</f>
        <v/>
      </c>
      <c r="AE273" s="25">
        <f>LOWER(Settings!$C$4)&amp;".mit."&amp;$A273&amp;IF($C273="","","."&amp;$C273&amp;"."&amp;$B273)&amp;IF(INDEX(Variables!$D$5:$D$105,MATCH($A273,Variables!$A$5:$A$105,0))="","","."&amp;INDEX(Variables!$D$5:$D$105,MATCH($A273,Variables!$A$5:$A$105,0)))&amp;"."&amp;AE$5</f>
        <v/>
      </c>
      <c r="AF273" s="41">
        <f>MAX(-AF221,0)</f>
        <v/>
      </c>
      <c r="AG273" s="40">
        <f>MAX(-AG221,0)</f>
        <v/>
      </c>
      <c r="AH273" s="40">
        <f>MAX(-AH221,0)</f>
        <v/>
      </c>
      <c r="AI273" s="40">
        <f>MAX(-AI221,0)</f>
        <v/>
      </c>
      <c r="AJ273" s="40">
        <f>MAX(-AJ221,0)</f>
        <v/>
      </c>
      <c r="AK273" s="40">
        <f>MAX(-AK221,0)</f>
        <v/>
      </c>
      <c r="AL273" s="40">
        <f>MAX(-AL221,0)</f>
        <v/>
      </c>
      <c r="AM273" s="40">
        <f>MAX(-AM221,0)</f>
        <v/>
      </c>
      <c r="AN273" s="40">
        <f>MAX(-AN221,0)</f>
        <v/>
      </c>
      <c r="AO273" s="40">
        <f>MAX(-AO221,0)</f>
        <v/>
      </c>
      <c r="AP273" s="40">
        <f>MAX(-AP221,0)</f>
        <v/>
      </c>
      <c r="AQ273" s="40">
        <f>MAX(-AQ221,0)</f>
        <v/>
      </c>
      <c r="AR273" s="40">
        <f>MAX(-AR221,0)</f>
        <v/>
      </c>
      <c r="AS273" s="40">
        <f>MAX(-AS221,0)</f>
        <v/>
      </c>
      <c r="AT273" s="40">
        <f>MAX(-AT221,0)</f>
        <v/>
      </c>
      <c r="AU273" s="40">
        <f>MAX(-AU221,0)</f>
        <v/>
      </c>
      <c r="AV273" s="40">
        <f>MAX(-AV221,0)</f>
        <v/>
      </c>
      <c r="AW273" s="40">
        <f>MAX(-AW221,0)</f>
        <v/>
      </c>
      <c r="AX273" s="42">
        <f>SUBSIDYPART(AX221)</f>
        <v/>
      </c>
    </row>
    <row r="274" hidden="1" outlineLevel="1">
      <c r="A274" s="5" t="inlineStr">
        <is>
          <t>esub</t>
        </is>
      </c>
      <c r="B274" s="5" t="inlineStr">
        <is>
          <t>nga</t>
        </is>
      </c>
      <c r="C274" s="5" t="inlineStr">
        <is>
          <t>pow</t>
        </is>
      </c>
      <c r="D274" s="39" t="n"/>
      <c r="E274" s="39" t="n"/>
      <c r="F274" s="39" t="n"/>
      <c r="G274" s="39" t="n"/>
      <c r="H274" s="5">
        <f>INDEX(Variables!$B$5:$B$105,MATCH($A274,Variables!$A$5:$A$105,0))&amp;IF($C274="",""," | "&amp;INDEX(Mapping!$B$5:$B$26,MATCH($C274,Mapping!$A$5:$A$26,0))&amp;" | "&amp;INDEX(Mapping!$B$30:$B$41,MATCH($B274,Mapping!$A$30:$A$41,0)))</f>
        <v/>
      </c>
      <c r="I274" s="5">
        <f>INDEX(Variables!$C$5:$C$105,MATCH($A274,Variables!$A$5:$A$105,0))</f>
        <v/>
      </c>
      <c r="J274" s="5">
        <f>INDEX(Variables!$E$5:$E$105,MATCH($A274,Variables!$A$5:$A$105,0))</f>
        <v/>
      </c>
      <c r="K274" s="25">
        <f>LOWER(Settings!$C$4)&amp;".mit."&amp;$A274&amp;IF($C274="","","."&amp;$C274&amp;"."&amp;$B274)&amp;IF(INDEX(Variables!$D$5:$D$105,MATCH($A274,Variables!$A$5:$A$105,0))="","","."&amp;INDEX(Variables!$D$5:$D$105,MATCH($A274,Variables!$A$5:$A$105,0)))&amp;"."&amp;K$5</f>
        <v/>
      </c>
      <c r="L274" s="41">
        <f>MAX(-L222,0)</f>
        <v/>
      </c>
      <c r="M274" s="40">
        <f>MAX(-M222,0)</f>
        <v/>
      </c>
      <c r="N274" s="40">
        <f>MAX(-N222,0)</f>
        <v/>
      </c>
      <c r="O274" s="40">
        <f>MAX(-O222,0)</f>
        <v/>
      </c>
      <c r="P274" s="40">
        <f>MAX(-P222,0)</f>
        <v/>
      </c>
      <c r="Q274" s="40">
        <f>MAX(-Q222,0)</f>
        <v/>
      </c>
      <c r="R274" s="40">
        <f>MAX(-R222,0)</f>
        <v/>
      </c>
      <c r="S274" s="40">
        <f>MAX(-S222,0)</f>
        <v/>
      </c>
      <c r="T274" s="40">
        <f>MAX(-T222,0)</f>
        <v/>
      </c>
      <c r="U274" s="40">
        <f>MAX(-U222,0)</f>
        <v/>
      </c>
      <c r="V274" s="40">
        <f>MAX(-V222,0)</f>
        <v/>
      </c>
      <c r="W274" s="40">
        <f>MAX(-W222,0)</f>
        <v/>
      </c>
      <c r="X274" s="40">
        <f>MAX(-X222,0)</f>
        <v/>
      </c>
      <c r="Y274" s="40">
        <f>MAX(-Y222,0)</f>
        <v/>
      </c>
      <c r="Z274" s="40">
        <f>MAX(-Z222,0)</f>
        <v/>
      </c>
      <c r="AA274" s="40">
        <f>MAX(-AA222,0)</f>
        <v/>
      </c>
      <c r="AB274" s="40">
        <f>MAX(-AB222,0)</f>
        <v/>
      </c>
      <c r="AC274" s="40">
        <f>MAX(-AC222,0)</f>
        <v/>
      </c>
      <c r="AD274" s="42">
        <f>SUBSIDYPART(AD222)</f>
        <v/>
      </c>
      <c r="AE274" s="25">
        <f>LOWER(Settings!$C$4)&amp;".mit."&amp;$A274&amp;IF($C274="","","."&amp;$C274&amp;"."&amp;$B274)&amp;IF(INDEX(Variables!$D$5:$D$105,MATCH($A274,Variables!$A$5:$A$105,0))="","","."&amp;INDEX(Variables!$D$5:$D$105,MATCH($A274,Variables!$A$5:$A$105,0)))&amp;"."&amp;AE$5</f>
        <v/>
      </c>
      <c r="AF274" s="41">
        <f>MAX(-AF222,0)</f>
        <v/>
      </c>
      <c r="AG274" s="40">
        <f>MAX(-AG222,0)</f>
        <v/>
      </c>
      <c r="AH274" s="40">
        <f>MAX(-AH222,0)</f>
        <v/>
      </c>
      <c r="AI274" s="40">
        <f>MAX(-AI222,0)</f>
        <v/>
      </c>
      <c r="AJ274" s="40">
        <f>MAX(-AJ222,0)</f>
        <v/>
      </c>
      <c r="AK274" s="40">
        <f>MAX(-AK222,0)</f>
        <v/>
      </c>
      <c r="AL274" s="40">
        <f>MAX(-AL222,0)</f>
        <v/>
      </c>
      <c r="AM274" s="40">
        <f>MAX(-AM222,0)</f>
        <v/>
      </c>
      <c r="AN274" s="40">
        <f>MAX(-AN222,0)</f>
        <v/>
      </c>
      <c r="AO274" s="40">
        <f>MAX(-AO222,0)</f>
        <v/>
      </c>
      <c r="AP274" s="40">
        <f>MAX(-AP222,0)</f>
        <v/>
      </c>
      <c r="AQ274" s="40">
        <f>MAX(-AQ222,0)</f>
        <v/>
      </c>
      <c r="AR274" s="40">
        <f>MAX(-AR222,0)</f>
        <v/>
      </c>
      <c r="AS274" s="40">
        <f>MAX(-AS222,0)</f>
        <v/>
      </c>
      <c r="AT274" s="40">
        <f>MAX(-AT222,0)</f>
        <v/>
      </c>
      <c r="AU274" s="40">
        <f>MAX(-AU222,0)</f>
        <v/>
      </c>
      <c r="AV274" s="40">
        <f>MAX(-AV222,0)</f>
        <v/>
      </c>
      <c r="AW274" s="40">
        <f>MAX(-AW222,0)</f>
        <v/>
      </c>
      <c r="AX274" s="42">
        <f>SUBSIDYPART(AX222)</f>
        <v/>
      </c>
    </row>
    <row r="275" hidden="1" outlineLevel="1">
      <c r="A275" s="5" t="inlineStr">
        <is>
          <t>esub</t>
        </is>
      </c>
      <c r="B275" s="5" t="inlineStr">
        <is>
          <t>nga</t>
        </is>
      </c>
      <c r="C275" s="5" t="inlineStr">
        <is>
          <t>res</t>
        </is>
      </c>
      <c r="D275" s="39" t="n"/>
      <c r="E275" s="39" t="n"/>
      <c r="F275" s="39" t="n"/>
      <c r="G275" s="39" t="n"/>
      <c r="H275" s="5">
        <f>INDEX(Variables!$B$5:$B$105,MATCH($A275,Variables!$A$5:$A$105,0))&amp;IF($C275="",""," | "&amp;INDEX(Mapping!$B$5:$B$26,MATCH($C275,Mapping!$A$5:$A$26,0))&amp;" | "&amp;INDEX(Mapping!$B$30:$B$41,MATCH($B275,Mapping!$A$30:$A$41,0)))</f>
        <v/>
      </c>
      <c r="I275" s="5">
        <f>INDEX(Variables!$C$5:$C$105,MATCH($A275,Variables!$A$5:$A$105,0))</f>
        <v/>
      </c>
      <c r="J275" s="5">
        <f>INDEX(Variables!$E$5:$E$105,MATCH($A275,Variables!$A$5:$A$105,0))</f>
        <v/>
      </c>
      <c r="K275" s="25">
        <f>LOWER(Settings!$C$4)&amp;".mit."&amp;$A275&amp;IF($C275="","","."&amp;$C275&amp;"."&amp;$B275)&amp;IF(INDEX(Variables!$D$5:$D$105,MATCH($A275,Variables!$A$5:$A$105,0))="","","."&amp;INDEX(Variables!$D$5:$D$105,MATCH($A275,Variables!$A$5:$A$105,0)))&amp;"."&amp;K$5</f>
        <v/>
      </c>
      <c r="L275" s="41">
        <f>MAX(-L223,0)</f>
        <v/>
      </c>
      <c r="M275" s="40">
        <f>MAX(-M223,0)</f>
        <v/>
      </c>
      <c r="N275" s="40">
        <f>MAX(-N223,0)</f>
        <v/>
      </c>
      <c r="O275" s="40">
        <f>MAX(-O223,0)</f>
        <v/>
      </c>
      <c r="P275" s="40">
        <f>MAX(-P223,0)</f>
        <v/>
      </c>
      <c r="Q275" s="40">
        <f>MAX(-Q223,0)</f>
        <v/>
      </c>
      <c r="R275" s="40">
        <f>MAX(-R223,0)</f>
        <v/>
      </c>
      <c r="S275" s="40">
        <f>MAX(-S223,0)</f>
        <v/>
      </c>
      <c r="T275" s="40">
        <f>MAX(-T223,0)</f>
        <v/>
      </c>
      <c r="U275" s="40">
        <f>MAX(-U223,0)</f>
        <v/>
      </c>
      <c r="V275" s="40">
        <f>MAX(-V223,0)</f>
        <v/>
      </c>
      <c r="W275" s="40">
        <f>MAX(-W223,0)</f>
        <v/>
      </c>
      <c r="X275" s="40">
        <f>MAX(-X223,0)</f>
        <v/>
      </c>
      <c r="Y275" s="40">
        <f>MAX(-Y223,0)</f>
        <v/>
      </c>
      <c r="Z275" s="40">
        <f>MAX(-Z223,0)</f>
        <v/>
      </c>
      <c r="AA275" s="40">
        <f>MAX(-AA223,0)</f>
        <v/>
      </c>
      <c r="AB275" s="40">
        <f>MAX(-AB223,0)</f>
        <v/>
      </c>
      <c r="AC275" s="40">
        <f>MAX(-AC223,0)</f>
        <v/>
      </c>
      <c r="AD275" s="42">
        <f>SUBSIDYPART(AD223)</f>
        <v/>
      </c>
      <c r="AE275" s="25">
        <f>LOWER(Settings!$C$4)&amp;".mit."&amp;$A275&amp;IF($C275="","","."&amp;$C275&amp;"."&amp;$B275)&amp;IF(INDEX(Variables!$D$5:$D$105,MATCH($A275,Variables!$A$5:$A$105,0))="","","."&amp;INDEX(Variables!$D$5:$D$105,MATCH($A275,Variables!$A$5:$A$105,0)))&amp;"."&amp;AE$5</f>
        <v/>
      </c>
      <c r="AF275" s="41">
        <f>MAX(-AF223,0)</f>
        <v/>
      </c>
      <c r="AG275" s="40">
        <f>MAX(-AG223,0)</f>
        <v/>
      </c>
      <c r="AH275" s="40">
        <f>MAX(-AH223,0)</f>
        <v/>
      </c>
      <c r="AI275" s="40">
        <f>MAX(-AI223,0)</f>
        <v/>
      </c>
      <c r="AJ275" s="40">
        <f>MAX(-AJ223,0)</f>
        <v/>
      </c>
      <c r="AK275" s="40">
        <f>MAX(-AK223,0)</f>
        <v/>
      </c>
      <c r="AL275" s="40">
        <f>MAX(-AL223,0)</f>
        <v/>
      </c>
      <c r="AM275" s="40">
        <f>MAX(-AM223,0)</f>
        <v/>
      </c>
      <c r="AN275" s="40">
        <f>MAX(-AN223,0)</f>
        <v/>
      </c>
      <c r="AO275" s="40">
        <f>MAX(-AO223,0)</f>
        <v/>
      </c>
      <c r="AP275" s="40">
        <f>MAX(-AP223,0)</f>
        <v/>
      </c>
      <c r="AQ275" s="40">
        <f>MAX(-AQ223,0)</f>
        <v/>
      </c>
      <c r="AR275" s="40">
        <f>MAX(-AR223,0)</f>
        <v/>
      </c>
      <c r="AS275" s="40">
        <f>MAX(-AS223,0)</f>
        <v/>
      </c>
      <c r="AT275" s="40">
        <f>MAX(-AT223,0)</f>
        <v/>
      </c>
      <c r="AU275" s="40">
        <f>MAX(-AU223,0)</f>
        <v/>
      </c>
      <c r="AV275" s="40">
        <f>MAX(-AV223,0)</f>
        <v/>
      </c>
      <c r="AW275" s="40">
        <f>MAX(-AW223,0)</f>
        <v/>
      </c>
      <c r="AX275" s="42">
        <f>SUBSIDYPART(AX223)</f>
        <v/>
      </c>
    </row>
    <row r="276" hidden="1" outlineLevel="1">
      <c r="A276" s="5" t="inlineStr">
        <is>
          <t>esub</t>
        </is>
      </c>
      <c r="B276" s="5" t="inlineStr">
        <is>
          <t>nga</t>
        </is>
      </c>
      <c r="C276" s="5" t="inlineStr">
        <is>
          <t>ind</t>
        </is>
      </c>
      <c r="D276" s="39" t="n"/>
      <c r="E276" s="39" t="n"/>
      <c r="F276" s="39" t="n"/>
      <c r="G276" s="39" t="n"/>
      <c r="H276" s="5">
        <f>INDEX(Variables!$B$5:$B$105,MATCH($A276,Variables!$A$5:$A$105,0))&amp;IF($C276="",""," | "&amp;INDEX(Mapping!$B$5:$B$26,MATCH($C276,Mapping!$A$5:$A$26,0))&amp;" | "&amp;INDEX(Mapping!$B$30:$B$41,MATCH($B276,Mapping!$A$30:$A$41,0)))</f>
        <v/>
      </c>
      <c r="I276" s="5">
        <f>INDEX(Variables!$C$5:$C$105,MATCH($A276,Variables!$A$5:$A$105,0))</f>
        <v/>
      </c>
      <c r="J276" s="5">
        <f>INDEX(Variables!$E$5:$E$105,MATCH($A276,Variables!$A$5:$A$105,0))</f>
        <v/>
      </c>
      <c r="K276" s="25">
        <f>LOWER(Settings!$C$4)&amp;".mit."&amp;$A276&amp;IF($C276="","","."&amp;$C276&amp;"."&amp;$B276)&amp;IF(INDEX(Variables!$D$5:$D$105,MATCH($A276,Variables!$A$5:$A$105,0))="","","."&amp;INDEX(Variables!$D$5:$D$105,MATCH($A276,Variables!$A$5:$A$105,0)))&amp;"."&amp;K$5</f>
        <v/>
      </c>
      <c r="L276" s="41">
        <f>MAX(-L224,0)</f>
        <v/>
      </c>
      <c r="M276" s="40">
        <f>MAX(-M224,0)</f>
        <v/>
      </c>
      <c r="N276" s="40">
        <f>MAX(-N224,0)</f>
        <v/>
      </c>
      <c r="O276" s="40">
        <f>MAX(-O224,0)</f>
        <v/>
      </c>
      <c r="P276" s="40">
        <f>MAX(-P224,0)</f>
        <v/>
      </c>
      <c r="Q276" s="40">
        <f>MAX(-Q224,0)</f>
        <v/>
      </c>
      <c r="R276" s="40">
        <f>MAX(-R224,0)</f>
        <v/>
      </c>
      <c r="S276" s="40">
        <f>MAX(-S224,0)</f>
        <v/>
      </c>
      <c r="T276" s="40">
        <f>MAX(-T224,0)</f>
        <v/>
      </c>
      <c r="U276" s="40">
        <f>MAX(-U224,0)</f>
        <v/>
      </c>
      <c r="V276" s="40">
        <f>MAX(-V224,0)</f>
        <v/>
      </c>
      <c r="W276" s="40">
        <f>MAX(-W224,0)</f>
        <v/>
      </c>
      <c r="X276" s="40">
        <f>MAX(-X224,0)</f>
        <v/>
      </c>
      <c r="Y276" s="40">
        <f>MAX(-Y224,0)</f>
        <v/>
      </c>
      <c r="Z276" s="40">
        <f>MAX(-Z224,0)</f>
        <v/>
      </c>
      <c r="AA276" s="40">
        <f>MAX(-AA224,0)</f>
        <v/>
      </c>
      <c r="AB276" s="40">
        <f>MAX(-AB224,0)</f>
        <v/>
      </c>
      <c r="AC276" s="40">
        <f>MAX(-AC224,0)</f>
        <v/>
      </c>
      <c r="AD276" s="42">
        <f>SUBSIDYPART(AD224)</f>
        <v/>
      </c>
      <c r="AE276" s="25">
        <f>LOWER(Settings!$C$4)&amp;".mit."&amp;$A276&amp;IF($C276="","","."&amp;$C276&amp;"."&amp;$B276)&amp;IF(INDEX(Variables!$D$5:$D$105,MATCH($A276,Variables!$A$5:$A$105,0))="","","."&amp;INDEX(Variables!$D$5:$D$105,MATCH($A276,Variables!$A$5:$A$105,0)))&amp;"."&amp;AE$5</f>
        <v/>
      </c>
      <c r="AF276" s="41">
        <f>MAX(-AF224,0)</f>
        <v/>
      </c>
      <c r="AG276" s="40">
        <f>MAX(-AG224,0)</f>
        <v/>
      </c>
      <c r="AH276" s="40">
        <f>MAX(-AH224,0)</f>
        <v/>
      </c>
      <c r="AI276" s="40">
        <f>MAX(-AI224,0)</f>
        <v/>
      </c>
      <c r="AJ276" s="40">
        <f>MAX(-AJ224,0)</f>
        <v/>
      </c>
      <c r="AK276" s="40">
        <f>MAX(-AK224,0)</f>
        <v/>
      </c>
      <c r="AL276" s="40">
        <f>MAX(-AL224,0)</f>
        <v/>
      </c>
      <c r="AM276" s="40">
        <f>MAX(-AM224,0)</f>
        <v/>
      </c>
      <c r="AN276" s="40">
        <f>MAX(-AN224,0)</f>
        <v/>
      </c>
      <c r="AO276" s="40">
        <f>MAX(-AO224,0)</f>
        <v/>
      </c>
      <c r="AP276" s="40">
        <f>MAX(-AP224,0)</f>
        <v/>
      </c>
      <c r="AQ276" s="40">
        <f>MAX(-AQ224,0)</f>
        <v/>
      </c>
      <c r="AR276" s="40">
        <f>MAX(-AR224,0)</f>
        <v/>
      </c>
      <c r="AS276" s="40">
        <f>MAX(-AS224,0)</f>
        <v/>
      </c>
      <c r="AT276" s="40">
        <f>MAX(-AT224,0)</f>
        <v/>
      </c>
      <c r="AU276" s="40">
        <f>MAX(-AU224,0)</f>
        <v/>
      </c>
      <c r="AV276" s="40">
        <f>MAX(-AV224,0)</f>
        <v/>
      </c>
      <c r="AW276" s="40">
        <f>MAX(-AW224,0)</f>
        <v/>
      </c>
      <c r="AX276" s="42">
        <f>SUBSIDYPART(AX224)</f>
        <v/>
      </c>
    </row>
    <row r="277" hidden="1" outlineLevel="1">
      <c r="A277" s="5" t="inlineStr">
        <is>
          <t>esub</t>
        </is>
      </c>
      <c r="B277" s="5" t="inlineStr">
        <is>
          <t>gso</t>
        </is>
      </c>
      <c r="C277" s="5" t="inlineStr">
        <is>
          <t>all</t>
        </is>
      </c>
      <c r="D277" s="39" t="n"/>
      <c r="E277" s="39" t="n"/>
      <c r="F277" s="39" t="n"/>
      <c r="G277" s="39" t="n"/>
      <c r="H277" s="5">
        <f>INDEX(Variables!$B$5:$B$105,MATCH($A277,Variables!$A$5:$A$105,0))&amp;IF($C277="",""," | "&amp;INDEX(Mapping!$B$5:$B$26,MATCH($C277,Mapping!$A$5:$A$26,0))&amp;" | "&amp;INDEX(Mapping!$B$30:$B$41,MATCH($B277,Mapping!$A$30:$A$41,0)))</f>
        <v/>
      </c>
      <c r="I277" s="5">
        <f>INDEX(Variables!$C$5:$C$105,MATCH($A277,Variables!$A$5:$A$105,0))</f>
        <v/>
      </c>
      <c r="J277" s="5">
        <f>INDEX(Variables!$E$5:$E$105,MATCH($A277,Variables!$A$5:$A$105,0))</f>
        <v/>
      </c>
      <c r="K277" s="25">
        <f>LOWER(Settings!$C$4)&amp;".mit."&amp;$A277&amp;IF($C277="","","."&amp;$C277&amp;"."&amp;$B277)&amp;IF(INDEX(Variables!$D$5:$D$105,MATCH($A277,Variables!$A$5:$A$105,0))="","","."&amp;INDEX(Variables!$D$5:$D$105,MATCH($A277,Variables!$A$5:$A$105,0)))&amp;"."&amp;K$5</f>
        <v/>
      </c>
      <c r="L277" s="41">
        <f>MAX(-L225,0)</f>
        <v/>
      </c>
      <c r="M277" s="40">
        <f>MAX(-M225,0)</f>
        <v/>
      </c>
      <c r="N277" s="40">
        <f>MAX(-N225,0)</f>
        <v/>
      </c>
      <c r="O277" s="40">
        <f>MAX(-O225,0)</f>
        <v/>
      </c>
      <c r="P277" s="40">
        <f>MAX(-P225,0)</f>
        <v/>
      </c>
      <c r="Q277" s="40">
        <f>MAX(-Q225,0)</f>
        <v/>
      </c>
      <c r="R277" s="40">
        <f>MAX(-R225,0)</f>
        <v/>
      </c>
      <c r="S277" s="40">
        <f>MAX(-S225,0)</f>
        <v/>
      </c>
      <c r="T277" s="40">
        <f>MAX(-T225,0)</f>
        <v/>
      </c>
      <c r="U277" s="40">
        <f>MAX(-U225,0)</f>
        <v/>
      </c>
      <c r="V277" s="40">
        <f>MAX(-V225,0)</f>
        <v/>
      </c>
      <c r="W277" s="40">
        <f>MAX(-W225,0)</f>
        <v/>
      </c>
      <c r="X277" s="40">
        <f>MAX(-X225,0)</f>
        <v/>
      </c>
      <c r="Y277" s="40">
        <f>MAX(-Y225,0)</f>
        <v/>
      </c>
      <c r="Z277" s="40">
        <f>MAX(-Z225,0)</f>
        <v/>
      </c>
      <c r="AA277" s="40">
        <f>MAX(-AA225,0)</f>
        <v/>
      </c>
      <c r="AB277" s="40">
        <f>MAX(-AB225,0)</f>
        <v/>
      </c>
      <c r="AC277" s="40">
        <f>MAX(-AC225,0)</f>
        <v/>
      </c>
      <c r="AD277" s="42">
        <f>SUBSIDYPART(AD225)</f>
        <v/>
      </c>
      <c r="AE277" s="25">
        <f>LOWER(Settings!$C$4)&amp;".mit."&amp;$A277&amp;IF($C277="","","."&amp;$C277&amp;"."&amp;$B277)&amp;IF(INDEX(Variables!$D$5:$D$105,MATCH($A277,Variables!$A$5:$A$105,0))="","","."&amp;INDEX(Variables!$D$5:$D$105,MATCH($A277,Variables!$A$5:$A$105,0)))&amp;"."&amp;AE$5</f>
        <v/>
      </c>
      <c r="AF277" s="41">
        <f>MAX(-AF225,0)</f>
        <v/>
      </c>
      <c r="AG277" s="40">
        <f>MAX(-AG225,0)</f>
        <v/>
      </c>
      <c r="AH277" s="40">
        <f>MAX(-AH225,0)</f>
        <v/>
      </c>
      <c r="AI277" s="40">
        <f>MAX(-AI225,0)</f>
        <v/>
      </c>
      <c r="AJ277" s="40">
        <f>MAX(-AJ225,0)</f>
        <v/>
      </c>
      <c r="AK277" s="40">
        <f>MAX(-AK225,0)</f>
        <v/>
      </c>
      <c r="AL277" s="40">
        <f>MAX(-AL225,0)</f>
        <v/>
      </c>
      <c r="AM277" s="40">
        <f>MAX(-AM225,0)</f>
        <v/>
      </c>
      <c r="AN277" s="40">
        <f>MAX(-AN225,0)</f>
        <v/>
      </c>
      <c r="AO277" s="40">
        <f>MAX(-AO225,0)</f>
        <v/>
      </c>
      <c r="AP277" s="40">
        <f>MAX(-AP225,0)</f>
        <v/>
      </c>
      <c r="AQ277" s="40">
        <f>MAX(-AQ225,0)</f>
        <v/>
      </c>
      <c r="AR277" s="40">
        <f>MAX(-AR225,0)</f>
        <v/>
      </c>
      <c r="AS277" s="40">
        <f>MAX(-AS225,0)</f>
        <v/>
      </c>
      <c r="AT277" s="40">
        <f>MAX(-AT225,0)</f>
        <v/>
      </c>
      <c r="AU277" s="40">
        <f>MAX(-AU225,0)</f>
        <v/>
      </c>
      <c r="AV277" s="40">
        <f>MAX(-AV225,0)</f>
        <v/>
      </c>
      <c r="AW277" s="40">
        <f>MAX(-AW225,0)</f>
        <v/>
      </c>
      <c r="AX277" s="42">
        <f>SUBSIDYPART(AX225)</f>
        <v/>
      </c>
    </row>
    <row r="278" hidden="1" outlineLevel="1">
      <c r="A278" s="5" t="inlineStr">
        <is>
          <t>esub</t>
        </is>
      </c>
      <c r="B278" s="5" t="inlineStr">
        <is>
          <t>die</t>
        </is>
      </c>
      <c r="C278" s="5" t="inlineStr">
        <is>
          <t>all</t>
        </is>
      </c>
      <c r="D278" s="39" t="n"/>
      <c r="E278" s="39" t="n"/>
      <c r="F278" s="39" t="n"/>
      <c r="G278" s="39" t="n"/>
      <c r="H278" s="5">
        <f>INDEX(Variables!$B$5:$B$105,MATCH($A278,Variables!$A$5:$A$105,0))&amp;IF($C278="",""," | "&amp;INDEX(Mapping!$B$5:$B$26,MATCH($C278,Mapping!$A$5:$A$26,0))&amp;" | "&amp;INDEX(Mapping!$B$30:$B$41,MATCH($B278,Mapping!$A$30:$A$41,0)))</f>
        <v/>
      </c>
      <c r="I278" s="5">
        <f>INDEX(Variables!$C$5:$C$105,MATCH($A278,Variables!$A$5:$A$105,0))</f>
        <v/>
      </c>
      <c r="J278" s="5">
        <f>INDEX(Variables!$E$5:$E$105,MATCH($A278,Variables!$A$5:$A$105,0))</f>
        <v/>
      </c>
      <c r="K278" s="25">
        <f>LOWER(Settings!$C$4)&amp;".mit."&amp;$A278&amp;IF($C278="","","."&amp;$C278&amp;"."&amp;$B278)&amp;IF(INDEX(Variables!$D$5:$D$105,MATCH($A278,Variables!$A$5:$A$105,0))="","","."&amp;INDEX(Variables!$D$5:$D$105,MATCH($A278,Variables!$A$5:$A$105,0)))&amp;"."&amp;K$5</f>
        <v/>
      </c>
      <c r="L278" s="41">
        <f>MAX(-L226,0)</f>
        <v/>
      </c>
      <c r="M278" s="40">
        <f>MAX(-M226,0)</f>
        <v/>
      </c>
      <c r="N278" s="40">
        <f>MAX(-N226,0)</f>
        <v/>
      </c>
      <c r="O278" s="40">
        <f>MAX(-O226,0)</f>
        <v/>
      </c>
      <c r="P278" s="40">
        <f>MAX(-P226,0)</f>
        <v/>
      </c>
      <c r="Q278" s="40">
        <f>MAX(-Q226,0)</f>
        <v/>
      </c>
      <c r="R278" s="40">
        <f>MAX(-R226,0)</f>
        <v/>
      </c>
      <c r="S278" s="40">
        <f>MAX(-S226,0)</f>
        <v/>
      </c>
      <c r="T278" s="40">
        <f>MAX(-T226,0)</f>
        <v/>
      </c>
      <c r="U278" s="40">
        <f>MAX(-U226,0)</f>
        <v/>
      </c>
      <c r="V278" s="40">
        <f>MAX(-V226,0)</f>
        <v/>
      </c>
      <c r="W278" s="40">
        <f>MAX(-W226,0)</f>
        <v/>
      </c>
      <c r="X278" s="40">
        <f>MAX(-X226,0)</f>
        <v/>
      </c>
      <c r="Y278" s="40">
        <f>MAX(-Y226,0)</f>
        <v/>
      </c>
      <c r="Z278" s="40">
        <f>MAX(-Z226,0)</f>
        <v/>
      </c>
      <c r="AA278" s="40">
        <f>MAX(-AA226,0)</f>
        <v/>
      </c>
      <c r="AB278" s="40">
        <f>MAX(-AB226,0)</f>
        <v/>
      </c>
      <c r="AC278" s="40">
        <f>MAX(-AC226,0)</f>
        <v/>
      </c>
      <c r="AD278" s="42">
        <f>SUBSIDYPART(AD226)</f>
        <v/>
      </c>
      <c r="AE278" s="25">
        <f>LOWER(Settings!$C$4)&amp;".mit."&amp;$A278&amp;IF($C278="","","."&amp;$C278&amp;"."&amp;$B278)&amp;IF(INDEX(Variables!$D$5:$D$105,MATCH($A278,Variables!$A$5:$A$105,0))="","","."&amp;INDEX(Variables!$D$5:$D$105,MATCH($A278,Variables!$A$5:$A$105,0)))&amp;"."&amp;AE$5</f>
        <v/>
      </c>
      <c r="AF278" s="41">
        <f>MAX(-AF226,0)</f>
        <v/>
      </c>
      <c r="AG278" s="40">
        <f>MAX(-AG226,0)</f>
        <v/>
      </c>
      <c r="AH278" s="40">
        <f>MAX(-AH226,0)</f>
        <v/>
      </c>
      <c r="AI278" s="40">
        <f>MAX(-AI226,0)</f>
        <v/>
      </c>
      <c r="AJ278" s="40">
        <f>MAX(-AJ226,0)</f>
        <v/>
      </c>
      <c r="AK278" s="40">
        <f>MAX(-AK226,0)</f>
        <v/>
      </c>
      <c r="AL278" s="40">
        <f>MAX(-AL226,0)</f>
        <v/>
      </c>
      <c r="AM278" s="40">
        <f>MAX(-AM226,0)</f>
        <v/>
      </c>
      <c r="AN278" s="40">
        <f>MAX(-AN226,0)</f>
        <v/>
      </c>
      <c r="AO278" s="40">
        <f>MAX(-AO226,0)</f>
        <v/>
      </c>
      <c r="AP278" s="40">
        <f>MAX(-AP226,0)</f>
        <v/>
      </c>
      <c r="AQ278" s="40">
        <f>MAX(-AQ226,0)</f>
        <v/>
      </c>
      <c r="AR278" s="40">
        <f>MAX(-AR226,0)</f>
        <v/>
      </c>
      <c r="AS278" s="40">
        <f>MAX(-AS226,0)</f>
        <v/>
      </c>
      <c r="AT278" s="40">
        <f>MAX(-AT226,0)</f>
        <v/>
      </c>
      <c r="AU278" s="40">
        <f>MAX(-AU226,0)</f>
        <v/>
      </c>
      <c r="AV278" s="40">
        <f>MAX(-AV226,0)</f>
        <v/>
      </c>
      <c r="AW278" s="40">
        <f>MAX(-AW226,0)</f>
        <v/>
      </c>
      <c r="AX278" s="42">
        <f>SUBSIDYPART(AX226)</f>
        <v/>
      </c>
    </row>
    <row r="279" hidden="1" outlineLevel="1">
      <c r="A279" s="5" t="inlineStr">
        <is>
          <t>esub</t>
        </is>
      </c>
      <c r="B279" s="5" t="inlineStr">
        <is>
          <t>lpg</t>
        </is>
      </c>
      <c r="C279" s="5" t="inlineStr">
        <is>
          <t>all</t>
        </is>
      </c>
      <c r="D279" s="39" t="n"/>
      <c r="E279" s="39" t="n"/>
      <c r="F279" s="39" t="n"/>
      <c r="G279" s="39" t="n"/>
      <c r="H279" s="5">
        <f>INDEX(Variables!$B$5:$B$105,MATCH($A279,Variables!$A$5:$A$105,0))&amp;IF($C279="",""," | "&amp;INDEX(Mapping!$B$5:$B$26,MATCH($C279,Mapping!$A$5:$A$26,0))&amp;" | "&amp;INDEX(Mapping!$B$30:$B$41,MATCH($B279,Mapping!$A$30:$A$41,0)))</f>
        <v/>
      </c>
      <c r="I279" s="5">
        <f>INDEX(Variables!$C$5:$C$105,MATCH($A279,Variables!$A$5:$A$105,0))</f>
        <v/>
      </c>
      <c r="J279" s="5">
        <f>INDEX(Variables!$E$5:$E$105,MATCH($A279,Variables!$A$5:$A$105,0))</f>
        <v/>
      </c>
      <c r="K279" s="25">
        <f>LOWER(Settings!$C$4)&amp;".mit."&amp;$A279&amp;IF($C279="","","."&amp;$C279&amp;"."&amp;$B279)&amp;IF(INDEX(Variables!$D$5:$D$105,MATCH($A279,Variables!$A$5:$A$105,0))="","","."&amp;INDEX(Variables!$D$5:$D$105,MATCH($A279,Variables!$A$5:$A$105,0)))&amp;"."&amp;K$5</f>
        <v/>
      </c>
      <c r="L279" s="41">
        <f>MAX(-L227,0)</f>
        <v/>
      </c>
      <c r="M279" s="40">
        <f>MAX(-M227,0)</f>
        <v/>
      </c>
      <c r="N279" s="40">
        <f>MAX(-N227,0)</f>
        <v/>
      </c>
      <c r="O279" s="40">
        <f>MAX(-O227,0)</f>
        <v/>
      </c>
      <c r="P279" s="40">
        <f>MAX(-P227,0)</f>
        <v/>
      </c>
      <c r="Q279" s="40">
        <f>MAX(-Q227,0)</f>
        <v/>
      </c>
      <c r="R279" s="40">
        <f>MAX(-R227,0)</f>
        <v/>
      </c>
      <c r="S279" s="40">
        <f>MAX(-S227,0)</f>
        <v/>
      </c>
      <c r="T279" s="40">
        <f>MAX(-T227,0)</f>
        <v/>
      </c>
      <c r="U279" s="40">
        <f>MAX(-U227,0)</f>
        <v/>
      </c>
      <c r="V279" s="40">
        <f>MAX(-V227,0)</f>
        <v/>
      </c>
      <c r="W279" s="40">
        <f>MAX(-W227,0)</f>
        <v/>
      </c>
      <c r="X279" s="40">
        <f>MAX(-X227,0)</f>
        <v/>
      </c>
      <c r="Y279" s="40">
        <f>MAX(-Y227,0)</f>
        <v/>
      </c>
      <c r="Z279" s="40">
        <f>MAX(-Z227,0)</f>
        <v/>
      </c>
      <c r="AA279" s="40">
        <f>MAX(-AA227,0)</f>
        <v/>
      </c>
      <c r="AB279" s="40">
        <f>MAX(-AB227,0)</f>
        <v/>
      </c>
      <c r="AC279" s="40">
        <f>MAX(-AC227,0)</f>
        <v/>
      </c>
      <c r="AD279" s="42">
        <f>SUBSIDYPART(AD227)</f>
        <v/>
      </c>
      <c r="AE279" s="25">
        <f>LOWER(Settings!$C$4)&amp;".mit."&amp;$A279&amp;IF($C279="","","."&amp;$C279&amp;"."&amp;$B279)&amp;IF(INDEX(Variables!$D$5:$D$105,MATCH($A279,Variables!$A$5:$A$105,0))="","","."&amp;INDEX(Variables!$D$5:$D$105,MATCH($A279,Variables!$A$5:$A$105,0)))&amp;"."&amp;AE$5</f>
        <v/>
      </c>
      <c r="AF279" s="41">
        <f>MAX(-AF227,0)</f>
        <v/>
      </c>
      <c r="AG279" s="40">
        <f>MAX(-AG227,0)</f>
        <v/>
      </c>
      <c r="AH279" s="40">
        <f>MAX(-AH227,0)</f>
        <v/>
      </c>
      <c r="AI279" s="40">
        <f>MAX(-AI227,0)</f>
        <v/>
      </c>
      <c r="AJ279" s="40">
        <f>MAX(-AJ227,0)</f>
        <v/>
      </c>
      <c r="AK279" s="40">
        <f>MAX(-AK227,0)</f>
        <v/>
      </c>
      <c r="AL279" s="40">
        <f>MAX(-AL227,0)</f>
        <v/>
      </c>
      <c r="AM279" s="40">
        <f>MAX(-AM227,0)</f>
        <v/>
      </c>
      <c r="AN279" s="40">
        <f>MAX(-AN227,0)</f>
        <v/>
      </c>
      <c r="AO279" s="40">
        <f>MAX(-AO227,0)</f>
        <v/>
      </c>
      <c r="AP279" s="40">
        <f>MAX(-AP227,0)</f>
        <v/>
      </c>
      <c r="AQ279" s="40">
        <f>MAX(-AQ227,0)</f>
        <v/>
      </c>
      <c r="AR279" s="40">
        <f>MAX(-AR227,0)</f>
        <v/>
      </c>
      <c r="AS279" s="40">
        <f>MAX(-AS227,0)</f>
        <v/>
      </c>
      <c r="AT279" s="40">
        <f>MAX(-AT227,0)</f>
        <v/>
      </c>
      <c r="AU279" s="40">
        <f>MAX(-AU227,0)</f>
        <v/>
      </c>
      <c r="AV279" s="40">
        <f>MAX(-AV227,0)</f>
        <v/>
      </c>
      <c r="AW279" s="40">
        <f>MAX(-AW227,0)</f>
        <v/>
      </c>
      <c r="AX279" s="42">
        <f>SUBSIDYPART(AX227)</f>
        <v/>
      </c>
    </row>
    <row r="280" hidden="1" outlineLevel="1">
      <c r="A280" s="5" t="inlineStr">
        <is>
          <t>esub</t>
        </is>
      </c>
      <c r="B280" s="5" t="inlineStr">
        <is>
          <t>ker</t>
        </is>
      </c>
      <c r="C280" s="5" t="inlineStr">
        <is>
          <t>all</t>
        </is>
      </c>
      <c r="D280" s="39" t="n"/>
      <c r="E280" s="39" t="n"/>
      <c r="F280" s="39" t="n"/>
      <c r="G280" s="39" t="n"/>
      <c r="H280" s="5">
        <f>INDEX(Variables!$B$5:$B$105,MATCH($A280,Variables!$A$5:$A$105,0))&amp;IF($C280="",""," | "&amp;INDEX(Mapping!$B$5:$B$26,MATCH($C280,Mapping!$A$5:$A$26,0))&amp;" | "&amp;INDEX(Mapping!$B$30:$B$41,MATCH($B280,Mapping!$A$30:$A$41,0)))</f>
        <v/>
      </c>
      <c r="I280" s="5">
        <f>INDEX(Variables!$C$5:$C$105,MATCH($A280,Variables!$A$5:$A$105,0))</f>
        <v/>
      </c>
      <c r="J280" s="5">
        <f>INDEX(Variables!$E$5:$E$105,MATCH($A280,Variables!$A$5:$A$105,0))</f>
        <v/>
      </c>
      <c r="K280" s="25">
        <f>LOWER(Settings!$C$4)&amp;".mit."&amp;$A280&amp;IF($C280="","","."&amp;$C280&amp;"."&amp;$B280)&amp;IF(INDEX(Variables!$D$5:$D$105,MATCH($A280,Variables!$A$5:$A$105,0))="","","."&amp;INDEX(Variables!$D$5:$D$105,MATCH($A280,Variables!$A$5:$A$105,0)))&amp;"."&amp;K$5</f>
        <v/>
      </c>
      <c r="L280" s="41">
        <f>MAX(-L228,0)</f>
        <v/>
      </c>
      <c r="M280" s="40">
        <f>MAX(-M228,0)</f>
        <v/>
      </c>
      <c r="N280" s="40">
        <f>MAX(-N228,0)</f>
        <v/>
      </c>
      <c r="O280" s="40">
        <f>MAX(-O228,0)</f>
        <v/>
      </c>
      <c r="P280" s="40">
        <f>MAX(-P228,0)</f>
        <v/>
      </c>
      <c r="Q280" s="40">
        <f>MAX(-Q228,0)</f>
        <v/>
      </c>
      <c r="R280" s="40">
        <f>MAX(-R228,0)</f>
        <v/>
      </c>
      <c r="S280" s="40">
        <f>MAX(-S228,0)</f>
        <v/>
      </c>
      <c r="T280" s="40">
        <f>MAX(-T228,0)</f>
        <v/>
      </c>
      <c r="U280" s="40">
        <f>MAX(-U228,0)</f>
        <v/>
      </c>
      <c r="V280" s="40">
        <f>MAX(-V228,0)</f>
        <v/>
      </c>
      <c r="W280" s="40">
        <f>MAX(-W228,0)</f>
        <v/>
      </c>
      <c r="X280" s="40">
        <f>MAX(-X228,0)</f>
        <v/>
      </c>
      <c r="Y280" s="40">
        <f>MAX(-Y228,0)</f>
        <v/>
      </c>
      <c r="Z280" s="40">
        <f>MAX(-Z228,0)</f>
        <v/>
      </c>
      <c r="AA280" s="40">
        <f>MAX(-AA228,0)</f>
        <v/>
      </c>
      <c r="AB280" s="40">
        <f>MAX(-AB228,0)</f>
        <v/>
      </c>
      <c r="AC280" s="40">
        <f>MAX(-AC228,0)</f>
        <v/>
      </c>
      <c r="AD280" s="42">
        <f>SUBSIDYPART(AD228)</f>
        <v/>
      </c>
      <c r="AE280" s="25">
        <f>LOWER(Settings!$C$4)&amp;".mit."&amp;$A280&amp;IF($C280="","","."&amp;$C280&amp;"."&amp;$B280)&amp;IF(INDEX(Variables!$D$5:$D$105,MATCH($A280,Variables!$A$5:$A$105,0))="","","."&amp;INDEX(Variables!$D$5:$D$105,MATCH($A280,Variables!$A$5:$A$105,0)))&amp;"."&amp;AE$5</f>
        <v/>
      </c>
      <c r="AF280" s="41">
        <f>MAX(-AF228,0)</f>
        <v/>
      </c>
      <c r="AG280" s="40">
        <f>MAX(-AG228,0)</f>
        <v/>
      </c>
      <c r="AH280" s="40">
        <f>MAX(-AH228,0)</f>
        <v/>
      </c>
      <c r="AI280" s="40">
        <f>MAX(-AI228,0)</f>
        <v/>
      </c>
      <c r="AJ280" s="40">
        <f>MAX(-AJ228,0)</f>
        <v/>
      </c>
      <c r="AK280" s="40">
        <f>MAX(-AK228,0)</f>
        <v/>
      </c>
      <c r="AL280" s="40">
        <f>MAX(-AL228,0)</f>
        <v/>
      </c>
      <c r="AM280" s="40">
        <f>MAX(-AM228,0)</f>
        <v/>
      </c>
      <c r="AN280" s="40">
        <f>MAX(-AN228,0)</f>
        <v/>
      </c>
      <c r="AO280" s="40">
        <f>MAX(-AO228,0)</f>
        <v/>
      </c>
      <c r="AP280" s="40">
        <f>MAX(-AP228,0)</f>
        <v/>
      </c>
      <c r="AQ280" s="40">
        <f>MAX(-AQ228,0)</f>
        <v/>
      </c>
      <c r="AR280" s="40">
        <f>MAX(-AR228,0)</f>
        <v/>
      </c>
      <c r="AS280" s="40">
        <f>MAX(-AS228,0)</f>
        <v/>
      </c>
      <c r="AT280" s="40">
        <f>MAX(-AT228,0)</f>
        <v/>
      </c>
      <c r="AU280" s="40">
        <f>MAX(-AU228,0)</f>
        <v/>
      </c>
      <c r="AV280" s="40">
        <f>MAX(-AV228,0)</f>
        <v/>
      </c>
      <c r="AW280" s="40">
        <f>MAX(-AW228,0)</f>
        <v/>
      </c>
      <c r="AX280" s="42">
        <f>SUBSIDYPART(AX228)</f>
        <v/>
      </c>
    </row>
    <row r="281" hidden="1" outlineLevel="1">
      <c r="A281" s="5" t="inlineStr">
        <is>
          <t>esub</t>
        </is>
      </c>
      <c r="B281" s="5" t="inlineStr">
        <is>
          <t>oop</t>
        </is>
      </c>
      <c r="C281" s="5" t="inlineStr">
        <is>
          <t>all</t>
        </is>
      </c>
      <c r="D281" s="39" t="n"/>
      <c r="E281" s="39" t="n"/>
      <c r="F281" s="39" t="n"/>
      <c r="G281" s="39" t="n"/>
      <c r="H281" s="5">
        <f>INDEX(Variables!$B$5:$B$105,MATCH($A281,Variables!$A$5:$A$105,0))&amp;IF($C281="",""," | "&amp;INDEX(Mapping!$B$5:$B$26,MATCH($C281,Mapping!$A$5:$A$26,0))&amp;" | "&amp;INDEX(Mapping!$B$30:$B$41,MATCH($B281,Mapping!$A$30:$A$41,0)))</f>
        <v/>
      </c>
      <c r="I281" s="5">
        <f>INDEX(Variables!$C$5:$C$105,MATCH($A281,Variables!$A$5:$A$105,0))</f>
        <v/>
      </c>
      <c r="J281" s="5">
        <f>INDEX(Variables!$E$5:$E$105,MATCH($A281,Variables!$A$5:$A$105,0))</f>
        <v/>
      </c>
      <c r="K281" s="25">
        <f>LOWER(Settings!$C$4)&amp;".mit."&amp;$A281&amp;IF($C281="","","."&amp;$C281&amp;"."&amp;$B281)&amp;IF(INDEX(Variables!$D$5:$D$105,MATCH($A281,Variables!$A$5:$A$105,0))="","","."&amp;INDEX(Variables!$D$5:$D$105,MATCH($A281,Variables!$A$5:$A$105,0)))&amp;"."&amp;K$5</f>
        <v/>
      </c>
      <c r="L281" s="41">
        <f>MAX(-L229,0)</f>
        <v/>
      </c>
      <c r="M281" s="40">
        <f>MAX(-M229,0)</f>
        <v/>
      </c>
      <c r="N281" s="40">
        <f>MAX(-N229,0)</f>
        <v/>
      </c>
      <c r="O281" s="40">
        <f>MAX(-O229,0)</f>
        <v/>
      </c>
      <c r="P281" s="40">
        <f>MAX(-P229,0)</f>
        <v/>
      </c>
      <c r="Q281" s="40">
        <f>MAX(-Q229,0)</f>
        <v/>
      </c>
      <c r="R281" s="40">
        <f>MAX(-R229,0)</f>
        <v/>
      </c>
      <c r="S281" s="40">
        <f>MAX(-S229,0)</f>
        <v/>
      </c>
      <c r="T281" s="40">
        <f>MAX(-T229,0)</f>
        <v/>
      </c>
      <c r="U281" s="40">
        <f>MAX(-U229,0)</f>
        <v/>
      </c>
      <c r="V281" s="40">
        <f>MAX(-V229,0)</f>
        <v/>
      </c>
      <c r="W281" s="40">
        <f>MAX(-W229,0)</f>
        <v/>
      </c>
      <c r="X281" s="40">
        <f>MAX(-X229,0)</f>
        <v/>
      </c>
      <c r="Y281" s="40">
        <f>MAX(-Y229,0)</f>
        <v/>
      </c>
      <c r="Z281" s="40">
        <f>MAX(-Z229,0)</f>
        <v/>
      </c>
      <c r="AA281" s="40">
        <f>MAX(-AA229,0)</f>
        <v/>
      </c>
      <c r="AB281" s="40">
        <f>MAX(-AB229,0)</f>
        <v/>
      </c>
      <c r="AC281" s="40">
        <f>MAX(-AC229,0)</f>
        <v/>
      </c>
      <c r="AD281" s="42">
        <f>SUBSIDYPART(AD229)</f>
        <v/>
      </c>
      <c r="AE281" s="25">
        <f>LOWER(Settings!$C$4)&amp;".mit."&amp;$A281&amp;IF($C281="","","."&amp;$C281&amp;"."&amp;$B281)&amp;IF(INDEX(Variables!$D$5:$D$105,MATCH($A281,Variables!$A$5:$A$105,0))="","","."&amp;INDEX(Variables!$D$5:$D$105,MATCH($A281,Variables!$A$5:$A$105,0)))&amp;"."&amp;AE$5</f>
        <v/>
      </c>
      <c r="AF281" s="41">
        <f>MAX(-AF229,0)</f>
        <v/>
      </c>
      <c r="AG281" s="40">
        <f>MAX(-AG229,0)</f>
        <v/>
      </c>
      <c r="AH281" s="40">
        <f>MAX(-AH229,0)</f>
        <v/>
      </c>
      <c r="AI281" s="40">
        <f>MAX(-AI229,0)</f>
        <v/>
      </c>
      <c r="AJ281" s="40">
        <f>MAX(-AJ229,0)</f>
        <v/>
      </c>
      <c r="AK281" s="40">
        <f>MAX(-AK229,0)</f>
        <v/>
      </c>
      <c r="AL281" s="40">
        <f>MAX(-AL229,0)</f>
        <v/>
      </c>
      <c r="AM281" s="40">
        <f>MAX(-AM229,0)</f>
        <v/>
      </c>
      <c r="AN281" s="40">
        <f>MAX(-AN229,0)</f>
        <v/>
      </c>
      <c r="AO281" s="40">
        <f>MAX(-AO229,0)</f>
        <v/>
      </c>
      <c r="AP281" s="40">
        <f>MAX(-AP229,0)</f>
        <v/>
      </c>
      <c r="AQ281" s="40">
        <f>MAX(-AQ229,0)</f>
        <v/>
      </c>
      <c r="AR281" s="40">
        <f>MAX(-AR229,0)</f>
        <v/>
      </c>
      <c r="AS281" s="40">
        <f>MAX(-AS229,0)</f>
        <v/>
      </c>
      <c r="AT281" s="40">
        <f>MAX(-AT229,0)</f>
        <v/>
      </c>
      <c r="AU281" s="40">
        <f>MAX(-AU229,0)</f>
        <v/>
      </c>
      <c r="AV281" s="40">
        <f>MAX(-AV229,0)</f>
        <v/>
      </c>
      <c r="AW281" s="40">
        <f>MAX(-AW229,0)</f>
        <v/>
      </c>
      <c r="AX281" s="42">
        <f>SUBSIDYPART(AX229)</f>
        <v/>
      </c>
    </row>
    <row r="282" hidden="1" outlineLevel="1">
      <c r="A282" s="5" t="inlineStr">
        <is>
          <t>esub</t>
        </is>
      </c>
      <c r="B282" s="5" t="inlineStr">
        <is>
          <t>bio</t>
        </is>
      </c>
      <c r="C282" s="5" t="inlineStr">
        <is>
          <t>all</t>
        </is>
      </c>
      <c r="D282" s="39" t="n"/>
      <c r="E282" s="39" t="n"/>
      <c r="F282" s="39" t="n"/>
      <c r="G282" s="39" t="n"/>
      <c r="H282" s="5">
        <f>INDEX(Variables!$B$5:$B$105,MATCH($A282,Variables!$A$5:$A$105,0))&amp;IF($C282="",""," | "&amp;INDEX(Mapping!$B$5:$B$26,MATCH($C282,Mapping!$A$5:$A$26,0))&amp;" | "&amp;INDEX(Mapping!$B$30:$B$41,MATCH($B282,Mapping!$A$30:$A$41,0)))</f>
        <v/>
      </c>
      <c r="I282" s="5">
        <f>INDEX(Variables!$C$5:$C$105,MATCH($A282,Variables!$A$5:$A$105,0))</f>
        <v/>
      </c>
      <c r="J282" s="5">
        <f>INDEX(Variables!$E$5:$E$105,MATCH($A282,Variables!$A$5:$A$105,0))</f>
        <v/>
      </c>
      <c r="K282" s="25">
        <f>LOWER(Settings!$C$4)&amp;".mit."&amp;$A282&amp;IF($C282="","","."&amp;$C282&amp;"."&amp;$B282)&amp;IF(INDEX(Variables!$D$5:$D$105,MATCH($A282,Variables!$A$5:$A$105,0))="","","."&amp;INDEX(Variables!$D$5:$D$105,MATCH($A282,Variables!$A$5:$A$105,0)))&amp;"."&amp;K$5</f>
        <v/>
      </c>
      <c r="L282" s="41">
        <f>MAX(-L230,0)</f>
        <v/>
      </c>
      <c r="M282" s="40">
        <f>MAX(-M230,0)</f>
        <v/>
      </c>
      <c r="N282" s="40">
        <f>MAX(-N230,0)</f>
        <v/>
      </c>
      <c r="O282" s="40">
        <f>MAX(-O230,0)</f>
        <v/>
      </c>
      <c r="P282" s="40">
        <f>MAX(-P230,0)</f>
        <v/>
      </c>
      <c r="Q282" s="40">
        <f>MAX(-Q230,0)</f>
        <v/>
      </c>
      <c r="R282" s="40">
        <f>MAX(-R230,0)</f>
        <v/>
      </c>
      <c r="S282" s="40">
        <f>MAX(-S230,0)</f>
        <v/>
      </c>
      <c r="T282" s="40">
        <f>MAX(-T230,0)</f>
        <v/>
      </c>
      <c r="U282" s="40">
        <f>MAX(-U230,0)</f>
        <v/>
      </c>
      <c r="V282" s="40">
        <f>MAX(-V230,0)</f>
        <v/>
      </c>
      <c r="W282" s="40">
        <f>MAX(-W230,0)</f>
        <v/>
      </c>
      <c r="X282" s="40">
        <f>MAX(-X230,0)</f>
        <v/>
      </c>
      <c r="Y282" s="40">
        <f>MAX(-Y230,0)</f>
        <v/>
      </c>
      <c r="Z282" s="40">
        <f>MAX(-Z230,0)</f>
        <v/>
      </c>
      <c r="AA282" s="40">
        <f>MAX(-AA230,0)</f>
        <v/>
      </c>
      <c r="AB282" s="40">
        <f>MAX(-AB230,0)</f>
        <v/>
      </c>
      <c r="AC282" s="40">
        <f>MAX(-AC230,0)</f>
        <v/>
      </c>
      <c r="AD282" s="42">
        <f>SUBSIDYPART(AD230)</f>
        <v/>
      </c>
      <c r="AE282" s="25">
        <f>LOWER(Settings!$C$4)&amp;".mit."&amp;$A282&amp;IF($C282="","","."&amp;$C282&amp;"."&amp;$B282)&amp;IF(INDEX(Variables!$D$5:$D$105,MATCH($A282,Variables!$A$5:$A$105,0))="","","."&amp;INDEX(Variables!$D$5:$D$105,MATCH($A282,Variables!$A$5:$A$105,0)))&amp;"."&amp;AE$5</f>
        <v/>
      </c>
      <c r="AF282" s="41">
        <f>MAX(-AF230,0)</f>
        <v/>
      </c>
      <c r="AG282" s="40">
        <f>MAX(-AG230,0)</f>
        <v/>
      </c>
      <c r="AH282" s="40">
        <f>MAX(-AH230,0)</f>
        <v/>
      </c>
      <c r="AI282" s="40">
        <f>MAX(-AI230,0)</f>
        <v/>
      </c>
      <c r="AJ282" s="40">
        <f>MAX(-AJ230,0)</f>
        <v/>
      </c>
      <c r="AK282" s="40">
        <f>MAX(-AK230,0)</f>
        <v/>
      </c>
      <c r="AL282" s="40">
        <f>MAX(-AL230,0)</f>
        <v/>
      </c>
      <c r="AM282" s="40">
        <f>MAX(-AM230,0)</f>
        <v/>
      </c>
      <c r="AN282" s="40">
        <f>MAX(-AN230,0)</f>
        <v/>
      </c>
      <c r="AO282" s="40">
        <f>MAX(-AO230,0)</f>
        <v/>
      </c>
      <c r="AP282" s="40">
        <f>MAX(-AP230,0)</f>
        <v/>
      </c>
      <c r="AQ282" s="40">
        <f>MAX(-AQ230,0)</f>
        <v/>
      </c>
      <c r="AR282" s="40">
        <f>MAX(-AR230,0)</f>
        <v/>
      </c>
      <c r="AS282" s="40">
        <f>MAX(-AS230,0)</f>
        <v/>
      </c>
      <c r="AT282" s="40">
        <f>MAX(-AT230,0)</f>
        <v/>
      </c>
      <c r="AU282" s="40">
        <f>MAX(-AU230,0)</f>
        <v/>
      </c>
      <c r="AV282" s="40">
        <f>MAX(-AV230,0)</f>
        <v/>
      </c>
      <c r="AW282" s="40">
        <f>MAX(-AW230,0)</f>
        <v/>
      </c>
      <c r="AX282" s="42">
        <f>SUBSIDYPART(AX230)</f>
        <v/>
      </c>
    </row>
    <row r="283" hidden="1" outlineLevel="1"/>
    <row r="284" hidden="1" outlineLevel="1">
      <c r="A284" s="5" t="inlineStr">
        <is>
          <t>esubpu</t>
        </is>
      </c>
      <c r="B284" s="5" t="inlineStr">
        <is>
          <t>coa</t>
        </is>
      </c>
      <c r="C284" s="5" t="inlineStr">
        <is>
          <t>pow</t>
        </is>
      </c>
      <c r="D284" s="40">
        <f>INDEX(Inputs_prices!$G$5:$G$16,MATCH($B284&amp;"."&amp;$C284,Inputs_prices!$A$5:$A$16,0))</f>
        <v/>
      </c>
      <c r="E284" s="39" t="n"/>
      <c r="F284" s="39" t="n"/>
      <c r="G284" s="39" t="n"/>
      <c r="H284" s="5">
        <f>INDEX(Variables!$B$5:$B$105,MATCH($A284,Variables!$A$5:$A$105,0))&amp;IF($C284="",""," | "&amp;INDEX(Mapping!$B$5:$B$26,MATCH($C284,Mapping!$A$5:$A$26,0))&amp;" | "&amp;INDEX(Mapping!$B$30:$B$41,MATCH($B284,Mapping!$A$30:$A$41,0)))</f>
        <v/>
      </c>
      <c r="I284" s="5">
        <f>INDEX(Variables!$C$5:$C$105,MATCH($A284,Variables!$A$5:$A$105,0))</f>
        <v/>
      </c>
      <c r="J284" s="5">
        <f>INDEX(Variables!$E$5:$E$105,MATCH($A284,Variables!$A$5:$A$105,0))</f>
        <v/>
      </c>
      <c r="K284" s="25">
        <f>LOWER(Settings!$C$4)&amp;".mit."&amp;$A284&amp;IF($C284="","","."&amp;$C284&amp;"."&amp;$B284)&amp;IF(INDEX(Variables!$D$5:$D$105,MATCH($A284,Variables!$A$5:$A$105,0))="","","."&amp;INDEX(Variables!$D$5:$D$105,MATCH($A284,Variables!$A$5:$A$105,0)))&amp;"."&amp;K$5</f>
        <v/>
      </c>
      <c r="L284" s="41">
        <f>L271*$D284</f>
        <v/>
      </c>
      <c r="M284" s="40">
        <f>M271*$D284</f>
        <v/>
      </c>
      <c r="N284" s="40">
        <f>N271*$D284</f>
        <v/>
      </c>
      <c r="O284" s="40">
        <f>O271*$D284</f>
        <v/>
      </c>
      <c r="P284" s="40">
        <f>P271*$D284</f>
        <v/>
      </c>
      <c r="Q284" s="40">
        <f>Q271*$D284</f>
        <v/>
      </c>
      <c r="R284" s="40">
        <f>R271*$D284</f>
        <v/>
      </c>
      <c r="S284" s="40">
        <f>S271*$D284</f>
        <v/>
      </c>
      <c r="T284" s="40">
        <f>T271*$D284</f>
        <v/>
      </c>
      <c r="U284" s="40">
        <f>U271*$D284</f>
        <v/>
      </c>
      <c r="V284" s="40">
        <f>V271*$D284</f>
        <v/>
      </c>
      <c r="W284" s="40">
        <f>W271*$D284</f>
        <v/>
      </c>
      <c r="X284" s="40">
        <f>X271*$D284</f>
        <v/>
      </c>
      <c r="Y284" s="40">
        <f>Y271*$D284</f>
        <v/>
      </c>
      <c r="Z284" s="40">
        <f>Z271*$D284</f>
        <v/>
      </c>
      <c r="AA284" s="40">
        <f>AA271*$D284</f>
        <v/>
      </c>
      <c r="AB284" s="40">
        <f>AB271*$D284</f>
        <v/>
      </c>
      <c r="AC284" s="40">
        <f>AC271*$D284</f>
        <v/>
      </c>
      <c r="AD284" s="42">
        <f>PERUNIT(AD271,$D284)</f>
        <v/>
      </c>
      <c r="AE284" s="25">
        <f>LOWER(Settings!$C$4)&amp;".mit."&amp;$A284&amp;IF($C284="","","."&amp;$C284&amp;"."&amp;$B284)&amp;IF(INDEX(Variables!$D$5:$D$105,MATCH($A284,Variables!$A$5:$A$105,0))="","","."&amp;INDEX(Variables!$D$5:$D$105,MATCH($A284,Variables!$A$5:$A$105,0)))&amp;"."&amp;AE$5</f>
        <v/>
      </c>
      <c r="AF284" s="41">
        <f>AF271*$D284</f>
        <v/>
      </c>
      <c r="AG284" s="40">
        <f>AG271*$D284</f>
        <v/>
      </c>
      <c r="AH284" s="40">
        <f>AH271*$D284</f>
        <v/>
      </c>
      <c r="AI284" s="40">
        <f>AI271*$D284</f>
        <v/>
      </c>
      <c r="AJ284" s="40">
        <f>AJ271*$D284</f>
        <v/>
      </c>
      <c r="AK284" s="40">
        <f>AK271*$D284</f>
        <v/>
      </c>
      <c r="AL284" s="40">
        <f>AL271*$D284</f>
        <v/>
      </c>
      <c r="AM284" s="40">
        <f>AM271*$D284</f>
        <v/>
      </c>
      <c r="AN284" s="40">
        <f>AN271*$D284</f>
        <v/>
      </c>
      <c r="AO284" s="40">
        <f>AO271*$D284</f>
        <v/>
      </c>
      <c r="AP284" s="40">
        <f>AP271*$D284</f>
        <v/>
      </c>
      <c r="AQ284" s="40">
        <f>AQ271*$D284</f>
        <v/>
      </c>
      <c r="AR284" s="40">
        <f>AR271*$D284</f>
        <v/>
      </c>
      <c r="AS284" s="40">
        <f>AS271*$D284</f>
        <v/>
      </c>
      <c r="AT284" s="40">
        <f>AT271*$D284</f>
        <v/>
      </c>
      <c r="AU284" s="40">
        <f>AU271*$D284</f>
        <v/>
      </c>
      <c r="AV284" s="40">
        <f>AV271*$D284</f>
        <v/>
      </c>
      <c r="AW284" s="40">
        <f>AW271*$D284</f>
        <v/>
      </c>
      <c r="AX284" s="42">
        <f>PERUNIT(AX271,$D284)</f>
        <v/>
      </c>
    </row>
    <row r="285" hidden="1" outlineLevel="1">
      <c r="A285" s="5" t="inlineStr">
        <is>
          <t>esubpu</t>
        </is>
      </c>
      <c r="B285" s="5" t="inlineStr">
        <is>
          <t>coa</t>
        </is>
      </c>
      <c r="C285" s="5" t="inlineStr">
        <is>
          <t>res</t>
        </is>
      </c>
      <c r="D285" s="40">
        <f>INDEX(Inputs_prices!$G$5:$G$16,MATCH($B285&amp;"."&amp;$C285,Inputs_prices!$A$5:$A$16,0))</f>
        <v/>
      </c>
      <c r="E285" s="39" t="n"/>
      <c r="F285" s="39" t="n"/>
      <c r="G285" s="39" t="n"/>
      <c r="H285" s="5">
        <f>INDEX(Variables!$B$5:$B$105,MATCH($A285,Variables!$A$5:$A$105,0))&amp;IF($C285="",""," | "&amp;INDEX(Mapping!$B$5:$B$26,MATCH($C285,Mapping!$A$5:$A$26,0))&amp;" | "&amp;INDEX(Mapping!$B$30:$B$41,MATCH($B285,Mapping!$A$30:$A$41,0)))</f>
        <v/>
      </c>
      <c r="I285" s="5">
        <f>INDEX(Variables!$C$5:$C$105,MATCH($A285,Variables!$A$5:$A$105,0))</f>
        <v/>
      </c>
      <c r="J285" s="5">
        <f>INDEX(Variables!$E$5:$E$105,MATCH($A285,Variables!$A$5:$A$105,0))</f>
        <v/>
      </c>
      <c r="K285" s="25">
        <f>LOWER(Settings!$C$4)&amp;".mit."&amp;$A285&amp;IF($C285="","","."&amp;$C285&amp;"."&amp;$B285)&amp;IF(INDEX(Variables!$D$5:$D$105,MATCH($A285,Variables!$A$5:$A$105,0))="","","."&amp;INDEX(Variables!$D$5:$D$105,MATCH($A285,Variables!$A$5:$A$105,0)))&amp;"."&amp;K$5</f>
        <v/>
      </c>
      <c r="L285" s="41">
        <f>L272*$D285</f>
        <v/>
      </c>
      <c r="M285" s="40">
        <f>M272*$D285</f>
        <v/>
      </c>
      <c r="N285" s="40">
        <f>N272*$D285</f>
        <v/>
      </c>
      <c r="O285" s="40">
        <f>O272*$D285</f>
        <v/>
      </c>
      <c r="P285" s="40">
        <f>P272*$D285</f>
        <v/>
      </c>
      <c r="Q285" s="40">
        <f>Q272*$D285</f>
        <v/>
      </c>
      <c r="R285" s="40">
        <f>R272*$D285</f>
        <v/>
      </c>
      <c r="S285" s="40">
        <f>S272*$D285</f>
        <v/>
      </c>
      <c r="T285" s="40">
        <f>T272*$D285</f>
        <v/>
      </c>
      <c r="U285" s="40">
        <f>U272*$D285</f>
        <v/>
      </c>
      <c r="V285" s="40">
        <f>V272*$D285</f>
        <v/>
      </c>
      <c r="W285" s="40">
        <f>W272*$D285</f>
        <v/>
      </c>
      <c r="X285" s="40">
        <f>X272*$D285</f>
        <v/>
      </c>
      <c r="Y285" s="40">
        <f>Y272*$D285</f>
        <v/>
      </c>
      <c r="Z285" s="40">
        <f>Z272*$D285</f>
        <v/>
      </c>
      <c r="AA285" s="40">
        <f>AA272*$D285</f>
        <v/>
      </c>
      <c r="AB285" s="40">
        <f>AB272*$D285</f>
        <v/>
      </c>
      <c r="AC285" s="40">
        <f>AC272*$D285</f>
        <v/>
      </c>
      <c r="AD285" s="42">
        <f>PERUNIT(AD272,$D285)</f>
        <v/>
      </c>
      <c r="AE285" s="25">
        <f>LOWER(Settings!$C$4)&amp;".mit."&amp;$A285&amp;IF($C285="","","."&amp;$C285&amp;"."&amp;$B285)&amp;IF(INDEX(Variables!$D$5:$D$105,MATCH($A285,Variables!$A$5:$A$105,0))="","","."&amp;INDEX(Variables!$D$5:$D$105,MATCH($A285,Variables!$A$5:$A$105,0)))&amp;"."&amp;AE$5</f>
        <v/>
      </c>
      <c r="AF285" s="41">
        <f>AF272*$D285</f>
        <v/>
      </c>
      <c r="AG285" s="40">
        <f>AG272*$D285</f>
        <v/>
      </c>
      <c r="AH285" s="40">
        <f>AH272*$D285</f>
        <v/>
      </c>
      <c r="AI285" s="40">
        <f>AI272*$D285</f>
        <v/>
      </c>
      <c r="AJ285" s="40">
        <f>AJ272*$D285</f>
        <v/>
      </c>
      <c r="AK285" s="40">
        <f>AK272*$D285</f>
        <v/>
      </c>
      <c r="AL285" s="40">
        <f>AL272*$D285</f>
        <v/>
      </c>
      <c r="AM285" s="40">
        <f>AM272*$D285</f>
        <v/>
      </c>
      <c r="AN285" s="40">
        <f>AN272*$D285</f>
        <v/>
      </c>
      <c r="AO285" s="40">
        <f>AO272*$D285</f>
        <v/>
      </c>
      <c r="AP285" s="40">
        <f>AP272*$D285</f>
        <v/>
      </c>
      <c r="AQ285" s="40">
        <f>AQ272*$D285</f>
        <v/>
      </c>
      <c r="AR285" s="40">
        <f>AR272*$D285</f>
        <v/>
      </c>
      <c r="AS285" s="40">
        <f>AS272*$D285</f>
        <v/>
      </c>
      <c r="AT285" s="40">
        <f>AT272*$D285</f>
        <v/>
      </c>
      <c r="AU285" s="40">
        <f>AU272*$D285</f>
        <v/>
      </c>
      <c r="AV285" s="40">
        <f>AV272*$D285</f>
        <v/>
      </c>
      <c r="AW285" s="40">
        <f>AW272*$D285</f>
        <v/>
      </c>
      <c r="AX285" s="42">
        <f>PERUNIT(AX272,$D285)</f>
        <v/>
      </c>
    </row>
    <row r="286" hidden="1" outlineLevel="1">
      <c r="A286" s="5" t="inlineStr">
        <is>
          <t>esubpu</t>
        </is>
      </c>
      <c r="B286" s="5" t="inlineStr">
        <is>
          <t>coa</t>
        </is>
      </c>
      <c r="C286" s="5" t="inlineStr">
        <is>
          <t>ind</t>
        </is>
      </c>
      <c r="D286" s="40">
        <f>INDEX(Inputs_prices!$G$5:$G$16,MATCH($B286&amp;"."&amp;$C286,Inputs_prices!$A$5:$A$16,0))</f>
        <v/>
      </c>
      <c r="E286" s="39" t="n"/>
      <c r="F286" s="39" t="n"/>
      <c r="G286" s="39" t="n"/>
      <c r="H286" s="5">
        <f>INDEX(Variables!$B$5:$B$105,MATCH($A286,Variables!$A$5:$A$105,0))&amp;IF($C286="",""," | "&amp;INDEX(Mapping!$B$5:$B$26,MATCH($C286,Mapping!$A$5:$A$26,0))&amp;" | "&amp;INDEX(Mapping!$B$30:$B$41,MATCH($B286,Mapping!$A$30:$A$41,0)))</f>
        <v/>
      </c>
      <c r="I286" s="5">
        <f>INDEX(Variables!$C$5:$C$105,MATCH($A286,Variables!$A$5:$A$105,0))</f>
        <v/>
      </c>
      <c r="J286" s="5">
        <f>INDEX(Variables!$E$5:$E$105,MATCH($A286,Variables!$A$5:$A$105,0))</f>
        <v/>
      </c>
      <c r="K286" s="25">
        <f>LOWER(Settings!$C$4)&amp;".mit."&amp;$A286&amp;IF($C286="","","."&amp;$C286&amp;"."&amp;$B286)&amp;IF(INDEX(Variables!$D$5:$D$105,MATCH($A286,Variables!$A$5:$A$105,0))="","","."&amp;INDEX(Variables!$D$5:$D$105,MATCH($A286,Variables!$A$5:$A$105,0)))&amp;"."&amp;K$5</f>
        <v/>
      </c>
      <c r="L286" s="41">
        <f>L273*$D286</f>
        <v/>
      </c>
      <c r="M286" s="40">
        <f>M273*$D286</f>
        <v/>
      </c>
      <c r="N286" s="40">
        <f>N273*$D286</f>
        <v/>
      </c>
      <c r="O286" s="40">
        <f>O273*$D286</f>
        <v/>
      </c>
      <c r="P286" s="40">
        <f>P273*$D286</f>
        <v/>
      </c>
      <c r="Q286" s="40">
        <f>Q273*$D286</f>
        <v/>
      </c>
      <c r="R286" s="40">
        <f>R273*$D286</f>
        <v/>
      </c>
      <c r="S286" s="40">
        <f>S273*$D286</f>
        <v/>
      </c>
      <c r="T286" s="40">
        <f>T273*$D286</f>
        <v/>
      </c>
      <c r="U286" s="40">
        <f>U273*$D286</f>
        <v/>
      </c>
      <c r="V286" s="40">
        <f>V273*$D286</f>
        <v/>
      </c>
      <c r="W286" s="40">
        <f>W273*$D286</f>
        <v/>
      </c>
      <c r="X286" s="40">
        <f>X273*$D286</f>
        <v/>
      </c>
      <c r="Y286" s="40">
        <f>Y273*$D286</f>
        <v/>
      </c>
      <c r="Z286" s="40">
        <f>Z273*$D286</f>
        <v/>
      </c>
      <c r="AA286" s="40">
        <f>AA273*$D286</f>
        <v/>
      </c>
      <c r="AB286" s="40">
        <f>AB273*$D286</f>
        <v/>
      </c>
      <c r="AC286" s="40">
        <f>AC273*$D286</f>
        <v/>
      </c>
      <c r="AD286" s="42">
        <f>PERUNIT(AD273,$D286)</f>
        <v/>
      </c>
      <c r="AE286" s="25">
        <f>LOWER(Settings!$C$4)&amp;".mit."&amp;$A286&amp;IF($C286="","","."&amp;$C286&amp;"."&amp;$B286)&amp;IF(INDEX(Variables!$D$5:$D$105,MATCH($A286,Variables!$A$5:$A$105,0))="","","."&amp;INDEX(Variables!$D$5:$D$105,MATCH($A286,Variables!$A$5:$A$105,0)))&amp;"."&amp;AE$5</f>
        <v/>
      </c>
      <c r="AF286" s="41">
        <f>AF273*$D286</f>
        <v/>
      </c>
      <c r="AG286" s="40">
        <f>AG273*$D286</f>
        <v/>
      </c>
      <c r="AH286" s="40">
        <f>AH273*$D286</f>
        <v/>
      </c>
      <c r="AI286" s="40">
        <f>AI273*$D286</f>
        <v/>
      </c>
      <c r="AJ286" s="40">
        <f>AJ273*$D286</f>
        <v/>
      </c>
      <c r="AK286" s="40">
        <f>AK273*$D286</f>
        <v/>
      </c>
      <c r="AL286" s="40">
        <f>AL273*$D286</f>
        <v/>
      </c>
      <c r="AM286" s="40">
        <f>AM273*$D286</f>
        <v/>
      </c>
      <c r="AN286" s="40">
        <f>AN273*$D286</f>
        <v/>
      </c>
      <c r="AO286" s="40">
        <f>AO273*$D286</f>
        <v/>
      </c>
      <c r="AP286" s="40">
        <f>AP273*$D286</f>
        <v/>
      </c>
      <c r="AQ286" s="40">
        <f>AQ273*$D286</f>
        <v/>
      </c>
      <c r="AR286" s="40">
        <f>AR273*$D286</f>
        <v/>
      </c>
      <c r="AS286" s="40">
        <f>AS273*$D286</f>
        <v/>
      </c>
      <c r="AT286" s="40">
        <f>AT273*$D286</f>
        <v/>
      </c>
      <c r="AU286" s="40">
        <f>AU273*$D286</f>
        <v/>
      </c>
      <c r="AV286" s="40">
        <f>AV273*$D286</f>
        <v/>
      </c>
      <c r="AW286" s="40">
        <f>AW273*$D286</f>
        <v/>
      </c>
      <c r="AX286" s="42">
        <f>PERUNIT(AX273,$D286)</f>
        <v/>
      </c>
    </row>
    <row r="287" hidden="1" outlineLevel="1">
      <c r="A287" s="5" t="inlineStr">
        <is>
          <t>esubpu</t>
        </is>
      </c>
      <c r="B287" s="5" t="inlineStr">
        <is>
          <t>nga</t>
        </is>
      </c>
      <c r="C287" s="5" t="inlineStr">
        <is>
          <t>pow</t>
        </is>
      </c>
      <c r="D287" s="40">
        <f>INDEX(Inputs_prices!$G$5:$G$16,MATCH($B287&amp;"."&amp;$C287,Inputs_prices!$A$5:$A$16,0))</f>
        <v/>
      </c>
      <c r="E287" s="39" t="n"/>
      <c r="F287" s="39" t="n"/>
      <c r="G287" s="39" t="n"/>
      <c r="H287" s="5">
        <f>INDEX(Variables!$B$5:$B$105,MATCH($A287,Variables!$A$5:$A$105,0))&amp;IF($C287="",""," | "&amp;INDEX(Mapping!$B$5:$B$26,MATCH($C287,Mapping!$A$5:$A$26,0))&amp;" | "&amp;INDEX(Mapping!$B$30:$B$41,MATCH($B287,Mapping!$A$30:$A$41,0)))</f>
        <v/>
      </c>
      <c r="I287" s="5">
        <f>INDEX(Variables!$C$5:$C$105,MATCH($A287,Variables!$A$5:$A$105,0))</f>
        <v/>
      </c>
      <c r="J287" s="5">
        <f>INDEX(Variables!$E$5:$E$105,MATCH($A287,Variables!$A$5:$A$105,0))</f>
        <v/>
      </c>
      <c r="K287" s="25">
        <f>LOWER(Settings!$C$4)&amp;".mit."&amp;$A287&amp;IF($C287="","","."&amp;$C287&amp;"."&amp;$B287)&amp;IF(INDEX(Variables!$D$5:$D$105,MATCH($A287,Variables!$A$5:$A$105,0))="","","."&amp;INDEX(Variables!$D$5:$D$105,MATCH($A287,Variables!$A$5:$A$105,0)))&amp;"."&amp;K$5</f>
        <v/>
      </c>
      <c r="L287" s="41">
        <f>L274*$D287</f>
        <v/>
      </c>
      <c r="M287" s="40">
        <f>M274*$D287</f>
        <v/>
      </c>
      <c r="N287" s="40">
        <f>N274*$D287</f>
        <v/>
      </c>
      <c r="O287" s="40">
        <f>O274*$D287</f>
        <v/>
      </c>
      <c r="P287" s="40">
        <f>P274*$D287</f>
        <v/>
      </c>
      <c r="Q287" s="40">
        <f>Q274*$D287</f>
        <v/>
      </c>
      <c r="R287" s="40">
        <f>R274*$D287</f>
        <v/>
      </c>
      <c r="S287" s="40">
        <f>S274*$D287</f>
        <v/>
      </c>
      <c r="T287" s="40">
        <f>T274*$D287</f>
        <v/>
      </c>
      <c r="U287" s="40">
        <f>U274*$D287</f>
        <v/>
      </c>
      <c r="V287" s="40">
        <f>V274*$D287</f>
        <v/>
      </c>
      <c r="W287" s="40">
        <f>W274*$D287</f>
        <v/>
      </c>
      <c r="X287" s="40">
        <f>X274*$D287</f>
        <v/>
      </c>
      <c r="Y287" s="40">
        <f>Y274*$D287</f>
        <v/>
      </c>
      <c r="Z287" s="40">
        <f>Z274*$D287</f>
        <v/>
      </c>
      <c r="AA287" s="40">
        <f>AA274*$D287</f>
        <v/>
      </c>
      <c r="AB287" s="40">
        <f>AB274*$D287</f>
        <v/>
      </c>
      <c r="AC287" s="40">
        <f>AC274*$D287</f>
        <v/>
      </c>
      <c r="AD287" s="42">
        <f>PERUNIT(AD274,$D287)</f>
        <v/>
      </c>
      <c r="AE287" s="25">
        <f>LOWER(Settings!$C$4)&amp;".mit."&amp;$A287&amp;IF($C287="","","."&amp;$C287&amp;"."&amp;$B287)&amp;IF(INDEX(Variables!$D$5:$D$105,MATCH($A287,Variables!$A$5:$A$105,0))="","","."&amp;INDEX(Variables!$D$5:$D$105,MATCH($A287,Variables!$A$5:$A$105,0)))&amp;"."&amp;AE$5</f>
        <v/>
      </c>
      <c r="AF287" s="41">
        <f>AF274*$D287</f>
        <v/>
      </c>
      <c r="AG287" s="40">
        <f>AG274*$D287</f>
        <v/>
      </c>
      <c r="AH287" s="40">
        <f>AH274*$D287</f>
        <v/>
      </c>
      <c r="AI287" s="40">
        <f>AI274*$D287</f>
        <v/>
      </c>
      <c r="AJ287" s="40">
        <f>AJ274*$D287</f>
        <v/>
      </c>
      <c r="AK287" s="40">
        <f>AK274*$D287</f>
        <v/>
      </c>
      <c r="AL287" s="40">
        <f>AL274*$D287</f>
        <v/>
      </c>
      <c r="AM287" s="40">
        <f>AM274*$D287</f>
        <v/>
      </c>
      <c r="AN287" s="40">
        <f>AN274*$D287</f>
        <v/>
      </c>
      <c r="AO287" s="40">
        <f>AO274*$D287</f>
        <v/>
      </c>
      <c r="AP287" s="40">
        <f>AP274*$D287</f>
        <v/>
      </c>
      <c r="AQ287" s="40">
        <f>AQ274*$D287</f>
        <v/>
      </c>
      <c r="AR287" s="40">
        <f>AR274*$D287</f>
        <v/>
      </c>
      <c r="AS287" s="40">
        <f>AS274*$D287</f>
        <v/>
      </c>
      <c r="AT287" s="40">
        <f>AT274*$D287</f>
        <v/>
      </c>
      <c r="AU287" s="40">
        <f>AU274*$D287</f>
        <v/>
      </c>
      <c r="AV287" s="40">
        <f>AV274*$D287</f>
        <v/>
      </c>
      <c r="AW287" s="40">
        <f>AW274*$D287</f>
        <v/>
      </c>
      <c r="AX287" s="42">
        <f>PERUNIT(AX274,$D287)</f>
        <v/>
      </c>
    </row>
    <row r="288" hidden="1" outlineLevel="1">
      <c r="A288" s="5" t="inlineStr">
        <is>
          <t>esubpu</t>
        </is>
      </c>
      <c r="B288" s="5" t="inlineStr">
        <is>
          <t>nga</t>
        </is>
      </c>
      <c r="C288" s="5" t="inlineStr">
        <is>
          <t>res</t>
        </is>
      </c>
      <c r="D288" s="40">
        <f>INDEX(Inputs_prices!$G$5:$G$16,MATCH($B288&amp;"."&amp;$C288,Inputs_prices!$A$5:$A$16,0))</f>
        <v/>
      </c>
      <c r="E288" s="39" t="n"/>
      <c r="F288" s="39" t="n"/>
      <c r="G288" s="39" t="n"/>
      <c r="H288" s="5">
        <f>INDEX(Variables!$B$5:$B$105,MATCH($A288,Variables!$A$5:$A$105,0))&amp;IF($C288="",""," | "&amp;INDEX(Mapping!$B$5:$B$26,MATCH($C288,Mapping!$A$5:$A$26,0))&amp;" | "&amp;INDEX(Mapping!$B$30:$B$41,MATCH($B288,Mapping!$A$30:$A$41,0)))</f>
        <v/>
      </c>
      <c r="I288" s="5">
        <f>INDEX(Variables!$C$5:$C$105,MATCH($A288,Variables!$A$5:$A$105,0))</f>
        <v/>
      </c>
      <c r="J288" s="5">
        <f>INDEX(Variables!$E$5:$E$105,MATCH($A288,Variables!$A$5:$A$105,0))</f>
        <v/>
      </c>
      <c r="K288" s="25">
        <f>LOWER(Settings!$C$4)&amp;".mit."&amp;$A288&amp;IF($C288="","","."&amp;$C288&amp;"."&amp;$B288)&amp;IF(INDEX(Variables!$D$5:$D$105,MATCH($A288,Variables!$A$5:$A$105,0))="","","."&amp;INDEX(Variables!$D$5:$D$105,MATCH($A288,Variables!$A$5:$A$105,0)))&amp;"."&amp;K$5</f>
        <v/>
      </c>
      <c r="L288" s="41">
        <f>L275*$D288</f>
        <v/>
      </c>
      <c r="M288" s="40">
        <f>M275*$D288</f>
        <v/>
      </c>
      <c r="N288" s="40">
        <f>N275*$D288</f>
        <v/>
      </c>
      <c r="O288" s="40">
        <f>O275*$D288</f>
        <v/>
      </c>
      <c r="P288" s="40">
        <f>P275*$D288</f>
        <v/>
      </c>
      <c r="Q288" s="40">
        <f>Q275*$D288</f>
        <v/>
      </c>
      <c r="R288" s="40">
        <f>R275*$D288</f>
        <v/>
      </c>
      <c r="S288" s="40">
        <f>S275*$D288</f>
        <v/>
      </c>
      <c r="T288" s="40">
        <f>T275*$D288</f>
        <v/>
      </c>
      <c r="U288" s="40">
        <f>U275*$D288</f>
        <v/>
      </c>
      <c r="V288" s="40">
        <f>V275*$D288</f>
        <v/>
      </c>
      <c r="W288" s="40">
        <f>W275*$D288</f>
        <v/>
      </c>
      <c r="X288" s="40">
        <f>X275*$D288</f>
        <v/>
      </c>
      <c r="Y288" s="40">
        <f>Y275*$D288</f>
        <v/>
      </c>
      <c r="Z288" s="40">
        <f>Z275*$D288</f>
        <v/>
      </c>
      <c r="AA288" s="40">
        <f>AA275*$D288</f>
        <v/>
      </c>
      <c r="AB288" s="40">
        <f>AB275*$D288</f>
        <v/>
      </c>
      <c r="AC288" s="40">
        <f>AC275*$D288</f>
        <v/>
      </c>
      <c r="AD288" s="42">
        <f>PERUNIT(AD275,$D288)</f>
        <v/>
      </c>
      <c r="AE288" s="25">
        <f>LOWER(Settings!$C$4)&amp;".mit."&amp;$A288&amp;IF($C288="","","."&amp;$C288&amp;"."&amp;$B288)&amp;IF(INDEX(Variables!$D$5:$D$105,MATCH($A288,Variables!$A$5:$A$105,0))="","","."&amp;INDEX(Variables!$D$5:$D$105,MATCH($A288,Variables!$A$5:$A$105,0)))&amp;"."&amp;AE$5</f>
        <v/>
      </c>
      <c r="AF288" s="41">
        <f>AF275*$D288</f>
        <v/>
      </c>
      <c r="AG288" s="40">
        <f>AG275*$D288</f>
        <v/>
      </c>
      <c r="AH288" s="40">
        <f>AH275*$D288</f>
        <v/>
      </c>
      <c r="AI288" s="40">
        <f>AI275*$D288</f>
        <v/>
      </c>
      <c r="AJ288" s="40">
        <f>AJ275*$D288</f>
        <v/>
      </c>
      <c r="AK288" s="40">
        <f>AK275*$D288</f>
        <v/>
      </c>
      <c r="AL288" s="40">
        <f>AL275*$D288</f>
        <v/>
      </c>
      <c r="AM288" s="40">
        <f>AM275*$D288</f>
        <v/>
      </c>
      <c r="AN288" s="40">
        <f>AN275*$D288</f>
        <v/>
      </c>
      <c r="AO288" s="40">
        <f>AO275*$D288</f>
        <v/>
      </c>
      <c r="AP288" s="40">
        <f>AP275*$D288</f>
        <v/>
      </c>
      <c r="AQ288" s="40">
        <f>AQ275*$D288</f>
        <v/>
      </c>
      <c r="AR288" s="40">
        <f>AR275*$D288</f>
        <v/>
      </c>
      <c r="AS288" s="40">
        <f>AS275*$D288</f>
        <v/>
      </c>
      <c r="AT288" s="40">
        <f>AT275*$D288</f>
        <v/>
      </c>
      <c r="AU288" s="40">
        <f>AU275*$D288</f>
        <v/>
      </c>
      <c r="AV288" s="40">
        <f>AV275*$D288</f>
        <v/>
      </c>
      <c r="AW288" s="40">
        <f>AW275*$D288</f>
        <v/>
      </c>
      <c r="AX288" s="42">
        <f>PERUNIT(AX275,$D288)</f>
        <v/>
      </c>
    </row>
    <row r="289" hidden="1" outlineLevel="1">
      <c r="A289" s="5" t="inlineStr">
        <is>
          <t>esubpu</t>
        </is>
      </c>
      <c r="B289" s="5" t="inlineStr">
        <is>
          <t>nga</t>
        </is>
      </c>
      <c r="C289" s="5" t="inlineStr">
        <is>
          <t>ind</t>
        </is>
      </c>
      <c r="D289" s="40">
        <f>INDEX(Inputs_prices!$G$5:$G$16,MATCH($B289&amp;"."&amp;$C289,Inputs_prices!$A$5:$A$16,0))</f>
        <v/>
      </c>
      <c r="E289" s="39" t="n"/>
      <c r="F289" s="39" t="n"/>
      <c r="G289" s="39" t="n"/>
      <c r="H289" s="5">
        <f>INDEX(Variables!$B$5:$B$105,MATCH($A289,Variables!$A$5:$A$105,0))&amp;IF($C289="",""," | "&amp;INDEX(Mapping!$B$5:$B$26,MATCH($C289,Mapping!$A$5:$A$26,0))&amp;" | "&amp;INDEX(Mapping!$B$30:$B$41,MATCH($B289,Mapping!$A$30:$A$41,0)))</f>
        <v/>
      </c>
      <c r="I289" s="5">
        <f>INDEX(Variables!$C$5:$C$105,MATCH($A289,Variables!$A$5:$A$105,0))</f>
        <v/>
      </c>
      <c r="J289" s="5">
        <f>INDEX(Variables!$E$5:$E$105,MATCH($A289,Variables!$A$5:$A$105,0))</f>
        <v/>
      </c>
      <c r="K289" s="25">
        <f>LOWER(Settings!$C$4)&amp;".mit."&amp;$A289&amp;IF($C289="","","."&amp;$C289&amp;"."&amp;$B289)&amp;IF(INDEX(Variables!$D$5:$D$105,MATCH($A289,Variables!$A$5:$A$105,0))="","","."&amp;INDEX(Variables!$D$5:$D$105,MATCH($A289,Variables!$A$5:$A$105,0)))&amp;"."&amp;K$5</f>
        <v/>
      </c>
      <c r="L289" s="41">
        <f>L276*$D289</f>
        <v/>
      </c>
      <c r="M289" s="40">
        <f>M276*$D289</f>
        <v/>
      </c>
      <c r="N289" s="40">
        <f>N276*$D289</f>
        <v/>
      </c>
      <c r="O289" s="40">
        <f>O276*$D289</f>
        <v/>
      </c>
      <c r="P289" s="40">
        <f>P276*$D289</f>
        <v/>
      </c>
      <c r="Q289" s="40">
        <f>Q276*$D289</f>
        <v/>
      </c>
      <c r="R289" s="40">
        <f>R276*$D289</f>
        <v/>
      </c>
      <c r="S289" s="40">
        <f>S276*$D289</f>
        <v/>
      </c>
      <c r="T289" s="40">
        <f>T276*$D289</f>
        <v/>
      </c>
      <c r="U289" s="40">
        <f>U276*$D289</f>
        <v/>
      </c>
      <c r="V289" s="40">
        <f>V276*$D289</f>
        <v/>
      </c>
      <c r="W289" s="40">
        <f>W276*$D289</f>
        <v/>
      </c>
      <c r="X289" s="40">
        <f>X276*$D289</f>
        <v/>
      </c>
      <c r="Y289" s="40">
        <f>Y276*$D289</f>
        <v/>
      </c>
      <c r="Z289" s="40">
        <f>Z276*$D289</f>
        <v/>
      </c>
      <c r="AA289" s="40">
        <f>AA276*$D289</f>
        <v/>
      </c>
      <c r="AB289" s="40">
        <f>AB276*$D289</f>
        <v/>
      </c>
      <c r="AC289" s="40">
        <f>AC276*$D289</f>
        <v/>
      </c>
      <c r="AD289" s="42">
        <f>PERUNIT(AD276,$D289)</f>
        <v/>
      </c>
      <c r="AE289" s="25">
        <f>LOWER(Settings!$C$4)&amp;".mit."&amp;$A289&amp;IF($C289="","","."&amp;$C289&amp;"."&amp;$B289)&amp;IF(INDEX(Variables!$D$5:$D$105,MATCH($A289,Variables!$A$5:$A$105,0))="","","."&amp;INDEX(Variables!$D$5:$D$105,MATCH($A289,Variables!$A$5:$A$105,0)))&amp;"."&amp;AE$5</f>
        <v/>
      </c>
      <c r="AF289" s="41">
        <f>AF276*$D289</f>
        <v/>
      </c>
      <c r="AG289" s="40">
        <f>AG276*$D289</f>
        <v/>
      </c>
      <c r="AH289" s="40">
        <f>AH276*$D289</f>
        <v/>
      </c>
      <c r="AI289" s="40">
        <f>AI276*$D289</f>
        <v/>
      </c>
      <c r="AJ289" s="40">
        <f>AJ276*$D289</f>
        <v/>
      </c>
      <c r="AK289" s="40">
        <f>AK276*$D289</f>
        <v/>
      </c>
      <c r="AL289" s="40">
        <f>AL276*$D289</f>
        <v/>
      </c>
      <c r="AM289" s="40">
        <f>AM276*$D289</f>
        <v/>
      </c>
      <c r="AN289" s="40">
        <f>AN276*$D289</f>
        <v/>
      </c>
      <c r="AO289" s="40">
        <f>AO276*$D289</f>
        <v/>
      </c>
      <c r="AP289" s="40">
        <f>AP276*$D289</f>
        <v/>
      </c>
      <c r="AQ289" s="40">
        <f>AQ276*$D289</f>
        <v/>
      </c>
      <c r="AR289" s="40">
        <f>AR276*$D289</f>
        <v/>
      </c>
      <c r="AS289" s="40">
        <f>AS276*$D289</f>
        <v/>
      </c>
      <c r="AT289" s="40">
        <f>AT276*$D289</f>
        <v/>
      </c>
      <c r="AU289" s="40">
        <f>AU276*$D289</f>
        <v/>
      </c>
      <c r="AV289" s="40">
        <f>AV276*$D289</f>
        <v/>
      </c>
      <c r="AW289" s="40">
        <f>AW276*$D289</f>
        <v/>
      </c>
      <c r="AX289" s="42">
        <f>PERUNIT(AX276,$D289)</f>
        <v/>
      </c>
    </row>
    <row r="290" hidden="1" outlineLevel="1">
      <c r="A290" s="5" t="inlineStr">
        <is>
          <t>esubpu</t>
        </is>
      </c>
      <c r="B290" s="5" t="inlineStr">
        <is>
          <t>gso</t>
        </is>
      </c>
      <c r="C290" s="5" t="inlineStr">
        <is>
          <t>all</t>
        </is>
      </c>
      <c r="D290" s="40">
        <f>INDEX(Inputs_prices!$G$5:$G$16,MATCH($B290&amp;"."&amp;$C290,Inputs_prices!$A$5:$A$16,0))</f>
        <v/>
      </c>
      <c r="E290" s="39" t="n"/>
      <c r="F290" s="39" t="n"/>
      <c r="G290" s="39" t="n"/>
      <c r="H290" s="5">
        <f>INDEX(Variables!$B$5:$B$105,MATCH($A290,Variables!$A$5:$A$105,0))&amp;IF($C290="",""," | "&amp;INDEX(Mapping!$B$5:$B$26,MATCH($C290,Mapping!$A$5:$A$26,0))&amp;" | "&amp;INDEX(Mapping!$B$30:$B$41,MATCH($B290,Mapping!$A$30:$A$41,0)))</f>
        <v/>
      </c>
      <c r="I290" s="5">
        <f>INDEX(Variables!$C$5:$C$105,MATCH($A290,Variables!$A$5:$A$105,0))</f>
        <v/>
      </c>
      <c r="J290" s="5">
        <f>INDEX(Variables!$E$5:$E$105,MATCH($A290,Variables!$A$5:$A$105,0))</f>
        <v/>
      </c>
      <c r="K290" s="25">
        <f>LOWER(Settings!$C$4)&amp;".mit."&amp;$A290&amp;IF($C290="","","."&amp;$C290&amp;"."&amp;$B290)&amp;IF(INDEX(Variables!$D$5:$D$105,MATCH($A290,Variables!$A$5:$A$105,0))="","","."&amp;INDEX(Variables!$D$5:$D$105,MATCH($A290,Variables!$A$5:$A$105,0)))&amp;"."&amp;K$5</f>
        <v/>
      </c>
      <c r="L290" s="41">
        <f>L277*$D290</f>
        <v/>
      </c>
      <c r="M290" s="40">
        <f>M277*$D290</f>
        <v/>
      </c>
      <c r="N290" s="40">
        <f>N277*$D290</f>
        <v/>
      </c>
      <c r="O290" s="40">
        <f>O277*$D290</f>
        <v/>
      </c>
      <c r="P290" s="40">
        <f>P277*$D290</f>
        <v/>
      </c>
      <c r="Q290" s="40">
        <f>Q277*$D290</f>
        <v/>
      </c>
      <c r="R290" s="40">
        <f>R277*$D290</f>
        <v/>
      </c>
      <c r="S290" s="40">
        <f>S277*$D290</f>
        <v/>
      </c>
      <c r="T290" s="40">
        <f>T277*$D290</f>
        <v/>
      </c>
      <c r="U290" s="40">
        <f>U277*$D290</f>
        <v/>
      </c>
      <c r="V290" s="40">
        <f>V277*$D290</f>
        <v/>
      </c>
      <c r="W290" s="40">
        <f>W277*$D290</f>
        <v/>
      </c>
      <c r="X290" s="40">
        <f>X277*$D290</f>
        <v/>
      </c>
      <c r="Y290" s="40">
        <f>Y277*$D290</f>
        <v/>
      </c>
      <c r="Z290" s="40">
        <f>Z277*$D290</f>
        <v/>
      </c>
      <c r="AA290" s="40">
        <f>AA277*$D290</f>
        <v/>
      </c>
      <c r="AB290" s="40">
        <f>AB277*$D290</f>
        <v/>
      </c>
      <c r="AC290" s="40">
        <f>AC277*$D290</f>
        <v/>
      </c>
      <c r="AD290" s="42">
        <f>PERUNIT(AD277,$D290)</f>
        <v/>
      </c>
      <c r="AE290" s="25">
        <f>LOWER(Settings!$C$4)&amp;".mit."&amp;$A290&amp;IF($C290="","","."&amp;$C290&amp;"."&amp;$B290)&amp;IF(INDEX(Variables!$D$5:$D$105,MATCH($A290,Variables!$A$5:$A$105,0))="","","."&amp;INDEX(Variables!$D$5:$D$105,MATCH($A290,Variables!$A$5:$A$105,0)))&amp;"."&amp;AE$5</f>
        <v/>
      </c>
      <c r="AF290" s="41">
        <f>AF277*$D290</f>
        <v/>
      </c>
      <c r="AG290" s="40">
        <f>AG277*$D290</f>
        <v/>
      </c>
      <c r="AH290" s="40">
        <f>AH277*$D290</f>
        <v/>
      </c>
      <c r="AI290" s="40">
        <f>AI277*$D290</f>
        <v/>
      </c>
      <c r="AJ290" s="40">
        <f>AJ277*$D290</f>
        <v/>
      </c>
      <c r="AK290" s="40">
        <f>AK277*$D290</f>
        <v/>
      </c>
      <c r="AL290" s="40">
        <f>AL277*$D290</f>
        <v/>
      </c>
      <c r="AM290" s="40">
        <f>AM277*$D290</f>
        <v/>
      </c>
      <c r="AN290" s="40">
        <f>AN277*$D290</f>
        <v/>
      </c>
      <c r="AO290" s="40">
        <f>AO277*$D290</f>
        <v/>
      </c>
      <c r="AP290" s="40">
        <f>AP277*$D290</f>
        <v/>
      </c>
      <c r="AQ290" s="40">
        <f>AQ277*$D290</f>
        <v/>
      </c>
      <c r="AR290" s="40">
        <f>AR277*$D290</f>
        <v/>
      </c>
      <c r="AS290" s="40">
        <f>AS277*$D290</f>
        <v/>
      </c>
      <c r="AT290" s="40">
        <f>AT277*$D290</f>
        <v/>
      </c>
      <c r="AU290" s="40">
        <f>AU277*$D290</f>
        <v/>
      </c>
      <c r="AV290" s="40">
        <f>AV277*$D290</f>
        <v/>
      </c>
      <c r="AW290" s="40">
        <f>AW277*$D290</f>
        <v/>
      </c>
      <c r="AX290" s="42">
        <f>PERUNIT(AX277,$D290)</f>
        <v/>
      </c>
    </row>
    <row r="291" hidden="1" outlineLevel="1">
      <c r="A291" s="5" t="inlineStr">
        <is>
          <t>esubpu</t>
        </is>
      </c>
      <c r="B291" s="5" t="inlineStr">
        <is>
          <t>die</t>
        </is>
      </c>
      <c r="C291" s="5" t="inlineStr">
        <is>
          <t>all</t>
        </is>
      </c>
      <c r="D291" s="40">
        <f>INDEX(Inputs_prices!$G$5:$G$16,MATCH($B291&amp;"."&amp;$C291,Inputs_prices!$A$5:$A$16,0))</f>
        <v/>
      </c>
      <c r="E291" s="39" t="n"/>
      <c r="F291" s="39" t="n"/>
      <c r="G291" s="39" t="n"/>
      <c r="H291" s="5">
        <f>INDEX(Variables!$B$5:$B$105,MATCH($A291,Variables!$A$5:$A$105,0))&amp;IF($C291="",""," | "&amp;INDEX(Mapping!$B$5:$B$26,MATCH($C291,Mapping!$A$5:$A$26,0))&amp;" | "&amp;INDEX(Mapping!$B$30:$B$41,MATCH($B291,Mapping!$A$30:$A$41,0)))</f>
        <v/>
      </c>
      <c r="I291" s="5">
        <f>INDEX(Variables!$C$5:$C$105,MATCH($A291,Variables!$A$5:$A$105,0))</f>
        <v/>
      </c>
      <c r="J291" s="5">
        <f>INDEX(Variables!$E$5:$E$105,MATCH($A291,Variables!$A$5:$A$105,0))</f>
        <v/>
      </c>
      <c r="K291" s="25">
        <f>LOWER(Settings!$C$4)&amp;".mit."&amp;$A291&amp;IF($C291="","","."&amp;$C291&amp;"."&amp;$B291)&amp;IF(INDEX(Variables!$D$5:$D$105,MATCH($A291,Variables!$A$5:$A$105,0))="","","."&amp;INDEX(Variables!$D$5:$D$105,MATCH($A291,Variables!$A$5:$A$105,0)))&amp;"."&amp;K$5</f>
        <v/>
      </c>
      <c r="L291" s="41">
        <f>L278*$D291</f>
        <v/>
      </c>
      <c r="M291" s="40">
        <f>M278*$D291</f>
        <v/>
      </c>
      <c r="N291" s="40">
        <f>N278*$D291</f>
        <v/>
      </c>
      <c r="O291" s="40">
        <f>O278*$D291</f>
        <v/>
      </c>
      <c r="P291" s="40">
        <f>P278*$D291</f>
        <v/>
      </c>
      <c r="Q291" s="40">
        <f>Q278*$D291</f>
        <v/>
      </c>
      <c r="R291" s="40">
        <f>R278*$D291</f>
        <v/>
      </c>
      <c r="S291" s="40">
        <f>S278*$D291</f>
        <v/>
      </c>
      <c r="T291" s="40">
        <f>T278*$D291</f>
        <v/>
      </c>
      <c r="U291" s="40">
        <f>U278*$D291</f>
        <v/>
      </c>
      <c r="V291" s="40">
        <f>V278*$D291</f>
        <v/>
      </c>
      <c r="W291" s="40">
        <f>W278*$D291</f>
        <v/>
      </c>
      <c r="X291" s="40">
        <f>X278*$D291</f>
        <v/>
      </c>
      <c r="Y291" s="40">
        <f>Y278*$D291</f>
        <v/>
      </c>
      <c r="Z291" s="40">
        <f>Z278*$D291</f>
        <v/>
      </c>
      <c r="AA291" s="40">
        <f>AA278*$D291</f>
        <v/>
      </c>
      <c r="AB291" s="40">
        <f>AB278*$D291</f>
        <v/>
      </c>
      <c r="AC291" s="40">
        <f>AC278*$D291</f>
        <v/>
      </c>
      <c r="AD291" s="42">
        <f>PERUNIT(AD278,$D291)</f>
        <v/>
      </c>
      <c r="AE291" s="25">
        <f>LOWER(Settings!$C$4)&amp;".mit."&amp;$A291&amp;IF($C291="","","."&amp;$C291&amp;"."&amp;$B291)&amp;IF(INDEX(Variables!$D$5:$D$105,MATCH($A291,Variables!$A$5:$A$105,0))="","","."&amp;INDEX(Variables!$D$5:$D$105,MATCH($A291,Variables!$A$5:$A$105,0)))&amp;"."&amp;AE$5</f>
        <v/>
      </c>
      <c r="AF291" s="41">
        <f>AF278*$D291</f>
        <v/>
      </c>
      <c r="AG291" s="40">
        <f>AG278*$D291</f>
        <v/>
      </c>
      <c r="AH291" s="40">
        <f>AH278*$D291</f>
        <v/>
      </c>
      <c r="AI291" s="40">
        <f>AI278*$D291</f>
        <v/>
      </c>
      <c r="AJ291" s="40">
        <f>AJ278*$D291</f>
        <v/>
      </c>
      <c r="AK291" s="40">
        <f>AK278*$D291</f>
        <v/>
      </c>
      <c r="AL291" s="40">
        <f>AL278*$D291</f>
        <v/>
      </c>
      <c r="AM291" s="40">
        <f>AM278*$D291</f>
        <v/>
      </c>
      <c r="AN291" s="40">
        <f>AN278*$D291</f>
        <v/>
      </c>
      <c r="AO291" s="40">
        <f>AO278*$D291</f>
        <v/>
      </c>
      <c r="AP291" s="40">
        <f>AP278*$D291</f>
        <v/>
      </c>
      <c r="AQ291" s="40">
        <f>AQ278*$D291</f>
        <v/>
      </c>
      <c r="AR291" s="40">
        <f>AR278*$D291</f>
        <v/>
      </c>
      <c r="AS291" s="40">
        <f>AS278*$D291</f>
        <v/>
      </c>
      <c r="AT291" s="40">
        <f>AT278*$D291</f>
        <v/>
      </c>
      <c r="AU291" s="40">
        <f>AU278*$D291</f>
        <v/>
      </c>
      <c r="AV291" s="40">
        <f>AV278*$D291</f>
        <v/>
      </c>
      <c r="AW291" s="40">
        <f>AW278*$D291</f>
        <v/>
      </c>
      <c r="AX291" s="42">
        <f>PERUNIT(AX278,$D291)</f>
        <v/>
      </c>
    </row>
    <row r="292" hidden="1" outlineLevel="1">
      <c r="A292" s="5" t="inlineStr">
        <is>
          <t>esubpu</t>
        </is>
      </c>
      <c r="B292" s="5" t="inlineStr">
        <is>
          <t>lpg</t>
        </is>
      </c>
      <c r="C292" s="5" t="inlineStr">
        <is>
          <t>all</t>
        </is>
      </c>
      <c r="D292" s="40">
        <f>INDEX(Inputs_prices!$G$5:$G$16,MATCH($B292&amp;"."&amp;$C292,Inputs_prices!$A$5:$A$16,0))</f>
        <v/>
      </c>
      <c r="E292" s="39" t="n"/>
      <c r="F292" s="39" t="n"/>
      <c r="G292" s="39" t="n"/>
      <c r="H292" s="5">
        <f>INDEX(Variables!$B$5:$B$105,MATCH($A292,Variables!$A$5:$A$105,0))&amp;IF($C292="",""," | "&amp;INDEX(Mapping!$B$5:$B$26,MATCH($C292,Mapping!$A$5:$A$26,0))&amp;" | "&amp;INDEX(Mapping!$B$30:$B$41,MATCH($B292,Mapping!$A$30:$A$41,0)))</f>
        <v/>
      </c>
      <c r="I292" s="5">
        <f>INDEX(Variables!$C$5:$C$105,MATCH($A292,Variables!$A$5:$A$105,0))</f>
        <v/>
      </c>
      <c r="J292" s="5">
        <f>INDEX(Variables!$E$5:$E$105,MATCH($A292,Variables!$A$5:$A$105,0))</f>
        <v/>
      </c>
      <c r="K292" s="25">
        <f>LOWER(Settings!$C$4)&amp;".mit."&amp;$A292&amp;IF($C292="","","."&amp;$C292&amp;"."&amp;$B292)&amp;IF(INDEX(Variables!$D$5:$D$105,MATCH($A292,Variables!$A$5:$A$105,0))="","","."&amp;INDEX(Variables!$D$5:$D$105,MATCH($A292,Variables!$A$5:$A$105,0)))&amp;"."&amp;K$5</f>
        <v/>
      </c>
      <c r="L292" s="41">
        <f>L279*$D292</f>
        <v/>
      </c>
      <c r="M292" s="40">
        <f>M279*$D292</f>
        <v/>
      </c>
      <c r="N292" s="40">
        <f>N279*$D292</f>
        <v/>
      </c>
      <c r="O292" s="40">
        <f>O279*$D292</f>
        <v/>
      </c>
      <c r="P292" s="40">
        <f>P279*$D292</f>
        <v/>
      </c>
      <c r="Q292" s="40">
        <f>Q279*$D292</f>
        <v/>
      </c>
      <c r="R292" s="40">
        <f>R279*$D292</f>
        <v/>
      </c>
      <c r="S292" s="40">
        <f>S279*$D292</f>
        <v/>
      </c>
      <c r="T292" s="40">
        <f>T279*$D292</f>
        <v/>
      </c>
      <c r="U292" s="40">
        <f>U279*$D292</f>
        <v/>
      </c>
      <c r="V292" s="40">
        <f>V279*$D292</f>
        <v/>
      </c>
      <c r="W292" s="40">
        <f>W279*$D292</f>
        <v/>
      </c>
      <c r="X292" s="40">
        <f>X279*$D292</f>
        <v/>
      </c>
      <c r="Y292" s="40">
        <f>Y279*$D292</f>
        <v/>
      </c>
      <c r="Z292" s="40">
        <f>Z279*$D292</f>
        <v/>
      </c>
      <c r="AA292" s="40">
        <f>AA279*$D292</f>
        <v/>
      </c>
      <c r="AB292" s="40">
        <f>AB279*$D292</f>
        <v/>
      </c>
      <c r="AC292" s="40">
        <f>AC279*$D292</f>
        <v/>
      </c>
      <c r="AD292" s="42">
        <f>PERUNIT(AD279,$D292)</f>
        <v/>
      </c>
      <c r="AE292" s="25">
        <f>LOWER(Settings!$C$4)&amp;".mit."&amp;$A292&amp;IF($C292="","","."&amp;$C292&amp;"."&amp;$B292)&amp;IF(INDEX(Variables!$D$5:$D$105,MATCH($A292,Variables!$A$5:$A$105,0))="","","."&amp;INDEX(Variables!$D$5:$D$105,MATCH($A292,Variables!$A$5:$A$105,0)))&amp;"."&amp;AE$5</f>
        <v/>
      </c>
      <c r="AF292" s="41">
        <f>AF279*$D292</f>
        <v/>
      </c>
      <c r="AG292" s="40">
        <f>AG279*$D292</f>
        <v/>
      </c>
      <c r="AH292" s="40">
        <f>AH279*$D292</f>
        <v/>
      </c>
      <c r="AI292" s="40">
        <f>AI279*$D292</f>
        <v/>
      </c>
      <c r="AJ292" s="40">
        <f>AJ279*$D292</f>
        <v/>
      </c>
      <c r="AK292" s="40">
        <f>AK279*$D292</f>
        <v/>
      </c>
      <c r="AL292" s="40">
        <f>AL279*$D292</f>
        <v/>
      </c>
      <c r="AM292" s="40">
        <f>AM279*$D292</f>
        <v/>
      </c>
      <c r="AN292" s="40">
        <f>AN279*$D292</f>
        <v/>
      </c>
      <c r="AO292" s="40">
        <f>AO279*$D292</f>
        <v/>
      </c>
      <c r="AP292" s="40">
        <f>AP279*$D292</f>
        <v/>
      </c>
      <c r="AQ292" s="40">
        <f>AQ279*$D292</f>
        <v/>
      </c>
      <c r="AR292" s="40">
        <f>AR279*$D292</f>
        <v/>
      </c>
      <c r="AS292" s="40">
        <f>AS279*$D292</f>
        <v/>
      </c>
      <c r="AT292" s="40">
        <f>AT279*$D292</f>
        <v/>
      </c>
      <c r="AU292" s="40">
        <f>AU279*$D292</f>
        <v/>
      </c>
      <c r="AV292" s="40">
        <f>AV279*$D292</f>
        <v/>
      </c>
      <c r="AW292" s="40">
        <f>AW279*$D292</f>
        <v/>
      </c>
      <c r="AX292" s="42">
        <f>PERUNIT(AX279,$D292)</f>
        <v/>
      </c>
    </row>
    <row r="293" hidden="1" outlineLevel="1">
      <c r="A293" s="5" t="inlineStr">
        <is>
          <t>esubpu</t>
        </is>
      </c>
      <c r="B293" s="5" t="inlineStr">
        <is>
          <t>ker</t>
        </is>
      </c>
      <c r="C293" s="5" t="inlineStr">
        <is>
          <t>all</t>
        </is>
      </c>
      <c r="D293" s="40">
        <f>INDEX(Inputs_prices!$G$5:$G$16,MATCH($B293&amp;"."&amp;$C293,Inputs_prices!$A$5:$A$16,0))</f>
        <v/>
      </c>
      <c r="E293" s="39" t="n"/>
      <c r="F293" s="39" t="n"/>
      <c r="G293" s="39" t="n"/>
      <c r="H293" s="5">
        <f>INDEX(Variables!$B$5:$B$105,MATCH($A293,Variables!$A$5:$A$105,0))&amp;IF($C293="",""," | "&amp;INDEX(Mapping!$B$5:$B$26,MATCH($C293,Mapping!$A$5:$A$26,0))&amp;" | "&amp;INDEX(Mapping!$B$30:$B$41,MATCH($B293,Mapping!$A$30:$A$41,0)))</f>
        <v/>
      </c>
      <c r="I293" s="5">
        <f>INDEX(Variables!$C$5:$C$105,MATCH($A293,Variables!$A$5:$A$105,0))</f>
        <v/>
      </c>
      <c r="J293" s="5">
        <f>INDEX(Variables!$E$5:$E$105,MATCH($A293,Variables!$A$5:$A$105,0))</f>
        <v/>
      </c>
      <c r="K293" s="25">
        <f>LOWER(Settings!$C$4)&amp;".mit."&amp;$A293&amp;IF($C293="","","."&amp;$C293&amp;"."&amp;$B293)&amp;IF(INDEX(Variables!$D$5:$D$105,MATCH($A293,Variables!$A$5:$A$105,0))="","","."&amp;INDEX(Variables!$D$5:$D$105,MATCH($A293,Variables!$A$5:$A$105,0)))&amp;"."&amp;K$5</f>
        <v/>
      </c>
      <c r="L293" s="41">
        <f>L280*$D293</f>
        <v/>
      </c>
      <c r="M293" s="40">
        <f>M280*$D293</f>
        <v/>
      </c>
      <c r="N293" s="40">
        <f>N280*$D293</f>
        <v/>
      </c>
      <c r="O293" s="40">
        <f>O280*$D293</f>
        <v/>
      </c>
      <c r="P293" s="40">
        <f>P280*$D293</f>
        <v/>
      </c>
      <c r="Q293" s="40">
        <f>Q280*$D293</f>
        <v/>
      </c>
      <c r="R293" s="40">
        <f>R280*$D293</f>
        <v/>
      </c>
      <c r="S293" s="40">
        <f>S280*$D293</f>
        <v/>
      </c>
      <c r="T293" s="40">
        <f>T280*$D293</f>
        <v/>
      </c>
      <c r="U293" s="40">
        <f>U280*$D293</f>
        <v/>
      </c>
      <c r="V293" s="40">
        <f>V280*$D293</f>
        <v/>
      </c>
      <c r="W293" s="40">
        <f>W280*$D293</f>
        <v/>
      </c>
      <c r="X293" s="40">
        <f>X280*$D293</f>
        <v/>
      </c>
      <c r="Y293" s="40">
        <f>Y280*$D293</f>
        <v/>
      </c>
      <c r="Z293" s="40">
        <f>Z280*$D293</f>
        <v/>
      </c>
      <c r="AA293" s="40">
        <f>AA280*$D293</f>
        <v/>
      </c>
      <c r="AB293" s="40">
        <f>AB280*$D293</f>
        <v/>
      </c>
      <c r="AC293" s="40">
        <f>AC280*$D293</f>
        <v/>
      </c>
      <c r="AD293" s="42">
        <f>PERUNIT(AD280,$D293)</f>
        <v/>
      </c>
      <c r="AE293" s="25">
        <f>LOWER(Settings!$C$4)&amp;".mit."&amp;$A293&amp;IF($C293="","","."&amp;$C293&amp;"."&amp;$B293)&amp;IF(INDEX(Variables!$D$5:$D$105,MATCH($A293,Variables!$A$5:$A$105,0))="","","."&amp;INDEX(Variables!$D$5:$D$105,MATCH($A293,Variables!$A$5:$A$105,0)))&amp;"."&amp;AE$5</f>
        <v/>
      </c>
      <c r="AF293" s="41">
        <f>AF280*$D293</f>
        <v/>
      </c>
      <c r="AG293" s="40">
        <f>AG280*$D293</f>
        <v/>
      </c>
      <c r="AH293" s="40">
        <f>AH280*$D293</f>
        <v/>
      </c>
      <c r="AI293" s="40">
        <f>AI280*$D293</f>
        <v/>
      </c>
      <c r="AJ293" s="40">
        <f>AJ280*$D293</f>
        <v/>
      </c>
      <c r="AK293" s="40">
        <f>AK280*$D293</f>
        <v/>
      </c>
      <c r="AL293" s="40">
        <f>AL280*$D293</f>
        <v/>
      </c>
      <c r="AM293" s="40">
        <f>AM280*$D293</f>
        <v/>
      </c>
      <c r="AN293" s="40">
        <f>AN280*$D293</f>
        <v/>
      </c>
      <c r="AO293" s="40">
        <f>AO280*$D293</f>
        <v/>
      </c>
      <c r="AP293" s="40">
        <f>AP280*$D293</f>
        <v/>
      </c>
      <c r="AQ293" s="40">
        <f>AQ280*$D293</f>
        <v/>
      </c>
      <c r="AR293" s="40">
        <f>AR280*$D293</f>
        <v/>
      </c>
      <c r="AS293" s="40">
        <f>AS280*$D293</f>
        <v/>
      </c>
      <c r="AT293" s="40">
        <f>AT280*$D293</f>
        <v/>
      </c>
      <c r="AU293" s="40">
        <f>AU280*$D293</f>
        <v/>
      </c>
      <c r="AV293" s="40">
        <f>AV280*$D293</f>
        <v/>
      </c>
      <c r="AW293" s="40">
        <f>AW280*$D293</f>
        <v/>
      </c>
      <c r="AX293" s="42">
        <f>PERUNIT(AX280,$D293)</f>
        <v/>
      </c>
    </row>
    <row r="294" hidden="1" outlineLevel="1">
      <c r="A294" s="5" t="inlineStr">
        <is>
          <t>esubpu</t>
        </is>
      </c>
      <c r="B294" s="5" t="inlineStr">
        <is>
          <t>oop</t>
        </is>
      </c>
      <c r="C294" s="5" t="inlineStr">
        <is>
          <t>all</t>
        </is>
      </c>
      <c r="D294" s="40">
        <f>INDEX(Inputs_prices!$G$5:$G$16,MATCH($B294&amp;"."&amp;$C294,Inputs_prices!$A$5:$A$16,0))</f>
        <v/>
      </c>
      <c r="E294" s="39" t="n"/>
      <c r="F294" s="39" t="n"/>
      <c r="G294" s="39" t="n"/>
      <c r="H294" s="5">
        <f>INDEX(Variables!$B$5:$B$105,MATCH($A294,Variables!$A$5:$A$105,0))&amp;IF($C294="",""," | "&amp;INDEX(Mapping!$B$5:$B$26,MATCH($C294,Mapping!$A$5:$A$26,0))&amp;" | "&amp;INDEX(Mapping!$B$30:$B$41,MATCH($B294,Mapping!$A$30:$A$41,0)))</f>
        <v/>
      </c>
      <c r="I294" s="5">
        <f>INDEX(Variables!$C$5:$C$105,MATCH($A294,Variables!$A$5:$A$105,0))</f>
        <v/>
      </c>
      <c r="J294" s="5">
        <f>INDEX(Variables!$E$5:$E$105,MATCH($A294,Variables!$A$5:$A$105,0))</f>
        <v/>
      </c>
      <c r="K294" s="25">
        <f>LOWER(Settings!$C$4)&amp;".mit."&amp;$A294&amp;IF($C294="","","."&amp;$C294&amp;"."&amp;$B294)&amp;IF(INDEX(Variables!$D$5:$D$105,MATCH($A294,Variables!$A$5:$A$105,0))="","","."&amp;INDEX(Variables!$D$5:$D$105,MATCH($A294,Variables!$A$5:$A$105,0)))&amp;"."&amp;K$5</f>
        <v/>
      </c>
      <c r="L294" s="41">
        <f>L281*$D294</f>
        <v/>
      </c>
      <c r="M294" s="40">
        <f>M281*$D294</f>
        <v/>
      </c>
      <c r="N294" s="40">
        <f>N281*$D294</f>
        <v/>
      </c>
      <c r="O294" s="40">
        <f>O281*$D294</f>
        <v/>
      </c>
      <c r="P294" s="40">
        <f>P281*$D294</f>
        <v/>
      </c>
      <c r="Q294" s="40">
        <f>Q281*$D294</f>
        <v/>
      </c>
      <c r="R294" s="40">
        <f>R281*$D294</f>
        <v/>
      </c>
      <c r="S294" s="40">
        <f>S281*$D294</f>
        <v/>
      </c>
      <c r="T294" s="40">
        <f>T281*$D294</f>
        <v/>
      </c>
      <c r="U294" s="40">
        <f>U281*$D294</f>
        <v/>
      </c>
      <c r="V294" s="40">
        <f>V281*$D294</f>
        <v/>
      </c>
      <c r="W294" s="40">
        <f>W281*$D294</f>
        <v/>
      </c>
      <c r="X294" s="40">
        <f>X281*$D294</f>
        <v/>
      </c>
      <c r="Y294" s="40">
        <f>Y281*$D294</f>
        <v/>
      </c>
      <c r="Z294" s="40">
        <f>Z281*$D294</f>
        <v/>
      </c>
      <c r="AA294" s="40">
        <f>AA281*$D294</f>
        <v/>
      </c>
      <c r="AB294" s="40">
        <f>AB281*$D294</f>
        <v/>
      </c>
      <c r="AC294" s="40">
        <f>AC281*$D294</f>
        <v/>
      </c>
      <c r="AD294" s="42">
        <f>PERUNIT(AD281,$D294)</f>
        <v/>
      </c>
      <c r="AE294" s="25">
        <f>LOWER(Settings!$C$4)&amp;".mit."&amp;$A294&amp;IF($C294="","","."&amp;$C294&amp;"."&amp;$B294)&amp;IF(INDEX(Variables!$D$5:$D$105,MATCH($A294,Variables!$A$5:$A$105,0))="","","."&amp;INDEX(Variables!$D$5:$D$105,MATCH($A294,Variables!$A$5:$A$105,0)))&amp;"."&amp;AE$5</f>
        <v/>
      </c>
      <c r="AF294" s="41">
        <f>AF281*$D294</f>
        <v/>
      </c>
      <c r="AG294" s="40">
        <f>AG281*$D294</f>
        <v/>
      </c>
      <c r="AH294" s="40">
        <f>AH281*$D294</f>
        <v/>
      </c>
      <c r="AI294" s="40">
        <f>AI281*$D294</f>
        <v/>
      </c>
      <c r="AJ294" s="40">
        <f>AJ281*$D294</f>
        <v/>
      </c>
      <c r="AK294" s="40">
        <f>AK281*$D294</f>
        <v/>
      </c>
      <c r="AL294" s="40">
        <f>AL281*$D294</f>
        <v/>
      </c>
      <c r="AM294" s="40">
        <f>AM281*$D294</f>
        <v/>
      </c>
      <c r="AN294" s="40">
        <f>AN281*$D294</f>
        <v/>
      </c>
      <c r="AO294" s="40">
        <f>AO281*$D294</f>
        <v/>
      </c>
      <c r="AP294" s="40">
        <f>AP281*$D294</f>
        <v/>
      </c>
      <c r="AQ294" s="40">
        <f>AQ281*$D294</f>
        <v/>
      </c>
      <c r="AR294" s="40">
        <f>AR281*$D294</f>
        <v/>
      </c>
      <c r="AS294" s="40">
        <f>AS281*$D294</f>
        <v/>
      </c>
      <c r="AT294" s="40">
        <f>AT281*$D294</f>
        <v/>
      </c>
      <c r="AU294" s="40">
        <f>AU281*$D294</f>
        <v/>
      </c>
      <c r="AV294" s="40">
        <f>AV281*$D294</f>
        <v/>
      </c>
      <c r="AW294" s="40">
        <f>AW281*$D294</f>
        <v/>
      </c>
      <c r="AX294" s="42">
        <f>PERUNIT(AX281,$D294)</f>
        <v/>
      </c>
    </row>
    <row r="295" hidden="1" outlineLevel="1">
      <c r="A295" s="5" t="inlineStr">
        <is>
          <t>esubpu</t>
        </is>
      </c>
      <c r="B295" s="5" t="inlineStr">
        <is>
          <t>bio</t>
        </is>
      </c>
      <c r="C295" s="5" t="inlineStr">
        <is>
          <t>all</t>
        </is>
      </c>
      <c r="D295" s="40">
        <f>INDEX(Inputs_prices!$G$5:$G$16,MATCH($B295&amp;"."&amp;$C295,Inputs_prices!$A$5:$A$16,0))</f>
        <v/>
      </c>
      <c r="E295" s="39" t="n"/>
      <c r="F295" s="39" t="n"/>
      <c r="G295" s="39" t="n"/>
      <c r="H295" s="5">
        <f>INDEX(Variables!$B$5:$B$105,MATCH($A295,Variables!$A$5:$A$105,0))&amp;IF($C295="",""," | "&amp;INDEX(Mapping!$B$5:$B$26,MATCH($C295,Mapping!$A$5:$A$26,0))&amp;" | "&amp;INDEX(Mapping!$B$30:$B$41,MATCH($B295,Mapping!$A$30:$A$41,0)))</f>
        <v/>
      </c>
      <c r="I295" s="5">
        <f>INDEX(Variables!$C$5:$C$105,MATCH($A295,Variables!$A$5:$A$105,0))</f>
        <v/>
      </c>
      <c r="J295" s="5">
        <f>INDEX(Variables!$E$5:$E$105,MATCH($A295,Variables!$A$5:$A$105,0))</f>
        <v/>
      </c>
      <c r="K295" s="25">
        <f>LOWER(Settings!$C$4)&amp;".mit."&amp;$A295&amp;IF($C295="","","."&amp;$C295&amp;"."&amp;$B295)&amp;IF(INDEX(Variables!$D$5:$D$105,MATCH($A295,Variables!$A$5:$A$105,0))="","","."&amp;INDEX(Variables!$D$5:$D$105,MATCH($A295,Variables!$A$5:$A$105,0)))&amp;"."&amp;K$5</f>
        <v/>
      </c>
      <c r="L295" s="41">
        <f>L282*$D295</f>
        <v/>
      </c>
      <c r="M295" s="40">
        <f>M282*$D295</f>
        <v/>
      </c>
      <c r="N295" s="40">
        <f>N282*$D295</f>
        <v/>
      </c>
      <c r="O295" s="40">
        <f>O282*$D295</f>
        <v/>
      </c>
      <c r="P295" s="40">
        <f>P282*$D295</f>
        <v/>
      </c>
      <c r="Q295" s="40">
        <f>Q282*$D295</f>
        <v/>
      </c>
      <c r="R295" s="40">
        <f>R282*$D295</f>
        <v/>
      </c>
      <c r="S295" s="40">
        <f>S282*$D295</f>
        <v/>
      </c>
      <c r="T295" s="40">
        <f>T282*$D295</f>
        <v/>
      </c>
      <c r="U295" s="40">
        <f>U282*$D295</f>
        <v/>
      </c>
      <c r="V295" s="40">
        <f>V282*$D295</f>
        <v/>
      </c>
      <c r="W295" s="40">
        <f>W282*$D295</f>
        <v/>
      </c>
      <c r="X295" s="40">
        <f>X282*$D295</f>
        <v/>
      </c>
      <c r="Y295" s="40">
        <f>Y282*$D295</f>
        <v/>
      </c>
      <c r="Z295" s="40">
        <f>Z282*$D295</f>
        <v/>
      </c>
      <c r="AA295" s="40">
        <f>AA282*$D295</f>
        <v/>
      </c>
      <c r="AB295" s="40">
        <f>AB282*$D295</f>
        <v/>
      </c>
      <c r="AC295" s="40">
        <f>AC282*$D295</f>
        <v/>
      </c>
      <c r="AD295" s="42">
        <f>PERUNIT(AD282,$D295)</f>
        <v/>
      </c>
      <c r="AE295" s="25">
        <f>LOWER(Settings!$C$4)&amp;".mit."&amp;$A295&amp;IF($C295="","","."&amp;$C295&amp;"."&amp;$B295)&amp;IF(INDEX(Variables!$D$5:$D$105,MATCH($A295,Variables!$A$5:$A$105,0))="","","."&amp;INDEX(Variables!$D$5:$D$105,MATCH($A295,Variables!$A$5:$A$105,0)))&amp;"."&amp;AE$5</f>
        <v/>
      </c>
      <c r="AF295" s="41">
        <f>AF282*$D295</f>
        <v/>
      </c>
      <c r="AG295" s="40">
        <f>AG282*$D295</f>
        <v/>
      </c>
      <c r="AH295" s="40">
        <f>AH282*$D295</f>
        <v/>
      </c>
      <c r="AI295" s="40">
        <f>AI282*$D295</f>
        <v/>
      </c>
      <c r="AJ295" s="40">
        <f>AJ282*$D295</f>
        <v/>
      </c>
      <c r="AK295" s="40">
        <f>AK282*$D295</f>
        <v/>
      </c>
      <c r="AL295" s="40">
        <f>AL282*$D295</f>
        <v/>
      </c>
      <c r="AM295" s="40">
        <f>AM282*$D295</f>
        <v/>
      </c>
      <c r="AN295" s="40">
        <f>AN282*$D295</f>
        <v/>
      </c>
      <c r="AO295" s="40">
        <f>AO282*$D295</f>
        <v/>
      </c>
      <c r="AP295" s="40">
        <f>AP282*$D295</f>
        <v/>
      </c>
      <c r="AQ295" s="40">
        <f>AQ282*$D295</f>
        <v/>
      </c>
      <c r="AR295" s="40">
        <f>AR282*$D295</f>
        <v/>
      </c>
      <c r="AS295" s="40">
        <f>AS282*$D295</f>
        <v/>
      </c>
      <c r="AT295" s="40">
        <f>AT282*$D295</f>
        <v/>
      </c>
      <c r="AU295" s="40">
        <f>AU282*$D295</f>
        <v/>
      </c>
      <c r="AV295" s="40">
        <f>AV282*$D295</f>
        <v/>
      </c>
      <c r="AW295" s="40">
        <f>AW282*$D295</f>
        <v/>
      </c>
      <c r="AX295" s="42">
        <f>PERUNIT(AX282,$D295)</f>
        <v/>
      </c>
    </row>
    <row r="296" hidden="1" outlineLevel="1"/>
    <row r="298">
      <c r="A298" s="20" t="inlineStr">
        <is>
          <t>3. Power sector (elasticity-based / engineer model): not yet modelled</t>
        </is>
      </c>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c r="Y298" s="21" t="n"/>
      <c r="Z298" s="21" t="n"/>
      <c r="AA298" s="21" t="n"/>
      <c r="AB298" s="21" t="n"/>
      <c r="AC298" s="21" t="n"/>
      <c r="AD298" s="21" t="n"/>
      <c r="AE298" s="21" t="n"/>
      <c r="AF298" s="21" t="n"/>
      <c r="AG298" s="21" t="n"/>
      <c r="AH298" s="21" t="n"/>
      <c r="AI298" s="21" t="n"/>
      <c r="AJ298" s="21" t="n"/>
      <c r="AK298" s="21" t="n"/>
      <c r="AL298" s="21" t="n"/>
      <c r="AM298" s="21" t="n"/>
      <c r="AN298" s="21" t="n"/>
      <c r="AO298" s="21" t="n"/>
      <c r="AP298" s="21" t="n"/>
      <c r="AQ298" s="21" t="n"/>
      <c r="AR298" s="21" t="n"/>
      <c r="AS298" s="21" t="n"/>
      <c r="AT298" s="21" t="n"/>
      <c r="AU298" s="21" t="n"/>
      <c r="AV298" s="21" t="n"/>
      <c r="AW298" s="21" t="n"/>
      <c r="AX298" s="21" t="n"/>
    </row>
    <row r="299">
      <c r="H299" s="43" t="inlineStr">
        <is>
          <t>Placeholder: the power sector comes in a later bucket. MTInputs power switches (MCovPow, feebate power) are read in section 1 but not used yet.</t>
        </is>
      </c>
    </row>
    <row r="301">
      <c r="A301" s="20" t="inlineStr">
        <is>
          <t>5. Transport sector</t>
        </is>
      </c>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c r="Y301" s="21" t="n"/>
      <c r="Z301" s="21" t="n"/>
      <c r="AA301" s="21" t="n"/>
      <c r="AB301" s="21" t="n"/>
      <c r="AC301" s="21" t="n"/>
      <c r="AD301" s="21" t="n"/>
      <c r="AE301" s="21" t="n"/>
      <c r="AF301" s="21" t="n"/>
      <c r="AG301" s="21" t="n"/>
      <c r="AH301" s="21" t="n"/>
      <c r="AI301" s="21" t="n"/>
      <c r="AJ301" s="21" t="n"/>
      <c r="AK301" s="21" t="n"/>
      <c r="AL301" s="21" t="n"/>
      <c r="AM301" s="21" t="n"/>
      <c r="AN301" s="21" t="n"/>
      <c r="AO301" s="21" t="n"/>
      <c r="AP301" s="21" t="n"/>
      <c r="AQ301" s="21" t="n"/>
      <c r="AR301" s="21" t="n"/>
      <c r="AS301" s="21" t="n"/>
      <c r="AT301" s="21" t="n"/>
      <c r="AU301" s="21" t="n"/>
      <c r="AV301" s="21" t="n"/>
      <c r="AW301" s="21" t="n"/>
      <c r="AX301" s="21" t="n"/>
    </row>
    <row r="302">
      <c r="A302" s="9" t="inlineStr">
        <is>
          <t>ener</t>
        </is>
      </c>
      <c r="B302" s="9" t="inlineStr">
        <is>
          <t>all</t>
        </is>
      </c>
      <c r="C302" s="9" t="inlineStr">
        <is>
          <t>tra</t>
        </is>
      </c>
      <c r="H302" s="9">
        <f>INDEX(Variables!$B$5:$B$105,MATCH($A302,Variables!$A$5:$A$105,0))&amp;IF($C302="",""," | "&amp;INDEX(Mapping!$B$5:$B$26,MATCH($C302,Mapping!$A$5:$A$26,0))&amp;" | "&amp;INDEX(Mapping!$B$30:$B$41,MATCH($B302,Mapping!$A$30:$A$41,0)))</f>
        <v/>
      </c>
      <c r="I302" s="9">
        <f>INDEX(Variables!$C$5:$C$105,MATCH($A302,Variables!$A$5:$A$105,0))</f>
        <v/>
      </c>
      <c r="J302" s="9">
        <f>INDEX(Variables!$E$5:$E$105,MATCH($A302,Variables!$A$5:$A$105,0))</f>
        <v/>
      </c>
      <c r="K302" s="30">
        <f>LOWER(Settings!$C$4)&amp;".mit."&amp;$A302&amp;IF($C302="","","."&amp;$C302&amp;"."&amp;$B302)&amp;IF(INDEX(Variables!$D$5:$D$105,MATCH($A302,Variables!$A$5:$A$105,0))="","","."&amp;INDEX(Variables!$D$5:$D$105,MATCH($A302,Variables!$A$5:$A$105,0)))&amp;"."&amp;K$5</f>
        <v/>
      </c>
      <c r="L302" s="44">
        <f>SUMIFS(L303:L702,$A303:$A702,"ener",$B303:$B702,"&lt;&gt;all")</f>
        <v/>
      </c>
      <c r="M302" s="45">
        <f>SUMIFS(M303:M702,$A303:$A702,"ener",$B303:$B702,"&lt;&gt;all")</f>
        <v/>
      </c>
      <c r="N302" s="45">
        <f>SUMIFS(N303:N702,$A303:$A702,"ener",$B303:$B702,"&lt;&gt;all")</f>
        <v/>
      </c>
      <c r="O302" s="45">
        <f>SUMIFS(O303:O702,$A303:$A702,"ener",$B303:$B702,"&lt;&gt;all")</f>
        <v/>
      </c>
      <c r="P302" s="45">
        <f>SUMIFS(P303:P702,$A303:$A702,"ener",$B303:$B702,"&lt;&gt;all")</f>
        <v/>
      </c>
      <c r="Q302" s="45">
        <f>SUMIFS(Q303:Q702,$A303:$A702,"ener",$B303:$B702,"&lt;&gt;all")</f>
        <v/>
      </c>
      <c r="R302" s="45">
        <f>SUMIFS(R303:R702,$A303:$A702,"ener",$B303:$B702,"&lt;&gt;all")</f>
        <v/>
      </c>
      <c r="S302" s="45">
        <f>SUMIFS(S303:S702,$A303:$A702,"ener",$B303:$B702,"&lt;&gt;all")</f>
        <v/>
      </c>
      <c r="T302" s="45">
        <f>SUMIFS(T303:T702,$A303:$A702,"ener",$B303:$B702,"&lt;&gt;all")</f>
        <v/>
      </c>
      <c r="U302" s="45">
        <f>SUMIFS(U303:U702,$A303:$A702,"ener",$B303:$B702,"&lt;&gt;all")</f>
        <v/>
      </c>
      <c r="V302" s="45">
        <f>SUMIFS(V303:V702,$A303:$A702,"ener",$B303:$B702,"&lt;&gt;all")</f>
        <v/>
      </c>
      <c r="W302" s="45">
        <f>SUMIFS(W303:W702,$A303:$A702,"ener",$B303:$B702,"&lt;&gt;all")</f>
        <v/>
      </c>
      <c r="X302" s="45">
        <f>SUMIFS(X303:X702,$A303:$A702,"ener",$B303:$B702,"&lt;&gt;all")</f>
        <v/>
      </c>
      <c r="Y302" s="45">
        <f>SUMIFS(Y303:Y702,$A303:$A702,"ener",$B303:$B702,"&lt;&gt;all")</f>
        <v/>
      </c>
      <c r="Z302" s="45">
        <f>SUMIFS(Z303:Z702,$A303:$A702,"ener",$B303:$B702,"&lt;&gt;all")</f>
        <v/>
      </c>
      <c r="AA302" s="45">
        <f>SUMIFS(AA303:AA702,$A303:$A702,"ener",$B303:$B702,"&lt;&gt;all")</f>
        <v/>
      </c>
      <c r="AB302" s="45">
        <f>SUMIFS(AB303:AB702,$A303:$A702,"ener",$B303:$B702,"&lt;&gt;all")</f>
        <v/>
      </c>
      <c r="AC302" s="45">
        <f>SUMIFS(AC303:AC702,$A303:$A702,"ener",$B303:$B702,"&lt;&gt;all")</f>
        <v/>
      </c>
      <c r="AD302" s="45">
        <f>SUMIFS(AD303:AD702,$A303:$A702,"ener",$B303:$B702,"&lt;&gt;all")</f>
        <v/>
      </c>
      <c r="AE302" s="30">
        <f>LOWER(Settings!$C$4)&amp;".mit."&amp;$A302&amp;IF($C302="","","."&amp;$C302&amp;"."&amp;$B302)&amp;IF(INDEX(Variables!$D$5:$D$105,MATCH($A302,Variables!$A$5:$A$105,0))="","","."&amp;INDEX(Variables!$D$5:$D$105,MATCH($A302,Variables!$A$5:$A$105,0)))&amp;"."&amp;AE$5</f>
        <v/>
      </c>
      <c r="AF302" s="44">
        <f>SUMIFS(AF303:AF702,$A303:$A702,"ener",$B303:$B702,"&lt;&gt;all")</f>
        <v/>
      </c>
      <c r="AG302" s="45">
        <f>SUMIFS(AG303:AG702,$A303:$A702,"ener",$B303:$B702,"&lt;&gt;all")</f>
        <v/>
      </c>
      <c r="AH302" s="45">
        <f>SUMIFS(AH303:AH702,$A303:$A702,"ener",$B303:$B702,"&lt;&gt;all")</f>
        <v/>
      </c>
      <c r="AI302" s="45">
        <f>SUMIFS(AI303:AI702,$A303:$A702,"ener",$B303:$B702,"&lt;&gt;all")</f>
        <v/>
      </c>
      <c r="AJ302" s="45">
        <f>SUMIFS(AJ303:AJ702,$A303:$A702,"ener",$B303:$B702,"&lt;&gt;all")</f>
        <v/>
      </c>
      <c r="AK302" s="45">
        <f>SUMIFS(AK303:AK702,$A303:$A702,"ener",$B303:$B702,"&lt;&gt;all")</f>
        <v/>
      </c>
      <c r="AL302" s="45">
        <f>SUMIFS(AL303:AL702,$A303:$A702,"ener",$B303:$B702,"&lt;&gt;all")</f>
        <v/>
      </c>
      <c r="AM302" s="45">
        <f>SUMIFS(AM303:AM702,$A303:$A702,"ener",$B303:$B702,"&lt;&gt;all")</f>
        <v/>
      </c>
      <c r="AN302" s="45">
        <f>SUMIFS(AN303:AN702,$A303:$A702,"ener",$B303:$B702,"&lt;&gt;all")</f>
        <v/>
      </c>
      <c r="AO302" s="45">
        <f>SUMIFS(AO303:AO702,$A303:$A702,"ener",$B303:$B702,"&lt;&gt;all")</f>
        <v/>
      </c>
      <c r="AP302" s="45">
        <f>SUMIFS(AP303:AP702,$A303:$A702,"ener",$B303:$B702,"&lt;&gt;all")</f>
        <v/>
      </c>
      <c r="AQ302" s="45">
        <f>SUMIFS(AQ303:AQ702,$A303:$A702,"ener",$B303:$B702,"&lt;&gt;all")</f>
        <v/>
      </c>
      <c r="AR302" s="45">
        <f>SUMIFS(AR303:AR702,$A303:$A702,"ener",$B303:$B702,"&lt;&gt;all")</f>
        <v/>
      </c>
      <c r="AS302" s="45">
        <f>SUMIFS(AS303:AS702,$A303:$A702,"ener",$B303:$B702,"&lt;&gt;all")</f>
        <v/>
      </c>
      <c r="AT302" s="45">
        <f>SUMIFS(AT303:AT702,$A303:$A702,"ener",$B303:$B702,"&lt;&gt;all")</f>
        <v/>
      </c>
      <c r="AU302" s="45">
        <f>SUMIFS(AU303:AU702,$A303:$A702,"ener",$B303:$B702,"&lt;&gt;all")</f>
        <v/>
      </c>
      <c r="AV302" s="45">
        <f>SUMIFS(AV303:AV702,$A303:$A702,"ener",$B303:$B702,"&lt;&gt;all")</f>
        <v/>
      </c>
      <c r="AW302" s="45">
        <f>SUMIFS(AW303:AW702,$A303:$A702,"ener",$B303:$B702,"&lt;&gt;all")</f>
        <v/>
      </c>
      <c r="AX302" s="45">
        <f>SUMIFS(AX303:AX702,$A303:$A702,"ener",$B303:$B702,"&lt;&gt;all")</f>
        <v/>
      </c>
    </row>
    <row r="303" outlineLevel="1" collapsed="1">
      <c r="A303" s="9" t="inlineStr">
        <is>
          <t>ener</t>
        </is>
      </c>
      <c r="B303" s="9" t="inlineStr">
        <is>
          <t>all</t>
        </is>
      </c>
      <c r="C303" s="9" t="inlineStr">
        <is>
          <t>rod</t>
        </is>
      </c>
      <c r="H303" s="9">
        <f>INDEX(Variables!$B$5:$B$105,MATCH($A303,Variables!$A$5:$A$105,0))&amp;IF($C303="",""," | "&amp;INDEX(Mapping!$B$5:$B$26,MATCH($C303,Mapping!$A$5:$A$26,0))&amp;" | "&amp;INDEX(Mapping!$B$30:$B$41,MATCH($B303,Mapping!$A$30:$A$41,0)))</f>
        <v/>
      </c>
      <c r="I303" s="9">
        <f>INDEX(Variables!$C$5:$C$105,MATCH($A303,Variables!$A$5:$A$105,0))</f>
        <v/>
      </c>
      <c r="J303" s="9">
        <f>INDEX(Variables!$E$5:$E$105,MATCH($A303,Variables!$A$5:$A$105,0))</f>
        <v/>
      </c>
      <c r="K303" s="30">
        <f>LOWER(Settings!$C$4)&amp;".mit."&amp;$A303&amp;IF($C303="","","."&amp;$C303&amp;"."&amp;$B303)&amp;IF(INDEX(Variables!$D$5:$D$105,MATCH($A303,Variables!$A$5:$A$105,0))="","","."&amp;INDEX(Variables!$D$5:$D$105,MATCH($A303,Variables!$A$5:$A$105,0)))&amp;"."&amp;K$5</f>
        <v/>
      </c>
      <c r="L303" s="44">
        <f>SUM(L358:L365)</f>
        <v/>
      </c>
      <c r="M303" s="45">
        <f>SUM(M358:M365)</f>
        <v/>
      </c>
      <c r="N303" s="45">
        <f>SUM(N358:N365)</f>
        <v/>
      </c>
      <c r="O303" s="45">
        <f>SUM(O358:O365)</f>
        <v/>
      </c>
      <c r="P303" s="45">
        <f>SUM(P358:P365)</f>
        <v/>
      </c>
      <c r="Q303" s="45">
        <f>SUM(Q358:Q365)</f>
        <v/>
      </c>
      <c r="R303" s="45">
        <f>SUM(R358:R365)</f>
        <v/>
      </c>
      <c r="S303" s="45">
        <f>SUM(S358:S365)</f>
        <v/>
      </c>
      <c r="T303" s="45">
        <f>SUM(T358:T365)</f>
        <v/>
      </c>
      <c r="U303" s="45">
        <f>SUM(U358:U365)</f>
        <v/>
      </c>
      <c r="V303" s="45">
        <f>SUM(V358:V365)</f>
        <v/>
      </c>
      <c r="W303" s="45">
        <f>SUM(W358:W365)</f>
        <v/>
      </c>
      <c r="X303" s="45">
        <f>SUM(X358:X365)</f>
        <v/>
      </c>
      <c r="Y303" s="45">
        <f>SUM(Y358:Y365)</f>
        <v/>
      </c>
      <c r="Z303" s="45">
        <f>SUM(Z358:Z365)</f>
        <v/>
      </c>
      <c r="AA303" s="45">
        <f>SUM(AA358:AA365)</f>
        <v/>
      </c>
      <c r="AB303" s="45">
        <f>SUM(AB358:AB365)</f>
        <v/>
      </c>
      <c r="AC303" s="45">
        <f>SUM(AC358:AC365)</f>
        <v/>
      </c>
      <c r="AD303" s="45">
        <f>SUM(AD358:AD365)</f>
        <v/>
      </c>
      <c r="AE303" s="30">
        <f>LOWER(Settings!$C$4)&amp;".mit."&amp;$A303&amp;IF($C303="","","."&amp;$C303&amp;"."&amp;$B303)&amp;IF(INDEX(Variables!$D$5:$D$105,MATCH($A303,Variables!$A$5:$A$105,0))="","","."&amp;INDEX(Variables!$D$5:$D$105,MATCH($A303,Variables!$A$5:$A$105,0)))&amp;"."&amp;AE$5</f>
        <v/>
      </c>
      <c r="AF303" s="44">
        <f>SUM(AF358:AF365)</f>
        <v/>
      </c>
      <c r="AG303" s="45">
        <f>SUM(AG358:AG365)</f>
        <v/>
      </c>
      <c r="AH303" s="45">
        <f>SUM(AH358:AH365)</f>
        <v/>
      </c>
      <c r="AI303" s="45">
        <f>SUM(AI358:AI365)</f>
        <v/>
      </c>
      <c r="AJ303" s="45">
        <f>SUM(AJ358:AJ365)</f>
        <v/>
      </c>
      <c r="AK303" s="45">
        <f>SUM(AK358:AK365)</f>
        <v/>
      </c>
      <c r="AL303" s="45">
        <f>SUM(AL358:AL365)</f>
        <v/>
      </c>
      <c r="AM303" s="45">
        <f>SUM(AM358:AM365)</f>
        <v/>
      </c>
      <c r="AN303" s="45">
        <f>SUM(AN358:AN365)</f>
        <v/>
      </c>
      <c r="AO303" s="45">
        <f>SUM(AO358:AO365)</f>
        <v/>
      </c>
      <c r="AP303" s="45">
        <f>SUM(AP358:AP365)</f>
        <v/>
      </c>
      <c r="AQ303" s="45">
        <f>SUM(AQ358:AQ365)</f>
        <v/>
      </c>
      <c r="AR303" s="45">
        <f>SUM(AR358:AR365)</f>
        <v/>
      </c>
      <c r="AS303" s="45">
        <f>SUM(AS358:AS365)</f>
        <v/>
      </c>
      <c r="AT303" s="45">
        <f>SUM(AT358:AT365)</f>
        <v/>
      </c>
      <c r="AU303" s="45">
        <f>SUM(AU358:AU365)</f>
        <v/>
      </c>
      <c r="AV303" s="45">
        <f>SUM(AV358:AV365)</f>
        <v/>
      </c>
      <c r="AW303" s="45">
        <f>SUM(AW358:AW365)</f>
        <v/>
      </c>
      <c r="AX303" s="45">
        <f>SUM(AX358:AX365)</f>
        <v/>
      </c>
    </row>
    <row r="304" hidden="1" outlineLevel="2">
      <c r="A304" s="5" t="inlineStr">
        <is>
          <t>ctxnew</t>
        </is>
      </c>
      <c r="B304" s="5" t="inlineStr">
        <is>
          <t>coa</t>
        </is>
      </c>
      <c r="C304" s="5" t="inlineStr">
        <is>
          <t>rod</t>
        </is>
      </c>
      <c r="D304" s="40">
        <f>INDEX(Inputs!$T$5:$T$132,MATCH($B304&amp;"|"&amp;$C304,Inputs!$A$5:$A$132,0))</f>
        <v/>
      </c>
      <c r="E304" s="40">
        <f>INDEX(Inputs!$J$5:$J$132,MATCH($B304&amp;"|"&amp;$C304,Inputs!$A$5:$A$132,0))</f>
        <v/>
      </c>
      <c r="F304" s="40">
        <f>INDEX(Inputs!$K$5:$K$132,MATCH($B304&amp;"|"&amp;$C304,Inputs!$A$5:$A$132,0))</f>
        <v/>
      </c>
      <c r="G304" s="39" t="n"/>
      <c r="H304" s="5">
        <f>INDEX(Variables!$B$5:$B$105,MATCH($A304,Variables!$A$5:$A$105,0))&amp;IF($C304="",""," | "&amp;INDEX(Mapping!$B$5:$B$26,MATCH($C304,Mapping!$A$5:$A$26,0))&amp;" | "&amp;INDEX(Mapping!$B$30:$B$41,MATCH($B304,Mapping!$A$30:$A$41,0)))</f>
        <v/>
      </c>
      <c r="I304" s="5">
        <f>INDEX(Variables!$C$5:$C$105,MATCH($A304,Variables!$A$5:$A$105,0))</f>
        <v/>
      </c>
      <c r="J304" s="5">
        <f>INDEX(Variables!$E$5:$E$105,MATCH($A304,Variables!$A$5:$A$105,0))</f>
        <v/>
      </c>
      <c r="K304" s="25">
        <f>LOWER(Settings!$C$4)&amp;".mit."&amp;$A304&amp;IF($C304="","","."&amp;$C304&amp;"."&amp;$B304)&amp;IF(INDEX(Variables!$D$5:$D$105,MATCH($A304,Variables!$A$5:$A$105,0))="","","."&amp;INDEX(Variables!$D$5:$D$105,MATCH($A304,Variables!$A$5:$A$105,0)))&amp;"."&amp;K$5</f>
        <v/>
      </c>
      <c r="L304" s="41">
        <f>L$12*$D304*INDEX(L$21:L$28,$E304)*INDEX(L$30:L$46,$F304)*(1-INDEX(L$117:L$133,$F304))</f>
        <v/>
      </c>
      <c r="M304" s="40">
        <f>M$12*$D304*INDEX(M$21:M$28,$E304)*INDEX(M$30:M$46,$F304)*(1-INDEX(M$117:M$133,$F304))</f>
        <v/>
      </c>
      <c r="N304" s="40">
        <f>N$12*$D304*INDEX(N$21:N$28,$E304)*INDEX(N$30:N$46,$F304)*(1-INDEX(N$117:N$133,$F304))</f>
        <v/>
      </c>
      <c r="O304" s="40">
        <f>O$12*$D304*INDEX(O$21:O$28,$E304)*INDEX(O$30:O$46,$F304)*(1-INDEX(O$117:O$133,$F304))</f>
        <v/>
      </c>
      <c r="P304" s="40">
        <f>P$12*$D304*INDEX(P$21:P$28,$E304)*INDEX(P$30:P$46,$F304)*(1-INDEX(P$117:P$133,$F304))</f>
        <v/>
      </c>
      <c r="Q304" s="40">
        <f>Q$12*$D304*INDEX(Q$21:Q$28,$E304)*INDEX(Q$30:Q$46,$F304)*(1-INDEX(Q$117:Q$133,$F304))</f>
        <v/>
      </c>
      <c r="R304" s="40">
        <f>R$12*$D304*INDEX(R$21:R$28,$E304)*INDEX(R$30:R$46,$F304)*(1-INDEX(R$117:R$133,$F304))</f>
        <v/>
      </c>
      <c r="S304" s="40">
        <f>S$12*$D304*INDEX(S$21:S$28,$E304)*INDEX(S$30:S$46,$F304)*(1-INDEX(S$117:S$133,$F304))</f>
        <v/>
      </c>
      <c r="T304" s="40">
        <f>T$12*$D304*INDEX(T$21:T$28,$E304)*INDEX(T$30:T$46,$F304)*(1-INDEX(T$117:T$133,$F304))</f>
        <v/>
      </c>
      <c r="U304" s="40">
        <f>U$12*$D304*INDEX(U$21:U$28,$E304)*INDEX(U$30:U$46,$F304)*(1-INDEX(U$117:U$133,$F304))</f>
        <v/>
      </c>
      <c r="V304" s="40">
        <f>V$12*$D304*INDEX(V$21:V$28,$E304)*INDEX(V$30:V$46,$F304)*(1-INDEX(V$117:V$133,$F304))</f>
        <v/>
      </c>
      <c r="W304" s="40">
        <f>W$12*$D304*INDEX(W$21:W$28,$E304)*INDEX(W$30:W$46,$F304)*(1-INDEX(W$117:W$133,$F304))</f>
        <v/>
      </c>
      <c r="X304" s="40">
        <f>X$12*$D304*INDEX(X$21:X$28,$E304)*INDEX(X$30:X$46,$F304)*(1-INDEX(X$117:X$133,$F304))</f>
        <v/>
      </c>
      <c r="Y304" s="40">
        <f>Y$12*$D304*INDEX(Y$21:Y$28,$E304)*INDEX(Y$30:Y$46,$F304)*(1-INDEX(Y$117:Y$133,$F304))</f>
        <v/>
      </c>
      <c r="Z304" s="40">
        <f>Z$12*$D304*INDEX(Z$21:Z$28,$E304)*INDEX(Z$30:Z$46,$F304)*(1-INDEX(Z$117:Z$133,$F304))</f>
        <v/>
      </c>
      <c r="AA304" s="40">
        <f>AA$12*$D304*INDEX(AA$21:AA$28,$E304)*INDEX(AA$30:AA$46,$F304)*(1-INDEX(AA$117:AA$133,$F304))</f>
        <v/>
      </c>
      <c r="AB304" s="40">
        <f>AB$12*$D304*INDEX(AB$21:AB$28,$E304)*INDEX(AB$30:AB$46,$F304)*(1-INDEX(AB$117:AB$133,$F304))</f>
        <v/>
      </c>
      <c r="AC304" s="40">
        <f>AC$12*$D304*INDEX(AC$21:AC$28,$E304)*INDEX(AC$30:AC$46,$F304)*(1-INDEX(AC$117:AC$133,$F304))</f>
        <v/>
      </c>
      <c r="AD304" s="42">
        <f>CARBONTAX(AD$12,$D304,INDEX(AD$21:AD$28,$E304),INDEX(AD$30:AD$46,$F304),INDEX(AD$117:AD$133,$F304))</f>
        <v/>
      </c>
      <c r="AE304" s="25">
        <f>LOWER(Settings!$C$4)&amp;".mit."&amp;$A304&amp;IF($C304="","","."&amp;$C304&amp;"."&amp;$B304)&amp;IF(INDEX(Variables!$D$5:$D$105,MATCH($A304,Variables!$A$5:$A$105,0))="","","."&amp;INDEX(Variables!$D$5:$D$105,MATCH($A304,Variables!$A$5:$A$105,0)))&amp;"."&amp;AE$5</f>
        <v/>
      </c>
      <c r="AF304" s="41">
        <f>AF$12*$D304*INDEX(AF$21:AF$28,$E304)*INDEX(AF$30:AF$46,$F304)*(1-INDEX(AF$117:AF$133,$F304))</f>
        <v/>
      </c>
      <c r="AG304" s="40">
        <f>AG$12*$D304*INDEX(AG$21:AG$28,$E304)*INDEX(AG$30:AG$46,$F304)*(1-INDEX(AG$117:AG$133,$F304))</f>
        <v/>
      </c>
      <c r="AH304" s="40">
        <f>AH$12*$D304*INDEX(AH$21:AH$28,$E304)*INDEX(AH$30:AH$46,$F304)*(1-INDEX(AH$117:AH$133,$F304))</f>
        <v/>
      </c>
      <c r="AI304" s="40">
        <f>AI$12*$D304*INDEX(AI$21:AI$28,$E304)*INDEX(AI$30:AI$46,$F304)*(1-INDEX(AI$117:AI$133,$F304))</f>
        <v/>
      </c>
      <c r="AJ304" s="40">
        <f>AJ$12*$D304*INDEX(AJ$21:AJ$28,$E304)*INDEX(AJ$30:AJ$46,$F304)*(1-INDEX(AJ$117:AJ$133,$F304))</f>
        <v/>
      </c>
      <c r="AK304" s="40">
        <f>AK$12*$D304*INDEX(AK$21:AK$28,$E304)*INDEX(AK$30:AK$46,$F304)*(1-INDEX(AK$117:AK$133,$F304))</f>
        <v/>
      </c>
      <c r="AL304" s="40">
        <f>AL$12*$D304*INDEX(AL$21:AL$28,$E304)*INDEX(AL$30:AL$46,$F304)*(1-INDEX(AL$117:AL$133,$F304))</f>
        <v/>
      </c>
      <c r="AM304" s="40">
        <f>AM$12*$D304*INDEX(AM$21:AM$28,$E304)*INDEX(AM$30:AM$46,$F304)*(1-INDEX(AM$117:AM$133,$F304))</f>
        <v/>
      </c>
      <c r="AN304" s="40">
        <f>AN$12*$D304*INDEX(AN$21:AN$28,$E304)*INDEX(AN$30:AN$46,$F304)*(1-INDEX(AN$117:AN$133,$F304))</f>
        <v/>
      </c>
      <c r="AO304" s="40">
        <f>AO$12*$D304*INDEX(AO$21:AO$28,$E304)*INDEX(AO$30:AO$46,$F304)*(1-INDEX(AO$117:AO$133,$F304))</f>
        <v/>
      </c>
      <c r="AP304" s="40">
        <f>AP$12*$D304*INDEX(AP$21:AP$28,$E304)*INDEX(AP$30:AP$46,$F304)*(1-INDEX(AP$117:AP$133,$F304))</f>
        <v/>
      </c>
      <c r="AQ304" s="40">
        <f>AQ$12*$D304*INDEX(AQ$21:AQ$28,$E304)*INDEX(AQ$30:AQ$46,$F304)*(1-INDEX(AQ$117:AQ$133,$F304))</f>
        <v/>
      </c>
      <c r="AR304" s="40">
        <f>AR$12*$D304*INDEX(AR$21:AR$28,$E304)*INDEX(AR$30:AR$46,$F304)*(1-INDEX(AR$117:AR$133,$F304))</f>
        <v/>
      </c>
      <c r="AS304" s="40">
        <f>AS$12*$D304*INDEX(AS$21:AS$28,$E304)*INDEX(AS$30:AS$46,$F304)*(1-INDEX(AS$117:AS$133,$F304))</f>
        <v/>
      </c>
      <c r="AT304" s="40">
        <f>AT$12*$D304*INDEX(AT$21:AT$28,$E304)*INDEX(AT$30:AT$46,$F304)*(1-INDEX(AT$117:AT$133,$F304))</f>
        <v/>
      </c>
      <c r="AU304" s="40">
        <f>AU$12*$D304*INDEX(AU$21:AU$28,$E304)*INDEX(AU$30:AU$46,$F304)*(1-INDEX(AU$117:AU$133,$F304))</f>
        <v/>
      </c>
      <c r="AV304" s="40">
        <f>AV$12*$D304*INDEX(AV$21:AV$28,$E304)*INDEX(AV$30:AV$46,$F304)*(1-INDEX(AV$117:AV$133,$F304))</f>
        <v/>
      </c>
      <c r="AW304" s="40">
        <f>AW$12*$D304*INDEX(AW$21:AW$28,$E304)*INDEX(AW$30:AW$46,$F304)*(1-INDEX(AW$117:AW$133,$F304))</f>
        <v/>
      </c>
      <c r="AX304" s="42">
        <f>CARBONTAX(AX$12,$D304,INDEX(AX$21:AX$28,$E304),INDEX(AX$30:AX$46,$F304),INDEX(AX$117:AX$133,$F304))</f>
        <v/>
      </c>
    </row>
    <row r="305" hidden="1" outlineLevel="2">
      <c r="A305" s="5" t="inlineStr">
        <is>
          <t>ctxnew</t>
        </is>
      </c>
      <c r="B305" s="5" t="inlineStr">
        <is>
          <t>nga</t>
        </is>
      </c>
      <c r="C305" s="5" t="inlineStr">
        <is>
          <t>rod</t>
        </is>
      </c>
      <c r="D305" s="40">
        <f>INDEX(Inputs!$T$5:$T$132,MATCH($B305&amp;"|"&amp;$C305,Inputs!$A$5:$A$132,0))</f>
        <v/>
      </c>
      <c r="E305" s="40">
        <f>INDEX(Inputs!$J$5:$J$132,MATCH($B305&amp;"|"&amp;$C305,Inputs!$A$5:$A$132,0))</f>
        <v/>
      </c>
      <c r="F305" s="40">
        <f>INDEX(Inputs!$K$5:$K$132,MATCH($B305&amp;"|"&amp;$C305,Inputs!$A$5:$A$132,0))</f>
        <v/>
      </c>
      <c r="G305" s="39" t="n"/>
      <c r="H305" s="5">
        <f>INDEX(Variables!$B$5:$B$105,MATCH($A305,Variables!$A$5:$A$105,0))&amp;IF($C305="",""," | "&amp;INDEX(Mapping!$B$5:$B$26,MATCH($C305,Mapping!$A$5:$A$26,0))&amp;" | "&amp;INDEX(Mapping!$B$30:$B$41,MATCH($B305,Mapping!$A$30:$A$41,0)))</f>
        <v/>
      </c>
      <c r="I305" s="5">
        <f>INDEX(Variables!$C$5:$C$105,MATCH($A305,Variables!$A$5:$A$105,0))</f>
        <v/>
      </c>
      <c r="J305" s="5">
        <f>INDEX(Variables!$E$5:$E$105,MATCH($A305,Variables!$A$5:$A$105,0))</f>
        <v/>
      </c>
      <c r="K305" s="25">
        <f>LOWER(Settings!$C$4)&amp;".mit."&amp;$A305&amp;IF($C305="","","."&amp;$C305&amp;"."&amp;$B305)&amp;IF(INDEX(Variables!$D$5:$D$105,MATCH($A305,Variables!$A$5:$A$105,0))="","","."&amp;INDEX(Variables!$D$5:$D$105,MATCH($A305,Variables!$A$5:$A$105,0)))&amp;"."&amp;K$5</f>
        <v/>
      </c>
      <c r="L305" s="41">
        <f>L$12*$D305*INDEX(L$21:L$28,$E305)*INDEX(L$30:L$46,$F305)*(1-INDEX(L$117:L$133,$F305))</f>
        <v/>
      </c>
      <c r="M305" s="40">
        <f>M$12*$D305*INDEX(M$21:M$28,$E305)*INDEX(M$30:M$46,$F305)*(1-INDEX(M$117:M$133,$F305))</f>
        <v/>
      </c>
      <c r="N305" s="40">
        <f>N$12*$D305*INDEX(N$21:N$28,$E305)*INDEX(N$30:N$46,$F305)*(1-INDEX(N$117:N$133,$F305))</f>
        <v/>
      </c>
      <c r="O305" s="40">
        <f>O$12*$D305*INDEX(O$21:O$28,$E305)*INDEX(O$30:O$46,$F305)*(1-INDEX(O$117:O$133,$F305))</f>
        <v/>
      </c>
      <c r="P305" s="40">
        <f>P$12*$D305*INDEX(P$21:P$28,$E305)*INDEX(P$30:P$46,$F305)*(1-INDEX(P$117:P$133,$F305))</f>
        <v/>
      </c>
      <c r="Q305" s="40">
        <f>Q$12*$D305*INDEX(Q$21:Q$28,$E305)*INDEX(Q$30:Q$46,$F305)*(1-INDEX(Q$117:Q$133,$F305))</f>
        <v/>
      </c>
      <c r="R305" s="40">
        <f>R$12*$D305*INDEX(R$21:R$28,$E305)*INDEX(R$30:R$46,$F305)*(1-INDEX(R$117:R$133,$F305))</f>
        <v/>
      </c>
      <c r="S305" s="40">
        <f>S$12*$D305*INDEX(S$21:S$28,$E305)*INDEX(S$30:S$46,$F305)*(1-INDEX(S$117:S$133,$F305))</f>
        <v/>
      </c>
      <c r="T305" s="40">
        <f>T$12*$D305*INDEX(T$21:T$28,$E305)*INDEX(T$30:T$46,$F305)*(1-INDEX(T$117:T$133,$F305))</f>
        <v/>
      </c>
      <c r="U305" s="40">
        <f>U$12*$D305*INDEX(U$21:U$28,$E305)*INDEX(U$30:U$46,$F305)*(1-INDEX(U$117:U$133,$F305))</f>
        <v/>
      </c>
      <c r="V305" s="40">
        <f>V$12*$D305*INDEX(V$21:V$28,$E305)*INDEX(V$30:V$46,$F305)*(1-INDEX(V$117:V$133,$F305))</f>
        <v/>
      </c>
      <c r="W305" s="40">
        <f>W$12*$D305*INDEX(W$21:W$28,$E305)*INDEX(W$30:W$46,$F305)*(1-INDEX(W$117:W$133,$F305))</f>
        <v/>
      </c>
      <c r="X305" s="40">
        <f>X$12*$D305*INDEX(X$21:X$28,$E305)*INDEX(X$30:X$46,$F305)*(1-INDEX(X$117:X$133,$F305))</f>
        <v/>
      </c>
      <c r="Y305" s="40">
        <f>Y$12*$D305*INDEX(Y$21:Y$28,$E305)*INDEX(Y$30:Y$46,$F305)*(1-INDEX(Y$117:Y$133,$F305))</f>
        <v/>
      </c>
      <c r="Z305" s="40">
        <f>Z$12*$D305*INDEX(Z$21:Z$28,$E305)*INDEX(Z$30:Z$46,$F305)*(1-INDEX(Z$117:Z$133,$F305))</f>
        <v/>
      </c>
      <c r="AA305" s="40">
        <f>AA$12*$D305*INDEX(AA$21:AA$28,$E305)*INDEX(AA$30:AA$46,$F305)*(1-INDEX(AA$117:AA$133,$F305))</f>
        <v/>
      </c>
      <c r="AB305" s="40">
        <f>AB$12*$D305*INDEX(AB$21:AB$28,$E305)*INDEX(AB$30:AB$46,$F305)*(1-INDEX(AB$117:AB$133,$F305))</f>
        <v/>
      </c>
      <c r="AC305" s="40">
        <f>AC$12*$D305*INDEX(AC$21:AC$28,$E305)*INDEX(AC$30:AC$46,$F305)*(1-INDEX(AC$117:AC$133,$F305))</f>
        <v/>
      </c>
      <c r="AD305" s="42">
        <f>CARBONTAX(AD$12,$D305,INDEX(AD$21:AD$28,$E305),INDEX(AD$30:AD$46,$F305),INDEX(AD$117:AD$133,$F305))</f>
        <v/>
      </c>
      <c r="AE305" s="25">
        <f>LOWER(Settings!$C$4)&amp;".mit."&amp;$A305&amp;IF($C305="","","."&amp;$C305&amp;"."&amp;$B305)&amp;IF(INDEX(Variables!$D$5:$D$105,MATCH($A305,Variables!$A$5:$A$105,0))="","","."&amp;INDEX(Variables!$D$5:$D$105,MATCH($A305,Variables!$A$5:$A$105,0)))&amp;"."&amp;AE$5</f>
        <v/>
      </c>
      <c r="AF305" s="41">
        <f>AF$12*$D305*INDEX(AF$21:AF$28,$E305)*INDEX(AF$30:AF$46,$F305)*(1-INDEX(AF$117:AF$133,$F305))</f>
        <v/>
      </c>
      <c r="AG305" s="40">
        <f>AG$12*$D305*INDEX(AG$21:AG$28,$E305)*INDEX(AG$30:AG$46,$F305)*(1-INDEX(AG$117:AG$133,$F305))</f>
        <v/>
      </c>
      <c r="AH305" s="40">
        <f>AH$12*$D305*INDEX(AH$21:AH$28,$E305)*INDEX(AH$30:AH$46,$F305)*(1-INDEX(AH$117:AH$133,$F305))</f>
        <v/>
      </c>
      <c r="AI305" s="40">
        <f>AI$12*$D305*INDEX(AI$21:AI$28,$E305)*INDEX(AI$30:AI$46,$F305)*(1-INDEX(AI$117:AI$133,$F305))</f>
        <v/>
      </c>
      <c r="AJ305" s="40">
        <f>AJ$12*$D305*INDEX(AJ$21:AJ$28,$E305)*INDEX(AJ$30:AJ$46,$F305)*(1-INDEX(AJ$117:AJ$133,$F305))</f>
        <v/>
      </c>
      <c r="AK305" s="40">
        <f>AK$12*$D305*INDEX(AK$21:AK$28,$E305)*INDEX(AK$30:AK$46,$F305)*(1-INDEX(AK$117:AK$133,$F305))</f>
        <v/>
      </c>
      <c r="AL305" s="40">
        <f>AL$12*$D305*INDEX(AL$21:AL$28,$E305)*INDEX(AL$30:AL$46,$F305)*(1-INDEX(AL$117:AL$133,$F305))</f>
        <v/>
      </c>
      <c r="AM305" s="40">
        <f>AM$12*$D305*INDEX(AM$21:AM$28,$E305)*INDEX(AM$30:AM$46,$F305)*(1-INDEX(AM$117:AM$133,$F305))</f>
        <v/>
      </c>
      <c r="AN305" s="40">
        <f>AN$12*$D305*INDEX(AN$21:AN$28,$E305)*INDEX(AN$30:AN$46,$F305)*(1-INDEX(AN$117:AN$133,$F305))</f>
        <v/>
      </c>
      <c r="AO305" s="40">
        <f>AO$12*$D305*INDEX(AO$21:AO$28,$E305)*INDEX(AO$30:AO$46,$F305)*(1-INDEX(AO$117:AO$133,$F305))</f>
        <v/>
      </c>
      <c r="AP305" s="40">
        <f>AP$12*$D305*INDEX(AP$21:AP$28,$E305)*INDEX(AP$30:AP$46,$F305)*(1-INDEX(AP$117:AP$133,$F305))</f>
        <v/>
      </c>
      <c r="AQ305" s="40">
        <f>AQ$12*$D305*INDEX(AQ$21:AQ$28,$E305)*INDEX(AQ$30:AQ$46,$F305)*(1-INDEX(AQ$117:AQ$133,$F305))</f>
        <v/>
      </c>
      <c r="AR305" s="40">
        <f>AR$12*$D305*INDEX(AR$21:AR$28,$E305)*INDEX(AR$30:AR$46,$F305)*(1-INDEX(AR$117:AR$133,$F305))</f>
        <v/>
      </c>
      <c r="AS305" s="40">
        <f>AS$12*$D305*INDEX(AS$21:AS$28,$E305)*INDEX(AS$30:AS$46,$F305)*(1-INDEX(AS$117:AS$133,$F305))</f>
        <v/>
      </c>
      <c r="AT305" s="40">
        <f>AT$12*$D305*INDEX(AT$21:AT$28,$E305)*INDEX(AT$30:AT$46,$F305)*(1-INDEX(AT$117:AT$133,$F305))</f>
        <v/>
      </c>
      <c r="AU305" s="40">
        <f>AU$12*$D305*INDEX(AU$21:AU$28,$E305)*INDEX(AU$30:AU$46,$F305)*(1-INDEX(AU$117:AU$133,$F305))</f>
        <v/>
      </c>
      <c r="AV305" s="40">
        <f>AV$12*$D305*INDEX(AV$21:AV$28,$E305)*INDEX(AV$30:AV$46,$F305)*(1-INDEX(AV$117:AV$133,$F305))</f>
        <v/>
      </c>
      <c r="AW305" s="40">
        <f>AW$12*$D305*INDEX(AW$21:AW$28,$E305)*INDEX(AW$30:AW$46,$F305)*(1-INDEX(AW$117:AW$133,$F305))</f>
        <v/>
      </c>
      <c r="AX305" s="42">
        <f>CARBONTAX(AX$12,$D305,INDEX(AX$21:AX$28,$E305),INDEX(AX$30:AX$46,$F305),INDEX(AX$117:AX$133,$F305))</f>
        <v/>
      </c>
    </row>
    <row r="306" hidden="1" outlineLevel="2">
      <c r="A306" s="5" t="inlineStr">
        <is>
          <t>ctxnew</t>
        </is>
      </c>
      <c r="B306" s="5" t="inlineStr">
        <is>
          <t>gso</t>
        </is>
      </c>
      <c r="C306" s="5" t="inlineStr">
        <is>
          <t>rod</t>
        </is>
      </c>
      <c r="D306" s="40">
        <f>INDEX(Inputs!$T$5:$T$132,MATCH($B306&amp;"|"&amp;$C306,Inputs!$A$5:$A$132,0))</f>
        <v/>
      </c>
      <c r="E306" s="40">
        <f>INDEX(Inputs!$J$5:$J$132,MATCH($B306&amp;"|"&amp;$C306,Inputs!$A$5:$A$132,0))</f>
        <v/>
      </c>
      <c r="F306" s="40">
        <f>INDEX(Inputs!$K$5:$K$132,MATCH($B306&amp;"|"&amp;$C306,Inputs!$A$5:$A$132,0))</f>
        <v/>
      </c>
      <c r="G306" s="39" t="n"/>
      <c r="H306" s="5">
        <f>INDEX(Variables!$B$5:$B$105,MATCH($A306,Variables!$A$5:$A$105,0))&amp;IF($C306="",""," | "&amp;INDEX(Mapping!$B$5:$B$26,MATCH($C306,Mapping!$A$5:$A$26,0))&amp;" | "&amp;INDEX(Mapping!$B$30:$B$41,MATCH($B306,Mapping!$A$30:$A$41,0)))</f>
        <v/>
      </c>
      <c r="I306" s="5">
        <f>INDEX(Variables!$C$5:$C$105,MATCH($A306,Variables!$A$5:$A$105,0))</f>
        <v/>
      </c>
      <c r="J306" s="5">
        <f>INDEX(Variables!$E$5:$E$105,MATCH($A306,Variables!$A$5:$A$105,0))</f>
        <v/>
      </c>
      <c r="K306" s="25">
        <f>LOWER(Settings!$C$4)&amp;".mit."&amp;$A306&amp;IF($C306="","","."&amp;$C306&amp;"."&amp;$B306)&amp;IF(INDEX(Variables!$D$5:$D$105,MATCH($A306,Variables!$A$5:$A$105,0))="","","."&amp;INDEX(Variables!$D$5:$D$105,MATCH($A306,Variables!$A$5:$A$105,0)))&amp;"."&amp;K$5</f>
        <v/>
      </c>
      <c r="L306" s="41">
        <f>L$12*$D306*INDEX(L$21:L$28,$E306)*INDEX(L$30:L$46,$F306)*(1-INDEX(L$117:L$133,$F306))</f>
        <v/>
      </c>
      <c r="M306" s="40">
        <f>M$12*$D306*INDEX(M$21:M$28,$E306)*INDEX(M$30:M$46,$F306)*(1-INDEX(M$117:M$133,$F306))</f>
        <v/>
      </c>
      <c r="N306" s="40">
        <f>N$12*$D306*INDEX(N$21:N$28,$E306)*INDEX(N$30:N$46,$F306)*(1-INDEX(N$117:N$133,$F306))</f>
        <v/>
      </c>
      <c r="O306" s="40">
        <f>O$12*$D306*INDEX(O$21:O$28,$E306)*INDEX(O$30:O$46,$F306)*(1-INDEX(O$117:O$133,$F306))</f>
        <v/>
      </c>
      <c r="P306" s="40">
        <f>P$12*$D306*INDEX(P$21:P$28,$E306)*INDEX(P$30:P$46,$F306)*(1-INDEX(P$117:P$133,$F306))</f>
        <v/>
      </c>
      <c r="Q306" s="40">
        <f>Q$12*$D306*INDEX(Q$21:Q$28,$E306)*INDEX(Q$30:Q$46,$F306)*(1-INDEX(Q$117:Q$133,$F306))</f>
        <v/>
      </c>
      <c r="R306" s="40">
        <f>R$12*$D306*INDEX(R$21:R$28,$E306)*INDEX(R$30:R$46,$F306)*(1-INDEX(R$117:R$133,$F306))</f>
        <v/>
      </c>
      <c r="S306" s="40">
        <f>S$12*$D306*INDEX(S$21:S$28,$E306)*INDEX(S$30:S$46,$F306)*(1-INDEX(S$117:S$133,$F306))</f>
        <v/>
      </c>
      <c r="T306" s="40">
        <f>T$12*$D306*INDEX(T$21:T$28,$E306)*INDEX(T$30:T$46,$F306)*(1-INDEX(T$117:T$133,$F306))</f>
        <v/>
      </c>
      <c r="U306" s="40">
        <f>U$12*$D306*INDEX(U$21:U$28,$E306)*INDEX(U$30:U$46,$F306)*(1-INDEX(U$117:U$133,$F306))</f>
        <v/>
      </c>
      <c r="V306" s="40">
        <f>V$12*$D306*INDEX(V$21:V$28,$E306)*INDEX(V$30:V$46,$F306)*(1-INDEX(V$117:V$133,$F306))</f>
        <v/>
      </c>
      <c r="W306" s="40">
        <f>W$12*$D306*INDEX(W$21:W$28,$E306)*INDEX(W$30:W$46,$F306)*(1-INDEX(W$117:W$133,$F306))</f>
        <v/>
      </c>
      <c r="X306" s="40">
        <f>X$12*$D306*INDEX(X$21:X$28,$E306)*INDEX(X$30:X$46,$F306)*(1-INDEX(X$117:X$133,$F306))</f>
        <v/>
      </c>
      <c r="Y306" s="40">
        <f>Y$12*$D306*INDEX(Y$21:Y$28,$E306)*INDEX(Y$30:Y$46,$F306)*(1-INDEX(Y$117:Y$133,$F306))</f>
        <v/>
      </c>
      <c r="Z306" s="40">
        <f>Z$12*$D306*INDEX(Z$21:Z$28,$E306)*INDEX(Z$30:Z$46,$F306)*(1-INDEX(Z$117:Z$133,$F306))</f>
        <v/>
      </c>
      <c r="AA306" s="40">
        <f>AA$12*$D306*INDEX(AA$21:AA$28,$E306)*INDEX(AA$30:AA$46,$F306)*(1-INDEX(AA$117:AA$133,$F306))</f>
        <v/>
      </c>
      <c r="AB306" s="40">
        <f>AB$12*$D306*INDEX(AB$21:AB$28,$E306)*INDEX(AB$30:AB$46,$F306)*(1-INDEX(AB$117:AB$133,$F306))</f>
        <v/>
      </c>
      <c r="AC306" s="40">
        <f>AC$12*$D306*INDEX(AC$21:AC$28,$E306)*INDEX(AC$30:AC$46,$F306)*(1-INDEX(AC$117:AC$133,$F306))</f>
        <v/>
      </c>
      <c r="AD306" s="42">
        <f>CARBONTAX(AD$12,$D306,INDEX(AD$21:AD$28,$E306),INDEX(AD$30:AD$46,$F306),INDEX(AD$117:AD$133,$F306))</f>
        <v/>
      </c>
      <c r="AE306" s="25">
        <f>LOWER(Settings!$C$4)&amp;".mit."&amp;$A306&amp;IF($C306="","","."&amp;$C306&amp;"."&amp;$B306)&amp;IF(INDEX(Variables!$D$5:$D$105,MATCH($A306,Variables!$A$5:$A$105,0))="","","."&amp;INDEX(Variables!$D$5:$D$105,MATCH($A306,Variables!$A$5:$A$105,0)))&amp;"."&amp;AE$5</f>
        <v/>
      </c>
      <c r="AF306" s="41">
        <f>AF$12*$D306*INDEX(AF$21:AF$28,$E306)*INDEX(AF$30:AF$46,$F306)*(1-INDEX(AF$117:AF$133,$F306))</f>
        <v/>
      </c>
      <c r="AG306" s="40">
        <f>AG$12*$D306*INDEX(AG$21:AG$28,$E306)*INDEX(AG$30:AG$46,$F306)*(1-INDEX(AG$117:AG$133,$F306))</f>
        <v/>
      </c>
      <c r="AH306" s="40">
        <f>AH$12*$D306*INDEX(AH$21:AH$28,$E306)*INDEX(AH$30:AH$46,$F306)*(1-INDEX(AH$117:AH$133,$F306))</f>
        <v/>
      </c>
      <c r="AI306" s="40">
        <f>AI$12*$D306*INDEX(AI$21:AI$28,$E306)*INDEX(AI$30:AI$46,$F306)*(1-INDEX(AI$117:AI$133,$F306))</f>
        <v/>
      </c>
      <c r="AJ306" s="40">
        <f>AJ$12*$D306*INDEX(AJ$21:AJ$28,$E306)*INDEX(AJ$30:AJ$46,$F306)*(1-INDEX(AJ$117:AJ$133,$F306))</f>
        <v/>
      </c>
      <c r="AK306" s="40">
        <f>AK$12*$D306*INDEX(AK$21:AK$28,$E306)*INDEX(AK$30:AK$46,$F306)*(1-INDEX(AK$117:AK$133,$F306))</f>
        <v/>
      </c>
      <c r="AL306" s="40">
        <f>AL$12*$D306*INDEX(AL$21:AL$28,$E306)*INDEX(AL$30:AL$46,$F306)*(1-INDEX(AL$117:AL$133,$F306))</f>
        <v/>
      </c>
      <c r="AM306" s="40">
        <f>AM$12*$D306*INDEX(AM$21:AM$28,$E306)*INDEX(AM$30:AM$46,$F306)*(1-INDEX(AM$117:AM$133,$F306))</f>
        <v/>
      </c>
      <c r="AN306" s="40">
        <f>AN$12*$D306*INDEX(AN$21:AN$28,$E306)*INDEX(AN$30:AN$46,$F306)*(1-INDEX(AN$117:AN$133,$F306))</f>
        <v/>
      </c>
      <c r="AO306" s="40">
        <f>AO$12*$D306*INDEX(AO$21:AO$28,$E306)*INDEX(AO$30:AO$46,$F306)*(1-INDEX(AO$117:AO$133,$F306))</f>
        <v/>
      </c>
      <c r="AP306" s="40">
        <f>AP$12*$D306*INDEX(AP$21:AP$28,$E306)*INDEX(AP$30:AP$46,$F306)*(1-INDEX(AP$117:AP$133,$F306))</f>
        <v/>
      </c>
      <c r="AQ306" s="40">
        <f>AQ$12*$D306*INDEX(AQ$21:AQ$28,$E306)*INDEX(AQ$30:AQ$46,$F306)*(1-INDEX(AQ$117:AQ$133,$F306))</f>
        <v/>
      </c>
      <c r="AR306" s="40">
        <f>AR$12*$D306*INDEX(AR$21:AR$28,$E306)*INDEX(AR$30:AR$46,$F306)*(1-INDEX(AR$117:AR$133,$F306))</f>
        <v/>
      </c>
      <c r="AS306" s="40">
        <f>AS$12*$D306*INDEX(AS$21:AS$28,$E306)*INDEX(AS$30:AS$46,$F306)*(1-INDEX(AS$117:AS$133,$F306))</f>
        <v/>
      </c>
      <c r="AT306" s="40">
        <f>AT$12*$D306*INDEX(AT$21:AT$28,$E306)*INDEX(AT$30:AT$46,$F306)*(1-INDEX(AT$117:AT$133,$F306))</f>
        <v/>
      </c>
      <c r="AU306" s="40">
        <f>AU$12*$D306*INDEX(AU$21:AU$28,$E306)*INDEX(AU$30:AU$46,$F306)*(1-INDEX(AU$117:AU$133,$F306))</f>
        <v/>
      </c>
      <c r="AV306" s="40">
        <f>AV$12*$D306*INDEX(AV$21:AV$28,$E306)*INDEX(AV$30:AV$46,$F306)*(1-INDEX(AV$117:AV$133,$F306))</f>
        <v/>
      </c>
      <c r="AW306" s="40">
        <f>AW$12*$D306*INDEX(AW$21:AW$28,$E306)*INDEX(AW$30:AW$46,$F306)*(1-INDEX(AW$117:AW$133,$F306))</f>
        <v/>
      </c>
      <c r="AX306" s="42">
        <f>CARBONTAX(AX$12,$D306,INDEX(AX$21:AX$28,$E306),INDEX(AX$30:AX$46,$F306),INDEX(AX$117:AX$133,$F306))</f>
        <v/>
      </c>
    </row>
    <row r="307" hidden="1" outlineLevel="2">
      <c r="A307" s="5" t="inlineStr">
        <is>
          <t>ctxnew</t>
        </is>
      </c>
      <c r="B307" s="5" t="inlineStr">
        <is>
          <t>die</t>
        </is>
      </c>
      <c r="C307" s="5" t="inlineStr">
        <is>
          <t>rod</t>
        </is>
      </c>
      <c r="D307" s="40">
        <f>INDEX(Inputs!$T$5:$T$132,MATCH($B307&amp;"|"&amp;$C307,Inputs!$A$5:$A$132,0))</f>
        <v/>
      </c>
      <c r="E307" s="40">
        <f>INDEX(Inputs!$J$5:$J$132,MATCH($B307&amp;"|"&amp;$C307,Inputs!$A$5:$A$132,0))</f>
        <v/>
      </c>
      <c r="F307" s="40">
        <f>INDEX(Inputs!$K$5:$K$132,MATCH($B307&amp;"|"&amp;$C307,Inputs!$A$5:$A$132,0))</f>
        <v/>
      </c>
      <c r="G307" s="39" t="n"/>
      <c r="H307" s="5">
        <f>INDEX(Variables!$B$5:$B$105,MATCH($A307,Variables!$A$5:$A$105,0))&amp;IF($C307="",""," | "&amp;INDEX(Mapping!$B$5:$B$26,MATCH($C307,Mapping!$A$5:$A$26,0))&amp;" | "&amp;INDEX(Mapping!$B$30:$B$41,MATCH($B307,Mapping!$A$30:$A$41,0)))</f>
        <v/>
      </c>
      <c r="I307" s="5">
        <f>INDEX(Variables!$C$5:$C$105,MATCH($A307,Variables!$A$5:$A$105,0))</f>
        <v/>
      </c>
      <c r="J307" s="5">
        <f>INDEX(Variables!$E$5:$E$105,MATCH($A307,Variables!$A$5:$A$105,0))</f>
        <v/>
      </c>
      <c r="K307" s="25">
        <f>LOWER(Settings!$C$4)&amp;".mit."&amp;$A307&amp;IF($C307="","","."&amp;$C307&amp;"."&amp;$B307)&amp;IF(INDEX(Variables!$D$5:$D$105,MATCH($A307,Variables!$A$5:$A$105,0))="","","."&amp;INDEX(Variables!$D$5:$D$105,MATCH($A307,Variables!$A$5:$A$105,0)))&amp;"."&amp;K$5</f>
        <v/>
      </c>
      <c r="L307" s="41">
        <f>L$12*$D307*INDEX(L$21:L$28,$E307)*INDEX(L$30:L$46,$F307)*(1-INDEX(L$117:L$133,$F307))</f>
        <v/>
      </c>
      <c r="M307" s="40">
        <f>M$12*$D307*INDEX(M$21:M$28,$E307)*INDEX(M$30:M$46,$F307)*(1-INDEX(M$117:M$133,$F307))</f>
        <v/>
      </c>
      <c r="N307" s="40">
        <f>N$12*$D307*INDEX(N$21:N$28,$E307)*INDEX(N$30:N$46,$F307)*(1-INDEX(N$117:N$133,$F307))</f>
        <v/>
      </c>
      <c r="O307" s="40">
        <f>O$12*$D307*INDEX(O$21:O$28,$E307)*INDEX(O$30:O$46,$F307)*(1-INDEX(O$117:O$133,$F307))</f>
        <v/>
      </c>
      <c r="P307" s="40">
        <f>P$12*$D307*INDEX(P$21:P$28,$E307)*INDEX(P$30:P$46,$F307)*(1-INDEX(P$117:P$133,$F307))</f>
        <v/>
      </c>
      <c r="Q307" s="40">
        <f>Q$12*$D307*INDEX(Q$21:Q$28,$E307)*INDEX(Q$30:Q$46,$F307)*(1-INDEX(Q$117:Q$133,$F307))</f>
        <v/>
      </c>
      <c r="R307" s="40">
        <f>R$12*$D307*INDEX(R$21:R$28,$E307)*INDEX(R$30:R$46,$F307)*(1-INDEX(R$117:R$133,$F307))</f>
        <v/>
      </c>
      <c r="S307" s="40">
        <f>S$12*$D307*INDEX(S$21:S$28,$E307)*INDEX(S$30:S$46,$F307)*(1-INDEX(S$117:S$133,$F307))</f>
        <v/>
      </c>
      <c r="T307" s="40">
        <f>T$12*$D307*INDEX(T$21:T$28,$E307)*INDEX(T$30:T$46,$F307)*(1-INDEX(T$117:T$133,$F307))</f>
        <v/>
      </c>
      <c r="U307" s="40">
        <f>U$12*$D307*INDEX(U$21:U$28,$E307)*INDEX(U$30:U$46,$F307)*(1-INDEX(U$117:U$133,$F307))</f>
        <v/>
      </c>
      <c r="V307" s="40">
        <f>V$12*$D307*INDEX(V$21:V$28,$E307)*INDEX(V$30:V$46,$F307)*(1-INDEX(V$117:V$133,$F307))</f>
        <v/>
      </c>
      <c r="W307" s="40">
        <f>W$12*$D307*INDEX(W$21:W$28,$E307)*INDEX(W$30:W$46,$F307)*(1-INDEX(W$117:W$133,$F307))</f>
        <v/>
      </c>
      <c r="X307" s="40">
        <f>X$12*$D307*INDEX(X$21:X$28,$E307)*INDEX(X$30:X$46,$F307)*(1-INDEX(X$117:X$133,$F307))</f>
        <v/>
      </c>
      <c r="Y307" s="40">
        <f>Y$12*$D307*INDEX(Y$21:Y$28,$E307)*INDEX(Y$30:Y$46,$F307)*(1-INDEX(Y$117:Y$133,$F307))</f>
        <v/>
      </c>
      <c r="Z307" s="40">
        <f>Z$12*$D307*INDEX(Z$21:Z$28,$E307)*INDEX(Z$30:Z$46,$F307)*(1-INDEX(Z$117:Z$133,$F307))</f>
        <v/>
      </c>
      <c r="AA307" s="40">
        <f>AA$12*$D307*INDEX(AA$21:AA$28,$E307)*INDEX(AA$30:AA$46,$F307)*(1-INDEX(AA$117:AA$133,$F307))</f>
        <v/>
      </c>
      <c r="AB307" s="40">
        <f>AB$12*$D307*INDEX(AB$21:AB$28,$E307)*INDEX(AB$30:AB$46,$F307)*(1-INDEX(AB$117:AB$133,$F307))</f>
        <v/>
      </c>
      <c r="AC307" s="40">
        <f>AC$12*$D307*INDEX(AC$21:AC$28,$E307)*INDEX(AC$30:AC$46,$F307)*(1-INDEX(AC$117:AC$133,$F307))</f>
        <v/>
      </c>
      <c r="AD307" s="42">
        <f>CARBONTAX(AD$12,$D307,INDEX(AD$21:AD$28,$E307),INDEX(AD$30:AD$46,$F307),INDEX(AD$117:AD$133,$F307))</f>
        <v/>
      </c>
      <c r="AE307" s="25">
        <f>LOWER(Settings!$C$4)&amp;".mit."&amp;$A307&amp;IF($C307="","","."&amp;$C307&amp;"."&amp;$B307)&amp;IF(INDEX(Variables!$D$5:$D$105,MATCH($A307,Variables!$A$5:$A$105,0))="","","."&amp;INDEX(Variables!$D$5:$D$105,MATCH($A307,Variables!$A$5:$A$105,0)))&amp;"."&amp;AE$5</f>
        <v/>
      </c>
      <c r="AF307" s="41">
        <f>AF$12*$D307*INDEX(AF$21:AF$28,$E307)*INDEX(AF$30:AF$46,$F307)*(1-INDEX(AF$117:AF$133,$F307))</f>
        <v/>
      </c>
      <c r="AG307" s="40">
        <f>AG$12*$D307*INDEX(AG$21:AG$28,$E307)*INDEX(AG$30:AG$46,$F307)*(1-INDEX(AG$117:AG$133,$F307))</f>
        <v/>
      </c>
      <c r="AH307" s="40">
        <f>AH$12*$D307*INDEX(AH$21:AH$28,$E307)*INDEX(AH$30:AH$46,$F307)*(1-INDEX(AH$117:AH$133,$F307))</f>
        <v/>
      </c>
      <c r="AI307" s="40">
        <f>AI$12*$D307*INDEX(AI$21:AI$28,$E307)*INDEX(AI$30:AI$46,$F307)*(1-INDEX(AI$117:AI$133,$F307))</f>
        <v/>
      </c>
      <c r="AJ307" s="40">
        <f>AJ$12*$D307*INDEX(AJ$21:AJ$28,$E307)*INDEX(AJ$30:AJ$46,$F307)*(1-INDEX(AJ$117:AJ$133,$F307))</f>
        <v/>
      </c>
      <c r="AK307" s="40">
        <f>AK$12*$D307*INDEX(AK$21:AK$28,$E307)*INDEX(AK$30:AK$46,$F307)*(1-INDEX(AK$117:AK$133,$F307))</f>
        <v/>
      </c>
      <c r="AL307" s="40">
        <f>AL$12*$D307*INDEX(AL$21:AL$28,$E307)*INDEX(AL$30:AL$46,$F307)*(1-INDEX(AL$117:AL$133,$F307))</f>
        <v/>
      </c>
      <c r="AM307" s="40">
        <f>AM$12*$D307*INDEX(AM$21:AM$28,$E307)*INDEX(AM$30:AM$46,$F307)*(1-INDEX(AM$117:AM$133,$F307))</f>
        <v/>
      </c>
      <c r="AN307" s="40">
        <f>AN$12*$D307*INDEX(AN$21:AN$28,$E307)*INDEX(AN$30:AN$46,$F307)*(1-INDEX(AN$117:AN$133,$F307))</f>
        <v/>
      </c>
      <c r="AO307" s="40">
        <f>AO$12*$D307*INDEX(AO$21:AO$28,$E307)*INDEX(AO$30:AO$46,$F307)*(1-INDEX(AO$117:AO$133,$F307))</f>
        <v/>
      </c>
      <c r="AP307" s="40">
        <f>AP$12*$D307*INDEX(AP$21:AP$28,$E307)*INDEX(AP$30:AP$46,$F307)*(1-INDEX(AP$117:AP$133,$F307))</f>
        <v/>
      </c>
      <c r="AQ307" s="40">
        <f>AQ$12*$D307*INDEX(AQ$21:AQ$28,$E307)*INDEX(AQ$30:AQ$46,$F307)*(1-INDEX(AQ$117:AQ$133,$F307))</f>
        <v/>
      </c>
      <c r="AR307" s="40">
        <f>AR$12*$D307*INDEX(AR$21:AR$28,$E307)*INDEX(AR$30:AR$46,$F307)*(1-INDEX(AR$117:AR$133,$F307))</f>
        <v/>
      </c>
      <c r="AS307" s="40">
        <f>AS$12*$D307*INDEX(AS$21:AS$28,$E307)*INDEX(AS$30:AS$46,$F307)*(1-INDEX(AS$117:AS$133,$F307))</f>
        <v/>
      </c>
      <c r="AT307" s="40">
        <f>AT$12*$D307*INDEX(AT$21:AT$28,$E307)*INDEX(AT$30:AT$46,$F307)*(1-INDEX(AT$117:AT$133,$F307))</f>
        <v/>
      </c>
      <c r="AU307" s="40">
        <f>AU$12*$D307*INDEX(AU$21:AU$28,$E307)*INDEX(AU$30:AU$46,$F307)*(1-INDEX(AU$117:AU$133,$F307))</f>
        <v/>
      </c>
      <c r="AV307" s="40">
        <f>AV$12*$D307*INDEX(AV$21:AV$28,$E307)*INDEX(AV$30:AV$46,$F307)*(1-INDEX(AV$117:AV$133,$F307))</f>
        <v/>
      </c>
      <c r="AW307" s="40">
        <f>AW$12*$D307*INDEX(AW$21:AW$28,$E307)*INDEX(AW$30:AW$46,$F307)*(1-INDEX(AW$117:AW$133,$F307))</f>
        <v/>
      </c>
      <c r="AX307" s="42">
        <f>CARBONTAX(AX$12,$D307,INDEX(AX$21:AX$28,$E307),INDEX(AX$30:AX$46,$F307),INDEX(AX$117:AX$133,$F307))</f>
        <v/>
      </c>
    </row>
    <row r="308" hidden="1" outlineLevel="2">
      <c r="A308" s="5" t="inlineStr">
        <is>
          <t>ctxnew</t>
        </is>
      </c>
      <c r="B308" s="5" t="inlineStr">
        <is>
          <t>lpg</t>
        </is>
      </c>
      <c r="C308" s="5" t="inlineStr">
        <is>
          <t>rod</t>
        </is>
      </c>
      <c r="D308" s="40">
        <f>INDEX(Inputs!$T$5:$T$132,MATCH($B308&amp;"|"&amp;$C308,Inputs!$A$5:$A$132,0))</f>
        <v/>
      </c>
      <c r="E308" s="40">
        <f>INDEX(Inputs!$J$5:$J$132,MATCH($B308&amp;"|"&amp;$C308,Inputs!$A$5:$A$132,0))</f>
        <v/>
      </c>
      <c r="F308" s="40">
        <f>INDEX(Inputs!$K$5:$K$132,MATCH($B308&amp;"|"&amp;$C308,Inputs!$A$5:$A$132,0))</f>
        <v/>
      </c>
      <c r="G308" s="39" t="n"/>
      <c r="H308" s="5">
        <f>INDEX(Variables!$B$5:$B$105,MATCH($A308,Variables!$A$5:$A$105,0))&amp;IF($C308="",""," | "&amp;INDEX(Mapping!$B$5:$B$26,MATCH($C308,Mapping!$A$5:$A$26,0))&amp;" | "&amp;INDEX(Mapping!$B$30:$B$41,MATCH($B308,Mapping!$A$30:$A$41,0)))</f>
        <v/>
      </c>
      <c r="I308" s="5">
        <f>INDEX(Variables!$C$5:$C$105,MATCH($A308,Variables!$A$5:$A$105,0))</f>
        <v/>
      </c>
      <c r="J308" s="5">
        <f>INDEX(Variables!$E$5:$E$105,MATCH($A308,Variables!$A$5:$A$105,0))</f>
        <v/>
      </c>
      <c r="K308" s="25">
        <f>LOWER(Settings!$C$4)&amp;".mit."&amp;$A308&amp;IF($C308="","","."&amp;$C308&amp;"."&amp;$B308)&amp;IF(INDEX(Variables!$D$5:$D$105,MATCH($A308,Variables!$A$5:$A$105,0))="","","."&amp;INDEX(Variables!$D$5:$D$105,MATCH($A308,Variables!$A$5:$A$105,0)))&amp;"."&amp;K$5</f>
        <v/>
      </c>
      <c r="L308" s="41">
        <f>L$12*$D308*INDEX(L$21:L$28,$E308)*INDEX(L$30:L$46,$F308)*(1-INDEX(L$117:L$133,$F308))</f>
        <v/>
      </c>
      <c r="M308" s="40">
        <f>M$12*$D308*INDEX(M$21:M$28,$E308)*INDEX(M$30:M$46,$F308)*(1-INDEX(M$117:M$133,$F308))</f>
        <v/>
      </c>
      <c r="N308" s="40">
        <f>N$12*$D308*INDEX(N$21:N$28,$E308)*INDEX(N$30:N$46,$F308)*(1-INDEX(N$117:N$133,$F308))</f>
        <v/>
      </c>
      <c r="O308" s="40">
        <f>O$12*$D308*INDEX(O$21:O$28,$E308)*INDEX(O$30:O$46,$F308)*(1-INDEX(O$117:O$133,$F308))</f>
        <v/>
      </c>
      <c r="P308" s="40">
        <f>P$12*$D308*INDEX(P$21:P$28,$E308)*INDEX(P$30:P$46,$F308)*(1-INDEX(P$117:P$133,$F308))</f>
        <v/>
      </c>
      <c r="Q308" s="40">
        <f>Q$12*$D308*INDEX(Q$21:Q$28,$E308)*INDEX(Q$30:Q$46,$F308)*(1-INDEX(Q$117:Q$133,$F308))</f>
        <v/>
      </c>
      <c r="R308" s="40">
        <f>R$12*$D308*INDEX(R$21:R$28,$E308)*INDEX(R$30:R$46,$F308)*(1-INDEX(R$117:R$133,$F308))</f>
        <v/>
      </c>
      <c r="S308" s="40">
        <f>S$12*$D308*INDEX(S$21:S$28,$E308)*INDEX(S$30:S$46,$F308)*(1-INDEX(S$117:S$133,$F308))</f>
        <v/>
      </c>
      <c r="T308" s="40">
        <f>T$12*$D308*INDEX(T$21:T$28,$E308)*INDEX(T$30:T$46,$F308)*(1-INDEX(T$117:T$133,$F308))</f>
        <v/>
      </c>
      <c r="U308" s="40">
        <f>U$12*$D308*INDEX(U$21:U$28,$E308)*INDEX(U$30:U$46,$F308)*(1-INDEX(U$117:U$133,$F308))</f>
        <v/>
      </c>
      <c r="V308" s="40">
        <f>V$12*$D308*INDEX(V$21:V$28,$E308)*INDEX(V$30:V$46,$F308)*(1-INDEX(V$117:V$133,$F308))</f>
        <v/>
      </c>
      <c r="W308" s="40">
        <f>W$12*$D308*INDEX(W$21:W$28,$E308)*INDEX(W$30:W$46,$F308)*(1-INDEX(W$117:W$133,$F308))</f>
        <v/>
      </c>
      <c r="X308" s="40">
        <f>X$12*$D308*INDEX(X$21:X$28,$E308)*INDEX(X$30:X$46,$F308)*(1-INDEX(X$117:X$133,$F308))</f>
        <v/>
      </c>
      <c r="Y308" s="40">
        <f>Y$12*$D308*INDEX(Y$21:Y$28,$E308)*INDEX(Y$30:Y$46,$F308)*(1-INDEX(Y$117:Y$133,$F308))</f>
        <v/>
      </c>
      <c r="Z308" s="40">
        <f>Z$12*$D308*INDEX(Z$21:Z$28,$E308)*INDEX(Z$30:Z$46,$F308)*(1-INDEX(Z$117:Z$133,$F308))</f>
        <v/>
      </c>
      <c r="AA308" s="40">
        <f>AA$12*$D308*INDEX(AA$21:AA$28,$E308)*INDEX(AA$30:AA$46,$F308)*(1-INDEX(AA$117:AA$133,$F308))</f>
        <v/>
      </c>
      <c r="AB308" s="40">
        <f>AB$12*$D308*INDEX(AB$21:AB$28,$E308)*INDEX(AB$30:AB$46,$F308)*(1-INDEX(AB$117:AB$133,$F308))</f>
        <v/>
      </c>
      <c r="AC308" s="40">
        <f>AC$12*$D308*INDEX(AC$21:AC$28,$E308)*INDEX(AC$30:AC$46,$F308)*(1-INDEX(AC$117:AC$133,$F308))</f>
        <v/>
      </c>
      <c r="AD308" s="42">
        <f>CARBONTAX(AD$12,$D308,INDEX(AD$21:AD$28,$E308),INDEX(AD$30:AD$46,$F308),INDEX(AD$117:AD$133,$F308))</f>
        <v/>
      </c>
      <c r="AE308" s="25">
        <f>LOWER(Settings!$C$4)&amp;".mit."&amp;$A308&amp;IF($C308="","","."&amp;$C308&amp;"."&amp;$B308)&amp;IF(INDEX(Variables!$D$5:$D$105,MATCH($A308,Variables!$A$5:$A$105,0))="","","."&amp;INDEX(Variables!$D$5:$D$105,MATCH($A308,Variables!$A$5:$A$105,0)))&amp;"."&amp;AE$5</f>
        <v/>
      </c>
      <c r="AF308" s="41">
        <f>AF$12*$D308*INDEX(AF$21:AF$28,$E308)*INDEX(AF$30:AF$46,$F308)*(1-INDEX(AF$117:AF$133,$F308))</f>
        <v/>
      </c>
      <c r="AG308" s="40">
        <f>AG$12*$D308*INDEX(AG$21:AG$28,$E308)*INDEX(AG$30:AG$46,$F308)*(1-INDEX(AG$117:AG$133,$F308))</f>
        <v/>
      </c>
      <c r="AH308" s="40">
        <f>AH$12*$D308*INDEX(AH$21:AH$28,$E308)*INDEX(AH$30:AH$46,$F308)*(1-INDEX(AH$117:AH$133,$F308))</f>
        <v/>
      </c>
      <c r="AI308" s="40">
        <f>AI$12*$D308*INDEX(AI$21:AI$28,$E308)*INDEX(AI$30:AI$46,$F308)*(1-INDEX(AI$117:AI$133,$F308))</f>
        <v/>
      </c>
      <c r="AJ308" s="40">
        <f>AJ$12*$D308*INDEX(AJ$21:AJ$28,$E308)*INDEX(AJ$30:AJ$46,$F308)*(1-INDEX(AJ$117:AJ$133,$F308))</f>
        <v/>
      </c>
      <c r="AK308" s="40">
        <f>AK$12*$D308*INDEX(AK$21:AK$28,$E308)*INDEX(AK$30:AK$46,$F308)*(1-INDEX(AK$117:AK$133,$F308))</f>
        <v/>
      </c>
      <c r="AL308" s="40">
        <f>AL$12*$D308*INDEX(AL$21:AL$28,$E308)*INDEX(AL$30:AL$46,$F308)*(1-INDEX(AL$117:AL$133,$F308))</f>
        <v/>
      </c>
      <c r="AM308" s="40">
        <f>AM$12*$D308*INDEX(AM$21:AM$28,$E308)*INDEX(AM$30:AM$46,$F308)*(1-INDEX(AM$117:AM$133,$F308))</f>
        <v/>
      </c>
      <c r="AN308" s="40">
        <f>AN$12*$D308*INDEX(AN$21:AN$28,$E308)*INDEX(AN$30:AN$46,$F308)*(1-INDEX(AN$117:AN$133,$F308))</f>
        <v/>
      </c>
      <c r="AO308" s="40">
        <f>AO$12*$D308*INDEX(AO$21:AO$28,$E308)*INDEX(AO$30:AO$46,$F308)*(1-INDEX(AO$117:AO$133,$F308))</f>
        <v/>
      </c>
      <c r="AP308" s="40">
        <f>AP$12*$D308*INDEX(AP$21:AP$28,$E308)*INDEX(AP$30:AP$46,$F308)*(1-INDEX(AP$117:AP$133,$F308))</f>
        <v/>
      </c>
      <c r="AQ308" s="40">
        <f>AQ$12*$D308*INDEX(AQ$21:AQ$28,$E308)*INDEX(AQ$30:AQ$46,$F308)*(1-INDEX(AQ$117:AQ$133,$F308))</f>
        <v/>
      </c>
      <c r="AR308" s="40">
        <f>AR$12*$D308*INDEX(AR$21:AR$28,$E308)*INDEX(AR$30:AR$46,$F308)*(1-INDEX(AR$117:AR$133,$F308))</f>
        <v/>
      </c>
      <c r="AS308" s="40">
        <f>AS$12*$D308*INDEX(AS$21:AS$28,$E308)*INDEX(AS$30:AS$46,$F308)*(1-INDEX(AS$117:AS$133,$F308))</f>
        <v/>
      </c>
      <c r="AT308" s="40">
        <f>AT$12*$D308*INDEX(AT$21:AT$28,$E308)*INDEX(AT$30:AT$46,$F308)*(1-INDEX(AT$117:AT$133,$F308))</f>
        <v/>
      </c>
      <c r="AU308" s="40">
        <f>AU$12*$D308*INDEX(AU$21:AU$28,$E308)*INDEX(AU$30:AU$46,$F308)*(1-INDEX(AU$117:AU$133,$F308))</f>
        <v/>
      </c>
      <c r="AV308" s="40">
        <f>AV$12*$D308*INDEX(AV$21:AV$28,$E308)*INDEX(AV$30:AV$46,$F308)*(1-INDEX(AV$117:AV$133,$F308))</f>
        <v/>
      </c>
      <c r="AW308" s="40">
        <f>AW$12*$D308*INDEX(AW$21:AW$28,$E308)*INDEX(AW$30:AW$46,$F308)*(1-INDEX(AW$117:AW$133,$F308))</f>
        <v/>
      </c>
      <c r="AX308" s="42">
        <f>CARBONTAX(AX$12,$D308,INDEX(AX$21:AX$28,$E308),INDEX(AX$30:AX$46,$F308),INDEX(AX$117:AX$133,$F308))</f>
        <v/>
      </c>
    </row>
    <row r="309" hidden="1" outlineLevel="2">
      <c r="A309" s="5" t="inlineStr">
        <is>
          <t>ctxnew</t>
        </is>
      </c>
      <c r="B309" s="5" t="inlineStr">
        <is>
          <t>ker</t>
        </is>
      </c>
      <c r="C309" s="5" t="inlineStr">
        <is>
          <t>rod</t>
        </is>
      </c>
      <c r="D309" s="40">
        <f>INDEX(Inputs!$T$5:$T$132,MATCH($B309&amp;"|"&amp;$C309,Inputs!$A$5:$A$132,0))</f>
        <v/>
      </c>
      <c r="E309" s="40">
        <f>INDEX(Inputs!$J$5:$J$132,MATCH($B309&amp;"|"&amp;$C309,Inputs!$A$5:$A$132,0))</f>
        <v/>
      </c>
      <c r="F309" s="40">
        <f>INDEX(Inputs!$K$5:$K$132,MATCH($B309&amp;"|"&amp;$C309,Inputs!$A$5:$A$132,0))</f>
        <v/>
      </c>
      <c r="G309" s="39" t="n"/>
      <c r="H309" s="5">
        <f>INDEX(Variables!$B$5:$B$105,MATCH($A309,Variables!$A$5:$A$105,0))&amp;IF($C309="",""," | "&amp;INDEX(Mapping!$B$5:$B$26,MATCH($C309,Mapping!$A$5:$A$26,0))&amp;" | "&amp;INDEX(Mapping!$B$30:$B$41,MATCH($B309,Mapping!$A$30:$A$41,0)))</f>
        <v/>
      </c>
      <c r="I309" s="5">
        <f>INDEX(Variables!$C$5:$C$105,MATCH($A309,Variables!$A$5:$A$105,0))</f>
        <v/>
      </c>
      <c r="J309" s="5">
        <f>INDEX(Variables!$E$5:$E$105,MATCH($A309,Variables!$A$5:$A$105,0))</f>
        <v/>
      </c>
      <c r="K309" s="25">
        <f>LOWER(Settings!$C$4)&amp;".mit."&amp;$A309&amp;IF($C309="","","."&amp;$C309&amp;"."&amp;$B309)&amp;IF(INDEX(Variables!$D$5:$D$105,MATCH($A309,Variables!$A$5:$A$105,0))="","","."&amp;INDEX(Variables!$D$5:$D$105,MATCH($A309,Variables!$A$5:$A$105,0)))&amp;"."&amp;K$5</f>
        <v/>
      </c>
      <c r="L309" s="41">
        <f>L$12*$D309*INDEX(L$21:L$28,$E309)*INDEX(L$30:L$46,$F309)*(1-INDEX(L$117:L$133,$F309))</f>
        <v/>
      </c>
      <c r="M309" s="40">
        <f>M$12*$D309*INDEX(M$21:M$28,$E309)*INDEX(M$30:M$46,$F309)*(1-INDEX(M$117:M$133,$F309))</f>
        <v/>
      </c>
      <c r="N309" s="40">
        <f>N$12*$D309*INDEX(N$21:N$28,$E309)*INDEX(N$30:N$46,$F309)*(1-INDEX(N$117:N$133,$F309))</f>
        <v/>
      </c>
      <c r="O309" s="40">
        <f>O$12*$D309*INDEX(O$21:O$28,$E309)*INDEX(O$30:O$46,$F309)*(1-INDEX(O$117:O$133,$F309))</f>
        <v/>
      </c>
      <c r="P309" s="40">
        <f>P$12*$D309*INDEX(P$21:P$28,$E309)*INDEX(P$30:P$46,$F309)*(1-INDEX(P$117:P$133,$F309))</f>
        <v/>
      </c>
      <c r="Q309" s="40">
        <f>Q$12*$D309*INDEX(Q$21:Q$28,$E309)*INDEX(Q$30:Q$46,$F309)*(1-INDEX(Q$117:Q$133,$F309))</f>
        <v/>
      </c>
      <c r="R309" s="40">
        <f>R$12*$D309*INDEX(R$21:R$28,$E309)*INDEX(R$30:R$46,$F309)*(1-INDEX(R$117:R$133,$F309))</f>
        <v/>
      </c>
      <c r="S309" s="40">
        <f>S$12*$D309*INDEX(S$21:S$28,$E309)*INDEX(S$30:S$46,$F309)*(1-INDEX(S$117:S$133,$F309))</f>
        <v/>
      </c>
      <c r="T309" s="40">
        <f>T$12*$D309*INDEX(T$21:T$28,$E309)*INDEX(T$30:T$46,$F309)*(1-INDEX(T$117:T$133,$F309))</f>
        <v/>
      </c>
      <c r="U309" s="40">
        <f>U$12*$D309*INDEX(U$21:U$28,$E309)*INDEX(U$30:U$46,$F309)*(1-INDEX(U$117:U$133,$F309))</f>
        <v/>
      </c>
      <c r="V309" s="40">
        <f>V$12*$D309*INDEX(V$21:V$28,$E309)*INDEX(V$30:V$46,$F309)*(1-INDEX(V$117:V$133,$F309))</f>
        <v/>
      </c>
      <c r="W309" s="40">
        <f>W$12*$D309*INDEX(W$21:W$28,$E309)*INDEX(W$30:W$46,$F309)*(1-INDEX(W$117:W$133,$F309))</f>
        <v/>
      </c>
      <c r="X309" s="40">
        <f>X$12*$D309*INDEX(X$21:X$28,$E309)*INDEX(X$30:X$46,$F309)*(1-INDEX(X$117:X$133,$F309))</f>
        <v/>
      </c>
      <c r="Y309" s="40">
        <f>Y$12*$D309*INDEX(Y$21:Y$28,$E309)*INDEX(Y$30:Y$46,$F309)*(1-INDEX(Y$117:Y$133,$F309))</f>
        <v/>
      </c>
      <c r="Z309" s="40">
        <f>Z$12*$D309*INDEX(Z$21:Z$28,$E309)*INDEX(Z$30:Z$46,$F309)*(1-INDEX(Z$117:Z$133,$F309))</f>
        <v/>
      </c>
      <c r="AA309" s="40">
        <f>AA$12*$D309*INDEX(AA$21:AA$28,$E309)*INDEX(AA$30:AA$46,$F309)*(1-INDEX(AA$117:AA$133,$F309))</f>
        <v/>
      </c>
      <c r="AB309" s="40">
        <f>AB$12*$D309*INDEX(AB$21:AB$28,$E309)*INDEX(AB$30:AB$46,$F309)*(1-INDEX(AB$117:AB$133,$F309))</f>
        <v/>
      </c>
      <c r="AC309" s="40">
        <f>AC$12*$D309*INDEX(AC$21:AC$28,$E309)*INDEX(AC$30:AC$46,$F309)*(1-INDEX(AC$117:AC$133,$F309))</f>
        <v/>
      </c>
      <c r="AD309" s="42">
        <f>CARBONTAX(AD$12,$D309,INDEX(AD$21:AD$28,$E309),INDEX(AD$30:AD$46,$F309),INDEX(AD$117:AD$133,$F309))</f>
        <v/>
      </c>
      <c r="AE309" s="25">
        <f>LOWER(Settings!$C$4)&amp;".mit."&amp;$A309&amp;IF($C309="","","."&amp;$C309&amp;"."&amp;$B309)&amp;IF(INDEX(Variables!$D$5:$D$105,MATCH($A309,Variables!$A$5:$A$105,0))="","","."&amp;INDEX(Variables!$D$5:$D$105,MATCH($A309,Variables!$A$5:$A$105,0)))&amp;"."&amp;AE$5</f>
        <v/>
      </c>
      <c r="AF309" s="41">
        <f>AF$12*$D309*INDEX(AF$21:AF$28,$E309)*INDEX(AF$30:AF$46,$F309)*(1-INDEX(AF$117:AF$133,$F309))</f>
        <v/>
      </c>
      <c r="AG309" s="40">
        <f>AG$12*$D309*INDEX(AG$21:AG$28,$E309)*INDEX(AG$30:AG$46,$F309)*(1-INDEX(AG$117:AG$133,$F309))</f>
        <v/>
      </c>
      <c r="AH309" s="40">
        <f>AH$12*$D309*INDEX(AH$21:AH$28,$E309)*INDEX(AH$30:AH$46,$F309)*(1-INDEX(AH$117:AH$133,$F309))</f>
        <v/>
      </c>
      <c r="AI309" s="40">
        <f>AI$12*$D309*INDEX(AI$21:AI$28,$E309)*INDEX(AI$30:AI$46,$F309)*(1-INDEX(AI$117:AI$133,$F309))</f>
        <v/>
      </c>
      <c r="AJ309" s="40">
        <f>AJ$12*$D309*INDEX(AJ$21:AJ$28,$E309)*INDEX(AJ$30:AJ$46,$F309)*(1-INDEX(AJ$117:AJ$133,$F309))</f>
        <v/>
      </c>
      <c r="AK309" s="40">
        <f>AK$12*$D309*INDEX(AK$21:AK$28,$E309)*INDEX(AK$30:AK$46,$F309)*(1-INDEX(AK$117:AK$133,$F309))</f>
        <v/>
      </c>
      <c r="AL309" s="40">
        <f>AL$12*$D309*INDEX(AL$21:AL$28,$E309)*INDEX(AL$30:AL$46,$F309)*(1-INDEX(AL$117:AL$133,$F309))</f>
        <v/>
      </c>
      <c r="AM309" s="40">
        <f>AM$12*$D309*INDEX(AM$21:AM$28,$E309)*INDEX(AM$30:AM$46,$F309)*(1-INDEX(AM$117:AM$133,$F309))</f>
        <v/>
      </c>
      <c r="AN309" s="40">
        <f>AN$12*$D309*INDEX(AN$21:AN$28,$E309)*INDEX(AN$30:AN$46,$F309)*(1-INDEX(AN$117:AN$133,$F309))</f>
        <v/>
      </c>
      <c r="AO309" s="40">
        <f>AO$12*$D309*INDEX(AO$21:AO$28,$E309)*INDEX(AO$30:AO$46,$F309)*(1-INDEX(AO$117:AO$133,$F309))</f>
        <v/>
      </c>
      <c r="AP309" s="40">
        <f>AP$12*$D309*INDEX(AP$21:AP$28,$E309)*INDEX(AP$30:AP$46,$F309)*(1-INDEX(AP$117:AP$133,$F309))</f>
        <v/>
      </c>
      <c r="AQ309" s="40">
        <f>AQ$12*$D309*INDEX(AQ$21:AQ$28,$E309)*INDEX(AQ$30:AQ$46,$F309)*(1-INDEX(AQ$117:AQ$133,$F309))</f>
        <v/>
      </c>
      <c r="AR309" s="40">
        <f>AR$12*$D309*INDEX(AR$21:AR$28,$E309)*INDEX(AR$30:AR$46,$F309)*(1-INDEX(AR$117:AR$133,$F309))</f>
        <v/>
      </c>
      <c r="AS309" s="40">
        <f>AS$12*$D309*INDEX(AS$21:AS$28,$E309)*INDEX(AS$30:AS$46,$F309)*(1-INDEX(AS$117:AS$133,$F309))</f>
        <v/>
      </c>
      <c r="AT309" s="40">
        <f>AT$12*$D309*INDEX(AT$21:AT$28,$E309)*INDEX(AT$30:AT$46,$F309)*(1-INDEX(AT$117:AT$133,$F309))</f>
        <v/>
      </c>
      <c r="AU309" s="40">
        <f>AU$12*$D309*INDEX(AU$21:AU$28,$E309)*INDEX(AU$30:AU$46,$F309)*(1-INDEX(AU$117:AU$133,$F309))</f>
        <v/>
      </c>
      <c r="AV309" s="40">
        <f>AV$12*$D309*INDEX(AV$21:AV$28,$E309)*INDEX(AV$30:AV$46,$F309)*(1-INDEX(AV$117:AV$133,$F309))</f>
        <v/>
      </c>
      <c r="AW309" s="40">
        <f>AW$12*$D309*INDEX(AW$21:AW$28,$E309)*INDEX(AW$30:AW$46,$F309)*(1-INDEX(AW$117:AW$133,$F309))</f>
        <v/>
      </c>
      <c r="AX309" s="42">
        <f>CARBONTAX(AX$12,$D309,INDEX(AX$21:AX$28,$E309),INDEX(AX$30:AX$46,$F309),INDEX(AX$117:AX$133,$F309))</f>
        <v/>
      </c>
    </row>
    <row r="310" hidden="1" outlineLevel="2">
      <c r="A310" s="5" t="inlineStr">
        <is>
          <t>ctxnew</t>
        </is>
      </c>
      <c r="B310" s="5" t="inlineStr">
        <is>
          <t>oop</t>
        </is>
      </c>
      <c r="C310" s="5" t="inlineStr">
        <is>
          <t>rod</t>
        </is>
      </c>
      <c r="D310" s="40">
        <f>INDEX(Inputs!$T$5:$T$132,MATCH($B310&amp;"|"&amp;$C310,Inputs!$A$5:$A$132,0))</f>
        <v/>
      </c>
      <c r="E310" s="40">
        <f>INDEX(Inputs!$J$5:$J$132,MATCH($B310&amp;"|"&amp;$C310,Inputs!$A$5:$A$132,0))</f>
        <v/>
      </c>
      <c r="F310" s="40">
        <f>INDEX(Inputs!$K$5:$K$132,MATCH($B310&amp;"|"&amp;$C310,Inputs!$A$5:$A$132,0))</f>
        <v/>
      </c>
      <c r="G310" s="39" t="n"/>
      <c r="H310" s="5">
        <f>INDEX(Variables!$B$5:$B$105,MATCH($A310,Variables!$A$5:$A$105,0))&amp;IF($C310="",""," | "&amp;INDEX(Mapping!$B$5:$B$26,MATCH($C310,Mapping!$A$5:$A$26,0))&amp;" | "&amp;INDEX(Mapping!$B$30:$B$41,MATCH($B310,Mapping!$A$30:$A$41,0)))</f>
        <v/>
      </c>
      <c r="I310" s="5">
        <f>INDEX(Variables!$C$5:$C$105,MATCH($A310,Variables!$A$5:$A$105,0))</f>
        <v/>
      </c>
      <c r="J310" s="5">
        <f>INDEX(Variables!$E$5:$E$105,MATCH($A310,Variables!$A$5:$A$105,0))</f>
        <v/>
      </c>
      <c r="K310" s="25">
        <f>LOWER(Settings!$C$4)&amp;".mit."&amp;$A310&amp;IF($C310="","","."&amp;$C310&amp;"."&amp;$B310)&amp;IF(INDEX(Variables!$D$5:$D$105,MATCH($A310,Variables!$A$5:$A$105,0))="","","."&amp;INDEX(Variables!$D$5:$D$105,MATCH($A310,Variables!$A$5:$A$105,0)))&amp;"."&amp;K$5</f>
        <v/>
      </c>
      <c r="L310" s="41">
        <f>L$12*$D310*INDEX(L$21:L$28,$E310)*INDEX(L$30:L$46,$F310)*(1-INDEX(L$117:L$133,$F310))</f>
        <v/>
      </c>
      <c r="M310" s="40">
        <f>M$12*$D310*INDEX(M$21:M$28,$E310)*INDEX(M$30:M$46,$F310)*(1-INDEX(M$117:M$133,$F310))</f>
        <v/>
      </c>
      <c r="N310" s="40">
        <f>N$12*$D310*INDEX(N$21:N$28,$E310)*INDEX(N$30:N$46,$F310)*(1-INDEX(N$117:N$133,$F310))</f>
        <v/>
      </c>
      <c r="O310" s="40">
        <f>O$12*$D310*INDEX(O$21:O$28,$E310)*INDEX(O$30:O$46,$F310)*(1-INDEX(O$117:O$133,$F310))</f>
        <v/>
      </c>
      <c r="P310" s="40">
        <f>P$12*$D310*INDEX(P$21:P$28,$E310)*INDEX(P$30:P$46,$F310)*(1-INDEX(P$117:P$133,$F310))</f>
        <v/>
      </c>
      <c r="Q310" s="40">
        <f>Q$12*$D310*INDEX(Q$21:Q$28,$E310)*INDEX(Q$30:Q$46,$F310)*(1-INDEX(Q$117:Q$133,$F310))</f>
        <v/>
      </c>
      <c r="R310" s="40">
        <f>R$12*$D310*INDEX(R$21:R$28,$E310)*INDEX(R$30:R$46,$F310)*(1-INDEX(R$117:R$133,$F310))</f>
        <v/>
      </c>
      <c r="S310" s="40">
        <f>S$12*$D310*INDEX(S$21:S$28,$E310)*INDEX(S$30:S$46,$F310)*(1-INDEX(S$117:S$133,$F310))</f>
        <v/>
      </c>
      <c r="T310" s="40">
        <f>T$12*$D310*INDEX(T$21:T$28,$E310)*INDEX(T$30:T$46,$F310)*(1-INDEX(T$117:T$133,$F310))</f>
        <v/>
      </c>
      <c r="U310" s="40">
        <f>U$12*$D310*INDEX(U$21:U$28,$E310)*INDEX(U$30:U$46,$F310)*(1-INDEX(U$117:U$133,$F310))</f>
        <v/>
      </c>
      <c r="V310" s="40">
        <f>V$12*$D310*INDEX(V$21:V$28,$E310)*INDEX(V$30:V$46,$F310)*(1-INDEX(V$117:V$133,$F310))</f>
        <v/>
      </c>
      <c r="W310" s="40">
        <f>W$12*$D310*INDEX(W$21:W$28,$E310)*INDEX(W$30:W$46,$F310)*(1-INDEX(W$117:W$133,$F310))</f>
        <v/>
      </c>
      <c r="X310" s="40">
        <f>X$12*$D310*INDEX(X$21:X$28,$E310)*INDEX(X$30:X$46,$F310)*(1-INDEX(X$117:X$133,$F310))</f>
        <v/>
      </c>
      <c r="Y310" s="40">
        <f>Y$12*$D310*INDEX(Y$21:Y$28,$E310)*INDEX(Y$30:Y$46,$F310)*(1-INDEX(Y$117:Y$133,$F310))</f>
        <v/>
      </c>
      <c r="Z310" s="40">
        <f>Z$12*$D310*INDEX(Z$21:Z$28,$E310)*INDEX(Z$30:Z$46,$F310)*(1-INDEX(Z$117:Z$133,$F310))</f>
        <v/>
      </c>
      <c r="AA310" s="40">
        <f>AA$12*$D310*INDEX(AA$21:AA$28,$E310)*INDEX(AA$30:AA$46,$F310)*(1-INDEX(AA$117:AA$133,$F310))</f>
        <v/>
      </c>
      <c r="AB310" s="40">
        <f>AB$12*$D310*INDEX(AB$21:AB$28,$E310)*INDEX(AB$30:AB$46,$F310)*(1-INDEX(AB$117:AB$133,$F310))</f>
        <v/>
      </c>
      <c r="AC310" s="40">
        <f>AC$12*$D310*INDEX(AC$21:AC$28,$E310)*INDEX(AC$30:AC$46,$F310)*(1-INDEX(AC$117:AC$133,$F310))</f>
        <v/>
      </c>
      <c r="AD310" s="42">
        <f>CARBONTAX(AD$12,$D310,INDEX(AD$21:AD$28,$E310),INDEX(AD$30:AD$46,$F310),INDEX(AD$117:AD$133,$F310))</f>
        <v/>
      </c>
      <c r="AE310" s="25">
        <f>LOWER(Settings!$C$4)&amp;".mit."&amp;$A310&amp;IF($C310="","","."&amp;$C310&amp;"."&amp;$B310)&amp;IF(INDEX(Variables!$D$5:$D$105,MATCH($A310,Variables!$A$5:$A$105,0))="","","."&amp;INDEX(Variables!$D$5:$D$105,MATCH($A310,Variables!$A$5:$A$105,0)))&amp;"."&amp;AE$5</f>
        <v/>
      </c>
      <c r="AF310" s="41">
        <f>AF$12*$D310*INDEX(AF$21:AF$28,$E310)*INDEX(AF$30:AF$46,$F310)*(1-INDEX(AF$117:AF$133,$F310))</f>
        <v/>
      </c>
      <c r="AG310" s="40">
        <f>AG$12*$D310*INDEX(AG$21:AG$28,$E310)*INDEX(AG$30:AG$46,$F310)*(1-INDEX(AG$117:AG$133,$F310))</f>
        <v/>
      </c>
      <c r="AH310" s="40">
        <f>AH$12*$D310*INDEX(AH$21:AH$28,$E310)*INDEX(AH$30:AH$46,$F310)*(1-INDEX(AH$117:AH$133,$F310))</f>
        <v/>
      </c>
      <c r="AI310" s="40">
        <f>AI$12*$D310*INDEX(AI$21:AI$28,$E310)*INDEX(AI$30:AI$46,$F310)*(1-INDEX(AI$117:AI$133,$F310))</f>
        <v/>
      </c>
      <c r="AJ310" s="40">
        <f>AJ$12*$D310*INDEX(AJ$21:AJ$28,$E310)*INDEX(AJ$30:AJ$46,$F310)*(1-INDEX(AJ$117:AJ$133,$F310))</f>
        <v/>
      </c>
      <c r="AK310" s="40">
        <f>AK$12*$D310*INDEX(AK$21:AK$28,$E310)*INDEX(AK$30:AK$46,$F310)*(1-INDEX(AK$117:AK$133,$F310))</f>
        <v/>
      </c>
      <c r="AL310" s="40">
        <f>AL$12*$D310*INDEX(AL$21:AL$28,$E310)*INDEX(AL$30:AL$46,$F310)*(1-INDEX(AL$117:AL$133,$F310))</f>
        <v/>
      </c>
      <c r="AM310" s="40">
        <f>AM$12*$D310*INDEX(AM$21:AM$28,$E310)*INDEX(AM$30:AM$46,$F310)*(1-INDEX(AM$117:AM$133,$F310))</f>
        <v/>
      </c>
      <c r="AN310" s="40">
        <f>AN$12*$D310*INDEX(AN$21:AN$28,$E310)*INDEX(AN$30:AN$46,$F310)*(1-INDEX(AN$117:AN$133,$F310))</f>
        <v/>
      </c>
      <c r="AO310" s="40">
        <f>AO$12*$D310*INDEX(AO$21:AO$28,$E310)*INDEX(AO$30:AO$46,$F310)*(1-INDEX(AO$117:AO$133,$F310))</f>
        <v/>
      </c>
      <c r="AP310" s="40">
        <f>AP$12*$D310*INDEX(AP$21:AP$28,$E310)*INDEX(AP$30:AP$46,$F310)*(1-INDEX(AP$117:AP$133,$F310))</f>
        <v/>
      </c>
      <c r="AQ310" s="40">
        <f>AQ$12*$D310*INDEX(AQ$21:AQ$28,$E310)*INDEX(AQ$30:AQ$46,$F310)*(1-INDEX(AQ$117:AQ$133,$F310))</f>
        <v/>
      </c>
      <c r="AR310" s="40">
        <f>AR$12*$D310*INDEX(AR$21:AR$28,$E310)*INDEX(AR$30:AR$46,$F310)*(1-INDEX(AR$117:AR$133,$F310))</f>
        <v/>
      </c>
      <c r="AS310" s="40">
        <f>AS$12*$D310*INDEX(AS$21:AS$28,$E310)*INDEX(AS$30:AS$46,$F310)*(1-INDEX(AS$117:AS$133,$F310))</f>
        <v/>
      </c>
      <c r="AT310" s="40">
        <f>AT$12*$D310*INDEX(AT$21:AT$28,$E310)*INDEX(AT$30:AT$46,$F310)*(1-INDEX(AT$117:AT$133,$F310))</f>
        <v/>
      </c>
      <c r="AU310" s="40">
        <f>AU$12*$D310*INDEX(AU$21:AU$28,$E310)*INDEX(AU$30:AU$46,$F310)*(1-INDEX(AU$117:AU$133,$F310))</f>
        <v/>
      </c>
      <c r="AV310" s="40">
        <f>AV$12*$D310*INDEX(AV$21:AV$28,$E310)*INDEX(AV$30:AV$46,$F310)*(1-INDEX(AV$117:AV$133,$F310))</f>
        <v/>
      </c>
      <c r="AW310" s="40">
        <f>AW$12*$D310*INDEX(AW$21:AW$28,$E310)*INDEX(AW$30:AW$46,$F310)*(1-INDEX(AW$117:AW$133,$F310))</f>
        <v/>
      </c>
      <c r="AX310" s="42">
        <f>CARBONTAX(AX$12,$D310,INDEX(AX$21:AX$28,$E310),INDEX(AX$30:AX$46,$F310),INDEX(AX$117:AX$133,$F310))</f>
        <v/>
      </c>
    </row>
    <row r="311" hidden="1" outlineLevel="2">
      <c r="A311" s="5" t="inlineStr">
        <is>
          <t>ctxnew</t>
        </is>
      </c>
      <c r="B311" s="5" t="inlineStr">
        <is>
          <t>bio</t>
        </is>
      </c>
      <c r="C311" s="5" t="inlineStr">
        <is>
          <t>rod</t>
        </is>
      </c>
      <c r="D311" s="40">
        <f>INDEX(Inputs!$T$5:$T$132,MATCH($B311&amp;"|"&amp;$C311,Inputs!$A$5:$A$132,0))</f>
        <v/>
      </c>
      <c r="E311" s="40">
        <f>INDEX(Inputs!$J$5:$J$132,MATCH($B311&amp;"|"&amp;$C311,Inputs!$A$5:$A$132,0))</f>
        <v/>
      </c>
      <c r="F311" s="40">
        <f>INDEX(Inputs!$K$5:$K$132,MATCH($B311&amp;"|"&amp;$C311,Inputs!$A$5:$A$132,0))</f>
        <v/>
      </c>
      <c r="G311" s="39" t="n"/>
      <c r="H311" s="5">
        <f>INDEX(Variables!$B$5:$B$105,MATCH($A311,Variables!$A$5:$A$105,0))&amp;IF($C311="",""," | "&amp;INDEX(Mapping!$B$5:$B$26,MATCH($C311,Mapping!$A$5:$A$26,0))&amp;" | "&amp;INDEX(Mapping!$B$30:$B$41,MATCH($B311,Mapping!$A$30:$A$41,0)))</f>
        <v/>
      </c>
      <c r="I311" s="5">
        <f>INDEX(Variables!$C$5:$C$105,MATCH($A311,Variables!$A$5:$A$105,0))</f>
        <v/>
      </c>
      <c r="J311" s="5">
        <f>INDEX(Variables!$E$5:$E$105,MATCH($A311,Variables!$A$5:$A$105,0))</f>
        <v/>
      </c>
      <c r="K311" s="25">
        <f>LOWER(Settings!$C$4)&amp;".mit."&amp;$A311&amp;IF($C311="","","."&amp;$C311&amp;"."&amp;$B311)&amp;IF(INDEX(Variables!$D$5:$D$105,MATCH($A311,Variables!$A$5:$A$105,0))="","","."&amp;INDEX(Variables!$D$5:$D$105,MATCH($A311,Variables!$A$5:$A$105,0)))&amp;"."&amp;K$5</f>
        <v/>
      </c>
      <c r="L311" s="41">
        <f>L$12*$D311*INDEX(L$21:L$28,$E311)*INDEX(L$30:L$46,$F311)*(1-INDEX(L$117:L$133,$F311))</f>
        <v/>
      </c>
      <c r="M311" s="40">
        <f>M$12*$D311*INDEX(M$21:M$28,$E311)*INDEX(M$30:M$46,$F311)*(1-INDEX(M$117:M$133,$F311))</f>
        <v/>
      </c>
      <c r="N311" s="40">
        <f>N$12*$D311*INDEX(N$21:N$28,$E311)*INDEX(N$30:N$46,$F311)*(1-INDEX(N$117:N$133,$F311))</f>
        <v/>
      </c>
      <c r="O311" s="40">
        <f>O$12*$D311*INDEX(O$21:O$28,$E311)*INDEX(O$30:O$46,$F311)*(1-INDEX(O$117:O$133,$F311))</f>
        <v/>
      </c>
      <c r="P311" s="40">
        <f>P$12*$D311*INDEX(P$21:P$28,$E311)*INDEX(P$30:P$46,$F311)*(1-INDEX(P$117:P$133,$F311))</f>
        <v/>
      </c>
      <c r="Q311" s="40">
        <f>Q$12*$D311*INDEX(Q$21:Q$28,$E311)*INDEX(Q$30:Q$46,$F311)*(1-INDEX(Q$117:Q$133,$F311))</f>
        <v/>
      </c>
      <c r="R311" s="40">
        <f>R$12*$D311*INDEX(R$21:R$28,$E311)*INDEX(R$30:R$46,$F311)*(1-INDEX(R$117:R$133,$F311))</f>
        <v/>
      </c>
      <c r="S311" s="40">
        <f>S$12*$D311*INDEX(S$21:S$28,$E311)*INDEX(S$30:S$46,$F311)*(1-INDEX(S$117:S$133,$F311))</f>
        <v/>
      </c>
      <c r="T311" s="40">
        <f>T$12*$D311*INDEX(T$21:T$28,$E311)*INDEX(T$30:T$46,$F311)*(1-INDEX(T$117:T$133,$F311))</f>
        <v/>
      </c>
      <c r="U311" s="40">
        <f>U$12*$D311*INDEX(U$21:U$28,$E311)*INDEX(U$30:U$46,$F311)*(1-INDEX(U$117:U$133,$F311))</f>
        <v/>
      </c>
      <c r="V311" s="40">
        <f>V$12*$D311*INDEX(V$21:V$28,$E311)*INDEX(V$30:V$46,$F311)*(1-INDEX(V$117:V$133,$F311))</f>
        <v/>
      </c>
      <c r="W311" s="40">
        <f>W$12*$D311*INDEX(W$21:W$28,$E311)*INDEX(W$30:W$46,$F311)*(1-INDEX(W$117:W$133,$F311))</f>
        <v/>
      </c>
      <c r="X311" s="40">
        <f>X$12*$D311*INDEX(X$21:X$28,$E311)*INDEX(X$30:X$46,$F311)*(1-INDEX(X$117:X$133,$F311))</f>
        <v/>
      </c>
      <c r="Y311" s="40">
        <f>Y$12*$D311*INDEX(Y$21:Y$28,$E311)*INDEX(Y$30:Y$46,$F311)*(1-INDEX(Y$117:Y$133,$F311))</f>
        <v/>
      </c>
      <c r="Z311" s="40">
        <f>Z$12*$D311*INDEX(Z$21:Z$28,$E311)*INDEX(Z$30:Z$46,$F311)*(1-INDEX(Z$117:Z$133,$F311))</f>
        <v/>
      </c>
      <c r="AA311" s="40">
        <f>AA$12*$D311*INDEX(AA$21:AA$28,$E311)*INDEX(AA$30:AA$46,$F311)*(1-INDEX(AA$117:AA$133,$F311))</f>
        <v/>
      </c>
      <c r="AB311" s="40">
        <f>AB$12*$D311*INDEX(AB$21:AB$28,$E311)*INDEX(AB$30:AB$46,$F311)*(1-INDEX(AB$117:AB$133,$F311))</f>
        <v/>
      </c>
      <c r="AC311" s="40">
        <f>AC$12*$D311*INDEX(AC$21:AC$28,$E311)*INDEX(AC$30:AC$46,$F311)*(1-INDEX(AC$117:AC$133,$F311))</f>
        <v/>
      </c>
      <c r="AD311" s="42">
        <f>CARBONTAX(AD$12,$D311,INDEX(AD$21:AD$28,$E311),INDEX(AD$30:AD$46,$F311),INDEX(AD$117:AD$133,$F311))</f>
        <v/>
      </c>
      <c r="AE311" s="25">
        <f>LOWER(Settings!$C$4)&amp;".mit."&amp;$A311&amp;IF($C311="","","."&amp;$C311&amp;"."&amp;$B311)&amp;IF(INDEX(Variables!$D$5:$D$105,MATCH($A311,Variables!$A$5:$A$105,0))="","","."&amp;INDEX(Variables!$D$5:$D$105,MATCH($A311,Variables!$A$5:$A$105,0)))&amp;"."&amp;AE$5</f>
        <v/>
      </c>
      <c r="AF311" s="41">
        <f>AF$12*$D311*INDEX(AF$21:AF$28,$E311)*INDEX(AF$30:AF$46,$F311)*(1-INDEX(AF$117:AF$133,$F311))</f>
        <v/>
      </c>
      <c r="AG311" s="40">
        <f>AG$12*$D311*INDEX(AG$21:AG$28,$E311)*INDEX(AG$30:AG$46,$F311)*(1-INDEX(AG$117:AG$133,$F311))</f>
        <v/>
      </c>
      <c r="AH311" s="40">
        <f>AH$12*$D311*INDEX(AH$21:AH$28,$E311)*INDEX(AH$30:AH$46,$F311)*(1-INDEX(AH$117:AH$133,$F311))</f>
        <v/>
      </c>
      <c r="AI311" s="40">
        <f>AI$12*$D311*INDEX(AI$21:AI$28,$E311)*INDEX(AI$30:AI$46,$F311)*(1-INDEX(AI$117:AI$133,$F311))</f>
        <v/>
      </c>
      <c r="AJ311" s="40">
        <f>AJ$12*$D311*INDEX(AJ$21:AJ$28,$E311)*INDEX(AJ$30:AJ$46,$F311)*(1-INDEX(AJ$117:AJ$133,$F311))</f>
        <v/>
      </c>
      <c r="AK311" s="40">
        <f>AK$12*$D311*INDEX(AK$21:AK$28,$E311)*INDEX(AK$30:AK$46,$F311)*(1-INDEX(AK$117:AK$133,$F311))</f>
        <v/>
      </c>
      <c r="AL311" s="40">
        <f>AL$12*$D311*INDEX(AL$21:AL$28,$E311)*INDEX(AL$30:AL$46,$F311)*(1-INDEX(AL$117:AL$133,$F311))</f>
        <v/>
      </c>
      <c r="AM311" s="40">
        <f>AM$12*$D311*INDEX(AM$21:AM$28,$E311)*INDEX(AM$30:AM$46,$F311)*(1-INDEX(AM$117:AM$133,$F311))</f>
        <v/>
      </c>
      <c r="AN311" s="40">
        <f>AN$12*$D311*INDEX(AN$21:AN$28,$E311)*INDEX(AN$30:AN$46,$F311)*(1-INDEX(AN$117:AN$133,$F311))</f>
        <v/>
      </c>
      <c r="AO311" s="40">
        <f>AO$12*$D311*INDEX(AO$21:AO$28,$E311)*INDEX(AO$30:AO$46,$F311)*(1-INDEX(AO$117:AO$133,$F311))</f>
        <v/>
      </c>
      <c r="AP311" s="40">
        <f>AP$12*$D311*INDEX(AP$21:AP$28,$E311)*INDEX(AP$30:AP$46,$F311)*(1-INDEX(AP$117:AP$133,$F311))</f>
        <v/>
      </c>
      <c r="AQ311" s="40">
        <f>AQ$12*$D311*INDEX(AQ$21:AQ$28,$E311)*INDEX(AQ$30:AQ$46,$F311)*(1-INDEX(AQ$117:AQ$133,$F311))</f>
        <v/>
      </c>
      <c r="AR311" s="40">
        <f>AR$12*$D311*INDEX(AR$21:AR$28,$E311)*INDEX(AR$30:AR$46,$F311)*(1-INDEX(AR$117:AR$133,$F311))</f>
        <v/>
      </c>
      <c r="AS311" s="40">
        <f>AS$12*$D311*INDEX(AS$21:AS$28,$E311)*INDEX(AS$30:AS$46,$F311)*(1-INDEX(AS$117:AS$133,$F311))</f>
        <v/>
      </c>
      <c r="AT311" s="40">
        <f>AT$12*$D311*INDEX(AT$21:AT$28,$E311)*INDEX(AT$30:AT$46,$F311)*(1-INDEX(AT$117:AT$133,$F311))</f>
        <v/>
      </c>
      <c r="AU311" s="40">
        <f>AU$12*$D311*INDEX(AU$21:AU$28,$E311)*INDEX(AU$30:AU$46,$F311)*(1-INDEX(AU$117:AU$133,$F311))</f>
        <v/>
      </c>
      <c r="AV311" s="40">
        <f>AV$12*$D311*INDEX(AV$21:AV$28,$E311)*INDEX(AV$30:AV$46,$F311)*(1-INDEX(AV$117:AV$133,$F311))</f>
        <v/>
      </c>
      <c r="AW311" s="40">
        <f>AW$12*$D311*INDEX(AW$21:AW$28,$E311)*INDEX(AW$30:AW$46,$F311)*(1-INDEX(AW$117:AW$133,$F311))</f>
        <v/>
      </c>
      <c r="AX311" s="42">
        <f>CARBONTAX(AX$12,$D311,INDEX(AX$21:AX$28,$E311),INDEX(AX$30:AX$46,$F311),INDEX(AX$117:AX$133,$F311))</f>
        <v/>
      </c>
    </row>
    <row r="312" hidden="1" outlineLevel="2"/>
    <row r="313" hidden="1" outlineLevel="2">
      <c r="A313" s="5" t="inlineStr">
        <is>
          <t>ets</t>
        </is>
      </c>
      <c r="B313" s="5" t="inlineStr">
        <is>
          <t>coa</t>
        </is>
      </c>
      <c r="C313" s="5" t="inlineStr">
        <is>
          <t>rod</t>
        </is>
      </c>
      <c r="D313" s="40">
        <f>INDEX(Inputs!$T$5:$T$132,MATCH($B313&amp;"|"&amp;$C313,Inputs!$A$5:$A$132,0))</f>
        <v/>
      </c>
      <c r="E313" s="40">
        <f>INDEX(Inputs!$K$5:$K$132,MATCH($B313&amp;"|"&amp;$C313,Inputs!$A$5:$A$132,0))</f>
        <v/>
      </c>
      <c r="F313" s="39" t="n"/>
      <c r="G313" s="39" t="n"/>
      <c r="H313" s="5">
        <f>INDEX(Variables!$B$5:$B$105,MATCH($A313,Variables!$A$5:$A$105,0))&amp;IF($C313="",""," | "&amp;INDEX(Mapping!$B$5:$B$26,MATCH($C313,Mapping!$A$5:$A$26,0))&amp;" | "&amp;INDEX(Mapping!$B$30:$B$41,MATCH($B313,Mapping!$A$30:$A$41,0)))</f>
        <v/>
      </c>
      <c r="I313" s="5">
        <f>INDEX(Variables!$C$5:$C$105,MATCH($A313,Variables!$A$5:$A$105,0))</f>
        <v/>
      </c>
      <c r="J313" s="5">
        <f>INDEX(Variables!$E$5:$E$105,MATCH($A313,Variables!$A$5:$A$105,0))</f>
        <v/>
      </c>
      <c r="K313" s="25">
        <f>LOWER(Settings!$C$4)&amp;".mit."&amp;$A313&amp;IF($C313="","","."&amp;$C313&amp;"."&amp;$B313)&amp;IF(INDEX(Variables!$D$5:$D$105,MATCH($A313,Variables!$A$5:$A$105,0))="","","."&amp;INDEX(Variables!$D$5:$D$105,MATCH($A313,Variables!$A$5:$A$105,0)))&amp;"."&amp;K$5</f>
        <v/>
      </c>
      <c r="L313" s="41">
        <f>L$134*$D313*INDEX(L$117:L$133,$E313)</f>
        <v/>
      </c>
      <c r="M313" s="40">
        <f>M$134*$D313*INDEX(M$117:M$133,$E313)</f>
        <v/>
      </c>
      <c r="N313" s="40">
        <f>N$134*$D313*INDEX(N$117:N$133,$E313)</f>
        <v/>
      </c>
      <c r="O313" s="40">
        <f>O$134*$D313*INDEX(O$117:O$133,$E313)</f>
        <v/>
      </c>
      <c r="P313" s="40">
        <f>P$134*$D313*INDEX(P$117:P$133,$E313)</f>
        <v/>
      </c>
      <c r="Q313" s="40">
        <f>Q$134*$D313*INDEX(Q$117:Q$133,$E313)</f>
        <v/>
      </c>
      <c r="R313" s="40">
        <f>R$134*$D313*INDEX(R$117:R$133,$E313)</f>
        <v/>
      </c>
      <c r="S313" s="40">
        <f>S$134*$D313*INDEX(S$117:S$133,$E313)</f>
        <v/>
      </c>
      <c r="T313" s="40">
        <f>T$134*$D313*INDEX(T$117:T$133,$E313)</f>
        <v/>
      </c>
      <c r="U313" s="40">
        <f>U$134*$D313*INDEX(U$117:U$133,$E313)</f>
        <v/>
      </c>
      <c r="V313" s="40">
        <f>V$134*$D313*INDEX(V$117:V$133,$E313)</f>
        <v/>
      </c>
      <c r="W313" s="40">
        <f>W$134*$D313*INDEX(W$117:W$133,$E313)</f>
        <v/>
      </c>
      <c r="X313" s="40">
        <f>X$134*$D313*INDEX(X$117:X$133,$E313)</f>
        <v/>
      </c>
      <c r="Y313" s="40">
        <f>Y$134*$D313*INDEX(Y$117:Y$133,$E313)</f>
        <v/>
      </c>
      <c r="Z313" s="40">
        <f>Z$134*$D313*INDEX(Z$117:Z$133,$E313)</f>
        <v/>
      </c>
      <c r="AA313" s="40">
        <f>AA$134*$D313*INDEX(AA$117:AA$133,$E313)</f>
        <v/>
      </c>
      <c r="AB313" s="40">
        <f>AB$134*$D313*INDEX(AB$117:AB$133,$E313)</f>
        <v/>
      </c>
      <c r="AC313" s="40">
        <f>AC$134*$D313*INDEX(AC$117:AC$133,$E313)</f>
        <v/>
      </c>
      <c r="AD313" s="42">
        <f>ETSCOST(AD$134,$D313,INDEX(AD$117:AD$133,$E313))</f>
        <v/>
      </c>
      <c r="AE313" s="25">
        <f>LOWER(Settings!$C$4)&amp;".mit."&amp;$A313&amp;IF($C313="","","."&amp;$C313&amp;"."&amp;$B313)&amp;IF(INDEX(Variables!$D$5:$D$105,MATCH($A313,Variables!$A$5:$A$105,0))="","","."&amp;INDEX(Variables!$D$5:$D$105,MATCH($A313,Variables!$A$5:$A$105,0)))&amp;"."&amp;AE$5</f>
        <v/>
      </c>
      <c r="AF313" s="41">
        <f>AF$134*$D313*INDEX(AF$117:AF$133,$E313)</f>
        <v/>
      </c>
      <c r="AG313" s="40">
        <f>AG$134*$D313*INDEX(AG$117:AG$133,$E313)</f>
        <v/>
      </c>
      <c r="AH313" s="40">
        <f>AH$134*$D313*INDEX(AH$117:AH$133,$E313)</f>
        <v/>
      </c>
      <c r="AI313" s="40">
        <f>AI$134*$D313*INDEX(AI$117:AI$133,$E313)</f>
        <v/>
      </c>
      <c r="AJ313" s="40">
        <f>AJ$134*$D313*INDEX(AJ$117:AJ$133,$E313)</f>
        <v/>
      </c>
      <c r="AK313" s="40">
        <f>AK$134*$D313*INDEX(AK$117:AK$133,$E313)</f>
        <v/>
      </c>
      <c r="AL313" s="40">
        <f>AL$134*$D313*INDEX(AL$117:AL$133,$E313)</f>
        <v/>
      </c>
      <c r="AM313" s="40">
        <f>AM$134*$D313*INDEX(AM$117:AM$133,$E313)</f>
        <v/>
      </c>
      <c r="AN313" s="40">
        <f>AN$134*$D313*INDEX(AN$117:AN$133,$E313)</f>
        <v/>
      </c>
      <c r="AO313" s="40">
        <f>AO$134*$D313*INDEX(AO$117:AO$133,$E313)</f>
        <v/>
      </c>
      <c r="AP313" s="40">
        <f>AP$134*$D313*INDEX(AP$117:AP$133,$E313)</f>
        <v/>
      </c>
      <c r="AQ313" s="40">
        <f>AQ$134*$D313*INDEX(AQ$117:AQ$133,$E313)</f>
        <v/>
      </c>
      <c r="AR313" s="40">
        <f>AR$134*$D313*INDEX(AR$117:AR$133,$E313)</f>
        <v/>
      </c>
      <c r="AS313" s="40">
        <f>AS$134*$D313*INDEX(AS$117:AS$133,$E313)</f>
        <v/>
      </c>
      <c r="AT313" s="40">
        <f>AT$134*$D313*INDEX(AT$117:AT$133,$E313)</f>
        <v/>
      </c>
      <c r="AU313" s="40">
        <f>AU$134*$D313*INDEX(AU$117:AU$133,$E313)</f>
        <v/>
      </c>
      <c r="AV313" s="40">
        <f>AV$134*$D313*INDEX(AV$117:AV$133,$E313)</f>
        <v/>
      </c>
      <c r="AW313" s="40">
        <f>AW$134*$D313*INDEX(AW$117:AW$133,$E313)</f>
        <v/>
      </c>
      <c r="AX313" s="42">
        <f>ETSCOST(AX$134,$D313,INDEX(AX$117:AX$133,$E313))</f>
        <v/>
      </c>
    </row>
    <row r="314" hidden="1" outlineLevel="2">
      <c r="A314" s="5" t="inlineStr">
        <is>
          <t>ets</t>
        </is>
      </c>
      <c r="B314" s="5" t="inlineStr">
        <is>
          <t>nga</t>
        </is>
      </c>
      <c r="C314" s="5" t="inlineStr">
        <is>
          <t>rod</t>
        </is>
      </c>
      <c r="D314" s="40">
        <f>INDEX(Inputs!$T$5:$T$132,MATCH($B314&amp;"|"&amp;$C314,Inputs!$A$5:$A$132,0))</f>
        <v/>
      </c>
      <c r="E314" s="40">
        <f>INDEX(Inputs!$K$5:$K$132,MATCH($B314&amp;"|"&amp;$C314,Inputs!$A$5:$A$132,0))</f>
        <v/>
      </c>
      <c r="F314" s="39" t="n"/>
      <c r="G314" s="39" t="n"/>
      <c r="H314" s="5">
        <f>INDEX(Variables!$B$5:$B$105,MATCH($A314,Variables!$A$5:$A$105,0))&amp;IF($C314="",""," | "&amp;INDEX(Mapping!$B$5:$B$26,MATCH($C314,Mapping!$A$5:$A$26,0))&amp;" | "&amp;INDEX(Mapping!$B$30:$B$41,MATCH($B314,Mapping!$A$30:$A$41,0)))</f>
        <v/>
      </c>
      <c r="I314" s="5">
        <f>INDEX(Variables!$C$5:$C$105,MATCH($A314,Variables!$A$5:$A$105,0))</f>
        <v/>
      </c>
      <c r="J314" s="5">
        <f>INDEX(Variables!$E$5:$E$105,MATCH($A314,Variables!$A$5:$A$105,0))</f>
        <v/>
      </c>
      <c r="K314" s="25">
        <f>LOWER(Settings!$C$4)&amp;".mit."&amp;$A314&amp;IF($C314="","","."&amp;$C314&amp;"."&amp;$B314)&amp;IF(INDEX(Variables!$D$5:$D$105,MATCH($A314,Variables!$A$5:$A$105,0))="","","."&amp;INDEX(Variables!$D$5:$D$105,MATCH($A314,Variables!$A$5:$A$105,0)))&amp;"."&amp;K$5</f>
        <v/>
      </c>
      <c r="L314" s="41">
        <f>L$134*$D314*INDEX(L$117:L$133,$E314)</f>
        <v/>
      </c>
      <c r="M314" s="40">
        <f>M$134*$D314*INDEX(M$117:M$133,$E314)</f>
        <v/>
      </c>
      <c r="N314" s="40">
        <f>N$134*$D314*INDEX(N$117:N$133,$E314)</f>
        <v/>
      </c>
      <c r="O314" s="40">
        <f>O$134*$D314*INDEX(O$117:O$133,$E314)</f>
        <v/>
      </c>
      <c r="P314" s="40">
        <f>P$134*$D314*INDEX(P$117:P$133,$E314)</f>
        <v/>
      </c>
      <c r="Q314" s="40">
        <f>Q$134*$D314*INDEX(Q$117:Q$133,$E314)</f>
        <v/>
      </c>
      <c r="R314" s="40">
        <f>R$134*$D314*INDEX(R$117:R$133,$E314)</f>
        <v/>
      </c>
      <c r="S314" s="40">
        <f>S$134*$D314*INDEX(S$117:S$133,$E314)</f>
        <v/>
      </c>
      <c r="T314" s="40">
        <f>T$134*$D314*INDEX(T$117:T$133,$E314)</f>
        <v/>
      </c>
      <c r="U314" s="40">
        <f>U$134*$D314*INDEX(U$117:U$133,$E314)</f>
        <v/>
      </c>
      <c r="V314" s="40">
        <f>V$134*$D314*INDEX(V$117:V$133,$E314)</f>
        <v/>
      </c>
      <c r="W314" s="40">
        <f>W$134*$D314*INDEX(W$117:W$133,$E314)</f>
        <v/>
      </c>
      <c r="X314" s="40">
        <f>X$134*$D314*INDEX(X$117:X$133,$E314)</f>
        <v/>
      </c>
      <c r="Y314" s="40">
        <f>Y$134*$D314*INDEX(Y$117:Y$133,$E314)</f>
        <v/>
      </c>
      <c r="Z314" s="40">
        <f>Z$134*$D314*INDEX(Z$117:Z$133,$E314)</f>
        <v/>
      </c>
      <c r="AA314" s="40">
        <f>AA$134*$D314*INDEX(AA$117:AA$133,$E314)</f>
        <v/>
      </c>
      <c r="AB314" s="40">
        <f>AB$134*$D314*INDEX(AB$117:AB$133,$E314)</f>
        <v/>
      </c>
      <c r="AC314" s="40">
        <f>AC$134*$D314*INDEX(AC$117:AC$133,$E314)</f>
        <v/>
      </c>
      <c r="AD314" s="42">
        <f>ETSCOST(AD$134,$D314,INDEX(AD$117:AD$133,$E314))</f>
        <v/>
      </c>
      <c r="AE314" s="25">
        <f>LOWER(Settings!$C$4)&amp;".mit."&amp;$A314&amp;IF($C314="","","."&amp;$C314&amp;"."&amp;$B314)&amp;IF(INDEX(Variables!$D$5:$D$105,MATCH($A314,Variables!$A$5:$A$105,0))="","","."&amp;INDEX(Variables!$D$5:$D$105,MATCH($A314,Variables!$A$5:$A$105,0)))&amp;"."&amp;AE$5</f>
        <v/>
      </c>
      <c r="AF314" s="41">
        <f>AF$134*$D314*INDEX(AF$117:AF$133,$E314)</f>
        <v/>
      </c>
      <c r="AG314" s="40">
        <f>AG$134*$D314*INDEX(AG$117:AG$133,$E314)</f>
        <v/>
      </c>
      <c r="AH314" s="40">
        <f>AH$134*$D314*INDEX(AH$117:AH$133,$E314)</f>
        <v/>
      </c>
      <c r="AI314" s="40">
        <f>AI$134*$D314*INDEX(AI$117:AI$133,$E314)</f>
        <v/>
      </c>
      <c r="AJ314" s="40">
        <f>AJ$134*$D314*INDEX(AJ$117:AJ$133,$E314)</f>
        <v/>
      </c>
      <c r="AK314" s="40">
        <f>AK$134*$D314*INDEX(AK$117:AK$133,$E314)</f>
        <v/>
      </c>
      <c r="AL314" s="40">
        <f>AL$134*$D314*INDEX(AL$117:AL$133,$E314)</f>
        <v/>
      </c>
      <c r="AM314" s="40">
        <f>AM$134*$D314*INDEX(AM$117:AM$133,$E314)</f>
        <v/>
      </c>
      <c r="AN314" s="40">
        <f>AN$134*$D314*INDEX(AN$117:AN$133,$E314)</f>
        <v/>
      </c>
      <c r="AO314" s="40">
        <f>AO$134*$D314*INDEX(AO$117:AO$133,$E314)</f>
        <v/>
      </c>
      <c r="AP314" s="40">
        <f>AP$134*$D314*INDEX(AP$117:AP$133,$E314)</f>
        <v/>
      </c>
      <c r="AQ314" s="40">
        <f>AQ$134*$D314*INDEX(AQ$117:AQ$133,$E314)</f>
        <v/>
      </c>
      <c r="AR314" s="40">
        <f>AR$134*$D314*INDEX(AR$117:AR$133,$E314)</f>
        <v/>
      </c>
      <c r="AS314" s="40">
        <f>AS$134*$D314*INDEX(AS$117:AS$133,$E314)</f>
        <v/>
      </c>
      <c r="AT314" s="40">
        <f>AT$134*$D314*INDEX(AT$117:AT$133,$E314)</f>
        <v/>
      </c>
      <c r="AU314" s="40">
        <f>AU$134*$D314*INDEX(AU$117:AU$133,$E314)</f>
        <v/>
      </c>
      <c r="AV314" s="40">
        <f>AV$134*$D314*INDEX(AV$117:AV$133,$E314)</f>
        <v/>
      </c>
      <c r="AW314" s="40">
        <f>AW$134*$D314*INDEX(AW$117:AW$133,$E314)</f>
        <v/>
      </c>
      <c r="AX314" s="42">
        <f>ETSCOST(AX$134,$D314,INDEX(AX$117:AX$133,$E314))</f>
        <v/>
      </c>
    </row>
    <row r="315" hidden="1" outlineLevel="2">
      <c r="A315" s="5" t="inlineStr">
        <is>
          <t>ets</t>
        </is>
      </c>
      <c r="B315" s="5" t="inlineStr">
        <is>
          <t>gso</t>
        </is>
      </c>
      <c r="C315" s="5" t="inlineStr">
        <is>
          <t>rod</t>
        </is>
      </c>
      <c r="D315" s="40">
        <f>INDEX(Inputs!$T$5:$T$132,MATCH($B315&amp;"|"&amp;$C315,Inputs!$A$5:$A$132,0))</f>
        <v/>
      </c>
      <c r="E315" s="40">
        <f>INDEX(Inputs!$K$5:$K$132,MATCH($B315&amp;"|"&amp;$C315,Inputs!$A$5:$A$132,0))</f>
        <v/>
      </c>
      <c r="F315" s="39" t="n"/>
      <c r="G315" s="39" t="n"/>
      <c r="H315" s="5">
        <f>INDEX(Variables!$B$5:$B$105,MATCH($A315,Variables!$A$5:$A$105,0))&amp;IF($C315="",""," | "&amp;INDEX(Mapping!$B$5:$B$26,MATCH($C315,Mapping!$A$5:$A$26,0))&amp;" | "&amp;INDEX(Mapping!$B$30:$B$41,MATCH($B315,Mapping!$A$30:$A$41,0)))</f>
        <v/>
      </c>
      <c r="I315" s="5">
        <f>INDEX(Variables!$C$5:$C$105,MATCH($A315,Variables!$A$5:$A$105,0))</f>
        <v/>
      </c>
      <c r="J315" s="5">
        <f>INDEX(Variables!$E$5:$E$105,MATCH($A315,Variables!$A$5:$A$105,0))</f>
        <v/>
      </c>
      <c r="K315" s="25">
        <f>LOWER(Settings!$C$4)&amp;".mit."&amp;$A315&amp;IF($C315="","","."&amp;$C315&amp;"."&amp;$B315)&amp;IF(INDEX(Variables!$D$5:$D$105,MATCH($A315,Variables!$A$5:$A$105,0))="","","."&amp;INDEX(Variables!$D$5:$D$105,MATCH($A315,Variables!$A$5:$A$105,0)))&amp;"."&amp;K$5</f>
        <v/>
      </c>
      <c r="L315" s="41">
        <f>L$134*$D315*INDEX(L$117:L$133,$E315)</f>
        <v/>
      </c>
      <c r="M315" s="40">
        <f>M$134*$D315*INDEX(M$117:M$133,$E315)</f>
        <v/>
      </c>
      <c r="N315" s="40">
        <f>N$134*$D315*INDEX(N$117:N$133,$E315)</f>
        <v/>
      </c>
      <c r="O315" s="40">
        <f>O$134*$D315*INDEX(O$117:O$133,$E315)</f>
        <v/>
      </c>
      <c r="P315" s="40">
        <f>P$134*$D315*INDEX(P$117:P$133,$E315)</f>
        <v/>
      </c>
      <c r="Q315" s="40">
        <f>Q$134*$D315*INDEX(Q$117:Q$133,$E315)</f>
        <v/>
      </c>
      <c r="R315" s="40">
        <f>R$134*$D315*INDEX(R$117:R$133,$E315)</f>
        <v/>
      </c>
      <c r="S315" s="40">
        <f>S$134*$D315*INDEX(S$117:S$133,$E315)</f>
        <v/>
      </c>
      <c r="T315" s="40">
        <f>T$134*$D315*INDEX(T$117:T$133,$E315)</f>
        <v/>
      </c>
      <c r="U315" s="40">
        <f>U$134*$D315*INDEX(U$117:U$133,$E315)</f>
        <v/>
      </c>
      <c r="V315" s="40">
        <f>V$134*$D315*INDEX(V$117:V$133,$E315)</f>
        <v/>
      </c>
      <c r="W315" s="40">
        <f>W$134*$D315*INDEX(W$117:W$133,$E315)</f>
        <v/>
      </c>
      <c r="X315" s="40">
        <f>X$134*$D315*INDEX(X$117:X$133,$E315)</f>
        <v/>
      </c>
      <c r="Y315" s="40">
        <f>Y$134*$D315*INDEX(Y$117:Y$133,$E315)</f>
        <v/>
      </c>
      <c r="Z315" s="40">
        <f>Z$134*$D315*INDEX(Z$117:Z$133,$E315)</f>
        <v/>
      </c>
      <c r="AA315" s="40">
        <f>AA$134*$D315*INDEX(AA$117:AA$133,$E315)</f>
        <v/>
      </c>
      <c r="AB315" s="40">
        <f>AB$134*$D315*INDEX(AB$117:AB$133,$E315)</f>
        <v/>
      </c>
      <c r="AC315" s="40">
        <f>AC$134*$D315*INDEX(AC$117:AC$133,$E315)</f>
        <v/>
      </c>
      <c r="AD315" s="42">
        <f>ETSCOST(AD$134,$D315,INDEX(AD$117:AD$133,$E315))</f>
        <v/>
      </c>
      <c r="AE315" s="25">
        <f>LOWER(Settings!$C$4)&amp;".mit."&amp;$A315&amp;IF($C315="","","."&amp;$C315&amp;"."&amp;$B315)&amp;IF(INDEX(Variables!$D$5:$D$105,MATCH($A315,Variables!$A$5:$A$105,0))="","","."&amp;INDEX(Variables!$D$5:$D$105,MATCH($A315,Variables!$A$5:$A$105,0)))&amp;"."&amp;AE$5</f>
        <v/>
      </c>
      <c r="AF315" s="41">
        <f>AF$134*$D315*INDEX(AF$117:AF$133,$E315)</f>
        <v/>
      </c>
      <c r="AG315" s="40">
        <f>AG$134*$D315*INDEX(AG$117:AG$133,$E315)</f>
        <v/>
      </c>
      <c r="AH315" s="40">
        <f>AH$134*$D315*INDEX(AH$117:AH$133,$E315)</f>
        <v/>
      </c>
      <c r="AI315" s="40">
        <f>AI$134*$D315*INDEX(AI$117:AI$133,$E315)</f>
        <v/>
      </c>
      <c r="AJ315" s="40">
        <f>AJ$134*$D315*INDEX(AJ$117:AJ$133,$E315)</f>
        <v/>
      </c>
      <c r="AK315" s="40">
        <f>AK$134*$D315*INDEX(AK$117:AK$133,$E315)</f>
        <v/>
      </c>
      <c r="AL315" s="40">
        <f>AL$134*$D315*INDEX(AL$117:AL$133,$E315)</f>
        <v/>
      </c>
      <c r="AM315" s="40">
        <f>AM$134*$D315*INDEX(AM$117:AM$133,$E315)</f>
        <v/>
      </c>
      <c r="AN315" s="40">
        <f>AN$134*$D315*INDEX(AN$117:AN$133,$E315)</f>
        <v/>
      </c>
      <c r="AO315" s="40">
        <f>AO$134*$D315*INDEX(AO$117:AO$133,$E315)</f>
        <v/>
      </c>
      <c r="AP315" s="40">
        <f>AP$134*$D315*INDEX(AP$117:AP$133,$E315)</f>
        <v/>
      </c>
      <c r="AQ315" s="40">
        <f>AQ$134*$D315*INDEX(AQ$117:AQ$133,$E315)</f>
        <v/>
      </c>
      <c r="AR315" s="40">
        <f>AR$134*$D315*INDEX(AR$117:AR$133,$E315)</f>
        <v/>
      </c>
      <c r="AS315" s="40">
        <f>AS$134*$D315*INDEX(AS$117:AS$133,$E315)</f>
        <v/>
      </c>
      <c r="AT315" s="40">
        <f>AT$134*$D315*INDEX(AT$117:AT$133,$E315)</f>
        <v/>
      </c>
      <c r="AU315" s="40">
        <f>AU$134*$D315*INDEX(AU$117:AU$133,$E315)</f>
        <v/>
      </c>
      <c r="AV315" s="40">
        <f>AV$134*$D315*INDEX(AV$117:AV$133,$E315)</f>
        <v/>
      </c>
      <c r="AW315" s="40">
        <f>AW$134*$D315*INDEX(AW$117:AW$133,$E315)</f>
        <v/>
      </c>
      <c r="AX315" s="42">
        <f>ETSCOST(AX$134,$D315,INDEX(AX$117:AX$133,$E315))</f>
        <v/>
      </c>
    </row>
    <row r="316" hidden="1" outlineLevel="2">
      <c r="A316" s="5" t="inlineStr">
        <is>
          <t>ets</t>
        </is>
      </c>
      <c r="B316" s="5" t="inlineStr">
        <is>
          <t>die</t>
        </is>
      </c>
      <c r="C316" s="5" t="inlineStr">
        <is>
          <t>rod</t>
        </is>
      </c>
      <c r="D316" s="40">
        <f>INDEX(Inputs!$T$5:$T$132,MATCH($B316&amp;"|"&amp;$C316,Inputs!$A$5:$A$132,0))</f>
        <v/>
      </c>
      <c r="E316" s="40">
        <f>INDEX(Inputs!$K$5:$K$132,MATCH($B316&amp;"|"&amp;$C316,Inputs!$A$5:$A$132,0))</f>
        <v/>
      </c>
      <c r="F316" s="39" t="n"/>
      <c r="G316" s="39" t="n"/>
      <c r="H316" s="5">
        <f>INDEX(Variables!$B$5:$B$105,MATCH($A316,Variables!$A$5:$A$105,0))&amp;IF($C316="",""," | "&amp;INDEX(Mapping!$B$5:$B$26,MATCH($C316,Mapping!$A$5:$A$26,0))&amp;" | "&amp;INDEX(Mapping!$B$30:$B$41,MATCH($B316,Mapping!$A$30:$A$41,0)))</f>
        <v/>
      </c>
      <c r="I316" s="5">
        <f>INDEX(Variables!$C$5:$C$105,MATCH($A316,Variables!$A$5:$A$105,0))</f>
        <v/>
      </c>
      <c r="J316" s="5">
        <f>INDEX(Variables!$E$5:$E$105,MATCH($A316,Variables!$A$5:$A$105,0))</f>
        <v/>
      </c>
      <c r="K316" s="25">
        <f>LOWER(Settings!$C$4)&amp;".mit."&amp;$A316&amp;IF($C316="","","."&amp;$C316&amp;"."&amp;$B316)&amp;IF(INDEX(Variables!$D$5:$D$105,MATCH($A316,Variables!$A$5:$A$105,0))="","","."&amp;INDEX(Variables!$D$5:$D$105,MATCH($A316,Variables!$A$5:$A$105,0)))&amp;"."&amp;K$5</f>
        <v/>
      </c>
      <c r="L316" s="41">
        <f>L$134*$D316*INDEX(L$117:L$133,$E316)</f>
        <v/>
      </c>
      <c r="M316" s="40">
        <f>M$134*$D316*INDEX(M$117:M$133,$E316)</f>
        <v/>
      </c>
      <c r="N316" s="40">
        <f>N$134*$D316*INDEX(N$117:N$133,$E316)</f>
        <v/>
      </c>
      <c r="O316" s="40">
        <f>O$134*$D316*INDEX(O$117:O$133,$E316)</f>
        <v/>
      </c>
      <c r="P316" s="40">
        <f>P$134*$D316*INDEX(P$117:P$133,$E316)</f>
        <v/>
      </c>
      <c r="Q316" s="40">
        <f>Q$134*$D316*INDEX(Q$117:Q$133,$E316)</f>
        <v/>
      </c>
      <c r="R316" s="40">
        <f>R$134*$D316*INDEX(R$117:R$133,$E316)</f>
        <v/>
      </c>
      <c r="S316" s="40">
        <f>S$134*$D316*INDEX(S$117:S$133,$E316)</f>
        <v/>
      </c>
      <c r="T316" s="40">
        <f>T$134*$D316*INDEX(T$117:T$133,$E316)</f>
        <v/>
      </c>
      <c r="U316" s="40">
        <f>U$134*$D316*INDEX(U$117:U$133,$E316)</f>
        <v/>
      </c>
      <c r="V316" s="40">
        <f>V$134*$D316*INDEX(V$117:V$133,$E316)</f>
        <v/>
      </c>
      <c r="W316" s="40">
        <f>W$134*$D316*INDEX(W$117:W$133,$E316)</f>
        <v/>
      </c>
      <c r="X316" s="40">
        <f>X$134*$D316*INDEX(X$117:X$133,$E316)</f>
        <v/>
      </c>
      <c r="Y316" s="40">
        <f>Y$134*$D316*INDEX(Y$117:Y$133,$E316)</f>
        <v/>
      </c>
      <c r="Z316" s="40">
        <f>Z$134*$D316*INDEX(Z$117:Z$133,$E316)</f>
        <v/>
      </c>
      <c r="AA316" s="40">
        <f>AA$134*$D316*INDEX(AA$117:AA$133,$E316)</f>
        <v/>
      </c>
      <c r="AB316" s="40">
        <f>AB$134*$D316*INDEX(AB$117:AB$133,$E316)</f>
        <v/>
      </c>
      <c r="AC316" s="40">
        <f>AC$134*$D316*INDEX(AC$117:AC$133,$E316)</f>
        <v/>
      </c>
      <c r="AD316" s="42">
        <f>ETSCOST(AD$134,$D316,INDEX(AD$117:AD$133,$E316))</f>
        <v/>
      </c>
      <c r="AE316" s="25">
        <f>LOWER(Settings!$C$4)&amp;".mit."&amp;$A316&amp;IF($C316="","","."&amp;$C316&amp;"."&amp;$B316)&amp;IF(INDEX(Variables!$D$5:$D$105,MATCH($A316,Variables!$A$5:$A$105,0))="","","."&amp;INDEX(Variables!$D$5:$D$105,MATCH($A316,Variables!$A$5:$A$105,0)))&amp;"."&amp;AE$5</f>
        <v/>
      </c>
      <c r="AF316" s="41">
        <f>AF$134*$D316*INDEX(AF$117:AF$133,$E316)</f>
        <v/>
      </c>
      <c r="AG316" s="40">
        <f>AG$134*$D316*INDEX(AG$117:AG$133,$E316)</f>
        <v/>
      </c>
      <c r="AH316" s="40">
        <f>AH$134*$D316*INDEX(AH$117:AH$133,$E316)</f>
        <v/>
      </c>
      <c r="AI316" s="40">
        <f>AI$134*$D316*INDEX(AI$117:AI$133,$E316)</f>
        <v/>
      </c>
      <c r="AJ316" s="40">
        <f>AJ$134*$D316*INDEX(AJ$117:AJ$133,$E316)</f>
        <v/>
      </c>
      <c r="AK316" s="40">
        <f>AK$134*$D316*INDEX(AK$117:AK$133,$E316)</f>
        <v/>
      </c>
      <c r="AL316" s="40">
        <f>AL$134*$D316*INDEX(AL$117:AL$133,$E316)</f>
        <v/>
      </c>
      <c r="AM316" s="40">
        <f>AM$134*$D316*INDEX(AM$117:AM$133,$E316)</f>
        <v/>
      </c>
      <c r="AN316" s="40">
        <f>AN$134*$D316*INDEX(AN$117:AN$133,$E316)</f>
        <v/>
      </c>
      <c r="AO316" s="40">
        <f>AO$134*$D316*INDEX(AO$117:AO$133,$E316)</f>
        <v/>
      </c>
      <c r="AP316" s="40">
        <f>AP$134*$D316*INDEX(AP$117:AP$133,$E316)</f>
        <v/>
      </c>
      <c r="AQ316" s="40">
        <f>AQ$134*$D316*INDEX(AQ$117:AQ$133,$E316)</f>
        <v/>
      </c>
      <c r="AR316" s="40">
        <f>AR$134*$D316*INDEX(AR$117:AR$133,$E316)</f>
        <v/>
      </c>
      <c r="AS316" s="40">
        <f>AS$134*$D316*INDEX(AS$117:AS$133,$E316)</f>
        <v/>
      </c>
      <c r="AT316" s="40">
        <f>AT$134*$D316*INDEX(AT$117:AT$133,$E316)</f>
        <v/>
      </c>
      <c r="AU316" s="40">
        <f>AU$134*$D316*INDEX(AU$117:AU$133,$E316)</f>
        <v/>
      </c>
      <c r="AV316" s="40">
        <f>AV$134*$D316*INDEX(AV$117:AV$133,$E316)</f>
        <v/>
      </c>
      <c r="AW316" s="40">
        <f>AW$134*$D316*INDEX(AW$117:AW$133,$E316)</f>
        <v/>
      </c>
      <c r="AX316" s="42">
        <f>ETSCOST(AX$134,$D316,INDEX(AX$117:AX$133,$E316))</f>
        <v/>
      </c>
    </row>
    <row r="317" hidden="1" outlineLevel="2">
      <c r="A317" s="5" t="inlineStr">
        <is>
          <t>ets</t>
        </is>
      </c>
      <c r="B317" s="5" t="inlineStr">
        <is>
          <t>lpg</t>
        </is>
      </c>
      <c r="C317" s="5" t="inlineStr">
        <is>
          <t>rod</t>
        </is>
      </c>
      <c r="D317" s="40">
        <f>INDEX(Inputs!$T$5:$T$132,MATCH($B317&amp;"|"&amp;$C317,Inputs!$A$5:$A$132,0))</f>
        <v/>
      </c>
      <c r="E317" s="40">
        <f>INDEX(Inputs!$K$5:$K$132,MATCH($B317&amp;"|"&amp;$C317,Inputs!$A$5:$A$132,0))</f>
        <v/>
      </c>
      <c r="F317" s="39" t="n"/>
      <c r="G317" s="39" t="n"/>
      <c r="H317" s="5">
        <f>INDEX(Variables!$B$5:$B$105,MATCH($A317,Variables!$A$5:$A$105,0))&amp;IF($C317="",""," | "&amp;INDEX(Mapping!$B$5:$B$26,MATCH($C317,Mapping!$A$5:$A$26,0))&amp;" | "&amp;INDEX(Mapping!$B$30:$B$41,MATCH($B317,Mapping!$A$30:$A$41,0)))</f>
        <v/>
      </c>
      <c r="I317" s="5">
        <f>INDEX(Variables!$C$5:$C$105,MATCH($A317,Variables!$A$5:$A$105,0))</f>
        <v/>
      </c>
      <c r="J317" s="5">
        <f>INDEX(Variables!$E$5:$E$105,MATCH($A317,Variables!$A$5:$A$105,0))</f>
        <v/>
      </c>
      <c r="K317" s="25">
        <f>LOWER(Settings!$C$4)&amp;".mit."&amp;$A317&amp;IF($C317="","","."&amp;$C317&amp;"."&amp;$B317)&amp;IF(INDEX(Variables!$D$5:$D$105,MATCH($A317,Variables!$A$5:$A$105,0))="","","."&amp;INDEX(Variables!$D$5:$D$105,MATCH($A317,Variables!$A$5:$A$105,0)))&amp;"."&amp;K$5</f>
        <v/>
      </c>
      <c r="L317" s="41">
        <f>L$134*$D317*INDEX(L$117:L$133,$E317)</f>
        <v/>
      </c>
      <c r="M317" s="40">
        <f>M$134*$D317*INDEX(M$117:M$133,$E317)</f>
        <v/>
      </c>
      <c r="N317" s="40">
        <f>N$134*$D317*INDEX(N$117:N$133,$E317)</f>
        <v/>
      </c>
      <c r="O317" s="40">
        <f>O$134*$D317*INDEX(O$117:O$133,$E317)</f>
        <v/>
      </c>
      <c r="P317" s="40">
        <f>P$134*$D317*INDEX(P$117:P$133,$E317)</f>
        <v/>
      </c>
      <c r="Q317" s="40">
        <f>Q$134*$D317*INDEX(Q$117:Q$133,$E317)</f>
        <v/>
      </c>
      <c r="R317" s="40">
        <f>R$134*$D317*INDEX(R$117:R$133,$E317)</f>
        <v/>
      </c>
      <c r="S317" s="40">
        <f>S$134*$D317*INDEX(S$117:S$133,$E317)</f>
        <v/>
      </c>
      <c r="T317" s="40">
        <f>T$134*$D317*INDEX(T$117:T$133,$E317)</f>
        <v/>
      </c>
      <c r="U317" s="40">
        <f>U$134*$D317*INDEX(U$117:U$133,$E317)</f>
        <v/>
      </c>
      <c r="V317" s="40">
        <f>V$134*$D317*INDEX(V$117:V$133,$E317)</f>
        <v/>
      </c>
      <c r="W317" s="40">
        <f>W$134*$D317*INDEX(W$117:W$133,$E317)</f>
        <v/>
      </c>
      <c r="X317" s="40">
        <f>X$134*$D317*INDEX(X$117:X$133,$E317)</f>
        <v/>
      </c>
      <c r="Y317" s="40">
        <f>Y$134*$D317*INDEX(Y$117:Y$133,$E317)</f>
        <v/>
      </c>
      <c r="Z317" s="40">
        <f>Z$134*$D317*INDEX(Z$117:Z$133,$E317)</f>
        <v/>
      </c>
      <c r="AA317" s="40">
        <f>AA$134*$D317*INDEX(AA$117:AA$133,$E317)</f>
        <v/>
      </c>
      <c r="AB317" s="40">
        <f>AB$134*$D317*INDEX(AB$117:AB$133,$E317)</f>
        <v/>
      </c>
      <c r="AC317" s="40">
        <f>AC$134*$D317*INDEX(AC$117:AC$133,$E317)</f>
        <v/>
      </c>
      <c r="AD317" s="42">
        <f>ETSCOST(AD$134,$D317,INDEX(AD$117:AD$133,$E317))</f>
        <v/>
      </c>
      <c r="AE317" s="25">
        <f>LOWER(Settings!$C$4)&amp;".mit."&amp;$A317&amp;IF($C317="","","."&amp;$C317&amp;"."&amp;$B317)&amp;IF(INDEX(Variables!$D$5:$D$105,MATCH($A317,Variables!$A$5:$A$105,0))="","","."&amp;INDEX(Variables!$D$5:$D$105,MATCH($A317,Variables!$A$5:$A$105,0)))&amp;"."&amp;AE$5</f>
        <v/>
      </c>
      <c r="AF317" s="41">
        <f>AF$134*$D317*INDEX(AF$117:AF$133,$E317)</f>
        <v/>
      </c>
      <c r="AG317" s="40">
        <f>AG$134*$D317*INDEX(AG$117:AG$133,$E317)</f>
        <v/>
      </c>
      <c r="AH317" s="40">
        <f>AH$134*$D317*INDEX(AH$117:AH$133,$E317)</f>
        <v/>
      </c>
      <c r="AI317" s="40">
        <f>AI$134*$D317*INDEX(AI$117:AI$133,$E317)</f>
        <v/>
      </c>
      <c r="AJ317" s="40">
        <f>AJ$134*$D317*INDEX(AJ$117:AJ$133,$E317)</f>
        <v/>
      </c>
      <c r="AK317" s="40">
        <f>AK$134*$D317*INDEX(AK$117:AK$133,$E317)</f>
        <v/>
      </c>
      <c r="AL317" s="40">
        <f>AL$134*$D317*INDEX(AL$117:AL$133,$E317)</f>
        <v/>
      </c>
      <c r="AM317" s="40">
        <f>AM$134*$D317*INDEX(AM$117:AM$133,$E317)</f>
        <v/>
      </c>
      <c r="AN317" s="40">
        <f>AN$134*$D317*INDEX(AN$117:AN$133,$E317)</f>
        <v/>
      </c>
      <c r="AO317" s="40">
        <f>AO$134*$D317*INDEX(AO$117:AO$133,$E317)</f>
        <v/>
      </c>
      <c r="AP317" s="40">
        <f>AP$134*$D317*INDEX(AP$117:AP$133,$E317)</f>
        <v/>
      </c>
      <c r="AQ317" s="40">
        <f>AQ$134*$D317*INDEX(AQ$117:AQ$133,$E317)</f>
        <v/>
      </c>
      <c r="AR317" s="40">
        <f>AR$134*$D317*INDEX(AR$117:AR$133,$E317)</f>
        <v/>
      </c>
      <c r="AS317" s="40">
        <f>AS$134*$D317*INDEX(AS$117:AS$133,$E317)</f>
        <v/>
      </c>
      <c r="AT317" s="40">
        <f>AT$134*$D317*INDEX(AT$117:AT$133,$E317)</f>
        <v/>
      </c>
      <c r="AU317" s="40">
        <f>AU$134*$D317*INDEX(AU$117:AU$133,$E317)</f>
        <v/>
      </c>
      <c r="AV317" s="40">
        <f>AV$134*$D317*INDEX(AV$117:AV$133,$E317)</f>
        <v/>
      </c>
      <c r="AW317" s="40">
        <f>AW$134*$D317*INDEX(AW$117:AW$133,$E317)</f>
        <v/>
      </c>
      <c r="AX317" s="42">
        <f>ETSCOST(AX$134,$D317,INDEX(AX$117:AX$133,$E317))</f>
        <v/>
      </c>
    </row>
    <row r="318" hidden="1" outlineLevel="2">
      <c r="A318" s="5" t="inlineStr">
        <is>
          <t>ets</t>
        </is>
      </c>
      <c r="B318" s="5" t="inlineStr">
        <is>
          <t>ker</t>
        </is>
      </c>
      <c r="C318" s="5" t="inlineStr">
        <is>
          <t>rod</t>
        </is>
      </c>
      <c r="D318" s="40">
        <f>INDEX(Inputs!$T$5:$T$132,MATCH($B318&amp;"|"&amp;$C318,Inputs!$A$5:$A$132,0))</f>
        <v/>
      </c>
      <c r="E318" s="40">
        <f>INDEX(Inputs!$K$5:$K$132,MATCH($B318&amp;"|"&amp;$C318,Inputs!$A$5:$A$132,0))</f>
        <v/>
      </c>
      <c r="F318" s="39" t="n"/>
      <c r="G318" s="39" t="n"/>
      <c r="H318" s="5">
        <f>INDEX(Variables!$B$5:$B$105,MATCH($A318,Variables!$A$5:$A$105,0))&amp;IF($C318="",""," | "&amp;INDEX(Mapping!$B$5:$B$26,MATCH($C318,Mapping!$A$5:$A$26,0))&amp;" | "&amp;INDEX(Mapping!$B$30:$B$41,MATCH($B318,Mapping!$A$30:$A$41,0)))</f>
        <v/>
      </c>
      <c r="I318" s="5">
        <f>INDEX(Variables!$C$5:$C$105,MATCH($A318,Variables!$A$5:$A$105,0))</f>
        <v/>
      </c>
      <c r="J318" s="5">
        <f>INDEX(Variables!$E$5:$E$105,MATCH($A318,Variables!$A$5:$A$105,0))</f>
        <v/>
      </c>
      <c r="K318" s="25">
        <f>LOWER(Settings!$C$4)&amp;".mit."&amp;$A318&amp;IF($C318="","","."&amp;$C318&amp;"."&amp;$B318)&amp;IF(INDEX(Variables!$D$5:$D$105,MATCH($A318,Variables!$A$5:$A$105,0))="","","."&amp;INDEX(Variables!$D$5:$D$105,MATCH($A318,Variables!$A$5:$A$105,0)))&amp;"."&amp;K$5</f>
        <v/>
      </c>
      <c r="L318" s="41">
        <f>L$134*$D318*INDEX(L$117:L$133,$E318)</f>
        <v/>
      </c>
      <c r="M318" s="40">
        <f>M$134*$D318*INDEX(M$117:M$133,$E318)</f>
        <v/>
      </c>
      <c r="N318" s="40">
        <f>N$134*$D318*INDEX(N$117:N$133,$E318)</f>
        <v/>
      </c>
      <c r="O318" s="40">
        <f>O$134*$D318*INDEX(O$117:O$133,$E318)</f>
        <v/>
      </c>
      <c r="P318" s="40">
        <f>P$134*$D318*INDEX(P$117:P$133,$E318)</f>
        <v/>
      </c>
      <c r="Q318" s="40">
        <f>Q$134*$D318*INDEX(Q$117:Q$133,$E318)</f>
        <v/>
      </c>
      <c r="R318" s="40">
        <f>R$134*$D318*INDEX(R$117:R$133,$E318)</f>
        <v/>
      </c>
      <c r="S318" s="40">
        <f>S$134*$D318*INDEX(S$117:S$133,$E318)</f>
        <v/>
      </c>
      <c r="T318" s="40">
        <f>T$134*$D318*INDEX(T$117:T$133,$E318)</f>
        <v/>
      </c>
      <c r="U318" s="40">
        <f>U$134*$D318*INDEX(U$117:U$133,$E318)</f>
        <v/>
      </c>
      <c r="V318" s="40">
        <f>V$134*$D318*INDEX(V$117:V$133,$E318)</f>
        <v/>
      </c>
      <c r="W318" s="40">
        <f>W$134*$D318*INDEX(W$117:W$133,$E318)</f>
        <v/>
      </c>
      <c r="X318" s="40">
        <f>X$134*$D318*INDEX(X$117:X$133,$E318)</f>
        <v/>
      </c>
      <c r="Y318" s="40">
        <f>Y$134*$D318*INDEX(Y$117:Y$133,$E318)</f>
        <v/>
      </c>
      <c r="Z318" s="40">
        <f>Z$134*$D318*INDEX(Z$117:Z$133,$E318)</f>
        <v/>
      </c>
      <c r="AA318" s="40">
        <f>AA$134*$D318*INDEX(AA$117:AA$133,$E318)</f>
        <v/>
      </c>
      <c r="AB318" s="40">
        <f>AB$134*$D318*INDEX(AB$117:AB$133,$E318)</f>
        <v/>
      </c>
      <c r="AC318" s="40">
        <f>AC$134*$D318*INDEX(AC$117:AC$133,$E318)</f>
        <v/>
      </c>
      <c r="AD318" s="42">
        <f>ETSCOST(AD$134,$D318,INDEX(AD$117:AD$133,$E318))</f>
        <v/>
      </c>
      <c r="AE318" s="25">
        <f>LOWER(Settings!$C$4)&amp;".mit."&amp;$A318&amp;IF($C318="","","."&amp;$C318&amp;"."&amp;$B318)&amp;IF(INDEX(Variables!$D$5:$D$105,MATCH($A318,Variables!$A$5:$A$105,0))="","","."&amp;INDEX(Variables!$D$5:$D$105,MATCH($A318,Variables!$A$5:$A$105,0)))&amp;"."&amp;AE$5</f>
        <v/>
      </c>
      <c r="AF318" s="41">
        <f>AF$134*$D318*INDEX(AF$117:AF$133,$E318)</f>
        <v/>
      </c>
      <c r="AG318" s="40">
        <f>AG$134*$D318*INDEX(AG$117:AG$133,$E318)</f>
        <v/>
      </c>
      <c r="AH318" s="40">
        <f>AH$134*$D318*INDEX(AH$117:AH$133,$E318)</f>
        <v/>
      </c>
      <c r="AI318" s="40">
        <f>AI$134*$D318*INDEX(AI$117:AI$133,$E318)</f>
        <v/>
      </c>
      <c r="AJ318" s="40">
        <f>AJ$134*$D318*INDEX(AJ$117:AJ$133,$E318)</f>
        <v/>
      </c>
      <c r="AK318" s="40">
        <f>AK$134*$D318*INDEX(AK$117:AK$133,$E318)</f>
        <v/>
      </c>
      <c r="AL318" s="40">
        <f>AL$134*$D318*INDEX(AL$117:AL$133,$E318)</f>
        <v/>
      </c>
      <c r="AM318" s="40">
        <f>AM$134*$D318*INDEX(AM$117:AM$133,$E318)</f>
        <v/>
      </c>
      <c r="AN318" s="40">
        <f>AN$134*$D318*INDEX(AN$117:AN$133,$E318)</f>
        <v/>
      </c>
      <c r="AO318" s="40">
        <f>AO$134*$D318*INDEX(AO$117:AO$133,$E318)</f>
        <v/>
      </c>
      <c r="AP318" s="40">
        <f>AP$134*$D318*INDEX(AP$117:AP$133,$E318)</f>
        <v/>
      </c>
      <c r="AQ318" s="40">
        <f>AQ$134*$D318*INDEX(AQ$117:AQ$133,$E318)</f>
        <v/>
      </c>
      <c r="AR318" s="40">
        <f>AR$134*$D318*INDEX(AR$117:AR$133,$E318)</f>
        <v/>
      </c>
      <c r="AS318" s="40">
        <f>AS$134*$D318*INDEX(AS$117:AS$133,$E318)</f>
        <v/>
      </c>
      <c r="AT318" s="40">
        <f>AT$134*$D318*INDEX(AT$117:AT$133,$E318)</f>
        <v/>
      </c>
      <c r="AU318" s="40">
        <f>AU$134*$D318*INDEX(AU$117:AU$133,$E318)</f>
        <v/>
      </c>
      <c r="AV318" s="40">
        <f>AV$134*$D318*INDEX(AV$117:AV$133,$E318)</f>
        <v/>
      </c>
      <c r="AW318" s="40">
        <f>AW$134*$D318*INDEX(AW$117:AW$133,$E318)</f>
        <v/>
      </c>
      <c r="AX318" s="42">
        <f>ETSCOST(AX$134,$D318,INDEX(AX$117:AX$133,$E318))</f>
        <v/>
      </c>
    </row>
    <row r="319" hidden="1" outlineLevel="2">
      <c r="A319" s="5" t="inlineStr">
        <is>
          <t>ets</t>
        </is>
      </c>
      <c r="B319" s="5" t="inlineStr">
        <is>
          <t>oop</t>
        </is>
      </c>
      <c r="C319" s="5" t="inlineStr">
        <is>
          <t>rod</t>
        </is>
      </c>
      <c r="D319" s="40">
        <f>INDEX(Inputs!$T$5:$T$132,MATCH($B319&amp;"|"&amp;$C319,Inputs!$A$5:$A$132,0))</f>
        <v/>
      </c>
      <c r="E319" s="40">
        <f>INDEX(Inputs!$K$5:$K$132,MATCH($B319&amp;"|"&amp;$C319,Inputs!$A$5:$A$132,0))</f>
        <v/>
      </c>
      <c r="F319" s="39" t="n"/>
      <c r="G319" s="39" t="n"/>
      <c r="H319" s="5">
        <f>INDEX(Variables!$B$5:$B$105,MATCH($A319,Variables!$A$5:$A$105,0))&amp;IF($C319="",""," | "&amp;INDEX(Mapping!$B$5:$B$26,MATCH($C319,Mapping!$A$5:$A$26,0))&amp;" | "&amp;INDEX(Mapping!$B$30:$B$41,MATCH($B319,Mapping!$A$30:$A$41,0)))</f>
        <v/>
      </c>
      <c r="I319" s="5">
        <f>INDEX(Variables!$C$5:$C$105,MATCH($A319,Variables!$A$5:$A$105,0))</f>
        <v/>
      </c>
      <c r="J319" s="5">
        <f>INDEX(Variables!$E$5:$E$105,MATCH($A319,Variables!$A$5:$A$105,0))</f>
        <v/>
      </c>
      <c r="K319" s="25">
        <f>LOWER(Settings!$C$4)&amp;".mit."&amp;$A319&amp;IF($C319="","","."&amp;$C319&amp;"."&amp;$B319)&amp;IF(INDEX(Variables!$D$5:$D$105,MATCH($A319,Variables!$A$5:$A$105,0))="","","."&amp;INDEX(Variables!$D$5:$D$105,MATCH($A319,Variables!$A$5:$A$105,0)))&amp;"."&amp;K$5</f>
        <v/>
      </c>
      <c r="L319" s="41">
        <f>L$134*$D319*INDEX(L$117:L$133,$E319)</f>
        <v/>
      </c>
      <c r="M319" s="40">
        <f>M$134*$D319*INDEX(M$117:M$133,$E319)</f>
        <v/>
      </c>
      <c r="N319" s="40">
        <f>N$134*$D319*INDEX(N$117:N$133,$E319)</f>
        <v/>
      </c>
      <c r="O319" s="40">
        <f>O$134*$D319*INDEX(O$117:O$133,$E319)</f>
        <v/>
      </c>
      <c r="P319" s="40">
        <f>P$134*$D319*INDEX(P$117:P$133,$E319)</f>
        <v/>
      </c>
      <c r="Q319" s="40">
        <f>Q$134*$D319*INDEX(Q$117:Q$133,$E319)</f>
        <v/>
      </c>
      <c r="R319" s="40">
        <f>R$134*$D319*INDEX(R$117:R$133,$E319)</f>
        <v/>
      </c>
      <c r="S319" s="40">
        <f>S$134*$D319*INDEX(S$117:S$133,$E319)</f>
        <v/>
      </c>
      <c r="T319" s="40">
        <f>T$134*$D319*INDEX(T$117:T$133,$E319)</f>
        <v/>
      </c>
      <c r="U319" s="40">
        <f>U$134*$D319*INDEX(U$117:U$133,$E319)</f>
        <v/>
      </c>
      <c r="V319" s="40">
        <f>V$134*$D319*INDEX(V$117:V$133,$E319)</f>
        <v/>
      </c>
      <c r="W319" s="40">
        <f>W$134*$D319*INDEX(W$117:W$133,$E319)</f>
        <v/>
      </c>
      <c r="X319" s="40">
        <f>X$134*$D319*INDEX(X$117:X$133,$E319)</f>
        <v/>
      </c>
      <c r="Y319" s="40">
        <f>Y$134*$D319*INDEX(Y$117:Y$133,$E319)</f>
        <v/>
      </c>
      <c r="Z319" s="40">
        <f>Z$134*$D319*INDEX(Z$117:Z$133,$E319)</f>
        <v/>
      </c>
      <c r="AA319" s="40">
        <f>AA$134*$D319*INDEX(AA$117:AA$133,$E319)</f>
        <v/>
      </c>
      <c r="AB319" s="40">
        <f>AB$134*$D319*INDEX(AB$117:AB$133,$E319)</f>
        <v/>
      </c>
      <c r="AC319" s="40">
        <f>AC$134*$D319*INDEX(AC$117:AC$133,$E319)</f>
        <v/>
      </c>
      <c r="AD319" s="42">
        <f>ETSCOST(AD$134,$D319,INDEX(AD$117:AD$133,$E319))</f>
        <v/>
      </c>
      <c r="AE319" s="25">
        <f>LOWER(Settings!$C$4)&amp;".mit."&amp;$A319&amp;IF($C319="","","."&amp;$C319&amp;"."&amp;$B319)&amp;IF(INDEX(Variables!$D$5:$D$105,MATCH($A319,Variables!$A$5:$A$105,0))="","","."&amp;INDEX(Variables!$D$5:$D$105,MATCH($A319,Variables!$A$5:$A$105,0)))&amp;"."&amp;AE$5</f>
        <v/>
      </c>
      <c r="AF319" s="41">
        <f>AF$134*$D319*INDEX(AF$117:AF$133,$E319)</f>
        <v/>
      </c>
      <c r="AG319" s="40">
        <f>AG$134*$D319*INDEX(AG$117:AG$133,$E319)</f>
        <v/>
      </c>
      <c r="AH319" s="40">
        <f>AH$134*$D319*INDEX(AH$117:AH$133,$E319)</f>
        <v/>
      </c>
      <c r="AI319" s="40">
        <f>AI$134*$D319*INDEX(AI$117:AI$133,$E319)</f>
        <v/>
      </c>
      <c r="AJ319" s="40">
        <f>AJ$134*$D319*INDEX(AJ$117:AJ$133,$E319)</f>
        <v/>
      </c>
      <c r="AK319" s="40">
        <f>AK$134*$D319*INDEX(AK$117:AK$133,$E319)</f>
        <v/>
      </c>
      <c r="AL319" s="40">
        <f>AL$134*$D319*INDEX(AL$117:AL$133,$E319)</f>
        <v/>
      </c>
      <c r="AM319" s="40">
        <f>AM$134*$D319*INDEX(AM$117:AM$133,$E319)</f>
        <v/>
      </c>
      <c r="AN319" s="40">
        <f>AN$134*$D319*INDEX(AN$117:AN$133,$E319)</f>
        <v/>
      </c>
      <c r="AO319" s="40">
        <f>AO$134*$D319*INDEX(AO$117:AO$133,$E319)</f>
        <v/>
      </c>
      <c r="AP319" s="40">
        <f>AP$134*$D319*INDEX(AP$117:AP$133,$E319)</f>
        <v/>
      </c>
      <c r="AQ319" s="40">
        <f>AQ$134*$D319*INDEX(AQ$117:AQ$133,$E319)</f>
        <v/>
      </c>
      <c r="AR319" s="40">
        <f>AR$134*$D319*INDEX(AR$117:AR$133,$E319)</f>
        <v/>
      </c>
      <c r="AS319" s="40">
        <f>AS$134*$D319*INDEX(AS$117:AS$133,$E319)</f>
        <v/>
      </c>
      <c r="AT319" s="40">
        <f>AT$134*$D319*INDEX(AT$117:AT$133,$E319)</f>
        <v/>
      </c>
      <c r="AU319" s="40">
        <f>AU$134*$D319*INDEX(AU$117:AU$133,$E319)</f>
        <v/>
      </c>
      <c r="AV319" s="40">
        <f>AV$134*$D319*INDEX(AV$117:AV$133,$E319)</f>
        <v/>
      </c>
      <c r="AW319" s="40">
        <f>AW$134*$D319*INDEX(AW$117:AW$133,$E319)</f>
        <v/>
      </c>
      <c r="AX319" s="42">
        <f>ETSCOST(AX$134,$D319,INDEX(AX$117:AX$133,$E319))</f>
        <v/>
      </c>
    </row>
    <row r="320" hidden="1" outlineLevel="2">
      <c r="A320" s="5" t="inlineStr">
        <is>
          <t>ets</t>
        </is>
      </c>
      <c r="B320" s="5" t="inlineStr">
        <is>
          <t>bio</t>
        </is>
      </c>
      <c r="C320" s="5" t="inlineStr">
        <is>
          <t>rod</t>
        </is>
      </c>
      <c r="D320" s="40">
        <f>INDEX(Inputs!$T$5:$T$132,MATCH($B320&amp;"|"&amp;$C320,Inputs!$A$5:$A$132,0))</f>
        <v/>
      </c>
      <c r="E320" s="40">
        <f>INDEX(Inputs!$K$5:$K$132,MATCH($B320&amp;"|"&amp;$C320,Inputs!$A$5:$A$132,0))</f>
        <v/>
      </c>
      <c r="F320" s="39" t="n"/>
      <c r="G320" s="39" t="n"/>
      <c r="H320" s="5">
        <f>INDEX(Variables!$B$5:$B$105,MATCH($A320,Variables!$A$5:$A$105,0))&amp;IF($C320="",""," | "&amp;INDEX(Mapping!$B$5:$B$26,MATCH($C320,Mapping!$A$5:$A$26,0))&amp;" | "&amp;INDEX(Mapping!$B$30:$B$41,MATCH($B320,Mapping!$A$30:$A$41,0)))</f>
        <v/>
      </c>
      <c r="I320" s="5">
        <f>INDEX(Variables!$C$5:$C$105,MATCH($A320,Variables!$A$5:$A$105,0))</f>
        <v/>
      </c>
      <c r="J320" s="5">
        <f>INDEX(Variables!$E$5:$E$105,MATCH($A320,Variables!$A$5:$A$105,0))</f>
        <v/>
      </c>
      <c r="K320" s="25">
        <f>LOWER(Settings!$C$4)&amp;".mit."&amp;$A320&amp;IF($C320="","","."&amp;$C320&amp;"."&amp;$B320)&amp;IF(INDEX(Variables!$D$5:$D$105,MATCH($A320,Variables!$A$5:$A$105,0))="","","."&amp;INDEX(Variables!$D$5:$D$105,MATCH($A320,Variables!$A$5:$A$105,0)))&amp;"."&amp;K$5</f>
        <v/>
      </c>
      <c r="L320" s="41">
        <f>L$134*$D320*INDEX(L$117:L$133,$E320)</f>
        <v/>
      </c>
      <c r="M320" s="40">
        <f>M$134*$D320*INDEX(M$117:M$133,$E320)</f>
        <v/>
      </c>
      <c r="N320" s="40">
        <f>N$134*$D320*INDEX(N$117:N$133,$E320)</f>
        <v/>
      </c>
      <c r="O320" s="40">
        <f>O$134*$D320*INDEX(O$117:O$133,$E320)</f>
        <v/>
      </c>
      <c r="P320" s="40">
        <f>P$134*$D320*INDEX(P$117:P$133,$E320)</f>
        <v/>
      </c>
      <c r="Q320" s="40">
        <f>Q$134*$D320*INDEX(Q$117:Q$133,$E320)</f>
        <v/>
      </c>
      <c r="R320" s="40">
        <f>R$134*$D320*INDEX(R$117:R$133,$E320)</f>
        <v/>
      </c>
      <c r="S320" s="40">
        <f>S$134*$D320*INDEX(S$117:S$133,$E320)</f>
        <v/>
      </c>
      <c r="T320" s="40">
        <f>T$134*$D320*INDEX(T$117:T$133,$E320)</f>
        <v/>
      </c>
      <c r="U320" s="40">
        <f>U$134*$D320*INDEX(U$117:U$133,$E320)</f>
        <v/>
      </c>
      <c r="V320" s="40">
        <f>V$134*$D320*INDEX(V$117:V$133,$E320)</f>
        <v/>
      </c>
      <c r="W320" s="40">
        <f>W$134*$D320*INDEX(W$117:W$133,$E320)</f>
        <v/>
      </c>
      <c r="X320" s="40">
        <f>X$134*$D320*INDEX(X$117:X$133,$E320)</f>
        <v/>
      </c>
      <c r="Y320" s="40">
        <f>Y$134*$D320*INDEX(Y$117:Y$133,$E320)</f>
        <v/>
      </c>
      <c r="Z320" s="40">
        <f>Z$134*$D320*INDEX(Z$117:Z$133,$E320)</f>
        <v/>
      </c>
      <c r="AA320" s="40">
        <f>AA$134*$D320*INDEX(AA$117:AA$133,$E320)</f>
        <v/>
      </c>
      <c r="AB320" s="40">
        <f>AB$134*$D320*INDEX(AB$117:AB$133,$E320)</f>
        <v/>
      </c>
      <c r="AC320" s="40">
        <f>AC$134*$D320*INDEX(AC$117:AC$133,$E320)</f>
        <v/>
      </c>
      <c r="AD320" s="42">
        <f>ETSCOST(AD$134,$D320,INDEX(AD$117:AD$133,$E320))</f>
        <v/>
      </c>
      <c r="AE320" s="25">
        <f>LOWER(Settings!$C$4)&amp;".mit."&amp;$A320&amp;IF($C320="","","."&amp;$C320&amp;"."&amp;$B320)&amp;IF(INDEX(Variables!$D$5:$D$105,MATCH($A320,Variables!$A$5:$A$105,0))="","","."&amp;INDEX(Variables!$D$5:$D$105,MATCH($A320,Variables!$A$5:$A$105,0)))&amp;"."&amp;AE$5</f>
        <v/>
      </c>
      <c r="AF320" s="41">
        <f>AF$134*$D320*INDEX(AF$117:AF$133,$E320)</f>
        <v/>
      </c>
      <c r="AG320" s="40">
        <f>AG$134*$D320*INDEX(AG$117:AG$133,$E320)</f>
        <v/>
      </c>
      <c r="AH320" s="40">
        <f>AH$134*$D320*INDEX(AH$117:AH$133,$E320)</f>
        <v/>
      </c>
      <c r="AI320" s="40">
        <f>AI$134*$D320*INDEX(AI$117:AI$133,$E320)</f>
        <v/>
      </c>
      <c r="AJ320" s="40">
        <f>AJ$134*$D320*INDEX(AJ$117:AJ$133,$E320)</f>
        <v/>
      </c>
      <c r="AK320" s="40">
        <f>AK$134*$D320*INDEX(AK$117:AK$133,$E320)</f>
        <v/>
      </c>
      <c r="AL320" s="40">
        <f>AL$134*$D320*INDEX(AL$117:AL$133,$E320)</f>
        <v/>
      </c>
      <c r="AM320" s="40">
        <f>AM$134*$D320*INDEX(AM$117:AM$133,$E320)</f>
        <v/>
      </c>
      <c r="AN320" s="40">
        <f>AN$134*$D320*INDEX(AN$117:AN$133,$E320)</f>
        <v/>
      </c>
      <c r="AO320" s="40">
        <f>AO$134*$D320*INDEX(AO$117:AO$133,$E320)</f>
        <v/>
      </c>
      <c r="AP320" s="40">
        <f>AP$134*$D320*INDEX(AP$117:AP$133,$E320)</f>
        <v/>
      </c>
      <c r="AQ320" s="40">
        <f>AQ$134*$D320*INDEX(AQ$117:AQ$133,$E320)</f>
        <v/>
      </c>
      <c r="AR320" s="40">
        <f>AR$134*$D320*INDEX(AR$117:AR$133,$E320)</f>
        <v/>
      </c>
      <c r="AS320" s="40">
        <f>AS$134*$D320*INDEX(AS$117:AS$133,$E320)</f>
        <v/>
      </c>
      <c r="AT320" s="40">
        <f>AT$134*$D320*INDEX(AT$117:AT$133,$E320)</f>
        <v/>
      </c>
      <c r="AU320" s="40">
        <f>AU$134*$D320*INDEX(AU$117:AU$133,$E320)</f>
        <v/>
      </c>
      <c r="AV320" s="40">
        <f>AV$134*$D320*INDEX(AV$117:AV$133,$E320)</f>
        <v/>
      </c>
      <c r="AW320" s="40">
        <f>AW$134*$D320*INDEX(AW$117:AW$133,$E320)</f>
        <v/>
      </c>
      <c r="AX320" s="42">
        <f>ETSCOST(AX$134,$D320,INDEX(AX$117:AX$133,$E320))</f>
        <v/>
      </c>
    </row>
    <row r="321" hidden="1" outlineLevel="2"/>
    <row r="322" hidden="1" outlineLevel="2">
      <c r="A322" s="5" t="inlineStr">
        <is>
          <t>ntx</t>
        </is>
      </c>
      <c r="B322" s="5" t="inlineStr">
        <is>
          <t>coa</t>
        </is>
      </c>
      <c r="C322" s="5" t="inlineStr">
        <is>
          <t>rod</t>
        </is>
      </c>
      <c r="D322" s="40">
        <f>INDEX(Inputs!$L$5:$L$132,MATCH($B322&amp;"|"&amp;$C322,Inputs!$A$5:$A$132,0))</f>
        <v/>
      </c>
      <c r="E322" s="40">
        <f>INDEX(Inputs!$I$5:$I$132,MATCH($B322&amp;"|"&amp;$C322,Inputs!$A$5:$A$132,0))</f>
        <v/>
      </c>
      <c r="F322" s="39" t="n"/>
      <c r="G322" s="39" t="n"/>
      <c r="H322" s="5">
        <f>INDEX(Variables!$B$5:$B$105,MATCH($A322,Variables!$A$5:$A$105,0))&amp;IF($C322="",""," | "&amp;INDEX(Mapping!$B$5:$B$26,MATCH($C322,Mapping!$A$5:$A$26,0))&amp;" | "&amp;INDEX(Mapping!$B$30:$B$41,MATCH($B322,Mapping!$A$30:$A$41,0)))</f>
        <v/>
      </c>
      <c r="I322" s="5">
        <f>INDEX(Variables!$C$5:$C$105,MATCH($A322,Variables!$A$5:$A$105,0))</f>
        <v/>
      </c>
      <c r="J322" s="5">
        <f>INDEX(Variables!$E$5:$E$105,MATCH($A322,Variables!$A$5:$A$105,0))</f>
        <v/>
      </c>
      <c r="K322" s="25">
        <f>LOWER(Settings!$C$4)&amp;".mit."&amp;$A322&amp;IF($C322="","","."&amp;$C322&amp;"."&amp;$B322)&amp;IF(INDEX(Variables!$D$5:$D$105,MATCH($A322,Variables!$A$5:$A$105,0))="","","."&amp;INDEX(Variables!$D$5:$D$105,MATCH($A322,Variables!$A$5:$A$105,0)))&amp;"."&amp;K$5</f>
        <v/>
      </c>
      <c r="L322" s="41">
        <f>INDEX(L$78:L$91,$D322)/$E322</f>
        <v/>
      </c>
      <c r="M322" s="40">
        <f>INDEX(M$78:M$91,$D322)/$E322</f>
        <v/>
      </c>
      <c r="N322" s="40">
        <f>INDEX(N$78:N$91,$D322)/$E322</f>
        <v/>
      </c>
      <c r="O322" s="40">
        <f>INDEX(O$78:O$91,$D322)/$E322</f>
        <v/>
      </c>
      <c r="P322" s="40">
        <f>INDEX(P$78:P$91,$D322)/$E322</f>
        <v/>
      </c>
      <c r="Q322" s="40">
        <f>INDEX(Q$78:Q$91,$D322)/$E322</f>
        <v/>
      </c>
      <c r="R322" s="40">
        <f>INDEX(R$78:R$91,$D322)/$E322</f>
        <v/>
      </c>
      <c r="S322" s="40">
        <f>INDEX(S$78:S$91,$D322)/$E322</f>
        <v/>
      </c>
      <c r="T322" s="40">
        <f>INDEX(T$78:T$91,$D322)/$E322</f>
        <v/>
      </c>
      <c r="U322" s="40">
        <f>INDEX(U$78:U$91,$D322)/$E322</f>
        <v/>
      </c>
      <c r="V322" s="40">
        <f>INDEX(V$78:V$91,$D322)/$E322</f>
        <v/>
      </c>
      <c r="W322" s="40">
        <f>INDEX(W$78:W$91,$D322)/$E322</f>
        <v/>
      </c>
      <c r="X322" s="40">
        <f>INDEX(X$78:X$91,$D322)/$E322</f>
        <v/>
      </c>
      <c r="Y322" s="40">
        <f>INDEX(Y$78:Y$91,$D322)/$E322</f>
        <v/>
      </c>
      <c r="Z322" s="40">
        <f>INDEX(Z$78:Z$91,$D322)/$E322</f>
        <v/>
      </c>
      <c r="AA322" s="40">
        <f>INDEX(AA$78:AA$91,$D322)/$E322</f>
        <v/>
      </c>
      <c r="AB322" s="40">
        <f>INDEX(AB$78:AB$91,$D322)/$E322</f>
        <v/>
      </c>
      <c r="AC322" s="40">
        <f>INDEX(AC$78:AC$91,$D322)/$E322</f>
        <v/>
      </c>
      <c r="AD322" s="42">
        <f>NEWEXCISE(INDEX(AD$78:AD$91,$D322),$E322)</f>
        <v/>
      </c>
      <c r="AE322" s="25">
        <f>LOWER(Settings!$C$4)&amp;".mit."&amp;$A322&amp;IF($C322="","","."&amp;$C322&amp;"."&amp;$B322)&amp;IF(INDEX(Variables!$D$5:$D$105,MATCH($A322,Variables!$A$5:$A$105,0))="","","."&amp;INDEX(Variables!$D$5:$D$105,MATCH($A322,Variables!$A$5:$A$105,0)))&amp;"."&amp;AE$5</f>
        <v/>
      </c>
      <c r="AF322" s="41">
        <f>INDEX(AF$78:AF$91,$D322)/$E322</f>
        <v/>
      </c>
      <c r="AG322" s="40">
        <f>INDEX(AG$78:AG$91,$D322)/$E322</f>
        <v/>
      </c>
      <c r="AH322" s="40">
        <f>INDEX(AH$78:AH$91,$D322)/$E322</f>
        <v/>
      </c>
      <c r="AI322" s="40">
        <f>INDEX(AI$78:AI$91,$D322)/$E322</f>
        <v/>
      </c>
      <c r="AJ322" s="40">
        <f>INDEX(AJ$78:AJ$91,$D322)/$E322</f>
        <v/>
      </c>
      <c r="AK322" s="40">
        <f>INDEX(AK$78:AK$91,$D322)/$E322</f>
        <v/>
      </c>
      <c r="AL322" s="40">
        <f>INDEX(AL$78:AL$91,$D322)/$E322</f>
        <v/>
      </c>
      <c r="AM322" s="40">
        <f>INDEX(AM$78:AM$91,$D322)/$E322</f>
        <v/>
      </c>
      <c r="AN322" s="40">
        <f>INDEX(AN$78:AN$91,$D322)/$E322</f>
        <v/>
      </c>
      <c r="AO322" s="40">
        <f>INDEX(AO$78:AO$91,$D322)/$E322</f>
        <v/>
      </c>
      <c r="AP322" s="40">
        <f>INDEX(AP$78:AP$91,$D322)/$E322</f>
        <v/>
      </c>
      <c r="AQ322" s="40">
        <f>INDEX(AQ$78:AQ$91,$D322)/$E322</f>
        <v/>
      </c>
      <c r="AR322" s="40">
        <f>INDEX(AR$78:AR$91,$D322)/$E322</f>
        <v/>
      </c>
      <c r="AS322" s="40">
        <f>INDEX(AS$78:AS$91,$D322)/$E322</f>
        <v/>
      </c>
      <c r="AT322" s="40">
        <f>INDEX(AT$78:AT$91,$D322)/$E322</f>
        <v/>
      </c>
      <c r="AU322" s="40">
        <f>INDEX(AU$78:AU$91,$D322)/$E322</f>
        <v/>
      </c>
      <c r="AV322" s="40">
        <f>INDEX(AV$78:AV$91,$D322)/$E322</f>
        <v/>
      </c>
      <c r="AW322" s="40">
        <f>INDEX(AW$78:AW$91,$D322)/$E322</f>
        <v/>
      </c>
      <c r="AX322" s="42">
        <f>NEWEXCISE(INDEX(AX$78:AX$91,$D322),$E322)</f>
        <v/>
      </c>
    </row>
    <row r="323" hidden="1" outlineLevel="2">
      <c r="A323" s="5" t="inlineStr">
        <is>
          <t>ntx</t>
        </is>
      </c>
      <c r="B323" s="5" t="inlineStr">
        <is>
          <t>nga</t>
        </is>
      </c>
      <c r="C323" s="5" t="inlineStr">
        <is>
          <t>rod</t>
        </is>
      </c>
      <c r="D323" s="40">
        <f>INDEX(Inputs!$L$5:$L$132,MATCH($B323&amp;"|"&amp;$C323,Inputs!$A$5:$A$132,0))</f>
        <v/>
      </c>
      <c r="E323" s="40">
        <f>INDEX(Inputs!$I$5:$I$132,MATCH($B323&amp;"|"&amp;$C323,Inputs!$A$5:$A$132,0))</f>
        <v/>
      </c>
      <c r="F323" s="39" t="n"/>
      <c r="G323" s="39" t="n"/>
      <c r="H323" s="5">
        <f>INDEX(Variables!$B$5:$B$105,MATCH($A323,Variables!$A$5:$A$105,0))&amp;IF($C323="",""," | "&amp;INDEX(Mapping!$B$5:$B$26,MATCH($C323,Mapping!$A$5:$A$26,0))&amp;" | "&amp;INDEX(Mapping!$B$30:$B$41,MATCH($B323,Mapping!$A$30:$A$41,0)))</f>
        <v/>
      </c>
      <c r="I323" s="5">
        <f>INDEX(Variables!$C$5:$C$105,MATCH($A323,Variables!$A$5:$A$105,0))</f>
        <v/>
      </c>
      <c r="J323" s="5">
        <f>INDEX(Variables!$E$5:$E$105,MATCH($A323,Variables!$A$5:$A$105,0))</f>
        <v/>
      </c>
      <c r="K323" s="25">
        <f>LOWER(Settings!$C$4)&amp;".mit."&amp;$A323&amp;IF($C323="","","."&amp;$C323&amp;"."&amp;$B323)&amp;IF(INDEX(Variables!$D$5:$D$105,MATCH($A323,Variables!$A$5:$A$105,0))="","","."&amp;INDEX(Variables!$D$5:$D$105,MATCH($A323,Variables!$A$5:$A$105,0)))&amp;"."&amp;K$5</f>
        <v/>
      </c>
      <c r="L323" s="41">
        <f>INDEX(L$78:L$91,$D323)/$E323</f>
        <v/>
      </c>
      <c r="M323" s="40">
        <f>INDEX(M$78:M$91,$D323)/$E323</f>
        <v/>
      </c>
      <c r="N323" s="40">
        <f>INDEX(N$78:N$91,$D323)/$E323</f>
        <v/>
      </c>
      <c r="O323" s="40">
        <f>INDEX(O$78:O$91,$D323)/$E323</f>
        <v/>
      </c>
      <c r="P323" s="40">
        <f>INDEX(P$78:P$91,$D323)/$E323</f>
        <v/>
      </c>
      <c r="Q323" s="40">
        <f>INDEX(Q$78:Q$91,$D323)/$E323</f>
        <v/>
      </c>
      <c r="R323" s="40">
        <f>INDEX(R$78:R$91,$D323)/$E323</f>
        <v/>
      </c>
      <c r="S323" s="40">
        <f>INDEX(S$78:S$91,$D323)/$E323</f>
        <v/>
      </c>
      <c r="T323" s="40">
        <f>INDEX(T$78:T$91,$D323)/$E323</f>
        <v/>
      </c>
      <c r="U323" s="40">
        <f>INDEX(U$78:U$91,$D323)/$E323</f>
        <v/>
      </c>
      <c r="V323" s="40">
        <f>INDEX(V$78:V$91,$D323)/$E323</f>
        <v/>
      </c>
      <c r="W323" s="40">
        <f>INDEX(W$78:W$91,$D323)/$E323</f>
        <v/>
      </c>
      <c r="X323" s="40">
        <f>INDEX(X$78:X$91,$D323)/$E323</f>
        <v/>
      </c>
      <c r="Y323" s="40">
        <f>INDEX(Y$78:Y$91,$D323)/$E323</f>
        <v/>
      </c>
      <c r="Z323" s="40">
        <f>INDEX(Z$78:Z$91,$D323)/$E323</f>
        <v/>
      </c>
      <c r="AA323" s="40">
        <f>INDEX(AA$78:AA$91,$D323)/$E323</f>
        <v/>
      </c>
      <c r="AB323" s="40">
        <f>INDEX(AB$78:AB$91,$D323)/$E323</f>
        <v/>
      </c>
      <c r="AC323" s="40">
        <f>INDEX(AC$78:AC$91,$D323)/$E323</f>
        <v/>
      </c>
      <c r="AD323" s="42">
        <f>NEWEXCISE(INDEX(AD$78:AD$91,$D323),$E323)</f>
        <v/>
      </c>
      <c r="AE323" s="25">
        <f>LOWER(Settings!$C$4)&amp;".mit."&amp;$A323&amp;IF($C323="","","."&amp;$C323&amp;"."&amp;$B323)&amp;IF(INDEX(Variables!$D$5:$D$105,MATCH($A323,Variables!$A$5:$A$105,0))="","","."&amp;INDEX(Variables!$D$5:$D$105,MATCH($A323,Variables!$A$5:$A$105,0)))&amp;"."&amp;AE$5</f>
        <v/>
      </c>
      <c r="AF323" s="41">
        <f>INDEX(AF$78:AF$91,$D323)/$E323</f>
        <v/>
      </c>
      <c r="AG323" s="40">
        <f>INDEX(AG$78:AG$91,$D323)/$E323</f>
        <v/>
      </c>
      <c r="AH323" s="40">
        <f>INDEX(AH$78:AH$91,$D323)/$E323</f>
        <v/>
      </c>
      <c r="AI323" s="40">
        <f>INDEX(AI$78:AI$91,$D323)/$E323</f>
        <v/>
      </c>
      <c r="AJ323" s="40">
        <f>INDEX(AJ$78:AJ$91,$D323)/$E323</f>
        <v/>
      </c>
      <c r="AK323" s="40">
        <f>INDEX(AK$78:AK$91,$D323)/$E323</f>
        <v/>
      </c>
      <c r="AL323" s="40">
        <f>INDEX(AL$78:AL$91,$D323)/$E323</f>
        <v/>
      </c>
      <c r="AM323" s="40">
        <f>INDEX(AM$78:AM$91,$D323)/$E323</f>
        <v/>
      </c>
      <c r="AN323" s="40">
        <f>INDEX(AN$78:AN$91,$D323)/$E323</f>
        <v/>
      </c>
      <c r="AO323" s="40">
        <f>INDEX(AO$78:AO$91,$D323)/$E323</f>
        <v/>
      </c>
      <c r="AP323" s="40">
        <f>INDEX(AP$78:AP$91,$D323)/$E323</f>
        <v/>
      </c>
      <c r="AQ323" s="40">
        <f>INDEX(AQ$78:AQ$91,$D323)/$E323</f>
        <v/>
      </c>
      <c r="AR323" s="40">
        <f>INDEX(AR$78:AR$91,$D323)/$E323</f>
        <v/>
      </c>
      <c r="AS323" s="40">
        <f>INDEX(AS$78:AS$91,$D323)/$E323</f>
        <v/>
      </c>
      <c r="AT323" s="40">
        <f>INDEX(AT$78:AT$91,$D323)/$E323</f>
        <v/>
      </c>
      <c r="AU323" s="40">
        <f>INDEX(AU$78:AU$91,$D323)/$E323</f>
        <v/>
      </c>
      <c r="AV323" s="40">
        <f>INDEX(AV$78:AV$91,$D323)/$E323</f>
        <v/>
      </c>
      <c r="AW323" s="40">
        <f>INDEX(AW$78:AW$91,$D323)/$E323</f>
        <v/>
      </c>
      <c r="AX323" s="42">
        <f>NEWEXCISE(INDEX(AX$78:AX$91,$D323),$E323)</f>
        <v/>
      </c>
    </row>
    <row r="324" hidden="1" outlineLevel="2">
      <c r="A324" s="5" t="inlineStr">
        <is>
          <t>ntx</t>
        </is>
      </c>
      <c r="B324" s="5" t="inlineStr">
        <is>
          <t>gso</t>
        </is>
      </c>
      <c r="C324" s="5" t="inlineStr">
        <is>
          <t>rod</t>
        </is>
      </c>
      <c r="D324" s="40">
        <f>INDEX(Inputs!$L$5:$L$132,MATCH($B324&amp;"|"&amp;$C324,Inputs!$A$5:$A$132,0))</f>
        <v/>
      </c>
      <c r="E324" s="40">
        <f>INDEX(Inputs!$I$5:$I$132,MATCH($B324&amp;"|"&amp;$C324,Inputs!$A$5:$A$132,0))</f>
        <v/>
      </c>
      <c r="F324" s="39" t="n"/>
      <c r="G324" s="39" t="n"/>
      <c r="H324" s="5">
        <f>INDEX(Variables!$B$5:$B$105,MATCH($A324,Variables!$A$5:$A$105,0))&amp;IF($C324="",""," | "&amp;INDEX(Mapping!$B$5:$B$26,MATCH($C324,Mapping!$A$5:$A$26,0))&amp;" | "&amp;INDEX(Mapping!$B$30:$B$41,MATCH($B324,Mapping!$A$30:$A$41,0)))</f>
        <v/>
      </c>
      <c r="I324" s="5">
        <f>INDEX(Variables!$C$5:$C$105,MATCH($A324,Variables!$A$5:$A$105,0))</f>
        <v/>
      </c>
      <c r="J324" s="5">
        <f>INDEX(Variables!$E$5:$E$105,MATCH($A324,Variables!$A$5:$A$105,0))</f>
        <v/>
      </c>
      <c r="K324" s="25">
        <f>LOWER(Settings!$C$4)&amp;".mit."&amp;$A324&amp;IF($C324="","","."&amp;$C324&amp;"."&amp;$B324)&amp;IF(INDEX(Variables!$D$5:$D$105,MATCH($A324,Variables!$A$5:$A$105,0))="","","."&amp;INDEX(Variables!$D$5:$D$105,MATCH($A324,Variables!$A$5:$A$105,0)))&amp;"."&amp;K$5</f>
        <v/>
      </c>
      <c r="L324" s="41">
        <f>INDEX(L$78:L$91,$D324)/$E324</f>
        <v/>
      </c>
      <c r="M324" s="40">
        <f>INDEX(M$78:M$91,$D324)/$E324</f>
        <v/>
      </c>
      <c r="N324" s="40">
        <f>INDEX(N$78:N$91,$D324)/$E324</f>
        <v/>
      </c>
      <c r="O324" s="40">
        <f>INDEX(O$78:O$91,$D324)/$E324</f>
        <v/>
      </c>
      <c r="P324" s="40">
        <f>INDEX(P$78:P$91,$D324)/$E324</f>
        <v/>
      </c>
      <c r="Q324" s="40">
        <f>INDEX(Q$78:Q$91,$D324)/$E324</f>
        <v/>
      </c>
      <c r="R324" s="40">
        <f>INDEX(R$78:R$91,$D324)/$E324</f>
        <v/>
      </c>
      <c r="S324" s="40">
        <f>INDEX(S$78:S$91,$D324)/$E324</f>
        <v/>
      </c>
      <c r="T324" s="40">
        <f>INDEX(T$78:T$91,$D324)/$E324</f>
        <v/>
      </c>
      <c r="U324" s="40">
        <f>INDEX(U$78:U$91,$D324)/$E324</f>
        <v/>
      </c>
      <c r="V324" s="40">
        <f>INDEX(V$78:V$91,$D324)/$E324</f>
        <v/>
      </c>
      <c r="W324" s="40">
        <f>INDEX(W$78:W$91,$D324)/$E324</f>
        <v/>
      </c>
      <c r="X324" s="40">
        <f>INDEX(X$78:X$91,$D324)/$E324</f>
        <v/>
      </c>
      <c r="Y324" s="40">
        <f>INDEX(Y$78:Y$91,$D324)/$E324</f>
        <v/>
      </c>
      <c r="Z324" s="40">
        <f>INDEX(Z$78:Z$91,$D324)/$E324</f>
        <v/>
      </c>
      <c r="AA324" s="40">
        <f>INDEX(AA$78:AA$91,$D324)/$E324</f>
        <v/>
      </c>
      <c r="AB324" s="40">
        <f>INDEX(AB$78:AB$91,$D324)/$E324</f>
        <v/>
      </c>
      <c r="AC324" s="40">
        <f>INDEX(AC$78:AC$91,$D324)/$E324</f>
        <v/>
      </c>
      <c r="AD324" s="42">
        <f>NEWEXCISE(INDEX(AD$78:AD$91,$D324),$E324)</f>
        <v/>
      </c>
      <c r="AE324" s="25">
        <f>LOWER(Settings!$C$4)&amp;".mit."&amp;$A324&amp;IF($C324="","","."&amp;$C324&amp;"."&amp;$B324)&amp;IF(INDEX(Variables!$D$5:$D$105,MATCH($A324,Variables!$A$5:$A$105,0))="","","."&amp;INDEX(Variables!$D$5:$D$105,MATCH($A324,Variables!$A$5:$A$105,0)))&amp;"."&amp;AE$5</f>
        <v/>
      </c>
      <c r="AF324" s="41">
        <f>INDEX(AF$78:AF$91,$D324)/$E324</f>
        <v/>
      </c>
      <c r="AG324" s="40">
        <f>INDEX(AG$78:AG$91,$D324)/$E324</f>
        <v/>
      </c>
      <c r="AH324" s="40">
        <f>INDEX(AH$78:AH$91,$D324)/$E324</f>
        <v/>
      </c>
      <c r="AI324" s="40">
        <f>INDEX(AI$78:AI$91,$D324)/$E324</f>
        <v/>
      </c>
      <c r="AJ324" s="40">
        <f>INDEX(AJ$78:AJ$91,$D324)/$E324</f>
        <v/>
      </c>
      <c r="AK324" s="40">
        <f>INDEX(AK$78:AK$91,$D324)/$E324</f>
        <v/>
      </c>
      <c r="AL324" s="40">
        <f>INDEX(AL$78:AL$91,$D324)/$E324</f>
        <v/>
      </c>
      <c r="AM324" s="40">
        <f>INDEX(AM$78:AM$91,$D324)/$E324</f>
        <v/>
      </c>
      <c r="AN324" s="40">
        <f>INDEX(AN$78:AN$91,$D324)/$E324</f>
        <v/>
      </c>
      <c r="AO324" s="40">
        <f>INDEX(AO$78:AO$91,$D324)/$E324</f>
        <v/>
      </c>
      <c r="AP324" s="40">
        <f>INDEX(AP$78:AP$91,$D324)/$E324</f>
        <v/>
      </c>
      <c r="AQ324" s="40">
        <f>INDEX(AQ$78:AQ$91,$D324)/$E324</f>
        <v/>
      </c>
      <c r="AR324" s="40">
        <f>INDEX(AR$78:AR$91,$D324)/$E324</f>
        <v/>
      </c>
      <c r="AS324" s="40">
        <f>INDEX(AS$78:AS$91,$D324)/$E324</f>
        <v/>
      </c>
      <c r="AT324" s="40">
        <f>INDEX(AT$78:AT$91,$D324)/$E324</f>
        <v/>
      </c>
      <c r="AU324" s="40">
        <f>INDEX(AU$78:AU$91,$D324)/$E324</f>
        <v/>
      </c>
      <c r="AV324" s="40">
        <f>INDEX(AV$78:AV$91,$D324)/$E324</f>
        <v/>
      </c>
      <c r="AW324" s="40">
        <f>INDEX(AW$78:AW$91,$D324)/$E324</f>
        <v/>
      </c>
      <c r="AX324" s="42">
        <f>NEWEXCISE(INDEX(AX$78:AX$91,$D324),$E324)</f>
        <v/>
      </c>
    </row>
    <row r="325" hidden="1" outlineLevel="2">
      <c r="A325" s="5" t="inlineStr">
        <is>
          <t>ntx</t>
        </is>
      </c>
      <c r="B325" s="5" t="inlineStr">
        <is>
          <t>die</t>
        </is>
      </c>
      <c r="C325" s="5" t="inlineStr">
        <is>
          <t>rod</t>
        </is>
      </c>
      <c r="D325" s="40">
        <f>INDEX(Inputs!$L$5:$L$132,MATCH($B325&amp;"|"&amp;$C325,Inputs!$A$5:$A$132,0))</f>
        <v/>
      </c>
      <c r="E325" s="40">
        <f>INDEX(Inputs!$I$5:$I$132,MATCH($B325&amp;"|"&amp;$C325,Inputs!$A$5:$A$132,0))</f>
        <v/>
      </c>
      <c r="F325" s="39" t="n"/>
      <c r="G325" s="39" t="n"/>
      <c r="H325" s="5">
        <f>INDEX(Variables!$B$5:$B$105,MATCH($A325,Variables!$A$5:$A$105,0))&amp;IF($C325="",""," | "&amp;INDEX(Mapping!$B$5:$B$26,MATCH($C325,Mapping!$A$5:$A$26,0))&amp;" | "&amp;INDEX(Mapping!$B$30:$B$41,MATCH($B325,Mapping!$A$30:$A$41,0)))</f>
        <v/>
      </c>
      <c r="I325" s="5">
        <f>INDEX(Variables!$C$5:$C$105,MATCH($A325,Variables!$A$5:$A$105,0))</f>
        <v/>
      </c>
      <c r="J325" s="5">
        <f>INDEX(Variables!$E$5:$E$105,MATCH($A325,Variables!$A$5:$A$105,0))</f>
        <v/>
      </c>
      <c r="K325" s="25">
        <f>LOWER(Settings!$C$4)&amp;".mit."&amp;$A325&amp;IF($C325="","","."&amp;$C325&amp;"."&amp;$B325)&amp;IF(INDEX(Variables!$D$5:$D$105,MATCH($A325,Variables!$A$5:$A$105,0))="","","."&amp;INDEX(Variables!$D$5:$D$105,MATCH($A325,Variables!$A$5:$A$105,0)))&amp;"."&amp;K$5</f>
        <v/>
      </c>
      <c r="L325" s="41">
        <f>INDEX(L$78:L$91,$D325)/$E325</f>
        <v/>
      </c>
      <c r="M325" s="40">
        <f>INDEX(M$78:M$91,$D325)/$E325</f>
        <v/>
      </c>
      <c r="N325" s="40">
        <f>INDEX(N$78:N$91,$D325)/$E325</f>
        <v/>
      </c>
      <c r="O325" s="40">
        <f>INDEX(O$78:O$91,$D325)/$E325</f>
        <v/>
      </c>
      <c r="P325" s="40">
        <f>INDEX(P$78:P$91,$D325)/$E325</f>
        <v/>
      </c>
      <c r="Q325" s="40">
        <f>INDEX(Q$78:Q$91,$D325)/$E325</f>
        <v/>
      </c>
      <c r="R325" s="40">
        <f>INDEX(R$78:R$91,$D325)/$E325</f>
        <v/>
      </c>
      <c r="S325" s="40">
        <f>INDEX(S$78:S$91,$D325)/$E325</f>
        <v/>
      </c>
      <c r="T325" s="40">
        <f>INDEX(T$78:T$91,$D325)/$E325</f>
        <v/>
      </c>
      <c r="U325" s="40">
        <f>INDEX(U$78:U$91,$D325)/$E325</f>
        <v/>
      </c>
      <c r="V325" s="40">
        <f>INDEX(V$78:V$91,$D325)/$E325</f>
        <v/>
      </c>
      <c r="W325" s="40">
        <f>INDEX(W$78:W$91,$D325)/$E325</f>
        <v/>
      </c>
      <c r="X325" s="40">
        <f>INDEX(X$78:X$91,$D325)/$E325</f>
        <v/>
      </c>
      <c r="Y325" s="40">
        <f>INDEX(Y$78:Y$91,$D325)/$E325</f>
        <v/>
      </c>
      <c r="Z325" s="40">
        <f>INDEX(Z$78:Z$91,$D325)/$E325</f>
        <v/>
      </c>
      <c r="AA325" s="40">
        <f>INDEX(AA$78:AA$91,$D325)/$E325</f>
        <v/>
      </c>
      <c r="AB325" s="40">
        <f>INDEX(AB$78:AB$91,$D325)/$E325</f>
        <v/>
      </c>
      <c r="AC325" s="40">
        <f>INDEX(AC$78:AC$91,$D325)/$E325</f>
        <v/>
      </c>
      <c r="AD325" s="42">
        <f>NEWEXCISE(INDEX(AD$78:AD$91,$D325),$E325)</f>
        <v/>
      </c>
      <c r="AE325" s="25">
        <f>LOWER(Settings!$C$4)&amp;".mit."&amp;$A325&amp;IF($C325="","","."&amp;$C325&amp;"."&amp;$B325)&amp;IF(INDEX(Variables!$D$5:$D$105,MATCH($A325,Variables!$A$5:$A$105,0))="","","."&amp;INDEX(Variables!$D$5:$D$105,MATCH($A325,Variables!$A$5:$A$105,0)))&amp;"."&amp;AE$5</f>
        <v/>
      </c>
      <c r="AF325" s="41">
        <f>INDEX(AF$78:AF$91,$D325)/$E325</f>
        <v/>
      </c>
      <c r="AG325" s="40">
        <f>INDEX(AG$78:AG$91,$D325)/$E325</f>
        <v/>
      </c>
      <c r="AH325" s="40">
        <f>INDEX(AH$78:AH$91,$D325)/$E325</f>
        <v/>
      </c>
      <c r="AI325" s="40">
        <f>INDEX(AI$78:AI$91,$D325)/$E325</f>
        <v/>
      </c>
      <c r="AJ325" s="40">
        <f>INDEX(AJ$78:AJ$91,$D325)/$E325</f>
        <v/>
      </c>
      <c r="AK325" s="40">
        <f>INDEX(AK$78:AK$91,$D325)/$E325</f>
        <v/>
      </c>
      <c r="AL325" s="40">
        <f>INDEX(AL$78:AL$91,$D325)/$E325</f>
        <v/>
      </c>
      <c r="AM325" s="40">
        <f>INDEX(AM$78:AM$91,$D325)/$E325</f>
        <v/>
      </c>
      <c r="AN325" s="40">
        <f>INDEX(AN$78:AN$91,$D325)/$E325</f>
        <v/>
      </c>
      <c r="AO325" s="40">
        <f>INDEX(AO$78:AO$91,$D325)/$E325</f>
        <v/>
      </c>
      <c r="AP325" s="40">
        <f>INDEX(AP$78:AP$91,$D325)/$E325</f>
        <v/>
      </c>
      <c r="AQ325" s="40">
        <f>INDEX(AQ$78:AQ$91,$D325)/$E325</f>
        <v/>
      </c>
      <c r="AR325" s="40">
        <f>INDEX(AR$78:AR$91,$D325)/$E325</f>
        <v/>
      </c>
      <c r="AS325" s="40">
        <f>INDEX(AS$78:AS$91,$D325)/$E325</f>
        <v/>
      </c>
      <c r="AT325" s="40">
        <f>INDEX(AT$78:AT$91,$D325)/$E325</f>
        <v/>
      </c>
      <c r="AU325" s="40">
        <f>INDEX(AU$78:AU$91,$D325)/$E325</f>
        <v/>
      </c>
      <c r="AV325" s="40">
        <f>INDEX(AV$78:AV$91,$D325)/$E325</f>
        <v/>
      </c>
      <c r="AW325" s="40">
        <f>INDEX(AW$78:AW$91,$D325)/$E325</f>
        <v/>
      </c>
      <c r="AX325" s="42">
        <f>NEWEXCISE(INDEX(AX$78:AX$91,$D325),$E325)</f>
        <v/>
      </c>
    </row>
    <row r="326" hidden="1" outlineLevel="2">
      <c r="A326" s="5" t="inlineStr">
        <is>
          <t>ntx</t>
        </is>
      </c>
      <c r="B326" s="5" t="inlineStr">
        <is>
          <t>lpg</t>
        </is>
      </c>
      <c r="C326" s="5" t="inlineStr">
        <is>
          <t>rod</t>
        </is>
      </c>
      <c r="D326" s="40">
        <f>INDEX(Inputs!$L$5:$L$132,MATCH($B326&amp;"|"&amp;$C326,Inputs!$A$5:$A$132,0))</f>
        <v/>
      </c>
      <c r="E326" s="40">
        <f>INDEX(Inputs!$I$5:$I$132,MATCH($B326&amp;"|"&amp;$C326,Inputs!$A$5:$A$132,0))</f>
        <v/>
      </c>
      <c r="F326" s="39" t="n"/>
      <c r="G326" s="39" t="n"/>
      <c r="H326" s="5">
        <f>INDEX(Variables!$B$5:$B$105,MATCH($A326,Variables!$A$5:$A$105,0))&amp;IF($C326="",""," | "&amp;INDEX(Mapping!$B$5:$B$26,MATCH($C326,Mapping!$A$5:$A$26,0))&amp;" | "&amp;INDEX(Mapping!$B$30:$B$41,MATCH($B326,Mapping!$A$30:$A$41,0)))</f>
        <v/>
      </c>
      <c r="I326" s="5">
        <f>INDEX(Variables!$C$5:$C$105,MATCH($A326,Variables!$A$5:$A$105,0))</f>
        <v/>
      </c>
      <c r="J326" s="5">
        <f>INDEX(Variables!$E$5:$E$105,MATCH($A326,Variables!$A$5:$A$105,0))</f>
        <v/>
      </c>
      <c r="K326" s="25">
        <f>LOWER(Settings!$C$4)&amp;".mit."&amp;$A326&amp;IF($C326="","","."&amp;$C326&amp;"."&amp;$B326)&amp;IF(INDEX(Variables!$D$5:$D$105,MATCH($A326,Variables!$A$5:$A$105,0))="","","."&amp;INDEX(Variables!$D$5:$D$105,MATCH($A326,Variables!$A$5:$A$105,0)))&amp;"."&amp;K$5</f>
        <v/>
      </c>
      <c r="L326" s="41">
        <f>INDEX(L$78:L$91,$D326)/$E326</f>
        <v/>
      </c>
      <c r="M326" s="40">
        <f>INDEX(M$78:M$91,$D326)/$E326</f>
        <v/>
      </c>
      <c r="N326" s="40">
        <f>INDEX(N$78:N$91,$D326)/$E326</f>
        <v/>
      </c>
      <c r="O326" s="40">
        <f>INDEX(O$78:O$91,$D326)/$E326</f>
        <v/>
      </c>
      <c r="P326" s="40">
        <f>INDEX(P$78:P$91,$D326)/$E326</f>
        <v/>
      </c>
      <c r="Q326" s="40">
        <f>INDEX(Q$78:Q$91,$D326)/$E326</f>
        <v/>
      </c>
      <c r="R326" s="40">
        <f>INDEX(R$78:R$91,$D326)/$E326</f>
        <v/>
      </c>
      <c r="S326" s="40">
        <f>INDEX(S$78:S$91,$D326)/$E326</f>
        <v/>
      </c>
      <c r="T326" s="40">
        <f>INDEX(T$78:T$91,$D326)/$E326</f>
        <v/>
      </c>
      <c r="U326" s="40">
        <f>INDEX(U$78:U$91,$D326)/$E326</f>
        <v/>
      </c>
      <c r="V326" s="40">
        <f>INDEX(V$78:V$91,$D326)/$E326</f>
        <v/>
      </c>
      <c r="W326" s="40">
        <f>INDEX(W$78:W$91,$D326)/$E326</f>
        <v/>
      </c>
      <c r="X326" s="40">
        <f>INDEX(X$78:X$91,$D326)/$E326</f>
        <v/>
      </c>
      <c r="Y326" s="40">
        <f>INDEX(Y$78:Y$91,$D326)/$E326</f>
        <v/>
      </c>
      <c r="Z326" s="40">
        <f>INDEX(Z$78:Z$91,$D326)/$E326</f>
        <v/>
      </c>
      <c r="AA326" s="40">
        <f>INDEX(AA$78:AA$91,$D326)/$E326</f>
        <v/>
      </c>
      <c r="AB326" s="40">
        <f>INDEX(AB$78:AB$91,$D326)/$E326</f>
        <v/>
      </c>
      <c r="AC326" s="40">
        <f>INDEX(AC$78:AC$91,$D326)/$E326</f>
        <v/>
      </c>
      <c r="AD326" s="42">
        <f>NEWEXCISE(INDEX(AD$78:AD$91,$D326),$E326)</f>
        <v/>
      </c>
      <c r="AE326" s="25">
        <f>LOWER(Settings!$C$4)&amp;".mit."&amp;$A326&amp;IF($C326="","","."&amp;$C326&amp;"."&amp;$B326)&amp;IF(INDEX(Variables!$D$5:$D$105,MATCH($A326,Variables!$A$5:$A$105,0))="","","."&amp;INDEX(Variables!$D$5:$D$105,MATCH($A326,Variables!$A$5:$A$105,0)))&amp;"."&amp;AE$5</f>
        <v/>
      </c>
      <c r="AF326" s="41">
        <f>INDEX(AF$78:AF$91,$D326)/$E326</f>
        <v/>
      </c>
      <c r="AG326" s="40">
        <f>INDEX(AG$78:AG$91,$D326)/$E326</f>
        <v/>
      </c>
      <c r="AH326" s="40">
        <f>INDEX(AH$78:AH$91,$D326)/$E326</f>
        <v/>
      </c>
      <c r="AI326" s="40">
        <f>INDEX(AI$78:AI$91,$D326)/$E326</f>
        <v/>
      </c>
      <c r="AJ326" s="40">
        <f>INDEX(AJ$78:AJ$91,$D326)/$E326</f>
        <v/>
      </c>
      <c r="AK326" s="40">
        <f>INDEX(AK$78:AK$91,$D326)/$E326</f>
        <v/>
      </c>
      <c r="AL326" s="40">
        <f>INDEX(AL$78:AL$91,$D326)/$E326</f>
        <v/>
      </c>
      <c r="AM326" s="40">
        <f>INDEX(AM$78:AM$91,$D326)/$E326</f>
        <v/>
      </c>
      <c r="AN326" s="40">
        <f>INDEX(AN$78:AN$91,$D326)/$E326</f>
        <v/>
      </c>
      <c r="AO326" s="40">
        <f>INDEX(AO$78:AO$91,$D326)/$E326</f>
        <v/>
      </c>
      <c r="AP326" s="40">
        <f>INDEX(AP$78:AP$91,$D326)/$E326</f>
        <v/>
      </c>
      <c r="AQ326" s="40">
        <f>INDEX(AQ$78:AQ$91,$D326)/$E326</f>
        <v/>
      </c>
      <c r="AR326" s="40">
        <f>INDEX(AR$78:AR$91,$D326)/$E326</f>
        <v/>
      </c>
      <c r="AS326" s="40">
        <f>INDEX(AS$78:AS$91,$D326)/$E326</f>
        <v/>
      </c>
      <c r="AT326" s="40">
        <f>INDEX(AT$78:AT$91,$D326)/$E326</f>
        <v/>
      </c>
      <c r="AU326" s="40">
        <f>INDEX(AU$78:AU$91,$D326)/$E326</f>
        <v/>
      </c>
      <c r="AV326" s="40">
        <f>INDEX(AV$78:AV$91,$D326)/$E326</f>
        <v/>
      </c>
      <c r="AW326" s="40">
        <f>INDEX(AW$78:AW$91,$D326)/$E326</f>
        <v/>
      </c>
      <c r="AX326" s="42">
        <f>NEWEXCISE(INDEX(AX$78:AX$91,$D326),$E326)</f>
        <v/>
      </c>
    </row>
    <row r="327" hidden="1" outlineLevel="2">
      <c r="A327" s="5" t="inlineStr">
        <is>
          <t>ntx</t>
        </is>
      </c>
      <c r="B327" s="5" t="inlineStr">
        <is>
          <t>ker</t>
        </is>
      </c>
      <c r="C327" s="5" t="inlineStr">
        <is>
          <t>rod</t>
        </is>
      </c>
      <c r="D327" s="40">
        <f>INDEX(Inputs!$L$5:$L$132,MATCH($B327&amp;"|"&amp;$C327,Inputs!$A$5:$A$132,0))</f>
        <v/>
      </c>
      <c r="E327" s="40">
        <f>INDEX(Inputs!$I$5:$I$132,MATCH($B327&amp;"|"&amp;$C327,Inputs!$A$5:$A$132,0))</f>
        <v/>
      </c>
      <c r="F327" s="39" t="n"/>
      <c r="G327" s="39" t="n"/>
      <c r="H327" s="5">
        <f>INDEX(Variables!$B$5:$B$105,MATCH($A327,Variables!$A$5:$A$105,0))&amp;IF($C327="",""," | "&amp;INDEX(Mapping!$B$5:$B$26,MATCH($C327,Mapping!$A$5:$A$26,0))&amp;" | "&amp;INDEX(Mapping!$B$30:$B$41,MATCH($B327,Mapping!$A$30:$A$41,0)))</f>
        <v/>
      </c>
      <c r="I327" s="5">
        <f>INDEX(Variables!$C$5:$C$105,MATCH($A327,Variables!$A$5:$A$105,0))</f>
        <v/>
      </c>
      <c r="J327" s="5">
        <f>INDEX(Variables!$E$5:$E$105,MATCH($A327,Variables!$A$5:$A$105,0))</f>
        <v/>
      </c>
      <c r="K327" s="25">
        <f>LOWER(Settings!$C$4)&amp;".mit."&amp;$A327&amp;IF($C327="","","."&amp;$C327&amp;"."&amp;$B327)&amp;IF(INDEX(Variables!$D$5:$D$105,MATCH($A327,Variables!$A$5:$A$105,0))="","","."&amp;INDEX(Variables!$D$5:$D$105,MATCH($A327,Variables!$A$5:$A$105,0)))&amp;"."&amp;K$5</f>
        <v/>
      </c>
      <c r="L327" s="41">
        <f>INDEX(L$78:L$91,$D327)/$E327</f>
        <v/>
      </c>
      <c r="M327" s="40">
        <f>INDEX(M$78:M$91,$D327)/$E327</f>
        <v/>
      </c>
      <c r="N327" s="40">
        <f>INDEX(N$78:N$91,$D327)/$E327</f>
        <v/>
      </c>
      <c r="O327" s="40">
        <f>INDEX(O$78:O$91,$D327)/$E327</f>
        <v/>
      </c>
      <c r="P327" s="40">
        <f>INDEX(P$78:P$91,$D327)/$E327</f>
        <v/>
      </c>
      <c r="Q327" s="40">
        <f>INDEX(Q$78:Q$91,$D327)/$E327</f>
        <v/>
      </c>
      <c r="R327" s="40">
        <f>INDEX(R$78:R$91,$D327)/$E327</f>
        <v/>
      </c>
      <c r="S327" s="40">
        <f>INDEX(S$78:S$91,$D327)/$E327</f>
        <v/>
      </c>
      <c r="T327" s="40">
        <f>INDEX(T$78:T$91,$D327)/$E327</f>
        <v/>
      </c>
      <c r="U327" s="40">
        <f>INDEX(U$78:U$91,$D327)/$E327</f>
        <v/>
      </c>
      <c r="V327" s="40">
        <f>INDEX(V$78:V$91,$D327)/$E327</f>
        <v/>
      </c>
      <c r="W327" s="40">
        <f>INDEX(W$78:W$91,$D327)/$E327</f>
        <v/>
      </c>
      <c r="X327" s="40">
        <f>INDEX(X$78:X$91,$D327)/$E327</f>
        <v/>
      </c>
      <c r="Y327" s="40">
        <f>INDEX(Y$78:Y$91,$D327)/$E327</f>
        <v/>
      </c>
      <c r="Z327" s="40">
        <f>INDEX(Z$78:Z$91,$D327)/$E327</f>
        <v/>
      </c>
      <c r="AA327" s="40">
        <f>INDEX(AA$78:AA$91,$D327)/$E327</f>
        <v/>
      </c>
      <c r="AB327" s="40">
        <f>INDEX(AB$78:AB$91,$D327)/$E327</f>
        <v/>
      </c>
      <c r="AC327" s="40">
        <f>INDEX(AC$78:AC$91,$D327)/$E327</f>
        <v/>
      </c>
      <c r="AD327" s="42">
        <f>NEWEXCISE(INDEX(AD$78:AD$91,$D327),$E327)</f>
        <v/>
      </c>
      <c r="AE327" s="25">
        <f>LOWER(Settings!$C$4)&amp;".mit."&amp;$A327&amp;IF($C327="","","."&amp;$C327&amp;"."&amp;$B327)&amp;IF(INDEX(Variables!$D$5:$D$105,MATCH($A327,Variables!$A$5:$A$105,0))="","","."&amp;INDEX(Variables!$D$5:$D$105,MATCH($A327,Variables!$A$5:$A$105,0)))&amp;"."&amp;AE$5</f>
        <v/>
      </c>
      <c r="AF327" s="41">
        <f>INDEX(AF$78:AF$91,$D327)/$E327</f>
        <v/>
      </c>
      <c r="AG327" s="40">
        <f>INDEX(AG$78:AG$91,$D327)/$E327</f>
        <v/>
      </c>
      <c r="AH327" s="40">
        <f>INDEX(AH$78:AH$91,$D327)/$E327</f>
        <v/>
      </c>
      <c r="AI327" s="40">
        <f>INDEX(AI$78:AI$91,$D327)/$E327</f>
        <v/>
      </c>
      <c r="AJ327" s="40">
        <f>INDEX(AJ$78:AJ$91,$D327)/$E327</f>
        <v/>
      </c>
      <c r="AK327" s="40">
        <f>INDEX(AK$78:AK$91,$D327)/$E327</f>
        <v/>
      </c>
      <c r="AL327" s="40">
        <f>INDEX(AL$78:AL$91,$D327)/$E327</f>
        <v/>
      </c>
      <c r="AM327" s="40">
        <f>INDEX(AM$78:AM$91,$D327)/$E327</f>
        <v/>
      </c>
      <c r="AN327" s="40">
        <f>INDEX(AN$78:AN$91,$D327)/$E327</f>
        <v/>
      </c>
      <c r="AO327" s="40">
        <f>INDEX(AO$78:AO$91,$D327)/$E327</f>
        <v/>
      </c>
      <c r="AP327" s="40">
        <f>INDEX(AP$78:AP$91,$D327)/$E327</f>
        <v/>
      </c>
      <c r="AQ327" s="40">
        <f>INDEX(AQ$78:AQ$91,$D327)/$E327</f>
        <v/>
      </c>
      <c r="AR327" s="40">
        <f>INDEX(AR$78:AR$91,$D327)/$E327</f>
        <v/>
      </c>
      <c r="AS327" s="40">
        <f>INDEX(AS$78:AS$91,$D327)/$E327</f>
        <v/>
      </c>
      <c r="AT327" s="40">
        <f>INDEX(AT$78:AT$91,$D327)/$E327</f>
        <v/>
      </c>
      <c r="AU327" s="40">
        <f>INDEX(AU$78:AU$91,$D327)/$E327</f>
        <v/>
      </c>
      <c r="AV327" s="40">
        <f>INDEX(AV$78:AV$91,$D327)/$E327</f>
        <v/>
      </c>
      <c r="AW327" s="40">
        <f>INDEX(AW$78:AW$91,$D327)/$E327</f>
        <v/>
      </c>
      <c r="AX327" s="42">
        <f>NEWEXCISE(INDEX(AX$78:AX$91,$D327),$E327)</f>
        <v/>
      </c>
    </row>
    <row r="328" hidden="1" outlineLevel="2">
      <c r="A328" s="5" t="inlineStr">
        <is>
          <t>ntx</t>
        </is>
      </c>
      <c r="B328" s="5" t="inlineStr">
        <is>
          <t>oop</t>
        </is>
      </c>
      <c r="C328" s="5" t="inlineStr">
        <is>
          <t>rod</t>
        </is>
      </c>
      <c r="D328" s="40">
        <f>INDEX(Inputs!$L$5:$L$132,MATCH($B328&amp;"|"&amp;$C328,Inputs!$A$5:$A$132,0))</f>
        <v/>
      </c>
      <c r="E328" s="40">
        <f>INDEX(Inputs!$I$5:$I$132,MATCH($B328&amp;"|"&amp;$C328,Inputs!$A$5:$A$132,0))</f>
        <v/>
      </c>
      <c r="F328" s="39" t="n"/>
      <c r="G328" s="39" t="n"/>
      <c r="H328" s="5">
        <f>INDEX(Variables!$B$5:$B$105,MATCH($A328,Variables!$A$5:$A$105,0))&amp;IF($C328="",""," | "&amp;INDEX(Mapping!$B$5:$B$26,MATCH($C328,Mapping!$A$5:$A$26,0))&amp;" | "&amp;INDEX(Mapping!$B$30:$B$41,MATCH($B328,Mapping!$A$30:$A$41,0)))</f>
        <v/>
      </c>
      <c r="I328" s="5">
        <f>INDEX(Variables!$C$5:$C$105,MATCH($A328,Variables!$A$5:$A$105,0))</f>
        <v/>
      </c>
      <c r="J328" s="5">
        <f>INDEX(Variables!$E$5:$E$105,MATCH($A328,Variables!$A$5:$A$105,0))</f>
        <v/>
      </c>
      <c r="K328" s="25">
        <f>LOWER(Settings!$C$4)&amp;".mit."&amp;$A328&amp;IF($C328="","","."&amp;$C328&amp;"."&amp;$B328)&amp;IF(INDEX(Variables!$D$5:$D$105,MATCH($A328,Variables!$A$5:$A$105,0))="","","."&amp;INDEX(Variables!$D$5:$D$105,MATCH($A328,Variables!$A$5:$A$105,0)))&amp;"."&amp;K$5</f>
        <v/>
      </c>
      <c r="L328" s="41">
        <f>INDEX(L$78:L$91,$D328)/$E328</f>
        <v/>
      </c>
      <c r="M328" s="40">
        <f>INDEX(M$78:M$91,$D328)/$E328</f>
        <v/>
      </c>
      <c r="N328" s="40">
        <f>INDEX(N$78:N$91,$D328)/$E328</f>
        <v/>
      </c>
      <c r="O328" s="40">
        <f>INDEX(O$78:O$91,$D328)/$E328</f>
        <v/>
      </c>
      <c r="P328" s="40">
        <f>INDEX(P$78:P$91,$D328)/$E328</f>
        <v/>
      </c>
      <c r="Q328" s="40">
        <f>INDEX(Q$78:Q$91,$D328)/$E328</f>
        <v/>
      </c>
      <c r="R328" s="40">
        <f>INDEX(R$78:R$91,$D328)/$E328</f>
        <v/>
      </c>
      <c r="S328" s="40">
        <f>INDEX(S$78:S$91,$D328)/$E328</f>
        <v/>
      </c>
      <c r="T328" s="40">
        <f>INDEX(T$78:T$91,$D328)/$E328</f>
        <v/>
      </c>
      <c r="U328" s="40">
        <f>INDEX(U$78:U$91,$D328)/$E328</f>
        <v/>
      </c>
      <c r="V328" s="40">
        <f>INDEX(V$78:V$91,$D328)/$E328</f>
        <v/>
      </c>
      <c r="W328" s="40">
        <f>INDEX(W$78:W$91,$D328)/$E328</f>
        <v/>
      </c>
      <c r="X328" s="40">
        <f>INDEX(X$78:X$91,$D328)/$E328</f>
        <v/>
      </c>
      <c r="Y328" s="40">
        <f>INDEX(Y$78:Y$91,$D328)/$E328</f>
        <v/>
      </c>
      <c r="Z328" s="40">
        <f>INDEX(Z$78:Z$91,$D328)/$E328</f>
        <v/>
      </c>
      <c r="AA328" s="40">
        <f>INDEX(AA$78:AA$91,$D328)/$E328</f>
        <v/>
      </c>
      <c r="AB328" s="40">
        <f>INDEX(AB$78:AB$91,$D328)/$E328</f>
        <v/>
      </c>
      <c r="AC328" s="40">
        <f>INDEX(AC$78:AC$91,$D328)/$E328</f>
        <v/>
      </c>
      <c r="AD328" s="42">
        <f>NEWEXCISE(INDEX(AD$78:AD$91,$D328),$E328)</f>
        <v/>
      </c>
      <c r="AE328" s="25">
        <f>LOWER(Settings!$C$4)&amp;".mit."&amp;$A328&amp;IF($C328="","","."&amp;$C328&amp;"."&amp;$B328)&amp;IF(INDEX(Variables!$D$5:$D$105,MATCH($A328,Variables!$A$5:$A$105,0))="","","."&amp;INDEX(Variables!$D$5:$D$105,MATCH($A328,Variables!$A$5:$A$105,0)))&amp;"."&amp;AE$5</f>
        <v/>
      </c>
      <c r="AF328" s="41">
        <f>INDEX(AF$78:AF$91,$D328)/$E328</f>
        <v/>
      </c>
      <c r="AG328" s="40">
        <f>INDEX(AG$78:AG$91,$D328)/$E328</f>
        <v/>
      </c>
      <c r="AH328" s="40">
        <f>INDEX(AH$78:AH$91,$D328)/$E328</f>
        <v/>
      </c>
      <c r="AI328" s="40">
        <f>INDEX(AI$78:AI$91,$D328)/$E328</f>
        <v/>
      </c>
      <c r="AJ328" s="40">
        <f>INDEX(AJ$78:AJ$91,$D328)/$E328</f>
        <v/>
      </c>
      <c r="AK328" s="40">
        <f>INDEX(AK$78:AK$91,$D328)/$E328</f>
        <v/>
      </c>
      <c r="AL328" s="40">
        <f>INDEX(AL$78:AL$91,$D328)/$E328</f>
        <v/>
      </c>
      <c r="AM328" s="40">
        <f>INDEX(AM$78:AM$91,$D328)/$E328</f>
        <v/>
      </c>
      <c r="AN328" s="40">
        <f>INDEX(AN$78:AN$91,$D328)/$E328</f>
        <v/>
      </c>
      <c r="AO328" s="40">
        <f>INDEX(AO$78:AO$91,$D328)/$E328</f>
        <v/>
      </c>
      <c r="AP328" s="40">
        <f>INDEX(AP$78:AP$91,$D328)/$E328</f>
        <v/>
      </c>
      <c r="AQ328" s="40">
        <f>INDEX(AQ$78:AQ$91,$D328)/$E328</f>
        <v/>
      </c>
      <c r="AR328" s="40">
        <f>INDEX(AR$78:AR$91,$D328)/$E328</f>
        <v/>
      </c>
      <c r="AS328" s="40">
        <f>INDEX(AS$78:AS$91,$D328)/$E328</f>
        <v/>
      </c>
      <c r="AT328" s="40">
        <f>INDEX(AT$78:AT$91,$D328)/$E328</f>
        <v/>
      </c>
      <c r="AU328" s="40">
        <f>INDEX(AU$78:AU$91,$D328)/$E328</f>
        <v/>
      </c>
      <c r="AV328" s="40">
        <f>INDEX(AV$78:AV$91,$D328)/$E328</f>
        <v/>
      </c>
      <c r="AW328" s="40">
        <f>INDEX(AW$78:AW$91,$D328)/$E328</f>
        <v/>
      </c>
      <c r="AX328" s="42">
        <f>NEWEXCISE(INDEX(AX$78:AX$91,$D328),$E328)</f>
        <v/>
      </c>
    </row>
    <row r="329" hidden="1" outlineLevel="2">
      <c r="A329" s="5" t="inlineStr">
        <is>
          <t>ntx</t>
        </is>
      </c>
      <c r="B329" s="5" t="inlineStr">
        <is>
          <t>bio</t>
        </is>
      </c>
      <c r="C329" s="5" t="inlineStr">
        <is>
          <t>rod</t>
        </is>
      </c>
      <c r="D329" s="40">
        <f>INDEX(Inputs!$L$5:$L$132,MATCH($B329&amp;"|"&amp;$C329,Inputs!$A$5:$A$132,0))</f>
        <v/>
      </c>
      <c r="E329" s="40">
        <f>INDEX(Inputs!$I$5:$I$132,MATCH($B329&amp;"|"&amp;$C329,Inputs!$A$5:$A$132,0))</f>
        <v/>
      </c>
      <c r="F329" s="39" t="n"/>
      <c r="G329" s="39" t="n"/>
      <c r="H329" s="5">
        <f>INDEX(Variables!$B$5:$B$105,MATCH($A329,Variables!$A$5:$A$105,0))&amp;IF($C329="",""," | "&amp;INDEX(Mapping!$B$5:$B$26,MATCH($C329,Mapping!$A$5:$A$26,0))&amp;" | "&amp;INDEX(Mapping!$B$30:$B$41,MATCH($B329,Mapping!$A$30:$A$41,0)))</f>
        <v/>
      </c>
      <c r="I329" s="5">
        <f>INDEX(Variables!$C$5:$C$105,MATCH($A329,Variables!$A$5:$A$105,0))</f>
        <v/>
      </c>
      <c r="J329" s="5">
        <f>INDEX(Variables!$E$5:$E$105,MATCH($A329,Variables!$A$5:$A$105,0))</f>
        <v/>
      </c>
      <c r="K329" s="25">
        <f>LOWER(Settings!$C$4)&amp;".mit."&amp;$A329&amp;IF($C329="","","."&amp;$C329&amp;"."&amp;$B329)&amp;IF(INDEX(Variables!$D$5:$D$105,MATCH($A329,Variables!$A$5:$A$105,0))="","","."&amp;INDEX(Variables!$D$5:$D$105,MATCH($A329,Variables!$A$5:$A$105,0)))&amp;"."&amp;K$5</f>
        <v/>
      </c>
      <c r="L329" s="41">
        <f>INDEX(L$78:L$91,$D329)/$E329</f>
        <v/>
      </c>
      <c r="M329" s="40">
        <f>INDEX(M$78:M$91,$D329)/$E329</f>
        <v/>
      </c>
      <c r="N329" s="40">
        <f>INDEX(N$78:N$91,$D329)/$E329</f>
        <v/>
      </c>
      <c r="O329" s="40">
        <f>INDEX(O$78:O$91,$D329)/$E329</f>
        <v/>
      </c>
      <c r="P329" s="40">
        <f>INDEX(P$78:P$91,$D329)/$E329</f>
        <v/>
      </c>
      <c r="Q329" s="40">
        <f>INDEX(Q$78:Q$91,$D329)/$E329</f>
        <v/>
      </c>
      <c r="R329" s="40">
        <f>INDEX(R$78:R$91,$D329)/$E329</f>
        <v/>
      </c>
      <c r="S329" s="40">
        <f>INDEX(S$78:S$91,$D329)/$E329</f>
        <v/>
      </c>
      <c r="T329" s="40">
        <f>INDEX(T$78:T$91,$D329)/$E329</f>
        <v/>
      </c>
      <c r="U329" s="40">
        <f>INDEX(U$78:U$91,$D329)/$E329</f>
        <v/>
      </c>
      <c r="V329" s="40">
        <f>INDEX(V$78:V$91,$D329)/$E329</f>
        <v/>
      </c>
      <c r="W329" s="40">
        <f>INDEX(W$78:W$91,$D329)/$E329</f>
        <v/>
      </c>
      <c r="X329" s="40">
        <f>INDEX(X$78:X$91,$D329)/$E329</f>
        <v/>
      </c>
      <c r="Y329" s="40">
        <f>INDEX(Y$78:Y$91,$D329)/$E329</f>
        <v/>
      </c>
      <c r="Z329" s="40">
        <f>INDEX(Z$78:Z$91,$D329)/$E329</f>
        <v/>
      </c>
      <c r="AA329" s="40">
        <f>INDEX(AA$78:AA$91,$D329)/$E329</f>
        <v/>
      </c>
      <c r="AB329" s="40">
        <f>INDEX(AB$78:AB$91,$D329)/$E329</f>
        <v/>
      </c>
      <c r="AC329" s="40">
        <f>INDEX(AC$78:AC$91,$D329)/$E329</f>
        <v/>
      </c>
      <c r="AD329" s="42">
        <f>NEWEXCISE(INDEX(AD$78:AD$91,$D329),$E329)</f>
        <v/>
      </c>
      <c r="AE329" s="25">
        <f>LOWER(Settings!$C$4)&amp;".mit."&amp;$A329&amp;IF($C329="","","."&amp;$C329&amp;"."&amp;$B329)&amp;IF(INDEX(Variables!$D$5:$D$105,MATCH($A329,Variables!$A$5:$A$105,0))="","","."&amp;INDEX(Variables!$D$5:$D$105,MATCH($A329,Variables!$A$5:$A$105,0)))&amp;"."&amp;AE$5</f>
        <v/>
      </c>
      <c r="AF329" s="41">
        <f>INDEX(AF$78:AF$91,$D329)/$E329</f>
        <v/>
      </c>
      <c r="AG329" s="40">
        <f>INDEX(AG$78:AG$91,$D329)/$E329</f>
        <v/>
      </c>
      <c r="AH329" s="40">
        <f>INDEX(AH$78:AH$91,$D329)/$E329</f>
        <v/>
      </c>
      <c r="AI329" s="40">
        <f>INDEX(AI$78:AI$91,$D329)/$E329</f>
        <v/>
      </c>
      <c r="AJ329" s="40">
        <f>INDEX(AJ$78:AJ$91,$D329)/$E329</f>
        <v/>
      </c>
      <c r="AK329" s="40">
        <f>INDEX(AK$78:AK$91,$D329)/$E329</f>
        <v/>
      </c>
      <c r="AL329" s="40">
        <f>INDEX(AL$78:AL$91,$D329)/$E329</f>
        <v/>
      </c>
      <c r="AM329" s="40">
        <f>INDEX(AM$78:AM$91,$D329)/$E329</f>
        <v/>
      </c>
      <c r="AN329" s="40">
        <f>INDEX(AN$78:AN$91,$D329)/$E329</f>
        <v/>
      </c>
      <c r="AO329" s="40">
        <f>INDEX(AO$78:AO$91,$D329)/$E329</f>
        <v/>
      </c>
      <c r="AP329" s="40">
        <f>INDEX(AP$78:AP$91,$D329)/$E329</f>
        <v/>
      </c>
      <c r="AQ329" s="40">
        <f>INDEX(AQ$78:AQ$91,$D329)/$E329</f>
        <v/>
      </c>
      <c r="AR329" s="40">
        <f>INDEX(AR$78:AR$91,$D329)/$E329</f>
        <v/>
      </c>
      <c r="AS329" s="40">
        <f>INDEX(AS$78:AS$91,$D329)/$E329</f>
        <v/>
      </c>
      <c r="AT329" s="40">
        <f>INDEX(AT$78:AT$91,$D329)/$E329</f>
        <v/>
      </c>
      <c r="AU329" s="40">
        <f>INDEX(AU$78:AU$91,$D329)/$E329</f>
        <v/>
      </c>
      <c r="AV329" s="40">
        <f>INDEX(AV$78:AV$91,$D329)/$E329</f>
        <v/>
      </c>
      <c r="AW329" s="40">
        <f>INDEX(AW$78:AW$91,$D329)/$E329</f>
        <v/>
      </c>
      <c r="AX329" s="42">
        <f>NEWEXCISE(INDEX(AX$78:AX$91,$D329),$E329)</f>
        <v/>
      </c>
    </row>
    <row r="330" hidden="1" outlineLevel="2"/>
    <row r="331" hidden="1" outlineLevel="2">
      <c r="A331" s="5" t="inlineStr">
        <is>
          <t>nce</t>
        </is>
      </c>
      <c r="B331" s="5" t="inlineStr">
        <is>
          <t>coa</t>
        </is>
      </c>
      <c r="C331" s="5" t="inlineStr">
        <is>
          <t>rod</t>
        </is>
      </c>
      <c r="D331" s="39" t="n"/>
      <c r="E331" s="39" t="n"/>
      <c r="F331" s="39" t="n"/>
      <c r="G331" s="39" t="n"/>
      <c r="H331" s="5">
        <f>INDEX(Variables!$B$5:$B$105,MATCH($A331,Variables!$A$5:$A$105,0))&amp;IF($C331="",""," | "&amp;INDEX(Mapping!$B$5:$B$26,MATCH($C331,Mapping!$A$5:$A$26,0))&amp;" | "&amp;INDEX(Mapping!$B$30:$B$41,MATCH($B331,Mapping!$A$30:$A$41,0)))</f>
        <v/>
      </c>
      <c r="I331" s="5">
        <f>INDEX(Variables!$C$5:$C$105,MATCH($A331,Variables!$A$5:$A$105,0))</f>
        <v/>
      </c>
      <c r="J331" s="5">
        <f>INDEX(Variables!$E$5:$E$105,MATCH($A331,Variables!$A$5:$A$105,0))</f>
        <v/>
      </c>
      <c r="K331" s="25">
        <f>LOWER(Settings!$C$4)&amp;".mit."&amp;$A331&amp;IF($C331="","","."&amp;$C331&amp;"."&amp;$B331)&amp;IF(INDEX(Variables!$D$5:$D$105,MATCH($A331,Variables!$A$5:$A$105,0))="","","."&amp;INDEX(Variables!$D$5:$D$105,MATCH($A331,Variables!$A$5:$A$105,0)))&amp;"."&amp;K$5</f>
        <v/>
      </c>
      <c r="L331" s="41">
        <f>L304+L313+L322</f>
        <v/>
      </c>
      <c r="M331" s="40">
        <f>M304+M313+M322</f>
        <v/>
      </c>
      <c r="N331" s="40">
        <f>N304+N313+N322</f>
        <v/>
      </c>
      <c r="O331" s="40">
        <f>O304+O313+O322</f>
        <v/>
      </c>
      <c r="P331" s="40">
        <f>P304+P313+P322</f>
        <v/>
      </c>
      <c r="Q331" s="40">
        <f>Q304+Q313+Q322</f>
        <v/>
      </c>
      <c r="R331" s="40">
        <f>R304+R313+R322</f>
        <v/>
      </c>
      <c r="S331" s="40">
        <f>S304+S313+S322</f>
        <v/>
      </c>
      <c r="T331" s="40">
        <f>T304+T313+T322</f>
        <v/>
      </c>
      <c r="U331" s="40">
        <f>U304+U313+U322</f>
        <v/>
      </c>
      <c r="V331" s="40">
        <f>V304+V313+V322</f>
        <v/>
      </c>
      <c r="W331" s="40">
        <f>W304+W313+W322</f>
        <v/>
      </c>
      <c r="X331" s="40">
        <f>X304+X313+X322</f>
        <v/>
      </c>
      <c r="Y331" s="40">
        <f>Y304+Y313+Y322</f>
        <v/>
      </c>
      <c r="Z331" s="40">
        <f>Z304+Z313+Z322</f>
        <v/>
      </c>
      <c r="AA331" s="40">
        <f>AA304+AA313+AA322</f>
        <v/>
      </c>
      <c r="AB331" s="40">
        <f>AB304+AB313+AB322</f>
        <v/>
      </c>
      <c r="AC331" s="40">
        <f>AC304+AC313+AC322</f>
        <v/>
      </c>
      <c r="AD331" s="42">
        <f>NEWPOLICY(AD304,AD313,AD322)</f>
        <v/>
      </c>
      <c r="AE331" s="25">
        <f>LOWER(Settings!$C$4)&amp;".mit."&amp;$A331&amp;IF($C331="","","."&amp;$C331&amp;"."&amp;$B331)&amp;IF(INDEX(Variables!$D$5:$D$105,MATCH($A331,Variables!$A$5:$A$105,0))="","","."&amp;INDEX(Variables!$D$5:$D$105,MATCH($A331,Variables!$A$5:$A$105,0)))&amp;"."&amp;AE$5</f>
        <v/>
      </c>
      <c r="AF331" s="41">
        <f>AF304+AF313+AF322</f>
        <v/>
      </c>
      <c r="AG331" s="40">
        <f>AG304+AG313+AG322</f>
        <v/>
      </c>
      <c r="AH331" s="40">
        <f>AH304+AH313+AH322</f>
        <v/>
      </c>
      <c r="AI331" s="40">
        <f>AI304+AI313+AI322</f>
        <v/>
      </c>
      <c r="AJ331" s="40">
        <f>AJ304+AJ313+AJ322</f>
        <v/>
      </c>
      <c r="AK331" s="40">
        <f>AK304+AK313+AK322</f>
        <v/>
      </c>
      <c r="AL331" s="40">
        <f>AL304+AL313+AL322</f>
        <v/>
      </c>
      <c r="AM331" s="40">
        <f>AM304+AM313+AM322</f>
        <v/>
      </c>
      <c r="AN331" s="40">
        <f>AN304+AN313+AN322</f>
        <v/>
      </c>
      <c r="AO331" s="40">
        <f>AO304+AO313+AO322</f>
        <v/>
      </c>
      <c r="AP331" s="40">
        <f>AP304+AP313+AP322</f>
        <v/>
      </c>
      <c r="AQ331" s="40">
        <f>AQ304+AQ313+AQ322</f>
        <v/>
      </c>
      <c r="AR331" s="40">
        <f>AR304+AR313+AR322</f>
        <v/>
      </c>
      <c r="AS331" s="40">
        <f>AS304+AS313+AS322</f>
        <v/>
      </c>
      <c r="AT331" s="40">
        <f>AT304+AT313+AT322</f>
        <v/>
      </c>
      <c r="AU331" s="40">
        <f>AU304+AU313+AU322</f>
        <v/>
      </c>
      <c r="AV331" s="40">
        <f>AV304+AV313+AV322</f>
        <v/>
      </c>
      <c r="AW331" s="40">
        <f>AW304+AW313+AW322</f>
        <v/>
      </c>
      <c r="AX331" s="42">
        <f>NEWPOLICY(AX304,AX313,AX322)</f>
        <v/>
      </c>
    </row>
    <row r="332" hidden="1" outlineLevel="2">
      <c r="A332" s="5" t="inlineStr">
        <is>
          <t>nce</t>
        </is>
      </c>
      <c r="B332" s="5" t="inlineStr">
        <is>
          <t>nga</t>
        </is>
      </c>
      <c r="C332" s="5" t="inlineStr">
        <is>
          <t>rod</t>
        </is>
      </c>
      <c r="D332" s="39" t="n"/>
      <c r="E332" s="39" t="n"/>
      <c r="F332" s="39" t="n"/>
      <c r="G332" s="39" t="n"/>
      <c r="H332" s="5">
        <f>INDEX(Variables!$B$5:$B$105,MATCH($A332,Variables!$A$5:$A$105,0))&amp;IF($C332="",""," | "&amp;INDEX(Mapping!$B$5:$B$26,MATCH($C332,Mapping!$A$5:$A$26,0))&amp;" | "&amp;INDEX(Mapping!$B$30:$B$41,MATCH($B332,Mapping!$A$30:$A$41,0)))</f>
        <v/>
      </c>
      <c r="I332" s="5">
        <f>INDEX(Variables!$C$5:$C$105,MATCH($A332,Variables!$A$5:$A$105,0))</f>
        <v/>
      </c>
      <c r="J332" s="5">
        <f>INDEX(Variables!$E$5:$E$105,MATCH($A332,Variables!$A$5:$A$105,0))</f>
        <v/>
      </c>
      <c r="K332" s="25">
        <f>LOWER(Settings!$C$4)&amp;".mit."&amp;$A332&amp;IF($C332="","","."&amp;$C332&amp;"."&amp;$B332)&amp;IF(INDEX(Variables!$D$5:$D$105,MATCH($A332,Variables!$A$5:$A$105,0))="","","."&amp;INDEX(Variables!$D$5:$D$105,MATCH($A332,Variables!$A$5:$A$105,0)))&amp;"."&amp;K$5</f>
        <v/>
      </c>
      <c r="L332" s="41">
        <f>L305+L314+L323</f>
        <v/>
      </c>
      <c r="M332" s="40">
        <f>M305+M314+M323</f>
        <v/>
      </c>
      <c r="N332" s="40">
        <f>N305+N314+N323</f>
        <v/>
      </c>
      <c r="O332" s="40">
        <f>O305+O314+O323</f>
        <v/>
      </c>
      <c r="P332" s="40">
        <f>P305+P314+P323</f>
        <v/>
      </c>
      <c r="Q332" s="40">
        <f>Q305+Q314+Q323</f>
        <v/>
      </c>
      <c r="R332" s="40">
        <f>R305+R314+R323</f>
        <v/>
      </c>
      <c r="S332" s="40">
        <f>S305+S314+S323</f>
        <v/>
      </c>
      <c r="T332" s="40">
        <f>T305+T314+T323</f>
        <v/>
      </c>
      <c r="U332" s="40">
        <f>U305+U314+U323</f>
        <v/>
      </c>
      <c r="V332" s="40">
        <f>V305+V314+V323</f>
        <v/>
      </c>
      <c r="W332" s="40">
        <f>W305+W314+W323</f>
        <v/>
      </c>
      <c r="X332" s="40">
        <f>X305+X314+X323</f>
        <v/>
      </c>
      <c r="Y332" s="40">
        <f>Y305+Y314+Y323</f>
        <v/>
      </c>
      <c r="Z332" s="40">
        <f>Z305+Z314+Z323</f>
        <v/>
      </c>
      <c r="AA332" s="40">
        <f>AA305+AA314+AA323</f>
        <v/>
      </c>
      <c r="AB332" s="40">
        <f>AB305+AB314+AB323</f>
        <v/>
      </c>
      <c r="AC332" s="40">
        <f>AC305+AC314+AC323</f>
        <v/>
      </c>
      <c r="AD332" s="42">
        <f>NEWPOLICY(AD305,AD314,AD323)</f>
        <v/>
      </c>
      <c r="AE332" s="25">
        <f>LOWER(Settings!$C$4)&amp;".mit."&amp;$A332&amp;IF($C332="","","."&amp;$C332&amp;"."&amp;$B332)&amp;IF(INDEX(Variables!$D$5:$D$105,MATCH($A332,Variables!$A$5:$A$105,0))="","","."&amp;INDEX(Variables!$D$5:$D$105,MATCH($A332,Variables!$A$5:$A$105,0)))&amp;"."&amp;AE$5</f>
        <v/>
      </c>
      <c r="AF332" s="41">
        <f>AF305+AF314+AF323</f>
        <v/>
      </c>
      <c r="AG332" s="40">
        <f>AG305+AG314+AG323</f>
        <v/>
      </c>
      <c r="AH332" s="40">
        <f>AH305+AH314+AH323</f>
        <v/>
      </c>
      <c r="AI332" s="40">
        <f>AI305+AI314+AI323</f>
        <v/>
      </c>
      <c r="AJ332" s="40">
        <f>AJ305+AJ314+AJ323</f>
        <v/>
      </c>
      <c r="AK332" s="40">
        <f>AK305+AK314+AK323</f>
        <v/>
      </c>
      <c r="AL332" s="40">
        <f>AL305+AL314+AL323</f>
        <v/>
      </c>
      <c r="AM332" s="40">
        <f>AM305+AM314+AM323</f>
        <v/>
      </c>
      <c r="AN332" s="40">
        <f>AN305+AN314+AN323</f>
        <v/>
      </c>
      <c r="AO332" s="40">
        <f>AO305+AO314+AO323</f>
        <v/>
      </c>
      <c r="AP332" s="40">
        <f>AP305+AP314+AP323</f>
        <v/>
      </c>
      <c r="AQ332" s="40">
        <f>AQ305+AQ314+AQ323</f>
        <v/>
      </c>
      <c r="AR332" s="40">
        <f>AR305+AR314+AR323</f>
        <v/>
      </c>
      <c r="AS332" s="40">
        <f>AS305+AS314+AS323</f>
        <v/>
      </c>
      <c r="AT332" s="40">
        <f>AT305+AT314+AT323</f>
        <v/>
      </c>
      <c r="AU332" s="40">
        <f>AU305+AU314+AU323</f>
        <v/>
      </c>
      <c r="AV332" s="40">
        <f>AV305+AV314+AV323</f>
        <v/>
      </c>
      <c r="AW332" s="40">
        <f>AW305+AW314+AW323</f>
        <v/>
      </c>
      <c r="AX332" s="42">
        <f>NEWPOLICY(AX305,AX314,AX323)</f>
        <v/>
      </c>
    </row>
    <row r="333" hidden="1" outlineLevel="2">
      <c r="A333" s="5" t="inlineStr">
        <is>
          <t>nce</t>
        </is>
      </c>
      <c r="B333" s="5" t="inlineStr">
        <is>
          <t>gso</t>
        </is>
      </c>
      <c r="C333" s="5" t="inlineStr">
        <is>
          <t>rod</t>
        </is>
      </c>
      <c r="D333" s="39" t="n"/>
      <c r="E333" s="39" t="n"/>
      <c r="F333" s="39" t="n"/>
      <c r="G333" s="39" t="n"/>
      <c r="H333" s="5">
        <f>INDEX(Variables!$B$5:$B$105,MATCH($A333,Variables!$A$5:$A$105,0))&amp;IF($C333="",""," | "&amp;INDEX(Mapping!$B$5:$B$26,MATCH($C333,Mapping!$A$5:$A$26,0))&amp;" | "&amp;INDEX(Mapping!$B$30:$B$41,MATCH($B333,Mapping!$A$30:$A$41,0)))</f>
        <v/>
      </c>
      <c r="I333" s="5">
        <f>INDEX(Variables!$C$5:$C$105,MATCH($A333,Variables!$A$5:$A$105,0))</f>
        <v/>
      </c>
      <c r="J333" s="5">
        <f>INDEX(Variables!$E$5:$E$105,MATCH($A333,Variables!$A$5:$A$105,0))</f>
        <v/>
      </c>
      <c r="K333" s="25">
        <f>LOWER(Settings!$C$4)&amp;".mit."&amp;$A333&amp;IF($C333="","","."&amp;$C333&amp;"."&amp;$B333)&amp;IF(INDEX(Variables!$D$5:$D$105,MATCH($A333,Variables!$A$5:$A$105,0))="","","."&amp;INDEX(Variables!$D$5:$D$105,MATCH($A333,Variables!$A$5:$A$105,0)))&amp;"."&amp;K$5</f>
        <v/>
      </c>
      <c r="L333" s="41">
        <f>L306+L315+L324</f>
        <v/>
      </c>
      <c r="M333" s="40">
        <f>M306+M315+M324</f>
        <v/>
      </c>
      <c r="N333" s="40">
        <f>N306+N315+N324</f>
        <v/>
      </c>
      <c r="O333" s="40">
        <f>O306+O315+O324</f>
        <v/>
      </c>
      <c r="P333" s="40">
        <f>P306+P315+P324</f>
        <v/>
      </c>
      <c r="Q333" s="40">
        <f>Q306+Q315+Q324</f>
        <v/>
      </c>
      <c r="R333" s="40">
        <f>R306+R315+R324</f>
        <v/>
      </c>
      <c r="S333" s="40">
        <f>S306+S315+S324</f>
        <v/>
      </c>
      <c r="T333" s="40">
        <f>T306+T315+T324</f>
        <v/>
      </c>
      <c r="U333" s="40">
        <f>U306+U315+U324</f>
        <v/>
      </c>
      <c r="V333" s="40">
        <f>V306+V315+V324</f>
        <v/>
      </c>
      <c r="W333" s="40">
        <f>W306+W315+W324</f>
        <v/>
      </c>
      <c r="X333" s="40">
        <f>X306+X315+X324</f>
        <v/>
      </c>
      <c r="Y333" s="40">
        <f>Y306+Y315+Y324</f>
        <v/>
      </c>
      <c r="Z333" s="40">
        <f>Z306+Z315+Z324</f>
        <v/>
      </c>
      <c r="AA333" s="40">
        <f>AA306+AA315+AA324</f>
        <v/>
      </c>
      <c r="AB333" s="40">
        <f>AB306+AB315+AB324</f>
        <v/>
      </c>
      <c r="AC333" s="40">
        <f>AC306+AC315+AC324</f>
        <v/>
      </c>
      <c r="AD333" s="42">
        <f>NEWPOLICY(AD306,AD315,AD324)</f>
        <v/>
      </c>
      <c r="AE333" s="25">
        <f>LOWER(Settings!$C$4)&amp;".mit."&amp;$A333&amp;IF($C333="","","."&amp;$C333&amp;"."&amp;$B333)&amp;IF(INDEX(Variables!$D$5:$D$105,MATCH($A333,Variables!$A$5:$A$105,0))="","","."&amp;INDEX(Variables!$D$5:$D$105,MATCH($A333,Variables!$A$5:$A$105,0)))&amp;"."&amp;AE$5</f>
        <v/>
      </c>
      <c r="AF333" s="41">
        <f>AF306+AF315+AF324</f>
        <v/>
      </c>
      <c r="AG333" s="40">
        <f>AG306+AG315+AG324</f>
        <v/>
      </c>
      <c r="AH333" s="40">
        <f>AH306+AH315+AH324</f>
        <v/>
      </c>
      <c r="AI333" s="40">
        <f>AI306+AI315+AI324</f>
        <v/>
      </c>
      <c r="AJ333" s="40">
        <f>AJ306+AJ315+AJ324</f>
        <v/>
      </c>
      <c r="AK333" s="40">
        <f>AK306+AK315+AK324</f>
        <v/>
      </c>
      <c r="AL333" s="40">
        <f>AL306+AL315+AL324</f>
        <v/>
      </c>
      <c r="AM333" s="40">
        <f>AM306+AM315+AM324</f>
        <v/>
      </c>
      <c r="AN333" s="40">
        <f>AN306+AN315+AN324</f>
        <v/>
      </c>
      <c r="AO333" s="40">
        <f>AO306+AO315+AO324</f>
        <v/>
      </c>
      <c r="AP333" s="40">
        <f>AP306+AP315+AP324</f>
        <v/>
      </c>
      <c r="AQ333" s="40">
        <f>AQ306+AQ315+AQ324</f>
        <v/>
      </c>
      <c r="AR333" s="40">
        <f>AR306+AR315+AR324</f>
        <v/>
      </c>
      <c r="AS333" s="40">
        <f>AS306+AS315+AS324</f>
        <v/>
      </c>
      <c r="AT333" s="40">
        <f>AT306+AT315+AT324</f>
        <v/>
      </c>
      <c r="AU333" s="40">
        <f>AU306+AU315+AU324</f>
        <v/>
      </c>
      <c r="AV333" s="40">
        <f>AV306+AV315+AV324</f>
        <v/>
      </c>
      <c r="AW333" s="40">
        <f>AW306+AW315+AW324</f>
        <v/>
      </c>
      <c r="AX333" s="42">
        <f>NEWPOLICY(AX306,AX315,AX324)</f>
        <v/>
      </c>
    </row>
    <row r="334" hidden="1" outlineLevel="2">
      <c r="A334" s="5" t="inlineStr">
        <is>
          <t>nce</t>
        </is>
      </c>
      <c r="B334" s="5" t="inlineStr">
        <is>
          <t>die</t>
        </is>
      </c>
      <c r="C334" s="5" t="inlineStr">
        <is>
          <t>rod</t>
        </is>
      </c>
      <c r="D334" s="39" t="n"/>
      <c r="E334" s="39" t="n"/>
      <c r="F334" s="39" t="n"/>
      <c r="G334" s="39" t="n"/>
      <c r="H334" s="5">
        <f>INDEX(Variables!$B$5:$B$105,MATCH($A334,Variables!$A$5:$A$105,0))&amp;IF($C334="",""," | "&amp;INDEX(Mapping!$B$5:$B$26,MATCH($C334,Mapping!$A$5:$A$26,0))&amp;" | "&amp;INDEX(Mapping!$B$30:$B$41,MATCH($B334,Mapping!$A$30:$A$41,0)))</f>
        <v/>
      </c>
      <c r="I334" s="5">
        <f>INDEX(Variables!$C$5:$C$105,MATCH($A334,Variables!$A$5:$A$105,0))</f>
        <v/>
      </c>
      <c r="J334" s="5">
        <f>INDEX(Variables!$E$5:$E$105,MATCH($A334,Variables!$A$5:$A$105,0))</f>
        <v/>
      </c>
      <c r="K334" s="25">
        <f>LOWER(Settings!$C$4)&amp;".mit."&amp;$A334&amp;IF($C334="","","."&amp;$C334&amp;"."&amp;$B334)&amp;IF(INDEX(Variables!$D$5:$D$105,MATCH($A334,Variables!$A$5:$A$105,0))="","","."&amp;INDEX(Variables!$D$5:$D$105,MATCH($A334,Variables!$A$5:$A$105,0)))&amp;"."&amp;K$5</f>
        <v/>
      </c>
      <c r="L334" s="41">
        <f>L307+L316+L325</f>
        <v/>
      </c>
      <c r="M334" s="40">
        <f>M307+M316+M325</f>
        <v/>
      </c>
      <c r="N334" s="40">
        <f>N307+N316+N325</f>
        <v/>
      </c>
      <c r="O334" s="40">
        <f>O307+O316+O325</f>
        <v/>
      </c>
      <c r="P334" s="40">
        <f>P307+P316+P325</f>
        <v/>
      </c>
      <c r="Q334" s="40">
        <f>Q307+Q316+Q325</f>
        <v/>
      </c>
      <c r="R334" s="40">
        <f>R307+R316+R325</f>
        <v/>
      </c>
      <c r="S334" s="40">
        <f>S307+S316+S325</f>
        <v/>
      </c>
      <c r="T334" s="40">
        <f>T307+T316+T325</f>
        <v/>
      </c>
      <c r="U334" s="40">
        <f>U307+U316+U325</f>
        <v/>
      </c>
      <c r="V334" s="40">
        <f>V307+V316+V325</f>
        <v/>
      </c>
      <c r="W334" s="40">
        <f>W307+W316+W325</f>
        <v/>
      </c>
      <c r="X334" s="40">
        <f>X307+X316+X325</f>
        <v/>
      </c>
      <c r="Y334" s="40">
        <f>Y307+Y316+Y325</f>
        <v/>
      </c>
      <c r="Z334" s="40">
        <f>Z307+Z316+Z325</f>
        <v/>
      </c>
      <c r="AA334" s="40">
        <f>AA307+AA316+AA325</f>
        <v/>
      </c>
      <c r="AB334" s="40">
        <f>AB307+AB316+AB325</f>
        <v/>
      </c>
      <c r="AC334" s="40">
        <f>AC307+AC316+AC325</f>
        <v/>
      </c>
      <c r="AD334" s="42">
        <f>NEWPOLICY(AD307,AD316,AD325)</f>
        <v/>
      </c>
      <c r="AE334" s="25">
        <f>LOWER(Settings!$C$4)&amp;".mit."&amp;$A334&amp;IF($C334="","","."&amp;$C334&amp;"."&amp;$B334)&amp;IF(INDEX(Variables!$D$5:$D$105,MATCH($A334,Variables!$A$5:$A$105,0))="","","."&amp;INDEX(Variables!$D$5:$D$105,MATCH($A334,Variables!$A$5:$A$105,0)))&amp;"."&amp;AE$5</f>
        <v/>
      </c>
      <c r="AF334" s="41">
        <f>AF307+AF316+AF325</f>
        <v/>
      </c>
      <c r="AG334" s="40">
        <f>AG307+AG316+AG325</f>
        <v/>
      </c>
      <c r="AH334" s="40">
        <f>AH307+AH316+AH325</f>
        <v/>
      </c>
      <c r="AI334" s="40">
        <f>AI307+AI316+AI325</f>
        <v/>
      </c>
      <c r="AJ334" s="40">
        <f>AJ307+AJ316+AJ325</f>
        <v/>
      </c>
      <c r="AK334" s="40">
        <f>AK307+AK316+AK325</f>
        <v/>
      </c>
      <c r="AL334" s="40">
        <f>AL307+AL316+AL325</f>
        <v/>
      </c>
      <c r="AM334" s="40">
        <f>AM307+AM316+AM325</f>
        <v/>
      </c>
      <c r="AN334" s="40">
        <f>AN307+AN316+AN325</f>
        <v/>
      </c>
      <c r="AO334" s="40">
        <f>AO307+AO316+AO325</f>
        <v/>
      </c>
      <c r="AP334" s="40">
        <f>AP307+AP316+AP325</f>
        <v/>
      </c>
      <c r="AQ334" s="40">
        <f>AQ307+AQ316+AQ325</f>
        <v/>
      </c>
      <c r="AR334" s="40">
        <f>AR307+AR316+AR325</f>
        <v/>
      </c>
      <c r="AS334" s="40">
        <f>AS307+AS316+AS325</f>
        <v/>
      </c>
      <c r="AT334" s="40">
        <f>AT307+AT316+AT325</f>
        <v/>
      </c>
      <c r="AU334" s="40">
        <f>AU307+AU316+AU325</f>
        <v/>
      </c>
      <c r="AV334" s="40">
        <f>AV307+AV316+AV325</f>
        <v/>
      </c>
      <c r="AW334" s="40">
        <f>AW307+AW316+AW325</f>
        <v/>
      </c>
      <c r="AX334" s="42">
        <f>NEWPOLICY(AX307,AX316,AX325)</f>
        <v/>
      </c>
    </row>
    <row r="335" hidden="1" outlineLevel="2">
      <c r="A335" s="5" t="inlineStr">
        <is>
          <t>nce</t>
        </is>
      </c>
      <c r="B335" s="5" t="inlineStr">
        <is>
          <t>lpg</t>
        </is>
      </c>
      <c r="C335" s="5" t="inlineStr">
        <is>
          <t>rod</t>
        </is>
      </c>
      <c r="D335" s="39" t="n"/>
      <c r="E335" s="39" t="n"/>
      <c r="F335" s="39" t="n"/>
      <c r="G335" s="39" t="n"/>
      <c r="H335" s="5">
        <f>INDEX(Variables!$B$5:$B$105,MATCH($A335,Variables!$A$5:$A$105,0))&amp;IF($C335="",""," | "&amp;INDEX(Mapping!$B$5:$B$26,MATCH($C335,Mapping!$A$5:$A$26,0))&amp;" | "&amp;INDEX(Mapping!$B$30:$B$41,MATCH($B335,Mapping!$A$30:$A$41,0)))</f>
        <v/>
      </c>
      <c r="I335" s="5">
        <f>INDEX(Variables!$C$5:$C$105,MATCH($A335,Variables!$A$5:$A$105,0))</f>
        <v/>
      </c>
      <c r="J335" s="5">
        <f>INDEX(Variables!$E$5:$E$105,MATCH($A335,Variables!$A$5:$A$105,0))</f>
        <v/>
      </c>
      <c r="K335" s="25">
        <f>LOWER(Settings!$C$4)&amp;".mit."&amp;$A335&amp;IF($C335="","","."&amp;$C335&amp;"."&amp;$B335)&amp;IF(INDEX(Variables!$D$5:$D$105,MATCH($A335,Variables!$A$5:$A$105,0))="","","."&amp;INDEX(Variables!$D$5:$D$105,MATCH($A335,Variables!$A$5:$A$105,0)))&amp;"."&amp;K$5</f>
        <v/>
      </c>
      <c r="L335" s="41">
        <f>L308+L317+L326</f>
        <v/>
      </c>
      <c r="M335" s="40">
        <f>M308+M317+M326</f>
        <v/>
      </c>
      <c r="N335" s="40">
        <f>N308+N317+N326</f>
        <v/>
      </c>
      <c r="O335" s="40">
        <f>O308+O317+O326</f>
        <v/>
      </c>
      <c r="P335" s="40">
        <f>P308+P317+P326</f>
        <v/>
      </c>
      <c r="Q335" s="40">
        <f>Q308+Q317+Q326</f>
        <v/>
      </c>
      <c r="R335" s="40">
        <f>R308+R317+R326</f>
        <v/>
      </c>
      <c r="S335" s="40">
        <f>S308+S317+S326</f>
        <v/>
      </c>
      <c r="T335" s="40">
        <f>T308+T317+T326</f>
        <v/>
      </c>
      <c r="U335" s="40">
        <f>U308+U317+U326</f>
        <v/>
      </c>
      <c r="V335" s="40">
        <f>V308+V317+V326</f>
        <v/>
      </c>
      <c r="W335" s="40">
        <f>W308+W317+W326</f>
        <v/>
      </c>
      <c r="X335" s="40">
        <f>X308+X317+X326</f>
        <v/>
      </c>
      <c r="Y335" s="40">
        <f>Y308+Y317+Y326</f>
        <v/>
      </c>
      <c r="Z335" s="40">
        <f>Z308+Z317+Z326</f>
        <v/>
      </c>
      <c r="AA335" s="40">
        <f>AA308+AA317+AA326</f>
        <v/>
      </c>
      <c r="AB335" s="40">
        <f>AB308+AB317+AB326</f>
        <v/>
      </c>
      <c r="AC335" s="40">
        <f>AC308+AC317+AC326</f>
        <v/>
      </c>
      <c r="AD335" s="42">
        <f>NEWPOLICY(AD308,AD317,AD326)</f>
        <v/>
      </c>
      <c r="AE335" s="25">
        <f>LOWER(Settings!$C$4)&amp;".mit."&amp;$A335&amp;IF($C335="","","."&amp;$C335&amp;"."&amp;$B335)&amp;IF(INDEX(Variables!$D$5:$D$105,MATCH($A335,Variables!$A$5:$A$105,0))="","","."&amp;INDEX(Variables!$D$5:$D$105,MATCH($A335,Variables!$A$5:$A$105,0)))&amp;"."&amp;AE$5</f>
        <v/>
      </c>
      <c r="AF335" s="41">
        <f>AF308+AF317+AF326</f>
        <v/>
      </c>
      <c r="AG335" s="40">
        <f>AG308+AG317+AG326</f>
        <v/>
      </c>
      <c r="AH335" s="40">
        <f>AH308+AH317+AH326</f>
        <v/>
      </c>
      <c r="AI335" s="40">
        <f>AI308+AI317+AI326</f>
        <v/>
      </c>
      <c r="AJ335" s="40">
        <f>AJ308+AJ317+AJ326</f>
        <v/>
      </c>
      <c r="AK335" s="40">
        <f>AK308+AK317+AK326</f>
        <v/>
      </c>
      <c r="AL335" s="40">
        <f>AL308+AL317+AL326</f>
        <v/>
      </c>
      <c r="AM335" s="40">
        <f>AM308+AM317+AM326</f>
        <v/>
      </c>
      <c r="AN335" s="40">
        <f>AN308+AN317+AN326</f>
        <v/>
      </c>
      <c r="AO335" s="40">
        <f>AO308+AO317+AO326</f>
        <v/>
      </c>
      <c r="AP335" s="40">
        <f>AP308+AP317+AP326</f>
        <v/>
      </c>
      <c r="AQ335" s="40">
        <f>AQ308+AQ317+AQ326</f>
        <v/>
      </c>
      <c r="AR335" s="40">
        <f>AR308+AR317+AR326</f>
        <v/>
      </c>
      <c r="AS335" s="40">
        <f>AS308+AS317+AS326</f>
        <v/>
      </c>
      <c r="AT335" s="40">
        <f>AT308+AT317+AT326</f>
        <v/>
      </c>
      <c r="AU335" s="40">
        <f>AU308+AU317+AU326</f>
        <v/>
      </c>
      <c r="AV335" s="40">
        <f>AV308+AV317+AV326</f>
        <v/>
      </c>
      <c r="AW335" s="40">
        <f>AW308+AW317+AW326</f>
        <v/>
      </c>
      <c r="AX335" s="42">
        <f>NEWPOLICY(AX308,AX317,AX326)</f>
        <v/>
      </c>
    </row>
    <row r="336" hidden="1" outlineLevel="2">
      <c r="A336" s="5" t="inlineStr">
        <is>
          <t>nce</t>
        </is>
      </c>
      <c r="B336" s="5" t="inlineStr">
        <is>
          <t>ker</t>
        </is>
      </c>
      <c r="C336" s="5" t="inlineStr">
        <is>
          <t>rod</t>
        </is>
      </c>
      <c r="D336" s="39" t="n"/>
      <c r="E336" s="39" t="n"/>
      <c r="F336" s="39" t="n"/>
      <c r="G336" s="39" t="n"/>
      <c r="H336" s="5">
        <f>INDEX(Variables!$B$5:$B$105,MATCH($A336,Variables!$A$5:$A$105,0))&amp;IF($C336="",""," | "&amp;INDEX(Mapping!$B$5:$B$26,MATCH($C336,Mapping!$A$5:$A$26,0))&amp;" | "&amp;INDEX(Mapping!$B$30:$B$41,MATCH($B336,Mapping!$A$30:$A$41,0)))</f>
        <v/>
      </c>
      <c r="I336" s="5">
        <f>INDEX(Variables!$C$5:$C$105,MATCH($A336,Variables!$A$5:$A$105,0))</f>
        <v/>
      </c>
      <c r="J336" s="5">
        <f>INDEX(Variables!$E$5:$E$105,MATCH($A336,Variables!$A$5:$A$105,0))</f>
        <v/>
      </c>
      <c r="K336" s="25">
        <f>LOWER(Settings!$C$4)&amp;".mit."&amp;$A336&amp;IF($C336="","","."&amp;$C336&amp;"."&amp;$B336)&amp;IF(INDEX(Variables!$D$5:$D$105,MATCH($A336,Variables!$A$5:$A$105,0))="","","."&amp;INDEX(Variables!$D$5:$D$105,MATCH($A336,Variables!$A$5:$A$105,0)))&amp;"."&amp;K$5</f>
        <v/>
      </c>
      <c r="L336" s="41">
        <f>L309+L318+L327</f>
        <v/>
      </c>
      <c r="M336" s="40">
        <f>M309+M318+M327</f>
        <v/>
      </c>
      <c r="N336" s="40">
        <f>N309+N318+N327</f>
        <v/>
      </c>
      <c r="O336" s="40">
        <f>O309+O318+O327</f>
        <v/>
      </c>
      <c r="P336" s="40">
        <f>P309+P318+P327</f>
        <v/>
      </c>
      <c r="Q336" s="40">
        <f>Q309+Q318+Q327</f>
        <v/>
      </c>
      <c r="R336" s="40">
        <f>R309+R318+R327</f>
        <v/>
      </c>
      <c r="S336" s="40">
        <f>S309+S318+S327</f>
        <v/>
      </c>
      <c r="T336" s="40">
        <f>T309+T318+T327</f>
        <v/>
      </c>
      <c r="U336" s="40">
        <f>U309+U318+U327</f>
        <v/>
      </c>
      <c r="V336" s="40">
        <f>V309+V318+V327</f>
        <v/>
      </c>
      <c r="W336" s="40">
        <f>W309+W318+W327</f>
        <v/>
      </c>
      <c r="X336" s="40">
        <f>X309+X318+X327</f>
        <v/>
      </c>
      <c r="Y336" s="40">
        <f>Y309+Y318+Y327</f>
        <v/>
      </c>
      <c r="Z336" s="40">
        <f>Z309+Z318+Z327</f>
        <v/>
      </c>
      <c r="AA336" s="40">
        <f>AA309+AA318+AA327</f>
        <v/>
      </c>
      <c r="AB336" s="40">
        <f>AB309+AB318+AB327</f>
        <v/>
      </c>
      <c r="AC336" s="40">
        <f>AC309+AC318+AC327</f>
        <v/>
      </c>
      <c r="AD336" s="42">
        <f>NEWPOLICY(AD309,AD318,AD327)</f>
        <v/>
      </c>
      <c r="AE336" s="25">
        <f>LOWER(Settings!$C$4)&amp;".mit."&amp;$A336&amp;IF($C336="","","."&amp;$C336&amp;"."&amp;$B336)&amp;IF(INDEX(Variables!$D$5:$D$105,MATCH($A336,Variables!$A$5:$A$105,0))="","","."&amp;INDEX(Variables!$D$5:$D$105,MATCH($A336,Variables!$A$5:$A$105,0)))&amp;"."&amp;AE$5</f>
        <v/>
      </c>
      <c r="AF336" s="41">
        <f>AF309+AF318+AF327</f>
        <v/>
      </c>
      <c r="AG336" s="40">
        <f>AG309+AG318+AG327</f>
        <v/>
      </c>
      <c r="AH336" s="40">
        <f>AH309+AH318+AH327</f>
        <v/>
      </c>
      <c r="AI336" s="40">
        <f>AI309+AI318+AI327</f>
        <v/>
      </c>
      <c r="AJ336" s="40">
        <f>AJ309+AJ318+AJ327</f>
        <v/>
      </c>
      <c r="AK336" s="40">
        <f>AK309+AK318+AK327</f>
        <v/>
      </c>
      <c r="AL336" s="40">
        <f>AL309+AL318+AL327</f>
        <v/>
      </c>
      <c r="AM336" s="40">
        <f>AM309+AM318+AM327</f>
        <v/>
      </c>
      <c r="AN336" s="40">
        <f>AN309+AN318+AN327</f>
        <v/>
      </c>
      <c r="AO336" s="40">
        <f>AO309+AO318+AO327</f>
        <v/>
      </c>
      <c r="AP336" s="40">
        <f>AP309+AP318+AP327</f>
        <v/>
      </c>
      <c r="AQ336" s="40">
        <f>AQ309+AQ318+AQ327</f>
        <v/>
      </c>
      <c r="AR336" s="40">
        <f>AR309+AR318+AR327</f>
        <v/>
      </c>
      <c r="AS336" s="40">
        <f>AS309+AS318+AS327</f>
        <v/>
      </c>
      <c r="AT336" s="40">
        <f>AT309+AT318+AT327</f>
        <v/>
      </c>
      <c r="AU336" s="40">
        <f>AU309+AU318+AU327</f>
        <v/>
      </c>
      <c r="AV336" s="40">
        <f>AV309+AV318+AV327</f>
        <v/>
      </c>
      <c r="AW336" s="40">
        <f>AW309+AW318+AW327</f>
        <v/>
      </c>
      <c r="AX336" s="42">
        <f>NEWPOLICY(AX309,AX318,AX327)</f>
        <v/>
      </c>
    </row>
    <row r="337" hidden="1" outlineLevel="2">
      <c r="A337" s="5" t="inlineStr">
        <is>
          <t>nce</t>
        </is>
      </c>
      <c r="B337" s="5" t="inlineStr">
        <is>
          <t>oop</t>
        </is>
      </c>
      <c r="C337" s="5" t="inlineStr">
        <is>
          <t>rod</t>
        </is>
      </c>
      <c r="D337" s="39" t="n"/>
      <c r="E337" s="39" t="n"/>
      <c r="F337" s="39" t="n"/>
      <c r="G337" s="39" t="n"/>
      <c r="H337" s="5">
        <f>INDEX(Variables!$B$5:$B$105,MATCH($A337,Variables!$A$5:$A$105,0))&amp;IF($C337="",""," | "&amp;INDEX(Mapping!$B$5:$B$26,MATCH($C337,Mapping!$A$5:$A$26,0))&amp;" | "&amp;INDEX(Mapping!$B$30:$B$41,MATCH($B337,Mapping!$A$30:$A$41,0)))</f>
        <v/>
      </c>
      <c r="I337" s="5">
        <f>INDEX(Variables!$C$5:$C$105,MATCH($A337,Variables!$A$5:$A$105,0))</f>
        <v/>
      </c>
      <c r="J337" s="5">
        <f>INDEX(Variables!$E$5:$E$105,MATCH($A337,Variables!$A$5:$A$105,0))</f>
        <v/>
      </c>
      <c r="K337" s="25">
        <f>LOWER(Settings!$C$4)&amp;".mit."&amp;$A337&amp;IF($C337="","","."&amp;$C337&amp;"."&amp;$B337)&amp;IF(INDEX(Variables!$D$5:$D$105,MATCH($A337,Variables!$A$5:$A$105,0))="","","."&amp;INDEX(Variables!$D$5:$D$105,MATCH($A337,Variables!$A$5:$A$105,0)))&amp;"."&amp;K$5</f>
        <v/>
      </c>
      <c r="L337" s="41">
        <f>L310+L319+L328</f>
        <v/>
      </c>
      <c r="M337" s="40">
        <f>M310+M319+M328</f>
        <v/>
      </c>
      <c r="N337" s="40">
        <f>N310+N319+N328</f>
        <v/>
      </c>
      <c r="O337" s="40">
        <f>O310+O319+O328</f>
        <v/>
      </c>
      <c r="P337" s="40">
        <f>P310+P319+P328</f>
        <v/>
      </c>
      <c r="Q337" s="40">
        <f>Q310+Q319+Q328</f>
        <v/>
      </c>
      <c r="R337" s="40">
        <f>R310+R319+R328</f>
        <v/>
      </c>
      <c r="S337" s="40">
        <f>S310+S319+S328</f>
        <v/>
      </c>
      <c r="T337" s="40">
        <f>T310+T319+T328</f>
        <v/>
      </c>
      <c r="U337" s="40">
        <f>U310+U319+U328</f>
        <v/>
      </c>
      <c r="V337" s="40">
        <f>V310+V319+V328</f>
        <v/>
      </c>
      <c r="W337" s="40">
        <f>W310+W319+W328</f>
        <v/>
      </c>
      <c r="X337" s="40">
        <f>X310+X319+X328</f>
        <v/>
      </c>
      <c r="Y337" s="40">
        <f>Y310+Y319+Y328</f>
        <v/>
      </c>
      <c r="Z337" s="40">
        <f>Z310+Z319+Z328</f>
        <v/>
      </c>
      <c r="AA337" s="40">
        <f>AA310+AA319+AA328</f>
        <v/>
      </c>
      <c r="AB337" s="40">
        <f>AB310+AB319+AB328</f>
        <v/>
      </c>
      <c r="AC337" s="40">
        <f>AC310+AC319+AC328</f>
        <v/>
      </c>
      <c r="AD337" s="42">
        <f>NEWPOLICY(AD310,AD319,AD328)</f>
        <v/>
      </c>
      <c r="AE337" s="25">
        <f>LOWER(Settings!$C$4)&amp;".mit."&amp;$A337&amp;IF($C337="","","."&amp;$C337&amp;"."&amp;$B337)&amp;IF(INDEX(Variables!$D$5:$D$105,MATCH($A337,Variables!$A$5:$A$105,0))="","","."&amp;INDEX(Variables!$D$5:$D$105,MATCH($A337,Variables!$A$5:$A$105,0)))&amp;"."&amp;AE$5</f>
        <v/>
      </c>
      <c r="AF337" s="41">
        <f>AF310+AF319+AF328</f>
        <v/>
      </c>
      <c r="AG337" s="40">
        <f>AG310+AG319+AG328</f>
        <v/>
      </c>
      <c r="AH337" s="40">
        <f>AH310+AH319+AH328</f>
        <v/>
      </c>
      <c r="AI337" s="40">
        <f>AI310+AI319+AI328</f>
        <v/>
      </c>
      <c r="AJ337" s="40">
        <f>AJ310+AJ319+AJ328</f>
        <v/>
      </c>
      <c r="AK337" s="40">
        <f>AK310+AK319+AK328</f>
        <v/>
      </c>
      <c r="AL337" s="40">
        <f>AL310+AL319+AL328</f>
        <v/>
      </c>
      <c r="AM337" s="40">
        <f>AM310+AM319+AM328</f>
        <v/>
      </c>
      <c r="AN337" s="40">
        <f>AN310+AN319+AN328</f>
        <v/>
      </c>
      <c r="AO337" s="40">
        <f>AO310+AO319+AO328</f>
        <v/>
      </c>
      <c r="AP337" s="40">
        <f>AP310+AP319+AP328</f>
        <v/>
      </c>
      <c r="AQ337" s="40">
        <f>AQ310+AQ319+AQ328</f>
        <v/>
      </c>
      <c r="AR337" s="40">
        <f>AR310+AR319+AR328</f>
        <v/>
      </c>
      <c r="AS337" s="40">
        <f>AS310+AS319+AS328</f>
        <v/>
      </c>
      <c r="AT337" s="40">
        <f>AT310+AT319+AT328</f>
        <v/>
      </c>
      <c r="AU337" s="40">
        <f>AU310+AU319+AU328</f>
        <v/>
      </c>
      <c r="AV337" s="40">
        <f>AV310+AV319+AV328</f>
        <v/>
      </c>
      <c r="AW337" s="40">
        <f>AW310+AW319+AW328</f>
        <v/>
      </c>
      <c r="AX337" s="42">
        <f>NEWPOLICY(AX310,AX319,AX328)</f>
        <v/>
      </c>
    </row>
    <row r="338" hidden="1" outlineLevel="2">
      <c r="A338" s="5" t="inlineStr">
        <is>
          <t>nce</t>
        </is>
      </c>
      <c r="B338" s="5" t="inlineStr">
        <is>
          <t>bio</t>
        </is>
      </c>
      <c r="C338" s="5" t="inlineStr">
        <is>
          <t>rod</t>
        </is>
      </c>
      <c r="D338" s="39" t="n"/>
      <c r="E338" s="39" t="n"/>
      <c r="F338" s="39" t="n"/>
      <c r="G338" s="39" t="n"/>
      <c r="H338" s="5">
        <f>INDEX(Variables!$B$5:$B$105,MATCH($A338,Variables!$A$5:$A$105,0))&amp;IF($C338="",""," | "&amp;INDEX(Mapping!$B$5:$B$26,MATCH($C338,Mapping!$A$5:$A$26,0))&amp;" | "&amp;INDEX(Mapping!$B$30:$B$41,MATCH($B338,Mapping!$A$30:$A$41,0)))</f>
        <v/>
      </c>
      <c r="I338" s="5">
        <f>INDEX(Variables!$C$5:$C$105,MATCH($A338,Variables!$A$5:$A$105,0))</f>
        <v/>
      </c>
      <c r="J338" s="5">
        <f>INDEX(Variables!$E$5:$E$105,MATCH($A338,Variables!$A$5:$A$105,0))</f>
        <v/>
      </c>
      <c r="K338" s="25">
        <f>LOWER(Settings!$C$4)&amp;".mit."&amp;$A338&amp;IF($C338="","","."&amp;$C338&amp;"."&amp;$B338)&amp;IF(INDEX(Variables!$D$5:$D$105,MATCH($A338,Variables!$A$5:$A$105,0))="","","."&amp;INDEX(Variables!$D$5:$D$105,MATCH($A338,Variables!$A$5:$A$105,0)))&amp;"."&amp;K$5</f>
        <v/>
      </c>
      <c r="L338" s="41">
        <f>L311+L320+L329</f>
        <v/>
      </c>
      <c r="M338" s="40">
        <f>M311+M320+M329</f>
        <v/>
      </c>
      <c r="N338" s="40">
        <f>N311+N320+N329</f>
        <v/>
      </c>
      <c r="O338" s="40">
        <f>O311+O320+O329</f>
        <v/>
      </c>
      <c r="P338" s="40">
        <f>P311+P320+P329</f>
        <v/>
      </c>
      <c r="Q338" s="40">
        <f>Q311+Q320+Q329</f>
        <v/>
      </c>
      <c r="R338" s="40">
        <f>R311+R320+R329</f>
        <v/>
      </c>
      <c r="S338" s="40">
        <f>S311+S320+S329</f>
        <v/>
      </c>
      <c r="T338" s="40">
        <f>T311+T320+T329</f>
        <v/>
      </c>
      <c r="U338" s="40">
        <f>U311+U320+U329</f>
        <v/>
      </c>
      <c r="V338" s="40">
        <f>V311+V320+V329</f>
        <v/>
      </c>
      <c r="W338" s="40">
        <f>W311+W320+W329</f>
        <v/>
      </c>
      <c r="X338" s="40">
        <f>X311+X320+X329</f>
        <v/>
      </c>
      <c r="Y338" s="40">
        <f>Y311+Y320+Y329</f>
        <v/>
      </c>
      <c r="Z338" s="40">
        <f>Z311+Z320+Z329</f>
        <v/>
      </c>
      <c r="AA338" s="40">
        <f>AA311+AA320+AA329</f>
        <v/>
      </c>
      <c r="AB338" s="40">
        <f>AB311+AB320+AB329</f>
        <v/>
      </c>
      <c r="AC338" s="40">
        <f>AC311+AC320+AC329</f>
        <v/>
      </c>
      <c r="AD338" s="42">
        <f>NEWPOLICY(AD311,AD320,AD329)</f>
        <v/>
      </c>
      <c r="AE338" s="25">
        <f>LOWER(Settings!$C$4)&amp;".mit."&amp;$A338&amp;IF($C338="","","."&amp;$C338&amp;"."&amp;$B338)&amp;IF(INDEX(Variables!$D$5:$D$105,MATCH($A338,Variables!$A$5:$A$105,0))="","","."&amp;INDEX(Variables!$D$5:$D$105,MATCH($A338,Variables!$A$5:$A$105,0)))&amp;"."&amp;AE$5</f>
        <v/>
      </c>
      <c r="AF338" s="41">
        <f>AF311+AF320+AF329</f>
        <v/>
      </c>
      <c r="AG338" s="40">
        <f>AG311+AG320+AG329</f>
        <v/>
      </c>
      <c r="AH338" s="40">
        <f>AH311+AH320+AH329</f>
        <v/>
      </c>
      <c r="AI338" s="40">
        <f>AI311+AI320+AI329</f>
        <v/>
      </c>
      <c r="AJ338" s="40">
        <f>AJ311+AJ320+AJ329</f>
        <v/>
      </c>
      <c r="AK338" s="40">
        <f>AK311+AK320+AK329</f>
        <v/>
      </c>
      <c r="AL338" s="40">
        <f>AL311+AL320+AL329</f>
        <v/>
      </c>
      <c r="AM338" s="40">
        <f>AM311+AM320+AM329</f>
        <v/>
      </c>
      <c r="AN338" s="40">
        <f>AN311+AN320+AN329</f>
        <v/>
      </c>
      <c r="AO338" s="40">
        <f>AO311+AO320+AO329</f>
        <v/>
      </c>
      <c r="AP338" s="40">
        <f>AP311+AP320+AP329</f>
        <v/>
      </c>
      <c r="AQ338" s="40">
        <f>AQ311+AQ320+AQ329</f>
        <v/>
      </c>
      <c r="AR338" s="40">
        <f>AR311+AR320+AR329</f>
        <v/>
      </c>
      <c r="AS338" s="40">
        <f>AS311+AS320+AS329</f>
        <v/>
      </c>
      <c r="AT338" s="40">
        <f>AT311+AT320+AT329</f>
        <v/>
      </c>
      <c r="AU338" s="40">
        <f>AU311+AU320+AU329</f>
        <v/>
      </c>
      <c r="AV338" s="40">
        <f>AV311+AV320+AV329</f>
        <v/>
      </c>
      <c r="AW338" s="40">
        <f>AW311+AW320+AW329</f>
        <v/>
      </c>
      <c r="AX338" s="42">
        <f>NEWPOLICY(AX311,AX320,AX329)</f>
        <v/>
      </c>
    </row>
    <row r="339" hidden="1" outlineLevel="2"/>
    <row r="340" hidden="1" outlineLevel="2">
      <c r="A340" s="5" t="inlineStr">
        <is>
          <t>atp</t>
        </is>
      </c>
      <c r="B340" s="5" t="inlineStr">
        <is>
          <t>coa</t>
        </is>
      </c>
      <c r="C340" s="5" t="inlineStr">
        <is>
          <t>rod</t>
        </is>
      </c>
      <c r="D340" s="40">
        <f>INDEX(Inputs!$R$5:$R$132,MATCH($B340&amp;"|"&amp;$C340,Inputs!$A$5:$A$132,0))</f>
        <v/>
      </c>
      <c r="E340" s="40">
        <f>INDEX(Inputs!$S$5:$S$132,MATCH($B340&amp;"|"&amp;$C340,Inputs!$A$5:$A$132,0))</f>
        <v/>
      </c>
      <c r="F340" s="39" t="n"/>
      <c r="G340" s="39" t="n"/>
      <c r="H340" s="5">
        <f>INDEX(Variables!$B$5:$B$105,MATCH($A340,Variables!$A$5:$A$105,0))&amp;IF($C340="",""," | "&amp;INDEX(Mapping!$B$5:$B$26,MATCH($C340,Mapping!$A$5:$A$26,0))&amp;" | "&amp;INDEX(Mapping!$B$30:$B$41,MATCH($B340,Mapping!$A$30:$A$41,0)))</f>
        <v/>
      </c>
      <c r="I340" s="5">
        <f>INDEX(Variables!$C$5:$C$105,MATCH($A340,Variables!$A$5:$A$105,0))</f>
        <v/>
      </c>
      <c r="J340" s="5">
        <f>INDEX(Variables!$E$5:$E$105,MATCH($A340,Variables!$A$5:$A$105,0))</f>
        <v/>
      </c>
      <c r="K340" s="25">
        <f>LOWER(Settings!$C$4)&amp;".mit."&amp;$A340&amp;IF($C340="","","."&amp;$C340&amp;"."&amp;$B340)&amp;IF(INDEX(Variables!$D$5:$D$105,MATCH($A340,Variables!$A$5:$A$105,0))="","","."&amp;INDEX(Variables!$D$5:$D$105,MATCH($A340,Variables!$A$5:$A$105,0)))&amp;"."&amp;K$5</f>
        <v/>
      </c>
      <c r="L340" s="41">
        <f>MAX(INDEX(L$232:L$243,$D340)+L331*(1+$E340),0.01)</f>
        <v/>
      </c>
      <c r="M340" s="40">
        <f>MAX(INDEX(M$232:M$243,$D340)+M331*(1+$E340),0.01)</f>
        <v/>
      </c>
      <c r="N340" s="40">
        <f>MAX(INDEX(N$232:N$243,$D340)+N331*(1+$E340),0.01)</f>
        <v/>
      </c>
      <c r="O340" s="40">
        <f>MAX(INDEX(O$232:O$243,$D340)+O331*(1+$E340),0.01)</f>
        <v/>
      </c>
      <c r="P340" s="40">
        <f>MAX(INDEX(P$232:P$243,$D340)+P331*(1+$E340),0.01)</f>
        <v/>
      </c>
      <c r="Q340" s="40">
        <f>MAX(INDEX(Q$232:Q$243,$D340)+Q331*(1+$E340),0.01)</f>
        <v/>
      </c>
      <c r="R340" s="40">
        <f>MAX(INDEX(R$232:R$243,$D340)+R331*(1+$E340),0.01)</f>
        <v/>
      </c>
      <c r="S340" s="40">
        <f>MAX(INDEX(S$232:S$243,$D340)+S331*(1+$E340),0.01)</f>
        <v/>
      </c>
      <c r="T340" s="40">
        <f>MAX(INDEX(T$232:T$243,$D340)+T331*(1+$E340),0.01)</f>
        <v/>
      </c>
      <c r="U340" s="40">
        <f>MAX(INDEX(U$232:U$243,$D340)+U331*(1+$E340),0.01)</f>
        <v/>
      </c>
      <c r="V340" s="40">
        <f>MAX(INDEX(V$232:V$243,$D340)+V331*(1+$E340),0.01)</f>
        <v/>
      </c>
      <c r="W340" s="40">
        <f>MAX(INDEX(W$232:W$243,$D340)+W331*(1+$E340),0.01)</f>
        <v/>
      </c>
      <c r="X340" s="40">
        <f>MAX(INDEX(X$232:X$243,$D340)+X331*(1+$E340),0.01)</f>
        <v/>
      </c>
      <c r="Y340" s="40">
        <f>MAX(INDEX(Y$232:Y$243,$D340)+Y331*(1+$E340),0.01)</f>
        <v/>
      </c>
      <c r="Z340" s="40">
        <f>MAX(INDEX(Z$232:Z$243,$D340)+Z331*(1+$E340),0.01)</f>
        <v/>
      </c>
      <c r="AA340" s="40">
        <f>MAX(INDEX(AA$232:AA$243,$D340)+AA331*(1+$E340),0.01)</f>
        <v/>
      </c>
      <c r="AB340" s="40">
        <f>MAX(INDEX(AB$232:AB$243,$D340)+AB331*(1+$E340),0.01)</f>
        <v/>
      </c>
      <c r="AC340" s="40">
        <f>MAX(INDEX(AC$232:AC$243,$D340)+AC331*(1+$E340),0.01)</f>
        <v/>
      </c>
      <c r="AD340" s="42">
        <f>POSTTAX(INDEX(AD$232:AD$243,$D340),AD331,$E340)</f>
        <v/>
      </c>
      <c r="AE340" s="25">
        <f>LOWER(Settings!$C$4)&amp;".mit."&amp;$A340&amp;IF($C340="","","."&amp;$C340&amp;"."&amp;$B340)&amp;IF(INDEX(Variables!$D$5:$D$105,MATCH($A340,Variables!$A$5:$A$105,0))="","","."&amp;INDEX(Variables!$D$5:$D$105,MATCH($A340,Variables!$A$5:$A$105,0)))&amp;"."&amp;AE$5</f>
        <v/>
      </c>
      <c r="AF340" s="41">
        <f>MAX(INDEX(AF$232:AF$243,$D340)+AF331*(1+$E340),0.01)</f>
        <v/>
      </c>
      <c r="AG340" s="40">
        <f>MAX(INDEX(AG$232:AG$243,$D340)+AG331*(1+$E340),0.01)</f>
        <v/>
      </c>
      <c r="AH340" s="40">
        <f>MAX(INDEX(AH$232:AH$243,$D340)+AH331*(1+$E340),0.01)</f>
        <v/>
      </c>
      <c r="AI340" s="40">
        <f>MAX(INDEX(AI$232:AI$243,$D340)+AI331*(1+$E340),0.01)</f>
        <v/>
      </c>
      <c r="AJ340" s="40">
        <f>MAX(INDEX(AJ$232:AJ$243,$D340)+AJ331*(1+$E340),0.01)</f>
        <v/>
      </c>
      <c r="AK340" s="40">
        <f>MAX(INDEX(AK$232:AK$243,$D340)+AK331*(1+$E340),0.01)</f>
        <v/>
      </c>
      <c r="AL340" s="40">
        <f>MAX(INDEX(AL$232:AL$243,$D340)+AL331*(1+$E340),0.01)</f>
        <v/>
      </c>
      <c r="AM340" s="40">
        <f>MAX(INDEX(AM$232:AM$243,$D340)+AM331*(1+$E340),0.01)</f>
        <v/>
      </c>
      <c r="AN340" s="40">
        <f>MAX(INDEX(AN$232:AN$243,$D340)+AN331*(1+$E340),0.01)</f>
        <v/>
      </c>
      <c r="AO340" s="40">
        <f>MAX(INDEX(AO$232:AO$243,$D340)+AO331*(1+$E340),0.01)</f>
        <v/>
      </c>
      <c r="AP340" s="40">
        <f>MAX(INDEX(AP$232:AP$243,$D340)+AP331*(1+$E340),0.01)</f>
        <v/>
      </c>
      <c r="AQ340" s="40">
        <f>MAX(INDEX(AQ$232:AQ$243,$D340)+AQ331*(1+$E340),0.01)</f>
        <v/>
      </c>
      <c r="AR340" s="40">
        <f>MAX(INDEX(AR$232:AR$243,$D340)+AR331*(1+$E340),0.01)</f>
        <v/>
      </c>
      <c r="AS340" s="40">
        <f>MAX(INDEX(AS$232:AS$243,$D340)+AS331*(1+$E340),0.01)</f>
        <v/>
      </c>
      <c r="AT340" s="40">
        <f>MAX(INDEX(AT$232:AT$243,$D340)+AT331*(1+$E340),0.01)</f>
        <v/>
      </c>
      <c r="AU340" s="40">
        <f>MAX(INDEX(AU$232:AU$243,$D340)+AU331*(1+$E340),0.01)</f>
        <v/>
      </c>
      <c r="AV340" s="40">
        <f>MAX(INDEX(AV$232:AV$243,$D340)+AV331*(1+$E340),0.01)</f>
        <v/>
      </c>
      <c r="AW340" s="40">
        <f>MAX(INDEX(AW$232:AW$243,$D340)+AW331*(1+$E340),0.01)</f>
        <v/>
      </c>
      <c r="AX340" s="42">
        <f>POSTTAX(INDEX(AX$232:AX$243,$D340),AX331,$E340)</f>
        <v/>
      </c>
    </row>
    <row r="341" hidden="1" outlineLevel="2">
      <c r="A341" s="5" t="inlineStr">
        <is>
          <t>atp</t>
        </is>
      </c>
      <c r="B341" s="5" t="inlineStr">
        <is>
          <t>nga</t>
        </is>
      </c>
      <c r="C341" s="5" t="inlineStr">
        <is>
          <t>rod</t>
        </is>
      </c>
      <c r="D341" s="40">
        <f>INDEX(Inputs!$R$5:$R$132,MATCH($B341&amp;"|"&amp;$C341,Inputs!$A$5:$A$132,0))</f>
        <v/>
      </c>
      <c r="E341" s="40">
        <f>INDEX(Inputs!$S$5:$S$132,MATCH($B341&amp;"|"&amp;$C341,Inputs!$A$5:$A$132,0))</f>
        <v/>
      </c>
      <c r="F341" s="39" t="n"/>
      <c r="G341" s="39" t="n"/>
      <c r="H341" s="5">
        <f>INDEX(Variables!$B$5:$B$105,MATCH($A341,Variables!$A$5:$A$105,0))&amp;IF($C341="",""," | "&amp;INDEX(Mapping!$B$5:$B$26,MATCH($C341,Mapping!$A$5:$A$26,0))&amp;" | "&amp;INDEX(Mapping!$B$30:$B$41,MATCH($B341,Mapping!$A$30:$A$41,0)))</f>
        <v/>
      </c>
      <c r="I341" s="5">
        <f>INDEX(Variables!$C$5:$C$105,MATCH($A341,Variables!$A$5:$A$105,0))</f>
        <v/>
      </c>
      <c r="J341" s="5">
        <f>INDEX(Variables!$E$5:$E$105,MATCH($A341,Variables!$A$5:$A$105,0))</f>
        <v/>
      </c>
      <c r="K341" s="25">
        <f>LOWER(Settings!$C$4)&amp;".mit."&amp;$A341&amp;IF($C341="","","."&amp;$C341&amp;"."&amp;$B341)&amp;IF(INDEX(Variables!$D$5:$D$105,MATCH($A341,Variables!$A$5:$A$105,0))="","","."&amp;INDEX(Variables!$D$5:$D$105,MATCH($A341,Variables!$A$5:$A$105,0)))&amp;"."&amp;K$5</f>
        <v/>
      </c>
      <c r="L341" s="41">
        <f>MAX(INDEX(L$232:L$243,$D341)+L332*(1+$E341),0.01)</f>
        <v/>
      </c>
      <c r="M341" s="40">
        <f>MAX(INDEX(M$232:M$243,$D341)+M332*(1+$E341),0.01)</f>
        <v/>
      </c>
      <c r="N341" s="40">
        <f>MAX(INDEX(N$232:N$243,$D341)+N332*(1+$E341),0.01)</f>
        <v/>
      </c>
      <c r="O341" s="40">
        <f>MAX(INDEX(O$232:O$243,$D341)+O332*(1+$E341),0.01)</f>
        <v/>
      </c>
      <c r="P341" s="40">
        <f>MAX(INDEX(P$232:P$243,$D341)+P332*(1+$E341),0.01)</f>
        <v/>
      </c>
      <c r="Q341" s="40">
        <f>MAX(INDEX(Q$232:Q$243,$D341)+Q332*(1+$E341),0.01)</f>
        <v/>
      </c>
      <c r="R341" s="40">
        <f>MAX(INDEX(R$232:R$243,$D341)+R332*(1+$E341),0.01)</f>
        <v/>
      </c>
      <c r="S341" s="40">
        <f>MAX(INDEX(S$232:S$243,$D341)+S332*(1+$E341),0.01)</f>
        <v/>
      </c>
      <c r="T341" s="40">
        <f>MAX(INDEX(T$232:T$243,$D341)+T332*(1+$E341),0.01)</f>
        <v/>
      </c>
      <c r="U341" s="40">
        <f>MAX(INDEX(U$232:U$243,$D341)+U332*(1+$E341),0.01)</f>
        <v/>
      </c>
      <c r="V341" s="40">
        <f>MAX(INDEX(V$232:V$243,$D341)+V332*(1+$E341),0.01)</f>
        <v/>
      </c>
      <c r="W341" s="40">
        <f>MAX(INDEX(W$232:W$243,$D341)+W332*(1+$E341),0.01)</f>
        <v/>
      </c>
      <c r="X341" s="40">
        <f>MAX(INDEX(X$232:X$243,$D341)+X332*(1+$E341),0.01)</f>
        <v/>
      </c>
      <c r="Y341" s="40">
        <f>MAX(INDEX(Y$232:Y$243,$D341)+Y332*(1+$E341),0.01)</f>
        <v/>
      </c>
      <c r="Z341" s="40">
        <f>MAX(INDEX(Z$232:Z$243,$D341)+Z332*(1+$E341),0.01)</f>
        <v/>
      </c>
      <c r="AA341" s="40">
        <f>MAX(INDEX(AA$232:AA$243,$D341)+AA332*(1+$E341),0.01)</f>
        <v/>
      </c>
      <c r="AB341" s="40">
        <f>MAX(INDEX(AB$232:AB$243,$D341)+AB332*(1+$E341),0.01)</f>
        <v/>
      </c>
      <c r="AC341" s="40">
        <f>MAX(INDEX(AC$232:AC$243,$D341)+AC332*(1+$E341),0.01)</f>
        <v/>
      </c>
      <c r="AD341" s="42">
        <f>POSTTAX(INDEX(AD$232:AD$243,$D341),AD332,$E341)</f>
        <v/>
      </c>
      <c r="AE341" s="25">
        <f>LOWER(Settings!$C$4)&amp;".mit."&amp;$A341&amp;IF($C341="","","."&amp;$C341&amp;"."&amp;$B341)&amp;IF(INDEX(Variables!$D$5:$D$105,MATCH($A341,Variables!$A$5:$A$105,0))="","","."&amp;INDEX(Variables!$D$5:$D$105,MATCH($A341,Variables!$A$5:$A$105,0)))&amp;"."&amp;AE$5</f>
        <v/>
      </c>
      <c r="AF341" s="41">
        <f>MAX(INDEX(AF$232:AF$243,$D341)+AF332*(1+$E341),0.01)</f>
        <v/>
      </c>
      <c r="AG341" s="40">
        <f>MAX(INDEX(AG$232:AG$243,$D341)+AG332*(1+$E341),0.01)</f>
        <v/>
      </c>
      <c r="AH341" s="40">
        <f>MAX(INDEX(AH$232:AH$243,$D341)+AH332*(1+$E341),0.01)</f>
        <v/>
      </c>
      <c r="AI341" s="40">
        <f>MAX(INDEX(AI$232:AI$243,$D341)+AI332*(1+$E341),0.01)</f>
        <v/>
      </c>
      <c r="AJ341" s="40">
        <f>MAX(INDEX(AJ$232:AJ$243,$D341)+AJ332*(1+$E341),0.01)</f>
        <v/>
      </c>
      <c r="AK341" s="40">
        <f>MAX(INDEX(AK$232:AK$243,$D341)+AK332*(1+$E341),0.01)</f>
        <v/>
      </c>
      <c r="AL341" s="40">
        <f>MAX(INDEX(AL$232:AL$243,$D341)+AL332*(1+$E341),0.01)</f>
        <v/>
      </c>
      <c r="AM341" s="40">
        <f>MAX(INDEX(AM$232:AM$243,$D341)+AM332*(1+$E341),0.01)</f>
        <v/>
      </c>
      <c r="AN341" s="40">
        <f>MAX(INDEX(AN$232:AN$243,$D341)+AN332*(1+$E341),0.01)</f>
        <v/>
      </c>
      <c r="AO341" s="40">
        <f>MAX(INDEX(AO$232:AO$243,$D341)+AO332*(1+$E341),0.01)</f>
        <v/>
      </c>
      <c r="AP341" s="40">
        <f>MAX(INDEX(AP$232:AP$243,$D341)+AP332*(1+$E341),0.01)</f>
        <v/>
      </c>
      <c r="AQ341" s="40">
        <f>MAX(INDEX(AQ$232:AQ$243,$D341)+AQ332*(1+$E341),0.01)</f>
        <v/>
      </c>
      <c r="AR341" s="40">
        <f>MAX(INDEX(AR$232:AR$243,$D341)+AR332*(1+$E341),0.01)</f>
        <v/>
      </c>
      <c r="AS341" s="40">
        <f>MAX(INDEX(AS$232:AS$243,$D341)+AS332*(1+$E341),0.01)</f>
        <v/>
      </c>
      <c r="AT341" s="40">
        <f>MAX(INDEX(AT$232:AT$243,$D341)+AT332*(1+$E341),0.01)</f>
        <v/>
      </c>
      <c r="AU341" s="40">
        <f>MAX(INDEX(AU$232:AU$243,$D341)+AU332*(1+$E341),0.01)</f>
        <v/>
      </c>
      <c r="AV341" s="40">
        <f>MAX(INDEX(AV$232:AV$243,$D341)+AV332*(1+$E341),0.01)</f>
        <v/>
      </c>
      <c r="AW341" s="40">
        <f>MAX(INDEX(AW$232:AW$243,$D341)+AW332*(1+$E341),0.01)</f>
        <v/>
      </c>
      <c r="AX341" s="42">
        <f>POSTTAX(INDEX(AX$232:AX$243,$D341),AX332,$E341)</f>
        <v/>
      </c>
    </row>
    <row r="342" hidden="1" outlineLevel="2">
      <c r="A342" s="5" t="inlineStr">
        <is>
          <t>atp</t>
        </is>
      </c>
      <c r="B342" s="5" t="inlineStr">
        <is>
          <t>gso</t>
        </is>
      </c>
      <c r="C342" s="5" t="inlineStr">
        <is>
          <t>rod</t>
        </is>
      </c>
      <c r="D342" s="40">
        <f>INDEX(Inputs!$R$5:$R$132,MATCH($B342&amp;"|"&amp;$C342,Inputs!$A$5:$A$132,0))</f>
        <v/>
      </c>
      <c r="E342" s="40">
        <f>INDEX(Inputs!$S$5:$S$132,MATCH($B342&amp;"|"&amp;$C342,Inputs!$A$5:$A$132,0))</f>
        <v/>
      </c>
      <c r="F342" s="39" t="n"/>
      <c r="G342" s="39" t="n"/>
      <c r="H342" s="5">
        <f>INDEX(Variables!$B$5:$B$105,MATCH($A342,Variables!$A$5:$A$105,0))&amp;IF($C342="",""," | "&amp;INDEX(Mapping!$B$5:$B$26,MATCH($C342,Mapping!$A$5:$A$26,0))&amp;" | "&amp;INDEX(Mapping!$B$30:$B$41,MATCH($B342,Mapping!$A$30:$A$41,0)))</f>
        <v/>
      </c>
      <c r="I342" s="5">
        <f>INDEX(Variables!$C$5:$C$105,MATCH($A342,Variables!$A$5:$A$105,0))</f>
        <v/>
      </c>
      <c r="J342" s="5">
        <f>INDEX(Variables!$E$5:$E$105,MATCH($A342,Variables!$A$5:$A$105,0))</f>
        <v/>
      </c>
      <c r="K342" s="25">
        <f>LOWER(Settings!$C$4)&amp;".mit."&amp;$A342&amp;IF($C342="","","."&amp;$C342&amp;"."&amp;$B342)&amp;IF(INDEX(Variables!$D$5:$D$105,MATCH($A342,Variables!$A$5:$A$105,0))="","","."&amp;INDEX(Variables!$D$5:$D$105,MATCH($A342,Variables!$A$5:$A$105,0)))&amp;"."&amp;K$5</f>
        <v/>
      </c>
      <c r="L342" s="41">
        <f>MAX(INDEX(L$232:L$243,$D342)+L333*(1+$E342),0.01)</f>
        <v/>
      </c>
      <c r="M342" s="40">
        <f>MAX(INDEX(M$232:M$243,$D342)+M333*(1+$E342),0.01)</f>
        <v/>
      </c>
      <c r="N342" s="40">
        <f>MAX(INDEX(N$232:N$243,$D342)+N333*(1+$E342),0.01)</f>
        <v/>
      </c>
      <c r="O342" s="40">
        <f>MAX(INDEX(O$232:O$243,$D342)+O333*(1+$E342),0.01)</f>
        <v/>
      </c>
      <c r="P342" s="40">
        <f>MAX(INDEX(P$232:P$243,$D342)+P333*(1+$E342),0.01)</f>
        <v/>
      </c>
      <c r="Q342" s="40">
        <f>MAX(INDEX(Q$232:Q$243,$D342)+Q333*(1+$E342),0.01)</f>
        <v/>
      </c>
      <c r="R342" s="40">
        <f>MAX(INDEX(R$232:R$243,$D342)+R333*(1+$E342),0.01)</f>
        <v/>
      </c>
      <c r="S342" s="40">
        <f>MAX(INDEX(S$232:S$243,$D342)+S333*(1+$E342),0.01)</f>
        <v/>
      </c>
      <c r="T342" s="40">
        <f>MAX(INDEX(T$232:T$243,$D342)+T333*(1+$E342),0.01)</f>
        <v/>
      </c>
      <c r="U342" s="40">
        <f>MAX(INDEX(U$232:U$243,$D342)+U333*(1+$E342),0.01)</f>
        <v/>
      </c>
      <c r="V342" s="40">
        <f>MAX(INDEX(V$232:V$243,$D342)+V333*(1+$E342),0.01)</f>
        <v/>
      </c>
      <c r="W342" s="40">
        <f>MAX(INDEX(W$232:W$243,$D342)+W333*(1+$E342),0.01)</f>
        <v/>
      </c>
      <c r="X342" s="40">
        <f>MAX(INDEX(X$232:X$243,$D342)+X333*(1+$E342),0.01)</f>
        <v/>
      </c>
      <c r="Y342" s="40">
        <f>MAX(INDEX(Y$232:Y$243,$D342)+Y333*(1+$E342),0.01)</f>
        <v/>
      </c>
      <c r="Z342" s="40">
        <f>MAX(INDEX(Z$232:Z$243,$D342)+Z333*(1+$E342),0.01)</f>
        <v/>
      </c>
      <c r="AA342" s="40">
        <f>MAX(INDEX(AA$232:AA$243,$D342)+AA333*(1+$E342),0.01)</f>
        <v/>
      </c>
      <c r="AB342" s="40">
        <f>MAX(INDEX(AB$232:AB$243,$D342)+AB333*(1+$E342),0.01)</f>
        <v/>
      </c>
      <c r="AC342" s="40">
        <f>MAX(INDEX(AC$232:AC$243,$D342)+AC333*(1+$E342),0.01)</f>
        <v/>
      </c>
      <c r="AD342" s="42">
        <f>POSTTAX(INDEX(AD$232:AD$243,$D342),AD333,$E342)</f>
        <v/>
      </c>
      <c r="AE342" s="25">
        <f>LOWER(Settings!$C$4)&amp;".mit."&amp;$A342&amp;IF($C342="","","."&amp;$C342&amp;"."&amp;$B342)&amp;IF(INDEX(Variables!$D$5:$D$105,MATCH($A342,Variables!$A$5:$A$105,0))="","","."&amp;INDEX(Variables!$D$5:$D$105,MATCH($A342,Variables!$A$5:$A$105,0)))&amp;"."&amp;AE$5</f>
        <v/>
      </c>
      <c r="AF342" s="41">
        <f>MAX(INDEX(AF$232:AF$243,$D342)+AF333*(1+$E342),0.01)</f>
        <v/>
      </c>
      <c r="AG342" s="40">
        <f>MAX(INDEX(AG$232:AG$243,$D342)+AG333*(1+$E342),0.01)</f>
        <v/>
      </c>
      <c r="AH342" s="40">
        <f>MAX(INDEX(AH$232:AH$243,$D342)+AH333*(1+$E342),0.01)</f>
        <v/>
      </c>
      <c r="AI342" s="40">
        <f>MAX(INDEX(AI$232:AI$243,$D342)+AI333*(1+$E342),0.01)</f>
        <v/>
      </c>
      <c r="AJ342" s="40">
        <f>MAX(INDEX(AJ$232:AJ$243,$D342)+AJ333*(1+$E342),0.01)</f>
        <v/>
      </c>
      <c r="AK342" s="40">
        <f>MAX(INDEX(AK$232:AK$243,$D342)+AK333*(1+$E342),0.01)</f>
        <v/>
      </c>
      <c r="AL342" s="40">
        <f>MAX(INDEX(AL$232:AL$243,$D342)+AL333*(1+$E342),0.01)</f>
        <v/>
      </c>
      <c r="AM342" s="40">
        <f>MAX(INDEX(AM$232:AM$243,$D342)+AM333*(1+$E342),0.01)</f>
        <v/>
      </c>
      <c r="AN342" s="40">
        <f>MAX(INDEX(AN$232:AN$243,$D342)+AN333*(1+$E342),0.01)</f>
        <v/>
      </c>
      <c r="AO342" s="40">
        <f>MAX(INDEX(AO$232:AO$243,$D342)+AO333*(1+$E342),0.01)</f>
        <v/>
      </c>
      <c r="AP342" s="40">
        <f>MAX(INDEX(AP$232:AP$243,$D342)+AP333*(1+$E342),0.01)</f>
        <v/>
      </c>
      <c r="AQ342" s="40">
        <f>MAX(INDEX(AQ$232:AQ$243,$D342)+AQ333*(1+$E342),0.01)</f>
        <v/>
      </c>
      <c r="AR342" s="40">
        <f>MAX(INDEX(AR$232:AR$243,$D342)+AR333*(1+$E342),0.01)</f>
        <v/>
      </c>
      <c r="AS342" s="40">
        <f>MAX(INDEX(AS$232:AS$243,$D342)+AS333*(1+$E342),0.01)</f>
        <v/>
      </c>
      <c r="AT342" s="40">
        <f>MAX(INDEX(AT$232:AT$243,$D342)+AT333*(1+$E342),0.01)</f>
        <v/>
      </c>
      <c r="AU342" s="40">
        <f>MAX(INDEX(AU$232:AU$243,$D342)+AU333*(1+$E342),0.01)</f>
        <v/>
      </c>
      <c r="AV342" s="40">
        <f>MAX(INDEX(AV$232:AV$243,$D342)+AV333*(1+$E342),0.01)</f>
        <v/>
      </c>
      <c r="AW342" s="40">
        <f>MAX(INDEX(AW$232:AW$243,$D342)+AW333*(1+$E342),0.01)</f>
        <v/>
      </c>
      <c r="AX342" s="42">
        <f>POSTTAX(INDEX(AX$232:AX$243,$D342),AX333,$E342)</f>
        <v/>
      </c>
    </row>
    <row r="343" hidden="1" outlineLevel="2">
      <c r="A343" s="5" t="inlineStr">
        <is>
          <t>atp</t>
        </is>
      </c>
      <c r="B343" s="5" t="inlineStr">
        <is>
          <t>die</t>
        </is>
      </c>
      <c r="C343" s="5" t="inlineStr">
        <is>
          <t>rod</t>
        </is>
      </c>
      <c r="D343" s="40">
        <f>INDEX(Inputs!$R$5:$R$132,MATCH($B343&amp;"|"&amp;$C343,Inputs!$A$5:$A$132,0))</f>
        <v/>
      </c>
      <c r="E343" s="40">
        <f>INDEX(Inputs!$S$5:$S$132,MATCH($B343&amp;"|"&amp;$C343,Inputs!$A$5:$A$132,0))</f>
        <v/>
      </c>
      <c r="F343" s="39" t="n"/>
      <c r="G343" s="39" t="n"/>
      <c r="H343" s="5">
        <f>INDEX(Variables!$B$5:$B$105,MATCH($A343,Variables!$A$5:$A$105,0))&amp;IF($C343="",""," | "&amp;INDEX(Mapping!$B$5:$B$26,MATCH($C343,Mapping!$A$5:$A$26,0))&amp;" | "&amp;INDEX(Mapping!$B$30:$B$41,MATCH($B343,Mapping!$A$30:$A$41,0)))</f>
        <v/>
      </c>
      <c r="I343" s="5">
        <f>INDEX(Variables!$C$5:$C$105,MATCH($A343,Variables!$A$5:$A$105,0))</f>
        <v/>
      </c>
      <c r="J343" s="5">
        <f>INDEX(Variables!$E$5:$E$105,MATCH($A343,Variables!$A$5:$A$105,0))</f>
        <v/>
      </c>
      <c r="K343" s="25">
        <f>LOWER(Settings!$C$4)&amp;".mit."&amp;$A343&amp;IF($C343="","","."&amp;$C343&amp;"."&amp;$B343)&amp;IF(INDEX(Variables!$D$5:$D$105,MATCH($A343,Variables!$A$5:$A$105,0))="","","."&amp;INDEX(Variables!$D$5:$D$105,MATCH($A343,Variables!$A$5:$A$105,0)))&amp;"."&amp;K$5</f>
        <v/>
      </c>
      <c r="L343" s="41">
        <f>MAX(INDEX(L$232:L$243,$D343)+L334*(1+$E343),0.01)</f>
        <v/>
      </c>
      <c r="M343" s="40">
        <f>MAX(INDEX(M$232:M$243,$D343)+M334*(1+$E343),0.01)</f>
        <v/>
      </c>
      <c r="N343" s="40">
        <f>MAX(INDEX(N$232:N$243,$D343)+N334*(1+$E343),0.01)</f>
        <v/>
      </c>
      <c r="O343" s="40">
        <f>MAX(INDEX(O$232:O$243,$D343)+O334*(1+$E343),0.01)</f>
        <v/>
      </c>
      <c r="P343" s="40">
        <f>MAX(INDEX(P$232:P$243,$D343)+P334*(1+$E343),0.01)</f>
        <v/>
      </c>
      <c r="Q343" s="40">
        <f>MAX(INDEX(Q$232:Q$243,$D343)+Q334*(1+$E343),0.01)</f>
        <v/>
      </c>
      <c r="R343" s="40">
        <f>MAX(INDEX(R$232:R$243,$D343)+R334*(1+$E343),0.01)</f>
        <v/>
      </c>
      <c r="S343" s="40">
        <f>MAX(INDEX(S$232:S$243,$D343)+S334*(1+$E343),0.01)</f>
        <v/>
      </c>
      <c r="T343" s="40">
        <f>MAX(INDEX(T$232:T$243,$D343)+T334*(1+$E343),0.01)</f>
        <v/>
      </c>
      <c r="U343" s="40">
        <f>MAX(INDEX(U$232:U$243,$D343)+U334*(1+$E343),0.01)</f>
        <v/>
      </c>
      <c r="V343" s="40">
        <f>MAX(INDEX(V$232:V$243,$D343)+V334*(1+$E343),0.01)</f>
        <v/>
      </c>
      <c r="W343" s="40">
        <f>MAX(INDEX(W$232:W$243,$D343)+W334*(1+$E343),0.01)</f>
        <v/>
      </c>
      <c r="X343" s="40">
        <f>MAX(INDEX(X$232:X$243,$D343)+X334*(1+$E343),0.01)</f>
        <v/>
      </c>
      <c r="Y343" s="40">
        <f>MAX(INDEX(Y$232:Y$243,$D343)+Y334*(1+$E343),0.01)</f>
        <v/>
      </c>
      <c r="Z343" s="40">
        <f>MAX(INDEX(Z$232:Z$243,$D343)+Z334*(1+$E343),0.01)</f>
        <v/>
      </c>
      <c r="AA343" s="40">
        <f>MAX(INDEX(AA$232:AA$243,$D343)+AA334*(1+$E343),0.01)</f>
        <v/>
      </c>
      <c r="AB343" s="40">
        <f>MAX(INDEX(AB$232:AB$243,$D343)+AB334*(1+$E343),0.01)</f>
        <v/>
      </c>
      <c r="AC343" s="40">
        <f>MAX(INDEX(AC$232:AC$243,$D343)+AC334*(1+$E343),0.01)</f>
        <v/>
      </c>
      <c r="AD343" s="42">
        <f>POSTTAX(INDEX(AD$232:AD$243,$D343),AD334,$E343)</f>
        <v/>
      </c>
      <c r="AE343" s="25">
        <f>LOWER(Settings!$C$4)&amp;".mit."&amp;$A343&amp;IF($C343="","","."&amp;$C343&amp;"."&amp;$B343)&amp;IF(INDEX(Variables!$D$5:$D$105,MATCH($A343,Variables!$A$5:$A$105,0))="","","."&amp;INDEX(Variables!$D$5:$D$105,MATCH($A343,Variables!$A$5:$A$105,0)))&amp;"."&amp;AE$5</f>
        <v/>
      </c>
      <c r="AF343" s="41">
        <f>MAX(INDEX(AF$232:AF$243,$D343)+AF334*(1+$E343),0.01)</f>
        <v/>
      </c>
      <c r="AG343" s="40">
        <f>MAX(INDEX(AG$232:AG$243,$D343)+AG334*(1+$E343),0.01)</f>
        <v/>
      </c>
      <c r="AH343" s="40">
        <f>MAX(INDEX(AH$232:AH$243,$D343)+AH334*(1+$E343),0.01)</f>
        <v/>
      </c>
      <c r="AI343" s="40">
        <f>MAX(INDEX(AI$232:AI$243,$D343)+AI334*(1+$E343),0.01)</f>
        <v/>
      </c>
      <c r="AJ343" s="40">
        <f>MAX(INDEX(AJ$232:AJ$243,$D343)+AJ334*(1+$E343),0.01)</f>
        <v/>
      </c>
      <c r="AK343" s="40">
        <f>MAX(INDEX(AK$232:AK$243,$D343)+AK334*(1+$E343),0.01)</f>
        <v/>
      </c>
      <c r="AL343" s="40">
        <f>MAX(INDEX(AL$232:AL$243,$D343)+AL334*(1+$E343),0.01)</f>
        <v/>
      </c>
      <c r="AM343" s="40">
        <f>MAX(INDEX(AM$232:AM$243,$D343)+AM334*(1+$E343),0.01)</f>
        <v/>
      </c>
      <c r="AN343" s="40">
        <f>MAX(INDEX(AN$232:AN$243,$D343)+AN334*(1+$E343),0.01)</f>
        <v/>
      </c>
      <c r="AO343" s="40">
        <f>MAX(INDEX(AO$232:AO$243,$D343)+AO334*(1+$E343),0.01)</f>
        <v/>
      </c>
      <c r="AP343" s="40">
        <f>MAX(INDEX(AP$232:AP$243,$D343)+AP334*(1+$E343),0.01)</f>
        <v/>
      </c>
      <c r="AQ343" s="40">
        <f>MAX(INDEX(AQ$232:AQ$243,$D343)+AQ334*(1+$E343),0.01)</f>
        <v/>
      </c>
      <c r="AR343" s="40">
        <f>MAX(INDEX(AR$232:AR$243,$D343)+AR334*(1+$E343),0.01)</f>
        <v/>
      </c>
      <c r="AS343" s="40">
        <f>MAX(INDEX(AS$232:AS$243,$D343)+AS334*(1+$E343),0.01)</f>
        <v/>
      </c>
      <c r="AT343" s="40">
        <f>MAX(INDEX(AT$232:AT$243,$D343)+AT334*(1+$E343),0.01)</f>
        <v/>
      </c>
      <c r="AU343" s="40">
        <f>MAX(INDEX(AU$232:AU$243,$D343)+AU334*(1+$E343),0.01)</f>
        <v/>
      </c>
      <c r="AV343" s="40">
        <f>MAX(INDEX(AV$232:AV$243,$D343)+AV334*(1+$E343),0.01)</f>
        <v/>
      </c>
      <c r="AW343" s="40">
        <f>MAX(INDEX(AW$232:AW$243,$D343)+AW334*(1+$E343),0.01)</f>
        <v/>
      </c>
      <c r="AX343" s="42">
        <f>POSTTAX(INDEX(AX$232:AX$243,$D343),AX334,$E343)</f>
        <v/>
      </c>
    </row>
    <row r="344" hidden="1" outlineLevel="2">
      <c r="A344" s="5" t="inlineStr">
        <is>
          <t>atp</t>
        </is>
      </c>
      <c r="B344" s="5" t="inlineStr">
        <is>
          <t>lpg</t>
        </is>
      </c>
      <c r="C344" s="5" t="inlineStr">
        <is>
          <t>rod</t>
        </is>
      </c>
      <c r="D344" s="40">
        <f>INDEX(Inputs!$R$5:$R$132,MATCH($B344&amp;"|"&amp;$C344,Inputs!$A$5:$A$132,0))</f>
        <v/>
      </c>
      <c r="E344" s="40">
        <f>INDEX(Inputs!$S$5:$S$132,MATCH($B344&amp;"|"&amp;$C344,Inputs!$A$5:$A$132,0))</f>
        <v/>
      </c>
      <c r="F344" s="39" t="n"/>
      <c r="G344" s="39" t="n"/>
      <c r="H344" s="5">
        <f>INDEX(Variables!$B$5:$B$105,MATCH($A344,Variables!$A$5:$A$105,0))&amp;IF($C344="",""," | "&amp;INDEX(Mapping!$B$5:$B$26,MATCH($C344,Mapping!$A$5:$A$26,0))&amp;" | "&amp;INDEX(Mapping!$B$30:$B$41,MATCH($B344,Mapping!$A$30:$A$41,0)))</f>
        <v/>
      </c>
      <c r="I344" s="5">
        <f>INDEX(Variables!$C$5:$C$105,MATCH($A344,Variables!$A$5:$A$105,0))</f>
        <v/>
      </c>
      <c r="J344" s="5">
        <f>INDEX(Variables!$E$5:$E$105,MATCH($A344,Variables!$A$5:$A$105,0))</f>
        <v/>
      </c>
      <c r="K344" s="25">
        <f>LOWER(Settings!$C$4)&amp;".mit."&amp;$A344&amp;IF($C344="","","."&amp;$C344&amp;"."&amp;$B344)&amp;IF(INDEX(Variables!$D$5:$D$105,MATCH($A344,Variables!$A$5:$A$105,0))="","","."&amp;INDEX(Variables!$D$5:$D$105,MATCH($A344,Variables!$A$5:$A$105,0)))&amp;"."&amp;K$5</f>
        <v/>
      </c>
      <c r="L344" s="41">
        <f>MAX(INDEX(L$232:L$243,$D344)+L335*(1+$E344),0.01)</f>
        <v/>
      </c>
      <c r="M344" s="40">
        <f>MAX(INDEX(M$232:M$243,$D344)+M335*(1+$E344),0.01)</f>
        <v/>
      </c>
      <c r="N344" s="40">
        <f>MAX(INDEX(N$232:N$243,$D344)+N335*(1+$E344),0.01)</f>
        <v/>
      </c>
      <c r="O344" s="40">
        <f>MAX(INDEX(O$232:O$243,$D344)+O335*(1+$E344),0.01)</f>
        <v/>
      </c>
      <c r="P344" s="40">
        <f>MAX(INDEX(P$232:P$243,$D344)+P335*(1+$E344),0.01)</f>
        <v/>
      </c>
      <c r="Q344" s="40">
        <f>MAX(INDEX(Q$232:Q$243,$D344)+Q335*(1+$E344),0.01)</f>
        <v/>
      </c>
      <c r="R344" s="40">
        <f>MAX(INDEX(R$232:R$243,$D344)+R335*(1+$E344),0.01)</f>
        <v/>
      </c>
      <c r="S344" s="40">
        <f>MAX(INDEX(S$232:S$243,$D344)+S335*(1+$E344),0.01)</f>
        <v/>
      </c>
      <c r="T344" s="40">
        <f>MAX(INDEX(T$232:T$243,$D344)+T335*(1+$E344),0.01)</f>
        <v/>
      </c>
      <c r="U344" s="40">
        <f>MAX(INDEX(U$232:U$243,$D344)+U335*(1+$E344),0.01)</f>
        <v/>
      </c>
      <c r="V344" s="40">
        <f>MAX(INDEX(V$232:V$243,$D344)+V335*(1+$E344),0.01)</f>
        <v/>
      </c>
      <c r="W344" s="40">
        <f>MAX(INDEX(W$232:W$243,$D344)+W335*(1+$E344),0.01)</f>
        <v/>
      </c>
      <c r="X344" s="40">
        <f>MAX(INDEX(X$232:X$243,$D344)+X335*(1+$E344),0.01)</f>
        <v/>
      </c>
      <c r="Y344" s="40">
        <f>MAX(INDEX(Y$232:Y$243,$D344)+Y335*(1+$E344),0.01)</f>
        <v/>
      </c>
      <c r="Z344" s="40">
        <f>MAX(INDEX(Z$232:Z$243,$D344)+Z335*(1+$E344),0.01)</f>
        <v/>
      </c>
      <c r="AA344" s="40">
        <f>MAX(INDEX(AA$232:AA$243,$D344)+AA335*(1+$E344),0.01)</f>
        <v/>
      </c>
      <c r="AB344" s="40">
        <f>MAX(INDEX(AB$232:AB$243,$D344)+AB335*(1+$E344),0.01)</f>
        <v/>
      </c>
      <c r="AC344" s="40">
        <f>MAX(INDEX(AC$232:AC$243,$D344)+AC335*(1+$E344),0.01)</f>
        <v/>
      </c>
      <c r="AD344" s="42">
        <f>POSTTAX(INDEX(AD$232:AD$243,$D344),AD335,$E344)</f>
        <v/>
      </c>
      <c r="AE344" s="25">
        <f>LOWER(Settings!$C$4)&amp;".mit."&amp;$A344&amp;IF($C344="","","."&amp;$C344&amp;"."&amp;$B344)&amp;IF(INDEX(Variables!$D$5:$D$105,MATCH($A344,Variables!$A$5:$A$105,0))="","","."&amp;INDEX(Variables!$D$5:$D$105,MATCH($A344,Variables!$A$5:$A$105,0)))&amp;"."&amp;AE$5</f>
        <v/>
      </c>
      <c r="AF344" s="41">
        <f>MAX(INDEX(AF$232:AF$243,$D344)+AF335*(1+$E344),0.01)</f>
        <v/>
      </c>
      <c r="AG344" s="40">
        <f>MAX(INDEX(AG$232:AG$243,$D344)+AG335*(1+$E344),0.01)</f>
        <v/>
      </c>
      <c r="AH344" s="40">
        <f>MAX(INDEX(AH$232:AH$243,$D344)+AH335*(1+$E344),0.01)</f>
        <v/>
      </c>
      <c r="AI344" s="40">
        <f>MAX(INDEX(AI$232:AI$243,$D344)+AI335*(1+$E344),0.01)</f>
        <v/>
      </c>
      <c r="AJ344" s="40">
        <f>MAX(INDEX(AJ$232:AJ$243,$D344)+AJ335*(1+$E344),0.01)</f>
        <v/>
      </c>
      <c r="AK344" s="40">
        <f>MAX(INDEX(AK$232:AK$243,$D344)+AK335*(1+$E344),0.01)</f>
        <v/>
      </c>
      <c r="AL344" s="40">
        <f>MAX(INDEX(AL$232:AL$243,$D344)+AL335*(1+$E344),0.01)</f>
        <v/>
      </c>
      <c r="AM344" s="40">
        <f>MAX(INDEX(AM$232:AM$243,$D344)+AM335*(1+$E344),0.01)</f>
        <v/>
      </c>
      <c r="AN344" s="40">
        <f>MAX(INDEX(AN$232:AN$243,$D344)+AN335*(1+$E344),0.01)</f>
        <v/>
      </c>
      <c r="AO344" s="40">
        <f>MAX(INDEX(AO$232:AO$243,$D344)+AO335*(1+$E344),0.01)</f>
        <v/>
      </c>
      <c r="AP344" s="40">
        <f>MAX(INDEX(AP$232:AP$243,$D344)+AP335*(1+$E344),0.01)</f>
        <v/>
      </c>
      <c r="AQ344" s="40">
        <f>MAX(INDEX(AQ$232:AQ$243,$D344)+AQ335*(1+$E344),0.01)</f>
        <v/>
      </c>
      <c r="AR344" s="40">
        <f>MAX(INDEX(AR$232:AR$243,$D344)+AR335*(1+$E344),0.01)</f>
        <v/>
      </c>
      <c r="AS344" s="40">
        <f>MAX(INDEX(AS$232:AS$243,$D344)+AS335*(1+$E344),0.01)</f>
        <v/>
      </c>
      <c r="AT344" s="40">
        <f>MAX(INDEX(AT$232:AT$243,$D344)+AT335*(1+$E344),0.01)</f>
        <v/>
      </c>
      <c r="AU344" s="40">
        <f>MAX(INDEX(AU$232:AU$243,$D344)+AU335*(1+$E344),0.01)</f>
        <v/>
      </c>
      <c r="AV344" s="40">
        <f>MAX(INDEX(AV$232:AV$243,$D344)+AV335*(1+$E344),0.01)</f>
        <v/>
      </c>
      <c r="AW344" s="40">
        <f>MAX(INDEX(AW$232:AW$243,$D344)+AW335*(1+$E344),0.01)</f>
        <v/>
      </c>
      <c r="AX344" s="42">
        <f>POSTTAX(INDEX(AX$232:AX$243,$D344),AX335,$E344)</f>
        <v/>
      </c>
    </row>
    <row r="345" hidden="1" outlineLevel="2">
      <c r="A345" s="5" t="inlineStr">
        <is>
          <t>atp</t>
        </is>
      </c>
      <c r="B345" s="5" t="inlineStr">
        <is>
          <t>ker</t>
        </is>
      </c>
      <c r="C345" s="5" t="inlineStr">
        <is>
          <t>rod</t>
        </is>
      </c>
      <c r="D345" s="40">
        <f>INDEX(Inputs!$R$5:$R$132,MATCH($B345&amp;"|"&amp;$C345,Inputs!$A$5:$A$132,0))</f>
        <v/>
      </c>
      <c r="E345" s="40">
        <f>INDEX(Inputs!$S$5:$S$132,MATCH($B345&amp;"|"&amp;$C345,Inputs!$A$5:$A$132,0))</f>
        <v/>
      </c>
      <c r="F345" s="39" t="n"/>
      <c r="G345" s="39" t="n"/>
      <c r="H345" s="5">
        <f>INDEX(Variables!$B$5:$B$105,MATCH($A345,Variables!$A$5:$A$105,0))&amp;IF($C345="",""," | "&amp;INDEX(Mapping!$B$5:$B$26,MATCH($C345,Mapping!$A$5:$A$26,0))&amp;" | "&amp;INDEX(Mapping!$B$30:$B$41,MATCH($B345,Mapping!$A$30:$A$41,0)))</f>
        <v/>
      </c>
      <c r="I345" s="5">
        <f>INDEX(Variables!$C$5:$C$105,MATCH($A345,Variables!$A$5:$A$105,0))</f>
        <v/>
      </c>
      <c r="J345" s="5">
        <f>INDEX(Variables!$E$5:$E$105,MATCH($A345,Variables!$A$5:$A$105,0))</f>
        <v/>
      </c>
      <c r="K345" s="25">
        <f>LOWER(Settings!$C$4)&amp;".mit."&amp;$A345&amp;IF($C345="","","."&amp;$C345&amp;"."&amp;$B345)&amp;IF(INDEX(Variables!$D$5:$D$105,MATCH($A345,Variables!$A$5:$A$105,0))="","","."&amp;INDEX(Variables!$D$5:$D$105,MATCH($A345,Variables!$A$5:$A$105,0)))&amp;"."&amp;K$5</f>
        <v/>
      </c>
      <c r="L345" s="41">
        <f>MAX(INDEX(L$232:L$243,$D345)+L336*(1+$E345),0.01)</f>
        <v/>
      </c>
      <c r="M345" s="40">
        <f>MAX(INDEX(M$232:M$243,$D345)+M336*(1+$E345),0.01)</f>
        <v/>
      </c>
      <c r="N345" s="40">
        <f>MAX(INDEX(N$232:N$243,$D345)+N336*(1+$E345),0.01)</f>
        <v/>
      </c>
      <c r="O345" s="40">
        <f>MAX(INDEX(O$232:O$243,$D345)+O336*(1+$E345),0.01)</f>
        <v/>
      </c>
      <c r="P345" s="40">
        <f>MAX(INDEX(P$232:P$243,$D345)+P336*(1+$E345),0.01)</f>
        <v/>
      </c>
      <c r="Q345" s="40">
        <f>MAX(INDEX(Q$232:Q$243,$D345)+Q336*(1+$E345),0.01)</f>
        <v/>
      </c>
      <c r="R345" s="40">
        <f>MAX(INDEX(R$232:R$243,$D345)+R336*(1+$E345),0.01)</f>
        <v/>
      </c>
      <c r="S345" s="40">
        <f>MAX(INDEX(S$232:S$243,$D345)+S336*(1+$E345),0.01)</f>
        <v/>
      </c>
      <c r="T345" s="40">
        <f>MAX(INDEX(T$232:T$243,$D345)+T336*(1+$E345),0.01)</f>
        <v/>
      </c>
      <c r="U345" s="40">
        <f>MAX(INDEX(U$232:U$243,$D345)+U336*(1+$E345),0.01)</f>
        <v/>
      </c>
      <c r="V345" s="40">
        <f>MAX(INDEX(V$232:V$243,$D345)+V336*(1+$E345),0.01)</f>
        <v/>
      </c>
      <c r="W345" s="40">
        <f>MAX(INDEX(W$232:W$243,$D345)+W336*(1+$E345),0.01)</f>
        <v/>
      </c>
      <c r="X345" s="40">
        <f>MAX(INDEX(X$232:X$243,$D345)+X336*(1+$E345),0.01)</f>
        <v/>
      </c>
      <c r="Y345" s="40">
        <f>MAX(INDEX(Y$232:Y$243,$D345)+Y336*(1+$E345),0.01)</f>
        <v/>
      </c>
      <c r="Z345" s="40">
        <f>MAX(INDEX(Z$232:Z$243,$D345)+Z336*(1+$E345),0.01)</f>
        <v/>
      </c>
      <c r="AA345" s="40">
        <f>MAX(INDEX(AA$232:AA$243,$D345)+AA336*(1+$E345),0.01)</f>
        <v/>
      </c>
      <c r="AB345" s="40">
        <f>MAX(INDEX(AB$232:AB$243,$D345)+AB336*(1+$E345),0.01)</f>
        <v/>
      </c>
      <c r="AC345" s="40">
        <f>MAX(INDEX(AC$232:AC$243,$D345)+AC336*(1+$E345),0.01)</f>
        <v/>
      </c>
      <c r="AD345" s="42">
        <f>POSTTAX(INDEX(AD$232:AD$243,$D345),AD336,$E345)</f>
        <v/>
      </c>
      <c r="AE345" s="25">
        <f>LOWER(Settings!$C$4)&amp;".mit."&amp;$A345&amp;IF($C345="","","."&amp;$C345&amp;"."&amp;$B345)&amp;IF(INDEX(Variables!$D$5:$D$105,MATCH($A345,Variables!$A$5:$A$105,0))="","","."&amp;INDEX(Variables!$D$5:$D$105,MATCH($A345,Variables!$A$5:$A$105,0)))&amp;"."&amp;AE$5</f>
        <v/>
      </c>
      <c r="AF345" s="41">
        <f>MAX(INDEX(AF$232:AF$243,$D345)+AF336*(1+$E345),0.01)</f>
        <v/>
      </c>
      <c r="AG345" s="40">
        <f>MAX(INDEX(AG$232:AG$243,$D345)+AG336*(1+$E345),0.01)</f>
        <v/>
      </c>
      <c r="AH345" s="40">
        <f>MAX(INDEX(AH$232:AH$243,$D345)+AH336*(1+$E345),0.01)</f>
        <v/>
      </c>
      <c r="AI345" s="40">
        <f>MAX(INDEX(AI$232:AI$243,$D345)+AI336*(1+$E345),0.01)</f>
        <v/>
      </c>
      <c r="AJ345" s="40">
        <f>MAX(INDEX(AJ$232:AJ$243,$D345)+AJ336*(1+$E345),0.01)</f>
        <v/>
      </c>
      <c r="AK345" s="40">
        <f>MAX(INDEX(AK$232:AK$243,$D345)+AK336*(1+$E345),0.01)</f>
        <v/>
      </c>
      <c r="AL345" s="40">
        <f>MAX(INDEX(AL$232:AL$243,$D345)+AL336*(1+$E345),0.01)</f>
        <v/>
      </c>
      <c r="AM345" s="40">
        <f>MAX(INDEX(AM$232:AM$243,$D345)+AM336*(1+$E345),0.01)</f>
        <v/>
      </c>
      <c r="AN345" s="40">
        <f>MAX(INDEX(AN$232:AN$243,$D345)+AN336*(1+$E345),0.01)</f>
        <v/>
      </c>
      <c r="AO345" s="40">
        <f>MAX(INDEX(AO$232:AO$243,$D345)+AO336*(1+$E345),0.01)</f>
        <v/>
      </c>
      <c r="AP345" s="40">
        <f>MAX(INDEX(AP$232:AP$243,$D345)+AP336*(1+$E345),0.01)</f>
        <v/>
      </c>
      <c r="AQ345" s="40">
        <f>MAX(INDEX(AQ$232:AQ$243,$D345)+AQ336*(1+$E345),0.01)</f>
        <v/>
      </c>
      <c r="AR345" s="40">
        <f>MAX(INDEX(AR$232:AR$243,$D345)+AR336*(1+$E345),0.01)</f>
        <v/>
      </c>
      <c r="AS345" s="40">
        <f>MAX(INDEX(AS$232:AS$243,$D345)+AS336*(1+$E345),0.01)</f>
        <v/>
      </c>
      <c r="AT345" s="40">
        <f>MAX(INDEX(AT$232:AT$243,$D345)+AT336*(1+$E345),0.01)</f>
        <v/>
      </c>
      <c r="AU345" s="40">
        <f>MAX(INDEX(AU$232:AU$243,$D345)+AU336*(1+$E345),0.01)</f>
        <v/>
      </c>
      <c r="AV345" s="40">
        <f>MAX(INDEX(AV$232:AV$243,$D345)+AV336*(1+$E345),0.01)</f>
        <v/>
      </c>
      <c r="AW345" s="40">
        <f>MAX(INDEX(AW$232:AW$243,$D345)+AW336*(1+$E345),0.01)</f>
        <v/>
      </c>
      <c r="AX345" s="42">
        <f>POSTTAX(INDEX(AX$232:AX$243,$D345),AX336,$E345)</f>
        <v/>
      </c>
    </row>
    <row r="346" hidden="1" outlineLevel="2">
      <c r="A346" s="5" t="inlineStr">
        <is>
          <t>atp</t>
        </is>
      </c>
      <c r="B346" s="5" t="inlineStr">
        <is>
          <t>oop</t>
        </is>
      </c>
      <c r="C346" s="5" t="inlineStr">
        <is>
          <t>rod</t>
        </is>
      </c>
      <c r="D346" s="40">
        <f>INDEX(Inputs!$R$5:$R$132,MATCH($B346&amp;"|"&amp;$C346,Inputs!$A$5:$A$132,0))</f>
        <v/>
      </c>
      <c r="E346" s="40">
        <f>INDEX(Inputs!$S$5:$S$132,MATCH($B346&amp;"|"&amp;$C346,Inputs!$A$5:$A$132,0))</f>
        <v/>
      </c>
      <c r="F346" s="39" t="n"/>
      <c r="G346" s="39" t="n"/>
      <c r="H346" s="5">
        <f>INDEX(Variables!$B$5:$B$105,MATCH($A346,Variables!$A$5:$A$105,0))&amp;IF($C346="",""," | "&amp;INDEX(Mapping!$B$5:$B$26,MATCH($C346,Mapping!$A$5:$A$26,0))&amp;" | "&amp;INDEX(Mapping!$B$30:$B$41,MATCH($B346,Mapping!$A$30:$A$41,0)))</f>
        <v/>
      </c>
      <c r="I346" s="5">
        <f>INDEX(Variables!$C$5:$C$105,MATCH($A346,Variables!$A$5:$A$105,0))</f>
        <v/>
      </c>
      <c r="J346" s="5">
        <f>INDEX(Variables!$E$5:$E$105,MATCH($A346,Variables!$A$5:$A$105,0))</f>
        <v/>
      </c>
      <c r="K346" s="25">
        <f>LOWER(Settings!$C$4)&amp;".mit."&amp;$A346&amp;IF($C346="","","."&amp;$C346&amp;"."&amp;$B346)&amp;IF(INDEX(Variables!$D$5:$D$105,MATCH($A346,Variables!$A$5:$A$105,0))="","","."&amp;INDEX(Variables!$D$5:$D$105,MATCH($A346,Variables!$A$5:$A$105,0)))&amp;"."&amp;K$5</f>
        <v/>
      </c>
      <c r="L346" s="41">
        <f>MAX(INDEX(L$232:L$243,$D346)+L337*(1+$E346),0.01)</f>
        <v/>
      </c>
      <c r="M346" s="40">
        <f>MAX(INDEX(M$232:M$243,$D346)+M337*(1+$E346),0.01)</f>
        <v/>
      </c>
      <c r="N346" s="40">
        <f>MAX(INDEX(N$232:N$243,$D346)+N337*(1+$E346),0.01)</f>
        <v/>
      </c>
      <c r="O346" s="40">
        <f>MAX(INDEX(O$232:O$243,$D346)+O337*(1+$E346),0.01)</f>
        <v/>
      </c>
      <c r="P346" s="40">
        <f>MAX(INDEX(P$232:P$243,$D346)+P337*(1+$E346),0.01)</f>
        <v/>
      </c>
      <c r="Q346" s="40">
        <f>MAX(INDEX(Q$232:Q$243,$D346)+Q337*(1+$E346),0.01)</f>
        <v/>
      </c>
      <c r="R346" s="40">
        <f>MAX(INDEX(R$232:R$243,$D346)+R337*(1+$E346),0.01)</f>
        <v/>
      </c>
      <c r="S346" s="40">
        <f>MAX(INDEX(S$232:S$243,$D346)+S337*(1+$E346),0.01)</f>
        <v/>
      </c>
      <c r="T346" s="40">
        <f>MAX(INDEX(T$232:T$243,$D346)+T337*(1+$E346),0.01)</f>
        <v/>
      </c>
      <c r="U346" s="40">
        <f>MAX(INDEX(U$232:U$243,$D346)+U337*(1+$E346),0.01)</f>
        <v/>
      </c>
      <c r="V346" s="40">
        <f>MAX(INDEX(V$232:V$243,$D346)+V337*(1+$E346),0.01)</f>
        <v/>
      </c>
      <c r="W346" s="40">
        <f>MAX(INDEX(W$232:W$243,$D346)+W337*(1+$E346),0.01)</f>
        <v/>
      </c>
      <c r="X346" s="40">
        <f>MAX(INDEX(X$232:X$243,$D346)+X337*(1+$E346),0.01)</f>
        <v/>
      </c>
      <c r="Y346" s="40">
        <f>MAX(INDEX(Y$232:Y$243,$D346)+Y337*(1+$E346),0.01)</f>
        <v/>
      </c>
      <c r="Z346" s="40">
        <f>MAX(INDEX(Z$232:Z$243,$D346)+Z337*(1+$E346),0.01)</f>
        <v/>
      </c>
      <c r="AA346" s="40">
        <f>MAX(INDEX(AA$232:AA$243,$D346)+AA337*(1+$E346),0.01)</f>
        <v/>
      </c>
      <c r="AB346" s="40">
        <f>MAX(INDEX(AB$232:AB$243,$D346)+AB337*(1+$E346),0.01)</f>
        <v/>
      </c>
      <c r="AC346" s="40">
        <f>MAX(INDEX(AC$232:AC$243,$D346)+AC337*(1+$E346),0.01)</f>
        <v/>
      </c>
      <c r="AD346" s="42">
        <f>POSTTAX(INDEX(AD$232:AD$243,$D346),AD337,$E346)</f>
        <v/>
      </c>
      <c r="AE346" s="25">
        <f>LOWER(Settings!$C$4)&amp;".mit."&amp;$A346&amp;IF($C346="","","."&amp;$C346&amp;"."&amp;$B346)&amp;IF(INDEX(Variables!$D$5:$D$105,MATCH($A346,Variables!$A$5:$A$105,0))="","","."&amp;INDEX(Variables!$D$5:$D$105,MATCH($A346,Variables!$A$5:$A$105,0)))&amp;"."&amp;AE$5</f>
        <v/>
      </c>
      <c r="AF346" s="41">
        <f>MAX(INDEX(AF$232:AF$243,$D346)+AF337*(1+$E346),0.01)</f>
        <v/>
      </c>
      <c r="AG346" s="40">
        <f>MAX(INDEX(AG$232:AG$243,$D346)+AG337*(1+$E346),0.01)</f>
        <v/>
      </c>
      <c r="AH346" s="40">
        <f>MAX(INDEX(AH$232:AH$243,$D346)+AH337*(1+$E346),0.01)</f>
        <v/>
      </c>
      <c r="AI346" s="40">
        <f>MAX(INDEX(AI$232:AI$243,$D346)+AI337*(1+$E346),0.01)</f>
        <v/>
      </c>
      <c r="AJ346" s="40">
        <f>MAX(INDEX(AJ$232:AJ$243,$D346)+AJ337*(1+$E346),0.01)</f>
        <v/>
      </c>
      <c r="AK346" s="40">
        <f>MAX(INDEX(AK$232:AK$243,$D346)+AK337*(1+$E346),0.01)</f>
        <v/>
      </c>
      <c r="AL346" s="40">
        <f>MAX(INDEX(AL$232:AL$243,$D346)+AL337*(1+$E346),0.01)</f>
        <v/>
      </c>
      <c r="AM346" s="40">
        <f>MAX(INDEX(AM$232:AM$243,$D346)+AM337*(1+$E346),0.01)</f>
        <v/>
      </c>
      <c r="AN346" s="40">
        <f>MAX(INDEX(AN$232:AN$243,$D346)+AN337*(1+$E346),0.01)</f>
        <v/>
      </c>
      <c r="AO346" s="40">
        <f>MAX(INDEX(AO$232:AO$243,$D346)+AO337*(1+$E346),0.01)</f>
        <v/>
      </c>
      <c r="AP346" s="40">
        <f>MAX(INDEX(AP$232:AP$243,$D346)+AP337*(1+$E346),0.01)</f>
        <v/>
      </c>
      <c r="AQ346" s="40">
        <f>MAX(INDEX(AQ$232:AQ$243,$D346)+AQ337*(1+$E346),0.01)</f>
        <v/>
      </c>
      <c r="AR346" s="40">
        <f>MAX(INDEX(AR$232:AR$243,$D346)+AR337*(1+$E346),0.01)</f>
        <v/>
      </c>
      <c r="AS346" s="40">
        <f>MAX(INDEX(AS$232:AS$243,$D346)+AS337*(1+$E346),0.01)</f>
        <v/>
      </c>
      <c r="AT346" s="40">
        <f>MAX(INDEX(AT$232:AT$243,$D346)+AT337*(1+$E346),0.01)</f>
        <v/>
      </c>
      <c r="AU346" s="40">
        <f>MAX(INDEX(AU$232:AU$243,$D346)+AU337*(1+$E346),0.01)</f>
        <v/>
      </c>
      <c r="AV346" s="40">
        <f>MAX(INDEX(AV$232:AV$243,$D346)+AV337*(1+$E346),0.01)</f>
        <v/>
      </c>
      <c r="AW346" s="40">
        <f>MAX(INDEX(AW$232:AW$243,$D346)+AW337*(1+$E346),0.01)</f>
        <v/>
      </c>
      <c r="AX346" s="42">
        <f>POSTTAX(INDEX(AX$232:AX$243,$D346),AX337,$E346)</f>
        <v/>
      </c>
    </row>
    <row r="347" hidden="1" outlineLevel="2">
      <c r="A347" s="5" t="inlineStr">
        <is>
          <t>atp</t>
        </is>
      </c>
      <c r="B347" s="5" t="inlineStr">
        <is>
          <t>bio</t>
        </is>
      </c>
      <c r="C347" s="5" t="inlineStr">
        <is>
          <t>rod</t>
        </is>
      </c>
      <c r="D347" s="40">
        <f>INDEX(Inputs!$R$5:$R$132,MATCH($B347&amp;"|"&amp;$C347,Inputs!$A$5:$A$132,0))</f>
        <v/>
      </c>
      <c r="E347" s="40">
        <f>INDEX(Inputs!$S$5:$S$132,MATCH($B347&amp;"|"&amp;$C347,Inputs!$A$5:$A$132,0))</f>
        <v/>
      </c>
      <c r="F347" s="39" t="n"/>
      <c r="G347" s="39" t="n"/>
      <c r="H347" s="5">
        <f>INDEX(Variables!$B$5:$B$105,MATCH($A347,Variables!$A$5:$A$105,0))&amp;IF($C347="",""," | "&amp;INDEX(Mapping!$B$5:$B$26,MATCH($C347,Mapping!$A$5:$A$26,0))&amp;" | "&amp;INDEX(Mapping!$B$30:$B$41,MATCH($B347,Mapping!$A$30:$A$41,0)))</f>
        <v/>
      </c>
      <c r="I347" s="5">
        <f>INDEX(Variables!$C$5:$C$105,MATCH($A347,Variables!$A$5:$A$105,0))</f>
        <v/>
      </c>
      <c r="J347" s="5">
        <f>INDEX(Variables!$E$5:$E$105,MATCH($A347,Variables!$A$5:$A$105,0))</f>
        <v/>
      </c>
      <c r="K347" s="25">
        <f>LOWER(Settings!$C$4)&amp;".mit."&amp;$A347&amp;IF($C347="","","."&amp;$C347&amp;"."&amp;$B347)&amp;IF(INDEX(Variables!$D$5:$D$105,MATCH($A347,Variables!$A$5:$A$105,0))="","","."&amp;INDEX(Variables!$D$5:$D$105,MATCH($A347,Variables!$A$5:$A$105,0)))&amp;"."&amp;K$5</f>
        <v/>
      </c>
      <c r="L347" s="41">
        <f>MAX(INDEX(L$232:L$243,$D347)+L338*(1+$E347),0.01)</f>
        <v/>
      </c>
      <c r="M347" s="40">
        <f>MAX(INDEX(M$232:M$243,$D347)+M338*(1+$E347),0.01)</f>
        <v/>
      </c>
      <c r="N347" s="40">
        <f>MAX(INDEX(N$232:N$243,$D347)+N338*(1+$E347),0.01)</f>
        <v/>
      </c>
      <c r="O347" s="40">
        <f>MAX(INDEX(O$232:O$243,$D347)+O338*(1+$E347),0.01)</f>
        <v/>
      </c>
      <c r="P347" s="40">
        <f>MAX(INDEX(P$232:P$243,$D347)+P338*(1+$E347),0.01)</f>
        <v/>
      </c>
      <c r="Q347" s="40">
        <f>MAX(INDEX(Q$232:Q$243,$D347)+Q338*(1+$E347),0.01)</f>
        <v/>
      </c>
      <c r="R347" s="40">
        <f>MAX(INDEX(R$232:R$243,$D347)+R338*(1+$E347),0.01)</f>
        <v/>
      </c>
      <c r="S347" s="40">
        <f>MAX(INDEX(S$232:S$243,$D347)+S338*(1+$E347),0.01)</f>
        <v/>
      </c>
      <c r="T347" s="40">
        <f>MAX(INDEX(T$232:T$243,$D347)+T338*(1+$E347),0.01)</f>
        <v/>
      </c>
      <c r="U347" s="40">
        <f>MAX(INDEX(U$232:U$243,$D347)+U338*(1+$E347),0.01)</f>
        <v/>
      </c>
      <c r="V347" s="40">
        <f>MAX(INDEX(V$232:V$243,$D347)+V338*(1+$E347),0.01)</f>
        <v/>
      </c>
      <c r="W347" s="40">
        <f>MAX(INDEX(W$232:W$243,$D347)+W338*(1+$E347),0.01)</f>
        <v/>
      </c>
      <c r="X347" s="40">
        <f>MAX(INDEX(X$232:X$243,$D347)+X338*(1+$E347),0.01)</f>
        <v/>
      </c>
      <c r="Y347" s="40">
        <f>MAX(INDEX(Y$232:Y$243,$D347)+Y338*(1+$E347),0.01)</f>
        <v/>
      </c>
      <c r="Z347" s="40">
        <f>MAX(INDEX(Z$232:Z$243,$D347)+Z338*(1+$E347),0.01)</f>
        <v/>
      </c>
      <c r="AA347" s="40">
        <f>MAX(INDEX(AA$232:AA$243,$D347)+AA338*(1+$E347),0.01)</f>
        <v/>
      </c>
      <c r="AB347" s="40">
        <f>MAX(INDEX(AB$232:AB$243,$D347)+AB338*(1+$E347),0.01)</f>
        <v/>
      </c>
      <c r="AC347" s="40">
        <f>MAX(INDEX(AC$232:AC$243,$D347)+AC338*(1+$E347),0.01)</f>
        <v/>
      </c>
      <c r="AD347" s="42">
        <f>POSTTAX(INDEX(AD$232:AD$243,$D347),AD338,$E347)</f>
        <v/>
      </c>
      <c r="AE347" s="25">
        <f>LOWER(Settings!$C$4)&amp;".mit."&amp;$A347&amp;IF($C347="","","."&amp;$C347&amp;"."&amp;$B347)&amp;IF(INDEX(Variables!$D$5:$D$105,MATCH($A347,Variables!$A$5:$A$105,0))="","","."&amp;INDEX(Variables!$D$5:$D$105,MATCH($A347,Variables!$A$5:$A$105,0)))&amp;"."&amp;AE$5</f>
        <v/>
      </c>
      <c r="AF347" s="41">
        <f>MAX(INDEX(AF$232:AF$243,$D347)+AF338*(1+$E347),0.01)</f>
        <v/>
      </c>
      <c r="AG347" s="40">
        <f>MAX(INDEX(AG$232:AG$243,$D347)+AG338*(1+$E347),0.01)</f>
        <v/>
      </c>
      <c r="AH347" s="40">
        <f>MAX(INDEX(AH$232:AH$243,$D347)+AH338*(1+$E347),0.01)</f>
        <v/>
      </c>
      <c r="AI347" s="40">
        <f>MAX(INDEX(AI$232:AI$243,$D347)+AI338*(1+$E347),0.01)</f>
        <v/>
      </c>
      <c r="AJ347" s="40">
        <f>MAX(INDEX(AJ$232:AJ$243,$D347)+AJ338*(1+$E347),0.01)</f>
        <v/>
      </c>
      <c r="AK347" s="40">
        <f>MAX(INDEX(AK$232:AK$243,$D347)+AK338*(1+$E347),0.01)</f>
        <v/>
      </c>
      <c r="AL347" s="40">
        <f>MAX(INDEX(AL$232:AL$243,$D347)+AL338*(1+$E347),0.01)</f>
        <v/>
      </c>
      <c r="AM347" s="40">
        <f>MAX(INDEX(AM$232:AM$243,$D347)+AM338*(1+$E347),0.01)</f>
        <v/>
      </c>
      <c r="AN347" s="40">
        <f>MAX(INDEX(AN$232:AN$243,$D347)+AN338*(1+$E347),0.01)</f>
        <v/>
      </c>
      <c r="AO347" s="40">
        <f>MAX(INDEX(AO$232:AO$243,$D347)+AO338*(1+$E347),0.01)</f>
        <v/>
      </c>
      <c r="AP347" s="40">
        <f>MAX(INDEX(AP$232:AP$243,$D347)+AP338*(1+$E347),0.01)</f>
        <v/>
      </c>
      <c r="AQ347" s="40">
        <f>MAX(INDEX(AQ$232:AQ$243,$D347)+AQ338*(1+$E347),0.01)</f>
        <v/>
      </c>
      <c r="AR347" s="40">
        <f>MAX(INDEX(AR$232:AR$243,$D347)+AR338*(1+$E347),0.01)</f>
        <v/>
      </c>
      <c r="AS347" s="40">
        <f>MAX(INDEX(AS$232:AS$243,$D347)+AS338*(1+$E347),0.01)</f>
        <v/>
      </c>
      <c r="AT347" s="40">
        <f>MAX(INDEX(AT$232:AT$243,$D347)+AT338*(1+$E347),0.01)</f>
        <v/>
      </c>
      <c r="AU347" s="40">
        <f>MAX(INDEX(AU$232:AU$243,$D347)+AU338*(1+$E347),0.01)</f>
        <v/>
      </c>
      <c r="AV347" s="40">
        <f>MAX(INDEX(AV$232:AV$243,$D347)+AV338*(1+$E347),0.01)</f>
        <v/>
      </c>
      <c r="AW347" s="40">
        <f>MAX(INDEX(AW$232:AW$243,$D347)+AW338*(1+$E347),0.01)</f>
        <v/>
      </c>
      <c r="AX347" s="42">
        <f>POSTTAX(INDEX(AX$232:AX$243,$D347),AX338,$E347)</f>
        <v/>
      </c>
    </row>
    <row r="348" hidden="1" outlineLevel="2"/>
    <row r="349" hidden="1" outlineLevel="2">
      <c r="A349" s="5" t="inlineStr">
        <is>
          <t>shp</t>
        </is>
      </c>
      <c r="B349" s="5" t="inlineStr">
        <is>
          <t>coa</t>
        </is>
      </c>
      <c r="C349" s="5" t="inlineStr">
        <is>
          <t>rod</t>
        </is>
      </c>
      <c r="D349" s="40">
        <f>INDEX(Inputs!$M$5:$M$132,MATCH($B349&amp;"|"&amp;$C349,Inputs!$A$5:$A$132,0))</f>
        <v/>
      </c>
      <c r="E349" s="40">
        <f>INDEX(Inputs!$T$5:$T$132,MATCH($B349&amp;"|"&amp;$C349,Inputs!$A$5:$A$132,0))</f>
        <v/>
      </c>
      <c r="F349" s="40">
        <f>INDEX(Inputs!$K$5:$K$132,MATCH($B349&amp;"|"&amp;$C349,Inputs!$A$5:$A$132,0))</f>
        <v/>
      </c>
      <c r="G349" s="39" t="n"/>
      <c r="H349" s="5">
        <f>INDEX(Variables!$B$5:$B$105,MATCH($A349,Variables!$A$5:$A$105,0))&amp;IF($C349="",""," | "&amp;INDEX(Mapping!$B$5:$B$26,MATCH($C349,Mapping!$A$5:$A$26,0))&amp;" | "&amp;INDEX(Mapping!$B$30:$B$41,MATCH($B349,Mapping!$A$30:$A$41,0)))</f>
        <v/>
      </c>
      <c r="I349" s="5">
        <f>INDEX(Variables!$C$5:$C$105,MATCH($A349,Variables!$A$5:$A$105,0))</f>
        <v/>
      </c>
      <c r="J349" s="5">
        <f>INDEX(Variables!$E$5:$E$105,MATCH($A349,Variables!$A$5:$A$105,0))</f>
        <v/>
      </c>
      <c r="K349" s="25">
        <f>LOWER(Settings!$C$4)&amp;".mit."&amp;$A349&amp;IF($C349="","","."&amp;$C349&amp;"."&amp;$B349)&amp;IF(INDEX(Variables!$D$5:$D$105,MATCH($A349,Variables!$A$5:$A$105,0))="","","."&amp;INDEX(Variables!$D$5:$D$105,MATCH($A349,Variables!$A$5:$A$105,0)))&amp;"."&amp;K$5</f>
        <v/>
      </c>
      <c r="L349" s="41">
        <f>INDEX(L$175:L$178,$D349)*$E349*INDEX(L$179:L$195,$F349)</f>
        <v/>
      </c>
      <c r="M349" s="40">
        <f>INDEX(M$175:M$178,$D349)*$E349*INDEX(M$179:M$195,$F349)</f>
        <v/>
      </c>
      <c r="N349" s="40">
        <f>INDEX(N$175:N$178,$D349)*$E349*INDEX(N$179:N$195,$F349)</f>
        <v/>
      </c>
      <c r="O349" s="40">
        <f>INDEX(O$175:O$178,$D349)*$E349*INDEX(O$179:O$195,$F349)</f>
        <v/>
      </c>
      <c r="P349" s="40">
        <f>INDEX(P$175:P$178,$D349)*$E349*INDEX(P$179:P$195,$F349)</f>
        <v/>
      </c>
      <c r="Q349" s="40">
        <f>INDEX(Q$175:Q$178,$D349)*$E349*INDEX(Q$179:Q$195,$F349)</f>
        <v/>
      </c>
      <c r="R349" s="40">
        <f>INDEX(R$175:R$178,$D349)*$E349*INDEX(R$179:R$195,$F349)</f>
        <v/>
      </c>
      <c r="S349" s="40">
        <f>INDEX(S$175:S$178,$D349)*$E349*INDEX(S$179:S$195,$F349)</f>
        <v/>
      </c>
      <c r="T349" s="40">
        <f>INDEX(T$175:T$178,$D349)*$E349*INDEX(T$179:T$195,$F349)</f>
        <v/>
      </c>
      <c r="U349" s="40">
        <f>INDEX(U$175:U$178,$D349)*$E349*INDEX(U$179:U$195,$F349)</f>
        <v/>
      </c>
      <c r="V349" s="40">
        <f>INDEX(V$175:V$178,$D349)*$E349*INDEX(V$179:V$195,$F349)</f>
        <v/>
      </c>
      <c r="W349" s="40">
        <f>INDEX(W$175:W$178,$D349)*$E349*INDEX(W$179:W$195,$F349)</f>
        <v/>
      </c>
      <c r="X349" s="40">
        <f>INDEX(X$175:X$178,$D349)*$E349*INDEX(X$179:X$195,$F349)</f>
        <v/>
      </c>
      <c r="Y349" s="40">
        <f>INDEX(Y$175:Y$178,$D349)*$E349*INDEX(Y$179:Y$195,$F349)</f>
        <v/>
      </c>
      <c r="Z349" s="40">
        <f>INDEX(Z$175:Z$178,$D349)*$E349*INDEX(Z$179:Z$195,$F349)</f>
        <v/>
      </c>
      <c r="AA349" s="40">
        <f>INDEX(AA$175:AA$178,$D349)*$E349*INDEX(AA$179:AA$195,$F349)</f>
        <v/>
      </c>
      <c r="AB349" s="40">
        <f>INDEX(AB$175:AB$178,$D349)*$E349*INDEX(AB$179:AB$195,$F349)</f>
        <v/>
      </c>
      <c r="AC349" s="40">
        <f>INDEX(AC$175:AC$178,$D349)*$E349*INDEX(AC$179:AC$195,$F349)</f>
        <v/>
      </c>
      <c r="AD349" s="42">
        <f>SHADOWEFF(INDEX(AD$175:AD$178,$D349),$E349,INDEX(AD$179:AD$195,$F349))</f>
        <v/>
      </c>
      <c r="AE349" s="25">
        <f>LOWER(Settings!$C$4)&amp;".mit."&amp;$A349&amp;IF($C349="","","."&amp;$C349&amp;"."&amp;$B349)&amp;IF(INDEX(Variables!$D$5:$D$105,MATCH($A349,Variables!$A$5:$A$105,0))="","","."&amp;INDEX(Variables!$D$5:$D$105,MATCH($A349,Variables!$A$5:$A$105,0)))&amp;"."&amp;AE$5</f>
        <v/>
      </c>
      <c r="AF349" s="41">
        <f>INDEX(AF$175:AF$178,$D349)*$E349*INDEX(AF$179:AF$195,$F349)</f>
        <v/>
      </c>
      <c r="AG349" s="40">
        <f>INDEX(AG$175:AG$178,$D349)*$E349*INDEX(AG$179:AG$195,$F349)</f>
        <v/>
      </c>
      <c r="AH349" s="40">
        <f>INDEX(AH$175:AH$178,$D349)*$E349*INDEX(AH$179:AH$195,$F349)</f>
        <v/>
      </c>
      <c r="AI349" s="40">
        <f>INDEX(AI$175:AI$178,$D349)*$E349*INDEX(AI$179:AI$195,$F349)</f>
        <v/>
      </c>
      <c r="AJ349" s="40">
        <f>INDEX(AJ$175:AJ$178,$D349)*$E349*INDEX(AJ$179:AJ$195,$F349)</f>
        <v/>
      </c>
      <c r="AK349" s="40">
        <f>INDEX(AK$175:AK$178,$D349)*$E349*INDEX(AK$179:AK$195,$F349)</f>
        <v/>
      </c>
      <c r="AL349" s="40">
        <f>INDEX(AL$175:AL$178,$D349)*$E349*INDEX(AL$179:AL$195,$F349)</f>
        <v/>
      </c>
      <c r="AM349" s="40">
        <f>INDEX(AM$175:AM$178,$D349)*$E349*INDEX(AM$179:AM$195,$F349)</f>
        <v/>
      </c>
      <c r="AN349" s="40">
        <f>INDEX(AN$175:AN$178,$D349)*$E349*INDEX(AN$179:AN$195,$F349)</f>
        <v/>
      </c>
      <c r="AO349" s="40">
        <f>INDEX(AO$175:AO$178,$D349)*$E349*INDEX(AO$179:AO$195,$F349)</f>
        <v/>
      </c>
      <c r="AP349" s="40">
        <f>INDEX(AP$175:AP$178,$D349)*$E349*INDEX(AP$179:AP$195,$F349)</f>
        <v/>
      </c>
      <c r="AQ349" s="40">
        <f>INDEX(AQ$175:AQ$178,$D349)*$E349*INDEX(AQ$179:AQ$195,$F349)</f>
        <v/>
      </c>
      <c r="AR349" s="40">
        <f>INDEX(AR$175:AR$178,$D349)*$E349*INDEX(AR$179:AR$195,$F349)</f>
        <v/>
      </c>
      <c r="AS349" s="40">
        <f>INDEX(AS$175:AS$178,$D349)*$E349*INDEX(AS$179:AS$195,$F349)</f>
        <v/>
      </c>
      <c r="AT349" s="40">
        <f>INDEX(AT$175:AT$178,$D349)*$E349*INDEX(AT$179:AT$195,$F349)</f>
        <v/>
      </c>
      <c r="AU349" s="40">
        <f>INDEX(AU$175:AU$178,$D349)*$E349*INDEX(AU$179:AU$195,$F349)</f>
        <v/>
      </c>
      <c r="AV349" s="40">
        <f>INDEX(AV$175:AV$178,$D349)*$E349*INDEX(AV$179:AV$195,$F349)</f>
        <v/>
      </c>
      <c r="AW349" s="40">
        <f>INDEX(AW$175:AW$178,$D349)*$E349*INDEX(AW$179:AW$195,$F349)</f>
        <v/>
      </c>
      <c r="AX349" s="42">
        <f>SHADOWEFF(INDEX(AX$175:AX$178,$D349),$E349,INDEX(AX$179:AX$195,$F349))</f>
        <v/>
      </c>
    </row>
    <row r="350" hidden="1" outlineLevel="2">
      <c r="A350" s="5" t="inlineStr">
        <is>
          <t>shp</t>
        </is>
      </c>
      <c r="B350" s="5" t="inlineStr">
        <is>
          <t>nga</t>
        </is>
      </c>
      <c r="C350" s="5" t="inlineStr">
        <is>
          <t>rod</t>
        </is>
      </c>
      <c r="D350" s="40">
        <f>INDEX(Inputs!$M$5:$M$132,MATCH($B350&amp;"|"&amp;$C350,Inputs!$A$5:$A$132,0))</f>
        <v/>
      </c>
      <c r="E350" s="40">
        <f>INDEX(Inputs!$T$5:$T$132,MATCH($B350&amp;"|"&amp;$C350,Inputs!$A$5:$A$132,0))</f>
        <v/>
      </c>
      <c r="F350" s="40">
        <f>INDEX(Inputs!$K$5:$K$132,MATCH($B350&amp;"|"&amp;$C350,Inputs!$A$5:$A$132,0))</f>
        <v/>
      </c>
      <c r="G350" s="39" t="n"/>
      <c r="H350" s="5">
        <f>INDEX(Variables!$B$5:$B$105,MATCH($A350,Variables!$A$5:$A$105,0))&amp;IF($C350="",""," | "&amp;INDEX(Mapping!$B$5:$B$26,MATCH($C350,Mapping!$A$5:$A$26,0))&amp;" | "&amp;INDEX(Mapping!$B$30:$B$41,MATCH($B350,Mapping!$A$30:$A$41,0)))</f>
        <v/>
      </c>
      <c r="I350" s="5">
        <f>INDEX(Variables!$C$5:$C$105,MATCH($A350,Variables!$A$5:$A$105,0))</f>
        <v/>
      </c>
      <c r="J350" s="5">
        <f>INDEX(Variables!$E$5:$E$105,MATCH($A350,Variables!$A$5:$A$105,0))</f>
        <v/>
      </c>
      <c r="K350" s="25">
        <f>LOWER(Settings!$C$4)&amp;".mit."&amp;$A350&amp;IF($C350="","","."&amp;$C350&amp;"."&amp;$B350)&amp;IF(INDEX(Variables!$D$5:$D$105,MATCH($A350,Variables!$A$5:$A$105,0))="","","."&amp;INDEX(Variables!$D$5:$D$105,MATCH($A350,Variables!$A$5:$A$105,0)))&amp;"."&amp;K$5</f>
        <v/>
      </c>
      <c r="L350" s="41">
        <f>INDEX(L$175:L$178,$D350)*$E350*INDEX(L$179:L$195,$F350)</f>
        <v/>
      </c>
      <c r="M350" s="40">
        <f>INDEX(M$175:M$178,$D350)*$E350*INDEX(M$179:M$195,$F350)</f>
        <v/>
      </c>
      <c r="N350" s="40">
        <f>INDEX(N$175:N$178,$D350)*$E350*INDEX(N$179:N$195,$F350)</f>
        <v/>
      </c>
      <c r="O350" s="40">
        <f>INDEX(O$175:O$178,$D350)*$E350*INDEX(O$179:O$195,$F350)</f>
        <v/>
      </c>
      <c r="P350" s="40">
        <f>INDEX(P$175:P$178,$D350)*$E350*INDEX(P$179:P$195,$F350)</f>
        <v/>
      </c>
      <c r="Q350" s="40">
        <f>INDEX(Q$175:Q$178,$D350)*$E350*INDEX(Q$179:Q$195,$F350)</f>
        <v/>
      </c>
      <c r="R350" s="40">
        <f>INDEX(R$175:R$178,$D350)*$E350*INDEX(R$179:R$195,$F350)</f>
        <v/>
      </c>
      <c r="S350" s="40">
        <f>INDEX(S$175:S$178,$D350)*$E350*INDEX(S$179:S$195,$F350)</f>
        <v/>
      </c>
      <c r="T350" s="40">
        <f>INDEX(T$175:T$178,$D350)*$E350*INDEX(T$179:T$195,$F350)</f>
        <v/>
      </c>
      <c r="U350" s="40">
        <f>INDEX(U$175:U$178,$D350)*$E350*INDEX(U$179:U$195,$F350)</f>
        <v/>
      </c>
      <c r="V350" s="40">
        <f>INDEX(V$175:V$178,$D350)*$E350*INDEX(V$179:V$195,$F350)</f>
        <v/>
      </c>
      <c r="W350" s="40">
        <f>INDEX(W$175:W$178,$D350)*$E350*INDEX(W$179:W$195,$F350)</f>
        <v/>
      </c>
      <c r="X350" s="40">
        <f>INDEX(X$175:X$178,$D350)*$E350*INDEX(X$179:X$195,$F350)</f>
        <v/>
      </c>
      <c r="Y350" s="40">
        <f>INDEX(Y$175:Y$178,$D350)*$E350*INDEX(Y$179:Y$195,$F350)</f>
        <v/>
      </c>
      <c r="Z350" s="40">
        <f>INDEX(Z$175:Z$178,$D350)*$E350*INDEX(Z$179:Z$195,$F350)</f>
        <v/>
      </c>
      <c r="AA350" s="40">
        <f>INDEX(AA$175:AA$178,$D350)*$E350*INDEX(AA$179:AA$195,$F350)</f>
        <v/>
      </c>
      <c r="AB350" s="40">
        <f>INDEX(AB$175:AB$178,$D350)*$E350*INDEX(AB$179:AB$195,$F350)</f>
        <v/>
      </c>
      <c r="AC350" s="40">
        <f>INDEX(AC$175:AC$178,$D350)*$E350*INDEX(AC$179:AC$195,$F350)</f>
        <v/>
      </c>
      <c r="AD350" s="42">
        <f>SHADOWEFF(INDEX(AD$175:AD$178,$D350),$E350,INDEX(AD$179:AD$195,$F350))</f>
        <v/>
      </c>
      <c r="AE350" s="25">
        <f>LOWER(Settings!$C$4)&amp;".mit."&amp;$A350&amp;IF($C350="","","."&amp;$C350&amp;"."&amp;$B350)&amp;IF(INDEX(Variables!$D$5:$D$105,MATCH($A350,Variables!$A$5:$A$105,0))="","","."&amp;INDEX(Variables!$D$5:$D$105,MATCH($A350,Variables!$A$5:$A$105,0)))&amp;"."&amp;AE$5</f>
        <v/>
      </c>
      <c r="AF350" s="41">
        <f>INDEX(AF$175:AF$178,$D350)*$E350*INDEX(AF$179:AF$195,$F350)</f>
        <v/>
      </c>
      <c r="AG350" s="40">
        <f>INDEX(AG$175:AG$178,$D350)*$E350*INDEX(AG$179:AG$195,$F350)</f>
        <v/>
      </c>
      <c r="AH350" s="40">
        <f>INDEX(AH$175:AH$178,$D350)*$E350*INDEX(AH$179:AH$195,$F350)</f>
        <v/>
      </c>
      <c r="AI350" s="40">
        <f>INDEX(AI$175:AI$178,$D350)*$E350*INDEX(AI$179:AI$195,$F350)</f>
        <v/>
      </c>
      <c r="AJ350" s="40">
        <f>INDEX(AJ$175:AJ$178,$D350)*$E350*INDEX(AJ$179:AJ$195,$F350)</f>
        <v/>
      </c>
      <c r="AK350" s="40">
        <f>INDEX(AK$175:AK$178,$D350)*$E350*INDEX(AK$179:AK$195,$F350)</f>
        <v/>
      </c>
      <c r="AL350" s="40">
        <f>INDEX(AL$175:AL$178,$D350)*$E350*INDEX(AL$179:AL$195,$F350)</f>
        <v/>
      </c>
      <c r="AM350" s="40">
        <f>INDEX(AM$175:AM$178,$D350)*$E350*INDEX(AM$179:AM$195,$F350)</f>
        <v/>
      </c>
      <c r="AN350" s="40">
        <f>INDEX(AN$175:AN$178,$D350)*$E350*INDEX(AN$179:AN$195,$F350)</f>
        <v/>
      </c>
      <c r="AO350" s="40">
        <f>INDEX(AO$175:AO$178,$D350)*$E350*INDEX(AO$179:AO$195,$F350)</f>
        <v/>
      </c>
      <c r="AP350" s="40">
        <f>INDEX(AP$175:AP$178,$D350)*$E350*INDEX(AP$179:AP$195,$F350)</f>
        <v/>
      </c>
      <c r="AQ350" s="40">
        <f>INDEX(AQ$175:AQ$178,$D350)*$E350*INDEX(AQ$179:AQ$195,$F350)</f>
        <v/>
      </c>
      <c r="AR350" s="40">
        <f>INDEX(AR$175:AR$178,$D350)*$E350*INDEX(AR$179:AR$195,$F350)</f>
        <v/>
      </c>
      <c r="AS350" s="40">
        <f>INDEX(AS$175:AS$178,$D350)*$E350*INDEX(AS$179:AS$195,$F350)</f>
        <v/>
      </c>
      <c r="AT350" s="40">
        <f>INDEX(AT$175:AT$178,$D350)*$E350*INDEX(AT$179:AT$195,$F350)</f>
        <v/>
      </c>
      <c r="AU350" s="40">
        <f>INDEX(AU$175:AU$178,$D350)*$E350*INDEX(AU$179:AU$195,$F350)</f>
        <v/>
      </c>
      <c r="AV350" s="40">
        <f>INDEX(AV$175:AV$178,$D350)*$E350*INDEX(AV$179:AV$195,$F350)</f>
        <v/>
      </c>
      <c r="AW350" s="40">
        <f>INDEX(AW$175:AW$178,$D350)*$E350*INDEX(AW$179:AW$195,$F350)</f>
        <v/>
      </c>
      <c r="AX350" s="42">
        <f>SHADOWEFF(INDEX(AX$175:AX$178,$D350),$E350,INDEX(AX$179:AX$195,$F350))</f>
        <v/>
      </c>
    </row>
    <row r="351" hidden="1" outlineLevel="2">
      <c r="A351" s="5" t="inlineStr">
        <is>
          <t>shp</t>
        </is>
      </c>
      <c r="B351" s="5" t="inlineStr">
        <is>
          <t>gso</t>
        </is>
      </c>
      <c r="C351" s="5" t="inlineStr">
        <is>
          <t>rod</t>
        </is>
      </c>
      <c r="D351" s="40">
        <f>INDEX(Inputs!$M$5:$M$132,MATCH($B351&amp;"|"&amp;$C351,Inputs!$A$5:$A$132,0))</f>
        <v/>
      </c>
      <c r="E351" s="40">
        <f>INDEX(Inputs!$T$5:$T$132,MATCH($B351&amp;"|"&amp;$C351,Inputs!$A$5:$A$132,0))</f>
        <v/>
      </c>
      <c r="F351" s="40">
        <f>INDEX(Inputs!$K$5:$K$132,MATCH($B351&amp;"|"&amp;$C351,Inputs!$A$5:$A$132,0))</f>
        <v/>
      </c>
      <c r="G351" s="39" t="n"/>
      <c r="H351" s="5">
        <f>INDEX(Variables!$B$5:$B$105,MATCH($A351,Variables!$A$5:$A$105,0))&amp;IF($C351="",""," | "&amp;INDEX(Mapping!$B$5:$B$26,MATCH($C351,Mapping!$A$5:$A$26,0))&amp;" | "&amp;INDEX(Mapping!$B$30:$B$41,MATCH($B351,Mapping!$A$30:$A$41,0)))</f>
        <v/>
      </c>
      <c r="I351" s="5">
        <f>INDEX(Variables!$C$5:$C$105,MATCH($A351,Variables!$A$5:$A$105,0))</f>
        <v/>
      </c>
      <c r="J351" s="5">
        <f>INDEX(Variables!$E$5:$E$105,MATCH($A351,Variables!$A$5:$A$105,0))</f>
        <v/>
      </c>
      <c r="K351" s="25">
        <f>LOWER(Settings!$C$4)&amp;".mit."&amp;$A351&amp;IF($C351="","","."&amp;$C351&amp;"."&amp;$B351)&amp;IF(INDEX(Variables!$D$5:$D$105,MATCH($A351,Variables!$A$5:$A$105,0))="","","."&amp;INDEX(Variables!$D$5:$D$105,MATCH($A351,Variables!$A$5:$A$105,0)))&amp;"."&amp;K$5</f>
        <v/>
      </c>
      <c r="L351" s="41">
        <f>INDEX(L$175:L$178,$D351)*$E351*INDEX(L$179:L$195,$F351)</f>
        <v/>
      </c>
      <c r="M351" s="40">
        <f>INDEX(M$175:M$178,$D351)*$E351*INDEX(M$179:M$195,$F351)</f>
        <v/>
      </c>
      <c r="N351" s="40">
        <f>INDEX(N$175:N$178,$D351)*$E351*INDEX(N$179:N$195,$F351)</f>
        <v/>
      </c>
      <c r="O351" s="40">
        <f>INDEX(O$175:O$178,$D351)*$E351*INDEX(O$179:O$195,$F351)</f>
        <v/>
      </c>
      <c r="P351" s="40">
        <f>INDEX(P$175:P$178,$D351)*$E351*INDEX(P$179:P$195,$F351)</f>
        <v/>
      </c>
      <c r="Q351" s="40">
        <f>INDEX(Q$175:Q$178,$D351)*$E351*INDEX(Q$179:Q$195,$F351)</f>
        <v/>
      </c>
      <c r="R351" s="40">
        <f>INDEX(R$175:R$178,$D351)*$E351*INDEX(R$179:R$195,$F351)</f>
        <v/>
      </c>
      <c r="S351" s="40">
        <f>INDEX(S$175:S$178,$D351)*$E351*INDEX(S$179:S$195,$F351)</f>
        <v/>
      </c>
      <c r="T351" s="40">
        <f>INDEX(T$175:T$178,$D351)*$E351*INDEX(T$179:T$195,$F351)</f>
        <v/>
      </c>
      <c r="U351" s="40">
        <f>INDEX(U$175:U$178,$D351)*$E351*INDEX(U$179:U$195,$F351)</f>
        <v/>
      </c>
      <c r="V351" s="40">
        <f>INDEX(V$175:V$178,$D351)*$E351*INDEX(V$179:V$195,$F351)</f>
        <v/>
      </c>
      <c r="W351" s="40">
        <f>INDEX(W$175:W$178,$D351)*$E351*INDEX(W$179:W$195,$F351)</f>
        <v/>
      </c>
      <c r="X351" s="40">
        <f>INDEX(X$175:X$178,$D351)*$E351*INDEX(X$179:X$195,$F351)</f>
        <v/>
      </c>
      <c r="Y351" s="40">
        <f>INDEX(Y$175:Y$178,$D351)*$E351*INDEX(Y$179:Y$195,$F351)</f>
        <v/>
      </c>
      <c r="Z351" s="40">
        <f>INDEX(Z$175:Z$178,$D351)*$E351*INDEX(Z$179:Z$195,$F351)</f>
        <v/>
      </c>
      <c r="AA351" s="40">
        <f>INDEX(AA$175:AA$178,$D351)*$E351*INDEX(AA$179:AA$195,$F351)</f>
        <v/>
      </c>
      <c r="AB351" s="40">
        <f>INDEX(AB$175:AB$178,$D351)*$E351*INDEX(AB$179:AB$195,$F351)</f>
        <v/>
      </c>
      <c r="AC351" s="40">
        <f>INDEX(AC$175:AC$178,$D351)*$E351*INDEX(AC$179:AC$195,$F351)</f>
        <v/>
      </c>
      <c r="AD351" s="42">
        <f>SHADOWEFF(INDEX(AD$175:AD$178,$D351),$E351,INDEX(AD$179:AD$195,$F351))</f>
        <v/>
      </c>
      <c r="AE351" s="25">
        <f>LOWER(Settings!$C$4)&amp;".mit."&amp;$A351&amp;IF($C351="","","."&amp;$C351&amp;"."&amp;$B351)&amp;IF(INDEX(Variables!$D$5:$D$105,MATCH($A351,Variables!$A$5:$A$105,0))="","","."&amp;INDEX(Variables!$D$5:$D$105,MATCH($A351,Variables!$A$5:$A$105,0)))&amp;"."&amp;AE$5</f>
        <v/>
      </c>
      <c r="AF351" s="41">
        <f>INDEX(AF$175:AF$178,$D351)*$E351*INDEX(AF$179:AF$195,$F351)</f>
        <v/>
      </c>
      <c r="AG351" s="40">
        <f>INDEX(AG$175:AG$178,$D351)*$E351*INDEX(AG$179:AG$195,$F351)</f>
        <v/>
      </c>
      <c r="AH351" s="40">
        <f>INDEX(AH$175:AH$178,$D351)*$E351*INDEX(AH$179:AH$195,$F351)</f>
        <v/>
      </c>
      <c r="AI351" s="40">
        <f>INDEX(AI$175:AI$178,$D351)*$E351*INDEX(AI$179:AI$195,$F351)</f>
        <v/>
      </c>
      <c r="AJ351" s="40">
        <f>INDEX(AJ$175:AJ$178,$D351)*$E351*INDEX(AJ$179:AJ$195,$F351)</f>
        <v/>
      </c>
      <c r="AK351" s="40">
        <f>INDEX(AK$175:AK$178,$D351)*$E351*INDEX(AK$179:AK$195,$F351)</f>
        <v/>
      </c>
      <c r="AL351" s="40">
        <f>INDEX(AL$175:AL$178,$D351)*$E351*INDEX(AL$179:AL$195,$F351)</f>
        <v/>
      </c>
      <c r="AM351" s="40">
        <f>INDEX(AM$175:AM$178,$D351)*$E351*INDEX(AM$179:AM$195,$F351)</f>
        <v/>
      </c>
      <c r="AN351" s="40">
        <f>INDEX(AN$175:AN$178,$D351)*$E351*INDEX(AN$179:AN$195,$F351)</f>
        <v/>
      </c>
      <c r="AO351" s="40">
        <f>INDEX(AO$175:AO$178,$D351)*$E351*INDEX(AO$179:AO$195,$F351)</f>
        <v/>
      </c>
      <c r="AP351" s="40">
        <f>INDEX(AP$175:AP$178,$D351)*$E351*INDEX(AP$179:AP$195,$F351)</f>
        <v/>
      </c>
      <c r="AQ351" s="40">
        <f>INDEX(AQ$175:AQ$178,$D351)*$E351*INDEX(AQ$179:AQ$195,$F351)</f>
        <v/>
      </c>
      <c r="AR351" s="40">
        <f>INDEX(AR$175:AR$178,$D351)*$E351*INDEX(AR$179:AR$195,$F351)</f>
        <v/>
      </c>
      <c r="AS351" s="40">
        <f>INDEX(AS$175:AS$178,$D351)*$E351*INDEX(AS$179:AS$195,$F351)</f>
        <v/>
      </c>
      <c r="AT351" s="40">
        <f>INDEX(AT$175:AT$178,$D351)*$E351*INDEX(AT$179:AT$195,$F351)</f>
        <v/>
      </c>
      <c r="AU351" s="40">
        <f>INDEX(AU$175:AU$178,$D351)*$E351*INDEX(AU$179:AU$195,$F351)</f>
        <v/>
      </c>
      <c r="AV351" s="40">
        <f>INDEX(AV$175:AV$178,$D351)*$E351*INDEX(AV$179:AV$195,$F351)</f>
        <v/>
      </c>
      <c r="AW351" s="40">
        <f>INDEX(AW$175:AW$178,$D351)*$E351*INDEX(AW$179:AW$195,$F351)</f>
        <v/>
      </c>
      <c r="AX351" s="42">
        <f>SHADOWEFF(INDEX(AX$175:AX$178,$D351),$E351,INDEX(AX$179:AX$195,$F351))</f>
        <v/>
      </c>
    </row>
    <row r="352" hidden="1" outlineLevel="2">
      <c r="A352" s="5" t="inlineStr">
        <is>
          <t>shp</t>
        </is>
      </c>
      <c r="B352" s="5" t="inlineStr">
        <is>
          <t>die</t>
        </is>
      </c>
      <c r="C352" s="5" t="inlineStr">
        <is>
          <t>rod</t>
        </is>
      </c>
      <c r="D352" s="40">
        <f>INDEX(Inputs!$M$5:$M$132,MATCH($B352&amp;"|"&amp;$C352,Inputs!$A$5:$A$132,0))</f>
        <v/>
      </c>
      <c r="E352" s="40">
        <f>INDEX(Inputs!$T$5:$T$132,MATCH($B352&amp;"|"&amp;$C352,Inputs!$A$5:$A$132,0))</f>
        <v/>
      </c>
      <c r="F352" s="40">
        <f>INDEX(Inputs!$K$5:$K$132,MATCH($B352&amp;"|"&amp;$C352,Inputs!$A$5:$A$132,0))</f>
        <v/>
      </c>
      <c r="G352" s="39" t="n"/>
      <c r="H352" s="5">
        <f>INDEX(Variables!$B$5:$B$105,MATCH($A352,Variables!$A$5:$A$105,0))&amp;IF($C352="",""," | "&amp;INDEX(Mapping!$B$5:$B$26,MATCH($C352,Mapping!$A$5:$A$26,0))&amp;" | "&amp;INDEX(Mapping!$B$30:$B$41,MATCH($B352,Mapping!$A$30:$A$41,0)))</f>
        <v/>
      </c>
      <c r="I352" s="5">
        <f>INDEX(Variables!$C$5:$C$105,MATCH($A352,Variables!$A$5:$A$105,0))</f>
        <v/>
      </c>
      <c r="J352" s="5">
        <f>INDEX(Variables!$E$5:$E$105,MATCH($A352,Variables!$A$5:$A$105,0))</f>
        <v/>
      </c>
      <c r="K352" s="25">
        <f>LOWER(Settings!$C$4)&amp;".mit."&amp;$A352&amp;IF($C352="","","."&amp;$C352&amp;"."&amp;$B352)&amp;IF(INDEX(Variables!$D$5:$D$105,MATCH($A352,Variables!$A$5:$A$105,0))="","","."&amp;INDEX(Variables!$D$5:$D$105,MATCH($A352,Variables!$A$5:$A$105,0)))&amp;"."&amp;K$5</f>
        <v/>
      </c>
      <c r="L352" s="41">
        <f>INDEX(L$175:L$178,$D352)*$E352*INDEX(L$179:L$195,$F352)</f>
        <v/>
      </c>
      <c r="M352" s="40">
        <f>INDEX(M$175:M$178,$D352)*$E352*INDEX(M$179:M$195,$F352)</f>
        <v/>
      </c>
      <c r="N352" s="40">
        <f>INDEX(N$175:N$178,$D352)*$E352*INDEX(N$179:N$195,$F352)</f>
        <v/>
      </c>
      <c r="O352" s="40">
        <f>INDEX(O$175:O$178,$D352)*$E352*INDEX(O$179:O$195,$F352)</f>
        <v/>
      </c>
      <c r="P352" s="40">
        <f>INDEX(P$175:P$178,$D352)*$E352*INDEX(P$179:P$195,$F352)</f>
        <v/>
      </c>
      <c r="Q352" s="40">
        <f>INDEX(Q$175:Q$178,$D352)*$E352*INDEX(Q$179:Q$195,$F352)</f>
        <v/>
      </c>
      <c r="R352" s="40">
        <f>INDEX(R$175:R$178,$D352)*$E352*INDEX(R$179:R$195,$F352)</f>
        <v/>
      </c>
      <c r="S352" s="40">
        <f>INDEX(S$175:S$178,$D352)*$E352*INDEX(S$179:S$195,$F352)</f>
        <v/>
      </c>
      <c r="T352" s="40">
        <f>INDEX(T$175:T$178,$D352)*$E352*INDEX(T$179:T$195,$F352)</f>
        <v/>
      </c>
      <c r="U352" s="40">
        <f>INDEX(U$175:U$178,$D352)*$E352*INDEX(U$179:U$195,$F352)</f>
        <v/>
      </c>
      <c r="V352" s="40">
        <f>INDEX(V$175:V$178,$D352)*$E352*INDEX(V$179:V$195,$F352)</f>
        <v/>
      </c>
      <c r="W352" s="40">
        <f>INDEX(W$175:W$178,$D352)*$E352*INDEX(W$179:W$195,$F352)</f>
        <v/>
      </c>
      <c r="X352" s="40">
        <f>INDEX(X$175:X$178,$D352)*$E352*INDEX(X$179:X$195,$F352)</f>
        <v/>
      </c>
      <c r="Y352" s="40">
        <f>INDEX(Y$175:Y$178,$D352)*$E352*INDEX(Y$179:Y$195,$F352)</f>
        <v/>
      </c>
      <c r="Z352" s="40">
        <f>INDEX(Z$175:Z$178,$D352)*$E352*INDEX(Z$179:Z$195,$F352)</f>
        <v/>
      </c>
      <c r="AA352" s="40">
        <f>INDEX(AA$175:AA$178,$D352)*$E352*INDEX(AA$179:AA$195,$F352)</f>
        <v/>
      </c>
      <c r="AB352" s="40">
        <f>INDEX(AB$175:AB$178,$D352)*$E352*INDEX(AB$179:AB$195,$F352)</f>
        <v/>
      </c>
      <c r="AC352" s="40">
        <f>INDEX(AC$175:AC$178,$D352)*$E352*INDEX(AC$179:AC$195,$F352)</f>
        <v/>
      </c>
      <c r="AD352" s="42">
        <f>SHADOWEFF(INDEX(AD$175:AD$178,$D352),$E352,INDEX(AD$179:AD$195,$F352))</f>
        <v/>
      </c>
      <c r="AE352" s="25">
        <f>LOWER(Settings!$C$4)&amp;".mit."&amp;$A352&amp;IF($C352="","","."&amp;$C352&amp;"."&amp;$B352)&amp;IF(INDEX(Variables!$D$5:$D$105,MATCH($A352,Variables!$A$5:$A$105,0))="","","."&amp;INDEX(Variables!$D$5:$D$105,MATCH($A352,Variables!$A$5:$A$105,0)))&amp;"."&amp;AE$5</f>
        <v/>
      </c>
      <c r="AF352" s="41">
        <f>INDEX(AF$175:AF$178,$D352)*$E352*INDEX(AF$179:AF$195,$F352)</f>
        <v/>
      </c>
      <c r="AG352" s="40">
        <f>INDEX(AG$175:AG$178,$D352)*$E352*INDEX(AG$179:AG$195,$F352)</f>
        <v/>
      </c>
      <c r="AH352" s="40">
        <f>INDEX(AH$175:AH$178,$D352)*$E352*INDEX(AH$179:AH$195,$F352)</f>
        <v/>
      </c>
      <c r="AI352" s="40">
        <f>INDEX(AI$175:AI$178,$D352)*$E352*INDEX(AI$179:AI$195,$F352)</f>
        <v/>
      </c>
      <c r="AJ352" s="40">
        <f>INDEX(AJ$175:AJ$178,$D352)*$E352*INDEX(AJ$179:AJ$195,$F352)</f>
        <v/>
      </c>
      <c r="AK352" s="40">
        <f>INDEX(AK$175:AK$178,$D352)*$E352*INDEX(AK$179:AK$195,$F352)</f>
        <v/>
      </c>
      <c r="AL352" s="40">
        <f>INDEX(AL$175:AL$178,$D352)*$E352*INDEX(AL$179:AL$195,$F352)</f>
        <v/>
      </c>
      <c r="AM352" s="40">
        <f>INDEX(AM$175:AM$178,$D352)*$E352*INDEX(AM$179:AM$195,$F352)</f>
        <v/>
      </c>
      <c r="AN352" s="40">
        <f>INDEX(AN$175:AN$178,$D352)*$E352*INDEX(AN$179:AN$195,$F352)</f>
        <v/>
      </c>
      <c r="AO352" s="40">
        <f>INDEX(AO$175:AO$178,$D352)*$E352*INDEX(AO$179:AO$195,$F352)</f>
        <v/>
      </c>
      <c r="AP352" s="40">
        <f>INDEX(AP$175:AP$178,$D352)*$E352*INDEX(AP$179:AP$195,$F352)</f>
        <v/>
      </c>
      <c r="AQ352" s="40">
        <f>INDEX(AQ$175:AQ$178,$D352)*$E352*INDEX(AQ$179:AQ$195,$F352)</f>
        <v/>
      </c>
      <c r="AR352" s="40">
        <f>INDEX(AR$175:AR$178,$D352)*$E352*INDEX(AR$179:AR$195,$F352)</f>
        <v/>
      </c>
      <c r="AS352" s="40">
        <f>INDEX(AS$175:AS$178,$D352)*$E352*INDEX(AS$179:AS$195,$F352)</f>
        <v/>
      </c>
      <c r="AT352" s="40">
        <f>INDEX(AT$175:AT$178,$D352)*$E352*INDEX(AT$179:AT$195,$F352)</f>
        <v/>
      </c>
      <c r="AU352" s="40">
        <f>INDEX(AU$175:AU$178,$D352)*$E352*INDEX(AU$179:AU$195,$F352)</f>
        <v/>
      </c>
      <c r="AV352" s="40">
        <f>INDEX(AV$175:AV$178,$D352)*$E352*INDEX(AV$179:AV$195,$F352)</f>
        <v/>
      </c>
      <c r="AW352" s="40">
        <f>INDEX(AW$175:AW$178,$D352)*$E352*INDEX(AW$179:AW$195,$F352)</f>
        <v/>
      </c>
      <c r="AX352" s="42">
        <f>SHADOWEFF(INDEX(AX$175:AX$178,$D352),$E352,INDEX(AX$179:AX$195,$F352))</f>
        <v/>
      </c>
    </row>
    <row r="353" hidden="1" outlineLevel="2">
      <c r="A353" s="5" t="inlineStr">
        <is>
          <t>shp</t>
        </is>
      </c>
      <c r="B353" s="5" t="inlineStr">
        <is>
          <t>lpg</t>
        </is>
      </c>
      <c r="C353" s="5" t="inlineStr">
        <is>
          <t>rod</t>
        </is>
      </c>
      <c r="D353" s="40">
        <f>INDEX(Inputs!$M$5:$M$132,MATCH($B353&amp;"|"&amp;$C353,Inputs!$A$5:$A$132,0))</f>
        <v/>
      </c>
      <c r="E353" s="40">
        <f>INDEX(Inputs!$T$5:$T$132,MATCH($B353&amp;"|"&amp;$C353,Inputs!$A$5:$A$132,0))</f>
        <v/>
      </c>
      <c r="F353" s="40">
        <f>INDEX(Inputs!$K$5:$K$132,MATCH($B353&amp;"|"&amp;$C353,Inputs!$A$5:$A$132,0))</f>
        <v/>
      </c>
      <c r="G353" s="39" t="n"/>
      <c r="H353" s="5">
        <f>INDEX(Variables!$B$5:$B$105,MATCH($A353,Variables!$A$5:$A$105,0))&amp;IF($C353="",""," | "&amp;INDEX(Mapping!$B$5:$B$26,MATCH($C353,Mapping!$A$5:$A$26,0))&amp;" | "&amp;INDEX(Mapping!$B$30:$B$41,MATCH($B353,Mapping!$A$30:$A$41,0)))</f>
        <v/>
      </c>
      <c r="I353" s="5">
        <f>INDEX(Variables!$C$5:$C$105,MATCH($A353,Variables!$A$5:$A$105,0))</f>
        <v/>
      </c>
      <c r="J353" s="5">
        <f>INDEX(Variables!$E$5:$E$105,MATCH($A353,Variables!$A$5:$A$105,0))</f>
        <v/>
      </c>
      <c r="K353" s="25">
        <f>LOWER(Settings!$C$4)&amp;".mit."&amp;$A353&amp;IF($C353="","","."&amp;$C353&amp;"."&amp;$B353)&amp;IF(INDEX(Variables!$D$5:$D$105,MATCH($A353,Variables!$A$5:$A$105,0))="","","."&amp;INDEX(Variables!$D$5:$D$105,MATCH($A353,Variables!$A$5:$A$105,0)))&amp;"."&amp;K$5</f>
        <v/>
      </c>
      <c r="L353" s="41">
        <f>INDEX(L$175:L$178,$D353)*$E353*INDEX(L$179:L$195,$F353)</f>
        <v/>
      </c>
      <c r="M353" s="40">
        <f>INDEX(M$175:M$178,$D353)*$E353*INDEX(M$179:M$195,$F353)</f>
        <v/>
      </c>
      <c r="N353" s="40">
        <f>INDEX(N$175:N$178,$D353)*$E353*INDEX(N$179:N$195,$F353)</f>
        <v/>
      </c>
      <c r="O353" s="40">
        <f>INDEX(O$175:O$178,$D353)*$E353*INDEX(O$179:O$195,$F353)</f>
        <v/>
      </c>
      <c r="P353" s="40">
        <f>INDEX(P$175:P$178,$D353)*$E353*INDEX(P$179:P$195,$F353)</f>
        <v/>
      </c>
      <c r="Q353" s="40">
        <f>INDEX(Q$175:Q$178,$D353)*$E353*INDEX(Q$179:Q$195,$F353)</f>
        <v/>
      </c>
      <c r="R353" s="40">
        <f>INDEX(R$175:R$178,$D353)*$E353*INDEX(R$179:R$195,$F353)</f>
        <v/>
      </c>
      <c r="S353" s="40">
        <f>INDEX(S$175:S$178,$D353)*$E353*INDEX(S$179:S$195,$F353)</f>
        <v/>
      </c>
      <c r="T353" s="40">
        <f>INDEX(T$175:T$178,$D353)*$E353*INDEX(T$179:T$195,$F353)</f>
        <v/>
      </c>
      <c r="U353" s="40">
        <f>INDEX(U$175:U$178,$D353)*$E353*INDEX(U$179:U$195,$F353)</f>
        <v/>
      </c>
      <c r="V353" s="40">
        <f>INDEX(V$175:V$178,$D353)*$E353*INDEX(V$179:V$195,$F353)</f>
        <v/>
      </c>
      <c r="W353" s="40">
        <f>INDEX(W$175:W$178,$D353)*$E353*INDEX(W$179:W$195,$F353)</f>
        <v/>
      </c>
      <c r="X353" s="40">
        <f>INDEX(X$175:X$178,$D353)*$E353*INDEX(X$179:X$195,$F353)</f>
        <v/>
      </c>
      <c r="Y353" s="40">
        <f>INDEX(Y$175:Y$178,$D353)*$E353*INDEX(Y$179:Y$195,$F353)</f>
        <v/>
      </c>
      <c r="Z353" s="40">
        <f>INDEX(Z$175:Z$178,$D353)*$E353*INDEX(Z$179:Z$195,$F353)</f>
        <v/>
      </c>
      <c r="AA353" s="40">
        <f>INDEX(AA$175:AA$178,$D353)*$E353*INDEX(AA$179:AA$195,$F353)</f>
        <v/>
      </c>
      <c r="AB353" s="40">
        <f>INDEX(AB$175:AB$178,$D353)*$E353*INDEX(AB$179:AB$195,$F353)</f>
        <v/>
      </c>
      <c r="AC353" s="40">
        <f>INDEX(AC$175:AC$178,$D353)*$E353*INDEX(AC$179:AC$195,$F353)</f>
        <v/>
      </c>
      <c r="AD353" s="42">
        <f>SHADOWEFF(INDEX(AD$175:AD$178,$D353),$E353,INDEX(AD$179:AD$195,$F353))</f>
        <v/>
      </c>
      <c r="AE353" s="25">
        <f>LOWER(Settings!$C$4)&amp;".mit."&amp;$A353&amp;IF($C353="","","."&amp;$C353&amp;"."&amp;$B353)&amp;IF(INDEX(Variables!$D$5:$D$105,MATCH($A353,Variables!$A$5:$A$105,0))="","","."&amp;INDEX(Variables!$D$5:$D$105,MATCH($A353,Variables!$A$5:$A$105,0)))&amp;"."&amp;AE$5</f>
        <v/>
      </c>
      <c r="AF353" s="41">
        <f>INDEX(AF$175:AF$178,$D353)*$E353*INDEX(AF$179:AF$195,$F353)</f>
        <v/>
      </c>
      <c r="AG353" s="40">
        <f>INDEX(AG$175:AG$178,$D353)*$E353*INDEX(AG$179:AG$195,$F353)</f>
        <v/>
      </c>
      <c r="AH353" s="40">
        <f>INDEX(AH$175:AH$178,$D353)*$E353*INDEX(AH$179:AH$195,$F353)</f>
        <v/>
      </c>
      <c r="AI353" s="40">
        <f>INDEX(AI$175:AI$178,$D353)*$E353*INDEX(AI$179:AI$195,$F353)</f>
        <v/>
      </c>
      <c r="AJ353" s="40">
        <f>INDEX(AJ$175:AJ$178,$D353)*$E353*INDEX(AJ$179:AJ$195,$F353)</f>
        <v/>
      </c>
      <c r="AK353" s="40">
        <f>INDEX(AK$175:AK$178,$D353)*$E353*INDEX(AK$179:AK$195,$F353)</f>
        <v/>
      </c>
      <c r="AL353" s="40">
        <f>INDEX(AL$175:AL$178,$D353)*$E353*INDEX(AL$179:AL$195,$F353)</f>
        <v/>
      </c>
      <c r="AM353" s="40">
        <f>INDEX(AM$175:AM$178,$D353)*$E353*INDEX(AM$179:AM$195,$F353)</f>
        <v/>
      </c>
      <c r="AN353" s="40">
        <f>INDEX(AN$175:AN$178,$D353)*$E353*INDEX(AN$179:AN$195,$F353)</f>
        <v/>
      </c>
      <c r="AO353" s="40">
        <f>INDEX(AO$175:AO$178,$D353)*$E353*INDEX(AO$179:AO$195,$F353)</f>
        <v/>
      </c>
      <c r="AP353" s="40">
        <f>INDEX(AP$175:AP$178,$D353)*$E353*INDEX(AP$179:AP$195,$F353)</f>
        <v/>
      </c>
      <c r="AQ353" s="40">
        <f>INDEX(AQ$175:AQ$178,$D353)*$E353*INDEX(AQ$179:AQ$195,$F353)</f>
        <v/>
      </c>
      <c r="AR353" s="40">
        <f>INDEX(AR$175:AR$178,$D353)*$E353*INDEX(AR$179:AR$195,$F353)</f>
        <v/>
      </c>
      <c r="AS353" s="40">
        <f>INDEX(AS$175:AS$178,$D353)*$E353*INDEX(AS$179:AS$195,$F353)</f>
        <v/>
      </c>
      <c r="AT353" s="40">
        <f>INDEX(AT$175:AT$178,$D353)*$E353*INDEX(AT$179:AT$195,$F353)</f>
        <v/>
      </c>
      <c r="AU353" s="40">
        <f>INDEX(AU$175:AU$178,$D353)*$E353*INDEX(AU$179:AU$195,$F353)</f>
        <v/>
      </c>
      <c r="AV353" s="40">
        <f>INDEX(AV$175:AV$178,$D353)*$E353*INDEX(AV$179:AV$195,$F353)</f>
        <v/>
      </c>
      <c r="AW353" s="40">
        <f>INDEX(AW$175:AW$178,$D353)*$E353*INDEX(AW$179:AW$195,$F353)</f>
        <v/>
      </c>
      <c r="AX353" s="42">
        <f>SHADOWEFF(INDEX(AX$175:AX$178,$D353),$E353,INDEX(AX$179:AX$195,$F353))</f>
        <v/>
      </c>
    </row>
    <row r="354" hidden="1" outlineLevel="2">
      <c r="A354" s="5" t="inlineStr">
        <is>
          <t>shp</t>
        </is>
      </c>
      <c r="B354" s="5" t="inlineStr">
        <is>
          <t>ker</t>
        </is>
      </c>
      <c r="C354" s="5" t="inlineStr">
        <is>
          <t>rod</t>
        </is>
      </c>
      <c r="D354" s="40">
        <f>INDEX(Inputs!$M$5:$M$132,MATCH($B354&amp;"|"&amp;$C354,Inputs!$A$5:$A$132,0))</f>
        <v/>
      </c>
      <c r="E354" s="40">
        <f>INDEX(Inputs!$T$5:$T$132,MATCH($B354&amp;"|"&amp;$C354,Inputs!$A$5:$A$132,0))</f>
        <v/>
      </c>
      <c r="F354" s="40">
        <f>INDEX(Inputs!$K$5:$K$132,MATCH($B354&amp;"|"&amp;$C354,Inputs!$A$5:$A$132,0))</f>
        <v/>
      </c>
      <c r="G354" s="39" t="n"/>
      <c r="H354" s="5">
        <f>INDEX(Variables!$B$5:$B$105,MATCH($A354,Variables!$A$5:$A$105,0))&amp;IF($C354="",""," | "&amp;INDEX(Mapping!$B$5:$B$26,MATCH($C354,Mapping!$A$5:$A$26,0))&amp;" | "&amp;INDEX(Mapping!$B$30:$B$41,MATCH($B354,Mapping!$A$30:$A$41,0)))</f>
        <v/>
      </c>
      <c r="I354" s="5">
        <f>INDEX(Variables!$C$5:$C$105,MATCH($A354,Variables!$A$5:$A$105,0))</f>
        <v/>
      </c>
      <c r="J354" s="5">
        <f>INDEX(Variables!$E$5:$E$105,MATCH($A354,Variables!$A$5:$A$105,0))</f>
        <v/>
      </c>
      <c r="K354" s="25">
        <f>LOWER(Settings!$C$4)&amp;".mit."&amp;$A354&amp;IF($C354="","","."&amp;$C354&amp;"."&amp;$B354)&amp;IF(INDEX(Variables!$D$5:$D$105,MATCH($A354,Variables!$A$5:$A$105,0))="","","."&amp;INDEX(Variables!$D$5:$D$105,MATCH($A354,Variables!$A$5:$A$105,0)))&amp;"."&amp;K$5</f>
        <v/>
      </c>
      <c r="L354" s="41">
        <f>INDEX(L$175:L$178,$D354)*$E354*INDEX(L$179:L$195,$F354)</f>
        <v/>
      </c>
      <c r="M354" s="40">
        <f>INDEX(M$175:M$178,$D354)*$E354*INDEX(M$179:M$195,$F354)</f>
        <v/>
      </c>
      <c r="N354" s="40">
        <f>INDEX(N$175:N$178,$D354)*$E354*INDEX(N$179:N$195,$F354)</f>
        <v/>
      </c>
      <c r="O354" s="40">
        <f>INDEX(O$175:O$178,$D354)*$E354*INDEX(O$179:O$195,$F354)</f>
        <v/>
      </c>
      <c r="P354" s="40">
        <f>INDEX(P$175:P$178,$D354)*$E354*INDEX(P$179:P$195,$F354)</f>
        <v/>
      </c>
      <c r="Q354" s="40">
        <f>INDEX(Q$175:Q$178,$D354)*$E354*INDEX(Q$179:Q$195,$F354)</f>
        <v/>
      </c>
      <c r="R354" s="40">
        <f>INDEX(R$175:R$178,$D354)*$E354*INDEX(R$179:R$195,$F354)</f>
        <v/>
      </c>
      <c r="S354" s="40">
        <f>INDEX(S$175:S$178,$D354)*$E354*INDEX(S$179:S$195,$F354)</f>
        <v/>
      </c>
      <c r="T354" s="40">
        <f>INDEX(T$175:T$178,$D354)*$E354*INDEX(T$179:T$195,$F354)</f>
        <v/>
      </c>
      <c r="U354" s="40">
        <f>INDEX(U$175:U$178,$D354)*$E354*INDEX(U$179:U$195,$F354)</f>
        <v/>
      </c>
      <c r="V354" s="40">
        <f>INDEX(V$175:V$178,$D354)*$E354*INDEX(V$179:V$195,$F354)</f>
        <v/>
      </c>
      <c r="W354" s="40">
        <f>INDEX(W$175:W$178,$D354)*$E354*INDEX(W$179:W$195,$F354)</f>
        <v/>
      </c>
      <c r="X354" s="40">
        <f>INDEX(X$175:X$178,$D354)*$E354*INDEX(X$179:X$195,$F354)</f>
        <v/>
      </c>
      <c r="Y354" s="40">
        <f>INDEX(Y$175:Y$178,$D354)*$E354*INDEX(Y$179:Y$195,$F354)</f>
        <v/>
      </c>
      <c r="Z354" s="40">
        <f>INDEX(Z$175:Z$178,$D354)*$E354*INDEX(Z$179:Z$195,$F354)</f>
        <v/>
      </c>
      <c r="AA354" s="40">
        <f>INDEX(AA$175:AA$178,$D354)*$E354*INDEX(AA$179:AA$195,$F354)</f>
        <v/>
      </c>
      <c r="AB354" s="40">
        <f>INDEX(AB$175:AB$178,$D354)*$E354*INDEX(AB$179:AB$195,$F354)</f>
        <v/>
      </c>
      <c r="AC354" s="40">
        <f>INDEX(AC$175:AC$178,$D354)*$E354*INDEX(AC$179:AC$195,$F354)</f>
        <v/>
      </c>
      <c r="AD354" s="42">
        <f>SHADOWEFF(INDEX(AD$175:AD$178,$D354),$E354,INDEX(AD$179:AD$195,$F354))</f>
        <v/>
      </c>
      <c r="AE354" s="25">
        <f>LOWER(Settings!$C$4)&amp;".mit."&amp;$A354&amp;IF($C354="","","."&amp;$C354&amp;"."&amp;$B354)&amp;IF(INDEX(Variables!$D$5:$D$105,MATCH($A354,Variables!$A$5:$A$105,0))="","","."&amp;INDEX(Variables!$D$5:$D$105,MATCH($A354,Variables!$A$5:$A$105,0)))&amp;"."&amp;AE$5</f>
        <v/>
      </c>
      <c r="AF354" s="41">
        <f>INDEX(AF$175:AF$178,$D354)*$E354*INDEX(AF$179:AF$195,$F354)</f>
        <v/>
      </c>
      <c r="AG354" s="40">
        <f>INDEX(AG$175:AG$178,$D354)*$E354*INDEX(AG$179:AG$195,$F354)</f>
        <v/>
      </c>
      <c r="AH354" s="40">
        <f>INDEX(AH$175:AH$178,$D354)*$E354*INDEX(AH$179:AH$195,$F354)</f>
        <v/>
      </c>
      <c r="AI354" s="40">
        <f>INDEX(AI$175:AI$178,$D354)*$E354*INDEX(AI$179:AI$195,$F354)</f>
        <v/>
      </c>
      <c r="AJ354" s="40">
        <f>INDEX(AJ$175:AJ$178,$D354)*$E354*INDEX(AJ$179:AJ$195,$F354)</f>
        <v/>
      </c>
      <c r="AK354" s="40">
        <f>INDEX(AK$175:AK$178,$D354)*$E354*INDEX(AK$179:AK$195,$F354)</f>
        <v/>
      </c>
      <c r="AL354" s="40">
        <f>INDEX(AL$175:AL$178,$D354)*$E354*INDEX(AL$179:AL$195,$F354)</f>
        <v/>
      </c>
      <c r="AM354" s="40">
        <f>INDEX(AM$175:AM$178,$D354)*$E354*INDEX(AM$179:AM$195,$F354)</f>
        <v/>
      </c>
      <c r="AN354" s="40">
        <f>INDEX(AN$175:AN$178,$D354)*$E354*INDEX(AN$179:AN$195,$F354)</f>
        <v/>
      </c>
      <c r="AO354" s="40">
        <f>INDEX(AO$175:AO$178,$D354)*$E354*INDEX(AO$179:AO$195,$F354)</f>
        <v/>
      </c>
      <c r="AP354" s="40">
        <f>INDEX(AP$175:AP$178,$D354)*$E354*INDEX(AP$179:AP$195,$F354)</f>
        <v/>
      </c>
      <c r="AQ354" s="40">
        <f>INDEX(AQ$175:AQ$178,$D354)*$E354*INDEX(AQ$179:AQ$195,$F354)</f>
        <v/>
      </c>
      <c r="AR354" s="40">
        <f>INDEX(AR$175:AR$178,$D354)*$E354*INDEX(AR$179:AR$195,$F354)</f>
        <v/>
      </c>
      <c r="AS354" s="40">
        <f>INDEX(AS$175:AS$178,$D354)*$E354*INDEX(AS$179:AS$195,$F354)</f>
        <v/>
      </c>
      <c r="AT354" s="40">
        <f>INDEX(AT$175:AT$178,$D354)*$E354*INDEX(AT$179:AT$195,$F354)</f>
        <v/>
      </c>
      <c r="AU354" s="40">
        <f>INDEX(AU$175:AU$178,$D354)*$E354*INDEX(AU$179:AU$195,$F354)</f>
        <v/>
      </c>
      <c r="AV354" s="40">
        <f>INDEX(AV$175:AV$178,$D354)*$E354*INDEX(AV$179:AV$195,$F354)</f>
        <v/>
      </c>
      <c r="AW354" s="40">
        <f>INDEX(AW$175:AW$178,$D354)*$E354*INDEX(AW$179:AW$195,$F354)</f>
        <v/>
      </c>
      <c r="AX354" s="42">
        <f>SHADOWEFF(INDEX(AX$175:AX$178,$D354),$E354,INDEX(AX$179:AX$195,$F354))</f>
        <v/>
      </c>
    </row>
    <row r="355" hidden="1" outlineLevel="2">
      <c r="A355" s="5" t="inlineStr">
        <is>
          <t>shp</t>
        </is>
      </c>
      <c r="B355" s="5" t="inlineStr">
        <is>
          <t>oop</t>
        </is>
      </c>
      <c r="C355" s="5" t="inlineStr">
        <is>
          <t>rod</t>
        </is>
      </c>
      <c r="D355" s="40">
        <f>INDEX(Inputs!$M$5:$M$132,MATCH($B355&amp;"|"&amp;$C355,Inputs!$A$5:$A$132,0))</f>
        <v/>
      </c>
      <c r="E355" s="40">
        <f>INDEX(Inputs!$T$5:$T$132,MATCH($B355&amp;"|"&amp;$C355,Inputs!$A$5:$A$132,0))</f>
        <v/>
      </c>
      <c r="F355" s="40">
        <f>INDEX(Inputs!$K$5:$K$132,MATCH($B355&amp;"|"&amp;$C355,Inputs!$A$5:$A$132,0))</f>
        <v/>
      </c>
      <c r="G355" s="39" t="n"/>
      <c r="H355" s="5">
        <f>INDEX(Variables!$B$5:$B$105,MATCH($A355,Variables!$A$5:$A$105,0))&amp;IF($C355="",""," | "&amp;INDEX(Mapping!$B$5:$B$26,MATCH($C355,Mapping!$A$5:$A$26,0))&amp;" | "&amp;INDEX(Mapping!$B$30:$B$41,MATCH($B355,Mapping!$A$30:$A$41,0)))</f>
        <v/>
      </c>
      <c r="I355" s="5">
        <f>INDEX(Variables!$C$5:$C$105,MATCH($A355,Variables!$A$5:$A$105,0))</f>
        <v/>
      </c>
      <c r="J355" s="5">
        <f>INDEX(Variables!$E$5:$E$105,MATCH($A355,Variables!$A$5:$A$105,0))</f>
        <v/>
      </c>
      <c r="K355" s="25">
        <f>LOWER(Settings!$C$4)&amp;".mit."&amp;$A355&amp;IF($C355="","","."&amp;$C355&amp;"."&amp;$B355)&amp;IF(INDEX(Variables!$D$5:$D$105,MATCH($A355,Variables!$A$5:$A$105,0))="","","."&amp;INDEX(Variables!$D$5:$D$105,MATCH($A355,Variables!$A$5:$A$105,0)))&amp;"."&amp;K$5</f>
        <v/>
      </c>
      <c r="L355" s="41">
        <f>INDEX(L$175:L$178,$D355)*$E355*INDEX(L$179:L$195,$F355)</f>
        <v/>
      </c>
      <c r="M355" s="40">
        <f>INDEX(M$175:M$178,$D355)*$E355*INDEX(M$179:M$195,$F355)</f>
        <v/>
      </c>
      <c r="N355" s="40">
        <f>INDEX(N$175:N$178,$D355)*$E355*INDEX(N$179:N$195,$F355)</f>
        <v/>
      </c>
      <c r="O355" s="40">
        <f>INDEX(O$175:O$178,$D355)*$E355*INDEX(O$179:O$195,$F355)</f>
        <v/>
      </c>
      <c r="P355" s="40">
        <f>INDEX(P$175:P$178,$D355)*$E355*INDEX(P$179:P$195,$F355)</f>
        <v/>
      </c>
      <c r="Q355" s="40">
        <f>INDEX(Q$175:Q$178,$D355)*$E355*INDEX(Q$179:Q$195,$F355)</f>
        <v/>
      </c>
      <c r="R355" s="40">
        <f>INDEX(R$175:R$178,$D355)*$E355*INDEX(R$179:R$195,$F355)</f>
        <v/>
      </c>
      <c r="S355" s="40">
        <f>INDEX(S$175:S$178,$D355)*$E355*INDEX(S$179:S$195,$F355)</f>
        <v/>
      </c>
      <c r="T355" s="40">
        <f>INDEX(T$175:T$178,$D355)*$E355*INDEX(T$179:T$195,$F355)</f>
        <v/>
      </c>
      <c r="U355" s="40">
        <f>INDEX(U$175:U$178,$D355)*$E355*INDEX(U$179:U$195,$F355)</f>
        <v/>
      </c>
      <c r="V355" s="40">
        <f>INDEX(V$175:V$178,$D355)*$E355*INDEX(V$179:V$195,$F355)</f>
        <v/>
      </c>
      <c r="W355" s="40">
        <f>INDEX(W$175:W$178,$D355)*$E355*INDEX(W$179:W$195,$F355)</f>
        <v/>
      </c>
      <c r="X355" s="40">
        <f>INDEX(X$175:X$178,$D355)*$E355*INDEX(X$179:X$195,$F355)</f>
        <v/>
      </c>
      <c r="Y355" s="40">
        <f>INDEX(Y$175:Y$178,$D355)*$E355*INDEX(Y$179:Y$195,$F355)</f>
        <v/>
      </c>
      <c r="Z355" s="40">
        <f>INDEX(Z$175:Z$178,$D355)*$E355*INDEX(Z$179:Z$195,$F355)</f>
        <v/>
      </c>
      <c r="AA355" s="40">
        <f>INDEX(AA$175:AA$178,$D355)*$E355*INDEX(AA$179:AA$195,$F355)</f>
        <v/>
      </c>
      <c r="AB355" s="40">
        <f>INDEX(AB$175:AB$178,$D355)*$E355*INDEX(AB$179:AB$195,$F355)</f>
        <v/>
      </c>
      <c r="AC355" s="40">
        <f>INDEX(AC$175:AC$178,$D355)*$E355*INDEX(AC$179:AC$195,$F355)</f>
        <v/>
      </c>
      <c r="AD355" s="42">
        <f>SHADOWEFF(INDEX(AD$175:AD$178,$D355),$E355,INDEX(AD$179:AD$195,$F355))</f>
        <v/>
      </c>
      <c r="AE355" s="25">
        <f>LOWER(Settings!$C$4)&amp;".mit."&amp;$A355&amp;IF($C355="","","."&amp;$C355&amp;"."&amp;$B355)&amp;IF(INDEX(Variables!$D$5:$D$105,MATCH($A355,Variables!$A$5:$A$105,0))="","","."&amp;INDEX(Variables!$D$5:$D$105,MATCH($A355,Variables!$A$5:$A$105,0)))&amp;"."&amp;AE$5</f>
        <v/>
      </c>
      <c r="AF355" s="41">
        <f>INDEX(AF$175:AF$178,$D355)*$E355*INDEX(AF$179:AF$195,$F355)</f>
        <v/>
      </c>
      <c r="AG355" s="40">
        <f>INDEX(AG$175:AG$178,$D355)*$E355*INDEX(AG$179:AG$195,$F355)</f>
        <v/>
      </c>
      <c r="AH355" s="40">
        <f>INDEX(AH$175:AH$178,$D355)*$E355*INDEX(AH$179:AH$195,$F355)</f>
        <v/>
      </c>
      <c r="AI355" s="40">
        <f>INDEX(AI$175:AI$178,$D355)*$E355*INDEX(AI$179:AI$195,$F355)</f>
        <v/>
      </c>
      <c r="AJ355" s="40">
        <f>INDEX(AJ$175:AJ$178,$D355)*$E355*INDEX(AJ$179:AJ$195,$F355)</f>
        <v/>
      </c>
      <c r="AK355" s="40">
        <f>INDEX(AK$175:AK$178,$D355)*$E355*INDEX(AK$179:AK$195,$F355)</f>
        <v/>
      </c>
      <c r="AL355" s="40">
        <f>INDEX(AL$175:AL$178,$D355)*$E355*INDEX(AL$179:AL$195,$F355)</f>
        <v/>
      </c>
      <c r="AM355" s="40">
        <f>INDEX(AM$175:AM$178,$D355)*$E355*INDEX(AM$179:AM$195,$F355)</f>
        <v/>
      </c>
      <c r="AN355" s="40">
        <f>INDEX(AN$175:AN$178,$D355)*$E355*INDEX(AN$179:AN$195,$F355)</f>
        <v/>
      </c>
      <c r="AO355" s="40">
        <f>INDEX(AO$175:AO$178,$D355)*$E355*INDEX(AO$179:AO$195,$F355)</f>
        <v/>
      </c>
      <c r="AP355" s="40">
        <f>INDEX(AP$175:AP$178,$D355)*$E355*INDEX(AP$179:AP$195,$F355)</f>
        <v/>
      </c>
      <c r="AQ355" s="40">
        <f>INDEX(AQ$175:AQ$178,$D355)*$E355*INDEX(AQ$179:AQ$195,$F355)</f>
        <v/>
      </c>
      <c r="AR355" s="40">
        <f>INDEX(AR$175:AR$178,$D355)*$E355*INDEX(AR$179:AR$195,$F355)</f>
        <v/>
      </c>
      <c r="AS355" s="40">
        <f>INDEX(AS$175:AS$178,$D355)*$E355*INDEX(AS$179:AS$195,$F355)</f>
        <v/>
      </c>
      <c r="AT355" s="40">
        <f>INDEX(AT$175:AT$178,$D355)*$E355*INDEX(AT$179:AT$195,$F355)</f>
        <v/>
      </c>
      <c r="AU355" s="40">
        <f>INDEX(AU$175:AU$178,$D355)*$E355*INDEX(AU$179:AU$195,$F355)</f>
        <v/>
      </c>
      <c r="AV355" s="40">
        <f>INDEX(AV$175:AV$178,$D355)*$E355*INDEX(AV$179:AV$195,$F355)</f>
        <v/>
      </c>
      <c r="AW355" s="40">
        <f>INDEX(AW$175:AW$178,$D355)*$E355*INDEX(AW$179:AW$195,$F355)</f>
        <v/>
      </c>
      <c r="AX355" s="42">
        <f>SHADOWEFF(INDEX(AX$175:AX$178,$D355),$E355,INDEX(AX$179:AX$195,$F355))</f>
        <v/>
      </c>
    </row>
    <row r="356" hidden="1" outlineLevel="2">
      <c r="A356" s="5" t="inlineStr">
        <is>
          <t>shp</t>
        </is>
      </c>
      <c r="B356" s="5" t="inlineStr">
        <is>
          <t>bio</t>
        </is>
      </c>
      <c r="C356" s="5" t="inlineStr">
        <is>
          <t>rod</t>
        </is>
      </c>
      <c r="D356" s="40">
        <f>INDEX(Inputs!$M$5:$M$132,MATCH($B356&amp;"|"&amp;$C356,Inputs!$A$5:$A$132,0))</f>
        <v/>
      </c>
      <c r="E356" s="40">
        <f>INDEX(Inputs!$T$5:$T$132,MATCH($B356&amp;"|"&amp;$C356,Inputs!$A$5:$A$132,0))</f>
        <v/>
      </c>
      <c r="F356" s="40">
        <f>INDEX(Inputs!$K$5:$K$132,MATCH($B356&amp;"|"&amp;$C356,Inputs!$A$5:$A$132,0))</f>
        <v/>
      </c>
      <c r="G356" s="39" t="n"/>
      <c r="H356" s="5">
        <f>INDEX(Variables!$B$5:$B$105,MATCH($A356,Variables!$A$5:$A$105,0))&amp;IF($C356="",""," | "&amp;INDEX(Mapping!$B$5:$B$26,MATCH($C356,Mapping!$A$5:$A$26,0))&amp;" | "&amp;INDEX(Mapping!$B$30:$B$41,MATCH($B356,Mapping!$A$30:$A$41,0)))</f>
        <v/>
      </c>
      <c r="I356" s="5">
        <f>INDEX(Variables!$C$5:$C$105,MATCH($A356,Variables!$A$5:$A$105,0))</f>
        <v/>
      </c>
      <c r="J356" s="5">
        <f>INDEX(Variables!$E$5:$E$105,MATCH($A356,Variables!$A$5:$A$105,0))</f>
        <v/>
      </c>
      <c r="K356" s="25">
        <f>LOWER(Settings!$C$4)&amp;".mit."&amp;$A356&amp;IF($C356="","","."&amp;$C356&amp;"."&amp;$B356)&amp;IF(INDEX(Variables!$D$5:$D$105,MATCH($A356,Variables!$A$5:$A$105,0))="","","."&amp;INDEX(Variables!$D$5:$D$105,MATCH($A356,Variables!$A$5:$A$105,0)))&amp;"."&amp;K$5</f>
        <v/>
      </c>
      <c r="L356" s="41">
        <f>INDEX(L$175:L$178,$D356)*$E356*INDEX(L$179:L$195,$F356)</f>
        <v/>
      </c>
      <c r="M356" s="40">
        <f>INDEX(M$175:M$178,$D356)*$E356*INDEX(M$179:M$195,$F356)</f>
        <v/>
      </c>
      <c r="N356" s="40">
        <f>INDEX(N$175:N$178,$D356)*$E356*INDEX(N$179:N$195,$F356)</f>
        <v/>
      </c>
      <c r="O356" s="40">
        <f>INDEX(O$175:O$178,$D356)*$E356*INDEX(O$179:O$195,$F356)</f>
        <v/>
      </c>
      <c r="P356" s="40">
        <f>INDEX(P$175:P$178,$D356)*$E356*INDEX(P$179:P$195,$F356)</f>
        <v/>
      </c>
      <c r="Q356" s="40">
        <f>INDEX(Q$175:Q$178,$D356)*$E356*INDEX(Q$179:Q$195,$F356)</f>
        <v/>
      </c>
      <c r="R356" s="40">
        <f>INDEX(R$175:R$178,$D356)*$E356*INDEX(R$179:R$195,$F356)</f>
        <v/>
      </c>
      <c r="S356" s="40">
        <f>INDEX(S$175:S$178,$D356)*$E356*INDEX(S$179:S$195,$F356)</f>
        <v/>
      </c>
      <c r="T356" s="40">
        <f>INDEX(T$175:T$178,$D356)*$E356*INDEX(T$179:T$195,$F356)</f>
        <v/>
      </c>
      <c r="U356" s="40">
        <f>INDEX(U$175:U$178,$D356)*$E356*INDEX(U$179:U$195,$F356)</f>
        <v/>
      </c>
      <c r="V356" s="40">
        <f>INDEX(V$175:V$178,$D356)*$E356*INDEX(V$179:V$195,$F356)</f>
        <v/>
      </c>
      <c r="W356" s="40">
        <f>INDEX(W$175:W$178,$D356)*$E356*INDEX(W$179:W$195,$F356)</f>
        <v/>
      </c>
      <c r="X356" s="40">
        <f>INDEX(X$175:X$178,$D356)*$E356*INDEX(X$179:X$195,$F356)</f>
        <v/>
      </c>
      <c r="Y356" s="40">
        <f>INDEX(Y$175:Y$178,$D356)*$E356*INDEX(Y$179:Y$195,$F356)</f>
        <v/>
      </c>
      <c r="Z356" s="40">
        <f>INDEX(Z$175:Z$178,$D356)*$E356*INDEX(Z$179:Z$195,$F356)</f>
        <v/>
      </c>
      <c r="AA356" s="40">
        <f>INDEX(AA$175:AA$178,$D356)*$E356*INDEX(AA$179:AA$195,$F356)</f>
        <v/>
      </c>
      <c r="AB356" s="40">
        <f>INDEX(AB$175:AB$178,$D356)*$E356*INDEX(AB$179:AB$195,$F356)</f>
        <v/>
      </c>
      <c r="AC356" s="40">
        <f>INDEX(AC$175:AC$178,$D356)*$E356*INDEX(AC$179:AC$195,$F356)</f>
        <v/>
      </c>
      <c r="AD356" s="42">
        <f>SHADOWEFF(INDEX(AD$175:AD$178,$D356),$E356,INDEX(AD$179:AD$195,$F356))</f>
        <v/>
      </c>
      <c r="AE356" s="25">
        <f>LOWER(Settings!$C$4)&amp;".mit."&amp;$A356&amp;IF($C356="","","."&amp;$C356&amp;"."&amp;$B356)&amp;IF(INDEX(Variables!$D$5:$D$105,MATCH($A356,Variables!$A$5:$A$105,0))="","","."&amp;INDEX(Variables!$D$5:$D$105,MATCH($A356,Variables!$A$5:$A$105,0)))&amp;"."&amp;AE$5</f>
        <v/>
      </c>
      <c r="AF356" s="41">
        <f>INDEX(AF$175:AF$178,$D356)*$E356*INDEX(AF$179:AF$195,$F356)</f>
        <v/>
      </c>
      <c r="AG356" s="40">
        <f>INDEX(AG$175:AG$178,$D356)*$E356*INDEX(AG$179:AG$195,$F356)</f>
        <v/>
      </c>
      <c r="AH356" s="40">
        <f>INDEX(AH$175:AH$178,$D356)*$E356*INDEX(AH$179:AH$195,$F356)</f>
        <v/>
      </c>
      <c r="AI356" s="40">
        <f>INDEX(AI$175:AI$178,$D356)*$E356*INDEX(AI$179:AI$195,$F356)</f>
        <v/>
      </c>
      <c r="AJ356" s="40">
        <f>INDEX(AJ$175:AJ$178,$D356)*$E356*INDEX(AJ$179:AJ$195,$F356)</f>
        <v/>
      </c>
      <c r="AK356" s="40">
        <f>INDEX(AK$175:AK$178,$D356)*$E356*INDEX(AK$179:AK$195,$F356)</f>
        <v/>
      </c>
      <c r="AL356" s="40">
        <f>INDEX(AL$175:AL$178,$D356)*$E356*INDEX(AL$179:AL$195,$F356)</f>
        <v/>
      </c>
      <c r="AM356" s="40">
        <f>INDEX(AM$175:AM$178,$D356)*$E356*INDEX(AM$179:AM$195,$F356)</f>
        <v/>
      </c>
      <c r="AN356" s="40">
        <f>INDEX(AN$175:AN$178,$D356)*$E356*INDEX(AN$179:AN$195,$F356)</f>
        <v/>
      </c>
      <c r="AO356" s="40">
        <f>INDEX(AO$175:AO$178,$D356)*$E356*INDEX(AO$179:AO$195,$F356)</f>
        <v/>
      </c>
      <c r="AP356" s="40">
        <f>INDEX(AP$175:AP$178,$D356)*$E356*INDEX(AP$179:AP$195,$F356)</f>
        <v/>
      </c>
      <c r="AQ356" s="40">
        <f>INDEX(AQ$175:AQ$178,$D356)*$E356*INDEX(AQ$179:AQ$195,$F356)</f>
        <v/>
      </c>
      <c r="AR356" s="40">
        <f>INDEX(AR$175:AR$178,$D356)*$E356*INDEX(AR$179:AR$195,$F356)</f>
        <v/>
      </c>
      <c r="AS356" s="40">
        <f>INDEX(AS$175:AS$178,$D356)*$E356*INDEX(AS$179:AS$195,$F356)</f>
        <v/>
      </c>
      <c r="AT356" s="40">
        <f>INDEX(AT$175:AT$178,$D356)*$E356*INDEX(AT$179:AT$195,$F356)</f>
        <v/>
      </c>
      <c r="AU356" s="40">
        <f>INDEX(AU$175:AU$178,$D356)*$E356*INDEX(AU$179:AU$195,$F356)</f>
        <v/>
      </c>
      <c r="AV356" s="40">
        <f>INDEX(AV$175:AV$178,$D356)*$E356*INDEX(AV$179:AV$195,$F356)</f>
        <v/>
      </c>
      <c r="AW356" s="40">
        <f>INDEX(AW$175:AW$178,$D356)*$E356*INDEX(AW$179:AW$195,$F356)</f>
        <v/>
      </c>
      <c r="AX356" s="42">
        <f>SHADOWEFF(INDEX(AX$175:AX$178,$D356),$E356,INDEX(AX$179:AX$195,$F356))</f>
        <v/>
      </c>
    </row>
    <row r="357" hidden="1" outlineLevel="2"/>
    <row r="358" hidden="1" outlineLevel="2">
      <c r="A358" s="5" t="inlineStr">
        <is>
          <t>ener</t>
        </is>
      </c>
      <c r="B358" s="5" t="inlineStr">
        <is>
          <t>coa</t>
        </is>
      </c>
      <c r="C358" s="5" t="inlineStr">
        <is>
          <t>rod</t>
        </is>
      </c>
      <c r="D358" s="40">
        <f>INDEX(Inputs!$N$5:$N$132,MATCH($B358&amp;"|"&amp;$C358,Inputs!$A$5:$A$132,0))</f>
        <v/>
      </c>
      <c r="E358" s="40">
        <f>INDEX(Inputs!$O$5:$O$132,MATCH($B358&amp;"|"&amp;$C358,Inputs!$A$5:$A$132,0))</f>
        <v/>
      </c>
      <c r="F358" s="40">
        <f>INDEX(Inputs!$P$5:$P$132,MATCH($B358&amp;"|"&amp;$C358,Inputs!$A$5:$A$132,0))</f>
        <v/>
      </c>
      <c r="G358" s="40">
        <f>INDEX(Inputs!$Q$5:$Q$132,MATCH($B358&amp;"|"&amp;$C358,Inputs!$A$5:$A$132,0))</f>
        <v/>
      </c>
      <c r="H358" s="5">
        <f>INDEX(Variables!$B$5:$B$105,MATCH($A358,Variables!$A$5:$A$105,0))&amp;IF($C358="",""," | "&amp;INDEX(Mapping!$B$5:$B$26,MATCH($C358,Mapping!$A$5:$A$26,0))&amp;" | "&amp;INDEX(Mapping!$B$30:$B$41,MATCH($B358,Mapping!$A$30:$A$41,0)))</f>
        <v/>
      </c>
      <c r="I358" s="5">
        <f>INDEX(Variables!$C$5:$C$105,MATCH($A358,Variables!$A$5:$A$105,0))</f>
        <v/>
      </c>
      <c r="J358" s="5">
        <f>INDEX(Variables!$E$5:$E$105,MATCH($A358,Variables!$A$5:$A$105,0))</f>
        <v/>
      </c>
      <c r="K358" s="25">
        <f>LOWER(Settings!$C$4)&amp;".mit."&amp;$A358&amp;IF($C358="","","."&amp;$C358&amp;"."&amp;$B358)&amp;IF(INDEX(Variables!$D$5:$D$105,MATCH($A358,Variables!$A$5:$A$105,0))="","","."&amp;INDEX(Variables!$D$5:$D$105,MATCH($A358,Variables!$A$5:$A$105,0)))&amp;"."&amp;K$5</f>
        <v/>
      </c>
      <c r="L358" s="46">
        <f>INDEX(Inputs!$U$5:$U$132,MATCH($B358&amp;"|"&amp;$C358,Inputs!$A$5:$A$132,0))</f>
        <v/>
      </c>
      <c r="M358" s="47">
        <f>L358*(1/(1+$G358))^(1+$E358)*(1+M$7)^$D358*(M340/L340)^$E358*((M340+M349)/(L340+L349))^($F358*(1+$E358))</f>
        <v/>
      </c>
      <c r="N358" s="47">
        <f>M358*(1/(1+$G358))^(1+$E358)*(1+N$7)^$D358*(N340/M340)^$E358*((N340+N349)/(M340+M349))^($F358*(1+$E358))</f>
        <v/>
      </c>
      <c r="O358" s="47">
        <f>N358*(1/(1+$G358))^(1+$E358)*(1+O$7)^$D358*(O340/N340)^$E358*((O340+O349)/(N340+N349))^($F358*(1+$E358))</f>
        <v/>
      </c>
      <c r="P358" s="47">
        <f>O358*(1/(1+$G358))^(1+$E358)*(1+P$7)^$D358*(P340/O340)^$E358*((P340+P349)/(O340+O349))^($F358*(1+$E358))</f>
        <v/>
      </c>
      <c r="Q358" s="47">
        <f>P358*(1/(1+$G358))^(1+$E358)*(1+Q$7)^$D358*(Q340/P340)^$E358*((Q340+Q349)/(P340+P349))^($F358*(1+$E358))</f>
        <v/>
      </c>
      <c r="R358" s="47">
        <f>Q358*(1/(1+$G358))^(1+$E358)*(1+R$7)^$D358*(R340/Q340)^$E358*((R340+R349)/(Q340+Q349))^($F358*(1+$E358))</f>
        <v/>
      </c>
      <c r="S358" s="47">
        <f>R358*(1/(1+$G358))^(1+$E358)*(1+S$7)^$D358*(S340/R340)^$E358*((S340+S349)/(R340+R349))^($F358*(1+$E358))</f>
        <v/>
      </c>
      <c r="T358" s="47">
        <f>S358*(1/(1+$G358))^(1+$E358)*(1+T$7)^$D358*(T340/S340)^$E358*((T340+T349)/(S340+S349))^($F358*(1+$E358))</f>
        <v/>
      </c>
      <c r="U358" s="47">
        <f>T358*(1/(1+$G358))^(1+$E358)*(1+U$7)^$D358*(U340/T340)^$E358*((U340+U349)/(T340+T349))^($F358*(1+$E358))</f>
        <v/>
      </c>
      <c r="V358" s="47">
        <f>U358*(1/(1+$G358))^(1+$E358)*(1+V$7)^$D358*(V340/U340)^$E358*((V340+V349)/(U340+U349))^($F358*(1+$E358))</f>
        <v/>
      </c>
      <c r="W358" s="47">
        <f>V358*(1/(1+$G358))^(1+$E358)*(1+W$7)^$D358*(W340/V340)^$E358*((W340+W349)/(V340+V349))^($F358*(1+$E358))</f>
        <v/>
      </c>
      <c r="X358" s="47">
        <f>W358*(1/(1+$G358))^(1+$E358)*(1+X$7)^$D358*(X340/W340)^$E358*((X340+X349)/(W340+W349))^($F358*(1+$E358))</f>
        <v/>
      </c>
      <c r="Y358" s="47">
        <f>X358*(1/(1+$G358))^(1+$E358)*(1+Y$7)^$D358*(Y340/X340)^$E358*((Y340+Y349)/(X340+X349))^($F358*(1+$E358))</f>
        <v/>
      </c>
      <c r="Z358" s="47">
        <f>Y358*(1/(1+$G358))^(1+$E358)*(1+Z$7)^$D358*(Z340/Y340)^$E358*((Z340+Z349)/(Y340+Y349))^($F358*(1+$E358))</f>
        <v/>
      </c>
      <c r="AA358" s="47">
        <f>Z358*(1/(1+$G358))^(1+$E358)*(1+AA$7)^$D358*(AA340/Z340)^$E358*((AA340+AA349)/(Z340+Z349))^($F358*(1+$E358))</f>
        <v/>
      </c>
      <c r="AB358" s="47">
        <f>AA358*(1/(1+$G358))^(1+$E358)*(1+AB$7)^$D358*(AB340/AA340)^$E358*((AB340+AB349)/(AA340+AA349))^($F358*(1+$E358))</f>
        <v/>
      </c>
      <c r="AC358" s="47">
        <f>AB358*(1/(1+$G358))^(1+$E358)*(1+AC$7)^$D358*(AC340/AB340)^$E358*((AC340+AC349)/(AB340+AB349))^($F358*(1+$E358))</f>
        <v/>
      </c>
      <c r="AD358" s="48">
        <f>FUELUSE(AC358,AD340,AC340,AD349,AC349,AD$7,$D358,$E358,$F358,$G358)</f>
        <v/>
      </c>
      <c r="AE358" s="25">
        <f>LOWER(Settings!$C$4)&amp;".mit."&amp;$A358&amp;IF($C358="","","."&amp;$C358&amp;"."&amp;$B358)&amp;IF(INDEX(Variables!$D$5:$D$105,MATCH($A358,Variables!$A$5:$A$105,0))="","","."&amp;INDEX(Variables!$D$5:$D$105,MATCH($A358,Variables!$A$5:$A$105,0)))&amp;"."&amp;AE$5</f>
        <v/>
      </c>
      <c r="AF358" s="46">
        <f>INDEX(Inputs!$U$5:$U$132,MATCH($B358&amp;"|"&amp;$C358,Inputs!$A$5:$A$132,0))</f>
        <v/>
      </c>
      <c r="AG358" s="47">
        <f>AF358*(1/(1+$G358))^(1+$E358)*(1+AG$7)^$D358*(AG340/AF340)^$E358*((AG340+AG349)/(AF340+AF349))^($F358*(1+$E358))</f>
        <v/>
      </c>
      <c r="AH358" s="47">
        <f>AG358*(1/(1+$G358))^(1+$E358)*(1+AH$7)^$D358*(AH340/AG340)^$E358*((AH340+AH349)/(AG340+AG349))^($F358*(1+$E358))</f>
        <v/>
      </c>
      <c r="AI358" s="47">
        <f>AH358*(1/(1+$G358))^(1+$E358)*(1+AI$7)^$D358*(AI340/AH340)^$E358*((AI340+AI349)/(AH340+AH349))^($F358*(1+$E358))</f>
        <v/>
      </c>
      <c r="AJ358" s="47">
        <f>AI358*(1/(1+$G358))^(1+$E358)*(1+AJ$7)^$D358*(AJ340/AI340)^$E358*((AJ340+AJ349)/(AI340+AI349))^($F358*(1+$E358))</f>
        <v/>
      </c>
      <c r="AK358" s="47">
        <f>AJ358*(1/(1+$G358))^(1+$E358)*(1+AK$7)^$D358*(AK340/AJ340)^$E358*((AK340+AK349)/(AJ340+AJ349))^($F358*(1+$E358))</f>
        <v/>
      </c>
      <c r="AL358" s="47">
        <f>AK358*(1/(1+$G358))^(1+$E358)*(1+AL$7)^$D358*(AL340/AK340)^$E358*((AL340+AL349)/(AK340+AK349))^($F358*(1+$E358))</f>
        <v/>
      </c>
      <c r="AM358" s="47">
        <f>AL358*(1/(1+$G358))^(1+$E358)*(1+AM$7)^$D358*(AM340/AL340)^$E358*((AM340+AM349)/(AL340+AL349))^($F358*(1+$E358))</f>
        <v/>
      </c>
      <c r="AN358" s="47">
        <f>AM358*(1/(1+$G358))^(1+$E358)*(1+AN$7)^$D358*(AN340/AM340)^$E358*((AN340+AN349)/(AM340+AM349))^($F358*(1+$E358))</f>
        <v/>
      </c>
      <c r="AO358" s="47">
        <f>AN358*(1/(1+$G358))^(1+$E358)*(1+AO$7)^$D358*(AO340/AN340)^$E358*((AO340+AO349)/(AN340+AN349))^($F358*(1+$E358))</f>
        <v/>
      </c>
      <c r="AP358" s="47">
        <f>AO358*(1/(1+$G358))^(1+$E358)*(1+AP$7)^$D358*(AP340/AO340)^$E358*((AP340+AP349)/(AO340+AO349))^($F358*(1+$E358))</f>
        <v/>
      </c>
      <c r="AQ358" s="47">
        <f>AP358*(1/(1+$G358))^(1+$E358)*(1+AQ$7)^$D358*(AQ340/AP340)^$E358*((AQ340+AQ349)/(AP340+AP349))^($F358*(1+$E358))</f>
        <v/>
      </c>
      <c r="AR358" s="47">
        <f>AQ358*(1/(1+$G358))^(1+$E358)*(1+AR$7)^$D358*(AR340/AQ340)^$E358*((AR340+AR349)/(AQ340+AQ349))^($F358*(1+$E358))</f>
        <v/>
      </c>
      <c r="AS358" s="47">
        <f>AR358*(1/(1+$G358))^(1+$E358)*(1+AS$7)^$D358*(AS340/AR340)^$E358*((AS340+AS349)/(AR340+AR349))^($F358*(1+$E358))</f>
        <v/>
      </c>
      <c r="AT358" s="47">
        <f>AS358*(1/(1+$G358))^(1+$E358)*(1+AT$7)^$D358*(AT340/AS340)^$E358*((AT340+AT349)/(AS340+AS349))^($F358*(1+$E358))</f>
        <v/>
      </c>
      <c r="AU358" s="47">
        <f>AT358*(1/(1+$G358))^(1+$E358)*(1+AU$7)^$D358*(AU340/AT340)^$E358*((AU340+AU349)/(AT340+AT349))^($F358*(1+$E358))</f>
        <v/>
      </c>
      <c r="AV358" s="47">
        <f>AU358*(1/(1+$G358))^(1+$E358)*(1+AV$7)^$D358*(AV340/AU340)^$E358*((AV340+AV349)/(AU340+AU349))^($F358*(1+$E358))</f>
        <v/>
      </c>
      <c r="AW358" s="47">
        <f>AV358*(1/(1+$G358))^(1+$E358)*(1+AW$7)^$D358*(AW340/AV340)^$E358*((AW340+AW349)/(AV340+AV349))^($F358*(1+$E358))</f>
        <v/>
      </c>
      <c r="AX358" s="48">
        <f>FUELUSE(AW358,AX340,AW340,AX349,AW349,AX$7,$D358,$E358,$F358,$G358)</f>
        <v/>
      </c>
    </row>
    <row r="359" hidden="1" outlineLevel="2">
      <c r="A359" s="5" t="inlineStr">
        <is>
          <t>ener</t>
        </is>
      </c>
      <c r="B359" s="5" t="inlineStr">
        <is>
          <t>nga</t>
        </is>
      </c>
      <c r="C359" s="5" t="inlineStr">
        <is>
          <t>rod</t>
        </is>
      </c>
      <c r="D359" s="40">
        <f>INDEX(Inputs!$N$5:$N$132,MATCH($B359&amp;"|"&amp;$C359,Inputs!$A$5:$A$132,0))</f>
        <v/>
      </c>
      <c r="E359" s="40">
        <f>INDEX(Inputs!$O$5:$O$132,MATCH($B359&amp;"|"&amp;$C359,Inputs!$A$5:$A$132,0))</f>
        <v/>
      </c>
      <c r="F359" s="40">
        <f>INDEX(Inputs!$P$5:$P$132,MATCH($B359&amp;"|"&amp;$C359,Inputs!$A$5:$A$132,0))</f>
        <v/>
      </c>
      <c r="G359" s="40">
        <f>INDEX(Inputs!$Q$5:$Q$132,MATCH($B359&amp;"|"&amp;$C359,Inputs!$A$5:$A$132,0))</f>
        <v/>
      </c>
      <c r="H359" s="5">
        <f>INDEX(Variables!$B$5:$B$105,MATCH($A359,Variables!$A$5:$A$105,0))&amp;IF($C359="",""," | "&amp;INDEX(Mapping!$B$5:$B$26,MATCH($C359,Mapping!$A$5:$A$26,0))&amp;" | "&amp;INDEX(Mapping!$B$30:$B$41,MATCH($B359,Mapping!$A$30:$A$41,0)))</f>
        <v/>
      </c>
      <c r="I359" s="5">
        <f>INDEX(Variables!$C$5:$C$105,MATCH($A359,Variables!$A$5:$A$105,0))</f>
        <v/>
      </c>
      <c r="J359" s="5">
        <f>INDEX(Variables!$E$5:$E$105,MATCH($A359,Variables!$A$5:$A$105,0))</f>
        <v/>
      </c>
      <c r="K359" s="25">
        <f>LOWER(Settings!$C$4)&amp;".mit."&amp;$A359&amp;IF($C359="","","."&amp;$C359&amp;"."&amp;$B359)&amp;IF(INDEX(Variables!$D$5:$D$105,MATCH($A359,Variables!$A$5:$A$105,0))="","","."&amp;INDEX(Variables!$D$5:$D$105,MATCH($A359,Variables!$A$5:$A$105,0)))&amp;"."&amp;K$5</f>
        <v/>
      </c>
      <c r="L359" s="46">
        <f>INDEX(Inputs!$U$5:$U$132,MATCH($B359&amp;"|"&amp;$C359,Inputs!$A$5:$A$132,0))</f>
        <v/>
      </c>
      <c r="M359" s="47">
        <f>L359*(1/(1+$G359))^(1+$E359)*(1+M$7)^$D359*(M341/L341)^$E359*((M341+M350)/(L341+L350))^($F359*(1+$E359))</f>
        <v/>
      </c>
      <c r="N359" s="47">
        <f>M359*(1/(1+$G359))^(1+$E359)*(1+N$7)^$D359*(N341/M341)^$E359*((N341+N350)/(M341+M350))^($F359*(1+$E359))</f>
        <v/>
      </c>
      <c r="O359" s="47">
        <f>N359*(1/(1+$G359))^(1+$E359)*(1+O$7)^$D359*(O341/N341)^$E359*((O341+O350)/(N341+N350))^($F359*(1+$E359))</f>
        <v/>
      </c>
      <c r="P359" s="47">
        <f>O359*(1/(1+$G359))^(1+$E359)*(1+P$7)^$D359*(P341/O341)^$E359*((P341+P350)/(O341+O350))^($F359*(1+$E359))</f>
        <v/>
      </c>
      <c r="Q359" s="47">
        <f>P359*(1/(1+$G359))^(1+$E359)*(1+Q$7)^$D359*(Q341/P341)^$E359*((Q341+Q350)/(P341+P350))^($F359*(1+$E359))</f>
        <v/>
      </c>
      <c r="R359" s="47">
        <f>Q359*(1/(1+$G359))^(1+$E359)*(1+R$7)^$D359*(R341/Q341)^$E359*((R341+R350)/(Q341+Q350))^($F359*(1+$E359))</f>
        <v/>
      </c>
      <c r="S359" s="47">
        <f>R359*(1/(1+$G359))^(1+$E359)*(1+S$7)^$D359*(S341/R341)^$E359*((S341+S350)/(R341+R350))^($F359*(1+$E359))</f>
        <v/>
      </c>
      <c r="T359" s="47">
        <f>S359*(1/(1+$G359))^(1+$E359)*(1+T$7)^$D359*(T341/S341)^$E359*((T341+T350)/(S341+S350))^($F359*(1+$E359))</f>
        <v/>
      </c>
      <c r="U359" s="47">
        <f>T359*(1/(1+$G359))^(1+$E359)*(1+U$7)^$D359*(U341/T341)^$E359*((U341+U350)/(T341+T350))^($F359*(1+$E359))</f>
        <v/>
      </c>
      <c r="V359" s="47">
        <f>U359*(1/(1+$G359))^(1+$E359)*(1+V$7)^$D359*(V341/U341)^$E359*((V341+V350)/(U341+U350))^($F359*(1+$E359))</f>
        <v/>
      </c>
      <c r="W359" s="47">
        <f>V359*(1/(1+$G359))^(1+$E359)*(1+W$7)^$D359*(W341/V341)^$E359*((W341+W350)/(V341+V350))^($F359*(1+$E359))</f>
        <v/>
      </c>
      <c r="X359" s="47">
        <f>W359*(1/(1+$G359))^(1+$E359)*(1+X$7)^$D359*(X341/W341)^$E359*((X341+X350)/(W341+W350))^($F359*(1+$E359))</f>
        <v/>
      </c>
      <c r="Y359" s="47">
        <f>X359*(1/(1+$G359))^(1+$E359)*(1+Y$7)^$D359*(Y341/X341)^$E359*((Y341+Y350)/(X341+X350))^($F359*(1+$E359))</f>
        <v/>
      </c>
      <c r="Z359" s="47">
        <f>Y359*(1/(1+$G359))^(1+$E359)*(1+Z$7)^$D359*(Z341/Y341)^$E359*((Z341+Z350)/(Y341+Y350))^($F359*(1+$E359))</f>
        <v/>
      </c>
      <c r="AA359" s="47">
        <f>Z359*(1/(1+$G359))^(1+$E359)*(1+AA$7)^$D359*(AA341/Z341)^$E359*((AA341+AA350)/(Z341+Z350))^($F359*(1+$E359))</f>
        <v/>
      </c>
      <c r="AB359" s="47">
        <f>AA359*(1/(1+$G359))^(1+$E359)*(1+AB$7)^$D359*(AB341/AA341)^$E359*((AB341+AB350)/(AA341+AA350))^($F359*(1+$E359))</f>
        <v/>
      </c>
      <c r="AC359" s="47">
        <f>AB359*(1/(1+$G359))^(1+$E359)*(1+AC$7)^$D359*(AC341/AB341)^$E359*((AC341+AC350)/(AB341+AB350))^($F359*(1+$E359))</f>
        <v/>
      </c>
      <c r="AD359" s="48">
        <f>FUELUSE(AC359,AD341,AC341,AD350,AC350,AD$7,$D359,$E359,$F359,$G359)</f>
        <v/>
      </c>
      <c r="AE359" s="25">
        <f>LOWER(Settings!$C$4)&amp;".mit."&amp;$A359&amp;IF($C359="","","."&amp;$C359&amp;"."&amp;$B359)&amp;IF(INDEX(Variables!$D$5:$D$105,MATCH($A359,Variables!$A$5:$A$105,0))="","","."&amp;INDEX(Variables!$D$5:$D$105,MATCH($A359,Variables!$A$5:$A$105,0)))&amp;"."&amp;AE$5</f>
        <v/>
      </c>
      <c r="AF359" s="46">
        <f>INDEX(Inputs!$U$5:$U$132,MATCH($B359&amp;"|"&amp;$C359,Inputs!$A$5:$A$132,0))</f>
        <v/>
      </c>
      <c r="AG359" s="47">
        <f>AF359*(1/(1+$G359))^(1+$E359)*(1+AG$7)^$D359*(AG341/AF341)^$E359*((AG341+AG350)/(AF341+AF350))^($F359*(1+$E359))</f>
        <v/>
      </c>
      <c r="AH359" s="47">
        <f>AG359*(1/(1+$G359))^(1+$E359)*(1+AH$7)^$D359*(AH341/AG341)^$E359*((AH341+AH350)/(AG341+AG350))^($F359*(1+$E359))</f>
        <v/>
      </c>
      <c r="AI359" s="47">
        <f>AH359*(1/(1+$G359))^(1+$E359)*(1+AI$7)^$D359*(AI341/AH341)^$E359*((AI341+AI350)/(AH341+AH350))^($F359*(1+$E359))</f>
        <v/>
      </c>
      <c r="AJ359" s="47">
        <f>AI359*(1/(1+$G359))^(1+$E359)*(1+AJ$7)^$D359*(AJ341/AI341)^$E359*((AJ341+AJ350)/(AI341+AI350))^($F359*(1+$E359))</f>
        <v/>
      </c>
      <c r="AK359" s="47">
        <f>AJ359*(1/(1+$G359))^(1+$E359)*(1+AK$7)^$D359*(AK341/AJ341)^$E359*((AK341+AK350)/(AJ341+AJ350))^($F359*(1+$E359))</f>
        <v/>
      </c>
      <c r="AL359" s="47">
        <f>AK359*(1/(1+$G359))^(1+$E359)*(1+AL$7)^$D359*(AL341/AK341)^$E359*((AL341+AL350)/(AK341+AK350))^($F359*(1+$E359))</f>
        <v/>
      </c>
      <c r="AM359" s="47">
        <f>AL359*(1/(1+$G359))^(1+$E359)*(1+AM$7)^$D359*(AM341/AL341)^$E359*((AM341+AM350)/(AL341+AL350))^($F359*(1+$E359))</f>
        <v/>
      </c>
      <c r="AN359" s="47">
        <f>AM359*(1/(1+$G359))^(1+$E359)*(1+AN$7)^$D359*(AN341/AM341)^$E359*((AN341+AN350)/(AM341+AM350))^($F359*(1+$E359))</f>
        <v/>
      </c>
      <c r="AO359" s="47">
        <f>AN359*(1/(1+$G359))^(1+$E359)*(1+AO$7)^$D359*(AO341/AN341)^$E359*((AO341+AO350)/(AN341+AN350))^($F359*(1+$E359))</f>
        <v/>
      </c>
      <c r="AP359" s="47">
        <f>AO359*(1/(1+$G359))^(1+$E359)*(1+AP$7)^$D359*(AP341/AO341)^$E359*((AP341+AP350)/(AO341+AO350))^($F359*(1+$E359))</f>
        <v/>
      </c>
      <c r="AQ359" s="47">
        <f>AP359*(1/(1+$G359))^(1+$E359)*(1+AQ$7)^$D359*(AQ341/AP341)^$E359*((AQ341+AQ350)/(AP341+AP350))^($F359*(1+$E359))</f>
        <v/>
      </c>
      <c r="AR359" s="47">
        <f>AQ359*(1/(1+$G359))^(1+$E359)*(1+AR$7)^$D359*(AR341/AQ341)^$E359*((AR341+AR350)/(AQ341+AQ350))^($F359*(1+$E359))</f>
        <v/>
      </c>
      <c r="AS359" s="47">
        <f>AR359*(1/(1+$G359))^(1+$E359)*(1+AS$7)^$D359*(AS341/AR341)^$E359*((AS341+AS350)/(AR341+AR350))^($F359*(1+$E359))</f>
        <v/>
      </c>
      <c r="AT359" s="47">
        <f>AS359*(1/(1+$G359))^(1+$E359)*(1+AT$7)^$D359*(AT341/AS341)^$E359*((AT341+AT350)/(AS341+AS350))^($F359*(1+$E359))</f>
        <v/>
      </c>
      <c r="AU359" s="47">
        <f>AT359*(1/(1+$G359))^(1+$E359)*(1+AU$7)^$D359*(AU341/AT341)^$E359*((AU341+AU350)/(AT341+AT350))^($F359*(1+$E359))</f>
        <v/>
      </c>
      <c r="AV359" s="47">
        <f>AU359*(1/(1+$G359))^(1+$E359)*(1+AV$7)^$D359*(AV341/AU341)^$E359*((AV341+AV350)/(AU341+AU350))^($F359*(1+$E359))</f>
        <v/>
      </c>
      <c r="AW359" s="47">
        <f>AV359*(1/(1+$G359))^(1+$E359)*(1+AW$7)^$D359*(AW341/AV341)^$E359*((AW341+AW350)/(AV341+AV350))^($F359*(1+$E359))</f>
        <v/>
      </c>
      <c r="AX359" s="48">
        <f>FUELUSE(AW359,AX341,AW341,AX350,AW350,AX$7,$D359,$E359,$F359,$G359)</f>
        <v/>
      </c>
    </row>
    <row r="360" hidden="1" outlineLevel="2">
      <c r="A360" s="5" t="inlineStr">
        <is>
          <t>ener</t>
        </is>
      </c>
      <c r="B360" s="5" t="inlineStr">
        <is>
          <t>gso</t>
        </is>
      </c>
      <c r="C360" s="5" t="inlineStr">
        <is>
          <t>rod</t>
        </is>
      </c>
      <c r="D360" s="40">
        <f>INDEX(Inputs!$N$5:$N$132,MATCH($B360&amp;"|"&amp;$C360,Inputs!$A$5:$A$132,0))</f>
        <v/>
      </c>
      <c r="E360" s="40">
        <f>INDEX(Inputs!$O$5:$O$132,MATCH($B360&amp;"|"&amp;$C360,Inputs!$A$5:$A$132,0))</f>
        <v/>
      </c>
      <c r="F360" s="40">
        <f>INDEX(Inputs!$P$5:$P$132,MATCH($B360&amp;"|"&amp;$C360,Inputs!$A$5:$A$132,0))</f>
        <v/>
      </c>
      <c r="G360" s="40">
        <f>INDEX(Inputs!$Q$5:$Q$132,MATCH($B360&amp;"|"&amp;$C360,Inputs!$A$5:$A$132,0))</f>
        <v/>
      </c>
      <c r="H360" s="5">
        <f>INDEX(Variables!$B$5:$B$105,MATCH($A360,Variables!$A$5:$A$105,0))&amp;IF($C360="",""," | "&amp;INDEX(Mapping!$B$5:$B$26,MATCH($C360,Mapping!$A$5:$A$26,0))&amp;" | "&amp;INDEX(Mapping!$B$30:$B$41,MATCH($B360,Mapping!$A$30:$A$41,0)))</f>
        <v/>
      </c>
      <c r="I360" s="5">
        <f>INDEX(Variables!$C$5:$C$105,MATCH($A360,Variables!$A$5:$A$105,0))</f>
        <v/>
      </c>
      <c r="J360" s="5">
        <f>INDEX(Variables!$E$5:$E$105,MATCH($A360,Variables!$A$5:$A$105,0))</f>
        <v/>
      </c>
      <c r="K360" s="25">
        <f>LOWER(Settings!$C$4)&amp;".mit."&amp;$A360&amp;IF($C360="","","."&amp;$C360&amp;"."&amp;$B360)&amp;IF(INDEX(Variables!$D$5:$D$105,MATCH($A360,Variables!$A$5:$A$105,0))="","","."&amp;INDEX(Variables!$D$5:$D$105,MATCH($A360,Variables!$A$5:$A$105,0)))&amp;"."&amp;K$5</f>
        <v/>
      </c>
      <c r="L360" s="46">
        <f>INDEX(Inputs!$U$5:$U$132,MATCH($B360&amp;"|"&amp;$C360,Inputs!$A$5:$A$132,0))</f>
        <v/>
      </c>
      <c r="M360" s="47">
        <f>L360*(1/(1+$G360))^(1+$E360)*(1+M$7)^$D360*(M342/L342)^$E360*((M342+M351)/(L342+L351))^($F360*(1+$E360))</f>
        <v/>
      </c>
      <c r="N360" s="47">
        <f>M360*(1/(1+$G360))^(1+$E360)*(1+N$7)^$D360*(N342/M342)^$E360*((N342+N351)/(M342+M351))^($F360*(1+$E360))</f>
        <v/>
      </c>
      <c r="O360" s="47">
        <f>N360*(1/(1+$G360))^(1+$E360)*(1+O$7)^$D360*(O342/N342)^$E360*((O342+O351)/(N342+N351))^($F360*(1+$E360))</f>
        <v/>
      </c>
      <c r="P360" s="47">
        <f>O360*(1/(1+$G360))^(1+$E360)*(1+P$7)^$D360*(P342/O342)^$E360*((P342+P351)/(O342+O351))^($F360*(1+$E360))</f>
        <v/>
      </c>
      <c r="Q360" s="47">
        <f>P360*(1/(1+$G360))^(1+$E360)*(1+Q$7)^$D360*(Q342/P342)^$E360*((Q342+Q351)/(P342+P351))^($F360*(1+$E360))</f>
        <v/>
      </c>
      <c r="R360" s="47">
        <f>Q360*(1/(1+$G360))^(1+$E360)*(1+R$7)^$D360*(R342/Q342)^$E360*((R342+R351)/(Q342+Q351))^($F360*(1+$E360))</f>
        <v/>
      </c>
      <c r="S360" s="47">
        <f>R360*(1/(1+$G360))^(1+$E360)*(1+S$7)^$D360*(S342/R342)^$E360*((S342+S351)/(R342+R351))^($F360*(1+$E360))</f>
        <v/>
      </c>
      <c r="T360" s="47">
        <f>S360*(1/(1+$G360))^(1+$E360)*(1+T$7)^$D360*(T342/S342)^$E360*((T342+T351)/(S342+S351))^($F360*(1+$E360))</f>
        <v/>
      </c>
      <c r="U360" s="47">
        <f>T360*(1/(1+$G360))^(1+$E360)*(1+U$7)^$D360*(U342/T342)^$E360*((U342+U351)/(T342+T351))^($F360*(1+$E360))</f>
        <v/>
      </c>
      <c r="V360" s="47">
        <f>U360*(1/(1+$G360))^(1+$E360)*(1+V$7)^$D360*(V342/U342)^$E360*((V342+V351)/(U342+U351))^($F360*(1+$E360))</f>
        <v/>
      </c>
      <c r="W360" s="47">
        <f>V360*(1/(1+$G360))^(1+$E360)*(1+W$7)^$D360*(W342/V342)^$E360*((W342+W351)/(V342+V351))^($F360*(1+$E360))</f>
        <v/>
      </c>
      <c r="X360" s="47">
        <f>W360*(1/(1+$G360))^(1+$E360)*(1+X$7)^$D360*(X342/W342)^$E360*((X342+X351)/(W342+W351))^($F360*(1+$E360))</f>
        <v/>
      </c>
      <c r="Y360" s="47">
        <f>X360*(1/(1+$G360))^(1+$E360)*(1+Y$7)^$D360*(Y342/X342)^$E360*((Y342+Y351)/(X342+X351))^($F360*(1+$E360))</f>
        <v/>
      </c>
      <c r="Z360" s="47">
        <f>Y360*(1/(1+$G360))^(1+$E360)*(1+Z$7)^$D360*(Z342/Y342)^$E360*((Z342+Z351)/(Y342+Y351))^($F360*(1+$E360))</f>
        <v/>
      </c>
      <c r="AA360" s="47">
        <f>Z360*(1/(1+$G360))^(1+$E360)*(1+AA$7)^$D360*(AA342/Z342)^$E360*((AA342+AA351)/(Z342+Z351))^($F360*(1+$E360))</f>
        <v/>
      </c>
      <c r="AB360" s="47">
        <f>AA360*(1/(1+$G360))^(1+$E360)*(1+AB$7)^$D360*(AB342/AA342)^$E360*((AB342+AB351)/(AA342+AA351))^($F360*(1+$E360))</f>
        <v/>
      </c>
      <c r="AC360" s="47">
        <f>AB360*(1/(1+$G360))^(1+$E360)*(1+AC$7)^$D360*(AC342/AB342)^$E360*((AC342+AC351)/(AB342+AB351))^($F360*(1+$E360))</f>
        <v/>
      </c>
      <c r="AD360" s="48">
        <f>FUELUSE(AC360,AD342,AC342,AD351,AC351,AD$7,$D360,$E360,$F360,$G360)</f>
        <v/>
      </c>
      <c r="AE360" s="25">
        <f>LOWER(Settings!$C$4)&amp;".mit."&amp;$A360&amp;IF($C360="","","."&amp;$C360&amp;"."&amp;$B360)&amp;IF(INDEX(Variables!$D$5:$D$105,MATCH($A360,Variables!$A$5:$A$105,0))="","","."&amp;INDEX(Variables!$D$5:$D$105,MATCH($A360,Variables!$A$5:$A$105,0)))&amp;"."&amp;AE$5</f>
        <v/>
      </c>
      <c r="AF360" s="46">
        <f>INDEX(Inputs!$U$5:$U$132,MATCH($B360&amp;"|"&amp;$C360,Inputs!$A$5:$A$132,0))</f>
        <v/>
      </c>
      <c r="AG360" s="47">
        <f>AF360*(1/(1+$G360))^(1+$E360)*(1+AG$7)^$D360*(AG342/AF342)^$E360*((AG342+AG351)/(AF342+AF351))^($F360*(1+$E360))</f>
        <v/>
      </c>
      <c r="AH360" s="47">
        <f>AG360*(1/(1+$G360))^(1+$E360)*(1+AH$7)^$D360*(AH342/AG342)^$E360*((AH342+AH351)/(AG342+AG351))^($F360*(1+$E360))</f>
        <v/>
      </c>
      <c r="AI360" s="47">
        <f>AH360*(1/(1+$G360))^(1+$E360)*(1+AI$7)^$D360*(AI342/AH342)^$E360*((AI342+AI351)/(AH342+AH351))^($F360*(1+$E360))</f>
        <v/>
      </c>
      <c r="AJ360" s="47">
        <f>AI360*(1/(1+$G360))^(1+$E360)*(1+AJ$7)^$D360*(AJ342/AI342)^$E360*((AJ342+AJ351)/(AI342+AI351))^($F360*(1+$E360))</f>
        <v/>
      </c>
      <c r="AK360" s="47">
        <f>AJ360*(1/(1+$G360))^(1+$E360)*(1+AK$7)^$D360*(AK342/AJ342)^$E360*((AK342+AK351)/(AJ342+AJ351))^($F360*(1+$E360))</f>
        <v/>
      </c>
      <c r="AL360" s="47">
        <f>AK360*(1/(1+$G360))^(1+$E360)*(1+AL$7)^$D360*(AL342/AK342)^$E360*((AL342+AL351)/(AK342+AK351))^($F360*(1+$E360))</f>
        <v/>
      </c>
      <c r="AM360" s="47">
        <f>AL360*(1/(1+$G360))^(1+$E360)*(1+AM$7)^$D360*(AM342/AL342)^$E360*((AM342+AM351)/(AL342+AL351))^($F360*(1+$E360))</f>
        <v/>
      </c>
      <c r="AN360" s="47">
        <f>AM360*(1/(1+$G360))^(1+$E360)*(1+AN$7)^$D360*(AN342/AM342)^$E360*((AN342+AN351)/(AM342+AM351))^($F360*(1+$E360))</f>
        <v/>
      </c>
      <c r="AO360" s="47">
        <f>AN360*(1/(1+$G360))^(1+$E360)*(1+AO$7)^$D360*(AO342/AN342)^$E360*((AO342+AO351)/(AN342+AN351))^($F360*(1+$E360))</f>
        <v/>
      </c>
      <c r="AP360" s="47">
        <f>AO360*(1/(1+$G360))^(1+$E360)*(1+AP$7)^$D360*(AP342/AO342)^$E360*((AP342+AP351)/(AO342+AO351))^($F360*(1+$E360))</f>
        <v/>
      </c>
      <c r="AQ360" s="47">
        <f>AP360*(1/(1+$G360))^(1+$E360)*(1+AQ$7)^$D360*(AQ342/AP342)^$E360*((AQ342+AQ351)/(AP342+AP351))^($F360*(1+$E360))</f>
        <v/>
      </c>
      <c r="AR360" s="47">
        <f>AQ360*(1/(1+$G360))^(1+$E360)*(1+AR$7)^$D360*(AR342/AQ342)^$E360*((AR342+AR351)/(AQ342+AQ351))^($F360*(1+$E360))</f>
        <v/>
      </c>
      <c r="AS360" s="47">
        <f>AR360*(1/(1+$G360))^(1+$E360)*(1+AS$7)^$D360*(AS342/AR342)^$E360*((AS342+AS351)/(AR342+AR351))^($F360*(1+$E360))</f>
        <v/>
      </c>
      <c r="AT360" s="47">
        <f>AS360*(1/(1+$G360))^(1+$E360)*(1+AT$7)^$D360*(AT342/AS342)^$E360*((AT342+AT351)/(AS342+AS351))^($F360*(1+$E360))</f>
        <v/>
      </c>
      <c r="AU360" s="47">
        <f>AT360*(1/(1+$G360))^(1+$E360)*(1+AU$7)^$D360*(AU342/AT342)^$E360*((AU342+AU351)/(AT342+AT351))^($F360*(1+$E360))</f>
        <v/>
      </c>
      <c r="AV360" s="47">
        <f>AU360*(1/(1+$G360))^(1+$E360)*(1+AV$7)^$D360*(AV342/AU342)^$E360*((AV342+AV351)/(AU342+AU351))^($F360*(1+$E360))</f>
        <v/>
      </c>
      <c r="AW360" s="47">
        <f>AV360*(1/(1+$G360))^(1+$E360)*(1+AW$7)^$D360*(AW342/AV342)^$E360*((AW342+AW351)/(AV342+AV351))^($F360*(1+$E360))</f>
        <v/>
      </c>
      <c r="AX360" s="48">
        <f>FUELUSE(AW360,AX342,AW342,AX351,AW351,AX$7,$D360,$E360,$F360,$G360)</f>
        <v/>
      </c>
    </row>
    <row r="361" hidden="1" outlineLevel="2">
      <c r="A361" s="5" t="inlineStr">
        <is>
          <t>ener</t>
        </is>
      </c>
      <c r="B361" s="5" t="inlineStr">
        <is>
          <t>die</t>
        </is>
      </c>
      <c r="C361" s="5" t="inlineStr">
        <is>
          <t>rod</t>
        </is>
      </c>
      <c r="D361" s="40">
        <f>INDEX(Inputs!$N$5:$N$132,MATCH($B361&amp;"|"&amp;$C361,Inputs!$A$5:$A$132,0))</f>
        <v/>
      </c>
      <c r="E361" s="40">
        <f>INDEX(Inputs!$O$5:$O$132,MATCH($B361&amp;"|"&amp;$C361,Inputs!$A$5:$A$132,0))</f>
        <v/>
      </c>
      <c r="F361" s="40">
        <f>INDEX(Inputs!$P$5:$P$132,MATCH($B361&amp;"|"&amp;$C361,Inputs!$A$5:$A$132,0))</f>
        <v/>
      </c>
      <c r="G361" s="40">
        <f>INDEX(Inputs!$Q$5:$Q$132,MATCH($B361&amp;"|"&amp;$C361,Inputs!$A$5:$A$132,0))</f>
        <v/>
      </c>
      <c r="H361" s="5">
        <f>INDEX(Variables!$B$5:$B$105,MATCH($A361,Variables!$A$5:$A$105,0))&amp;IF($C361="",""," | "&amp;INDEX(Mapping!$B$5:$B$26,MATCH($C361,Mapping!$A$5:$A$26,0))&amp;" | "&amp;INDEX(Mapping!$B$30:$B$41,MATCH($B361,Mapping!$A$30:$A$41,0)))</f>
        <v/>
      </c>
      <c r="I361" s="5">
        <f>INDEX(Variables!$C$5:$C$105,MATCH($A361,Variables!$A$5:$A$105,0))</f>
        <v/>
      </c>
      <c r="J361" s="5">
        <f>INDEX(Variables!$E$5:$E$105,MATCH($A361,Variables!$A$5:$A$105,0))</f>
        <v/>
      </c>
      <c r="K361" s="25">
        <f>LOWER(Settings!$C$4)&amp;".mit."&amp;$A361&amp;IF($C361="","","."&amp;$C361&amp;"."&amp;$B361)&amp;IF(INDEX(Variables!$D$5:$D$105,MATCH($A361,Variables!$A$5:$A$105,0))="","","."&amp;INDEX(Variables!$D$5:$D$105,MATCH($A361,Variables!$A$5:$A$105,0)))&amp;"."&amp;K$5</f>
        <v/>
      </c>
      <c r="L361" s="46">
        <f>INDEX(Inputs!$U$5:$U$132,MATCH($B361&amp;"|"&amp;$C361,Inputs!$A$5:$A$132,0))</f>
        <v/>
      </c>
      <c r="M361" s="47">
        <f>L361*(1/(1+$G361))^(1+$E361)*(1+M$7)^$D361*(M343/L343)^$E361*((M343+M352)/(L343+L352))^($F361*(1+$E361))</f>
        <v/>
      </c>
      <c r="N361" s="47">
        <f>M361*(1/(1+$G361))^(1+$E361)*(1+N$7)^$D361*(N343/M343)^$E361*((N343+N352)/(M343+M352))^($F361*(1+$E361))</f>
        <v/>
      </c>
      <c r="O361" s="47">
        <f>N361*(1/(1+$G361))^(1+$E361)*(1+O$7)^$D361*(O343/N343)^$E361*((O343+O352)/(N343+N352))^($F361*(1+$E361))</f>
        <v/>
      </c>
      <c r="P361" s="47">
        <f>O361*(1/(1+$G361))^(1+$E361)*(1+P$7)^$D361*(P343/O343)^$E361*((P343+P352)/(O343+O352))^($F361*(1+$E361))</f>
        <v/>
      </c>
      <c r="Q361" s="47">
        <f>P361*(1/(1+$G361))^(1+$E361)*(1+Q$7)^$D361*(Q343/P343)^$E361*((Q343+Q352)/(P343+P352))^($F361*(1+$E361))</f>
        <v/>
      </c>
      <c r="R361" s="47">
        <f>Q361*(1/(1+$G361))^(1+$E361)*(1+R$7)^$D361*(R343/Q343)^$E361*((R343+R352)/(Q343+Q352))^($F361*(1+$E361))</f>
        <v/>
      </c>
      <c r="S361" s="47">
        <f>R361*(1/(1+$G361))^(1+$E361)*(1+S$7)^$D361*(S343/R343)^$E361*((S343+S352)/(R343+R352))^($F361*(1+$E361))</f>
        <v/>
      </c>
      <c r="T361" s="47">
        <f>S361*(1/(1+$G361))^(1+$E361)*(1+T$7)^$D361*(T343/S343)^$E361*((T343+T352)/(S343+S352))^($F361*(1+$E361))</f>
        <v/>
      </c>
      <c r="U361" s="47">
        <f>T361*(1/(1+$G361))^(1+$E361)*(1+U$7)^$D361*(U343/T343)^$E361*((U343+U352)/(T343+T352))^($F361*(1+$E361))</f>
        <v/>
      </c>
      <c r="V361" s="47">
        <f>U361*(1/(1+$G361))^(1+$E361)*(1+V$7)^$D361*(V343/U343)^$E361*((V343+V352)/(U343+U352))^($F361*(1+$E361))</f>
        <v/>
      </c>
      <c r="W361" s="47">
        <f>V361*(1/(1+$G361))^(1+$E361)*(1+W$7)^$D361*(W343/V343)^$E361*((W343+W352)/(V343+V352))^($F361*(1+$E361))</f>
        <v/>
      </c>
      <c r="X361" s="47">
        <f>W361*(1/(1+$G361))^(1+$E361)*(1+X$7)^$D361*(X343/W343)^$E361*((X343+X352)/(W343+W352))^($F361*(1+$E361))</f>
        <v/>
      </c>
      <c r="Y361" s="47">
        <f>X361*(1/(1+$G361))^(1+$E361)*(1+Y$7)^$D361*(Y343/X343)^$E361*((Y343+Y352)/(X343+X352))^($F361*(1+$E361))</f>
        <v/>
      </c>
      <c r="Z361" s="47">
        <f>Y361*(1/(1+$G361))^(1+$E361)*(1+Z$7)^$D361*(Z343/Y343)^$E361*((Z343+Z352)/(Y343+Y352))^($F361*(1+$E361))</f>
        <v/>
      </c>
      <c r="AA361" s="47">
        <f>Z361*(1/(1+$G361))^(1+$E361)*(1+AA$7)^$D361*(AA343/Z343)^$E361*((AA343+AA352)/(Z343+Z352))^($F361*(1+$E361))</f>
        <v/>
      </c>
      <c r="AB361" s="47">
        <f>AA361*(1/(1+$G361))^(1+$E361)*(1+AB$7)^$D361*(AB343/AA343)^$E361*((AB343+AB352)/(AA343+AA352))^($F361*(1+$E361))</f>
        <v/>
      </c>
      <c r="AC361" s="47">
        <f>AB361*(1/(1+$G361))^(1+$E361)*(1+AC$7)^$D361*(AC343/AB343)^$E361*((AC343+AC352)/(AB343+AB352))^($F361*(1+$E361))</f>
        <v/>
      </c>
      <c r="AD361" s="48">
        <f>FUELUSE(AC361,AD343,AC343,AD352,AC352,AD$7,$D361,$E361,$F361,$G361)</f>
        <v/>
      </c>
      <c r="AE361" s="25">
        <f>LOWER(Settings!$C$4)&amp;".mit."&amp;$A361&amp;IF($C361="","","."&amp;$C361&amp;"."&amp;$B361)&amp;IF(INDEX(Variables!$D$5:$D$105,MATCH($A361,Variables!$A$5:$A$105,0))="","","."&amp;INDEX(Variables!$D$5:$D$105,MATCH($A361,Variables!$A$5:$A$105,0)))&amp;"."&amp;AE$5</f>
        <v/>
      </c>
      <c r="AF361" s="46">
        <f>INDEX(Inputs!$U$5:$U$132,MATCH($B361&amp;"|"&amp;$C361,Inputs!$A$5:$A$132,0))</f>
        <v/>
      </c>
      <c r="AG361" s="47">
        <f>AF361*(1/(1+$G361))^(1+$E361)*(1+AG$7)^$D361*(AG343/AF343)^$E361*((AG343+AG352)/(AF343+AF352))^($F361*(1+$E361))</f>
        <v/>
      </c>
      <c r="AH361" s="47">
        <f>AG361*(1/(1+$G361))^(1+$E361)*(1+AH$7)^$D361*(AH343/AG343)^$E361*((AH343+AH352)/(AG343+AG352))^($F361*(1+$E361))</f>
        <v/>
      </c>
      <c r="AI361" s="47">
        <f>AH361*(1/(1+$G361))^(1+$E361)*(1+AI$7)^$D361*(AI343/AH343)^$E361*((AI343+AI352)/(AH343+AH352))^($F361*(1+$E361))</f>
        <v/>
      </c>
      <c r="AJ361" s="47">
        <f>AI361*(1/(1+$G361))^(1+$E361)*(1+AJ$7)^$D361*(AJ343/AI343)^$E361*((AJ343+AJ352)/(AI343+AI352))^($F361*(1+$E361))</f>
        <v/>
      </c>
      <c r="AK361" s="47">
        <f>AJ361*(1/(1+$G361))^(1+$E361)*(1+AK$7)^$D361*(AK343/AJ343)^$E361*((AK343+AK352)/(AJ343+AJ352))^($F361*(1+$E361))</f>
        <v/>
      </c>
      <c r="AL361" s="47">
        <f>AK361*(1/(1+$G361))^(1+$E361)*(1+AL$7)^$D361*(AL343/AK343)^$E361*((AL343+AL352)/(AK343+AK352))^($F361*(1+$E361))</f>
        <v/>
      </c>
      <c r="AM361" s="47">
        <f>AL361*(1/(1+$G361))^(1+$E361)*(1+AM$7)^$D361*(AM343/AL343)^$E361*((AM343+AM352)/(AL343+AL352))^($F361*(1+$E361))</f>
        <v/>
      </c>
      <c r="AN361" s="47">
        <f>AM361*(1/(1+$G361))^(1+$E361)*(1+AN$7)^$D361*(AN343/AM343)^$E361*((AN343+AN352)/(AM343+AM352))^($F361*(1+$E361))</f>
        <v/>
      </c>
      <c r="AO361" s="47">
        <f>AN361*(1/(1+$G361))^(1+$E361)*(1+AO$7)^$D361*(AO343/AN343)^$E361*((AO343+AO352)/(AN343+AN352))^($F361*(1+$E361))</f>
        <v/>
      </c>
      <c r="AP361" s="47">
        <f>AO361*(1/(1+$G361))^(1+$E361)*(1+AP$7)^$D361*(AP343/AO343)^$E361*((AP343+AP352)/(AO343+AO352))^($F361*(1+$E361))</f>
        <v/>
      </c>
      <c r="AQ361" s="47">
        <f>AP361*(1/(1+$G361))^(1+$E361)*(1+AQ$7)^$D361*(AQ343/AP343)^$E361*((AQ343+AQ352)/(AP343+AP352))^($F361*(1+$E361))</f>
        <v/>
      </c>
      <c r="AR361" s="47">
        <f>AQ361*(1/(1+$G361))^(1+$E361)*(1+AR$7)^$D361*(AR343/AQ343)^$E361*((AR343+AR352)/(AQ343+AQ352))^($F361*(1+$E361))</f>
        <v/>
      </c>
      <c r="AS361" s="47">
        <f>AR361*(1/(1+$G361))^(1+$E361)*(1+AS$7)^$D361*(AS343/AR343)^$E361*((AS343+AS352)/(AR343+AR352))^($F361*(1+$E361))</f>
        <v/>
      </c>
      <c r="AT361" s="47">
        <f>AS361*(1/(1+$G361))^(1+$E361)*(1+AT$7)^$D361*(AT343/AS343)^$E361*((AT343+AT352)/(AS343+AS352))^($F361*(1+$E361))</f>
        <v/>
      </c>
      <c r="AU361" s="47">
        <f>AT361*(1/(1+$G361))^(1+$E361)*(1+AU$7)^$D361*(AU343/AT343)^$E361*((AU343+AU352)/(AT343+AT352))^($F361*(1+$E361))</f>
        <v/>
      </c>
      <c r="AV361" s="47">
        <f>AU361*(1/(1+$G361))^(1+$E361)*(1+AV$7)^$D361*(AV343/AU343)^$E361*((AV343+AV352)/(AU343+AU352))^($F361*(1+$E361))</f>
        <v/>
      </c>
      <c r="AW361" s="47">
        <f>AV361*(1/(1+$G361))^(1+$E361)*(1+AW$7)^$D361*(AW343/AV343)^$E361*((AW343+AW352)/(AV343+AV352))^($F361*(1+$E361))</f>
        <v/>
      </c>
      <c r="AX361" s="48">
        <f>FUELUSE(AW361,AX343,AW343,AX352,AW352,AX$7,$D361,$E361,$F361,$G361)</f>
        <v/>
      </c>
    </row>
    <row r="362" hidden="1" outlineLevel="2">
      <c r="A362" s="5" t="inlineStr">
        <is>
          <t>ener</t>
        </is>
      </c>
      <c r="B362" s="5" t="inlineStr">
        <is>
          <t>lpg</t>
        </is>
      </c>
      <c r="C362" s="5" t="inlineStr">
        <is>
          <t>rod</t>
        </is>
      </c>
      <c r="D362" s="40">
        <f>INDEX(Inputs!$N$5:$N$132,MATCH($B362&amp;"|"&amp;$C362,Inputs!$A$5:$A$132,0))</f>
        <v/>
      </c>
      <c r="E362" s="40">
        <f>INDEX(Inputs!$O$5:$O$132,MATCH($B362&amp;"|"&amp;$C362,Inputs!$A$5:$A$132,0))</f>
        <v/>
      </c>
      <c r="F362" s="40">
        <f>INDEX(Inputs!$P$5:$P$132,MATCH($B362&amp;"|"&amp;$C362,Inputs!$A$5:$A$132,0))</f>
        <v/>
      </c>
      <c r="G362" s="40">
        <f>INDEX(Inputs!$Q$5:$Q$132,MATCH($B362&amp;"|"&amp;$C362,Inputs!$A$5:$A$132,0))</f>
        <v/>
      </c>
      <c r="H362" s="5">
        <f>INDEX(Variables!$B$5:$B$105,MATCH($A362,Variables!$A$5:$A$105,0))&amp;IF($C362="",""," | "&amp;INDEX(Mapping!$B$5:$B$26,MATCH($C362,Mapping!$A$5:$A$26,0))&amp;" | "&amp;INDEX(Mapping!$B$30:$B$41,MATCH($B362,Mapping!$A$30:$A$41,0)))</f>
        <v/>
      </c>
      <c r="I362" s="5">
        <f>INDEX(Variables!$C$5:$C$105,MATCH($A362,Variables!$A$5:$A$105,0))</f>
        <v/>
      </c>
      <c r="J362" s="5">
        <f>INDEX(Variables!$E$5:$E$105,MATCH($A362,Variables!$A$5:$A$105,0))</f>
        <v/>
      </c>
      <c r="K362" s="25">
        <f>LOWER(Settings!$C$4)&amp;".mit."&amp;$A362&amp;IF($C362="","","."&amp;$C362&amp;"."&amp;$B362)&amp;IF(INDEX(Variables!$D$5:$D$105,MATCH($A362,Variables!$A$5:$A$105,0))="","","."&amp;INDEX(Variables!$D$5:$D$105,MATCH($A362,Variables!$A$5:$A$105,0)))&amp;"."&amp;K$5</f>
        <v/>
      </c>
      <c r="L362" s="46">
        <f>INDEX(Inputs!$U$5:$U$132,MATCH($B362&amp;"|"&amp;$C362,Inputs!$A$5:$A$132,0))</f>
        <v/>
      </c>
      <c r="M362" s="47">
        <f>L362*(1/(1+$G362))^(1+$E362)*(1+M$7)^$D362*(M344/L344)^$E362*((M344+M353)/(L344+L353))^($F362*(1+$E362))</f>
        <v/>
      </c>
      <c r="N362" s="47">
        <f>M362*(1/(1+$G362))^(1+$E362)*(1+N$7)^$D362*(N344/M344)^$E362*((N344+N353)/(M344+M353))^($F362*(1+$E362))</f>
        <v/>
      </c>
      <c r="O362" s="47">
        <f>N362*(1/(1+$G362))^(1+$E362)*(1+O$7)^$D362*(O344/N344)^$E362*((O344+O353)/(N344+N353))^($F362*(1+$E362))</f>
        <v/>
      </c>
      <c r="P362" s="47">
        <f>O362*(1/(1+$G362))^(1+$E362)*(1+P$7)^$D362*(P344/O344)^$E362*((P344+P353)/(O344+O353))^($F362*(1+$E362))</f>
        <v/>
      </c>
      <c r="Q362" s="47">
        <f>P362*(1/(1+$G362))^(1+$E362)*(1+Q$7)^$D362*(Q344/P344)^$E362*((Q344+Q353)/(P344+P353))^($F362*(1+$E362))</f>
        <v/>
      </c>
      <c r="R362" s="47">
        <f>Q362*(1/(1+$G362))^(1+$E362)*(1+R$7)^$D362*(R344/Q344)^$E362*((R344+R353)/(Q344+Q353))^($F362*(1+$E362))</f>
        <v/>
      </c>
      <c r="S362" s="47">
        <f>R362*(1/(1+$G362))^(1+$E362)*(1+S$7)^$D362*(S344/R344)^$E362*((S344+S353)/(R344+R353))^($F362*(1+$E362))</f>
        <v/>
      </c>
      <c r="T362" s="47">
        <f>S362*(1/(1+$G362))^(1+$E362)*(1+T$7)^$D362*(T344/S344)^$E362*((T344+T353)/(S344+S353))^($F362*(1+$E362))</f>
        <v/>
      </c>
      <c r="U362" s="47">
        <f>T362*(1/(1+$G362))^(1+$E362)*(1+U$7)^$D362*(U344/T344)^$E362*((U344+U353)/(T344+T353))^($F362*(1+$E362))</f>
        <v/>
      </c>
      <c r="V362" s="47">
        <f>U362*(1/(1+$G362))^(1+$E362)*(1+V$7)^$D362*(V344/U344)^$E362*((V344+V353)/(U344+U353))^($F362*(1+$E362))</f>
        <v/>
      </c>
      <c r="W362" s="47">
        <f>V362*(1/(1+$G362))^(1+$E362)*(1+W$7)^$D362*(W344/V344)^$E362*((W344+W353)/(V344+V353))^($F362*(1+$E362))</f>
        <v/>
      </c>
      <c r="X362" s="47">
        <f>W362*(1/(1+$G362))^(1+$E362)*(1+X$7)^$D362*(X344/W344)^$E362*((X344+X353)/(W344+W353))^($F362*(1+$E362))</f>
        <v/>
      </c>
      <c r="Y362" s="47">
        <f>X362*(1/(1+$G362))^(1+$E362)*(1+Y$7)^$D362*(Y344/X344)^$E362*((Y344+Y353)/(X344+X353))^($F362*(1+$E362))</f>
        <v/>
      </c>
      <c r="Z362" s="47">
        <f>Y362*(1/(1+$G362))^(1+$E362)*(1+Z$7)^$D362*(Z344/Y344)^$E362*((Z344+Z353)/(Y344+Y353))^($F362*(1+$E362))</f>
        <v/>
      </c>
      <c r="AA362" s="47">
        <f>Z362*(1/(1+$G362))^(1+$E362)*(1+AA$7)^$D362*(AA344/Z344)^$E362*((AA344+AA353)/(Z344+Z353))^($F362*(1+$E362))</f>
        <v/>
      </c>
      <c r="AB362" s="47">
        <f>AA362*(1/(1+$G362))^(1+$E362)*(1+AB$7)^$D362*(AB344/AA344)^$E362*((AB344+AB353)/(AA344+AA353))^($F362*(1+$E362))</f>
        <v/>
      </c>
      <c r="AC362" s="47">
        <f>AB362*(1/(1+$G362))^(1+$E362)*(1+AC$7)^$D362*(AC344/AB344)^$E362*((AC344+AC353)/(AB344+AB353))^($F362*(1+$E362))</f>
        <v/>
      </c>
      <c r="AD362" s="48">
        <f>FUELUSE(AC362,AD344,AC344,AD353,AC353,AD$7,$D362,$E362,$F362,$G362)</f>
        <v/>
      </c>
      <c r="AE362" s="25">
        <f>LOWER(Settings!$C$4)&amp;".mit."&amp;$A362&amp;IF($C362="","","."&amp;$C362&amp;"."&amp;$B362)&amp;IF(INDEX(Variables!$D$5:$D$105,MATCH($A362,Variables!$A$5:$A$105,0))="","","."&amp;INDEX(Variables!$D$5:$D$105,MATCH($A362,Variables!$A$5:$A$105,0)))&amp;"."&amp;AE$5</f>
        <v/>
      </c>
      <c r="AF362" s="46">
        <f>INDEX(Inputs!$U$5:$U$132,MATCH($B362&amp;"|"&amp;$C362,Inputs!$A$5:$A$132,0))</f>
        <v/>
      </c>
      <c r="AG362" s="47">
        <f>AF362*(1/(1+$G362))^(1+$E362)*(1+AG$7)^$D362*(AG344/AF344)^$E362*((AG344+AG353)/(AF344+AF353))^($F362*(1+$E362))</f>
        <v/>
      </c>
      <c r="AH362" s="47">
        <f>AG362*(1/(1+$G362))^(1+$E362)*(1+AH$7)^$D362*(AH344/AG344)^$E362*((AH344+AH353)/(AG344+AG353))^($F362*(1+$E362))</f>
        <v/>
      </c>
      <c r="AI362" s="47">
        <f>AH362*(1/(1+$G362))^(1+$E362)*(1+AI$7)^$D362*(AI344/AH344)^$E362*((AI344+AI353)/(AH344+AH353))^($F362*(1+$E362))</f>
        <v/>
      </c>
      <c r="AJ362" s="47">
        <f>AI362*(1/(1+$G362))^(1+$E362)*(1+AJ$7)^$D362*(AJ344/AI344)^$E362*((AJ344+AJ353)/(AI344+AI353))^($F362*(1+$E362))</f>
        <v/>
      </c>
      <c r="AK362" s="47">
        <f>AJ362*(1/(1+$G362))^(1+$E362)*(1+AK$7)^$D362*(AK344/AJ344)^$E362*((AK344+AK353)/(AJ344+AJ353))^($F362*(1+$E362))</f>
        <v/>
      </c>
      <c r="AL362" s="47">
        <f>AK362*(1/(1+$G362))^(1+$E362)*(1+AL$7)^$D362*(AL344/AK344)^$E362*((AL344+AL353)/(AK344+AK353))^($F362*(1+$E362))</f>
        <v/>
      </c>
      <c r="AM362" s="47">
        <f>AL362*(1/(1+$G362))^(1+$E362)*(1+AM$7)^$D362*(AM344/AL344)^$E362*((AM344+AM353)/(AL344+AL353))^($F362*(1+$E362))</f>
        <v/>
      </c>
      <c r="AN362" s="47">
        <f>AM362*(1/(1+$G362))^(1+$E362)*(1+AN$7)^$D362*(AN344/AM344)^$E362*((AN344+AN353)/(AM344+AM353))^($F362*(1+$E362))</f>
        <v/>
      </c>
      <c r="AO362" s="47">
        <f>AN362*(1/(1+$G362))^(1+$E362)*(1+AO$7)^$D362*(AO344/AN344)^$E362*((AO344+AO353)/(AN344+AN353))^($F362*(1+$E362))</f>
        <v/>
      </c>
      <c r="AP362" s="47">
        <f>AO362*(1/(1+$G362))^(1+$E362)*(1+AP$7)^$D362*(AP344/AO344)^$E362*((AP344+AP353)/(AO344+AO353))^($F362*(1+$E362))</f>
        <v/>
      </c>
      <c r="AQ362" s="47">
        <f>AP362*(1/(1+$G362))^(1+$E362)*(1+AQ$7)^$D362*(AQ344/AP344)^$E362*((AQ344+AQ353)/(AP344+AP353))^($F362*(1+$E362))</f>
        <v/>
      </c>
      <c r="AR362" s="47">
        <f>AQ362*(1/(1+$G362))^(1+$E362)*(1+AR$7)^$D362*(AR344/AQ344)^$E362*((AR344+AR353)/(AQ344+AQ353))^($F362*(1+$E362))</f>
        <v/>
      </c>
      <c r="AS362" s="47">
        <f>AR362*(1/(1+$G362))^(1+$E362)*(1+AS$7)^$D362*(AS344/AR344)^$E362*((AS344+AS353)/(AR344+AR353))^($F362*(1+$E362))</f>
        <v/>
      </c>
      <c r="AT362" s="47">
        <f>AS362*(1/(1+$G362))^(1+$E362)*(1+AT$7)^$D362*(AT344/AS344)^$E362*((AT344+AT353)/(AS344+AS353))^($F362*(1+$E362))</f>
        <v/>
      </c>
      <c r="AU362" s="47">
        <f>AT362*(1/(1+$G362))^(1+$E362)*(1+AU$7)^$D362*(AU344/AT344)^$E362*((AU344+AU353)/(AT344+AT353))^($F362*(1+$E362))</f>
        <v/>
      </c>
      <c r="AV362" s="47">
        <f>AU362*(1/(1+$G362))^(1+$E362)*(1+AV$7)^$D362*(AV344/AU344)^$E362*((AV344+AV353)/(AU344+AU353))^($F362*(1+$E362))</f>
        <v/>
      </c>
      <c r="AW362" s="47">
        <f>AV362*(1/(1+$G362))^(1+$E362)*(1+AW$7)^$D362*(AW344/AV344)^$E362*((AW344+AW353)/(AV344+AV353))^($F362*(1+$E362))</f>
        <v/>
      </c>
      <c r="AX362" s="48">
        <f>FUELUSE(AW362,AX344,AW344,AX353,AW353,AX$7,$D362,$E362,$F362,$G362)</f>
        <v/>
      </c>
    </row>
    <row r="363" hidden="1" outlineLevel="2">
      <c r="A363" s="5" t="inlineStr">
        <is>
          <t>ener</t>
        </is>
      </c>
      <c r="B363" s="5" t="inlineStr">
        <is>
          <t>ker</t>
        </is>
      </c>
      <c r="C363" s="5" t="inlineStr">
        <is>
          <t>rod</t>
        </is>
      </c>
      <c r="D363" s="40">
        <f>INDEX(Inputs!$N$5:$N$132,MATCH($B363&amp;"|"&amp;$C363,Inputs!$A$5:$A$132,0))</f>
        <v/>
      </c>
      <c r="E363" s="40">
        <f>INDEX(Inputs!$O$5:$O$132,MATCH($B363&amp;"|"&amp;$C363,Inputs!$A$5:$A$132,0))</f>
        <v/>
      </c>
      <c r="F363" s="40">
        <f>INDEX(Inputs!$P$5:$P$132,MATCH($B363&amp;"|"&amp;$C363,Inputs!$A$5:$A$132,0))</f>
        <v/>
      </c>
      <c r="G363" s="40">
        <f>INDEX(Inputs!$Q$5:$Q$132,MATCH($B363&amp;"|"&amp;$C363,Inputs!$A$5:$A$132,0))</f>
        <v/>
      </c>
      <c r="H363" s="5">
        <f>INDEX(Variables!$B$5:$B$105,MATCH($A363,Variables!$A$5:$A$105,0))&amp;IF($C363="",""," | "&amp;INDEX(Mapping!$B$5:$B$26,MATCH($C363,Mapping!$A$5:$A$26,0))&amp;" | "&amp;INDEX(Mapping!$B$30:$B$41,MATCH($B363,Mapping!$A$30:$A$41,0)))</f>
        <v/>
      </c>
      <c r="I363" s="5">
        <f>INDEX(Variables!$C$5:$C$105,MATCH($A363,Variables!$A$5:$A$105,0))</f>
        <v/>
      </c>
      <c r="J363" s="5">
        <f>INDEX(Variables!$E$5:$E$105,MATCH($A363,Variables!$A$5:$A$105,0))</f>
        <v/>
      </c>
      <c r="K363" s="25">
        <f>LOWER(Settings!$C$4)&amp;".mit."&amp;$A363&amp;IF($C363="","","."&amp;$C363&amp;"."&amp;$B363)&amp;IF(INDEX(Variables!$D$5:$D$105,MATCH($A363,Variables!$A$5:$A$105,0))="","","."&amp;INDEX(Variables!$D$5:$D$105,MATCH($A363,Variables!$A$5:$A$105,0)))&amp;"."&amp;K$5</f>
        <v/>
      </c>
      <c r="L363" s="46">
        <f>INDEX(Inputs!$U$5:$U$132,MATCH($B363&amp;"|"&amp;$C363,Inputs!$A$5:$A$132,0))</f>
        <v/>
      </c>
      <c r="M363" s="47">
        <f>L363*(1/(1+$G363))^(1+$E363)*(1+M$7)^$D363*(M345/L345)^$E363*((M345+M354)/(L345+L354))^($F363*(1+$E363))</f>
        <v/>
      </c>
      <c r="N363" s="47">
        <f>M363*(1/(1+$G363))^(1+$E363)*(1+N$7)^$D363*(N345/M345)^$E363*((N345+N354)/(M345+M354))^($F363*(1+$E363))</f>
        <v/>
      </c>
      <c r="O363" s="47">
        <f>N363*(1/(1+$G363))^(1+$E363)*(1+O$7)^$D363*(O345/N345)^$E363*((O345+O354)/(N345+N354))^($F363*(1+$E363))</f>
        <v/>
      </c>
      <c r="P363" s="47">
        <f>O363*(1/(1+$G363))^(1+$E363)*(1+P$7)^$D363*(P345/O345)^$E363*((P345+P354)/(O345+O354))^($F363*(1+$E363))</f>
        <v/>
      </c>
      <c r="Q363" s="47">
        <f>P363*(1/(1+$G363))^(1+$E363)*(1+Q$7)^$D363*(Q345/P345)^$E363*((Q345+Q354)/(P345+P354))^($F363*(1+$E363))</f>
        <v/>
      </c>
      <c r="R363" s="47">
        <f>Q363*(1/(1+$G363))^(1+$E363)*(1+R$7)^$D363*(R345/Q345)^$E363*((R345+R354)/(Q345+Q354))^($F363*(1+$E363))</f>
        <v/>
      </c>
      <c r="S363" s="47">
        <f>R363*(1/(1+$G363))^(1+$E363)*(1+S$7)^$D363*(S345/R345)^$E363*((S345+S354)/(R345+R354))^($F363*(1+$E363))</f>
        <v/>
      </c>
      <c r="T363" s="47">
        <f>S363*(1/(1+$G363))^(1+$E363)*(1+T$7)^$D363*(T345/S345)^$E363*((T345+T354)/(S345+S354))^($F363*(1+$E363))</f>
        <v/>
      </c>
      <c r="U363" s="47">
        <f>T363*(1/(1+$G363))^(1+$E363)*(1+U$7)^$D363*(U345/T345)^$E363*((U345+U354)/(T345+T354))^($F363*(1+$E363))</f>
        <v/>
      </c>
      <c r="V363" s="47">
        <f>U363*(1/(1+$G363))^(1+$E363)*(1+V$7)^$D363*(V345/U345)^$E363*((V345+V354)/(U345+U354))^($F363*(1+$E363))</f>
        <v/>
      </c>
      <c r="W363" s="47">
        <f>V363*(1/(1+$G363))^(1+$E363)*(1+W$7)^$D363*(W345/V345)^$E363*((W345+W354)/(V345+V354))^($F363*(1+$E363))</f>
        <v/>
      </c>
      <c r="X363" s="47">
        <f>W363*(1/(1+$G363))^(1+$E363)*(1+X$7)^$D363*(X345/W345)^$E363*((X345+X354)/(W345+W354))^($F363*(1+$E363))</f>
        <v/>
      </c>
      <c r="Y363" s="47">
        <f>X363*(1/(1+$G363))^(1+$E363)*(1+Y$7)^$D363*(Y345/X345)^$E363*((Y345+Y354)/(X345+X354))^($F363*(1+$E363))</f>
        <v/>
      </c>
      <c r="Z363" s="47">
        <f>Y363*(1/(1+$G363))^(1+$E363)*(1+Z$7)^$D363*(Z345/Y345)^$E363*((Z345+Z354)/(Y345+Y354))^($F363*(1+$E363))</f>
        <v/>
      </c>
      <c r="AA363" s="47">
        <f>Z363*(1/(1+$G363))^(1+$E363)*(1+AA$7)^$D363*(AA345/Z345)^$E363*((AA345+AA354)/(Z345+Z354))^($F363*(1+$E363))</f>
        <v/>
      </c>
      <c r="AB363" s="47">
        <f>AA363*(1/(1+$G363))^(1+$E363)*(1+AB$7)^$D363*(AB345/AA345)^$E363*((AB345+AB354)/(AA345+AA354))^($F363*(1+$E363))</f>
        <v/>
      </c>
      <c r="AC363" s="47">
        <f>AB363*(1/(1+$G363))^(1+$E363)*(1+AC$7)^$D363*(AC345/AB345)^$E363*((AC345+AC354)/(AB345+AB354))^($F363*(1+$E363))</f>
        <v/>
      </c>
      <c r="AD363" s="48">
        <f>FUELUSE(AC363,AD345,AC345,AD354,AC354,AD$7,$D363,$E363,$F363,$G363)</f>
        <v/>
      </c>
      <c r="AE363" s="25">
        <f>LOWER(Settings!$C$4)&amp;".mit."&amp;$A363&amp;IF($C363="","","."&amp;$C363&amp;"."&amp;$B363)&amp;IF(INDEX(Variables!$D$5:$D$105,MATCH($A363,Variables!$A$5:$A$105,0))="","","."&amp;INDEX(Variables!$D$5:$D$105,MATCH($A363,Variables!$A$5:$A$105,0)))&amp;"."&amp;AE$5</f>
        <v/>
      </c>
      <c r="AF363" s="46">
        <f>INDEX(Inputs!$U$5:$U$132,MATCH($B363&amp;"|"&amp;$C363,Inputs!$A$5:$A$132,0))</f>
        <v/>
      </c>
      <c r="AG363" s="47">
        <f>AF363*(1/(1+$G363))^(1+$E363)*(1+AG$7)^$D363*(AG345/AF345)^$E363*((AG345+AG354)/(AF345+AF354))^($F363*(1+$E363))</f>
        <v/>
      </c>
      <c r="AH363" s="47">
        <f>AG363*(1/(1+$G363))^(1+$E363)*(1+AH$7)^$D363*(AH345/AG345)^$E363*((AH345+AH354)/(AG345+AG354))^($F363*(1+$E363))</f>
        <v/>
      </c>
      <c r="AI363" s="47">
        <f>AH363*(1/(1+$G363))^(1+$E363)*(1+AI$7)^$D363*(AI345/AH345)^$E363*((AI345+AI354)/(AH345+AH354))^($F363*(1+$E363))</f>
        <v/>
      </c>
      <c r="AJ363" s="47">
        <f>AI363*(1/(1+$G363))^(1+$E363)*(1+AJ$7)^$D363*(AJ345/AI345)^$E363*((AJ345+AJ354)/(AI345+AI354))^($F363*(1+$E363))</f>
        <v/>
      </c>
      <c r="AK363" s="47">
        <f>AJ363*(1/(1+$G363))^(1+$E363)*(1+AK$7)^$D363*(AK345/AJ345)^$E363*((AK345+AK354)/(AJ345+AJ354))^($F363*(1+$E363))</f>
        <v/>
      </c>
      <c r="AL363" s="47">
        <f>AK363*(1/(1+$G363))^(1+$E363)*(1+AL$7)^$D363*(AL345/AK345)^$E363*((AL345+AL354)/(AK345+AK354))^($F363*(1+$E363))</f>
        <v/>
      </c>
      <c r="AM363" s="47">
        <f>AL363*(1/(1+$G363))^(1+$E363)*(1+AM$7)^$D363*(AM345/AL345)^$E363*((AM345+AM354)/(AL345+AL354))^($F363*(1+$E363))</f>
        <v/>
      </c>
      <c r="AN363" s="47">
        <f>AM363*(1/(1+$G363))^(1+$E363)*(1+AN$7)^$D363*(AN345/AM345)^$E363*((AN345+AN354)/(AM345+AM354))^($F363*(1+$E363))</f>
        <v/>
      </c>
      <c r="AO363" s="47">
        <f>AN363*(1/(1+$G363))^(1+$E363)*(1+AO$7)^$D363*(AO345/AN345)^$E363*((AO345+AO354)/(AN345+AN354))^($F363*(1+$E363))</f>
        <v/>
      </c>
      <c r="AP363" s="47">
        <f>AO363*(1/(1+$G363))^(1+$E363)*(1+AP$7)^$D363*(AP345/AO345)^$E363*((AP345+AP354)/(AO345+AO354))^($F363*(1+$E363))</f>
        <v/>
      </c>
      <c r="AQ363" s="47">
        <f>AP363*(1/(1+$G363))^(1+$E363)*(1+AQ$7)^$D363*(AQ345/AP345)^$E363*((AQ345+AQ354)/(AP345+AP354))^($F363*(1+$E363))</f>
        <v/>
      </c>
      <c r="AR363" s="47">
        <f>AQ363*(1/(1+$G363))^(1+$E363)*(1+AR$7)^$D363*(AR345/AQ345)^$E363*((AR345+AR354)/(AQ345+AQ354))^($F363*(1+$E363))</f>
        <v/>
      </c>
      <c r="AS363" s="47">
        <f>AR363*(1/(1+$G363))^(1+$E363)*(1+AS$7)^$D363*(AS345/AR345)^$E363*((AS345+AS354)/(AR345+AR354))^($F363*(1+$E363))</f>
        <v/>
      </c>
      <c r="AT363" s="47">
        <f>AS363*(1/(1+$G363))^(1+$E363)*(1+AT$7)^$D363*(AT345/AS345)^$E363*((AT345+AT354)/(AS345+AS354))^($F363*(1+$E363))</f>
        <v/>
      </c>
      <c r="AU363" s="47">
        <f>AT363*(1/(1+$G363))^(1+$E363)*(1+AU$7)^$D363*(AU345/AT345)^$E363*((AU345+AU354)/(AT345+AT354))^($F363*(1+$E363))</f>
        <v/>
      </c>
      <c r="AV363" s="47">
        <f>AU363*(1/(1+$G363))^(1+$E363)*(1+AV$7)^$D363*(AV345/AU345)^$E363*((AV345+AV354)/(AU345+AU354))^($F363*(1+$E363))</f>
        <v/>
      </c>
      <c r="AW363" s="47">
        <f>AV363*(1/(1+$G363))^(1+$E363)*(1+AW$7)^$D363*(AW345/AV345)^$E363*((AW345+AW354)/(AV345+AV354))^($F363*(1+$E363))</f>
        <v/>
      </c>
      <c r="AX363" s="48">
        <f>FUELUSE(AW363,AX345,AW345,AX354,AW354,AX$7,$D363,$E363,$F363,$G363)</f>
        <v/>
      </c>
    </row>
    <row r="364" hidden="1" outlineLevel="2">
      <c r="A364" s="5" t="inlineStr">
        <is>
          <t>ener</t>
        </is>
      </c>
      <c r="B364" s="5" t="inlineStr">
        <is>
          <t>oop</t>
        </is>
      </c>
      <c r="C364" s="5" t="inlineStr">
        <is>
          <t>rod</t>
        </is>
      </c>
      <c r="D364" s="40">
        <f>INDEX(Inputs!$N$5:$N$132,MATCH($B364&amp;"|"&amp;$C364,Inputs!$A$5:$A$132,0))</f>
        <v/>
      </c>
      <c r="E364" s="40">
        <f>INDEX(Inputs!$O$5:$O$132,MATCH($B364&amp;"|"&amp;$C364,Inputs!$A$5:$A$132,0))</f>
        <v/>
      </c>
      <c r="F364" s="40">
        <f>INDEX(Inputs!$P$5:$P$132,MATCH($B364&amp;"|"&amp;$C364,Inputs!$A$5:$A$132,0))</f>
        <v/>
      </c>
      <c r="G364" s="40">
        <f>INDEX(Inputs!$Q$5:$Q$132,MATCH($B364&amp;"|"&amp;$C364,Inputs!$A$5:$A$132,0))</f>
        <v/>
      </c>
      <c r="H364" s="5">
        <f>INDEX(Variables!$B$5:$B$105,MATCH($A364,Variables!$A$5:$A$105,0))&amp;IF($C364="",""," | "&amp;INDEX(Mapping!$B$5:$B$26,MATCH($C364,Mapping!$A$5:$A$26,0))&amp;" | "&amp;INDEX(Mapping!$B$30:$B$41,MATCH($B364,Mapping!$A$30:$A$41,0)))</f>
        <v/>
      </c>
      <c r="I364" s="5">
        <f>INDEX(Variables!$C$5:$C$105,MATCH($A364,Variables!$A$5:$A$105,0))</f>
        <v/>
      </c>
      <c r="J364" s="5">
        <f>INDEX(Variables!$E$5:$E$105,MATCH($A364,Variables!$A$5:$A$105,0))</f>
        <v/>
      </c>
      <c r="K364" s="25">
        <f>LOWER(Settings!$C$4)&amp;".mit."&amp;$A364&amp;IF($C364="","","."&amp;$C364&amp;"."&amp;$B364)&amp;IF(INDEX(Variables!$D$5:$D$105,MATCH($A364,Variables!$A$5:$A$105,0))="","","."&amp;INDEX(Variables!$D$5:$D$105,MATCH($A364,Variables!$A$5:$A$105,0)))&amp;"."&amp;K$5</f>
        <v/>
      </c>
      <c r="L364" s="46">
        <f>INDEX(Inputs!$U$5:$U$132,MATCH($B364&amp;"|"&amp;$C364,Inputs!$A$5:$A$132,0))</f>
        <v/>
      </c>
      <c r="M364" s="47">
        <f>L364*(1/(1+$G364))^(1+$E364)*(1+M$7)^$D364*(M346/L346)^$E364*((M346+M355)/(L346+L355))^($F364*(1+$E364))</f>
        <v/>
      </c>
      <c r="N364" s="47">
        <f>M364*(1/(1+$G364))^(1+$E364)*(1+N$7)^$D364*(N346/M346)^$E364*((N346+N355)/(M346+M355))^($F364*(1+$E364))</f>
        <v/>
      </c>
      <c r="O364" s="47">
        <f>N364*(1/(1+$G364))^(1+$E364)*(1+O$7)^$D364*(O346/N346)^$E364*((O346+O355)/(N346+N355))^($F364*(1+$E364))</f>
        <v/>
      </c>
      <c r="P364" s="47">
        <f>O364*(1/(1+$G364))^(1+$E364)*(1+P$7)^$D364*(P346/O346)^$E364*((P346+P355)/(O346+O355))^($F364*(1+$E364))</f>
        <v/>
      </c>
      <c r="Q364" s="47">
        <f>P364*(1/(1+$G364))^(1+$E364)*(1+Q$7)^$D364*(Q346/P346)^$E364*((Q346+Q355)/(P346+P355))^($F364*(1+$E364))</f>
        <v/>
      </c>
      <c r="R364" s="47">
        <f>Q364*(1/(1+$G364))^(1+$E364)*(1+R$7)^$D364*(R346/Q346)^$E364*((R346+R355)/(Q346+Q355))^($F364*(1+$E364))</f>
        <v/>
      </c>
      <c r="S364" s="47">
        <f>R364*(1/(1+$G364))^(1+$E364)*(1+S$7)^$D364*(S346/R346)^$E364*((S346+S355)/(R346+R355))^($F364*(1+$E364))</f>
        <v/>
      </c>
      <c r="T364" s="47">
        <f>S364*(1/(1+$G364))^(1+$E364)*(1+T$7)^$D364*(T346/S346)^$E364*((T346+T355)/(S346+S355))^($F364*(1+$E364))</f>
        <v/>
      </c>
      <c r="U364" s="47">
        <f>T364*(1/(1+$G364))^(1+$E364)*(1+U$7)^$D364*(U346/T346)^$E364*((U346+U355)/(T346+T355))^($F364*(1+$E364))</f>
        <v/>
      </c>
      <c r="V364" s="47">
        <f>U364*(1/(1+$G364))^(1+$E364)*(1+V$7)^$D364*(V346/U346)^$E364*((V346+V355)/(U346+U355))^($F364*(1+$E364))</f>
        <v/>
      </c>
      <c r="W364" s="47">
        <f>V364*(1/(1+$G364))^(1+$E364)*(1+W$7)^$D364*(W346/V346)^$E364*((W346+W355)/(V346+V355))^($F364*(1+$E364))</f>
        <v/>
      </c>
      <c r="X364" s="47">
        <f>W364*(1/(1+$G364))^(1+$E364)*(1+X$7)^$D364*(X346/W346)^$E364*((X346+X355)/(W346+W355))^($F364*(1+$E364))</f>
        <v/>
      </c>
      <c r="Y364" s="47">
        <f>X364*(1/(1+$G364))^(1+$E364)*(1+Y$7)^$D364*(Y346/X346)^$E364*((Y346+Y355)/(X346+X355))^($F364*(1+$E364))</f>
        <v/>
      </c>
      <c r="Z364" s="47">
        <f>Y364*(1/(1+$G364))^(1+$E364)*(1+Z$7)^$D364*(Z346/Y346)^$E364*((Z346+Z355)/(Y346+Y355))^($F364*(1+$E364))</f>
        <v/>
      </c>
      <c r="AA364" s="47">
        <f>Z364*(1/(1+$G364))^(1+$E364)*(1+AA$7)^$D364*(AA346/Z346)^$E364*((AA346+AA355)/(Z346+Z355))^($F364*(1+$E364))</f>
        <v/>
      </c>
      <c r="AB364" s="47">
        <f>AA364*(1/(1+$G364))^(1+$E364)*(1+AB$7)^$D364*(AB346/AA346)^$E364*((AB346+AB355)/(AA346+AA355))^($F364*(1+$E364))</f>
        <v/>
      </c>
      <c r="AC364" s="47">
        <f>AB364*(1/(1+$G364))^(1+$E364)*(1+AC$7)^$D364*(AC346/AB346)^$E364*((AC346+AC355)/(AB346+AB355))^($F364*(1+$E364))</f>
        <v/>
      </c>
      <c r="AD364" s="48">
        <f>FUELUSE(AC364,AD346,AC346,AD355,AC355,AD$7,$D364,$E364,$F364,$G364)</f>
        <v/>
      </c>
      <c r="AE364" s="25">
        <f>LOWER(Settings!$C$4)&amp;".mit."&amp;$A364&amp;IF($C364="","","."&amp;$C364&amp;"."&amp;$B364)&amp;IF(INDEX(Variables!$D$5:$D$105,MATCH($A364,Variables!$A$5:$A$105,0))="","","."&amp;INDEX(Variables!$D$5:$D$105,MATCH($A364,Variables!$A$5:$A$105,0)))&amp;"."&amp;AE$5</f>
        <v/>
      </c>
      <c r="AF364" s="46">
        <f>INDEX(Inputs!$U$5:$U$132,MATCH($B364&amp;"|"&amp;$C364,Inputs!$A$5:$A$132,0))</f>
        <v/>
      </c>
      <c r="AG364" s="47">
        <f>AF364*(1/(1+$G364))^(1+$E364)*(1+AG$7)^$D364*(AG346/AF346)^$E364*((AG346+AG355)/(AF346+AF355))^($F364*(1+$E364))</f>
        <v/>
      </c>
      <c r="AH364" s="47">
        <f>AG364*(1/(1+$G364))^(1+$E364)*(1+AH$7)^$D364*(AH346/AG346)^$E364*((AH346+AH355)/(AG346+AG355))^($F364*(1+$E364))</f>
        <v/>
      </c>
      <c r="AI364" s="47">
        <f>AH364*(1/(1+$G364))^(1+$E364)*(1+AI$7)^$D364*(AI346/AH346)^$E364*((AI346+AI355)/(AH346+AH355))^($F364*(1+$E364))</f>
        <v/>
      </c>
      <c r="AJ364" s="47">
        <f>AI364*(1/(1+$G364))^(1+$E364)*(1+AJ$7)^$D364*(AJ346/AI346)^$E364*((AJ346+AJ355)/(AI346+AI355))^($F364*(1+$E364))</f>
        <v/>
      </c>
      <c r="AK364" s="47">
        <f>AJ364*(1/(1+$G364))^(1+$E364)*(1+AK$7)^$D364*(AK346/AJ346)^$E364*((AK346+AK355)/(AJ346+AJ355))^($F364*(1+$E364))</f>
        <v/>
      </c>
      <c r="AL364" s="47">
        <f>AK364*(1/(1+$G364))^(1+$E364)*(1+AL$7)^$D364*(AL346/AK346)^$E364*((AL346+AL355)/(AK346+AK355))^($F364*(1+$E364))</f>
        <v/>
      </c>
      <c r="AM364" s="47">
        <f>AL364*(1/(1+$G364))^(1+$E364)*(1+AM$7)^$D364*(AM346/AL346)^$E364*((AM346+AM355)/(AL346+AL355))^($F364*(1+$E364))</f>
        <v/>
      </c>
      <c r="AN364" s="47">
        <f>AM364*(1/(1+$G364))^(1+$E364)*(1+AN$7)^$D364*(AN346/AM346)^$E364*((AN346+AN355)/(AM346+AM355))^($F364*(1+$E364))</f>
        <v/>
      </c>
      <c r="AO364" s="47">
        <f>AN364*(1/(1+$G364))^(1+$E364)*(1+AO$7)^$D364*(AO346/AN346)^$E364*((AO346+AO355)/(AN346+AN355))^($F364*(1+$E364))</f>
        <v/>
      </c>
      <c r="AP364" s="47">
        <f>AO364*(1/(1+$G364))^(1+$E364)*(1+AP$7)^$D364*(AP346/AO346)^$E364*((AP346+AP355)/(AO346+AO355))^($F364*(1+$E364))</f>
        <v/>
      </c>
      <c r="AQ364" s="47">
        <f>AP364*(1/(1+$G364))^(1+$E364)*(1+AQ$7)^$D364*(AQ346/AP346)^$E364*((AQ346+AQ355)/(AP346+AP355))^($F364*(1+$E364))</f>
        <v/>
      </c>
      <c r="AR364" s="47">
        <f>AQ364*(1/(1+$G364))^(1+$E364)*(1+AR$7)^$D364*(AR346/AQ346)^$E364*((AR346+AR355)/(AQ346+AQ355))^($F364*(1+$E364))</f>
        <v/>
      </c>
      <c r="AS364" s="47">
        <f>AR364*(1/(1+$G364))^(1+$E364)*(1+AS$7)^$D364*(AS346/AR346)^$E364*((AS346+AS355)/(AR346+AR355))^($F364*(1+$E364))</f>
        <v/>
      </c>
      <c r="AT364" s="47">
        <f>AS364*(1/(1+$G364))^(1+$E364)*(1+AT$7)^$D364*(AT346/AS346)^$E364*((AT346+AT355)/(AS346+AS355))^($F364*(1+$E364))</f>
        <v/>
      </c>
      <c r="AU364" s="47">
        <f>AT364*(1/(1+$G364))^(1+$E364)*(1+AU$7)^$D364*(AU346/AT346)^$E364*((AU346+AU355)/(AT346+AT355))^($F364*(1+$E364))</f>
        <v/>
      </c>
      <c r="AV364" s="47">
        <f>AU364*(1/(1+$G364))^(1+$E364)*(1+AV$7)^$D364*(AV346/AU346)^$E364*((AV346+AV355)/(AU346+AU355))^($F364*(1+$E364))</f>
        <v/>
      </c>
      <c r="AW364" s="47">
        <f>AV364*(1/(1+$G364))^(1+$E364)*(1+AW$7)^$D364*(AW346/AV346)^$E364*((AW346+AW355)/(AV346+AV355))^($F364*(1+$E364))</f>
        <v/>
      </c>
      <c r="AX364" s="48">
        <f>FUELUSE(AW364,AX346,AW346,AX355,AW355,AX$7,$D364,$E364,$F364,$G364)</f>
        <v/>
      </c>
    </row>
    <row r="365" hidden="1" outlineLevel="2">
      <c r="A365" s="5" t="inlineStr">
        <is>
          <t>ener</t>
        </is>
      </c>
      <c r="B365" s="5" t="inlineStr">
        <is>
          <t>bio</t>
        </is>
      </c>
      <c r="C365" s="5" t="inlineStr">
        <is>
          <t>rod</t>
        </is>
      </c>
      <c r="D365" s="40">
        <f>INDEX(Inputs!$N$5:$N$132,MATCH($B365&amp;"|"&amp;$C365,Inputs!$A$5:$A$132,0))</f>
        <v/>
      </c>
      <c r="E365" s="40">
        <f>INDEX(Inputs!$O$5:$O$132,MATCH($B365&amp;"|"&amp;$C365,Inputs!$A$5:$A$132,0))</f>
        <v/>
      </c>
      <c r="F365" s="40">
        <f>INDEX(Inputs!$P$5:$P$132,MATCH($B365&amp;"|"&amp;$C365,Inputs!$A$5:$A$132,0))</f>
        <v/>
      </c>
      <c r="G365" s="40">
        <f>INDEX(Inputs!$Q$5:$Q$132,MATCH($B365&amp;"|"&amp;$C365,Inputs!$A$5:$A$132,0))</f>
        <v/>
      </c>
      <c r="H365" s="5">
        <f>INDEX(Variables!$B$5:$B$105,MATCH($A365,Variables!$A$5:$A$105,0))&amp;IF($C365="",""," | "&amp;INDEX(Mapping!$B$5:$B$26,MATCH($C365,Mapping!$A$5:$A$26,0))&amp;" | "&amp;INDEX(Mapping!$B$30:$B$41,MATCH($B365,Mapping!$A$30:$A$41,0)))</f>
        <v/>
      </c>
      <c r="I365" s="5">
        <f>INDEX(Variables!$C$5:$C$105,MATCH($A365,Variables!$A$5:$A$105,0))</f>
        <v/>
      </c>
      <c r="J365" s="5">
        <f>INDEX(Variables!$E$5:$E$105,MATCH($A365,Variables!$A$5:$A$105,0))</f>
        <v/>
      </c>
      <c r="K365" s="25">
        <f>LOWER(Settings!$C$4)&amp;".mit."&amp;$A365&amp;IF($C365="","","."&amp;$C365&amp;"."&amp;$B365)&amp;IF(INDEX(Variables!$D$5:$D$105,MATCH($A365,Variables!$A$5:$A$105,0))="","","."&amp;INDEX(Variables!$D$5:$D$105,MATCH($A365,Variables!$A$5:$A$105,0)))&amp;"."&amp;K$5</f>
        <v/>
      </c>
      <c r="L365" s="46">
        <f>INDEX(Inputs!$U$5:$U$132,MATCH($B365&amp;"|"&amp;$C365,Inputs!$A$5:$A$132,0))</f>
        <v/>
      </c>
      <c r="M365" s="47">
        <f>L365*(1/(1+$G365))^(1+$E365)*(1+M$7)^$D365*(M347/L347)^$E365*((M347+M356)/(L347+L356))^($F365*(1+$E365))</f>
        <v/>
      </c>
      <c r="N365" s="47">
        <f>M365*(1/(1+$G365))^(1+$E365)*(1+N$7)^$D365*(N347/M347)^$E365*((N347+N356)/(M347+M356))^($F365*(1+$E365))</f>
        <v/>
      </c>
      <c r="O365" s="47">
        <f>N365*(1/(1+$G365))^(1+$E365)*(1+O$7)^$D365*(O347/N347)^$E365*((O347+O356)/(N347+N356))^($F365*(1+$E365))</f>
        <v/>
      </c>
      <c r="P365" s="47">
        <f>O365*(1/(1+$G365))^(1+$E365)*(1+P$7)^$D365*(P347/O347)^$E365*((P347+P356)/(O347+O356))^($F365*(1+$E365))</f>
        <v/>
      </c>
      <c r="Q365" s="47">
        <f>P365*(1/(1+$G365))^(1+$E365)*(1+Q$7)^$D365*(Q347/P347)^$E365*((Q347+Q356)/(P347+P356))^($F365*(1+$E365))</f>
        <v/>
      </c>
      <c r="R365" s="47">
        <f>Q365*(1/(1+$G365))^(1+$E365)*(1+R$7)^$D365*(R347/Q347)^$E365*((R347+R356)/(Q347+Q356))^($F365*(1+$E365))</f>
        <v/>
      </c>
      <c r="S365" s="47">
        <f>R365*(1/(1+$G365))^(1+$E365)*(1+S$7)^$D365*(S347/R347)^$E365*((S347+S356)/(R347+R356))^($F365*(1+$E365))</f>
        <v/>
      </c>
      <c r="T365" s="47">
        <f>S365*(1/(1+$G365))^(1+$E365)*(1+T$7)^$D365*(T347/S347)^$E365*((T347+T356)/(S347+S356))^($F365*(1+$E365))</f>
        <v/>
      </c>
      <c r="U365" s="47">
        <f>T365*(1/(1+$G365))^(1+$E365)*(1+U$7)^$D365*(U347/T347)^$E365*((U347+U356)/(T347+T356))^($F365*(1+$E365))</f>
        <v/>
      </c>
      <c r="V365" s="47">
        <f>U365*(1/(1+$G365))^(1+$E365)*(1+V$7)^$D365*(V347/U347)^$E365*((V347+V356)/(U347+U356))^($F365*(1+$E365))</f>
        <v/>
      </c>
      <c r="W365" s="47">
        <f>V365*(1/(1+$G365))^(1+$E365)*(1+W$7)^$D365*(W347/V347)^$E365*((W347+W356)/(V347+V356))^($F365*(1+$E365))</f>
        <v/>
      </c>
      <c r="X365" s="47">
        <f>W365*(1/(1+$G365))^(1+$E365)*(1+X$7)^$D365*(X347/W347)^$E365*((X347+X356)/(W347+W356))^($F365*(1+$E365))</f>
        <v/>
      </c>
      <c r="Y365" s="47">
        <f>X365*(1/(1+$G365))^(1+$E365)*(1+Y$7)^$D365*(Y347/X347)^$E365*((Y347+Y356)/(X347+X356))^($F365*(1+$E365))</f>
        <v/>
      </c>
      <c r="Z365" s="47">
        <f>Y365*(1/(1+$G365))^(1+$E365)*(1+Z$7)^$D365*(Z347/Y347)^$E365*((Z347+Z356)/(Y347+Y356))^($F365*(1+$E365))</f>
        <v/>
      </c>
      <c r="AA365" s="47">
        <f>Z365*(1/(1+$G365))^(1+$E365)*(1+AA$7)^$D365*(AA347/Z347)^$E365*((AA347+AA356)/(Z347+Z356))^($F365*(1+$E365))</f>
        <v/>
      </c>
      <c r="AB365" s="47">
        <f>AA365*(1/(1+$G365))^(1+$E365)*(1+AB$7)^$D365*(AB347/AA347)^$E365*((AB347+AB356)/(AA347+AA356))^($F365*(1+$E365))</f>
        <v/>
      </c>
      <c r="AC365" s="47">
        <f>AB365*(1/(1+$G365))^(1+$E365)*(1+AC$7)^$D365*(AC347/AB347)^$E365*((AC347+AC356)/(AB347+AB356))^($F365*(1+$E365))</f>
        <v/>
      </c>
      <c r="AD365" s="48">
        <f>FUELUSE(AC365,AD347,AC347,AD356,AC356,AD$7,$D365,$E365,$F365,$G365)</f>
        <v/>
      </c>
      <c r="AE365" s="25">
        <f>LOWER(Settings!$C$4)&amp;".mit."&amp;$A365&amp;IF($C365="","","."&amp;$C365&amp;"."&amp;$B365)&amp;IF(INDEX(Variables!$D$5:$D$105,MATCH($A365,Variables!$A$5:$A$105,0))="","","."&amp;INDEX(Variables!$D$5:$D$105,MATCH($A365,Variables!$A$5:$A$105,0)))&amp;"."&amp;AE$5</f>
        <v/>
      </c>
      <c r="AF365" s="46">
        <f>INDEX(Inputs!$U$5:$U$132,MATCH($B365&amp;"|"&amp;$C365,Inputs!$A$5:$A$132,0))</f>
        <v/>
      </c>
      <c r="AG365" s="47">
        <f>AF365*(1/(1+$G365))^(1+$E365)*(1+AG$7)^$D365*(AG347/AF347)^$E365*((AG347+AG356)/(AF347+AF356))^($F365*(1+$E365))</f>
        <v/>
      </c>
      <c r="AH365" s="47">
        <f>AG365*(1/(1+$G365))^(1+$E365)*(1+AH$7)^$D365*(AH347/AG347)^$E365*((AH347+AH356)/(AG347+AG356))^($F365*(1+$E365))</f>
        <v/>
      </c>
      <c r="AI365" s="47">
        <f>AH365*(1/(1+$G365))^(1+$E365)*(1+AI$7)^$D365*(AI347/AH347)^$E365*((AI347+AI356)/(AH347+AH356))^($F365*(1+$E365))</f>
        <v/>
      </c>
      <c r="AJ365" s="47">
        <f>AI365*(1/(1+$G365))^(1+$E365)*(1+AJ$7)^$D365*(AJ347/AI347)^$E365*((AJ347+AJ356)/(AI347+AI356))^($F365*(1+$E365))</f>
        <v/>
      </c>
      <c r="AK365" s="47">
        <f>AJ365*(1/(1+$G365))^(1+$E365)*(1+AK$7)^$D365*(AK347/AJ347)^$E365*((AK347+AK356)/(AJ347+AJ356))^($F365*(1+$E365))</f>
        <v/>
      </c>
      <c r="AL365" s="47">
        <f>AK365*(1/(1+$G365))^(1+$E365)*(1+AL$7)^$D365*(AL347/AK347)^$E365*((AL347+AL356)/(AK347+AK356))^($F365*(1+$E365))</f>
        <v/>
      </c>
      <c r="AM365" s="47">
        <f>AL365*(1/(1+$G365))^(1+$E365)*(1+AM$7)^$D365*(AM347/AL347)^$E365*((AM347+AM356)/(AL347+AL356))^($F365*(1+$E365))</f>
        <v/>
      </c>
      <c r="AN365" s="47">
        <f>AM365*(1/(1+$G365))^(1+$E365)*(1+AN$7)^$D365*(AN347/AM347)^$E365*((AN347+AN356)/(AM347+AM356))^($F365*(1+$E365))</f>
        <v/>
      </c>
      <c r="AO365" s="47">
        <f>AN365*(1/(1+$G365))^(1+$E365)*(1+AO$7)^$D365*(AO347/AN347)^$E365*((AO347+AO356)/(AN347+AN356))^($F365*(1+$E365))</f>
        <v/>
      </c>
      <c r="AP365" s="47">
        <f>AO365*(1/(1+$G365))^(1+$E365)*(1+AP$7)^$D365*(AP347/AO347)^$E365*((AP347+AP356)/(AO347+AO356))^($F365*(1+$E365))</f>
        <v/>
      </c>
      <c r="AQ365" s="47">
        <f>AP365*(1/(1+$G365))^(1+$E365)*(1+AQ$7)^$D365*(AQ347/AP347)^$E365*((AQ347+AQ356)/(AP347+AP356))^($F365*(1+$E365))</f>
        <v/>
      </c>
      <c r="AR365" s="47">
        <f>AQ365*(1/(1+$G365))^(1+$E365)*(1+AR$7)^$D365*(AR347/AQ347)^$E365*((AR347+AR356)/(AQ347+AQ356))^($F365*(1+$E365))</f>
        <v/>
      </c>
      <c r="AS365" s="47">
        <f>AR365*(1/(1+$G365))^(1+$E365)*(1+AS$7)^$D365*(AS347/AR347)^$E365*((AS347+AS356)/(AR347+AR356))^($F365*(1+$E365))</f>
        <v/>
      </c>
      <c r="AT365" s="47">
        <f>AS365*(1/(1+$G365))^(1+$E365)*(1+AT$7)^$D365*(AT347/AS347)^$E365*((AT347+AT356)/(AS347+AS356))^($F365*(1+$E365))</f>
        <v/>
      </c>
      <c r="AU365" s="47">
        <f>AT365*(1/(1+$G365))^(1+$E365)*(1+AU$7)^$D365*(AU347/AT347)^$E365*((AU347+AU356)/(AT347+AT356))^($F365*(1+$E365))</f>
        <v/>
      </c>
      <c r="AV365" s="47">
        <f>AU365*(1/(1+$G365))^(1+$E365)*(1+AV$7)^$D365*(AV347/AU347)^$E365*((AV347+AV356)/(AU347+AU356))^($F365*(1+$E365))</f>
        <v/>
      </c>
      <c r="AW365" s="47">
        <f>AV365*(1/(1+$G365))^(1+$E365)*(1+AW$7)^$D365*(AW347/AV347)^$E365*((AW347+AW356)/(AV347+AV356))^($F365*(1+$E365))</f>
        <v/>
      </c>
      <c r="AX365" s="48">
        <f>FUELUSE(AW365,AX347,AW347,AX356,AW356,AX$7,$D365,$E365,$F365,$G365)</f>
        <v/>
      </c>
    </row>
    <row r="366" hidden="1" outlineLevel="2"/>
    <row r="367" hidden="1" outlineLevel="2">
      <c r="A367" s="5" t="inlineStr">
        <is>
          <t>co2</t>
        </is>
      </c>
      <c r="B367" s="5" t="inlineStr">
        <is>
          <t>coa</t>
        </is>
      </c>
      <c r="C367" s="5" t="inlineStr">
        <is>
          <t>rod</t>
        </is>
      </c>
      <c r="D367" s="40">
        <f>INDEX(Inputs!$T$5:$T$132,MATCH($B367&amp;"|"&amp;$C367,Inputs!$A$5:$A$132,0))</f>
        <v/>
      </c>
      <c r="E367" s="39" t="n"/>
      <c r="F367" s="39" t="n"/>
      <c r="G367" s="39" t="n"/>
      <c r="H367" s="5">
        <f>INDEX(Variables!$B$5:$B$105,MATCH($A367,Variables!$A$5:$A$105,0))&amp;IF($C367="",""," | "&amp;INDEX(Mapping!$B$5:$B$26,MATCH($C367,Mapping!$A$5:$A$26,0))&amp;" | "&amp;INDEX(Mapping!$B$30:$B$41,MATCH($B367,Mapping!$A$30:$A$41,0)))</f>
        <v/>
      </c>
      <c r="I367" s="5">
        <f>INDEX(Variables!$C$5:$C$105,MATCH($A367,Variables!$A$5:$A$105,0))</f>
        <v/>
      </c>
      <c r="J367" s="5">
        <f>INDEX(Variables!$E$5:$E$105,MATCH($A367,Variables!$A$5:$A$105,0))</f>
        <v/>
      </c>
      <c r="K367" s="25">
        <f>LOWER(Settings!$C$4)&amp;".mit."&amp;$A367&amp;IF($C367="","","."&amp;$C367&amp;"."&amp;$B367)&amp;IF(INDEX(Variables!$D$5:$D$105,MATCH($A367,Variables!$A$5:$A$105,0))="","","."&amp;INDEX(Variables!$D$5:$D$105,MATCH($A367,Variables!$A$5:$A$105,0)))&amp;"."&amp;K$5</f>
        <v/>
      </c>
      <c r="L367" s="28">
        <f>L358*Settings!$C$13*$D367</f>
        <v/>
      </c>
      <c r="M367" s="29">
        <f>M358*Settings!$C$13*$D367</f>
        <v/>
      </c>
      <c r="N367" s="29">
        <f>N358*Settings!$C$13*$D367</f>
        <v/>
      </c>
      <c r="O367" s="29">
        <f>O358*Settings!$C$13*$D367</f>
        <v/>
      </c>
      <c r="P367" s="29">
        <f>P358*Settings!$C$13*$D367</f>
        <v/>
      </c>
      <c r="Q367" s="29">
        <f>Q358*Settings!$C$13*$D367</f>
        <v/>
      </c>
      <c r="R367" s="29">
        <f>R358*Settings!$C$13*$D367</f>
        <v/>
      </c>
      <c r="S367" s="29">
        <f>S358*Settings!$C$13*$D367</f>
        <v/>
      </c>
      <c r="T367" s="29">
        <f>T358*Settings!$C$13*$D367</f>
        <v/>
      </c>
      <c r="U367" s="29">
        <f>U358*Settings!$C$13*$D367</f>
        <v/>
      </c>
      <c r="V367" s="29">
        <f>V358*Settings!$C$13*$D367</f>
        <v/>
      </c>
      <c r="W367" s="29">
        <f>W358*Settings!$C$13*$D367</f>
        <v/>
      </c>
      <c r="X367" s="29">
        <f>X358*Settings!$C$13*$D367</f>
        <v/>
      </c>
      <c r="Y367" s="29">
        <f>Y358*Settings!$C$13*$D367</f>
        <v/>
      </c>
      <c r="Z367" s="29">
        <f>Z358*Settings!$C$13*$D367</f>
        <v/>
      </c>
      <c r="AA367" s="29">
        <f>AA358*Settings!$C$13*$D367</f>
        <v/>
      </c>
      <c r="AB367" s="29">
        <f>AB358*Settings!$C$13*$D367</f>
        <v/>
      </c>
      <c r="AC367" s="29">
        <f>AC358*Settings!$C$13*$D367</f>
        <v/>
      </c>
      <c r="AD367" s="49">
        <f>EMISSIONS(AD358,Settings!$C$13,$D367)</f>
        <v/>
      </c>
      <c r="AE367" s="25">
        <f>LOWER(Settings!$C$4)&amp;".mit."&amp;$A367&amp;IF($C367="","","."&amp;$C367&amp;"."&amp;$B367)&amp;IF(INDEX(Variables!$D$5:$D$105,MATCH($A367,Variables!$A$5:$A$105,0))="","","."&amp;INDEX(Variables!$D$5:$D$105,MATCH($A367,Variables!$A$5:$A$105,0)))&amp;"."&amp;AE$5</f>
        <v/>
      </c>
      <c r="AF367" s="28">
        <f>AF358*Settings!$C$13*$D367</f>
        <v/>
      </c>
      <c r="AG367" s="29">
        <f>AG358*Settings!$C$13*$D367</f>
        <v/>
      </c>
      <c r="AH367" s="29">
        <f>AH358*Settings!$C$13*$D367</f>
        <v/>
      </c>
      <c r="AI367" s="29">
        <f>AI358*Settings!$C$13*$D367</f>
        <v/>
      </c>
      <c r="AJ367" s="29">
        <f>AJ358*Settings!$C$13*$D367</f>
        <v/>
      </c>
      <c r="AK367" s="29">
        <f>AK358*Settings!$C$13*$D367</f>
        <v/>
      </c>
      <c r="AL367" s="29">
        <f>AL358*Settings!$C$13*$D367</f>
        <v/>
      </c>
      <c r="AM367" s="29">
        <f>AM358*Settings!$C$13*$D367</f>
        <v/>
      </c>
      <c r="AN367" s="29">
        <f>AN358*Settings!$C$13*$D367</f>
        <v/>
      </c>
      <c r="AO367" s="29">
        <f>AO358*Settings!$C$13*$D367</f>
        <v/>
      </c>
      <c r="AP367" s="29">
        <f>AP358*Settings!$C$13*$D367</f>
        <v/>
      </c>
      <c r="AQ367" s="29">
        <f>AQ358*Settings!$C$13*$D367</f>
        <v/>
      </c>
      <c r="AR367" s="29">
        <f>AR358*Settings!$C$13*$D367</f>
        <v/>
      </c>
      <c r="AS367" s="29">
        <f>AS358*Settings!$C$13*$D367</f>
        <v/>
      </c>
      <c r="AT367" s="29">
        <f>AT358*Settings!$C$13*$D367</f>
        <v/>
      </c>
      <c r="AU367" s="29">
        <f>AU358*Settings!$C$13*$D367</f>
        <v/>
      </c>
      <c r="AV367" s="29">
        <f>AV358*Settings!$C$13*$D367</f>
        <v/>
      </c>
      <c r="AW367" s="29">
        <f>AW358*Settings!$C$13*$D367</f>
        <v/>
      </c>
      <c r="AX367" s="49">
        <f>EMISSIONS(AX358,Settings!$C$13,$D367)</f>
        <v/>
      </c>
    </row>
    <row r="368" hidden="1" outlineLevel="2">
      <c r="A368" s="5" t="inlineStr">
        <is>
          <t>co2</t>
        </is>
      </c>
      <c r="B368" s="5" t="inlineStr">
        <is>
          <t>nga</t>
        </is>
      </c>
      <c r="C368" s="5" t="inlineStr">
        <is>
          <t>rod</t>
        </is>
      </c>
      <c r="D368" s="40">
        <f>INDEX(Inputs!$T$5:$T$132,MATCH($B368&amp;"|"&amp;$C368,Inputs!$A$5:$A$132,0))</f>
        <v/>
      </c>
      <c r="E368" s="39" t="n"/>
      <c r="F368" s="39" t="n"/>
      <c r="G368" s="39" t="n"/>
      <c r="H368" s="5">
        <f>INDEX(Variables!$B$5:$B$105,MATCH($A368,Variables!$A$5:$A$105,0))&amp;IF($C368="",""," | "&amp;INDEX(Mapping!$B$5:$B$26,MATCH($C368,Mapping!$A$5:$A$26,0))&amp;" | "&amp;INDEX(Mapping!$B$30:$B$41,MATCH($B368,Mapping!$A$30:$A$41,0)))</f>
        <v/>
      </c>
      <c r="I368" s="5">
        <f>INDEX(Variables!$C$5:$C$105,MATCH($A368,Variables!$A$5:$A$105,0))</f>
        <v/>
      </c>
      <c r="J368" s="5">
        <f>INDEX(Variables!$E$5:$E$105,MATCH($A368,Variables!$A$5:$A$105,0))</f>
        <v/>
      </c>
      <c r="K368" s="25">
        <f>LOWER(Settings!$C$4)&amp;".mit."&amp;$A368&amp;IF($C368="","","."&amp;$C368&amp;"."&amp;$B368)&amp;IF(INDEX(Variables!$D$5:$D$105,MATCH($A368,Variables!$A$5:$A$105,0))="","","."&amp;INDEX(Variables!$D$5:$D$105,MATCH($A368,Variables!$A$5:$A$105,0)))&amp;"."&amp;K$5</f>
        <v/>
      </c>
      <c r="L368" s="28">
        <f>L359*Settings!$C$13*$D368</f>
        <v/>
      </c>
      <c r="M368" s="29">
        <f>M359*Settings!$C$13*$D368</f>
        <v/>
      </c>
      <c r="N368" s="29">
        <f>N359*Settings!$C$13*$D368</f>
        <v/>
      </c>
      <c r="O368" s="29">
        <f>O359*Settings!$C$13*$D368</f>
        <v/>
      </c>
      <c r="P368" s="29">
        <f>P359*Settings!$C$13*$D368</f>
        <v/>
      </c>
      <c r="Q368" s="29">
        <f>Q359*Settings!$C$13*$D368</f>
        <v/>
      </c>
      <c r="R368" s="29">
        <f>R359*Settings!$C$13*$D368</f>
        <v/>
      </c>
      <c r="S368" s="29">
        <f>S359*Settings!$C$13*$D368</f>
        <v/>
      </c>
      <c r="T368" s="29">
        <f>T359*Settings!$C$13*$D368</f>
        <v/>
      </c>
      <c r="U368" s="29">
        <f>U359*Settings!$C$13*$D368</f>
        <v/>
      </c>
      <c r="V368" s="29">
        <f>V359*Settings!$C$13*$D368</f>
        <v/>
      </c>
      <c r="W368" s="29">
        <f>W359*Settings!$C$13*$D368</f>
        <v/>
      </c>
      <c r="X368" s="29">
        <f>X359*Settings!$C$13*$D368</f>
        <v/>
      </c>
      <c r="Y368" s="29">
        <f>Y359*Settings!$C$13*$D368</f>
        <v/>
      </c>
      <c r="Z368" s="29">
        <f>Z359*Settings!$C$13*$D368</f>
        <v/>
      </c>
      <c r="AA368" s="29">
        <f>AA359*Settings!$C$13*$D368</f>
        <v/>
      </c>
      <c r="AB368" s="29">
        <f>AB359*Settings!$C$13*$D368</f>
        <v/>
      </c>
      <c r="AC368" s="29">
        <f>AC359*Settings!$C$13*$D368</f>
        <v/>
      </c>
      <c r="AD368" s="49">
        <f>EMISSIONS(AD359,Settings!$C$13,$D368)</f>
        <v/>
      </c>
      <c r="AE368" s="25">
        <f>LOWER(Settings!$C$4)&amp;".mit."&amp;$A368&amp;IF($C368="","","."&amp;$C368&amp;"."&amp;$B368)&amp;IF(INDEX(Variables!$D$5:$D$105,MATCH($A368,Variables!$A$5:$A$105,0))="","","."&amp;INDEX(Variables!$D$5:$D$105,MATCH($A368,Variables!$A$5:$A$105,0)))&amp;"."&amp;AE$5</f>
        <v/>
      </c>
      <c r="AF368" s="28">
        <f>AF359*Settings!$C$13*$D368</f>
        <v/>
      </c>
      <c r="AG368" s="29">
        <f>AG359*Settings!$C$13*$D368</f>
        <v/>
      </c>
      <c r="AH368" s="29">
        <f>AH359*Settings!$C$13*$D368</f>
        <v/>
      </c>
      <c r="AI368" s="29">
        <f>AI359*Settings!$C$13*$D368</f>
        <v/>
      </c>
      <c r="AJ368" s="29">
        <f>AJ359*Settings!$C$13*$D368</f>
        <v/>
      </c>
      <c r="AK368" s="29">
        <f>AK359*Settings!$C$13*$D368</f>
        <v/>
      </c>
      <c r="AL368" s="29">
        <f>AL359*Settings!$C$13*$D368</f>
        <v/>
      </c>
      <c r="AM368" s="29">
        <f>AM359*Settings!$C$13*$D368</f>
        <v/>
      </c>
      <c r="AN368" s="29">
        <f>AN359*Settings!$C$13*$D368</f>
        <v/>
      </c>
      <c r="AO368" s="29">
        <f>AO359*Settings!$C$13*$D368</f>
        <v/>
      </c>
      <c r="AP368" s="29">
        <f>AP359*Settings!$C$13*$D368</f>
        <v/>
      </c>
      <c r="AQ368" s="29">
        <f>AQ359*Settings!$C$13*$D368</f>
        <v/>
      </c>
      <c r="AR368" s="29">
        <f>AR359*Settings!$C$13*$D368</f>
        <v/>
      </c>
      <c r="AS368" s="29">
        <f>AS359*Settings!$C$13*$D368</f>
        <v/>
      </c>
      <c r="AT368" s="29">
        <f>AT359*Settings!$C$13*$D368</f>
        <v/>
      </c>
      <c r="AU368" s="29">
        <f>AU359*Settings!$C$13*$D368</f>
        <v/>
      </c>
      <c r="AV368" s="29">
        <f>AV359*Settings!$C$13*$D368</f>
        <v/>
      </c>
      <c r="AW368" s="29">
        <f>AW359*Settings!$C$13*$D368</f>
        <v/>
      </c>
      <c r="AX368" s="49">
        <f>EMISSIONS(AX359,Settings!$C$13,$D368)</f>
        <v/>
      </c>
    </row>
    <row r="369" hidden="1" outlineLevel="2">
      <c r="A369" s="5" t="inlineStr">
        <is>
          <t>co2</t>
        </is>
      </c>
      <c r="B369" s="5" t="inlineStr">
        <is>
          <t>gso</t>
        </is>
      </c>
      <c r="C369" s="5" t="inlineStr">
        <is>
          <t>rod</t>
        </is>
      </c>
      <c r="D369" s="40">
        <f>INDEX(Inputs!$T$5:$T$132,MATCH($B369&amp;"|"&amp;$C369,Inputs!$A$5:$A$132,0))</f>
        <v/>
      </c>
      <c r="E369" s="39" t="n"/>
      <c r="F369" s="39" t="n"/>
      <c r="G369" s="39" t="n"/>
      <c r="H369" s="5">
        <f>INDEX(Variables!$B$5:$B$105,MATCH($A369,Variables!$A$5:$A$105,0))&amp;IF($C369="",""," | "&amp;INDEX(Mapping!$B$5:$B$26,MATCH($C369,Mapping!$A$5:$A$26,0))&amp;" | "&amp;INDEX(Mapping!$B$30:$B$41,MATCH($B369,Mapping!$A$30:$A$41,0)))</f>
        <v/>
      </c>
      <c r="I369" s="5">
        <f>INDEX(Variables!$C$5:$C$105,MATCH($A369,Variables!$A$5:$A$105,0))</f>
        <v/>
      </c>
      <c r="J369" s="5">
        <f>INDEX(Variables!$E$5:$E$105,MATCH($A369,Variables!$A$5:$A$105,0))</f>
        <v/>
      </c>
      <c r="K369" s="25">
        <f>LOWER(Settings!$C$4)&amp;".mit."&amp;$A369&amp;IF($C369="","","."&amp;$C369&amp;"."&amp;$B369)&amp;IF(INDEX(Variables!$D$5:$D$105,MATCH($A369,Variables!$A$5:$A$105,0))="","","."&amp;INDEX(Variables!$D$5:$D$105,MATCH($A369,Variables!$A$5:$A$105,0)))&amp;"."&amp;K$5</f>
        <v/>
      </c>
      <c r="L369" s="28">
        <f>L360*Settings!$C$13*$D369</f>
        <v/>
      </c>
      <c r="M369" s="29">
        <f>M360*Settings!$C$13*$D369</f>
        <v/>
      </c>
      <c r="N369" s="29">
        <f>N360*Settings!$C$13*$D369</f>
        <v/>
      </c>
      <c r="O369" s="29">
        <f>O360*Settings!$C$13*$D369</f>
        <v/>
      </c>
      <c r="P369" s="29">
        <f>P360*Settings!$C$13*$D369</f>
        <v/>
      </c>
      <c r="Q369" s="29">
        <f>Q360*Settings!$C$13*$D369</f>
        <v/>
      </c>
      <c r="R369" s="29">
        <f>R360*Settings!$C$13*$D369</f>
        <v/>
      </c>
      <c r="S369" s="29">
        <f>S360*Settings!$C$13*$D369</f>
        <v/>
      </c>
      <c r="T369" s="29">
        <f>T360*Settings!$C$13*$D369</f>
        <v/>
      </c>
      <c r="U369" s="29">
        <f>U360*Settings!$C$13*$D369</f>
        <v/>
      </c>
      <c r="V369" s="29">
        <f>V360*Settings!$C$13*$D369</f>
        <v/>
      </c>
      <c r="W369" s="29">
        <f>W360*Settings!$C$13*$D369</f>
        <v/>
      </c>
      <c r="X369" s="29">
        <f>X360*Settings!$C$13*$D369</f>
        <v/>
      </c>
      <c r="Y369" s="29">
        <f>Y360*Settings!$C$13*$D369</f>
        <v/>
      </c>
      <c r="Z369" s="29">
        <f>Z360*Settings!$C$13*$D369</f>
        <v/>
      </c>
      <c r="AA369" s="29">
        <f>AA360*Settings!$C$13*$D369</f>
        <v/>
      </c>
      <c r="AB369" s="29">
        <f>AB360*Settings!$C$13*$D369</f>
        <v/>
      </c>
      <c r="AC369" s="29">
        <f>AC360*Settings!$C$13*$D369</f>
        <v/>
      </c>
      <c r="AD369" s="49">
        <f>EMISSIONS(AD360,Settings!$C$13,$D369)</f>
        <v/>
      </c>
      <c r="AE369" s="25">
        <f>LOWER(Settings!$C$4)&amp;".mit."&amp;$A369&amp;IF($C369="","","."&amp;$C369&amp;"."&amp;$B369)&amp;IF(INDEX(Variables!$D$5:$D$105,MATCH($A369,Variables!$A$5:$A$105,0))="","","."&amp;INDEX(Variables!$D$5:$D$105,MATCH($A369,Variables!$A$5:$A$105,0)))&amp;"."&amp;AE$5</f>
        <v/>
      </c>
      <c r="AF369" s="28">
        <f>AF360*Settings!$C$13*$D369</f>
        <v/>
      </c>
      <c r="AG369" s="29">
        <f>AG360*Settings!$C$13*$D369</f>
        <v/>
      </c>
      <c r="AH369" s="29">
        <f>AH360*Settings!$C$13*$D369</f>
        <v/>
      </c>
      <c r="AI369" s="29">
        <f>AI360*Settings!$C$13*$D369</f>
        <v/>
      </c>
      <c r="AJ369" s="29">
        <f>AJ360*Settings!$C$13*$D369</f>
        <v/>
      </c>
      <c r="AK369" s="29">
        <f>AK360*Settings!$C$13*$D369</f>
        <v/>
      </c>
      <c r="AL369" s="29">
        <f>AL360*Settings!$C$13*$D369</f>
        <v/>
      </c>
      <c r="AM369" s="29">
        <f>AM360*Settings!$C$13*$D369</f>
        <v/>
      </c>
      <c r="AN369" s="29">
        <f>AN360*Settings!$C$13*$D369</f>
        <v/>
      </c>
      <c r="AO369" s="29">
        <f>AO360*Settings!$C$13*$D369</f>
        <v/>
      </c>
      <c r="AP369" s="29">
        <f>AP360*Settings!$C$13*$D369</f>
        <v/>
      </c>
      <c r="AQ369" s="29">
        <f>AQ360*Settings!$C$13*$D369</f>
        <v/>
      </c>
      <c r="AR369" s="29">
        <f>AR360*Settings!$C$13*$D369</f>
        <v/>
      </c>
      <c r="AS369" s="29">
        <f>AS360*Settings!$C$13*$D369</f>
        <v/>
      </c>
      <c r="AT369" s="29">
        <f>AT360*Settings!$C$13*$D369</f>
        <v/>
      </c>
      <c r="AU369" s="29">
        <f>AU360*Settings!$C$13*$D369</f>
        <v/>
      </c>
      <c r="AV369" s="29">
        <f>AV360*Settings!$C$13*$D369</f>
        <v/>
      </c>
      <c r="AW369" s="29">
        <f>AW360*Settings!$C$13*$D369</f>
        <v/>
      </c>
      <c r="AX369" s="49">
        <f>EMISSIONS(AX360,Settings!$C$13,$D369)</f>
        <v/>
      </c>
    </row>
    <row r="370" hidden="1" outlineLevel="2">
      <c r="A370" s="5" t="inlineStr">
        <is>
          <t>co2</t>
        </is>
      </c>
      <c r="B370" s="5" t="inlineStr">
        <is>
          <t>die</t>
        </is>
      </c>
      <c r="C370" s="5" t="inlineStr">
        <is>
          <t>rod</t>
        </is>
      </c>
      <c r="D370" s="40">
        <f>INDEX(Inputs!$T$5:$T$132,MATCH($B370&amp;"|"&amp;$C370,Inputs!$A$5:$A$132,0))</f>
        <v/>
      </c>
      <c r="E370" s="39" t="n"/>
      <c r="F370" s="39" t="n"/>
      <c r="G370" s="39" t="n"/>
      <c r="H370" s="5">
        <f>INDEX(Variables!$B$5:$B$105,MATCH($A370,Variables!$A$5:$A$105,0))&amp;IF($C370="",""," | "&amp;INDEX(Mapping!$B$5:$B$26,MATCH($C370,Mapping!$A$5:$A$26,0))&amp;" | "&amp;INDEX(Mapping!$B$30:$B$41,MATCH($B370,Mapping!$A$30:$A$41,0)))</f>
        <v/>
      </c>
      <c r="I370" s="5">
        <f>INDEX(Variables!$C$5:$C$105,MATCH($A370,Variables!$A$5:$A$105,0))</f>
        <v/>
      </c>
      <c r="J370" s="5">
        <f>INDEX(Variables!$E$5:$E$105,MATCH($A370,Variables!$A$5:$A$105,0))</f>
        <v/>
      </c>
      <c r="K370" s="25">
        <f>LOWER(Settings!$C$4)&amp;".mit."&amp;$A370&amp;IF($C370="","","."&amp;$C370&amp;"."&amp;$B370)&amp;IF(INDEX(Variables!$D$5:$D$105,MATCH($A370,Variables!$A$5:$A$105,0))="","","."&amp;INDEX(Variables!$D$5:$D$105,MATCH($A370,Variables!$A$5:$A$105,0)))&amp;"."&amp;K$5</f>
        <v/>
      </c>
      <c r="L370" s="28">
        <f>L361*Settings!$C$13*$D370</f>
        <v/>
      </c>
      <c r="M370" s="29">
        <f>M361*Settings!$C$13*$D370</f>
        <v/>
      </c>
      <c r="N370" s="29">
        <f>N361*Settings!$C$13*$D370</f>
        <v/>
      </c>
      <c r="O370" s="29">
        <f>O361*Settings!$C$13*$D370</f>
        <v/>
      </c>
      <c r="P370" s="29">
        <f>P361*Settings!$C$13*$D370</f>
        <v/>
      </c>
      <c r="Q370" s="29">
        <f>Q361*Settings!$C$13*$D370</f>
        <v/>
      </c>
      <c r="R370" s="29">
        <f>R361*Settings!$C$13*$D370</f>
        <v/>
      </c>
      <c r="S370" s="29">
        <f>S361*Settings!$C$13*$D370</f>
        <v/>
      </c>
      <c r="T370" s="29">
        <f>T361*Settings!$C$13*$D370</f>
        <v/>
      </c>
      <c r="U370" s="29">
        <f>U361*Settings!$C$13*$D370</f>
        <v/>
      </c>
      <c r="V370" s="29">
        <f>V361*Settings!$C$13*$D370</f>
        <v/>
      </c>
      <c r="W370" s="29">
        <f>W361*Settings!$C$13*$D370</f>
        <v/>
      </c>
      <c r="X370" s="29">
        <f>X361*Settings!$C$13*$D370</f>
        <v/>
      </c>
      <c r="Y370" s="29">
        <f>Y361*Settings!$C$13*$D370</f>
        <v/>
      </c>
      <c r="Z370" s="29">
        <f>Z361*Settings!$C$13*$D370</f>
        <v/>
      </c>
      <c r="AA370" s="29">
        <f>AA361*Settings!$C$13*$D370</f>
        <v/>
      </c>
      <c r="AB370" s="29">
        <f>AB361*Settings!$C$13*$D370</f>
        <v/>
      </c>
      <c r="AC370" s="29">
        <f>AC361*Settings!$C$13*$D370</f>
        <v/>
      </c>
      <c r="AD370" s="49">
        <f>EMISSIONS(AD361,Settings!$C$13,$D370)</f>
        <v/>
      </c>
      <c r="AE370" s="25">
        <f>LOWER(Settings!$C$4)&amp;".mit."&amp;$A370&amp;IF($C370="","","."&amp;$C370&amp;"."&amp;$B370)&amp;IF(INDEX(Variables!$D$5:$D$105,MATCH($A370,Variables!$A$5:$A$105,0))="","","."&amp;INDEX(Variables!$D$5:$D$105,MATCH($A370,Variables!$A$5:$A$105,0)))&amp;"."&amp;AE$5</f>
        <v/>
      </c>
      <c r="AF370" s="28">
        <f>AF361*Settings!$C$13*$D370</f>
        <v/>
      </c>
      <c r="AG370" s="29">
        <f>AG361*Settings!$C$13*$D370</f>
        <v/>
      </c>
      <c r="AH370" s="29">
        <f>AH361*Settings!$C$13*$D370</f>
        <v/>
      </c>
      <c r="AI370" s="29">
        <f>AI361*Settings!$C$13*$D370</f>
        <v/>
      </c>
      <c r="AJ370" s="29">
        <f>AJ361*Settings!$C$13*$D370</f>
        <v/>
      </c>
      <c r="AK370" s="29">
        <f>AK361*Settings!$C$13*$D370</f>
        <v/>
      </c>
      <c r="AL370" s="29">
        <f>AL361*Settings!$C$13*$D370</f>
        <v/>
      </c>
      <c r="AM370" s="29">
        <f>AM361*Settings!$C$13*$D370</f>
        <v/>
      </c>
      <c r="AN370" s="29">
        <f>AN361*Settings!$C$13*$D370</f>
        <v/>
      </c>
      <c r="AO370" s="29">
        <f>AO361*Settings!$C$13*$D370</f>
        <v/>
      </c>
      <c r="AP370" s="29">
        <f>AP361*Settings!$C$13*$D370</f>
        <v/>
      </c>
      <c r="AQ370" s="29">
        <f>AQ361*Settings!$C$13*$D370</f>
        <v/>
      </c>
      <c r="AR370" s="29">
        <f>AR361*Settings!$C$13*$D370</f>
        <v/>
      </c>
      <c r="AS370" s="29">
        <f>AS361*Settings!$C$13*$D370</f>
        <v/>
      </c>
      <c r="AT370" s="29">
        <f>AT361*Settings!$C$13*$D370</f>
        <v/>
      </c>
      <c r="AU370" s="29">
        <f>AU361*Settings!$C$13*$D370</f>
        <v/>
      </c>
      <c r="AV370" s="29">
        <f>AV361*Settings!$C$13*$D370</f>
        <v/>
      </c>
      <c r="AW370" s="29">
        <f>AW361*Settings!$C$13*$D370</f>
        <v/>
      </c>
      <c r="AX370" s="49">
        <f>EMISSIONS(AX361,Settings!$C$13,$D370)</f>
        <v/>
      </c>
    </row>
    <row r="371" hidden="1" outlineLevel="2">
      <c r="A371" s="5" t="inlineStr">
        <is>
          <t>co2</t>
        </is>
      </c>
      <c r="B371" s="5" t="inlineStr">
        <is>
          <t>lpg</t>
        </is>
      </c>
      <c r="C371" s="5" t="inlineStr">
        <is>
          <t>rod</t>
        </is>
      </c>
      <c r="D371" s="40">
        <f>INDEX(Inputs!$T$5:$T$132,MATCH($B371&amp;"|"&amp;$C371,Inputs!$A$5:$A$132,0))</f>
        <v/>
      </c>
      <c r="E371" s="39" t="n"/>
      <c r="F371" s="39" t="n"/>
      <c r="G371" s="39" t="n"/>
      <c r="H371" s="5">
        <f>INDEX(Variables!$B$5:$B$105,MATCH($A371,Variables!$A$5:$A$105,0))&amp;IF($C371="",""," | "&amp;INDEX(Mapping!$B$5:$B$26,MATCH($C371,Mapping!$A$5:$A$26,0))&amp;" | "&amp;INDEX(Mapping!$B$30:$B$41,MATCH($B371,Mapping!$A$30:$A$41,0)))</f>
        <v/>
      </c>
      <c r="I371" s="5">
        <f>INDEX(Variables!$C$5:$C$105,MATCH($A371,Variables!$A$5:$A$105,0))</f>
        <v/>
      </c>
      <c r="J371" s="5">
        <f>INDEX(Variables!$E$5:$E$105,MATCH($A371,Variables!$A$5:$A$105,0))</f>
        <v/>
      </c>
      <c r="K371" s="25">
        <f>LOWER(Settings!$C$4)&amp;".mit."&amp;$A371&amp;IF($C371="","","."&amp;$C371&amp;"."&amp;$B371)&amp;IF(INDEX(Variables!$D$5:$D$105,MATCH($A371,Variables!$A$5:$A$105,0))="","","."&amp;INDEX(Variables!$D$5:$D$105,MATCH($A371,Variables!$A$5:$A$105,0)))&amp;"."&amp;K$5</f>
        <v/>
      </c>
      <c r="L371" s="28">
        <f>L362*Settings!$C$13*$D371</f>
        <v/>
      </c>
      <c r="M371" s="29">
        <f>M362*Settings!$C$13*$D371</f>
        <v/>
      </c>
      <c r="N371" s="29">
        <f>N362*Settings!$C$13*$D371</f>
        <v/>
      </c>
      <c r="O371" s="29">
        <f>O362*Settings!$C$13*$D371</f>
        <v/>
      </c>
      <c r="P371" s="29">
        <f>P362*Settings!$C$13*$D371</f>
        <v/>
      </c>
      <c r="Q371" s="29">
        <f>Q362*Settings!$C$13*$D371</f>
        <v/>
      </c>
      <c r="R371" s="29">
        <f>R362*Settings!$C$13*$D371</f>
        <v/>
      </c>
      <c r="S371" s="29">
        <f>S362*Settings!$C$13*$D371</f>
        <v/>
      </c>
      <c r="T371" s="29">
        <f>T362*Settings!$C$13*$D371</f>
        <v/>
      </c>
      <c r="U371" s="29">
        <f>U362*Settings!$C$13*$D371</f>
        <v/>
      </c>
      <c r="V371" s="29">
        <f>V362*Settings!$C$13*$D371</f>
        <v/>
      </c>
      <c r="W371" s="29">
        <f>W362*Settings!$C$13*$D371</f>
        <v/>
      </c>
      <c r="X371" s="29">
        <f>X362*Settings!$C$13*$D371</f>
        <v/>
      </c>
      <c r="Y371" s="29">
        <f>Y362*Settings!$C$13*$D371</f>
        <v/>
      </c>
      <c r="Z371" s="29">
        <f>Z362*Settings!$C$13*$D371</f>
        <v/>
      </c>
      <c r="AA371" s="29">
        <f>AA362*Settings!$C$13*$D371</f>
        <v/>
      </c>
      <c r="AB371" s="29">
        <f>AB362*Settings!$C$13*$D371</f>
        <v/>
      </c>
      <c r="AC371" s="29">
        <f>AC362*Settings!$C$13*$D371</f>
        <v/>
      </c>
      <c r="AD371" s="49">
        <f>EMISSIONS(AD362,Settings!$C$13,$D371)</f>
        <v/>
      </c>
      <c r="AE371" s="25">
        <f>LOWER(Settings!$C$4)&amp;".mit."&amp;$A371&amp;IF($C371="","","."&amp;$C371&amp;"."&amp;$B371)&amp;IF(INDEX(Variables!$D$5:$D$105,MATCH($A371,Variables!$A$5:$A$105,0))="","","."&amp;INDEX(Variables!$D$5:$D$105,MATCH($A371,Variables!$A$5:$A$105,0)))&amp;"."&amp;AE$5</f>
        <v/>
      </c>
      <c r="AF371" s="28">
        <f>AF362*Settings!$C$13*$D371</f>
        <v/>
      </c>
      <c r="AG371" s="29">
        <f>AG362*Settings!$C$13*$D371</f>
        <v/>
      </c>
      <c r="AH371" s="29">
        <f>AH362*Settings!$C$13*$D371</f>
        <v/>
      </c>
      <c r="AI371" s="29">
        <f>AI362*Settings!$C$13*$D371</f>
        <v/>
      </c>
      <c r="AJ371" s="29">
        <f>AJ362*Settings!$C$13*$D371</f>
        <v/>
      </c>
      <c r="AK371" s="29">
        <f>AK362*Settings!$C$13*$D371</f>
        <v/>
      </c>
      <c r="AL371" s="29">
        <f>AL362*Settings!$C$13*$D371</f>
        <v/>
      </c>
      <c r="AM371" s="29">
        <f>AM362*Settings!$C$13*$D371</f>
        <v/>
      </c>
      <c r="AN371" s="29">
        <f>AN362*Settings!$C$13*$D371</f>
        <v/>
      </c>
      <c r="AO371" s="29">
        <f>AO362*Settings!$C$13*$D371</f>
        <v/>
      </c>
      <c r="AP371" s="29">
        <f>AP362*Settings!$C$13*$D371</f>
        <v/>
      </c>
      <c r="AQ371" s="29">
        <f>AQ362*Settings!$C$13*$D371</f>
        <v/>
      </c>
      <c r="AR371" s="29">
        <f>AR362*Settings!$C$13*$D371</f>
        <v/>
      </c>
      <c r="AS371" s="29">
        <f>AS362*Settings!$C$13*$D371</f>
        <v/>
      </c>
      <c r="AT371" s="29">
        <f>AT362*Settings!$C$13*$D371</f>
        <v/>
      </c>
      <c r="AU371" s="29">
        <f>AU362*Settings!$C$13*$D371</f>
        <v/>
      </c>
      <c r="AV371" s="29">
        <f>AV362*Settings!$C$13*$D371</f>
        <v/>
      </c>
      <c r="AW371" s="29">
        <f>AW362*Settings!$C$13*$D371</f>
        <v/>
      </c>
      <c r="AX371" s="49">
        <f>EMISSIONS(AX362,Settings!$C$13,$D371)</f>
        <v/>
      </c>
    </row>
    <row r="372" hidden="1" outlineLevel="2">
      <c r="A372" s="5" t="inlineStr">
        <is>
          <t>co2</t>
        </is>
      </c>
      <c r="B372" s="5" t="inlineStr">
        <is>
          <t>ker</t>
        </is>
      </c>
      <c r="C372" s="5" t="inlineStr">
        <is>
          <t>rod</t>
        </is>
      </c>
      <c r="D372" s="40">
        <f>INDEX(Inputs!$T$5:$T$132,MATCH($B372&amp;"|"&amp;$C372,Inputs!$A$5:$A$132,0))</f>
        <v/>
      </c>
      <c r="E372" s="39" t="n"/>
      <c r="F372" s="39" t="n"/>
      <c r="G372" s="39" t="n"/>
      <c r="H372" s="5">
        <f>INDEX(Variables!$B$5:$B$105,MATCH($A372,Variables!$A$5:$A$105,0))&amp;IF($C372="",""," | "&amp;INDEX(Mapping!$B$5:$B$26,MATCH($C372,Mapping!$A$5:$A$26,0))&amp;" | "&amp;INDEX(Mapping!$B$30:$B$41,MATCH($B372,Mapping!$A$30:$A$41,0)))</f>
        <v/>
      </c>
      <c r="I372" s="5">
        <f>INDEX(Variables!$C$5:$C$105,MATCH($A372,Variables!$A$5:$A$105,0))</f>
        <v/>
      </c>
      <c r="J372" s="5">
        <f>INDEX(Variables!$E$5:$E$105,MATCH($A372,Variables!$A$5:$A$105,0))</f>
        <v/>
      </c>
      <c r="K372" s="25">
        <f>LOWER(Settings!$C$4)&amp;".mit."&amp;$A372&amp;IF($C372="","","."&amp;$C372&amp;"."&amp;$B372)&amp;IF(INDEX(Variables!$D$5:$D$105,MATCH($A372,Variables!$A$5:$A$105,0))="","","."&amp;INDEX(Variables!$D$5:$D$105,MATCH($A372,Variables!$A$5:$A$105,0)))&amp;"."&amp;K$5</f>
        <v/>
      </c>
      <c r="L372" s="28">
        <f>L363*Settings!$C$13*$D372</f>
        <v/>
      </c>
      <c r="M372" s="29">
        <f>M363*Settings!$C$13*$D372</f>
        <v/>
      </c>
      <c r="N372" s="29">
        <f>N363*Settings!$C$13*$D372</f>
        <v/>
      </c>
      <c r="O372" s="29">
        <f>O363*Settings!$C$13*$D372</f>
        <v/>
      </c>
      <c r="P372" s="29">
        <f>P363*Settings!$C$13*$D372</f>
        <v/>
      </c>
      <c r="Q372" s="29">
        <f>Q363*Settings!$C$13*$D372</f>
        <v/>
      </c>
      <c r="R372" s="29">
        <f>R363*Settings!$C$13*$D372</f>
        <v/>
      </c>
      <c r="S372" s="29">
        <f>S363*Settings!$C$13*$D372</f>
        <v/>
      </c>
      <c r="T372" s="29">
        <f>T363*Settings!$C$13*$D372</f>
        <v/>
      </c>
      <c r="U372" s="29">
        <f>U363*Settings!$C$13*$D372</f>
        <v/>
      </c>
      <c r="V372" s="29">
        <f>V363*Settings!$C$13*$D372</f>
        <v/>
      </c>
      <c r="W372" s="29">
        <f>W363*Settings!$C$13*$D372</f>
        <v/>
      </c>
      <c r="X372" s="29">
        <f>X363*Settings!$C$13*$D372</f>
        <v/>
      </c>
      <c r="Y372" s="29">
        <f>Y363*Settings!$C$13*$D372</f>
        <v/>
      </c>
      <c r="Z372" s="29">
        <f>Z363*Settings!$C$13*$D372</f>
        <v/>
      </c>
      <c r="AA372" s="29">
        <f>AA363*Settings!$C$13*$D372</f>
        <v/>
      </c>
      <c r="AB372" s="29">
        <f>AB363*Settings!$C$13*$D372</f>
        <v/>
      </c>
      <c r="AC372" s="29">
        <f>AC363*Settings!$C$13*$D372</f>
        <v/>
      </c>
      <c r="AD372" s="49">
        <f>EMISSIONS(AD363,Settings!$C$13,$D372)</f>
        <v/>
      </c>
      <c r="AE372" s="25">
        <f>LOWER(Settings!$C$4)&amp;".mit."&amp;$A372&amp;IF($C372="","","."&amp;$C372&amp;"."&amp;$B372)&amp;IF(INDEX(Variables!$D$5:$D$105,MATCH($A372,Variables!$A$5:$A$105,0))="","","."&amp;INDEX(Variables!$D$5:$D$105,MATCH($A372,Variables!$A$5:$A$105,0)))&amp;"."&amp;AE$5</f>
        <v/>
      </c>
      <c r="AF372" s="28">
        <f>AF363*Settings!$C$13*$D372</f>
        <v/>
      </c>
      <c r="AG372" s="29">
        <f>AG363*Settings!$C$13*$D372</f>
        <v/>
      </c>
      <c r="AH372" s="29">
        <f>AH363*Settings!$C$13*$D372</f>
        <v/>
      </c>
      <c r="AI372" s="29">
        <f>AI363*Settings!$C$13*$D372</f>
        <v/>
      </c>
      <c r="AJ372" s="29">
        <f>AJ363*Settings!$C$13*$D372</f>
        <v/>
      </c>
      <c r="AK372" s="29">
        <f>AK363*Settings!$C$13*$D372</f>
        <v/>
      </c>
      <c r="AL372" s="29">
        <f>AL363*Settings!$C$13*$D372</f>
        <v/>
      </c>
      <c r="AM372" s="29">
        <f>AM363*Settings!$C$13*$D372</f>
        <v/>
      </c>
      <c r="AN372" s="29">
        <f>AN363*Settings!$C$13*$D372</f>
        <v/>
      </c>
      <c r="AO372" s="29">
        <f>AO363*Settings!$C$13*$D372</f>
        <v/>
      </c>
      <c r="AP372" s="29">
        <f>AP363*Settings!$C$13*$D372</f>
        <v/>
      </c>
      <c r="AQ372" s="29">
        <f>AQ363*Settings!$C$13*$D372</f>
        <v/>
      </c>
      <c r="AR372" s="29">
        <f>AR363*Settings!$C$13*$D372</f>
        <v/>
      </c>
      <c r="AS372" s="29">
        <f>AS363*Settings!$C$13*$D372</f>
        <v/>
      </c>
      <c r="AT372" s="29">
        <f>AT363*Settings!$C$13*$D372</f>
        <v/>
      </c>
      <c r="AU372" s="29">
        <f>AU363*Settings!$C$13*$D372</f>
        <v/>
      </c>
      <c r="AV372" s="29">
        <f>AV363*Settings!$C$13*$D372</f>
        <v/>
      </c>
      <c r="AW372" s="29">
        <f>AW363*Settings!$C$13*$D372</f>
        <v/>
      </c>
      <c r="AX372" s="49">
        <f>EMISSIONS(AX363,Settings!$C$13,$D372)</f>
        <v/>
      </c>
    </row>
    <row r="373" hidden="1" outlineLevel="2">
      <c r="A373" s="5" t="inlineStr">
        <is>
          <t>co2</t>
        </is>
      </c>
      <c r="B373" s="5" t="inlineStr">
        <is>
          <t>oop</t>
        </is>
      </c>
      <c r="C373" s="5" t="inlineStr">
        <is>
          <t>rod</t>
        </is>
      </c>
      <c r="D373" s="40">
        <f>INDEX(Inputs!$T$5:$T$132,MATCH($B373&amp;"|"&amp;$C373,Inputs!$A$5:$A$132,0))</f>
        <v/>
      </c>
      <c r="E373" s="39" t="n"/>
      <c r="F373" s="39" t="n"/>
      <c r="G373" s="39" t="n"/>
      <c r="H373" s="5">
        <f>INDEX(Variables!$B$5:$B$105,MATCH($A373,Variables!$A$5:$A$105,0))&amp;IF($C373="",""," | "&amp;INDEX(Mapping!$B$5:$B$26,MATCH($C373,Mapping!$A$5:$A$26,0))&amp;" | "&amp;INDEX(Mapping!$B$30:$B$41,MATCH($B373,Mapping!$A$30:$A$41,0)))</f>
        <v/>
      </c>
      <c r="I373" s="5">
        <f>INDEX(Variables!$C$5:$C$105,MATCH($A373,Variables!$A$5:$A$105,0))</f>
        <v/>
      </c>
      <c r="J373" s="5">
        <f>INDEX(Variables!$E$5:$E$105,MATCH($A373,Variables!$A$5:$A$105,0))</f>
        <v/>
      </c>
      <c r="K373" s="25">
        <f>LOWER(Settings!$C$4)&amp;".mit."&amp;$A373&amp;IF($C373="","","."&amp;$C373&amp;"."&amp;$B373)&amp;IF(INDEX(Variables!$D$5:$D$105,MATCH($A373,Variables!$A$5:$A$105,0))="","","."&amp;INDEX(Variables!$D$5:$D$105,MATCH($A373,Variables!$A$5:$A$105,0)))&amp;"."&amp;K$5</f>
        <v/>
      </c>
      <c r="L373" s="28">
        <f>L364*Settings!$C$13*$D373</f>
        <v/>
      </c>
      <c r="M373" s="29">
        <f>M364*Settings!$C$13*$D373</f>
        <v/>
      </c>
      <c r="N373" s="29">
        <f>N364*Settings!$C$13*$D373</f>
        <v/>
      </c>
      <c r="O373" s="29">
        <f>O364*Settings!$C$13*$D373</f>
        <v/>
      </c>
      <c r="P373" s="29">
        <f>P364*Settings!$C$13*$D373</f>
        <v/>
      </c>
      <c r="Q373" s="29">
        <f>Q364*Settings!$C$13*$D373</f>
        <v/>
      </c>
      <c r="R373" s="29">
        <f>R364*Settings!$C$13*$D373</f>
        <v/>
      </c>
      <c r="S373" s="29">
        <f>S364*Settings!$C$13*$D373</f>
        <v/>
      </c>
      <c r="T373" s="29">
        <f>T364*Settings!$C$13*$D373</f>
        <v/>
      </c>
      <c r="U373" s="29">
        <f>U364*Settings!$C$13*$D373</f>
        <v/>
      </c>
      <c r="V373" s="29">
        <f>V364*Settings!$C$13*$D373</f>
        <v/>
      </c>
      <c r="W373" s="29">
        <f>W364*Settings!$C$13*$D373</f>
        <v/>
      </c>
      <c r="X373" s="29">
        <f>X364*Settings!$C$13*$D373</f>
        <v/>
      </c>
      <c r="Y373" s="29">
        <f>Y364*Settings!$C$13*$D373</f>
        <v/>
      </c>
      <c r="Z373" s="29">
        <f>Z364*Settings!$C$13*$D373</f>
        <v/>
      </c>
      <c r="AA373" s="29">
        <f>AA364*Settings!$C$13*$D373</f>
        <v/>
      </c>
      <c r="AB373" s="29">
        <f>AB364*Settings!$C$13*$D373</f>
        <v/>
      </c>
      <c r="AC373" s="29">
        <f>AC364*Settings!$C$13*$D373</f>
        <v/>
      </c>
      <c r="AD373" s="49">
        <f>EMISSIONS(AD364,Settings!$C$13,$D373)</f>
        <v/>
      </c>
      <c r="AE373" s="25">
        <f>LOWER(Settings!$C$4)&amp;".mit."&amp;$A373&amp;IF($C373="","","."&amp;$C373&amp;"."&amp;$B373)&amp;IF(INDEX(Variables!$D$5:$D$105,MATCH($A373,Variables!$A$5:$A$105,0))="","","."&amp;INDEX(Variables!$D$5:$D$105,MATCH($A373,Variables!$A$5:$A$105,0)))&amp;"."&amp;AE$5</f>
        <v/>
      </c>
      <c r="AF373" s="28">
        <f>AF364*Settings!$C$13*$D373</f>
        <v/>
      </c>
      <c r="AG373" s="29">
        <f>AG364*Settings!$C$13*$D373</f>
        <v/>
      </c>
      <c r="AH373" s="29">
        <f>AH364*Settings!$C$13*$D373</f>
        <v/>
      </c>
      <c r="AI373" s="29">
        <f>AI364*Settings!$C$13*$D373</f>
        <v/>
      </c>
      <c r="AJ373" s="29">
        <f>AJ364*Settings!$C$13*$D373</f>
        <v/>
      </c>
      <c r="AK373" s="29">
        <f>AK364*Settings!$C$13*$D373</f>
        <v/>
      </c>
      <c r="AL373" s="29">
        <f>AL364*Settings!$C$13*$D373</f>
        <v/>
      </c>
      <c r="AM373" s="29">
        <f>AM364*Settings!$C$13*$D373</f>
        <v/>
      </c>
      <c r="AN373" s="29">
        <f>AN364*Settings!$C$13*$D373</f>
        <v/>
      </c>
      <c r="AO373" s="29">
        <f>AO364*Settings!$C$13*$D373</f>
        <v/>
      </c>
      <c r="AP373" s="29">
        <f>AP364*Settings!$C$13*$D373</f>
        <v/>
      </c>
      <c r="AQ373" s="29">
        <f>AQ364*Settings!$C$13*$D373</f>
        <v/>
      </c>
      <c r="AR373" s="29">
        <f>AR364*Settings!$C$13*$D373</f>
        <v/>
      </c>
      <c r="AS373" s="29">
        <f>AS364*Settings!$C$13*$D373</f>
        <v/>
      </c>
      <c r="AT373" s="29">
        <f>AT364*Settings!$C$13*$D373</f>
        <v/>
      </c>
      <c r="AU373" s="29">
        <f>AU364*Settings!$C$13*$D373</f>
        <v/>
      </c>
      <c r="AV373" s="29">
        <f>AV364*Settings!$C$13*$D373</f>
        <v/>
      </c>
      <c r="AW373" s="29">
        <f>AW364*Settings!$C$13*$D373</f>
        <v/>
      </c>
      <c r="AX373" s="49">
        <f>EMISSIONS(AX364,Settings!$C$13,$D373)</f>
        <v/>
      </c>
    </row>
    <row r="374" hidden="1" outlineLevel="2">
      <c r="A374" s="5" t="inlineStr">
        <is>
          <t>co2</t>
        </is>
      </c>
      <c r="B374" s="5" t="inlineStr">
        <is>
          <t>bio</t>
        </is>
      </c>
      <c r="C374" s="5" t="inlineStr">
        <is>
          <t>rod</t>
        </is>
      </c>
      <c r="D374" s="40">
        <f>INDEX(Inputs!$T$5:$T$132,MATCH($B374&amp;"|"&amp;$C374,Inputs!$A$5:$A$132,0))</f>
        <v/>
      </c>
      <c r="E374" s="39" t="n"/>
      <c r="F374" s="39" t="n"/>
      <c r="G374" s="39" t="n"/>
      <c r="H374" s="5">
        <f>INDEX(Variables!$B$5:$B$105,MATCH($A374,Variables!$A$5:$A$105,0))&amp;IF($C374="",""," | "&amp;INDEX(Mapping!$B$5:$B$26,MATCH($C374,Mapping!$A$5:$A$26,0))&amp;" | "&amp;INDEX(Mapping!$B$30:$B$41,MATCH($B374,Mapping!$A$30:$A$41,0)))</f>
        <v/>
      </c>
      <c r="I374" s="5">
        <f>INDEX(Variables!$C$5:$C$105,MATCH($A374,Variables!$A$5:$A$105,0))</f>
        <v/>
      </c>
      <c r="J374" s="5">
        <f>INDEX(Variables!$E$5:$E$105,MATCH($A374,Variables!$A$5:$A$105,0))</f>
        <v/>
      </c>
      <c r="K374" s="25">
        <f>LOWER(Settings!$C$4)&amp;".mit."&amp;$A374&amp;IF($C374="","","."&amp;$C374&amp;"."&amp;$B374)&amp;IF(INDEX(Variables!$D$5:$D$105,MATCH($A374,Variables!$A$5:$A$105,0))="","","."&amp;INDEX(Variables!$D$5:$D$105,MATCH($A374,Variables!$A$5:$A$105,0)))&amp;"."&amp;K$5</f>
        <v/>
      </c>
      <c r="L374" s="28">
        <f>L365*Settings!$C$13*$D374</f>
        <v/>
      </c>
      <c r="M374" s="29">
        <f>M365*Settings!$C$13*$D374</f>
        <v/>
      </c>
      <c r="N374" s="29">
        <f>N365*Settings!$C$13*$D374</f>
        <v/>
      </c>
      <c r="O374" s="29">
        <f>O365*Settings!$C$13*$D374</f>
        <v/>
      </c>
      <c r="P374" s="29">
        <f>P365*Settings!$C$13*$D374</f>
        <v/>
      </c>
      <c r="Q374" s="29">
        <f>Q365*Settings!$C$13*$D374</f>
        <v/>
      </c>
      <c r="R374" s="29">
        <f>R365*Settings!$C$13*$D374</f>
        <v/>
      </c>
      <c r="S374" s="29">
        <f>S365*Settings!$C$13*$D374</f>
        <v/>
      </c>
      <c r="T374" s="29">
        <f>T365*Settings!$C$13*$D374</f>
        <v/>
      </c>
      <c r="U374" s="29">
        <f>U365*Settings!$C$13*$D374</f>
        <v/>
      </c>
      <c r="V374" s="29">
        <f>V365*Settings!$C$13*$D374</f>
        <v/>
      </c>
      <c r="W374" s="29">
        <f>W365*Settings!$C$13*$D374</f>
        <v/>
      </c>
      <c r="X374" s="29">
        <f>X365*Settings!$C$13*$D374</f>
        <v/>
      </c>
      <c r="Y374" s="29">
        <f>Y365*Settings!$C$13*$D374</f>
        <v/>
      </c>
      <c r="Z374" s="29">
        <f>Z365*Settings!$C$13*$D374</f>
        <v/>
      </c>
      <c r="AA374" s="29">
        <f>AA365*Settings!$C$13*$D374</f>
        <v/>
      </c>
      <c r="AB374" s="29">
        <f>AB365*Settings!$C$13*$D374</f>
        <v/>
      </c>
      <c r="AC374" s="29">
        <f>AC365*Settings!$C$13*$D374</f>
        <v/>
      </c>
      <c r="AD374" s="49">
        <f>EMISSIONS(AD365,Settings!$C$13,$D374)</f>
        <v/>
      </c>
      <c r="AE374" s="25">
        <f>LOWER(Settings!$C$4)&amp;".mit."&amp;$A374&amp;IF($C374="","","."&amp;$C374&amp;"."&amp;$B374)&amp;IF(INDEX(Variables!$D$5:$D$105,MATCH($A374,Variables!$A$5:$A$105,0))="","","."&amp;INDEX(Variables!$D$5:$D$105,MATCH($A374,Variables!$A$5:$A$105,0)))&amp;"."&amp;AE$5</f>
        <v/>
      </c>
      <c r="AF374" s="28">
        <f>AF365*Settings!$C$13*$D374</f>
        <v/>
      </c>
      <c r="AG374" s="29">
        <f>AG365*Settings!$C$13*$D374</f>
        <v/>
      </c>
      <c r="AH374" s="29">
        <f>AH365*Settings!$C$13*$D374</f>
        <v/>
      </c>
      <c r="AI374" s="29">
        <f>AI365*Settings!$C$13*$D374</f>
        <v/>
      </c>
      <c r="AJ374" s="29">
        <f>AJ365*Settings!$C$13*$D374</f>
        <v/>
      </c>
      <c r="AK374" s="29">
        <f>AK365*Settings!$C$13*$D374</f>
        <v/>
      </c>
      <c r="AL374" s="29">
        <f>AL365*Settings!$C$13*$D374</f>
        <v/>
      </c>
      <c r="AM374" s="29">
        <f>AM365*Settings!$C$13*$D374</f>
        <v/>
      </c>
      <c r="AN374" s="29">
        <f>AN365*Settings!$C$13*$D374</f>
        <v/>
      </c>
      <c r="AO374" s="29">
        <f>AO365*Settings!$C$13*$D374</f>
        <v/>
      </c>
      <c r="AP374" s="29">
        <f>AP365*Settings!$C$13*$D374</f>
        <v/>
      </c>
      <c r="AQ374" s="29">
        <f>AQ365*Settings!$C$13*$D374</f>
        <v/>
      </c>
      <c r="AR374" s="29">
        <f>AR365*Settings!$C$13*$D374</f>
        <v/>
      </c>
      <c r="AS374" s="29">
        <f>AS365*Settings!$C$13*$D374</f>
        <v/>
      </c>
      <c r="AT374" s="29">
        <f>AT365*Settings!$C$13*$D374</f>
        <v/>
      </c>
      <c r="AU374" s="29">
        <f>AU365*Settings!$C$13*$D374</f>
        <v/>
      </c>
      <c r="AV374" s="29">
        <f>AV365*Settings!$C$13*$D374</f>
        <v/>
      </c>
      <c r="AW374" s="29">
        <f>AW365*Settings!$C$13*$D374</f>
        <v/>
      </c>
      <c r="AX374" s="49">
        <f>EMISSIONS(AX365,Settings!$C$13,$D374)</f>
        <v/>
      </c>
    </row>
    <row r="375" hidden="1" outlineLevel="2"/>
    <row r="376" hidden="1" outlineLevel="2">
      <c r="A376" s="5" t="inlineStr">
        <is>
          <t>rtx</t>
        </is>
      </c>
      <c r="B376" s="5" t="inlineStr">
        <is>
          <t>coa</t>
        </is>
      </c>
      <c r="C376" s="5" t="inlineStr">
        <is>
          <t>rod</t>
        </is>
      </c>
      <c r="D376" s="40">
        <f>INDEX(Inputs!$R$5:$R$132,MATCH($B376&amp;"|"&amp;$C376,Inputs!$A$5:$A$132,0))</f>
        <v/>
      </c>
      <c r="E376" s="39" t="n"/>
      <c r="F376" s="39" t="n"/>
      <c r="G376" s="39" t="n"/>
      <c r="H376" s="5">
        <f>INDEX(Variables!$B$5:$B$105,MATCH($A376,Variables!$A$5:$A$105,0))&amp;IF($C376="",""," | "&amp;INDEX(Mapping!$B$5:$B$26,MATCH($C376,Mapping!$A$5:$A$26,0))&amp;" | "&amp;INDEX(Mapping!$B$30:$B$41,MATCH($B376,Mapping!$A$30:$A$41,0)))</f>
        <v/>
      </c>
      <c r="I376" s="5">
        <f>INDEX(Variables!$C$5:$C$105,MATCH($A376,Variables!$A$5:$A$105,0))</f>
        <v/>
      </c>
      <c r="J376" s="5">
        <f>INDEX(Variables!$E$5:$E$105,MATCH($A376,Variables!$A$5:$A$105,0))</f>
        <v/>
      </c>
      <c r="K376" s="25">
        <f>LOWER(Settings!$C$4)&amp;".mit."&amp;$A376&amp;IF($C376="","","."&amp;$C376&amp;"."&amp;$B376)&amp;IF(INDEX(Variables!$D$5:$D$105,MATCH($A376,Variables!$A$5:$A$105,0))="","","."&amp;INDEX(Variables!$D$5:$D$105,MATCH($A376,Variables!$A$5:$A$105,0)))&amp;"."&amp;K$5</f>
        <v/>
      </c>
      <c r="L376" s="46">
        <f>L358*Settings!$C$13*(INDEX(L$258:L$269,$D376)+INDEX(L$245:L$256,$D376))</f>
        <v/>
      </c>
      <c r="M376" s="47">
        <f>M358*Settings!$C$13*(INDEX(M$258:M$269,$D376)+INDEX(M$245:M$256,$D376))</f>
        <v/>
      </c>
      <c r="N376" s="47">
        <f>N358*Settings!$C$13*(INDEX(N$258:N$269,$D376)+INDEX(N$245:N$256,$D376))</f>
        <v/>
      </c>
      <c r="O376" s="47">
        <f>O358*Settings!$C$13*(INDEX(O$258:O$269,$D376)+INDEX(O$245:O$256,$D376))</f>
        <v/>
      </c>
      <c r="P376" s="47">
        <f>P358*Settings!$C$13*(INDEX(P$258:P$269,$D376)+INDEX(P$245:P$256,$D376))</f>
        <v/>
      </c>
      <c r="Q376" s="47">
        <f>Q358*Settings!$C$13*(INDEX(Q$258:Q$269,$D376)+INDEX(Q$245:Q$256,$D376))</f>
        <v/>
      </c>
      <c r="R376" s="47">
        <f>R358*Settings!$C$13*(INDEX(R$258:R$269,$D376)+INDEX(R$245:R$256,$D376))</f>
        <v/>
      </c>
      <c r="S376" s="47">
        <f>S358*Settings!$C$13*(INDEX(S$258:S$269,$D376)+INDEX(S$245:S$256,$D376))</f>
        <v/>
      </c>
      <c r="T376" s="47">
        <f>T358*Settings!$C$13*(INDEX(T$258:T$269,$D376)+INDEX(T$245:T$256,$D376))</f>
        <v/>
      </c>
      <c r="U376" s="47">
        <f>U358*Settings!$C$13*(INDEX(U$258:U$269,$D376)+INDEX(U$245:U$256,$D376))</f>
        <v/>
      </c>
      <c r="V376" s="47">
        <f>V358*Settings!$C$13*(INDEX(V$258:V$269,$D376)+INDEX(V$245:V$256,$D376))</f>
        <v/>
      </c>
      <c r="W376" s="47">
        <f>W358*Settings!$C$13*(INDEX(W$258:W$269,$D376)+INDEX(W$245:W$256,$D376))</f>
        <v/>
      </c>
      <c r="X376" s="47">
        <f>X358*Settings!$C$13*(INDEX(X$258:X$269,$D376)+INDEX(X$245:X$256,$D376))</f>
        <v/>
      </c>
      <c r="Y376" s="47">
        <f>Y358*Settings!$C$13*(INDEX(Y$258:Y$269,$D376)+INDEX(Y$245:Y$256,$D376))</f>
        <v/>
      </c>
      <c r="Z376" s="47">
        <f>Z358*Settings!$C$13*(INDEX(Z$258:Z$269,$D376)+INDEX(Z$245:Z$256,$D376))</f>
        <v/>
      </c>
      <c r="AA376" s="47">
        <f>AA358*Settings!$C$13*(INDEX(AA$258:AA$269,$D376)+INDEX(AA$245:AA$256,$D376))</f>
        <v/>
      </c>
      <c r="AB376" s="47">
        <f>AB358*Settings!$C$13*(INDEX(AB$258:AB$269,$D376)+INDEX(AB$245:AB$256,$D376))</f>
        <v/>
      </c>
      <c r="AC376" s="47">
        <f>AC358*Settings!$C$13*(INDEX(AC$258:AC$269,$D376)+INDEX(AC$245:AC$256,$D376))</f>
        <v/>
      </c>
      <c r="AD376" s="48">
        <f>REVENUE(AD358,Settings!$C$13,INDEX(AD$258:AD$269,$D376)+INDEX(AD$245:AD$256,$D376))</f>
        <v/>
      </c>
      <c r="AE376" s="25">
        <f>LOWER(Settings!$C$4)&amp;".mit."&amp;$A376&amp;IF($C376="","","."&amp;$C376&amp;"."&amp;$B376)&amp;IF(INDEX(Variables!$D$5:$D$105,MATCH($A376,Variables!$A$5:$A$105,0))="","","."&amp;INDEX(Variables!$D$5:$D$105,MATCH($A376,Variables!$A$5:$A$105,0)))&amp;"."&amp;AE$5</f>
        <v/>
      </c>
      <c r="AF376" s="46">
        <f>AF358*Settings!$C$13*(INDEX(AF$258:AF$269,$D376)+INDEX(AF$245:AF$256,$D376))</f>
        <v/>
      </c>
      <c r="AG376" s="47">
        <f>AG358*Settings!$C$13*(INDEX(AG$258:AG$269,$D376)+INDEX(AG$245:AG$256,$D376))</f>
        <v/>
      </c>
      <c r="AH376" s="47">
        <f>AH358*Settings!$C$13*(INDEX(AH$258:AH$269,$D376)+INDEX(AH$245:AH$256,$D376))</f>
        <v/>
      </c>
      <c r="AI376" s="47">
        <f>AI358*Settings!$C$13*(INDEX(AI$258:AI$269,$D376)+INDEX(AI$245:AI$256,$D376))</f>
        <v/>
      </c>
      <c r="AJ376" s="47">
        <f>AJ358*Settings!$C$13*(INDEX(AJ$258:AJ$269,$D376)+INDEX(AJ$245:AJ$256,$D376))</f>
        <v/>
      </c>
      <c r="AK376" s="47">
        <f>AK358*Settings!$C$13*(INDEX(AK$258:AK$269,$D376)+INDEX(AK$245:AK$256,$D376))</f>
        <v/>
      </c>
      <c r="AL376" s="47">
        <f>AL358*Settings!$C$13*(INDEX(AL$258:AL$269,$D376)+INDEX(AL$245:AL$256,$D376))</f>
        <v/>
      </c>
      <c r="AM376" s="47">
        <f>AM358*Settings!$C$13*(INDEX(AM$258:AM$269,$D376)+INDEX(AM$245:AM$256,$D376))</f>
        <v/>
      </c>
      <c r="AN376" s="47">
        <f>AN358*Settings!$C$13*(INDEX(AN$258:AN$269,$D376)+INDEX(AN$245:AN$256,$D376))</f>
        <v/>
      </c>
      <c r="AO376" s="47">
        <f>AO358*Settings!$C$13*(INDEX(AO$258:AO$269,$D376)+INDEX(AO$245:AO$256,$D376))</f>
        <v/>
      </c>
      <c r="AP376" s="47">
        <f>AP358*Settings!$C$13*(INDEX(AP$258:AP$269,$D376)+INDEX(AP$245:AP$256,$D376))</f>
        <v/>
      </c>
      <c r="AQ376" s="47">
        <f>AQ358*Settings!$C$13*(INDEX(AQ$258:AQ$269,$D376)+INDEX(AQ$245:AQ$256,$D376))</f>
        <v/>
      </c>
      <c r="AR376" s="47">
        <f>AR358*Settings!$C$13*(INDEX(AR$258:AR$269,$D376)+INDEX(AR$245:AR$256,$D376))</f>
        <v/>
      </c>
      <c r="AS376" s="47">
        <f>AS358*Settings!$C$13*(INDEX(AS$258:AS$269,$D376)+INDEX(AS$245:AS$256,$D376))</f>
        <v/>
      </c>
      <c r="AT376" s="47">
        <f>AT358*Settings!$C$13*(INDEX(AT$258:AT$269,$D376)+INDEX(AT$245:AT$256,$D376))</f>
        <v/>
      </c>
      <c r="AU376" s="47">
        <f>AU358*Settings!$C$13*(INDEX(AU$258:AU$269,$D376)+INDEX(AU$245:AU$256,$D376))</f>
        <v/>
      </c>
      <c r="AV376" s="47">
        <f>AV358*Settings!$C$13*(INDEX(AV$258:AV$269,$D376)+INDEX(AV$245:AV$256,$D376))</f>
        <v/>
      </c>
      <c r="AW376" s="47">
        <f>AW358*Settings!$C$13*(INDEX(AW$258:AW$269,$D376)+INDEX(AW$245:AW$256,$D376))</f>
        <v/>
      </c>
      <c r="AX376" s="48">
        <f>REVENUE(AX358,Settings!$C$13,INDEX(AX$258:AX$269,$D376)+INDEX(AX$245:AX$256,$D376))</f>
        <v/>
      </c>
    </row>
    <row r="377" hidden="1" outlineLevel="2">
      <c r="A377" s="5" t="inlineStr">
        <is>
          <t>rtx</t>
        </is>
      </c>
      <c r="B377" s="5" t="inlineStr">
        <is>
          <t>nga</t>
        </is>
      </c>
      <c r="C377" s="5" t="inlineStr">
        <is>
          <t>rod</t>
        </is>
      </c>
      <c r="D377" s="40">
        <f>INDEX(Inputs!$R$5:$R$132,MATCH($B377&amp;"|"&amp;$C377,Inputs!$A$5:$A$132,0))</f>
        <v/>
      </c>
      <c r="E377" s="39" t="n"/>
      <c r="F377" s="39" t="n"/>
      <c r="G377" s="39" t="n"/>
      <c r="H377" s="5">
        <f>INDEX(Variables!$B$5:$B$105,MATCH($A377,Variables!$A$5:$A$105,0))&amp;IF($C377="",""," | "&amp;INDEX(Mapping!$B$5:$B$26,MATCH($C377,Mapping!$A$5:$A$26,0))&amp;" | "&amp;INDEX(Mapping!$B$30:$B$41,MATCH($B377,Mapping!$A$30:$A$41,0)))</f>
        <v/>
      </c>
      <c r="I377" s="5">
        <f>INDEX(Variables!$C$5:$C$105,MATCH($A377,Variables!$A$5:$A$105,0))</f>
        <v/>
      </c>
      <c r="J377" s="5">
        <f>INDEX(Variables!$E$5:$E$105,MATCH($A377,Variables!$A$5:$A$105,0))</f>
        <v/>
      </c>
      <c r="K377" s="25">
        <f>LOWER(Settings!$C$4)&amp;".mit."&amp;$A377&amp;IF($C377="","","."&amp;$C377&amp;"."&amp;$B377)&amp;IF(INDEX(Variables!$D$5:$D$105,MATCH($A377,Variables!$A$5:$A$105,0))="","","."&amp;INDEX(Variables!$D$5:$D$105,MATCH($A377,Variables!$A$5:$A$105,0)))&amp;"."&amp;K$5</f>
        <v/>
      </c>
      <c r="L377" s="46">
        <f>L359*Settings!$C$13*(INDEX(L$258:L$269,$D377)+INDEX(L$245:L$256,$D377))</f>
        <v/>
      </c>
      <c r="M377" s="47">
        <f>M359*Settings!$C$13*(INDEX(M$258:M$269,$D377)+INDEX(M$245:M$256,$D377))</f>
        <v/>
      </c>
      <c r="N377" s="47">
        <f>N359*Settings!$C$13*(INDEX(N$258:N$269,$D377)+INDEX(N$245:N$256,$D377))</f>
        <v/>
      </c>
      <c r="O377" s="47">
        <f>O359*Settings!$C$13*(INDEX(O$258:O$269,$D377)+INDEX(O$245:O$256,$D377))</f>
        <v/>
      </c>
      <c r="P377" s="47">
        <f>P359*Settings!$C$13*(INDEX(P$258:P$269,$D377)+INDEX(P$245:P$256,$D377))</f>
        <v/>
      </c>
      <c r="Q377" s="47">
        <f>Q359*Settings!$C$13*(INDEX(Q$258:Q$269,$D377)+INDEX(Q$245:Q$256,$D377))</f>
        <v/>
      </c>
      <c r="R377" s="47">
        <f>R359*Settings!$C$13*(INDEX(R$258:R$269,$D377)+INDEX(R$245:R$256,$D377))</f>
        <v/>
      </c>
      <c r="S377" s="47">
        <f>S359*Settings!$C$13*(INDEX(S$258:S$269,$D377)+INDEX(S$245:S$256,$D377))</f>
        <v/>
      </c>
      <c r="T377" s="47">
        <f>T359*Settings!$C$13*(INDEX(T$258:T$269,$D377)+INDEX(T$245:T$256,$D377))</f>
        <v/>
      </c>
      <c r="U377" s="47">
        <f>U359*Settings!$C$13*(INDEX(U$258:U$269,$D377)+INDEX(U$245:U$256,$D377))</f>
        <v/>
      </c>
      <c r="V377" s="47">
        <f>V359*Settings!$C$13*(INDEX(V$258:V$269,$D377)+INDEX(V$245:V$256,$D377))</f>
        <v/>
      </c>
      <c r="W377" s="47">
        <f>W359*Settings!$C$13*(INDEX(W$258:W$269,$D377)+INDEX(W$245:W$256,$D377))</f>
        <v/>
      </c>
      <c r="X377" s="47">
        <f>X359*Settings!$C$13*(INDEX(X$258:X$269,$D377)+INDEX(X$245:X$256,$D377))</f>
        <v/>
      </c>
      <c r="Y377" s="47">
        <f>Y359*Settings!$C$13*(INDEX(Y$258:Y$269,$D377)+INDEX(Y$245:Y$256,$D377))</f>
        <v/>
      </c>
      <c r="Z377" s="47">
        <f>Z359*Settings!$C$13*(INDEX(Z$258:Z$269,$D377)+INDEX(Z$245:Z$256,$D377))</f>
        <v/>
      </c>
      <c r="AA377" s="47">
        <f>AA359*Settings!$C$13*(INDEX(AA$258:AA$269,$D377)+INDEX(AA$245:AA$256,$D377))</f>
        <v/>
      </c>
      <c r="AB377" s="47">
        <f>AB359*Settings!$C$13*(INDEX(AB$258:AB$269,$D377)+INDEX(AB$245:AB$256,$D377))</f>
        <v/>
      </c>
      <c r="AC377" s="47">
        <f>AC359*Settings!$C$13*(INDEX(AC$258:AC$269,$D377)+INDEX(AC$245:AC$256,$D377))</f>
        <v/>
      </c>
      <c r="AD377" s="48">
        <f>REVENUE(AD359,Settings!$C$13,INDEX(AD$258:AD$269,$D377)+INDEX(AD$245:AD$256,$D377))</f>
        <v/>
      </c>
      <c r="AE377" s="25">
        <f>LOWER(Settings!$C$4)&amp;".mit."&amp;$A377&amp;IF($C377="","","."&amp;$C377&amp;"."&amp;$B377)&amp;IF(INDEX(Variables!$D$5:$D$105,MATCH($A377,Variables!$A$5:$A$105,0))="","","."&amp;INDEX(Variables!$D$5:$D$105,MATCH($A377,Variables!$A$5:$A$105,0)))&amp;"."&amp;AE$5</f>
        <v/>
      </c>
      <c r="AF377" s="46">
        <f>AF359*Settings!$C$13*(INDEX(AF$258:AF$269,$D377)+INDEX(AF$245:AF$256,$D377))</f>
        <v/>
      </c>
      <c r="AG377" s="47">
        <f>AG359*Settings!$C$13*(INDEX(AG$258:AG$269,$D377)+INDEX(AG$245:AG$256,$D377))</f>
        <v/>
      </c>
      <c r="AH377" s="47">
        <f>AH359*Settings!$C$13*(INDEX(AH$258:AH$269,$D377)+INDEX(AH$245:AH$256,$D377))</f>
        <v/>
      </c>
      <c r="AI377" s="47">
        <f>AI359*Settings!$C$13*(INDEX(AI$258:AI$269,$D377)+INDEX(AI$245:AI$256,$D377))</f>
        <v/>
      </c>
      <c r="AJ377" s="47">
        <f>AJ359*Settings!$C$13*(INDEX(AJ$258:AJ$269,$D377)+INDEX(AJ$245:AJ$256,$D377))</f>
        <v/>
      </c>
      <c r="AK377" s="47">
        <f>AK359*Settings!$C$13*(INDEX(AK$258:AK$269,$D377)+INDEX(AK$245:AK$256,$D377))</f>
        <v/>
      </c>
      <c r="AL377" s="47">
        <f>AL359*Settings!$C$13*(INDEX(AL$258:AL$269,$D377)+INDEX(AL$245:AL$256,$D377))</f>
        <v/>
      </c>
      <c r="AM377" s="47">
        <f>AM359*Settings!$C$13*(INDEX(AM$258:AM$269,$D377)+INDEX(AM$245:AM$256,$D377))</f>
        <v/>
      </c>
      <c r="AN377" s="47">
        <f>AN359*Settings!$C$13*(INDEX(AN$258:AN$269,$D377)+INDEX(AN$245:AN$256,$D377))</f>
        <v/>
      </c>
      <c r="AO377" s="47">
        <f>AO359*Settings!$C$13*(INDEX(AO$258:AO$269,$D377)+INDEX(AO$245:AO$256,$D377))</f>
        <v/>
      </c>
      <c r="AP377" s="47">
        <f>AP359*Settings!$C$13*(INDEX(AP$258:AP$269,$D377)+INDEX(AP$245:AP$256,$D377))</f>
        <v/>
      </c>
      <c r="AQ377" s="47">
        <f>AQ359*Settings!$C$13*(INDEX(AQ$258:AQ$269,$D377)+INDEX(AQ$245:AQ$256,$D377))</f>
        <v/>
      </c>
      <c r="AR377" s="47">
        <f>AR359*Settings!$C$13*(INDEX(AR$258:AR$269,$D377)+INDEX(AR$245:AR$256,$D377))</f>
        <v/>
      </c>
      <c r="AS377" s="47">
        <f>AS359*Settings!$C$13*(INDEX(AS$258:AS$269,$D377)+INDEX(AS$245:AS$256,$D377))</f>
        <v/>
      </c>
      <c r="AT377" s="47">
        <f>AT359*Settings!$C$13*(INDEX(AT$258:AT$269,$D377)+INDEX(AT$245:AT$256,$D377))</f>
        <v/>
      </c>
      <c r="AU377" s="47">
        <f>AU359*Settings!$C$13*(INDEX(AU$258:AU$269,$D377)+INDEX(AU$245:AU$256,$D377))</f>
        <v/>
      </c>
      <c r="AV377" s="47">
        <f>AV359*Settings!$C$13*(INDEX(AV$258:AV$269,$D377)+INDEX(AV$245:AV$256,$D377))</f>
        <v/>
      </c>
      <c r="AW377" s="47">
        <f>AW359*Settings!$C$13*(INDEX(AW$258:AW$269,$D377)+INDEX(AW$245:AW$256,$D377))</f>
        <v/>
      </c>
      <c r="AX377" s="48">
        <f>REVENUE(AX359,Settings!$C$13,INDEX(AX$258:AX$269,$D377)+INDEX(AX$245:AX$256,$D377))</f>
        <v/>
      </c>
    </row>
    <row r="378" hidden="1" outlineLevel="2">
      <c r="A378" s="5" t="inlineStr">
        <is>
          <t>rtx</t>
        </is>
      </c>
      <c r="B378" s="5" t="inlineStr">
        <is>
          <t>gso</t>
        </is>
      </c>
      <c r="C378" s="5" t="inlineStr">
        <is>
          <t>rod</t>
        </is>
      </c>
      <c r="D378" s="40">
        <f>INDEX(Inputs!$R$5:$R$132,MATCH($B378&amp;"|"&amp;$C378,Inputs!$A$5:$A$132,0))</f>
        <v/>
      </c>
      <c r="E378" s="39" t="n"/>
      <c r="F378" s="39" t="n"/>
      <c r="G378" s="39" t="n"/>
      <c r="H378" s="5">
        <f>INDEX(Variables!$B$5:$B$105,MATCH($A378,Variables!$A$5:$A$105,0))&amp;IF($C378="",""," | "&amp;INDEX(Mapping!$B$5:$B$26,MATCH($C378,Mapping!$A$5:$A$26,0))&amp;" | "&amp;INDEX(Mapping!$B$30:$B$41,MATCH($B378,Mapping!$A$30:$A$41,0)))</f>
        <v/>
      </c>
      <c r="I378" s="5">
        <f>INDEX(Variables!$C$5:$C$105,MATCH($A378,Variables!$A$5:$A$105,0))</f>
        <v/>
      </c>
      <c r="J378" s="5">
        <f>INDEX(Variables!$E$5:$E$105,MATCH($A378,Variables!$A$5:$A$105,0))</f>
        <v/>
      </c>
      <c r="K378" s="25">
        <f>LOWER(Settings!$C$4)&amp;".mit."&amp;$A378&amp;IF($C378="","","."&amp;$C378&amp;"."&amp;$B378)&amp;IF(INDEX(Variables!$D$5:$D$105,MATCH($A378,Variables!$A$5:$A$105,0))="","","."&amp;INDEX(Variables!$D$5:$D$105,MATCH($A378,Variables!$A$5:$A$105,0)))&amp;"."&amp;K$5</f>
        <v/>
      </c>
      <c r="L378" s="46">
        <f>L360*Settings!$C$13*(INDEX(L$258:L$269,$D378)+INDEX(L$245:L$256,$D378))</f>
        <v/>
      </c>
      <c r="M378" s="47">
        <f>M360*Settings!$C$13*(INDEX(M$258:M$269,$D378)+INDEX(M$245:M$256,$D378))</f>
        <v/>
      </c>
      <c r="N378" s="47">
        <f>N360*Settings!$C$13*(INDEX(N$258:N$269,$D378)+INDEX(N$245:N$256,$D378))</f>
        <v/>
      </c>
      <c r="O378" s="47">
        <f>O360*Settings!$C$13*(INDEX(O$258:O$269,$D378)+INDEX(O$245:O$256,$D378))</f>
        <v/>
      </c>
      <c r="P378" s="47">
        <f>P360*Settings!$C$13*(INDEX(P$258:P$269,$D378)+INDEX(P$245:P$256,$D378))</f>
        <v/>
      </c>
      <c r="Q378" s="47">
        <f>Q360*Settings!$C$13*(INDEX(Q$258:Q$269,$D378)+INDEX(Q$245:Q$256,$D378))</f>
        <v/>
      </c>
      <c r="R378" s="47">
        <f>R360*Settings!$C$13*(INDEX(R$258:R$269,$D378)+INDEX(R$245:R$256,$D378))</f>
        <v/>
      </c>
      <c r="S378" s="47">
        <f>S360*Settings!$C$13*(INDEX(S$258:S$269,$D378)+INDEX(S$245:S$256,$D378))</f>
        <v/>
      </c>
      <c r="T378" s="47">
        <f>T360*Settings!$C$13*(INDEX(T$258:T$269,$D378)+INDEX(T$245:T$256,$D378))</f>
        <v/>
      </c>
      <c r="U378" s="47">
        <f>U360*Settings!$C$13*(INDEX(U$258:U$269,$D378)+INDEX(U$245:U$256,$D378))</f>
        <v/>
      </c>
      <c r="V378" s="47">
        <f>V360*Settings!$C$13*(INDEX(V$258:V$269,$D378)+INDEX(V$245:V$256,$D378))</f>
        <v/>
      </c>
      <c r="W378" s="47">
        <f>W360*Settings!$C$13*(INDEX(W$258:W$269,$D378)+INDEX(W$245:W$256,$D378))</f>
        <v/>
      </c>
      <c r="X378" s="47">
        <f>X360*Settings!$C$13*(INDEX(X$258:X$269,$D378)+INDEX(X$245:X$256,$D378))</f>
        <v/>
      </c>
      <c r="Y378" s="47">
        <f>Y360*Settings!$C$13*(INDEX(Y$258:Y$269,$D378)+INDEX(Y$245:Y$256,$D378))</f>
        <v/>
      </c>
      <c r="Z378" s="47">
        <f>Z360*Settings!$C$13*(INDEX(Z$258:Z$269,$D378)+INDEX(Z$245:Z$256,$D378))</f>
        <v/>
      </c>
      <c r="AA378" s="47">
        <f>AA360*Settings!$C$13*(INDEX(AA$258:AA$269,$D378)+INDEX(AA$245:AA$256,$D378))</f>
        <v/>
      </c>
      <c r="AB378" s="47">
        <f>AB360*Settings!$C$13*(INDEX(AB$258:AB$269,$D378)+INDEX(AB$245:AB$256,$D378))</f>
        <v/>
      </c>
      <c r="AC378" s="47">
        <f>AC360*Settings!$C$13*(INDEX(AC$258:AC$269,$D378)+INDEX(AC$245:AC$256,$D378))</f>
        <v/>
      </c>
      <c r="AD378" s="48">
        <f>REVENUE(AD360,Settings!$C$13,INDEX(AD$258:AD$269,$D378)+INDEX(AD$245:AD$256,$D378))</f>
        <v/>
      </c>
      <c r="AE378" s="25">
        <f>LOWER(Settings!$C$4)&amp;".mit."&amp;$A378&amp;IF($C378="","","."&amp;$C378&amp;"."&amp;$B378)&amp;IF(INDEX(Variables!$D$5:$D$105,MATCH($A378,Variables!$A$5:$A$105,0))="","","."&amp;INDEX(Variables!$D$5:$D$105,MATCH($A378,Variables!$A$5:$A$105,0)))&amp;"."&amp;AE$5</f>
        <v/>
      </c>
      <c r="AF378" s="46">
        <f>AF360*Settings!$C$13*(INDEX(AF$258:AF$269,$D378)+INDEX(AF$245:AF$256,$D378))</f>
        <v/>
      </c>
      <c r="AG378" s="47">
        <f>AG360*Settings!$C$13*(INDEX(AG$258:AG$269,$D378)+INDEX(AG$245:AG$256,$D378))</f>
        <v/>
      </c>
      <c r="AH378" s="47">
        <f>AH360*Settings!$C$13*(INDEX(AH$258:AH$269,$D378)+INDEX(AH$245:AH$256,$D378))</f>
        <v/>
      </c>
      <c r="AI378" s="47">
        <f>AI360*Settings!$C$13*(INDEX(AI$258:AI$269,$D378)+INDEX(AI$245:AI$256,$D378))</f>
        <v/>
      </c>
      <c r="AJ378" s="47">
        <f>AJ360*Settings!$C$13*(INDEX(AJ$258:AJ$269,$D378)+INDEX(AJ$245:AJ$256,$D378))</f>
        <v/>
      </c>
      <c r="AK378" s="47">
        <f>AK360*Settings!$C$13*(INDEX(AK$258:AK$269,$D378)+INDEX(AK$245:AK$256,$D378))</f>
        <v/>
      </c>
      <c r="AL378" s="47">
        <f>AL360*Settings!$C$13*(INDEX(AL$258:AL$269,$D378)+INDEX(AL$245:AL$256,$D378))</f>
        <v/>
      </c>
      <c r="AM378" s="47">
        <f>AM360*Settings!$C$13*(INDEX(AM$258:AM$269,$D378)+INDEX(AM$245:AM$256,$D378))</f>
        <v/>
      </c>
      <c r="AN378" s="47">
        <f>AN360*Settings!$C$13*(INDEX(AN$258:AN$269,$D378)+INDEX(AN$245:AN$256,$D378))</f>
        <v/>
      </c>
      <c r="AO378" s="47">
        <f>AO360*Settings!$C$13*(INDEX(AO$258:AO$269,$D378)+INDEX(AO$245:AO$256,$D378))</f>
        <v/>
      </c>
      <c r="AP378" s="47">
        <f>AP360*Settings!$C$13*(INDEX(AP$258:AP$269,$D378)+INDEX(AP$245:AP$256,$D378))</f>
        <v/>
      </c>
      <c r="AQ378" s="47">
        <f>AQ360*Settings!$C$13*(INDEX(AQ$258:AQ$269,$D378)+INDEX(AQ$245:AQ$256,$D378))</f>
        <v/>
      </c>
      <c r="AR378" s="47">
        <f>AR360*Settings!$C$13*(INDEX(AR$258:AR$269,$D378)+INDEX(AR$245:AR$256,$D378))</f>
        <v/>
      </c>
      <c r="AS378" s="47">
        <f>AS360*Settings!$C$13*(INDEX(AS$258:AS$269,$D378)+INDEX(AS$245:AS$256,$D378))</f>
        <v/>
      </c>
      <c r="AT378" s="47">
        <f>AT360*Settings!$C$13*(INDEX(AT$258:AT$269,$D378)+INDEX(AT$245:AT$256,$D378))</f>
        <v/>
      </c>
      <c r="AU378" s="47">
        <f>AU360*Settings!$C$13*(INDEX(AU$258:AU$269,$D378)+INDEX(AU$245:AU$256,$D378))</f>
        <v/>
      </c>
      <c r="AV378" s="47">
        <f>AV360*Settings!$C$13*(INDEX(AV$258:AV$269,$D378)+INDEX(AV$245:AV$256,$D378))</f>
        <v/>
      </c>
      <c r="AW378" s="47">
        <f>AW360*Settings!$C$13*(INDEX(AW$258:AW$269,$D378)+INDEX(AW$245:AW$256,$D378))</f>
        <v/>
      </c>
      <c r="AX378" s="48">
        <f>REVENUE(AX360,Settings!$C$13,INDEX(AX$258:AX$269,$D378)+INDEX(AX$245:AX$256,$D378))</f>
        <v/>
      </c>
    </row>
    <row r="379" hidden="1" outlineLevel="2">
      <c r="A379" s="5" t="inlineStr">
        <is>
          <t>rtx</t>
        </is>
      </c>
      <c r="B379" s="5" t="inlineStr">
        <is>
          <t>die</t>
        </is>
      </c>
      <c r="C379" s="5" t="inlineStr">
        <is>
          <t>rod</t>
        </is>
      </c>
      <c r="D379" s="40">
        <f>INDEX(Inputs!$R$5:$R$132,MATCH($B379&amp;"|"&amp;$C379,Inputs!$A$5:$A$132,0))</f>
        <v/>
      </c>
      <c r="E379" s="39" t="n"/>
      <c r="F379" s="39" t="n"/>
      <c r="G379" s="39" t="n"/>
      <c r="H379" s="5">
        <f>INDEX(Variables!$B$5:$B$105,MATCH($A379,Variables!$A$5:$A$105,0))&amp;IF($C379="",""," | "&amp;INDEX(Mapping!$B$5:$B$26,MATCH($C379,Mapping!$A$5:$A$26,0))&amp;" | "&amp;INDEX(Mapping!$B$30:$B$41,MATCH($B379,Mapping!$A$30:$A$41,0)))</f>
        <v/>
      </c>
      <c r="I379" s="5">
        <f>INDEX(Variables!$C$5:$C$105,MATCH($A379,Variables!$A$5:$A$105,0))</f>
        <v/>
      </c>
      <c r="J379" s="5">
        <f>INDEX(Variables!$E$5:$E$105,MATCH($A379,Variables!$A$5:$A$105,0))</f>
        <v/>
      </c>
      <c r="K379" s="25">
        <f>LOWER(Settings!$C$4)&amp;".mit."&amp;$A379&amp;IF($C379="","","."&amp;$C379&amp;"."&amp;$B379)&amp;IF(INDEX(Variables!$D$5:$D$105,MATCH($A379,Variables!$A$5:$A$105,0))="","","."&amp;INDEX(Variables!$D$5:$D$105,MATCH($A379,Variables!$A$5:$A$105,0)))&amp;"."&amp;K$5</f>
        <v/>
      </c>
      <c r="L379" s="46">
        <f>L361*Settings!$C$13*(INDEX(L$258:L$269,$D379)+INDEX(L$245:L$256,$D379))</f>
        <v/>
      </c>
      <c r="M379" s="47">
        <f>M361*Settings!$C$13*(INDEX(M$258:M$269,$D379)+INDEX(M$245:M$256,$D379))</f>
        <v/>
      </c>
      <c r="N379" s="47">
        <f>N361*Settings!$C$13*(INDEX(N$258:N$269,$D379)+INDEX(N$245:N$256,$D379))</f>
        <v/>
      </c>
      <c r="O379" s="47">
        <f>O361*Settings!$C$13*(INDEX(O$258:O$269,$D379)+INDEX(O$245:O$256,$D379))</f>
        <v/>
      </c>
      <c r="P379" s="47">
        <f>P361*Settings!$C$13*(INDEX(P$258:P$269,$D379)+INDEX(P$245:P$256,$D379))</f>
        <v/>
      </c>
      <c r="Q379" s="47">
        <f>Q361*Settings!$C$13*(INDEX(Q$258:Q$269,$D379)+INDEX(Q$245:Q$256,$D379))</f>
        <v/>
      </c>
      <c r="R379" s="47">
        <f>R361*Settings!$C$13*(INDEX(R$258:R$269,$D379)+INDEX(R$245:R$256,$D379))</f>
        <v/>
      </c>
      <c r="S379" s="47">
        <f>S361*Settings!$C$13*(INDEX(S$258:S$269,$D379)+INDEX(S$245:S$256,$D379))</f>
        <v/>
      </c>
      <c r="T379" s="47">
        <f>T361*Settings!$C$13*(INDEX(T$258:T$269,$D379)+INDEX(T$245:T$256,$D379))</f>
        <v/>
      </c>
      <c r="U379" s="47">
        <f>U361*Settings!$C$13*(INDEX(U$258:U$269,$D379)+INDEX(U$245:U$256,$D379))</f>
        <v/>
      </c>
      <c r="V379" s="47">
        <f>V361*Settings!$C$13*(INDEX(V$258:V$269,$D379)+INDEX(V$245:V$256,$D379))</f>
        <v/>
      </c>
      <c r="W379" s="47">
        <f>W361*Settings!$C$13*(INDEX(W$258:W$269,$D379)+INDEX(W$245:W$256,$D379))</f>
        <v/>
      </c>
      <c r="X379" s="47">
        <f>X361*Settings!$C$13*(INDEX(X$258:X$269,$D379)+INDEX(X$245:X$256,$D379))</f>
        <v/>
      </c>
      <c r="Y379" s="47">
        <f>Y361*Settings!$C$13*(INDEX(Y$258:Y$269,$D379)+INDEX(Y$245:Y$256,$D379))</f>
        <v/>
      </c>
      <c r="Z379" s="47">
        <f>Z361*Settings!$C$13*(INDEX(Z$258:Z$269,$D379)+INDEX(Z$245:Z$256,$D379))</f>
        <v/>
      </c>
      <c r="AA379" s="47">
        <f>AA361*Settings!$C$13*(INDEX(AA$258:AA$269,$D379)+INDEX(AA$245:AA$256,$D379))</f>
        <v/>
      </c>
      <c r="AB379" s="47">
        <f>AB361*Settings!$C$13*(INDEX(AB$258:AB$269,$D379)+INDEX(AB$245:AB$256,$D379))</f>
        <v/>
      </c>
      <c r="AC379" s="47">
        <f>AC361*Settings!$C$13*(INDEX(AC$258:AC$269,$D379)+INDEX(AC$245:AC$256,$D379))</f>
        <v/>
      </c>
      <c r="AD379" s="48">
        <f>REVENUE(AD361,Settings!$C$13,INDEX(AD$258:AD$269,$D379)+INDEX(AD$245:AD$256,$D379))</f>
        <v/>
      </c>
      <c r="AE379" s="25">
        <f>LOWER(Settings!$C$4)&amp;".mit."&amp;$A379&amp;IF($C379="","","."&amp;$C379&amp;"."&amp;$B379)&amp;IF(INDEX(Variables!$D$5:$D$105,MATCH($A379,Variables!$A$5:$A$105,0))="","","."&amp;INDEX(Variables!$D$5:$D$105,MATCH($A379,Variables!$A$5:$A$105,0)))&amp;"."&amp;AE$5</f>
        <v/>
      </c>
      <c r="AF379" s="46">
        <f>AF361*Settings!$C$13*(INDEX(AF$258:AF$269,$D379)+INDEX(AF$245:AF$256,$D379))</f>
        <v/>
      </c>
      <c r="AG379" s="47">
        <f>AG361*Settings!$C$13*(INDEX(AG$258:AG$269,$D379)+INDEX(AG$245:AG$256,$D379))</f>
        <v/>
      </c>
      <c r="AH379" s="47">
        <f>AH361*Settings!$C$13*(INDEX(AH$258:AH$269,$D379)+INDEX(AH$245:AH$256,$D379))</f>
        <v/>
      </c>
      <c r="AI379" s="47">
        <f>AI361*Settings!$C$13*(INDEX(AI$258:AI$269,$D379)+INDEX(AI$245:AI$256,$D379))</f>
        <v/>
      </c>
      <c r="AJ379" s="47">
        <f>AJ361*Settings!$C$13*(INDEX(AJ$258:AJ$269,$D379)+INDEX(AJ$245:AJ$256,$D379))</f>
        <v/>
      </c>
      <c r="AK379" s="47">
        <f>AK361*Settings!$C$13*(INDEX(AK$258:AK$269,$D379)+INDEX(AK$245:AK$256,$D379))</f>
        <v/>
      </c>
      <c r="AL379" s="47">
        <f>AL361*Settings!$C$13*(INDEX(AL$258:AL$269,$D379)+INDEX(AL$245:AL$256,$D379))</f>
        <v/>
      </c>
      <c r="AM379" s="47">
        <f>AM361*Settings!$C$13*(INDEX(AM$258:AM$269,$D379)+INDEX(AM$245:AM$256,$D379))</f>
        <v/>
      </c>
      <c r="AN379" s="47">
        <f>AN361*Settings!$C$13*(INDEX(AN$258:AN$269,$D379)+INDEX(AN$245:AN$256,$D379))</f>
        <v/>
      </c>
      <c r="AO379" s="47">
        <f>AO361*Settings!$C$13*(INDEX(AO$258:AO$269,$D379)+INDEX(AO$245:AO$256,$D379))</f>
        <v/>
      </c>
      <c r="AP379" s="47">
        <f>AP361*Settings!$C$13*(INDEX(AP$258:AP$269,$D379)+INDEX(AP$245:AP$256,$D379))</f>
        <v/>
      </c>
      <c r="AQ379" s="47">
        <f>AQ361*Settings!$C$13*(INDEX(AQ$258:AQ$269,$D379)+INDEX(AQ$245:AQ$256,$D379))</f>
        <v/>
      </c>
      <c r="AR379" s="47">
        <f>AR361*Settings!$C$13*(INDEX(AR$258:AR$269,$D379)+INDEX(AR$245:AR$256,$D379))</f>
        <v/>
      </c>
      <c r="AS379" s="47">
        <f>AS361*Settings!$C$13*(INDEX(AS$258:AS$269,$D379)+INDEX(AS$245:AS$256,$D379))</f>
        <v/>
      </c>
      <c r="AT379" s="47">
        <f>AT361*Settings!$C$13*(INDEX(AT$258:AT$269,$D379)+INDEX(AT$245:AT$256,$D379))</f>
        <v/>
      </c>
      <c r="AU379" s="47">
        <f>AU361*Settings!$C$13*(INDEX(AU$258:AU$269,$D379)+INDEX(AU$245:AU$256,$D379))</f>
        <v/>
      </c>
      <c r="AV379" s="47">
        <f>AV361*Settings!$C$13*(INDEX(AV$258:AV$269,$D379)+INDEX(AV$245:AV$256,$D379))</f>
        <v/>
      </c>
      <c r="AW379" s="47">
        <f>AW361*Settings!$C$13*(INDEX(AW$258:AW$269,$D379)+INDEX(AW$245:AW$256,$D379))</f>
        <v/>
      </c>
      <c r="AX379" s="48">
        <f>REVENUE(AX361,Settings!$C$13,INDEX(AX$258:AX$269,$D379)+INDEX(AX$245:AX$256,$D379))</f>
        <v/>
      </c>
    </row>
    <row r="380" hidden="1" outlineLevel="2">
      <c r="A380" s="5" t="inlineStr">
        <is>
          <t>rtx</t>
        </is>
      </c>
      <c r="B380" s="5" t="inlineStr">
        <is>
          <t>lpg</t>
        </is>
      </c>
      <c r="C380" s="5" t="inlineStr">
        <is>
          <t>rod</t>
        </is>
      </c>
      <c r="D380" s="40">
        <f>INDEX(Inputs!$R$5:$R$132,MATCH($B380&amp;"|"&amp;$C380,Inputs!$A$5:$A$132,0))</f>
        <v/>
      </c>
      <c r="E380" s="39" t="n"/>
      <c r="F380" s="39" t="n"/>
      <c r="G380" s="39" t="n"/>
      <c r="H380" s="5">
        <f>INDEX(Variables!$B$5:$B$105,MATCH($A380,Variables!$A$5:$A$105,0))&amp;IF($C380="",""," | "&amp;INDEX(Mapping!$B$5:$B$26,MATCH($C380,Mapping!$A$5:$A$26,0))&amp;" | "&amp;INDEX(Mapping!$B$30:$B$41,MATCH($B380,Mapping!$A$30:$A$41,0)))</f>
        <v/>
      </c>
      <c r="I380" s="5">
        <f>INDEX(Variables!$C$5:$C$105,MATCH($A380,Variables!$A$5:$A$105,0))</f>
        <v/>
      </c>
      <c r="J380" s="5">
        <f>INDEX(Variables!$E$5:$E$105,MATCH($A380,Variables!$A$5:$A$105,0))</f>
        <v/>
      </c>
      <c r="K380" s="25">
        <f>LOWER(Settings!$C$4)&amp;".mit."&amp;$A380&amp;IF($C380="","","."&amp;$C380&amp;"."&amp;$B380)&amp;IF(INDEX(Variables!$D$5:$D$105,MATCH($A380,Variables!$A$5:$A$105,0))="","","."&amp;INDEX(Variables!$D$5:$D$105,MATCH($A380,Variables!$A$5:$A$105,0)))&amp;"."&amp;K$5</f>
        <v/>
      </c>
      <c r="L380" s="46">
        <f>L362*Settings!$C$13*(INDEX(L$258:L$269,$D380)+INDEX(L$245:L$256,$D380))</f>
        <v/>
      </c>
      <c r="M380" s="47">
        <f>M362*Settings!$C$13*(INDEX(M$258:M$269,$D380)+INDEX(M$245:M$256,$D380))</f>
        <v/>
      </c>
      <c r="N380" s="47">
        <f>N362*Settings!$C$13*(INDEX(N$258:N$269,$D380)+INDEX(N$245:N$256,$D380))</f>
        <v/>
      </c>
      <c r="O380" s="47">
        <f>O362*Settings!$C$13*(INDEX(O$258:O$269,$D380)+INDEX(O$245:O$256,$D380))</f>
        <v/>
      </c>
      <c r="P380" s="47">
        <f>P362*Settings!$C$13*(INDEX(P$258:P$269,$D380)+INDEX(P$245:P$256,$D380))</f>
        <v/>
      </c>
      <c r="Q380" s="47">
        <f>Q362*Settings!$C$13*(INDEX(Q$258:Q$269,$D380)+INDEX(Q$245:Q$256,$D380))</f>
        <v/>
      </c>
      <c r="R380" s="47">
        <f>R362*Settings!$C$13*(INDEX(R$258:R$269,$D380)+INDEX(R$245:R$256,$D380))</f>
        <v/>
      </c>
      <c r="S380" s="47">
        <f>S362*Settings!$C$13*(INDEX(S$258:S$269,$D380)+INDEX(S$245:S$256,$D380))</f>
        <v/>
      </c>
      <c r="T380" s="47">
        <f>T362*Settings!$C$13*(INDEX(T$258:T$269,$D380)+INDEX(T$245:T$256,$D380))</f>
        <v/>
      </c>
      <c r="U380" s="47">
        <f>U362*Settings!$C$13*(INDEX(U$258:U$269,$D380)+INDEX(U$245:U$256,$D380))</f>
        <v/>
      </c>
      <c r="V380" s="47">
        <f>V362*Settings!$C$13*(INDEX(V$258:V$269,$D380)+INDEX(V$245:V$256,$D380))</f>
        <v/>
      </c>
      <c r="W380" s="47">
        <f>W362*Settings!$C$13*(INDEX(W$258:W$269,$D380)+INDEX(W$245:W$256,$D380))</f>
        <v/>
      </c>
      <c r="X380" s="47">
        <f>X362*Settings!$C$13*(INDEX(X$258:X$269,$D380)+INDEX(X$245:X$256,$D380))</f>
        <v/>
      </c>
      <c r="Y380" s="47">
        <f>Y362*Settings!$C$13*(INDEX(Y$258:Y$269,$D380)+INDEX(Y$245:Y$256,$D380))</f>
        <v/>
      </c>
      <c r="Z380" s="47">
        <f>Z362*Settings!$C$13*(INDEX(Z$258:Z$269,$D380)+INDEX(Z$245:Z$256,$D380))</f>
        <v/>
      </c>
      <c r="AA380" s="47">
        <f>AA362*Settings!$C$13*(INDEX(AA$258:AA$269,$D380)+INDEX(AA$245:AA$256,$D380))</f>
        <v/>
      </c>
      <c r="AB380" s="47">
        <f>AB362*Settings!$C$13*(INDEX(AB$258:AB$269,$D380)+INDEX(AB$245:AB$256,$D380))</f>
        <v/>
      </c>
      <c r="AC380" s="47">
        <f>AC362*Settings!$C$13*(INDEX(AC$258:AC$269,$D380)+INDEX(AC$245:AC$256,$D380))</f>
        <v/>
      </c>
      <c r="AD380" s="48">
        <f>REVENUE(AD362,Settings!$C$13,INDEX(AD$258:AD$269,$D380)+INDEX(AD$245:AD$256,$D380))</f>
        <v/>
      </c>
      <c r="AE380" s="25">
        <f>LOWER(Settings!$C$4)&amp;".mit."&amp;$A380&amp;IF($C380="","","."&amp;$C380&amp;"."&amp;$B380)&amp;IF(INDEX(Variables!$D$5:$D$105,MATCH($A380,Variables!$A$5:$A$105,0))="","","."&amp;INDEX(Variables!$D$5:$D$105,MATCH($A380,Variables!$A$5:$A$105,0)))&amp;"."&amp;AE$5</f>
        <v/>
      </c>
      <c r="AF380" s="46">
        <f>AF362*Settings!$C$13*(INDEX(AF$258:AF$269,$D380)+INDEX(AF$245:AF$256,$D380))</f>
        <v/>
      </c>
      <c r="AG380" s="47">
        <f>AG362*Settings!$C$13*(INDEX(AG$258:AG$269,$D380)+INDEX(AG$245:AG$256,$D380))</f>
        <v/>
      </c>
      <c r="AH380" s="47">
        <f>AH362*Settings!$C$13*(INDEX(AH$258:AH$269,$D380)+INDEX(AH$245:AH$256,$D380))</f>
        <v/>
      </c>
      <c r="AI380" s="47">
        <f>AI362*Settings!$C$13*(INDEX(AI$258:AI$269,$D380)+INDEX(AI$245:AI$256,$D380))</f>
        <v/>
      </c>
      <c r="AJ380" s="47">
        <f>AJ362*Settings!$C$13*(INDEX(AJ$258:AJ$269,$D380)+INDEX(AJ$245:AJ$256,$D380))</f>
        <v/>
      </c>
      <c r="AK380" s="47">
        <f>AK362*Settings!$C$13*(INDEX(AK$258:AK$269,$D380)+INDEX(AK$245:AK$256,$D380))</f>
        <v/>
      </c>
      <c r="AL380" s="47">
        <f>AL362*Settings!$C$13*(INDEX(AL$258:AL$269,$D380)+INDEX(AL$245:AL$256,$D380))</f>
        <v/>
      </c>
      <c r="AM380" s="47">
        <f>AM362*Settings!$C$13*(INDEX(AM$258:AM$269,$D380)+INDEX(AM$245:AM$256,$D380))</f>
        <v/>
      </c>
      <c r="AN380" s="47">
        <f>AN362*Settings!$C$13*(INDEX(AN$258:AN$269,$D380)+INDEX(AN$245:AN$256,$D380))</f>
        <v/>
      </c>
      <c r="AO380" s="47">
        <f>AO362*Settings!$C$13*(INDEX(AO$258:AO$269,$D380)+INDEX(AO$245:AO$256,$D380))</f>
        <v/>
      </c>
      <c r="AP380" s="47">
        <f>AP362*Settings!$C$13*(INDEX(AP$258:AP$269,$D380)+INDEX(AP$245:AP$256,$D380))</f>
        <v/>
      </c>
      <c r="AQ380" s="47">
        <f>AQ362*Settings!$C$13*(INDEX(AQ$258:AQ$269,$D380)+INDEX(AQ$245:AQ$256,$D380))</f>
        <v/>
      </c>
      <c r="AR380" s="47">
        <f>AR362*Settings!$C$13*(INDEX(AR$258:AR$269,$D380)+INDEX(AR$245:AR$256,$D380))</f>
        <v/>
      </c>
      <c r="AS380" s="47">
        <f>AS362*Settings!$C$13*(INDEX(AS$258:AS$269,$D380)+INDEX(AS$245:AS$256,$D380))</f>
        <v/>
      </c>
      <c r="AT380" s="47">
        <f>AT362*Settings!$C$13*(INDEX(AT$258:AT$269,$D380)+INDEX(AT$245:AT$256,$D380))</f>
        <v/>
      </c>
      <c r="AU380" s="47">
        <f>AU362*Settings!$C$13*(INDEX(AU$258:AU$269,$D380)+INDEX(AU$245:AU$256,$D380))</f>
        <v/>
      </c>
      <c r="AV380" s="47">
        <f>AV362*Settings!$C$13*(INDEX(AV$258:AV$269,$D380)+INDEX(AV$245:AV$256,$D380))</f>
        <v/>
      </c>
      <c r="AW380" s="47">
        <f>AW362*Settings!$C$13*(INDEX(AW$258:AW$269,$D380)+INDEX(AW$245:AW$256,$D380))</f>
        <v/>
      </c>
      <c r="AX380" s="48">
        <f>REVENUE(AX362,Settings!$C$13,INDEX(AX$258:AX$269,$D380)+INDEX(AX$245:AX$256,$D380))</f>
        <v/>
      </c>
    </row>
    <row r="381" hidden="1" outlineLevel="2">
      <c r="A381" s="5" t="inlineStr">
        <is>
          <t>rtx</t>
        </is>
      </c>
      <c r="B381" s="5" t="inlineStr">
        <is>
          <t>ker</t>
        </is>
      </c>
      <c r="C381" s="5" t="inlineStr">
        <is>
          <t>rod</t>
        </is>
      </c>
      <c r="D381" s="40">
        <f>INDEX(Inputs!$R$5:$R$132,MATCH($B381&amp;"|"&amp;$C381,Inputs!$A$5:$A$132,0))</f>
        <v/>
      </c>
      <c r="E381" s="39" t="n"/>
      <c r="F381" s="39" t="n"/>
      <c r="G381" s="39" t="n"/>
      <c r="H381" s="5">
        <f>INDEX(Variables!$B$5:$B$105,MATCH($A381,Variables!$A$5:$A$105,0))&amp;IF($C381="",""," | "&amp;INDEX(Mapping!$B$5:$B$26,MATCH($C381,Mapping!$A$5:$A$26,0))&amp;" | "&amp;INDEX(Mapping!$B$30:$B$41,MATCH($B381,Mapping!$A$30:$A$41,0)))</f>
        <v/>
      </c>
      <c r="I381" s="5">
        <f>INDEX(Variables!$C$5:$C$105,MATCH($A381,Variables!$A$5:$A$105,0))</f>
        <v/>
      </c>
      <c r="J381" s="5">
        <f>INDEX(Variables!$E$5:$E$105,MATCH($A381,Variables!$A$5:$A$105,0))</f>
        <v/>
      </c>
      <c r="K381" s="25">
        <f>LOWER(Settings!$C$4)&amp;".mit."&amp;$A381&amp;IF($C381="","","."&amp;$C381&amp;"."&amp;$B381)&amp;IF(INDEX(Variables!$D$5:$D$105,MATCH($A381,Variables!$A$5:$A$105,0))="","","."&amp;INDEX(Variables!$D$5:$D$105,MATCH($A381,Variables!$A$5:$A$105,0)))&amp;"."&amp;K$5</f>
        <v/>
      </c>
      <c r="L381" s="46">
        <f>L363*Settings!$C$13*(INDEX(L$258:L$269,$D381)+INDEX(L$245:L$256,$D381))</f>
        <v/>
      </c>
      <c r="M381" s="47">
        <f>M363*Settings!$C$13*(INDEX(M$258:M$269,$D381)+INDEX(M$245:M$256,$D381))</f>
        <v/>
      </c>
      <c r="N381" s="47">
        <f>N363*Settings!$C$13*(INDEX(N$258:N$269,$D381)+INDEX(N$245:N$256,$D381))</f>
        <v/>
      </c>
      <c r="O381" s="47">
        <f>O363*Settings!$C$13*(INDEX(O$258:O$269,$D381)+INDEX(O$245:O$256,$D381))</f>
        <v/>
      </c>
      <c r="P381" s="47">
        <f>P363*Settings!$C$13*(INDEX(P$258:P$269,$D381)+INDEX(P$245:P$256,$D381))</f>
        <v/>
      </c>
      <c r="Q381" s="47">
        <f>Q363*Settings!$C$13*(INDEX(Q$258:Q$269,$D381)+INDEX(Q$245:Q$256,$D381))</f>
        <v/>
      </c>
      <c r="R381" s="47">
        <f>R363*Settings!$C$13*(INDEX(R$258:R$269,$D381)+INDEX(R$245:R$256,$D381))</f>
        <v/>
      </c>
      <c r="S381" s="47">
        <f>S363*Settings!$C$13*(INDEX(S$258:S$269,$D381)+INDEX(S$245:S$256,$D381))</f>
        <v/>
      </c>
      <c r="T381" s="47">
        <f>T363*Settings!$C$13*(INDEX(T$258:T$269,$D381)+INDEX(T$245:T$256,$D381))</f>
        <v/>
      </c>
      <c r="U381" s="47">
        <f>U363*Settings!$C$13*(INDEX(U$258:U$269,$D381)+INDEX(U$245:U$256,$D381))</f>
        <v/>
      </c>
      <c r="V381" s="47">
        <f>V363*Settings!$C$13*(INDEX(V$258:V$269,$D381)+INDEX(V$245:V$256,$D381))</f>
        <v/>
      </c>
      <c r="W381" s="47">
        <f>W363*Settings!$C$13*(INDEX(W$258:W$269,$D381)+INDEX(W$245:W$256,$D381))</f>
        <v/>
      </c>
      <c r="X381" s="47">
        <f>X363*Settings!$C$13*(INDEX(X$258:X$269,$D381)+INDEX(X$245:X$256,$D381))</f>
        <v/>
      </c>
      <c r="Y381" s="47">
        <f>Y363*Settings!$C$13*(INDEX(Y$258:Y$269,$D381)+INDEX(Y$245:Y$256,$D381))</f>
        <v/>
      </c>
      <c r="Z381" s="47">
        <f>Z363*Settings!$C$13*(INDEX(Z$258:Z$269,$D381)+INDEX(Z$245:Z$256,$D381))</f>
        <v/>
      </c>
      <c r="AA381" s="47">
        <f>AA363*Settings!$C$13*(INDEX(AA$258:AA$269,$D381)+INDEX(AA$245:AA$256,$D381))</f>
        <v/>
      </c>
      <c r="AB381" s="47">
        <f>AB363*Settings!$C$13*(INDEX(AB$258:AB$269,$D381)+INDEX(AB$245:AB$256,$D381))</f>
        <v/>
      </c>
      <c r="AC381" s="47">
        <f>AC363*Settings!$C$13*(INDEX(AC$258:AC$269,$D381)+INDEX(AC$245:AC$256,$D381))</f>
        <v/>
      </c>
      <c r="AD381" s="48">
        <f>REVENUE(AD363,Settings!$C$13,INDEX(AD$258:AD$269,$D381)+INDEX(AD$245:AD$256,$D381))</f>
        <v/>
      </c>
      <c r="AE381" s="25">
        <f>LOWER(Settings!$C$4)&amp;".mit."&amp;$A381&amp;IF($C381="","","."&amp;$C381&amp;"."&amp;$B381)&amp;IF(INDEX(Variables!$D$5:$D$105,MATCH($A381,Variables!$A$5:$A$105,0))="","","."&amp;INDEX(Variables!$D$5:$D$105,MATCH($A381,Variables!$A$5:$A$105,0)))&amp;"."&amp;AE$5</f>
        <v/>
      </c>
      <c r="AF381" s="46">
        <f>AF363*Settings!$C$13*(INDEX(AF$258:AF$269,$D381)+INDEX(AF$245:AF$256,$D381))</f>
        <v/>
      </c>
      <c r="AG381" s="47">
        <f>AG363*Settings!$C$13*(INDEX(AG$258:AG$269,$D381)+INDEX(AG$245:AG$256,$D381))</f>
        <v/>
      </c>
      <c r="AH381" s="47">
        <f>AH363*Settings!$C$13*(INDEX(AH$258:AH$269,$D381)+INDEX(AH$245:AH$256,$D381))</f>
        <v/>
      </c>
      <c r="AI381" s="47">
        <f>AI363*Settings!$C$13*(INDEX(AI$258:AI$269,$D381)+INDEX(AI$245:AI$256,$D381))</f>
        <v/>
      </c>
      <c r="AJ381" s="47">
        <f>AJ363*Settings!$C$13*(INDEX(AJ$258:AJ$269,$D381)+INDEX(AJ$245:AJ$256,$D381))</f>
        <v/>
      </c>
      <c r="AK381" s="47">
        <f>AK363*Settings!$C$13*(INDEX(AK$258:AK$269,$D381)+INDEX(AK$245:AK$256,$D381))</f>
        <v/>
      </c>
      <c r="AL381" s="47">
        <f>AL363*Settings!$C$13*(INDEX(AL$258:AL$269,$D381)+INDEX(AL$245:AL$256,$D381))</f>
        <v/>
      </c>
      <c r="AM381" s="47">
        <f>AM363*Settings!$C$13*(INDEX(AM$258:AM$269,$D381)+INDEX(AM$245:AM$256,$D381))</f>
        <v/>
      </c>
      <c r="AN381" s="47">
        <f>AN363*Settings!$C$13*(INDEX(AN$258:AN$269,$D381)+INDEX(AN$245:AN$256,$D381))</f>
        <v/>
      </c>
      <c r="AO381" s="47">
        <f>AO363*Settings!$C$13*(INDEX(AO$258:AO$269,$D381)+INDEX(AO$245:AO$256,$D381))</f>
        <v/>
      </c>
      <c r="AP381" s="47">
        <f>AP363*Settings!$C$13*(INDEX(AP$258:AP$269,$D381)+INDEX(AP$245:AP$256,$D381))</f>
        <v/>
      </c>
      <c r="AQ381" s="47">
        <f>AQ363*Settings!$C$13*(INDEX(AQ$258:AQ$269,$D381)+INDEX(AQ$245:AQ$256,$D381))</f>
        <v/>
      </c>
      <c r="AR381" s="47">
        <f>AR363*Settings!$C$13*(INDEX(AR$258:AR$269,$D381)+INDEX(AR$245:AR$256,$D381))</f>
        <v/>
      </c>
      <c r="AS381" s="47">
        <f>AS363*Settings!$C$13*(INDEX(AS$258:AS$269,$D381)+INDEX(AS$245:AS$256,$D381))</f>
        <v/>
      </c>
      <c r="AT381" s="47">
        <f>AT363*Settings!$C$13*(INDEX(AT$258:AT$269,$D381)+INDEX(AT$245:AT$256,$D381))</f>
        <v/>
      </c>
      <c r="AU381" s="47">
        <f>AU363*Settings!$C$13*(INDEX(AU$258:AU$269,$D381)+INDEX(AU$245:AU$256,$D381))</f>
        <v/>
      </c>
      <c r="AV381" s="47">
        <f>AV363*Settings!$C$13*(INDEX(AV$258:AV$269,$D381)+INDEX(AV$245:AV$256,$D381))</f>
        <v/>
      </c>
      <c r="AW381" s="47">
        <f>AW363*Settings!$C$13*(INDEX(AW$258:AW$269,$D381)+INDEX(AW$245:AW$256,$D381))</f>
        <v/>
      </c>
      <c r="AX381" s="48">
        <f>REVENUE(AX363,Settings!$C$13,INDEX(AX$258:AX$269,$D381)+INDEX(AX$245:AX$256,$D381))</f>
        <v/>
      </c>
    </row>
    <row r="382" hidden="1" outlineLevel="2">
      <c r="A382" s="5" t="inlineStr">
        <is>
          <t>rtx</t>
        </is>
      </c>
      <c r="B382" s="5" t="inlineStr">
        <is>
          <t>oop</t>
        </is>
      </c>
      <c r="C382" s="5" t="inlineStr">
        <is>
          <t>rod</t>
        </is>
      </c>
      <c r="D382" s="40">
        <f>INDEX(Inputs!$R$5:$R$132,MATCH($B382&amp;"|"&amp;$C382,Inputs!$A$5:$A$132,0))</f>
        <v/>
      </c>
      <c r="E382" s="39" t="n"/>
      <c r="F382" s="39" t="n"/>
      <c r="G382" s="39" t="n"/>
      <c r="H382" s="5">
        <f>INDEX(Variables!$B$5:$B$105,MATCH($A382,Variables!$A$5:$A$105,0))&amp;IF($C382="",""," | "&amp;INDEX(Mapping!$B$5:$B$26,MATCH($C382,Mapping!$A$5:$A$26,0))&amp;" | "&amp;INDEX(Mapping!$B$30:$B$41,MATCH($B382,Mapping!$A$30:$A$41,0)))</f>
        <v/>
      </c>
      <c r="I382" s="5">
        <f>INDEX(Variables!$C$5:$C$105,MATCH($A382,Variables!$A$5:$A$105,0))</f>
        <v/>
      </c>
      <c r="J382" s="5">
        <f>INDEX(Variables!$E$5:$E$105,MATCH($A382,Variables!$A$5:$A$105,0))</f>
        <v/>
      </c>
      <c r="K382" s="25">
        <f>LOWER(Settings!$C$4)&amp;".mit."&amp;$A382&amp;IF($C382="","","."&amp;$C382&amp;"."&amp;$B382)&amp;IF(INDEX(Variables!$D$5:$D$105,MATCH($A382,Variables!$A$5:$A$105,0))="","","."&amp;INDEX(Variables!$D$5:$D$105,MATCH($A382,Variables!$A$5:$A$105,0)))&amp;"."&amp;K$5</f>
        <v/>
      </c>
      <c r="L382" s="46">
        <f>L364*Settings!$C$13*(INDEX(L$258:L$269,$D382)+INDEX(L$245:L$256,$D382))</f>
        <v/>
      </c>
      <c r="M382" s="47">
        <f>M364*Settings!$C$13*(INDEX(M$258:M$269,$D382)+INDEX(M$245:M$256,$D382))</f>
        <v/>
      </c>
      <c r="N382" s="47">
        <f>N364*Settings!$C$13*(INDEX(N$258:N$269,$D382)+INDEX(N$245:N$256,$D382))</f>
        <v/>
      </c>
      <c r="O382" s="47">
        <f>O364*Settings!$C$13*(INDEX(O$258:O$269,$D382)+INDEX(O$245:O$256,$D382))</f>
        <v/>
      </c>
      <c r="P382" s="47">
        <f>P364*Settings!$C$13*(INDEX(P$258:P$269,$D382)+INDEX(P$245:P$256,$D382))</f>
        <v/>
      </c>
      <c r="Q382" s="47">
        <f>Q364*Settings!$C$13*(INDEX(Q$258:Q$269,$D382)+INDEX(Q$245:Q$256,$D382))</f>
        <v/>
      </c>
      <c r="R382" s="47">
        <f>R364*Settings!$C$13*(INDEX(R$258:R$269,$D382)+INDEX(R$245:R$256,$D382))</f>
        <v/>
      </c>
      <c r="S382" s="47">
        <f>S364*Settings!$C$13*(INDEX(S$258:S$269,$D382)+INDEX(S$245:S$256,$D382))</f>
        <v/>
      </c>
      <c r="T382" s="47">
        <f>T364*Settings!$C$13*(INDEX(T$258:T$269,$D382)+INDEX(T$245:T$256,$D382))</f>
        <v/>
      </c>
      <c r="U382" s="47">
        <f>U364*Settings!$C$13*(INDEX(U$258:U$269,$D382)+INDEX(U$245:U$256,$D382))</f>
        <v/>
      </c>
      <c r="V382" s="47">
        <f>V364*Settings!$C$13*(INDEX(V$258:V$269,$D382)+INDEX(V$245:V$256,$D382))</f>
        <v/>
      </c>
      <c r="W382" s="47">
        <f>W364*Settings!$C$13*(INDEX(W$258:W$269,$D382)+INDEX(W$245:W$256,$D382))</f>
        <v/>
      </c>
      <c r="X382" s="47">
        <f>X364*Settings!$C$13*(INDEX(X$258:X$269,$D382)+INDEX(X$245:X$256,$D382))</f>
        <v/>
      </c>
      <c r="Y382" s="47">
        <f>Y364*Settings!$C$13*(INDEX(Y$258:Y$269,$D382)+INDEX(Y$245:Y$256,$D382))</f>
        <v/>
      </c>
      <c r="Z382" s="47">
        <f>Z364*Settings!$C$13*(INDEX(Z$258:Z$269,$D382)+INDEX(Z$245:Z$256,$D382))</f>
        <v/>
      </c>
      <c r="AA382" s="47">
        <f>AA364*Settings!$C$13*(INDEX(AA$258:AA$269,$D382)+INDEX(AA$245:AA$256,$D382))</f>
        <v/>
      </c>
      <c r="AB382" s="47">
        <f>AB364*Settings!$C$13*(INDEX(AB$258:AB$269,$D382)+INDEX(AB$245:AB$256,$D382))</f>
        <v/>
      </c>
      <c r="AC382" s="47">
        <f>AC364*Settings!$C$13*(INDEX(AC$258:AC$269,$D382)+INDEX(AC$245:AC$256,$D382))</f>
        <v/>
      </c>
      <c r="AD382" s="48">
        <f>REVENUE(AD364,Settings!$C$13,INDEX(AD$258:AD$269,$D382)+INDEX(AD$245:AD$256,$D382))</f>
        <v/>
      </c>
      <c r="AE382" s="25">
        <f>LOWER(Settings!$C$4)&amp;".mit."&amp;$A382&amp;IF($C382="","","."&amp;$C382&amp;"."&amp;$B382)&amp;IF(INDEX(Variables!$D$5:$D$105,MATCH($A382,Variables!$A$5:$A$105,0))="","","."&amp;INDEX(Variables!$D$5:$D$105,MATCH($A382,Variables!$A$5:$A$105,0)))&amp;"."&amp;AE$5</f>
        <v/>
      </c>
      <c r="AF382" s="46">
        <f>AF364*Settings!$C$13*(INDEX(AF$258:AF$269,$D382)+INDEX(AF$245:AF$256,$D382))</f>
        <v/>
      </c>
      <c r="AG382" s="47">
        <f>AG364*Settings!$C$13*(INDEX(AG$258:AG$269,$D382)+INDEX(AG$245:AG$256,$D382))</f>
        <v/>
      </c>
      <c r="AH382" s="47">
        <f>AH364*Settings!$C$13*(INDEX(AH$258:AH$269,$D382)+INDEX(AH$245:AH$256,$D382))</f>
        <v/>
      </c>
      <c r="AI382" s="47">
        <f>AI364*Settings!$C$13*(INDEX(AI$258:AI$269,$D382)+INDEX(AI$245:AI$256,$D382))</f>
        <v/>
      </c>
      <c r="AJ382" s="47">
        <f>AJ364*Settings!$C$13*(INDEX(AJ$258:AJ$269,$D382)+INDEX(AJ$245:AJ$256,$D382))</f>
        <v/>
      </c>
      <c r="AK382" s="47">
        <f>AK364*Settings!$C$13*(INDEX(AK$258:AK$269,$D382)+INDEX(AK$245:AK$256,$D382))</f>
        <v/>
      </c>
      <c r="AL382" s="47">
        <f>AL364*Settings!$C$13*(INDEX(AL$258:AL$269,$D382)+INDEX(AL$245:AL$256,$D382))</f>
        <v/>
      </c>
      <c r="AM382" s="47">
        <f>AM364*Settings!$C$13*(INDEX(AM$258:AM$269,$D382)+INDEX(AM$245:AM$256,$D382))</f>
        <v/>
      </c>
      <c r="AN382" s="47">
        <f>AN364*Settings!$C$13*(INDEX(AN$258:AN$269,$D382)+INDEX(AN$245:AN$256,$D382))</f>
        <v/>
      </c>
      <c r="AO382" s="47">
        <f>AO364*Settings!$C$13*(INDEX(AO$258:AO$269,$D382)+INDEX(AO$245:AO$256,$D382))</f>
        <v/>
      </c>
      <c r="AP382" s="47">
        <f>AP364*Settings!$C$13*(INDEX(AP$258:AP$269,$D382)+INDEX(AP$245:AP$256,$D382))</f>
        <v/>
      </c>
      <c r="AQ382" s="47">
        <f>AQ364*Settings!$C$13*(INDEX(AQ$258:AQ$269,$D382)+INDEX(AQ$245:AQ$256,$D382))</f>
        <v/>
      </c>
      <c r="AR382" s="47">
        <f>AR364*Settings!$C$13*(INDEX(AR$258:AR$269,$D382)+INDEX(AR$245:AR$256,$D382))</f>
        <v/>
      </c>
      <c r="AS382" s="47">
        <f>AS364*Settings!$C$13*(INDEX(AS$258:AS$269,$D382)+INDEX(AS$245:AS$256,$D382))</f>
        <v/>
      </c>
      <c r="AT382" s="47">
        <f>AT364*Settings!$C$13*(INDEX(AT$258:AT$269,$D382)+INDEX(AT$245:AT$256,$D382))</f>
        <v/>
      </c>
      <c r="AU382" s="47">
        <f>AU364*Settings!$C$13*(INDEX(AU$258:AU$269,$D382)+INDEX(AU$245:AU$256,$D382))</f>
        <v/>
      </c>
      <c r="AV382" s="47">
        <f>AV364*Settings!$C$13*(INDEX(AV$258:AV$269,$D382)+INDEX(AV$245:AV$256,$D382))</f>
        <v/>
      </c>
      <c r="AW382" s="47">
        <f>AW364*Settings!$C$13*(INDEX(AW$258:AW$269,$D382)+INDEX(AW$245:AW$256,$D382))</f>
        <v/>
      </c>
      <c r="AX382" s="48">
        <f>REVENUE(AX364,Settings!$C$13,INDEX(AX$258:AX$269,$D382)+INDEX(AX$245:AX$256,$D382))</f>
        <v/>
      </c>
    </row>
    <row r="383" hidden="1" outlineLevel="2">
      <c r="A383" s="5" t="inlineStr">
        <is>
          <t>rtx</t>
        </is>
      </c>
      <c r="B383" s="5" t="inlineStr">
        <is>
          <t>bio</t>
        </is>
      </c>
      <c r="C383" s="5" t="inlineStr">
        <is>
          <t>rod</t>
        </is>
      </c>
      <c r="D383" s="40">
        <f>INDEX(Inputs!$R$5:$R$132,MATCH($B383&amp;"|"&amp;$C383,Inputs!$A$5:$A$132,0))</f>
        <v/>
      </c>
      <c r="E383" s="39" t="n"/>
      <c r="F383" s="39" t="n"/>
      <c r="G383" s="39" t="n"/>
      <c r="H383" s="5">
        <f>INDEX(Variables!$B$5:$B$105,MATCH($A383,Variables!$A$5:$A$105,0))&amp;IF($C383="",""," | "&amp;INDEX(Mapping!$B$5:$B$26,MATCH($C383,Mapping!$A$5:$A$26,0))&amp;" | "&amp;INDEX(Mapping!$B$30:$B$41,MATCH($B383,Mapping!$A$30:$A$41,0)))</f>
        <v/>
      </c>
      <c r="I383" s="5">
        <f>INDEX(Variables!$C$5:$C$105,MATCH($A383,Variables!$A$5:$A$105,0))</f>
        <v/>
      </c>
      <c r="J383" s="5">
        <f>INDEX(Variables!$E$5:$E$105,MATCH($A383,Variables!$A$5:$A$105,0))</f>
        <v/>
      </c>
      <c r="K383" s="25">
        <f>LOWER(Settings!$C$4)&amp;".mit."&amp;$A383&amp;IF($C383="","","."&amp;$C383&amp;"."&amp;$B383)&amp;IF(INDEX(Variables!$D$5:$D$105,MATCH($A383,Variables!$A$5:$A$105,0))="","","."&amp;INDEX(Variables!$D$5:$D$105,MATCH($A383,Variables!$A$5:$A$105,0)))&amp;"."&amp;K$5</f>
        <v/>
      </c>
      <c r="L383" s="46">
        <f>L365*Settings!$C$13*(INDEX(L$258:L$269,$D383)+INDEX(L$245:L$256,$D383))</f>
        <v/>
      </c>
      <c r="M383" s="47">
        <f>M365*Settings!$C$13*(INDEX(M$258:M$269,$D383)+INDEX(M$245:M$256,$D383))</f>
        <v/>
      </c>
      <c r="N383" s="47">
        <f>N365*Settings!$C$13*(INDEX(N$258:N$269,$D383)+INDEX(N$245:N$256,$D383))</f>
        <v/>
      </c>
      <c r="O383" s="47">
        <f>O365*Settings!$C$13*(INDEX(O$258:O$269,$D383)+INDEX(O$245:O$256,$D383))</f>
        <v/>
      </c>
      <c r="P383" s="47">
        <f>P365*Settings!$C$13*(INDEX(P$258:P$269,$D383)+INDEX(P$245:P$256,$D383))</f>
        <v/>
      </c>
      <c r="Q383" s="47">
        <f>Q365*Settings!$C$13*(INDEX(Q$258:Q$269,$D383)+INDEX(Q$245:Q$256,$D383))</f>
        <v/>
      </c>
      <c r="R383" s="47">
        <f>R365*Settings!$C$13*(INDEX(R$258:R$269,$D383)+INDEX(R$245:R$256,$D383))</f>
        <v/>
      </c>
      <c r="S383" s="47">
        <f>S365*Settings!$C$13*(INDEX(S$258:S$269,$D383)+INDEX(S$245:S$256,$D383))</f>
        <v/>
      </c>
      <c r="T383" s="47">
        <f>T365*Settings!$C$13*(INDEX(T$258:T$269,$D383)+INDEX(T$245:T$256,$D383))</f>
        <v/>
      </c>
      <c r="U383" s="47">
        <f>U365*Settings!$C$13*(INDEX(U$258:U$269,$D383)+INDEX(U$245:U$256,$D383))</f>
        <v/>
      </c>
      <c r="V383" s="47">
        <f>V365*Settings!$C$13*(INDEX(V$258:V$269,$D383)+INDEX(V$245:V$256,$D383))</f>
        <v/>
      </c>
      <c r="W383" s="47">
        <f>W365*Settings!$C$13*(INDEX(W$258:W$269,$D383)+INDEX(W$245:W$256,$D383))</f>
        <v/>
      </c>
      <c r="X383" s="47">
        <f>X365*Settings!$C$13*(INDEX(X$258:X$269,$D383)+INDEX(X$245:X$256,$D383))</f>
        <v/>
      </c>
      <c r="Y383" s="47">
        <f>Y365*Settings!$C$13*(INDEX(Y$258:Y$269,$D383)+INDEX(Y$245:Y$256,$D383))</f>
        <v/>
      </c>
      <c r="Z383" s="47">
        <f>Z365*Settings!$C$13*(INDEX(Z$258:Z$269,$D383)+INDEX(Z$245:Z$256,$D383))</f>
        <v/>
      </c>
      <c r="AA383" s="47">
        <f>AA365*Settings!$C$13*(INDEX(AA$258:AA$269,$D383)+INDEX(AA$245:AA$256,$D383))</f>
        <v/>
      </c>
      <c r="AB383" s="47">
        <f>AB365*Settings!$C$13*(INDEX(AB$258:AB$269,$D383)+INDEX(AB$245:AB$256,$D383))</f>
        <v/>
      </c>
      <c r="AC383" s="47">
        <f>AC365*Settings!$C$13*(INDEX(AC$258:AC$269,$D383)+INDEX(AC$245:AC$256,$D383))</f>
        <v/>
      </c>
      <c r="AD383" s="48">
        <f>REVENUE(AD365,Settings!$C$13,INDEX(AD$258:AD$269,$D383)+INDEX(AD$245:AD$256,$D383))</f>
        <v/>
      </c>
      <c r="AE383" s="25">
        <f>LOWER(Settings!$C$4)&amp;".mit."&amp;$A383&amp;IF($C383="","","."&amp;$C383&amp;"."&amp;$B383)&amp;IF(INDEX(Variables!$D$5:$D$105,MATCH($A383,Variables!$A$5:$A$105,0))="","","."&amp;INDEX(Variables!$D$5:$D$105,MATCH($A383,Variables!$A$5:$A$105,0)))&amp;"."&amp;AE$5</f>
        <v/>
      </c>
      <c r="AF383" s="46">
        <f>AF365*Settings!$C$13*(INDEX(AF$258:AF$269,$D383)+INDEX(AF$245:AF$256,$D383))</f>
        <v/>
      </c>
      <c r="AG383" s="47">
        <f>AG365*Settings!$C$13*(INDEX(AG$258:AG$269,$D383)+INDEX(AG$245:AG$256,$D383))</f>
        <v/>
      </c>
      <c r="AH383" s="47">
        <f>AH365*Settings!$C$13*(INDEX(AH$258:AH$269,$D383)+INDEX(AH$245:AH$256,$D383))</f>
        <v/>
      </c>
      <c r="AI383" s="47">
        <f>AI365*Settings!$C$13*(INDEX(AI$258:AI$269,$D383)+INDEX(AI$245:AI$256,$D383))</f>
        <v/>
      </c>
      <c r="AJ383" s="47">
        <f>AJ365*Settings!$C$13*(INDEX(AJ$258:AJ$269,$D383)+INDEX(AJ$245:AJ$256,$D383))</f>
        <v/>
      </c>
      <c r="AK383" s="47">
        <f>AK365*Settings!$C$13*(INDEX(AK$258:AK$269,$D383)+INDEX(AK$245:AK$256,$D383))</f>
        <v/>
      </c>
      <c r="AL383" s="47">
        <f>AL365*Settings!$C$13*(INDEX(AL$258:AL$269,$D383)+INDEX(AL$245:AL$256,$D383))</f>
        <v/>
      </c>
      <c r="AM383" s="47">
        <f>AM365*Settings!$C$13*(INDEX(AM$258:AM$269,$D383)+INDEX(AM$245:AM$256,$D383))</f>
        <v/>
      </c>
      <c r="AN383" s="47">
        <f>AN365*Settings!$C$13*(INDEX(AN$258:AN$269,$D383)+INDEX(AN$245:AN$256,$D383))</f>
        <v/>
      </c>
      <c r="AO383" s="47">
        <f>AO365*Settings!$C$13*(INDEX(AO$258:AO$269,$D383)+INDEX(AO$245:AO$256,$D383))</f>
        <v/>
      </c>
      <c r="AP383" s="47">
        <f>AP365*Settings!$C$13*(INDEX(AP$258:AP$269,$D383)+INDEX(AP$245:AP$256,$D383))</f>
        <v/>
      </c>
      <c r="AQ383" s="47">
        <f>AQ365*Settings!$C$13*(INDEX(AQ$258:AQ$269,$D383)+INDEX(AQ$245:AQ$256,$D383))</f>
        <v/>
      </c>
      <c r="AR383" s="47">
        <f>AR365*Settings!$C$13*(INDEX(AR$258:AR$269,$D383)+INDEX(AR$245:AR$256,$D383))</f>
        <v/>
      </c>
      <c r="AS383" s="47">
        <f>AS365*Settings!$C$13*(INDEX(AS$258:AS$269,$D383)+INDEX(AS$245:AS$256,$D383))</f>
        <v/>
      </c>
      <c r="AT383" s="47">
        <f>AT365*Settings!$C$13*(INDEX(AT$258:AT$269,$D383)+INDEX(AT$245:AT$256,$D383))</f>
        <v/>
      </c>
      <c r="AU383" s="47">
        <f>AU365*Settings!$C$13*(INDEX(AU$258:AU$269,$D383)+INDEX(AU$245:AU$256,$D383))</f>
        <v/>
      </c>
      <c r="AV383" s="47">
        <f>AV365*Settings!$C$13*(INDEX(AV$258:AV$269,$D383)+INDEX(AV$245:AV$256,$D383))</f>
        <v/>
      </c>
      <c r="AW383" s="47">
        <f>AW365*Settings!$C$13*(INDEX(AW$258:AW$269,$D383)+INDEX(AW$245:AW$256,$D383))</f>
        <v/>
      </c>
      <c r="AX383" s="48">
        <f>REVENUE(AX365,Settings!$C$13,INDEX(AX$258:AX$269,$D383)+INDEX(AX$245:AX$256,$D383))</f>
        <v/>
      </c>
    </row>
    <row r="384" hidden="1" outlineLevel="2"/>
    <row r="385" hidden="1" outlineLevel="2">
      <c r="A385" s="5" t="inlineStr">
        <is>
          <t>rsub</t>
        </is>
      </c>
      <c r="B385" s="5" t="inlineStr">
        <is>
          <t>coa</t>
        </is>
      </c>
      <c r="C385" s="5" t="inlineStr">
        <is>
          <t>rod</t>
        </is>
      </c>
      <c r="D385" s="40">
        <f>INDEX(Inputs!$R$5:$R$132,MATCH($B385&amp;"|"&amp;$C385,Inputs!$A$5:$A$132,0))</f>
        <v/>
      </c>
      <c r="E385" s="39" t="n"/>
      <c r="F385" s="39" t="n"/>
      <c r="G385" s="39" t="n"/>
      <c r="H385" s="5">
        <f>INDEX(Variables!$B$5:$B$105,MATCH($A385,Variables!$A$5:$A$105,0))&amp;IF($C385="",""," | "&amp;INDEX(Mapping!$B$5:$B$26,MATCH($C385,Mapping!$A$5:$A$26,0))&amp;" | "&amp;INDEX(Mapping!$B$30:$B$41,MATCH($B385,Mapping!$A$30:$A$41,0)))</f>
        <v/>
      </c>
      <c r="I385" s="5">
        <f>INDEX(Variables!$C$5:$C$105,MATCH($A385,Variables!$A$5:$A$105,0))</f>
        <v/>
      </c>
      <c r="J385" s="5">
        <f>INDEX(Variables!$E$5:$E$105,MATCH($A385,Variables!$A$5:$A$105,0))</f>
        <v/>
      </c>
      <c r="K385" s="25">
        <f>LOWER(Settings!$C$4)&amp;".mit."&amp;$A385&amp;IF($C385="","","."&amp;$C385&amp;"."&amp;$B385)&amp;IF(INDEX(Variables!$D$5:$D$105,MATCH($A385,Variables!$A$5:$A$105,0))="","","."&amp;INDEX(Variables!$D$5:$D$105,MATCH($A385,Variables!$A$5:$A$105,0)))&amp;"."&amp;K$5</f>
        <v/>
      </c>
      <c r="L385" s="46">
        <f>L358*Settings!$C$13*(INDEX(L$271:L$282,$D385))</f>
        <v/>
      </c>
      <c r="M385" s="47">
        <f>M358*Settings!$C$13*(INDEX(M$271:M$282,$D385))</f>
        <v/>
      </c>
      <c r="N385" s="47">
        <f>N358*Settings!$C$13*(INDEX(N$271:N$282,$D385))</f>
        <v/>
      </c>
      <c r="O385" s="47">
        <f>O358*Settings!$C$13*(INDEX(O$271:O$282,$D385))</f>
        <v/>
      </c>
      <c r="P385" s="47">
        <f>P358*Settings!$C$13*(INDEX(P$271:P$282,$D385))</f>
        <v/>
      </c>
      <c r="Q385" s="47">
        <f>Q358*Settings!$C$13*(INDEX(Q$271:Q$282,$D385))</f>
        <v/>
      </c>
      <c r="R385" s="47">
        <f>R358*Settings!$C$13*(INDEX(R$271:R$282,$D385))</f>
        <v/>
      </c>
      <c r="S385" s="47">
        <f>S358*Settings!$C$13*(INDEX(S$271:S$282,$D385))</f>
        <v/>
      </c>
      <c r="T385" s="47">
        <f>T358*Settings!$C$13*(INDEX(T$271:T$282,$D385))</f>
        <v/>
      </c>
      <c r="U385" s="47">
        <f>U358*Settings!$C$13*(INDEX(U$271:U$282,$D385))</f>
        <v/>
      </c>
      <c r="V385" s="47">
        <f>V358*Settings!$C$13*(INDEX(V$271:V$282,$D385))</f>
        <v/>
      </c>
      <c r="W385" s="47">
        <f>W358*Settings!$C$13*(INDEX(W$271:W$282,$D385))</f>
        <v/>
      </c>
      <c r="X385" s="47">
        <f>X358*Settings!$C$13*(INDEX(X$271:X$282,$D385))</f>
        <v/>
      </c>
      <c r="Y385" s="47">
        <f>Y358*Settings!$C$13*(INDEX(Y$271:Y$282,$D385))</f>
        <v/>
      </c>
      <c r="Z385" s="47">
        <f>Z358*Settings!$C$13*(INDEX(Z$271:Z$282,$D385))</f>
        <v/>
      </c>
      <c r="AA385" s="47">
        <f>AA358*Settings!$C$13*(INDEX(AA$271:AA$282,$D385))</f>
        <v/>
      </c>
      <c r="AB385" s="47">
        <f>AB358*Settings!$C$13*(INDEX(AB$271:AB$282,$D385))</f>
        <v/>
      </c>
      <c r="AC385" s="47">
        <f>AC358*Settings!$C$13*(INDEX(AC$271:AC$282,$D385))</f>
        <v/>
      </c>
      <c r="AD385" s="48">
        <f>REVENUE(AD358,Settings!$C$13,INDEX(AD$271:AD$282,$D385))</f>
        <v/>
      </c>
      <c r="AE385" s="25">
        <f>LOWER(Settings!$C$4)&amp;".mit."&amp;$A385&amp;IF($C385="","","."&amp;$C385&amp;"."&amp;$B385)&amp;IF(INDEX(Variables!$D$5:$D$105,MATCH($A385,Variables!$A$5:$A$105,0))="","","."&amp;INDEX(Variables!$D$5:$D$105,MATCH($A385,Variables!$A$5:$A$105,0)))&amp;"."&amp;AE$5</f>
        <v/>
      </c>
      <c r="AF385" s="46">
        <f>AF358*Settings!$C$13*(INDEX(AF$271:AF$282,$D385))</f>
        <v/>
      </c>
      <c r="AG385" s="47">
        <f>AG358*Settings!$C$13*(INDEX(AG$271:AG$282,$D385))</f>
        <v/>
      </c>
      <c r="AH385" s="47">
        <f>AH358*Settings!$C$13*(INDEX(AH$271:AH$282,$D385))</f>
        <v/>
      </c>
      <c r="AI385" s="47">
        <f>AI358*Settings!$C$13*(INDEX(AI$271:AI$282,$D385))</f>
        <v/>
      </c>
      <c r="AJ385" s="47">
        <f>AJ358*Settings!$C$13*(INDEX(AJ$271:AJ$282,$D385))</f>
        <v/>
      </c>
      <c r="AK385" s="47">
        <f>AK358*Settings!$C$13*(INDEX(AK$271:AK$282,$D385))</f>
        <v/>
      </c>
      <c r="AL385" s="47">
        <f>AL358*Settings!$C$13*(INDEX(AL$271:AL$282,$D385))</f>
        <v/>
      </c>
      <c r="AM385" s="47">
        <f>AM358*Settings!$C$13*(INDEX(AM$271:AM$282,$D385))</f>
        <v/>
      </c>
      <c r="AN385" s="47">
        <f>AN358*Settings!$C$13*(INDEX(AN$271:AN$282,$D385))</f>
        <v/>
      </c>
      <c r="AO385" s="47">
        <f>AO358*Settings!$C$13*(INDEX(AO$271:AO$282,$D385))</f>
        <v/>
      </c>
      <c r="AP385" s="47">
        <f>AP358*Settings!$C$13*(INDEX(AP$271:AP$282,$D385))</f>
        <v/>
      </c>
      <c r="AQ385" s="47">
        <f>AQ358*Settings!$C$13*(INDEX(AQ$271:AQ$282,$D385))</f>
        <v/>
      </c>
      <c r="AR385" s="47">
        <f>AR358*Settings!$C$13*(INDEX(AR$271:AR$282,$D385))</f>
        <v/>
      </c>
      <c r="AS385" s="47">
        <f>AS358*Settings!$C$13*(INDEX(AS$271:AS$282,$D385))</f>
        <v/>
      </c>
      <c r="AT385" s="47">
        <f>AT358*Settings!$C$13*(INDEX(AT$271:AT$282,$D385))</f>
        <v/>
      </c>
      <c r="AU385" s="47">
        <f>AU358*Settings!$C$13*(INDEX(AU$271:AU$282,$D385))</f>
        <v/>
      </c>
      <c r="AV385" s="47">
        <f>AV358*Settings!$C$13*(INDEX(AV$271:AV$282,$D385))</f>
        <v/>
      </c>
      <c r="AW385" s="47">
        <f>AW358*Settings!$C$13*(INDEX(AW$271:AW$282,$D385))</f>
        <v/>
      </c>
      <c r="AX385" s="48">
        <f>REVENUE(AX358,Settings!$C$13,INDEX(AX$271:AX$282,$D385))</f>
        <v/>
      </c>
    </row>
    <row r="386" hidden="1" outlineLevel="2">
      <c r="A386" s="5" t="inlineStr">
        <is>
          <t>rsub</t>
        </is>
      </c>
      <c r="B386" s="5" t="inlineStr">
        <is>
          <t>nga</t>
        </is>
      </c>
      <c r="C386" s="5" t="inlineStr">
        <is>
          <t>rod</t>
        </is>
      </c>
      <c r="D386" s="40">
        <f>INDEX(Inputs!$R$5:$R$132,MATCH($B386&amp;"|"&amp;$C386,Inputs!$A$5:$A$132,0))</f>
        <v/>
      </c>
      <c r="E386" s="39" t="n"/>
      <c r="F386" s="39" t="n"/>
      <c r="G386" s="39" t="n"/>
      <c r="H386" s="5">
        <f>INDEX(Variables!$B$5:$B$105,MATCH($A386,Variables!$A$5:$A$105,0))&amp;IF($C386="",""," | "&amp;INDEX(Mapping!$B$5:$B$26,MATCH($C386,Mapping!$A$5:$A$26,0))&amp;" | "&amp;INDEX(Mapping!$B$30:$B$41,MATCH($B386,Mapping!$A$30:$A$41,0)))</f>
        <v/>
      </c>
      <c r="I386" s="5">
        <f>INDEX(Variables!$C$5:$C$105,MATCH($A386,Variables!$A$5:$A$105,0))</f>
        <v/>
      </c>
      <c r="J386" s="5">
        <f>INDEX(Variables!$E$5:$E$105,MATCH($A386,Variables!$A$5:$A$105,0))</f>
        <v/>
      </c>
      <c r="K386" s="25">
        <f>LOWER(Settings!$C$4)&amp;".mit."&amp;$A386&amp;IF($C386="","","."&amp;$C386&amp;"."&amp;$B386)&amp;IF(INDEX(Variables!$D$5:$D$105,MATCH($A386,Variables!$A$5:$A$105,0))="","","."&amp;INDEX(Variables!$D$5:$D$105,MATCH($A386,Variables!$A$5:$A$105,0)))&amp;"."&amp;K$5</f>
        <v/>
      </c>
      <c r="L386" s="46">
        <f>L359*Settings!$C$13*(INDEX(L$271:L$282,$D386))</f>
        <v/>
      </c>
      <c r="M386" s="47">
        <f>M359*Settings!$C$13*(INDEX(M$271:M$282,$D386))</f>
        <v/>
      </c>
      <c r="N386" s="47">
        <f>N359*Settings!$C$13*(INDEX(N$271:N$282,$D386))</f>
        <v/>
      </c>
      <c r="O386" s="47">
        <f>O359*Settings!$C$13*(INDEX(O$271:O$282,$D386))</f>
        <v/>
      </c>
      <c r="P386" s="47">
        <f>P359*Settings!$C$13*(INDEX(P$271:P$282,$D386))</f>
        <v/>
      </c>
      <c r="Q386" s="47">
        <f>Q359*Settings!$C$13*(INDEX(Q$271:Q$282,$D386))</f>
        <v/>
      </c>
      <c r="R386" s="47">
        <f>R359*Settings!$C$13*(INDEX(R$271:R$282,$D386))</f>
        <v/>
      </c>
      <c r="S386" s="47">
        <f>S359*Settings!$C$13*(INDEX(S$271:S$282,$D386))</f>
        <v/>
      </c>
      <c r="T386" s="47">
        <f>T359*Settings!$C$13*(INDEX(T$271:T$282,$D386))</f>
        <v/>
      </c>
      <c r="U386" s="47">
        <f>U359*Settings!$C$13*(INDEX(U$271:U$282,$D386))</f>
        <v/>
      </c>
      <c r="V386" s="47">
        <f>V359*Settings!$C$13*(INDEX(V$271:V$282,$D386))</f>
        <v/>
      </c>
      <c r="W386" s="47">
        <f>W359*Settings!$C$13*(INDEX(W$271:W$282,$D386))</f>
        <v/>
      </c>
      <c r="X386" s="47">
        <f>X359*Settings!$C$13*(INDEX(X$271:X$282,$D386))</f>
        <v/>
      </c>
      <c r="Y386" s="47">
        <f>Y359*Settings!$C$13*(INDEX(Y$271:Y$282,$D386))</f>
        <v/>
      </c>
      <c r="Z386" s="47">
        <f>Z359*Settings!$C$13*(INDEX(Z$271:Z$282,$D386))</f>
        <v/>
      </c>
      <c r="AA386" s="47">
        <f>AA359*Settings!$C$13*(INDEX(AA$271:AA$282,$D386))</f>
        <v/>
      </c>
      <c r="AB386" s="47">
        <f>AB359*Settings!$C$13*(INDEX(AB$271:AB$282,$D386))</f>
        <v/>
      </c>
      <c r="AC386" s="47">
        <f>AC359*Settings!$C$13*(INDEX(AC$271:AC$282,$D386))</f>
        <v/>
      </c>
      <c r="AD386" s="48">
        <f>REVENUE(AD359,Settings!$C$13,INDEX(AD$271:AD$282,$D386))</f>
        <v/>
      </c>
      <c r="AE386" s="25">
        <f>LOWER(Settings!$C$4)&amp;".mit."&amp;$A386&amp;IF($C386="","","."&amp;$C386&amp;"."&amp;$B386)&amp;IF(INDEX(Variables!$D$5:$D$105,MATCH($A386,Variables!$A$5:$A$105,0))="","","."&amp;INDEX(Variables!$D$5:$D$105,MATCH($A386,Variables!$A$5:$A$105,0)))&amp;"."&amp;AE$5</f>
        <v/>
      </c>
      <c r="AF386" s="46">
        <f>AF359*Settings!$C$13*(INDEX(AF$271:AF$282,$D386))</f>
        <v/>
      </c>
      <c r="AG386" s="47">
        <f>AG359*Settings!$C$13*(INDEX(AG$271:AG$282,$D386))</f>
        <v/>
      </c>
      <c r="AH386" s="47">
        <f>AH359*Settings!$C$13*(INDEX(AH$271:AH$282,$D386))</f>
        <v/>
      </c>
      <c r="AI386" s="47">
        <f>AI359*Settings!$C$13*(INDEX(AI$271:AI$282,$D386))</f>
        <v/>
      </c>
      <c r="AJ386" s="47">
        <f>AJ359*Settings!$C$13*(INDEX(AJ$271:AJ$282,$D386))</f>
        <v/>
      </c>
      <c r="AK386" s="47">
        <f>AK359*Settings!$C$13*(INDEX(AK$271:AK$282,$D386))</f>
        <v/>
      </c>
      <c r="AL386" s="47">
        <f>AL359*Settings!$C$13*(INDEX(AL$271:AL$282,$D386))</f>
        <v/>
      </c>
      <c r="AM386" s="47">
        <f>AM359*Settings!$C$13*(INDEX(AM$271:AM$282,$D386))</f>
        <v/>
      </c>
      <c r="AN386" s="47">
        <f>AN359*Settings!$C$13*(INDEX(AN$271:AN$282,$D386))</f>
        <v/>
      </c>
      <c r="AO386" s="47">
        <f>AO359*Settings!$C$13*(INDEX(AO$271:AO$282,$D386))</f>
        <v/>
      </c>
      <c r="AP386" s="47">
        <f>AP359*Settings!$C$13*(INDEX(AP$271:AP$282,$D386))</f>
        <v/>
      </c>
      <c r="AQ386" s="47">
        <f>AQ359*Settings!$C$13*(INDEX(AQ$271:AQ$282,$D386))</f>
        <v/>
      </c>
      <c r="AR386" s="47">
        <f>AR359*Settings!$C$13*(INDEX(AR$271:AR$282,$D386))</f>
        <v/>
      </c>
      <c r="AS386" s="47">
        <f>AS359*Settings!$C$13*(INDEX(AS$271:AS$282,$D386))</f>
        <v/>
      </c>
      <c r="AT386" s="47">
        <f>AT359*Settings!$C$13*(INDEX(AT$271:AT$282,$D386))</f>
        <v/>
      </c>
      <c r="AU386" s="47">
        <f>AU359*Settings!$C$13*(INDEX(AU$271:AU$282,$D386))</f>
        <v/>
      </c>
      <c r="AV386" s="47">
        <f>AV359*Settings!$C$13*(INDEX(AV$271:AV$282,$D386))</f>
        <v/>
      </c>
      <c r="AW386" s="47">
        <f>AW359*Settings!$C$13*(INDEX(AW$271:AW$282,$D386))</f>
        <v/>
      </c>
      <c r="AX386" s="48">
        <f>REVENUE(AX359,Settings!$C$13,INDEX(AX$271:AX$282,$D386))</f>
        <v/>
      </c>
    </row>
    <row r="387" hidden="1" outlineLevel="2">
      <c r="A387" s="5" t="inlineStr">
        <is>
          <t>rsub</t>
        </is>
      </c>
      <c r="B387" s="5" t="inlineStr">
        <is>
          <t>gso</t>
        </is>
      </c>
      <c r="C387" s="5" t="inlineStr">
        <is>
          <t>rod</t>
        </is>
      </c>
      <c r="D387" s="40">
        <f>INDEX(Inputs!$R$5:$R$132,MATCH($B387&amp;"|"&amp;$C387,Inputs!$A$5:$A$132,0))</f>
        <v/>
      </c>
      <c r="E387" s="39" t="n"/>
      <c r="F387" s="39" t="n"/>
      <c r="G387" s="39" t="n"/>
      <c r="H387" s="5">
        <f>INDEX(Variables!$B$5:$B$105,MATCH($A387,Variables!$A$5:$A$105,0))&amp;IF($C387="",""," | "&amp;INDEX(Mapping!$B$5:$B$26,MATCH($C387,Mapping!$A$5:$A$26,0))&amp;" | "&amp;INDEX(Mapping!$B$30:$B$41,MATCH($B387,Mapping!$A$30:$A$41,0)))</f>
        <v/>
      </c>
      <c r="I387" s="5">
        <f>INDEX(Variables!$C$5:$C$105,MATCH($A387,Variables!$A$5:$A$105,0))</f>
        <v/>
      </c>
      <c r="J387" s="5">
        <f>INDEX(Variables!$E$5:$E$105,MATCH($A387,Variables!$A$5:$A$105,0))</f>
        <v/>
      </c>
      <c r="K387" s="25">
        <f>LOWER(Settings!$C$4)&amp;".mit."&amp;$A387&amp;IF($C387="","","."&amp;$C387&amp;"."&amp;$B387)&amp;IF(INDEX(Variables!$D$5:$D$105,MATCH($A387,Variables!$A$5:$A$105,0))="","","."&amp;INDEX(Variables!$D$5:$D$105,MATCH($A387,Variables!$A$5:$A$105,0)))&amp;"."&amp;K$5</f>
        <v/>
      </c>
      <c r="L387" s="46">
        <f>L360*Settings!$C$13*(INDEX(L$271:L$282,$D387))</f>
        <v/>
      </c>
      <c r="M387" s="47">
        <f>M360*Settings!$C$13*(INDEX(M$271:M$282,$D387))</f>
        <v/>
      </c>
      <c r="N387" s="47">
        <f>N360*Settings!$C$13*(INDEX(N$271:N$282,$D387))</f>
        <v/>
      </c>
      <c r="O387" s="47">
        <f>O360*Settings!$C$13*(INDEX(O$271:O$282,$D387))</f>
        <v/>
      </c>
      <c r="P387" s="47">
        <f>P360*Settings!$C$13*(INDEX(P$271:P$282,$D387))</f>
        <v/>
      </c>
      <c r="Q387" s="47">
        <f>Q360*Settings!$C$13*(INDEX(Q$271:Q$282,$D387))</f>
        <v/>
      </c>
      <c r="R387" s="47">
        <f>R360*Settings!$C$13*(INDEX(R$271:R$282,$D387))</f>
        <v/>
      </c>
      <c r="S387" s="47">
        <f>S360*Settings!$C$13*(INDEX(S$271:S$282,$D387))</f>
        <v/>
      </c>
      <c r="T387" s="47">
        <f>T360*Settings!$C$13*(INDEX(T$271:T$282,$D387))</f>
        <v/>
      </c>
      <c r="U387" s="47">
        <f>U360*Settings!$C$13*(INDEX(U$271:U$282,$D387))</f>
        <v/>
      </c>
      <c r="V387" s="47">
        <f>V360*Settings!$C$13*(INDEX(V$271:V$282,$D387))</f>
        <v/>
      </c>
      <c r="W387" s="47">
        <f>W360*Settings!$C$13*(INDEX(W$271:W$282,$D387))</f>
        <v/>
      </c>
      <c r="X387" s="47">
        <f>X360*Settings!$C$13*(INDEX(X$271:X$282,$D387))</f>
        <v/>
      </c>
      <c r="Y387" s="47">
        <f>Y360*Settings!$C$13*(INDEX(Y$271:Y$282,$D387))</f>
        <v/>
      </c>
      <c r="Z387" s="47">
        <f>Z360*Settings!$C$13*(INDEX(Z$271:Z$282,$D387))</f>
        <v/>
      </c>
      <c r="AA387" s="47">
        <f>AA360*Settings!$C$13*(INDEX(AA$271:AA$282,$D387))</f>
        <v/>
      </c>
      <c r="AB387" s="47">
        <f>AB360*Settings!$C$13*(INDEX(AB$271:AB$282,$D387))</f>
        <v/>
      </c>
      <c r="AC387" s="47">
        <f>AC360*Settings!$C$13*(INDEX(AC$271:AC$282,$D387))</f>
        <v/>
      </c>
      <c r="AD387" s="48">
        <f>REVENUE(AD360,Settings!$C$13,INDEX(AD$271:AD$282,$D387))</f>
        <v/>
      </c>
      <c r="AE387" s="25">
        <f>LOWER(Settings!$C$4)&amp;".mit."&amp;$A387&amp;IF($C387="","","."&amp;$C387&amp;"."&amp;$B387)&amp;IF(INDEX(Variables!$D$5:$D$105,MATCH($A387,Variables!$A$5:$A$105,0))="","","."&amp;INDEX(Variables!$D$5:$D$105,MATCH($A387,Variables!$A$5:$A$105,0)))&amp;"."&amp;AE$5</f>
        <v/>
      </c>
      <c r="AF387" s="46">
        <f>AF360*Settings!$C$13*(INDEX(AF$271:AF$282,$D387))</f>
        <v/>
      </c>
      <c r="AG387" s="47">
        <f>AG360*Settings!$C$13*(INDEX(AG$271:AG$282,$D387))</f>
        <v/>
      </c>
      <c r="AH387" s="47">
        <f>AH360*Settings!$C$13*(INDEX(AH$271:AH$282,$D387))</f>
        <v/>
      </c>
      <c r="AI387" s="47">
        <f>AI360*Settings!$C$13*(INDEX(AI$271:AI$282,$D387))</f>
        <v/>
      </c>
      <c r="AJ387" s="47">
        <f>AJ360*Settings!$C$13*(INDEX(AJ$271:AJ$282,$D387))</f>
        <v/>
      </c>
      <c r="AK387" s="47">
        <f>AK360*Settings!$C$13*(INDEX(AK$271:AK$282,$D387))</f>
        <v/>
      </c>
      <c r="AL387" s="47">
        <f>AL360*Settings!$C$13*(INDEX(AL$271:AL$282,$D387))</f>
        <v/>
      </c>
      <c r="AM387" s="47">
        <f>AM360*Settings!$C$13*(INDEX(AM$271:AM$282,$D387))</f>
        <v/>
      </c>
      <c r="AN387" s="47">
        <f>AN360*Settings!$C$13*(INDEX(AN$271:AN$282,$D387))</f>
        <v/>
      </c>
      <c r="AO387" s="47">
        <f>AO360*Settings!$C$13*(INDEX(AO$271:AO$282,$D387))</f>
        <v/>
      </c>
      <c r="AP387" s="47">
        <f>AP360*Settings!$C$13*(INDEX(AP$271:AP$282,$D387))</f>
        <v/>
      </c>
      <c r="AQ387" s="47">
        <f>AQ360*Settings!$C$13*(INDEX(AQ$271:AQ$282,$D387))</f>
        <v/>
      </c>
      <c r="AR387" s="47">
        <f>AR360*Settings!$C$13*(INDEX(AR$271:AR$282,$D387))</f>
        <v/>
      </c>
      <c r="AS387" s="47">
        <f>AS360*Settings!$C$13*(INDEX(AS$271:AS$282,$D387))</f>
        <v/>
      </c>
      <c r="AT387" s="47">
        <f>AT360*Settings!$C$13*(INDEX(AT$271:AT$282,$D387))</f>
        <v/>
      </c>
      <c r="AU387" s="47">
        <f>AU360*Settings!$C$13*(INDEX(AU$271:AU$282,$D387))</f>
        <v/>
      </c>
      <c r="AV387" s="47">
        <f>AV360*Settings!$C$13*(INDEX(AV$271:AV$282,$D387))</f>
        <v/>
      </c>
      <c r="AW387" s="47">
        <f>AW360*Settings!$C$13*(INDEX(AW$271:AW$282,$D387))</f>
        <v/>
      </c>
      <c r="AX387" s="48">
        <f>REVENUE(AX360,Settings!$C$13,INDEX(AX$271:AX$282,$D387))</f>
        <v/>
      </c>
    </row>
    <row r="388" hidden="1" outlineLevel="2">
      <c r="A388" s="5" t="inlineStr">
        <is>
          <t>rsub</t>
        </is>
      </c>
      <c r="B388" s="5" t="inlineStr">
        <is>
          <t>die</t>
        </is>
      </c>
      <c r="C388" s="5" t="inlineStr">
        <is>
          <t>rod</t>
        </is>
      </c>
      <c r="D388" s="40">
        <f>INDEX(Inputs!$R$5:$R$132,MATCH($B388&amp;"|"&amp;$C388,Inputs!$A$5:$A$132,0))</f>
        <v/>
      </c>
      <c r="E388" s="39" t="n"/>
      <c r="F388" s="39" t="n"/>
      <c r="G388" s="39" t="n"/>
      <c r="H388" s="5">
        <f>INDEX(Variables!$B$5:$B$105,MATCH($A388,Variables!$A$5:$A$105,0))&amp;IF($C388="",""," | "&amp;INDEX(Mapping!$B$5:$B$26,MATCH($C388,Mapping!$A$5:$A$26,0))&amp;" | "&amp;INDEX(Mapping!$B$30:$B$41,MATCH($B388,Mapping!$A$30:$A$41,0)))</f>
        <v/>
      </c>
      <c r="I388" s="5">
        <f>INDEX(Variables!$C$5:$C$105,MATCH($A388,Variables!$A$5:$A$105,0))</f>
        <v/>
      </c>
      <c r="J388" s="5">
        <f>INDEX(Variables!$E$5:$E$105,MATCH($A388,Variables!$A$5:$A$105,0))</f>
        <v/>
      </c>
      <c r="K388" s="25">
        <f>LOWER(Settings!$C$4)&amp;".mit."&amp;$A388&amp;IF($C388="","","."&amp;$C388&amp;"."&amp;$B388)&amp;IF(INDEX(Variables!$D$5:$D$105,MATCH($A388,Variables!$A$5:$A$105,0))="","","."&amp;INDEX(Variables!$D$5:$D$105,MATCH($A388,Variables!$A$5:$A$105,0)))&amp;"."&amp;K$5</f>
        <v/>
      </c>
      <c r="L388" s="46">
        <f>L361*Settings!$C$13*(INDEX(L$271:L$282,$D388))</f>
        <v/>
      </c>
      <c r="M388" s="47">
        <f>M361*Settings!$C$13*(INDEX(M$271:M$282,$D388))</f>
        <v/>
      </c>
      <c r="N388" s="47">
        <f>N361*Settings!$C$13*(INDEX(N$271:N$282,$D388))</f>
        <v/>
      </c>
      <c r="O388" s="47">
        <f>O361*Settings!$C$13*(INDEX(O$271:O$282,$D388))</f>
        <v/>
      </c>
      <c r="P388" s="47">
        <f>P361*Settings!$C$13*(INDEX(P$271:P$282,$D388))</f>
        <v/>
      </c>
      <c r="Q388" s="47">
        <f>Q361*Settings!$C$13*(INDEX(Q$271:Q$282,$D388))</f>
        <v/>
      </c>
      <c r="R388" s="47">
        <f>R361*Settings!$C$13*(INDEX(R$271:R$282,$D388))</f>
        <v/>
      </c>
      <c r="S388" s="47">
        <f>S361*Settings!$C$13*(INDEX(S$271:S$282,$D388))</f>
        <v/>
      </c>
      <c r="T388" s="47">
        <f>T361*Settings!$C$13*(INDEX(T$271:T$282,$D388))</f>
        <v/>
      </c>
      <c r="U388" s="47">
        <f>U361*Settings!$C$13*(INDEX(U$271:U$282,$D388))</f>
        <v/>
      </c>
      <c r="V388" s="47">
        <f>V361*Settings!$C$13*(INDEX(V$271:V$282,$D388))</f>
        <v/>
      </c>
      <c r="W388" s="47">
        <f>W361*Settings!$C$13*(INDEX(W$271:W$282,$D388))</f>
        <v/>
      </c>
      <c r="X388" s="47">
        <f>X361*Settings!$C$13*(INDEX(X$271:X$282,$D388))</f>
        <v/>
      </c>
      <c r="Y388" s="47">
        <f>Y361*Settings!$C$13*(INDEX(Y$271:Y$282,$D388))</f>
        <v/>
      </c>
      <c r="Z388" s="47">
        <f>Z361*Settings!$C$13*(INDEX(Z$271:Z$282,$D388))</f>
        <v/>
      </c>
      <c r="AA388" s="47">
        <f>AA361*Settings!$C$13*(INDEX(AA$271:AA$282,$D388))</f>
        <v/>
      </c>
      <c r="AB388" s="47">
        <f>AB361*Settings!$C$13*(INDEX(AB$271:AB$282,$D388))</f>
        <v/>
      </c>
      <c r="AC388" s="47">
        <f>AC361*Settings!$C$13*(INDEX(AC$271:AC$282,$D388))</f>
        <v/>
      </c>
      <c r="AD388" s="48">
        <f>REVENUE(AD361,Settings!$C$13,INDEX(AD$271:AD$282,$D388))</f>
        <v/>
      </c>
      <c r="AE388" s="25">
        <f>LOWER(Settings!$C$4)&amp;".mit."&amp;$A388&amp;IF($C388="","","."&amp;$C388&amp;"."&amp;$B388)&amp;IF(INDEX(Variables!$D$5:$D$105,MATCH($A388,Variables!$A$5:$A$105,0))="","","."&amp;INDEX(Variables!$D$5:$D$105,MATCH($A388,Variables!$A$5:$A$105,0)))&amp;"."&amp;AE$5</f>
        <v/>
      </c>
      <c r="AF388" s="46">
        <f>AF361*Settings!$C$13*(INDEX(AF$271:AF$282,$D388))</f>
        <v/>
      </c>
      <c r="AG388" s="47">
        <f>AG361*Settings!$C$13*(INDEX(AG$271:AG$282,$D388))</f>
        <v/>
      </c>
      <c r="AH388" s="47">
        <f>AH361*Settings!$C$13*(INDEX(AH$271:AH$282,$D388))</f>
        <v/>
      </c>
      <c r="AI388" s="47">
        <f>AI361*Settings!$C$13*(INDEX(AI$271:AI$282,$D388))</f>
        <v/>
      </c>
      <c r="AJ388" s="47">
        <f>AJ361*Settings!$C$13*(INDEX(AJ$271:AJ$282,$D388))</f>
        <v/>
      </c>
      <c r="AK388" s="47">
        <f>AK361*Settings!$C$13*(INDEX(AK$271:AK$282,$D388))</f>
        <v/>
      </c>
      <c r="AL388" s="47">
        <f>AL361*Settings!$C$13*(INDEX(AL$271:AL$282,$D388))</f>
        <v/>
      </c>
      <c r="AM388" s="47">
        <f>AM361*Settings!$C$13*(INDEX(AM$271:AM$282,$D388))</f>
        <v/>
      </c>
      <c r="AN388" s="47">
        <f>AN361*Settings!$C$13*(INDEX(AN$271:AN$282,$D388))</f>
        <v/>
      </c>
      <c r="AO388" s="47">
        <f>AO361*Settings!$C$13*(INDEX(AO$271:AO$282,$D388))</f>
        <v/>
      </c>
      <c r="AP388" s="47">
        <f>AP361*Settings!$C$13*(INDEX(AP$271:AP$282,$D388))</f>
        <v/>
      </c>
      <c r="AQ388" s="47">
        <f>AQ361*Settings!$C$13*(INDEX(AQ$271:AQ$282,$D388))</f>
        <v/>
      </c>
      <c r="AR388" s="47">
        <f>AR361*Settings!$C$13*(INDEX(AR$271:AR$282,$D388))</f>
        <v/>
      </c>
      <c r="AS388" s="47">
        <f>AS361*Settings!$C$13*(INDEX(AS$271:AS$282,$D388))</f>
        <v/>
      </c>
      <c r="AT388" s="47">
        <f>AT361*Settings!$C$13*(INDEX(AT$271:AT$282,$D388))</f>
        <v/>
      </c>
      <c r="AU388" s="47">
        <f>AU361*Settings!$C$13*(INDEX(AU$271:AU$282,$D388))</f>
        <v/>
      </c>
      <c r="AV388" s="47">
        <f>AV361*Settings!$C$13*(INDEX(AV$271:AV$282,$D388))</f>
        <v/>
      </c>
      <c r="AW388" s="47">
        <f>AW361*Settings!$C$13*(INDEX(AW$271:AW$282,$D388))</f>
        <v/>
      </c>
      <c r="AX388" s="48">
        <f>REVENUE(AX361,Settings!$C$13,INDEX(AX$271:AX$282,$D388))</f>
        <v/>
      </c>
    </row>
    <row r="389" hidden="1" outlineLevel="2">
      <c r="A389" s="5" t="inlineStr">
        <is>
          <t>rsub</t>
        </is>
      </c>
      <c r="B389" s="5" t="inlineStr">
        <is>
          <t>lpg</t>
        </is>
      </c>
      <c r="C389" s="5" t="inlineStr">
        <is>
          <t>rod</t>
        </is>
      </c>
      <c r="D389" s="40">
        <f>INDEX(Inputs!$R$5:$R$132,MATCH($B389&amp;"|"&amp;$C389,Inputs!$A$5:$A$132,0))</f>
        <v/>
      </c>
      <c r="E389" s="39" t="n"/>
      <c r="F389" s="39" t="n"/>
      <c r="G389" s="39" t="n"/>
      <c r="H389" s="5">
        <f>INDEX(Variables!$B$5:$B$105,MATCH($A389,Variables!$A$5:$A$105,0))&amp;IF($C389="",""," | "&amp;INDEX(Mapping!$B$5:$B$26,MATCH($C389,Mapping!$A$5:$A$26,0))&amp;" | "&amp;INDEX(Mapping!$B$30:$B$41,MATCH($B389,Mapping!$A$30:$A$41,0)))</f>
        <v/>
      </c>
      <c r="I389" s="5">
        <f>INDEX(Variables!$C$5:$C$105,MATCH($A389,Variables!$A$5:$A$105,0))</f>
        <v/>
      </c>
      <c r="J389" s="5">
        <f>INDEX(Variables!$E$5:$E$105,MATCH($A389,Variables!$A$5:$A$105,0))</f>
        <v/>
      </c>
      <c r="K389" s="25">
        <f>LOWER(Settings!$C$4)&amp;".mit."&amp;$A389&amp;IF($C389="","","."&amp;$C389&amp;"."&amp;$B389)&amp;IF(INDEX(Variables!$D$5:$D$105,MATCH($A389,Variables!$A$5:$A$105,0))="","","."&amp;INDEX(Variables!$D$5:$D$105,MATCH($A389,Variables!$A$5:$A$105,0)))&amp;"."&amp;K$5</f>
        <v/>
      </c>
      <c r="L389" s="46">
        <f>L362*Settings!$C$13*(INDEX(L$271:L$282,$D389))</f>
        <v/>
      </c>
      <c r="M389" s="47">
        <f>M362*Settings!$C$13*(INDEX(M$271:M$282,$D389))</f>
        <v/>
      </c>
      <c r="N389" s="47">
        <f>N362*Settings!$C$13*(INDEX(N$271:N$282,$D389))</f>
        <v/>
      </c>
      <c r="O389" s="47">
        <f>O362*Settings!$C$13*(INDEX(O$271:O$282,$D389))</f>
        <v/>
      </c>
      <c r="P389" s="47">
        <f>P362*Settings!$C$13*(INDEX(P$271:P$282,$D389))</f>
        <v/>
      </c>
      <c r="Q389" s="47">
        <f>Q362*Settings!$C$13*(INDEX(Q$271:Q$282,$D389))</f>
        <v/>
      </c>
      <c r="R389" s="47">
        <f>R362*Settings!$C$13*(INDEX(R$271:R$282,$D389))</f>
        <v/>
      </c>
      <c r="S389" s="47">
        <f>S362*Settings!$C$13*(INDEX(S$271:S$282,$D389))</f>
        <v/>
      </c>
      <c r="T389" s="47">
        <f>T362*Settings!$C$13*(INDEX(T$271:T$282,$D389))</f>
        <v/>
      </c>
      <c r="U389" s="47">
        <f>U362*Settings!$C$13*(INDEX(U$271:U$282,$D389))</f>
        <v/>
      </c>
      <c r="V389" s="47">
        <f>V362*Settings!$C$13*(INDEX(V$271:V$282,$D389))</f>
        <v/>
      </c>
      <c r="W389" s="47">
        <f>W362*Settings!$C$13*(INDEX(W$271:W$282,$D389))</f>
        <v/>
      </c>
      <c r="X389" s="47">
        <f>X362*Settings!$C$13*(INDEX(X$271:X$282,$D389))</f>
        <v/>
      </c>
      <c r="Y389" s="47">
        <f>Y362*Settings!$C$13*(INDEX(Y$271:Y$282,$D389))</f>
        <v/>
      </c>
      <c r="Z389" s="47">
        <f>Z362*Settings!$C$13*(INDEX(Z$271:Z$282,$D389))</f>
        <v/>
      </c>
      <c r="AA389" s="47">
        <f>AA362*Settings!$C$13*(INDEX(AA$271:AA$282,$D389))</f>
        <v/>
      </c>
      <c r="AB389" s="47">
        <f>AB362*Settings!$C$13*(INDEX(AB$271:AB$282,$D389))</f>
        <v/>
      </c>
      <c r="AC389" s="47">
        <f>AC362*Settings!$C$13*(INDEX(AC$271:AC$282,$D389))</f>
        <v/>
      </c>
      <c r="AD389" s="48">
        <f>REVENUE(AD362,Settings!$C$13,INDEX(AD$271:AD$282,$D389))</f>
        <v/>
      </c>
      <c r="AE389" s="25">
        <f>LOWER(Settings!$C$4)&amp;".mit."&amp;$A389&amp;IF($C389="","","."&amp;$C389&amp;"."&amp;$B389)&amp;IF(INDEX(Variables!$D$5:$D$105,MATCH($A389,Variables!$A$5:$A$105,0))="","","."&amp;INDEX(Variables!$D$5:$D$105,MATCH($A389,Variables!$A$5:$A$105,0)))&amp;"."&amp;AE$5</f>
        <v/>
      </c>
      <c r="AF389" s="46">
        <f>AF362*Settings!$C$13*(INDEX(AF$271:AF$282,$D389))</f>
        <v/>
      </c>
      <c r="AG389" s="47">
        <f>AG362*Settings!$C$13*(INDEX(AG$271:AG$282,$D389))</f>
        <v/>
      </c>
      <c r="AH389" s="47">
        <f>AH362*Settings!$C$13*(INDEX(AH$271:AH$282,$D389))</f>
        <v/>
      </c>
      <c r="AI389" s="47">
        <f>AI362*Settings!$C$13*(INDEX(AI$271:AI$282,$D389))</f>
        <v/>
      </c>
      <c r="AJ389" s="47">
        <f>AJ362*Settings!$C$13*(INDEX(AJ$271:AJ$282,$D389))</f>
        <v/>
      </c>
      <c r="AK389" s="47">
        <f>AK362*Settings!$C$13*(INDEX(AK$271:AK$282,$D389))</f>
        <v/>
      </c>
      <c r="AL389" s="47">
        <f>AL362*Settings!$C$13*(INDEX(AL$271:AL$282,$D389))</f>
        <v/>
      </c>
      <c r="AM389" s="47">
        <f>AM362*Settings!$C$13*(INDEX(AM$271:AM$282,$D389))</f>
        <v/>
      </c>
      <c r="AN389" s="47">
        <f>AN362*Settings!$C$13*(INDEX(AN$271:AN$282,$D389))</f>
        <v/>
      </c>
      <c r="AO389" s="47">
        <f>AO362*Settings!$C$13*(INDEX(AO$271:AO$282,$D389))</f>
        <v/>
      </c>
      <c r="AP389" s="47">
        <f>AP362*Settings!$C$13*(INDEX(AP$271:AP$282,$D389))</f>
        <v/>
      </c>
      <c r="AQ389" s="47">
        <f>AQ362*Settings!$C$13*(INDEX(AQ$271:AQ$282,$D389))</f>
        <v/>
      </c>
      <c r="AR389" s="47">
        <f>AR362*Settings!$C$13*(INDEX(AR$271:AR$282,$D389))</f>
        <v/>
      </c>
      <c r="AS389" s="47">
        <f>AS362*Settings!$C$13*(INDEX(AS$271:AS$282,$D389))</f>
        <v/>
      </c>
      <c r="AT389" s="47">
        <f>AT362*Settings!$C$13*(INDEX(AT$271:AT$282,$D389))</f>
        <v/>
      </c>
      <c r="AU389" s="47">
        <f>AU362*Settings!$C$13*(INDEX(AU$271:AU$282,$D389))</f>
        <v/>
      </c>
      <c r="AV389" s="47">
        <f>AV362*Settings!$C$13*(INDEX(AV$271:AV$282,$D389))</f>
        <v/>
      </c>
      <c r="AW389" s="47">
        <f>AW362*Settings!$C$13*(INDEX(AW$271:AW$282,$D389))</f>
        <v/>
      </c>
      <c r="AX389" s="48">
        <f>REVENUE(AX362,Settings!$C$13,INDEX(AX$271:AX$282,$D389))</f>
        <v/>
      </c>
    </row>
    <row r="390" hidden="1" outlineLevel="2">
      <c r="A390" s="5" t="inlineStr">
        <is>
          <t>rsub</t>
        </is>
      </c>
      <c r="B390" s="5" t="inlineStr">
        <is>
          <t>ker</t>
        </is>
      </c>
      <c r="C390" s="5" t="inlineStr">
        <is>
          <t>rod</t>
        </is>
      </c>
      <c r="D390" s="40">
        <f>INDEX(Inputs!$R$5:$R$132,MATCH($B390&amp;"|"&amp;$C390,Inputs!$A$5:$A$132,0))</f>
        <v/>
      </c>
      <c r="E390" s="39" t="n"/>
      <c r="F390" s="39" t="n"/>
      <c r="G390" s="39" t="n"/>
      <c r="H390" s="5">
        <f>INDEX(Variables!$B$5:$B$105,MATCH($A390,Variables!$A$5:$A$105,0))&amp;IF($C390="",""," | "&amp;INDEX(Mapping!$B$5:$B$26,MATCH($C390,Mapping!$A$5:$A$26,0))&amp;" | "&amp;INDEX(Mapping!$B$30:$B$41,MATCH($B390,Mapping!$A$30:$A$41,0)))</f>
        <v/>
      </c>
      <c r="I390" s="5">
        <f>INDEX(Variables!$C$5:$C$105,MATCH($A390,Variables!$A$5:$A$105,0))</f>
        <v/>
      </c>
      <c r="J390" s="5">
        <f>INDEX(Variables!$E$5:$E$105,MATCH($A390,Variables!$A$5:$A$105,0))</f>
        <v/>
      </c>
      <c r="K390" s="25">
        <f>LOWER(Settings!$C$4)&amp;".mit."&amp;$A390&amp;IF($C390="","","."&amp;$C390&amp;"."&amp;$B390)&amp;IF(INDEX(Variables!$D$5:$D$105,MATCH($A390,Variables!$A$5:$A$105,0))="","","."&amp;INDEX(Variables!$D$5:$D$105,MATCH($A390,Variables!$A$5:$A$105,0)))&amp;"."&amp;K$5</f>
        <v/>
      </c>
      <c r="L390" s="46">
        <f>L363*Settings!$C$13*(INDEX(L$271:L$282,$D390))</f>
        <v/>
      </c>
      <c r="M390" s="47">
        <f>M363*Settings!$C$13*(INDEX(M$271:M$282,$D390))</f>
        <v/>
      </c>
      <c r="N390" s="47">
        <f>N363*Settings!$C$13*(INDEX(N$271:N$282,$D390))</f>
        <v/>
      </c>
      <c r="O390" s="47">
        <f>O363*Settings!$C$13*(INDEX(O$271:O$282,$D390))</f>
        <v/>
      </c>
      <c r="P390" s="47">
        <f>P363*Settings!$C$13*(INDEX(P$271:P$282,$D390))</f>
        <v/>
      </c>
      <c r="Q390" s="47">
        <f>Q363*Settings!$C$13*(INDEX(Q$271:Q$282,$D390))</f>
        <v/>
      </c>
      <c r="R390" s="47">
        <f>R363*Settings!$C$13*(INDEX(R$271:R$282,$D390))</f>
        <v/>
      </c>
      <c r="S390" s="47">
        <f>S363*Settings!$C$13*(INDEX(S$271:S$282,$D390))</f>
        <v/>
      </c>
      <c r="T390" s="47">
        <f>T363*Settings!$C$13*(INDEX(T$271:T$282,$D390))</f>
        <v/>
      </c>
      <c r="U390" s="47">
        <f>U363*Settings!$C$13*(INDEX(U$271:U$282,$D390))</f>
        <v/>
      </c>
      <c r="V390" s="47">
        <f>V363*Settings!$C$13*(INDEX(V$271:V$282,$D390))</f>
        <v/>
      </c>
      <c r="W390" s="47">
        <f>W363*Settings!$C$13*(INDEX(W$271:W$282,$D390))</f>
        <v/>
      </c>
      <c r="X390" s="47">
        <f>X363*Settings!$C$13*(INDEX(X$271:X$282,$D390))</f>
        <v/>
      </c>
      <c r="Y390" s="47">
        <f>Y363*Settings!$C$13*(INDEX(Y$271:Y$282,$D390))</f>
        <v/>
      </c>
      <c r="Z390" s="47">
        <f>Z363*Settings!$C$13*(INDEX(Z$271:Z$282,$D390))</f>
        <v/>
      </c>
      <c r="AA390" s="47">
        <f>AA363*Settings!$C$13*(INDEX(AA$271:AA$282,$D390))</f>
        <v/>
      </c>
      <c r="AB390" s="47">
        <f>AB363*Settings!$C$13*(INDEX(AB$271:AB$282,$D390))</f>
        <v/>
      </c>
      <c r="AC390" s="47">
        <f>AC363*Settings!$C$13*(INDEX(AC$271:AC$282,$D390))</f>
        <v/>
      </c>
      <c r="AD390" s="48">
        <f>REVENUE(AD363,Settings!$C$13,INDEX(AD$271:AD$282,$D390))</f>
        <v/>
      </c>
      <c r="AE390" s="25">
        <f>LOWER(Settings!$C$4)&amp;".mit."&amp;$A390&amp;IF($C390="","","."&amp;$C390&amp;"."&amp;$B390)&amp;IF(INDEX(Variables!$D$5:$D$105,MATCH($A390,Variables!$A$5:$A$105,0))="","","."&amp;INDEX(Variables!$D$5:$D$105,MATCH($A390,Variables!$A$5:$A$105,0)))&amp;"."&amp;AE$5</f>
        <v/>
      </c>
      <c r="AF390" s="46">
        <f>AF363*Settings!$C$13*(INDEX(AF$271:AF$282,$D390))</f>
        <v/>
      </c>
      <c r="AG390" s="47">
        <f>AG363*Settings!$C$13*(INDEX(AG$271:AG$282,$D390))</f>
        <v/>
      </c>
      <c r="AH390" s="47">
        <f>AH363*Settings!$C$13*(INDEX(AH$271:AH$282,$D390))</f>
        <v/>
      </c>
      <c r="AI390" s="47">
        <f>AI363*Settings!$C$13*(INDEX(AI$271:AI$282,$D390))</f>
        <v/>
      </c>
      <c r="AJ390" s="47">
        <f>AJ363*Settings!$C$13*(INDEX(AJ$271:AJ$282,$D390))</f>
        <v/>
      </c>
      <c r="AK390" s="47">
        <f>AK363*Settings!$C$13*(INDEX(AK$271:AK$282,$D390))</f>
        <v/>
      </c>
      <c r="AL390" s="47">
        <f>AL363*Settings!$C$13*(INDEX(AL$271:AL$282,$D390))</f>
        <v/>
      </c>
      <c r="AM390" s="47">
        <f>AM363*Settings!$C$13*(INDEX(AM$271:AM$282,$D390))</f>
        <v/>
      </c>
      <c r="AN390" s="47">
        <f>AN363*Settings!$C$13*(INDEX(AN$271:AN$282,$D390))</f>
        <v/>
      </c>
      <c r="AO390" s="47">
        <f>AO363*Settings!$C$13*(INDEX(AO$271:AO$282,$D390))</f>
        <v/>
      </c>
      <c r="AP390" s="47">
        <f>AP363*Settings!$C$13*(INDEX(AP$271:AP$282,$D390))</f>
        <v/>
      </c>
      <c r="AQ390" s="47">
        <f>AQ363*Settings!$C$13*(INDEX(AQ$271:AQ$282,$D390))</f>
        <v/>
      </c>
      <c r="AR390" s="47">
        <f>AR363*Settings!$C$13*(INDEX(AR$271:AR$282,$D390))</f>
        <v/>
      </c>
      <c r="AS390" s="47">
        <f>AS363*Settings!$C$13*(INDEX(AS$271:AS$282,$D390))</f>
        <v/>
      </c>
      <c r="AT390" s="47">
        <f>AT363*Settings!$C$13*(INDEX(AT$271:AT$282,$D390))</f>
        <v/>
      </c>
      <c r="AU390" s="47">
        <f>AU363*Settings!$C$13*(INDEX(AU$271:AU$282,$D390))</f>
        <v/>
      </c>
      <c r="AV390" s="47">
        <f>AV363*Settings!$C$13*(INDEX(AV$271:AV$282,$D390))</f>
        <v/>
      </c>
      <c r="AW390" s="47">
        <f>AW363*Settings!$C$13*(INDEX(AW$271:AW$282,$D390))</f>
        <v/>
      </c>
      <c r="AX390" s="48">
        <f>REVENUE(AX363,Settings!$C$13,INDEX(AX$271:AX$282,$D390))</f>
        <v/>
      </c>
    </row>
    <row r="391" hidden="1" outlineLevel="2">
      <c r="A391" s="5" t="inlineStr">
        <is>
          <t>rsub</t>
        </is>
      </c>
      <c r="B391" s="5" t="inlineStr">
        <is>
          <t>oop</t>
        </is>
      </c>
      <c r="C391" s="5" t="inlineStr">
        <is>
          <t>rod</t>
        </is>
      </c>
      <c r="D391" s="40">
        <f>INDEX(Inputs!$R$5:$R$132,MATCH($B391&amp;"|"&amp;$C391,Inputs!$A$5:$A$132,0))</f>
        <v/>
      </c>
      <c r="E391" s="39" t="n"/>
      <c r="F391" s="39" t="n"/>
      <c r="G391" s="39" t="n"/>
      <c r="H391" s="5">
        <f>INDEX(Variables!$B$5:$B$105,MATCH($A391,Variables!$A$5:$A$105,0))&amp;IF($C391="",""," | "&amp;INDEX(Mapping!$B$5:$B$26,MATCH($C391,Mapping!$A$5:$A$26,0))&amp;" | "&amp;INDEX(Mapping!$B$30:$B$41,MATCH($B391,Mapping!$A$30:$A$41,0)))</f>
        <v/>
      </c>
      <c r="I391" s="5">
        <f>INDEX(Variables!$C$5:$C$105,MATCH($A391,Variables!$A$5:$A$105,0))</f>
        <v/>
      </c>
      <c r="J391" s="5">
        <f>INDEX(Variables!$E$5:$E$105,MATCH($A391,Variables!$A$5:$A$105,0))</f>
        <v/>
      </c>
      <c r="K391" s="25">
        <f>LOWER(Settings!$C$4)&amp;".mit."&amp;$A391&amp;IF($C391="","","."&amp;$C391&amp;"."&amp;$B391)&amp;IF(INDEX(Variables!$D$5:$D$105,MATCH($A391,Variables!$A$5:$A$105,0))="","","."&amp;INDEX(Variables!$D$5:$D$105,MATCH($A391,Variables!$A$5:$A$105,0)))&amp;"."&amp;K$5</f>
        <v/>
      </c>
      <c r="L391" s="46">
        <f>L364*Settings!$C$13*(INDEX(L$271:L$282,$D391))</f>
        <v/>
      </c>
      <c r="M391" s="47">
        <f>M364*Settings!$C$13*(INDEX(M$271:M$282,$D391))</f>
        <v/>
      </c>
      <c r="N391" s="47">
        <f>N364*Settings!$C$13*(INDEX(N$271:N$282,$D391))</f>
        <v/>
      </c>
      <c r="O391" s="47">
        <f>O364*Settings!$C$13*(INDEX(O$271:O$282,$D391))</f>
        <v/>
      </c>
      <c r="P391" s="47">
        <f>P364*Settings!$C$13*(INDEX(P$271:P$282,$D391))</f>
        <v/>
      </c>
      <c r="Q391" s="47">
        <f>Q364*Settings!$C$13*(INDEX(Q$271:Q$282,$D391))</f>
        <v/>
      </c>
      <c r="R391" s="47">
        <f>R364*Settings!$C$13*(INDEX(R$271:R$282,$D391))</f>
        <v/>
      </c>
      <c r="S391" s="47">
        <f>S364*Settings!$C$13*(INDEX(S$271:S$282,$D391))</f>
        <v/>
      </c>
      <c r="T391" s="47">
        <f>T364*Settings!$C$13*(INDEX(T$271:T$282,$D391))</f>
        <v/>
      </c>
      <c r="U391" s="47">
        <f>U364*Settings!$C$13*(INDEX(U$271:U$282,$D391))</f>
        <v/>
      </c>
      <c r="V391" s="47">
        <f>V364*Settings!$C$13*(INDEX(V$271:V$282,$D391))</f>
        <v/>
      </c>
      <c r="W391" s="47">
        <f>W364*Settings!$C$13*(INDEX(W$271:W$282,$D391))</f>
        <v/>
      </c>
      <c r="X391" s="47">
        <f>X364*Settings!$C$13*(INDEX(X$271:X$282,$D391))</f>
        <v/>
      </c>
      <c r="Y391" s="47">
        <f>Y364*Settings!$C$13*(INDEX(Y$271:Y$282,$D391))</f>
        <v/>
      </c>
      <c r="Z391" s="47">
        <f>Z364*Settings!$C$13*(INDEX(Z$271:Z$282,$D391))</f>
        <v/>
      </c>
      <c r="AA391" s="47">
        <f>AA364*Settings!$C$13*(INDEX(AA$271:AA$282,$D391))</f>
        <v/>
      </c>
      <c r="AB391" s="47">
        <f>AB364*Settings!$C$13*(INDEX(AB$271:AB$282,$D391))</f>
        <v/>
      </c>
      <c r="AC391" s="47">
        <f>AC364*Settings!$C$13*(INDEX(AC$271:AC$282,$D391))</f>
        <v/>
      </c>
      <c r="AD391" s="48">
        <f>REVENUE(AD364,Settings!$C$13,INDEX(AD$271:AD$282,$D391))</f>
        <v/>
      </c>
      <c r="AE391" s="25">
        <f>LOWER(Settings!$C$4)&amp;".mit."&amp;$A391&amp;IF($C391="","","."&amp;$C391&amp;"."&amp;$B391)&amp;IF(INDEX(Variables!$D$5:$D$105,MATCH($A391,Variables!$A$5:$A$105,0))="","","."&amp;INDEX(Variables!$D$5:$D$105,MATCH($A391,Variables!$A$5:$A$105,0)))&amp;"."&amp;AE$5</f>
        <v/>
      </c>
      <c r="AF391" s="46">
        <f>AF364*Settings!$C$13*(INDEX(AF$271:AF$282,$D391))</f>
        <v/>
      </c>
      <c r="AG391" s="47">
        <f>AG364*Settings!$C$13*(INDEX(AG$271:AG$282,$D391))</f>
        <v/>
      </c>
      <c r="AH391" s="47">
        <f>AH364*Settings!$C$13*(INDEX(AH$271:AH$282,$D391))</f>
        <v/>
      </c>
      <c r="AI391" s="47">
        <f>AI364*Settings!$C$13*(INDEX(AI$271:AI$282,$D391))</f>
        <v/>
      </c>
      <c r="AJ391" s="47">
        <f>AJ364*Settings!$C$13*(INDEX(AJ$271:AJ$282,$D391))</f>
        <v/>
      </c>
      <c r="AK391" s="47">
        <f>AK364*Settings!$C$13*(INDEX(AK$271:AK$282,$D391))</f>
        <v/>
      </c>
      <c r="AL391" s="47">
        <f>AL364*Settings!$C$13*(INDEX(AL$271:AL$282,$D391))</f>
        <v/>
      </c>
      <c r="AM391" s="47">
        <f>AM364*Settings!$C$13*(INDEX(AM$271:AM$282,$D391))</f>
        <v/>
      </c>
      <c r="AN391" s="47">
        <f>AN364*Settings!$C$13*(INDEX(AN$271:AN$282,$D391))</f>
        <v/>
      </c>
      <c r="AO391" s="47">
        <f>AO364*Settings!$C$13*(INDEX(AO$271:AO$282,$D391))</f>
        <v/>
      </c>
      <c r="AP391" s="47">
        <f>AP364*Settings!$C$13*(INDEX(AP$271:AP$282,$D391))</f>
        <v/>
      </c>
      <c r="AQ391" s="47">
        <f>AQ364*Settings!$C$13*(INDEX(AQ$271:AQ$282,$D391))</f>
        <v/>
      </c>
      <c r="AR391" s="47">
        <f>AR364*Settings!$C$13*(INDEX(AR$271:AR$282,$D391))</f>
        <v/>
      </c>
      <c r="AS391" s="47">
        <f>AS364*Settings!$C$13*(INDEX(AS$271:AS$282,$D391))</f>
        <v/>
      </c>
      <c r="AT391" s="47">
        <f>AT364*Settings!$C$13*(INDEX(AT$271:AT$282,$D391))</f>
        <v/>
      </c>
      <c r="AU391" s="47">
        <f>AU364*Settings!$C$13*(INDEX(AU$271:AU$282,$D391))</f>
        <v/>
      </c>
      <c r="AV391" s="47">
        <f>AV364*Settings!$C$13*(INDEX(AV$271:AV$282,$D391))</f>
        <v/>
      </c>
      <c r="AW391" s="47">
        <f>AW364*Settings!$C$13*(INDEX(AW$271:AW$282,$D391))</f>
        <v/>
      </c>
      <c r="AX391" s="48">
        <f>REVENUE(AX364,Settings!$C$13,INDEX(AX$271:AX$282,$D391))</f>
        <v/>
      </c>
    </row>
    <row r="392" hidden="1" outlineLevel="2">
      <c r="A392" s="5" t="inlineStr">
        <is>
          <t>rsub</t>
        </is>
      </c>
      <c r="B392" s="5" t="inlineStr">
        <is>
          <t>bio</t>
        </is>
      </c>
      <c r="C392" s="5" t="inlineStr">
        <is>
          <t>rod</t>
        </is>
      </c>
      <c r="D392" s="40">
        <f>INDEX(Inputs!$R$5:$R$132,MATCH($B392&amp;"|"&amp;$C392,Inputs!$A$5:$A$132,0))</f>
        <v/>
      </c>
      <c r="E392" s="39" t="n"/>
      <c r="F392" s="39" t="n"/>
      <c r="G392" s="39" t="n"/>
      <c r="H392" s="5">
        <f>INDEX(Variables!$B$5:$B$105,MATCH($A392,Variables!$A$5:$A$105,0))&amp;IF($C392="",""," | "&amp;INDEX(Mapping!$B$5:$B$26,MATCH($C392,Mapping!$A$5:$A$26,0))&amp;" | "&amp;INDEX(Mapping!$B$30:$B$41,MATCH($B392,Mapping!$A$30:$A$41,0)))</f>
        <v/>
      </c>
      <c r="I392" s="5">
        <f>INDEX(Variables!$C$5:$C$105,MATCH($A392,Variables!$A$5:$A$105,0))</f>
        <v/>
      </c>
      <c r="J392" s="5">
        <f>INDEX(Variables!$E$5:$E$105,MATCH($A392,Variables!$A$5:$A$105,0))</f>
        <v/>
      </c>
      <c r="K392" s="25">
        <f>LOWER(Settings!$C$4)&amp;".mit."&amp;$A392&amp;IF($C392="","","."&amp;$C392&amp;"."&amp;$B392)&amp;IF(INDEX(Variables!$D$5:$D$105,MATCH($A392,Variables!$A$5:$A$105,0))="","","."&amp;INDEX(Variables!$D$5:$D$105,MATCH($A392,Variables!$A$5:$A$105,0)))&amp;"."&amp;K$5</f>
        <v/>
      </c>
      <c r="L392" s="46">
        <f>L365*Settings!$C$13*(INDEX(L$271:L$282,$D392))</f>
        <v/>
      </c>
      <c r="M392" s="47">
        <f>M365*Settings!$C$13*(INDEX(M$271:M$282,$D392))</f>
        <v/>
      </c>
      <c r="N392" s="47">
        <f>N365*Settings!$C$13*(INDEX(N$271:N$282,$D392))</f>
        <v/>
      </c>
      <c r="O392" s="47">
        <f>O365*Settings!$C$13*(INDEX(O$271:O$282,$D392))</f>
        <v/>
      </c>
      <c r="P392" s="47">
        <f>P365*Settings!$C$13*(INDEX(P$271:P$282,$D392))</f>
        <v/>
      </c>
      <c r="Q392" s="47">
        <f>Q365*Settings!$C$13*(INDEX(Q$271:Q$282,$D392))</f>
        <v/>
      </c>
      <c r="R392" s="47">
        <f>R365*Settings!$C$13*(INDEX(R$271:R$282,$D392))</f>
        <v/>
      </c>
      <c r="S392" s="47">
        <f>S365*Settings!$C$13*(INDEX(S$271:S$282,$D392))</f>
        <v/>
      </c>
      <c r="T392" s="47">
        <f>T365*Settings!$C$13*(INDEX(T$271:T$282,$D392))</f>
        <v/>
      </c>
      <c r="U392" s="47">
        <f>U365*Settings!$C$13*(INDEX(U$271:U$282,$D392))</f>
        <v/>
      </c>
      <c r="V392" s="47">
        <f>V365*Settings!$C$13*(INDEX(V$271:V$282,$D392))</f>
        <v/>
      </c>
      <c r="W392" s="47">
        <f>W365*Settings!$C$13*(INDEX(W$271:W$282,$D392))</f>
        <v/>
      </c>
      <c r="X392" s="47">
        <f>X365*Settings!$C$13*(INDEX(X$271:X$282,$D392))</f>
        <v/>
      </c>
      <c r="Y392" s="47">
        <f>Y365*Settings!$C$13*(INDEX(Y$271:Y$282,$D392))</f>
        <v/>
      </c>
      <c r="Z392" s="47">
        <f>Z365*Settings!$C$13*(INDEX(Z$271:Z$282,$D392))</f>
        <v/>
      </c>
      <c r="AA392" s="47">
        <f>AA365*Settings!$C$13*(INDEX(AA$271:AA$282,$D392))</f>
        <v/>
      </c>
      <c r="AB392" s="47">
        <f>AB365*Settings!$C$13*(INDEX(AB$271:AB$282,$D392))</f>
        <v/>
      </c>
      <c r="AC392" s="47">
        <f>AC365*Settings!$C$13*(INDEX(AC$271:AC$282,$D392))</f>
        <v/>
      </c>
      <c r="AD392" s="48">
        <f>REVENUE(AD365,Settings!$C$13,INDEX(AD$271:AD$282,$D392))</f>
        <v/>
      </c>
      <c r="AE392" s="25">
        <f>LOWER(Settings!$C$4)&amp;".mit."&amp;$A392&amp;IF($C392="","","."&amp;$C392&amp;"."&amp;$B392)&amp;IF(INDEX(Variables!$D$5:$D$105,MATCH($A392,Variables!$A$5:$A$105,0))="","","."&amp;INDEX(Variables!$D$5:$D$105,MATCH($A392,Variables!$A$5:$A$105,0)))&amp;"."&amp;AE$5</f>
        <v/>
      </c>
      <c r="AF392" s="46">
        <f>AF365*Settings!$C$13*(INDEX(AF$271:AF$282,$D392))</f>
        <v/>
      </c>
      <c r="AG392" s="47">
        <f>AG365*Settings!$C$13*(INDEX(AG$271:AG$282,$D392))</f>
        <v/>
      </c>
      <c r="AH392" s="47">
        <f>AH365*Settings!$C$13*(INDEX(AH$271:AH$282,$D392))</f>
        <v/>
      </c>
      <c r="AI392" s="47">
        <f>AI365*Settings!$C$13*(INDEX(AI$271:AI$282,$D392))</f>
        <v/>
      </c>
      <c r="AJ392" s="47">
        <f>AJ365*Settings!$C$13*(INDEX(AJ$271:AJ$282,$D392))</f>
        <v/>
      </c>
      <c r="AK392" s="47">
        <f>AK365*Settings!$C$13*(INDEX(AK$271:AK$282,$D392))</f>
        <v/>
      </c>
      <c r="AL392" s="47">
        <f>AL365*Settings!$C$13*(INDEX(AL$271:AL$282,$D392))</f>
        <v/>
      </c>
      <c r="AM392" s="47">
        <f>AM365*Settings!$C$13*(INDEX(AM$271:AM$282,$D392))</f>
        <v/>
      </c>
      <c r="AN392" s="47">
        <f>AN365*Settings!$C$13*(INDEX(AN$271:AN$282,$D392))</f>
        <v/>
      </c>
      <c r="AO392" s="47">
        <f>AO365*Settings!$C$13*(INDEX(AO$271:AO$282,$D392))</f>
        <v/>
      </c>
      <c r="AP392" s="47">
        <f>AP365*Settings!$C$13*(INDEX(AP$271:AP$282,$D392))</f>
        <v/>
      </c>
      <c r="AQ392" s="47">
        <f>AQ365*Settings!$C$13*(INDEX(AQ$271:AQ$282,$D392))</f>
        <v/>
      </c>
      <c r="AR392" s="47">
        <f>AR365*Settings!$C$13*(INDEX(AR$271:AR$282,$D392))</f>
        <v/>
      </c>
      <c r="AS392" s="47">
        <f>AS365*Settings!$C$13*(INDEX(AS$271:AS$282,$D392))</f>
        <v/>
      </c>
      <c r="AT392" s="47">
        <f>AT365*Settings!$C$13*(INDEX(AT$271:AT$282,$D392))</f>
        <v/>
      </c>
      <c r="AU392" s="47">
        <f>AU365*Settings!$C$13*(INDEX(AU$271:AU$282,$D392))</f>
        <v/>
      </c>
      <c r="AV392" s="47">
        <f>AV365*Settings!$C$13*(INDEX(AV$271:AV$282,$D392))</f>
        <v/>
      </c>
      <c r="AW392" s="47">
        <f>AW365*Settings!$C$13*(INDEX(AW$271:AW$282,$D392))</f>
        <v/>
      </c>
      <c r="AX392" s="48">
        <f>REVENUE(AX365,Settings!$C$13,INDEX(AX$271:AX$282,$D392))</f>
        <v/>
      </c>
    </row>
    <row r="393" hidden="1" outlineLevel="2"/>
    <row r="394" hidden="1" outlineLevel="2">
      <c r="A394" s="5" t="inlineStr">
        <is>
          <t>rnew</t>
        </is>
      </c>
      <c r="B394" s="5" t="inlineStr">
        <is>
          <t>coa</t>
        </is>
      </c>
      <c r="C394" s="5" t="inlineStr">
        <is>
          <t>rod</t>
        </is>
      </c>
      <c r="D394" s="40">
        <f>INDEX(Inputs!$S$5:$S$132,MATCH($B394&amp;"|"&amp;$C394,Inputs!$A$5:$A$132,0))</f>
        <v/>
      </c>
      <c r="E394" s="39" t="n"/>
      <c r="F394" s="39" t="n"/>
      <c r="G394" s="39" t="n"/>
      <c r="H394" s="5">
        <f>INDEX(Variables!$B$5:$B$105,MATCH($A394,Variables!$A$5:$A$105,0))&amp;IF($C394="",""," | "&amp;INDEX(Mapping!$B$5:$B$26,MATCH($C394,Mapping!$A$5:$A$26,0))&amp;" | "&amp;INDEX(Mapping!$B$30:$B$41,MATCH($B394,Mapping!$A$30:$A$41,0)))</f>
        <v/>
      </c>
      <c r="I394" s="5">
        <f>INDEX(Variables!$C$5:$C$105,MATCH($A394,Variables!$A$5:$A$105,0))</f>
        <v/>
      </c>
      <c r="J394" s="5">
        <f>INDEX(Variables!$E$5:$E$105,MATCH($A394,Variables!$A$5:$A$105,0))</f>
        <v/>
      </c>
      <c r="K394" s="25">
        <f>LOWER(Settings!$C$4)&amp;".mit."&amp;$A394&amp;IF($C394="","","."&amp;$C394&amp;"."&amp;$B394)&amp;IF(INDEX(Variables!$D$5:$D$105,MATCH($A394,Variables!$A$5:$A$105,0))="","","."&amp;INDEX(Variables!$D$5:$D$105,MATCH($A394,Variables!$A$5:$A$105,0)))&amp;"."&amp;K$5</f>
        <v/>
      </c>
      <c r="L394" s="46">
        <f>L358*Settings!$C$13*(L304+L322+L313*L$135+L331*$D394)</f>
        <v/>
      </c>
      <c r="M394" s="47">
        <f>M358*Settings!$C$13*(M304+M322+M313*M$135+M331*$D394)</f>
        <v/>
      </c>
      <c r="N394" s="47">
        <f>N358*Settings!$C$13*(N304+N322+N313*N$135+N331*$D394)</f>
        <v/>
      </c>
      <c r="O394" s="47">
        <f>O358*Settings!$C$13*(O304+O322+O313*O$135+O331*$D394)</f>
        <v/>
      </c>
      <c r="P394" s="47">
        <f>P358*Settings!$C$13*(P304+P322+P313*P$135+P331*$D394)</f>
        <v/>
      </c>
      <c r="Q394" s="47">
        <f>Q358*Settings!$C$13*(Q304+Q322+Q313*Q$135+Q331*$D394)</f>
        <v/>
      </c>
      <c r="R394" s="47">
        <f>R358*Settings!$C$13*(R304+R322+R313*R$135+R331*$D394)</f>
        <v/>
      </c>
      <c r="S394" s="47">
        <f>S358*Settings!$C$13*(S304+S322+S313*S$135+S331*$D394)</f>
        <v/>
      </c>
      <c r="T394" s="47">
        <f>T358*Settings!$C$13*(T304+T322+T313*T$135+T331*$D394)</f>
        <v/>
      </c>
      <c r="U394" s="47">
        <f>U358*Settings!$C$13*(U304+U322+U313*U$135+U331*$D394)</f>
        <v/>
      </c>
      <c r="V394" s="47">
        <f>V358*Settings!$C$13*(V304+V322+V313*V$135+V331*$D394)</f>
        <v/>
      </c>
      <c r="W394" s="47">
        <f>W358*Settings!$C$13*(W304+W322+W313*W$135+W331*$D394)</f>
        <v/>
      </c>
      <c r="X394" s="47">
        <f>X358*Settings!$C$13*(X304+X322+X313*X$135+X331*$D394)</f>
        <v/>
      </c>
      <c r="Y394" s="47">
        <f>Y358*Settings!$C$13*(Y304+Y322+Y313*Y$135+Y331*$D394)</f>
        <v/>
      </c>
      <c r="Z394" s="47">
        <f>Z358*Settings!$C$13*(Z304+Z322+Z313*Z$135+Z331*$D394)</f>
        <v/>
      </c>
      <c r="AA394" s="47">
        <f>AA358*Settings!$C$13*(AA304+AA322+AA313*AA$135+AA331*$D394)</f>
        <v/>
      </c>
      <c r="AB394" s="47">
        <f>AB358*Settings!$C$13*(AB304+AB322+AB313*AB$135+AB331*$D394)</f>
        <v/>
      </c>
      <c r="AC394" s="47">
        <f>AC358*Settings!$C$13*(AC304+AC322+AC313*AC$135+AC331*$D394)</f>
        <v/>
      </c>
      <c r="AD394" s="48">
        <f>REVENUE(AD358,Settings!$C$13,NEWREVRATE(AD304,AD322,AD313,AD$135,AD331,$D394))</f>
        <v/>
      </c>
      <c r="AE394" s="25">
        <f>LOWER(Settings!$C$4)&amp;".mit."&amp;$A394&amp;IF($C394="","","."&amp;$C394&amp;"."&amp;$B394)&amp;IF(INDEX(Variables!$D$5:$D$105,MATCH($A394,Variables!$A$5:$A$105,0))="","","."&amp;INDEX(Variables!$D$5:$D$105,MATCH($A394,Variables!$A$5:$A$105,0)))&amp;"."&amp;AE$5</f>
        <v/>
      </c>
      <c r="AF394" s="46">
        <f>AF358*Settings!$C$13*(AF304+AF322+AF313*AF$135+AF331*$D394)</f>
        <v/>
      </c>
      <c r="AG394" s="47">
        <f>AG358*Settings!$C$13*(AG304+AG322+AG313*AG$135+AG331*$D394)</f>
        <v/>
      </c>
      <c r="AH394" s="47">
        <f>AH358*Settings!$C$13*(AH304+AH322+AH313*AH$135+AH331*$D394)</f>
        <v/>
      </c>
      <c r="AI394" s="47">
        <f>AI358*Settings!$C$13*(AI304+AI322+AI313*AI$135+AI331*$D394)</f>
        <v/>
      </c>
      <c r="AJ394" s="47">
        <f>AJ358*Settings!$C$13*(AJ304+AJ322+AJ313*AJ$135+AJ331*$D394)</f>
        <v/>
      </c>
      <c r="AK394" s="47">
        <f>AK358*Settings!$C$13*(AK304+AK322+AK313*AK$135+AK331*$D394)</f>
        <v/>
      </c>
      <c r="AL394" s="47">
        <f>AL358*Settings!$C$13*(AL304+AL322+AL313*AL$135+AL331*$D394)</f>
        <v/>
      </c>
      <c r="AM394" s="47">
        <f>AM358*Settings!$C$13*(AM304+AM322+AM313*AM$135+AM331*$D394)</f>
        <v/>
      </c>
      <c r="AN394" s="47">
        <f>AN358*Settings!$C$13*(AN304+AN322+AN313*AN$135+AN331*$D394)</f>
        <v/>
      </c>
      <c r="AO394" s="47">
        <f>AO358*Settings!$C$13*(AO304+AO322+AO313*AO$135+AO331*$D394)</f>
        <v/>
      </c>
      <c r="AP394" s="47">
        <f>AP358*Settings!$C$13*(AP304+AP322+AP313*AP$135+AP331*$D394)</f>
        <v/>
      </c>
      <c r="AQ394" s="47">
        <f>AQ358*Settings!$C$13*(AQ304+AQ322+AQ313*AQ$135+AQ331*$D394)</f>
        <v/>
      </c>
      <c r="AR394" s="47">
        <f>AR358*Settings!$C$13*(AR304+AR322+AR313*AR$135+AR331*$D394)</f>
        <v/>
      </c>
      <c r="AS394" s="47">
        <f>AS358*Settings!$C$13*(AS304+AS322+AS313*AS$135+AS331*$D394)</f>
        <v/>
      </c>
      <c r="AT394" s="47">
        <f>AT358*Settings!$C$13*(AT304+AT322+AT313*AT$135+AT331*$D394)</f>
        <v/>
      </c>
      <c r="AU394" s="47">
        <f>AU358*Settings!$C$13*(AU304+AU322+AU313*AU$135+AU331*$D394)</f>
        <v/>
      </c>
      <c r="AV394" s="47">
        <f>AV358*Settings!$C$13*(AV304+AV322+AV313*AV$135+AV331*$D394)</f>
        <v/>
      </c>
      <c r="AW394" s="47">
        <f>AW358*Settings!$C$13*(AW304+AW322+AW313*AW$135+AW331*$D394)</f>
        <v/>
      </c>
      <c r="AX394" s="48">
        <f>REVENUE(AX358,Settings!$C$13,NEWREVRATE(AX304,AX322,AX313,AX$135,AX331,$D394))</f>
        <v/>
      </c>
    </row>
    <row r="395" hidden="1" outlineLevel="2">
      <c r="A395" s="5" t="inlineStr">
        <is>
          <t>rnew</t>
        </is>
      </c>
      <c r="B395" s="5" t="inlineStr">
        <is>
          <t>nga</t>
        </is>
      </c>
      <c r="C395" s="5" t="inlineStr">
        <is>
          <t>rod</t>
        </is>
      </c>
      <c r="D395" s="40">
        <f>INDEX(Inputs!$S$5:$S$132,MATCH($B395&amp;"|"&amp;$C395,Inputs!$A$5:$A$132,0))</f>
        <v/>
      </c>
      <c r="E395" s="39" t="n"/>
      <c r="F395" s="39" t="n"/>
      <c r="G395" s="39" t="n"/>
      <c r="H395" s="5">
        <f>INDEX(Variables!$B$5:$B$105,MATCH($A395,Variables!$A$5:$A$105,0))&amp;IF($C395="",""," | "&amp;INDEX(Mapping!$B$5:$B$26,MATCH($C395,Mapping!$A$5:$A$26,0))&amp;" | "&amp;INDEX(Mapping!$B$30:$B$41,MATCH($B395,Mapping!$A$30:$A$41,0)))</f>
        <v/>
      </c>
      <c r="I395" s="5">
        <f>INDEX(Variables!$C$5:$C$105,MATCH($A395,Variables!$A$5:$A$105,0))</f>
        <v/>
      </c>
      <c r="J395" s="5">
        <f>INDEX(Variables!$E$5:$E$105,MATCH($A395,Variables!$A$5:$A$105,0))</f>
        <v/>
      </c>
      <c r="K395" s="25">
        <f>LOWER(Settings!$C$4)&amp;".mit."&amp;$A395&amp;IF($C395="","","."&amp;$C395&amp;"."&amp;$B395)&amp;IF(INDEX(Variables!$D$5:$D$105,MATCH($A395,Variables!$A$5:$A$105,0))="","","."&amp;INDEX(Variables!$D$5:$D$105,MATCH($A395,Variables!$A$5:$A$105,0)))&amp;"."&amp;K$5</f>
        <v/>
      </c>
      <c r="L395" s="46">
        <f>L359*Settings!$C$13*(L305+L323+L314*L$135+L332*$D395)</f>
        <v/>
      </c>
      <c r="M395" s="47">
        <f>M359*Settings!$C$13*(M305+M323+M314*M$135+M332*$D395)</f>
        <v/>
      </c>
      <c r="N395" s="47">
        <f>N359*Settings!$C$13*(N305+N323+N314*N$135+N332*$D395)</f>
        <v/>
      </c>
      <c r="O395" s="47">
        <f>O359*Settings!$C$13*(O305+O323+O314*O$135+O332*$D395)</f>
        <v/>
      </c>
      <c r="P395" s="47">
        <f>P359*Settings!$C$13*(P305+P323+P314*P$135+P332*$D395)</f>
        <v/>
      </c>
      <c r="Q395" s="47">
        <f>Q359*Settings!$C$13*(Q305+Q323+Q314*Q$135+Q332*$D395)</f>
        <v/>
      </c>
      <c r="R395" s="47">
        <f>R359*Settings!$C$13*(R305+R323+R314*R$135+R332*$D395)</f>
        <v/>
      </c>
      <c r="S395" s="47">
        <f>S359*Settings!$C$13*(S305+S323+S314*S$135+S332*$D395)</f>
        <v/>
      </c>
      <c r="T395" s="47">
        <f>T359*Settings!$C$13*(T305+T323+T314*T$135+T332*$D395)</f>
        <v/>
      </c>
      <c r="U395" s="47">
        <f>U359*Settings!$C$13*(U305+U323+U314*U$135+U332*$D395)</f>
        <v/>
      </c>
      <c r="V395" s="47">
        <f>V359*Settings!$C$13*(V305+V323+V314*V$135+V332*$D395)</f>
        <v/>
      </c>
      <c r="W395" s="47">
        <f>W359*Settings!$C$13*(W305+W323+W314*W$135+W332*$D395)</f>
        <v/>
      </c>
      <c r="X395" s="47">
        <f>X359*Settings!$C$13*(X305+X323+X314*X$135+X332*$D395)</f>
        <v/>
      </c>
      <c r="Y395" s="47">
        <f>Y359*Settings!$C$13*(Y305+Y323+Y314*Y$135+Y332*$D395)</f>
        <v/>
      </c>
      <c r="Z395" s="47">
        <f>Z359*Settings!$C$13*(Z305+Z323+Z314*Z$135+Z332*$D395)</f>
        <v/>
      </c>
      <c r="AA395" s="47">
        <f>AA359*Settings!$C$13*(AA305+AA323+AA314*AA$135+AA332*$D395)</f>
        <v/>
      </c>
      <c r="AB395" s="47">
        <f>AB359*Settings!$C$13*(AB305+AB323+AB314*AB$135+AB332*$D395)</f>
        <v/>
      </c>
      <c r="AC395" s="47">
        <f>AC359*Settings!$C$13*(AC305+AC323+AC314*AC$135+AC332*$D395)</f>
        <v/>
      </c>
      <c r="AD395" s="48">
        <f>REVENUE(AD359,Settings!$C$13,NEWREVRATE(AD305,AD323,AD314,AD$135,AD332,$D395))</f>
        <v/>
      </c>
      <c r="AE395" s="25">
        <f>LOWER(Settings!$C$4)&amp;".mit."&amp;$A395&amp;IF($C395="","","."&amp;$C395&amp;"."&amp;$B395)&amp;IF(INDEX(Variables!$D$5:$D$105,MATCH($A395,Variables!$A$5:$A$105,0))="","","."&amp;INDEX(Variables!$D$5:$D$105,MATCH($A395,Variables!$A$5:$A$105,0)))&amp;"."&amp;AE$5</f>
        <v/>
      </c>
      <c r="AF395" s="46">
        <f>AF359*Settings!$C$13*(AF305+AF323+AF314*AF$135+AF332*$D395)</f>
        <v/>
      </c>
      <c r="AG395" s="47">
        <f>AG359*Settings!$C$13*(AG305+AG323+AG314*AG$135+AG332*$D395)</f>
        <v/>
      </c>
      <c r="AH395" s="47">
        <f>AH359*Settings!$C$13*(AH305+AH323+AH314*AH$135+AH332*$D395)</f>
        <v/>
      </c>
      <c r="AI395" s="47">
        <f>AI359*Settings!$C$13*(AI305+AI323+AI314*AI$135+AI332*$D395)</f>
        <v/>
      </c>
      <c r="AJ395" s="47">
        <f>AJ359*Settings!$C$13*(AJ305+AJ323+AJ314*AJ$135+AJ332*$D395)</f>
        <v/>
      </c>
      <c r="AK395" s="47">
        <f>AK359*Settings!$C$13*(AK305+AK323+AK314*AK$135+AK332*$D395)</f>
        <v/>
      </c>
      <c r="AL395" s="47">
        <f>AL359*Settings!$C$13*(AL305+AL323+AL314*AL$135+AL332*$D395)</f>
        <v/>
      </c>
      <c r="AM395" s="47">
        <f>AM359*Settings!$C$13*(AM305+AM323+AM314*AM$135+AM332*$D395)</f>
        <v/>
      </c>
      <c r="AN395" s="47">
        <f>AN359*Settings!$C$13*(AN305+AN323+AN314*AN$135+AN332*$D395)</f>
        <v/>
      </c>
      <c r="AO395" s="47">
        <f>AO359*Settings!$C$13*(AO305+AO323+AO314*AO$135+AO332*$D395)</f>
        <v/>
      </c>
      <c r="AP395" s="47">
        <f>AP359*Settings!$C$13*(AP305+AP323+AP314*AP$135+AP332*$D395)</f>
        <v/>
      </c>
      <c r="AQ395" s="47">
        <f>AQ359*Settings!$C$13*(AQ305+AQ323+AQ314*AQ$135+AQ332*$D395)</f>
        <v/>
      </c>
      <c r="AR395" s="47">
        <f>AR359*Settings!$C$13*(AR305+AR323+AR314*AR$135+AR332*$D395)</f>
        <v/>
      </c>
      <c r="AS395" s="47">
        <f>AS359*Settings!$C$13*(AS305+AS323+AS314*AS$135+AS332*$D395)</f>
        <v/>
      </c>
      <c r="AT395" s="47">
        <f>AT359*Settings!$C$13*(AT305+AT323+AT314*AT$135+AT332*$D395)</f>
        <v/>
      </c>
      <c r="AU395" s="47">
        <f>AU359*Settings!$C$13*(AU305+AU323+AU314*AU$135+AU332*$D395)</f>
        <v/>
      </c>
      <c r="AV395" s="47">
        <f>AV359*Settings!$C$13*(AV305+AV323+AV314*AV$135+AV332*$D395)</f>
        <v/>
      </c>
      <c r="AW395" s="47">
        <f>AW359*Settings!$C$13*(AW305+AW323+AW314*AW$135+AW332*$D395)</f>
        <v/>
      </c>
      <c r="AX395" s="48">
        <f>REVENUE(AX359,Settings!$C$13,NEWREVRATE(AX305,AX323,AX314,AX$135,AX332,$D395))</f>
        <v/>
      </c>
    </row>
    <row r="396" hidden="1" outlineLevel="2">
      <c r="A396" s="5" t="inlineStr">
        <is>
          <t>rnew</t>
        </is>
      </c>
      <c r="B396" s="5" t="inlineStr">
        <is>
          <t>gso</t>
        </is>
      </c>
      <c r="C396" s="5" t="inlineStr">
        <is>
          <t>rod</t>
        </is>
      </c>
      <c r="D396" s="40">
        <f>INDEX(Inputs!$S$5:$S$132,MATCH($B396&amp;"|"&amp;$C396,Inputs!$A$5:$A$132,0))</f>
        <v/>
      </c>
      <c r="E396" s="39" t="n"/>
      <c r="F396" s="39" t="n"/>
      <c r="G396" s="39" t="n"/>
      <c r="H396" s="5">
        <f>INDEX(Variables!$B$5:$B$105,MATCH($A396,Variables!$A$5:$A$105,0))&amp;IF($C396="",""," | "&amp;INDEX(Mapping!$B$5:$B$26,MATCH($C396,Mapping!$A$5:$A$26,0))&amp;" | "&amp;INDEX(Mapping!$B$30:$B$41,MATCH($B396,Mapping!$A$30:$A$41,0)))</f>
        <v/>
      </c>
      <c r="I396" s="5">
        <f>INDEX(Variables!$C$5:$C$105,MATCH($A396,Variables!$A$5:$A$105,0))</f>
        <v/>
      </c>
      <c r="J396" s="5">
        <f>INDEX(Variables!$E$5:$E$105,MATCH($A396,Variables!$A$5:$A$105,0))</f>
        <v/>
      </c>
      <c r="K396" s="25">
        <f>LOWER(Settings!$C$4)&amp;".mit."&amp;$A396&amp;IF($C396="","","."&amp;$C396&amp;"."&amp;$B396)&amp;IF(INDEX(Variables!$D$5:$D$105,MATCH($A396,Variables!$A$5:$A$105,0))="","","."&amp;INDEX(Variables!$D$5:$D$105,MATCH($A396,Variables!$A$5:$A$105,0)))&amp;"."&amp;K$5</f>
        <v/>
      </c>
      <c r="L396" s="46">
        <f>L360*Settings!$C$13*(L306+L324+L315*L$135+L333*$D396)</f>
        <v/>
      </c>
      <c r="M396" s="47">
        <f>M360*Settings!$C$13*(M306+M324+M315*M$135+M333*$D396)</f>
        <v/>
      </c>
      <c r="N396" s="47">
        <f>N360*Settings!$C$13*(N306+N324+N315*N$135+N333*$D396)</f>
        <v/>
      </c>
      <c r="O396" s="47">
        <f>O360*Settings!$C$13*(O306+O324+O315*O$135+O333*$D396)</f>
        <v/>
      </c>
      <c r="P396" s="47">
        <f>P360*Settings!$C$13*(P306+P324+P315*P$135+P333*$D396)</f>
        <v/>
      </c>
      <c r="Q396" s="47">
        <f>Q360*Settings!$C$13*(Q306+Q324+Q315*Q$135+Q333*$D396)</f>
        <v/>
      </c>
      <c r="R396" s="47">
        <f>R360*Settings!$C$13*(R306+R324+R315*R$135+R333*$D396)</f>
        <v/>
      </c>
      <c r="S396" s="47">
        <f>S360*Settings!$C$13*(S306+S324+S315*S$135+S333*$D396)</f>
        <v/>
      </c>
      <c r="T396" s="47">
        <f>T360*Settings!$C$13*(T306+T324+T315*T$135+T333*$D396)</f>
        <v/>
      </c>
      <c r="U396" s="47">
        <f>U360*Settings!$C$13*(U306+U324+U315*U$135+U333*$D396)</f>
        <v/>
      </c>
      <c r="V396" s="47">
        <f>V360*Settings!$C$13*(V306+V324+V315*V$135+V333*$D396)</f>
        <v/>
      </c>
      <c r="W396" s="47">
        <f>W360*Settings!$C$13*(W306+W324+W315*W$135+W333*$D396)</f>
        <v/>
      </c>
      <c r="X396" s="47">
        <f>X360*Settings!$C$13*(X306+X324+X315*X$135+X333*$D396)</f>
        <v/>
      </c>
      <c r="Y396" s="47">
        <f>Y360*Settings!$C$13*(Y306+Y324+Y315*Y$135+Y333*$D396)</f>
        <v/>
      </c>
      <c r="Z396" s="47">
        <f>Z360*Settings!$C$13*(Z306+Z324+Z315*Z$135+Z333*$D396)</f>
        <v/>
      </c>
      <c r="AA396" s="47">
        <f>AA360*Settings!$C$13*(AA306+AA324+AA315*AA$135+AA333*$D396)</f>
        <v/>
      </c>
      <c r="AB396" s="47">
        <f>AB360*Settings!$C$13*(AB306+AB324+AB315*AB$135+AB333*$D396)</f>
        <v/>
      </c>
      <c r="AC396" s="47">
        <f>AC360*Settings!$C$13*(AC306+AC324+AC315*AC$135+AC333*$D396)</f>
        <v/>
      </c>
      <c r="AD396" s="48">
        <f>REVENUE(AD360,Settings!$C$13,NEWREVRATE(AD306,AD324,AD315,AD$135,AD333,$D396))</f>
        <v/>
      </c>
      <c r="AE396" s="25">
        <f>LOWER(Settings!$C$4)&amp;".mit."&amp;$A396&amp;IF($C396="","","."&amp;$C396&amp;"."&amp;$B396)&amp;IF(INDEX(Variables!$D$5:$D$105,MATCH($A396,Variables!$A$5:$A$105,0))="","","."&amp;INDEX(Variables!$D$5:$D$105,MATCH($A396,Variables!$A$5:$A$105,0)))&amp;"."&amp;AE$5</f>
        <v/>
      </c>
      <c r="AF396" s="46">
        <f>AF360*Settings!$C$13*(AF306+AF324+AF315*AF$135+AF333*$D396)</f>
        <v/>
      </c>
      <c r="AG396" s="47">
        <f>AG360*Settings!$C$13*(AG306+AG324+AG315*AG$135+AG333*$D396)</f>
        <v/>
      </c>
      <c r="AH396" s="47">
        <f>AH360*Settings!$C$13*(AH306+AH324+AH315*AH$135+AH333*$D396)</f>
        <v/>
      </c>
      <c r="AI396" s="47">
        <f>AI360*Settings!$C$13*(AI306+AI324+AI315*AI$135+AI333*$D396)</f>
        <v/>
      </c>
      <c r="AJ396" s="47">
        <f>AJ360*Settings!$C$13*(AJ306+AJ324+AJ315*AJ$135+AJ333*$D396)</f>
        <v/>
      </c>
      <c r="AK396" s="47">
        <f>AK360*Settings!$C$13*(AK306+AK324+AK315*AK$135+AK333*$D396)</f>
        <v/>
      </c>
      <c r="AL396" s="47">
        <f>AL360*Settings!$C$13*(AL306+AL324+AL315*AL$135+AL333*$D396)</f>
        <v/>
      </c>
      <c r="AM396" s="47">
        <f>AM360*Settings!$C$13*(AM306+AM324+AM315*AM$135+AM333*$D396)</f>
        <v/>
      </c>
      <c r="AN396" s="47">
        <f>AN360*Settings!$C$13*(AN306+AN324+AN315*AN$135+AN333*$D396)</f>
        <v/>
      </c>
      <c r="AO396" s="47">
        <f>AO360*Settings!$C$13*(AO306+AO324+AO315*AO$135+AO333*$D396)</f>
        <v/>
      </c>
      <c r="AP396" s="47">
        <f>AP360*Settings!$C$13*(AP306+AP324+AP315*AP$135+AP333*$D396)</f>
        <v/>
      </c>
      <c r="AQ396" s="47">
        <f>AQ360*Settings!$C$13*(AQ306+AQ324+AQ315*AQ$135+AQ333*$D396)</f>
        <v/>
      </c>
      <c r="AR396" s="47">
        <f>AR360*Settings!$C$13*(AR306+AR324+AR315*AR$135+AR333*$D396)</f>
        <v/>
      </c>
      <c r="AS396" s="47">
        <f>AS360*Settings!$C$13*(AS306+AS324+AS315*AS$135+AS333*$D396)</f>
        <v/>
      </c>
      <c r="AT396" s="47">
        <f>AT360*Settings!$C$13*(AT306+AT324+AT315*AT$135+AT333*$D396)</f>
        <v/>
      </c>
      <c r="AU396" s="47">
        <f>AU360*Settings!$C$13*(AU306+AU324+AU315*AU$135+AU333*$D396)</f>
        <v/>
      </c>
      <c r="AV396" s="47">
        <f>AV360*Settings!$C$13*(AV306+AV324+AV315*AV$135+AV333*$D396)</f>
        <v/>
      </c>
      <c r="AW396" s="47">
        <f>AW360*Settings!$C$13*(AW306+AW324+AW315*AW$135+AW333*$D396)</f>
        <v/>
      </c>
      <c r="AX396" s="48">
        <f>REVENUE(AX360,Settings!$C$13,NEWREVRATE(AX306,AX324,AX315,AX$135,AX333,$D396))</f>
        <v/>
      </c>
    </row>
    <row r="397" hidden="1" outlineLevel="2">
      <c r="A397" s="5" t="inlineStr">
        <is>
          <t>rnew</t>
        </is>
      </c>
      <c r="B397" s="5" t="inlineStr">
        <is>
          <t>die</t>
        </is>
      </c>
      <c r="C397" s="5" t="inlineStr">
        <is>
          <t>rod</t>
        </is>
      </c>
      <c r="D397" s="40">
        <f>INDEX(Inputs!$S$5:$S$132,MATCH($B397&amp;"|"&amp;$C397,Inputs!$A$5:$A$132,0))</f>
        <v/>
      </c>
      <c r="E397" s="39" t="n"/>
      <c r="F397" s="39" t="n"/>
      <c r="G397" s="39" t="n"/>
      <c r="H397" s="5">
        <f>INDEX(Variables!$B$5:$B$105,MATCH($A397,Variables!$A$5:$A$105,0))&amp;IF($C397="",""," | "&amp;INDEX(Mapping!$B$5:$B$26,MATCH($C397,Mapping!$A$5:$A$26,0))&amp;" | "&amp;INDEX(Mapping!$B$30:$B$41,MATCH($B397,Mapping!$A$30:$A$41,0)))</f>
        <v/>
      </c>
      <c r="I397" s="5">
        <f>INDEX(Variables!$C$5:$C$105,MATCH($A397,Variables!$A$5:$A$105,0))</f>
        <v/>
      </c>
      <c r="J397" s="5">
        <f>INDEX(Variables!$E$5:$E$105,MATCH($A397,Variables!$A$5:$A$105,0))</f>
        <v/>
      </c>
      <c r="K397" s="25">
        <f>LOWER(Settings!$C$4)&amp;".mit."&amp;$A397&amp;IF($C397="","","."&amp;$C397&amp;"."&amp;$B397)&amp;IF(INDEX(Variables!$D$5:$D$105,MATCH($A397,Variables!$A$5:$A$105,0))="","","."&amp;INDEX(Variables!$D$5:$D$105,MATCH($A397,Variables!$A$5:$A$105,0)))&amp;"."&amp;K$5</f>
        <v/>
      </c>
      <c r="L397" s="46">
        <f>L361*Settings!$C$13*(L307+L325+L316*L$135+L334*$D397)</f>
        <v/>
      </c>
      <c r="M397" s="47">
        <f>M361*Settings!$C$13*(M307+M325+M316*M$135+M334*$D397)</f>
        <v/>
      </c>
      <c r="N397" s="47">
        <f>N361*Settings!$C$13*(N307+N325+N316*N$135+N334*$D397)</f>
        <v/>
      </c>
      <c r="O397" s="47">
        <f>O361*Settings!$C$13*(O307+O325+O316*O$135+O334*$D397)</f>
        <v/>
      </c>
      <c r="P397" s="47">
        <f>P361*Settings!$C$13*(P307+P325+P316*P$135+P334*$D397)</f>
        <v/>
      </c>
      <c r="Q397" s="47">
        <f>Q361*Settings!$C$13*(Q307+Q325+Q316*Q$135+Q334*$D397)</f>
        <v/>
      </c>
      <c r="R397" s="47">
        <f>R361*Settings!$C$13*(R307+R325+R316*R$135+R334*$D397)</f>
        <v/>
      </c>
      <c r="S397" s="47">
        <f>S361*Settings!$C$13*(S307+S325+S316*S$135+S334*$D397)</f>
        <v/>
      </c>
      <c r="T397" s="47">
        <f>T361*Settings!$C$13*(T307+T325+T316*T$135+T334*$D397)</f>
        <v/>
      </c>
      <c r="U397" s="47">
        <f>U361*Settings!$C$13*(U307+U325+U316*U$135+U334*$D397)</f>
        <v/>
      </c>
      <c r="V397" s="47">
        <f>V361*Settings!$C$13*(V307+V325+V316*V$135+V334*$D397)</f>
        <v/>
      </c>
      <c r="W397" s="47">
        <f>W361*Settings!$C$13*(W307+W325+W316*W$135+W334*$D397)</f>
        <v/>
      </c>
      <c r="X397" s="47">
        <f>X361*Settings!$C$13*(X307+X325+X316*X$135+X334*$D397)</f>
        <v/>
      </c>
      <c r="Y397" s="47">
        <f>Y361*Settings!$C$13*(Y307+Y325+Y316*Y$135+Y334*$D397)</f>
        <v/>
      </c>
      <c r="Z397" s="47">
        <f>Z361*Settings!$C$13*(Z307+Z325+Z316*Z$135+Z334*$D397)</f>
        <v/>
      </c>
      <c r="AA397" s="47">
        <f>AA361*Settings!$C$13*(AA307+AA325+AA316*AA$135+AA334*$D397)</f>
        <v/>
      </c>
      <c r="AB397" s="47">
        <f>AB361*Settings!$C$13*(AB307+AB325+AB316*AB$135+AB334*$D397)</f>
        <v/>
      </c>
      <c r="AC397" s="47">
        <f>AC361*Settings!$C$13*(AC307+AC325+AC316*AC$135+AC334*$D397)</f>
        <v/>
      </c>
      <c r="AD397" s="48">
        <f>REVENUE(AD361,Settings!$C$13,NEWREVRATE(AD307,AD325,AD316,AD$135,AD334,$D397))</f>
        <v/>
      </c>
      <c r="AE397" s="25">
        <f>LOWER(Settings!$C$4)&amp;".mit."&amp;$A397&amp;IF($C397="","","."&amp;$C397&amp;"."&amp;$B397)&amp;IF(INDEX(Variables!$D$5:$D$105,MATCH($A397,Variables!$A$5:$A$105,0))="","","."&amp;INDEX(Variables!$D$5:$D$105,MATCH($A397,Variables!$A$5:$A$105,0)))&amp;"."&amp;AE$5</f>
        <v/>
      </c>
      <c r="AF397" s="46">
        <f>AF361*Settings!$C$13*(AF307+AF325+AF316*AF$135+AF334*$D397)</f>
        <v/>
      </c>
      <c r="AG397" s="47">
        <f>AG361*Settings!$C$13*(AG307+AG325+AG316*AG$135+AG334*$D397)</f>
        <v/>
      </c>
      <c r="AH397" s="47">
        <f>AH361*Settings!$C$13*(AH307+AH325+AH316*AH$135+AH334*$D397)</f>
        <v/>
      </c>
      <c r="AI397" s="47">
        <f>AI361*Settings!$C$13*(AI307+AI325+AI316*AI$135+AI334*$D397)</f>
        <v/>
      </c>
      <c r="AJ397" s="47">
        <f>AJ361*Settings!$C$13*(AJ307+AJ325+AJ316*AJ$135+AJ334*$D397)</f>
        <v/>
      </c>
      <c r="AK397" s="47">
        <f>AK361*Settings!$C$13*(AK307+AK325+AK316*AK$135+AK334*$D397)</f>
        <v/>
      </c>
      <c r="AL397" s="47">
        <f>AL361*Settings!$C$13*(AL307+AL325+AL316*AL$135+AL334*$D397)</f>
        <v/>
      </c>
      <c r="AM397" s="47">
        <f>AM361*Settings!$C$13*(AM307+AM325+AM316*AM$135+AM334*$D397)</f>
        <v/>
      </c>
      <c r="AN397" s="47">
        <f>AN361*Settings!$C$13*(AN307+AN325+AN316*AN$135+AN334*$D397)</f>
        <v/>
      </c>
      <c r="AO397" s="47">
        <f>AO361*Settings!$C$13*(AO307+AO325+AO316*AO$135+AO334*$D397)</f>
        <v/>
      </c>
      <c r="AP397" s="47">
        <f>AP361*Settings!$C$13*(AP307+AP325+AP316*AP$135+AP334*$D397)</f>
        <v/>
      </c>
      <c r="AQ397" s="47">
        <f>AQ361*Settings!$C$13*(AQ307+AQ325+AQ316*AQ$135+AQ334*$D397)</f>
        <v/>
      </c>
      <c r="AR397" s="47">
        <f>AR361*Settings!$C$13*(AR307+AR325+AR316*AR$135+AR334*$D397)</f>
        <v/>
      </c>
      <c r="AS397" s="47">
        <f>AS361*Settings!$C$13*(AS307+AS325+AS316*AS$135+AS334*$D397)</f>
        <v/>
      </c>
      <c r="AT397" s="47">
        <f>AT361*Settings!$C$13*(AT307+AT325+AT316*AT$135+AT334*$D397)</f>
        <v/>
      </c>
      <c r="AU397" s="47">
        <f>AU361*Settings!$C$13*(AU307+AU325+AU316*AU$135+AU334*$D397)</f>
        <v/>
      </c>
      <c r="AV397" s="47">
        <f>AV361*Settings!$C$13*(AV307+AV325+AV316*AV$135+AV334*$D397)</f>
        <v/>
      </c>
      <c r="AW397" s="47">
        <f>AW361*Settings!$C$13*(AW307+AW325+AW316*AW$135+AW334*$D397)</f>
        <v/>
      </c>
      <c r="AX397" s="48">
        <f>REVENUE(AX361,Settings!$C$13,NEWREVRATE(AX307,AX325,AX316,AX$135,AX334,$D397))</f>
        <v/>
      </c>
    </row>
    <row r="398" hidden="1" outlineLevel="2">
      <c r="A398" s="5" t="inlineStr">
        <is>
          <t>rnew</t>
        </is>
      </c>
      <c r="B398" s="5" t="inlineStr">
        <is>
          <t>lpg</t>
        </is>
      </c>
      <c r="C398" s="5" t="inlineStr">
        <is>
          <t>rod</t>
        </is>
      </c>
      <c r="D398" s="40">
        <f>INDEX(Inputs!$S$5:$S$132,MATCH($B398&amp;"|"&amp;$C398,Inputs!$A$5:$A$132,0))</f>
        <v/>
      </c>
      <c r="E398" s="39" t="n"/>
      <c r="F398" s="39" t="n"/>
      <c r="G398" s="39" t="n"/>
      <c r="H398" s="5">
        <f>INDEX(Variables!$B$5:$B$105,MATCH($A398,Variables!$A$5:$A$105,0))&amp;IF($C398="",""," | "&amp;INDEX(Mapping!$B$5:$B$26,MATCH($C398,Mapping!$A$5:$A$26,0))&amp;" | "&amp;INDEX(Mapping!$B$30:$B$41,MATCH($B398,Mapping!$A$30:$A$41,0)))</f>
        <v/>
      </c>
      <c r="I398" s="5">
        <f>INDEX(Variables!$C$5:$C$105,MATCH($A398,Variables!$A$5:$A$105,0))</f>
        <v/>
      </c>
      <c r="J398" s="5">
        <f>INDEX(Variables!$E$5:$E$105,MATCH($A398,Variables!$A$5:$A$105,0))</f>
        <v/>
      </c>
      <c r="K398" s="25">
        <f>LOWER(Settings!$C$4)&amp;".mit."&amp;$A398&amp;IF($C398="","","."&amp;$C398&amp;"."&amp;$B398)&amp;IF(INDEX(Variables!$D$5:$D$105,MATCH($A398,Variables!$A$5:$A$105,0))="","","."&amp;INDEX(Variables!$D$5:$D$105,MATCH($A398,Variables!$A$5:$A$105,0)))&amp;"."&amp;K$5</f>
        <v/>
      </c>
      <c r="L398" s="46">
        <f>L362*Settings!$C$13*(L308+L326+L317*L$135+L335*$D398)</f>
        <v/>
      </c>
      <c r="M398" s="47">
        <f>M362*Settings!$C$13*(M308+M326+M317*M$135+M335*$D398)</f>
        <v/>
      </c>
      <c r="N398" s="47">
        <f>N362*Settings!$C$13*(N308+N326+N317*N$135+N335*$D398)</f>
        <v/>
      </c>
      <c r="O398" s="47">
        <f>O362*Settings!$C$13*(O308+O326+O317*O$135+O335*$D398)</f>
        <v/>
      </c>
      <c r="P398" s="47">
        <f>P362*Settings!$C$13*(P308+P326+P317*P$135+P335*$D398)</f>
        <v/>
      </c>
      <c r="Q398" s="47">
        <f>Q362*Settings!$C$13*(Q308+Q326+Q317*Q$135+Q335*$D398)</f>
        <v/>
      </c>
      <c r="R398" s="47">
        <f>R362*Settings!$C$13*(R308+R326+R317*R$135+R335*$D398)</f>
        <v/>
      </c>
      <c r="S398" s="47">
        <f>S362*Settings!$C$13*(S308+S326+S317*S$135+S335*$D398)</f>
        <v/>
      </c>
      <c r="T398" s="47">
        <f>T362*Settings!$C$13*(T308+T326+T317*T$135+T335*$D398)</f>
        <v/>
      </c>
      <c r="U398" s="47">
        <f>U362*Settings!$C$13*(U308+U326+U317*U$135+U335*$D398)</f>
        <v/>
      </c>
      <c r="V398" s="47">
        <f>V362*Settings!$C$13*(V308+V326+V317*V$135+V335*$D398)</f>
        <v/>
      </c>
      <c r="W398" s="47">
        <f>W362*Settings!$C$13*(W308+W326+W317*W$135+W335*$D398)</f>
        <v/>
      </c>
      <c r="X398" s="47">
        <f>X362*Settings!$C$13*(X308+X326+X317*X$135+X335*$D398)</f>
        <v/>
      </c>
      <c r="Y398" s="47">
        <f>Y362*Settings!$C$13*(Y308+Y326+Y317*Y$135+Y335*$D398)</f>
        <v/>
      </c>
      <c r="Z398" s="47">
        <f>Z362*Settings!$C$13*(Z308+Z326+Z317*Z$135+Z335*$D398)</f>
        <v/>
      </c>
      <c r="AA398" s="47">
        <f>AA362*Settings!$C$13*(AA308+AA326+AA317*AA$135+AA335*$D398)</f>
        <v/>
      </c>
      <c r="AB398" s="47">
        <f>AB362*Settings!$C$13*(AB308+AB326+AB317*AB$135+AB335*$D398)</f>
        <v/>
      </c>
      <c r="AC398" s="47">
        <f>AC362*Settings!$C$13*(AC308+AC326+AC317*AC$135+AC335*$D398)</f>
        <v/>
      </c>
      <c r="AD398" s="48">
        <f>REVENUE(AD362,Settings!$C$13,NEWREVRATE(AD308,AD326,AD317,AD$135,AD335,$D398))</f>
        <v/>
      </c>
      <c r="AE398" s="25">
        <f>LOWER(Settings!$C$4)&amp;".mit."&amp;$A398&amp;IF($C398="","","."&amp;$C398&amp;"."&amp;$B398)&amp;IF(INDEX(Variables!$D$5:$D$105,MATCH($A398,Variables!$A$5:$A$105,0))="","","."&amp;INDEX(Variables!$D$5:$D$105,MATCH($A398,Variables!$A$5:$A$105,0)))&amp;"."&amp;AE$5</f>
        <v/>
      </c>
      <c r="AF398" s="46">
        <f>AF362*Settings!$C$13*(AF308+AF326+AF317*AF$135+AF335*$D398)</f>
        <v/>
      </c>
      <c r="AG398" s="47">
        <f>AG362*Settings!$C$13*(AG308+AG326+AG317*AG$135+AG335*$D398)</f>
        <v/>
      </c>
      <c r="AH398" s="47">
        <f>AH362*Settings!$C$13*(AH308+AH326+AH317*AH$135+AH335*$D398)</f>
        <v/>
      </c>
      <c r="AI398" s="47">
        <f>AI362*Settings!$C$13*(AI308+AI326+AI317*AI$135+AI335*$D398)</f>
        <v/>
      </c>
      <c r="AJ398" s="47">
        <f>AJ362*Settings!$C$13*(AJ308+AJ326+AJ317*AJ$135+AJ335*$D398)</f>
        <v/>
      </c>
      <c r="AK398" s="47">
        <f>AK362*Settings!$C$13*(AK308+AK326+AK317*AK$135+AK335*$D398)</f>
        <v/>
      </c>
      <c r="AL398" s="47">
        <f>AL362*Settings!$C$13*(AL308+AL326+AL317*AL$135+AL335*$D398)</f>
        <v/>
      </c>
      <c r="AM398" s="47">
        <f>AM362*Settings!$C$13*(AM308+AM326+AM317*AM$135+AM335*$D398)</f>
        <v/>
      </c>
      <c r="AN398" s="47">
        <f>AN362*Settings!$C$13*(AN308+AN326+AN317*AN$135+AN335*$D398)</f>
        <v/>
      </c>
      <c r="AO398" s="47">
        <f>AO362*Settings!$C$13*(AO308+AO326+AO317*AO$135+AO335*$D398)</f>
        <v/>
      </c>
      <c r="AP398" s="47">
        <f>AP362*Settings!$C$13*(AP308+AP326+AP317*AP$135+AP335*$D398)</f>
        <v/>
      </c>
      <c r="AQ398" s="47">
        <f>AQ362*Settings!$C$13*(AQ308+AQ326+AQ317*AQ$135+AQ335*$D398)</f>
        <v/>
      </c>
      <c r="AR398" s="47">
        <f>AR362*Settings!$C$13*(AR308+AR326+AR317*AR$135+AR335*$D398)</f>
        <v/>
      </c>
      <c r="AS398" s="47">
        <f>AS362*Settings!$C$13*(AS308+AS326+AS317*AS$135+AS335*$D398)</f>
        <v/>
      </c>
      <c r="AT398" s="47">
        <f>AT362*Settings!$C$13*(AT308+AT326+AT317*AT$135+AT335*$D398)</f>
        <v/>
      </c>
      <c r="AU398" s="47">
        <f>AU362*Settings!$C$13*(AU308+AU326+AU317*AU$135+AU335*$D398)</f>
        <v/>
      </c>
      <c r="AV398" s="47">
        <f>AV362*Settings!$C$13*(AV308+AV326+AV317*AV$135+AV335*$D398)</f>
        <v/>
      </c>
      <c r="AW398" s="47">
        <f>AW362*Settings!$C$13*(AW308+AW326+AW317*AW$135+AW335*$D398)</f>
        <v/>
      </c>
      <c r="AX398" s="48">
        <f>REVENUE(AX362,Settings!$C$13,NEWREVRATE(AX308,AX326,AX317,AX$135,AX335,$D398))</f>
        <v/>
      </c>
    </row>
    <row r="399" hidden="1" outlineLevel="2">
      <c r="A399" s="5" t="inlineStr">
        <is>
          <t>rnew</t>
        </is>
      </c>
      <c r="B399" s="5" t="inlineStr">
        <is>
          <t>ker</t>
        </is>
      </c>
      <c r="C399" s="5" t="inlineStr">
        <is>
          <t>rod</t>
        </is>
      </c>
      <c r="D399" s="40">
        <f>INDEX(Inputs!$S$5:$S$132,MATCH($B399&amp;"|"&amp;$C399,Inputs!$A$5:$A$132,0))</f>
        <v/>
      </c>
      <c r="E399" s="39" t="n"/>
      <c r="F399" s="39" t="n"/>
      <c r="G399" s="39" t="n"/>
      <c r="H399" s="5">
        <f>INDEX(Variables!$B$5:$B$105,MATCH($A399,Variables!$A$5:$A$105,0))&amp;IF($C399="",""," | "&amp;INDEX(Mapping!$B$5:$B$26,MATCH($C399,Mapping!$A$5:$A$26,0))&amp;" | "&amp;INDEX(Mapping!$B$30:$B$41,MATCH($B399,Mapping!$A$30:$A$41,0)))</f>
        <v/>
      </c>
      <c r="I399" s="5">
        <f>INDEX(Variables!$C$5:$C$105,MATCH($A399,Variables!$A$5:$A$105,0))</f>
        <v/>
      </c>
      <c r="J399" s="5">
        <f>INDEX(Variables!$E$5:$E$105,MATCH($A399,Variables!$A$5:$A$105,0))</f>
        <v/>
      </c>
      <c r="K399" s="25">
        <f>LOWER(Settings!$C$4)&amp;".mit."&amp;$A399&amp;IF($C399="","","."&amp;$C399&amp;"."&amp;$B399)&amp;IF(INDEX(Variables!$D$5:$D$105,MATCH($A399,Variables!$A$5:$A$105,0))="","","."&amp;INDEX(Variables!$D$5:$D$105,MATCH($A399,Variables!$A$5:$A$105,0)))&amp;"."&amp;K$5</f>
        <v/>
      </c>
      <c r="L399" s="46">
        <f>L363*Settings!$C$13*(L309+L327+L318*L$135+L336*$D399)</f>
        <v/>
      </c>
      <c r="M399" s="47">
        <f>M363*Settings!$C$13*(M309+M327+M318*M$135+M336*$D399)</f>
        <v/>
      </c>
      <c r="N399" s="47">
        <f>N363*Settings!$C$13*(N309+N327+N318*N$135+N336*$D399)</f>
        <v/>
      </c>
      <c r="O399" s="47">
        <f>O363*Settings!$C$13*(O309+O327+O318*O$135+O336*$D399)</f>
        <v/>
      </c>
      <c r="P399" s="47">
        <f>P363*Settings!$C$13*(P309+P327+P318*P$135+P336*$D399)</f>
        <v/>
      </c>
      <c r="Q399" s="47">
        <f>Q363*Settings!$C$13*(Q309+Q327+Q318*Q$135+Q336*$D399)</f>
        <v/>
      </c>
      <c r="R399" s="47">
        <f>R363*Settings!$C$13*(R309+R327+R318*R$135+R336*$D399)</f>
        <v/>
      </c>
      <c r="S399" s="47">
        <f>S363*Settings!$C$13*(S309+S327+S318*S$135+S336*$D399)</f>
        <v/>
      </c>
      <c r="T399" s="47">
        <f>T363*Settings!$C$13*(T309+T327+T318*T$135+T336*$D399)</f>
        <v/>
      </c>
      <c r="U399" s="47">
        <f>U363*Settings!$C$13*(U309+U327+U318*U$135+U336*$D399)</f>
        <v/>
      </c>
      <c r="V399" s="47">
        <f>V363*Settings!$C$13*(V309+V327+V318*V$135+V336*$D399)</f>
        <v/>
      </c>
      <c r="W399" s="47">
        <f>W363*Settings!$C$13*(W309+W327+W318*W$135+W336*$D399)</f>
        <v/>
      </c>
      <c r="X399" s="47">
        <f>X363*Settings!$C$13*(X309+X327+X318*X$135+X336*$D399)</f>
        <v/>
      </c>
      <c r="Y399" s="47">
        <f>Y363*Settings!$C$13*(Y309+Y327+Y318*Y$135+Y336*$D399)</f>
        <v/>
      </c>
      <c r="Z399" s="47">
        <f>Z363*Settings!$C$13*(Z309+Z327+Z318*Z$135+Z336*$D399)</f>
        <v/>
      </c>
      <c r="AA399" s="47">
        <f>AA363*Settings!$C$13*(AA309+AA327+AA318*AA$135+AA336*$D399)</f>
        <v/>
      </c>
      <c r="AB399" s="47">
        <f>AB363*Settings!$C$13*(AB309+AB327+AB318*AB$135+AB336*$D399)</f>
        <v/>
      </c>
      <c r="AC399" s="47">
        <f>AC363*Settings!$C$13*(AC309+AC327+AC318*AC$135+AC336*$D399)</f>
        <v/>
      </c>
      <c r="AD399" s="48">
        <f>REVENUE(AD363,Settings!$C$13,NEWREVRATE(AD309,AD327,AD318,AD$135,AD336,$D399))</f>
        <v/>
      </c>
      <c r="AE399" s="25">
        <f>LOWER(Settings!$C$4)&amp;".mit."&amp;$A399&amp;IF($C399="","","."&amp;$C399&amp;"."&amp;$B399)&amp;IF(INDEX(Variables!$D$5:$D$105,MATCH($A399,Variables!$A$5:$A$105,0))="","","."&amp;INDEX(Variables!$D$5:$D$105,MATCH($A399,Variables!$A$5:$A$105,0)))&amp;"."&amp;AE$5</f>
        <v/>
      </c>
      <c r="AF399" s="46">
        <f>AF363*Settings!$C$13*(AF309+AF327+AF318*AF$135+AF336*$D399)</f>
        <v/>
      </c>
      <c r="AG399" s="47">
        <f>AG363*Settings!$C$13*(AG309+AG327+AG318*AG$135+AG336*$D399)</f>
        <v/>
      </c>
      <c r="AH399" s="47">
        <f>AH363*Settings!$C$13*(AH309+AH327+AH318*AH$135+AH336*$D399)</f>
        <v/>
      </c>
      <c r="AI399" s="47">
        <f>AI363*Settings!$C$13*(AI309+AI327+AI318*AI$135+AI336*$D399)</f>
        <v/>
      </c>
      <c r="AJ399" s="47">
        <f>AJ363*Settings!$C$13*(AJ309+AJ327+AJ318*AJ$135+AJ336*$D399)</f>
        <v/>
      </c>
      <c r="AK399" s="47">
        <f>AK363*Settings!$C$13*(AK309+AK327+AK318*AK$135+AK336*$D399)</f>
        <v/>
      </c>
      <c r="AL399" s="47">
        <f>AL363*Settings!$C$13*(AL309+AL327+AL318*AL$135+AL336*$D399)</f>
        <v/>
      </c>
      <c r="AM399" s="47">
        <f>AM363*Settings!$C$13*(AM309+AM327+AM318*AM$135+AM336*$D399)</f>
        <v/>
      </c>
      <c r="AN399" s="47">
        <f>AN363*Settings!$C$13*(AN309+AN327+AN318*AN$135+AN336*$D399)</f>
        <v/>
      </c>
      <c r="AO399" s="47">
        <f>AO363*Settings!$C$13*(AO309+AO327+AO318*AO$135+AO336*$D399)</f>
        <v/>
      </c>
      <c r="AP399" s="47">
        <f>AP363*Settings!$C$13*(AP309+AP327+AP318*AP$135+AP336*$D399)</f>
        <v/>
      </c>
      <c r="AQ399" s="47">
        <f>AQ363*Settings!$C$13*(AQ309+AQ327+AQ318*AQ$135+AQ336*$D399)</f>
        <v/>
      </c>
      <c r="AR399" s="47">
        <f>AR363*Settings!$C$13*(AR309+AR327+AR318*AR$135+AR336*$D399)</f>
        <v/>
      </c>
      <c r="AS399" s="47">
        <f>AS363*Settings!$C$13*(AS309+AS327+AS318*AS$135+AS336*$D399)</f>
        <v/>
      </c>
      <c r="AT399" s="47">
        <f>AT363*Settings!$C$13*(AT309+AT327+AT318*AT$135+AT336*$D399)</f>
        <v/>
      </c>
      <c r="AU399" s="47">
        <f>AU363*Settings!$C$13*(AU309+AU327+AU318*AU$135+AU336*$D399)</f>
        <v/>
      </c>
      <c r="AV399" s="47">
        <f>AV363*Settings!$C$13*(AV309+AV327+AV318*AV$135+AV336*$D399)</f>
        <v/>
      </c>
      <c r="AW399" s="47">
        <f>AW363*Settings!$C$13*(AW309+AW327+AW318*AW$135+AW336*$D399)</f>
        <v/>
      </c>
      <c r="AX399" s="48">
        <f>REVENUE(AX363,Settings!$C$13,NEWREVRATE(AX309,AX327,AX318,AX$135,AX336,$D399))</f>
        <v/>
      </c>
    </row>
    <row r="400" hidden="1" outlineLevel="2">
      <c r="A400" s="5" t="inlineStr">
        <is>
          <t>rnew</t>
        </is>
      </c>
      <c r="B400" s="5" t="inlineStr">
        <is>
          <t>oop</t>
        </is>
      </c>
      <c r="C400" s="5" t="inlineStr">
        <is>
          <t>rod</t>
        </is>
      </c>
      <c r="D400" s="40">
        <f>INDEX(Inputs!$S$5:$S$132,MATCH($B400&amp;"|"&amp;$C400,Inputs!$A$5:$A$132,0))</f>
        <v/>
      </c>
      <c r="E400" s="39" t="n"/>
      <c r="F400" s="39" t="n"/>
      <c r="G400" s="39" t="n"/>
      <c r="H400" s="5">
        <f>INDEX(Variables!$B$5:$B$105,MATCH($A400,Variables!$A$5:$A$105,0))&amp;IF($C400="",""," | "&amp;INDEX(Mapping!$B$5:$B$26,MATCH($C400,Mapping!$A$5:$A$26,0))&amp;" | "&amp;INDEX(Mapping!$B$30:$B$41,MATCH($B400,Mapping!$A$30:$A$41,0)))</f>
        <v/>
      </c>
      <c r="I400" s="5">
        <f>INDEX(Variables!$C$5:$C$105,MATCH($A400,Variables!$A$5:$A$105,0))</f>
        <v/>
      </c>
      <c r="J400" s="5">
        <f>INDEX(Variables!$E$5:$E$105,MATCH($A400,Variables!$A$5:$A$105,0))</f>
        <v/>
      </c>
      <c r="K400" s="25">
        <f>LOWER(Settings!$C$4)&amp;".mit."&amp;$A400&amp;IF($C400="","","."&amp;$C400&amp;"."&amp;$B400)&amp;IF(INDEX(Variables!$D$5:$D$105,MATCH($A400,Variables!$A$5:$A$105,0))="","","."&amp;INDEX(Variables!$D$5:$D$105,MATCH($A400,Variables!$A$5:$A$105,0)))&amp;"."&amp;K$5</f>
        <v/>
      </c>
      <c r="L400" s="46">
        <f>L364*Settings!$C$13*(L310+L328+L319*L$135+L337*$D400)</f>
        <v/>
      </c>
      <c r="M400" s="47">
        <f>M364*Settings!$C$13*(M310+M328+M319*M$135+M337*$D400)</f>
        <v/>
      </c>
      <c r="N400" s="47">
        <f>N364*Settings!$C$13*(N310+N328+N319*N$135+N337*$D400)</f>
        <v/>
      </c>
      <c r="O400" s="47">
        <f>O364*Settings!$C$13*(O310+O328+O319*O$135+O337*$D400)</f>
        <v/>
      </c>
      <c r="P400" s="47">
        <f>P364*Settings!$C$13*(P310+P328+P319*P$135+P337*$D400)</f>
        <v/>
      </c>
      <c r="Q400" s="47">
        <f>Q364*Settings!$C$13*(Q310+Q328+Q319*Q$135+Q337*$D400)</f>
        <v/>
      </c>
      <c r="R400" s="47">
        <f>R364*Settings!$C$13*(R310+R328+R319*R$135+R337*$D400)</f>
        <v/>
      </c>
      <c r="S400" s="47">
        <f>S364*Settings!$C$13*(S310+S328+S319*S$135+S337*$D400)</f>
        <v/>
      </c>
      <c r="T400" s="47">
        <f>T364*Settings!$C$13*(T310+T328+T319*T$135+T337*$D400)</f>
        <v/>
      </c>
      <c r="U400" s="47">
        <f>U364*Settings!$C$13*(U310+U328+U319*U$135+U337*$D400)</f>
        <v/>
      </c>
      <c r="V400" s="47">
        <f>V364*Settings!$C$13*(V310+V328+V319*V$135+V337*$D400)</f>
        <v/>
      </c>
      <c r="W400" s="47">
        <f>W364*Settings!$C$13*(W310+W328+W319*W$135+W337*$D400)</f>
        <v/>
      </c>
      <c r="X400" s="47">
        <f>X364*Settings!$C$13*(X310+X328+X319*X$135+X337*$D400)</f>
        <v/>
      </c>
      <c r="Y400" s="47">
        <f>Y364*Settings!$C$13*(Y310+Y328+Y319*Y$135+Y337*$D400)</f>
        <v/>
      </c>
      <c r="Z400" s="47">
        <f>Z364*Settings!$C$13*(Z310+Z328+Z319*Z$135+Z337*$D400)</f>
        <v/>
      </c>
      <c r="AA400" s="47">
        <f>AA364*Settings!$C$13*(AA310+AA328+AA319*AA$135+AA337*$D400)</f>
        <v/>
      </c>
      <c r="AB400" s="47">
        <f>AB364*Settings!$C$13*(AB310+AB328+AB319*AB$135+AB337*$D400)</f>
        <v/>
      </c>
      <c r="AC400" s="47">
        <f>AC364*Settings!$C$13*(AC310+AC328+AC319*AC$135+AC337*$D400)</f>
        <v/>
      </c>
      <c r="AD400" s="48">
        <f>REVENUE(AD364,Settings!$C$13,NEWREVRATE(AD310,AD328,AD319,AD$135,AD337,$D400))</f>
        <v/>
      </c>
      <c r="AE400" s="25">
        <f>LOWER(Settings!$C$4)&amp;".mit."&amp;$A400&amp;IF($C400="","","."&amp;$C400&amp;"."&amp;$B400)&amp;IF(INDEX(Variables!$D$5:$D$105,MATCH($A400,Variables!$A$5:$A$105,0))="","","."&amp;INDEX(Variables!$D$5:$D$105,MATCH($A400,Variables!$A$5:$A$105,0)))&amp;"."&amp;AE$5</f>
        <v/>
      </c>
      <c r="AF400" s="46">
        <f>AF364*Settings!$C$13*(AF310+AF328+AF319*AF$135+AF337*$D400)</f>
        <v/>
      </c>
      <c r="AG400" s="47">
        <f>AG364*Settings!$C$13*(AG310+AG328+AG319*AG$135+AG337*$D400)</f>
        <v/>
      </c>
      <c r="AH400" s="47">
        <f>AH364*Settings!$C$13*(AH310+AH328+AH319*AH$135+AH337*$D400)</f>
        <v/>
      </c>
      <c r="AI400" s="47">
        <f>AI364*Settings!$C$13*(AI310+AI328+AI319*AI$135+AI337*$D400)</f>
        <v/>
      </c>
      <c r="AJ400" s="47">
        <f>AJ364*Settings!$C$13*(AJ310+AJ328+AJ319*AJ$135+AJ337*$D400)</f>
        <v/>
      </c>
      <c r="AK400" s="47">
        <f>AK364*Settings!$C$13*(AK310+AK328+AK319*AK$135+AK337*$D400)</f>
        <v/>
      </c>
      <c r="AL400" s="47">
        <f>AL364*Settings!$C$13*(AL310+AL328+AL319*AL$135+AL337*$D400)</f>
        <v/>
      </c>
      <c r="AM400" s="47">
        <f>AM364*Settings!$C$13*(AM310+AM328+AM319*AM$135+AM337*$D400)</f>
        <v/>
      </c>
      <c r="AN400" s="47">
        <f>AN364*Settings!$C$13*(AN310+AN328+AN319*AN$135+AN337*$D400)</f>
        <v/>
      </c>
      <c r="AO400" s="47">
        <f>AO364*Settings!$C$13*(AO310+AO328+AO319*AO$135+AO337*$D400)</f>
        <v/>
      </c>
      <c r="AP400" s="47">
        <f>AP364*Settings!$C$13*(AP310+AP328+AP319*AP$135+AP337*$D400)</f>
        <v/>
      </c>
      <c r="AQ400" s="47">
        <f>AQ364*Settings!$C$13*(AQ310+AQ328+AQ319*AQ$135+AQ337*$D400)</f>
        <v/>
      </c>
      <c r="AR400" s="47">
        <f>AR364*Settings!$C$13*(AR310+AR328+AR319*AR$135+AR337*$D400)</f>
        <v/>
      </c>
      <c r="AS400" s="47">
        <f>AS364*Settings!$C$13*(AS310+AS328+AS319*AS$135+AS337*$D400)</f>
        <v/>
      </c>
      <c r="AT400" s="47">
        <f>AT364*Settings!$C$13*(AT310+AT328+AT319*AT$135+AT337*$D400)</f>
        <v/>
      </c>
      <c r="AU400" s="47">
        <f>AU364*Settings!$C$13*(AU310+AU328+AU319*AU$135+AU337*$D400)</f>
        <v/>
      </c>
      <c r="AV400" s="47">
        <f>AV364*Settings!$C$13*(AV310+AV328+AV319*AV$135+AV337*$D400)</f>
        <v/>
      </c>
      <c r="AW400" s="47">
        <f>AW364*Settings!$C$13*(AW310+AW328+AW319*AW$135+AW337*$D400)</f>
        <v/>
      </c>
      <c r="AX400" s="48">
        <f>REVENUE(AX364,Settings!$C$13,NEWREVRATE(AX310,AX328,AX319,AX$135,AX337,$D400))</f>
        <v/>
      </c>
    </row>
    <row r="401" hidden="1" outlineLevel="2">
      <c r="A401" s="5" t="inlineStr">
        <is>
          <t>rnew</t>
        </is>
      </c>
      <c r="B401" s="5" t="inlineStr">
        <is>
          <t>bio</t>
        </is>
      </c>
      <c r="C401" s="5" t="inlineStr">
        <is>
          <t>rod</t>
        </is>
      </c>
      <c r="D401" s="40">
        <f>INDEX(Inputs!$S$5:$S$132,MATCH($B401&amp;"|"&amp;$C401,Inputs!$A$5:$A$132,0))</f>
        <v/>
      </c>
      <c r="E401" s="39" t="n"/>
      <c r="F401" s="39" t="n"/>
      <c r="G401" s="39" t="n"/>
      <c r="H401" s="5">
        <f>INDEX(Variables!$B$5:$B$105,MATCH($A401,Variables!$A$5:$A$105,0))&amp;IF($C401="",""," | "&amp;INDEX(Mapping!$B$5:$B$26,MATCH($C401,Mapping!$A$5:$A$26,0))&amp;" | "&amp;INDEX(Mapping!$B$30:$B$41,MATCH($B401,Mapping!$A$30:$A$41,0)))</f>
        <v/>
      </c>
      <c r="I401" s="5">
        <f>INDEX(Variables!$C$5:$C$105,MATCH($A401,Variables!$A$5:$A$105,0))</f>
        <v/>
      </c>
      <c r="J401" s="5">
        <f>INDEX(Variables!$E$5:$E$105,MATCH($A401,Variables!$A$5:$A$105,0))</f>
        <v/>
      </c>
      <c r="K401" s="25">
        <f>LOWER(Settings!$C$4)&amp;".mit."&amp;$A401&amp;IF($C401="","","."&amp;$C401&amp;"."&amp;$B401)&amp;IF(INDEX(Variables!$D$5:$D$105,MATCH($A401,Variables!$A$5:$A$105,0))="","","."&amp;INDEX(Variables!$D$5:$D$105,MATCH($A401,Variables!$A$5:$A$105,0)))&amp;"."&amp;K$5</f>
        <v/>
      </c>
      <c r="L401" s="46">
        <f>L365*Settings!$C$13*(L311+L329+L320*L$135+L338*$D401)</f>
        <v/>
      </c>
      <c r="M401" s="47">
        <f>M365*Settings!$C$13*(M311+M329+M320*M$135+M338*$D401)</f>
        <v/>
      </c>
      <c r="N401" s="47">
        <f>N365*Settings!$C$13*(N311+N329+N320*N$135+N338*$D401)</f>
        <v/>
      </c>
      <c r="O401" s="47">
        <f>O365*Settings!$C$13*(O311+O329+O320*O$135+O338*$D401)</f>
        <v/>
      </c>
      <c r="P401" s="47">
        <f>P365*Settings!$C$13*(P311+P329+P320*P$135+P338*$D401)</f>
        <v/>
      </c>
      <c r="Q401" s="47">
        <f>Q365*Settings!$C$13*(Q311+Q329+Q320*Q$135+Q338*$D401)</f>
        <v/>
      </c>
      <c r="R401" s="47">
        <f>R365*Settings!$C$13*(R311+R329+R320*R$135+R338*$D401)</f>
        <v/>
      </c>
      <c r="S401" s="47">
        <f>S365*Settings!$C$13*(S311+S329+S320*S$135+S338*$D401)</f>
        <v/>
      </c>
      <c r="T401" s="47">
        <f>T365*Settings!$C$13*(T311+T329+T320*T$135+T338*$D401)</f>
        <v/>
      </c>
      <c r="U401" s="47">
        <f>U365*Settings!$C$13*(U311+U329+U320*U$135+U338*$D401)</f>
        <v/>
      </c>
      <c r="V401" s="47">
        <f>V365*Settings!$C$13*(V311+V329+V320*V$135+V338*$D401)</f>
        <v/>
      </c>
      <c r="W401" s="47">
        <f>W365*Settings!$C$13*(W311+W329+W320*W$135+W338*$D401)</f>
        <v/>
      </c>
      <c r="X401" s="47">
        <f>X365*Settings!$C$13*(X311+X329+X320*X$135+X338*$D401)</f>
        <v/>
      </c>
      <c r="Y401" s="47">
        <f>Y365*Settings!$C$13*(Y311+Y329+Y320*Y$135+Y338*$D401)</f>
        <v/>
      </c>
      <c r="Z401" s="47">
        <f>Z365*Settings!$C$13*(Z311+Z329+Z320*Z$135+Z338*$D401)</f>
        <v/>
      </c>
      <c r="AA401" s="47">
        <f>AA365*Settings!$C$13*(AA311+AA329+AA320*AA$135+AA338*$D401)</f>
        <v/>
      </c>
      <c r="AB401" s="47">
        <f>AB365*Settings!$C$13*(AB311+AB329+AB320*AB$135+AB338*$D401)</f>
        <v/>
      </c>
      <c r="AC401" s="47">
        <f>AC365*Settings!$C$13*(AC311+AC329+AC320*AC$135+AC338*$D401)</f>
        <v/>
      </c>
      <c r="AD401" s="48">
        <f>REVENUE(AD365,Settings!$C$13,NEWREVRATE(AD311,AD329,AD320,AD$135,AD338,$D401))</f>
        <v/>
      </c>
      <c r="AE401" s="25">
        <f>LOWER(Settings!$C$4)&amp;".mit."&amp;$A401&amp;IF($C401="","","."&amp;$C401&amp;"."&amp;$B401)&amp;IF(INDEX(Variables!$D$5:$D$105,MATCH($A401,Variables!$A$5:$A$105,0))="","","."&amp;INDEX(Variables!$D$5:$D$105,MATCH($A401,Variables!$A$5:$A$105,0)))&amp;"."&amp;AE$5</f>
        <v/>
      </c>
      <c r="AF401" s="46">
        <f>AF365*Settings!$C$13*(AF311+AF329+AF320*AF$135+AF338*$D401)</f>
        <v/>
      </c>
      <c r="AG401" s="47">
        <f>AG365*Settings!$C$13*(AG311+AG329+AG320*AG$135+AG338*$D401)</f>
        <v/>
      </c>
      <c r="AH401" s="47">
        <f>AH365*Settings!$C$13*(AH311+AH329+AH320*AH$135+AH338*$D401)</f>
        <v/>
      </c>
      <c r="AI401" s="47">
        <f>AI365*Settings!$C$13*(AI311+AI329+AI320*AI$135+AI338*$D401)</f>
        <v/>
      </c>
      <c r="AJ401" s="47">
        <f>AJ365*Settings!$C$13*(AJ311+AJ329+AJ320*AJ$135+AJ338*$D401)</f>
        <v/>
      </c>
      <c r="AK401" s="47">
        <f>AK365*Settings!$C$13*(AK311+AK329+AK320*AK$135+AK338*$D401)</f>
        <v/>
      </c>
      <c r="AL401" s="47">
        <f>AL365*Settings!$C$13*(AL311+AL329+AL320*AL$135+AL338*$D401)</f>
        <v/>
      </c>
      <c r="AM401" s="47">
        <f>AM365*Settings!$C$13*(AM311+AM329+AM320*AM$135+AM338*$D401)</f>
        <v/>
      </c>
      <c r="AN401" s="47">
        <f>AN365*Settings!$C$13*(AN311+AN329+AN320*AN$135+AN338*$D401)</f>
        <v/>
      </c>
      <c r="AO401" s="47">
        <f>AO365*Settings!$C$13*(AO311+AO329+AO320*AO$135+AO338*$D401)</f>
        <v/>
      </c>
      <c r="AP401" s="47">
        <f>AP365*Settings!$C$13*(AP311+AP329+AP320*AP$135+AP338*$D401)</f>
        <v/>
      </c>
      <c r="AQ401" s="47">
        <f>AQ365*Settings!$C$13*(AQ311+AQ329+AQ320*AQ$135+AQ338*$D401)</f>
        <v/>
      </c>
      <c r="AR401" s="47">
        <f>AR365*Settings!$C$13*(AR311+AR329+AR320*AR$135+AR338*$D401)</f>
        <v/>
      </c>
      <c r="AS401" s="47">
        <f>AS365*Settings!$C$13*(AS311+AS329+AS320*AS$135+AS338*$D401)</f>
        <v/>
      </c>
      <c r="AT401" s="47">
        <f>AT365*Settings!$C$13*(AT311+AT329+AT320*AT$135+AT338*$D401)</f>
        <v/>
      </c>
      <c r="AU401" s="47">
        <f>AU365*Settings!$C$13*(AU311+AU329+AU320*AU$135+AU338*$D401)</f>
        <v/>
      </c>
      <c r="AV401" s="47">
        <f>AV365*Settings!$C$13*(AV311+AV329+AV320*AV$135+AV338*$D401)</f>
        <v/>
      </c>
      <c r="AW401" s="47">
        <f>AW365*Settings!$C$13*(AW311+AW329+AW320*AW$135+AW338*$D401)</f>
        <v/>
      </c>
      <c r="AX401" s="48">
        <f>REVENUE(AX365,Settings!$C$13,NEWREVRATE(AX311,AX329,AX320,AX$135,AX338,$D401))</f>
        <v/>
      </c>
    </row>
    <row r="402" hidden="1" outlineLevel="2"/>
    <row r="403" outlineLevel="1" collapsed="1">
      <c r="A403" s="9" t="inlineStr">
        <is>
          <t>ener</t>
        </is>
      </c>
      <c r="B403" s="9" t="inlineStr">
        <is>
          <t>all</t>
        </is>
      </c>
      <c r="C403" s="9" t="inlineStr">
        <is>
          <t>ral</t>
        </is>
      </c>
      <c r="H403" s="9">
        <f>INDEX(Variables!$B$5:$B$105,MATCH($A403,Variables!$A$5:$A$105,0))&amp;IF($C403="",""," | "&amp;INDEX(Mapping!$B$5:$B$26,MATCH($C403,Mapping!$A$5:$A$26,0))&amp;" | "&amp;INDEX(Mapping!$B$30:$B$41,MATCH($B403,Mapping!$A$30:$A$41,0)))</f>
        <v/>
      </c>
      <c r="I403" s="9">
        <f>INDEX(Variables!$C$5:$C$105,MATCH($A403,Variables!$A$5:$A$105,0))</f>
        <v/>
      </c>
      <c r="J403" s="9">
        <f>INDEX(Variables!$E$5:$E$105,MATCH($A403,Variables!$A$5:$A$105,0))</f>
        <v/>
      </c>
      <c r="K403" s="30">
        <f>LOWER(Settings!$C$4)&amp;".mit."&amp;$A403&amp;IF($C403="","","."&amp;$C403&amp;"."&amp;$B403)&amp;IF(INDEX(Variables!$D$5:$D$105,MATCH($A403,Variables!$A$5:$A$105,0))="","","."&amp;INDEX(Variables!$D$5:$D$105,MATCH($A403,Variables!$A$5:$A$105,0)))&amp;"."&amp;K$5</f>
        <v/>
      </c>
      <c r="L403" s="44">
        <f>SUM(L458:L465)</f>
        <v/>
      </c>
      <c r="M403" s="45">
        <f>SUM(M458:M465)</f>
        <v/>
      </c>
      <c r="N403" s="45">
        <f>SUM(N458:N465)</f>
        <v/>
      </c>
      <c r="O403" s="45">
        <f>SUM(O458:O465)</f>
        <v/>
      </c>
      <c r="P403" s="45">
        <f>SUM(P458:P465)</f>
        <v/>
      </c>
      <c r="Q403" s="45">
        <f>SUM(Q458:Q465)</f>
        <v/>
      </c>
      <c r="R403" s="45">
        <f>SUM(R458:R465)</f>
        <v/>
      </c>
      <c r="S403" s="45">
        <f>SUM(S458:S465)</f>
        <v/>
      </c>
      <c r="T403" s="45">
        <f>SUM(T458:T465)</f>
        <v/>
      </c>
      <c r="U403" s="45">
        <f>SUM(U458:U465)</f>
        <v/>
      </c>
      <c r="V403" s="45">
        <f>SUM(V458:V465)</f>
        <v/>
      </c>
      <c r="W403" s="45">
        <f>SUM(W458:W465)</f>
        <v/>
      </c>
      <c r="X403" s="45">
        <f>SUM(X458:X465)</f>
        <v/>
      </c>
      <c r="Y403" s="45">
        <f>SUM(Y458:Y465)</f>
        <v/>
      </c>
      <c r="Z403" s="45">
        <f>SUM(Z458:Z465)</f>
        <v/>
      </c>
      <c r="AA403" s="45">
        <f>SUM(AA458:AA465)</f>
        <v/>
      </c>
      <c r="AB403" s="45">
        <f>SUM(AB458:AB465)</f>
        <v/>
      </c>
      <c r="AC403" s="45">
        <f>SUM(AC458:AC465)</f>
        <v/>
      </c>
      <c r="AD403" s="45">
        <f>SUM(AD458:AD465)</f>
        <v/>
      </c>
      <c r="AE403" s="30">
        <f>LOWER(Settings!$C$4)&amp;".mit."&amp;$A403&amp;IF($C403="","","."&amp;$C403&amp;"."&amp;$B403)&amp;IF(INDEX(Variables!$D$5:$D$105,MATCH($A403,Variables!$A$5:$A$105,0))="","","."&amp;INDEX(Variables!$D$5:$D$105,MATCH($A403,Variables!$A$5:$A$105,0)))&amp;"."&amp;AE$5</f>
        <v/>
      </c>
      <c r="AF403" s="44">
        <f>SUM(AF458:AF465)</f>
        <v/>
      </c>
      <c r="AG403" s="45">
        <f>SUM(AG458:AG465)</f>
        <v/>
      </c>
      <c r="AH403" s="45">
        <f>SUM(AH458:AH465)</f>
        <v/>
      </c>
      <c r="AI403" s="45">
        <f>SUM(AI458:AI465)</f>
        <v/>
      </c>
      <c r="AJ403" s="45">
        <f>SUM(AJ458:AJ465)</f>
        <v/>
      </c>
      <c r="AK403" s="45">
        <f>SUM(AK458:AK465)</f>
        <v/>
      </c>
      <c r="AL403" s="45">
        <f>SUM(AL458:AL465)</f>
        <v/>
      </c>
      <c r="AM403" s="45">
        <f>SUM(AM458:AM465)</f>
        <v/>
      </c>
      <c r="AN403" s="45">
        <f>SUM(AN458:AN465)</f>
        <v/>
      </c>
      <c r="AO403" s="45">
        <f>SUM(AO458:AO465)</f>
        <v/>
      </c>
      <c r="AP403" s="45">
        <f>SUM(AP458:AP465)</f>
        <v/>
      </c>
      <c r="AQ403" s="45">
        <f>SUM(AQ458:AQ465)</f>
        <v/>
      </c>
      <c r="AR403" s="45">
        <f>SUM(AR458:AR465)</f>
        <v/>
      </c>
      <c r="AS403" s="45">
        <f>SUM(AS458:AS465)</f>
        <v/>
      </c>
      <c r="AT403" s="45">
        <f>SUM(AT458:AT465)</f>
        <v/>
      </c>
      <c r="AU403" s="45">
        <f>SUM(AU458:AU465)</f>
        <v/>
      </c>
      <c r="AV403" s="45">
        <f>SUM(AV458:AV465)</f>
        <v/>
      </c>
      <c r="AW403" s="45">
        <f>SUM(AW458:AW465)</f>
        <v/>
      </c>
      <c r="AX403" s="45">
        <f>SUM(AX458:AX465)</f>
        <v/>
      </c>
    </row>
    <row r="404" hidden="1" outlineLevel="2">
      <c r="A404" s="5" t="inlineStr">
        <is>
          <t>ctxnew</t>
        </is>
      </c>
      <c r="B404" s="5" t="inlineStr">
        <is>
          <t>coa</t>
        </is>
      </c>
      <c r="C404" s="5" t="inlineStr">
        <is>
          <t>ral</t>
        </is>
      </c>
      <c r="D404" s="40">
        <f>INDEX(Inputs!$T$5:$T$132,MATCH($B404&amp;"|"&amp;$C404,Inputs!$A$5:$A$132,0))</f>
        <v/>
      </c>
      <c r="E404" s="40">
        <f>INDEX(Inputs!$J$5:$J$132,MATCH($B404&amp;"|"&amp;$C404,Inputs!$A$5:$A$132,0))</f>
        <v/>
      </c>
      <c r="F404" s="40">
        <f>INDEX(Inputs!$K$5:$K$132,MATCH($B404&amp;"|"&amp;$C404,Inputs!$A$5:$A$132,0))</f>
        <v/>
      </c>
      <c r="G404" s="39" t="n"/>
      <c r="H404" s="5">
        <f>INDEX(Variables!$B$5:$B$105,MATCH($A404,Variables!$A$5:$A$105,0))&amp;IF($C404="",""," | "&amp;INDEX(Mapping!$B$5:$B$26,MATCH($C404,Mapping!$A$5:$A$26,0))&amp;" | "&amp;INDEX(Mapping!$B$30:$B$41,MATCH($B404,Mapping!$A$30:$A$41,0)))</f>
        <v/>
      </c>
      <c r="I404" s="5">
        <f>INDEX(Variables!$C$5:$C$105,MATCH($A404,Variables!$A$5:$A$105,0))</f>
        <v/>
      </c>
      <c r="J404" s="5">
        <f>INDEX(Variables!$E$5:$E$105,MATCH($A404,Variables!$A$5:$A$105,0))</f>
        <v/>
      </c>
      <c r="K404" s="25">
        <f>LOWER(Settings!$C$4)&amp;".mit."&amp;$A404&amp;IF($C404="","","."&amp;$C404&amp;"."&amp;$B404)&amp;IF(INDEX(Variables!$D$5:$D$105,MATCH($A404,Variables!$A$5:$A$105,0))="","","."&amp;INDEX(Variables!$D$5:$D$105,MATCH($A404,Variables!$A$5:$A$105,0)))&amp;"."&amp;K$5</f>
        <v/>
      </c>
      <c r="L404" s="41">
        <f>L$12*$D404*INDEX(L$21:L$28,$E404)*INDEX(L$30:L$46,$F404)*(1-INDEX(L$117:L$133,$F404))</f>
        <v/>
      </c>
      <c r="M404" s="40">
        <f>M$12*$D404*INDEX(M$21:M$28,$E404)*INDEX(M$30:M$46,$F404)*(1-INDEX(M$117:M$133,$F404))</f>
        <v/>
      </c>
      <c r="N404" s="40">
        <f>N$12*$D404*INDEX(N$21:N$28,$E404)*INDEX(N$30:N$46,$F404)*(1-INDEX(N$117:N$133,$F404))</f>
        <v/>
      </c>
      <c r="O404" s="40">
        <f>O$12*$D404*INDEX(O$21:O$28,$E404)*INDEX(O$30:O$46,$F404)*(1-INDEX(O$117:O$133,$F404))</f>
        <v/>
      </c>
      <c r="P404" s="40">
        <f>P$12*$D404*INDEX(P$21:P$28,$E404)*INDEX(P$30:P$46,$F404)*(1-INDEX(P$117:P$133,$F404))</f>
        <v/>
      </c>
      <c r="Q404" s="40">
        <f>Q$12*$D404*INDEX(Q$21:Q$28,$E404)*INDEX(Q$30:Q$46,$F404)*(1-INDEX(Q$117:Q$133,$F404))</f>
        <v/>
      </c>
      <c r="R404" s="40">
        <f>R$12*$D404*INDEX(R$21:R$28,$E404)*INDEX(R$30:R$46,$F404)*(1-INDEX(R$117:R$133,$F404))</f>
        <v/>
      </c>
      <c r="S404" s="40">
        <f>S$12*$D404*INDEX(S$21:S$28,$E404)*INDEX(S$30:S$46,$F404)*(1-INDEX(S$117:S$133,$F404))</f>
        <v/>
      </c>
      <c r="T404" s="40">
        <f>T$12*$D404*INDEX(T$21:T$28,$E404)*INDEX(T$30:T$46,$F404)*(1-INDEX(T$117:T$133,$F404))</f>
        <v/>
      </c>
      <c r="U404" s="40">
        <f>U$12*$D404*INDEX(U$21:U$28,$E404)*INDEX(U$30:U$46,$F404)*(1-INDEX(U$117:U$133,$F404))</f>
        <v/>
      </c>
      <c r="V404" s="40">
        <f>V$12*$D404*INDEX(V$21:V$28,$E404)*INDEX(V$30:V$46,$F404)*(1-INDEX(V$117:V$133,$F404))</f>
        <v/>
      </c>
      <c r="W404" s="40">
        <f>W$12*$D404*INDEX(W$21:W$28,$E404)*INDEX(W$30:W$46,$F404)*(1-INDEX(W$117:W$133,$F404))</f>
        <v/>
      </c>
      <c r="X404" s="40">
        <f>X$12*$D404*INDEX(X$21:X$28,$E404)*INDEX(X$30:X$46,$F404)*(1-INDEX(X$117:X$133,$F404))</f>
        <v/>
      </c>
      <c r="Y404" s="40">
        <f>Y$12*$D404*INDEX(Y$21:Y$28,$E404)*INDEX(Y$30:Y$46,$F404)*(1-INDEX(Y$117:Y$133,$F404))</f>
        <v/>
      </c>
      <c r="Z404" s="40">
        <f>Z$12*$D404*INDEX(Z$21:Z$28,$E404)*INDEX(Z$30:Z$46,$F404)*(1-INDEX(Z$117:Z$133,$F404))</f>
        <v/>
      </c>
      <c r="AA404" s="40">
        <f>AA$12*$D404*INDEX(AA$21:AA$28,$E404)*INDEX(AA$30:AA$46,$F404)*(1-INDEX(AA$117:AA$133,$F404))</f>
        <v/>
      </c>
      <c r="AB404" s="40">
        <f>AB$12*$D404*INDEX(AB$21:AB$28,$E404)*INDEX(AB$30:AB$46,$F404)*(1-INDEX(AB$117:AB$133,$F404))</f>
        <v/>
      </c>
      <c r="AC404" s="40">
        <f>AC$12*$D404*INDEX(AC$21:AC$28,$E404)*INDEX(AC$30:AC$46,$F404)*(1-INDEX(AC$117:AC$133,$F404))</f>
        <v/>
      </c>
      <c r="AD404" s="42">
        <f>CARBONTAX(AD$12,$D404,INDEX(AD$21:AD$28,$E404),INDEX(AD$30:AD$46,$F404),INDEX(AD$117:AD$133,$F404))</f>
        <v/>
      </c>
      <c r="AE404" s="25">
        <f>LOWER(Settings!$C$4)&amp;".mit."&amp;$A404&amp;IF($C404="","","."&amp;$C404&amp;"."&amp;$B404)&amp;IF(INDEX(Variables!$D$5:$D$105,MATCH($A404,Variables!$A$5:$A$105,0))="","","."&amp;INDEX(Variables!$D$5:$D$105,MATCH($A404,Variables!$A$5:$A$105,0)))&amp;"."&amp;AE$5</f>
        <v/>
      </c>
      <c r="AF404" s="41">
        <f>AF$12*$D404*INDEX(AF$21:AF$28,$E404)*INDEX(AF$30:AF$46,$F404)*(1-INDEX(AF$117:AF$133,$F404))</f>
        <v/>
      </c>
      <c r="AG404" s="40">
        <f>AG$12*$D404*INDEX(AG$21:AG$28,$E404)*INDEX(AG$30:AG$46,$F404)*(1-INDEX(AG$117:AG$133,$F404))</f>
        <v/>
      </c>
      <c r="AH404" s="40">
        <f>AH$12*$D404*INDEX(AH$21:AH$28,$E404)*INDEX(AH$30:AH$46,$F404)*(1-INDEX(AH$117:AH$133,$F404))</f>
        <v/>
      </c>
      <c r="AI404" s="40">
        <f>AI$12*$D404*INDEX(AI$21:AI$28,$E404)*INDEX(AI$30:AI$46,$F404)*(1-INDEX(AI$117:AI$133,$F404))</f>
        <v/>
      </c>
      <c r="AJ404" s="40">
        <f>AJ$12*$D404*INDEX(AJ$21:AJ$28,$E404)*INDEX(AJ$30:AJ$46,$F404)*(1-INDEX(AJ$117:AJ$133,$F404))</f>
        <v/>
      </c>
      <c r="AK404" s="40">
        <f>AK$12*$D404*INDEX(AK$21:AK$28,$E404)*INDEX(AK$30:AK$46,$F404)*(1-INDEX(AK$117:AK$133,$F404))</f>
        <v/>
      </c>
      <c r="AL404" s="40">
        <f>AL$12*$D404*INDEX(AL$21:AL$28,$E404)*INDEX(AL$30:AL$46,$F404)*(1-INDEX(AL$117:AL$133,$F404))</f>
        <v/>
      </c>
      <c r="AM404" s="40">
        <f>AM$12*$D404*INDEX(AM$21:AM$28,$E404)*INDEX(AM$30:AM$46,$F404)*(1-INDEX(AM$117:AM$133,$F404))</f>
        <v/>
      </c>
      <c r="AN404" s="40">
        <f>AN$12*$D404*INDEX(AN$21:AN$28,$E404)*INDEX(AN$30:AN$46,$F404)*(1-INDEX(AN$117:AN$133,$F404))</f>
        <v/>
      </c>
      <c r="AO404" s="40">
        <f>AO$12*$D404*INDEX(AO$21:AO$28,$E404)*INDEX(AO$30:AO$46,$F404)*(1-INDEX(AO$117:AO$133,$F404))</f>
        <v/>
      </c>
      <c r="AP404" s="40">
        <f>AP$12*$D404*INDEX(AP$21:AP$28,$E404)*INDEX(AP$30:AP$46,$F404)*(1-INDEX(AP$117:AP$133,$F404))</f>
        <v/>
      </c>
      <c r="AQ404" s="40">
        <f>AQ$12*$D404*INDEX(AQ$21:AQ$28,$E404)*INDEX(AQ$30:AQ$46,$F404)*(1-INDEX(AQ$117:AQ$133,$F404))</f>
        <v/>
      </c>
      <c r="AR404" s="40">
        <f>AR$12*$D404*INDEX(AR$21:AR$28,$E404)*INDEX(AR$30:AR$46,$F404)*(1-INDEX(AR$117:AR$133,$F404))</f>
        <v/>
      </c>
      <c r="AS404" s="40">
        <f>AS$12*$D404*INDEX(AS$21:AS$28,$E404)*INDEX(AS$30:AS$46,$F404)*(1-INDEX(AS$117:AS$133,$F404))</f>
        <v/>
      </c>
      <c r="AT404" s="40">
        <f>AT$12*$D404*INDEX(AT$21:AT$28,$E404)*INDEX(AT$30:AT$46,$F404)*(1-INDEX(AT$117:AT$133,$F404))</f>
        <v/>
      </c>
      <c r="AU404" s="40">
        <f>AU$12*$D404*INDEX(AU$21:AU$28,$E404)*INDEX(AU$30:AU$46,$F404)*(1-INDEX(AU$117:AU$133,$F404))</f>
        <v/>
      </c>
      <c r="AV404" s="40">
        <f>AV$12*$D404*INDEX(AV$21:AV$28,$E404)*INDEX(AV$30:AV$46,$F404)*(1-INDEX(AV$117:AV$133,$F404))</f>
        <v/>
      </c>
      <c r="AW404" s="40">
        <f>AW$12*$D404*INDEX(AW$21:AW$28,$E404)*INDEX(AW$30:AW$46,$F404)*(1-INDEX(AW$117:AW$133,$F404))</f>
        <v/>
      </c>
      <c r="AX404" s="42">
        <f>CARBONTAX(AX$12,$D404,INDEX(AX$21:AX$28,$E404),INDEX(AX$30:AX$46,$F404),INDEX(AX$117:AX$133,$F404))</f>
        <v/>
      </c>
    </row>
    <row r="405" hidden="1" outlineLevel="2">
      <c r="A405" s="5" t="inlineStr">
        <is>
          <t>ctxnew</t>
        </is>
      </c>
      <c r="B405" s="5" t="inlineStr">
        <is>
          <t>nga</t>
        </is>
      </c>
      <c r="C405" s="5" t="inlineStr">
        <is>
          <t>ral</t>
        </is>
      </c>
      <c r="D405" s="40">
        <f>INDEX(Inputs!$T$5:$T$132,MATCH($B405&amp;"|"&amp;$C405,Inputs!$A$5:$A$132,0))</f>
        <v/>
      </c>
      <c r="E405" s="40">
        <f>INDEX(Inputs!$J$5:$J$132,MATCH($B405&amp;"|"&amp;$C405,Inputs!$A$5:$A$132,0))</f>
        <v/>
      </c>
      <c r="F405" s="40">
        <f>INDEX(Inputs!$K$5:$K$132,MATCH($B405&amp;"|"&amp;$C405,Inputs!$A$5:$A$132,0))</f>
        <v/>
      </c>
      <c r="G405" s="39" t="n"/>
      <c r="H405" s="5">
        <f>INDEX(Variables!$B$5:$B$105,MATCH($A405,Variables!$A$5:$A$105,0))&amp;IF($C405="",""," | "&amp;INDEX(Mapping!$B$5:$B$26,MATCH($C405,Mapping!$A$5:$A$26,0))&amp;" | "&amp;INDEX(Mapping!$B$30:$B$41,MATCH($B405,Mapping!$A$30:$A$41,0)))</f>
        <v/>
      </c>
      <c r="I405" s="5">
        <f>INDEX(Variables!$C$5:$C$105,MATCH($A405,Variables!$A$5:$A$105,0))</f>
        <v/>
      </c>
      <c r="J405" s="5">
        <f>INDEX(Variables!$E$5:$E$105,MATCH($A405,Variables!$A$5:$A$105,0))</f>
        <v/>
      </c>
      <c r="K405" s="25">
        <f>LOWER(Settings!$C$4)&amp;".mit."&amp;$A405&amp;IF($C405="","","."&amp;$C405&amp;"."&amp;$B405)&amp;IF(INDEX(Variables!$D$5:$D$105,MATCH($A405,Variables!$A$5:$A$105,0))="","","."&amp;INDEX(Variables!$D$5:$D$105,MATCH($A405,Variables!$A$5:$A$105,0)))&amp;"."&amp;K$5</f>
        <v/>
      </c>
      <c r="L405" s="41">
        <f>L$12*$D405*INDEX(L$21:L$28,$E405)*INDEX(L$30:L$46,$F405)*(1-INDEX(L$117:L$133,$F405))</f>
        <v/>
      </c>
      <c r="M405" s="40">
        <f>M$12*$D405*INDEX(M$21:M$28,$E405)*INDEX(M$30:M$46,$F405)*(1-INDEX(M$117:M$133,$F405))</f>
        <v/>
      </c>
      <c r="N405" s="40">
        <f>N$12*$D405*INDEX(N$21:N$28,$E405)*INDEX(N$30:N$46,$F405)*(1-INDEX(N$117:N$133,$F405))</f>
        <v/>
      </c>
      <c r="O405" s="40">
        <f>O$12*$D405*INDEX(O$21:O$28,$E405)*INDEX(O$30:O$46,$F405)*(1-INDEX(O$117:O$133,$F405))</f>
        <v/>
      </c>
      <c r="P405" s="40">
        <f>P$12*$D405*INDEX(P$21:P$28,$E405)*INDEX(P$30:P$46,$F405)*(1-INDEX(P$117:P$133,$F405))</f>
        <v/>
      </c>
      <c r="Q405" s="40">
        <f>Q$12*$D405*INDEX(Q$21:Q$28,$E405)*INDEX(Q$30:Q$46,$F405)*(1-INDEX(Q$117:Q$133,$F405))</f>
        <v/>
      </c>
      <c r="R405" s="40">
        <f>R$12*$D405*INDEX(R$21:R$28,$E405)*INDEX(R$30:R$46,$F405)*(1-INDEX(R$117:R$133,$F405))</f>
        <v/>
      </c>
      <c r="S405" s="40">
        <f>S$12*$D405*INDEX(S$21:S$28,$E405)*INDEX(S$30:S$46,$F405)*(1-INDEX(S$117:S$133,$F405))</f>
        <v/>
      </c>
      <c r="T405" s="40">
        <f>T$12*$D405*INDEX(T$21:T$28,$E405)*INDEX(T$30:T$46,$F405)*(1-INDEX(T$117:T$133,$F405))</f>
        <v/>
      </c>
      <c r="U405" s="40">
        <f>U$12*$D405*INDEX(U$21:U$28,$E405)*INDEX(U$30:U$46,$F405)*(1-INDEX(U$117:U$133,$F405))</f>
        <v/>
      </c>
      <c r="V405" s="40">
        <f>V$12*$D405*INDEX(V$21:V$28,$E405)*INDEX(V$30:V$46,$F405)*(1-INDEX(V$117:V$133,$F405))</f>
        <v/>
      </c>
      <c r="W405" s="40">
        <f>W$12*$D405*INDEX(W$21:W$28,$E405)*INDEX(W$30:W$46,$F405)*(1-INDEX(W$117:W$133,$F405))</f>
        <v/>
      </c>
      <c r="X405" s="40">
        <f>X$12*$D405*INDEX(X$21:X$28,$E405)*INDEX(X$30:X$46,$F405)*(1-INDEX(X$117:X$133,$F405))</f>
        <v/>
      </c>
      <c r="Y405" s="40">
        <f>Y$12*$D405*INDEX(Y$21:Y$28,$E405)*INDEX(Y$30:Y$46,$F405)*(1-INDEX(Y$117:Y$133,$F405))</f>
        <v/>
      </c>
      <c r="Z405" s="40">
        <f>Z$12*$D405*INDEX(Z$21:Z$28,$E405)*INDEX(Z$30:Z$46,$F405)*(1-INDEX(Z$117:Z$133,$F405))</f>
        <v/>
      </c>
      <c r="AA405" s="40">
        <f>AA$12*$D405*INDEX(AA$21:AA$28,$E405)*INDEX(AA$30:AA$46,$F405)*(1-INDEX(AA$117:AA$133,$F405))</f>
        <v/>
      </c>
      <c r="AB405" s="40">
        <f>AB$12*$D405*INDEX(AB$21:AB$28,$E405)*INDEX(AB$30:AB$46,$F405)*(1-INDEX(AB$117:AB$133,$F405))</f>
        <v/>
      </c>
      <c r="AC405" s="40">
        <f>AC$12*$D405*INDEX(AC$21:AC$28,$E405)*INDEX(AC$30:AC$46,$F405)*(1-INDEX(AC$117:AC$133,$F405))</f>
        <v/>
      </c>
      <c r="AD405" s="42">
        <f>CARBONTAX(AD$12,$D405,INDEX(AD$21:AD$28,$E405),INDEX(AD$30:AD$46,$F405),INDEX(AD$117:AD$133,$F405))</f>
        <v/>
      </c>
      <c r="AE405" s="25">
        <f>LOWER(Settings!$C$4)&amp;".mit."&amp;$A405&amp;IF($C405="","","."&amp;$C405&amp;"."&amp;$B405)&amp;IF(INDEX(Variables!$D$5:$D$105,MATCH($A405,Variables!$A$5:$A$105,0))="","","."&amp;INDEX(Variables!$D$5:$D$105,MATCH($A405,Variables!$A$5:$A$105,0)))&amp;"."&amp;AE$5</f>
        <v/>
      </c>
      <c r="AF405" s="41">
        <f>AF$12*$D405*INDEX(AF$21:AF$28,$E405)*INDEX(AF$30:AF$46,$F405)*(1-INDEX(AF$117:AF$133,$F405))</f>
        <v/>
      </c>
      <c r="AG405" s="40">
        <f>AG$12*$D405*INDEX(AG$21:AG$28,$E405)*INDEX(AG$30:AG$46,$F405)*(1-INDEX(AG$117:AG$133,$F405))</f>
        <v/>
      </c>
      <c r="AH405" s="40">
        <f>AH$12*$D405*INDEX(AH$21:AH$28,$E405)*INDEX(AH$30:AH$46,$F405)*(1-INDEX(AH$117:AH$133,$F405))</f>
        <v/>
      </c>
      <c r="AI405" s="40">
        <f>AI$12*$D405*INDEX(AI$21:AI$28,$E405)*INDEX(AI$30:AI$46,$F405)*(1-INDEX(AI$117:AI$133,$F405))</f>
        <v/>
      </c>
      <c r="AJ405" s="40">
        <f>AJ$12*$D405*INDEX(AJ$21:AJ$28,$E405)*INDEX(AJ$30:AJ$46,$F405)*(1-INDEX(AJ$117:AJ$133,$F405))</f>
        <v/>
      </c>
      <c r="AK405" s="40">
        <f>AK$12*$D405*INDEX(AK$21:AK$28,$E405)*INDEX(AK$30:AK$46,$F405)*(1-INDEX(AK$117:AK$133,$F405))</f>
        <v/>
      </c>
      <c r="AL405" s="40">
        <f>AL$12*$D405*INDEX(AL$21:AL$28,$E405)*INDEX(AL$30:AL$46,$F405)*(1-INDEX(AL$117:AL$133,$F405))</f>
        <v/>
      </c>
      <c r="AM405" s="40">
        <f>AM$12*$D405*INDEX(AM$21:AM$28,$E405)*INDEX(AM$30:AM$46,$F405)*(1-INDEX(AM$117:AM$133,$F405))</f>
        <v/>
      </c>
      <c r="AN405" s="40">
        <f>AN$12*$D405*INDEX(AN$21:AN$28,$E405)*INDEX(AN$30:AN$46,$F405)*(1-INDEX(AN$117:AN$133,$F405))</f>
        <v/>
      </c>
      <c r="AO405" s="40">
        <f>AO$12*$D405*INDEX(AO$21:AO$28,$E405)*INDEX(AO$30:AO$46,$F405)*(1-INDEX(AO$117:AO$133,$F405))</f>
        <v/>
      </c>
      <c r="AP405" s="40">
        <f>AP$12*$D405*INDEX(AP$21:AP$28,$E405)*INDEX(AP$30:AP$46,$F405)*(1-INDEX(AP$117:AP$133,$F405))</f>
        <v/>
      </c>
      <c r="AQ405" s="40">
        <f>AQ$12*$D405*INDEX(AQ$21:AQ$28,$E405)*INDEX(AQ$30:AQ$46,$F405)*(1-INDEX(AQ$117:AQ$133,$F405))</f>
        <v/>
      </c>
      <c r="AR405" s="40">
        <f>AR$12*$D405*INDEX(AR$21:AR$28,$E405)*INDEX(AR$30:AR$46,$F405)*(1-INDEX(AR$117:AR$133,$F405))</f>
        <v/>
      </c>
      <c r="AS405" s="40">
        <f>AS$12*$D405*INDEX(AS$21:AS$28,$E405)*INDEX(AS$30:AS$46,$F405)*(1-INDEX(AS$117:AS$133,$F405))</f>
        <v/>
      </c>
      <c r="AT405" s="40">
        <f>AT$12*$D405*INDEX(AT$21:AT$28,$E405)*INDEX(AT$30:AT$46,$F405)*(1-INDEX(AT$117:AT$133,$F405))</f>
        <v/>
      </c>
      <c r="AU405" s="40">
        <f>AU$12*$D405*INDEX(AU$21:AU$28,$E405)*INDEX(AU$30:AU$46,$F405)*(1-INDEX(AU$117:AU$133,$F405))</f>
        <v/>
      </c>
      <c r="AV405" s="40">
        <f>AV$12*$D405*INDEX(AV$21:AV$28,$E405)*INDEX(AV$30:AV$46,$F405)*(1-INDEX(AV$117:AV$133,$F405))</f>
        <v/>
      </c>
      <c r="AW405" s="40">
        <f>AW$12*$D405*INDEX(AW$21:AW$28,$E405)*INDEX(AW$30:AW$46,$F405)*(1-INDEX(AW$117:AW$133,$F405))</f>
        <v/>
      </c>
      <c r="AX405" s="42">
        <f>CARBONTAX(AX$12,$D405,INDEX(AX$21:AX$28,$E405),INDEX(AX$30:AX$46,$F405),INDEX(AX$117:AX$133,$F405))</f>
        <v/>
      </c>
    </row>
    <row r="406" hidden="1" outlineLevel="2">
      <c r="A406" s="5" t="inlineStr">
        <is>
          <t>ctxnew</t>
        </is>
      </c>
      <c r="B406" s="5" t="inlineStr">
        <is>
          <t>gso</t>
        </is>
      </c>
      <c r="C406" s="5" t="inlineStr">
        <is>
          <t>ral</t>
        </is>
      </c>
      <c r="D406" s="40">
        <f>INDEX(Inputs!$T$5:$T$132,MATCH($B406&amp;"|"&amp;$C406,Inputs!$A$5:$A$132,0))</f>
        <v/>
      </c>
      <c r="E406" s="40">
        <f>INDEX(Inputs!$J$5:$J$132,MATCH($B406&amp;"|"&amp;$C406,Inputs!$A$5:$A$132,0))</f>
        <v/>
      </c>
      <c r="F406" s="40">
        <f>INDEX(Inputs!$K$5:$K$132,MATCH($B406&amp;"|"&amp;$C406,Inputs!$A$5:$A$132,0))</f>
        <v/>
      </c>
      <c r="G406" s="39" t="n"/>
      <c r="H406" s="5">
        <f>INDEX(Variables!$B$5:$B$105,MATCH($A406,Variables!$A$5:$A$105,0))&amp;IF($C406="",""," | "&amp;INDEX(Mapping!$B$5:$B$26,MATCH($C406,Mapping!$A$5:$A$26,0))&amp;" | "&amp;INDEX(Mapping!$B$30:$B$41,MATCH($B406,Mapping!$A$30:$A$41,0)))</f>
        <v/>
      </c>
      <c r="I406" s="5">
        <f>INDEX(Variables!$C$5:$C$105,MATCH($A406,Variables!$A$5:$A$105,0))</f>
        <v/>
      </c>
      <c r="J406" s="5">
        <f>INDEX(Variables!$E$5:$E$105,MATCH($A406,Variables!$A$5:$A$105,0))</f>
        <v/>
      </c>
      <c r="K406" s="25">
        <f>LOWER(Settings!$C$4)&amp;".mit."&amp;$A406&amp;IF($C406="","","."&amp;$C406&amp;"."&amp;$B406)&amp;IF(INDEX(Variables!$D$5:$D$105,MATCH($A406,Variables!$A$5:$A$105,0))="","","."&amp;INDEX(Variables!$D$5:$D$105,MATCH($A406,Variables!$A$5:$A$105,0)))&amp;"."&amp;K$5</f>
        <v/>
      </c>
      <c r="L406" s="41">
        <f>L$12*$D406*INDEX(L$21:L$28,$E406)*INDEX(L$30:L$46,$F406)*(1-INDEX(L$117:L$133,$F406))</f>
        <v/>
      </c>
      <c r="M406" s="40">
        <f>M$12*$D406*INDEX(M$21:M$28,$E406)*INDEX(M$30:M$46,$F406)*(1-INDEX(M$117:M$133,$F406))</f>
        <v/>
      </c>
      <c r="N406" s="40">
        <f>N$12*$D406*INDEX(N$21:N$28,$E406)*INDEX(N$30:N$46,$F406)*(1-INDEX(N$117:N$133,$F406))</f>
        <v/>
      </c>
      <c r="O406" s="40">
        <f>O$12*$D406*INDEX(O$21:O$28,$E406)*INDEX(O$30:O$46,$F406)*(1-INDEX(O$117:O$133,$F406))</f>
        <v/>
      </c>
      <c r="P406" s="40">
        <f>P$12*$D406*INDEX(P$21:P$28,$E406)*INDEX(P$30:P$46,$F406)*(1-INDEX(P$117:P$133,$F406))</f>
        <v/>
      </c>
      <c r="Q406" s="40">
        <f>Q$12*$D406*INDEX(Q$21:Q$28,$E406)*INDEX(Q$30:Q$46,$F406)*(1-INDEX(Q$117:Q$133,$F406))</f>
        <v/>
      </c>
      <c r="R406" s="40">
        <f>R$12*$D406*INDEX(R$21:R$28,$E406)*INDEX(R$30:R$46,$F406)*(1-INDEX(R$117:R$133,$F406))</f>
        <v/>
      </c>
      <c r="S406" s="40">
        <f>S$12*$D406*INDEX(S$21:S$28,$E406)*INDEX(S$30:S$46,$F406)*(1-INDEX(S$117:S$133,$F406))</f>
        <v/>
      </c>
      <c r="T406" s="40">
        <f>T$12*$D406*INDEX(T$21:T$28,$E406)*INDEX(T$30:T$46,$F406)*(1-INDEX(T$117:T$133,$F406))</f>
        <v/>
      </c>
      <c r="U406" s="40">
        <f>U$12*$D406*INDEX(U$21:U$28,$E406)*INDEX(U$30:U$46,$F406)*(1-INDEX(U$117:U$133,$F406))</f>
        <v/>
      </c>
      <c r="V406" s="40">
        <f>V$12*$D406*INDEX(V$21:V$28,$E406)*INDEX(V$30:V$46,$F406)*(1-INDEX(V$117:V$133,$F406))</f>
        <v/>
      </c>
      <c r="W406" s="40">
        <f>W$12*$D406*INDEX(W$21:W$28,$E406)*INDEX(W$30:W$46,$F406)*(1-INDEX(W$117:W$133,$F406))</f>
        <v/>
      </c>
      <c r="X406" s="40">
        <f>X$12*$D406*INDEX(X$21:X$28,$E406)*INDEX(X$30:X$46,$F406)*(1-INDEX(X$117:X$133,$F406))</f>
        <v/>
      </c>
      <c r="Y406" s="40">
        <f>Y$12*$D406*INDEX(Y$21:Y$28,$E406)*INDEX(Y$30:Y$46,$F406)*(1-INDEX(Y$117:Y$133,$F406))</f>
        <v/>
      </c>
      <c r="Z406" s="40">
        <f>Z$12*$D406*INDEX(Z$21:Z$28,$E406)*INDEX(Z$30:Z$46,$F406)*(1-INDEX(Z$117:Z$133,$F406))</f>
        <v/>
      </c>
      <c r="AA406" s="40">
        <f>AA$12*$D406*INDEX(AA$21:AA$28,$E406)*INDEX(AA$30:AA$46,$F406)*(1-INDEX(AA$117:AA$133,$F406))</f>
        <v/>
      </c>
      <c r="AB406" s="40">
        <f>AB$12*$D406*INDEX(AB$21:AB$28,$E406)*INDEX(AB$30:AB$46,$F406)*(1-INDEX(AB$117:AB$133,$F406))</f>
        <v/>
      </c>
      <c r="AC406" s="40">
        <f>AC$12*$D406*INDEX(AC$21:AC$28,$E406)*INDEX(AC$30:AC$46,$F406)*(1-INDEX(AC$117:AC$133,$F406))</f>
        <v/>
      </c>
      <c r="AD406" s="42">
        <f>CARBONTAX(AD$12,$D406,INDEX(AD$21:AD$28,$E406),INDEX(AD$30:AD$46,$F406),INDEX(AD$117:AD$133,$F406))</f>
        <v/>
      </c>
      <c r="AE406" s="25">
        <f>LOWER(Settings!$C$4)&amp;".mit."&amp;$A406&amp;IF($C406="","","."&amp;$C406&amp;"."&amp;$B406)&amp;IF(INDEX(Variables!$D$5:$D$105,MATCH($A406,Variables!$A$5:$A$105,0))="","","."&amp;INDEX(Variables!$D$5:$D$105,MATCH($A406,Variables!$A$5:$A$105,0)))&amp;"."&amp;AE$5</f>
        <v/>
      </c>
      <c r="AF406" s="41">
        <f>AF$12*$D406*INDEX(AF$21:AF$28,$E406)*INDEX(AF$30:AF$46,$F406)*(1-INDEX(AF$117:AF$133,$F406))</f>
        <v/>
      </c>
      <c r="AG406" s="40">
        <f>AG$12*$D406*INDEX(AG$21:AG$28,$E406)*INDEX(AG$30:AG$46,$F406)*(1-INDEX(AG$117:AG$133,$F406))</f>
        <v/>
      </c>
      <c r="AH406" s="40">
        <f>AH$12*$D406*INDEX(AH$21:AH$28,$E406)*INDEX(AH$30:AH$46,$F406)*(1-INDEX(AH$117:AH$133,$F406))</f>
        <v/>
      </c>
      <c r="AI406" s="40">
        <f>AI$12*$D406*INDEX(AI$21:AI$28,$E406)*INDEX(AI$30:AI$46,$F406)*(1-INDEX(AI$117:AI$133,$F406))</f>
        <v/>
      </c>
      <c r="AJ406" s="40">
        <f>AJ$12*$D406*INDEX(AJ$21:AJ$28,$E406)*INDEX(AJ$30:AJ$46,$F406)*(1-INDEX(AJ$117:AJ$133,$F406))</f>
        <v/>
      </c>
      <c r="AK406" s="40">
        <f>AK$12*$D406*INDEX(AK$21:AK$28,$E406)*INDEX(AK$30:AK$46,$F406)*(1-INDEX(AK$117:AK$133,$F406))</f>
        <v/>
      </c>
      <c r="AL406" s="40">
        <f>AL$12*$D406*INDEX(AL$21:AL$28,$E406)*INDEX(AL$30:AL$46,$F406)*(1-INDEX(AL$117:AL$133,$F406))</f>
        <v/>
      </c>
      <c r="AM406" s="40">
        <f>AM$12*$D406*INDEX(AM$21:AM$28,$E406)*INDEX(AM$30:AM$46,$F406)*(1-INDEX(AM$117:AM$133,$F406))</f>
        <v/>
      </c>
      <c r="AN406" s="40">
        <f>AN$12*$D406*INDEX(AN$21:AN$28,$E406)*INDEX(AN$30:AN$46,$F406)*(1-INDEX(AN$117:AN$133,$F406))</f>
        <v/>
      </c>
      <c r="AO406" s="40">
        <f>AO$12*$D406*INDEX(AO$21:AO$28,$E406)*INDEX(AO$30:AO$46,$F406)*(1-INDEX(AO$117:AO$133,$F406))</f>
        <v/>
      </c>
      <c r="AP406" s="40">
        <f>AP$12*$D406*INDEX(AP$21:AP$28,$E406)*INDEX(AP$30:AP$46,$F406)*(1-INDEX(AP$117:AP$133,$F406))</f>
        <v/>
      </c>
      <c r="AQ406" s="40">
        <f>AQ$12*$D406*INDEX(AQ$21:AQ$28,$E406)*INDEX(AQ$30:AQ$46,$F406)*(1-INDEX(AQ$117:AQ$133,$F406))</f>
        <v/>
      </c>
      <c r="AR406" s="40">
        <f>AR$12*$D406*INDEX(AR$21:AR$28,$E406)*INDEX(AR$30:AR$46,$F406)*(1-INDEX(AR$117:AR$133,$F406))</f>
        <v/>
      </c>
      <c r="AS406" s="40">
        <f>AS$12*$D406*INDEX(AS$21:AS$28,$E406)*INDEX(AS$30:AS$46,$F406)*(1-INDEX(AS$117:AS$133,$F406))</f>
        <v/>
      </c>
      <c r="AT406" s="40">
        <f>AT$12*$D406*INDEX(AT$21:AT$28,$E406)*INDEX(AT$30:AT$46,$F406)*(1-INDEX(AT$117:AT$133,$F406))</f>
        <v/>
      </c>
      <c r="AU406" s="40">
        <f>AU$12*$D406*INDEX(AU$21:AU$28,$E406)*INDEX(AU$30:AU$46,$F406)*(1-INDEX(AU$117:AU$133,$F406))</f>
        <v/>
      </c>
      <c r="AV406" s="40">
        <f>AV$12*$D406*INDEX(AV$21:AV$28,$E406)*INDEX(AV$30:AV$46,$F406)*(1-INDEX(AV$117:AV$133,$F406))</f>
        <v/>
      </c>
      <c r="AW406" s="40">
        <f>AW$12*$D406*INDEX(AW$21:AW$28,$E406)*INDEX(AW$30:AW$46,$F406)*(1-INDEX(AW$117:AW$133,$F406))</f>
        <v/>
      </c>
      <c r="AX406" s="42">
        <f>CARBONTAX(AX$12,$D406,INDEX(AX$21:AX$28,$E406),INDEX(AX$30:AX$46,$F406),INDEX(AX$117:AX$133,$F406))</f>
        <v/>
      </c>
    </row>
    <row r="407" hidden="1" outlineLevel="2">
      <c r="A407" s="5" t="inlineStr">
        <is>
          <t>ctxnew</t>
        </is>
      </c>
      <c r="B407" s="5" t="inlineStr">
        <is>
          <t>die</t>
        </is>
      </c>
      <c r="C407" s="5" t="inlineStr">
        <is>
          <t>ral</t>
        </is>
      </c>
      <c r="D407" s="40">
        <f>INDEX(Inputs!$T$5:$T$132,MATCH($B407&amp;"|"&amp;$C407,Inputs!$A$5:$A$132,0))</f>
        <v/>
      </c>
      <c r="E407" s="40">
        <f>INDEX(Inputs!$J$5:$J$132,MATCH($B407&amp;"|"&amp;$C407,Inputs!$A$5:$A$132,0))</f>
        <v/>
      </c>
      <c r="F407" s="40">
        <f>INDEX(Inputs!$K$5:$K$132,MATCH($B407&amp;"|"&amp;$C407,Inputs!$A$5:$A$132,0))</f>
        <v/>
      </c>
      <c r="G407" s="39" t="n"/>
      <c r="H407" s="5">
        <f>INDEX(Variables!$B$5:$B$105,MATCH($A407,Variables!$A$5:$A$105,0))&amp;IF($C407="",""," | "&amp;INDEX(Mapping!$B$5:$B$26,MATCH($C407,Mapping!$A$5:$A$26,0))&amp;" | "&amp;INDEX(Mapping!$B$30:$B$41,MATCH($B407,Mapping!$A$30:$A$41,0)))</f>
        <v/>
      </c>
      <c r="I407" s="5">
        <f>INDEX(Variables!$C$5:$C$105,MATCH($A407,Variables!$A$5:$A$105,0))</f>
        <v/>
      </c>
      <c r="J407" s="5">
        <f>INDEX(Variables!$E$5:$E$105,MATCH($A407,Variables!$A$5:$A$105,0))</f>
        <v/>
      </c>
      <c r="K407" s="25">
        <f>LOWER(Settings!$C$4)&amp;".mit."&amp;$A407&amp;IF($C407="","","."&amp;$C407&amp;"."&amp;$B407)&amp;IF(INDEX(Variables!$D$5:$D$105,MATCH($A407,Variables!$A$5:$A$105,0))="","","."&amp;INDEX(Variables!$D$5:$D$105,MATCH($A407,Variables!$A$5:$A$105,0)))&amp;"."&amp;K$5</f>
        <v/>
      </c>
      <c r="L407" s="41">
        <f>L$12*$D407*INDEX(L$21:L$28,$E407)*INDEX(L$30:L$46,$F407)*(1-INDEX(L$117:L$133,$F407))</f>
        <v/>
      </c>
      <c r="M407" s="40">
        <f>M$12*$D407*INDEX(M$21:M$28,$E407)*INDEX(M$30:M$46,$F407)*(1-INDEX(M$117:M$133,$F407))</f>
        <v/>
      </c>
      <c r="N407" s="40">
        <f>N$12*$D407*INDEX(N$21:N$28,$E407)*INDEX(N$30:N$46,$F407)*(1-INDEX(N$117:N$133,$F407))</f>
        <v/>
      </c>
      <c r="O407" s="40">
        <f>O$12*$D407*INDEX(O$21:O$28,$E407)*INDEX(O$30:O$46,$F407)*(1-INDEX(O$117:O$133,$F407))</f>
        <v/>
      </c>
      <c r="P407" s="40">
        <f>P$12*$D407*INDEX(P$21:P$28,$E407)*INDEX(P$30:P$46,$F407)*(1-INDEX(P$117:P$133,$F407))</f>
        <v/>
      </c>
      <c r="Q407" s="40">
        <f>Q$12*$D407*INDEX(Q$21:Q$28,$E407)*INDEX(Q$30:Q$46,$F407)*(1-INDEX(Q$117:Q$133,$F407))</f>
        <v/>
      </c>
      <c r="R407" s="40">
        <f>R$12*$D407*INDEX(R$21:R$28,$E407)*INDEX(R$30:R$46,$F407)*(1-INDEX(R$117:R$133,$F407))</f>
        <v/>
      </c>
      <c r="S407" s="40">
        <f>S$12*$D407*INDEX(S$21:S$28,$E407)*INDEX(S$30:S$46,$F407)*(1-INDEX(S$117:S$133,$F407))</f>
        <v/>
      </c>
      <c r="T407" s="40">
        <f>T$12*$D407*INDEX(T$21:T$28,$E407)*INDEX(T$30:T$46,$F407)*(1-INDEX(T$117:T$133,$F407))</f>
        <v/>
      </c>
      <c r="U407" s="40">
        <f>U$12*$D407*INDEX(U$21:U$28,$E407)*INDEX(U$30:U$46,$F407)*(1-INDEX(U$117:U$133,$F407))</f>
        <v/>
      </c>
      <c r="V407" s="40">
        <f>V$12*$D407*INDEX(V$21:V$28,$E407)*INDEX(V$30:V$46,$F407)*(1-INDEX(V$117:V$133,$F407))</f>
        <v/>
      </c>
      <c r="W407" s="40">
        <f>W$12*$D407*INDEX(W$21:W$28,$E407)*INDEX(W$30:W$46,$F407)*(1-INDEX(W$117:W$133,$F407))</f>
        <v/>
      </c>
      <c r="X407" s="40">
        <f>X$12*$D407*INDEX(X$21:X$28,$E407)*INDEX(X$30:X$46,$F407)*(1-INDEX(X$117:X$133,$F407))</f>
        <v/>
      </c>
      <c r="Y407" s="40">
        <f>Y$12*$D407*INDEX(Y$21:Y$28,$E407)*INDEX(Y$30:Y$46,$F407)*(1-INDEX(Y$117:Y$133,$F407))</f>
        <v/>
      </c>
      <c r="Z407" s="40">
        <f>Z$12*$D407*INDEX(Z$21:Z$28,$E407)*INDEX(Z$30:Z$46,$F407)*(1-INDEX(Z$117:Z$133,$F407))</f>
        <v/>
      </c>
      <c r="AA407" s="40">
        <f>AA$12*$D407*INDEX(AA$21:AA$28,$E407)*INDEX(AA$30:AA$46,$F407)*(1-INDEX(AA$117:AA$133,$F407))</f>
        <v/>
      </c>
      <c r="AB407" s="40">
        <f>AB$12*$D407*INDEX(AB$21:AB$28,$E407)*INDEX(AB$30:AB$46,$F407)*(1-INDEX(AB$117:AB$133,$F407))</f>
        <v/>
      </c>
      <c r="AC407" s="40">
        <f>AC$12*$D407*INDEX(AC$21:AC$28,$E407)*INDEX(AC$30:AC$46,$F407)*(1-INDEX(AC$117:AC$133,$F407))</f>
        <v/>
      </c>
      <c r="AD407" s="42">
        <f>CARBONTAX(AD$12,$D407,INDEX(AD$21:AD$28,$E407),INDEX(AD$30:AD$46,$F407),INDEX(AD$117:AD$133,$F407))</f>
        <v/>
      </c>
      <c r="AE407" s="25">
        <f>LOWER(Settings!$C$4)&amp;".mit."&amp;$A407&amp;IF($C407="","","."&amp;$C407&amp;"."&amp;$B407)&amp;IF(INDEX(Variables!$D$5:$D$105,MATCH($A407,Variables!$A$5:$A$105,0))="","","."&amp;INDEX(Variables!$D$5:$D$105,MATCH($A407,Variables!$A$5:$A$105,0)))&amp;"."&amp;AE$5</f>
        <v/>
      </c>
      <c r="AF407" s="41">
        <f>AF$12*$D407*INDEX(AF$21:AF$28,$E407)*INDEX(AF$30:AF$46,$F407)*(1-INDEX(AF$117:AF$133,$F407))</f>
        <v/>
      </c>
      <c r="AG407" s="40">
        <f>AG$12*$D407*INDEX(AG$21:AG$28,$E407)*INDEX(AG$30:AG$46,$F407)*(1-INDEX(AG$117:AG$133,$F407))</f>
        <v/>
      </c>
      <c r="AH407" s="40">
        <f>AH$12*$D407*INDEX(AH$21:AH$28,$E407)*INDEX(AH$30:AH$46,$F407)*(1-INDEX(AH$117:AH$133,$F407))</f>
        <v/>
      </c>
      <c r="AI407" s="40">
        <f>AI$12*$D407*INDEX(AI$21:AI$28,$E407)*INDEX(AI$30:AI$46,$F407)*(1-INDEX(AI$117:AI$133,$F407))</f>
        <v/>
      </c>
      <c r="AJ407" s="40">
        <f>AJ$12*$D407*INDEX(AJ$21:AJ$28,$E407)*INDEX(AJ$30:AJ$46,$F407)*(1-INDEX(AJ$117:AJ$133,$F407))</f>
        <v/>
      </c>
      <c r="AK407" s="40">
        <f>AK$12*$D407*INDEX(AK$21:AK$28,$E407)*INDEX(AK$30:AK$46,$F407)*(1-INDEX(AK$117:AK$133,$F407))</f>
        <v/>
      </c>
      <c r="AL407" s="40">
        <f>AL$12*$D407*INDEX(AL$21:AL$28,$E407)*INDEX(AL$30:AL$46,$F407)*(1-INDEX(AL$117:AL$133,$F407))</f>
        <v/>
      </c>
      <c r="AM407" s="40">
        <f>AM$12*$D407*INDEX(AM$21:AM$28,$E407)*INDEX(AM$30:AM$46,$F407)*(1-INDEX(AM$117:AM$133,$F407))</f>
        <v/>
      </c>
      <c r="AN407" s="40">
        <f>AN$12*$D407*INDEX(AN$21:AN$28,$E407)*INDEX(AN$30:AN$46,$F407)*(1-INDEX(AN$117:AN$133,$F407))</f>
        <v/>
      </c>
      <c r="AO407" s="40">
        <f>AO$12*$D407*INDEX(AO$21:AO$28,$E407)*INDEX(AO$30:AO$46,$F407)*(1-INDEX(AO$117:AO$133,$F407))</f>
        <v/>
      </c>
      <c r="AP407" s="40">
        <f>AP$12*$D407*INDEX(AP$21:AP$28,$E407)*INDEX(AP$30:AP$46,$F407)*(1-INDEX(AP$117:AP$133,$F407))</f>
        <v/>
      </c>
      <c r="AQ407" s="40">
        <f>AQ$12*$D407*INDEX(AQ$21:AQ$28,$E407)*INDEX(AQ$30:AQ$46,$F407)*(1-INDEX(AQ$117:AQ$133,$F407))</f>
        <v/>
      </c>
      <c r="AR407" s="40">
        <f>AR$12*$D407*INDEX(AR$21:AR$28,$E407)*INDEX(AR$30:AR$46,$F407)*(1-INDEX(AR$117:AR$133,$F407))</f>
        <v/>
      </c>
      <c r="AS407" s="40">
        <f>AS$12*$D407*INDEX(AS$21:AS$28,$E407)*INDEX(AS$30:AS$46,$F407)*(1-INDEX(AS$117:AS$133,$F407))</f>
        <v/>
      </c>
      <c r="AT407" s="40">
        <f>AT$12*$D407*INDEX(AT$21:AT$28,$E407)*INDEX(AT$30:AT$46,$F407)*(1-INDEX(AT$117:AT$133,$F407))</f>
        <v/>
      </c>
      <c r="AU407" s="40">
        <f>AU$12*$D407*INDEX(AU$21:AU$28,$E407)*INDEX(AU$30:AU$46,$F407)*(1-INDEX(AU$117:AU$133,$F407))</f>
        <v/>
      </c>
      <c r="AV407" s="40">
        <f>AV$12*$D407*INDEX(AV$21:AV$28,$E407)*INDEX(AV$30:AV$46,$F407)*(1-INDEX(AV$117:AV$133,$F407))</f>
        <v/>
      </c>
      <c r="AW407" s="40">
        <f>AW$12*$D407*INDEX(AW$21:AW$28,$E407)*INDEX(AW$30:AW$46,$F407)*(1-INDEX(AW$117:AW$133,$F407))</f>
        <v/>
      </c>
      <c r="AX407" s="42">
        <f>CARBONTAX(AX$12,$D407,INDEX(AX$21:AX$28,$E407),INDEX(AX$30:AX$46,$F407),INDEX(AX$117:AX$133,$F407))</f>
        <v/>
      </c>
    </row>
    <row r="408" hidden="1" outlineLevel="2">
      <c r="A408" s="5" t="inlineStr">
        <is>
          <t>ctxnew</t>
        </is>
      </c>
      <c r="B408" s="5" t="inlineStr">
        <is>
          <t>lpg</t>
        </is>
      </c>
      <c r="C408" s="5" t="inlineStr">
        <is>
          <t>ral</t>
        </is>
      </c>
      <c r="D408" s="40">
        <f>INDEX(Inputs!$T$5:$T$132,MATCH($B408&amp;"|"&amp;$C408,Inputs!$A$5:$A$132,0))</f>
        <v/>
      </c>
      <c r="E408" s="40">
        <f>INDEX(Inputs!$J$5:$J$132,MATCH($B408&amp;"|"&amp;$C408,Inputs!$A$5:$A$132,0))</f>
        <v/>
      </c>
      <c r="F408" s="40">
        <f>INDEX(Inputs!$K$5:$K$132,MATCH($B408&amp;"|"&amp;$C408,Inputs!$A$5:$A$132,0))</f>
        <v/>
      </c>
      <c r="G408" s="39" t="n"/>
      <c r="H408" s="5">
        <f>INDEX(Variables!$B$5:$B$105,MATCH($A408,Variables!$A$5:$A$105,0))&amp;IF($C408="",""," | "&amp;INDEX(Mapping!$B$5:$B$26,MATCH($C408,Mapping!$A$5:$A$26,0))&amp;" | "&amp;INDEX(Mapping!$B$30:$B$41,MATCH($B408,Mapping!$A$30:$A$41,0)))</f>
        <v/>
      </c>
      <c r="I408" s="5">
        <f>INDEX(Variables!$C$5:$C$105,MATCH($A408,Variables!$A$5:$A$105,0))</f>
        <v/>
      </c>
      <c r="J408" s="5">
        <f>INDEX(Variables!$E$5:$E$105,MATCH($A408,Variables!$A$5:$A$105,0))</f>
        <v/>
      </c>
      <c r="K408" s="25">
        <f>LOWER(Settings!$C$4)&amp;".mit."&amp;$A408&amp;IF($C408="","","."&amp;$C408&amp;"."&amp;$B408)&amp;IF(INDEX(Variables!$D$5:$D$105,MATCH($A408,Variables!$A$5:$A$105,0))="","","."&amp;INDEX(Variables!$D$5:$D$105,MATCH($A408,Variables!$A$5:$A$105,0)))&amp;"."&amp;K$5</f>
        <v/>
      </c>
      <c r="L408" s="41">
        <f>L$12*$D408*INDEX(L$21:L$28,$E408)*INDEX(L$30:L$46,$F408)*(1-INDEX(L$117:L$133,$F408))</f>
        <v/>
      </c>
      <c r="M408" s="40">
        <f>M$12*$D408*INDEX(M$21:M$28,$E408)*INDEX(M$30:M$46,$F408)*(1-INDEX(M$117:M$133,$F408))</f>
        <v/>
      </c>
      <c r="N408" s="40">
        <f>N$12*$D408*INDEX(N$21:N$28,$E408)*INDEX(N$30:N$46,$F408)*(1-INDEX(N$117:N$133,$F408))</f>
        <v/>
      </c>
      <c r="O408" s="40">
        <f>O$12*$D408*INDEX(O$21:O$28,$E408)*INDEX(O$30:O$46,$F408)*(1-INDEX(O$117:O$133,$F408))</f>
        <v/>
      </c>
      <c r="P408" s="40">
        <f>P$12*$D408*INDEX(P$21:P$28,$E408)*INDEX(P$30:P$46,$F408)*(1-INDEX(P$117:P$133,$F408))</f>
        <v/>
      </c>
      <c r="Q408" s="40">
        <f>Q$12*$D408*INDEX(Q$21:Q$28,$E408)*INDEX(Q$30:Q$46,$F408)*(1-INDEX(Q$117:Q$133,$F408))</f>
        <v/>
      </c>
      <c r="R408" s="40">
        <f>R$12*$D408*INDEX(R$21:R$28,$E408)*INDEX(R$30:R$46,$F408)*(1-INDEX(R$117:R$133,$F408))</f>
        <v/>
      </c>
      <c r="S408" s="40">
        <f>S$12*$D408*INDEX(S$21:S$28,$E408)*INDEX(S$30:S$46,$F408)*(1-INDEX(S$117:S$133,$F408))</f>
        <v/>
      </c>
      <c r="T408" s="40">
        <f>T$12*$D408*INDEX(T$21:T$28,$E408)*INDEX(T$30:T$46,$F408)*(1-INDEX(T$117:T$133,$F408))</f>
        <v/>
      </c>
      <c r="U408" s="40">
        <f>U$12*$D408*INDEX(U$21:U$28,$E408)*INDEX(U$30:U$46,$F408)*(1-INDEX(U$117:U$133,$F408))</f>
        <v/>
      </c>
      <c r="V408" s="40">
        <f>V$12*$D408*INDEX(V$21:V$28,$E408)*INDEX(V$30:V$46,$F408)*(1-INDEX(V$117:V$133,$F408))</f>
        <v/>
      </c>
      <c r="W408" s="40">
        <f>W$12*$D408*INDEX(W$21:W$28,$E408)*INDEX(W$30:W$46,$F408)*(1-INDEX(W$117:W$133,$F408))</f>
        <v/>
      </c>
      <c r="X408" s="40">
        <f>X$12*$D408*INDEX(X$21:X$28,$E408)*INDEX(X$30:X$46,$F408)*(1-INDEX(X$117:X$133,$F408))</f>
        <v/>
      </c>
      <c r="Y408" s="40">
        <f>Y$12*$D408*INDEX(Y$21:Y$28,$E408)*INDEX(Y$30:Y$46,$F408)*(1-INDEX(Y$117:Y$133,$F408))</f>
        <v/>
      </c>
      <c r="Z408" s="40">
        <f>Z$12*$D408*INDEX(Z$21:Z$28,$E408)*INDEX(Z$30:Z$46,$F408)*(1-INDEX(Z$117:Z$133,$F408))</f>
        <v/>
      </c>
      <c r="AA408" s="40">
        <f>AA$12*$D408*INDEX(AA$21:AA$28,$E408)*INDEX(AA$30:AA$46,$F408)*(1-INDEX(AA$117:AA$133,$F408))</f>
        <v/>
      </c>
      <c r="AB408" s="40">
        <f>AB$12*$D408*INDEX(AB$21:AB$28,$E408)*INDEX(AB$30:AB$46,$F408)*(1-INDEX(AB$117:AB$133,$F408))</f>
        <v/>
      </c>
      <c r="AC408" s="40">
        <f>AC$12*$D408*INDEX(AC$21:AC$28,$E408)*INDEX(AC$30:AC$46,$F408)*(1-INDEX(AC$117:AC$133,$F408))</f>
        <v/>
      </c>
      <c r="AD408" s="42">
        <f>CARBONTAX(AD$12,$D408,INDEX(AD$21:AD$28,$E408),INDEX(AD$30:AD$46,$F408),INDEX(AD$117:AD$133,$F408))</f>
        <v/>
      </c>
      <c r="AE408" s="25">
        <f>LOWER(Settings!$C$4)&amp;".mit."&amp;$A408&amp;IF($C408="","","."&amp;$C408&amp;"."&amp;$B408)&amp;IF(INDEX(Variables!$D$5:$D$105,MATCH($A408,Variables!$A$5:$A$105,0))="","","."&amp;INDEX(Variables!$D$5:$D$105,MATCH($A408,Variables!$A$5:$A$105,0)))&amp;"."&amp;AE$5</f>
        <v/>
      </c>
      <c r="AF408" s="41">
        <f>AF$12*$D408*INDEX(AF$21:AF$28,$E408)*INDEX(AF$30:AF$46,$F408)*(1-INDEX(AF$117:AF$133,$F408))</f>
        <v/>
      </c>
      <c r="AG408" s="40">
        <f>AG$12*$D408*INDEX(AG$21:AG$28,$E408)*INDEX(AG$30:AG$46,$F408)*(1-INDEX(AG$117:AG$133,$F408))</f>
        <v/>
      </c>
      <c r="AH408" s="40">
        <f>AH$12*$D408*INDEX(AH$21:AH$28,$E408)*INDEX(AH$30:AH$46,$F408)*(1-INDEX(AH$117:AH$133,$F408))</f>
        <v/>
      </c>
      <c r="AI408" s="40">
        <f>AI$12*$D408*INDEX(AI$21:AI$28,$E408)*INDEX(AI$30:AI$46,$F408)*(1-INDEX(AI$117:AI$133,$F408))</f>
        <v/>
      </c>
      <c r="AJ408" s="40">
        <f>AJ$12*$D408*INDEX(AJ$21:AJ$28,$E408)*INDEX(AJ$30:AJ$46,$F408)*(1-INDEX(AJ$117:AJ$133,$F408))</f>
        <v/>
      </c>
      <c r="AK408" s="40">
        <f>AK$12*$D408*INDEX(AK$21:AK$28,$E408)*INDEX(AK$30:AK$46,$F408)*(1-INDEX(AK$117:AK$133,$F408))</f>
        <v/>
      </c>
      <c r="AL408" s="40">
        <f>AL$12*$D408*INDEX(AL$21:AL$28,$E408)*INDEX(AL$30:AL$46,$F408)*(1-INDEX(AL$117:AL$133,$F408))</f>
        <v/>
      </c>
      <c r="AM408" s="40">
        <f>AM$12*$D408*INDEX(AM$21:AM$28,$E408)*INDEX(AM$30:AM$46,$F408)*(1-INDEX(AM$117:AM$133,$F408))</f>
        <v/>
      </c>
      <c r="AN408" s="40">
        <f>AN$12*$D408*INDEX(AN$21:AN$28,$E408)*INDEX(AN$30:AN$46,$F408)*(1-INDEX(AN$117:AN$133,$F408))</f>
        <v/>
      </c>
      <c r="AO408" s="40">
        <f>AO$12*$D408*INDEX(AO$21:AO$28,$E408)*INDEX(AO$30:AO$46,$F408)*(1-INDEX(AO$117:AO$133,$F408))</f>
        <v/>
      </c>
      <c r="AP408" s="40">
        <f>AP$12*$D408*INDEX(AP$21:AP$28,$E408)*INDEX(AP$30:AP$46,$F408)*(1-INDEX(AP$117:AP$133,$F408))</f>
        <v/>
      </c>
      <c r="AQ408" s="40">
        <f>AQ$12*$D408*INDEX(AQ$21:AQ$28,$E408)*INDEX(AQ$30:AQ$46,$F408)*(1-INDEX(AQ$117:AQ$133,$F408))</f>
        <v/>
      </c>
      <c r="AR408" s="40">
        <f>AR$12*$D408*INDEX(AR$21:AR$28,$E408)*INDEX(AR$30:AR$46,$F408)*(1-INDEX(AR$117:AR$133,$F408))</f>
        <v/>
      </c>
      <c r="AS408" s="40">
        <f>AS$12*$D408*INDEX(AS$21:AS$28,$E408)*INDEX(AS$30:AS$46,$F408)*(1-INDEX(AS$117:AS$133,$F408))</f>
        <v/>
      </c>
      <c r="AT408" s="40">
        <f>AT$12*$D408*INDEX(AT$21:AT$28,$E408)*INDEX(AT$30:AT$46,$F408)*(1-INDEX(AT$117:AT$133,$F408))</f>
        <v/>
      </c>
      <c r="AU408" s="40">
        <f>AU$12*$D408*INDEX(AU$21:AU$28,$E408)*INDEX(AU$30:AU$46,$F408)*(1-INDEX(AU$117:AU$133,$F408))</f>
        <v/>
      </c>
      <c r="AV408" s="40">
        <f>AV$12*$D408*INDEX(AV$21:AV$28,$E408)*INDEX(AV$30:AV$46,$F408)*(1-INDEX(AV$117:AV$133,$F408))</f>
        <v/>
      </c>
      <c r="AW408" s="40">
        <f>AW$12*$D408*INDEX(AW$21:AW$28,$E408)*INDEX(AW$30:AW$46,$F408)*(1-INDEX(AW$117:AW$133,$F408))</f>
        <v/>
      </c>
      <c r="AX408" s="42">
        <f>CARBONTAX(AX$12,$D408,INDEX(AX$21:AX$28,$E408),INDEX(AX$30:AX$46,$F408),INDEX(AX$117:AX$133,$F408))</f>
        <v/>
      </c>
    </row>
    <row r="409" hidden="1" outlineLevel="2">
      <c r="A409" s="5" t="inlineStr">
        <is>
          <t>ctxnew</t>
        </is>
      </c>
      <c r="B409" s="5" t="inlineStr">
        <is>
          <t>ker</t>
        </is>
      </c>
      <c r="C409" s="5" t="inlineStr">
        <is>
          <t>ral</t>
        </is>
      </c>
      <c r="D409" s="40">
        <f>INDEX(Inputs!$T$5:$T$132,MATCH($B409&amp;"|"&amp;$C409,Inputs!$A$5:$A$132,0))</f>
        <v/>
      </c>
      <c r="E409" s="40">
        <f>INDEX(Inputs!$J$5:$J$132,MATCH($B409&amp;"|"&amp;$C409,Inputs!$A$5:$A$132,0))</f>
        <v/>
      </c>
      <c r="F409" s="40">
        <f>INDEX(Inputs!$K$5:$K$132,MATCH($B409&amp;"|"&amp;$C409,Inputs!$A$5:$A$132,0))</f>
        <v/>
      </c>
      <c r="G409" s="39" t="n"/>
      <c r="H409" s="5">
        <f>INDEX(Variables!$B$5:$B$105,MATCH($A409,Variables!$A$5:$A$105,0))&amp;IF($C409="",""," | "&amp;INDEX(Mapping!$B$5:$B$26,MATCH($C409,Mapping!$A$5:$A$26,0))&amp;" | "&amp;INDEX(Mapping!$B$30:$B$41,MATCH($B409,Mapping!$A$30:$A$41,0)))</f>
        <v/>
      </c>
      <c r="I409" s="5">
        <f>INDEX(Variables!$C$5:$C$105,MATCH($A409,Variables!$A$5:$A$105,0))</f>
        <v/>
      </c>
      <c r="J409" s="5">
        <f>INDEX(Variables!$E$5:$E$105,MATCH($A409,Variables!$A$5:$A$105,0))</f>
        <v/>
      </c>
      <c r="K409" s="25">
        <f>LOWER(Settings!$C$4)&amp;".mit."&amp;$A409&amp;IF($C409="","","."&amp;$C409&amp;"."&amp;$B409)&amp;IF(INDEX(Variables!$D$5:$D$105,MATCH($A409,Variables!$A$5:$A$105,0))="","","."&amp;INDEX(Variables!$D$5:$D$105,MATCH($A409,Variables!$A$5:$A$105,0)))&amp;"."&amp;K$5</f>
        <v/>
      </c>
      <c r="L409" s="41">
        <f>L$12*$D409*INDEX(L$21:L$28,$E409)*INDEX(L$30:L$46,$F409)*(1-INDEX(L$117:L$133,$F409))</f>
        <v/>
      </c>
      <c r="M409" s="40">
        <f>M$12*$D409*INDEX(M$21:M$28,$E409)*INDEX(M$30:M$46,$F409)*(1-INDEX(M$117:M$133,$F409))</f>
        <v/>
      </c>
      <c r="N409" s="40">
        <f>N$12*$D409*INDEX(N$21:N$28,$E409)*INDEX(N$30:N$46,$F409)*(1-INDEX(N$117:N$133,$F409))</f>
        <v/>
      </c>
      <c r="O409" s="40">
        <f>O$12*$D409*INDEX(O$21:O$28,$E409)*INDEX(O$30:O$46,$F409)*(1-INDEX(O$117:O$133,$F409))</f>
        <v/>
      </c>
      <c r="P409" s="40">
        <f>P$12*$D409*INDEX(P$21:P$28,$E409)*INDEX(P$30:P$46,$F409)*(1-INDEX(P$117:P$133,$F409))</f>
        <v/>
      </c>
      <c r="Q409" s="40">
        <f>Q$12*$D409*INDEX(Q$21:Q$28,$E409)*INDEX(Q$30:Q$46,$F409)*(1-INDEX(Q$117:Q$133,$F409))</f>
        <v/>
      </c>
      <c r="R409" s="40">
        <f>R$12*$D409*INDEX(R$21:R$28,$E409)*INDEX(R$30:R$46,$F409)*(1-INDEX(R$117:R$133,$F409))</f>
        <v/>
      </c>
      <c r="S409" s="40">
        <f>S$12*$D409*INDEX(S$21:S$28,$E409)*INDEX(S$30:S$46,$F409)*(1-INDEX(S$117:S$133,$F409))</f>
        <v/>
      </c>
      <c r="T409" s="40">
        <f>T$12*$D409*INDEX(T$21:T$28,$E409)*INDEX(T$30:T$46,$F409)*(1-INDEX(T$117:T$133,$F409))</f>
        <v/>
      </c>
      <c r="U409" s="40">
        <f>U$12*$D409*INDEX(U$21:U$28,$E409)*INDEX(U$30:U$46,$F409)*(1-INDEX(U$117:U$133,$F409))</f>
        <v/>
      </c>
      <c r="V409" s="40">
        <f>V$12*$D409*INDEX(V$21:V$28,$E409)*INDEX(V$30:V$46,$F409)*(1-INDEX(V$117:V$133,$F409))</f>
        <v/>
      </c>
      <c r="W409" s="40">
        <f>W$12*$D409*INDEX(W$21:W$28,$E409)*INDEX(W$30:W$46,$F409)*(1-INDEX(W$117:W$133,$F409))</f>
        <v/>
      </c>
      <c r="X409" s="40">
        <f>X$12*$D409*INDEX(X$21:X$28,$E409)*INDEX(X$30:X$46,$F409)*(1-INDEX(X$117:X$133,$F409))</f>
        <v/>
      </c>
      <c r="Y409" s="40">
        <f>Y$12*$D409*INDEX(Y$21:Y$28,$E409)*INDEX(Y$30:Y$46,$F409)*(1-INDEX(Y$117:Y$133,$F409))</f>
        <v/>
      </c>
      <c r="Z409" s="40">
        <f>Z$12*$D409*INDEX(Z$21:Z$28,$E409)*INDEX(Z$30:Z$46,$F409)*(1-INDEX(Z$117:Z$133,$F409))</f>
        <v/>
      </c>
      <c r="AA409" s="40">
        <f>AA$12*$D409*INDEX(AA$21:AA$28,$E409)*INDEX(AA$30:AA$46,$F409)*(1-INDEX(AA$117:AA$133,$F409))</f>
        <v/>
      </c>
      <c r="AB409" s="40">
        <f>AB$12*$D409*INDEX(AB$21:AB$28,$E409)*INDEX(AB$30:AB$46,$F409)*(1-INDEX(AB$117:AB$133,$F409))</f>
        <v/>
      </c>
      <c r="AC409" s="40">
        <f>AC$12*$D409*INDEX(AC$21:AC$28,$E409)*INDEX(AC$30:AC$46,$F409)*(1-INDEX(AC$117:AC$133,$F409))</f>
        <v/>
      </c>
      <c r="AD409" s="42">
        <f>CARBONTAX(AD$12,$D409,INDEX(AD$21:AD$28,$E409),INDEX(AD$30:AD$46,$F409),INDEX(AD$117:AD$133,$F409))</f>
        <v/>
      </c>
      <c r="AE409" s="25">
        <f>LOWER(Settings!$C$4)&amp;".mit."&amp;$A409&amp;IF($C409="","","."&amp;$C409&amp;"."&amp;$B409)&amp;IF(INDEX(Variables!$D$5:$D$105,MATCH($A409,Variables!$A$5:$A$105,0))="","","."&amp;INDEX(Variables!$D$5:$D$105,MATCH($A409,Variables!$A$5:$A$105,0)))&amp;"."&amp;AE$5</f>
        <v/>
      </c>
      <c r="AF409" s="41">
        <f>AF$12*$D409*INDEX(AF$21:AF$28,$E409)*INDEX(AF$30:AF$46,$F409)*(1-INDEX(AF$117:AF$133,$F409))</f>
        <v/>
      </c>
      <c r="AG409" s="40">
        <f>AG$12*$D409*INDEX(AG$21:AG$28,$E409)*INDEX(AG$30:AG$46,$F409)*(1-INDEX(AG$117:AG$133,$F409))</f>
        <v/>
      </c>
      <c r="AH409" s="40">
        <f>AH$12*$D409*INDEX(AH$21:AH$28,$E409)*INDEX(AH$30:AH$46,$F409)*(1-INDEX(AH$117:AH$133,$F409))</f>
        <v/>
      </c>
      <c r="AI409" s="40">
        <f>AI$12*$D409*INDEX(AI$21:AI$28,$E409)*INDEX(AI$30:AI$46,$F409)*(1-INDEX(AI$117:AI$133,$F409))</f>
        <v/>
      </c>
      <c r="AJ409" s="40">
        <f>AJ$12*$D409*INDEX(AJ$21:AJ$28,$E409)*INDEX(AJ$30:AJ$46,$F409)*(1-INDEX(AJ$117:AJ$133,$F409))</f>
        <v/>
      </c>
      <c r="AK409" s="40">
        <f>AK$12*$D409*INDEX(AK$21:AK$28,$E409)*INDEX(AK$30:AK$46,$F409)*(1-INDEX(AK$117:AK$133,$F409))</f>
        <v/>
      </c>
      <c r="AL409" s="40">
        <f>AL$12*$D409*INDEX(AL$21:AL$28,$E409)*INDEX(AL$30:AL$46,$F409)*(1-INDEX(AL$117:AL$133,$F409))</f>
        <v/>
      </c>
      <c r="AM409" s="40">
        <f>AM$12*$D409*INDEX(AM$21:AM$28,$E409)*INDEX(AM$30:AM$46,$F409)*(1-INDEX(AM$117:AM$133,$F409))</f>
        <v/>
      </c>
      <c r="AN409" s="40">
        <f>AN$12*$D409*INDEX(AN$21:AN$28,$E409)*INDEX(AN$30:AN$46,$F409)*(1-INDEX(AN$117:AN$133,$F409))</f>
        <v/>
      </c>
      <c r="AO409" s="40">
        <f>AO$12*$D409*INDEX(AO$21:AO$28,$E409)*INDEX(AO$30:AO$46,$F409)*(1-INDEX(AO$117:AO$133,$F409))</f>
        <v/>
      </c>
      <c r="AP409" s="40">
        <f>AP$12*$D409*INDEX(AP$21:AP$28,$E409)*INDEX(AP$30:AP$46,$F409)*(1-INDEX(AP$117:AP$133,$F409))</f>
        <v/>
      </c>
      <c r="AQ409" s="40">
        <f>AQ$12*$D409*INDEX(AQ$21:AQ$28,$E409)*INDEX(AQ$30:AQ$46,$F409)*(1-INDEX(AQ$117:AQ$133,$F409))</f>
        <v/>
      </c>
      <c r="AR409" s="40">
        <f>AR$12*$D409*INDEX(AR$21:AR$28,$E409)*INDEX(AR$30:AR$46,$F409)*(1-INDEX(AR$117:AR$133,$F409))</f>
        <v/>
      </c>
      <c r="AS409" s="40">
        <f>AS$12*$D409*INDEX(AS$21:AS$28,$E409)*INDEX(AS$30:AS$46,$F409)*(1-INDEX(AS$117:AS$133,$F409))</f>
        <v/>
      </c>
      <c r="AT409" s="40">
        <f>AT$12*$D409*INDEX(AT$21:AT$28,$E409)*INDEX(AT$30:AT$46,$F409)*(1-INDEX(AT$117:AT$133,$F409))</f>
        <v/>
      </c>
      <c r="AU409" s="40">
        <f>AU$12*$D409*INDEX(AU$21:AU$28,$E409)*INDEX(AU$30:AU$46,$F409)*(1-INDEX(AU$117:AU$133,$F409))</f>
        <v/>
      </c>
      <c r="AV409" s="40">
        <f>AV$12*$D409*INDEX(AV$21:AV$28,$E409)*INDEX(AV$30:AV$46,$F409)*(1-INDEX(AV$117:AV$133,$F409))</f>
        <v/>
      </c>
      <c r="AW409" s="40">
        <f>AW$12*$D409*INDEX(AW$21:AW$28,$E409)*INDEX(AW$30:AW$46,$F409)*(1-INDEX(AW$117:AW$133,$F409))</f>
        <v/>
      </c>
      <c r="AX409" s="42">
        <f>CARBONTAX(AX$12,$D409,INDEX(AX$21:AX$28,$E409),INDEX(AX$30:AX$46,$F409),INDEX(AX$117:AX$133,$F409))</f>
        <v/>
      </c>
    </row>
    <row r="410" hidden="1" outlineLevel="2">
      <c r="A410" s="5" t="inlineStr">
        <is>
          <t>ctxnew</t>
        </is>
      </c>
      <c r="B410" s="5" t="inlineStr">
        <is>
          <t>oop</t>
        </is>
      </c>
      <c r="C410" s="5" t="inlineStr">
        <is>
          <t>ral</t>
        </is>
      </c>
      <c r="D410" s="40">
        <f>INDEX(Inputs!$T$5:$T$132,MATCH($B410&amp;"|"&amp;$C410,Inputs!$A$5:$A$132,0))</f>
        <v/>
      </c>
      <c r="E410" s="40">
        <f>INDEX(Inputs!$J$5:$J$132,MATCH($B410&amp;"|"&amp;$C410,Inputs!$A$5:$A$132,0))</f>
        <v/>
      </c>
      <c r="F410" s="40">
        <f>INDEX(Inputs!$K$5:$K$132,MATCH($B410&amp;"|"&amp;$C410,Inputs!$A$5:$A$132,0))</f>
        <v/>
      </c>
      <c r="G410" s="39" t="n"/>
      <c r="H410" s="5">
        <f>INDEX(Variables!$B$5:$B$105,MATCH($A410,Variables!$A$5:$A$105,0))&amp;IF($C410="",""," | "&amp;INDEX(Mapping!$B$5:$B$26,MATCH($C410,Mapping!$A$5:$A$26,0))&amp;" | "&amp;INDEX(Mapping!$B$30:$B$41,MATCH($B410,Mapping!$A$30:$A$41,0)))</f>
        <v/>
      </c>
      <c r="I410" s="5">
        <f>INDEX(Variables!$C$5:$C$105,MATCH($A410,Variables!$A$5:$A$105,0))</f>
        <v/>
      </c>
      <c r="J410" s="5">
        <f>INDEX(Variables!$E$5:$E$105,MATCH($A410,Variables!$A$5:$A$105,0))</f>
        <v/>
      </c>
      <c r="K410" s="25">
        <f>LOWER(Settings!$C$4)&amp;".mit."&amp;$A410&amp;IF($C410="","","."&amp;$C410&amp;"."&amp;$B410)&amp;IF(INDEX(Variables!$D$5:$D$105,MATCH($A410,Variables!$A$5:$A$105,0))="","","."&amp;INDEX(Variables!$D$5:$D$105,MATCH($A410,Variables!$A$5:$A$105,0)))&amp;"."&amp;K$5</f>
        <v/>
      </c>
      <c r="L410" s="41">
        <f>L$12*$D410*INDEX(L$21:L$28,$E410)*INDEX(L$30:L$46,$F410)*(1-INDEX(L$117:L$133,$F410))</f>
        <v/>
      </c>
      <c r="M410" s="40">
        <f>M$12*$D410*INDEX(M$21:M$28,$E410)*INDEX(M$30:M$46,$F410)*(1-INDEX(M$117:M$133,$F410))</f>
        <v/>
      </c>
      <c r="N410" s="40">
        <f>N$12*$D410*INDEX(N$21:N$28,$E410)*INDEX(N$30:N$46,$F410)*(1-INDEX(N$117:N$133,$F410))</f>
        <v/>
      </c>
      <c r="O410" s="40">
        <f>O$12*$D410*INDEX(O$21:O$28,$E410)*INDEX(O$30:O$46,$F410)*(1-INDEX(O$117:O$133,$F410))</f>
        <v/>
      </c>
      <c r="P410" s="40">
        <f>P$12*$D410*INDEX(P$21:P$28,$E410)*INDEX(P$30:P$46,$F410)*(1-INDEX(P$117:P$133,$F410))</f>
        <v/>
      </c>
      <c r="Q410" s="40">
        <f>Q$12*$D410*INDEX(Q$21:Q$28,$E410)*INDEX(Q$30:Q$46,$F410)*(1-INDEX(Q$117:Q$133,$F410))</f>
        <v/>
      </c>
      <c r="R410" s="40">
        <f>R$12*$D410*INDEX(R$21:R$28,$E410)*INDEX(R$30:R$46,$F410)*(1-INDEX(R$117:R$133,$F410))</f>
        <v/>
      </c>
      <c r="S410" s="40">
        <f>S$12*$D410*INDEX(S$21:S$28,$E410)*INDEX(S$30:S$46,$F410)*(1-INDEX(S$117:S$133,$F410))</f>
        <v/>
      </c>
      <c r="T410" s="40">
        <f>T$12*$D410*INDEX(T$21:T$28,$E410)*INDEX(T$30:T$46,$F410)*(1-INDEX(T$117:T$133,$F410))</f>
        <v/>
      </c>
      <c r="U410" s="40">
        <f>U$12*$D410*INDEX(U$21:U$28,$E410)*INDEX(U$30:U$46,$F410)*(1-INDEX(U$117:U$133,$F410))</f>
        <v/>
      </c>
      <c r="V410" s="40">
        <f>V$12*$D410*INDEX(V$21:V$28,$E410)*INDEX(V$30:V$46,$F410)*(1-INDEX(V$117:V$133,$F410))</f>
        <v/>
      </c>
      <c r="W410" s="40">
        <f>W$12*$D410*INDEX(W$21:W$28,$E410)*INDEX(W$30:W$46,$F410)*(1-INDEX(W$117:W$133,$F410))</f>
        <v/>
      </c>
      <c r="X410" s="40">
        <f>X$12*$D410*INDEX(X$21:X$28,$E410)*INDEX(X$30:X$46,$F410)*(1-INDEX(X$117:X$133,$F410))</f>
        <v/>
      </c>
      <c r="Y410" s="40">
        <f>Y$12*$D410*INDEX(Y$21:Y$28,$E410)*INDEX(Y$30:Y$46,$F410)*(1-INDEX(Y$117:Y$133,$F410))</f>
        <v/>
      </c>
      <c r="Z410" s="40">
        <f>Z$12*$D410*INDEX(Z$21:Z$28,$E410)*INDEX(Z$30:Z$46,$F410)*(1-INDEX(Z$117:Z$133,$F410))</f>
        <v/>
      </c>
      <c r="AA410" s="40">
        <f>AA$12*$D410*INDEX(AA$21:AA$28,$E410)*INDEX(AA$30:AA$46,$F410)*(1-INDEX(AA$117:AA$133,$F410))</f>
        <v/>
      </c>
      <c r="AB410" s="40">
        <f>AB$12*$D410*INDEX(AB$21:AB$28,$E410)*INDEX(AB$30:AB$46,$F410)*(1-INDEX(AB$117:AB$133,$F410))</f>
        <v/>
      </c>
      <c r="AC410" s="40">
        <f>AC$12*$D410*INDEX(AC$21:AC$28,$E410)*INDEX(AC$30:AC$46,$F410)*(1-INDEX(AC$117:AC$133,$F410))</f>
        <v/>
      </c>
      <c r="AD410" s="42">
        <f>CARBONTAX(AD$12,$D410,INDEX(AD$21:AD$28,$E410),INDEX(AD$30:AD$46,$F410),INDEX(AD$117:AD$133,$F410))</f>
        <v/>
      </c>
      <c r="AE410" s="25">
        <f>LOWER(Settings!$C$4)&amp;".mit."&amp;$A410&amp;IF($C410="","","."&amp;$C410&amp;"."&amp;$B410)&amp;IF(INDEX(Variables!$D$5:$D$105,MATCH($A410,Variables!$A$5:$A$105,0))="","","."&amp;INDEX(Variables!$D$5:$D$105,MATCH($A410,Variables!$A$5:$A$105,0)))&amp;"."&amp;AE$5</f>
        <v/>
      </c>
      <c r="AF410" s="41">
        <f>AF$12*$D410*INDEX(AF$21:AF$28,$E410)*INDEX(AF$30:AF$46,$F410)*(1-INDEX(AF$117:AF$133,$F410))</f>
        <v/>
      </c>
      <c r="AG410" s="40">
        <f>AG$12*$D410*INDEX(AG$21:AG$28,$E410)*INDEX(AG$30:AG$46,$F410)*(1-INDEX(AG$117:AG$133,$F410))</f>
        <v/>
      </c>
      <c r="AH410" s="40">
        <f>AH$12*$D410*INDEX(AH$21:AH$28,$E410)*INDEX(AH$30:AH$46,$F410)*(1-INDEX(AH$117:AH$133,$F410))</f>
        <v/>
      </c>
      <c r="AI410" s="40">
        <f>AI$12*$D410*INDEX(AI$21:AI$28,$E410)*INDEX(AI$30:AI$46,$F410)*(1-INDEX(AI$117:AI$133,$F410))</f>
        <v/>
      </c>
      <c r="AJ410" s="40">
        <f>AJ$12*$D410*INDEX(AJ$21:AJ$28,$E410)*INDEX(AJ$30:AJ$46,$F410)*(1-INDEX(AJ$117:AJ$133,$F410))</f>
        <v/>
      </c>
      <c r="AK410" s="40">
        <f>AK$12*$D410*INDEX(AK$21:AK$28,$E410)*INDEX(AK$30:AK$46,$F410)*(1-INDEX(AK$117:AK$133,$F410))</f>
        <v/>
      </c>
      <c r="AL410" s="40">
        <f>AL$12*$D410*INDEX(AL$21:AL$28,$E410)*INDEX(AL$30:AL$46,$F410)*(1-INDEX(AL$117:AL$133,$F410))</f>
        <v/>
      </c>
      <c r="AM410" s="40">
        <f>AM$12*$D410*INDEX(AM$21:AM$28,$E410)*INDEX(AM$30:AM$46,$F410)*(1-INDEX(AM$117:AM$133,$F410))</f>
        <v/>
      </c>
      <c r="AN410" s="40">
        <f>AN$12*$D410*INDEX(AN$21:AN$28,$E410)*INDEX(AN$30:AN$46,$F410)*(1-INDEX(AN$117:AN$133,$F410))</f>
        <v/>
      </c>
      <c r="AO410" s="40">
        <f>AO$12*$D410*INDEX(AO$21:AO$28,$E410)*INDEX(AO$30:AO$46,$F410)*(1-INDEX(AO$117:AO$133,$F410))</f>
        <v/>
      </c>
      <c r="AP410" s="40">
        <f>AP$12*$D410*INDEX(AP$21:AP$28,$E410)*INDEX(AP$30:AP$46,$F410)*(1-INDEX(AP$117:AP$133,$F410))</f>
        <v/>
      </c>
      <c r="AQ410" s="40">
        <f>AQ$12*$D410*INDEX(AQ$21:AQ$28,$E410)*INDEX(AQ$30:AQ$46,$F410)*(1-INDEX(AQ$117:AQ$133,$F410))</f>
        <v/>
      </c>
      <c r="AR410" s="40">
        <f>AR$12*$D410*INDEX(AR$21:AR$28,$E410)*INDEX(AR$30:AR$46,$F410)*(1-INDEX(AR$117:AR$133,$F410))</f>
        <v/>
      </c>
      <c r="AS410" s="40">
        <f>AS$12*$D410*INDEX(AS$21:AS$28,$E410)*INDEX(AS$30:AS$46,$F410)*(1-INDEX(AS$117:AS$133,$F410))</f>
        <v/>
      </c>
      <c r="AT410" s="40">
        <f>AT$12*$D410*INDEX(AT$21:AT$28,$E410)*INDEX(AT$30:AT$46,$F410)*(1-INDEX(AT$117:AT$133,$F410))</f>
        <v/>
      </c>
      <c r="AU410" s="40">
        <f>AU$12*$D410*INDEX(AU$21:AU$28,$E410)*INDEX(AU$30:AU$46,$F410)*(1-INDEX(AU$117:AU$133,$F410))</f>
        <v/>
      </c>
      <c r="AV410" s="40">
        <f>AV$12*$D410*INDEX(AV$21:AV$28,$E410)*INDEX(AV$30:AV$46,$F410)*(1-INDEX(AV$117:AV$133,$F410))</f>
        <v/>
      </c>
      <c r="AW410" s="40">
        <f>AW$12*$D410*INDEX(AW$21:AW$28,$E410)*INDEX(AW$30:AW$46,$F410)*(1-INDEX(AW$117:AW$133,$F410))</f>
        <v/>
      </c>
      <c r="AX410" s="42">
        <f>CARBONTAX(AX$12,$D410,INDEX(AX$21:AX$28,$E410),INDEX(AX$30:AX$46,$F410),INDEX(AX$117:AX$133,$F410))</f>
        <v/>
      </c>
    </row>
    <row r="411" hidden="1" outlineLevel="2">
      <c r="A411" s="5" t="inlineStr">
        <is>
          <t>ctxnew</t>
        </is>
      </c>
      <c r="B411" s="5" t="inlineStr">
        <is>
          <t>bio</t>
        </is>
      </c>
      <c r="C411" s="5" t="inlineStr">
        <is>
          <t>ral</t>
        </is>
      </c>
      <c r="D411" s="40">
        <f>INDEX(Inputs!$T$5:$T$132,MATCH($B411&amp;"|"&amp;$C411,Inputs!$A$5:$A$132,0))</f>
        <v/>
      </c>
      <c r="E411" s="40">
        <f>INDEX(Inputs!$J$5:$J$132,MATCH($B411&amp;"|"&amp;$C411,Inputs!$A$5:$A$132,0))</f>
        <v/>
      </c>
      <c r="F411" s="40">
        <f>INDEX(Inputs!$K$5:$K$132,MATCH($B411&amp;"|"&amp;$C411,Inputs!$A$5:$A$132,0))</f>
        <v/>
      </c>
      <c r="G411" s="39" t="n"/>
      <c r="H411" s="5">
        <f>INDEX(Variables!$B$5:$B$105,MATCH($A411,Variables!$A$5:$A$105,0))&amp;IF($C411="",""," | "&amp;INDEX(Mapping!$B$5:$B$26,MATCH($C411,Mapping!$A$5:$A$26,0))&amp;" | "&amp;INDEX(Mapping!$B$30:$B$41,MATCH($B411,Mapping!$A$30:$A$41,0)))</f>
        <v/>
      </c>
      <c r="I411" s="5">
        <f>INDEX(Variables!$C$5:$C$105,MATCH($A411,Variables!$A$5:$A$105,0))</f>
        <v/>
      </c>
      <c r="J411" s="5">
        <f>INDEX(Variables!$E$5:$E$105,MATCH($A411,Variables!$A$5:$A$105,0))</f>
        <v/>
      </c>
      <c r="K411" s="25">
        <f>LOWER(Settings!$C$4)&amp;".mit."&amp;$A411&amp;IF($C411="","","."&amp;$C411&amp;"."&amp;$B411)&amp;IF(INDEX(Variables!$D$5:$D$105,MATCH($A411,Variables!$A$5:$A$105,0))="","","."&amp;INDEX(Variables!$D$5:$D$105,MATCH($A411,Variables!$A$5:$A$105,0)))&amp;"."&amp;K$5</f>
        <v/>
      </c>
      <c r="L411" s="41">
        <f>L$12*$D411*INDEX(L$21:L$28,$E411)*INDEX(L$30:L$46,$F411)*(1-INDEX(L$117:L$133,$F411))</f>
        <v/>
      </c>
      <c r="M411" s="40">
        <f>M$12*$D411*INDEX(M$21:M$28,$E411)*INDEX(M$30:M$46,$F411)*(1-INDEX(M$117:M$133,$F411))</f>
        <v/>
      </c>
      <c r="N411" s="40">
        <f>N$12*$D411*INDEX(N$21:N$28,$E411)*INDEX(N$30:N$46,$F411)*(1-INDEX(N$117:N$133,$F411))</f>
        <v/>
      </c>
      <c r="O411" s="40">
        <f>O$12*$D411*INDEX(O$21:O$28,$E411)*INDEX(O$30:O$46,$F411)*(1-INDEX(O$117:O$133,$F411))</f>
        <v/>
      </c>
      <c r="P411" s="40">
        <f>P$12*$D411*INDEX(P$21:P$28,$E411)*INDEX(P$30:P$46,$F411)*(1-INDEX(P$117:P$133,$F411))</f>
        <v/>
      </c>
      <c r="Q411" s="40">
        <f>Q$12*$D411*INDEX(Q$21:Q$28,$E411)*INDEX(Q$30:Q$46,$F411)*(1-INDEX(Q$117:Q$133,$F411))</f>
        <v/>
      </c>
      <c r="R411" s="40">
        <f>R$12*$D411*INDEX(R$21:R$28,$E411)*INDEX(R$30:R$46,$F411)*(1-INDEX(R$117:R$133,$F411))</f>
        <v/>
      </c>
      <c r="S411" s="40">
        <f>S$12*$D411*INDEX(S$21:S$28,$E411)*INDEX(S$30:S$46,$F411)*(1-INDEX(S$117:S$133,$F411))</f>
        <v/>
      </c>
      <c r="T411" s="40">
        <f>T$12*$D411*INDEX(T$21:T$28,$E411)*INDEX(T$30:T$46,$F411)*(1-INDEX(T$117:T$133,$F411))</f>
        <v/>
      </c>
      <c r="U411" s="40">
        <f>U$12*$D411*INDEX(U$21:U$28,$E411)*INDEX(U$30:U$46,$F411)*(1-INDEX(U$117:U$133,$F411))</f>
        <v/>
      </c>
      <c r="V411" s="40">
        <f>V$12*$D411*INDEX(V$21:V$28,$E411)*INDEX(V$30:V$46,$F411)*(1-INDEX(V$117:V$133,$F411))</f>
        <v/>
      </c>
      <c r="W411" s="40">
        <f>W$12*$D411*INDEX(W$21:W$28,$E411)*INDEX(W$30:W$46,$F411)*(1-INDEX(W$117:W$133,$F411))</f>
        <v/>
      </c>
      <c r="X411" s="40">
        <f>X$12*$D411*INDEX(X$21:X$28,$E411)*INDEX(X$30:X$46,$F411)*(1-INDEX(X$117:X$133,$F411))</f>
        <v/>
      </c>
      <c r="Y411" s="40">
        <f>Y$12*$D411*INDEX(Y$21:Y$28,$E411)*INDEX(Y$30:Y$46,$F411)*(1-INDEX(Y$117:Y$133,$F411))</f>
        <v/>
      </c>
      <c r="Z411" s="40">
        <f>Z$12*$D411*INDEX(Z$21:Z$28,$E411)*INDEX(Z$30:Z$46,$F411)*(1-INDEX(Z$117:Z$133,$F411))</f>
        <v/>
      </c>
      <c r="AA411" s="40">
        <f>AA$12*$D411*INDEX(AA$21:AA$28,$E411)*INDEX(AA$30:AA$46,$F411)*(1-INDEX(AA$117:AA$133,$F411))</f>
        <v/>
      </c>
      <c r="AB411" s="40">
        <f>AB$12*$D411*INDEX(AB$21:AB$28,$E411)*INDEX(AB$30:AB$46,$F411)*(1-INDEX(AB$117:AB$133,$F411))</f>
        <v/>
      </c>
      <c r="AC411" s="40">
        <f>AC$12*$D411*INDEX(AC$21:AC$28,$E411)*INDEX(AC$30:AC$46,$F411)*(1-INDEX(AC$117:AC$133,$F411))</f>
        <v/>
      </c>
      <c r="AD411" s="42">
        <f>CARBONTAX(AD$12,$D411,INDEX(AD$21:AD$28,$E411),INDEX(AD$30:AD$46,$F411),INDEX(AD$117:AD$133,$F411))</f>
        <v/>
      </c>
      <c r="AE411" s="25">
        <f>LOWER(Settings!$C$4)&amp;".mit."&amp;$A411&amp;IF($C411="","","."&amp;$C411&amp;"."&amp;$B411)&amp;IF(INDEX(Variables!$D$5:$D$105,MATCH($A411,Variables!$A$5:$A$105,0))="","","."&amp;INDEX(Variables!$D$5:$D$105,MATCH($A411,Variables!$A$5:$A$105,0)))&amp;"."&amp;AE$5</f>
        <v/>
      </c>
      <c r="AF411" s="41">
        <f>AF$12*$D411*INDEX(AF$21:AF$28,$E411)*INDEX(AF$30:AF$46,$F411)*(1-INDEX(AF$117:AF$133,$F411))</f>
        <v/>
      </c>
      <c r="AG411" s="40">
        <f>AG$12*$D411*INDEX(AG$21:AG$28,$E411)*INDEX(AG$30:AG$46,$F411)*(1-INDEX(AG$117:AG$133,$F411))</f>
        <v/>
      </c>
      <c r="AH411" s="40">
        <f>AH$12*$D411*INDEX(AH$21:AH$28,$E411)*INDEX(AH$30:AH$46,$F411)*(1-INDEX(AH$117:AH$133,$F411))</f>
        <v/>
      </c>
      <c r="AI411" s="40">
        <f>AI$12*$D411*INDEX(AI$21:AI$28,$E411)*INDEX(AI$30:AI$46,$F411)*(1-INDEX(AI$117:AI$133,$F411))</f>
        <v/>
      </c>
      <c r="AJ411" s="40">
        <f>AJ$12*$D411*INDEX(AJ$21:AJ$28,$E411)*INDEX(AJ$30:AJ$46,$F411)*(1-INDEX(AJ$117:AJ$133,$F411))</f>
        <v/>
      </c>
      <c r="AK411" s="40">
        <f>AK$12*$D411*INDEX(AK$21:AK$28,$E411)*INDEX(AK$30:AK$46,$F411)*(1-INDEX(AK$117:AK$133,$F411))</f>
        <v/>
      </c>
      <c r="AL411" s="40">
        <f>AL$12*$D411*INDEX(AL$21:AL$28,$E411)*INDEX(AL$30:AL$46,$F411)*(1-INDEX(AL$117:AL$133,$F411))</f>
        <v/>
      </c>
      <c r="AM411" s="40">
        <f>AM$12*$D411*INDEX(AM$21:AM$28,$E411)*INDEX(AM$30:AM$46,$F411)*(1-INDEX(AM$117:AM$133,$F411))</f>
        <v/>
      </c>
      <c r="AN411" s="40">
        <f>AN$12*$D411*INDEX(AN$21:AN$28,$E411)*INDEX(AN$30:AN$46,$F411)*(1-INDEX(AN$117:AN$133,$F411))</f>
        <v/>
      </c>
      <c r="AO411" s="40">
        <f>AO$12*$D411*INDEX(AO$21:AO$28,$E411)*INDEX(AO$30:AO$46,$F411)*(1-INDEX(AO$117:AO$133,$F411))</f>
        <v/>
      </c>
      <c r="AP411" s="40">
        <f>AP$12*$D411*INDEX(AP$21:AP$28,$E411)*INDEX(AP$30:AP$46,$F411)*(1-INDEX(AP$117:AP$133,$F411))</f>
        <v/>
      </c>
      <c r="AQ411" s="40">
        <f>AQ$12*$D411*INDEX(AQ$21:AQ$28,$E411)*INDEX(AQ$30:AQ$46,$F411)*(1-INDEX(AQ$117:AQ$133,$F411))</f>
        <v/>
      </c>
      <c r="AR411" s="40">
        <f>AR$12*$D411*INDEX(AR$21:AR$28,$E411)*INDEX(AR$30:AR$46,$F411)*(1-INDEX(AR$117:AR$133,$F411))</f>
        <v/>
      </c>
      <c r="AS411" s="40">
        <f>AS$12*$D411*INDEX(AS$21:AS$28,$E411)*INDEX(AS$30:AS$46,$F411)*(1-INDEX(AS$117:AS$133,$F411))</f>
        <v/>
      </c>
      <c r="AT411" s="40">
        <f>AT$12*$D411*INDEX(AT$21:AT$28,$E411)*INDEX(AT$30:AT$46,$F411)*(1-INDEX(AT$117:AT$133,$F411))</f>
        <v/>
      </c>
      <c r="AU411" s="40">
        <f>AU$12*$D411*INDEX(AU$21:AU$28,$E411)*INDEX(AU$30:AU$46,$F411)*(1-INDEX(AU$117:AU$133,$F411))</f>
        <v/>
      </c>
      <c r="AV411" s="40">
        <f>AV$12*$D411*INDEX(AV$21:AV$28,$E411)*INDEX(AV$30:AV$46,$F411)*(1-INDEX(AV$117:AV$133,$F411))</f>
        <v/>
      </c>
      <c r="AW411" s="40">
        <f>AW$12*$D411*INDEX(AW$21:AW$28,$E411)*INDEX(AW$30:AW$46,$F411)*(1-INDEX(AW$117:AW$133,$F411))</f>
        <v/>
      </c>
      <c r="AX411" s="42">
        <f>CARBONTAX(AX$12,$D411,INDEX(AX$21:AX$28,$E411),INDEX(AX$30:AX$46,$F411),INDEX(AX$117:AX$133,$F411))</f>
        <v/>
      </c>
    </row>
    <row r="412" hidden="1" outlineLevel="2"/>
    <row r="413" hidden="1" outlineLevel="2">
      <c r="A413" s="5" t="inlineStr">
        <is>
          <t>ets</t>
        </is>
      </c>
      <c r="B413" s="5" t="inlineStr">
        <is>
          <t>coa</t>
        </is>
      </c>
      <c r="C413" s="5" t="inlineStr">
        <is>
          <t>ral</t>
        </is>
      </c>
      <c r="D413" s="40">
        <f>INDEX(Inputs!$T$5:$T$132,MATCH($B413&amp;"|"&amp;$C413,Inputs!$A$5:$A$132,0))</f>
        <v/>
      </c>
      <c r="E413" s="40">
        <f>INDEX(Inputs!$K$5:$K$132,MATCH($B413&amp;"|"&amp;$C413,Inputs!$A$5:$A$132,0))</f>
        <v/>
      </c>
      <c r="F413" s="39" t="n"/>
      <c r="G413" s="39" t="n"/>
      <c r="H413" s="5">
        <f>INDEX(Variables!$B$5:$B$105,MATCH($A413,Variables!$A$5:$A$105,0))&amp;IF($C413="",""," | "&amp;INDEX(Mapping!$B$5:$B$26,MATCH($C413,Mapping!$A$5:$A$26,0))&amp;" | "&amp;INDEX(Mapping!$B$30:$B$41,MATCH($B413,Mapping!$A$30:$A$41,0)))</f>
        <v/>
      </c>
      <c r="I413" s="5">
        <f>INDEX(Variables!$C$5:$C$105,MATCH($A413,Variables!$A$5:$A$105,0))</f>
        <v/>
      </c>
      <c r="J413" s="5">
        <f>INDEX(Variables!$E$5:$E$105,MATCH($A413,Variables!$A$5:$A$105,0))</f>
        <v/>
      </c>
      <c r="K413" s="25">
        <f>LOWER(Settings!$C$4)&amp;".mit."&amp;$A413&amp;IF($C413="","","."&amp;$C413&amp;"."&amp;$B413)&amp;IF(INDEX(Variables!$D$5:$D$105,MATCH($A413,Variables!$A$5:$A$105,0))="","","."&amp;INDEX(Variables!$D$5:$D$105,MATCH($A413,Variables!$A$5:$A$105,0)))&amp;"."&amp;K$5</f>
        <v/>
      </c>
      <c r="L413" s="41">
        <f>L$134*$D413*INDEX(L$117:L$133,$E413)</f>
        <v/>
      </c>
      <c r="M413" s="40">
        <f>M$134*$D413*INDEX(M$117:M$133,$E413)</f>
        <v/>
      </c>
      <c r="N413" s="40">
        <f>N$134*$D413*INDEX(N$117:N$133,$E413)</f>
        <v/>
      </c>
      <c r="O413" s="40">
        <f>O$134*$D413*INDEX(O$117:O$133,$E413)</f>
        <v/>
      </c>
      <c r="P413" s="40">
        <f>P$134*$D413*INDEX(P$117:P$133,$E413)</f>
        <v/>
      </c>
      <c r="Q413" s="40">
        <f>Q$134*$D413*INDEX(Q$117:Q$133,$E413)</f>
        <v/>
      </c>
      <c r="R413" s="40">
        <f>R$134*$D413*INDEX(R$117:R$133,$E413)</f>
        <v/>
      </c>
      <c r="S413" s="40">
        <f>S$134*$D413*INDEX(S$117:S$133,$E413)</f>
        <v/>
      </c>
      <c r="T413" s="40">
        <f>T$134*$D413*INDEX(T$117:T$133,$E413)</f>
        <v/>
      </c>
      <c r="U413" s="40">
        <f>U$134*$D413*INDEX(U$117:U$133,$E413)</f>
        <v/>
      </c>
      <c r="V413" s="40">
        <f>V$134*$D413*INDEX(V$117:V$133,$E413)</f>
        <v/>
      </c>
      <c r="W413" s="40">
        <f>W$134*$D413*INDEX(W$117:W$133,$E413)</f>
        <v/>
      </c>
      <c r="X413" s="40">
        <f>X$134*$D413*INDEX(X$117:X$133,$E413)</f>
        <v/>
      </c>
      <c r="Y413" s="40">
        <f>Y$134*$D413*INDEX(Y$117:Y$133,$E413)</f>
        <v/>
      </c>
      <c r="Z413" s="40">
        <f>Z$134*$D413*INDEX(Z$117:Z$133,$E413)</f>
        <v/>
      </c>
      <c r="AA413" s="40">
        <f>AA$134*$D413*INDEX(AA$117:AA$133,$E413)</f>
        <v/>
      </c>
      <c r="AB413" s="40">
        <f>AB$134*$D413*INDEX(AB$117:AB$133,$E413)</f>
        <v/>
      </c>
      <c r="AC413" s="40">
        <f>AC$134*$D413*INDEX(AC$117:AC$133,$E413)</f>
        <v/>
      </c>
      <c r="AD413" s="42">
        <f>ETSCOST(AD$134,$D413,INDEX(AD$117:AD$133,$E413))</f>
        <v/>
      </c>
      <c r="AE413" s="25">
        <f>LOWER(Settings!$C$4)&amp;".mit."&amp;$A413&amp;IF($C413="","","."&amp;$C413&amp;"."&amp;$B413)&amp;IF(INDEX(Variables!$D$5:$D$105,MATCH($A413,Variables!$A$5:$A$105,0))="","","."&amp;INDEX(Variables!$D$5:$D$105,MATCH($A413,Variables!$A$5:$A$105,0)))&amp;"."&amp;AE$5</f>
        <v/>
      </c>
      <c r="AF413" s="41">
        <f>AF$134*$D413*INDEX(AF$117:AF$133,$E413)</f>
        <v/>
      </c>
      <c r="AG413" s="40">
        <f>AG$134*$D413*INDEX(AG$117:AG$133,$E413)</f>
        <v/>
      </c>
      <c r="AH413" s="40">
        <f>AH$134*$D413*INDEX(AH$117:AH$133,$E413)</f>
        <v/>
      </c>
      <c r="AI413" s="40">
        <f>AI$134*$D413*INDEX(AI$117:AI$133,$E413)</f>
        <v/>
      </c>
      <c r="AJ413" s="40">
        <f>AJ$134*$D413*INDEX(AJ$117:AJ$133,$E413)</f>
        <v/>
      </c>
      <c r="AK413" s="40">
        <f>AK$134*$D413*INDEX(AK$117:AK$133,$E413)</f>
        <v/>
      </c>
      <c r="AL413" s="40">
        <f>AL$134*$D413*INDEX(AL$117:AL$133,$E413)</f>
        <v/>
      </c>
      <c r="AM413" s="40">
        <f>AM$134*$D413*INDEX(AM$117:AM$133,$E413)</f>
        <v/>
      </c>
      <c r="AN413" s="40">
        <f>AN$134*$D413*INDEX(AN$117:AN$133,$E413)</f>
        <v/>
      </c>
      <c r="AO413" s="40">
        <f>AO$134*$D413*INDEX(AO$117:AO$133,$E413)</f>
        <v/>
      </c>
      <c r="AP413" s="40">
        <f>AP$134*$D413*INDEX(AP$117:AP$133,$E413)</f>
        <v/>
      </c>
      <c r="AQ413" s="40">
        <f>AQ$134*$D413*INDEX(AQ$117:AQ$133,$E413)</f>
        <v/>
      </c>
      <c r="AR413" s="40">
        <f>AR$134*$D413*INDEX(AR$117:AR$133,$E413)</f>
        <v/>
      </c>
      <c r="AS413" s="40">
        <f>AS$134*$D413*INDEX(AS$117:AS$133,$E413)</f>
        <v/>
      </c>
      <c r="AT413" s="40">
        <f>AT$134*$D413*INDEX(AT$117:AT$133,$E413)</f>
        <v/>
      </c>
      <c r="AU413" s="40">
        <f>AU$134*$D413*INDEX(AU$117:AU$133,$E413)</f>
        <v/>
      </c>
      <c r="AV413" s="40">
        <f>AV$134*$D413*INDEX(AV$117:AV$133,$E413)</f>
        <v/>
      </c>
      <c r="AW413" s="40">
        <f>AW$134*$D413*INDEX(AW$117:AW$133,$E413)</f>
        <v/>
      </c>
      <c r="AX413" s="42">
        <f>ETSCOST(AX$134,$D413,INDEX(AX$117:AX$133,$E413))</f>
        <v/>
      </c>
    </row>
    <row r="414" hidden="1" outlineLevel="2">
      <c r="A414" s="5" t="inlineStr">
        <is>
          <t>ets</t>
        </is>
      </c>
      <c r="B414" s="5" t="inlineStr">
        <is>
          <t>nga</t>
        </is>
      </c>
      <c r="C414" s="5" t="inlineStr">
        <is>
          <t>ral</t>
        </is>
      </c>
      <c r="D414" s="40">
        <f>INDEX(Inputs!$T$5:$T$132,MATCH($B414&amp;"|"&amp;$C414,Inputs!$A$5:$A$132,0))</f>
        <v/>
      </c>
      <c r="E414" s="40">
        <f>INDEX(Inputs!$K$5:$K$132,MATCH($B414&amp;"|"&amp;$C414,Inputs!$A$5:$A$132,0))</f>
        <v/>
      </c>
      <c r="F414" s="39" t="n"/>
      <c r="G414" s="39" t="n"/>
      <c r="H414" s="5">
        <f>INDEX(Variables!$B$5:$B$105,MATCH($A414,Variables!$A$5:$A$105,0))&amp;IF($C414="",""," | "&amp;INDEX(Mapping!$B$5:$B$26,MATCH($C414,Mapping!$A$5:$A$26,0))&amp;" | "&amp;INDEX(Mapping!$B$30:$B$41,MATCH($B414,Mapping!$A$30:$A$41,0)))</f>
        <v/>
      </c>
      <c r="I414" s="5">
        <f>INDEX(Variables!$C$5:$C$105,MATCH($A414,Variables!$A$5:$A$105,0))</f>
        <v/>
      </c>
      <c r="J414" s="5">
        <f>INDEX(Variables!$E$5:$E$105,MATCH($A414,Variables!$A$5:$A$105,0))</f>
        <v/>
      </c>
      <c r="K414" s="25">
        <f>LOWER(Settings!$C$4)&amp;".mit."&amp;$A414&amp;IF($C414="","","."&amp;$C414&amp;"."&amp;$B414)&amp;IF(INDEX(Variables!$D$5:$D$105,MATCH($A414,Variables!$A$5:$A$105,0))="","","."&amp;INDEX(Variables!$D$5:$D$105,MATCH($A414,Variables!$A$5:$A$105,0)))&amp;"."&amp;K$5</f>
        <v/>
      </c>
      <c r="L414" s="41">
        <f>L$134*$D414*INDEX(L$117:L$133,$E414)</f>
        <v/>
      </c>
      <c r="M414" s="40">
        <f>M$134*$D414*INDEX(M$117:M$133,$E414)</f>
        <v/>
      </c>
      <c r="N414" s="40">
        <f>N$134*$D414*INDEX(N$117:N$133,$E414)</f>
        <v/>
      </c>
      <c r="O414" s="40">
        <f>O$134*$D414*INDEX(O$117:O$133,$E414)</f>
        <v/>
      </c>
      <c r="P414" s="40">
        <f>P$134*$D414*INDEX(P$117:P$133,$E414)</f>
        <v/>
      </c>
      <c r="Q414" s="40">
        <f>Q$134*$D414*INDEX(Q$117:Q$133,$E414)</f>
        <v/>
      </c>
      <c r="R414" s="40">
        <f>R$134*$D414*INDEX(R$117:R$133,$E414)</f>
        <v/>
      </c>
      <c r="S414" s="40">
        <f>S$134*$D414*INDEX(S$117:S$133,$E414)</f>
        <v/>
      </c>
      <c r="T414" s="40">
        <f>T$134*$D414*INDEX(T$117:T$133,$E414)</f>
        <v/>
      </c>
      <c r="U414" s="40">
        <f>U$134*$D414*INDEX(U$117:U$133,$E414)</f>
        <v/>
      </c>
      <c r="V414" s="40">
        <f>V$134*$D414*INDEX(V$117:V$133,$E414)</f>
        <v/>
      </c>
      <c r="W414" s="40">
        <f>W$134*$D414*INDEX(W$117:W$133,$E414)</f>
        <v/>
      </c>
      <c r="X414" s="40">
        <f>X$134*$D414*INDEX(X$117:X$133,$E414)</f>
        <v/>
      </c>
      <c r="Y414" s="40">
        <f>Y$134*$D414*INDEX(Y$117:Y$133,$E414)</f>
        <v/>
      </c>
      <c r="Z414" s="40">
        <f>Z$134*$D414*INDEX(Z$117:Z$133,$E414)</f>
        <v/>
      </c>
      <c r="AA414" s="40">
        <f>AA$134*$D414*INDEX(AA$117:AA$133,$E414)</f>
        <v/>
      </c>
      <c r="AB414" s="40">
        <f>AB$134*$D414*INDEX(AB$117:AB$133,$E414)</f>
        <v/>
      </c>
      <c r="AC414" s="40">
        <f>AC$134*$D414*INDEX(AC$117:AC$133,$E414)</f>
        <v/>
      </c>
      <c r="AD414" s="42">
        <f>ETSCOST(AD$134,$D414,INDEX(AD$117:AD$133,$E414))</f>
        <v/>
      </c>
      <c r="AE414" s="25">
        <f>LOWER(Settings!$C$4)&amp;".mit."&amp;$A414&amp;IF($C414="","","."&amp;$C414&amp;"."&amp;$B414)&amp;IF(INDEX(Variables!$D$5:$D$105,MATCH($A414,Variables!$A$5:$A$105,0))="","","."&amp;INDEX(Variables!$D$5:$D$105,MATCH($A414,Variables!$A$5:$A$105,0)))&amp;"."&amp;AE$5</f>
        <v/>
      </c>
      <c r="AF414" s="41">
        <f>AF$134*$D414*INDEX(AF$117:AF$133,$E414)</f>
        <v/>
      </c>
      <c r="AG414" s="40">
        <f>AG$134*$D414*INDEX(AG$117:AG$133,$E414)</f>
        <v/>
      </c>
      <c r="AH414" s="40">
        <f>AH$134*$D414*INDEX(AH$117:AH$133,$E414)</f>
        <v/>
      </c>
      <c r="AI414" s="40">
        <f>AI$134*$D414*INDEX(AI$117:AI$133,$E414)</f>
        <v/>
      </c>
      <c r="AJ414" s="40">
        <f>AJ$134*$D414*INDEX(AJ$117:AJ$133,$E414)</f>
        <v/>
      </c>
      <c r="AK414" s="40">
        <f>AK$134*$D414*INDEX(AK$117:AK$133,$E414)</f>
        <v/>
      </c>
      <c r="AL414" s="40">
        <f>AL$134*$D414*INDEX(AL$117:AL$133,$E414)</f>
        <v/>
      </c>
      <c r="AM414" s="40">
        <f>AM$134*$D414*INDEX(AM$117:AM$133,$E414)</f>
        <v/>
      </c>
      <c r="AN414" s="40">
        <f>AN$134*$D414*INDEX(AN$117:AN$133,$E414)</f>
        <v/>
      </c>
      <c r="AO414" s="40">
        <f>AO$134*$D414*INDEX(AO$117:AO$133,$E414)</f>
        <v/>
      </c>
      <c r="AP414" s="40">
        <f>AP$134*$D414*INDEX(AP$117:AP$133,$E414)</f>
        <v/>
      </c>
      <c r="AQ414" s="40">
        <f>AQ$134*$D414*INDEX(AQ$117:AQ$133,$E414)</f>
        <v/>
      </c>
      <c r="AR414" s="40">
        <f>AR$134*$D414*INDEX(AR$117:AR$133,$E414)</f>
        <v/>
      </c>
      <c r="AS414" s="40">
        <f>AS$134*$D414*INDEX(AS$117:AS$133,$E414)</f>
        <v/>
      </c>
      <c r="AT414" s="40">
        <f>AT$134*$D414*INDEX(AT$117:AT$133,$E414)</f>
        <v/>
      </c>
      <c r="AU414" s="40">
        <f>AU$134*$D414*INDEX(AU$117:AU$133,$E414)</f>
        <v/>
      </c>
      <c r="AV414" s="40">
        <f>AV$134*$D414*INDEX(AV$117:AV$133,$E414)</f>
        <v/>
      </c>
      <c r="AW414" s="40">
        <f>AW$134*$D414*INDEX(AW$117:AW$133,$E414)</f>
        <v/>
      </c>
      <c r="AX414" s="42">
        <f>ETSCOST(AX$134,$D414,INDEX(AX$117:AX$133,$E414))</f>
        <v/>
      </c>
    </row>
    <row r="415" hidden="1" outlineLevel="2">
      <c r="A415" s="5" t="inlineStr">
        <is>
          <t>ets</t>
        </is>
      </c>
      <c r="B415" s="5" t="inlineStr">
        <is>
          <t>gso</t>
        </is>
      </c>
      <c r="C415" s="5" t="inlineStr">
        <is>
          <t>ral</t>
        </is>
      </c>
      <c r="D415" s="40">
        <f>INDEX(Inputs!$T$5:$T$132,MATCH($B415&amp;"|"&amp;$C415,Inputs!$A$5:$A$132,0))</f>
        <v/>
      </c>
      <c r="E415" s="40">
        <f>INDEX(Inputs!$K$5:$K$132,MATCH($B415&amp;"|"&amp;$C415,Inputs!$A$5:$A$132,0))</f>
        <v/>
      </c>
      <c r="F415" s="39" t="n"/>
      <c r="G415" s="39" t="n"/>
      <c r="H415" s="5">
        <f>INDEX(Variables!$B$5:$B$105,MATCH($A415,Variables!$A$5:$A$105,0))&amp;IF($C415="",""," | "&amp;INDEX(Mapping!$B$5:$B$26,MATCH($C415,Mapping!$A$5:$A$26,0))&amp;" | "&amp;INDEX(Mapping!$B$30:$B$41,MATCH($B415,Mapping!$A$30:$A$41,0)))</f>
        <v/>
      </c>
      <c r="I415" s="5">
        <f>INDEX(Variables!$C$5:$C$105,MATCH($A415,Variables!$A$5:$A$105,0))</f>
        <v/>
      </c>
      <c r="J415" s="5">
        <f>INDEX(Variables!$E$5:$E$105,MATCH($A415,Variables!$A$5:$A$105,0))</f>
        <v/>
      </c>
      <c r="K415" s="25">
        <f>LOWER(Settings!$C$4)&amp;".mit."&amp;$A415&amp;IF($C415="","","."&amp;$C415&amp;"."&amp;$B415)&amp;IF(INDEX(Variables!$D$5:$D$105,MATCH($A415,Variables!$A$5:$A$105,0))="","","."&amp;INDEX(Variables!$D$5:$D$105,MATCH($A415,Variables!$A$5:$A$105,0)))&amp;"."&amp;K$5</f>
        <v/>
      </c>
      <c r="L415" s="41">
        <f>L$134*$D415*INDEX(L$117:L$133,$E415)</f>
        <v/>
      </c>
      <c r="M415" s="40">
        <f>M$134*$D415*INDEX(M$117:M$133,$E415)</f>
        <v/>
      </c>
      <c r="N415" s="40">
        <f>N$134*$D415*INDEX(N$117:N$133,$E415)</f>
        <v/>
      </c>
      <c r="O415" s="40">
        <f>O$134*$D415*INDEX(O$117:O$133,$E415)</f>
        <v/>
      </c>
      <c r="P415" s="40">
        <f>P$134*$D415*INDEX(P$117:P$133,$E415)</f>
        <v/>
      </c>
      <c r="Q415" s="40">
        <f>Q$134*$D415*INDEX(Q$117:Q$133,$E415)</f>
        <v/>
      </c>
      <c r="R415" s="40">
        <f>R$134*$D415*INDEX(R$117:R$133,$E415)</f>
        <v/>
      </c>
      <c r="S415" s="40">
        <f>S$134*$D415*INDEX(S$117:S$133,$E415)</f>
        <v/>
      </c>
      <c r="T415" s="40">
        <f>T$134*$D415*INDEX(T$117:T$133,$E415)</f>
        <v/>
      </c>
      <c r="U415" s="40">
        <f>U$134*$D415*INDEX(U$117:U$133,$E415)</f>
        <v/>
      </c>
      <c r="V415" s="40">
        <f>V$134*$D415*INDEX(V$117:V$133,$E415)</f>
        <v/>
      </c>
      <c r="W415" s="40">
        <f>W$134*$D415*INDEX(W$117:W$133,$E415)</f>
        <v/>
      </c>
      <c r="X415" s="40">
        <f>X$134*$D415*INDEX(X$117:X$133,$E415)</f>
        <v/>
      </c>
      <c r="Y415" s="40">
        <f>Y$134*$D415*INDEX(Y$117:Y$133,$E415)</f>
        <v/>
      </c>
      <c r="Z415" s="40">
        <f>Z$134*$D415*INDEX(Z$117:Z$133,$E415)</f>
        <v/>
      </c>
      <c r="AA415" s="40">
        <f>AA$134*$D415*INDEX(AA$117:AA$133,$E415)</f>
        <v/>
      </c>
      <c r="AB415" s="40">
        <f>AB$134*$D415*INDEX(AB$117:AB$133,$E415)</f>
        <v/>
      </c>
      <c r="AC415" s="40">
        <f>AC$134*$D415*INDEX(AC$117:AC$133,$E415)</f>
        <v/>
      </c>
      <c r="AD415" s="42">
        <f>ETSCOST(AD$134,$D415,INDEX(AD$117:AD$133,$E415))</f>
        <v/>
      </c>
      <c r="AE415" s="25">
        <f>LOWER(Settings!$C$4)&amp;".mit."&amp;$A415&amp;IF($C415="","","."&amp;$C415&amp;"."&amp;$B415)&amp;IF(INDEX(Variables!$D$5:$D$105,MATCH($A415,Variables!$A$5:$A$105,0))="","","."&amp;INDEX(Variables!$D$5:$D$105,MATCH($A415,Variables!$A$5:$A$105,0)))&amp;"."&amp;AE$5</f>
        <v/>
      </c>
      <c r="AF415" s="41">
        <f>AF$134*$D415*INDEX(AF$117:AF$133,$E415)</f>
        <v/>
      </c>
      <c r="AG415" s="40">
        <f>AG$134*$D415*INDEX(AG$117:AG$133,$E415)</f>
        <v/>
      </c>
      <c r="AH415" s="40">
        <f>AH$134*$D415*INDEX(AH$117:AH$133,$E415)</f>
        <v/>
      </c>
      <c r="AI415" s="40">
        <f>AI$134*$D415*INDEX(AI$117:AI$133,$E415)</f>
        <v/>
      </c>
      <c r="AJ415" s="40">
        <f>AJ$134*$D415*INDEX(AJ$117:AJ$133,$E415)</f>
        <v/>
      </c>
      <c r="AK415" s="40">
        <f>AK$134*$D415*INDEX(AK$117:AK$133,$E415)</f>
        <v/>
      </c>
      <c r="AL415" s="40">
        <f>AL$134*$D415*INDEX(AL$117:AL$133,$E415)</f>
        <v/>
      </c>
      <c r="AM415" s="40">
        <f>AM$134*$D415*INDEX(AM$117:AM$133,$E415)</f>
        <v/>
      </c>
      <c r="AN415" s="40">
        <f>AN$134*$D415*INDEX(AN$117:AN$133,$E415)</f>
        <v/>
      </c>
      <c r="AO415" s="40">
        <f>AO$134*$D415*INDEX(AO$117:AO$133,$E415)</f>
        <v/>
      </c>
      <c r="AP415" s="40">
        <f>AP$134*$D415*INDEX(AP$117:AP$133,$E415)</f>
        <v/>
      </c>
      <c r="AQ415" s="40">
        <f>AQ$134*$D415*INDEX(AQ$117:AQ$133,$E415)</f>
        <v/>
      </c>
      <c r="AR415" s="40">
        <f>AR$134*$D415*INDEX(AR$117:AR$133,$E415)</f>
        <v/>
      </c>
      <c r="AS415" s="40">
        <f>AS$134*$D415*INDEX(AS$117:AS$133,$E415)</f>
        <v/>
      </c>
      <c r="AT415" s="40">
        <f>AT$134*$D415*INDEX(AT$117:AT$133,$E415)</f>
        <v/>
      </c>
      <c r="AU415" s="40">
        <f>AU$134*$D415*INDEX(AU$117:AU$133,$E415)</f>
        <v/>
      </c>
      <c r="AV415" s="40">
        <f>AV$134*$D415*INDEX(AV$117:AV$133,$E415)</f>
        <v/>
      </c>
      <c r="AW415" s="40">
        <f>AW$134*$D415*INDEX(AW$117:AW$133,$E415)</f>
        <v/>
      </c>
      <c r="AX415" s="42">
        <f>ETSCOST(AX$134,$D415,INDEX(AX$117:AX$133,$E415))</f>
        <v/>
      </c>
    </row>
    <row r="416" hidden="1" outlineLevel="2">
      <c r="A416" s="5" t="inlineStr">
        <is>
          <t>ets</t>
        </is>
      </c>
      <c r="B416" s="5" t="inlineStr">
        <is>
          <t>die</t>
        </is>
      </c>
      <c r="C416" s="5" t="inlineStr">
        <is>
          <t>ral</t>
        </is>
      </c>
      <c r="D416" s="40">
        <f>INDEX(Inputs!$T$5:$T$132,MATCH($B416&amp;"|"&amp;$C416,Inputs!$A$5:$A$132,0))</f>
        <v/>
      </c>
      <c r="E416" s="40">
        <f>INDEX(Inputs!$K$5:$K$132,MATCH($B416&amp;"|"&amp;$C416,Inputs!$A$5:$A$132,0))</f>
        <v/>
      </c>
      <c r="F416" s="39" t="n"/>
      <c r="G416" s="39" t="n"/>
      <c r="H416" s="5">
        <f>INDEX(Variables!$B$5:$B$105,MATCH($A416,Variables!$A$5:$A$105,0))&amp;IF($C416="",""," | "&amp;INDEX(Mapping!$B$5:$B$26,MATCH($C416,Mapping!$A$5:$A$26,0))&amp;" | "&amp;INDEX(Mapping!$B$30:$B$41,MATCH($B416,Mapping!$A$30:$A$41,0)))</f>
        <v/>
      </c>
      <c r="I416" s="5">
        <f>INDEX(Variables!$C$5:$C$105,MATCH($A416,Variables!$A$5:$A$105,0))</f>
        <v/>
      </c>
      <c r="J416" s="5">
        <f>INDEX(Variables!$E$5:$E$105,MATCH($A416,Variables!$A$5:$A$105,0))</f>
        <v/>
      </c>
      <c r="K416" s="25">
        <f>LOWER(Settings!$C$4)&amp;".mit."&amp;$A416&amp;IF($C416="","","."&amp;$C416&amp;"."&amp;$B416)&amp;IF(INDEX(Variables!$D$5:$D$105,MATCH($A416,Variables!$A$5:$A$105,0))="","","."&amp;INDEX(Variables!$D$5:$D$105,MATCH($A416,Variables!$A$5:$A$105,0)))&amp;"."&amp;K$5</f>
        <v/>
      </c>
      <c r="L416" s="41">
        <f>L$134*$D416*INDEX(L$117:L$133,$E416)</f>
        <v/>
      </c>
      <c r="M416" s="40">
        <f>M$134*$D416*INDEX(M$117:M$133,$E416)</f>
        <v/>
      </c>
      <c r="N416" s="40">
        <f>N$134*$D416*INDEX(N$117:N$133,$E416)</f>
        <v/>
      </c>
      <c r="O416" s="40">
        <f>O$134*$D416*INDEX(O$117:O$133,$E416)</f>
        <v/>
      </c>
      <c r="P416" s="40">
        <f>P$134*$D416*INDEX(P$117:P$133,$E416)</f>
        <v/>
      </c>
      <c r="Q416" s="40">
        <f>Q$134*$D416*INDEX(Q$117:Q$133,$E416)</f>
        <v/>
      </c>
      <c r="R416" s="40">
        <f>R$134*$D416*INDEX(R$117:R$133,$E416)</f>
        <v/>
      </c>
      <c r="S416" s="40">
        <f>S$134*$D416*INDEX(S$117:S$133,$E416)</f>
        <v/>
      </c>
      <c r="T416" s="40">
        <f>T$134*$D416*INDEX(T$117:T$133,$E416)</f>
        <v/>
      </c>
      <c r="U416" s="40">
        <f>U$134*$D416*INDEX(U$117:U$133,$E416)</f>
        <v/>
      </c>
      <c r="V416" s="40">
        <f>V$134*$D416*INDEX(V$117:V$133,$E416)</f>
        <v/>
      </c>
      <c r="W416" s="40">
        <f>W$134*$D416*INDEX(W$117:W$133,$E416)</f>
        <v/>
      </c>
      <c r="X416" s="40">
        <f>X$134*$D416*INDEX(X$117:X$133,$E416)</f>
        <v/>
      </c>
      <c r="Y416" s="40">
        <f>Y$134*$D416*INDEX(Y$117:Y$133,$E416)</f>
        <v/>
      </c>
      <c r="Z416" s="40">
        <f>Z$134*$D416*INDEX(Z$117:Z$133,$E416)</f>
        <v/>
      </c>
      <c r="AA416" s="40">
        <f>AA$134*$D416*INDEX(AA$117:AA$133,$E416)</f>
        <v/>
      </c>
      <c r="AB416" s="40">
        <f>AB$134*$D416*INDEX(AB$117:AB$133,$E416)</f>
        <v/>
      </c>
      <c r="AC416" s="40">
        <f>AC$134*$D416*INDEX(AC$117:AC$133,$E416)</f>
        <v/>
      </c>
      <c r="AD416" s="42">
        <f>ETSCOST(AD$134,$D416,INDEX(AD$117:AD$133,$E416))</f>
        <v/>
      </c>
      <c r="AE416" s="25">
        <f>LOWER(Settings!$C$4)&amp;".mit."&amp;$A416&amp;IF($C416="","","."&amp;$C416&amp;"."&amp;$B416)&amp;IF(INDEX(Variables!$D$5:$D$105,MATCH($A416,Variables!$A$5:$A$105,0))="","","."&amp;INDEX(Variables!$D$5:$D$105,MATCH($A416,Variables!$A$5:$A$105,0)))&amp;"."&amp;AE$5</f>
        <v/>
      </c>
      <c r="AF416" s="41">
        <f>AF$134*$D416*INDEX(AF$117:AF$133,$E416)</f>
        <v/>
      </c>
      <c r="AG416" s="40">
        <f>AG$134*$D416*INDEX(AG$117:AG$133,$E416)</f>
        <v/>
      </c>
      <c r="AH416" s="40">
        <f>AH$134*$D416*INDEX(AH$117:AH$133,$E416)</f>
        <v/>
      </c>
      <c r="AI416" s="40">
        <f>AI$134*$D416*INDEX(AI$117:AI$133,$E416)</f>
        <v/>
      </c>
      <c r="AJ416" s="40">
        <f>AJ$134*$D416*INDEX(AJ$117:AJ$133,$E416)</f>
        <v/>
      </c>
      <c r="AK416" s="40">
        <f>AK$134*$D416*INDEX(AK$117:AK$133,$E416)</f>
        <v/>
      </c>
      <c r="AL416" s="40">
        <f>AL$134*$D416*INDEX(AL$117:AL$133,$E416)</f>
        <v/>
      </c>
      <c r="AM416" s="40">
        <f>AM$134*$D416*INDEX(AM$117:AM$133,$E416)</f>
        <v/>
      </c>
      <c r="AN416" s="40">
        <f>AN$134*$D416*INDEX(AN$117:AN$133,$E416)</f>
        <v/>
      </c>
      <c r="AO416" s="40">
        <f>AO$134*$D416*INDEX(AO$117:AO$133,$E416)</f>
        <v/>
      </c>
      <c r="AP416" s="40">
        <f>AP$134*$D416*INDEX(AP$117:AP$133,$E416)</f>
        <v/>
      </c>
      <c r="AQ416" s="40">
        <f>AQ$134*$D416*INDEX(AQ$117:AQ$133,$E416)</f>
        <v/>
      </c>
      <c r="AR416" s="40">
        <f>AR$134*$D416*INDEX(AR$117:AR$133,$E416)</f>
        <v/>
      </c>
      <c r="AS416" s="40">
        <f>AS$134*$D416*INDEX(AS$117:AS$133,$E416)</f>
        <v/>
      </c>
      <c r="AT416" s="40">
        <f>AT$134*$D416*INDEX(AT$117:AT$133,$E416)</f>
        <v/>
      </c>
      <c r="AU416" s="40">
        <f>AU$134*$D416*INDEX(AU$117:AU$133,$E416)</f>
        <v/>
      </c>
      <c r="AV416" s="40">
        <f>AV$134*$D416*INDEX(AV$117:AV$133,$E416)</f>
        <v/>
      </c>
      <c r="AW416" s="40">
        <f>AW$134*$D416*INDEX(AW$117:AW$133,$E416)</f>
        <v/>
      </c>
      <c r="AX416" s="42">
        <f>ETSCOST(AX$134,$D416,INDEX(AX$117:AX$133,$E416))</f>
        <v/>
      </c>
    </row>
    <row r="417" hidden="1" outlineLevel="2">
      <c r="A417" s="5" t="inlineStr">
        <is>
          <t>ets</t>
        </is>
      </c>
      <c r="B417" s="5" t="inlineStr">
        <is>
          <t>lpg</t>
        </is>
      </c>
      <c r="C417" s="5" t="inlineStr">
        <is>
          <t>ral</t>
        </is>
      </c>
      <c r="D417" s="40">
        <f>INDEX(Inputs!$T$5:$T$132,MATCH($B417&amp;"|"&amp;$C417,Inputs!$A$5:$A$132,0))</f>
        <v/>
      </c>
      <c r="E417" s="40">
        <f>INDEX(Inputs!$K$5:$K$132,MATCH($B417&amp;"|"&amp;$C417,Inputs!$A$5:$A$132,0))</f>
        <v/>
      </c>
      <c r="F417" s="39" t="n"/>
      <c r="G417" s="39" t="n"/>
      <c r="H417" s="5">
        <f>INDEX(Variables!$B$5:$B$105,MATCH($A417,Variables!$A$5:$A$105,0))&amp;IF($C417="",""," | "&amp;INDEX(Mapping!$B$5:$B$26,MATCH($C417,Mapping!$A$5:$A$26,0))&amp;" | "&amp;INDEX(Mapping!$B$30:$B$41,MATCH($B417,Mapping!$A$30:$A$41,0)))</f>
        <v/>
      </c>
      <c r="I417" s="5">
        <f>INDEX(Variables!$C$5:$C$105,MATCH($A417,Variables!$A$5:$A$105,0))</f>
        <v/>
      </c>
      <c r="J417" s="5">
        <f>INDEX(Variables!$E$5:$E$105,MATCH($A417,Variables!$A$5:$A$105,0))</f>
        <v/>
      </c>
      <c r="K417" s="25">
        <f>LOWER(Settings!$C$4)&amp;".mit."&amp;$A417&amp;IF($C417="","","."&amp;$C417&amp;"."&amp;$B417)&amp;IF(INDEX(Variables!$D$5:$D$105,MATCH($A417,Variables!$A$5:$A$105,0))="","","."&amp;INDEX(Variables!$D$5:$D$105,MATCH($A417,Variables!$A$5:$A$105,0)))&amp;"."&amp;K$5</f>
        <v/>
      </c>
      <c r="L417" s="41">
        <f>L$134*$D417*INDEX(L$117:L$133,$E417)</f>
        <v/>
      </c>
      <c r="M417" s="40">
        <f>M$134*$D417*INDEX(M$117:M$133,$E417)</f>
        <v/>
      </c>
      <c r="N417" s="40">
        <f>N$134*$D417*INDEX(N$117:N$133,$E417)</f>
        <v/>
      </c>
      <c r="O417" s="40">
        <f>O$134*$D417*INDEX(O$117:O$133,$E417)</f>
        <v/>
      </c>
      <c r="P417" s="40">
        <f>P$134*$D417*INDEX(P$117:P$133,$E417)</f>
        <v/>
      </c>
      <c r="Q417" s="40">
        <f>Q$134*$D417*INDEX(Q$117:Q$133,$E417)</f>
        <v/>
      </c>
      <c r="R417" s="40">
        <f>R$134*$D417*INDEX(R$117:R$133,$E417)</f>
        <v/>
      </c>
      <c r="S417" s="40">
        <f>S$134*$D417*INDEX(S$117:S$133,$E417)</f>
        <v/>
      </c>
      <c r="T417" s="40">
        <f>T$134*$D417*INDEX(T$117:T$133,$E417)</f>
        <v/>
      </c>
      <c r="U417" s="40">
        <f>U$134*$D417*INDEX(U$117:U$133,$E417)</f>
        <v/>
      </c>
      <c r="V417" s="40">
        <f>V$134*$D417*INDEX(V$117:V$133,$E417)</f>
        <v/>
      </c>
      <c r="W417" s="40">
        <f>W$134*$D417*INDEX(W$117:W$133,$E417)</f>
        <v/>
      </c>
      <c r="X417" s="40">
        <f>X$134*$D417*INDEX(X$117:X$133,$E417)</f>
        <v/>
      </c>
      <c r="Y417" s="40">
        <f>Y$134*$D417*INDEX(Y$117:Y$133,$E417)</f>
        <v/>
      </c>
      <c r="Z417" s="40">
        <f>Z$134*$D417*INDEX(Z$117:Z$133,$E417)</f>
        <v/>
      </c>
      <c r="AA417" s="40">
        <f>AA$134*$D417*INDEX(AA$117:AA$133,$E417)</f>
        <v/>
      </c>
      <c r="AB417" s="40">
        <f>AB$134*$D417*INDEX(AB$117:AB$133,$E417)</f>
        <v/>
      </c>
      <c r="AC417" s="40">
        <f>AC$134*$D417*INDEX(AC$117:AC$133,$E417)</f>
        <v/>
      </c>
      <c r="AD417" s="42">
        <f>ETSCOST(AD$134,$D417,INDEX(AD$117:AD$133,$E417))</f>
        <v/>
      </c>
      <c r="AE417" s="25">
        <f>LOWER(Settings!$C$4)&amp;".mit."&amp;$A417&amp;IF($C417="","","."&amp;$C417&amp;"."&amp;$B417)&amp;IF(INDEX(Variables!$D$5:$D$105,MATCH($A417,Variables!$A$5:$A$105,0))="","","."&amp;INDEX(Variables!$D$5:$D$105,MATCH($A417,Variables!$A$5:$A$105,0)))&amp;"."&amp;AE$5</f>
        <v/>
      </c>
      <c r="AF417" s="41">
        <f>AF$134*$D417*INDEX(AF$117:AF$133,$E417)</f>
        <v/>
      </c>
      <c r="AG417" s="40">
        <f>AG$134*$D417*INDEX(AG$117:AG$133,$E417)</f>
        <v/>
      </c>
      <c r="AH417" s="40">
        <f>AH$134*$D417*INDEX(AH$117:AH$133,$E417)</f>
        <v/>
      </c>
      <c r="AI417" s="40">
        <f>AI$134*$D417*INDEX(AI$117:AI$133,$E417)</f>
        <v/>
      </c>
      <c r="AJ417" s="40">
        <f>AJ$134*$D417*INDEX(AJ$117:AJ$133,$E417)</f>
        <v/>
      </c>
      <c r="AK417" s="40">
        <f>AK$134*$D417*INDEX(AK$117:AK$133,$E417)</f>
        <v/>
      </c>
      <c r="AL417" s="40">
        <f>AL$134*$D417*INDEX(AL$117:AL$133,$E417)</f>
        <v/>
      </c>
      <c r="AM417" s="40">
        <f>AM$134*$D417*INDEX(AM$117:AM$133,$E417)</f>
        <v/>
      </c>
      <c r="AN417" s="40">
        <f>AN$134*$D417*INDEX(AN$117:AN$133,$E417)</f>
        <v/>
      </c>
      <c r="AO417" s="40">
        <f>AO$134*$D417*INDEX(AO$117:AO$133,$E417)</f>
        <v/>
      </c>
      <c r="AP417" s="40">
        <f>AP$134*$D417*INDEX(AP$117:AP$133,$E417)</f>
        <v/>
      </c>
      <c r="AQ417" s="40">
        <f>AQ$134*$D417*INDEX(AQ$117:AQ$133,$E417)</f>
        <v/>
      </c>
      <c r="AR417" s="40">
        <f>AR$134*$D417*INDEX(AR$117:AR$133,$E417)</f>
        <v/>
      </c>
      <c r="AS417" s="40">
        <f>AS$134*$D417*INDEX(AS$117:AS$133,$E417)</f>
        <v/>
      </c>
      <c r="AT417" s="40">
        <f>AT$134*$D417*INDEX(AT$117:AT$133,$E417)</f>
        <v/>
      </c>
      <c r="AU417" s="40">
        <f>AU$134*$D417*INDEX(AU$117:AU$133,$E417)</f>
        <v/>
      </c>
      <c r="AV417" s="40">
        <f>AV$134*$D417*INDEX(AV$117:AV$133,$E417)</f>
        <v/>
      </c>
      <c r="AW417" s="40">
        <f>AW$134*$D417*INDEX(AW$117:AW$133,$E417)</f>
        <v/>
      </c>
      <c r="AX417" s="42">
        <f>ETSCOST(AX$134,$D417,INDEX(AX$117:AX$133,$E417))</f>
        <v/>
      </c>
    </row>
    <row r="418" hidden="1" outlineLevel="2">
      <c r="A418" s="5" t="inlineStr">
        <is>
          <t>ets</t>
        </is>
      </c>
      <c r="B418" s="5" t="inlineStr">
        <is>
          <t>ker</t>
        </is>
      </c>
      <c r="C418" s="5" t="inlineStr">
        <is>
          <t>ral</t>
        </is>
      </c>
      <c r="D418" s="40">
        <f>INDEX(Inputs!$T$5:$T$132,MATCH($B418&amp;"|"&amp;$C418,Inputs!$A$5:$A$132,0))</f>
        <v/>
      </c>
      <c r="E418" s="40">
        <f>INDEX(Inputs!$K$5:$K$132,MATCH($B418&amp;"|"&amp;$C418,Inputs!$A$5:$A$132,0))</f>
        <v/>
      </c>
      <c r="F418" s="39" t="n"/>
      <c r="G418" s="39" t="n"/>
      <c r="H418" s="5">
        <f>INDEX(Variables!$B$5:$B$105,MATCH($A418,Variables!$A$5:$A$105,0))&amp;IF($C418="",""," | "&amp;INDEX(Mapping!$B$5:$B$26,MATCH($C418,Mapping!$A$5:$A$26,0))&amp;" | "&amp;INDEX(Mapping!$B$30:$B$41,MATCH($B418,Mapping!$A$30:$A$41,0)))</f>
        <v/>
      </c>
      <c r="I418" s="5">
        <f>INDEX(Variables!$C$5:$C$105,MATCH($A418,Variables!$A$5:$A$105,0))</f>
        <v/>
      </c>
      <c r="J418" s="5">
        <f>INDEX(Variables!$E$5:$E$105,MATCH($A418,Variables!$A$5:$A$105,0))</f>
        <v/>
      </c>
      <c r="K418" s="25">
        <f>LOWER(Settings!$C$4)&amp;".mit."&amp;$A418&amp;IF($C418="","","."&amp;$C418&amp;"."&amp;$B418)&amp;IF(INDEX(Variables!$D$5:$D$105,MATCH($A418,Variables!$A$5:$A$105,0))="","","."&amp;INDEX(Variables!$D$5:$D$105,MATCH($A418,Variables!$A$5:$A$105,0)))&amp;"."&amp;K$5</f>
        <v/>
      </c>
      <c r="L418" s="41">
        <f>L$134*$D418*INDEX(L$117:L$133,$E418)</f>
        <v/>
      </c>
      <c r="M418" s="40">
        <f>M$134*$D418*INDEX(M$117:M$133,$E418)</f>
        <v/>
      </c>
      <c r="N418" s="40">
        <f>N$134*$D418*INDEX(N$117:N$133,$E418)</f>
        <v/>
      </c>
      <c r="O418" s="40">
        <f>O$134*$D418*INDEX(O$117:O$133,$E418)</f>
        <v/>
      </c>
      <c r="P418" s="40">
        <f>P$134*$D418*INDEX(P$117:P$133,$E418)</f>
        <v/>
      </c>
      <c r="Q418" s="40">
        <f>Q$134*$D418*INDEX(Q$117:Q$133,$E418)</f>
        <v/>
      </c>
      <c r="R418" s="40">
        <f>R$134*$D418*INDEX(R$117:R$133,$E418)</f>
        <v/>
      </c>
      <c r="S418" s="40">
        <f>S$134*$D418*INDEX(S$117:S$133,$E418)</f>
        <v/>
      </c>
      <c r="T418" s="40">
        <f>T$134*$D418*INDEX(T$117:T$133,$E418)</f>
        <v/>
      </c>
      <c r="U418" s="40">
        <f>U$134*$D418*INDEX(U$117:U$133,$E418)</f>
        <v/>
      </c>
      <c r="V418" s="40">
        <f>V$134*$D418*INDEX(V$117:V$133,$E418)</f>
        <v/>
      </c>
      <c r="W418" s="40">
        <f>W$134*$D418*INDEX(W$117:W$133,$E418)</f>
        <v/>
      </c>
      <c r="X418" s="40">
        <f>X$134*$D418*INDEX(X$117:X$133,$E418)</f>
        <v/>
      </c>
      <c r="Y418" s="40">
        <f>Y$134*$D418*INDEX(Y$117:Y$133,$E418)</f>
        <v/>
      </c>
      <c r="Z418" s="40">
        <f>Z$134*$D418*INDEX(Z$117:Z$133,$E418)</f>
        <v/>
      </c>
      <c r="AA418" s="40">
        <f>AA$134*$D418*INDEX(AA$117:AA$133,$E418)</f>
        <v/>
      </c>
      <c r="AB418" s="40">
        <f>AB$134*$D418*INDEX(AB$117:AB$133,$E418)</f>
        <v/>
      </c>
      <c r="AC418" s="40">
        <f>AC$134*$D418*INDEX(AC$117:AC$133,$E418)</f>
        <v/>
      </c>
      <c r="AD418" s="42">
        <f>ETSCOST(AD$134,$D418,INDEX(AD$117:AD$133,$E418))</f>
        <v/>
      </c>
      <c r="AE418" s="25">
        <f>LOWER(Settings!$C$4)&amp;".mit."&amp;$A418&amp;IF($C418="","","."&amp;$C418&amp;"."&amp;$B418)&amp;IF(INDEX(Variables!$D$5:$D$105,MATCH($A418,Variables!$A$5:$A$105,0))="","","."&amp;INDEX(Variables!$D$5:$D$105,MATCH($A418,Variables!$A$5:$A$105,0)))&amp;"."&amp;AE$5</f>
        <v/>
      </c>
      <c r="AF418" s="41">
        <f>AF$134*$D418*INDEX(AF$117:AF$133,$E418)</f>
        <v/>
      </c>
      <c r="AG418" s="40">
        <f>AG$134*$D418*INDEX(AG$117:AG$133,$E418)</f>
        <v/>
      </c>
      <c r="AH418" s="40">
        <f>AH$134*$D418*INDEX(AH$117:AH$133,$E418)</f>
        <v/>
      </c>
      <c r="AI418" s="40">
        <f>AI$134*$D418*INDEX(AI$117:AI$133,$E418)</f>
        <v/>
      </c>
      <c r="AJ418" s="40">
        <f>AJ$134*$D418*INDEX(AJ$117:AJ$133,$E418)</f>
        <v/>
      </c>
      <c r="AK418" s="40">
        <f>AK$134*$D418*INDEX(AK$117:AK$133,$E418)</f>
        <v/>
      </c>
      <c r="AL418" s="40">
        <f>AL$134*$D418*INDEX(AL$117:AL$133,$E418)</f>
        <v/>
      </c>
      <c r="AM418" s="40">
        <f>AM$134*$D418*INDEX(AM$117:AM$133,$E418)</f>
        <v/>
      </c>
      <c r="AN418" s="40">
        <f>AN$134*$D418*INDEX(AN$117:AN$133,$E418)</f>
        <v/>
      </c>
      <c r="AO418" s="40">
        <f>AO$134*$D418*INDEX(AO$117:AO$133,$E418)</f>
        <v/>
      </c>
      <c r="AP418" s="40">
        <f>AP$134*$D418*INDEX(AP$117:AP$133,$E418)</f>
        <v/>
      </c>
      <c r="AQ418" s="40">
        <f>AQ$134*$D418*INDEX(AQ$117:AQ$133,$E418)</f>
        <v/>
      </c>
      <c r="AR418" s="40">
        <f>AR$134*$D418*INDEX(AR$117:AR$133,$E418)</f>
        <v/>
      </c>
      <c r="AS418" s="40">
        <f>AS$134*$D418*INDEX(AS$117:AS$133,$E418)</f>
        <v/>
      </c>
      <c r="AT418" s="40">
        <f>AT$134*$D418*INDEX(AT$117:AT$133,$E418)</f>
        <v/>
      </c>
      <c r="AU418" s="40">
        <f>AU$134*$D418*INDEX(AU$117:AU$133,$E418)</f>
        <v/>
      </c>
      <c r="AV418" s="40">
        <f>AV$134*$D418*INDEX(AV$117:AV$133,$E418)</f>
        <v/>
      </c>
      <c r="AW418" s="40">
        <f>AW$134*$D418*INDEX(AW$117:AW$133,$E418)</f>
        <v/>
      </c>
      <c r="AX418" s="42">
        <f>ETSCOST(AX$134,$D418,INDEX(AX$117:AX$133,$E418))</f>
        <v/>
      </c>
    </row>
    <row r="419" hidden="1" outlineLevel="2">
      <c r="A419" s="5" t="inlineStr">
        <is>
          <t>ets</t>
        </is>
      </c>
      <c r="B419" s="5" t="inlineStr">
        <is>
          <t>oop</t>
        </is>
      </c>
      <c r="C419" s="5" t="inlineStr">
        <is>
          <t>ral</t>
        </is>
      </c>
      <c r="D419" s="40">
        <f>INDEX(Inputs!$T$5:$T$132,MATCH($B419&amp;"|"&amp;$C419,Inputs!$A$5:$A$132,0))</f>
        <v/>
      </c>
      <c r="E419" s="40">
        <f>INDEX(Inputs!$K$5:$K$132,MATCH($B419&amp;"|"&amp;$C419,Inputs!$A$5:$A$132,0))</f>
        <v/>
      </c>
      <c r="F419" s="39" t="n"/>
      <c r="G419" s="39" t="n"/>
      <c r="H419" s="5">
        <f>INDEX(Variables!$B$5:$B$105,MATCH($A419,Variables!$A$5:$A$105,0))&amp;IF($C419="",""," | "&amp;INDEX(Mapping!$B$5:$B$26,MATCH($C419,Mapping!$A$5:$A$26,0))&amp;" | "&amp;INDEX(Mapping!$B$30:$B$41,MATCH($B419,Mapping!$A$30:$A$41,0)))</f>
        <v/>
      </c>
      <c r="I419" s="5">
        <f>INDEX(Variables!$C$5:$C$105,MATCH($A419,Variables!$A$5:$A$105,0))</f>
        <v/>
      </c>
      <c r="J419" s="5">
        <f>INDEX(Variables!$E$5:$E$105,MATCH($A419,Variables!$A$5:$A$105,0))</f>
        <v/>
      </c>
      <c r="K419" s="25">
        <f>LOWER(Settings!$C$4)&amp;".mit."&amp;$A419&amp;IF($C419="","","."&amp;$C419&amp;"."&amp;$B419)&amp;IF(INDEX(Variables!$D$5:$D$105,MATCH($A419,Variables!$A$5:$A$105,0))="","","."&amp;INDEX(Variables!$D$5:$D$105,MATCH($A419,Variables!$A$5:$A$105,0)))&amp;"."&amp;K$5</f>
        <v/>
      </c>
      <c r="L419" s="41">
        <f>L$134*$D419*INDEX(L$117:L$133,$E419)</f>
        <v/>
      </c>
      <c r="M419" s="40">
        <f>M$134*$D419*INDEX(M$117:M$133,$E419)</f>
        <v/>
      </c>
      <c r="N419" s="40">
        <f>N$134*$D419*INDEX(N$117:N$133,$E419)</f>
        <v/>
      </c>
      <c r="O419" s="40">
        <f>O$134*$D419*INDEX(O$117:O$133,$E419)</f>
        <v/>
      </c>
      <c r="P419" s="40">
        <f>P$134*$D419*INDEX(P$117:P$133,$E419)</f>
        <v/>
      </c>
      <c r="Q419" s="40">
        <f>Q$134*$D419*INDEX(Q$117:Q$133,$E419)</f>
        <v/>
      </c>
      <c r="R419" s="40">
        <f>R$134*$D419*INDEX(R$117:R$133,$E419)</f>
        <v/>
      </c>
      <c r="S419" s="40">
        <f>S$134*$D419*INDEX(S$117:S$133,$E419)</f>
        <v/>
      </c>
      <c r="T419" s="40">
        <f>T$134*$D419*INDEX(T$117:T$133,$E419)</f>
        <v/>
      </c>
      <c r="U419" s="40">
        <f>U$134*$D419*INDEX(U$117:U$133,$E419)</f>
        <v/>
      </c>
      <c r="V419" s="40">
        <f>V$134*$D419*INDEX(V$117:V$133,$E419)</f>
        <v/>
      </c>
      <c r="W419" s="40">
        <f>W$134*$D419*INDEX(W$117:W$133,$E419)</f>
        <v/>
      </c>
      <c r="X419" s="40">
        <f>X$134*$D419*INDEX(X$117:X$133,$E419)</f>
        <v/>
      </c>
      <c r="Y419" s="40">
        <f>Y$134*$D419*INDEX(Y$117:Y$133,$E419)</f>
        <v/>
      </c>
      <c r="Z419" s="40">
        <f>Z$134*$D419*INDEX(Z$117:Z$133,$E419)</f>
        <v/>
      </c>
      <c r="AA419" s="40">
        <f>AA$134*$D419*INDEX(AA$117:AA$133,$E419)</f>
        <v/>
      </c>
      <c r="AB419" s="40">
        <f>AB$134*$D419*INDEX(AB$117:AB$133,$E419)</f>
        <v/>
      </c>
      <c r="AC419" s="40">
        <f>AC$134*$D419*INDEX(AC$117:AC$133,$E419)</f>
        <v/>
      </c>
      <c r="AD419" s="42">
        <f>ETSCOST(AD$134,$D419,INDEX(AD$117:AD$133,$E419))</f>
        <v/>
      </c>
      <c r="AE419" s="25">
        <f>LOWER(Settings!$C$4)&amp;".mit."&amp;$A419&amp;IF($C419="","","."&amp;$C419&amp;"."&amp;$B419)&amp;IF(INDEX(Variables!$D$5:$D$105,MATCH($A419,Variables!$A$5:$A$105,0))="","","."&amp;INDEX(Variables!$D$5:$D$105,MATCH($A419,Variables!$A$5:$A$105,0)))&amp;"."&amp;AE$5</f>
        <v/>
      </c>
      <c r="AF419" s="41">
        <f>AF$134*$D419*INDEX(AF$117:AF$133,$E419)</f>
        <v/>
      </c>
      <c r="AG419" s="40">
        <f>AG$134*$D419*INDEX(AG$117:AG$133,$E419)</f>
        <v/>
      </c>
      <c r="AH419" s="40">
        <f>AH$134*$D419*INDEX(AH$117:AH$133,$E419)</f>
        <v/>
      </c>
      <c r="AI419" s="40">
        <f>AI$134*$D419*INDEX(AI$117:AI$133,$E419)</f>
        <v/>
      </c>
      <c r="AJ419" s="40">
        <f>AJ$134*$D419*INDEX(AJ$117:AJ$133,$E419)</f>
        <v/>
      </c>
      <c r="AK419" s="40">
        <f>AK$134*$D419*INDEX(AK$117:AK$133,$E419)</f>
        <v/>
      </c>
      <c r="AL419" s="40">
        <f>AL$134*$D419*INDEX(AL$117:AL$133,$E419)</f>
        <v/>
      </c>
      <c r="AM419" s="40">
        <f>AM$134*$D419*INDEX(AM$117:AM$133,$E419)</f>
        <v/>
      </c>
      <c r="AN419" s="40">
        <f>AN$134*$D419*INDEX(AN$117:AN$133,$E419)</f>
        <v/>
      </c>
      <c r="AO419" s="40">
        <f>AO$134*$D419*INDEX(AO$117:AO$133,$E419)</f>
        <v/>
      </c>
      <c r="AP419" s="40">
        <f>AP$134*$D419*INDEX(AP$117:AP$133,$E419)</f>
        <v/>
      </c>
      <c r="AQ419" s="40">
        <f>AQ$134*$D419*INDEX(AQ$117:AQ$133,$E419)</f>
        <v/>
      </c>
      <c r="AR419" s="40">
        <f>AR$134*$D419*INDEX(AR$117:AR$133,$E419)</f>
        <v/>
      </c>
      <c r="AS419" s="40">
        <f>AS$134*$D419*INDEX(AS$117:AS$133,$E419)</f>
        <v/>
      </c>
      <c r="AT419" s="40">
        <f>AT$134*$D419*INDEX(AT$117:AT$133,$E419)</f>
        <v/>
      </c>
      <c r="AU419" s="40">
        <f>AU$134*$D419*INDEX(AU$117:AU$133,$E419)</f>
        <v/>
      </c>
      <c r="AV419" s="40">
        <f>AV$134*$D419*INDEX(AV$117:AV$133,$E419)</f>
        <v/>
      </c>
      <c r="AW419" s="40">
        <f>AW$134*$D419*INDEX(AW$117:AW$133,$E419)</f>
        <v/>
      </c>
      <c r="AX419" s="42">
        <f>ETSCOST(AX$134,$D419,INDEX(AX$117:AX$133,$E419))</f>
        <v/>
      </c>
    </row>
    <row r="420" hidden="1" outlineLevel="2">
      <c r="A420" s="5" t="inlineStr">
        <is>
          <t>ets</t>
        </is>
      </c>
      <c r="B420" s="5" t="inlineStr">
        <is>
          <t>bio</t>
        </is>
      </c>
      <c r="C420" s="5" t="inlineStr">
        <is>
          <t>ral</t>
        </is>
      </c>
      <c r="D420" s="40">
        <f>INDEX(Inputs!$T$5:$T$132,MATCH($B420&amp;"|"&amp;$C420,Inputs!$A$5:$A$132,0))</f>
        <v/>
      </c>
      <c r="E420" s="40">
        <f>INDEX(Inputs!$K$5:$K$132,MATCH($B420&amp;"|"&amp;$C420,Inputs!$A$5:$A$132,0))</f>
        <v/>
      </c>
      <c r="F420" s="39" t="n"/>
      <c r="G420" s="39" t="n"/>
      <c r="H420" s="5">
        <f>INDEX(Variables!$B$5:$B$105,MATCH($A420,Variables!$A$5:$A$105,0))&amp;IF($C420="",""," | "&amp;INDEX(Mapping!$B$5:$B$26,MATCH($C420,Mapping!$A$5:$A$26,0))&amp;" | "&amp;INDEX(Mapping!$B$30:$B$41,MATCH($B420,Mapping!$A$30:$A$41,0)))</f>
        <v/>
      </c>
      <c r="I420" s="5">
        <f>INDEX(Variables!$C$5:$C$105,MATCH($A420,Variables!$A$5:$A$105,0))</f>
        <v/>
      </c>
      <c r="J420" s="5">
        <f>INDEX(Variables!$E$5:$E$105,MATCH($A420,Variables!$A$5:$A$105,0))</f>
        <v/>
      </c>
      <c r="K420" s="25">
        <f>LOWER(Settings!$C$4)&amp;".mit."&amp;$A420&amp;IF($C420="","","."&amp;$C420&amp;"."&amp;$B420)&amp;IF(INDEX(Variables!$D$5:$D$105,MATCH($A420,Variables!$A$5:$A$105,0))="","","."&amp;INDEX(Variables!$D$5:$D$105,MATCH($A420,Variables!$A$5:$A$105,0)))&amp;"."&amp;K$5</f>
        <v/>
      </c>
      <c r="L420" s="41">
        <f>L$134*$D420*INDEX(L$117:L$133,$E420)</f>
        <v/>
      </c>
      <c r="M420" s="40">
        <f>M$134*$D420*INDEX(M$117:M$133,$E420)</f>
        <v/>
      </c>
      <c r="N420" s="40">
        <f>N$134*$D420*INDEX(N$117:N$133,$E420)</f>
        <v/>
      </c>
      <c r="O420" s="40">
        <f>O$134*$D420*INDEX(O$117:O$133,$E420)</f>
        <v/>
      </c>
      <c r="P420" s="40">
        <f>P$134*$D420*INDEX(P$117:P$133,$E420)</f>
        <v/>
      </c>
      <c r="Q420" s="40">
        <f>Q$134*$D420*INDEX(Q$117:Q$133,$E420)</f>
        <v/>
      </c>
      <c r="R420" s="40">
        <f>R$134*$D420*INDEX(R$117:R$133,$E420)</f>
        <v/>
      </c>
      <c r="S420" s="40">
        <f>S$134*$D420*INDEX(S$117:S$133,$E420)</f>
        <v/>
      </c>
      <c r="T420" s="40">
        <f>T$134*$D420*INDEX(T$117:T$133,$E420)</f>
        <v/>
      </c>
      <c r="U420" s="40">
        <f>U$134*$D420*INDEX(U$117:U$133,$E420)</f>
        <v/>
      </c>
      <c r="V420" s="40">
        <f>V$134*$D420*INDEX(V$117:V$133,$E420)</f>
        <v/>
      </c>
      <c r="W420" s="40">
        <f>W$134*$D420*INDEX(W$117:W$133,$E420)</f>
        <v/>
      </c>
      <c r="X420" s="40">
        <f>X$134*$D420*INDEX(X$117:X$133,$E420)</f>
        <v/>
      </c>
      <c r="Y420" s="40">
        <f>Y$134*$D420*INDEX(Y$117:Y$133,$E420)</f>
        <v/>
      </c>
      <c r="Z420" s="40">
        <f>Z$134*$D420*INDEX(Z$117:Z$133,$E420)</f>
        <v/>
      </c>
      <c r="AA420" s="40">
        <f>AA$134*$D420*INDEX(AA$117:AA$133,$E420)</f>
        <v/>
      </c>
      <c r="AB420" s="40">
        <f>AB$134*$D420*INDEX(AB$117:AB$133,$E420)</f>
        <v/>
      </c>
      <c r="AC420" s="40">
        <f>AC$134*$D420*INDEX(AC$117:AC$133,$E420)</f>
        <v/>
      </c>
      <c r="AD420" s="42">
        <f>ETSCOST(AD$134,$D420,INDEX(AD$117:AD$133,$E420))</f>
        <v/>
      </c>
      <c r="AE420" s="25">
        <f>LOWER(Settings!$C$4)&amp;".mit."&amp;$A420&amp;IF($C420="","","."&amp;$C420&amp;"."&amp;$B420)&amp;IF(INDEX(Variables!$D$5:$D$105,MATCH($A420,Variables!$A$5:$A$105,0))="","","."&amp;INDEX(Variables!$D$5:$D$105,MATCH($A420,Variables!$A$5:$A$105,0)))&amp;"."&amp;AE$5</f>
        <v/>
      </c>
      <c r="AF420" s="41">
        <f>AF$134*$D420*INDEX(AF$117:AF$133,$E420)</f>
        <v/>
      </c>
      <c r="AG420" s="40">
        <f>AG$134*$D420*INDEX(AG$117:AG$133,$E420)</f>
        <v/>
      </c>
      <c r="AH420" s="40">
        <f>AH$134*$D420*INDEX(AH$117:AH$133,$E420)</f>
        <v/>
      </c>
      <c r="AI420" s="40">
        <f>AI$134*$D420*INDEX(AI$117:AI$133,$E420)</f>
        <v/>
      </c>
      <c r="AJ420" s="40">
        <f>AJ$134*$D420*INDEX(AJ$117:AJ$133,$E420)</f>
        <v/>
      </c>
      <c r="AK420" s="40">
        <f>AK$134*$D420*INDEX(AK$117:AK$133,$E420)</f>
        <v/>
      </c>
      <c r="AL420" s="40">
        <f>AL$134*$D420*INDEX(AL$117:AL$133,$E420)</f>
        <v/>
      </c>
      <c r="AM420" s="40">
        <f>AM$134*$D420*INDEX(AM$117:AM$133,$E420)</f>
        <v/>
      </c>
      <c r="AN420" s="40">
        <f>AN$134*$D420*INDEX(AN$117:AN$133,$E420)</f>
        <v/>
      </c>
      <c r="AO420" s="40">
        <f>AO$134*$D420*INDEX(AO$117:AO$133,$E420)</f>
        <v/>
      </c>
      <c r="AP420" s="40">
        <f>AP$134*$D420*INDEX(AP$117:AP$133,$E420)</f>
        <v/>
      </c>
      <c r="AQ420" s="40">
        <f>AQ$134*$D420*INDEX(AQ$117:AQ$133,$E420)</f>
        <v/>
      </c>
      <c r="AR420" s="40">
        <f>AR$134*$D420*INDEX(AR$117:AR$133,$E420)</f>
        <v/>
      </c>
      <c r="AS420" s="40">
        <f>AS$134*$D420*INDEX(AS$117:AS$133,$E420)</f>
        <v/>
      </c>
      <c r="AT420" s="40">
        <f>AT$134*$D420*INDEX(AT$117:AT$133,$E420)</f>
        <v/>
      </c>
      <c r="AU420" s="40">
        <f>AU$134*$D420*INDEX(AU$117:AU$133,$E420)</f>
        <v/>
      </c>
      <c r="AV420" s="40">
        <f>AV$134*$D420*INDEX(AV$117:AV$133,$E420)</f>
        <v/>
      </c>
      <c r="AW420" s="40">
        <f>AW$134*$D420*INDEX(AW$117:AW$133,$E420)</f>
        <v/>
      </c>
      <c r="AX420" s="42">
        <f>ETSCOST(AX$134,$D420,INDEX(AX$117:AX$133,$E420))</f>
        <v/>
      </c>
    </row>
    <row r="421" hidden="1" outlineLevel="2"/>
    <row r="422" hidden="1" outlineLevel="2">
      <c r="A422" s="5" t="inlineStr">
        <is>
          <t>ntx</t>
        </is>
      </c>
      <c r="B422" s="5" t="inlineStr">
        <is>
          <t>coa</t>
        </is>
      </c>
      <c r="C422" s="5" t="inlineStr">
        <is>
          <t>ral</t>
        </is>
      </c>
      <c r="D422" s="40">
        <f>INDEX(Inputs!$L$5:$L$132,MATCH($B422&amp;"|"&amp;$C422,Inputs!$A$5:$A$132,0))</f>
        <v/>
      </c>
      <c r="E422" s="40">
        <f>INDEX(Inputs!$I$5:$I$132,MATCH($B422&amp;"|"&amp;$C422,Inputs!$A$5:$A$132,0))</f>
        <v/>
      </c>
      <c r="F422" s="39" t="n"/>
      <c r="G422" s="39" t="n"/>
      <c r="H422" s="5">
        <f>INDEX(Variables!$B$5:$B$105,MATCH($A422,Variables!$A$5:$A$105,0))&amp;IF($C422="",""," | "&amp;INDEX(Mapping!$B$5:$B$26,MATCH($C422,Mapping!$A$5:$A$26,0))&amp;" | "&amp;INDEX(Mapping!$B$30:$B$41,MATCH($B422,Mapping!$A$30:$A$41,0)))</f>
        <v/>
      </c>
      <c r="I422" s="5">
        <f>INDEX(Variables!$C$5:$C$105,MATCH($A422,Variables!$A$5:$A$105,0))</f>
        <v/>
      </c>
      <c r="J422" s="5">
        <f>INDEX(Variables!$E$5:$E$105,MATCH($A422,Variables!$A$5:$A$105,0))</f>
        <v/>
      </c>
      <c r="K422" s="25">
        <f>LOWER(Settings!$C$4)&amp;".mit."&amp;$A422&amp;IF($C422="","","."&amp;$C422&amp;"."&amp;$B422)&amp;IF(INDEX(Variables!$D$5:$D$105,MATCH($A422,Variables!$A$5:$A$105,0))="","","."&amp;INDEX(Variables!$D$5:$D$105,MATCH($A422,Variables!$A$5:$A$105,0)))&amp;"."&amp;K$5</f>
        <v/>
      </c>
      <c r="L422" s="41">
        <f>INDEX(L$78:L$91,$D422)/$E422</f>
        <v/>
      </c>
      <c r="M422" s="40">
        <f>INDEX(M$78:M$91,$D422)/$E422</f>
        <v/>
      </c>
      <c r="N422" s="40">
        <f>INDEX(N$78:N$91,$D422)/$E422</f>
        <v/>
      </c>
      <c r="O422" s="40">
        <f>INDEX(O$78:O$91,$D422)/$E422</f>
        <v/>
      </c>
      <c r="P422" s="40">
        <f>INDEX(P$78:P$91,$D422)/$E422</f>
        <v/>
      </c>
      <c r="Q422" s="40">
        <f>INDEX(Q$78:Q$91,$D422)/$E422</f>
        <v/>
      </c>
      <c r="R422" s="40">
        <f>INDEX(R$78:R$91,$D422)/$E422</f>
        <v/>
      </c>
      <c r="S422" s="40">
        <f>INDEX(S$78:S$91,$D422)/$E422</f>
        <v/>
      </c>
      <c r="T422" s="40">
        <f>INDEX(T$78:T$91,$D422)/$E422</f>
        <v/>
      </c>
      <c r="U422" s="40">
        <f>INDEX(U$78:U$91,$D422)/$E422</f>
        <v/>
      </c>
      <c r="V422" s="40">
        <f>INDEX(V$78:V$91,$D422)/$E422</f>
        <v/>
      </c>
      <c r="W422" s="40">
        <f>INDEX(W$78:W$91,$D422)/$E422</f>
        <v/>
      </c>
      <c r="X422" s="40">
        <f>INDEX(X$78:X$91,$D422)/$E422</f>
        <v/>
      </c>
      <c r="Y422" s="40">
        <f>INDEX(Y$78:Y$91,$D422)/$E422</f>
        <v/>
      </c>
      <c r="Z422" s="40">
        <f>INDEX(Z$78:Z$91,$D422)/$E422</f>
        <v/>
      </c>
      <c r="AA422" s="40">
        <f>INDEX(AA$78:AA$91,$D422)/$E422</f>
        <v/>
      </c>
      <c r="AB422" s="40">
        <f>INDEX(AB$78:AB$91,$D422)/$E422</f>
        <v/>
      </c>
      <c r="AC422" s="40">
        <f>INDEX(AC$78:AC$91,$D422)/$E422</f>
        <v/>
      </c>
      <c r="AD422" s="42">
        <f>NEWEXCISE(INDEX(AD$78:AD$91,$D422),$E422)</f>
        <v/>
      </c>
      <c r="AE422" s="25">
        <f>LOWER(Settings!$C$4)&amp;".mit."&amp;$A422&amp;IF($C422="","","."&amp;$C422&amp;"."&amp;$B422)&amp;IF(INDEX(Variables!$D$5:$D$105,MATCH($A422,Variables!$A$5:$A$105,0))="","","."&amp;INDEX(Variables!$D$5:$D$105,MATCH($A422,Variables!$A$5:$A$105,0)))&amp;"."&amp;AE$5</f>
        <v/>
      </c>
      <c r="AF422" s="41">
        <f>INDEX(AF$78:AF$91,$D422)/$E422</f>
        <v/>
      </c>
      <c r="AG422" s="40">
        <f>INDEX(AG$78:AG$91,$D422)/$E422</f>
        <v/>
      </c>
      <c r="AH422" s="40">
        <f>INDEX(AH$78:AH$91,$D422)/$E422</f>
        <v/>
      </c>
      <c r="AI422" s="40">
        <f>INDEX(AI$78:AI$91,$D422)/$E422</f>
        <v/>
      </c>
      <c r="AJ422" s="40">
        <f>INDEX(AJ$78:AJ$91,$D422)/$E422</f>
        <v/>
      </c>
      <c r="AK422" s="40">
        <f>INDEX(AK$78:AK$91,$D422)/$E422</f>
        <v/>
      </c>
      <c r="AL422" s="40">
        <f>INDEX(AL$78:AL$91,$D422)/$E422</f>
        <v/>
      </c>
      <c r="AM422" s="40">
        <f>INDEX(AM$78:AM$91,$D422)/$E422</f>
        <v/>
      </c>
      <c r="AN422" s="40">
        <f>INDEX(AN$78:AN$91,$D422)/$E422</f>
        <v/>
      </c>
      <c r="AO422" s="40">
        <f>INDEX(AO$78:AO$91,$D422)/$E422</f>
        <v/>
      </c>
      <c r="AP422" s="40">
        <f>INDEX(AP$78:AP$91,$D422)/$E422</f>
        <v/>
      </c>
      <c r="AQ422" s="40">
        <f>INDEX(AQ$78:AQ$91,$D422)/$E422</f>
        <v/>
      </c>
      <c r="AR422" s="40">
        <f>INDEX(AR$78:AR$91,$D422)/$E422</f>
        <v/>
      </c>
      <c r="AS422" s="40">
        <f>INDEX(AS$78:AS$91,$D422)/$E422</f>
        <v/>
      </c>
      <c r="AT422" s="40">
        <f>INDEX(AT$78:AT$91,$D422)/$E422</f>
        <v/>
      </c>
      <c r="AU422" s="40">
        <f>INDEX(AU$78:AU$91,$D422)/$E422</f>
        <v/>
      </c>
      <c r="AV422" s="40">
        <f>INDEX(AV$78:AV$91,$D422)/$E422</f>
        <v/>
      </c>
      <c r="AW422" s="40">
        <f>INDEX(AW$78:AW$91,$D422)/$E422</f>
        <v/>
      </c>
      <c r="AX422" s="42">
        <f>NEWEXCISE(INDEX(AX$78:AX$91,$D422),$E422)</f>
        <v/>
      </c>
    </row>
    <row r="423" hidden="1" outlineLevel="2">
      <c r="A423" s="5" t="inlineStr">
        <is>
          <t>ntx</t>
        </is>
      </c>
      <c r="B423" s="5" t="inlineStr">
        <is>
          <t>nga</t>
        </is>
      </c>
      <c r="C423" s="5" t="inlineStr">
        <is>
          <t>ral</t>
        </is>
      </c>
      <c r="D423" s="40">
        <f>INDEX(Inputs!$L$5:$L$132,MATCH($B423&amp;"|"&amp;$C423,Inputs!$A$5:$A$132,0))</f>
        <v/>
      </c>
      <c r="E423" s="40">
        <f>INDEX(Inputs!$I$5:$I$132,MATCH($B423&amp;"|"&amp;$C423,Inputs!$A$5:$A$132,0))</f>
        <v/>
      </c>
      <c r="F423" s="39" t="n"/>
      <c r="G423" s="39" t="n"/>
      <c r="H423" s="5">
        <f>INDEX(Variables!$B$5:$B$105,MATCH($A423,Variables!$A$5:$A$105,0))&amp;IF($C423="",""," | "&amp;INDEX(Mapping!$B$5:$B$26,MATCH($C423,Mapping!$A$5:$A$26,0))&amp;" | "&amp;INDEX(Mapping!$B$30:$B$41,MATCH($B423,Mapping!$A$30:$A$41,0)))</f>
        <v/>
      </c>
      <c r="I423" s="5">
        <f>INDEX(Variables!$C$5:$C$105,MATCH($A423,Variables!$A$5:$A$105,0))</f>
        <v/>
      </c>
      <c r="J423" s="5">
        <f>INDEX(Variables!$E$5:$E$105,MATCH($A423,Variables!$A$5:$A$105,0))</f>
        <v/>
      </c>
      <c r="K423" s="25">
        <f>LOWER(Settings!$C$4)&amp;".mit."&amp;$A423&amp;IF($C423="","","."&amp;$C423&amp;"."&amp;$B423)&amp;IF(INDEX(Variables!$D$5:$D$105,MATCH($A423,Variables!$A$5:$A$105,0))="","","."&amp;INDEX(Variables!$D$5:$D$105,MATCH($A423,Variables!$A$5:$A$105,0)))&amp;"."&amp;K$5</f>
        <v/>
      </c>
      <c r="L423" s="41">
        <f>INDEX(L$78:L$91,$D423)/$E423</f>
        <v/>
      </c>
      <c r="M423" s="40">
        <f>INDEX(M$78:M$91,$D423)/$E423</f>
        <v/>
      </c>
      <c r="N423" s="40">
        <f>INDEX(N$78:N$91,$D423)/$E423</f>
        <v/>
      </c>
      <c r="O423" s="40">
        <f>INDEX(O$78:O$91,$D423)/$E423</f>
        <v/>
      </c>
      <c r="P423" s="40">
        <f>INDEX(P$78:P$91,$D423)/$E423</f>
        <v/>
      </c>
      <c r="Q423" s="40">
        <f>INDEX(Q$78:Q$91,$D423)/$E423</f>
        <v/>
      </c>
      <c r="R423" s="40">
        <f>INDEX(R$78:R$91,$D423)/$E423</f>
        <v/>
      </c>
      <c r="S423" s="40">
        <f>INDEX(S$78:S$91,$D423)/$E423</f>
        <v/>
      </c>
      <c r="T423" s="40">
        <f>INDEX(T$78:T$91,$D423)/$E423</f>
        <v/>
      </c>
      <c r="U423" s="40">
        <f>INDEX(U$78:U$91,$D423)/$E423</f>
        <v/>
      </c>
      <c r="V423" s="40">
        <f>INDEX(V$78:V$91,$D423)/$E423</f>
        <v/>
      </c>
      <c r="W423" s="40">
        <f>INDEX(W$78:W$91,$D423)/$E423</f>
        <v/>
      </c>
      <c r="X423" s="40">
        <f>INDEX(X$78:X$91,$D423)/$E423</f>
        <v/>
      </c>
      <c r="Y423" s="40">
        <f>INDEX(Y$78:Y$91,$D423)/$E423</f>
        <v/>
      </c>
      <c r="Z423" s="40">
        <f>INDEX(Z$78:Z$91,$D423)/$E423</f>
        <v/>
      </c>
      <c r="AA423" s="40">
        <f>INDEX(AA$78:AA$91,$D423)/$E423</f>
        <v/>
      </c>
      <c r="AB423" s="40">
        <f>INDEX(AB$78:AB$91,$D423)/$E423</f>
        <v/>
      </c>
      <c r="AC423" s="40">
        <f>INDEX(AC$78:AC$91,$D423)/$E423</f>
        <v/>
      </c>
      <c r="AD423" s="42">
        <f>NEWEXCISE(INDEX(AD$78:AD$91,$D423),$E423)</f>
        <v/>
      </c>
      <c r="AE423" s="25">
        <f>LOWER(Settings!$C$4)&amp;".mit."&amp;$A423&amp;IF($C423="","","."&amp;$C423&amp;"."&amp;$B423)&amp;IF(INDEX(Variables!$D$5:$D$105,MATCH($A423,Variables!$A$5:$A$105,0))="","","."&amp;INDEX(Variables!$D$5:$D$105,MATCH($A423,Variables!$A$5:$A$105,0)))&amp;"."&amp;AE$5</f>
        <v/>
      </c>
      <c r="AF423" s="41">
        <f>INDEX(AF$78:AF$91,$D423)/$E423</f>
        <v/>
      </c>
      <c r="AG423" s="40">
        <f>INDEX(AG$78:AG$91,$D423)/$E423</f>
        <v/>
      </c>
      <c r="AH423" s="40">
        <f>INDEX(AH$78:AH$91,$D423)/$E423</f>
        <v/>
      </c>
      <c r="AI423" s="40">
        <f>INDEX(AI$78:AI$91,$D423)/$E423</f>
        <v/>
      </c>
      <c r="AJ423" s="40">
        <f>INDEX(AJ$78:AJ$91,$D423)/$E423</f>
        <v/>
      </c>
      <c r="AK423" s="40">
        <f>INDEX(AK$78:AK$91,$D423)/$E423</f>
        <v/>
      </c>
      <c r="AL423" s="40">
        <f>INDEX(AL$78:AL$91,$D423)/$E423</f>
        <v/>
      </c>
      <c r="AM423" s="40">
        <f>INDEX(AM$78:AM$91,$D423)/$E423</f>
        <v/>
      </c>
      <c r="AN423" s="40">
        <f>INDEX(AN$78:AN$91,$D423)/$E423</f>
        <v/>
      </c>
      <c r="AO423" s="40">
        <f>INDEX(AO$78:AO$91,$D423)/$E423</f>
        <v/>
      </c>
      <c r="AP423" s="40">
        <f>INDEX(AP$78:AP$91,$D423)/$E423</f>
        <v/>
      </c>
      <c r="AQ423" s="40">
        <f>INDEX(AQ$78:AQ$91,$D423)/$E423</f>
        <v/>
      </c>
      <c r="AR423" s="40">
        <f>INDEX(AR$78:AR$91,$D423)/$E423</f>
        <v/>
      </c>
      <c r="AS423" s="40">
        <f>INDEX(AS$78:AS$91,$D423)/$E423</f>
        <v/>
      </c>
      <c r="AT423" s="40">
        <f>INDEX(AT$78:AT$91,$D423)/$E423</f>
        <v/>
      </c>
      <c r="AU423" s="40">
        <f>INDEX(AU$78:AU$91,$D423)/$E423</f>
        <v/>
      </c>
      <c r="AV423" s="40">
        <f>INDEX(AV$78:AV$91,$D423)/$E423</f>
        <v/>
      </c>
      <c r="AW423" s="40">
        <f>INDEX(AW$78:AW$91,$D423)/$E423</f>
        <v/>
      </c>
      <c r="AX423" s="42">
        <f>NEWEXCISE(INDEX(AX$78:AX$91,$D423),$E423)</f>
        <v/>
      </c>
    </row>
    <row r="424" hidden="1" outlineLevel="2">
      <c r="A424" s="5" t="inlineStr">
        <is>
          <t>ntx</t>
        </is>
      </c>
      <c r="B424" s="5" t="inlineStr">
        <is>
          <t>gso</t>
        </is>
      </c>
      <c r="C424" s="5" t="inlineStr">
        <is>
          <t>ral</t>
        </is>
      </c>
      <c r="D424" s="40">
        <f>INDEX(Inputs!$L$5:$L$132,MATCH($B424&amp;"|"&amp;$C424,Inputs!$A$5:$A$132,0))</f>
        <v/>
      </c>
      <c r="E424" s="40">
        <f>INDEX(Inputs!$I$5:$I$132,MATCH($B424&amp;"|"&amp;$C424,Inputs!$A$5:$A$132,0))</f>
        <v/>
      </c>
      <c r="F424" s="39" t="n"/>
      <c r="G424" s="39" t="n"/>
      <c r="H424" s="5">
        <f>INDEX(Variables!$B$5:$B$105,MATCH($A424,Variables!$A$5:$A$105,0))&amp;IF($C424="",""," | "&amp;INDEX(Mapping!$B$5:$B$26,MATCH($C424,Mapping!$A$5:$A$26,0))&amp;" | "&amp;INDEX(Mapping!$B$30:$B$41,MATCH($B424,Mapping!$A$30:$A$41,0)))</f>
        <v/>
      </c>
      <c r="I424" s="5">
        <f>INDEX(Variables!$C$5:$C$105,MATCH($A424,Variables!$A$5:$A$105,0))</f>
        <v/>
      </c>
      <c r="J424" s="5">
        <f>INDEX(Variables!$E$5:$E$105,MATCH($A424,Variables!$A$5:$A$105,0))</f>
        <v/>
      </c>
      <c r="K424" s="25">
        <f>LOWER(Settings!$C$4)&amp;".mit."&amp;$A424&amp;IF($C424="","","."&amp;$C424&amp;"."&amp;$B424)&amp;IF(INDEX(Variables!$D$5:$D$105,MATCH($A424,Variables!$A$5:$A$105,0))="","","."&amp;INDEX(Variables!$D$5:$D$105,MATCH($A424,Variables!$A$5:$A$105,0)))&amp;"."&amp;K$5</f>
        <v/>
      </c>
      <c r="L424" s="41">
        <f>INDEX(L$78:L$91,$D424)/$E424</f>
        <v/>
      </c>
      <c r="M424" s="40">
        <f>INDEX(M$78:M$91,$D424)/$E424</f>
        <v/>
      </c>
      <c r="N424" s="40">
        <f>INDEX(N$78:N$91,$D424)/$E424</f>
        <v/>
      </c>
      <c r="O424" s="40">
        <f>INDEX(O$78:O$91,$D424)/$E424</f>
        <v/>
      </c>
      <c r="P424" s="40">
        <f>INDEX(P$78:P$91,$D424)/$E424</f>
        <v/>
      </c>
      <c r="Q424" s="40">
        <f>INDEX(Q$78:Q$91,$D424)/$E424</f>
        <v/>
      </c>
      <c r="R424" s="40">
        <f>INDEX(R$78:R$91,$D424)/$E424</f>
        <v/>
      </c>
      <c r="S424" s="40">
        <f>INDEX(S$78:S$91,$D424)/$E424</f>
        <v/>
      </c>
      <c r="T424" s="40">
        <f>INDEX(T$78:T$91,$D424)/$E424</f>
        <v/>
      </c>
      <c r="U424" s="40">
        <f>INDEX(U$78:U$91,$D424)/$E424</f>
        <v/>
      </c>
      <c r="V424" s="40">
        <f>INDEX(V$78:V$91,$D424)/$E424</f>
        <v/>
      </c>
      <c r="W424" s="40">
        <f>INDEX(W$78:W$91,$D424)/$E424</f>
        <v/>
      </c>
      <c r="X424" s="40">
        <f>INDEX(X$78:X$91,$D424)/$E424</f>
        <v/>
      </c>
      <c r="Y424" s="40">
        <f>INDEX(Y$78:Y$91,$D424)/$E424</f>
        <v/>
      </c>
      <c r="Z424" s="40">
        <f>INDEX(Z$78:Z$91,$D424)/$E424</f>
        <v/>
      </c>
      <c r="AA424" s="40">
        <f>INDEX(AA$78:AA$91,$D424)/$E424</f>
        <v/>
      </c>
      <c r="AB424" s="40">
        <f>INDEX(AB$78:AB$91,$D424)/$E424</f>
        <v/>
      </c>
      <c r="AC424" s="40">
        <f>INDEX(AC$78:AC$91,$D424)/$E424</f>
        <v/>
      </c>
      <c r="AD424" s="42">
        <f>NEWEXCISE(INDEX(AD$78:AD$91,$D424),$E424)</f>
        <v/>
      </c>
      <c r="AE424" s="25">
        <f>LOWER(Settings!$C$4)&amp;".mit."&amp;$A424&amp;IF($C424="","","."&amp;$C424&amp;"."&amp;$B424)&amp;IF(INDEX(Variables!$D$5:$D$105,MATCH($A424,Variables!$A$5:$A$105,0))="","","."&amp;INDEX(Variables!$D$5:$D$105,MATCH($A424,Variables!$A$5:$A$105,0)))&amp;"."&amp;AE$5</f>
        <v/>
      </c>
      <c r="AF424" s="41">
        <f>INDEX(AF$78:AF$91,$D424)/$E424</f>
        <v/>
      </c>
      <c r="AG424" s="40">
        <f>INDEX(AG$78:AG$91,$D424)/$E424</f>
        <v/>
      </c>
      <c r="AH424" s="40">
        <f>INDEX(AH$78:AH$91,$D424)/$E424</f>
        <v/>
      </c>
      <c r="AI424" s="40">
        <f>INDEX(AI$78:AI$91,$D424)/$E424</f>
        <v/>
      </c>
      <c r="AJ424" s="40">
        <f>INDEX(AJ$78:AJ$91,$D424)/$E424</f>
        <v/>
      </c>
      <c r="AK424" s="40">
        <f>INDEX(AK$78:AK$91,$D424)/$E424</f>
        <v/>
      </c>
      <c r="AL424" s="40">
        <f>INDEX(AL$78:AL$91,$D424)/$E424</f>
        <v/>
      </c>
      <c r="AM424" s="40">
        <f>INDEX(AM$78:AM$91,$D424)/$E424</f>
        <v/>
      </c>
      <c r="AN424" s="40">
        <f>INDEX(AN$78:AN$91,$D424)/$E424</f>
        <v/>
      </c>
      <c r="AO424" s="40">
        <f>INDEX(AO$78:AO$91,$D424)/$E424</f>
        <v/>
      </c>
      <c r="AP424" s="40">
        <f>INDEX(AP$78:AP$91,$D424)/$E424</f>
        <v/>
      </c>
      <c r="AQ424" s="40">
        <f>INDEX(AQ$78:AQ$91,$D424)/$E424</f>
        <v/>
      </c>
      <c r="AR424" s="40">
        <f>INDEX(AR$78:AR$91,$D424)/$E424</f>
        <v/>
      </c>
      <c r="AS424" s="40">
        <f>INDEX(AS$78:AS$91,$D424)/$E424</f>
        <v/>
      </c>
      <c r="AT424" s="40">
        <f>INDEX(AT$78:AT$91,$D424)/$E424</f>
        <v/>
      </c>
      <c r="AU424" s="40">
        <f>INDEX(AU$78:AU$91,$D424)/$E424</f>
        <v/>
      </c>
      <c r="AV424" s="40">
        <f>INDEX(AV$78:AV$91,$D424)/$E424</f>
        <v/>
      </c>
      <c r="AW424" s="40">
        <f>INDEX(AW$78:AW$91,$D424)/$E424</f>
        <v/>
      </c>
      <c r="AX424" s="42">
        <f>NEWEXCISE(INDEX(AX$78:AX$91,$D424),$E424)</f>
        <v/>
      </c>
    </row>
    <row r="425" hidden="1" outlineLevel="2">
      <c r="A425" s="5" t="inlineStr">
        <is>
          <t>ntx</t>
        </is>
      </c>
      <c r="B425" s="5" t="inlineStr">
        <is>
          <t>die</t>
        </is>
      </c>
      <c r="C425" s="5" t="inlineStr">
        <is>
          <t>ral</t>
        </is>
      </c>
      <c r="D425" s="40">
        <f>INDEX(Inputs!$L$5:$L$132,MATCH($B425&amp;"|"&amp;$C425,Inputs!$A$5:$A$132,0))</f>
        <v/>
      </c>
      <c r="E425" s="40">
        <f>INDEX(Inputs!$I$5:$I$132,MATCH($B425&amp;"|"&amp;$C425,Inputs!$A$5:$A$132,0))</f>
        <v/>
      </c>
      <c r="F425" s="39" t="n"/>
      <c r="G425" s="39" t="n"/>
      <c r="H425" s="5">
        <f>INDEX(Variables!$B$5:$B$105,MATCH($A425,Variables!$A$5:$A$105,0))&amp;IF($C425="",""," | "&amp;INDEX(Mapping!$B$5:$B$26,MATCH($C425,Mapping!$A$5:$A$26,0))&amp;" | "&amp;INDEX(Mapping!$B$30:$B$41,MATCH($B425,Mapping!$A$30:$A$41,0)))</f>
        <v/>
      </c>
      <c r="I425" s="5">
        <f>INDEX(Variables!$C$5:$C$105,MATCH($A425,Variables!$A$5:$A$105,0))</f>
        <v/>
      </c>
      <c r="J425" s="5">
        <f>INDEX(Variables!$E$5:$E$105,MATCH($A425,Variables!$A$5:$A$105,0))</f>
        <v/>
      </c>
      <c r="K425" s="25">
        <f>LOWER(Settings!$C$4)&amp;".mit."&amp;$A425&amp;IF($C425="","","."&amp;$C425&amp;"."&amp;$B425)&amp;IF(INDEX(Variables!$D$5:$D$105,MATCH($A425,Variables!$A$5:$A$105,0))="","","."&amp;INDEX(Variables!$D$5:$D$105,MATCH($A425,Variables!$A$5:$A$105,0)))&amp;"."&amp;K$5</f>
        <v/>
      </c>
      <c r="L425" s="41">
        <f>INDEX(L$78:L$91,$D425)/$E425</f>
        <v/>
      </c>
      <c r="M425" s="40">
        <f>INDEX(M$78:M$91,$D425)/$E425</f>
        <v/>
      </c>
      <c r="N425" s="40">
        <f>INDEX(N$78:N$91,$D425)/$E425</f>
        <v/>
      </c>
      <c r="O425" s="40">
        <f>INDEX(O$78:O$91,$D425)/$E425</f>
        <v/>
      </c>
      <c r="P425" s="40">
        <f>INDEX(P$78:P$91,$D425)/$E425</f>
        <v/>
      </c>
      <c r="Q425" s="40">
        <f>INDEX(Q$78:Q$91,$D425)/$E425</f>
        <v/>
      </c>
      <c r="R425" s="40">
        <f>INDEX(R$78:R$91,$D425)/$E425</f>
        <v/>
      </c>
      <c r="S425" s="40">
        <f>INDEX(S$78:S$91,$D425)/$E425</f>
        <v/>
      </c>
      <c r="T425" s="40">
        <f>INDEX(T$78:T$91,$D425)/$E425</f>
        <v/>
      </c>
      <c r="U425" s="40">
        <f>INDEX(U$78:U$91,$D425)/$E425</f>
        <v/>
      </c>
      <c r="V425" s="40">
        <f>INDEX(V$78:V$91,$D425)/$E425</f>
        <v/>
      </c>
      <c r="W425" s="40">
        <f>INDEX(W$78:W$91,$D425)/$E425</f>
        <v/>
      </c>
      <c r="X425" s="40">
        <f>INDEX(X$78:X$91,$D425)/$E425</f>
        <v/>
      </c>
      <c r="Y425" s="40">
        <f>INDEX(Y$78:Y$91,$D425)/$E425</f>
        <v/>
      </c>
      <c r="Z425" s="40">
        <f>INDEX(Z$78:Z$91,$D425)/$E425</f>
        <v/>
      </c>
      <c r="AA425" s="40">
        <f>INDEX(AA$78:AA$91,$D425)/$E425</f>
        <v/>
      </c>
      <c r="AB425" s="40">
        <f>INDEX(AB$78:AB$91,$D425)/$E425</f>
        <v/>
      </c>
      <c r="AC425" s="40">
        <f>INDEX(AC$78:AC$91,$D425)/$E425</f>
        <v/>
      </c>
      <c r="AD425" s="42">
        <f>NEWEXCISE(INDEX(AD$78:AD$91,$D425),$E425)</f>
        <v/>
      </c>
      <c r="AE425" s="25">
        <f>LOWER(Settings!$C$4)&amp;".mit."&amp;$A425&amp;IF($C425="","","."&amp;$C425&amp;"."&amp;$B425)&amp;IF(INDEX(Variables!$D$5:$D$105,MATCH($A425,Variables!$A$5:$A$105,0))="","","."&amp;INDEX(Variables!$D$5:$D$105,MATCH($A425,Variables!$A$5:$A$105,0)))&amp;"."&amp;AE$5</f>
        <v/>
      </c>
      <c r="AF425" s="41">
        <f>INDEX(AF$78:AF$91,$D425)/$E425</f>
        <v/>
      </c>
      <c r="AG425" s="40">
        <f>INDEX(AG$78:AG$91,$D425)/$E425</f>
        <v/>
      </c>
      <c r="AH425" s="40">
        <f>INDEX(AH$78:AH$91,$D425)/$E425</f>
        <v/>
      </c>
      <c r="AI425" s="40">
        <f>INDEX(AI$78:AI$91,$D425)/$E425</f>
        <v/>
      </c>
      <c r="AJ425" s="40">
        <f>INDEX(AJ$78:AJ$91,$D425)/$E425</f>
        <v/>
      </c>
      <c r="AK425" s="40">
        <f>INDEX(AK$78:AK$91,$D425)/$E425</f>
        <v/>
      </c>
      <c r="AL425" s="40">
        <f>INDEX(AL$78:AL$91,$D425)/$E425</f>
        <v/>
      </c>
      <c r="AM425" s="40">
        <f>INDEX(AM$78:AM$91,$D425)/$E425</f>
        <v/>
      </c>
      <c r="AN425" s="40">
        <f>INDEX(AN$78:AN$91,$D425)/$E425</f>
        <v/>
      </c>
      <c r="AO425" s="40">
        <f>INDEX(AO$78:AO$91,$D425)/$E425</f>
        <v/>
      </c>
      <c r="AP425" s="40">
        <f>INDEX(AP$78:AP$91,$D425)/$E425</f>
        <v/>
      </c>
      <c r="AQ425" s="40">
        <f>INDEX(AQ$78:AQ$91,$D425)/$E425</f>
        <v/>
      </c>
      <c r="AR425" s="40">
        <f>INDEX(AR$78:AR$91,$D425)/$E425</f>
        <v/>
      </c>
      <c r="AS425" s="40">
        <f>INDEX(AS$78:AS$91,$D425)/$E425</f>
        <v/>
      </c>
      <c r="AT425" s="40">
        <f>INDEX(AT$78:AT$91,$D425)/$E425</f>
        <v/>
      </c>
      <c r="AU425" s="40">
        <f>INDEX(AU$78:AU$91,$D425)/$E425</f>
        <v/>
      </c>
      <c r="AV425" s="40">
        <f>INDEX(AV$78:AV$91,$D425)/$E425</f>
        <v/>
      </c>
      <c r="AW425" s="40">
        <f>INDEX(AW$78:AW$91,$D425)/$E425</f>
        <v/>
      </c>
      <c r="AX425" s="42">
        <f>NEWEXCISE(INDEX(AX$78:AX$91,$D425),$E425)</f>
        <v/>
      </c>
    </row>
    <row r="426" hidden="1" outlineLevel="2">
      <c r="A426" s="5" t="inlineStr">
        <is>
          <t>ntx</t>
        </is>
      </c>
      <c r="B426" s="5" t="inlineStr">
        <is>
          <t>lpg</t>
        </is>
      </c>
      <c r="C426" s="5" t="inlineStr">
        <is>
          <t>ral</t>
        </is>
      </c>
      <c r="D426" s="40">
        <f>INDEX(Inputs!$L$5:$L$132,MATCH($B426&amp;"|"&amp;$C426,Inputs!$A$5:$A$132,0))</f>
        <v/>
      </c>
      <c r="E426" s="40">
        <f>INDEX(Inputs!$I$5:$I$132,MATCH($B426&amp;"|"&amp;$C426,Inputs!$A$5:$A$132,0))</f>
        <v/>
      </c>
      <c r="F426" s="39" t="n"/>
      <c r="G426" s="39" t="n"/>
      <c r="H426" s="5">
        <f>INDEX(Variables!$B$5:$B$105,MATCH($A426,Variables!$A$5:$A$105,0))&amp;IF($C426="",""," | "&amp;INDEX(Mapping!$B$5:$B$26,MATCH($C426,Mapping!$A$5:$A$26,0))&amp;" | "&amp;INDEX(Mapping!$B$30:$B$41,MATCH($B426,Mapping!$A$30:$A$41,0)))</f>
        <v/>
      </c>
      <c r="I426" s="5">
        <f>INDEX(Variables!$C$5:$C$105,MATCH($A426,Variables!$A$5:$A$105,0))</f>
        <v/>
      </c>
      <c r="J426" s="5">
        <f>INDEX(Variables!$E$5:$E$105,MATCH($A426,Variables!$A$5:$A$105,0))</f>
        <v/>
      </c>
      <c r="K426" s="25">
        <f>LOWER(Settings!$C$4)&amp;".mit."&amp;$A426&amp;IF($C426="","","."&amp;$C426&amp;"."&amp;$B426)&amp;IF(INDEX(Variables!$D$5:$D$105,MATCH($A426,Variables!$A$5:$A$105,0))="","","."&amp;INDEX(Variables!$D$5:$D$105,MATCH($A426,Variables!$A$5:$A$105,0)))&amp;"."&amp;K$5</f>
        <v/>
      </c>
      <c r="L426" s="41">
        <f>INDEX(L$78:L$91,$D426)/$E426</f>
        <v/>
      </c>
      <c r="M426" s="40">
        <f>INDEX(M$78:M$91,$D426)/$E426</f>
        <v/>
      </c>
      <c r="N426" s="40">
        <f>INDEX(N$78:N$91,$D426)/$E426</f>
        <v/>
      </c>
      <c r="O426" s="40">
        <f>INDEX(O$78:O$91,$D426)/$E426</f>
        <v/>
      </c>
      <c r="P426" s="40">
        <f>INDEX(P$78:P$91,$D426)/$E426</f>
        <v/>
      </c>
      <c r="Q426" s="40">
        <f>INDEX(Q$78:Q$91,$D426)/$E426</f>
        <v/>
      </c>
      <c r="R426" s="40">
        <f>INDEX(R$78:R$91,$D426)/$E426</f>
        <v/>
      </c>
      <c r="S426" s="40">
        <f>INDEX(S$78:S$91,$D426)/$E426</f>
        <v/>
      </c>
      <c r="T426" s="40">
        <f>INDEX(T$78:T$91,$D426)/$E426</f>
        <v/>
      </c>
      <c r="U426" s="40">
        <f>INDEX(U$78:U$91,$D426)/$E426</f>
        <v/>
      </c>
      <c r="V426" s="40">
        <f>INDEX(V$78:V$91,$D426)/$E426</f>
        <v/>
      </c>
      <c r="W426" s="40">
        <f>INDEX(W$78:W$91,$D426)/$E426</f>
        <v/>
      </c>
      <c r="X426" s="40">
        <f>INDEX(X$78:X$91,$D426)/$E426</f>
        <v/>
      </c>
      <c r="Y426" s="40">
        <f>INDEX(Y$78:Y$91,$D426)/$E426</f>
        <v/>
      </c>
      <c r="Z426" s="40">
        <f>INDEX(Z$78:Z$91,$D426)/$E426</f>
        <v/>
      </c>
      <c r="AA426" s="40">
        <f>INDEX(AA$78:AA$91,$D426)/$E426</f>
        <v/>
      </c>
      <c r="AB426" s="40">
        <f>INDEX(AB$78:AB$91,$D426)/$E426</f>
        <v/>
      </c>
      <c r="AC426" s="40">
        <f>INDEX(AC$78:AC$91,$D426)/$E426</f>
        <v/>
      </c>
      <c r="AD426" s="42">
        <f>NEWEXCISE(INDEX(AD$78:AD$91,$D426),$E426)</f>
        <v/>
      </c>
      <c r="AE426" s="25">
        <f>LOWER(Settings!$C$4)&amp;".mit."&amp;$A426&amp;IF($C426="","","."&amp;$C426&amp;"."&amp;$B426)&amp;IF(INDEX(Variables!$D$5:$D$105,MATCH($A426,Variables!$A$5:$A$105,0))="","","."&amp;INDEX(Variables!$D$5:$D$105,MATCH($A426,Variables!$A$5:$A$105,0)))&amp;"."&amp;AE$5</f>
        <v/>
      </c>
      <c r="AF426" s="41">
        <f>INDEX(AF$78:AF$91,$D426)/$E426</f>
        <v/>
      </c>
      <c r="AG426" s="40">
        <f>INDEX(AG$78:AG$91,$D426)/$E426</f>
        <v/>
      </c>
      <c r="AH426" s="40">
        <f>INDEX(AH$78:AH$91,$D426)/$E426</f>
        <v/>
      </c>
      <c r="AI426" s="40">
        <f>INDEX(AI$78:AI$91,$D426)/$E426</f>
        <v/>
      </c>
      <c r="AJ426" s="40">
        <f>INDEX(AJ$78:AJ$91,$D426)/$E426</f>
        <v/>
      </c>
      <c r="AK426" s="40">
        <f>INDEX(AK$78:AK$91,$D426)/$E426</f>
        <v/>
      </c>
      <c r="AL426" s="40">
        <f>INDEX(AL$78:AL$91,$D426)/$E426</f>
        <v/>
      </c>
      <c r="AM426" s="40">
        <f>INDEX(AM$78:AM$91,$D426)/$E426</f>
        <v/>
      </c>
      <c r="AN426" s="40">
        <f>INDEX(AN$78:AN$91,$D426)/$E426</f>
        <v/>
      </c>
      <c r="AO426" s="40">
        <f>INDEX(AO$78:AO$91,$D426)/$E426</f>
        <v/>
      </c>
      <c r="AP426" s="40">
        <f>INDEX(AP$78:AP$91,$D426)/$E426</f>
        <v/>
      </c>
      <c r="AQ426" s="40">
        <f>INDEX(AQ$78:AQ$91,$D426)/$E426</f>
        <v/>
      </c>
      <c r="AR426" s="40">
        <f>INDEX(AR$78:AR$91,$D426)/$E426</f>
        <v/>
      </c>
      <c r="AS426" s="40">
        <f>INDEX(AS$78:AS$91,$D426)/$E426</f>
        <v/>
      </c>
      <c r="AT426" s="40">
        <f>INDEX(AT$78:AT$91,$D426)/$E426</f>
        <v/>
      </c>
      <c r="AU426" s="40">
        <f>INDEX(AU$78:AU$91,$D426)/$E426</f>
        <v/>
      </c>
      <c r="AV426" s="40">
        <f>INDEX(AV$78:AV$91,$D426)/$E426</f>
        <v/>
      </c>
      <c r="AW426" s="40">
        <f>INDEX(AW$78:AW$91,$D426)/$E426</f>
        <v/>
      </c>
      <c r="AX426" s="42">
        <f>NEWEXCISE(INDEX(AX$78:AX$91,$D426),$E426)</f>
        <v/>
      </c>
    </row>
    <row r="427" hidden="1" outlineLevel="2">
      <c r="A427" s="5" t="inlineStr">
        <is>
          <t>ntx</t>
        </is>
      </c>
      <c r="B427" s="5" t="inlineStr">
        <is>
          <t>ker</t>
        </is>
      </c>
      <c r="C427" s="5" t="inlineStr">
        <is>
          <t>ral</t>
        </is>
      </c>
      <c r="D427" s="40">
        <f>INDEX(Inputs!$L$5:$L$132,MATCH($B427&amp;"|"&amp;$C427,Inputs!$A$5:$A$132,0))</f>
        <v/>
      </c>
      <c r="E427" s="40">
        <f>INDEX(Inputs!$I$5:$I$132,MATCH($B427&amp;"|"&amp;$C427,Inputs!$A$5:$A$132,0))</f>
        <v/>
      </c>
      <c r="F427" s="39" t="n"/>
      <c r="G427" s="39" t="n"/>
      <c r="H427" s="5">
        <f>INDEX(Variables!$B$5:$B$105,MATCH($A427,Variables!$A$5:$A$105,0))&amp;IF($C427="",""," | "&amp;INDEX(Mapping!$B$5:$B$26,MATCH($C427,Mapping!$A$5:$A$26,0))&amp;" | "&amp;INDEX(Mapping!$B$30:$B$41,MATCH($B427,Mapping!$A$30:$A$41,0)))</f>
        <v/>
      </c>
      <c r="I427" s="5">
        <f>INDEX(Variables!$C$5:$C$105,MATCH($A427,Variables!$A$5:$A$105,0))</f>
        <v/>
      </c>
      <c r="J427" s="5">
        <f>INDEX(Variables!$E$5:$E$105,MATCH($A427,Variables!$A$5:$A$105,0))</f>
        <v/>
      </c>
      <c r="K427" s="25">
        <f>LOWER(Settings!$C$4)&amp;".mit."&amp;$A427&amp;IF($C427="","","."&amp;$C427&amp;"."&amp;$B427)&amp;IF(INDEX(Variables!$D$5:$D$105,MATCH($A427,Variables!$A$5:$A$105,0))="","","."&amp;INDEX(Variables!$D$5:$D$105,MATCH($A427,Variables!$A$5:$A$105,0)))&amp;"."&amp;K$5</f>
        <v/>
      </c>
      <c r="L427" s="41">
        <f>INDEX(L$78:L$91,$D427)/$E427</f>
        <v/>
      </c>
      <c r="M427" s="40">
        <f>INDEX(M$78:M$91,$D427)/$E427</f>
        <v/>
      </c>
      <c r="N427" s="40">
        <f>INDEX(N$78:N$91,$D427)/$E427</f>
        <v/>
      </c>
      <c r="O427" s="40">
        <f>INDEX(O$78:O$91,$D427)/$E427</f>
        <v/>
      </c>
      <c r="P427" s="40">
        <f>INDEX(P$78:P$91,$D427)/$E427</f>
        <v/>
      </c>
      <c r="Q427" s="40">
        <f>INDEX(Q$78:Q$91,$D427)/$E427</f>
        <v/>
      </c>
      <c r="R427" s="40">
        <f>INDEX(R$78:R$91,$D427)/$E427</f>
        <v/>
      </c>
      <c r="S427" s="40">
        <f>INDEX(S$78:S$91,$D427)/$E427</f>
        <v/>
      </c>
      <c r="T427" s="40">
        <f>INDEX(T$78:T$91,$D427)/$E427</f>
        <v/>
      </c>
      <c r="U427" s="40">
        <f>INDEX(U$78:U$91,$D427)/$E427</f>
        <v/>
      </c>
      <c r="V427" s="40">
        <f>INDEX(V$78:V$91,$D427)/$E427</f>
        <v/>
      </c>
      <c r="W427" s="40">
        <f>INDEX(W$78:W$91,$D427)/$E427</f>
        <v/>
      </c>
      <c r="X427" s="40">
        <f>INDEX(X$78:X$91,$D427)/$E427</f>
        <v/>
      </c>
      <c r="Y427" s="40">
        <f>INDEX(Y$78:Y$91,$D427)/$E427</f>
        <v/>
      </c>
      <c r="Z427" s="40">
        <f>INDEX(Z$78:Z$91,$D427)/$E427</f>
        <v/>
      </c>
      <c r="AA427" s="40">
        <f>INDEX(AA$78:AA$91,$D427)/$E427</f>
        <v/>
      </c>
      <c r="AB427" s="40">
        <f>INDEX(AB$78:AB$91,$D427)/$E427</f>
        <v/>
      </c>
      <c r="AC427" s="40">
        <f>INDEX(AC$78:AC$91,$D427)/$E427</f>
        <v/>
      </c>
      <c r="AD427" s="42">
        <f>NEWEXCISE(INDEX(AD$78:AD$91,$D427),$E427)</f>
        <v/>
      </c>
      <c r="AE427" s="25">
        <f>LOWER(Settings!$C$4)&amp;".mit."&amp;$A427&amp;IF($C427="","","."&amp;$C427&amp;"."&amp;$B427)&amp;IF(INDEX(Variables!$D$5:$D$105,MATCH($A427,Variables!$A$5:$A$105,0))="","","."&amp;INDEX(Variables!$D$5:$D$105,MATCH($A427,Variables!$A$5:$A$105,0)))&amp;"."&amp;AE$5</f>
        <v/>
      </c>
      <c r="AF427" s="41">
        <f>INDEX(AF$78:AF$91,$D427)/$E427</f>
        <v/>
      </c>
      <c r="AG427" s="40">
        <f>INDEX(AG$78:AG$91,$D427)/$E427</f>
        <v/>
      </c>
      <c r="AH427" s="40">
        <f>INDEX(AH$78:AH$91,$D427)/$E427</f>
        <v/>
      </c>
      <c r="AI427" s="40">
        <f>INDEX(AI$78:AI$91,$D427)/$E427</f>
        <v/>
      </c>
      <c r="AJ427" s="40">
        <f>INDEX(AJ$78:AJ$91,$D427)/$E427</f>
        <v/>
      </c>
      <c r="AK427" s="40">
        <f>INDEX(AK$78:AK$91,$D427)/$E427</f>
        <v/>
      </c>
      <c r="AL427" s="40">
        <f>INDEX(AL$78:AL$91,$D427)/$E427</f>
        <v/>
      </c>
      <c r="AM427" s="40">
        <f>INDEX(AM$78:AM$91,$D427)/$E427</f>
        <v/>
      </c>
      <c r="AN427" s="40">
        <f>INDEX(AN$78:AN$91,$D427)/$E427</f>
        <v/>
      </c>
      <c r="AO427" s="40">
        <f>INDEX(AO$78:AO$91,$D427)/$E427</f>
        <v/>
      </c>
      <c r="AP427" s="40">
        <f>INDEX(AP$78:AP$91,$D427)/$E427</f>
        <v/>
      </c>
      <c r="AQ427" s="40">
        <f>INDEX(AQ$78:AQ$91,$D427)/$E427</f>
        <v/>
      </c>
      <c r="AR427" s="40">
        <f>INDEX(AR$78:AR$91,$D427)/$E427</f>
        <v/>
      </c>
      <c r="AS427" s="40">
        <f>INDEX(AS$78:AS$91,$D427)/$E427</f>
        <v/>
      </c>
      <c r="AT427" s="40">
        <f>INDEX(AT$78:AT$91,$D427)/$E427</f>
        <v/>
      </c>
      <c r="AU427" s="40">
        <f>INDEX(AU$78:AU$91,$D427)/$E427</f>
        <v/>
      </c>
      <c r="AV427" s="40">
        <f>INDEX(AV$78:AV$91,$D427)/$E427</f>
        <v/>
      </c>
      <c r="AW427" s="40">
        <f>INDEX(AW$78:AW$91,$D427)/$E427</f>
        <v/>
      </c>
      <c r="AX427" s="42">
        <f>NEWEXCISE(INDEX(AX$78:AX$91,$D427),$E427)</f>
        <v/>
      </c>
    </row>
    <row r="428" hidden="1" outlineLevel="2">
      <c r="A428" s="5" t="inlineStr">
        <is>
          <t>ntx</t>
        </is>
      </c>
      <c r="B428" s="5" t="inlineStr">
        <is>
          <t>oop</t>
        </is>
      </c>
      <c r="C428" s="5" t="inlineStr">
        <is>
          <t>ral</t>
        </is>
      </c>
      <c r="D428" s="40">
        <f>INDEX(Inputs!$L$5:$L$132,MATCH($B428&amp;"|"&amp;$C428,Inputs!$A$5:$A$132,0))</f>
        <v/>
      </c>
      <c r="E428" s="40">
        <f>INDEX(Inputs!$I$5:$I$132,MATCH($B428&amp;"|"&amp;$C428,Inputs!$A$5:$A$132,0))</f>
        <v/>
      </c>
      <c r="F428" s="39" t="n"/>
      <c r="G428" s="39" t="n"/>
      <c r="H428" s="5">
        <f>INDEX(Variables!$B$5:$B$105,MATCH($A428,Variables!$A$5:$A$105,0))&amp;IF($C428="",""," | "&amp;INDEX(Mapping!$B$5:$B$26,MATCH($C428,Mapping!$A$5:$A$26,0))&amp;" | "&amp;INDEX(Mapping!$B$30:$B$41,MATCH($B428,Mapping!$A$30:$A$41,0)))</f>
        <v/>
      </c>
      <c r="I428" s="5">
        <f>INDEX(Variables!$C$5:$C$105,MATCH($A428,Variables!$A$5:$A$105,0))</f>
        <v/>
      </c>
      <c r="J428" s="5">
        <f>INDEX(Variables!$E$5:$E$105,MATCH($A428,Variables!$A$5:$A$105,0))</f>
        <v/>
      </c>
      <c r="K428" s="25">
        <f>LOWER(Settings!$C$4)&amp;".mit."&amp;$A428&amp;IF($C428="","","."&amp;$C428&amp;"."&amp;$B428)&amp;IF(INDEX(Variables!$D$5:$D$105,MATCH($A428,Variables!$A$5:$A$105,0))="","","."&amp;INDEX(Variables!$D$5:$D$105,MATCH($A428,Variables!$A$5:$A$105,0)))&amp;"."&amp;K$5</f>
        <v/>
      </c>
      <c r="L428" s="41">
        <f>INDEX(L$78:L$91,$D428)/$E428</f>
        <v/>
      </c>
      <c r="M428" s="40">
        <f>INDEX(M$78:M$91,$D428)/$E428</f>
        <v/>
      </c>
      <c r="N428" s="40">
        <f>INDEX(N$78:N$91,$D428)/$E428</f>
        <v/>
      </c>
      <c r="O428" s="40">
        <f>INDEX(O$78:O$91,$D428)/$E428</f>
        <v/>
      </c>
      <c r="P428" s="40">
        <f>INDEX(P$78:P$91,$D428)/$E428</f>
        <v/>
      </c>
      <c r="Q428" s="40">
        <f>INDEX(Q$78:Q$91,$D428)/$E428</f>
        <v/>
      </c>
      <c r="R428" s="40">
        <f>INDEX(R$78:R$91,$D428)/$E428</f>
        <v/>
      </c>
      <c r="S428" s="40">
        <f>INDEX(S$78:S$91,$D428)/$E428</f>
        <v/>
      </c>
      <c r="T428" s="40">
        <f>INDEX(T$78:T$91,$D428)/$E428</f>
        <v/>
      </c>
      <c r="U428" s="40">
        <f>INDEX(U$78:U$91,$D428)/$E428</f>
        <v/>
      </c>
      <c r="V428" s="40">
        <f>INDEX(V$78:V$91,$D428)/$E428</f>
        <v/>
      </c>
      <c r="W428" s="40">
        <f>INDEX(W$78:W$91,$D428)/$E428</f>
        <v/>
      </c>
      <c r="X428" s="40">
        <f>INDEX(X$78:X$91,$D428)/$E428</f>
        <v/>
      </c>
      <c r="Y428" s="40">
        <f>INDEX(Y$78:Y$91,$D428)/$E428</f>
        <v/>
      </c>
      <c r="Z428" s="40">
        <f>INDEX(Z$78:Z$91,$D428)/$E428</f>
        <v/>
      </c>
      <c r="AA428" s="40">
        <f>INDEX(AA$78:AA$91,$D428)/$E428</f>
        <v/>
      </c>
      <c r="AB428" s="40">
        <f>INDEX(AB$78:AB$91,$D428)/$E428</f>
        <v/>
      </c>
      <c r="AC428" s="40">
        <f>INDEX(AC$78:AC$91,$D428)/$E428</f>
        <v/>
      </c>
      <c r="AD428" s="42">
        <f>NEWEXCISE(INDEX(AD$78:AD$91,$D428),$E428)</f>
        <v/>
      </c>
      <c r="AE428" s="25">
        <f>LOWER(Settings!$C$4)&amp;".mit."&amp;$A428&amp;IF($C428="","","."&amp;$C428&amp;"."&amp;$B428)&amp;IF(INDEX(Variables!$D$5:$D$105,MATCH($A428,Variables!$A$5:$A$105,0))="","","."&amp;INDEX(Variables!$D$5:$D$105,MATCH($A428,Variables!$A$5:$A$105,0)))&amp;"."&amp;AE$5</f>
        <v/>
      </c>
      <c r="AF428" s="41">
        <f>INDEX(AF$78:AF$91,$D428)/$E428</f>
        <v/>
      </c>
      <c r="AG428" s="40">
        <f>INDEX(AG$78:AG$91,$D428)/$E428</f>
        <v/>
      </c>
      <c r="AH428" s="40">
        <f>INDEX(AH$78:AH$91,$D428)/$E428</f>
        <v/>
      </c>
      <c r="AI428" s="40">
        <f>INDEX(AI$78:AI$91,$D428)/$E428</f>
        <v/>
      </c>
      <c r="AJ428" s="40">
        <f>INDEX(AJ$78:AJ$91,$D428)/$E428</f>
        <v/>
      </c>
      <c r="AK428" s="40">
        <f>INDEX(AK$78:AK$91,$D428)/$E428</f>
        <v/>
      </c>
      <c r="AL428" s="40">
        <f>INDEX(AL$78:AL$91,$D428)/$E428</f>
        <v/>
      </c>
      <c r="AM428" s="40">
        <f>INDEX(AM$78:AM$91,$D428)/$E428</f>
        <v/>
      </c>
      <c r="AN428" s="40">
        <f>INDEX(AN$78:AN$91,$D428)/$E428</f>
        <v/>
      </c>
      <c r="AO428" s="40">
        <f>INDEX(AO$78:AO$91,$D428)/$E428</f>
        <v/>
      </c>
      <c r="AP428" s="40">
        <f>INDEX(AP$78:AP$91,$D428)/$E428</f>
        <v/>
      </c>
      <c r="AQ428" s="40">
        <f>INDEX(AQ$78:AQ$91,$D428)/$E428</f>
        <v/>
      </c>
      <c r="AR428" s="40">
        <f>INDEX(AR$78:AR$91,$D428)/$E428</f>
        <v/>
      </c>
      <c r="AS428" s="40">
        <f>INDEX(AS$78:AS$91,$D428)/$E428</f>
        <v/>
      </c>
      <c r="AT428" s="40">
        <f>INDEX(AT$78:AT$91,$D428)/$E428</f>
        <v/>
      </c>
      <c r="AU428" s="40">
        <f>INDEX(AU$78:AU$91,$D428)/$E428</f>
        <v/>
      </c>
      <c r="AV428" s="40">
        <f>INDEX(AV$78:AV$91,$D428)/$E428</f>
        <v/>
      </c>
      <c r="AW428" s="40">
        <f>INDEX(AW$78:AW$91,$D428)/$E428</f>
        <v/>
      </c>
      <c r="AX428" s="42">
        <f>NEWEXCISE(INDEX(AX$78:AX$91,$D428),$E428)</f>
        <v/>
      </c>
    </row>
    <row r="429" hidden="1" outlineLevel="2">
      <c r="A429" s="5" t="inlineStr">
        <is>
          <t>ntx</t>
        </is>
      </c>
      <c r="B429" s="5" t="inlineStr">
        <is>
          <t>bio</t>
        </is>
      </c>
      <c r="C429" s="5" t="inlineStr">
        <is>
          <t>ral</t>
        </is>
      </c>
      <c r="D429" s="40">
        <f>INDEX(Inputs!$L$5:$L$132,MATCH($B429&amp;"|"&amp;$C429,Inputs!$A$5:$A$132,0))</f>
        <v/>
      </c>
      <c r="E429" s="40">
        <f>INDEX(Inputs!$I$5:$I$132,MATCH($B429&amp;"|"&amp;$C429,Inputs!$A$5:$A$132,0))</f>
        <v/>
      </c>
      <c r="F429" s="39" t="n"/>
      <c r="G429" s="39" t="n"/>
      <c r="H429" s="5">
        <f>INDEX(Variables!$B$5:$B$105,MATCH($A429,Variables!$A$5:$A$105,0))&amp;IF($C429="",""," | "&amp;INDEX(Mapping!$B$5:$B$26,MATCH($C429,Mapping!$A$5:$A$26,0))&amp;" | "&amp;INDEX(Mapping!$B$30:$B$41,MATCH($B429,Mapping!$A$30:$A$41,0)))</f>
        <v/>
      </c>
      <c r="I429" s="5">
        <f>INDEX(Variables!$C$5:$C$105,MATCH($A429,Variables!$A$5:$A$105,0))</f>
        <v/>
      </c>
      <c r="J429" s="5">
        <f>INDEX(Variables!$E$5:$E$105,MATCH($A429,Variables!$A$5:$A$105,0))</f>
        <v/>
      </c>
      <c r="K429" s="25">
        <f>LOWER(Settings!$C$4)&amp;".mit."&amp;$A429&amp;IF($C429="","","."&amp;$C429&amp;"."&amp;$B429)&amp;IF(INDEX(Variables!$D$5:$D$105,MATCH($A429,Variables!$A$5:$A$105,0))="","","."&amp;INDEX(Variables!$D$5:$D$105,MATCH($A429,Variables!$A$5:$A$105,0)))&amp;"."&amp;K$5</f>
        <v/>
      </c>
      <c r="L429" s="41">
        <f>INDEX(L$78:L$91,$D429)/$E429</f>
        <v/>
      </c>
      <c r="M429" s="40">
        <f>INDEX(M$78:M$91,$D429)/$E429</f>
        <v/>
      </c>
      <c r="N429" s="40">
        <f>INDEX(N$78:N$91,$D429)/$E429</f>
        <v/>
      </c>
      <c r="O429" s="40">
        <f>INDEX(O$78:O$91,$D429)/$E429</f>
        <v/>
      </c>
      <c r="P429" s="40">
        <f>INDEX(P$78:P$91,$D429)/$E429</f>
        <v/>
      </c>
      <c r="Q429" s="40">
        <f>INDEX(Q$78:Q$91,$D429)/$E429</f>
        <v/>
      </c>
      <c r="R429" s="40">
        <f>INDEX(R$78:R$91,$D429)/$E429</f>
        <v/>
      </c>
      <c r="S429" s="40">
        <f>INDEX(S$78:S$91,$D429)/$E429</f>
        <v/>
      </c>
      <c r="T429" s="40">
        <f>INDEX(T$78:T$91,$D429)/$E429</f>
        <v/>
      </c>
      <c r="U429" s="40">
        <f>INDEX(U$78:U$91,$D429)/$E429</f>
        <v/>
      </c>
      <c r="V429" s="40">
        <f>INDEX(V$78:V$91,$D429)/$E429</f>
        <v/>
      </c>
      <c r="W429" s="40">
        <f>INDEX(W$78:W$91,$D429)/$E429</f>
        <v/>
      </c>
      <c r="X429" s="40">
        <f>INDEX(X$78:X$91,$D429)/$E429</f>
        <v/>
      </c>
      <c r="Y429" s="40">
        <f>INDEX(Y$78:Y$91,$D429)/$E429</f>
        <v/>
      </c>
      <c r="Z429" s="40">
        <f>INDEX(Z$78:Z$91,$D429)/$E429</f>
        <v/>
      </c>
      <c r="AA429" s="40">
        <f>INDEX(AA$78:AA$91,$D429)/$E429</f>
        <v/>
      </c>
      <c r="AB429" s="40">
        <f>INDEX(AB$78:AB$91,$D429)/$E429</f>
        <v/>
      </c>
      <c r="AC429" s="40">
        <f>INDEX(AC$78:AC$91,$D429)/$E429</f>
        <v/>
      </c>
      <c r="AD429" s="42">
        <f>NEWEXCISE(INDEX(AD$78:AD$91,$D429),$E429)</f>
        <v/>
      </c>
      <c r="AE429" s="25">
        <f>LOWER(Settings!$C$4)&amp;".mit."&amp;$A429&amp;IF($C429="","","."&amp;$C429&amp;"."&amp;$B429)&amp;IF(INDEX(Variables!$D$5:$D$105,MATCH($A429,Variables!$A$5:$A$105,0))="","","."&amp;INDEX(Variables!$D$5:$D$105,MATCH($A429,Variables!$A$5:$A$105,0)))&amp;"."&amp;AE$5</f>
        <v/>
      </c>
      <c r="AF429" s="41">
        <f>INDEX(AF$78:AF$91,$D429)/$E429</f>
        <v/>
      </c>
      <c r="AG429" s="40">
        <f>INDEX(AG$78:AG$91,$D429)/$E429</f>
        <v/>
      </c>
      <c r="AH429" s="40">
        <f>INDEX(AH$78:AH$91,$D429)/$E429</f>
        <v/>
      </c>
      <c r="AI429" s="40">
        <f>INDEX(AI$78:AI$91,$D429)/$E429</f>
        <v/>
      </c>
      <c r="AJ429" s="40">
        <f>INDEX(AJ$78:AJ$91,$D429)/$E429</f>
        <v/>
      </c>
      <c r="AK429" s="40">
        <f>INDEX(AK$78:AK$91,$D429)/$E429</f>
        <v/>
      </c>
      <c r="AL429" s="40">
        <f>INDEX(AL$78:AL$91,$D429)/$E429</f>
        <v/>
      </c>
      <c r="AM429" s="40">
        <f>INDEX(AM$78:AM$91,$D429)/$E429</f>
        <v/>
      </c>
      <c r="AN429" s="40">
        <f>INDEX(AN$78:AN$91,$D429)/$E429</f>
        <v/>
      </c>
      <c r="AO429" s="40">
        <f>INDEX(AO$78:AO$91,$D429)/$E429</f>
        <v/>
      </c>
      <c r="AP429" s="40">
        <f>INDEX(AP$78:AP$91,$D429)/$E429</f>
        <v/>
      </c>
      <c r="AQ429" s="40">
        <f>INDEX(AQ$78:AQ$91,$D429)/$E429</f>
        <v/>
      </c>
      <c r="AR429" s="40">
        <f>INDEX(AR$78:AR$91,$D429)/$E429</f>
        <v/>
      </c>
      <c r="AS429" s="40">
        <f>INDEX(AS$78:AS$91,$D429)/$E429</f>
        <v/>
      </c>
      <c r="AT429" s="40">
        <f>INDEX(AT$78:AT$91,$D429)/$E429</f>
        <v/>
      </c>
      <c r="AU429" s="40">
        <f>INDEX(AU$78:AU$91,$D429)/$E429</f>
        <v/>
      </c>
      <c r="AV429" s="40">
        <f>INDEX(AV$78:AV$91,$D429)/$E429</f>
        <v/>
      </c>
      <c r="AW429" s="40">
        <f>INDEX(AW$78:AW$91,$D429)/$E429</f>
        <v/>
      </c>
      <c r="AX429" s="42">
        <f>NEWEXCISE(INDEX(AX$78:AX$91,$D429),$E429)</f>
        <v/>
      </c>
    </row>
    <row r="430" hidden="1" outlineLevel="2"/>
    <row r="431" hidden="1" outlineLevel="2">
      <c r="A431" s="5" t="inlineStr">
        <is>
          <t>nce</t>
        </is>
      </c>
      <c r="B431" s="5" t="inlineStr">
        <is>
          <t>coa</t>
        </is>
      </c>
      <c r="C431" s="5" t="inlineStr">
        <is>
          <t>ral</t>
        </is>
      </c>
      <c r="D431" s="39" t="n"/>
      <c r="E431" s="39" t="n"/>
      <c r="F431" s="39" t="n"/>
      <c r="G431" s="39" t="n"/>
      <c r="H431" s="5">
        <f>INDEX(Variables!$B$5:$B$105,MATCH($A431,Variables!$A$5:$A$105,0))&amp;IF($C431="",""," | "&amp;INDEX(Mapping!$B$5:$B$26,MATCH($C431,Mapping!$A$5:$A$26,0))&amp;" | "&amp;INDEX(Mapping!$B$30:$B$41,MATCH($B431,Mapping!$A$30:$A$41,0)))</f>
        <v/>
      </c>
      <c r="I431" s="5">
        <f>INDEX(Variables!$C$5:$C$105,MATCH($A431,Variables!$A$5:$A$105,0))</f>
        <v/>
      </c>
      <c r="J431" s="5">
        <f>INDEX(Variables!$E$5:$E$105,MATCH($A431,Variables!$A$5:$A$105,0))</f>
        <v/>
      </c>
      <c r="K431" s="25">
        <f>LOWER(Settings!$C$4)&amp;".mit."&amp;$A431&amp;IF($C431="","","."&amp;$C431&amp;"."&amp;$B431)&amp;IF(INDEX(Variables!$D$5:$D$105,MATCH($A431,Variables!$A$5:$A$105,0))="","","."&amp;INDEX(Variables!$D$5:$D$105,MATCH($A431,Variables!$A$5:$A$105,0)))&amp;"."&amp;K$5</f>
        <v/>
      </c>
      <c r="L431" s="41">
        <f>L404+L413+L422</f>
        <v/>
      </c>
      <c r="M431" s="40">
        <f>M404+M413+M422</f>
        <v/>
      </c>
      <c r="N431" s="40">
        <f>N404+N413+N422</f>
        <v/>
      </c>
      <c r="O431" s="40">
        <f>O404+O413+O422</f>
        <v/>
      </c>
      <c r="P431" s="40">
        <f>P404+P413+P422</f>
        <v/>
      </c>
      <c r="Q431" s="40">
        <f>Q404+Q413+Q422</f>
        <v/>
      </c>
      <c r="R431" s="40">
        <f>R404+R413+R422</f>
        <v/>
      </c>
      <c r="S431" s="40">
        <f>S404+S413+S422</f>
        <v/>
      </c>
      <c r="T431" s="40">
        <f>T404+T413+T422</f>
        <v/>
      </c>
      <c r="U431" s="40">
        <f>U404+U413+U422</f>
        <v/>
      </c>
      <c r="V431" s="40">
        <f>V404+V413+V422</f>
        <v/>
      </c>
      <c r="W431" s="40">
        <f>W404+W413+W422</f>
        <v/>
      </c>
      <c r="X431" s="40">
        <f>X404+X413+X422</f>
        <v/>
      </c>
      <c r="Y431" s="40">
        <f>Y404+Y413+Y422</f>
        <v/>
      </c>
      <c r="Z431" s="40">
        <f>Z404+Z413+Z422</f>
        <v/>
      </c>
      <c r="AA431" s="40">
        <f>AA404+AA413+AA422</f>
        <v/>
      </c>
      <c r="AB431" s="40">
        <f>AB404+AB413+AB422</f>
        <v/>
      </c>
      <c r="AC431" s="40">
        <f>AC404+AC413+AC422</f>
        <v/>
      </c>
      <c r="AD431" s="42">
        <f>NEWPOLICY(AD404,AD413,AD422)</f>
        <v/>
      </c>
      <c r="AE431" s="25">
        <f>LOWER(Settings!$C$4)&amp;".mit."&amp;$A431&amp;IF($C431="","","."&amp;$C431&amp;"."&amp;$B431)&amp;IF(INDEX(Variables!$D$5:$D$105,MATCH($A431,Variables!$A$5:$A$105,0))="","","."&amp;INDEX(Variables!$D$5:$D$105,MATCH($A431,Variables!$A$5:$A$105,0)))&amp;"."&amp;AE$5</f>
        <v/>
      </c>
      <c r="AF431" s="41">
        <f>AF404+AF413+AF422</f>
        <v/>
      </c>
      <c r="AG431" s="40">
        <f>AG404+AG413+AG422</f>
        <v/>
      </c>
      <c r="AH431" s="40">
        <f>AH404+AH413+AH422</f>
        <v/>
      </c>
      <c r="AI431" s="40">
        <f>AI404+AI413+AI422</f>
        <v/>
      </c>
      <c r="AJ431" s="40">
        <f>AJ404+AJ413+AJ422</f>
        <v/>
      </c>
      <c r="AK431" s="40">
        <f>AK404+AK413+AK422</f>
        <v/>
      </c>
      <c r="AL431" s="40">
        <f>AL404+AL413+AL422</f>
        <v/>
      </c>
      <c r="AM431" s="40">
        <f>AM404+AM413+AM422</f>
        <v/>
      </c>
      <c r="AN431" s="40">
        <f>AN404+AN413+AN422</f>
        <v/>
      </c>
      <c r="AO431" s="40">
        <f>AO404+AO413+AO422</f>
        <v/>
      </c>
      <c r="AP431" s="40">
        <f>AP404+AP413+AP422</f>
        <v/>
      </c>
      <c r="AQ431" s="40">
        <f>AQ404+AQ413+AQ422</f>
        <v/>
      </c>
      <c r="AR431" s="40">
        <f>AR404+AR413+AR422</f>
        <v/>
      </c>
      <c r="AS431" s="40">
        <f>AS404+AS413+AS422</f>
        <v/>
      </c>
      <c r="AT431" s="40">
        <f>AT404+AT413+AT422</f>
        <v/>
      </c>
      <c r="AU431" s="40">
        <f>AU404+AU413+AU422</f>
        <v/>
      </c>
      <c r="AV431" s="40">
        <f>AV404+AV413+AV422</f>
        <v/>
      </c>
      <c r="AW431" s="40">
        <f>AW404+AW413+AW422</f>
        <v/>
      </c>
      <c r="AX431" s="42">
        <f>NEWPOLICY(AX404,AX413,AX422)</f>
        <v/>
      </c>
    </row>
    <row r="432" hidden="1" outlineLevel="2">
      <c r="A432" s="5" t="inlineStr">
        <is>
          <t>nce</t>
        </is>
      </c>
      <c r="B432" s="5" t="inlineStr">
        <is>
          <t>nga</t>
        </is>
      </c>
      <c r="C432" s="5" t="inlineStr">
        <is>
          <t>ral</t>
        </is>
      </c>
      <c r="D432" s="39" t="n"/>
      <c r="E432" s="39" t="n"/>
      <c r="F432" s="39" t="n"/>
      <c r="G432" s="39" t="n"/>
      <c r="H432" s="5">
        <f>INDEX(Variables!$B$5:$B$105,MATCH($A432,Variables!$A$5:$A$105,0))&amp;IF($C432="",""," | "&amp;INDEX(Mapping!$B$5:$B$26,MATCH($C432,Mapping!$A$5:$A$26,0))&amp;" | "&amp;INDEX(Mapping!$B$30:$B$41,MATCH($B432,Mapping!$A$30:$A$41,0)))</f>
        <v/>
      </c>
      <c r="I432" s="5">
        <f>INDEX(Variables!$C$5:$C$105,MATCH($A432,Variables!$A$5:$A$105,0))</f>
        <v/>
      </c>
      <c r="J432" s="5">
        <f>INDEX(Variables!$E$5:$E$105,MATCH($A432,Variables!$A$5:$A$105,0))</f>
        <v/>
      </c>
      <c r="K432" s="25">
        <f>LOWER(Settings!$C$4)&amp;".mit."&amp;$A432&amp;IF($C432="","","."&amp;$C432&amp;"."&amp;$B432)&amp;IF(INDEX(Variables!$D$5:$D$105,MATCH($A432,Variables!$A$5:$A$105,0))="","","."&amp;INDEX(Variables!$D$5:$D$105,MATCH($A432,Variables!$A$5:$A$105,0)))&amp;"."&amp;K$5</f>
        <v/>
      </c>
      <c r="L432" s="41">
        <f>L405+L414+L423</f>
        <v/>
      </c>
      <c r="M432" s="40">
        <f>M405+M414+M423</f>
        <v/>
      </c>
      <c r="N432" s="40">
        <f>N405+N414+N423</f>
        <v/>
      </c>
      <c r="O432" s="40">
        <f>O405+O414+O423</f>
        <v/>
      </c>
      <c r="P432" s="40">
        <f>P405+P414+P423</f>
        <v/>
      </c>
      <c r="Q432" s="40">
        <f>Q405+Q414+Q423</f>
        <v/>
      </c>
      <c r="R432" s="40">
        <f>R405+R414+R423</f>
        <v/>
      </c>
      <c r="S432" s="40">
        <f>S405+S414+S423</f>
        <v/>
      </c>
      <c r="T432" s="40">
        <f>T405+T414+T423</f>
        <v/>
      </c>
      <c r="U432" s="40">
        <f>U405+U414+U423</f>
        <v/>
      </c>
      <c r="V432" s="40">
        <f>V405+V414+V423</f>
        <v/>
      </c>
      <c r="W432" s="40">
        <f>W405+W414+W423</f>
        <v/>
      </c>
      <c r="X432" s="40">
        <f>X405+X414+X423</f>
        <v/>
      </c>
      <c r="Y432" s="40">
        <f>Y405+Y414+Y423</f>
        <v/>
      </c>
      <c r="Z432" s="40">
        <f>Z405+Z414+Z423</f>
        <v/>
      </c>
      <c r="AA432" s="40">
        <f>AA405+AA414+AA423</f>
        <v/>
      </c>
      <c r="AB432" s="40">
        <f>AB405+AB414+AB423</f>
        <v/>
      </c>
      <c r="AC432" s="40">
        <f>AC405+AC414+AC423</f>
        <v/>
      </c>
      <c r="AD432" s="42">
        <f>NEWPOLICY(AD405,AD414,AD423)</f>
        <v/>
      </c>
      <c r="AE432" s="25">
        <f>LOWER(Settings!$C$4)&amp;".mit."&amp;$A432&amp;IF($C432="","","."&amp;$C432&amp;"."&amp;$B432)&amp;IF(INDEX(Variables!$D$5:$D$105,MATCH($A432,Variables!$A$5:$A$105,0))="","","."&amp;INDEX(Variables!$D$5:$D$105,MATCH($A432,Variables!$A$5:$A$105,0)))&amp;"."&amp;AE$5</f>
        <v/>
      </c>
      <c r="AF432" s="41">
        <f>AF405+AF414+AF423</f>
        <v/>
      </c>
      <c r="AG432" s="40">
        <f>AG405+AG414+AG423</f>
        <v/>
      </c>
      <c r="AH432" s="40">
        <f>AH405+AH414+AH423</f>
        <v/>
      </c>
      <c r="AI432" s="40">
        <f>AI405+AI414+AI423</f>
        <v/>
      </c>
      <c r="AJ432" s="40">
        <f>AJ405+AJ414+AJ423</f>
        <v/>
      </c>
      <c r="AK432" s="40">
        <f>AK405+AK414+AK423</f>
        <v/>
      </c>
      <c r="AL432" s="40">
        <f>AL405+AL414+AL423</f>
        <v/>
      </c>
      <c r="AM432" s="40">
        <f>AM405+AM414+AM423</f>
        <v/>
      </c>
      <c r="AN432" s="40">
        <f>AN405+AN414+AN423</f>
        <v/>
      </c>
      <c r="AO432" s="40">
        <f>AO405+AO414+AO423</f>
        <v/>
      </c>
      <c r="AP432" s="40">
        <f>AP405+AP414+AP423</f>
        <v/>
      </c>
      <c r="AQ432" s="40">
        <f>AQ405+AQ414+AQ423</f>
        <v/>
      </c>
      <c r="AR432" s="40">
        <f>AR405+AR414+AR423</f>
        <v/>
      </c>
      <c r="AS432" s="40">
        <f>AS405+AS414+AS423</f>
        <v/>
      </c>
      <c r="AT432" s="40">
        <f>AT405+AT414+AT423</f>
        <v/>
      </c>
      <c r="AU432" s="40">
        <f>AU405+AU414+AU423</f>
        <v/>
      </c>
      <c r="AV432" s="40">
        <f>AV405+AV414+AV423</f>
        <v/>
      </c>
      <c r="AW432" s="40">
        <f>AW405+AW414+AW423</f>
        <v/>
      </c>
      <c r="AX432" s="42">
        <f>NEWPOLICY(AX405,AX414,AX423)</f>
        <v/>
      </c>
    </row>
    <row r="433" hidden="1" outlineLevel="2">
      <c r="A433" s="5" t="inlineStr">
        <is>
          <t>nce</t>
        </is>
      </c>
      <c r="B433" s="5" t="inlineStr">
        <is>
          <t>gso</t>
        </is>
      </c>
      <c r="C433" s="5" t="inlineStr">
        <is>
          <t>ral</t>
        </is>
      </c>
      <c r="D433" s="39" t="n"/>
      <c r="E433" s="39" t="n"/>
      <c r="F433" s="39" t="n"/>
      <c r="G433" s="39" t="n"/>
      <c r="H433" s="5">
        <f>INDEX(Variables!$B$5:$B$105,MATCH($A433,Variables!$A$5:$A$105,0))&amp;IF($C433="",""," | "&amp;INDEX(Mapping!$B$5:$B$26,MATCH($C433,Mapping!$A$5:$A$26,0))&amp;" | "&amp;INDEX(Mapping!$B$30:$B$41,MATCH($B433,Mapping!$A$30:$A$41,0)))</f>
        <v/>
      </c>
      <c r="I433" s="5">
        <f>INDEX(Variables!$C$5:$C$105,MATCH($A433,Variables!$A$5:$A$105,0))</f>
        <v/>
      </c>
      <c r="J433" s="5">
        <f>INDEX(Variables!$E$5:$E$105,MATCH($A433,Variables!$A$5:$A$105,0))</f>
        <v/>
      </c>
      <c r="K433" s="25">
        <f>LOWER(Settings!$C$4)&amp;".mit."&amp;$A433&amp;IF($C433="","","."&amp;$C433&amp;"."&amp;$B433)&amp;IF(INDEX(Variables!$D$5:$D$105,MATCH($A433,Variables!$A$5:$A$105,0))="","","."&amp;INDEX(Variables!$D$5:$D$105,MATCH($A433,Variables!$A$5:$A$105,0)))&amp;"."&amp;K$5</f>
        <v/>
      </c>
      <c r="L433" s="41">
        <f>L406+L415+L424</f>
        <v/>
      </c>
      <c r="M433" s="40">
        <f>M406+M415+M424</f>
        <v/>
      </c>
      <c r="N433" s="40">
        <f>N406+N415+N424</f>
        <v/>
      </c>
      <c r="O433" s="40">
        <f>O406+O415+O424</f>
        <v/>
      </c>
      <c r="P433" s="40">
        <f>P406+P415+P424</f>
        <v/>
      </c>
      <c r="Q433" s="40">
        <f>Q406+Q415+Q424</f>
        <v/>
      </c>
      <c r="R433" s="40">
        <f>R406+R415+R424</f>
        <v/>
      </c>
      <c r="S433" s="40">
        <f>S406+S415+S424</f>
        <v/>
      </c>
      <c r="T433" s="40">
        <f>T406+T415+T424</f>
        <v/>
      </c>
      <c r="U433" s="40">
        <f>U406+U415+U424</f>
        <v/>
      </c>
      <c r="V433" s="40">
        <f>V406+V415+V424</f>
        <v/>
      </c>
      <c r="W433" s="40">
        <f>W406+W415+W424</f>
        <v/>
      </c>
      <c r="X433" s="40">
        <f>X406+X415+X424</f>
        <v/>
      </c>
      <c r="Y433" s="40">
        <f>Y406+Y415+Y424</f>
        <v/>
      </c>
      <c r="Z433" s="40">
        <f>Z406+Z415+Z424</f>
        <v/>
      </c>
      <c r="AA433" s="40">
        <f>AA406+AA415+AA424</f>
        <v/>
      </c>
      <c r="AB433" s="40">
        <f>AB406+AB415+AB424</f>
        <v/>
      </c>
      <c r="AC433" s="40">
        <f>AC406+AC415+AC424</f>
        <v/>
      </c>
      <c r="AD433" s="42">
        <f>NEWPOLICY(AD406,AD415,AD424)</f>
        <v/>
      </c>
      <c r="AE433" s="25">
        <f>LOWER(Settings!$C$4)&amp;".mit."&amp;$A433&amp;IF($C433="","","."&amp;$C433&amp;"."&amp;$B433)&amp;IF(INDEX(Variables!$D$5:$D$105,MATCH($A433,Variables!$A$5:$A$105,0))="","","."&amp;INDEX(Variables!$D$5:$D$105,MATCH($A433,Variables!$A$5:$A$105,0)))&amp;"."&amp;AE$5</f>
        <v/>
      </c>
      <c r="AF433" s="41">
        <f>AF406+AF415+AF424</f>
        <v/>
      </c>
      <c r="AG433" s="40">
        <f>AG406+AG415+AG424</f>
        <v/>
      </c>
      <c r="AH433" s="40">
        <f>AH406+AH415+AH424</f>
        <v/>
      </c>
      <c r="AI433" s="40">
        <f>AI406+AI415+AI424</f>
        <v/>
      </c>
      <c r="AJ433" s="40">
        <f>AJ406+AJ415+AJ424</f>
        <v/>
      </c>
      <c r="AK433" s="40">
        <f>AK406+AK415+AK424</f>
        <v/>
      </c>
      <c r="AL433" s="40">
        <f>AL406+AL415+AL424</f>
        <v/>
      </c>
      <c r="AM433" s="40">
        <f>AM406+AM415+AM424</f>
        <v/>
      </c>
      <c r="AN433" s="40">
        <f>AN406+AN415+AN424</f>
        <v/>
      </c>
      <c r="AO433" s="40">
        <f>AO406+AO415+AO424</f>
        <v/>
      </c>
      <c r="AP433" s="40">
        <f>AP406+AP415+AP424</f>
        <v/>
      </c>
      <c r="AQ433" s="40">
        <f>AQ406+AQ415+AQ424</f>
        <v/>
      </c>
      <c r="AR433" s="40">
        <f>AR406+AR415+AR424</f>
        <v/>
      </c>
      <c r="AS433" s="40">
        <f>AS406+AS415+AS424</f>
        <v/>
      </c>
      <c r="AT433" s="40">
        <f>AT406+AT415+AT424</f>
        <v/>
      </c>
      <c r="AU433" s="40">
        <f>AU406+AU415+AU424</f>
        <v/>
      </c>
      <c r="AV433" s="40">
        <f>AV406+AV415+AV424</f>
        <v/>
      </c>
      <c r="AW433" s="40">
        <f>AW406+AW415+AW424</f>
        <v/>
      </c>
      <c r="AX433" s="42">
        <f>NEWPOLICY(AX406,AX415,AX424)</f>
        <v/>
      </c>
    </row>
    <row r="434" hidden="1" outlineLevel="2">
      <c r="A434" s="5" t="inlineStr">
        <is>
          <t>nce</t>
        </is>
      </c>
      <c r="B434" s="5" t="inlineStr">
        <is>
          <t>die</t>
        </is>
      </c>
      <c r="C434" s="5" t="inlineStr">
        <is>
          <t>ral</t>
        </is>
      </c>
      <c r="D434" s="39" t="n"/>
      <c r="E434" s="39" t="n"/>
      <c r="F434" s="39" t="n"/>
      <c r="G434" s="39" t="n"/>
      <c r="H434" s="5">
        <f>INDEX(Variables!$B$5:$B$105,MATCH($A434,Variables!$A$5:$A$105,0))&amp;IF($C434="",""," | "&amp;INDEX(Mapping!$B$5:$B$26,MATCH($C434,Mapping!$A$5:$A$26,0))&amp;" | "&amp;INDEX(Mapping!$B$30:$B$41,MATCH($B434,Mapping!$A$30:$A$41,0)))</f>
        <v/>
      </c>
      <c r="I434" s="5">
        <f>INDEX(Variables!$C$5:$C$105,MATCH($A434,Variables!$A$5:$A$105,0))</f>
        <v/>
      </c>
      <c r="J434" s="5">
        <f>INDEX(Variables!$E$5:$E$105,MATCH($A434,Variables!$A$5:$A$105,0))</f>
        <v/>
      </c>
      <c r="K434" s="25">
        <f>LOWER(Settings!$C$4)&amp;".mit."&amp;$A434&amp;IF($C434="","","."&amp;$C434&amp;"."&amp;$B434)&amp;IF(INDEX(Variables!$D$5:$D$105,MATCH($A434,Variables!$A$5:$A$105,0))="","","."&amp;INDEX(Variables!$D$5:$D$105,MATCH($A434,Variables!$A$5:$A$105,0)))&amp;"."&amp;K$5</f>
        <v/>
      </c>
      <c r="L434" s="41">
        <f>L407+L416+L425</f>
        <v/>
      </c>
      <c r="M434" s="40">
        <f>M407+M416+M425</f>
        <v/>
      </c>
      <c r="N434" s="40">
        <f>N407+N416+N425</f>
        <v/>
      </c>
      <c r="O434" s="40">
        <f>O407+O416+O425</f>
        <v/>
      </c>
      <c r="P434" s="40">
        <f>P407+P416+P425</f>
        <v/>
      </c>
      <c r="Q434" s="40">
        <f>Q407+Q416+Q425</f>
        <v/>
      </c>
      <c r="R434" s="40">
        <f>R407+R416+R425</f>
        <v/>
      </c>
      <c r="S434" s="40">
        <f>S407+S416+S425</f>
        <v/>
      </c>
      <c r="T434" s="40">
        <f>T407+T416+T425</f>
        <v/>
      </c>
      <c r="U434" s="40">
        <f>U407+U416+U425</f>
        <v/>
      </c>
      <c r="V434" s="40">
        <f>V407+V416+V425</f>
        <v/>
      </c>
      <c r="W434" s="40">
        <f>W407+W416+W425</f>
        <v/>
      </c>
      <c r="X434" s="40">
        <f>X407+X416+X425</f>
        <v/>
      </c>
      <c r="Y434" s="40">
        <f>Y407+Y416+Y425</f>
        <v/>
      </c>
      <c r="Z434" s="40">
        <f>Z407+Z416+Z425</f>
        <v/>
      </c>
      <c r="AA434" s="40">
        <f>AA407+AA416+AA425</f>
        <v/>
      </c>
      <c r="AB434" s="40">
        <f>AB407+AB416+AB425</f>
        <v/>
      </c>
      <c r="AC434" s="40">
        <f>AC407+AC416+AC425</f>
        <v/>
      </c>
      <c r="AD434" s="42">
        <f>NEWPOLICY(AD407,AD416,AD425)</f>
        <v/>
      </c>
      <c r="AE434" s="25">
        <f>LOWER(Settings!$C$4)&amp;".mit."&amp;$A434&amp;IF($C434="","","."&amp;$C434&amp;"."&amp;$B434)&amp;IF(INDEX(Variables!$D$5:$D$105,MATCH($A434,Variables!$A$5:$A$105,0))="","","."&amp;INDEX(Variables!$D$5:$D$105,MATCH($A434,Variables!$A$5:$A$105,0)))&amp;"."&amp;AE$5</f>
        <v/>
      </c>
      <c r="AF434" s="41">
        <f>AF407+AF416+AF425</f>
        <v/>
      </c>
      <c r="AG434" s="40">
        <f>AG407+AG416+AG425</f>
        <v/>
      </c>
      <c r="AH434" s="40">
        <f>AH407+AH416+AH425</f>
        <v/>
      </c>
      <c r="AI434" s="40">
        <f>AI407+AI416+AI425</f>
        <v/>
      </c>
      <c r="AJ434" s="40">
        <f>AJ407+AJ416+AJ425</f>
        <v/>
      </c>
      <c r="AK434" s="40">
        <f>AK407+AK416+AK425</f>
        <v/>
      </c>
      <c r="AL434" s="40">
        <f>AL407+AL416+AL425</f>
        <v/>
      </c>
      <c r="AM434" s="40">
        <f>AM407+AM416+AM425</f>
        <v/>
      </c>
      <c r="AN434" s="40">
        <f>AN407+AN416+AN425</f>
        <v/>
      </c>
      <c r="AO434" s="40">
        <f>AO407+AO416+AO425</f>
        <v/>
      </c>
      <c r="AP434" s="40">
        <f>AP407+AP416+AP425</f>
        <v/>
      </c>
      <c r="AQ434" s="40">
        <f>AQ407+AQ416+AQ425</f>
        <v/>
      </c>
      <c r="AR434" s="40">
        <f>AR407+AR416+AR425</f>
        <v/>
      </c>
      <c r="AS434" s="40">
        <f>AS407+AS416+AS425</f>
        <v/>
      </c>
      <c r="AT434" s="40">
        <f>AT407+AT416+AT425</f>
        <v/>
      </c>
      <c r="AU434" s="40">
        <f>AU407+AU416+AU425</f>
        <v/>
      </c>
      <c r="AV434" s="40">
        <f>AV407+AV416+AV425</f>
        <v/>
      </c>
      <c r="AW434" s="40">
        <f>AW407+AW416+AW425</f>
        <v/>
      </c>
      <c r="AX434" s="42">
        <f>NEWPOLICY(AX407,AX416,AX425)</f>
        <v/>
      </c>
    </row>
    <row r="435" hidden="1" outlineLevel="2">
      <c r="A435" s="5" t="inlineStr">
        <is>
          <t>nce</t>
        </is>
      </c>
      <c r="B435" s="5" t="inlineStr">
        <is>
          <t>lpg</t>
        </is>
      </c>
      <c r="C435" s="5" t="inlineStr">
        <is>
          <t>ral</t>
        </is>
      </c>
      <c r="D435" s="39" t="n"/>
      <c r="E435" s="39" t="n"/>
      <c r="F435" s="39" t="n"/>
      <c r="G435" s="39" t="n"/>
      <c r="H435" s="5">
        <f>INDEX(Variables!$B$5:$B$105,MATCH($A435,Variables!$A$5:$A$105,0))&amp;IF($C435="",""," | "&amp;INDEX(Mapping!$B$5:$B$26,MATCH($C435,Mapping!$A$5:$A$26,0))&amp;" | "&amp;INDEX(Mapping!$B$30:$B$41,MATCH($B435,Mapping!$A$30:$A$41,0)))</f>
        <v/>
      </c>
      <c r="I435" s="5">
        <f>INDEX(Variables!$C$5:$C$105,MATCH($A435,Variables!$A$5:$A$105,0))</f>
        <v/>
      </c>
      <c r="J435" s="5">
        <f>INDEX(Variables!$E$5:$E$105,MATCH($A435,Variables!$A$5:$A$105,0))</f>
        <v/>
      </c>
      <c r="K435" s="25">
        <f>LOWER(Settings!$C$4)&amp;".mit."&amp;$A435&amp;IF($C435="","","."&amp;$C435&amp;"."&amp;$B435)&amp;IF(INDEX(Variables!$D$5:$D$105,MATCH($A435,Variables!$A$5:$A$105,0))="","","."&amp;INDEX(Variables!$D$5:$D$105,MATCH($A435,Variables!$A$5:$A$105,0)))&amp;"."&amp;K$5</f>
        <v/>
      </c>
      <c r="L435" s="41">
        <f>L408+L417+L426</f>
        <v/>
      </c>
      <c r="M435" s="40">
        <f>M408+M417+M426</f>
        <v/>
      </c>
      <c r="N435" s="40">
        <f>N408+N417+N426</f>
        <v/>
      </c>
      <c r="O435" s="40">
        <f>O408+O417+O426</f>
        <v/>
      </c>
      <c r="P435" s="40">
        <f>P408+P417+P426</f>
        <v/>
      </c>
      <c r="Q435" s="40">
        <f>Q408+Q417+Q426</f>
        <v/>
      </c>
      <c r="R435" s="40">
        <f>R408+R417+R426</f>
        <v/>
      </c>
      <c r="S435" s="40">
        <f>S408+S417+S426</f>
        <v/>
      </c>
      <c r="T435" s="40">
        <f>T408+T417+T426</f>
        <v/>
      </c>
      <c r="U435" s="40">
        <f>U408+U417+U426</f>
        <v/>
      </c>
      <c r="V435" s="40">
        <f>V408+V417+V426</f>
        <v/>
      </c>
      <c r="W435" s="40">
        <f>W408+W417+W426</f>
        <v/>
      </c>
      <c r="X435" s="40">
        <f>X408+X417+X426</f>
        <v/>
      </c>
      <c r="Y435" s="40">
        <f>Y408+Y417+Y426</f>
        <v/>
      </c>
      <c r="Z435" s="40">
        <f>Z408+Z417+Z426</f>
        <v/>
      </c>
      <c r="AA435" s="40">
        <f>AA408+AA417+AA426</f>
        <v/>
      </c>
      <c r="AB435" s="40">
        <f>AB408+AB417+AB426</f>
        <v/>
      </c>
      <c r="AC435" s="40">
        <f>AC408+AC417+AC426</f>
        <v/>
      </c>
      <c r="AD435" s="42">
        <f>NEWPOLICY(AD408,AD417,AD426)</f>
        <v/>
      </c>
      <c r="AE435" s="25">
        <f>LOWER(Settings!$C$4)&amp;".mit."&amp;$A435&amp;IF($C435="","","."&amp;$C435&amp;"."&amp;$B435)&amp;IF(INDEX(Variables!$D$5:$D$105,MATCH($A435,Variables!$A$5:$A$105,0))="","","."&amp;INDEX(Variables!$D$5:$D$105,MATCH($A435,Variables!$A$5:$A$105,0)))&amp;"."&amp;AE$5</f>
        <v/>
      </c>
      <c r="AF435" s="41">
        <f>AF408+AF417+AF426</f>
        <v/>
      </c>
      <c r="AG435" s="40">
        <f>AG408+AG417+AG426</f>
        <v/>
      </c>
      <c r="AH435" s="40">
        <f>AH408+AH417+AH426</f>
        <v/>
      </c>
      <c r="AI435" s="40">
        <f>AI408+AI417+AI426</f>
        <v/>
      </c>
      <c r="AJ435" s="40">
        <f>AJ408+AJ417+AJ426</f>
        <v/>
      </c>
      <c r="AK435" s="40">
        <f>AK408+AK417+AK426</f>
        <v/>
      </c>
      <c r="AL435" s="40">
        <f>AL408+AL417+AL426</f>
        <v/>
      </c>
      <c r="AM435" s="40">
        <f>AM408+AM417+AM426</f>
        <v/>
      </c>
      <c r="AN435" s="40">
        <f>AN408+AN417+AN426</f>
        <v/>
      </c>
      <c r="AO435" s="40">
        <f>AO408+AO417+AO426</f>
        <v/>
      </c>
      <c r="AP435" s="40">
        <f>AP408+AP417+AP426</f>
        <v/>
      </c>
      <c r="AQ435" s="40">
        <f>AQ408+AQ417+AQ426</f>
        <v/>
      </c>
      <c r="AR435" s="40">
        <f>AR408+AR417+AR426</f>
        <v/>
      </c>
      <c r="AS435" s="40">
        <f>AS408+AS417+AS426</f>
        <v/>
      </c>
      <c r="AT435" s="40">
        <f>AT408+AT417+AT426</f>
        <v/>
      </c>
      <c r="AU435" s="40">
        <f>AU408+AU417+AU426</f>
        <v/>
      </c>
      <c r="AV435" s="40">
        <f>AV408+AV417+AV426</f>
        <v/>
      </c>
      <c r="AW435" s="40">
        <f>AW408+AW417+AW426</f>
        <v/>
      </c>
      <c r="AX435" s="42">
        <f>NEWPOLICY(AX408,AX417,AX426)</f>
        <v/>
      </c>
    </row>
    <row r="436" hidden="1" outlineLevel="2">
      <c r="A436" s="5" t="inlineStr">
        <is>
          <t>nce</t>
        </is>
      </c>
      <c r="B436" s="5" t="inlineStr">
        <is>
          <t>ker</t>
        </is>
      </c>
      <c r="C436" s="5" t="inlineStr">
        <is>
          <t>ral</t>
        </is>
      </c>
      <c r="D436" s="39" t="n"/>
      <c r="E436" s="39" t="n"/>
      <c r="F436" s="39" t="n"/>
      <c r="G436" s="39" t="n"/>
      <c r="H436" s="5">
        <f>INDEX(Variables!$B$5:$B$105,MATCH($A436,Variables!$A$5:$A$105,0))&amp;IF($C436="",""," | "&amp;INDEX(Mapping!$B$5:$B$26,MATCH($C436,Mapping!$A$5:$A$26,0))&amp;" | "&amp;INDEX(Mapping!$B$30:$B$41,MATCH($B436,Mapping!$A$30:$A$41,0)))</f>
        <v/>
      </c>
      <c r="I436" s="5">
        <f>INDEX(Variables!$C$5:$C$105,MATCH($A436,Variables!$A$5:$A$105,0))</f>
        <v/>
      </c>
      <c r="J436" s="5">
        <f>INDEX(Variables!$E$5:$E$105,MATCH($A436,Variables!$A$5:$A$105,0))</f>
        <v/>
      </c>
      <c r="K436" s="25">
        <f>LOWER(Settings!$C$4)&amp;".mit."&amp;$A436&amp;IF($C436="","","."&amp;$C436&amp;"."&amp;$B436)&amp;IF(INDEX(Variables!$D$5:$D$105,MATCH($A436,Variables!$A$5:$A$105,0))="","","."&amp;INDEX(Variables!$D$5:$D$105,MATCH($A436,Variables!$A$5:$A$105,0)))&amp;"."&amp;K$5</f>
        <v/>
      </c>
      <c r="L436" s="41">
        <f>L409+L418+L427</f>
        <v/>
      </c>
      <c r="M436" s="40">
        <f>M409+M418+M427</f>
        <v/>
      </c>
      <c r="N436" s="40">
        <f>N409+N418+N427</f>
        <v/>
      </c>
      <c r="O436" s="40">
        <f>O409+O418+O427</f>
        <v/>
      </c>
      <c r="P436" s="40">
        <f>P409+P418+P427</f>
        <v/>
      </c>
      <c r="Q436" s="40">
        <f>Q409+Q418+Q427</f>
        <v/>
      </c>
      <c r="R436" s="40">
        <f>R409+R418+R427</f>
        <v/>
      </c>
      <c r="S436" s="40">
        <f>S409+S418+S427</f>
        <v/>
      </c>
      <c r="T436" s="40">
        <f>T409+T418+T427</f>
        <v/>
      </c>
      <c r="U436" s="40">
        <f>U409+U418+U427</f>
        <v/>
      </c>
      <c r="V436" s="40">
        <f>V409+V418+V427</f>
        <v/>
      </c>
      <c r="W436" s="40">
        <f>W409+W418+W427</f>
        <v/>
      </c>
      <c r="X436" s="40">
        <f>X409+X418+X427</f>
        <v/>
      </c>
      <c r="Y436" s="40">
        <f>Y409+Y418+Y427</f>
        <v/>
      </c>
      <c r="Z436" s="40">
        <f>Z409+Z418+Z427</f>
        <v/>
      </c>
      <c r="AA436" s="40">
        <f>AA409+AA418+AA427</f>
        <v/>
      </c>
      <c r="AB436" s="40">
        <f>AB409+AB418+AB427</f>
        <v/>
      </c>
      <c r="AC436" s="40">
        <f>AC409+AC418+AC427</f>
        <v/>
      </c>
      <c r="AD436" s="42">
        <f>NEWPOLICY(AD409,AD418,AD427)</f>
        <v/>
      </c>
      <c r="AE436" s="25">
        <f>LOWER(Settings!$C$4)&amp;".mit."&amp;$A436&amp;IF($C436="","","."&amp;$C436&amp;"."&amp;$B436)&amp;IF(INDEX(Variables!$D$5:$D$105,MATCH($A436,Variables!$A$5:$A$105,0))="","","."&amp;INDEX(Variables!$D$5:$D$105,MATCH($A436,Variables!$A$5:$A$105,0)))&amp;"."&amp;AE$5</f>
        <v/>
      </c>
      <c r="AF436" s="41">
        <f>AF409+AF418+AF427</f>
        <v/>
      </c>
      <c r="AG436" s="40">
        <f>AG409+AG418+AG427</f>
        <v/>
      </c>
      <c r="AH436" s="40">
        <f>AH409+AH418+AH427</f>
        <v/>
      </c>
      <c r="AI436" s="40">
        <f>AI409+AI418+AI427</f>
        <v/>
      </c>
      <c r="AJ436" s="40">
        <f>AJ409+AJ418+AJ427</f>
        <v/>
      </c>
      <c r="AK436" s="40">
        <f>AK409+AK418+AK427</f>
        <v/>
      </c>
      <c r="AL436" s="40">
        <f>AL409+AL418+AL427</f>
        <v/>
      </c>
      <c r="AM436" s="40">
        <f>AM409+AM418+AM427</f>
        <v/>
      </c>
      <c r="AN436" s="40">
        <f>AN409+AN418+AN427</f>
        <v/>
      </c>
      <c r="AO436" s="40">
        <f>AO409+AO418+AO427</f>
        <v/>
      </c>
      <c r="AP436" s="40">
        <f>AP409+AP418+AP427</f>
        <v/>
      </c>
      <c r="AQ436" s="40">
        <f>AQ409+AQ418+AQ427</f>
        <v/>
      </c>
      <c r="AR436" s="40">
        <f>AR409+AR418+AR427</f>
        <v/>
      </c>
      <c r="AS436" s="40">
        <f>AS409+AS418+AS427</f>
        <v/>
      </c>
      <c r="AT436" s="40">
        <f>AT409+AT418+AT427</f>
        <v/>
      </c>
      <c r="AU436" s="40">
        <f>AU409+AU418+AU427</f>
        <v/>
      </c>
      <c r="AV436" s="40">
        <f>AV409+AV418+AV427</f>
        <v/>
      </c>
      <c r="AW436" s="40">
        <f>AW409+AW418+AW427</f>
        <v/>
      </c>
      <c r="AX436" s="42">
        <f>NEWPOLICY(AX409,AX418,AX427)</f>
        <v/>
      </c>
    </row>
    <row r="437" hidden="1" outlineLevel="2">
      <c r="A437" s="5" t="inlineStr">
        <is>
          <t>nce</t>
        </is>
      </c>
      <c r="B437" s="5" t="inlineStr">
        <is>
          <t>oop</t>
        </is>
      </c>
      <c r="C437" s="5" t="inlineStr">
        <is>
          <t>ral</t>
        </is>
      </c>
      <c r="D437" s="39" t="n"/>
      <c r="E437" s="39" t="n"/>
      <c r="F437" s="39" t="n"/>
      <c r="G437" s="39" t="n"/>
      <c r="H437" s="5">
        <f>INDEX(Variables!$B$5:$B$105,MATCH($A437,Variables!$A$5:$A$105,0))&amp;IF($C437="",""," | "&amp;INDEX(Mapping!$B$5:$B$26,MATCH($C437,Mapping!$A$5:$A$26,0))&amp;" | "&amp;INDEX(Mapping!$B$30:$B$41,MATCH($B437,Mapping!$A$30:$A$41,0)))</f>
        <v/>
      </c>
      <c r="I437" s="5">
        <f>INDEX(Variables!$C$5:$C$105,MATCH($A437,Variables!$A$5:$A$105,0))</f>
        <v/>
      </c>
      <c r="J437" s="5">
        <f>INDEX(Variables!$E$5:$E$105,MATCH($A437,Variables!$A$5:$A$105,0))</f>
        <v/>
      </c>
      <c r="K437" s="25">
        <f>LOWER(Settings!$C$4)&amp;".mit."&amp;$A437&amp;IF($C437="","","."&amp;$C437&amp;"."&amp;$B437)&amp;IF(INDEX(Variables!$D$5:$D$105,MATCH($A437,Variables!$A$5:$A$105,0))="","","."&amp;INDEX(Variables!$D$5:$D$105,MATCH($A437,Variables!$A$5:$A$105,0)))&amp;"."&amp;K$5</f>
        <v/>
      </c>
      <c r="L437" s="41">
        <f>L410+L419+L428</f>
        <v/>
      </c>
      <c r="M437" s="40">
        <f>M410+M419+M428</f>
        <v/>
      </c>
      <c r="N437" s="40">
        <f>N410+N419+N428</f>
        <v/>
      </c>
      <c r="O437" s="40">
        <f>O410+O419+O428</f>
        <v/>
      </c>
      <c r="P437" s="40">
        <f>P410+P419+P428</f>
        <v/>
      </c>
      <c r="Q437" s="40">
        <f>Q410+Q419+Q428</f>
        <v/>
      </c>
      <c r="R437" s="40">
        <f>R410+R419+R428</f>
        <v/>
      </c>
      <c r="S437" s="40">
        <f>S410+S419+S428</f>
        <v/>
      </c>
      <c r="T437" s="40">
        <f>T410+T419+T428</f>
        <v/>
      </c>
      <c r="U437" s="40">
        <f>U410+U419+U428</f>
        <v/>
      </c>
      <c r="V437" s="40">
        <f>V410+V419+V428</f>
        <v/>
      </c>
      <c r="W437" s="40">
        <f>W410+W419+W428</f>
        <v/>
      </c>
      <c r="X437" s="40">
        <f>X410+X419+X428</f>
        <v/>
      </c>
      <c r="Y437" s="40">
        <f>Y410+Y419+Y428</f>
        <v/>
      </c>
      <c r="Z437" s="40">
        <f>Z410+Z419+Z428</f>
        <v/>
      </c>
      <c r="AA437" s="40">
        <f>AA410+AA419+AA428</f>
        <v/>
      </c>
      <c r="AB437" s="40">
        <f>AB410+AB419+AB428</f>
        <v/>
      </c>
      <c r="AC437" s="40">
        <f>AC410+AC419+AC428</f>
        <v/>
      </c>
      <c r="AD437" s="42">
        <f>NEWPOLICY(AD410,AD419,AD428)</f>
        <v/>
      </c>
      <c r="AE437" s="25">
        <f>LOWER(Settings!$C$4)&amp;".mit."&amp;$A437&amp;IF($C437="","","."&amp;$C437&amp;"."&amp;$B437)&amp;IF(INDEX(Variables!$D$5:$D$105,MATCH($A437,Variables!$A$5:$A$105,0))="","","."&amp;INDEX(Variables!$D$5:$D$105,MATCH($A437,Variables!$A$5:$A$105,0)))&amp;"."&amp;AE$5</f>
        <v/>
      </c>
      <c r="AF437" s="41">
        <f>AF410+AF419+AF428</f>
        <v/>
      </c>
      <c r="AG437" s="40">
        <f>AG410+AG419+AG428</f>
        <v/>
      </c>
      <c r="AH437" s="40">
        <f>AH410+AH419+AH428</f>
        <v/>
      </c>
      <c r="AI437" s="40">
        <f>AI410+AI419+AI428</f>
        <v/>
      </c>
      <c r="AJ437" s="40">
        <f>AJ410+AJ419+AJ428</f>
        <v/>
      </c>
      <c r="AK437" s="40">
        <f>AK410+AK419+AK428</f>
        <v/>
      </c>
      <c r="AL437" s="40">
        <f>AL410+AL419+AL428</f>
        <v/>
      </c>
      <c r="AM437" s="40">
        <f>AM410+AM419+AM428</f>
        <v/>
      </c>
      <c r="AN437" s="40">
        <f>AN410+AN419+AN428</f>
        <v/>
      </c>
      <c r="AO437" s="40">
        <f>AO410+AO419+AO428</f>
        <v/>
      </c>
      <c r="AP437" s="40">
        <f>AP410+AP419+AP428</f>
        <v/>
      </c>
      <c r="AQ437" s="40">
        <f>AQ410+AQ419+AQ428</f>
        <v/>
      </c>
      <c r="AR437" s="40">
        <f>AR410+AR419+AR428</f>
        <v/>
      </c>
      <c r="AS437" s="40">
        <f>AS410+AS419+AS428</f>
        <v/>
      </c>
      <c r="AT437" s="40">
        <f>AT410+AT419+AT428</f>
        <v/>
      </c>
      <c r="AU437" s="40">
        <f>AU410+AU419+AU428</f>
        <v/>
      </c>
      <c r="AV437" s="40">
        <f>AV410+AV419+AV428</f>
        <v/>
      </c>
      <c r="AW437" s="40">
        <f>AW410+AW419+AW428</f>
        <v/>
      </c>
      <c r="AX437" s="42">
        <f>NEWPOLICY(AX410,AX419,AX428)</f>
        <v/>
      </c>
    </row>
    <row r="438" hidden="1" outlineLevel="2">
      <c r="A438" s="5" t="inlineStr">
        <is>
          <t>nce</t>
        </is>
      </c>
      <c r="B438" s="5" t="inlineStr">
        <is>
          <t>bio</t>
        </is>
      </c>
      <c r="C438" s="5" t="inlineStr">
        <is>
          <t>ral</t>
        </is>
      </c>
      <c r="D438" s="39" t="n"/>
      <c r="E438" s="39" t="n"/>
      <c r="F438" s="39" t="n"/>
      <c r="G438" s="39" t="n"/>
      <c r="H438" s="5">
        <f>INDEX(Variables!$B$5:$B$105,MATCH($A438,Variables!$A$5:$A$105,0))&amp;IF($C438="",""," | "&amp;INDEX(Mapping!$B$5:$B$26,MATCH($C438,Mapping!$A$5:$A$26,0))&amp;" | "&amp;INDEX(Mapping!$B$30:$B$41,MATCH($B438,Mapping!$A$30:$A$41,0)))</f>
        <v/>
      </c>
      <c r="I438" s="5">
        <f>INDEX(Variables!$C$5:$C$105,MATCH($A438,Variables!$A$5:$A$105,0))</f>
        <v/>
      </c>
      <c r="J438" s="5">
        <f>INDEX(Variables!$E$5:$E$105,MATCH($A438,Variables!$A$5:$A$105,0))</f>
        <v/>
      </c>
      <c r="K438" s="25">
        <f>LOWER(Settings!$C$4)&amp;".mit."&amp;$A438&amp;IF($C438="","","."&amp;$C438&amp;"."&amp;$B438)&amp;IF(INDEX(Variables!$D$5:$D$105,MATCH($A438,Variables!$A$5:$A$105,0))="","","."&amp;INDEX(Variables!$D$5:$D$105,MATCH($A438,Variables!$A$5:$A$105,0)))&amp;"."&amp;K$5</f>
        <v/>
      </c>
      <c r="L438" s="41">
        <f>L411+L420+L429</f>
        <v/>
      </c>
      <c r="M438" s="40">
        <f>M411+M420+M429</f>
        <v/>
      </c>
      <c r="N438" s="40">
        <f>N411+N420+N429</f>
        <v/>
      </c>
      <c r="O438" s="40">
        <f>O411+O420+O429</f>
        <v/>
      </c>
      <c r="P438" s="40">
        <f>P411+P420+P429</f>
        <v/>
      </c>
      <c r="Q438" s="40">
        <f>Q411+Q420+Q429</f>
        <v/>
      </c>
      <c r="R438" s="40">
        <f>R411+R420+R429</f>
        <v/>
      </c>
      <c r="S438" s="40">
        <f>S411+S420+S429</f>
        <v/>
      </c>
      <c r="T438" s="40">
        <f>T411+T420+T429</f>
        <v/>
      </c>
      <c r="U438" s="40">
        <f>U411+U420+U429</f>
        <v/>
      </c>
      <c r="V438" s="40">
        <f>V411+V420+V429</f>
        <v/>
      </c>
      <c r="W438" s="40">
        <f>W411+W420+W429</f>
        <v/>
      </c>
      <c r="X438" s="40">
        <f>X411+X420+X429</f>
        <v/>
      </c>
      <c r="Y438" s="40">
        <f>Y411+Y420+Y429</f>
        <v/>
      </c>
      <c r="Z438" s="40">
        <f>Z411+Z420+Z429</f>
        <v/>
      </c>
      <c r="AA438" s="40">
        <f>AA411+AA420+AA429</f>
        <v/>
      </c>
      <c r="AB438" s="40">
        <f>AB411+AB420+AB429</f>
        <v/>
      </c>
      <c r="AC438" s="40">
        <f>AC411+AC420+AC429</f>
        <v/>
      </c>
      <c r="AD438" s="42">
        <f>NEWPOLICY(AD411,AD420,AD429)</f>
        <v/>
      </c>
      <c r="AE438" s="25">
        <f>LOWER(Settings!$C$4)&amp;".mit."&amp;$A438&amp;IF($C438="","","."&amp;$C438&amp;"."&amp;$B438)&amp;IF(INDEX(Variables!$D$5:$D$105,MATCH($A438,Variables!$A$5:$A$105,0))="","","."&amp;INDEX(Variables!$D$5:$D$105,MATCH($A438,Variables!$A$5:$A$105,0)))&amp;"."&amp;AE$5</f>
        <v/>
      </c>
      <c r="AF438" s="41">
        <f>AF411+AF420+AF429</f>
        <v/>
      </c>
      <c r="AG438" s="40">
        <f>AG411+AG420+AG429</f>
        <v/>
      </c>
      <c r="AH438" s="40">
        <f>AH411+AH420+AH429</f>
        <v/>
      </c>
      <c r="AI438" s="40">
        <f>AI411+AI420+AI429</f>
        <v/>
      </c>
      <c r="AJ438" s="40">
        <f>AJ411+AJ420+AJ429</f>
        <v/>
      </c>
      <c r="AK438" s="40">
        <f>AK411+AK420+AK429</f>
        <v/>
      </c>
      <c r="AL438" s="40">
        <f>AL411+AL420+AL429</f>
        <v/>
      </c>
      <c r="AM438" s="40">
        <f>AM411+AM420+AM429</f>
        <v/>
      </c>
      <c r="AN438" s="40">
        <f>AN411+AN420+AN429</f>
        <v/>
      </c>
      <c r="AO438" s="40">
        <f>AO411+AO420+AO429</f>
        <v/>
      </c>
      <c r="AP438" s="40">
        <f>AP411+AP420+AP429</f>
        <v/>
      </c>
      <c r="AQ438" s="40">
        <f>AQ411+AQ420+AQ429</f>
        <v/>
      </c>
      <c r="AR438" s="40">
        <f>AR411+AR420+AR429</f>
        <v/>
      </c>
      <c r="AS438" s="40">
        <f>AS411+AS420+AS429</f>
        <v/>
      </c>
      <c r="AT438" s="40">
        <f>AT411+AT420+AT429</f>
        <v/>
      </c>
      <c r="AU438" s="40">
        <f>AU411+AU420+AU429</f>
        <v/>
      </c>
      <c r="AV438" s="40">
        <f>AV411+AV420+AV429</f>
        <v/>
      </c>
      <c r="AW438" s="40">
        <f>AW411+AW420+AW429</f>
        <v/>
      </c>
      <c r="AX438" s="42">
        <f>NEWPOLICY(AX411,AX420,AX429)</f>
        <v/>
      </c>
    </row>
    <row r="439" hidden="1" outlineLevel="2"/>
    <row r="440" hidden="1" outlineLevel="2">
      <c r="A440" s="5" t="inlineStr">
        <is>
          <t>atp</t>
        </is>
      </c>
      <c r="B440" s="5" t="inlineStr">
        <is>
          <t>coa</t>
        </is>
      </c>
      <c r="C440" s="5" t="inlineStr">
        <is>
          <t>ral</t>
        </is>
      </c>
      <c r="D440" s="40">
        <f>INDEX(Inputs!$R$5:$R$132,MATCH($B440&amp;"|"&amp;$C440,Inputs!$A$5:$A$132,0))</f>
        <v/>
      </c>
      <c r="E440" s="40">
        <f>INDEX(Inputs!$S$5:$S$132,MATCH($B440&amp;"|"&amp;$C440,Inputs!$A$5:$A$132,0))</f>
        <v/>
      </c>
      <c r="F440" s="39" t="n"/>
      <c r="G440" s="39" t="n"/>
      <c r="H440" s="5">
        <f>INDEX(Variables!$B$5:$B$105,MATCH($A440,Variables!$A$5:$A$105,0))&amp;IF($C440="",""," | "&amp;INDEX(Mapping!$B$5:$B$26,MATCH($C440,Mapping!$A$5:$A$26,0))&amp;" | "&amp;INDEX(Mapping!$B$30:$B$41,MATCH($B440,Mapping!$A$30:$A$41,0)))</f>
        <v/>
      </c>
      <c r="I440" s="5">
        <f>INDEX(Variables!$C$5:$C$105,MATCH($A440,Variables!$A$5:$A$105,0))</f>
        <v/>
      </c>
      <c r="J440" s="5">
        <f>INDEX(Variables!$E$5:$E$105,MATCH($A440,Variables!$A$5:$A$105,0))</f>
        <v/>
      </c>
      <c r="K440" s="25">
        <f>LOWER(Settings!$C$4)&amp;".mit."&amp;$A440&amp;IF($C440="","","."&amp;$C440&amp;"."&amp;$B440)&amp;IF(INDEX(Variables!$D$5:$D$105,MATCH($A440,Variables!$A$5:$A$105,0))="","","."&amp;INDEX(Variables!$D$5:$D$105,MATCH($A440,Variables!$A$5:$A$105,0)))&amp;"."&amp;K$5</f>
        <v/>
      </c>
      <c r="L440" s="41">
        <f>MAX(INDEX(L$232:L$243,$D440)+L431*(1+$E440),0.01)</f>
        <v/>
      </c>
      <c r="M440" s="40">
        <f>MAX(INDEX(M$232:M$243,$D440)+M431*(1+$E440),0.01)</f>
        <v/>
      </c>
      <c r="N440" s="40">
        <f>MAX(INDEX(N$232:N$243,$D440)+N431*(1+$E440),0.01)</f>
        <v/>
      </c>
      <c r="O440" s="40">
        <f>MAX(INDEX(O$232:O$243,$D440)+O431*(1+$E440),0.01)</f>
        <v/>
      </c>
      <c r="P440" s="40">
        <f>MAX(INDEX(P$232:P$243,$D440)+P431*(1+$E440),0.01)</f>
        <v/>
      </c>
      <c r="Q440" s="40">
        <f>MAX(INDEX(Q$232:Q$243,$D440)+Q431*(1+$E440),0.01)</f>
        <v/>
      </c>
      <c r="R440" s="40">
        <f>MAX(INDEX(R$232:R$243,$D440)+R431*(1+$E440),0.01)</f>
        <v/>
      </c>
      <c r="S440" s="40">
        <f>MAX(INDEX(S$232:S$243,$D440)+S431*(1+$E440),0.01)</f>
        <v/>
      </c>
      <c r="T440" s="40">
        <f>MAX(INDEX(T$232:T$243,$D440)+T431*(1+$E440),0.01)</f>
        <v/>
      </c>
      <c r="U440" s="40">
        <f>MAX(INDEX(U$232:U$243,$D440)+U431*(1+$E440),0.01)</f>
        <v/>
      </c>
      <c r="V440" s="40">
        <f>MAX(INDEX(V$232:V$243,$D440)+V431*(1+$E440),0.01)</f>
        <v/>
      </c>
      <c r="W440" s="40">
        <f>MAX(INDEX(W$232:W$243,$D440)+W431*(1+$E440),0.01)</f>
        <v/>
      </c>
      <c r="X440" s="40">
        <f>MAX(INDEX(X$232:X$243,$D440)+X431*(1+$E440),0.01)</f>
        <v/>
      </c>
      <c r="Y440" s="40">
        <f>MAX(INDEX(Y$232:Y$243,$D440)+Y431*(1+$E440),0.01)</f>
        <v/>
      </c>
      <c r="Z440" s="40">
        <f>MAX(INDEX(Z$232:Z$243,$D440)+Z431*(1+$E440),0.01)</f>
        <v/>
      </c>
      <c r="AA440" s="40">
        <f>MAX(INDEX(AA$232:AA$243,$D440)+AA431*(1+$E440),0.01)</f>
        <v/>
      </c>
      <c r="AB440" s="40">
        <f>MAX(INDEX(AB$232:AB$243,$D440)+AB431*(1+$E440),0.01)</f>
        <v/>
      </c>
      <c r="AC440" s="40">
        <f>MAX(INDEX(AC$232:AC$243,$D440)+AC431*(1+$E440),0.01)</f>
        <v/>
      </c>
      <c r="AD440" s="42">
        <f>POSTTAX(INDEX(AD$232:AD$243,$D440),AD431,$E440)</f>
        <v/>
      </c>
      <c r="AE440" s="25">
        <f>LOWER(Settings!$C$4)&amp;".mit."&amp;$A440&amp;IF($C440="","","."&amp;$C440&amp;"."&amp;$B440)&amp;IF(INDEX(Variables!$D$5:$D$105,MATCH($A440,Variables!$A$5:$A$105,0))="","","."&amp;INDEX(Variables!$D$5:$D$105,MATCH($A440,Variables!$A$5:$A$105,0)))&amp;"."&amp;AE$5</f>
        <v/>
      </c>
      <c r="AF440" s="41">
        <f>MAX(INDEX(AF$232:AF$243,$D440)+AF431*(1+$E440),0.01)</f>
        <v/>
      </c>
      <c r="AG440" s="40">
        <f>MAX(INDEX(AG$232:AG$243,$D440)+AG431*(1+$E440),0.01)</f>
        <v/>
      </c>
      <c r="AH440" s="40">
        <f>MAX(INDEX(AH$232:AH$243,$D440)+AH431*(1+$E440),0.01)</f>
        <v/>
      </c>
      <c r="AI440" s="40">
        <f>MAX(INDEX(AI$232:AI$243,$D440)+AI431*(1+$E440),0.01)</f>
        <v/>
      </c>
      <c r="AJ440" s="40">
        <f>MAX(INDEX(AJ$232:AJ$243,$D440)+AJ431*(1+$E440),0.01)</f>
        <v/>
      </c>
      <c r="AK440" s="40">
        <f>MAX(INDEX(AK$232:AK$243,$D440)+AK431*(1+$E440),0.01)</f>
        <v/>
      </c>
      <c r="AL440" s="40">
        <f>MAX(INDEX(AL$232:AL$243,$D440)+AL431*(1+$E440),0.01)</f>
        <v/>
      </c>
      <c r="AM440" s="40">
        <f>MAX(INDEX(AM$232:AM$243,$D440)+AM431*(1+$E440),0.01)</f>
        <v/>
      </c>
      <c r="AN440" s="40">
        <f>MAX(INDEX(AN$232:AN$243,$D440)+AN431*(1+$E440),0.01)</f>
        <v/>
      </c>
      <c r="AO440" s="40">
        <f>MAX(INDEX(AO$232:AO$243,$D440)+AO431*(1+$E440),0.01)</f>
        <v/>
      </c>
      <c r="AP440" s="40">
        <f>MAX(INDEX(AP$232:AP$243,$D440)+AP431*(1+$E440),0.01)</f>
        <v/>
      </c>
      <c r="AQ440" s="40">
        <f>MAX(INDEX(AQ$232:AQ$243,$D440)+AQ431*(1+$E440),0.01)</f>
        <v/>
      </c>
      <c r="AR440" s="40">
        <f>MAX(INDEX(AR$232:AR$243,$D440)+AR431*(1+$E440),0.01)</f>
        <v/>
      </c>
      <c r="AS440" s="40">
        <f>MAX(INDEX(AS$232:AS$243,$D440)+AS431*(1+$E440),0.01)</f>
        <v/>
      </c>
      <c r="AT440" s="40">
        <f>MAX(INDEX(AT$232:AT$243,$D440)+AT431*(1+$E440),0.01)</f>
        <v/>
      </c>
      <c r="AU440" s="40">
        <f>MAX(INDEX(AU$232:AU$243,$D440)+AU431*(1+$E440),0.01)</f>
        <v/>
      </c>
      <c r="AV440" s="40">
        <f>MAX(INDEX(AV$232:AV$243,$D440)+AV431*(1+$E440),0.01)</f>
        <v/>
      </c>
      <c r="AW440" s="40">
        <f>MAX(INDEX(AW$232:AW$243,$D440)+AW431*(1+$E440),0.01)</f>
        <v/>
      </c>
      <c r="AX440" s="42">
        <f>POSTTAX(INDEX(AX$232:AX$243,$D440),AX431,$E440)</f>
        <v/>
      </c>
    </row>
    <row r="441" hidden="1" outlineLevel="2">
      <c r="A441" s="5" t="inlineStr">
        <is>
          <t>atp</t>
        </is>
      </c>
      <c r="B441" s="5" t="inlineStr">
        <is>
          <t>nga</t>
        </is>
      </c>
      <c r="C441" s="5" t="inlineStr">
        <is>
          <t>ral</t>
        </is>
      </c>
      <c r="D441" s="40">
        <f>INDEX(Inputs!$R$5:$R$132,MATCH($B441&amp;"|"&amp;$C441,Inputs!$A$5:$A$132,0))</f>
        <v/>
      </c>
      <c r="E441" s="40">
        <f>INDEX(Inputs!$S$5:$S$132,MATCH($B441&amp;"|"&amp;$C441,Inputs!$A$5:$A$132,0))</f>
        <v/>
      </c>
      <c r="F441" s="39" t="n"/>
      <c r="G441" s="39" t="n"/>
      <c r="H441" s="5">
        <f>INDEX(Variables!$B$5:$B$105,MATCH($A441,Variables!$A$5:$A$105,0))&amp;IF($C441="",""," | "&amp;INDEX(Mapping!$B$5:$B$26,MATCH($C441,Mapping!$A$5:$A$26,0))&amp;" | "&amp;INDEX(Mapping!$B$30:$B$41,MATCH($B441,Mapping!$A$30:$A$41,0)))</f>
        <v/>
      </c>
      <c r="I441" s="5">
        <f>INDEX(Variables!$C$5:$C$105,MATCH($A441,Variables!$A$5:$A$105,0))</f>
        <v/>
      </c>
      <c r="J441" s="5">
        <f>INDEX(Variables!$E$5:$E$105,MATCH($A441,Variables!$A$5:$A$105,0))</f>
        <v/>
      </c>
      <c r="K441" s="25">
        <f>LOWER(Settings!$C$4)&amp;".mit."&amp;$A441&amp;IF($C441="","","."&amp;$C441&amp;"."&amp;$B441)&amp;IF(INDEX(Variables!$D$5:$D$105,MATCH($A441,Variables!$A$5:$A$105,0))="","","."&amp;INDEX(Variables!$D$5:$D$105,MATCH($A441,Variables!$A$5:$A$105,0)))&amp;"."&amp;K$5</f>
        <v/>
      </c>
      <c r="L441" s="41">
        <f>MAX(INDEX(L$232:L$243,$D441)+L432*(1+$E441),0.01)</f>
        <v/>
      </c>
      <c r="M441" s="40">
        <f>MAX(INDEX(M$232:M$243,$D441)+M432*(1+$E441),0.01)</f>
        <v/>
      </c>
      <c r="N441" s="40">
        <f>MAX(INDEX(N$232:N$243,$D441)+N432*(1+$E441),0.01)</f>
        <v/>
      </c>
      <c r="O441" s="40">
        <f>MAX(INDEX(O$232:O$243,$D441)+O432*(1+$E441),0.01)</f>
        <v/>
      </c>
      <c r="P441" s="40">
        <f>MAX(INDEX(P$232:P$243,$D441)+P432*(1+$E441),0.01)</f>
        <v/>
      </c>
      <c r="Q441" s="40">
        <f>MAX(INDEX(Q$232:Q$243,$D441)+Q432*(1+$E441),0.01)</f>
        <v/>
      </c>
      <c r="R441" s="40">
        <f>MAX(INDEX(R$232:R$243,$D441)+R432*(1+$E441),0.01)</f>
        <v/>
      </c>
      <c r="S441" s="40">
        <f>MAX(INDEX(S$232:S$243,$D441)+S432*(1+$E441),0.01)</f>
        <v/>
      </c>
      <c r="T441" s="40">
        <f>MAX(INDEX(T$232:T$243,$D441)+T432*(1+$E441),0.01)</f>
        <v/>
      </c>
      <c r="U441" s="40">
        <f>MAX(INDEX(U$232:U$243,$D441)+U432*(1+$E441),0.01)</f>
        <v/>
      </c>
      <c r="V441" s="40">
        <f>MAX(INDEX(V$232:V$243,$D441)+V432*(1+$E441),0.01)</f>
        <v/>
      </c>
      <c r="W441" s="40">
        <f>MAX(INDEX(W$232:W$243,$D441)+W432*(1+$E441),0.01)</f>
        <v/>
      </c>
      <c r="X441" s="40">
        <f>MAX(INDEX(X$232:X$243,$D441)+X432*(1+$E441),0.01)</f>
        <v/>
      </c>
      <c r="Y441" s="40">
        <f>MAX(INDEX(Y$232:Y$243,$D441)+Y432*(1+$E441),0.01)</f>
        <v/>
      </c>
      <c r="Z441" s="40">
        <f>MAX(INDEX(Z$232:Z$243,$D441)+Z432*(1+$E441),0.01)</f>
        <v/>
      </c>
      <c r="AA441" s="40">
        <f>MAX(INDEX(AA$232:AA$243,$D441)+AA432*(1+$E441),0.01)</f>
        <v/>
      </c>
      <c r="AB441" s="40">
        <f>MAX(INDEX(AB$232:AB$243,$D441)+AB432*(1+$E441),0.01)</f>
        <v/>
      </c>
      <c r="AC441" s="40">
        <f>MAX(INDEX(AC$232:AC$243,$D441)+AC432*(1+$E441),0.01)</f>
        <v/>
      </c>
      <c r="AD441" s="42">
        <f>POSTTAX(INDEX(AD$232:AD$243,$D441),AD432,$E441)</f>
        <v/>
      </c>
      <c r="AE441" s="25">
        <f>LOWER(Settings!$C$4)&amp;".mit."&amp;$A441&amp;IF($C441="","","."&amp;$C441&amp;"."&amp;$B441)&amp;IF(INDEX(Variables!$D$5:$D$105,MATCH($A441,Variables!$A$5:$A$105,0))="","","."&amp;INDEX(Variables!$D$5:$D$105,MATCH($A441,Variables!$A$5:$A$105,0)))&amp;"."&amp;AE$5</f>
        <v/>
      </c>
      <c r="AF441" s="41">
        <f>MAX(INDEX(AF$232:AF$243,$D441)+AF432*(1+$E441),0.01)</f>
        <v/>
      </c>
      <c r="AG441" s="40">
        <f>MAX(INDEX(AG$232:AG$243,$D441)+AG432*(1+$E441),0.01)</f>
        <v/>
      </c>
      <c r="AH441" s="40">
        <f>MAX(INDEX(AH$232:AH$243,$D441)+AH432*(1+$E441),0.01)</f>
        <v/>
      </c>
      <c r="AI441" s="40">
        <f>MAX(INDEX(AI$232:AI$243,$D441)+AI432*(1+$E441),0.01)</f>
        <v/>
      </c>
      <c r="AJ441" s="40">
        <f>MAX(INDEX(AJ$232:AJ$243,$D441)+AJ432*(1+$E441),0.01)</f>
        <v/>
      </c>
      <c r="AK441" s="40">
        <f>MAX(INDEX(AK$232:AK$243,$D441)+AK432*(1+$E441),0.01)</f>
        <v/>
      </c>
      <c r="AL441" s="40">
        <f>MAX(INDEX(AL$232:AL$243,$D441)+AL432*(1+$E441),0.01)</f>
        <v/>
      </c>
      <c r="AM441" s="40">
        <f>MAX(INDEX(AM$232:AM$243,$D441)+AM432*(1+$E441),0.01)</f>
        <v/>
      </c>
      <c r="AN441" s="40">
        <f>MAX(INDEX(AN$232:AN$243,$D441)+AN432*(1+$E441),0.01)</f>
        <v/>
      </c>
      <c r="AO441" s="40">
        <f>MAX(INDEX(AO$232:AO$243,$D441)+AO432*(1+$E441),0.01)</f>
        <v/>
      </c>
      <c r="AP441" s="40">
        <f>MAX(INDEX(AP$232:AP$243,$D441)+AP432*(1+$E441),0.01)</f>
        <v/>
      </c>
      <c r="AQ441" s="40">
        <f>MAX(INDEX(AQ$232:AQ$243,$D441)+AQ432*(1+$E441),0.01)</f>
        <v/>
      </c>
      <c r="AR441" s="40">
        <f>MAX(INDEX(AR$232:AR$243,$D441)+AR432*(1+$E441),0.01)</f>
        <v/>
      </c>
      <c r="AS441" s="40">
        <f>MAX(INDEX(AS$232:AS$243,$D441)+AS432*(1+$E441),0.01)</f>
        <v/>
      </c>
      <c r="AT441" s="40">
        <f>MAX(INDEX(AT$232:AT$243,$D441)+AT432*(1+$E441),0.01)</f>
        <v/>
      </c>
      <c r="AU441" s="40">
        <f>MAX(INDEX(AU$232:AU$243,$D441)+AU432*(1+$E441),0.01)</f>
        <v/>
      </c>
      <c r="AV441" s="40">
        <f>MAX(INDEX(AV$232:AV$243,$D441)+AV432*(1+$E441),0.01)</f>
        <v/>
      </c>
      <c r="AW441" s="40">
        <f>MAX(INDEX(AW$232:AW$243,$D441)+AW432*(1+$E441),0.01)</f>
        <v/>
      </c>
      <c r="AX441" s="42">
        <f>POSTTAX(INDEX(AX$232:AX$243,$D441),AX432,$E441)</f>
        <v/>
      </c>
    </row>
    <row r="442" hidden="1" outlineLevel="2">
      <c r="A442" s="5" t="inlineStr">
        <is>
          <t>atp</t>
        </is>
      </c>
      <c r="B442" s="5" t="inlineStr">
        <is>
          <t>gso</t>
        </is>
      </c>
      <c r="C442" s="5" t="inlineStr">
        <is>
          <t>ral</t>
        </is>
      </c>
      <c r="D442" s="40">
        <f>INDEX(Inputs!$R$5:$R$132,MATCH($B442&amp;"|"&amp;$C442,Inputs!$A$5:$A$132,0))</f>
        <v/>
      </c>
      <c r="E442" s="40">
        <f>INDEX(Inputs!$S$5:$S$132,MATCH($B442&amp;"|"&amp;$C442,Inputs!$A$5:$A$132,0))</f>
        <v/>
      </c>
      <c r="F442" s="39" t="n"/>
      <c r="G442" s="39" t="n"/>
      <c r="H442" s="5">
        <f>INDEX(Variables!$B$5:$B$105,MATCH($A442,Variables!$A$5:$A$105,0))&amp;IF($C442="",""," | "&amp;INDEX(Mapping!$B$5:$B$26,MATCH($C442,Mapping!$A$5:$A$26,0))&amp;" | "&amp;INDEX(Mapping!$B$30:$B$41,MATCH($B442,Mapping!$A$30:$A$41,0)))</f>
        <v/>
      </c>
      <c r="I442" s="5">
        <f>INDEX(Variables!$C$5:$C$105,MATCH($A442,Variables!$A$5:$A$105,0))</f>
        <v/>
      </c>
      <c r="J442" s="5">
        <f>INDEX(Variables!$E$5:$E$105,MATCH($A442,Variables!$A$5:$A$105,0))</f>
        <v/>
      </c>
      <c r="K442" s="25">
        <f>LOWER(Settings!$C$4)&amp;".mit."&amp;$A442&amp;IF($C442="","","."&amp;$C442&amp;"."&amp;$B442)&amp;IF(INDEX(Variables!$D$5:$D$105,MATCH($A442,Variables!$A$5:$A$105,0))="","","."&amp;INDEX(Variables!$D$5:$D$105,MATCH($A442,Variables!$A$5:$A$105,0)))&amp;"."&amp;K$5</f>
        <v/>
      </c>
      <c r="L442" s="41">
        <f>MAX(INDEX(L$232:L$243,$D442)+L433*(1+$E442),0.01)</f>
        <v/>
      </c>
      <c r="M442" s="40">
        <f>MAX(INDEX(M$232:M$243,$D442)+M433*(1+$E442),0.01)</f>
        <v/>
      </c>
      <c r="N442" s="40">
        <f>MAX(INDEX(N$232:N$243,$D442)+N433*(1+$E442),0.01)</f>
        <v/>
      </c>
      <c r="O442" s="40">
        <f>MAX(INDEX(O$232:O$243,$D442)+O433*(1+$E442),0.01)</f>
        <v/>
      </c>
      <c r="P442" s="40">
        <f>MAX(INDEX(P$232:P$243,$D442)+P433*(1+$E442),0.01)</f>
        <v/>
      </c>
      <c r="Q442" s="40">
        <f>MAX(INDEX(Q$232:Q$243,$D442)+Q433*(1+$E442),0.01)</f>
        <v/>
      </c>
      <c r="R442" s="40">
        <f>MAX(INDEX(R$232:R$243,$D442)+R433*(1+$E442),0.01)</f>
        <v/>
      </c>
      <c r="S442" s="40">
        <f>MAX(INDEX(S$232:S$243,$D442)+S433*(1+$E442),0.01)</f>
        <v/>
      </c>
      <c r="T442" s="40">
        <f>MAX(INDEX(T$232:T$243,$D442)+T433*(1+$E442),0.01)</f>
        <v/>
      </c>
      <c r="U442" s="40">
        <f>MAX(INDEX(U$232:U$243,$D442)+U433*(1+$E442),0.01)</f>
        <v/>
      </c>
      <c r="V442" s="40">
        <f>MAX(INDEX(V$232:V$243,$D442)+V433*(1+$E442),0.01)</f>
        <v/>
      </c>
      <c r="W442" s="40">
        <f>MAX(INDEX(W$232:W$243,$D442)+W433*(1+$E442),0.01)</f>
        <v/>
      </c>
      <c r="X442" s="40">
        <f>MAX(INDEX(X$232:X$243,$D442)+X433*(1+$E442),0.01)</f>
        <v/>
      </c>
      <c r="Y442" s="40">
        <f>MAX(INDEX(Y$232:Y$243,$D442)+Y433*(1+$E442),0.01)</f>
        <v/>
      </c>
      <c r="Z442" s="40">
        <f>MAX(INDEX(Z$232:Z$243,$D442)+Z433*(1+$E442),0.01)</f>
        <v/>
      </c>
      <c r="AA442" s="40">
        <f>MAX(INDEX(AA$232:AA$243,$D442)+AA433*(1+$E442),0.01)</f>
        <v/>
      </c>
      <c r="AB442" s="40">
        <f>MAX(INDEX(AB$232:AB$243,$D442)+AB433*(1+$E442),0.01)</f>
        <v/>
      </c>
      <c r="AC442" s="40">
        <f>MAX(INDEX(AC$232:AC$243,$D442)+AC433*(1+$E442),0.01)</f>
        <v/>
      </c>
      <c r="AD442" s="42">
        <f>POSTTAX(INDEX(AD$232:AD$243,$D442),AD433,$E442)</f>
        <v/>
      </c>
      <c r="AE442" s="25">
        <f>LOWER(Settings!$C$4)&amp;".mit."&amp;$A442&amp;IF($C442="","","."&amp;$C442&amp;"."&amp;$B442)&amp;IF(INDEX(Variables!$D$5:$D$105,MATCH($A442,Variables!$A$5:$A$105,0))="","","."&amp;INDEX(Variables!$D$5:$D$105,MATCH($A442,Variables!$A$5:$A$105,0)))&amp;"."&amp;AE$5</f>
        <v/>
      </c>
      <c r="AF442" s="41">
        <f>MAX(INDEX(AF$232:AF$243,$D442)+AF433*(1+$E442),0.01)</f>
        <v/>
      </c>
      <c r="AG442" s="40">
        <f>MAX(INDEX(AG$232:AG$243,$D442)+AG433*(1+$E442),0.01)</f>
        <v/>
      </c>
      <c r="AH442" s="40">
        <f>MAX(INDEX(AH$232:AH$243,$D442)+AH433*(1+$E442),0.01)</f>
        <v/>
      </c>
      <c r="AI442" s="40">
        <f>MAX(INDEX(AI$232:AI$243,$D442)+AI433*(1+$E442),0.01)</f>
        <v/>
      </c>
      <c r="AJ442" s="40">
        <f>MAX(INDEX(AJ$232:AJ$243,$D442)+AJ433*(1+$E442),0.01)</f>
        <v/>
      </c>
      <c r="AK442" s="40">
        <f>MAX(INDEX(AK$232:AK$243,$D442)+AK433*(1+$E442),0.01)</f>
        <v/>
      </c>
      <c r="AL442" s="40">
        <f>MAX(INDEX(AL$232:AL$243,$D442)+AL433*(1+$E442),0.01)</f>
        <v/>
      </c>
      <c r="AM442" s="40">
        <f>MAX(INDEX(AM$232:AM$243,$D442)+AM433*(1+$E442),0.01)</f>
        <v/>
      </c>
      <c r="AN442" s="40">
        <f>MAX(INDEX(AN$232:AN$243,$D442)+AN433*(1+$E442),0.01)</f>
        <v/>
      </c>
      <c r="AO442" s="40">
        <f>MAX(INDEX(AO$232:AO$243,$D442)+AO433*(1+$E442),0.01)</f>
        <v/>
      </c>
      <c r="AP442" s="40">
        <f>MAX(INDEX(AP$232:AP$243,$D442)+AP433*(1+$E442),0.01)</f>
        <v/>
      </c>
      <c r="AQ442" s="40">
        <f>MAX(INDEX(AQ$232:AQ$243,$D442)+AQ433*(1+$E442),0.01)</f>
        <v/>
      </c>
      <c r="AR442" s="40">
        <f>MAX(INDEX(AR$232:AR$243,$D442)+AR433*(1+$E442),0.01)</f>
        <v/>
      </c>
      <c r="AS442" s="40">
        <f>MAX(INDEX(AS$232:AS$243,$D442)+AS433*(1+$E442),0.01)</f>
        <v/>
      </c>
      <c r="AT442" s="40">
        <f>MAX(INDEX(AT$232:AT$243,$D442)+AT433*(1+$E442),0.01)</f>
        <v/>
      </c>
      <c r="AU442" s="40">
        <f>MAX(INDEX(AU$232:AU$243,$D442)+AU433*(1+$E442),0.01)</f>
        <v/>
      </c>
      <c r="AV442" s="40">
        <f>MAX(INDEX(AV$232:AV$243,$D442)+AV433*(1+$E442),0.01)</f>
        <v/>
      </c>
      <c r="AW442" s="40">
        <f>MAX(INDEX(AW$232:AW$243,$D442)+AW433*(1+$E442),0.01)</f>
        <v/>
      </c>
      <c r="AX442" s="42">
        <f>POSTTAX(INDEX(AX$232:AX$243,$D442),AX433,$E442)</f>
        <v/>
      </c>
    </row>
    <row r="443" hidden="1" outlineLevel="2">
      <c r="A443" s="5" t="inlineStr">
        <is>
          <t>atp</t>
        </is>
      </c>
      <c r="B443" s="5" t="inlineStr">
        <is>
          <t>die</t>
        </is>
      </c>
      <c r="C443" s="5" t="inlineStr">
        <is>
          <t>ral</t>
        </is>
      </c>
      <c r="D443" s="40">
        <f>INDEX(Inputs!$R$5:$R$132,MATCH($B443&amp;"|"&amp;$C443,Inputs!$A$5:$A$132,0))</f>
        <v/>
      </c>
      <c r="E443" s="40">
        <f>INDEX(Inputs!$S$5:$S$132,MATCH($B443&amp;"|"&amp;$C443,Inputs!$A$5:$A$132,0))</f>
        <v/>
      </c>
      <c r="F443" s="39" t="n"/>
      <c r="G443" s="39" t="n"/>
      <c r="H443" s="5">
        <f>INDEX(Variables!$B$5:$B$105,MATCH($A443,Variables!$A$5:$A$105,0))&amp;IF($C443="",""," | "&amp;INDEX(Mapping!$B$5:$B$26,MATCH($C443,Mapping!$A$5:$A$26,0))&amp;" | "&amp;INDEX(Mapping!$B$30:$B$41,MATCH($B443,Mapping!$A$30:$A$41,0)))</f>
        <v/>
      </c>
      <c r="I443" s="5">
        <f>INDEX(Variables!$C$5:$C$105,MATCH($A443,Variables!$A$5:$A$105,0))</f>
        <v/>
      </c>
      <c r="J443" s="5">
        <f>INDEX(Variables!$E$5:$E$105,MATCH($A443,Variables!$A$5:$A$105,0))</f>
        <v/>
      </c>
      <c r="K443" s="25">
        <f>LOWER(Settings!$C$4)&amp;".mit."&amp;$A443&amp;IF($C443="","","."&amp;$C443&amp;"."&amp;$B443)&amp;IF(INDEX(Variables!$D$5:$D$105,MATCH($A443,Variables!$A$5:$A$105,0))="","","."&amp;INDEX(Variables!$D$5:$D$105,MATCH($A443,Variables!$A$5:$A$105,0)))&amp;"."&amp;K$5</f>
        <v/>
      </c>
      <c r="L443" s="41">
        <f>MAX(INDEX(L$232:L$243,$D443)+L434*(1+$E443),0.01)</f>
        <v/>
      </c>
      <c r="M443" s="40">
        <f>MAX(INDEX(M$232:M$243,$D443)+M434*(1+$E443),0.01)</f>
        <v/>
      </c>
      <c r="N443" s="40">
        <f>MAX(INDEX(N$232:N$243,$D443)+N434*(1+$E443),0.01)</f>
        <v/>
      </c>
      <c r="O443" s="40">
        <f>MAX(INDEX(O$232:O$243,$D443)+O434*(1+$E443),0.01)</f>
        <v/>
      </c>
      <c r="P443" s="40">
        <f>MAX(INDEX(P$232:P$243,$D443)+P434*(1+$E443),0.01)</f>
        <v/>
      </c>
      <c r="Q443" s="40">
        <f>MAX(INDEX(Q$232:Q$243,$D443)+Q434*(1+$E443),0.01)</f>
        <v/>
      </c>
      <c r="R443" s="40">
        <f>MAX(INDEX(R$232:R$243,$D443)+R434*(1+$E443),0.01)</f>
        <v/>
      </c>
      <c r="S443" s="40">
        <f>MAX(INDEX(S$232:S$243,$D443)+S434*(1+$E443),0.01)</f>
        <v/>
      </c>
      <c r="T443" s="40">
        <f>MAX(INDEX(T$232:T$243,$D443)+T434*(1+$E443),0.01)</f>
        <v/>
      </c>
      <c r="U443" s="40">
        <f>MAX(INDEX(U$232:U$243,$D443)+U434*(1+$E443),0.01)</f>
        <v/>
      </c>
      <c r="V443" s="40">
        <f>MAX(INDEX(V$232:V$243,$D443)+V434*(1+$E443),0.01)</f>
        <v/>
      </c>
      <c r="W443" s="40">
        <f>MAX(INDEX(W$232:W$243,$D443)+W434*(1+$E443),0.01)</f>
        <v/>
      </c>
      <c r="X443" s="40">
        <f>MAX(INDEX(X$232:X$243,$D443)+X434*(1+$E443),0.01)</f>
        <v/>
      </c>
      <c r="Y443" s="40">
        <f>MAX(INDEX(Y$232:Y$243,$D443)+Y434*(1+$E443),0.01)</f>
        <v/>
      </c>
      <c r="Z443" s="40">
        <f>MAX(INDEX(Z$232:Z$243,$D443)+Z434*(1+$E443),0.01)</f>
        <v/>
      </c>
      <c r="AA443" s="40">
        <f>MAX(INDEX(AA$232:AA$243,$D443)+AA434*(1+$E443),0.01)</f>
        <v/>
      </c>
      <c r="AB443" s="40">
        <f>MAX(INDEX(AB$232:AB$243,$D443)+AB434*(1+$E443),0.01)</f>
        <v/>
      </c>
      <c r="AC443" s="40">
        <f>MAX(INDEX(AC$232:AC$243,$D443)+AC434*(1+$E443),0.01)</f>
        <v/>
      </c>
      <c r="AD443" s="42">
        <f>POSTTAX(INDEX(AD$232:AD$243,$D443),AD434,$E443)</f>
        <v/>
      </c>
      <c r="AE443" s="25">
        <f>LOWER(Settings!$C$4)&amp;".mit."&amp;$A443&amp;IF($C443="","","."&amp;$C443&amp;"."&amp;$B443)&amp;IF(INDEX(Variables!$D$5:$D$105,MATCH($A443,Variables!$A$5:$A$105,0))="","","."&amp;INDEX(Variables!$D$5:$D$105,MATCH($A443,Variables!$A$5:$A$105,0)))&amp;"."&amp;AE$5</f>
        <v/>
      </c>
      <c r="AF443" s="41">
        <f>MAX(INDEX(AF$232:AF$243,$D443)+AF434*(1+$E443),0.01)</f>
        <v/>
      </c>
      <c r="AG443" s="40">
        <f>MAX(INDEX(AG$232:AG$243,$D443)+AG434*(1+$E443),0.01)</f>
        <v/>
      </c>
      <c r="AH443" s="40">
        <f>MAX(INDEX(AH$232:AH$243,$D443)+AH434*(1+$E443),0.01)</f>
        <v/>
      </c>
      <c r="AI443" s="40">
        <f>MAX(INDEX(AI$232:AI$243,$D443)+AI434*(1+$E443),0.01)</f>
        <v/>
      </c>
      <c r="AJ443" s="40">
        <f>MAX(INDEX(AJ$232:AJ$243,$D443)+AJ434*(1+$E443),0.01)</f>
        <v/>
      </c>
      <c r="AK443" s="40">
        <f>MAX(INDEX(AK$232:AK$243,$D443)+AK434*(1+$E443),0.01)</f>
        <v/>
      </c>
      <c r="AL443" s="40">
        <f>MAX(INDEX(AL$232:AL$243,$D443)+AL434*(1+$E443),0.01)</f>
        <v/>
      </c>
      <c r="AM443" s="40">
        <f>MAX(INDEX(AM$232:AM$243,$D443)+AM434*(1+$E443),0.01)</f>
        <v/>
      </c>
      <c r="AN443" s="40">
        <f>MAX(INDEX(AN$232:AN$243,$D443)+AN434*(1+$E443),0.01)</f>
        <v/>
      </c>
      <c r="AO443" s="40">
        <f>MAX(INDEX(AO$232:AO$243,$D443)+AO434*(1+$E443),0.01)</f>
        <v/>
      </c>
      <c r="AP443" s="40">
        <f>MAX(INDEX(AP$232:AP$243,$D443)+AP434*(1+$E443),0.01)</f>
        <v/>
      </c>
      <c r="AQ443" s="40">
        <f>MAX(INDEX(AQ$232:AQ$243,$D443)+AQ434*(1+$E443),0.01)</f>
        <v/>
      </c>
      <c r="AR443" s="40">
        <f>MAX(INDEX(AR$232:AR$243,$D443)+AR434*(1+$E443),0.01)</f>
        <v/>
      </c>
      <c r="AS443" s="40">
        <f>MAX(INDEX(AS$232:AS$243,$D443)+AS434*(1+$E443),0.01)</f>
        <v/>
      </c>
      <c r="AT443" s="40">
        <f>MAX(INDEX(AT$232:AT$243,$D443)+AT434*(1+$E443),0.01)</f>
        <v/>
      </c>
      <c r="AU443" s="40">
        <f>MAX(INDEX(AU$232:AU$243,$D443)+AU434*(1+$E443),0.01)</f>
        <v/>
      </c>
      <c r="AV443" s="40">
        <f>MAX(INDEX(AV$232:AV$243,$D443)+AV434*(1+$E443),0.01)</f>
        <v/>
      </c>
      <c r="AW443" s="40">
        <f>MAX(INDEX(AW$232:AW$243,$D443)+AW434*(1+$E443),0.01)</f>
        <v/>
      </c>
      <c r="AX443" s="42">
        <f>POSTTAX(INDEX(AX$232:AX$243,$D443),AX434,$E443)</f>
        <v/>
      </c>
    </row>
    <row r="444" hidden="1" outlineLevel="2">
      <c r="A444" s="5" t="inlineStr">
        <is>
          <t>atp</t>
        </is>
      </c>
      <c r="B444" s="5" t="inlineStr">
        <is>
          <t>lpg</t>
        </is>
      </c>
      <c r="C444" s="5" t="inlineStr">
        <is>
          <t>ral</t>
        </is>
      </c>
      <c r="D444" s="40">
        <f>INDEX(Inputs!$R$5:$R$132,MATCH($B444&amp;"|"&amp;$C444,Inputs!$A$5:$A$132,0))</f>
        <v/>
      </c>
      <c r="E444" s="40">
        <f>INDEX(Inputs!$S$5:$S$132,MATCH($B444&amp;"|"&amp;$C444,Inputs!$A$5:$A$132,0))</f>
        <v/>
      </c>
      <c r="F444" s="39" t="n"/>
      <c r="G444" s="39" t="n"/>
      <c r="H444" s="5">
        <f>INDEX(Variables!$B$5:$B$105,MATCH($A444,Variables!$A$5:$A$105,0))&amp;IF($C444="",""," | "&amp;INDEX(Mapping!$B$5:$B$26,MATCH($C444,Mapping!$A$5:$A$26,0))&amp;" | "&amp;INDEX(Mapping!$B$30:$B$41,MATCH($B444,Mapping!$A$30:$A$41,0)))</f>
        <v/>
      </c>
      <c r="I444" s="5">
        <f>INDEX(Variables!$C$5:$C$105,MATCH($A444,Variables!$A$5:$A$105,0))</f>
        <v/>
      </c>
      <c r="J444" s="5">
        <f>INDEX(Variables!$E$5:$E$105,MATCH($A444,Variables!$A$5:$A$105,0))</f>
        <v/>
      </c>
      <c r="K444" s="25">
        <f>LOWER(Settings!$C$4)&amp;".mit."&amp;$A444&amp;IF($C444="","","."&amp;$C444&amp;"."&amp;$B444)&amp;IF(INDEX(Variables!$D$5:$D$105,MATCH($A444,Variables!$A$5:$A$105,0))="","","."&amp;INDEX(Variables!$D$5:$D$105,MATCH($A444,Variables!$A$5:$A$105,0)))&amp;"."&amp;K$5</f>
        <v/>
      </c>
      <c r="L444" s="41">
        <f>MAX(INDEX(L$232:L$243,$D444)+L435*(1+$E444),0.01)</f>
        <v/>
      </c>
      <c r="M444" s="40">
        <f>MAX(INDEX(M$232:M$243,$D444)+M435*(1+$E444),0.01)</f>
        <v/>
      </c>
      <c r="N444" s="40">
        <f>MAX(INDEX(N$232:N$243,$D444)+N435*(1+$E444),0.01)</f>
        <v/>
      </c>
      <c r="O444" s="40">
        <f>MAX(INDEX(O$232:O$243,$D444)+O435*(1+$E444),0.01)</f>
        <v/>
      </c>
      <c r="P444" s="40">
        <f>MAX(INDEX(P$232:P$243,$D444)+P435*(1+$E444),0.01)</f>
        <v/>
      </c>
      <c r="Q444" s="40">
        <f>MAX(INDEX(Q$232:Q$243,$D444)+Q435*(1+$E444),0.01)</f>
        <v/>
      </c>
      <c r="R444" s="40">
        <f>MAX(INDEX(R$232:R$243,$D444)+R435*(1+$E444),0.01)</f>
        <v/>
      </c>
      <c r="S444" s="40">
        <f>MAX(INDEX(S$232:S$243,$D444)+S435*(1+$E444),0.01)</f>
        <v/>
      </c>
      <c r="T444" s="40">
        <f>MAX(INDEX(T$232:T$243,$D444)+T435*(1+$E444),0.01)</f>
        <v/>
      </c>
      <c r="U444" s="40">
        <f>MAX(INDEX(U$232:U$243,$D444)+U435*(1+$E444),0.01)</f>
        <v/>
      </c>
      <c r="V444" s="40">
        <f>MAX(INDEX(V$232:V$243,$D444)+V435*(1+$E444),0.01)</f>
        <v/>
      </c>
      <c r="W444" s="40">
        <f>MAX(INDEX(W$232:W$243,$D444)+W435*(1+$E444),0.01)</f>
        <v/>
      </c>
      <c r="X444" s="40">
        <f>MAX(INDEX(X$232:X$243,$D444)+X435*(1+$E444),0.01)</f>
        <v/>
      </c>
      <c r="Y444" s="40">
        <f>MAX(INDEX(Y$232:Y$243,$D444)+Y435*(1+$E444),0.01)</f>
        <v/>
      </c>
      <c r="Z444" s="40">
        <f>MAX(INDEX(Z$232:Z$243,$D444)+Z435*(1+$E444),0.01)</f>
        <v/>
      </c>
      <c r="AA444" s="40">
        <f>MAX(INDEX(AA$232:AA$243,$D444)+AA435*(1+$E444),0.01)</f>
        <v/>
      </c>
      <c r="AB444" s="40">
        <f>MAX(INDEX(AB$232:AB$243,$D444)+AB435*(1+$E444),0.01)</f>
        <v/>
      </c>
      <c r="AC444" s="40">
        <f>MAX(INDEX(AC$232:AC$243,$D444)+AC435*(1+$E444),0.01)</f>
        <v/>
      </c>
      <c r="AD444" s="42">
        <f>POSTTAX(INDEX(AD$232:AD$243,$D444),AD435,$E444)</f>
        <v/>
      </c>
      <c r="AE444" s="25">
        <f>LOWER(Settings!$C$4)&amp;".mit."&amp;$A444&amp;IF($C444="","","."&amp;$C444&amp;"."&amp;$B444)&amp;IF(INDEX(Variables!$D$5:$D$105,MATCH($A444,Variables!$A$5:$A$105,0))="","","."&amp;INDEX(Variables!$D$5:$D$105,MATCH($A444,Variables!$A$5:$A$105,0)))&amp;"."&amp;AE$5</f>
        <v/>
      </c>
      <c r="AF444" s="41">
        <f>MAX(INDEX(AF$232:AF$243,$D444)+AF435*(1+$E444),0.01)</f>
        <v/>
      </c>
      <c r="AG444" s="40">
        <f>MAX(INDEX(AG$232:AG$243,$D444)+AG435*(1+$E444),0.01)</f>
        <v/>
      </c>
      <c r="AH444" s="40">
        <f>MAX(INDEX(AH$232:AH$243,$D444)+AH435*(1+$E444),0.01)</f>
        <v/>
      </c>
      <c r="AI444" s="40">
        <f>MAX(INDEX(AI$232:AI$243,$D444)+AI435*(1+$E444),0.01)</f>
        <v/>
      </c>
      <c r="AJ444" s="40">
        <f>MAX(INDEX(AJ$232:AJ$243,$D444)+AJ435*(1+$E444),0.01)</f>
        <v/>
      </c>
      <c r="AK444" s="40">
        <f>MAX(INDEX(AK$232:AK$243,$D444)+AK435*(1+$E444),0.01)</f>
        <v/>
      </c>
      <c r="AL444" s="40">
        <f>MAX(INDEX(AL$232:AL$243,$D444)+AL435*(1+$E444),0.01)</f>
        <v/>
      </c>
      <c r="AM444" s="40">
        <f>MAX(INDEX(AM$232:AM$243,$D444)+AM435*(1+$E444),0.01)</f>
        <v/>
      </c>
      <c r="AN444" s="40">
        <f>MAX(INDEX(AN$232:AN$243,$D444)+AN435*(1+$E444),0.01)</f>
        <v/>
      </c>
      <c r="AO444" s="40">
        <f>MAX(INDEX(AO$232:AO$243,$D444)+AO435*(1+$E444),0.01)</f>
        <v/>
      </c>
      <c r="AP444" s="40">
        <f>MAX(INDEX(AP$232:AP$243,$D444)+AP435*(1+$E444),0.01)</f>
        <v/>
      </c>
      <c r="AQ444" s="40">
        <f>MAX(INDEX(AQ$232:AQ$243,$D444)+AQ435*(1+$E444),0.01)</f>
        <v/>
      </c>
      <c r="AR444" s="40">
        <f>MAX(INDEX(AR$232:AR$243,$D444)+AR435*(1+$E444),0.01)</f>
        <v/>
      </c>
      <c r="AS444" s="40">
        <f>MAX(INDEX(AS$232:AS$243,$D444)+AS435*(1+$E444),0.01)</f>
        <v/>
      </c>
      <c r="AT444" s="40">
        <f>MAX(INDEX(AT$232:AT$243,$D444)+AT435*(1+$E444),0.01)</f>
        <v/>
      </c>
      <c r="AU444" s="40">
        <f>MAX(INDEX(AU$232:AU$243,$D444)+AU435*(1+$E444),0.01)</f>
        <v/>
      </c>
      <c r="AV444" s="40">
        <f>MAX(INDEX(AV$232:AV$243,$D444)+AV435*(1+$E444),0.01)</f>
        <v/>
      </c>
      <c r="AW444" s="40">
        <f>MAX(INDEX(AW$232:AW$243,$D444)+AW435*(1+$E444),0.01)</f>
        <v/>
      </c>
      <c r="AX444" s="42">
        <f>POSTTAX(INDEX(AX$232:AX$243,$D444),AX435,$E444)</f>
        <v/>
      </c>
    </row>
    <row r="445" hidden="1" outlineLevel="2">
      <c r="A445" s="5" t="inlineStr">
        <is>
          <t>atp</t>
        </is>
      </c>
      <c r="B445" s="5" t="inlineStr">
        <is>
          <t>ker</t>
        </is>
      </c>
      <c r="C445" s="5" t="inlineStr">
        <is>
          <t>ral</t>
        </is>
      </c>
      <c r="D445" s="40">
        <f>INDEX(Inputs!$R$5:$R$132,MATCH($B445&amp;"|"&amp;$C445,Inputs!$A$5:$A$132,0))</f>
        <v/>
      </c>
      <c r="E445" s="40">
        <f>INDEX(Inputs!$S$5:$S$132,MATCH($B445&amp;"|"&amp;$C445,Inputs!$A$5:$A$132,0))</f>
        <v/>
      </c>
      <c r="F445" s="39" t="n"/>
      <c r="G445" s="39" t="n"/>
      <c r="H445" s="5">
        <f>INDEX(Variables!$B$5:$B$105,MATCH($A445,Variables!$A$5:$A$105,0))&amp;IF($C445="",""," | "&amp;INDEX(Mapping!$B$5:$B$26,MATCH($C445,Mapping!$A$5:$A$26,0))&amp;" | "&amp;INDEX(Mapping!$B$30:$B$41,MATCH($B445,Mapping!$A$30:$A$41,0)))</f>
        <v/>
      </c>
      <c r="I445" s="5">
        <f>INDEX(Variables!$C$5:$C$105,MATCH($A445,Variables!$A$5:$A$105,0))</f>
        <v/>
      </c>
      <c r="J445" s="5">
        <f>INDEX(Variables!$E$5:$E$105,MATCH($A445,Variables!$A$5:$A$105,0))</f>
        <v/>
      </c>
      <c r="K445" s="25">
        <f>LOWER(Settings!$C$4)&amp;".mit."&amp;$A445&amp;IF($C445="","","."&amp;$C445&amp;"."&amp;$B445)&amp;IF(INDEX(Variables!$D$5:$D$105,MATCH($A445,Variables!$A$5:$A$105,0))="","","."&amp;INDEX(Variables!$D$5:$D$105,MATCH($A445,Variables!$A$5:$A$105,0)))&amp;"."&amp;K$5</f>
        <v/>
      </c>
      <c r="L445" s="41">
        <f>MAX(INDEX(L$232:L$243,$D445)+L436*(1+$E445),0.01)</f>
        <v/>
      </c>
      <c r="M445" s="40">
        <f>MAX(INDEX(M$232:M$243,$D445)+M436*(1+$E445),0.01)</f>
        <v/>
      </c>
      <c r="N445" s="40">
        <f>MAX(INDEX(N$232:N$243,$D445)+N436*(1+$E445),0.01)</f>
        <v/>
      </c>
      <c r="O445" s="40">
        <f>MAX(INDEX(O$232:O$243,$D445)+O436*(1+$E445),0.01)</f>
        <v/>
      </c>
      <c r="P445" s="40">
        <f>MAX(INDEX(P$232:P$243,$D445)+P436*(1+$E445),0.01)</f>
        <v/>
      </c>
      <c r="Q445" s="40">
        <f>MAX(INDEX(Q$232:Q$243,$D445)+Q436*(1+$E445),0.01)</f>
        <v/>
      </c>
      <c r="R445" s="40">
        <f>MAX(INDEX(R$232:R$243,$D445)+R436*(1+$E445),0.01)</f>
        <v/>
      </c>
      <c r="S445" s="40">
        <f>MAX(INDEX(S$232:S$243,$D445)+S436*(1+$E445),0.01)</f>
        <v/>
      </c>
      <c r="T445" s="40">
        <f>MAX(INDEX(T$232:T$243,$D445)+T436*(1+$E445),0.01)</f>
        <v/>
      </c>
      <c r="U445" s="40">
        <f>MAX(INDEX(U$232:U$243,$D445)+U436*(1+$E445),0.01)</f>
        <v/>
      </c>
      <c r="V445" s="40">
        <f>MAX(INDEX(V$232:V$243,$D445)+V436*(1+$E445),0.01)</f>
        <v/>
      </c>
      <c r="W445" s="40">
        <f>MAX(INDEX(W$232:W$243,$D445)+W436*(1+$E445),0.01)</f>
        <v/>
      </c>
      <c r="X445" s="40">
        <f>MAX(INDEX(X$232:X$243,$D445)+X436*(1+$E445),0.01)</f>
        <v/>
      </c>
      <c r="Y445" s="40">
        <f>MAX(INDEX(Y$232:Y$243,$D445)+Y436*(1+$E445),0.01)</f>
        <v/>
      </c>
      <c r="Z445" s="40">
        <f>MAX(INDEX(Z$232:Z$243,$D445)+Z436*(1+$E445),0.01)</f>
        <v/>
      </c>
      <c r="AA445" s="40">
        <f>MAX(INDEX(AA$232:AA$243,$D445)+AA436*(1+$E445),0.01)</f>
        <v/>
      </c>
      <c r="AB445" s="40">
        <f>MAX(INDEX(AB$232:AB$243,$D445)+AB436*(1+$E445),0.01)</f>
        <v/>
      </c>
      <c r="AC445" s="40">
        <f>MAX(INDEX(AC$232:AC$243,$D445)+AC436*(1+$E445),0.01)</f>
        <v/>
      </c>
      <c r="AD445" s="42">
        <f>POSTTAX(INDEX(AD$232:AD$243,$D445),AD436,$E445)</f>
        <v/>
      </c>
      <c r="AE445" s="25">
        <f>LOWER(Settings!$C$4)&amp;".mit."&amp;$A445&amp;IF($C445="","","."&amp;$C445&amp;"."&amp;$B445)&amp;IF(INDEX(Variables!$D$5:$D$105,MATCH($A445,Variables!$A$5:$A$105,0))="","","."&amp;INDEX(Variables!$D$5:$D$105,MATCH($A445,Variables!$A$5:$A$105,0)))&amp;"."&amp;AE$5</f>
        <v/>
      </c>
      <c r="AF445" s="41">
        <f>MAX(INDEX(AF$232:AF$243,$D445)+AF436*(1+$E445),0.01)</f>
        <v/>
      </c>
      <c r="AG445" s="40">
        <f>MAX(INDEX(AG$232:AG$243,$D445)+AG436*(1+$E445),0.01)</f>
        <v/>
      </c>
      <c r="AH445" s="40">
        <f>MAX(INDEX(AH$232:AH$243,$D445)+AH436*(1+$E445),0.01)</f>
        <v/>
      </c>
      <c r="AI445" s="40">
        <f>MAX(INDEX(AI$232:AI$243,$D445)+AI436*(1+$E445),0.01)</f>
        <v/>
      </c>
      <c r="AJ445" s="40">
        <f>MAX(INDEX(AJ$232:AJ$243,$D445)+AJ436*(1+$E445),0.01)</f>
        <v/>
      </c>
      <c r="AK445" s="40">
        <f>MAX(INDEX(AK$232:AK$243,$D445)+AK436*(1+$E445),0.01)</f>
        <v/>
      </c>
      <c r="AL445" s="40">
        <f>MAX(INDEX(AL$232:AL$243,$D445)+AL436*(1+$E445),0.01)</f>
        <v/>
      </c>
      <c r="AM445" s="40">
        <f>MAX(INDEX(AM$232:AM$243,$D445)+AM436*(1+$E445),0.01)</f>
        <v/>
      </c>
      <c r="AN445" s="40">
        <f>MAX(INDEX(AN$232:AN$243,$D445)+AN436*(1+$E445),0.01)</f>
        <v/>
      </c>
      <c r="AO445" s="40">
        <f>MAX(INDEX(AO$232:AO$243,$D445)+AO436*(1+$E445),0.01)</f>
        <v/>
      </c>
      <c r="AP445" s="40">
        <f>MAX(INDEX(AP$232:AP$243,$D445)+AP436*(1+$E445),0.01)</f>
        <v/>
      </c>
      <c r="AQ445" s="40">
        <f>MAX(INDEX(AQ$232:AQ$243,$D445)+AQ436*(1+$E445),0.01)</f>
        <v/>
      </c>
      <c r="AR445" s="40">
        <f>MAX(INDEX(AR$232:AR$243,$D445)+AR436*(1+$E445),0.01)</f>
        <v/>
      </c>
      <c r="AS445" s="40">
        <f>MAX(INDEX(AS$232:AS$243,$D445)+AS436*(1+$E445),0.01)</f>
        <v/>
      </c>
      <c r="AT445" s="40">
        <f>MAX(INDEX(AT$232:AT$243,$D445)+AT436*(1+$E445),0.01)</f>
        <v/>
      </c>
      <c r="AU445" s="40">
        <f>MAX(INDEX(AU$232:AU$243,$D445)+AU436*(1+$E445),0.01)</f>
        <v/>
      </c>
      <c r="AV445" s="40">
        <f>MAX(INDEX(AV$232:AV$243,$D445)+AV436*(1+$E445),0.01)</f>
        <v/>
      </c>
      <c r="AW445" s="40">
        <f>MAX(INDEX(AW$232:AW$243,$D445)+AW436*(1+$E445),0.01)</f>
        <v/>
      </c>
      <c r="AX445" s="42">
        <f>POSTTAX(INDEX(AX$232:AX$243,$D445),AX436,$E445)</f>
        <v/>
      </c>
    </row>
    <row r="446" hidden="1" outlineLevel="2">
      <c r="A446" s="5" t="inlineStr">
        <is>
          <t>atp</t>
        </is>
      </c>
      <c r="B446" s="5" t="inlineStr">
        <is>
          <t>oop</t>
        </is>
      </c>
      <c r="C446" s="5" t="inlineStr">
        <is>
          <t>ral</t>
        </is>
      </c>
      <c r="D446" s="40">
        <f>INDEX(Inputs!$R$5:$R$132,MATCH($B446&amp;"|"&amp;$C446,Inputs!$A$5:$A$132,0))</f>
        <v/>
      </c>
      <c r="E446" s="40">
        <f>INDEX(Inputs!$S$5:$S$132,MATCH($B446&amp;"|"&amp;$C446,Inputs!$A$5:$A$132,0))</f>
        <v/>
      </c>
      <c r="F446" s="39" t="n"/>
      <c r="G446" s="39" t="n"/>
      <c r="H446" s="5">
        <f>INDEX(Variables!$B$5:$B$105,MATCH($A446,Variables!$A$5:$A$105,0))&amp;IF($C446="",""," | "&amp;INDEX(Mapping!$B$5:$B$26,MATCH($C446,Mapping!$A$5:$A$26,0))&amp;" | "&amp;INDEX(Mapping!$B$30:$B$41,MATCH($B446,Mapping!$A$30:$A$41,0)))</f>
        <v/>
      </c>
      <c r="I446" s="5">
        <f>INDEX(Variables!$C$5:$C$105,MATCH($A446,Variables!$A$5:$A$105,0))</f>
        <v/>
      </c>
      <c r="J446" s="5">
        <f>INDEX(Variables!$E$5:$E$105,MATCH($A446,Variables!$A$5:$A$105,0))</f>
        <v/>
      </c>
      <c r="K446" s="25">
        <f>LOWER(Settings!$C$4)&amp;".mit."&amp;$A446&amp;IF($C446="","","."&amp;$C446&amp;"."&amp;$B446)&amp;IF(INDEX(Variables!$D$5:$D$105,MATCH($A446,Variables!$A$5:$A$105,0))="","","."&amp;INDEX(Variables!$D$5:$D$105,MATCH($A446,Variables!$A$5:$A$105,0)))&amp;"."&amp;K$5</f>
        <v/>
      </c>
      <c r="L446" s="41">
        <f>MAX(INDEX(L$232:L$243,$D446)+L437*(1+$E446),0.01)</f>
        <v/>
      </c>
      <c r="M446" s="40">
        <f>MAX(INDEX(M$232:M$243,$D446)+M437*(1+$E446),0.01)</f>
        <v/>
      </c>
      <c r="N446" s="40">
        <f>MAX(INDEX(N$232:N$243,$D446)+N437*(1+$E446),0.01)</f>
        <v/>
      </c>
      <c r="O446" s="40">
        <f>MAX(INDEX(O$232:O$243,$D446)+O437*(1+$E446),0.01)</f>
        <v/>
      </c>
      <c r="P446" s="40">
        <f>MAX(INDEX(P$232:P$243,$D446)+P437*(1+$E446),0.01)</f>
        <v/>
      </c>
      <c r="Q446" s="40">
        <f>MAX(INDEX(Q$232:Q$243,$D446)+Q437*(1+$E446),0.01)</f>
        <v/>
      </c>
      <c r="R446" s="40">
        <f>MAX(INDEX(R$232:R$243,$D446)+R437*(1+$E446),0.01)</f>
        <v/>
      </c>
      <c r="S446" s="40">
        <f>MAX(INDEX(S$232:S$243,$D446)+S437*(1+$E446),0.01)</f>
        <v/>
      </c>
      <c r="T446" s="40">
        <f>MAX(INDEX(T$232:T$243,$D446)+T437*(1+$E446),0.01)</f>
        <v/>
      </c>
      <c r="U446" s="40">
        <f>MAX(INDEX(U$232:U$243,$D446)+U437*(1+$E446),0.01)</f>
        <v/>
      </c>
      <c r="V446" s="40">
        <f>MAX(INDEX(V$232:V$243,$D446)+V437*(1+$E446),0.01)</f>
        <v/>
      </c>
      <c r="W446" s="40">
        <f>MAX(INDEX(W$232:W$243,$D446)+W437*(1+$E446),0.01)</f>
        <v/>
      </c>
      <c r="X446" s="40">
        <f>MAX(INDEX(X$232:X$243,$D446)+X437*(1+$E446),0.01)</f>
        <v/>
      </c>
      <c r="Y446" s="40">
        <f>MAX(INDEX(Y$232:Y$243,$D446)+Y437*(1+$E446),0.01)</f>
        <v/>
      </c>
      <c r="Z446" s="40">
        <f>MAX(INDEX(Z$232:Z$243,$D446)+Z437*(1+$E446),0.01)</f>
        <v/>
      </c>
      <c r="AA446" s="40">
        <f>MAX(INDEX(AA$232:AA$243,$D446)+AA437*(1+$E446),0.01)</f>
        <v/>
      </c>
      <c r="AB446" s="40">
        <f>MAX(INDEX(AB$232:AB$243,$D446)+AB437*(1+$E446),0.01)</f>
        <v/>
      </c>
      <c r="AC446" s="40">
        <f>MAX(INDEX(AC$232:AC$243,$D446)+AC437*(1+$E446),0.01)</f>
        <v/>
      </c>
      <c r="AD446" s="42">
        <f>POSTTAX(INDEX(AD$232:AD$243,$D446),AD437,$E446)</f>
        <v/>
      </c>
      <c r="AE446" s="25">
        <f>LOWER(Settings!$C$4)&amp;".mit."&amp;$A446&amp;IF($C446="","","."&amp;$C446&amp;"."&amp;$B446)&amp;IF(INDEX(Variables!$D$5:$D$105,MATCH($A446,Variables!$A$5:$A$105,0))="","","."&amp;INDEX(Variables!$D$5:$D$105,MATCH($A446,Variables!$A$5:$A$105,0)))&amp;"."&amp;AE$5</f>
        <v/>
      </c>
      <c r="AF446" s="41">
        <f>MAX(INDEX(AF$232:AF$243,$D446)+AF437*(1+$E446),0.01)</f>
        <v/>
      </c>
      <c r="AG446" s="40">
        <f>MAX(INDEX(AG$232:AG$243,$D446)+AG437*(1+$E446),0.01)</f>
        <v/>
      </c>
      <c r="AH446" s="40">
        <f>MAX(INDEX(AH$232:AH$243,$D446)+AH437*(1+$E446),0.01)</f>
        <v/>
      </c>
      <c r="AI446" s="40">
        <f>MAX(INDEX(AI$232:AI$243,$D446)+AI437*(1+$E446),0.01)</f>
        <v/>
      </c>
      <c r="AJ446" s="40">
        <f>MAX(INDEX(AJ$232:AJ$243,$D446)+AJ437*(1+$E446),0.01)</f>
        <v/>
      </c>
      <c r="AK446" s="40">
        <f>MAX(INDEX(AK$232:AK$243,$D446)+AK437*(1+$E446),0.01)</f>
        <v/>
      </c>
      <c r="AL446" s="40">
        <f>MAX(INDEX(AL$232:AL$243,$D446)+AL437*(1+$E446),0.01)</f>
        <v/>
      </c>
      <c r="AM446" s="40">
        <f>MAX(INDEX(AM$232:AM$243,$D446)+AM437*(1+$E446),0.01)</f>
        <v/>
      </c>
      <c r="AN446" s="40">
        <f>MAX(INDEX(AN$232:AN$243,$D446)+AN437*(1+$E446),0.01)</f>
        <v/>
      </c>
      <c r="AO446" s="40">
        <f>MAX(INDEX(AO$232:AO$243,$D446)+AO437*(1+$E446),0.01)</f>
        <v/>
      </c>
      <c r="AP446" s="40">
        <f>MAX(INDEX(AP$232:AP$243,$D446)+AP437*(1+$E446),0.01)</f>
        <v/>
      </c>
      <c r="AQ446" s="40">
        <f>MAX(INDEX(AQ$232:AQ$243,$D446)+AQ437*(1+$E446),0.01)</f>
        <v/>
      </c>
      <c r="AR446" s="40">
        <f>MAX(INDEX(AR$232:AR$243,$D446)+AR437*(1+$E446),0.01)</f>
        <v/>
      </c>
      <c r="AS446" s="40">
        <f>MAX(INDEX(AS$232:AS$243,$D446)+AS437*(1+$E446),0.01)</f>
        <v/>
      </c>
      <c r="AT446" s="40">
        <f>MAX(INDEX(AT$232:AT$243,$D446)+AT437*(1+$E446),0.01)</f>
        <v/>
      </c>
      <c r="AU446" s="40">
        <f>MAX(INDEX(AU$232:AU$243,$D446)+AU437*(1+$E446),0.01)</f>
        <v/>
      </c>
      <c r="AV446" s="40">
        <f>MAX(INDEX(AV$232:AV$243,$D446)+AV437*(1+$E446),0.01)</f>
        <v/>
      </c>
      <c r="AW446" s="40">
        <f>MAX(INDEX(AW$232:AW$243,$D446)+AW437*(1+$E446),0.01)</f>
        <v/>
      </c>
      <c r="AX446" s="42">
        <f>POSTTAX(INDEX(AX$232:AX$243,$D446),AX437,$E446)</f>
        <v/>
      </c>
    </row>
    <row r="447" hidden="1" outlineLevel="2">
      <c r="A447" s="5" t="inlineStr">
        <is>
          <t>atp</t>
        </is>
      </c>
      <c r="B447" s="5" t="inlineStr">
        <is>
          <t>bio</t>
        </is>
      </c>
      <c r="C447" s="5" t="inlineStr">
        <is>
          <t>ral</t>
        </is>
      </c>
      <c r="D447" s="40">
        <f>INDEX(Inputs!$R$5:$R$132,MATCH($B447&amp;"|"&amp;$C447,Inputs!$A$5:$A$132,0))</f>
        <v/>
      </c>
      <c r="E447" s="40">
        <f>INDEX(Inputs!$S$5:$S$132,MATCH($B447&amp;"|"&amp;$C447,Inputs!$A$5:$A$132,0))</f>
        <v/>
      </c>
      <c r="F447" s="39" t="n"/>
      <c r="G447" s="39" t="n"/>
      <c r="H447" s="5">
        <f>INDEX(Variables!$B$5:$B$105,MATCH($A447,Variables!$A$5:$A$105,0))&amp;IF($C447="",""," | "&amp;INDEX(Mapping!$B$5:$B$26,MATCH($C447,Mapping!$A$5:$A$26,0))&amp;" | "&amp;INDEX(Mapping!$B$30:$B$41,MATCH($B447,Mapping!$A$30:$A$41,0)))</f>
        <v/>
      </c>
      <c r="I447" s="5">
        <f>INDEX(Variables!$C$5:$C$105,MATCH($A447,Variables!$A$5:$A$105,0))</f>
        <v/>
      </c>
      <c r="J447" s="5">
        <f>INDEX(Variables!$E$5:$E$105,MATCH($A447,Variables!$A$5:$A$105,0))</f>
        <v/>
      </c>
      <c r="K447" s="25">
        <f>LOWER(Settings!$C$4)&amp;".mit."&amp;$A447&amp;IF($C447="","","."&amp;$C447&amp;"."&amp;$B447)&amp;IF(INDEX(Variables!$D$5:$D$105,MATCH($A447,Variables!$A$5:$A$105,0))="","","."&amp;INDEX(Variables!$D$5:$D$105,MATCH($A447,Variables!$A$5:$A$105,0)))&amp;"."&amp;K$5</f>
        <v/>
      </c>
      <c r="L447" s="41">
        <f>MAX(INDEX(L$232:L$243,$D447)+L438*(1+$E447),0.01)</f>
        <v/>
      </c>
      <c r="M447" s="40">
        <f>MAX(INDEX(M$232:M$243,$D447)+M438*(1+$E447),0.01)</f>
        <v/>
      </c>
      <c r="N447" s="40">
        <f>MAX(INDEX(N$232:N$243,$D447)+N438*(1+$E447),0.01)</f>
        <v/>
      </c>
      <c r="O447" s="40">
        <f>MAX(INDEX(O$232:O$243,$D447)+O438*(1+$E447),0.01)</f>
        <v/>
      </c>
      <c r="P447" s="40">
        <f>MAX(INDEX(P$232:P$243,$D447)+P438*(1+$E447),0.01)</f>
        <v/>
      </c>
      <c r="Q447" s="40">
        <f>MAX(INDEX(Q$232:Q$243,$D447)+Q438*(1+$E447),0.01)</f>
        <v/>
      </c>
      <c r="R447" s="40">
        <f>MAX(INDEX(R$232:R$243,$D447)+R438*(1+$E447),0.01)</f>
        <v/>
      </c>
      <c r="S447" s="40">
        <f>MAX(INDEX(S$232:S$243,$D447)+S438*(1+$E447),0.01)</f>
        <v/>
      </c>
      <c r="T447" s="40">
        <f>MAX(INDEX(T$232:T$243,$D447)+T438*(1+$E447),0.01)</f>
        <v/>
      </c>
      <c r="U447" s="40">
        <f>MAX(INDEX(U$232:U$243,$D447)+U438*(1+$E447),0.01)</f>
        <v/>
      </c>
      <c r="V447" s="40">
        <f>MAX(INDEX(V$232:V$243,$D447)+V438*(1+$E447),0.01)</f>
        <v/>
      </c>
      <c r="W447" s="40">
        <f>MAX(INDEX(W$232:W$243,$D447)+W438*(1+$E447),0.01)</f>
        <v/>
      </c>
      <c r="X447" s="40">
        <f>MAX(INDEX(X$232:X$243,$D447)+X438*(1+$E447),0.01)</f>
        <v/>
      </c>
      <c r="Y447" s="40">
        <f>MAX(INDEX(Y$232:Y$243,$D447)+Y438*(1+$E447),0.01)</f>
        <v/>
      </c>
      <c r="Z447" s="40">
        <f>MAX(INDEX(Z$232:Z$243,$D447)+Z438*(1+$E447),0.01)</f>
        <v/>
      </c>
      <c r="AA447" s="40">
        <f>MAX(INDEX(AA$232:AA$243,$D447)+AA438*(1+$E447),0.01)</f>
        <v/>
      </c>
      <c r="AB447" s="40">
        <f>MAX(INDEX(AB$232:AB$243,$D447)+AB438*(1+$E447),0.01)</f>
        <v/>
      </c>
      <c r="AC447" s="40">
        <f>MAX(INDEX(AC$232:AC$243,$D447)+AC438*(1+$E447),0.01)</f>
        <v/>
      </c>
      <c r="AD447" s="42">
        <f>POSTTAX(INDEX(AD$232:AD$243,$D447),AD438,$E447)</f>
        <v/>
      </c>
      <c r="AE447" s="25">
        <f>LOWER(Settings!$C$4)&amp;".mit."&amp;$A447&amp;IF($C447="","","."&amp;$C447&amp;"."&amp;$B447)&amp;IF(INDEX(Variables!$D$5:$D$105,MATCH($A447,Variables!$A$5:$A$105,0))="","","."&amp;INDEX(Variables!$D$5:$D$105,MATCH($A447,Variables!$A$5:$A$105,0)))&amp;"."&amp;AE$5</f>
        <v/>
      </c>
      <c r="AF447" s="41">
        <f>MAX(INDEX(AF$232:AF$243,$D447)+AF438*(1+$E447),0.01)</f>
        <v/>
      </c>
      <c r="AG447" s="40">
        <f>MAX(INDEX(AG$232:AG$243,$D447)+AG438*(1+$E447),0.01)</f>
        <v/>
      </c>
      <c r="AH447" s="40">
        <f>MAX(INDEX(AH$232:AH$243,$D447)+AH438*(1+$E447),0.01)</f>
        <v/>
      </c>
      <c r="AI447" s="40">
        <f>MAX(INDEX(AI$232:AI$243,$D447)+AI438*(1+$E447),0.01)</f>
        <v/>
      </c>
      <c r="AJ447" s="40">
        <f>MAX(INDEX(AJ$232:AJ$243,$D447)+AJ438*(1+$E447),0.01)</f>
        <v/>
      </c>
      <c r="AK447" s="40">
        <f>MAX(INDEX(AK$232:AK$243,$D447)+AK438*(1+$E447),0.01)</f>
        <v/>
      </c>
      <c r="AL447" s="40">
        <f>MAX(INDEX(AL$232:AL$243,$D447)+AL438*(1+$E447),0.01)</f>
        <v/>
      </c>
      <c r="AM447" s="40">
        <f>MAX(INDEX(AM$232:AM$243,$D447)+AM438*(1+$E447),0.01)</f>
        <v/>
      </c>
      <c r="AN447" s="40">
        <f>MAX(INDEX(AN$232:AN$243,$D447)+AN438*(1+$E447),0.01)</f>
        <v/>
      </c>
      <c r="AO447" s="40">
        <f>MAX(INDEX(AO$232:AO$243,$D447)+AO438*(1+$E447),0.01)</f>
        <v/>
      </c>
      <c r="AP447" s="40">
        <f>MAX(INDEX(AP$232:AP$243,$D447)+AP438*(1+$E447),0.01)</f>
        <v/>
      </c>
      <c r="AQ447" s="40">
        <f>MAX(INDEX(AQ$232:AQ$243,$D447)+AQ438*(1+$E447),0.01)</f>
        <v/>
      </c>
      <c r="AR447" s="40">
        <f>MAX(INDEX(AR$232:AR$243,$D447)+AR438*(1+$E447),0.01)</f>
        <v/>
      </c>
      <c r="AS447" s="40">
        <f>MAX(INDEX(AS$232:AS$243,$D447)+AS438*(1+$E447),0.01)</f>
        <v/>
      </c>
      <c r="AT447" s="40">
        <f>MAX(INDEX(AT$232:AT$243,$D447)+AT438*(1+$E447),0.01)</f>
        <v/>
      </c>
      <c r="AU447" s="40">
        <f>MAX(INDEX(AU$232:AU$243,$D447)+AU438*(1+$E447),0.01)</f>
        <v/>
      </c>
      <c r="AV447" s="40">
        <f>MAX(INDEX(AV$232:AV$243,$D447)+AV438*(1+$E447),0.01)</f>
        <v/>
      </c>
      <c r="AW447" s="40">
        <f>MAX(INDEX(AW$232:AW$243,$D447)+AW438*(1+$E447),0.01)</f>
        <v/>
      </c>
      <c r="AX447" s="42">
        <f>POSTTAX(INDEX(AX$232:AX$243,$D447),AX438,$E447)</f>
        <v/>
      </c>
    </row>
    <row r="448" hidden="1" outlineLevel="2"/>
    <row r="449" hidden="1" outlineLevel="2">
      <c r="A449" s="5" t="inlineStr">
        <is>
          <t>shp</t>
        </is>
      </c>
      <c r="B449" s="5" t="inlineStr">
        <is>
          <t>coa</t>
        </is>
      </c>
      <c r="C449" s="5" t="inlineStr">
        <is>
          <t>ral</t>
        </is>
      </c>
      <c r="D449" s="40">
        <f>INDEX(Inputs!$M$5:$M$132,MATCH($B449&amp;"|"&amp;$C449,Inputs!$A$5:$A$132,0))</f>
        <v/>
      </c>
      <c r="E449" s="40">
        <f>INDEX(Inputs!$T$5:$T$132,MATCH($B449&amp;"|"&amp;$C449,Inputs!$A$5:$A$132,0))</f>
        <v/>
      </c>
      <c r="F449" s="40">
        <f>INDEX(Inputs!$K$5:$K$132,MATCH($B449&amp;"|"&amp;$C449,Inputs!$A$5:$A$132,0))</f>
        <v/>
      </c>
      <c r="G449" s="39" t="n"/>
      <c r="H449" s="5">
        <f>INDEX(Variables!$B$5:$B$105,MATCH($A449,Variables!$A$5:$A$105,0))&amp;IF($C449="",""," | "&amp;INDEX(Mapping!$B$5:$B$26,MATCH($C449,Mapping!$A$5:$A$26,0))&amp;" | "&amp;INDEX(Mapping!$B$30:$B$41,MATCH($B449,Mapping!$A$30:$A$41,0)))</f>
        <v/>
      </c>
      <c r="I449" s="5">
        <f>INDEX(Variables!$C$5:$C$105,MATCH($A449,Variables!$A$5:$A$105,0))</f>
        <v/>
      </c>
      <c r="J449" s="5">
        <f>INDEX(Variables!$E$5:$E$105,MATCH($A449,Variables!$A$5:$A$105,0))</f>
        <v/>
      </c>
      <c r="K449" s="25">
        <f>LOWER(Settings!$C$4)&amp;".mit."&amp;$A449&amp;IF($C449="","","."&amp;$C449&amp;"."&amp;$B449)&amp;IF(INDEX(Variables!$D$5:$D$105,MATCH($A449,Variables!$A$5:$A$105,0))="","","."&amp;INDEX(Variables!$D$5:$D$105,MATCH($A449,Variables!$A$5:$A$105,0)))&amp;"."&amp;K$5</f>
        <v/>
      </c>
      <c r="L449" s="41">
        <f>INDEX(L$175:L$178,$D449)*$E449*INDEX(L$179:L$195,$F449)</f>
        <v/>
      </c>
      <c r="M449" s="40">
        <f>INDEX(M$175:M$178,$D449)*$E449*INDEX(M$179:M$195,$F449)</f>
        <v/>
      </c>
      <c r="N449" s="40">
        <f>INDEX(N$175:N$178,$D449)*$E449*INDEX(N$179:N$195,$F449)</f>
        <v/>
      </c>
      <c r="O449" s="40">
        <f>INDEX(O$175:O$178,$D449)*$E449*INDEX(O$179:O$195,$F449)</f>
        <v/>
      </c>
      <c r="P449" s="40">
        <f>INDEX(P$175:P$178,$D449)*$E449*INDEX(P$179:P$195,$F449)</f>
        <v/>
      </c>
      <c r="Q449" s="40">
        <f>INDEX(Q$175:Q$178,$D449)*$E449*INDEX(Q$179:Q$195,$F449)</f>
        <v/>
      </c>
      <c r="R449" s="40">
        <f>INDEX(R$175:R$178,$D449)*$E449*INDEX(R$179:R$195,$F449)</f>
        <v/>
      </c>
      <c r="S449" s="40">
        <f>INDEX(S$175:S$178,$D449)*$E449*INDEX(S$179:S$195,$F449)</f>
        <v/>
      </c>
      <c r="T449" s="40">
        <f>INDEX(T$175:T$178,$D449)*$E449*INDEX(T$179:T$195,$F449)</f>
        <v/>
      </c>
      <c r="U449" s="40">
        <f>INDEX(U$175:U$178,$D449)*$E449*INDEX(U$179:U$195,$F449)</f>
        <v/>
      </c>
      <c r="V449" s="40">
        <f>INDEX(V$175:V$178,$D449)*$E449*INDEX(V$179:V$195,$F449)</f>
        <v/>
      </c>
      <c r="W449" s="40">
        <f>INDEX(W$175:W$178,$D449)*$E449*INDEX(W$179:W$195,$F449)</f>
        <v/>
      </c>
      <c r="X449" s="40">
        <f>INDEX(X$175:X$178,$D449)*$E449*INDEX(X$179:X$195,$F449)</f>
        <v/>
      </c>
      <c r="Y449" s="40">
        <f>INDEX(Y$175:Y$178,$D449)*$E449*INDEX(Y$179:Y$195,$F449)</f>
        <v/>
      </c>
      <c r="Z449" s="40">
        <f>INDEX(Z$175:Z$178,$D449)*$E449*INDEX(Z$179:Z$195,$F449)</f>
        <v/>
      </c>
      <c r="AA449" s="40">
        <f>INDEX(AA$175:AA$178,$D449)*$E449*INDEX(AA$179:AA$195,$F449)</f>
        <v/>
      </c>
      <c r="AB449" s="40">
        <f>INDEX(AB$175:AB$178,$D449)*$E449*INDEX(AB$179:AB$195,$F449)</f>
        <v/>
      </c>
      <c r="AC449" s="40">
        <f>INDEX(AC$175:AC$178,$D449)*$E449*INDEX(AC$179:AC$195,$F449)</f>
        <v/>
      </c>
      <c r="AD449" s="42">
        <f>SHADOWEFF(INDEX(AD$175:AD$178,$D449),$E449,INDEX(AD$179:AD$195,$F449))</f>
        <v/>
      </c>
      <c r="AE449" s="25">
        <f>LOWER(Settings!$C$4)&amp;".mit."&amp;$A449&amp;IF($C449="","","."&amp;$C449&amp;"."&amp;$B449)&amp;IF(INDEX(Variables!$D$5:$D$105,MATCH($A449,Variables!$A$5:$A$105,0))="","","."&amp;INDEX(Variables!$D$5:$D$105,MATCH($A449,Variables!$A$5:$A$105,0)))&amp;"."&amp;AE$5</f>
        <v/>
      </c>
      <c r="AF449" s="41">
        <f>INDEX(AF$175:AF$178,$D449)*$E449*INDEX(AF$179:AF$195,$F449)</f>
        <v/>
      </c>
      <c r="AG449" s="40">
        <f>INDEX(AG$175:AG$178,$D449)*$E449*INDEX(AG$179:AG$195,$F449)</f>
        <v/>
      </c>
      <c r="AH449" s="40">
        <f>INDEX(AH$175:AH$178,$D449)*$E449*INDEX(AH$179:AH$195,$F449)</f>
        <v/>
      </c>
      <c r="AI449" s="40">
        <f>INDEX(AI$175:AI$178,$D449)*$E449*INDEX(AI$179:AI$195,$F449)</f>
        <v/>
      </c>
      <c r="AJ449" s="40">
        <f>INDEX(AJ$175:AJ$178,$D449)*$E449*INDEX(AJ$179:AJ$195,$F449)</f>
        <v/>
      </c>
      <c r="AK449" s="40">
        <f>INDEX(AK$175:AK$178,$D449)*$E449*INDEX(AK$179:AK$195,$F449)</f>
        <v/>
      </c>
      <c r="AL449" s="40">
        <f>INDEX(AL$175:AL$178,$D449)*$E449*INDEX(AL$179:AL$195,$F449)</f>
        <v/>
      </c>
      <c r="AM449" s="40">
        <f>INDEX(AM$175:AM$178,$D449)*$E449*INDEX(AM$179:AM$195,$F449)</f>
        <v/>
      </c>
      <c r="AN449" s="40">
        <f>INDEX(AN$175:AN$178,$D449)*$E449*INDEX(AN$179:AN$195,$F449)</f>
        <v/>
      </c>
      <c r="AO449" s="40">
        <f>INDEX(AO$175:AO$178,$D449)*$E449*INDEX(AO$179:AO$195,$F449)</f>
        <v/>
      </c>
      <c r="AP449" s="40">
        <f>INDEX(AP$175:AP$178,$D449)*$E449*INDEX(AP$179:AP$195,$F449)</f>
        <v/>
      </c>
      <c r="AQ449" s="40">
        <f>INDEX(AQ$175:AQ$178,$D449)*$E449*INDEX(AQ$179:AQ$195,$F449)</f>
        <v/>
      </c>
      <c r="AR449" s="40">
        <f>INDEX(AR$175:AR$178,$D449)*$E449*INDEX(AR$179:AR$195,$F449)</f>
        <v/>
      </c>
      <c r="AS449" s="40">
        <f>INDEX(AS$175:AS$178,$D449)*$E449*INDEX(AS$179:AS$195,$F449)</f>
        <v/>
      </c>
      <c r="AT449" s="40">
        <f>INDEX(AT$175:AT$178,$D449)*$E449*INDEX(AT$179:AT$195,$F449)</f>
        <v/>
      </c>
      <c r="AU449" s="40">
        <f>INDEX(AU$175:AU$178,$D449)*$E449*INDEX(AU$179:AU$195,$F449)</f>
        <v/>
      </c>
      <c r="AV449" s="40">
        <f>INDEX(AV$175:AV$178,$D449)*$E449*INDEX(AV$179:AV$195,$F449)</f>
        <v/>
      </c>
      <c r="AW449" s="40">
        <f>INDEX(AW$175:AW$178,$D449)*$E449*INDEX(AW$179:AW$195,$F449)</f>
        <v/>
      </c>
      <c r="AX449" s="42">
        <f>SHADOWEFF(INDEX(AX$175:AX$178,$D449),$E449,INDEX(AX$179:AX$195,$F449))</f>
        <v/>
      </c>
    </row>
    <row r="450" hidden="1" outlineLevel="2">
      <c r="A450" s="5" t="inlineStr">
        <is>
          <t>shp</t>
        </is>
      </c>
      <c r="B450" s="5" t="inlineStr">
        <is>
          <t>nga</t>
        </is>
      </c>
      <c r="C450" s="5" t="inlineStr">
        <is>
          <t>ral</t>
        </is>
      </c>
      <c r="D450" s="40">
        <f>INDEX(Inputs!$M$5:$M$132,MATCH($B450&amp;"|"&amp;$C450,Inputs!$A$5:$A$132,0))</f>
        <v/>
      </c>
      <c r="E450" s="40">
        <f>INDEX(Inputs!$T$5:$T$132,MATCH($B450&amp;"|"&amp;$C450,Inputs!$A$5:$A$132,0))</f>
        <v/>
      </c>
      <c r="F450" s="40">
        <f>INDEX(Inputs!$K$5:$K$132,MATCH($B450&amp;"|"&amp;$C450,Inputs!$A$5:$A$132,0))</f>
        <v/>
      </c>
      <c r="G450" s="39" t="n"/>
      <c r="H450" s="5">
        <f>INDEX(Variables!$B$5:$B$105,MATCH($A450,Variables!$A$5:$A$105,0))&amp;IF($C450="",""," | "&amp;INDEX(Mapping!$B$5:$B$26,MATCH($C450,Mapping!$A$5:$A$26,0))&amp;" | "&amp;INDEX(Mapping!$B$30:$B$41,MATCH($B450,Mapping!$A$30:$A$41,0)))</f>
        <v/>
      </c>
      <c r="I450" s="5">
        <f>INDEX(Variables!$C$5:$C$105,MATCH($A450,Variables!$A$5:$A$105,0))</f>
        <v/>
      </c>
      <c r="J450" s="5">
        <f>INDEX(Variables!$E$5:$E$105,MATCH($A450,Variables!$A$5:$A$105,0))</f>
        <v/>
      </c>
      <c r="K450" s="25">
        <f>LOWER(Settings!$C$4)&amp;".mit."&amp;$A450&amp;IF($C450="","","."&amp;$C450&amp;"."&amp;$B450)&amp;IF(INDEX(Variables!$D$5:$D$105,MATCH($A450,Variables!$A$5:$A$105,0))="","","."&amp;INDEX(Variables!$D$5:$D$105,MATCH($A450,Variables!$A$5:$A$105,0)))&amp;"."&amp;K$5</f>
        <v/>
      </c>
      <c r="L450" s="41">
        <f>INDEX(L$175:L$178,$D450)*$E450*INDEX(L$179:L$195,$F450)</f>
        <v/>
      </c>
      <c r="M450" s="40">
        <f>INDEX(M$175:M$178,$D450)*$E450*INDEX(M$179:M$195,$F450)</f>
        <v/>
      </c>
      <c r="N450" s="40">
        <f>INDEX(N$175:N$178,$D450)*$E450*INDEX(N$179:N$195,$F450)</f>
        <v/>
      </c>
      <c r="O450" s="40">
        <f>INDEX(O$175:O$178,$D450)*$E450*INDEX(O$179:O$195,$F450)</f>
        <v/>
      </c>
      <c r="P450" s="40">
        <f>INDEX(P$175:P$178,$D450)*$E450*INDEX(P$179:P$195,$F450)</f>
        <v/>
      </c>
      <c r="Q450" s="40">
        <f>INDEX(Q$175:Q$178,$D450)*$E450*INDEX(Q$179:Q$195,$F450)</f>
        <v/>
      </c>
      <c r="R450" s="40">
        <f>INDEX(R$175:R$178,$D450)*$E450*INDEX(R$179:R$195,$F450)</f>
        <v/>
      </c>
      <c r="S450" s="40">
        <f>INDEX(S$175:S$178,$D450)*$E450*INDEX(S$179:S$195,$F450)</f>
        <v/>
      </c>
      <c r="T450" s="40">
        <f>INDEX(T$175:T$178,$D450)*$E450*INDEX(T$179:T$195,$F450)</f>
        <v/>
      </c>
      <c r="U450" s="40">
        <f>INDEX(U$175:U$178,$D450)*$E450*INDEX(U$179:U$195,$F450)</f>
        <v/>
      </c>
      <c r="V450" s="40">
        <f>INDEX(V$175:V$178,$D450)*$E450*INDEX(V$179:V$195,$F450)</f>
        <v/>
      </c>
      <c r="W450" s="40">
        <f>INDEX(W$175:W$178,$D450)*$E450*INDEX(W$179:W$195,$F450)</f>
        <v/>
      </c>
      <c r="X450" s="40">
        <f>INDEX(X$175:X$178,$D450)*$E450*INDEX(X$179:X$195,$F450)</f>
        <v/>
      </c>
      <c r="Y450" s="40">
        <f>INDEX(Y$175:Y$178,$D450)*$E450*INDEX(Y$179:Y$195,$F450)</f>
        <v/>
      </c>
      <c r="Z450" s="40">
        <f>INDEX(Z$175:Z$178,$D450)*$E450*INDEX(Z$179:Z$195,$F450)</f>
        <v/>
      </c>
      <c r="AA450" s="40">
        <f>INDEX(AA$175:AA$178,$D450)*$E450*INDEX(AA$179:AA$195,$F450)</f>
        <v/>
      </c>
      <c r="AB450" s="40">
        <f>INDEX(AB$175:AB$178,$D450)*$E450*INDEX(AB$179:AB$195,$F450)</f>
        <v/>
      </c>
      <c r="AC450" s="40">
        <f>INDEX(AC$175:AC$178,$D450)*$E450*INDEX(AC$179:AC$195,$F450)</f>
        <v/>
      </c>
      <c r="AD450" s="42">
        <f>SHADOWEFF(INDEX(AD$175:AD$178,$D450),$E450,INDEX(AD$179:AD$195,$F450))</f>
        <v/>
      </c>
      <c r="AE450" s="25">
        <f>LOWER(Settings!$C$4)&amp;".mit."&amp;$A450&amp;IF($C450="","","."&amp;$C450&amp;"."&amp;$B450)&amp;IF(INDEX(Variables!$D$5:$D$105,MATCH($A450,Variables!$A$5:$A$105,0))="","","."&amp;INDEX(Variables!$D$5:$D$105,MATCH($A450,Variables!$A$5:$A$105,0)))&amp;"."&amp;AE$5</f>
        <v/>
      </c>
      <c r="AF450" s="41">
        <f>INDEX(AF$175:AF$178,$D450)*$E450*INDEX(AF$179:AF$195,$F450)</f>
        <v/>
      </c>
      <c r="AG450" s="40">
        <f>INDEX(AG$175:AG$178,$D450)*$E450*INDEX(AG$179:AG$195,$F450)</f>
        <v/>
      </c>
      <c r="AH450" s="40">
        <f>INDEX(AH$175:AH$178,$D450)*$E450*INDEX(AH$179:AH$195,$F450)</f>
        <v/>
      </c>
      <c r="AI450" s="40">
        <f>INDEX(AI$175:AI$178,$D450)*$E450*INDEX(AI$179:AI$195,$F450)</f>
        <v/>
      </c>
      <c r="AJ450" s="40">
        <f>INDEX(AJ$175:AJ$178,$D450)*$E450*INDEX(AJ$179:AJ$195,$F450)</f>
        <v/>
      </c>
      <c r="AK450" s="40">
        <f>INDEX(AK$175:AK$178,$D450)*$E450*INDEX(AK$179:AK$195,$F450)</f>
        <v/>
      </c>
      <c r="AL450" s="40">
        <f>INDEX(AL$175:AL$178,$D450)*$E450*INDEX(AL$179:AL$195,$F450)</f>
        <v/>
      </c>
      <c r="AM450" s="40">
        <f>INDEX(AM$175:AM$178,$D450)*$E450*INDEX(AM$179:AM$195,$F450)</f>
        <v/>
      </c>
      <c r="AN450" s="40">
        <f>INDEX(AN$175:AN$178,$D450)*$E450*INDEX(AN$179:AN$195,$F450)</f>
        <v/>
      </c>
      <c r="AO450" s="40">
        <f>INDEX(AO$175:AO$178,$D450)*$E450*INDEX(AO$179:AO$195,$F450)</f>
        <v/>
      </c>
      <c r="AP450" s="40">
        <f>INDEX(AP$175:AP$178,$D450)*$E450*INDEX(AP$179:AP$195,$F450)</f>
        <v/>
      </c>
      <c r="AQ450" s="40">
        <f>INDEX(AQ$175:AQ$178,$D450)*$E450*INDEX(AQ$179:AQ$195,$F450)</f>
        <v/>
      </c>
      <c r="AR450" s="40">
        <f>INDEX(AR$175:AR$178,$D450)*$E450*INDEX(AR$179:AR$195,$F450)</f>
        <v/>
      </c>
      <c r="AS450" s="40">
        <f>INDEX(AS$175:AS$178,$D450)*$E450*INDEX(AS$179:AS$195,$F450)</f>
        <v/>
      </c>
      <c r="AT450" s="40">
        <f>INDEX(AT$175:AT$178,$D450)*$E450*INDEX(AT$179:AT$195,$F450)</f>
        <v/>
      </c>
      <c r="AU450" s="40">
        <f>INDEX(AU$175:AU$178,$D450)*$E450*INDEX(AU$179:AU$195,$F450)</f>
        <v/>
      </c>
      <c r="AV450" s="40">
        <f>INDEX(AV$175:AV$178,$D450)*$E450*INDEX(AV$179:AV$195,$F450)</f>
        <v/>
      </c>
      <c r="AW450" s="40">
        <f>INDEX(AW$175:AW$178,$D450)*$E450*INDEX(AW$179:AW$195,$F450)</f>
        <v/>
      </c>
      <c r="AX450" s="42">
        <f>SHADOWEFF(INDEX(AX$175:AX$178,$D450),$E450,INDEX(AX$179:AX$195,$F450))</f>
        <v/>
      </c>
    </row>
    <row r="451" hidden="1" outlineLevel="2">
      <c r="A451" s="5" t="inlineStr">
        <is>
          <t>shp</t>
        </is>
      </c>
      <c r="B451" s="5" t="inlineStr">
        <is>
          <t>gso</t>
        </is>
      </c>
      <c r="C451" s="5" t="inlineStr">
        <is>
          <t>ral</t>
        </is>
      </c>
      <c r="D451" s="40">
        <f>INDEX(Inputs!$M$5:$M$132,MATCH($B451&amp;"|"&amp;$C451,Inputs!$A$5:$A$132,0))</f>
        <v/>
      </c>
      <c r="E451" s="40">
        <f>INDEX(Inputs!$T$5:$T$132,MATCH($B451&amp;"|"&amp;$C451,Inputs!$A$5:$A$132,0))</f>
        <v/>
      </c>
      <c r="F451" s="40">
        <f>INDEX(Inputs!$K$5:$K$132,MATCH($B451&amp;"|"&amp;$C451,Inputs!$A$5:$A$132,0))</f>
        <v/>
      </c>
      <c r="G451" s="39" t="n"/>
      <c r="H451" s="5">
        <f>INDEX(Variables!$B$5:$B$105,MATCH($A451,Variables!$A$5:$A$105,0))&amp;IF($C451="",""," | "&amp;INDEX(Mapping!$B$5:$B$26,MATCH($C451,Mapping!$A$5:$A$26,0))&amp;" | "&amp;INDEX(Mapping!$B$30:$B$41,MATCH($B451,Mapping!$A$30:$A$41,0)))</f>
        <v/>
      </c>
      <c r="I451" s="5">
        <f>INDEX(Variables!$C$5:$C$105,MATCH($A451,Variables!$A$5:$A$105,0))</f>
        <v/>
      </c>
      <c r="J451" s="5">
        <f>INDEX(Variables!$E$5:$E$105,MATCH($A451,Variables!$A$5:$A$105,0))</f>
        <v/>
      </c>
      <c r="K451" s="25">
        <f>LOWER(Settings!$C$4)&amp;".mit."&amp;$A451&amp;IF($C451="","","."&amp;$C451&amp;"."&amp;$B451)&amp;IF(INDEX(Variables!$D$5:$D$105,MATCH($A451,Variables!$A$5:$A$105,0))="","","."&amp;INDEX(Variables!$D$5:$D$105,MATCH($A451,Variables!$A$5:$A$105,0)))&amp;"."&amp;K$5</f>
        <v/>
      </c>
      <c r="L451" s="41">
        <f>INDEX(L$175:L$178,$D451)*$E451*INDEX(L$179:L$195,$F451)</f>
        <v/>
      </c>
      <c r="M451" s="40">
        <f>INDEX(M$175:M$178,$D451)*$E451*INDEX(M$179:M$195,$F451)</f>
        <v/>
      </c>
      <c r="N451" s="40">
        <f>INDEX(N$175:N$178,$D451)*$E451*INDEX(N$179:N$195,$F451)</f>
        <v/>
      </c>
      <c r="O451" s="40">
        <f>INDEX(O$175:O$178,$D451)*$E451*INDEX(O$179:O$195,$F451)</f>
        <v/>
      </c>
      <c r="P451" s="40">
        <f>INDEX(P$175:P$178,$D451)*$E451*INDEX(P$179:P$195,$F451)</f>
        <v/>
      </c>
      <c r="Q451" s="40">
        <f>INDEX(Q$175:Q$178,$D451)*$E451*INDEX(Q$179:Q$195,$F451)</f>
        <v/>
      </c>
      <c r="R451" s="40">
        <f>INDEX(R$175:R$178,$D451)*$E451*INDEX(R$179:R$195,$F451)</f>
        <v/>
      </c>
      <c r="S451" s="40">
        <f>INDEX(S$175:S$178,$D451)*$E451*INDEX(S$179:S$195,$F451)</f>
        <v/>
      </c>
      <c r="T451" s="40">
        <f>INDEX(T$175:T$178,$D451)*$E451*INDEX(T$179:T$195,$F451)</f>
        <v/>
      </c>
      <c r="U451" s="40">
        <f>INDEX(U$175:U$178,$D451)*$E451*INDEX(U$179:U$195,$F451)</f>
        <v/>
      </c>
      <c r="V451" s="40">
        <f>INDEX(V$175:V$178,$D451)*$E451*INDEX(V$179:V$195,$F451)</f>
        <v/>
      </c>
      <c r="W451" s="40">
        <f>INDEX(W$175:W$178,$D451)*$E451*INDEX(W$179:W$195,$F451)</f>
        <v/>
      </c>
      <c r="X451" s="40">
        <f>INDEX(X$175:X$178,$D451)*$E451*INDEX(X$179:X$195,$F451)</f>
        <v/>
      </c>
      <c r="Y451" s="40">
        <f>INDEX(Y$175:Y$178,$D451)*$E451*INDEX(Y$179:Y$195,$F451)</f>
        <v/>
      </c>
      <c r="Z451" s="40">
        <f>INDEX(Z$175:Z$178,$D451)*$E451*INDEX(Z$179:Z$195,$F451)</f>
        <v/>
      </c>
      <c r="AA451" s="40">
        <f>INDEX(AA$175:AA$178,$D451)*$E451*INDEX(AA$179:AA$195,$F451)</f>
        <v/>
      </c>
      <c r="AB451" s="40">
        <f>INDEX(AB$175:AB$178,$D451)*$E451*INDEX(AB$179:AB$195,$F451)</f>
        <v/>
      </c>
      <c r="AC451" s="40">
        <f>INDEX(AC$175:AC$178,$D451)*$E451*INDEX(AC$179:AC$195,$F451)</f>
        <v/>
      </c>
      <c r="AD451" s="42">
        <f>SHADOWEFF(INDEX(AD$175:AD$178,$D451),$E451,INDEX(AD$179:AD$195,$F451))</f>
        <v/>
      </c>
      <c r="AE451" s="25">
        <f>LOWER(Settings!$C$4)&amp;".mit."&amp;$A451&amp;IF($C451="","","."&amp;$C451&amp;"."&amp;$B451)&amp;IF(INDEX(Variables!$D$5:$D$105,MATCH($A451,Variables!$A$5:$A$105,0))="","","."&amp;INDEX(Variables!$D$5:$D$105,MATCH($A451,Variables!$A$5:$A$105,0)))&amp;"."&amp;AE$5</f>
        <v/>
      </c>
      <c r="AF451" s="41">
        <f>INDEX(AF$175:AF$178,$D451)*$E451*INDEX(AF$179:AF$195,$F451)</f>
        <v/>
      </c>
      <c r="AG451" s="40">
        <f>INDEX(AG$175:AG$178,$D451)*$E451*INDEX(AG$179:AG$195,$F451)</f>
        <v/>
      </c>
      <c r="AH451" s="40">
        <f>INDEX(AH$175:AH$178,$D451)*$E451*INDEX(AH$179:AH$195,$F451)</f>
        <v/>
      </c>
      <c r="AI451" s="40">
        <f>INDEX(AI$175:AI$178,$D451)*$E451*INDEX(AI$179:AI$195,$F451)</f>
        <v/>
      </c>
      <c r="AJ451" s="40">
        <f>INDEX(AJ$175:AJ$178,$D451)*$E451*INDEX(AJ$179:AJ$195,$F451)</f>
        <v/>
      </c>
      <c r="AK451" s="40">
        <f>INDEX(AK$175:AK$178,$D451)*$E451*INDEX(AK$179:AK$195,$F451)</f>
        <v/>
      </c>
      <c r="AL451" s="40">
        <f>INDEX(AL$175:AL$178,$D451)*$E451*INDEX(AL$179:AL$195,$F451)</f>
        <v/>
      </c>
      <c r="AM451" s="40">
        <f>INDEX(AM$175:AM$178,$D451)*$E451*INDEX(AM$179:AM$195,$F451)</f>
        <v/>
      </c>
      <c r="AN451" s="40">
        <f>INDEX(AN$175:AN$178,$D451)*$E451*INDEX(AN$179:AN$195,$F451)</f>
        <v/>
      </c>
      <c r="AO451" s="40">
        <f>INDEX(AO$175:AO$178,$D451)*$E451*INDEX(AO$179:AO$195,$F451)</f>
        <v/>
      </c>
      <c r="AP451" s="40">
        <f>INDEX(AP$175:AP$178,$D451)*$E451*INDEX(AP$179:AP$195,$F451)</f>
        <v/>
      </c>
      <c r="AQ451" s="40">
        <f>INDEX(AQ$175:AQ$178,$D451)*$E451*INDEX(AQ$179:AQ$195,$F451)</f>
        <v/>
      </c>
      <c r="AR451" s="40">
        <f>INDEX(AR$175:AR$178,$D451)*$E451*INDEX(AR$179:AR$195,$F451)</f>
        <v/>
      </c>
      <c r="AS451" s="40">
        <f>INDEX(AS$175:AS$178,$D451)*$E451*INDEX(AS$179:AS$195,$F451)</f>
        <v/>
      </c>
      <c r="AT451" s="40">
        <f>INDEX(AT$175:AT$178,$D451)*$E451*INDEX(AT$179:AT$195,$F451)</f>
        <v/>
      </c>
      <c r="AU451" s="40">
        <f>INDEX(AU$175:AU$178,$D451)*$E451*INDEX(AU$179:AU$195,$F451)</f>
        <v/>
      </c>
      <c r="AV451" s="40">
        <f>INDEX(AV$175:AV$178,$D451)*$E451*INDEX(AV$179:AV$195,$F451)</f>
        <v/>
      </c>
      <c r="AW451" s="40">
        <f>INDEX(AW$175:AW$178,$D451)*$E451*INDEX(AW$179:AW$195,$F451)</f>
        <v/>
      </c>
      <c r="AX451" s="42">
        <f>SHADOWEFF(INDEX(AX$175:AX$178,$D451),$E451,INDEX(AX$179:AX$195,$F451))</f>
        <v/>
      </c>
    </row>
    <row r="452" hidden="1" outlineLevel="2">
      <c r="A452" s="5" t="inlineStr">
        <is>
          <t>shp</t>
        </is>
      </c>
      <c r="B452" s="5" t="inlineStr">
        <is>
          <t>die</t>
        </is>
      </c>
      <c r="C452" s="5" t="inlineStr">
        <is>
          <t>ral</t>
        </is>
      </c>
      <c r="D452" s="40">
        <f>INDEX(Inputs!$M$5:$M$132,MATCH($B452&amp;"|"&amp;$C452,Inputs!$A$5:$A$132,0))</f>
        <v/>
      </c>
      <c r="E452" s="40">
        <f>INDEX(Inputs!$T$5:$T$132,MATCH($B452&amp;"|"&amp;$C452,Inputs!$A$5:$A$132,0))</f>
        <v/>
      </c>
      <c r="F452" s="40">
        <f>INDEX(Inputs!$K$5:$K$132,MATCH($B452&amp;"|"&amp;$C452,Inputs!$A$5:$A$132,0))</f>
        <v/>
      </c>
      <c r="G452" s="39" t="n"/>
      <c r="H452" s="5">
        <f>INDEX(Variables!$B$5:$B$105,MATCH($A452,Variables!$A$5:$A$105,0))&amp;IF($C452="",""," | "&amp;INDEX(Mapping!$B$5:$B$26,MATCH($C452,Mapping!$A$5:$A$26,0))&amp;" | "&amp;INDEX(Mapping!$B$30:$B$41,MATCH($B452,Mapping!$A$30:$A$41,0)))</f>
        <v/>
      </c>
      <c r="I452" s="5">
        <f>INDEX(Variables!$C$5:$C$105,MATCH($A452,Variables!$A$5:$A$105,0))</f>
        <v/>
      </c>
      <c r="J452" s="5">
        <f>INDEX(Variables!$E$5:$E$105,MATCH($A452,Variables!$A$5:$A$105,0))</f>
        <v/>
      </c>
      <c r="K452" s="25">
        <f>LOWER(Settings!$C$4)&amp;".mit."&amp;$A452&amp;IF($C452="","","."&amp;$C452&amp;"."&amp;$B452)&amp;IF(INDEX(Variables!$D$5:$D$105,MATCH($A452,Variables!$A$5:$A$105,0))="","","."&amp;INDEX(Variables!$D$5:$D$105,MATCH($A452,Variables!$A$5:$A$105,0)))&amp;"."&amp;K$5</f>
        <v/>
      </c>
      <c r="L452" s="41">
        <f>INDEX(L$175:L$178,$D452)*$E452*INDEX(L$179:L$195,$F452)</f>
        <v/>
      </c>
      <c r="M452" s="40">
        <f>INDEX(M$175:M$178,$D452)*$E452*INDEX(M$179:M$195,$F452)</f>
        <v/>
      </c>
      <c r="N452" s="40">
        <f>INDEX(N$175:N$178,$D452)*$E452*INDEX(N$179:N$195,$F452)</f>
        <v/>
      </c>
      <c r="O452" s="40">
        <f>INDEX(O$175:O$178,$D452)*$E452*INDEX(O$179:O$195,$F452)</f>
        <v/>
      </c>
      <c r="P452" s="40">
        <f>INDEX(P$175:P$178,$D452)*$E452*INDEX(P$179:P$195,$F452)</f>
        <v/>
      </c>
      <c r="Q452" s="40">
        <f>INDEX(Q$175:Q$178,$D452)*$E452*INDEX(Q$179:Q$195,$F452)</f>
        <v/>
      </c>
      <c r="R452" s="40">
        <f>INDEX(R$175:R$178,$D452)*$E452*INDEX(R$179:R$195,$F452)</f>
        <v/>
      </c>
      <c r="S452" s="40">
        <f>INDEX(S$175:S$178,$D452)*$E452*INDEX(S$179:S$195,$F452)</f>
        <v/>
      </c>
      <c r="T452" s="40">
        <f>INDEX(T$175:T$178,$D452)*$E452*INDEX(T$179:T$195,$F452)</f>
        <v/>
      </c>
      <c r="U452" s="40">
        <f>INDEX(U$175:U$178,$D452)*$E452*INDEX(U$179:U$195,$F452)</f>
        <v/>
      </c>
      <c r="V452" s="40">
        <f>INDEX(V$175:V$178,$D452)*$E452*INDEX(V$179:V$195,$F452)</f>
        <v/>
      </c>
      <c r="W452" s="40">
        <f>INDEX(W$175:W$178,$D452)*$E452*INDEX(W$179:W$195,$F452)</f>
        <v/>
      </c>
      <c r="X452" s="40">
        <f>INDEX(X$175:X$178,$D452)*$E452*INDEX(X$179:X$195,$F452)</f>
        <v/>
      </c>
      <c r="Y452" s="40">
        <f>INDEX(Y$175:Y$178,$D452)*$E452*INDEX(Y$179:Y$195,$F452)</f>
        <v/>
      </c>
      <c r="Z452" s="40">
        <f>INDEX(Z$175:Z$178,$D452)*$E452*INDEX(Z$179:Z$195,$F452)</f>
        <v/>
      </c>
      <c r="AA452" s="40">
        <f>INDEX(AA$175:AA$178,$D452)*$E452*INDEX(AA$179:AA$195,$F452)</f>
        <v/>
      </c>
      <c r="AB452" s="40">
        <f>INDEX(AB$175:AB$178,$D452)*$E452*INDEX(AB$179:AB$195,$F452)</f>
        <v/>
      </c>
      <c r="AC452" s="40">
        <f>INDEX(AC$175:AC$178,$D452)*$E452*INDEX(AC$179:AC$195,$F452)</f>
        <v/>
      </c>
      <c r="AD452" s="42">
        <f>SHADOWEFF(INDEX(AD$175:AD$178,$D452),$E452,INDEX(AD$179:AD$195,$F452))</f>
        <v/>
      </c>
      <c r="AE452" s="25">
        <f>LOWER(Settings!$C$4)&amp;".mit."&amp;$A452&amp;IF($C452="","","."&amp;$C452&amp;"."&amp;$B452)&amp;IF(INDEX(Variables!$D$5:$D$105,MATCH($A452,Variables!$A$5:$A$105,0))="","","."&amp;INDEX(Variables!$D$5:$D$105,MATCH($A452,Variables!$A$5:$A$105,0)))&amp;"."&amp;AE$5</f>
        <v/>
      </c>
      <c r="AF452" s="41">
        <f>INDEX(AF$175:AF$178,$D452)*$E452*INDEX(AF$179:AF$195,$F452)</f>
        <v/>
      </c>
      <c r="AG452" s="40">
        <f>INDEX(AG$175:AG$178,$D452)*$E452*INDEX(AG$179:AG$195,$F452)</f>
        <v/>
      </c>
      <c r="AH452" s="40">
        <f>INDEX(AH$175:AH$178,$D452)*$E452*INDEX(AH$179:AH$195,$F452)</f>
        <v/>
      </c>
      <c r="AI452" s="40">
        <f>INDEX(AI$175:AI$178,$D452)*$E452*INDEX(AI$179:AI$195,$F452)</f>
        <v/>
      </c>
      <c r="AJ452" s="40">
        <f>INDEX(AJ$175:AJ$178,$D452)*$E452*INDEX(AJ$179:AJ$195,$F452)</f>
        <v/>
      </c>
      <c r="AK452" s="40">
        <f>INDEX(AK$175:AK$178,$D452)*$E452*INDEX(AK$179:AK$195,$F452)</f>
        <v/>
      </c>
      <c r="AL452" s="40">
        <f>INDEX(AL$175:AL$178,$D452)*$E452*INDEX(AL$179:AL$195,$F452)</f>
        <v/>
      </c>
      <c r="AM452" s="40">
        <f>INDEX(AM$175:AM$178,$D452)*$E452*INDEX(AM$179:AM$195,$F452)</f>
        <v/>
      </c>
      <c r="AN452" s="40">
        <f>INDEX(AN$175:AN$178,$D452)*$E452*INDEX(AN$179:AN$195,$F452)</f>
        <v/>
      </c>
      <c r="AO452" s="40">
        <f>INDEX(AO$175:AO$178,$D452)*$E452*INDEX(AO$179:AO$195,$F452)</f>
        <v/>
      </c>
      <c r="AP452" s="40">
        <f>INDEX(AP$175:AP$178,$D452)*$E452*INDEX(AP$179:AP$195,$F452)</f>
        <v/>
      </c>
      <c r="AQ452" s="40">
        <f>INDEX(AQ$175:AQ$178,$D452)*$E452*INDEX(AQ$179:AQ$195,$F452)</f>
        <v/>
      </c>
      <c r="AR452" s="40">
        <f>INDEX(AR$175:AR$178,$D452)*$E452*INDEX(AR$179:AR$195,$F452)</f>
        <v/>
      </c>
      <c r="AS452" s="40">
        <f>INDEX(AS$175:AS$178,$D452)*$E452*INDEX(AS$179:AS$195,$F452)</f>
        <v/>
      </c>
      <c r="AT452" s="40">
        <f>INDEX(AT$175:AT$178,$D452)*$E452*INDEX(AT$179:AT$195,$F452)</f>
        <v/>
      </c>
      <c r="AU452" s="40">
        <f>INDEX(AU$175:AU$178,$D452)*$E452*INDEX(AU$179:AU$195,$F452)</f>
        <v/>
      </c>
      <c r="AV452" s="40">
        <f>INDEX(AV$175:AV$178,$D452)*$E452*INDEX(AV$179:AV$195,$F452)</f>
        <v/>
      </c>
      <c r="AW452" s="40">
        <f>INDEX(AW$175:AW$178,$D452)*$E452*INDEX(AW$179:AW$195,$F452)</f>
        <v/>
      </c>
      <c r="AX452" s="42">
        <f>SHADOWEFF(INDEX(AX$175:AX$178,$D452),$E452,INDEX(AX$179:AX$195,$F452))</f>
        <v/>
      </c>
    </row>
    <row r="453" hidden="1" outlineLevel="2">
      <c r="A453" s="5" t="inlineStr">
        <is>
          <t>shp</t>
        </is>
      </c>
      <c r="B453" s="5" t="inlineStr">
        <is>
          <t>lpg</t>
        </is>
      </c>
      <c r="C453" s="5" t="inlineStr">
        <is>
          <t>ral</t>
        </is>
      </c>
      <c r="D453" s="40">
        <f>INDEX(Inputs!$M$5:$M$132,MATCH($B453&amp;"|"&amp;$C453,Inputs!$A$5:$A$132,0))</f>
        <v/>
      </c>
      <c r="E453" s="40">
        <f>INDEX(Inputs!$T$5:$T$132,MATCH($B453&amp;"|"&amp;$C453,Inputs!$A$5:$A$132,0))</f>
        <v/>
      </c>
      <c r="F453" s="40">
        <f>INDEX(Inputs!$K$5:$K$132,MATCH($B453&amp;"|"&amp;$C453,Inputs!$A$5:$A$132,0))</f>
        <v/>
      </c>
      <c r="G453" s="39" t="n"/>
      <c r="H453" s="5">
        <f>INDEX(Variables!$B$5:$B$105,MATCH($A453,Variables!$A$5:$A$105,0))&amp;IF($C453="",""," | "&amp;INDEX(Mapping!$B$5:$B$26,MATCH($C453,Mapping!$A$5:$A$26,0))&amp;" | "&amp;INDEX(Mapping!$B$30:$B$41,MATCH($B453,Mapping!$A$30:$A$41,0)))</f>
        <v/>
      </c>
      <c r="I453" s="5">
        <f>INDEX(Variables!$C$5:$C$105,MATCH($A453,Variables!$A$5:$A$105,0))</f>
        <v/>
      </c>
      <c r="J453" s="5">
        <f>INDEX(Variables!$E$5:$E$105,MATCH($A453,Variables!$A$5:$A$105,0))</f>
        <v/>
      </c>
      <c r="K453" s="25">
        <f>LOWER(Settings!$C$4)&amp;".mit."&amp;$A453&amp;IF($C453="","","."&amp;$C453&amp;"."&amp;$B453)&amp;IF(INDEX(Variables!$D$5:$D$105,MATCH($A453,Variables!$A$5:$A$105,0))="","","."&amp;INDEX(Variables!$D$5:$D$105,MATCH($A453,Variables!$A$5:$A$105,0)))&amp;"."&amp;K$5</f>
        <v/>
      </c>
      <c r="L453" s="41">
        <f>INDEX(L$175:L$178,$D453)*$E453*INDEX(L$179:L$195,$F453)</f>
        <v/>
      </c>
      <c r="M453" s="40">
        <f>INDEX(M$175:M$178,$D453)*$E453*INDEX(M$179:M$195,$F453)</f>
        <v/>
      </c>
      <c r="N453" s="40">
        <f>INDEX(N$175:N$178,$D453)*$E453*INDEX(N$179:N$195,$F453)</f>
        <v/>
      </c>
      <c r="O453" s="40">
        <f>INDEX(O$175:O$178,$D453)*$E453*INDEX(O$179:O$195,$F453)</f>
        <v/>
      </c>
      <c r="P453" s="40">
        <f>INDEX(P$175:P$178,$D453)*$E453*INDEX(P$179:P$195,$F453)</f>
        <v/>
      </c>
      <c r="Q453" s="40">
        <f>INDEX(Q$175:Q$178,$D453)*$E453*INDEX(Q$179:Q$195,$F453)</f>
        <v/>
      </c>
      <c r="R453" s="40">
        <f>INDEX(R$175:R$178,$D453)*$E453*INDEX(R$179:R$195,$F453)</f>
        <v/>
      </c>
      <c r="S453" s="40">
        <f>INDEX(S$175:S$178,$D453)*$E453*INDEX(S$179:S$195,$F453)</f>
        <v/>
      </c>
      <c r="T453" s="40">
        <f>INDEX(T$175:T$178,$D453)*$E453*INDEX(T$179:T$195,$F453)</f>
        <v/>
      </c>
      <c r="U453" s="40">
        <f>INDEX(U$175:U$178,$D453)*$E453*INDEX(U$179:U$195,$F453)</f>
        <v/>
      </c>
      <c r="V453" s="40">
        <f>INDEX(V$175:V$178,$D453)*$E453*INDEX(V$179:V$195,$F453)</f>
        <v/>
      </c>
      <c r="W453" s="40">
        <f>INDEX(W$175:W$178,$D453)*$E453*INDEX(W$179:W$195,$F453)</f>
        <v/>
      </c>
      <c r="X453" s="40">
        <f>INDEX(X$175:X$178,$D453)*$E453*INDEX(X$179:X$195,$F453)</f>
        <v/>
      </c>
      <c r="Y453" s="40">
        <f>INDEX(Y$175:Y$178,$D453)*$E453*INDEX(Y$179:Y$195,$F453)</f>
        <v/>
      </c>
      <c r="Z453" s="40">
        <f>INDEX(Z$175:Z$178,$D453)*$E453*INDEX(Z$179:Z$195,$F453)</f>
        <v/>
      </c>
      <c r="AA453" s="40">
        <f>INDEX(AA$175:AA$178,$D453)*$E453*INDEX(AA$179:AA$195,$F453)</f>
        <v/>
      </c>
      <c r="AB453" s="40">
        <f>INDEX(AB$175:AB$178,$D453)*$E453*INDEX(AB$179:AB$195,$F453)</f>
        <v/>
      </c>
      <c r="AC453" s="40">
        <f>INDEX(AC$175:AC$178,$D453)*$E453*INDEX(AC$179:AC$195,$F453)</f>
        <v/>
      </c>
      <c r="AD453" s="42">
        <f>SHADOWEFF(INDEX(AD$175:AD$178,$D453),$E453,INDEX(AD$179:AD$195,$F453))</f>
        <v/>
      </c>
      <c r="AE453" s="25">
        <f>LOWER(Settings!$C$4)&amp;".mit."&amp;$A453&amp;IF($C453="","","."&amp;$C453&amp;"."&amp;$B453)&amp;IF(INDEX(Variables!$D$5:$D$105,MATCH($A453,Variables!$A$5:$A$105,0))="","","."&amp;INDEX(Variables!$D$5:$D$105,MATCH($A453,Variables!$A$5:$A$105,0)))&amp;"."&amp;AE$5</f>
        <v/>
      </c>
      <c r="AF453" s="41">
        <f>INDEX(AF$175:AF$178,$D453)*$E453*INDEX(AF$179:AF$195,$F453)</f>
        <v/>
      </c>
      <c r="AG453" s="40">
        <f>INDEX(AG$175:AG$178,$D453)*$E453*INDEX(AG$179:AG$195,$F453)</f>
        <v/>
      </c>
      <c r="AH453" s="40">
        <f>INDEX(AH$175:AH$178,$D453)*$E453*INDEX(AH$179:AH$195,$F453)</f>
        <v/>
      </c>
      <c r="AI453" s="40">
        <f>INDEX(AI$175:AI$178,$D453)*$E453*INDEX(AI$179:AI$195,$F453)</f>
        <v/>
      </c>
      <c r="AJ453" s="40">
        <f>INDEX(AJ$175:AJ$178,$D453)*$E453*INDEX(AJ$179:AJ$195,$F453)</f>
        <v/>
      </c>
      <c r="AK453" s="40">
        <f>INDEX(AK$175:AK$178,$D453)*$E453*INDEX(AK$179:AK$195,$F453)</f>
        <v/>
      </c>
      <c r="AL453" s="40">
        <f>INDEX(AL$175:AL$178,$D453)*$E453*INDEX(AL$179:AL$195,$F453)</f>
        <v/>
      </c>
      <c r="AM453" s="40">
        <f>INDEX(AM$175:AM$178,$D453)*$E453*INDEX(AM$179:AM$195,$F453)</f>
        <v/>
      </c>
      <c r="AN453" s="40">
        <f>INDEX(AN$175:AN$178,$D453)*$E453*INDEX(AN$179:AN$195,$F453)</f>
        <v/>
      </c>
      <c r="AO453" s="40">
        <f>INDEX(AO$175:AO$178,$D453)*$E453*INDEX(AO$179:AO$195,$F453)</f>
        <v/>
      </c>
      <c r="AP453" s="40">
        <f>INDEX(AP$175:AP$178,$D453)*$E453*INDEX(AP$179:AP$195,$F453)</f>
        <v/>
      </c>
      <c r="AQ453" s="40">
        <f>INDEX(AQ$175:AQ$178,$D453)*$E453*INDEX(AQ$179:AQ$195,$F453)</f>
        <v/>
      </c>
      <c r="AR453" s="40">
        <f>INDEX(AR$175:AR$178,$D453)*$E453*INDEX(AR$179:AR$195,$F453)</f>
        <v/>
      </c>
      <c r="AS453" s="40">
        <f>INDEX(AS$175:AS$178,$D453)*$E453*INDEX(AS$179:AS$195,$F453)</f>
        <v/>
      </c>
      <c r="AT453" s="40">
        <f>INDEX(AT$175:AT$178,$D453)*$E453*INDEX(AT$179:AT$195,$F453)</f>
        <v/>
      </c>
      <c r="AU453" s="40">
        <f>INDEX(AU$175:AU$178,$D453)*$E453*INDEX(AU$179:AU$195,$F453)</f>
        <v/>
      </c>
      <c r="AV453" s="40">
        <f>INDEX(AV$175:AV$178,$D453)*$E453*INDEX(AV$179:AV$195,$F453)</f>
        <v/>
      </c>
      <c r="AW453" s="40">
        <f>INDEX(AW$175:AW$178,$D453)*$E453*INDEX(AW$179:AW$195,$F453)</f>
        <v/>
      </c>
      <c r="AX453" s="42">
        <f>SHADOWEFF(INDEX(AX$175:AX$178,$D453),$E453,INDEX(AX$179:AX$195,$F453))</f>
        <v/>
      </c>
    </row>
    <row r="454" hidden="1" outlineLevel="2">
      <c r="A454" s="5" t="inlineStr">
        <is>
          <t>shp</t>
        </is>
      </c>
      <c r="B454" s="5" t="inlineStr">
        <is>
          <t>ker</t>
        </is>
      </c>
      <c r="C454" s="5" t="inlineStr">
        <is>
          <t>ral</t>
        </is>
      </c>
      <c r="D454" s="40">
        <f>INDEX(Inputs!$M$5:$M$132,MATCH($B454&amp;"|"&amp;$C454,Inputs!$A$5:$A$132,0))</f>
        <v/>
      </c>
      <c r="E454" s="40">
        <f>INDEX(Inputs!$T$5:$T$132,MATCH($B454&amp;"|"&amp;$C454,Inputs!$A$5:$A$132,0))</f>
        <v/>
      </c>
      <c r="F454" s="40">
        <f>INDEX(Inputs!$K$5:$K$132,MATCH($B454&amp;"|"&amp;$C454,Inputs!$A$5:$A$132,0))</f>
        <v/>
      </c>
      <c r="G454" s="39" t="n"/>
      <c r="H454" s="5">
        <f>INDEX(Variables!$B$5:$B$105,MATCH($A454,Variables!$A$5:$A$105,0))&amp;IF($C454="",""," | "&amp;INDEX(Mapping!$B$5:$B$26,MATCH($C454,Mapping!$A$5:$A$26,0))&amp;" | "&amp;INDEX(Mapping!$B$30:$B$41,MATCH($B454,Mapping!$A$30:$A$41,0)))</f>
        <v/>
      </c>
      <c r="I454" s="5">
        <f>INDEX(Variables!$C$5:$C$105,MATCH($A454,Variables!$A$5:$A$105,0))</f>
        <v/>
      </c>
      <c r="J454" s="5">
        <f>INDEX(Variables!$E$5:$E$105,MATCH($A454,Variables!$A$5:$A$105,0))</f>
        <v/>
      </c>
      <c r="K454" s="25">
        <f>LOWER(Settings!$C$4)&amp;".mit."&amp;$A454&amp;IF($C454="","","."&amp;$C454&amp;"."&amp;$B454)&amp;IF(INDEX(Variables!$D$5:$D$105,MATCH($A454,Variables!$A$5:$A$105,0))="","","."&amp;INDEX(Variables!$D$5:$D$105,MATCH($A454,Variables!$A$5:$A$105,0)))&amp;"."&amp;K$5</f>
        <v/>
      </c>
      <c r="L454" s="41">
        <f>INDEX(L$175:L$178,$D454)*$E454*INDEX(L$179:L$195,$F454)</f>
        <v/>
      </c>
      <c r="M454" s="40">
        <f>INDEX(M$175:M$178,$D454)*$E454*INDEX(M$179:M$195,$F454)</f>
        <v/>
      </c>
      <c r="N454" s="40">
        <f>INDEX(N$175:N$178,$D454)*$E454*INDEX(N$179:N$195,$F454)</f>
        <v/>
      </c>
      <c r="O454" s="40">
        <f>INDEX(O$175:O$178,$D454)*$E454*INDEX(O$179:O$195,$F454)</f>
        <v/>
      </c>
      <c r="P454" s="40">
        <f>INDEX(P$175:P$178,$D454)*$E454*INDEX(P$179:P$195,$F454)</f>
        <v/>
      </c>
      <c r="Q454" s="40">
        <f>INDEX(Q$175:Q$178,$D454)*$E454*INDEX(Q$179:Q$195,$F454)</f>
        <v/>
      </c>
      <c r="R454" s="40">
        <f>INDEX(R$175:R$178,$D454)*$E454*INDEX(R$179:R$195,$F454)</f>
        <v/>
      </c>
      <c r="S454" s="40">
        <f>INDEX(S$175:S$178,$D454)*$E454*INDEX(S$179:S$195,$F454)</f>
        <v/>
      </c>
      <c r="T454" s="40">
        <f>INDEX(T$175:T$178,$D454)*$E454*INDEX(T$179:T$195,$F454)</f>
        <v/>
      </c>
      <c r="U454" s="40">
        <f>INDEX(U$175:U$178,$D454)*$E454*INDEX(U$179:U$195,$F454)</f>
        <v/>
      </c>
      <c r="V454" s="40">
        <f>INDEX(V$175:V$178,$D454)*$E454*INDEX(V$179:V$195,$F454)</f>
        <v/>
      </c>
      <c r="W454" s="40">
        <f>INDEX(W$175:W$178,$D454)*$E454*INDEX(W$179:W$195,$F454)</f>
        <v/>
      </c>
      <c r="X454" s="40">
        <f>INDEX(X$175:X$178,$D454)*$E454*INDEX(X$179:X$195,$F454)</f>
        <v/>
      </c>
      <c r="Y454" s="40">
        <f>INDEX(Y$175:Y$178,$D454)*$E454*INDEX(Y$179:Y$195,$F454)</f>
        <v/>
      </c>
      <c r="Z454" s="40">
        <f>INDEX(Z$175:Z$178,$D454)*$E454*INDEX(Z$179:Z$195,$F454)</f>
        <v/>
      </c>
      <c r="AA454" s="40">
        <f>INDEX(AA$175:AA$178,$D454)*$E454*INDEX(AA$179:AA$195,$F454)</f>
        <v/>
      </c>
      <c r="AB454" s="40">
        <f>INDEX(AB$175:AB$178,$D454)*$E454*INDEX(AB$179:AB$195,$F454)</f>
        <v/>
      </c>
      <c r="AC454" s="40">
        <f>INDEX(AC$175:AC$178,$D454)*$E454*INDEX(AC$179:AC$195,$F454)</f>
        <v/>
      </c>
      <c r="AD454" s="42">
        <f>SHADOWEFF(INDEX(AD$175:AD$178,$D454),$E454,INDEX(AD$179:AD$195,$F454))</f>
        <v/>
      </c>
      <c r="AE454" s="25">
        <f>LOWER(Settings!$C$4)&amp;".mit."&amp;$A454&amp;IF($C454="","","."&amp;$C454&amp;"."&amp;$B454)&amp;IF(INDEX(Variables!$D$5:$D$105,MATCH($A454,Variables!$A$5:$A$105,0))="","","."&amp;INDEX(Variables!$D$5:$D$105,MATCH($A454,Variables!$A$5:$A$105,0)))&amp;"."&amp;AE$5</f>
        <v/>
      </c>
      <c r="AF454" s="41">
        <f>INDEX(AF$175:AF$178,$D454)*$E454*INDEX(AF$179:AF$195,$F454)</f>
        <v/>
      </c>
      <c r="AG454" s="40">
        <f>INDEX(AG$175:AG$178,$D454)*$E454*INDEX(AG$179:AG$195,$F454)</f>
        <v/>
      </c>
      <c r="AH454" s="40">
        <f>INDEX(AH$175:AH$178,$D454)*$E454*INDEX(AH$179:AH$195,$F454)</f>
        <v/>
      </c>
      <c r="AI454" s="40">
        <f>INDEX(AI$175:AI$178,$D454)*$E454*INDEX(AI$179:AI$195,$F454)</f>
        <v/>
      </c>
      <c r="AJ454" s="40">
        <f>INDEX(AJ$175:AJ$178,$D454)*$E454*INDEX(AJ$179:AJ$195,$F454)</f>
        <v/>
      </c>
      <c r="AK454" s="40">
        <f>INDEX(AK$175:AK$178,$D454)*$E454*INDEX(AK$179:AK$195,$F454)</f>
        <v/>
      </c>
      <c r="AL454" s="40">
        <f>INDEX(AL$175:AL$178,$D454)*$E454*INDEX(AL$179:AL$195,$F454)</f>
        <v/>
      </c>
      <c r="AM454" s="40">
        <f>INDEX(AM$175:AM$178,$D454)*$E454*INDEX(AM$179:AM$195,$F454)</f>
        <v/>
      </c>
      <c r="AN454" s="40">
        <f>INDEX(AN$175:AN$178,$D454)*$E454*INDEX(AN$179:AN$195,$F454)</f>
        <v/>
      </c>
      <c r="AO454" s="40">
        <f>INDEX(AO$175:AO$178,$D454)*$E454*INDEX(AO$179:AO$195,$F454)</f>
        <v/>
      </c>
      <c r="AP454" s="40">
        <f>INDEX(AP$175:AP$178,$D454)*$E454*INDEX(AP$179:AP$195,$F454)</f>
        <v/>
      </c>
      <c r="AQ454" s="40">
        <f>INDEX(AQ$175:AQ$178,$D454)*$E454*INDEX(AQ$179:AQ$195,$F454)</f>
        <v/>
      </c>
      <c r="AR454" s="40">
        <f>INDEX(AR$175:AR$178,$D454)*$E454*INDEX(AR$179:AR$195,$F454)</f>
        <v/>
      </c>
      <c r="AS454" s="40">
        <f>INDEX(AS$175:AS$178,$D454)*$E454*INDEX(AS$179:AS$195,$F454)</f>
        <v/>
      </c>
      <c r="AT454" s="40">
        <f>INDEX(AT$175:AT$178,$D454)*$E454*INDEX(AT$179:AT$195,$F454)</f>
        <v/>
      </c>
      <c r="AU454" s="40">
        <f>INDEX(AU$175:AU$178,$D454)*$E454*INDEX(AU$179:AU$195,$F454)</f>
        <v/>
      </c>
      <c r="AV454" s="40">
        <f>INDEX(AV$175:AV$178,$D454)*$E454*INDEX(AV$179:AV$195,$F454)</f>
        <v/>
      </c>
      <c r="AW454" s="40">
        <f>INDEX(AW$175:AW$178,$D454)*$E454*INDEX(AW$179:AW$195,$F454)</f>
        <v/>
      </c>
      <c r="AX454" s="42">
        <f>SHADOWEFF(INDEX(AX$175:AX$178,$D454),$E454,INDEX(AX$179:AX$195,$F454))</f>
        <v/>
      </c>
    </row>
    <row r="455" hidden="1" outlineLevel="2">
      <c r="A455" s="5" t="inlineStr">
        <is>
          <t>shp</t>
        </is>
      </c>
      <c r="B455" s="5" t="inlineStr">
        <is>
          <t>oop</t>
        </is>
      </c>
      <c r="C455" s="5" t="inlineStr">
        <is>
          <t>ral</t>
        </is>
      </c>
      <c r="D455" s="40">
        <f>INDEX(Inputs!$M$5:$M$132,MATCH($B455&amp;"|"&amp;$C455,Inputs!$A$5:$A$132,0))</f>
        <v/>
      </c>
      <c r="E455" s="40">
        <f>INDEX(Inputs!$T$5:$T$132,MATCH($B455&amp;"|"&amp;$C455,Inputs!$A$5:$A$132,0))</f>
        <v/>
      </c>
      <c r="F455" s="40">
        <f>INDEX(Inputs!$K$5:$K$132,MATCH($B455&amp;"|"&amp;$C455,Inputs!$A$5:$A$132,0))</f>
        <v/>
      </c>
      <c r="G455" s="39" t="n"/>
      <c r="H455" s="5">
        <f>INDEX(Variables!$B$5:$B$105,MATCH($A455,Variables!$A$5:$A$105,0))&amp;IF($C455="",""," | "&amp;INDEX(Mapping!$B$5:$B$26,MATCH($C455,Mapping!$A$5:$A$26,0))&amp;" | "&amp;INDEX(Mapping!$B$30:$B$41,MATCH($B455,Mapping!$A$30:$A$41,0)))</f>
        <v/>
      </c>
      <c r="I455" s="5">
        <f>INDEX(Variables!$C$5:$C$105,MATCH($A455,Variables!$A$5:$A$105,0))</f>
        <v/>
      </c>
      <c r="J455" s="5">
        <f>INDEX(Variables!$E$5:$E$105,MATCH($A455,Variables!$A$5:$A$105,0))</f>
        <v/>
      </c>
      <c r="K455" s="25">
        <f>LOWER(Settings!$C$4)&amp;".mit."&amp;$A455&amp;IF($C455="","","."&amp;$C455&amp;"."&amp;$B455)&amp;IF(INDEX(Variables!$D$5:$D$105,MATCH($A455,Variables!$A$5:$A$105,0))="","","."&amp;INDEX(Variables!$D$5:$D$105,MATCH($A455,Variables!$A$5:$A$105,0)))&amp;"."&amp;K$5</f>
        <v/>
      </c>
      <c r="L455" s="41">
        <f>INDEX(L$175:L$178,$D455)*$E455*INDEX(L$179:L$195,$F455)</f>
        <v/>
      </c>
      <c r="M455" s="40">
        <f>INDEX(M$175:M$178,$D455)*$E455*INDEX(M$179:M$195,$F455)</f>
        <v/>
      </c>
      <c r="N455" s="40">
        <f>INDEX(N$175:N$178,$D455)*$E455*INDEX(N$179:N$195,$F455)</f>
        <v/>
      </c>
      <c r="O455" s="40">
        <f>INDEX(O$175:O$178,$D455)*$E455*INDEX(O$179:O$195,$F455)</f>
        <v/>
      </c>
      <c r="P455" s="40">
        <f>INDEX(P$175:P$178,$D455)*$E455*INDEX(P$179:P$195,$F455)</f>
        <v/>
      </c>
      <c r="Q455" s="40">
        <f>INDEX(Q$175:Q$178,$D455)*$E455*INDEX(Q$179:Q$195,$F455)</f>
        <v/>
      </c>
      <c r="R455" s="40">
        <f>INDEX(R$175:R$178,$D455)*$E455*INDEX(R$179:R$195,$F455)</f>
        <v/>
      </c>
      <c r="S455" s="40">
        <f>INDEX(S$175:S$178,$D455)*$E455*INDEX(S$179:S$195,$F455)</f>
        <v/>
      </c>
      <c r="T455" s="40">
        <f>INDEX(T$175:T$178,$D455)*$E455*INDEX(T$179:T$195,$F455)</f>
        <v/>
      </c>
      <c r="U455" s="40">
        <f>INDEX(U$175:U$178,$D455)*$E455*INDEX(U$179:U$195,$F455)</f>
        <v/>
      </c>
      <c r="V455" s="40">
        <f>INDEX(V$175:V$178,$D455)*$E455*INDEX(V$179:V$195,$F455)</f>
        <v/>
      </c>
      <c r="W455" s="40">
        <f>INDEX(W$175:W$178,$D455)*$E455*INDEX(W$179:W$195,$F455)</f>
        <v/>
      </c>
      <c r="X455" s="40">
        <f>INDEX(X$175:X$178,$D455)*$E455*INDEX(X$179:X$195,$F455)</f>
        <v/>
      </c>
      <c r="Y455" s="40">
        <f>INDEX(Y$175:Y$178,$D455)*$E455*INDEX(Y$179:Y$195,$F455)</f>
        <v/>
      </c>
      <c r="Z455" s="40">
        <f>INDEX(Z$175:Z$178,$D455)*$E455*INDEX(Z$179:Z$195,$F455)</f>
        <v/>
      </c>
      <c r="AA455" s="40">
        <f>INDEX(AA$175:AA$178,$D455)*$E455*INDEX(AA$179:AA$195,$F455)</f>
        <v/>
      </c>
      <c r="AB455" s="40">
        <f>INDEX(AB$175:AB$178,$D455)*$E455*INDEX(AB$179:AB$195,$F455)</f>
        <v/>
      </c>
      <c r="AC455" s="40">
        <f>INDEX(AC$175:AC$178,$D455)*$E455*INDEX(AC$179:AC$195,$F455)</f>
        <v/>
      </c>
      <c r="AD455" s="42">
        <f>SHADOWEFF(INDEX(AD$175:AD$178,$D455),$E455,INDEX(AD$179:AD$195,$F455))</f>
        <v/>
      </c>
      <c r="AE455" s="25">
        <f>LOWER(Settings!$C$4)&amp;".mit."&amp;$A455&amp;IF($C455="","","."&amp;$C455&amp;"."&amp;$B455)&amp;IF(INDEX(Variables!$D$5:$D$105,MATCH($A455,Variables!$A$5:$A$105,0))="","","."&amp;INDEX(Variables!$D$5:$D$105,MATCH($A455,Variables!$A$5:$A$105,0)))&amp;"."&amp;AE$5</f>
        <v/>
      </c>
      <c r="AF455" s="41">
        <f>INDEX(AF$175:AF$178,$D455)*$E455*INDEX(AF$179:AF$195,$F455)</f>
        <v/>
      </c>
      <c r="AG455" s="40">
        <f>INDEX(AG$175:AG$178,$D455)*$E455*INDEX(AG$179:AG$195,$F455)</f>
        <v/>
      </c>
      <c r="AH455" s="40">
        <f>INDEX(AH$175:AH$178,$D455)*$E455*INDEX(AH$179:AH$195,$F455)</f>
        <v/>
      </c>
      <c r="AI455" s="40">
        <f>INDEX(AI$175:AI$178,$D455)*$E455*INDEX(AI$179:AI$195,$F455)</f>
        <v/>
      </c>
      <c r="AJ455" s="40">
        <f>INDEX(AJ$175:AJ$178,$D455)*$E455*INDEX(AJ$179:AJ$195,$F455)</f>
        <v/>
      </c>
      <c r="AK455" s="40">
        <f>INDEX(AK$175:AK$178,$D455)*$E455*INDEX(AK$179:AK$195,$F455)</f>
        <v/>
      </c>
      <c r="AL455" s="40">
        <f>INDEX(AL$175:AL$178,$D455)*$E455*INDEX(AL$179:AL$195,$F455)</f>
        <v/>
      </c>
      <c r="AM455" s="40">
        <f>INDEX(AM$175:AM$178,$D455)*$E455*INDEX(AM$179:AM$195,$F455)</f>
        <v/>
      </c>
      <c r="AN455" s="40">
        <f>INDEX(AN$175:AN$178,$D455)*$E455*INDEX(AN$179:AN$195,$F455)</f>
        <v/>
      </c>
      <c r="AO455" s="40">
        <f>INDEX(AO$175:AO$178,$D455)*$E455*INDEX(AO$179:AO$195,$F455)</f>
        <v/>
      </c>
      <c r="AP455" s="40">
        <f>INDEX(AP$175:AP$178,$D455)*$E455*INDEX(AP$179:AP$195,$F455)</f>
        <v/>
      </c>
      <c r="AQ455" s="40">
        <f>INDEX(AQ$175:AQ$178,$D455)*$E455*INDEX(AQ$179:AQ$195,$F455)</f>
        <v/>
      </c>
      <c r="AR455" s="40">
        <f>INDEX(AR$175:AR$178,$D455)*$E455*INDEX(AR$179:AR$195,$F455)</f>
        <v/>
      </c>
      <c r="AS455" s="40">
        <f>INDEX(AS$175:AS$178,$D455)*$E455*INDEX(AS$179:AS$195,$F455)</f>
        <v/>
      </c>
      <c r="AT455" s="40">
        <f>INDEX(AT$175:AT$178,$D455)*$E455*INDEX(AT$179:AT$195,$F455)</f>
        <v/>
      </c>
      <c r="AU455" s="40">
        <f>INDEX(AU$175:AU$178,$D455)*$E455*INDEX(AU$179:AU$195,$F455)</f>
        <v/>
      </c>
      <c r="AV455" s="40">
        <f>INDEX(AV$175:AV$178,$D455)*$E455*INDEX(AV$179:AV$195,$F455)</f>
        <v/>
      </c>
      <c r="AW455" s="40">
        <f>INDEX(AW$175:AW$178,$D455)*$E455*INDEX(AW$179:AW$195,$F455)</f>
        <v/>
      </c>
      <c r="AX455" s="42">
        <f>SHADOWEFF(INDEX(AX$175:AX$178,$D455),$E455,INDEX(AX$179:AX$195,$F455))</f>
        <v/>
      </c>
    </row>
    <row r="456" hidden="1" outlineLevel="2">
      <c r="A456" s="5" t="inlineStr">
        <is>
          <t>shp</t>
        </is>
      </c>
      <c r="B456" s="5" t="inlineStr">
        <is>
          <t>bio</t>
        </is>
      </c>
      <c r="C456" s="5" t="inlineStr">
        <is>
          <t>ral</t>
        </is>
      </c>
      <c r="D456" s="40">
        <f>INDEX(Inputs!$M$5:$M$132,MATCH($B456&amp;"|"&amp;$C456,Inputs!$A$5:$A$132,0))</f>
        <v/>
      </c>
      <c r="E456" s="40">
        <f>INDEX(Inputs!$T$5:$T$132,MATCH($B456&amp;"|"&amp;$C456,Inputs!$A$5:$A$132,0))</f>
        <v/>
      </c>
      <c r="F456" s="40">
        <f>INDEX(Inputs!$K$5:$K$132,MATCH($B456&amp;"|"&amp;$C456,Inputs!$A$5:$A$132,0))</f>
        <v/>
      </c>
      <c r="G456" s="39" t="n"/>
      <c r="H456" s="5">
        <f>INDEX(Variables!$B$5:$B$105,MATCH($A456,Variables!$A$5:$A$105,0))&amp;IF($C456="",""," | "&amp;INDEX(Mapping!$B$5:$B$26,MATCH($C456,Mapping!$A$5:$A$26,0))&amp;" | "&amp;INDEX(Mapping!$B$30:$B$41,MATCH($B456,Mapping!$A$30:$A$41,0)))</f>
        <v/>
      </c>
      <c r="I456" s="5">
        <f>INDEX(Variables!$C$5:$C$105,MATCH($A456,Variables!$A$5:$A$105,0))</f>
        <v/>
      </c>
      <c r="J456" s="5">
        <f>INDEX(Variables!$E$5:$E$105,MATCH($A456,Variables!$A$5:$A$105,0))</f>
        <v/>
      </c>
      <c r="K456" s="25">
        <f>LOWER(Settings!$C$4)&amp;".mit."&amp;$A456&amp;IF($C456="","","."&amp;$C456&amp;"."&amp;$B456)&amp;IF(INDEX(Variables!$D$5:$D$105,MATCH($A456,Variables!$A$5:$A$105,0))="","","."&amp;INDEX(Variables!$D$5:$D$105,MATCH($A456,Variables!$A$5:$A$105,0)))&amp;"."&amp;K$5</f>
        <v/>
      </c>
      <c r="L456" s="41">
        <f>INDEX(L$175:L$178,$D456)*$E456*INDEX(L$179:L$195,$F456)</f>
        <v/>
      </c>
      <c r="M456" s="40">
        <f>INDEX(M$175:M$178,$D456)*$E456*INDEX(M$179:M$195,$F456)</f>
        <v/>
      </c>
      <c r="N456" s="40">
        <f>INDEX(N$175:N$178,$D456)*$E456*INDEX(N$179:N$195,$F456)</f>
        <v/>
      </c>
      <c r="O456" s="40">
        <f>INDEX(O$175:O$178,$D456)*$E456*INDEX(O$179:O$195,$F456)</f>
        <v/>
      </c>
      <c r="P456" s="40">
        <f>INDEX(P$175:P$178,$D456)*$E456*INDEX(P$179:P$195,$F456)</f>
        <v/>
      </c>
      <c r="Q456" s="40">
        <f>INDEX(Q$175:Q$178,$D456)*$E456*INDEX(Q$179:Q$195,$F456)</f>
        <v/>
      </c>
      <c r="R456" s="40">
        <f>INDEX(R$175:R$178,$D456)*$E456*INDEX(R$179:R$195,$F456)</f>
        <v/>
      </c>
      <c r="S456" s="40">
        <f>INDEX(S$175:S$178,$D456)*$E456*INDEX(S$179:S$195,$F456)</f>
        <v/>
      </c>
      <c r="T456" s="40">
        <f>INDEX(T$175:T$178,$D456)*$E456*INDEX(T$179:T$195,$F456)</f>
        <v/>
      </c>
      <c r="U456" s="40">
        <f>INDEX(U$175:U$178,$D456)*$E456*INDEX(U$179:U$195,$F456)</f>
        <v/>
      </c>
      <c r="V456" s="40">
        <f>INDEX(V$175:V$178,$D456)*$E456*INDEX(V$179:V$195,$F456)</f>
        <v/>
      </c>
      <c r="W456" s="40">
        <f>INDEX(W$175:W$178,$D456)*$E456*INDEX(W$179:W$195,$F456)</f>
        <v/>
      </c>
      <c r="X456" s="40">
        <f>INDEX(X$175:X$178,$D456)*$E456*INDEX(X$179:X$195,$F456)</f>
        <v/>
      </c>
      <c r="Y456" s="40">
        <f>INDEX(Y$175:Y$178,$D456)*$E456*INDEX(Y$179:Y$195,$F456)</f>
        <v/>
      </c>
      <c r="Z456" s="40">
        <f>INDEX(Z$175:Z$178,$D456)*$E456*INDEX(Z$179:Z$195,$F456)</f>
        <v/>
      </c>
      <c r="AA456" s="40">
        <f>INDEX(AA$175:AA$178,$D456)*$E456*INDEX(AA$179:AA$195,$F456)</f>
        <v/>
      </c>
      <c r="AB456" s="40">
        <f>INDEX(AB$175:AB$178,$D456)*$E456*INDEX(AB$179:AB$195,$F456)</f>
        <v/>
      </c>
      <c r="AC456" s="40">
        <f>INDEX(AC$175:AC$178,$D456)*$E456*INDEX(AC$179:AC$195,$F456)</f>
        <v/>
      </c>
      <c r="AD456" s="42">
        <f>SHADOWEFF(INDEX(AD$175:AD$178,$D456),$E456,INDEX(AD$179:AD$195,$F456))</f>
        <v/>
      </c>
      <c r="AE456" s="25">
        <f>LOWER(Settings!$C$4)&amp;".mit."&amp;$A456&amp;IF($C456="","","."&amp;$C456&amp;"."&amp;$B456)&amp;IF(INDEX(Variables!$D$5:$D$105,MATCH($A456,Variables!$A$5:$A$105,0))="","","."&amp;INDEX(Variables!$D$5:$D$105,MATCH($A456,Variables!$A$5:$A$105,0)))&amp;"."&amp;AE$5</f>
        <v/>
      </c>
      <c r="AF456" s="41">
        <f>INDEX(AF$175:AF$178,$D456)*$E456*INDEX(AF$179:AF$195,$F456)</f>
        <v/>
      </c>
      <c r="AG456" s="40">
        <f>INDEX(AG$175:AG$178,$D456)*$E456*INDEX(AG$179:AG$195,$F456)</f>
        <v/>
      </c>
      <c r="AH456" s="40">
        <f>INDEX(AH$175:AH$178,$D456)*$E456*INDEX(AH$179:AH$195,$F456)</f>
        <v/>
      </c>
      <c r="AI456" s="40">
        <f>INDEX(AI$175:AI$178,$D456)*$E456*INDEX(AI$179:AI$195,$F456)</f>
        <v/>
      </c>
      <c r="AJ456" s="40">
        <f>INDEX(AJ$175:AJ$178,$D456)*$E456*INDEX(AJ$179:AJ$195,$F456)</f>
        <v/>
      </c>
      <c r="AK456" s="40">
        <f>INDEX(AK$175:AK$178,$D456)*$E456*INDEX(AK$179:AK$195,$F456)</f>
        <v/>
      </c>
      <c r="AL456" s="40">
        <f>INDEX(AL$175:AL$178,$D456)*$E456*INDEX(AL$179:AL$195,$F456)</f>
        <v/>
      </c>
      <c r="AM456" s="40">
        <f>INDEX(AM$175:AM$178,$D456)*$E456*INDEX(AM$179:AM$195,$F456)</f>
        <v/>
      </c>
      <c r="AN456" s="40">
        <f>INDEX(AN$175:AN$178,$D456)*$E456*INDEX(AN$179:AN$195,$F456)</f>
        <v/>
      </c>
      <c r="AO456" s="40">
        <f>INDEX(AO$175:AO$178,$D456)*$E456*INDEX(AO$179:AO$195,$F456)</f>
        <v/>
      </c>
      <c r="AP456" s="40">
        <f>INDEX(AP$175:AP$178,$D456)*$E456*INDEX(AP$179:AP$195,$F456)</f>
        <v/>
      </c>
      <c r="AQ456" s="40">
        <f>INDEX(AQ$175:AQ$178,$D456)*$E456*INDEX(AQ$179:AQ$195,$F456)</f>
        <v/>
      </c>
      <c r="AR456" s="40">
        <f>INDEX(AR$175:AR$178,$D456)*$E456*INDEX(AR$179:AR$195,$F456)</f>
        <v/>
      </c>
      <c r="AS456" s="40">
        <f>INDEX(AS$175:AS$178,$D456)*$E456*INDEX(AS$179:AS$195,$F456)</f>
        <v/>
      </c>
      <c r="AT456" s="40">
        <f>INDEX(AT$175:AT$178,$D456)*$E456*INDEX(AT$179:AT$195,$F456)</f>
        <v/>
      </c>
      <c r="AU456" s="40">
        <f>INDEX(AU$175:AU$178,$D456)*$E456*INDEX(AU$179:AU$195,$F456)</f>
        <v/>
      </c>
      <c r="AV456" s="40">
        <f>INDEX(AV$175:AV$178,$D456)*$E456*INDEX(AV$179:AV$195,$F456)</f>
        <v/>
      </c>
      <c r="AW456" s="40">
        <f>INDEX(AW$175:AW$178,$D456)*$E456*INDEX(AW$179:AW$195,$F456)</f>
        <v/>
      </c>
      <c r="AX456" s="42">
        <f>SHADOWEFF(INDEX(AX$175:AX$178,$D456),$E456,INDEX(AX$179:AX$195,$F456))</f>
        <v/>
      </c>
    </row>
    <row r="457" hidden="1" outlineLevel="2"/>
    <row r="458" hidden="1" outlineLevel="2">
      <c r="A458" s="5" t="inlineStr">
        <is>
          <t>ener</t>
        </is>
      </c>
      <c r="B458" s="5" t="inlineStr">
        <is>
          <t>coa</t>
        </is>
      </c>
      <c r="C458" s="5" t="inlineStr">
        <is>
          <t>ral</t>
        </is>
      </c>
      <c r="D458" s="40">
        <f>INDEX(Inputs!$N$5:$N$132,MATCH($B458&amp;"|"&amp;$C458,Inputs!$A$5:$A$132,0))</f>
        <v/>
      </c>
      <c r="E458" s="40">
        <f>INDEX(Inputs!$O$5:$O$132,MATCH($B458&amp;"|"&amp;$C458,Inputs!$A$5:$A$132,0))</f>
        <v/>
      </c>
      <c r="F458" s="40">
        <f>INDEX(Inputs!$P$5:$P$132,MATCH($B458&amp;"|"&amp;$C458,Inputs!$A$5:$A$132,0))</f>
        <v/>
      </c>
      <c r="G458" s="40">
        <f>INDEX(Inputs!$Q$5:$Q$132,MATCH($B458&amp;"|"&amp;$C458,Inputs!$A$5:$A$132,0))</f>
        <v/>
      </c>
      <c r="H458" s="5">
        <f>INDEX(Variables!$B$5:$B$105,MATCH($A458,Variables!$A$5:$A$105,0))&amp;IF($C458="",""," | "&amp;INDEX(Mapping!$B$5:$B$26,MATCH($C458,Mapping!$A$5:$A$26,0))&amp;" | "&amp;INDEX(Mapping!$B$30:$B$41,MATCH($B458,Mapping!$A$30:$A$41,0)))</f>
        <v/>
      </c>
      <c r="I458" s="5">
        <f>INDEX(Variables!$C$5:$C$105,MATCH($A458,Variables!$A$5:$A$105,0))</f>
        <v/>
      </c>
      <c r="J458" s="5">
        <f>INDEX(Variables!$E$5:$E$105,MATCH($A458,Variables!$A$5:$A$105,0))</f>
        <v/>
      </c>
      <c r="K458" s="25">
        <f>LOWER(Settings!$C$4)&amp;".mit."&amp;$A458&amp;IF($C458="","","."&amp;$C458&amp;"."&amp;$B458)&amp;IF(INDEX(Variables!$D$5:$D$105,MATCH($A458,Variables!$A$5:$A$105,0))="","","."&amp;INDEX(Variables!$D$5:$D$105,MATCH($A458,Variables!$A$5:$A$105,0)))&amp;"."&amp;K$5</f>
        <v/>
      </c>
      <c r="L458" s="46">
        <f>INDEX(Inputs!$U$5:$U$132,MATCH($B458&amp;"|"&amp;$C458,Inputs!$A$5:$A$132,0))</f>
        <v/>
      </c>
      <c r="M458" s="47">
        <f>L458*(1/(1+$G458))^(1+$E458)*(1+M$7)^$D458*(M440/L440)^$E458*((M440+M449)/(L440+L449))^($F458*(1+$E458))</f>
        <v/>
      </c>
      <c r="N458" s="47">
        <f>M458*(1/(1+$G458))^(1+$E458)*(1+N$7)^$D458*(N440/M440)^$E458*((N440+N449)/(M440+M449))^($F458*(1+$E458))</f>
        <v/>
      </c>
      <c r="O458" s="47">
        <f>N458*(1/(1+$G458))^(1+$E458)*(1+O$7)^$D458*(O440/N440)^$E458*((O440+O449)/(N440+N449))^($F458*(1+$E458))</f>
        <v/>
      </c>
      <c r="P458" s="47">
        <f>O458*(1/(1+$G458))^(1+$E458)*(1+P$7)^$D458*(P440/O440)^$E458*((P440+P449)/(O440+O449))^($F458*(1+$E458))</f>
        <v/>
      </c>
      <c r="Q458" s="47">
        <f>P458*(1/(1+$G458))^(1+$E458)*(1+Q$7)^$D458*(Q440/P440)^$E458*((Q440+Q449)/(P440+P449))^($F458*(1+$E458))</f>
        <v/>
      </c>
      <c r="R458" s="47">
        <f>Q458*(1/(1+$G458))^(1+$E458)*(1+R$7)^$D458*(R440/Q440)^$E458*((R440+R449)/(Q440+Q449))^($F458*(1+$E458))</f>
        <v/>
      </c>
      <c r="S458" s="47">
        <f>R458*(1/(1+$G458))^(1+$E458)*(1+S$7)^$D458*(S440/R440)^$E458*((S440+S449)/(R440+R449))^($F458*(1+$E458))</f>
        <v/>
      </c>
      <c r="T458" s="47">
        <f>S458*(1/(1+$G458))^(1+$E458)*(1+T$7)^$D458*(T440/S440)^$E458*((T440+T449)/(S440+S449))^($F458*(1+$E458))</f>
        <v/>
      </c>
      <c r="U458" s="47">
        <f>T458*(1/(1+$G458))^(1+$E458)*(1+U$7)^$D458*(U440/T440)^$E458*((U440+U449)/(T440+T449))^($F458*(1+$E458))</f>
        <v/>
      </c>
      <c r="V458" s="47">
        <f>U458*(1/(1+$G458))^(1+$E458)*(1+V$7)^$D458*(V440/U440)^$E458*((V440+V449)/(U440+U449))^($F458*(1+$E458))</f>
        <v/>
      </c>
      <c r="W458" s="47">
        <f>V458*(1/(1+$G458))^(1+$E458)*(1+W$7)^$D458*(W440/V440)^$E458*((W440+W449)/(V440+V449))^($F458*(1+$E458))</f>
        <v/>
      </c>
      <c r="X458" s="47">
        <f>W458*(1/(1+$G458))^(1+$E458)*(1+X$7)^$D458*(X440/W440)^$E458*((X440+X449)/(W440+W449))^($F458*(1+$E458))</f>
        <v/>
      </c>
      <c r="Y458" s="47">
        <f>X458*(1/(1+$G458))^(1+$E458)*(1+Y$7)^$D458*(Y440/X440)^$E458*((Y440+Y449)/(X440+X449))^($F458*(1+$E458))</f>
        <v/>
      </c>
      <c r="Z458" s="47">
        <f>Y458*(1/(1+$G458))^(1+$E458)*(1+Z$7)^$D458*(Z440/Y440)^$E458*((Z440+Z449)/(Y440+Y449))^($F458*(1+$E458))</f>
        <v/>
      </c>
      <c r="AA458" s="47">
        <f>Z458*(1/(1+$G458))^(1+$E458)*(1+AA$7)^$D458*(AA440/Z440)^$E458*((AA440+AA449)/(Z440+Z449))^($F458*(1+$E458))</f>
        <v/>
      </c>
      <c r="AB458" s="47">
        <f>AA458*(1/(1+$G458))^(1+$E458)*(1+AB$7)^$D458*(AB440/AA440)^$E458*((AB440+AB449)/(AA440+AA449))^($F458*(1+$E458))</f>
        <v/>
      </c>
      <c r="AC458" s="47">
        <f>AB458*(1/(1+$G458))^(1+$E458)*(1+AC$7)^$D458*(AC440/AB440)^$E458*((AC440+AC449)/(AB440+AB449))^($F458*(1+$E458))</f>
        <v/>
      </c>
      <c r="AD458" s="48">
        <f>FUELUSE(AC458,AD440,AC440,AD449,AC449,AD$7,$D458,$E458,$F458,$G458)</f>
        <v/>
      </c>
      <c r="AE458" s="25">
        <f>LOWER(Settings!$C$4)&amp;".mit."&amp;$A458&amp;IF($C458="","","."&amp;$C458&amp;"."&amp;$B458)&amp;IF(INDEX(Variables!$D$5:$D$105,MATCH($A458,Variables!$A$5:$A$105,0))="","","."&amp;INDEX(Variables!$D$5:$D$105,MATCH($A458,Variables!$A$5:$A$105,0)))&amp;"."&amp;AE$5</f>
        <v/>
      </c>
      <c r="AF458" s="46">
        <f>INDEX(Inputs!$U$5:$U$132,MATCH($B458&amp;"|"&amp;$C458,Inputs!$A$5:$A$132,0))</f>
        <v/>
      </c>
      <c r="AG458" s="47">
        <f>AF458*(1/(1+$G458))^(1+$E458)*(1+AG$7)^$D458*(AG440/AF440)^$E458*((AG440+AG449)/(AF440+AF449))^($F458*(1+$E458))</f>
        <v/>
      </c>
      <c r="AH458" s="47">
        <f>AG458*(1/(1+$G458))^(1+$E458)*(1+AH$7)^$D458*(AH440/AG440)^$E458*((AH440+AH449)/(AG440+AG449))^($F458*(1+$E458))</f>
        <v/>
      </c>
      <c r="AI458" s="47">
        <f>AH458*(1/(1+$G458))^(1+$E458)*(1+AI$7)^$D458*(AI440/AH440)^$E458*((AI440+AI449)/(AH440+AH449))^($F458*(1+$E458))</f>
        <v/>
      </c>
      <c r="AJ458" s="47">
        <f>AI458*(1/(1+$G458))^(1+$E458)*(1+AJ$7)^$D458*(AJ440/AI440)^$E458*((AJ440+AJ449)/(AI440+AI449))^($F458*(1+$E458))</f>
        <v/>
      </c>
      <c r="AK458" s="47">
        <f>AJ458*(1/(1+$G458))^(1+$E458)*(1+AK$7)^$D458*(AK440/AJ440)^$E458*((AK440+AK449)/(AJ440+AJ449))^($F458*(1+$E458))</f>
        <v/>
      </c>
      <c r="AL458" s="47">
        <f>AK458*(1/(1+$G458))^(1+$E458)*(1+AL$7)^$D458*(AL440/AK440)^$E458*((AL440+AL449)/(AK440+AK449))^($F458*(1+$E458))</f>
        <v/>
      </c>
      <c r="AM458" s="47">
        <f>AL458*(1/(1+$G458))^(1+$E458)*(1+AM$7)^$D458*(AM440/AL440)^$E458*((AM440+AM449)/(AL440+AL449))^($F458*(1+$E458))</f>
        <v/>
      </c>
      <c r="AN458" s="47">
        <f>AM458*(1/(1+$G458))^(1+$E458)*(1+AN$7)^$D458*(AN440/AM440)^$E458*((AN440+AN449)/(AM440+AM449))^($F458*(1+$E458))</f>
        <v/>
      </c>
      <c r="AO458" s="47">
        <f>AN458*(1/(1+$G458))^(1+$E458)*(1+AO$7)^$D458*(AO440/AN440)^$E458*((AO440+AO449)/(AN440+AN449))^($F458*(1+$E458))</f>
        <v/>
      </c>
      <c r="AP458" s="47">
        <f>AO458*(1/(1+$G458))^(1+$E458)*(1+AP$7)^$D458*(AP440/AO440)^$E458*((AP440+AP449)/(AO440+AO449))^($F458*(1+$E458))</f>
        <v/>
      </c>
      <c r="AQ458" s="47">
        <f>AP458*(1/(1+$G458))^(1+$E458)*(1+AQ$7)^$D458*(AQ440/AP440)^$E458*((AQ440+AQ449)/(AP440+AP449))^($F458*(1+$E458))</f>
        <v/>
      </c>
      <c r="AR458" s="47">
        <f>AQ458*(1/(1+$G458))^(1+$E458)*(1+AR$7)^$D458*(AR440/AQ440)^$E458*((AR440+AR449)/(AQ440+AQ449))^($F458*(1+$E458))</f>
        <v/>
      </c>
      <c r="AS458" s="47">
        <f>AR458*(1/(1+$G458))^(1+$E458)*(1+AS$7)^$D458*(AS440/AR440)^$E458*((AS440+AS449)/(AR440+AR449))^($F458*(1+$E458))</f>
        <v/>
      </c>
      <c r="AT458" s="47">
        <f>AS458*(1/(1+$G458))^(1+$E458)*(1+AT$7)^$D458*(AT440/AS440)^$E458*((AT440+AT449)/(AS440+AS449))^($F458*(1+$E458))</f>
        <v/>
      </c>
      <c r="AU458" s="47">
        <f>AT458*(1/(1+$G458))^(1+$E458)*(1+AU$7)^$D458*(AU440/AT440)^$E458*((AU440+AU449)/(AT440+AT449))^($F458*(1+$E458))</f>
        <v/>
      </c>
      <c r="AV458" s="47">
        <f>AU458*(1/(1+$G458))^(1+$E458)*(1+AV$7)^$D458*(AV440/AU440)^$E458*((AV440+AV449)/(AU440+AU449))^($F458*(1+$E458))</f>
        <v/>
      </c>
      <c r="AW458" s="47">
        <f>AV458*(1/(1+$G458))^(1+$E458)*(1+AW$7)^$D458*(AW440/AV440)^$E458*((AW440+AW449)/(AV440+AV449))^($F458*(1+$E458))</f>
        <v/>
      </c>
      <c r="AX458" s="48">
        <f>FUELUSE(AW458,AX440,AW440,AX449,AW449,AX$7,$D458,$E458,$F458,$G458)</f>
        <v/>
      </c>
    </row>
    <row r="459" hidden="1" outlineLevel="2">
      <c r="A459" s="5" t="inlineStr">
        <is>
          <t>ener</t>
        </is>
      </c>
      <c r="B459" s="5" t="inlineStr">
        <is>
          <t>nga</t>
        </is>
      </c>
      <c r="C459" s="5" t="inlineStr">
        <is>
          <t>ral</t>
        </is>
      </c>
      <c r="D459" s="40">
        <f>INDEX(Inputs!$N$5:$N$132,MATCH($B459&amp;"|"&amp;$C459,Inputs!$A$5:$A$132,0))</f>
        <v/>
      </c>
      <c r="E459" s="40">
        <f>INDEX(Inputs!$O$5:$O$132,MATCH($B459&amp;"|"&amp;$C459,Inputs!$A$5:$A$132,0))</f>
        <v/>
      </c>
      <c r="F459" s="40">
        <f>INDEX(Inputs!$P$5:$P$132,MATCH($B459&amp;"|"&amp;$C459,Inputs!$A$5:$A$132,0))</f>
        <v/>
      </c>
      <c r="G459" s="40">
        <f>INDEX(Inputs!$Q$5:$Q$132,MATCH($B459&amp;"|"&amp;$C459,Inputs!$A$5:$A$132,0))</f>
        <v/>
      </c>
      <c r="H459" s="5">
        <f>INDEX(Variables!$B$5:$B$105,MATCH($A459,Variables!$A$5:$A$105,0))&amp;IF($C459="",""," | "&amp;INDEX(Mapping!$B$5:$B$26,MATCH($C459,Mapping!$A$5:$A$26,0))&amp;" | "&amp;INDEX(Mapping!$B$30:$B$41,MATCH($B459,Mapping!$A$30:$A$41,0)))</f>
        <v/>
      </c>
      <c r="I459" s="5">
        <f>INDEX(Variables!$C$5:$C$105,MATCH($A459,Variables!$A$5:$A$105,0))</f>
        <v/>
      </c>
      <c r="J459" s="5">
        <f>INDEX(Variables!$E$5:$E$105,MATCH($A459,Variables!$A$5:$A$105,0))</f>
        <v/>
      </c>
      <c r="K459" s="25">
        <f>LOWER(Settings!$C$4)&amp;".mit."&amp;$A459&amp;IF($C459="","","."&amp;$C459&amp;"."&amp;$B459)&amp;IF(INDEX(Variables!$D$5:$D$105,MATCH($A459,Variables!$A$5:$A$105,0))="","","."&amp;INDEX(Variables!$D$5:$D$105,MATCH($A459,Variables!$A$5:$A$105,0)))&amp;"."&amp;K$5</f>
        <v/>
      </c>
      <c r="L459" s="46">
        <f>INDEX(Inputs!$U$5:$U$132,MATCH($B459&amp;"|"&amp;$C459,Inputs!$A$5:$A$132,0))</f>
        <v/>
      </c>
      <c r="M459" s="47">
        <f>L459*(1/(1+$G459))^(1+$E459)*(1+M$7)^$D459*(M441/L441)^$E459*((M441+M450)/(L441+L450))^($F459*(1+$E459))</f>
        <v/>
      </c>
      <c r="N459" s="47">
        <f>M459*(1/(1+$G459))^(1+$E459)*(1+N$7)^$D459*(N441/M441)^$E459*((N441+N450)/(M441+M450))^($F459*(1+$E459))</f>
        <v/>
      </c>
      <c r="O459" s="47">
        <f>N459*(1/(1+$G459))^(1+$E459)*(1+O$7)^$D459*(O441/N441)^$E459*((O441+O450)/(N441+N450))^($F459*(1+$E459))</f>
        <v/>
      </c>
      <c r="P459" s="47">
        <f>O459*(1/(1+$G459))^(1+$E459)*(1+P$7)^$D459*(P441/O441)^$E459*((P441+P450)/(O441+O450))^($F459*(1+$E459))</f>
        <v/>
      </c>
      <c r="Q459" s="47">
        <f>P459*(1/(1+$G459))^(1+$E459)*(1+Q$7)^$D459*(Q441/P441)^$E459*((Q441+Q450)/(P441+P450))^($F459*(1+$E459))</f>
        <v/>
      </c>
      <c r="R459" s="47">
        <f>Q459*(1/(1+$G459))^(1+$E459)*(1+R$7)^$D459*(R441/Q441)^$E459*((R441+R450)/(Q441+Q450))^($F459*(1+$E459))</f>
        <v/>
      </c>
      <c r="S459" s="47">
        <f>R459*(1/(1+$G459))^(1+$E459)*(1+S$7)^$D459*(S441/R441)^$E459*((S441+S450)/(R441+R450))^($F459*(1+$E459))</f>
        <v/>
      </c>
      <c r="T459" s="47">
        <f>S459*(1/(1+$G459))^(1+$E459)*(1+T$7)^$D459*(T441/S441)^$E459*((T441+T450)/(S441+S450))^($F459*(1+$E459))</f>
        <v/>
      </c>
      <c r="U459" s="47">
        <f>T459*(1/(1+$G459))^(1+$E459)*(1+U$7)^$D459*(U441/T441)^$E459*((U441+U450)/(T441+T450))^($F459*(1+$E459))</f>
        <v/>
      </c>
      <c r="V459" s="47">
        <f>U459*(1/(1+$G459))^(1+$E459)*(1+V$7)^$D459*(V441/U441)^$E459*((V441+V450)/(U441+U450))^($F459*(1+$E459))</f>
        <v/>
      </c>
      <c r="W459" s="47">
        <f>V459*(1/(1+$G459))^(1+$E459)*(1+W$7)^$D459*(W441/V441)^$E459*((W441+W450)/(V441+V450))^($F459*(1+$E459))</f>
        <v/>
      </c>
      <c r="X459" s="47">
        <f>W459*(1/(1+$G459))^(1+$E459)*(1+X$7)^$D459*(X441/W441)^$E459*((X441+X450)/(W441+W450))^($F459*(1+$E459))</f>
        <v/>
      </c>
      <c r="Y459" s="47">
        <f>X459*(1/(1+$G459))^(1+$E459)*(1+Y$7)^$D459*(Y441/X441)^$E459*((Y441+Y450)/(X441+X450))^($F459*(1+$E459))</f>
        <v/>
      </c>
      <c r="Z459" s="47">
        <f>Y459*(1/(1+$G459))^(1+$E459)*(1+Z$7)^$D459*(Z441/Y441)^$E459*((Z441+Z450)/(Y441+Y450))^($F459*(1+$E459))</f>
        <v/>
      </c>
      <c r="AA459" s="47">
        <f>Z459*(1/(1+$G459))^(1+$E459)*(1+AA$7)^$D459*(AA441/Z441)^$E459*((AA441+AA450)/(Z441+Z450))^($F459*(1+$E459))</f>
        <v/>
      </c>
      <c r="AB459" s="47">
        <f>AA459*(1/(1+$G459))^(1+$E459)*(1+AB$7)^$D459*(AB441/AA441)^$E459*((AB441+AB450)/(AA441+AA450))^($F459*(1+$E459))</f>
        <v/>
      </c>
      <c r="AC459" s="47">
        <f>AB459*(1/(1+$G459))^(1+$E459)*(1+AC$7)^$D459*(AC441/AB441)^$E459*((AC441+AC450)/(AB441+AB450))^($F459*(1+$E459))</f>
        <v/>
      </c>
      <c r="AD459" s="48">
        <f>FUELUSE(AC459,AD441,AC441,AD450,AC450,AD$7,$D459,$E459,$F459,$G459)</f>
        <v/>
      </c>
      <c r="AE459" s="25">
        <f>LOWER(Settings!$C$4)&amp;".mit."&amp;$A459&amp;IF($C459="","","."&amp;$C459&amp;"."&amp;$B459)&amp;IF(INDEX(Variables!$D$5:$D$105,MATCH($A459,Variables!$A$5:$A$105,0))="","","."&amp;INDEX(Variables!$D$5:$D$105,MATCH($A459,Variables!$A$5:$A$105,0)))&amp;"."&amp;AE$5</f>
        <v/>
      </c>
      <c r="AF459" s="46">
        <f>INDEX(Inputs!$U$5:$U$132,MATCH($B459&amp;"|"&amp;$C459,Inputs!$A$5:$A$132,0))</f>
        <v/>
      </c>
      <c r="AG459" s="47">
        <f>AF459*(1/(1+$G459))^(1+$E459)*(1+AG$7)^$D459*(AG441/AF441)^$E459*((AG441+AG450)/(AF441+AF450))^($F459*(1+$E459))</f>
        <v/>
      </c>
      <c r="AH459" s="47">
        <f>AG459*(1/(1+$G459))^(1+$E459)*(1+AH$7)^$D459*(AH441/AG441)^$E459*((AH441+AH450)/(AG441+AG450))^($F459*(1+$E459))</f>
        <v/>
      </c>
      <c r="AI459" s="47">
        <f>AH459*(1/(1+$G459))^(1+$E459)*(1+AI$7)^$D459*(AI441/AH441)^$E459*((AI441+AI450)/(AH441+AH450))^($F459*(1+$E459))</f>
        <v/>
      </c>
      <c r="AJ459" s="47">
        <f>AI459*(1/(1+$G459))^(1+$E459)*(1+AJ$7)^$D459*(AJ441/AI441)^$E459*((AJ441+AJ450)/(AI441+AI450))^($F459*(1+$E459))</f>
        <v/>
      </c>
      <c r="AK459" s="47">
        <f>AJ459*(1/(1+$G459))^(1+$E459)*(1+AK$7)^$D459*(AK441/AJ441)^$E459*((AK441+AK450)/(AJ441+AJ450))^($F459*(1+$E459))</f>
        <v/>
      </c>
      <c r="AL459" s="47">
        <f>AK459*(1/(1+$G459))^(1+$E459)*(1+AL$7)^$D459*(AL441/AK441)^$E459*((AL441+AL450)/(AK441+AK450))^($F459*(1+$E459))</f>
        <v/>
      </c>
      <c r="AM459" s="47">
        <f>AL459*(1/(1+$G459))^(1+$E459)*(1+AM$7)^$D459*(AM441/AL441)^$E459*((AM441+AM450)/(AL441+AL450))^($F459*(1+$E459))</f>
        <v/>
      </c>
      <c r="AN459" s="47">
        <f>AM459*(1/(1+$G459))^(1+$E459)*(1+AN$7)^$D459*(AN441/AM441)^$E459*((AN441+AN450)/(AM441+AM450))^($F459*(1+$E459))</f>
        <v/>
      </c>
      <c r="AO459" s="47">
        <f>AN459*(1/(1+$G459))^(1+$E459)*(1+AO$7)^$D459*(AO441/AN441)^$E459*((AO441+AO450)/(AN441+AN450))^($F459*(1+$E459))</f>
        <v/>
      </c>
      <c r="AP459" s="47">
        <f>AO459*(1/(1+$G459))^(1+$E459)*(1+AP$7)^$D459*(AP441/AO441)^$E459*((AP441+AP450)/(AO441+AO450))^($F459*(1+$E459))</f>
        <v/>
      </c>
      <c r="AQ459" s="47">
        <f>AP459*(1/(1+$G459))^(1+$E459)*(1+AQ$7)^$D459*(AQ441/AP441)^$E459*((AQ441+AQ450)/(AP441+AP450))^($F459*(1+$E459))</f>
        <v/>
      </c>
      <c r="AR459" s="47">
        <f>AQ459*(1/(1+$G459))^(1+$E459)*(1+AR$7)^$D459*(AR441/AQ441)^$E459*((AR441+AR450)/(AQ441+AQ450))^($F459*(1+$E459))</f>
        <v/>
      </c>
      <c r="AS459" s="47">
        <f>AR459*(1/(1+$G459))^(1+$E459)*(1+AS$7)^$D459*(AS441/AR441)^$E459*((AS441+AS450)/(AR441+AR450))^($F459*(1+$E459))</f>
        <v/>
      </c>
      <c r="AT459" s="47">
        <f>AS459*(1/(1+$G459))^(1+$E459)*(1+AT$7)^$D459*(AT441/AS441)^$E459*((AT441+AT450)/(AS441+AS450))^($F459*(1+$E459))</f>
        <v/>
      </c>
      <c r="AU459" s="47">
        <f>AT459*(1/(1+$G459))^(1+$E459)*(1+AU$7)^$D459*(AU441/AT441)^$E459*((AU441+AU450)/(AT441+AT450))^($F459*(1+$E459))</f>
        <v/>
      </c>
      <c r="AV459" s="47">
        <f>AU459*(1/(1+$G459))^(1+$E459)*(1+AV$7)^$D459*(AV441/AU441)^$E459*((AV441+AV450)/(AU441+AU450))^($F459*(1+$E459))</f>
        <v/>
      </c>
      <c r="AW459" s="47">
        <f>AV459*(1/(1+$G459))^(1+$E459)*(1+AW$7)^$D459*(AW441/AV441)^$E459*((AW441+AW450)/(AV441+AV450))^($F459*(1+$E459))</f>
        <v/>
      </c>
      <c r="AX459" s="48">
        <f>FUELUSE(AW459,AX441,AW441,AX450,AW450,AX$7,$D459,$E459,$F459,$G459)</f>
        <v/>
      </c>
    </row>
    <row r="460" hidden="1" outlineLevel="2">
      <c r="A460" s="5" t="inlineStr">
        <is>
          <t>ener</t>
        </is>
      </c>
      <c r="B460" s="5" t="inlineStr">
        <is>
          <t>gso</t>
        </is>
      </c>
      <c r="C460" s="5" t="inlineStr">
        <is>
          <t>ral</t>
        </is>
      </c>
      <c r="D460" s="40">
        <f>INDEX(Inputs!$N$5:$N$132,MATCH($B460&amp;"|"&amp;$C460,Inputs!$A$5:$A$132,0))</f>
        <v/>
      </c>
      <c r="E460" s="40">
        <f>INDEX(Inputs!$O$5:$O$132,MATCH($B460&amp;"|"&amp;$C460,Inputs!$A$5:$A$132,0))</f>
        <v/>
      </c>
      <c r="F460" s="40">
        <f>INDEX(Inputs!$P$5:$P$132,MATCH($B460&amp;"|"&amp;$C460,Inputs!$A$5:$A$132,0))</f>
        <v/>
      </c>
      <c r="G460" s="40">
        <f>INDEX(Inputs!$Q$5:$Q$132,MATCH($B460&amp;"|"&amp;$C460,Inputs!$A$5:$A$132,0))</f>
        <v/>
      </c>
      <c r="H460" s="5">
        <f>INDEX(Variables!$B$5:$B$105,MATCH($A460,Variables!$A$5:$A$105,0))&amp;IF($C460="",""," | "&amp;INDEX(Mapping!$B$5:$B$26,MATCH($C460,Mapping!$A$5:$A$26,0))&amp;" | "&amp;INDEX(Mapping!$B$30:$B$41,MATCH($B460,Mapping!$A$30:$A$41,0)))</f>
        <v/>
      </c>
      <c r="I460" s="5">
        <f>INDEX(Variables!$C$5:$C$105,MATCH($A460,Variables!$A$5:$A$105,0))</f>
        <v/>
      </c>
      <c r="J460" s="5">
        <f>INDEX(Variables!$E$5:$E$105,MATCH($A460,Variables!$A$5:$A$105,0))</f>
        <v/>
      </c>
      <c r="K460" s="25">
        <f>LOWER(Settings!$C$4)&amp;".mit."&amp;$A460&amp;IF($C460="","","."&amp;$C460&amp;"."&amp;$B460)&amp;IF(INDEX(Variables!$D$5:$D$105,MATCH($A460,Variables!$A$5:$A$105,0))="","","."&amp;INDEX(Variables!$D$5:$D$105,MATCH($A460,Variables!$A$5:$A$105,0)))&amp;"."&amp;K$5</f>
        <v/>
      </c>
      <c r="L460" s="46">
        <f>INDEX(Inputs!$U$5:$U$132,MATCH($B460&amp;"|"&amp;$C460,Inputs!$A$5:$A$132,0))</f>
        <v/>
      </c>
      <c r="M460" s="47">
        <f>L460*(1/(1+$G460))^(1+$E460)*(1+M$7)^$D460*(M442/L442)^$E460*((M442+M451)/(L442+L451))^($F460*(1+$E460))</f>
        <v/>
      </c>
      <c r="N460" s="47">
        <f>M460*(1/(1+$G460))^(1+$E460)*(1+N$7)^$D460*(N442/M442)^$E460*((N442+N451)/(M442+M451))^($F460*(1+$E460))</f>
        <v/>
      </c>
      <c r="O460" s="47">
        <f>N460*(1/(1+$G460))^(1+$E460)*(1+O$7)^$D460*(O442/N442)^$E460*((O442+O451)/(N442+N451))^($F460*(1+$E460))</f>
        <v/>
      </c>
      <c r="P460" s="47">
        <f>O460*(1/(1+$G460))^(1+$E460)*(1+P$7)^$D460*(P442/O442)^$E460*((P442+P451)/(O442+O451))^($F460*(1+$E460))</f>
        <v/>
      </c>
      <c r="Q460" s="47">
        <f>P460*(1/(1+$G460))^(1+$E460)*(1+Q$7)^$D460*(Q442/P442)^$E460*((Q442+Q451)/(P442+P451))^($F460*(1+$E460))</f>
        <v/>
      </c>
      <c r="R460" s="47">
        <f>Q460*(1/(1+$G460))^(1+$E460)*(1+R$7)^$D460*(R442/Q442)^$E460*((R442+R451)/(Q442+Q451))^($F460*(1+$E460))</f>
        <v/>
      </c>
      <c r="S460" s="47">
        <f>R460*(1/(1+$G460))^(1+$E460)*(1+S$7)^$D460*(S442/R442)^$E460*((S442+S451)/(R442+R451))^($F460*(1+$E460))</f>
        <v/>
      </c>
      <c r="T460" s="47">
        <f>S460*(1/(1+$G460))^(1+$E460)*(1+T$7)^$D460*(T442/S442)^$E460*((T442+T451)/(S442+S451))^($F460*(1+$E460))</f>
        <v/>
      </c>
      <c r="U460" s="47">
        <f>T460*(1/(1+$G460))^(1+$E460)*(1+U$7)^$D460*(U442/T442)^$E460*((U442+U451)/(T442+T451))^($F460*(1+$E460))</f>
        <v/>
      </c>
      <c r="V460" s="47">
        <f>U460*(1/(1+$G460))^(1+$E460)*(1+V$7)^$D460*(V442/U442)^$E460*((V442+V451)/(U442+U451))^($F460*(1+$E460))</f>
        <v/>
      </c>
      <c r="W460" s="47">
        <f>V460*(1/(1+$G460))^(1+$E460)*(1+W$7)^$D460*(W442/V442)^$E460*((W442+W451)/(V442+V451))^($F460*(1+$E460))</f>
        <v/>
      </c>
      <c r="X460" s="47">
        <f>W460*(1/(1+$G460))^(1+$E460)*(1+X$7)^$D460*(X442/W442)^$E460*((X442+X451)/(W442+W451))^($F460*(1+$E460))</f>
        <v/>
      </c>
      <c r="Y460" s="47">
        <f>X460*(1/(1+$G460))^(1+$E460)*(1+Y$7)^$D460*(Y442/X442)^$E460*((Y442+Y451)/(X442+X451))^($F460*(1+$E460))</f>
        <v/>
      </c>
      <c r="Z460" s="47">
        <f>Y460*(1/(1+$G460))^(1+$E460)*(1+Z$7)^$D460*(Z442/Y442)^$E460*((Z442+Z451)/(Y442+Y451))^($F460*(1+$E460))</f>
        <v/>
      </c>
      <c r="AA460" s="47">
        <f>Z460*(1/(1+$G460))^(1+$E460)*(1+AA$7)^$D460*(AA442/Z442)^$E460*((AA442+AA451)/(Z442+Z451))^($F460*(1+$E460))</f>
        <v/>
      </c>
      <c r="AB460" s="47">
        <f>AA460*(1/(1+$G460))^(1+$E460)*(1+AB$7)^$D460*(AB442/AA442)^$E460*((AB442+AB451)/(AA442+AA451))^($F460*(1+$E460))</f>
        <v/>
      </c>
      <c r="AC460" s="47">
        <f>AB460*(1/(1+$G460))^(1+$E460)*(1+AC$7)^$D460*(AC442/AB442)^$E460*((AC442+AC451)/(AB442+AB451))^($F460*(1+$E460))</f>
        <v/>
      </c>
      <c r="AD460" s="48">
        <f>FUELUSE(AC460,AD442,AC442,AD451,AC451,AD$7,$D460,$E460,$F460,$G460)</f>
        <v/>
      </c>
      <c r="AE460" s="25">
        <f>LOWER(Settings!$C$4)&amp;".mit."&amp;$A460&amp;IF($C460="","","."&amp;$C460&amp;"."&amp;$B460)&amp;IF(INDEX(Variables!$D$5:$D$105,MATCH($A460,Variables!$A$5:$A$105,0))="","","."&amp;INDEX(Variables!$D$5:$D$105,MATCH($A460,Variables!$A$5:$A$105,0)))&amp;"."&amp;AE$5</f>
        <v/>
      </c>
      <c r="AF460" s="46">
        <f>INDEX(Inputs!$U$5:$U$132,MATCH($B460&amp;"|"&amp;$C460,Inputs!$A$5:$A$132,0))</f>
        <v/>
      </c>
      <c r="AG460" s="47">
        <f>AF460*(1/(1+$G460))^(1+$E460)*(1+AG$7)^$D460*(AG442/AF442)^$E460*((AG442+AG451)/(AF442+AF451))^($F460*(1+$E460))</f>
        <v/>
      </c>
      <c r="AH460" s="47">
        <f>AG460*(1/(1+$G460))^(1+$E460)*(1+AH$7)^$D460*(AH442/AG442)^$E460*((AH442+AH451)/(AG442+AG451))^($F460*(1+$E460))</f>
        <v/>
      </c>
      <c r="AI460" s="47">
        <f>AH460*(1/(1+$G460))^(1+$E460)*(1+AI$7)^$D460*(AI442/AH442)^$E460*((AI442+AI451)/(AH442+AH451))^($F460*(1+$E460))</f>
        <v/>
      </c>
      <c r="AJ460" s="47">
        <f>AI460*(1/(1+$G460))^(1+$E460)*(1+AJ$7)^$D460*(AJ442/AI442)^$E460*((AJ442+AJ451)/(AI442+AI451))^($F460*(1+$E460))</f>
        <v/>
      </c>
      <c r="AK460" s="47">
        <f>AJ460*(1/(1+$G460))^(1+$E460)*(1+AK$7)^$D460*(AK442/AJ442)^$E460*((AK442+AK451)/(AJ442+AJ451))^($F460*(1+$E460))</f>
        <v/>
      </c>
      <c r="AL460" s="47">
        <f>AK460*(1/(1+$G460))^(1+$E460)*(1+AL$7)^$D460*(AL442/AK442)^$E460*((AL442+AL451)/(AK442+AK451))^($F460*(1+$E460))</f>
        <v/>
      </c>
      <c r="AM460" s="47">
        <f>AL460*(1/(1+$G460))^(1+$E460)*(1+AM$7)^$D460*(AM442/AL442)^$E460*((AM442+AM451)/(AL442+AL451))^($F460*(1+$E460))</f>
        <v/>
      </c>
      <c r="AN460" s="47">
        <f>AM460*(1/(1+$G460))^(1+$E460)*(1+AN$7)^$D460*(AN442/AM442)^$E460*((AN442+AN451)/(AM442+AM451))^($F460*(1+$E460))</f>
        <v/>
      </c>
      <c r="AO460" s="47">
        <f>AN460*(1/(1+$G460))^(1+$E460)*(1+AO$7)^$D460*(AO442/AN442)^$E460*((AO442+AO451)/(AN442+AN451))^($F460*(1+$E460))</f>
        <v/>
      </c>
      <c r="AP460" s="47">
        <f>AO460*(1/(1+$G460))^(1+$E460)*(1+AP$7)^$D460*(AP442/AO442)^$E460*((AP442+AP451)/(AO442+AO451))^($F460*(1+$E460))</f>
        <v/>
      </c>
      <c r="AQ460" s="47">
        <f>AP460*(1/(1+$G460))^(1+$E460)*(1+AQ$7)^$D460*(AQ442/AP442)^$E460*((AQ442+AQ451)/(AP442+AP451))^($F460*(1+$E460))</f>
        <v/>
      </c>
      <c r="AR460" s="47">
        <f>AQ460*(1/(1+$G460))^(1+$E460)*(1+AR$7)^$D460*(AR442/AQ442)^$E460*((AR442+AR451)/(AQ442+AQ451))^($F460*(1+$E460))</f>
        <v/>
      </c>
      <c r="AS460" s="47">
        <f>AR460*(1/(1+$G460))^(1+$E460)*(1+AS$7)^$D460*(AS442/AR442)^$E460*((AS442+AS451)/(AR442+AR451))^($F460*(1+$E460))</f>
        <v/>
      </c>
      <c r="AT460" s="47">
        <f>AS460*(1/(1+$G460))^(1+$E460)*(1+AT$7)^$D460*(AT442/AS442)^$E460*((AT442+AT451)/(AS442+AS451))^($F460*(1+$E460))</f>
        <v/>
      </c>
      <c r="AU460" s="47">
        <f>AT460*(1/(1+$G460))^(1+$E460)*(1+AU$7)^$D460*(AU442/AT442)^$E460*((AU442+AU451)/(AT442+AT451))^($F460*(1+$E460))</f>
        <v/>
      </c>
      <c r="AV460" s="47">
        <f>AU460*(1/(1+$G460))^(1+$E460)*(1+AV$7)^$D460*(AV442/AU442)^$E460*((AV442+AV451)/(AU442+AU451))^($F460*(1+$E460))</f>
        <v/>
      </c>
      <c r="AW460" s="47">
        <f>AV460*(1/(1+$G460))^(1+$E460)*(1+AW$7)^$D460*(AW442/AV442)^$E460*((AW442+AW451)/(AV442+AV451))^($F460*(1+$E460))</f>
        <v/>
      </c>
      <c r="AX460" s="48">
        <f>FUELUSE(AW460,AX442,AW442,AX451,AW451,AX$7,$D460,$E460,$F460,$G460)</f>
        <v/>
      </c>
    </row>
    <row r="461" hidden="1" outlineLevel="2">
      <c r="A461" s="5" t="inlineStr">
        <is>
          <t>ener</t>
        </is>
      </c>
      <c r="B461" s="5" t="inlineStr">
        <is>
          <t>die</t>
        </is>
      </c>
      <c r="C461" s="5" t="inlineStr">
        <is>
          <t>ral</t>
        </is>
      </c>
      <c r="D461" s="40">
        <f>INDEX(Inputs!$N$5:$N$132,MATCH($B461&amp;"|"&amp;$C461,Inputs!$A$5:$A$132,0))</f>
        <v/>
      </c>
      <c r="E461" s="40">
        <f>INDEX(Inputs!$O$5:$O$132,MATCH($B461&amp;"|"&amp;$C461,Inputs!$A$5:$A$132,0))</f>
        <v/>
      </c>
      <c r="F461" s="40">
        <f>INDEX(Inputs!$P$5:$P$132,MATCH($B461&amp;"|"&amp;$C461,Inputs!$A$5:$A$132,0))</f>
        <v/>
      </c>
      <c r="G461" s="40">
        <f>INDEX(Inputs!$Q$5:$Q$132,MATCH($B461&amp;"|"&amp;$C461,Inputs!$A$5:$A$132,0))</f>
        <v/>
      </c>
      <c r="H461" s="5">
        <f>INDEX(Variables!$B$5:$B$105,MATCH($A461,Variables!$A$5:$A$105,0))&amp;IF($C461="",""," | "&amp;INDEX(Mapping!$B$5:$B$26,MATCH($C461,Mapping!$A$5:$A$26,0))&amp;" | "&amp;INDEX(Mapping!$B$30:$B$41,MATCH($B461,Mapping!$A$30:$A$41,0)))</f>
        <v/>
      </c>
      <c r="I461" s="5">
        <f>INDEX(Variables!$C$5:$C$105,MATCH($A461,Variables!$A$5:$A$105,0))</f>
        <v/>
      </c>
      <c r="J461" s="5">
        <f>INDEX(Variables!$E$5:$E$105,MATCH($A461,Variables!$A$5:$A$105,0))</f>
        <v/>
      </c>
      <c r="K461" s="25">
        <f>LOWER(Settings!$C$4)&amp;".mit."&amp;$A461&amp;IF($C461="","","."&amp;$C461&amp;"."&amp;$B461)&amp;IF(INDEX(Variables!$D$5:$D$105,MATCH($A461,Variables!$A$5:$A$105,0))="","","."&amp;INDEX(Variables!$D$5:$D$105,MATCH($A461,Variables!$A$5:$A$105,0)))&amp;"."&amp;K$5</f>
        <v/>
      </c>
      <c r="L461" s="46">
        <f>INDEX(Inputs!$U$5:$U$132,MATCH($B461&amp;"|"&amp;$C461,Inputs!$A$5:$A$132,0))</f>
        <v/>
      </c>
      <c r="M461" s="47">
        <f>L461*(1/(1+$G461))^(1+$E461)*(1+M$7)^$D461*(M443/L443)^$E461*((M443+M452)/(L443+L452))^($F461*(1+$E461))</f>
        <v/>
      </c>
      <c r="N461" s="47">
        <f>M461*(1/(1+$G461))^(1+$E461)*(1+N$7)^$D461*(N443/M443)^$E461*((N443+N452)/(M443+M452))^($F461*(1+$E461))</f>
        <v/>
      </c>
      <c r="O461" s="47">
        <f>N461*(1/(1+$G461))^(1+$E461)*(1+O$7)^$D461*(O443/N443)^$E461*((O443+O452)/(N443+N452))^($F461*(1+$E461))</f>
        <v/>
      </c>
      <c r="P461" s="47">
        <f>O461*(1/(1+$G461))^(1+$E461)*(1+P$7)^$D461*(P443/O443)^$E461*((P443+P452)/(O443+O452))^($F461*(1+$E461))</f>
        <v/>
      </c>
      <c r="Q461" s="47">
        <f>P461*(1/(1+$G461))^(1+$E461)*(1+Q$7)^$D461*(Q443/P443)^$E461*((Q443+Q452)/(P443+P452))^($F461*(1+$E461))</f>
        <v/>
      </c>
      <c r="R461" s="47">
        <f>Q461*(1/(1+$G461))^(1+$E461)*(1+R$7)^$D461*(R443/Q443)^$E461*((R443+R452)/(Q443+Q452))^($F461*(1+$E461))</f>
        <v/>
      </c>
      <c r="S461" s="47">
        <f>R461*(1/(1+$G461))^(1+$E461)*(1+S$7)^$D461*(S443/R443)^$E461*((S443+S452)/(R443+R452))^($F461*(1+$E461))</f>
        <v/>
      </c>
      <c r="T461" s="47">
        <f>S461*(1/(1+$G461))^(1+$E461)*(1+T$7)^$D461*(T443/S443)^$E461*((T443+T452)/(S443+S452))^($F461*(1+$E461))</f>
        <v/>
      </c>
      <c r="U461" s="47">
        <f>T461*(1/(1+$G461))^(1+$E461)*(1+U$7)^$D461*(U443/T443)^$E461*((U443+U452)/(T443+T452))^($F461*(1+$E461))</f>
        <v/>
      </c>
      <c r="V461" s="47">
        <f>U461*(1/(1+$G461))^(1+$E461)*(1+V$7)^$D461*(V443/U443)^$E461*((V443+V452)/(U443+U452))^($F461*(1+$E461))</f>
        <v/>
      </c>
      <c r="W461" s="47">
        <f>V461*(1/(1+$G461))^(1+$E461)*(1+W$7)^$D461*(W443/V443)^$E461*((W443+W452)/(V443+V452))^($F461*(1+$E461))</f>
        <v/>
      </c>
      <c r="X461" s="47">
        <f>W461*(1/(1+$G461))^(1+$E461)*(1+X$7)^$D461*(X443/W443)^$E461*((X443+X452)/(W443+W452))^($F461*(1+$E461))</f>
        <v/>
      </c>
      <c r="Y461" s="47">
        <f>X461*(1/(1+$G461))^(1+$E461)*(1+Y$7)^$D461*(Y443/X443)^$E461*((Y443+Y452)/(X443+X452))^($F461*(1+$E461))</f>
        <v/>
      </c>
      <c r="Z461" s="47">
        <f>Y461*(1/(1+$G461))^(1+$E461)*(1+Z$7)^$D461*(Z443/Y443)^$E461*((Z443+Z452)/(Y443+Y452))^($F461*(1+$E461))</f>
        <v/>
      </c>
      <c r="AA461" s="47">
        <f>Z461*(1/(1+$G461))^(1+$E461)*(1+AA$7)^$D461*(AA443/Z443)^$E461*((AA443+AA452)/(Z443+Z452))^($F461*(1+$E461))</f>
        <v/>
      </c>
      <c r="AB461" s="47">
        <f>AA461*(1/(1+$G461))^(1+$E461)*(1+AB$7)^$D461*(AB443/AA443)^$E461*((AB443+AB452)/(AA443+AA452))^($F461*(1+$E461))</f>
        <v/>
      </c>
      <c r="AC461" s="47">
        <f>AB461*(1/(1+$G461))^(1+$E461)*(1+AC$7)^$D461*(AC443/AB443)^$E461*((AC443+AC452)/(AB443+AB452))^($F461*(1+$E461))</f>
        <v/>
      </c>
      <c r="AD461" s="48">
        <f>FUELUSE(AC461,AD443,AC443,AD452,AC452,AD$7,$D461,$E461,$F461,$G461)</f>
        <v/>
      </c>
      <c r="AE461" s="25">
        <f>LOWER(Settings!$C$4)&amp;".mit."&amp;$A461&amp;IF($C461="","","."&amp;$C461&amp;"."&amp;$B461)&amp;IF(INDEX(Variables!$D$5:$D$105,MATCH($A461,Variables!$A$5:$A$105,0))="","","."&amp;INDEX(Variables!$D$5:$D$105,MATCH($A461,Variables!$A$5:$A$105,0)))&amp;"."&amp;AE$5</f>
        <v/>
      </c>
      <c r="AF461" s="46">
        <f>INDEX(Inputs!$U$5:$U$132,MATCH($B461&amp;"|"&amp;$C461,Inputs!$A$5:$A$132,0))</f>
        <v/>
      </c>
      <c r="AG461" s="47">
        <f>AF461*(1/(1+$G461))^(1+$E461)*(1+AG$7)^$D461*(AG443/AF443)^$E461*((AG443+AG452)/(AF443+AF452))^($F461*(1+$E461))</f>
        <v/>
      </c>
      <c r="AH461" s="47">
        <f>AG461*(1/(1+$G461))^(1+$E461)*(1+AH$7)^$D461*(AH443/AG443)^$E461*((AH443+AH452)/(AG443+AG452))^($F461*(1+$E461))</f>
        <v/>
      </c>
      <c r="AI461" s="47">
        <f>AH461*(1/(1+$G461))^(1+$E461)*(1+AI$7)^$D461*(AI443/AH443)^$E461*((AI443+AI452)/(AH443+AH452))^($F461*(1+$E461))</f>
        <v/>
      </c>
      <c r="AJ461" s="47">
        <f>AI461*(1/(1+$G461))^(1+$E461)*(1+AJ$7)^$D461*(AJ443/AI443)^$E461*((AJ443+AJ452)/(AI443+AI452))^($F461*(1+$E461))</f>
        <v/>
      </c>
      <c r="AK461" s="47">
        <f>AJ461*(1/(1+$G461))^(1+$E461)*(1+AK$7)^$D461*(AK443/AJ443)^$E461*((AK443+AK452)/(AJ443+AJ452))^($F461*(1+$E461))</f>
        <v/>
      </c>
      <c r="AL461" s="47">
        <f>AK461*(1/(1+$G461))^(1+$E461)*(1+AL$7)^$D461*(AL443/AK443)^$E461*((AL443+AL452)/(AK443+AK452))^($F461*(1+$E461))</f>
        <v/>
      </c>
      <c r="AM461" s="47">
        <f>AL461*(1/(1+$G461))^(1+$E461)*(1+AM$7)^$D461*(AM443/AL443)^$E461*((AM443+AM452)/(AL443+AL452))^($F461*(1+$E461))</f>
        <v/>
      </c>
      <c r="AN461" s="47">
        <f>AM461*(1/(1+$G461))^(1+$E461)*(1+AN$7)^$D461*(AN443/AM443)^$E461*((AN443+AN452)/(AM443+AM452))^($F461*(1+$E461))</f>
        <v/>
      </c>
      <c r="AO461" s="47">
        <f>AN461*(1/(1+$G461))^(1+$E461)*(1+AO$7)^$D461*(AO443/AN443)^$E461*((AO443+AO452)/(AN443+AN452))^($F461*(1+$E461))</f>
        <v/>
      </c>
      <c r="AP461" s="47">
        <f>AO461*(1/(1+$G461))^(1+$E461)*(1+AP$7)^$D461*(AP443/AO443)^$E461*((AP443+AP452)/(AO443+AO452))^($F461*(1+$E461))</f>
        <v/>
      </c>
      <c r="AQ461" s="47">
        <f>AP461*(1/(1+$G461))^(1+$E461)*(1+AQ$7)^$D461*(AQ443/AP443)^$E461*((AQ443+AQ452)/(AP443+AP452))^($F461*(1+$E461))</f>
        <v/>
      </c>
      <c r="AR461" s="47">
        <f>AQ461*(1/(1+$G461))^(1+$E461)*(1+AR$7)^$D461*(AR443/AQ443)^$E461*((AR443+AR452)/(AQ443+AQ452))^($F461*(1+$E461))</f>
        <v/>
      </c>
      <c r="AS461" s="47">
        <f>AR461*(1/(1+$G461))^(1+$E461)*(1+AS$7)^$D461*(AS443/AR443)^$E461*((AS443+AS452)/(AR443+AR452))^($F461*(1+$E461))</f>
        <v/>
      </c>
      <c r="AT461" s="47">
        <f>AS461*(1/(1+$G461))^(1+$E461)*(1+AT$7)^$D461*(AT443/AS443)^$E461*((AT443+AT452)/(AS443+AS452))^($F461*(1+$E461))</f>
        <v/>
      </c>
      <c r="AU461" s="47">
        <f>AT461*(1/(1+$G461))^(1+$E461)*(1+AU$7)^$D461*(AU443/AT443)^$E461*((AU443+AU452)/(AT443+AT452))^($F461*(1+$E461))</f>
        <v/>
      </c>
      <c r="AV461" s="47">
        <f>AU461*(1/(1+$G461))^(1+$E461)*(1+AV$7)^$D461*(AV443/AU443)^$E461*((AV443+AV452)/(AU443+AU452))^($F461*(1+$E461))</f>
        <v/>
      </c>
      <c r="AW461" s="47">
        <f>AV461*(1/(1+$G461))^(1+$E461)*(1+AW$7)^$D461*(AW443/AV443)^$E461*((AW443+AW452)/(AV443+AV452))^($F461*(1+$E461))</f>
        <v/>
      </c>
      <c r="AX461" s="48">
        <f>FUELUSE(AW461,AX443,AW443,AX452,AW452,AX$7,$D461,$E461,$F461,$G461)</f>
        <v/>
      </c>
    </row>
    <row r="462" hidden="1" outlineLevel="2">
      <c r="A462" s="5" t="inlineStr">
        <is>
          <t>ener</t>
        </is>
      </c>
      <c r="B462" s="5" t="inlineStr">
        <is>
          <t>lpg</t>
        </is>
      </c>
      <c r="C462" s="5" t="inlineStr">
        <is>
          <t>ral</t>
        </is>
      </c>
      <c r="D462" s="40">
        <f>INDEX(Inputs!$N$5:$N$132,MATCH($B462&amp;"|"&amp;$C462,Inputs!$A$5:$A$132,0))</f>
        <v/>
      </c>
      <c r="E462" s="40">
        <f>INDEX(Inputs!$O$5:$O$132,MATCH($B462&amp;"|"&amp;$C462,Inputs!$A$5:$A$132,0))</f>
        <v/>
      </c>
      <c r="F462" s="40">
        <f>INDEX(Inputs!$P$5:$P$132,MATCH($B462&amp;"|"&amp;$C462,Inputs!$A$5:$A$132,0))</f>
        <v/>
      </c>
      <c r="G462" s="40">
        <f>INDEX(Inputs!$Q$5:$Q$132,MATCH($B462&amp;"|"&amp;$C462,Inputs!$A$5:$A$132,0))</f>
        <v/>
      </c>
      <c r="H462" s="5">
        <f>INDEX(Variables!$B$5:$B$105,MATCH($A462,Variables!$A$5:$A$105,0))&amp;IF($C462="",""," | "&amp;INDEX(Mapping!$B$5:$B$26,MATCH($C462,Mapping!$A$5:$A$26,0))&amp;" | "&amp;INDEX(Mapping!$B$30:$B$41,MATCH($B462,Mapping!$A$30:$A$41,0)))</f>
        <v/>
      </c>
      <c r="I462" s="5">
        <f>INDEX(Variables!$C$5:$C$105,MATCH($A462,Variables!$A$5:$A$105,0))</f>
        <v/>
      </c>
      <c r="J462" s="5">
        <f>INDEX(Variables!$E$5:$E$105,MATCH($A462,Variables!$A$5:$A$105,0))</f>
        <v/>
      </c>
      <c r="K462" s="25">
        <f>LOWER(Settings!$C$4)&amp;".mit."&amp;$A462&amp;IF($C462="","","."&amp;$C462&amp;"."&amp;$B462)&amp;IF(INDEX(Variables!$D$5:$D$105,MATCH($A462,Variables!$A$5:$A$105,0))="","","."&amp;INDEX(Variables!$D$5:$D$105,MATCH($A462,Variables!$A$5:$A$105,0)))&amp;"."&amp;K$5</f>
        <v/>
      </c>
      <c r="L462" s="46">
        <f>INDEX(Inputs!$U$5:$U$132,MATCH($B462&amp;"|"&amp;$C462,Inputs!$A$5:$A$132,0))</f>
        <v/>
      </c>
      <c r="M462" s="47">
        <f>L462*(1/(1+$G462))^(1+$E462)*(1+M$7)^$D462*(M444/L444)^$E462*((M444+M453)/(L444+L453))^($F462*(1+$E462))</f>
        <v/>
      </c>
      <c r="N462" s="47">
        <f>M462*(1/(1+$G462))^(1+$E462)*(1+N$7)^$D462*(N444/M444)^$E462*((N444+N453)/(M444+M453))^($F462*(1+$E462))</f>
        <v/>
      </c>
      <c r="O462" s="47">
        <f>N462*(1/(1+$G462))^(1+$E462)*(1+O$7)^$D462*(O444/N444)^$E462*((O444+O453)/(N444+N453))^($F462*(1+$E462))</f>
        <v/>
      </c>
      <c r="P462" s="47">
        <f>O462*(1/(1+$G462))^(1+$E462)*(1+P$7)^$D462*(P444/O444)^$E462*((P444+P453)/(O444+O453))^($F462*(1+$E462))</f>
        <v/>
      </c>
      <c r="Q462" s="47">
        <f>P462*(1/(1+$G462))^(1+$E462)*(1+Q$7)^$D462*(Q444/P444)^$E462*((Q444+Q453)/(P444+P453))^($F462*(1+$E462))</f>
        <v/>
      </c>
      <c r="R462" s="47">
        <f>Q462*(1/(1+$G462))^(1+$E462)*(1+R$7)^$D462*(R444/Q444)^$E462*((R444+R453)/(Q444+Q453))^($F462*(1+$E462))</f>
        <v/>
      </c>
      <c r="S462" s="47">
        <f>R462*(1/(1+$G462))^(1+$E462)*(1+S$7)^$D462*(S444/R444)^$E462*((S444+S453)/(R444+R453))^($F462*(1+$E462))</f>
        <v/>
      </c>
      <c r="T462" s="47">
        <f>S462*(1/(1+$G462))^(1+$E462)*(1+T$7)^$D462*(T444/S444)^$E462*((T444+T453)/(S444+S453))^($F462*(1+$E462))</f>
        <v/>
      </c>
      <c r="U462" s="47">
        <f>T462*(1/(1+$G462))^(1+$E462)*(1+U$7)^$D462*(U444/T444)^$E462*((U444+U453)/(T444+T453))^($F462*(1+$E462))</f>
        <v/>
      </c>
      <c r="V462" s="47">
        <f>U462*(1/(1+$G462))^(1+$E462)*(1+V$7)^$D462*(V444/U444)^$E462*((V444+V453)/(U444+U453))^($F462*(1+$E462))</f>
        <v/>
      </c>
      <c r="W462" s="47">
        <f>V462*(1/(1+$G462))^(1+$E462)*(1+W$7)^$D462*(W444/V444)^$E462*((W444+W453)/(V444+V453))^($F462*(1+$E462))</f>
        <v/>
      </c>
      <c r="X462" s="47">
        <f>W462*(1/(1+$G462))^(1+$E462)*(1+X$7)^$D462*(X444/W444)^$E462*((X444+X453)/(W444+W453))^($F462*(1+$E462))</f>
        <v/>
      </c>
      <c r="Y462" s="47">
        <f>X462*(1/(1+$G462))^(1+$E462)*(1+Y$7)^$D462*(Y444/X444)^$E462*((Y444+Y453)/(X444+X453))^($F462*(1+$E462))</f>
        <v/>
      </c>
      <c r="Z462" s="47">
        <f>Y462*(1/(1+$G462))^(1+$E462)*(1+Z$7)^$D462*(Z444/Y444)^$E462*((Z444+Z453)/(Y444+Y453))^($F462*(1+$E462))</f>
        <v/>
      </c>
      <c r="AA462" s="47">
        <f>Z462*(1/(1+$G462))^(1+$E462)*(1+AA$7)^$D462*(AA444/Z444)^$E462*((AA444+AA453)/(Z444+Z453))^($F462*(1+$E462))</f>
        <v/>
      </c>
      <c r="AB462" s="47">
        <f>AA462*(1/(1+$G462))^(1+$E462)*(1+AB$7)^$D462*(AB444/AA444)^$E462*((AB444+AB453)/(AA444+AA453))^($F462*(1+$E462))</f>
        <v/>
      </c>
      <c r="AC462" s="47">
        <f>AB462*(1/(1+$G462))^(1+$E462)*(1+AC$7)^$D462*(AC444/AB444)^$E462*((AC444+AC453)/(AB444+AB453))^($F462*(1+$E462))</f>
        <v/>
      </c>
      <c r="AD462" s="48">
        <f>FUELUSE(AC462,AD444,AC444,AD453,AC453,AD$7,$D462,$E462,$F462,$G462)</f>
        <v/>
      </c>
      <c r="AE462" s="25">
        <f>LOWER(Settings!$C$4)&amp;".mit."&amp;$A462&amp;IF($C462="","","."&amp;$C462&amp;"."&amp;$B462)&amp;IF(INDEX(Variables!$D$5:$D$105,MATCH($A462,Variables!$A$5:$A$105,0))="","","."&amp;INDEX(Variables!$D$5:$D$105,MATCH($A462,Variables!$A$5:$A$105,0)))&amp;"."&amp;AE$5</f>
        <v/>
      </c>
      <c r="AF462" s="46">
        <f>INDEX(Inputs!$U$5:$U$132,MATCH($B462&amp;"|"&amp;$C462,Inputs!$A$5:$A$132,0))</f>
        <v/>
      </c>
      <c r="AG462" s="47">
        <f>AF462*(1/(1+$G462))^(1+$E462)*(1+AG$7)^$D462*(AG444/AF444)^$E462*((AG444+AG453)/(AF444+AF453))^($F462*(1+$E462))</f>
        <v/>
      </c>
      <c r="AH462" s="47">
        <f>AG462*(1/(1+$G462))^(1+$E462)*(1+AH$7)^$D462*(AH444/AG444)^$E462*((AH444+AH453)/(AG444+AG453))^($F462*(1+$E462))</f>
        <v/>
      </c>
      <c r="AI462" s="47">
        <f>AH462*(1/(1+$G462))^(1+$E462)*(1+AI$7)^$D462*(AI444/AH444)^$E462*((AI444+AI453)/(AH444+AH453))^($F462*(1+$E462))</f>
        <v/>
      </c>
      <c r="AJ462" s="47">
        <f>AI462*(1/(1+$G462))^(1+$E462)*(1+AJ$7)^$D462*(AJ444/AI444)^$E462*((AJ444+AJ453)/(AI444+AI453))^($F462*(1+$E462))</f>
        <v/>
      </c>
      <c r="AK462" s="47">
        <f>AJ462*(1/(1+$G462))^(1+$E462)*(1+AK$7)^$D462*(AK444/AJ444)^$E462*((AK444+AK453)/(AJ444+AJ453))^($F462*(1+$E462))</f>
        <v/>
      </c>
      <c r="AL462" s="47">
        <f>AK462*(1/(1+$G462))^(1+$E462)*(1+AL$7)^$D462*(AL444/AK444)^$E462*((AL444+AL453)/(AK444+AK453))^($F462*(1+$E462))</f>
        <v/>
      </c>
      <c r="AM462" s="47">
        <f>AL462*(1/(1+$G462))^(1+$E462)*(1+AM$7)^$D462*(AM444/AL444)^$E462*((AM444+AM453)/(AL444+AL453))^($F462*(1+$E462))</f>
        <v/>
      </c>
      <c r="AN462" s="47">
        <f>AM462*(1/(1+$G462))^(1+$E462)*(1+AN$7)^$D462*(AN444/AM444)^$E462*((AN444+AN453)/(AM444+AM453))^($F462*(1+$E462))</f>
        <v/>
      </c>
      <c r="AO462" s="47">
        <f>AN462*(1/(1+$G462))^(1+$E462)*(1+AO$7)^$D462*(AO444/AN444)^$E462*((AO444+AO453)/(AN444+AN453))^($F462*(1+$E462))</f>
        <v/>
      </c>
      <c r="AP462" s="47">
        <f>AO462*(1/(1+$G462))^(1+$E462)*(1+AP$7)^$D462*(AP444/AO444)^$E462*((AP444+AP453)/(AO444+AO453))^($F462*(1+$E462))</f>
        <v/>
      </c>
      <c r="AQ462" s="47">
        <f>AP462*(1/(1+$G462))^(1+$E462)*(1+AQ$7)^$D462*(AQ444/AP444)^$E462*((AQ444+AQ453)/(AP444+AP453))^($F462*(1+$E462))</f>
        <v/>
      </c>
      <c r="AR462" s="47">
        <f>AQ462*(1/(1+$G462))^(1+$E462)*(1+AR$7)^$D462*(AR444/AQ444)^$E462*((AR444+AR453)/(AQ444+AQ453))^($F462*(1+$E462))</f>
        <v/>
      </c>
      <c r="AS462" s="47">
        <f>AR462*(1/(1+$G462))^(1+$E462)*(1+AS$7)^$D462*(AS444/AR444)^$E462*((AS444+AS453)/(AR444+AR453))^($F462*(1+$E462))</f>
        <v/>
      </c>
      <c r="AT462" s="47">
        <f>AS462*(1/(1+$G462))^(1+$E462)*(1+AT$7)^$D462*(AT444/AS444)^$E462*((AT444+AT453)/(AS444+AS453))^($F462*(1+$E462))</f>
        <v/>
      </c>
      <c r="AU462" s="47">
        <f>AT462*(1/(1+$G462))^(1+$E462)*(1+AU$7)^$D462*(AU444/AT444)^$E462*((AU444+AU453)/(AT444+AT453))^($F462*(1+$E462))</f>
        <v/>
      </c>
      <c r="AV462" s="47">
        <f>AU462*(1/(1+$G462))^(1+$E462)*(1+AV$7)^$D462*(AV444/AU444)^$E462*((AV444+AV453)/(AU444+AU453))^($F462*(1+$E462))</f>
        <v/>
      </c>
      <c r="AW462" s="47">
        <f>AV462*(1/(1+$G462))^(1+$E462)*(1+AW$7)^$D462*(AW444/AV444)^$E462*((AW444+AW453)/(AV444+AV453))^($F462*(1+$E462))</f>
        <v/>
      </c>
      <c r="AX462" s="48">
        <f>FUELUSE(AW462,AX444,AW444,AX453,AW453,AX$7,$D462,$E462,$F462,$G462)</f>
        <v/>
      </c>
    </row>
    <row r="463" hidden="1" outlineLevel="2">
      <c r="A463" s="5" t="inlineStr">
        <is>
          <t>ener</t>
        </is>
      </c>
      <c r="B463" s="5" t="inlineStr">
        <is>
          <t>ker</t>
        </is>
      </c>
      <c r="C463" s="5" t="inlineStr">
        <is>
          <t>ral</t>
        </is>
      </c>
      <c r="D463" s="40">
        <f>INDEX(Inputs!$N$5:$N$132,MATCH($B463&amp;"|"&amp;$C463,Inputs!$A$5:$A$132,0))</f>
        <v/>
      </c>
      <c r="E463" s="40">
        <f>INDEX(Inputs!$O$5:$O$132,MATCH($B463&amp;"|"&amp;$C463,Inputs!$A$5:$A$132,0))</f>
        <v/>
      </c>
      <c r="F463" s="40">
        <f>INDEX(Inputs!$P$5:$P$132,MATCH($B463&amp;"|"&amp;$C463,Inputs!$A$5:$A$132,0))</f>
        <v/>
      </c>
      <c r="G463" s="40">
        <f>INDEX(Inputs!$Q$5:$Q$132,MATCH($B463&amp;"|"&amp;$C463,Inputs!$A$5:$A$132,0))</f>
        <v/>
      </c>
      <c r="H463" s="5">
        <f>INDEX(Variables!$B$5:$B$105,MATCH($A463,Variables!$A$5:$A$105,0))&amp;IF($C463="",""," | "&amp;INDEX(Mapping!$B$5:$B$26,MATCH($C463,Mapping!$A$5:$A$26,0))&amp;" | "&amp;INDEX(Mapping!$B$30:$B$41,MATCH($B463,Mapping!$A$30:$A$41,0)))</f>
        <v/>
      </c>
      <c r="I463" s="5">
        <f>INDEX(Variables!$C$5:$C$105,MATCH($A463,Variables!$A$5:$A$105,0))</f>
        <v/>
      </c>
      <c r="J463" s="5">
        <f>INDEX(Variables!$E$5:$E$105,MATCH($A463,Variables!$A$5:$A$105,0))</f>
        <v/>
      </c>
      <c r="K463" s="25">
        <f>LOWER(Settings!$C$4)&amp;".mit."&amp;$A463&amp;IF($C463="","","."&amp;$C463&amp;"."&amp;$B463)&amp;IF(INDEX(Variables!$D$5:$D$105,MATCH($A463,Variables!$A$5:$A$105,0))="","","."&amp;INDEX(Variables!$D$5:$D$105,MATCH($A463,Variables!$A$5:$A$105,0)))&amp;"."&amp;K$5</f>
        <v/>
      </c>
      <c r="L463" s="46">
        <f>INDEX(Inputs!$U$5:$U$132,MATCH($B463&amp;"|"&amp;$C463,Inputs!$A$5:$A$132,0))</f>
        <v/>
      </c>
      <c r="M463" s="47">
        <f>L463*(1/(1+$G463))^(1+$E463)*(1+M$7)^$D463*(M445/L445)^$E463*((M445+M454)/(L445+L454))^($F463*(1+$E463))</f>
        <v/>
      </c>
      <c r="N463" s="47">
        <f>M463*(1/(1+$G463))^(1+$E463)*(1+N$7)^$D463*(N445/M445)^$E463*((N445+N454)/(M445+M454))^($F463*(1+$E463))</f>
        <v/>
      </c>
      <c r="O463" s="47">
        <f>N463*(1/(1+$G463))^(1+$E463)*(1+O$7)^$D463*(O445/N445)^$E463*((O445+O454)/(N445+N454))^($F463*(1+$E463))</f>
        <v/>
      </c>
      <c r="P463" s="47">
        <f>O463*(1/(1+$G463))^(1+$E463)*(1+P$7)^$D463*(P445/O445)^$E463*((P445+P454)/(O445+O454))^($F463*(1+$E463))</f>
        <v/>
      </c>
      <c r="Q463" s="47">
        <f>P463*(1/(1+$G463))^(1+$E463)*(1+Q$7)^$D463*(Q445/P445)^$E463*((Q445+Q454)/(P445+P454))^($F463*(1+$E463))</f>
        <v/>
      </c>
      <c r="R463" s="47">
        <f>Q463*(1/(1+$G463))^(1+$E463)*(1+R$7)^$D463*(R445/Q445)^$E463*((R445+R454)/(Q445+Q454))^($F463*(1+$E463))</f>
        <v/>
      </c>
      <c r="S463" s="47">
        <f>R463*(1/(1+$G463))^(1+$E463)*(1+S$7)^$D463*(S445/R445)^$E463*((S445+S454)/(R445+R454))^($F463*(1+$E463))</f>
        <v/>
      </c>
      <c r="T463" s="47">
        <f>S463*(1/(1+$G463))^(1+$E463)*(1+T$7)^$D463*(T445/S445)^$E463*((T445+T454)/(S445+S454))^($F463*(1+$E463))</f>
        <v/>
      </c>
      <c r="U463" s="47">
        <f>T463*(1/(1+$G463))^(1+$E463)*(1+U$7)^$D463*(U445/T445)^$E463*((U445+U454)/(T445+T454))^($F463*(1+$E463))</f>
        <v/>
      </c>
      <c r="V463" s="47">
        <f>U463*(1/(1+$G463))^(1+$E463)*(1+V$7)^$D463*(V445/U445)^$E463*((V445+V454)/(U445+U454))^($F463*(1+$E463))</f>
        <v/>
      </c>
      <c r="W463" s="47">
        <f>V463*(1/(1+$G463))^(1+$E463)*(1+W$7)^$D463*(W445/V445)^$E463*((W445+W454)/(V445+V454))^($F463*(1+$E463))</f>
        <v/>
      </c>
      <c r="X463" s="47">
        <f>W463*(1/(1+$G463))^(1+$E463)*(1+X$7)^$D463*(X445/W445)^$E463*((X445+X454)/(W445+W454))^($F463*(1+$E463))</f>
        <v/>
      </c>
      <c r="Y463" s="47">
        <f>X463*(1/(1+$G463))^(1+$E463)*(1+Y$7)^$D463*(Y445/X445)^$E463*((Y445+Y454)/(X445+X454))^($F463*(1+$E463))</f>
        <v/>
      </c>
      <c r="Z463" s="47">
        <f>Y463*(1/(1+$G463))^(1+$E463)*(1+Z$7)^$D463*(Z445/Y445)^$E463*((Z445+Z454)/(Y445+Y454))^($F463*(1+$E463))</f>
        <v/>
      </c>
      <c r="AA463" s="47">
        <f>Z463*(1/(1+$G463))^(1+$E463)*(1+AA$7)^$D463*(AA445/Z445)^$E463*((AA445+AA454)/(Z445+Z454))^($F463*(1+$E463))</f>
        <v/>
      </c>
      <c r="AB463" s="47">
        <f>AA463*(1/(1+$G463))^(1+$E463)*(1+AB$7)^$D463*(AB445/AA445)^$E463*((AB445+AB454)/(AA445+AA454))^($F463*(1+$E463))</f>
        <v/>
      </c>
      <c r="AC463" s="47">
        <f>AB463*(1/(1+$G463))^(1+$E463)*(1+AC$7)^$D463*(AC445/AB445)^$E463*((AC445+AC454)/(AB445+AB454))^($F463*(1+$E463))</f>
        <v/>
      </c>
      <c r="AD463" s="48">
        <f>FUELUSE(AC463,AD445,AC445,AD454,AC454,AD$7,$D463,$E463,$F463,$G463)</f>
        <v/>
      </c>
      <c r="AE463" s="25">
        <f>LOWER(Settings!$C$4)&amp;".mit."&amp;$A463&amp;IF($C463="","","."&amp;$C463&amp;"."&amp;$B463)&amp;IF(INDEX(Variables!$D$5:$D$105,MATCH($A463,Variables!$A$5:$A$105,0))="","","."&amp;INDEX(Variables!$D$5:$D$105,MATCH($A463,Variables!$A$5:$A$105,0)))&amp;"."&amp;AE$5</f>
        <v/>
      </c>
      <c r="AF463" s="46">
        <f>INDEX(Inputs!$U$5:$U$132,MATCH($B463&amp;"|"&amp;$C463,Inputs!$A$5:$A$132,0))</f>
        <v/>
      </c>
      <c r="AG463" s="47">
        <f>AF463*(1/(1+$G463))^(1+$E463)*(1+AG$7)^$D463*(AG445/AF445)^$E463*((AG445+AG454)/(AF445+AF454))^($F463*(1+$E463))</f>
        <v/>
      </c>
      <c r="AH463" s="47">
        <f>AG463*(1/(1+$G463))^(1+$E463)*(1+AH$7)^$D463*(AH445/AG445)^$E463*((AH445+AH454)/(AG445+AG454))^($F463*(1+$E463))</f>
        <v/>
      </c>
      <c r="AI463" s="47">
        <f>AH463*(1/(1+$G463))^(1+$E463)*(1+AI$7)^$D463*(AI445/AH445)^$E463*((AI445+AI454)/(AH445+AH454))^($F463*(1+$E463))</f>
        <v/>
      </c>
      <c r="AJ463" s="47">
        <f>AI463*(1/(1+$G463))^(1+$E463)*(1+AJ$7)^$D463*(AJ445/AI445)^$E463*((AJ445+AJ454)/(AI445+AI454))^($F463*(1+$E463))</f>
        <v/>
      </c>
      <c r="AK463" s="47">
        <f>AJ463*(1/(1+$G463))^(1+$E463)*(1+AK$7)^$D463*(AK445/AJ445)^$E463*((AK445+AK454)/(AJ445+AJ454))^($F463*(1+$E463))</f>
        <v/>
      </c>
      <c r="AL463" s="47">
        <f>AK463*(1/(1+$G463))^(1+$E463)*(1+AL$7)^$D463*(AL445/AK445)^$E463*((AL445+AL454)/(AK445+AK454))^($F463*(1+$E463))</f>
        <v/>
      </c>
      <c r="AM463" s="47">
        <f>AL463*(1/(1+$G463))^(1+$E463)*(1+AM$7)^$D463*(AM445/AL445)^$E463*((AM445+AM454)/(AL445+AL454))^($F463*(1+$E463))</f>
        <v/>
      </c>
      <c r="AN463" s="47">
        <f>AM463*(1/(1+$G463))^(1+$E463)*(1+AN$7)^$D463*(AN445/AM445)^$E463*((AN445+AN454)/(AM445+AM454))^($F463*(1+$E463))</f>
        <v/>
      </c>
      <c r="AO463" s="47">
        <f>AN463*(1/(1+$G463))^(1+$E463)*(1+AO$7)^$D463*(AO445/AN445)^$E463*((AO445+AO454)/(AN445+AN454))^($F463*(1+$E463))</f>
        <v/>
      </c>
      <c r="AP463" s="47">
        <f>AO463*(1/(1+$G463))^(1+$E463)*(1+AP$7)^$D463*(AP445/AO445)^$E463*((AP445+AP454)/(AO445+AO454))^($F463*(1+$E463))</f>
        <v/>
      </c>
      <c r="AQ463" s="47">
        <f>AP463*(1/(1+$G463))^(1+$E463)*(1+AQ$7)^$D463*(AQ445/AP445)^$E463*((AQ445+AQ454)/(AP445+AP454))^($F463*(1+$E463))</f>
        <v/>
      </c>
      <c r="AR463" s="47">
        <f>AQ463*(1/(1+$G463))^(1+$E463)*(1+AR$7)^$D463*(AR445/AQ445)^$E463*((AR445+AR454)/(AQ445+AQ454))^($F463*(1+$E463))</f>
        <v/>
      </c>
      <c r="AS463" s="47">
        <f>AR463*(1/(1+$G463))^(1+$E463)*(1+AS$7)^$D463*(AS445/AR445)^$E463*((AS445+AS454)/(AR445+AR454))^($F463*(1+$E463))</f>
        <v/>
      </c>
      <c r="AT463" s="47">
        <f>AS463*(1/(1+$G463))^(1+$E463)*(1+AT$7)^$D463*(AT445/AS445)^$E463*((AT445+AT454)/(AS445+AS454))^($F463*(1+$E463))</f>
        <v/>
      </c>
      <c r="AU463" s="47">
        <f>AT463*(1/(1+$G463))^(1+$E463)*(1+AU$7)^$D463*(AU445/AT445)^$E463*((AU445+AU454)/(AT445+AT454))^($F463*(1+$E463))</f>
        <v/>
      </c>
      <c r="AV463" s="47">
        <f>AU463*(1/(1+$G463))^(1+$E463)*(1+AV$7)^$D463*(AV445/AU445)^$E463*((AV445+AV454)/(AU445+AU454))^($F463*(1+$E463))</f>
        <v/>
      </c>
      <c r="AW463" s="47">
        <f>AV463*(1/(1+$G463))^(1+$E463)*(1+AW$7)^$D463*(AW445/AV445)^$E463*((AW445+AW454)/(AV445+AV454))^($F463*(1+$E463))</f>
        <v/>
      </c>
      <c r="AX463" s="48">
        <f>FUELUSE(AW463,AX445,AW445,AX454,AW454,AX$7,$D463,$E463,$F463,$G463)</f>
        <v/>
      </c>
    </row>
    <row r="464" hidden="1" outlineLevel="2">
      <c r="A464" s="5" t="inlineStr">
        <is>
          <t>ener</t>
        </is>
      </c>
      <c r="B464" s="5" t="inlineStr">
        <is>
          <t>oop</t>
        </is>
      </c>
      <c r="C464" s="5" t="inlineStr">
        <is>
          <t>ral</t>
        </is>
      </c>
      <c r="D464" s="40">
        <f>INDEX(Inputs!$N$5:$N$132,MATCH($B464&amp;"|"&amp;$C464,Inputs!$A$5:$A$132,0))</f>
        <v/>
      </c>
      <c r="E464" s="40">
        <f>INDEX(Inputs!$O$5:$O$132,MATCH($B464&amp;"|"&amp;$C464,Inputs!$A$5:$A$132,0))</f>
        <v/>
      </c>
      <c r="F464" s="40">
        <f>INDEX(Inputs!$P$5:$P$132,MATCH($B464&amp;"|"&amp;$C464,Inputs!$A$5:$A$132,0))</f>
        <v/>
      </c>
      <c r="G464" s="40">
        <f>INDEX(Inputs!$Q$5:$Q$132,MATCH($B464&amp;"|"&amp;$C464,Inputs!$A$5:$A$132,0))</f>
        <v/>
      </c>
      <c r="H464" s="5">
        <f>INDEX(Variables!$B$5:$B$105,MATCH($A464,Variables!$A$5:$A$105,0))&amp;IF($C464="",""," | "&amp;INDEX(Mapping!$B$5:$B$26,MATCH($C464,Mapping!$A$5:$A$26,0))&amp;" | "&amp;INDEX(Mapping!$B$30:$B$41,MATCH($B464,Mapping!$A$30:$A$41,0)))</f>
        <v/>
      </c>
      <c r="I464" s="5">
        <f>INDEX(Variables!$C$5:$C$105,MATCH($A464,Variables!$A$5:$A$105,0))</f>
        <v/>
      </c>
      <c r="J464" s="5">
        <f>INDEX(Variables!$E$5:$E$105,MATCH($A464,Variables!$A$5:$A$105,0))</f>
        <v/>
      </c>
      <c r="K464" s="25">
        <f>LOWER(Settings!$C$4)&amp;".mit."&amp;$A464&amp;IF($C464="","","."&amp;$C464&amp;"."&amp;$B464)&amp;IF(INDEX(Variables!$D$5:$D$105,MATCH($A464,Variables!$A$5:$A$105,0))="","","."&amp;INDEX(Variables!$D$5:$D$105,MATCH($A464,Variables!$A$5:$A$105,0)))&amp;"."&amp;K$5</f>
        <v/>
      </c>
      <c r="L464" s="46">
        <f>INDEX(Inputs!$U$5:$U$132,MATCH($B464&amp;"|"&amp;$C464,Inputs!$A$5:$A$132,0))</f>
        <v/>
      </c>
      <c r="M464" s="47">
        <f>L464*(1/(1+$G464))^(1+$E464)*(1+M$7)^$D464*(M446/L446)^$E464*((M446+M455)/(L446+L455))^($F464*(1+$E464))</f>
        <v/>
      </c>
      <c r="N464" s="47">
        <f>M464*(1/(1+$G464))^(1+$E464)*(1+N$7)^$D464*(N446/M446)^$E464*((N446+N455)/(M446+M455))^($F464*(1+$E464))</f>
        <v/>
      </c>
      <c r="O464" s="47">
        <f>N464*(1/(1+$G464))^(1+$E464)*(1+O$7)^$D464*(O446/N446)^$E464*((O446+O455)/(N446+N455))^($F464*(1+$E464))</f>
        <v/>
      </c>
      <c r="P464" s="47">
        <f>O464*(1/(1+$G464))^(1+$E464)*(1+P$7)^$D464*(P446/O446)^$E464*((P446+P455)/(O446+O455))^($F464*(1+$E464))</f>
        <v/>
      </c>
      <c r="Q464" s="47">
        <f>P464*(1/(1+$G464))^(1+$E464)*(1+Q$7)^$D464*(Q446/P446)^$E464*((Q446+Q455)/(P446+P455))^($F464*(1+$E464))</f>
        <v/>
      </c>
      <c r="R464" s="47">
        <f>Q464*(1/(1+$G464))^(1+$E464)*(1+R$7)^$D464*(R446/Q446)^$E464*((R446+R455)/(Q446+Q455))^($F464*(1+$E464))</f>
        <v/>
      </c>
      <c r="S464" s="47">
        <f>R464*(1/(1+$G464))^(1+$E464)*(1+S$7)^$D464*(S446/R446)^$E464*((S446+S455)/(R446+R455))^($F464*(1+$E464))</f>
        <v/>
      </c>
      <c r="T464" s="47">
        <f>S464*(1/(1+$G464))^(1+$E464)*(1+T$7)^$D464*(T446/S446)^$E464*((T446+T455)/(S446+S455))^($F464*(1+$E464))</f>
        <v/>
      </c>
      <c r="U464" s="47">
        <f>T464*(1/(1+$G464))^(1+$E464)*(1+U$7)^$D464*(U446/T446)^$E464*((U446+U455)/(T446+T455))^($F464*(1+$E464))</f>
        <v/>
      </c>
      <c r="V464" s="47">
        <f>U464*(1/(1+$G464))^(1+$E464)*(1+V$7)^$D464*(V446/U446)^$E464*((V446+V455)/(U446+U455))^($F464*(1+$E464))</f>
        <v/>
      </c>
      <c r="W464" s="47">
        <f>V464*(1/(1+$G464))^(1+$E464)*(1+W$7)^$D464*(W446/V446)^$E464*((W446+W455)/(V446+V455))^($F464*(1+$E464))</f>
        <v/>
      </c>
      <c r="X464" s="47">
        <f>W464*(1/(1+$G464))^(1+$E464)*(1+X$7)^$D464*(X446/W446)^$E464*((X446+X455)/(W446+W455))^($F464*(1+$E464))</f>
        <v/>
      </c>
      <c r="Y464" s="47">
        <f>X464*(1/(1+$G464))^(1+$E464)*(1+Y$7)^$D464*(Y446/X446)^$E464*((Y446+Y455)/(X446+X455))^($F464*(1+$E464))</f>
        <v/>
      </c>
      <c r="Z464" s="47">
        <f>Y464*(1/(1+$G464))^(1+$E464)*(1+Z$7)^$D464*(Z446/Y446)^$E464*((Z446+Z455)/(Y446+Y455))^($F464*(1+$E464))</f>
        <v/>
      </c>
      <c r="AA464" s="47">
        <f>Z464*(1/(1+$G464))^(1+$E464)*(1+AA$7)^$D464*(AA446/Z446)^$E464*((AA446+AA455)/(Z446+Z455))^($F464*(1+$E464))</f>
        <v/>
      </c>
      <c r="AB464" s="47">
        <f>AA464*(1/(1+$G464))^(1+$E464)*(1+AB$7)^$D464*(AB446/AA446)^$E464*((AB446+AB455)/(AA446+AA455))^($F464*(1+$E464))</f>
        <v/>
      </c>
      <c r="AC464" s="47">
        <f>AB464*(1/(1+$G464))^(1+$E464)*(1+AC$7)^$D464*(AC446/AB446)^$E464*((AC446+AC455)/(AB446+AB455))^($F464*(1+$E464))</f>
        <v/>
      </c>
      <c r="AD464" s="48">
        <f>FUELUSE(AC464,AD446,AC446,AD455,AC455,AD$7,$D464,$E464,$F464,$G464)</f>
        <v/>
      </c>
      <c r="AE464" s="25">
        <f>LOWER(Settings!$C$4)&amp;".mit."&amp;$A464&amp;IF($C464="","","."&amp;$C464&amp;"."&amp;$B464)&amp;IF(INDEX(Variables!$D$5:$D$105,MATCH($A464,Variables!$A$5:$A$105,0))="","","."&amp;INDEX(Variables!$D$5:$D$105,MATCH($A464,Variables!$A$5:$A$105,0)))&amp;"."&amp;AE$5</f>
        <v/>
      </c>
      <c r="AF464" s="46">
        <f>INDEX(Inputs!$U$5:$U$132,MATCH($B464&amp;"|"&amp;$C464,Inputs!$A$5:$A$132,0))</f>
        <v/>
      </c>
      <c r="AG464" s="47">
        <f>AF464*(1/(1+$G464))^(1+$E464)*(1+AG$7)^$D464*(AG446/AF446)^$E464*((AG446+AG455)/(AF446+AF455))^($F464*(1+$E464))</f>
        <v/>
      </c>
      <c r="AH464" s="47">
        <f>AG464*(1/(1+$G464))^(1+$E464)*(1+AH$7)^$D464*(AH446/AG446)^$E464*((AH446+AH455)/(AG446+AG455))^($F464*(1+$E464))</f>
        <v/>
      </c>
      <c r="AI464" s="47">
        <f>AH464*(1/(1+$G464))^(1+$E464)*(1+AI$7)^$D464*(AI446/AH446)^$E464*((AI446+AI455)/(AH446+AH455))^($F464*(1+$E464))</f>
        <v/>
      </c>
      <c r="AJ464" s="47">
        <f>AI464*(1/(1+$G464))^(1+$E464)*(1+AJ$7)^$D464*(AJ446/AI446)^$E464*((AJ446+AJ455)/(AI446+AI455))^($F464*(1+$E464))</f>
        <v/>
      </c>
      <c r="AK464" s="47">
        <f>AJ464*(1/(1+$G464))^(1+$E464)*(1+AK$7)^$D464*(AK446/AJ446)^$E464*((AK446+AK455)/(AJ446+AJ455))^($F464*(1+$E464))</f>
        <v/>
      </c>
      <c r="AL464" s="47">
        <f>AK464*(1/(1+$G464))^(1+$E464)*(1+AL$7)^$D464*(AL446/AK446)^$E464*((AL446+AL455)/(AK446+AK455))^($F464*(1+$E464))</f>
        <v/>
      </c>
      <c r="AM464" s="47">
        <f>AL464*(1/(1+$G464))^(1+$E464)*(1+AM$7)^$D464*(AM446/AL446)^$E464*((AM446+AM455)/(AL446+AL455))^($F464*(1+$E464))</f>
        <v/>
      </c>
      <c r="AN464" s="47">
        <f>AM464*(1/(1+$G464))^(1+$E464)*(1+AN$7)^$D464*(AN446/AM446)^$E464*((AN446+AN455)/(AM446+AM455))^($F464*(1+$E464))</f>
        <v/>
      </c>
      <c r="AO464" s="47">
        <f>AN464*(1/(1+$G464))^(1+$E464)*(1+AO$7)^$D464*(AO446/AN446)^$E464*((AO446+AO455)/(AN446+AN455))^($F464*(1+$E464))</f>
        <v/>
      </c>
      <c r="AP464" s="47">
        <f>AO464*(1/(1+$G464))^(1+$E464)*(1+AP$7)^$D464*(AP446/AO446)^$E464*((AP446+AP455)/(AO446+AO455))^($F464*(1+$E464))</f>
        <v/>
      </c>
      <c r="AQ464" s="47">
        <f>AP464*(1/(1+$G464))^(1+$E464)*(1+AQ$7)^$D464*(AQ446/AP446)^$E464*((AQ446+AQ455)/(AP446+AP455))^($F464*(1+$E464))</f>
        <v/>
      </c>
      <c r="AR464" s="47">
        <f>AQ464*(1/(1+$G464))^(1+$E464)*(1+AR$7)^$D464*(AR446/AQ446)^$E464*((AR446+AR455)/(AQ446+AQ455))^($F464*(1+$E464))</f>
        <v/>
      </c>
      <c r="AS464" s="47">
        <f>AR464*(1/(1+$G464))^(1+$E464)*(1+AS$7)^$D464*(AS446/AR446)^$E464*((AS446+AS455)/(AR446+AR455))^($F464*(1+$E464))</f>
        <v/>
      </c>
      <c r="AT464" s="47">
        <f>AS464*(1/(1+$G464))^(1+$E464)*(1+AT$7)^$D464*(AT446/AS446)^$E464*((AT446+AT455)/(AS446+AS455))^($F464*(1+$E464))</f>
        <v/>
      </c>
      <c r="AU464" s="47">
        <f>AT464*(1/(1+$G464))^(1+$E464)*(1+AU$7)^$D464*(AU446/AT446)^$E464*((AU446+AU455)/(AT446+AT455))^($F464*(1+$E464))</f>
        <v/>
      </c>
      <c r="AV464" s="47">
        <f>AU464*(1/(1+$G464))^(1+$E464)*(1+AV$7)^$D464*(AV446/AU446)^$E464*((AV446+AV455)/(AU446+AU455))^($F464*(1+$E464))</f>
        <v/>
      </c>
      <c r="AW464" s="47">
        <f>AV464*(1/(1+$G464))^(1+$E464)*(1+AW$7)^$D464*(AW446/AV446)^$E464*((AW446+AW455)/(AV446+AV455))^($F464*(1+$E464))</f>
        <v/>
      </c>
      <c r="AX464" s="48">
        <f>FUELUSE(AW464,AX446,AW446,AX455,AW455,AX$7,$D464,$E464,$F464,$G464)</f>
        <v/>
      </c>
    </row>
    <row r="465" hidden="1" outlineLevel="2">
      <c r="A465" s="5" t="inlineStr">
        <is>
          <t>ener</t>
        </is>
      </c>
      <c r="B465" s="5" t="inlineStr">
        <is>
          <t>bio</t>
        </is>
      </c>
      <c r="C465" s="5" t="inlineStr">
        <is>
          <t>ral</t>
        </is>
      </c>
      <c r="D465" s="40">
        <f>INDEX(Inputs!$N$5:$N$132,MATCH($B465&amp;"|"&amp;$C465,Inputs!$A$5:$A$132,0))</f>
        <v/>
      </c>
      <c r="E465" s="40">
        <f>INDEX(Inputs!$O$5:$O$132,MATCH($B465&amp;"|"&amp;$C465,Inputs!$A$5:$A$132,0))</f>
        <v/>
      </c>
      <c r="F465" s="40">
        <f>INDEX(Inputs!$P$5:$P$132,MATCH($B465&amp;"|"&amp;$C465,Inputs!$A$5:$A$132,0))</f>
        <v/>
      </c>
      <c r="G465" s="40">
        <f>INDEX(Inputs!$Q$5:$Q$132,MATCH($B465&amp;"|"&amp;$C465,Inputs!$A$5:$A$132,0))</f>
        <v/>
      </c>
      <c r="H465" s="5">
        <f>INDEX(Variables!$B$5:$B$105,MATCH($A465,Variables!$A$5:$A$105,0))&amp;IF($C465="",""," | "&amp;INDEX(Mapping!$B$5:$B$26,MATCH($C465,Mapping!$A$5:$A$26,0))&amp;" | "&amp;INDEX(Mapping!$B$30:$B$41,MATCH($B465,Mapping!$A$30:$A$41,0)))</f>
        <v/>
      </c>
      <c r="I465" s="5">
        <f>INDEX(Variables!$C$5:$C$105,MATCH($A465,Variables!$A$5:$A$105,0))</f>
        <v/>
      </c>
      <c r="J465" s="5">
        <f>INDEX(Variables!$E$5:$E$105,MATCH($A465,Variables!$A$5:$A$105,0))</f>
        <v/>
      </c>
      <c r="K465" s="25">
        <f>LOWER(Settings!$C$4)&amp;".mit."&amp;$A465&amp;IF($C465="","","."&amp;$C465&amp;"."&amp;$B465)&amp;IF(INDEX(Variables!$D$5:$D$105,MATCH($A465,Variables!$A$5:$A$105,0))="","","."&amp;INDEX(Variables!$D$5:$D$105,MATCH($A465,Variables!$A$5:$A$105,0)))&amp;"."&amp;K$5</f>
        <v/>
      </c>
      <c r="L465" s="46">
        <f>INDEX(Inputs!$U$5:$U$132,MATCH($B465&amp;"|"&amp;$C465,Inputs!$A$5:$A$132,0))</f>
        <v/>
      </c>
      <c r="M465" s="47">
        <f>L465*(1/(1+$G465))^(1+$E465)*(1+M$7)^$D465*(M447/L447)^$E465*((M447+M456)/(L447+L456))^($F465*(1+$E465))</f>
        <v/>
      </c>
      <c r="N465" s="47">
        <f>M465*(1/(1+$G465))^(1+$E465)*(1+N$7)^$D465*(N447/M447)^$E465*((N447+N456)/(M447+M456))^($F465*(1+$E465))</f>
        <v/>
      </c>
      <c r="O465" s="47">
        <f>N465*(1/(1+$G465))^(1+$E465)*(1+O$7)^$D465*(O447/N447)^$E465*((O447+O456)/(N447+N456))^($F465*(1+$E465))</f>
        <v/>
      </c>
      <c r="P465" s="47">
        <f>O465*(1/(1+$G465))^(1+$E465)*(1+P$7)^$D465*(P447/O447)^$E465*((P447+P456)/(O447+O456))^($F465*(1+$E465))</f>
        <v/>
      </c>
      <c r="Q465" s="47">
        <f>P465*(1/(1+$G465))^(1+$E465)*(1+Q$7)^$D465*(Q447/P447)^$E465*((Q447+Q456)/(P447+P456))^($F465*(1+$E465))</f>
        <v/>
      </c>
      <c r="R465" s="47">
        <f>Q465*(1/(1+$G465))^(1+$E465)*(1+R$7)^$D465*(R447/Q447)^$E465*((R447+R456)/(Q447+Q456))^($F465*(1+$E465))</f>
        <v/>
      </c>
      <c r="S465" s="47">
        <f>R465*(1/(1+$G465))^(1+$E465)*(1+S$7)^$D465*(S447/R447)^$E465*((S447+S456)/(R447+R456))^($F465*(1+$E465))</f>
        <v/>
      </c>
      <c r="T465" s="47">
        <f>S465*(1/(1+$G465))^(1+$E465)*(1+T$7)^$D465*(T447/S447)^$E465*((T447+T456)/(S447+S456))^($F465*(1+$E465))</f>
        <v/>
      </c>
      <c r="U465" s="47">
        <f>T465*(1/(1+$G465))^(1+$E465)*(1+U$7)^$D465*(U447/T447)^$E465*((U447+U456)/(T447+T456))^($F465*(1+$E465))</f>
        <v/>
      </c>
      <c r="V465" s="47">
        <f>U465*(1/(1+$G465))^(1+$E465)*(1+V$7)^$D465*(V447/U447)^$E465*((V447+V456)/(U447+U456))^($F465*(1+$E465))</f>
        <v/>
      </c>
      <c r="W465" s="47">
        <f>V465*(1/(1+$G465))^(1+$E465)*(1+W$7)^$D465*(W447/V447)^$E465*((W447+W456)/(V447+V456))^($F465*(1+$E465))</f>
        <v/>
      </c>
      <c r="X465" s="47">
        <f>W465*(1/(1+$G465))^(1+$E465)*(1+X$7)^$D465*(X447/W447)^$E465*((X447+X456)/(W447+W456))^($F465*(1+$E465))</f>
        <v/>
      </c>
      <c r="Y465" s="47">
        <f>X465*(1/(1+$G465))^(1+$E465)*(1+Y$7)^$D465*(Y447/X447)^$E465*((Y447+Y456)/(X447+X456))^($F465*(1+$E465))</f>
        <v/>
      </c>
      <c r="Z465" s="47">
        <f>Y465*(1/(1+$G465))^(1+$E465)*(1+Z$7)^$D465*(Z447/Y447)^$E465*((Z447+Z456)/(Y447+Y456))^($F465*(1+$E465))</f>
        <v/>
      </c>
      <c r="AA465" s="47">
        <f>Z465*(1/(1+$G465))^(1+$E465)*(1+AA$7)^$D465*(AA447/Z447)^$E465*((AA447+AA456)/(Z447+Z456))^($F465*(1+$E465))</f>
        <v/>
      </c>
      <c r="AB465" s="47">
        <f>AA465*(1/(1+$G465))^(1+$E465)*(1+AB$7)^$D465*(AB447/AA447)^$E465*((AB447+AB456)/(AA447+AA456))^($F465*(1+$E465))</f>
        <v/>
      </c>
      <c r="AC465" s="47">
        <f>AB465*(1/(1+$G465))^(1+$E465)*(1+AC$7)^$D465*(AC447/AB447)^$E465*((AC447+AC456)/(AB447+AB456))^($F465*(1+$E465))</f>
        <v/>
      </c>
      <c r="AD465" s="48">
        <f>FUELUSE(AC465,AD447,AC447,AD456,AC456,AD$7,$D465,$E465,$F465,$G465)</f>
        <v/>
      </c>
      <c r="AE465" s="25">
        <f>LOWER(Settings!$C$4)&amp;".mit."&amp;$A465&amp;IF($C465="","","."&amp;$C465&amp;"."&amp;$B465)&amp;IF(INDEX(Variables!$D$5:$D$105,MATCH($A465,Variables!$A$5:$A$105,0))="","","."&amp;INDEX(Variables!$D$5:$D$105,MATCH($A465,Variables!$A$5:$A$105,0)))&amp;"."&amp;AE$5</f>
        <v/>
      </c>
      <c r="AF465" s="46">
        <f>INDEX(Inputs!$U$5:$U$132,MATCH($B465&amp;"|"&amp;$C465,Inputs!$A$5:$A$132,0))</f>
        <v/>
      </c>
      <c r="AG465" s="47">
        <f>AF465*(1/(1+$G465))^(1+$E465)*(1+AG$7)^$D465*(AG447/AF447)^$E465*((AG447+AG456)/(AF447+AF456))^($F465*(1+$E465))</f>
        <v/>
      </c>
      <c r="AH465" s="47">
        <f>AG465*(1/(1+$G465))^(1+$E465)*(1+AH$7)^$D465*(AH447/AG447)^$E465*((AH447+AH456)/(AG447+AG456))^($F465*(1+$E465))</f>
        <v/>
      </c>
      <c r="AI465" s="47">
        <f>AH465*(1/(1+$G465))^(1+$E465)*(1+AI$7)^$D465*(AI447/AH447)^$E465*((AI447+AI456)/(AH447+AH456))^($F465*(1+$E465))</f>
        <v/>
      </c>
      <c r="AJ465" s="47">
        <f>AI465*(1/(1+$G465))^(1+$E465)*(1+AJ$7)^$D465*(AJ447/AI447)^$E465*((AJ447+AJ456)/(AI447+AI456))^($F465*(1+$E465))</f>
        <v/>
      </c>
      <c r="AK465" s="47">
        <f>AJ465*(1/(1+$G465))^(1+$E465)*(1+AK$7)^$D465*(AK447/AJ447)^$E465*((AK447+AK456)/(AJ447+AJ456))^($F465*(1+$E465))</f>
        <v/>
      </c>
      <c r="AL465" s="47">
        <f>AK465*(1/(1+$G465))^(1+$E465)*(1+AL$7)^$D465*(AL447/AK447)^$E465*((AL447+AL456)/(AK447+AK456))^($F465*(1+$E465))</f>
        <v/>
      </c>
      <c r="AM465" s="47">
        <f>AL465*(1/(1+$G465))^(1+$E465)*(1+AM$7)^$D465*(AM447/AL447)^$E465*((AM447+AM456)/(AL447+AL456))^($F465*(1+$E465))</f>
        <v/>
      </c>
      <c r="AN465" s="47">
        <f>AM465*(1/(1+$G465))^(1+$E465)*(1+AN$7)^$D465*(AN447/AM447)^$E465*((AN447+AN456)/(AM447+AM456))^($F465*(1+$E465))</f>
        <v/>
      </c>
      <c r="AO465" s="47">
        <f>AN465*(1/(1+$G465))^(1+$E465)*(1+AO$7)^$D465*(AO447/AN447)^$E465*((AO447+AO456)/(AN447+AN456))^($F465*(1+$E465))</f>
        <v/>
      </c>
      <c r="AP465" s="47">
        <f>AO465*(1/(1+$G465))^(1+$E465)*(1+AP$7)^$D465*(AP447/AO447)^$E465*((AP447+AP456)/(AO447+AO456))^($F465*(1+$E465))</f>
        <v/>
      </c>
      <c r="AQ465" s="47">
        <f>AP465*(1/(1+$G465))^(1+$E465)*(1+AQ$7)^$D465*(AQ447/AP447)^$E465*((AQ447+AQ456)/(AP447+AP456))^($F465*(1+$E465))</f>
        <v/>
      </c>
      <c r="AR465" s="47">
        <f>AQ465*(1/(1+$G465))^(1+$E465)*(1+AR$7)^$D465*(AR447/AQ447)^$E465*((AR447+AR456)/(AQ447+AQ456))^($F465*(1+$E465))</f>
        <v/>
      </c>
      <c r="AS465" s="47">
        <f>AR465*(1/(1+$G465))^(1+$E465)*(1+AS$7)^$D465*(AS447/AR447)^$E465*((AS447+AS456)/(AR447+AR456))^($F465*(1+$E465))</f>
        <v/>
      </c>
      <c r="AT465" s="47">
        <f>AS465*(1/(1+$G465))^(1+$E465)*(1+AT$7)^$D465*(AT447/AS447)^$E465*((AT447+AT456)/(AS447+AS456))^($F465*(1+$E465))</f>
        <v/>
      </c>
      <c r="AU465" s="47">
        <f>AT465*(1/(1+$G465))^(1+$E465)*(1+AU$7)^$D465*(AU447/AT447)^$E465*((AU447+AU456)/(AT447+AT456))^($F465*(1+$E465))</f>
        <v/>
      </c>
      <c r="AV465" s="47">
        <f>AU465*(1/(1+$G465))^(1+$E465)*(1+AV$7)^$D465*(AV447/AU447)^$E465*((AV447+AV456)/(AU447+AU456))^($F465*(1+$E465))</f>
        <v/>
      </c>
      <c r="AW465" s="47">
        <f>AV465*(1/(1+$G465))^(1+$E465)*(1+AW$7)^$D465*(AW447/AV447)^$E465*((AW447+AW456)/(AV447+AV456))^($F465*(1+$E465))</f>
        <v/>
      </c>
      <c r="AX465" s="48">
        <f>FUELUSE(AW465,AX447,AW447,AX456,AW456,AX$7,$D465,$E465,$F465,$G465)</f>
        <v/>
      </c>
    </row>
    <row r="466" hidden="1" outlineLevel="2"/>
    <row r="467" hidden="1" outlineLevel="2">
      <c r="A467" s="5" t="inlineStr">
        <is>
          <t>co2</t>
        </is>
      </c>
      <c r="B467" s="5" t="inlineStr">
        <is>
          <t>coa</t>
        </is>
      </c>
      <c r="C467" s="5" t="inlineStr">
        <is>
          <t>ral</t>
        </is>
      </c>
      <c r="D467" s="40">
        <f>INDEX(Inputs!$T$5:$T$132,MATCH($B467&amp;"|"&amp;$C467,Inputs!$A$5:$A$132,0))</f>
        <v/>
      </c>
      <c r="E467" s="39" t="n"/>
      <c r="F467" s="39" t="n"/>
      <c r="G467" s="39" t="n"/>
      <c r="H467" s="5">
        <f>INDEX(Variables!$B$5:$B$105,MATCH($A467,Variables!$A$5:$A$105,0))&amp;IF($C467="",""," | "&amp;INDEX(Mapping!$B$5:$B$26,MATCH($C467,Mapping!$A$5:$A$26,0))&amp;" | "&amp;INDEX(Mapping!$B$30:$B$41,MATCH($B467,Mapping!$A$30:$A$41,0)))</f>
        <v/>
      </c>
      <c r="I467" s="5">
        <f>INDEX(Variables!$C$5:$C$105,MATCH($A467,Variables!$A$5:$A$105,0))</f>
        <v/>
      </c>
      <c r="J467" s="5">
        <f>INDEX(Variables!$E$5:$E$105,MATCH($A467,Variables!$A$5:$A$105,0))</f>
        <v/>
      </c>
      <c r="K467" s="25">
        <f>LOWER(Settings!$C$4)&amp;".mit."&amp;$A467&amp;IF($C467="","","."&amp;$C467&amp;"."&amp;$B467)&amp;IF(INDEX(Variables!$D$5:$D$105,MATCH($A467,Variables!$A$5:$A$105,0))="","","."&amp;INDEX(Variables!$D$5:$D$105,MATCH($A467,Variables!$A$5:$A$105,0)))&amp;"."&amp;K$5</f>
        <v/>
      </c>
      <c r="L467" s="28">
        <f>L458*Settings!$C$13*$D467</f>
        <v/>
      </c>
      <c r="M467" s="29">
        <f>M458*Settings!$C$13*$D467</f>
        <v/>
      </c>
      <c r="N467" s="29">
        <f>N458*Settings!$C$13*$D467</f>
        <v/>
      </c>
      <c r="O467" s="29">
        <f>O458*Settings!$C$13*$D467</f>
        <v/>
      </c>
      <c r="P467" s="29">
        <f>P458*Settings!$C$13*$D467</f>
        <v/>
      </c>
      <c r="Q467" s="29">
        <f>Q458*Settings!$C$13*$D467</f>
        <v/>
      </c>
      <c r="R467" s="29">
        <f>R458*Settings!$C$13*$D467</f>
        <v/>
      </c>
      <c r="S467" s="29">
        <f>S458*Settings!$C$13*$D467</f>
        <v/>
      </c>
      <c r="T467" s="29">
        <f>T458*Settings!$C$13*$D467</f>
        <v/>
      </c>
      <c r="U467" s="29">
        <f>U458*Settings!$C$13*$D467</f>
        <v/>
      </c>
      <c r="V467" s="29">
        <f>V458*Settings!$C$13*$D467</f>
        <v/>
      </c>
      <c r="W467" s="29">
        <f>W458*Settings!$C$13*$D467</f>
        <v/>
      </c>
      <c r="X467" s="29">
        <f>X458*Settings!$C$13*$D467</f>
        <v/>
      </c>
      <c r="Y467" s="29">
        <f>Y458*Settings!$C$13*$D467</f>
        <v/>
      </c>
      <c r="Z467" s="29">
        <f>Z458*Settings!$C$13*$D467</f>
        <v/>
      </c>
      <c r="AA467" s="29">
        <f>AA458*Settings!$C$13*$D467</f>
        <v/>
      </c>
      <c r="AB467" s="29">
        <f>AB458*Settings!$C$13*$D467</f>
        <v/>
      </c>
      <c r="AC467" s="29">
        <f>AC458*Settings!$C$13*$D467</f>
        <v/>
      </c>
      <c r="AD467" s="49">
        <f>EMISSIONS(AD458,Settings!$C$13,$D467)</f>
        <v/>
      </c>
      <c r="AE467" s="25">
        <f>LOWER(Settings!$C$4)&amp;".mit."&amp;$A467&amp;IF($C467="","","."&amp;$C467&amp;"."&amp;$B467)&amp;IF(INDEX(Variables!$D$5:$D$105,MATCH($A467,Variables!$A$5:$A$105,0))="","","."&amp;INDEX(Variables!$D$5:$D$105,MATCH($A467,Variables!$A$5:$A$105,0)))&amp;"."&amp;AE$5</f>
        <v/>
      </c>
      <c r="AF467" s="28">
        <f>AF458*Settings!$C$13*$D467</f>
        <v/>
      </c>
      <c r="AG467" s="29">
        <f>AG458*Settings!$C$13*$D467</f>
        <v/>
      </c>
      <c r="AH467" s="29">
        <f>AH458*Settings!$C$13*$D467</f>
        <v/>
      </c>
      <c r="AI467" s="29">
        <f>AI458*Settings!$C$13*$D467</f>
        <v/>
      </c>
      <c r="AJ467" s="29">
        <f>AJ458*Settings!$C$13*$D467</f>
        <v/>
      </c>
      <c r="AK467" s="29">
        <f>AK458*Settings!$C$13*$D467</f>
        <v/>
      </c>
      <c r="AL467" s="29">
        <f>AL458*Settings!$C$13*$D467</f>
        <v/>
      </c>
      <c r="AM467" s="29">
        <f>AM458*Settings!$C$13*$D467</f>
        <v/>
      </c>
      <c r="AN467" s="29">
        <f>AN458*Settings!$C$13*$D467</f>
        <v/>
      </c>
      <c r="AO467" s="29">
        <f>AO458*Settings!$C$13*$D467</f>
        <v/>
      </c>
      <c r="AP467" s="29">
        <f>AP458*Settings!$C$13*$D467</f>
        <v/>
      </c>
      <c r="AQ467" s="29">
        <f>AQ458*Settings!$C$13*$D467</f>
        <v/>
      </c>
      <c r="AR467" s="29">
        <f>AR458*Settings!$C$13*$D467</f>
        <v/>
      </c>
      <c r="AS467" s="29">
        <f>AS458*Settings!$C$13*$D467</f>
        <v/>
      </c>
      <c r="AT467" s="29">
        <f>AT458*Settings!$C$13*$D467</f>
        <v/>
      </c>
      <c r="AU467" s="29">
        <f>AU458*Settings!$C$13*$D467</f>
        <v/>
      </c>
      <c r="AV467" s="29">
        <f>AV458*Settings!$C$13*$D467</f>
        <v/>
      </c>
      <c r="AW467" s="29">
        <f>AW458*Settings!$C$13*$D467</f>
        <v/>
      </c>
      <c r="AX467" s="49">
        <f>EMISSIONS(AX458,Settings!$C$13,$D467)</f>
        <v/>
      </c>
    </row>
    <row r="468" hidden="1" outlineLevel="2">
      <c r="A468" s="5" t="inlineStr">
        <is>
          <t>co2</t>
        </is>
      </c>
      <c r="B468" s="5" t="inlineStr">
        <is>
          <t>nga</t>
        </is>
      </c>
      <c r="C468" s="5" t="inlineStr">
        <is>
          <t>ral</t>
        </is>
      </c>
      <c r="D468" s="40">
        <f>INDEX(Inputs!$T$5:$T$132,MATCH($B468&amp;"|"&amp;$C468,Inputs!$A$5:$A$132,0))</f>
        <v/>
      </c>
      <c r="E468" s="39" t="n"/>
      <c r="F468" s="39" t="n"/>
      <c r="G468" s="39" t="n"/>
      <c r="H468" s="5">
        <f>INDEX(Variables!$B$5:$B$105,MATCH($A468,Variables!$A$5:$A$105,0))&amp;IF($C468="",""," | "&amp;INDEX(Mapping!$B$5:$B$26,MATCH($C468,Mapping!$A$5:$A$26,0))&amp;" | "&amp;INDEX(Mapping!$B$30:$B$41,MATCH($B468,Mapping!$A$30:$A$41,0)))</f>
        <v/>
      </c>
      <c r="I468" s="5">
        <f>INDEX(Variables!$C$5:$C$105,MATCH($A468,Variables!$A$5:$A$105,0))</f>
        <v/>
      </c>
      <c r="J468" s="5">
        <f>INDEX(Variables!$E$5:$E$105,MATCH($A468,Variables!$A$5:$A$105,0))</f>
        <v/>
      </c>
      <c r="K468" s="25">
        <f>LOWER(Settings!$C$4)&amp;".mit."&amp;$A468&amp;IF($C468="","","."&amp;$C468&amp;"."&amp;$B468)&amp;IF(INDEX(Variables!$D$5:$D$105,MATCH($A468,Variables!$A$5:$A$105,0))="","","."&amp;INDEX(Variables!$D$5:$D$105,MATCH($A468,Variables!$A$5:$A$105,0)))&amp;"."&amp;K$5</f>
        <v/>
      </c>
      <c r="L468" s="28">
        <f>L459*Settings!$C$13*$D468</f>
        <v/>
      </c>
      <c r="M468" s="29">
        <f>M459*Settings!$C$13*$D468</f>
        <v/>
      </c>
      <c r="N468" s="29">
        <f>N459*Settings!$C$13*$D468</f>
        <v/>
      </c>
      <c r="O468" s="29">
        <f>O459*Settings!$C$13*$D468</f>
        <v/>
      </c>
      <c r="P468" s="29">
        <f>P459*Settings!$C$13*$D468</f>
        <v/>
      </c>
      <c r="Q468" s="29">
        <f>Q459*Settings!$C$13*$D468</f>
        <v/>
      </c>
      <c r="R468" s="29">
        <f>R459*Settings!$C$13*$D468</f>
        <v/>
      </c>
      <c r="S468" s="29">
        <f>S459*Settings!$C$13*$D468</f>
        <v/>
      </c>
      <c r="T468" s="29">
        <f>T459*Settings!$C$13*$D468</f>
        <v/>
      </c>
      <c r="U468" s="29">
        <f>U459*Settings!$C$13*$D468</f>
        <v/>
      </c>
      <c r="V468" s="29">
        <f>V459*Settings!$C$13*$D468</f>
        <v/>
      </c>
      <c r="W468" s="29">
        <f>W459*Settings!$C$13*$D468</f>
        <v/>
      </c>
      <c r="X468" s="29">
        <f>X459*Settings!$C$13*$D468</f>
        <v/>
      </c>
      <c r="Y468" s="29">
        <f>Y459*Settings!$C$13*$D468</f>
        <v/>
      </c>
      <c r="Z468" s="29">
        <f>Z459*Settings!$C$13*$D468</f>
        <v/>
      </c>
      <c r="AA468" s="29">
        <f>AA459*Settings!$C$13*$D468</f>
        <v/>
      </c>
      <c r="AB468" s="29">
        <f>AB459*Settings!$C$13*$D468</f>
        <v/>
      </c>
      <c r="AC468" s="29">
        <f>AC459*Settings!$C$13*$D468</f>
        <v/>
      </c>
      <c r="AD468" s="49">
        <f>EMISSIONS(AD459,Settings!$C$13,$D468)</f>
        <v/>
      </c>
      <c r="AE468" s="25">
        <f>LOWER(Settings!$C$4)&amp;".mit."&amp;$A468&amp;IF($C468="","","."&amp;$C468&amp;"."&amp;$B468)&amp;IF(INDEX(Variables!$D$5:$D$105,MATCH($A468,Variables!$A$5:$A$105,0))="","","."&amp;INDEX(Variables!$D$5:$D$105,MATCH($A468,Variables!$A$5:$A$105,0)))&amp;"."&amp;AE$5</f>
        <v/>
      </c>
      <c r="AF468" s="28">
        <f>AF459*Settings!$C$13*$D468</f>
        <v/>
      </c>
      <c r="AG468" s="29">
        <f>AG459*Settings!$C$13*$D468</f>
        <v/>
      </c>
      <c r="AH468" s="29">
        <f>AH459*Settings!$C$13*$D468</f>
        <v/>
      </c>
      <c r="AI468" s="29">
        <f>AI459*Settings!$C$13*$D468</f>
        <v/>
      </c>
      <c r="AJ468" s="29">
        <f>AJ459*Settings!$C$13*$D468</f>
        <v/>
      </c>
      <c r="AK468" s="29">
        <f>AK459*Settings!$C$13*$D468</f>
        <v/>
      </c>
      <c r="AL468" s="29">
        <f>AL459*Settings!$C$13*$D468</f>
        <v/>
      </c>
      <c r="AM468" s="29">
        <f>AM459*Settings!$C$13*$D468</f>
        <v/>
      </c>
      <c r="AN468" s="29">
        <f>AN459*Settings!$C$13*$D468</f>
        <v/>
      </c>
      <c r="AO468" s="29">
        <f>AO459*Settings!$C$13*$D468</f>
        <v/>
      </c>
      <c r="AP468" s="29">
        <f>AP459*Settings!$C$13*$D468</f>
        <v/>
      </c>
      <c r="AQ468" s="29">
        <f>AQ459*Settings!$C$13*$D468</f>
        <v/>
      </c>
      <c r="AR468" s="29">
        <f>AR459*Settings!$C$13*$D468</f>
        <v/>
      </c>
      <c r="AS468" s="29">
        <f>AS459*Settings!$C$13*$D468</f>
        <v/>
      </c>
      <c r="AT468" s="29">
        <f>AT459*Settings!$C$13*$D468</f>
        <v/>
      </c>
      <c r="AU468" s="29">
        <f>AU459*Settings!$C$13*$D468</f>
        <v/>
      </c>
      <c r="AV468" s="29">
        <f>AV459*Settings!$C$13*$D468</f>
        <v/>
      </c>
      <c r="AW468" s="29">
        <f>AW459*Settings!$C$13*$D468</f>
        <v/>
      </c>
      <c r="AX468" s="49">
        <f>EMISSIONS(AX459,Settings!$C$13,$D468)</f>
        <v/>
      </c>
    </row>
    <row r="469" hidden="1" outlineLevel="2">
      <c r="A469" s="5" t="inlineStr">
        <is>
          <t>co2</t>
        </is>
      </c>
      <c r="B469" s="5" t="inlineStr">
        <is>
          <t>gso</t>
        </is>
      </c>
      <c r="C469" s="5" t="inlineStr">
        <is>
          <t>ral</t>
        </is>
      </c>
      <c r="D469" s="40">
        <f>INDEX(Inputs!$T$5:$T$132,MATCH($B469&amp;"|"&amp;$C469,Inputs!$A$5:$A$132,0))</f>
        <v/>
      </c>
      <c r="E469" s="39" t="n"/>
      <c r="F469" s="39" t="n"/>
      <c r="G469" s="39" t="n"/>
      <c r="H469" s="5">
        <f>INDEX(Variables!$B$5:$B$105,MATCH($A469,Variables!$A$5:$A$105,0))&amp;IF($C469="",""," | "&amp;INDEX(Mapping!$B$5:$B$26,MATCH($C469,Mapping!$A$5:$A$26,0))&amp;" | "&amp;INDEX(Mapping!$B$30:$B$41,MATCH($B469,Mapping!$A$30:$A$41,0)))</f>
        <v/>
      </c>
      <c r="I469" s="5">
        <f>INDEX(Variables!$C$5:$C$105,MATCH($A469,Variables!$A$5:$A$105,0))</f>
        <v/>
      </c>
      <c r="J469" s="5">
        <f>INDEX(Variables!$E$5:$E$105,MATCH($A469,Variables!$A$5:$A$105,0))</f>
        <v/>
      </c>
      <c r="K469" s="25">
        <f>LOWER(Settings!$C$4)&amp;".mit."&amp;$A469&amp;IF($C469="","","."&amp;$C469&amp;"."&amp;$B469)&amp;IF(INDEX(Variables!$D$5:$D$105,MATCH($A469,Variables!$A$5:$A$105,0))="","","."&amp;INDEX(Variables!$D$5:$D$105,MATCH($A469,Variables!$A$5:$A$105,0)))&amp;"."&amp;K$5</f>
        <v/>
      </c>
      <c r="L469" s="28">
        <f>L460*Settings!$C$13*$D469</f>
        <v/>
      </c>
      <c r="M469" s="29">
        <f>M460*Settings!$C$13*$D469</f>
        <v/>
      </c>
      <c r="N469" s="29">
        <f>N460*Settings!$C$13*$D469</f>
        <v/>
      </c>
      <c r="O469" s="29">
        <f>O460*Settings!$C$13*$D469</f>
        <v/>
      </c>
      <c r="P469" s="29">
        <f>P460*Settings!$C$13*$D469</f>
        <v/>
      </c>
      <c r="Q469" s="29">
        <f>Q460*Settings!$C$13*$D469</f>
        <v/>
      </c>
      <c r="R469" s="29">
        <f>R460*Settings!$C$13*$D469</f>
        <v/>
      </c>
      <c r="S469" s="29">
        <f>S460*Settings!$C$13*$D469</f>
        <v/>
      </c>
      <c r="T469" s="29">
        <f>T460*Settings!$C$13*$D469</f>
        <v/>
      </c>
      <c r="U469" s="29">
        <f>U460*Settings!$C$13*$D469</f>
        <v/>
      </c>
      <c r="V469" s="29">
        <f>V460*Settings!$C$13*$D469</f>
        <v/>
      </c>
      <c r="W469" s="29">
        <f>W460*Settings!$C$13*$D469</f>
        <v/>
      </c>
      <c r="X469" s="29">
        <f>X460*Settings!$C$13*$D469</f>
        <v/>
      </c>
      <c r="Y469" s="29">
        <f>Y460*Settings!$C$13*$D469</f>
        <v/>
      </c>
      <c r="Z469" s="29">
        <f>Z460*Settings!$C$13*$D469</f>
        <v/>
      </c>
      <c r="AA469" s="29">
        <f>AA460*Settings!$C$13*$D469</f>
        <v/>
      </c>
      <c r="AB469" s="29">
        <f>AB460*Settings!$C$13*$D469</f>
        <v/>
      </c>
      <c r="AC469" s="29">
        <f>AC460*Settings!$C$13*$D469</f>
        <v/>
      </c>
      <c r="AD469" s="49">
        <f>EMISSIONS(AD460,Settings!$C$13,$D469)</f>
        <v/>
      </c>
      <c r="AE469" s="25">
        <f>LOWER(Settings!$C$4)&amp;".mit."&amp;$A469&amp;IF($C469="","","."&amp;$C469&amp;"."&amp;$B469)&amp;IF(INDEX(Variables!$D$5:$D$105,MATCH($A469,Variables!$A$5:$A$105,0))="","","."&amp;INDEX(Variables!$D$5:$D$105,MATCH($A469,Variables!$A$5:$A$105,0)))&amp;"."&amp;AE$5</f>
        <v/>
      </c>
      <c r="AF469" s="28">
        <f>AF460*Settings!$C$13*$D469</f>
        <v/>
      </c>
      <c r="AG469" s="29">
        <f>AG460*Settings!$C$13*$D469</f>
        <v/>
      </c>
      <c r="AH469" s="29">
        <f>AH460*Settings!$C$13*$D469</f>
        <v/>
      </c>
      <c r="AI469" s="29">
        <f>AI460*Settings!$C$13*$D469</f>
        <v/>
      </c>
      <c r="AJ469" s="29">
        <f>AJ460*Settings!$C$13*$D469</f>
        <v/>
      </c>
      <c r="AK469" s="29">
        <f>AK460*Settings!$C$13*$D469</f>
        <v/>
      </c>
      <c r="AL469" s="29">
        <f>AL460*Settings!$C$13*$D469</f>
        <v/>
      </c>
      <c r="AM469" s="29">
        <f>AM460*Settings!$C$13*$D469</f>
        <v/>
      </c>
      <c r="AN469" s="29">
        <f>AN460*Settings!$C$13*$D469</f>
        <v/>
      </c>
      <c r="AO469" s="29">
        <f>AO460*Settings!$C$13*$D469</f>
        <v/>
      </c>
      <c r="AP469" s="29">
        <f>AP460*Settings!$C$13*$D469</f>
        <v/>
      </c>
      <c r="AQ469" s="29">
        <f>AQ460*Settings!$C$13*$D469</f>
        <v/>
      </c>
      <c r="AR469" s="29">
        <f>AR460*Settings!$C$13*$D469</f>
        <v/>
      </c>
      <c r="AS469" s="29">
        <f>AS460*Settings!$C$13*$D469</f>
        <v/>
      </c>
      <c r="AT469" s="29">
        <f>AT460*Settings!$C$13*$D469</f>
        <v/>
      </c>
      <c r="AU469" s="29">
        <f>AU460*Settings!$C$13*$D469</f>
        <v/>
      </c>
      <c r="AV469" s="29">
        <f>AV460*Settings!$C$13*$D469</f>
        <v/>
      </c>
      <c r="AW469" s="29">
        <f>AW460*Settings!$C$13*$D469</f>
        <v/>
      </c>
      <c r="AX469" s="49">
        <f>EMISSIONS(AX460,Settings!$C$13,$D469)</f>
        <v/>
      </c>
    </row>
    <row r="470" hidden="1" outlineLevel="2">
      <c r="A470" s="5" t="inlineStr">
        <is>
          <t>co2</t>
        </is>
      </c>
      <c r="B470" s="5" t="inlineStr">
        <is>
          <t>die</t>
        </is>
      </c>
      <c r="C470" s="5" t="inlineStr">
        <is>
          <t>ral</t>
        </is>
      </c>
      <c r="D470" s="40">
        <f>INDEX(Inputs!$T$5:$T$132,MATCH($B470&amp;"|"&amp;$C470,Inputs!$A$5:$A$132,0))</f>
        <v/>
      </c>
      <c r="E470" s="39" t="n"/>
      <c r="F470" s="39" t="n"/>
      <c r="G470" s="39" t="n"/>
      <c r="H470" s="5">
        <f>INDEX(Variables!$B$5:$B$105,MATCH($A470,Variables!$A$5:$A$105,0))&amp;IF($C470="",""," | "&amp;INDEX(Mapping!$B$5:$B$26,MATCH($C470,Mapping!$A$5:$A$26,0))&amp;" | "&amp;INDEX(Mapping!$B$30:$B$41,MATCH($B470,Mapping!$A$30:$A$41,0)))</f>
        <v/>
      </c>
      <c r="I470" s="5">
        <f>INDEX(Variables!$C$5:$C$105,MATCH($A470,Variables!$A$5:$A$105,0))</f>
        <v/>
      </c>
      <c r="J470" s="5">
        <f>INDEX(Variables!$E$5:$E$105,MATCH($A470,Variables!$A$5:$A$105,0))</f>
        <v/>
      </c>
      <c r="K470" s="25">
        <f>LOWER(Settings!$C$4)&amp;".mit."&amp;$A470&amp;IF($C470="","","."&amp;$C470&amp;"."&amp;$B470)&amp;IF(INDEX(Variables!$D$5:$D$105,MATCH($A470,Variables!$A$5:$A$105,0))="","","."&amp;INDEX(Variables!$D$5:$D$105,MATCH($A470,Variables!$A$5:$A$105,0)))&amp;"."&amp;K$5</f>
        <v/>
      </c>
      <c r="L470" s="28">
        <f>L461*Settings!$C$13*$D470</f>
        <v/>
      </c>
      <c r="M470" s="29">
        <f>M461*Settings!$C$13*$D470</f>
        <v/>
      </c>
      <c r="N470" s="29">
        <f>N461*Settings!$C$13*$D470</f>
        <v/>
      </c>
      <c r="O470" s="29">
        <f>O461*Settings!$C$13*$D470</f>
        <v/>
      </c>
      <c r="P470" s="29">
        <f>P461*Settings!$C$13*$D470</f>
        <v/>
      </c>
      <c r="Q470" s="29">
        <f>Q461*Settings!$C$13*$D470</f>
        <v/>
      </c>
      <c r="R470" s="29">
        <f>R461*Settings!$C$13*$D470</f>
        <v/>
      </c>
      <c r="S470" s="29">
        <f>S461*Settings!$C$13*$D470</f>
        <v/>
      </c>
      <c r="T470" s="29">
        <f>T461*Settings!$C$13*$D470</f>
        <v/>
      </c>
      <c r="U470" s="29">
        <f>U461*Settings!$C$13*$D470</f>
        <v/>
      </c>
      <c r="V470" s="29">
        <f>V461*Settings!$C$13*$D470</f>
        <v/>
      </c>
      <c r="W470" s="29">
        <f>W461*Settings!$C$13*$D470</f>
        <v/>
      </c>
      <c r="X470" s="29">
        <f>X461*Settings!$C$13*$D470</f>
        <v/>
      </c>
      <c r="Y470" s="29">
        <f>Y461*Settings!$C$13*$D470</f>
        <v/>
      </c>
      <c r="Z470" s="29">
        <f>Z461*Settings!$C$13*$D470</f>
        <v/>
      </c>
      <c r="AA470" s="29">
        <f>AA461*Settings!$C$13*$D470</f>
        <v/>
      </c>
      <c r="AB470" s="29">
        <f>AB461*Settings!$C$13*$D470</f>
        <v/>
      </c>
      <c r="AC470" s="29">
        <f>AC461*Settings!$C$13*$D470</f>
        <v/>
      </c>
      <c r="AD470" s="49">
        <f>EMISSIONS(AD461,Settings!$C$13,$D470)</f>
        <v/>
      </c>
      <c r="AE470" s="25">
        <f>LOWER(Settings!$C$4)&amp;".mit."&amp;$A470&amp;IF($C470="","","."&amp;$C470&amp;"."&amp;$B470)&amp;IF(INDEX(Variables!$D$5:$D$105,MATCH($A470,Variables!$A$5:$A$105,0))="","","."&amp;INDEX(Variables!$D$5:$D$105,MATCH($A470,Variables!$A$5:$A$105,0)))&amp;"."&amp;AE$5</f>
        <v/>
      </c>
      <c r="AF470" s="28">
        <f>AF461*Settings!$C$13*$D470</f>
        <v/>
      </c>
      <c r="AG470" s="29">
        <f>AG461*Settings!$C$13*$D470</f>
        <v/>
      </c>
      <c r="AH470" s="29">
        <f>AH461*Settings!$C$13*$D470</f>
        <v/>
      </c>
      <c r="AI470" s="29">
        <f>AI461*Settings!$C$13*$D470</f>
        <v/>
      </c>
      <c r="AJ470" s="29">
        <f>AJ461*Settings!$C$13*$D470</f>
        <v/>
      </c>
      <c r="AK470" s="29">
        <f>AK461*Settings!$C$13*$D470</f>
        <v/>
      </c>
      <c r="AL470" s="29">
        <f>AL461*Settings!$C$13*$D470</f>
        <v/>
      </c>
      <c r="AM470" s="29">
        <f>AM461*Settings!$C$13*$D470</f>
        <v/>
      </c>
      <c r="AN470" s="29">
        <f>AN461*Settings!$C$13*$D470</f>
        <v/>
      </c>
      <c r="AO470" s="29">
        <f>AO461*Settings!$C$13*$D470</f>
        <v/>
      </c>
      <c r="AP470" s="29">
        <f>AP461*Settings!$C$13*$D470</f>
        <v/>
      </c>
      <c r="AQ470" s="29">
        <f>AQ461*Settings!$C$13*$D470</f>
        <v/>
      </c>
      <c r="AR470" s="29">
        <f>AR461*Settings!$C$13*$D470</f>
        <v/>
      </c>
      <c r="AS470" s="29">
        <f>AS461*Settings!$C$13*$D470</f>
        <v/>
      </c>
      <c r="AT470" s="29">
        <f>AT461*Settings!$C$13*$D470</f>
        <v/>
      </c>
      <c r="AU470" s="29">
        <f>AU461*Settings!$C$13*$D470</f>
        <v/>
      </c>
      <c r="AV470" s="29">
        <f>AV461*Settings!$C$13*$D470</f>
        <v/>
      </c>
      <c r="AW470" s="29">
        <f>AW461*Settings!$C$13*$D470</f>
        <v/>
      </c>
      <c r="AX470" s="49">
        <f>EMISSIONS(AX461,Settings!$C$13,$D470)</f>
        <v/>
      </c>
    </row>
    <row r="471" hidden="1" outlineLevel="2">
      <c r="A471" s="5" t="inlineStr">
        <is>
          <t>co2</t>
        </is>
      </c>
      <c r="B471" s="5" t="inlineStr">
        <is>
          <t>lpg</t>
        </is>
      </c>
      <c r="C471" s="5" t="inlineStr">
        <is>
          <t>ral</t>
        </is>
      </c>
      <c r="D471" s="40">
        <f>INDEX(Inputs!$T$5:$T$132,MATCH($B471&amp;"|"&amp;$C471,Inputs!$A$5:$A$132,0))</f>
        <v/>
      </c>
      <c r="E471" s="39" t="n"/>
      <c r="F471" s="39" t="n"/>
      <c r="G471" s="39" t="n"/>
      <c r="H471" s="5">
        <f>INDEX(Variables!$B$5:$B$105,MATCH($A471,Variables!$A$5:$A$105,0))&amp;IF($C471="",""," | "&amp;INDEX(Mapping!$B$5:$B$26,MATCH($C471,Mapping!$A$5:$A$26,0))&amp;" | "&amp;INDEX(Mapping!$B$30:$B$41,MATCH($B471,Mapping!$A$30:$A$41,0)))</f>
        <v/>
      </c>
      <c r="I471" s="5">
        <f>INDEX(Variables!$C$5:$C$105,MATCH($A471,Variables!$A$5:$A$105,0))</f>
        <v/>
      </c>
      <c r="J471" s="5">
        <f>INDEX(Variables!$E$5:$E$105,MATCH($A471,Variables!$A$5:$A$105,0))</f>
        <v/>
      </c>
      <c r="K471" s="25">
        <f>LOWER(Settings!$C$4)&amp;".mit."&amp;$A471&amp;IF($C471="","","."&amp;$C471&amp;"."&amp;$B471)&amp;IF(INDEX(Variables!$D$5:$D$105,MATCH($A471,Variables!$A$5:$A$105,0))="","","."&amp;INDEX(Variables!$D$5:$D$105,MATCH($A471,Variables!$A$5:$A$105,0)))&amp;"."&amp;K$5</f>
        <v/>
      </c>
      <c r="L471" s="28">
        <f>L462*Settings!$C$13*$D471</f>
        <v/>
      </c>
      <c r="M471" s="29">
        <f>M462*Settings!$C$13*$D471</f>
        <v/>
      </c>
      <c r="N471" s="29">
        <f>N462*Settings!$C$13*$D471</f>
        <v/>
      </c>
      <c r="O471" s="29">
        <f>O462*Settings!$C$13*$D471</f>
        <v/>
      </c>
      <c r="P471" s="29">
        <f>P462*Settings!$C$13*$D471</f>
        <v/>
      </c>
      <c r="Q471" s="29">
        <f>Q462*Settings!$C$13*$D471</f>
        <v/>
      </c>
      <c r="R471" s="29">
        <f>R462*Settings!$C$13*$D471</f>
        <v/>
      </c>
      <c r="S471" s="29">
        <f>S462*Settings!$C$13*$D471</f>
        <v/>
      </c>
      <c r="T471" s="29">
        <f>T462*Settings!$C$13*$D471</f>
        <v/>
      </c>
      <c r="U471" s="29">
        <f>U462*Settings!$C$13*$D471</f>
        <v/>
      </c>
      <c r="V471" s="29">
        <f>V462*Settings!$C$13*$D471</f>
        <v/>
      </c>
      <c r="W471" s="29">
        <f>W462*Settings!$C$13*$D471</f>
        <v/>
      </c>
      <c r="X471" s="29">
        <f>X462*Settings!$C$13*$D471</f>
        <v/>
      </c>
      <c r="Y471" s="29">
        <f>Y462*Settings!$C$13*$D471</f>
        <v/>
      </c>
      <c r="Z471" s="29">
        <f>Z462*Settings!$C$13*$D471</f>
        <v/>
      </c>
      <c r="AA471" s="29">
        <f>AA462*Settings!$C$13*$D471</f>
        <v/>
      </c>
      <c r="AB471" s="29">
        <f>AB462*Settings!$C$13*$D471</f>
        <v/>
      </c>
      <c r="AC471" s="29">
        <f>AC462*Settings!$C$13*$D471</f>
        <v/>
      </c>
      <c r="AD471" s="49">
        <f>EMISSIONS(AD462,Settings!$C$13,$D471)</f>
        <v/>
      </c>
      <c r="AE471" s="25">
        <f>LOWER(Settings!$C$4)&amp;".mit."&amp;$A471&amp;IF($C471="","","."&amp;$C471&amp;"."&amp;$B471)&amp;IF(INDEX(Variables!$D$5:$D$105,MATCH($A471,Variables!$A$5:$A$105,0))="","","."&amp;INDEX(Variables!$D$5:$D$105,MATCH($A471,Variables!$A$5:$A$105,0)))&amp;"."&amp;AE$5</f>
        <v/>
      </c>
      <c r="AF471" s="28">
        <f>AF462*Settings!$C$13*$D471</f>
        <v/>
      </c>
      <c r="AG471" s="29">
        <f>AG462*Settings!$C$13*$D471</f>
        <v/>
      </c>
      <c r="AH471" s="29">
        <f>AH462*Settings!$C$13*$D471</f>
        <v/>
      </c>
      <c r="AI471" s="29">
        <f>AI462*Settings!$C$13*$D471</f>
        <v/>
      </c>
      <c r="AJ471" s="29">
        <f>AJ462*Settings!$C$13*$D471</f>
        <v/>
      </c>
      <c r="AK471" s="29">
        <f>AK462*Settings!$C$13*$D471</f>
        <v/>
      </c>
      <c r="AL471" s="29">
        <f>AL462*Settings!$C$13*$D471</f>
        <v/>
      </c>
      <c r="AM471" s="29">
        <f>AM462*Settings!$C$13*$D471</f>
        <v/>
      </c>
      <c r="AN471" s="29">
        <f>AN462*Settings!$C$13*$D471</f>
        <v/>
      </c>
      <c r="AO471" s="29">
        <f>AO462*Settings!$C$13*$D471</f>
        <v/>
      </c>
      <c r="AP471" s="29">
        <f>AP462*Settings!$C$13*$D471</f>
        <v/>
      </c>
      <c r="AQ471" s="29">
        <f>AQ462*Settings!$C$13*$D471</f>
        <v/>
      </c>
      <c r="AR471" s="29">
        <f>AR462*Settings!$C$13*$D471</f>
        <v/>
      </c>
      <c r="AS471" s="29">
        <f>AS462*Settings!$C$13*$D471</f>
        <v/>
      </c>
      <c r="AT471" s="29">
        <f>AT462*Settings!$C$13*$D471</f>
        <v/>
      </c>
      <c r="AU471" s="29">
        <f>AU462*Settings!$C$13*$D471</f>
        <v/>
      </c>
      <c r="AV471" s="29">
        <f>AV462*Settings!$C$13*$D471</f>
        <v/>
      </c>
      <c r="AW471" s="29">
        <f>AW462*Settings!$C$13*$D471</f>
        <v/>
      </c>
      <c r="AX471" s="49">
        <f>EMISSIONS(AX462,Settings!$C$13,$D471)</f>
        <v/>
      </c>
    </row>
    <row r="472" hidden="1" outlineLevel="2">
      <c r="A472" s="5" t="inlineStr">
        <is>
          <t>co2</t>
        </is>
      </c>
      <c r="B472" s="5" t="inlineStr">
        <is>
          <t>ker</t>
        </is>
      </c>
      <c r="C472" s="5" t="inlineStr">
        <is>
          <t>ral</t>
        </is>
      </c>
      <c r="D472" s="40">
        <f>INDEX(Inputs!$T$5:$T$132,MATCH($B472&amp;"|"&amp;$C472,Inputs!$A$5:$A$132,0))</f>
        <v/>
      </c>
      <c r="E472" s="39" t="n"/>
      <c r="F472" s="39" t="n"/>
      <c r="G472" s="39" t="n"/>
      <c r="H472" s="5">
        <f>INDEX(Variables!$B$5:$B$105,MATCH($A472,Variables!$A$5:$A$105,0))&amp;IF($C472="",""," | "&amp;INDEX(Mapping!$B$5:$B$26,MATCH($C472,Mapping!$A$5:$A$26,0))&amp;" | "&amp;INDEX(Mapping!$B$30:$B$41,MATCH($B472,Mapping!$A$30:$A$41,0)))</f>
        <v/>
      </c>
      <c r="I472" s="5">
        <f>INDEX(Variables!$C$5:$C$105,MATCH($A472,Variables!$A$5:$A$105,0))</f>
        <v/>
      </c>
      <c r="J472" s="5">
        <f>INDEX(Variables!$E$5:$E$105,MATCH($A472,Variables!$A$5:$A$105,0))</f>
        <v/>
      </c>
      <c r="K472" s="25">
        <f>LOWER(Settings!$C$4)&amp;".mit."&amp;$A472&amp;IF($C472="","","."&amp;$C472&amp;"."&amp;$B472)&amp;IF(INDEX(Variables!$D$5:$D$105,MATCH($A472,Variables!$A$5:$A$105,0))="","","."&amp;INDEX(Variables!$D$5:$D$105,MATCH($A472,Variables!$A$5:$A$105,0)))&amp;"."&amp;K$5</f>
        <v/>
      </c>
      <c r="L472" s="28">
        <f>L463*Settings!$C$13*$D472</f>
        <v/>
      </c>
      <c r="M472" s="29">
        <f>M463*Settings!$C$13*$D472</f>
        <v/>
      </c>
      <c r="N472" s="29">
        <f>N463*Settings!$C$13*$D472</f>
        <v/>
      </c>
      <c r="O472" s="29">
        <f>O463*Settings!$C$13*$D472</f>
        <v/>
      </c>
      <c r="P472" s="29">
        <f>P463*Settings!$C$13*$D472</f>
        <v/>
      </c>
      <c r="Q472" s="29">
        <f>Q463*Settings!$C$13*$D472</f>
        <v/>
      </c>
      <c r="R472" s="29">
        <f>R463*Settings!$C$13*$D472</f>
        <v/>
      </c>
      <c r="S472" s="29">
        <f>S463*Settings!$C$13*$D472</f>
        <v/>
      </c>
      <c r="T472" s="29">
        <f>T463*Settings!$C$13*$D472</f>
        <v/>
      </c>
      <c r="U472" s="29">
        <f>U463*Settings!$C$13*$D472</f>
        <v/>
      </c>
      <c r="V472" s="29">
        <f>V463*Settings!$C$13*$D472</f>
        <v/>
      </c>
      <c r="W472" s="29">
        <f>W463*Settings!$C$13*$D472</f>
        <v/>
      </c>
      <c r="X472" s="29">
        <f>X463*Settings!$C$13*$D472</f>
        <v/>
      </c>
      <c r="Y472" s="29">
        <f>Y463*Settings!$C$13*$D472</f>
        <v/>
      </c>
      <c r="Z472" s="29">
        <f>Z463*Settings!$C$13*$D472</f>
        <v/>
      </c>
      <c r="AA472" s="29">
        <f>AA463*Settings!$C$13*$D472</f>
        <v/>
      </c>
      <c r="AB472" s="29">
        <f>AB463*Settings!$C$13*$D472</f>
        <v/>
      </c>
      <c r="AC472" s="29">
        <f>AC463*Settings!$C$13*$D472</f>
        <v/>
      </c>
      <c r="AD472" s="49">
        <f>EMISSIONS(AD463,Settings!$C$13,$D472)</f>
        <v/>
      </c>
      <c r="AE472" s="25">
        <f>LOWER(Settings!$C$4)&amp;".mit."&amp;$A472&amp;IF($C472="","","."&amp;$C472&amp;"."&amp;$B472)&amp;IF(INDEX(Variables!$D$5:$D$105,MATCH($A472,Variables!$A$5:$A$105,0))="","","."&amp;INDEX(Variables!$D$5:$D$105,MATCH($A472,Variables!$A$5:$A$105,0)))&amp;"."&amp;AE$5</f>
        <v/>
      </c>
      <c r="AF472" s="28">
        <f>AF463*Settings!$C$13*$D472</f>
        <v/>
      </c>
      <c r="AG472" s="29">
        <f>AG463*Settings!$C$13*$D472</f>
        <v/>
      </c>
      <c r="AH472" s="29">
        <f>AH463*Settings!$C$13*$D472</f>
        <v/>
      </c>
      <c r="AI472" s="29">
        <f>AI463*Settings!$C$13*$D472</f>
        <v/>
      </c>
      <c r="AJ472" s="29">
        <f>AJ463*Settings!$C$13*$D472</f>
        <v/>
      </c>
      <c r="AK472" s="29">
        <f>AK463*Settings!$C$13*$D472</f>
        <v/>
      </c>
      <c r="AL472" s="29">
        <f>AL463*Settings!$C$13*$D472</f>
        <v/>
      </c>
      <c r="AM472" s="29">
        <f>AM463*Settings!$C$13*$D472</f>
        <v/>
      </c>
      <c r="AN472" s="29">
        <f>AN463*Settings!$C$13*$D472</f>
        <v/>
      </c>
      <c r="AO472" s="29">
        <f>AO463*Settings!$C$13*$D472</f>
        <v/>
      </c>
      <c r="AP472" s="29">
        <f>AP463*Settings!$C$13*$D472</f>
        <v/>
      </c>
      <c r="AQ472" s="29">
        <f>AQ463*Settings!$C$13*$D472</f>
        <v/>
      </c>
      <c r="AR472" s="29">
        <f>AR463*Settings!$C$13*$D472</f>
        <v/>
      </c>
      <c r="AS472" s="29">
        <f>AS463*Settings!$C$13*$D472</f>
        <v/>
      </c>
      <c r="AT472" s="29">
        <f>AT463*Settings!$C$13*$D472</f>
        <v/>
      </c>
      <c r="AU472" s="29">
        <f>AU463*Settings!$C$13*$D472</f>
        <v/>
      </c>
      <c r="AV472" s="29">
        <f>AV463*Settings!$C$13*$D472</f>
        <v/>
      </c>
      <c r="AW472" s="29">
        <f>AW463*Settings!$C$13*$D472</f>
        <v/>
      </c>
      <c r="AX472" s="49">
        <f>EMISSIONS(AX463,Settings!$C$13,$D472)</f>
        <v/>
      </c>
    </row>
    <row r="473" hidden="1" outlineLevel="2">
      <c r="A473" s="5" t="inlineStr">
        <is>
          <t>co2</t>
        </is>
      </c>
      <c r="B473" s="5" t="inlineStr">
        <is>
          <t>oop</t>
        </is>
      </c>
      <c r="C473" s="5" t="inlineStr">
        <is>
          <t>ral</t>
        </is>
      </c>
      <c r="D473" s="40">
        <f>INDEX(Inputs!$T$5:$T$132,MATCH($B473&amp;"|"&amp;$C473,Inputs!$A$5:$A$132,0))</f>
        <v/>
      </c>
      <c r="E473" s="39" t="n"/>
      <c r="F473" s="39" t="n"/>
      <c r="G473" s="39" t="n"/>
      <c r="H473" s="5">
        <f>INDEX(Variables!$B$5:$B$105,MATCH($A473,Variables!$A$5:$A$105,0))&amp;IF($C473="",""," | "&amp;INDEX(Mapping!$B$5:$B$26,MATCH($C473,Mapping!$A$5:$A$26,0))&amp;" | "&amp;INDEX(Mapping!$B$30:$B$41,MATCH($B473,Mapping!$A$30:$A$41,0)))</f>
        <v/>
      </c>
      <c r="I473" s="5">
        <f>INDEX(Variables!$C$5:$C$105,MATCH($A473,Variables!$A$5:$A$105,0))</f>
        <v/>
      </c>
      <c r="J473" s="5">
        <f>INDEX(Variables!$E$5:$E$105,MATCH($A473,Variables!$A$5:$A$105,0))</f>
        <v/>
      </c>
      <c r="K473" s="25">
        <f>LOWER(Settings!$C$4)&amp;".mit."&amp;$A473&amp;IF($C473="","","."&amp;$C473&amp;"."&amp;$B473)&amp;IF(INDEX(Variables!$D$5:$D$105,MATCH($A473,Variables!$A$5:$A$105,0))="","","."&amp;INDEX(Variables!$D$5:$D$105,MATCH($A473,Variables!$A$5:$A$105,0)))&amp;"."&amp;K$5</f>
        <v/>
      </c>
      <c r="L473" s="28">
        <f>L464*Settings!$C$13*$D473</f>
        <v/>
      </c>
      <c r="M473" s="29">
        <f>M464*Settings!$C$13*$D473</f>
        <v/>
      </c>
      <c r="N473" s="29">
        <f>N464*Settings!$C$13*$D473</f>
        <v/>
      </c>
      <c r="O473" s="29">
        <f>O464*Settings!$C$13*$D473</f>
        <v/>
      </c>
      <c r="P473" s="29">
        <f>P464*Settings!$C$13*$D473</f>
        <v/>
      </c>
      <c r="Q473" s="29">
        <f>Q464*Settings!$C$13*$D473</f>
        <v/>
      </c>
      <c r="R473" s="29">
        <f>R464*Settings!$C$13*$D473</f>
        <v/>
      </c>
      <c r="S473" s="29">
        <f>S464*Settings!$C$13*$D473</f>
        <v/>
      </c>
      <c r="T473" s="29">
        <f>T464*Settings!$C$13*$D473</f>
        <v/>
      </c>
      <c r="U473" s="29">
        <f>U464*Settings!$C$13*$D473</f>
        <v/>
      </c>
      <c r="V473" s="29">
        <f>V464*Settings!$C$13*$D473</f>
        <v/>
      </c>
      <c r="W473" s="29">
        <f>W464*Settings!$C$13*$D473</f>
        <v/>
      </c>
      <c r="X473" s="29">
        <f>X464*Settings!$C$13*$D473</f>
        <v/>
      </c>
      <c r="Y473" s="29">
        <f>Y464*Settings!$C$13*$D473</f>
        <v/>
      </c>
      <c r="Z473" s="29">
        <f>Z464*Settings!$C$13*$D473</f>
        <v/>
      </c>
      <c r="AA473" s="29">
        <f>AA464*Settings!$C$13*$D473</f>
        <v/>
      </c>
      <c r="AB473" s="29">
        <f>AB464*Settings!$C$13*$D473</f>
        <v/>
      </c>
      <c r="AC473" s="29">
        <f>AC464*Settings!$C$13*$D473</f>
        <v/>
      </c>
      <c r="AD473" s="49">
        <f>EMISSIONS(AD464,Settings!$C$13,$D473)</f>
        <v/>
      </c>
      <c r="AE473" s="25">
        <f>LOWER(Settings!$C$4)&amp;".mit."&amp;$A473&amp;IF($C473="","","."&amp;$C473&amp;"."&amp;$B473)&amp;IF(INDEX(Variables!$D$5:$D$105,MATCH($A473,Variables!$A$5:$A$105,0))="","","."&amp;INDEX(Variables!$D$5:$D$105,MATCH($A473,Variables!$A$5:$A$105,0)))&amp;"."&amp;AE$5</f>
        <v/>
      </c>
      <c r="AF473" s="28">
        <f>AF464*Settings!$C$13*$D473</f>
        <v/>
      </c>
      <c r="AG473" s="29">
        <f>AG464*Settings!$C$13*$D473</f>
        <v/>
      </c>
      <c r="AH473" s="29">
        <f>AH464*Settings!$C$13*$D473</f>
        <v/>
      </c>
      <c r="AI473" s="29">
        <f>AI464*Settings!$C$13*$D473</f>
        <v/>
      </c>
      <c r="AJ473" s="29">
        <f>AJ464*Settings!$C$13*$D473</f>
        <v/>
      </c>
      <c r="AK473" s="29">
        <f>AK464*Settings!$C$13*$D473</f>
        <v/>
      </c>
      <c r="AL473" s="29">
        <f>AL464*Settings!$C$13*$D473</f>
        <v/>
      </c>
      <c r="AM473" s="29">
        <f>AM464*Settings!$C$13*$D473</f>
        <v/>
      </c>
      <c r="AN473" s="29">
        <f>AN464*Settings!$C$13*$D473</f>
        <v/>
      </c>
      <c r="AO473" s="29">
        <f>AO464*Settings!$C$13*$D473</f>
        <v/>
      </c>
      <c r="AP473" s="29">
        <f>AP464*Settings!$C$13*$D473</f>
        <v/>
      </c>
      <c r="AQ473" s="29">
        <f>AQ464*Settings!$C$13*$D473</f>
        <v/>
      </c>
      <c r="AR473" s="29">
        <f>AR464*Settings!$C$13*$D473</f>
        <v/>
      </c>
      <c r="AS473" s="29">
        <f>AS464*Settings!$C$13*$D473</f>
        <v/>
      </c>
      <c r="AT473" s="29">
        <f>AT464*Settings!$C$13*$D473</f>
        <v/>
      </c>
      <c r="AU473" s="29">
        <f>AU464*Settings!$C$13*$D473</f>
        <v/>
      </c>
      <c r="AV473" s="29">
        <f>AV464*Settings!$C$13*$D473</f>
        <v/>
      </c>
      <c r="AW473" s="29">
        <f>AW464*Settings!$C$13*$D473</f>
        <v/>
      </c>
      <c r="AX473" s="49">
        <f>EMISSIONS(AX464,Settings!$C$13,$D473)</f>
        <v/>
      </c>
    </row>
    <row r="474" hidden="1" outlineLevel="2">
      <c r="A474" s="5" t="inlineStr">
        <is>
          <t>co2</t>
        </is>
      </c>
      <c r="B474" s="5" t="inlineStr">
        <is>
          <t>bio</t>
        </is>
      </c>
      <c r="C474" s="5" t="inlineStr">
        <is>
          <t>ral</t>
        </is>
      </c>
      <c r="D474" s="40">
        <f>INDEX(Inputs!$T$5:$T$132,MATCH($B474&amp;"|"&amp;$C474,Inputs!$A$5:$A$132,0))</f>
        <v/>
      </c>
      <c r="E474" s="39" t="n"/>
      <c r="F474" s="39" t="n"/>
      <c r="G474" s="39" t="n"/>
      <c r="H474" s="5">
        <f>INDEX(Variables!$B$5:$B$105,MATCH($A474,Variables!$A$5:$A$105,0))&amp;IF($C474="",""," | "&amp;INDEX(Mapping!$B$5:$B$26,MATCH($C474,Mapping!$A$5:$A$26,0))&amp;" | "&amp;INDEX(Mapping!$B$30:$B$41,MATCH($B474,Mapping!$A$30:$A$41,0)))</f>
        <v/>
      </c>
      <c r="I474" s="5">
        <f>INDEX(Variables!$C$5:$C$105,MATCH($A474,Variables!$A$5:$A$105,0))</f>
        <v/>
      </c>
      <c r="J474" s="5">
        <f>INDEX(Variables!$E$5:$E$105,MATCH($A474,Variables!$A$5:$A$105,0))</f>
        <v/>
      </c>
      <c r="K474" s="25">
        <f>LOWER(Settings!$C$4)&amp;".mit."&amp;$A474&amp;IF($C474="","","."&amp;$C474&amp;"."&amp;$B474)&amp;IF(INDEX(Variables!$D$5:$D$105,MATCH($A474,Variables!$A$5:$A$105,0))="","","."&amp;INDEX(Variables!$D$5:$D$105,MATCH($A474,Variables!$A$5:$A$105,0)))&amp;"."&amp;K$5</f>
        <v/>
      </c>
      <c r="L474" s="28">
        <f>L465*Settings!$C$13*$D474</f>
        <v/>
      </c>
      <c r="M474" s="29">
        <f>M465*Settings!$C$13*$D474</f>
        <v/>
      </c>
      <c r="N474" s="29">
        <f>N465*Settings!$C$13*$D474</f>
        <v/>
      </c>
      <c r="O474" s="29">
        <f>O465*Settings!$C$13*$D474</f>
        <v/>
      </c>
      <c r="P474" s="29">
        <f>P465*Settings!$C$13*$D474</f>
        <v/>
      </c>
      <c r="Q474" s="29">
        <f>Q465*Settings!$C$13*$D474</f>
        <v/>
      </c>
      <c r="R474" s="29">
        <f>R465*Settings!$C$13*$D474</f>
        <v/>
      </c>
      <c r="S474" s="29">
        <f>S465*Settings!$C$13*$D474</f>
        <v/>
      </c>
      <c r="T474" s="29">
        <f>T465*Settings!$C$13*$D474</f>
        <v/>
      </c>
      <c r="U474" s="29">
        <f>U465*Settings!$C$13*$D474</f>
        <v/>
      </c>
      <c r="V474" s="29">
        <f>V465*Settings!$C$13*$D474</f>
        <v/>
      </c>
      <c r="W474" s="29">
        <f>W465*Settings!$C$13*$D474</f>
        <v/>
      </c>
      <c r="X474" s="29">
        <f>X465*Settings!$C$13*$D474</f>
        <v/>
      </c>
      <c r="Y474" s="29">
        <f>Y465*Settings!$C$13*$D474</f>
        <v/>
      </c>
      <c r="Z474" s="29">
        <f>Z465*Settings!$C$13*$D474</f>
        <v/>
      </c>
      <c r="AA474" s="29">
        <f>AA465*Settings!$C$13*$D474</f>
        <v/>
      </c>
      <c r="AB474" s="29">
        <f>AB465*Settings!$C$13*$D474</f>
        <v/>
      </c>
      <c r="AC474" s="29">
        <f>AC465*Settings!$C$13*$D474</f>
        <v/>
      </c>
      <c r="AD474" s="49">
        <f>EMISSIONS(AD465,Settings!$C$13,$D474)</f>
        <v/>
      </c>
      <c r="AE474" s="25">
        <f>LOWER(Settings!$C$4)&amp;".mit."&amp;$A474&amp;IF($C474="","","."&amp;$C474&amp;"."&amp;$B474)&amp;IF(INDEX(Variables!$D$5:$D$105,MATCH($A474,Variables!$A$5:$A$105,0))="","","."&amp;INDEX(Variables!$D$5:$D$105,MATCH($A474,Variables!$A$5:$A$105,0)))&amp;"."&amp;AE$5</f>
        <v/>
      </c>
      <c r="AF474" s="28">
        <f>AF465*Settings!$C$13*$D474</f>
        <v/>
      </c>
      <c r="AG474" s="29">
        <f>AG465*Settings!$C$13*$D474</f>
        <v/>
      </c>
      <c r="AH474" s="29">
        <f>AH465*Settings!$C$13*$D474</f>
        <v/>
      </c>
      <c r="AI474" s="29">
        <f>AI465*Settings!$C$13*$D474</f>
        <v/>
      </c>
      <c r="AJ474" s="29">
        <f>AJ465*Settings!$C$13*$D474</f>
        <v/>
      </c>
      <c r="AK474" s="29">
        <f>AK465*Settings!$C$13*$D474</f>
        <v/>
      </c>
      <c r="AL474" s="29">
        <f>AL465*Settings!$C$13*$D474</f>
        <v/>
      </c>
      <c r="AM474" s="29">
        <f>AM465*Settings!$C$13*$D474</f>
        <v/>
      </c>
      <c r="AN474" s="29">
        <f>AN465*Settings!$C$13*$D474</f>
        <v/>
      </c>
      <c r="AO474" s="29">
        <f>AO465*Settings!$C$13*$D474</f>
        <v/>
      </c>
      <c r="AP474" s="29">
        <f>AP465*Settings!$C$13*$D474</f>
        <v/>
      </c>
      <c r="AQ474" s="29">
        <f>AQ465*Settings!$C$13*$D474</f>
        <v/>
      </c>
      <c r="AR474" s="29">
        <f>AR465*Settings!$C$13*$D474</f>
        <v/>
      </c>
      <c r="AS474" s="29">
        <f>AS465*Settings!$C$13*$D474</f>
        <v/>
      </c>
      <c r="AT474" s="29">
        <f>AT465*Settings!$C$13*$D474</f>
        <v/>
      </c>
      <c r="AU474" s="29">
        <f>AU465*Settings!$C$13*$D474</f>
        <v/>
      </c>
      <c r="AV474" s="29">
        <f>AV465*Settings!$C$13*$D474</f>
        <v/>
      </c>
      <c r="AW474" s="29">
        <f>AW465*Settings!$C$13*$D474</f>
        <v/>
      </c>
      <c r="AX474" s="49">
        <f>EMISSIONS(AX465,Settings!$C$13,$D474)</f>
        <v/>
      </c>
    </row>
    <row r="475" hidden="1" outlineLevel="2"/>
    <row r="476" hidden="1" outlineLevel="2">
      <c r="A476" s="5" t="inlineStr">
        <is>
          <t>rtx</t>
        </is>
      </c>
      <c r="B476" s="5" t="inlineStr">
        <is>
          <t>coa</t>
        </is>
      </c>
      <c r="C476" s="5" t="inlineStr">
        <is>
          <t>ral</t>
        </is>
      </c>
      <c r="D476" s="40">
        <f>INDEX(Inputs!$R$5:$R$132,MATCH($B476&amp;"|"&amp;$C476,Inputs!$A$5:$A$132,0))</f>
        <v/>
      </c>
      <c r="E476" s="39" t="n"/>
      <c r="F476" s="39" t="n"/>
      <c r="G476" s="39" t="n"/>
      <c r="H476" s="5">
        <f>INDEX(Variables!$B$5:$B$105,MATCH($A476,Variables!$A$5:$A$105,0))&amp;IF($C476="",""," | "&amp;INDEX(Mapping!$B$5:$B$26,MATCH($C476,Mapping!$A$5:$A$26,0))&amp;" | "&amp;INDEX(Mapping!$B$30:$B$41,MATCH($B476,Mapping!$A$30:$A$41,0)))</f>
        <v/>
      </c>
      <c r="I476" s="5">
        <f>INDEX(Variables!$C$5:$C$105,MATCH($A476,Variables!$A$5:$A$105,0))</f>
        <v/>
      </c>
      <c r="J476" s="5">
        <f>INDEX(Variables!$E$5:$E$105,MATCH($A476,Variables!$A$5:$A$105,0))</f>
        <v/>
      </c>
      <c r="K476" s="25">
        <f>LOWER(Settings!$C$4)&amp;".mit."&amp;$A476&amp;IF($C476="","","."&amp;$C476&amp;"."&amp;$B476)&amp;IF(INDEX(Variables!$D$5:$D$105,MATCH($A476,Variables!$A$5:$A$105,0))="","","."&amp;INDEX(Variables!$D$5:$D$105,MATCH($A476,Variables!$A$5:$A$105,0)))&amp;"."&amp;K$5</f>
        <v/>
      </c>
      <c r="L476" s="46">
        <f>L458*Settings!$C$13*(INDEX(L$258:L$269,$D476)+INDEX(L$245:L$256,$D476))</f>
        <v/>
      </c>
      <c r="M476" s="47">
        <f>M458*Settings!$C$13*(INDEX(M$258:M$269,$D476)+INDEX(M$245:M$256,$D476))</f>
        <v/>
      </c>
      <c r="N476" s="47">
        <f>N458*Settings!$C$13*(INDEX(N$258:N$269,$D476)+INDEX(N$245:N$256,$D476))</f>
        <v/>
      </c>
      <c r="O476" s="47">
        <f>O458*Settings!$C$13*(INDEX(O$258:O$269,$D476)+INDEX(O$245:O$256,$D476))</f>
        <v/>
      </c>
      <c r="P476" s="47">
        <f>P458*Settings!$C$13*(INDEX(P$258:P$269,$D476)+INDEX(P$245:P$256,$D476))</f>
        <v/>
      </c>
      <c r="Q476" s="47">
        <f>Q458*Settings!$C$13*(INDEX(Q$258:Q$269,$D476)+INDEX(Q$245:Q$256,$D476))</f>
        <v/>
      </c>
      <c r="R476" s="47">
        <f>R458*Settings!$C$13*(INDEX(R$258:R$269,$D476)+INDEX(R$245:R$256,$D476))</f>
        <v/>
      </c>
      <c r="S476" s="47">
        <f>S458*Settings!$C$13*(INDEX(S$258:S$269,$D476)+INDEX(S$245:S$256,$D476))</f>
        <v/>
      </c>
      <c r="T476" s="47">
        <f>T458*Settings!$C$13*(INDEX(T$258:T$269,$D476)+INDEX(T$245:T$256,$D476))</f>
        <v/>
      </c>
      <c r="U476" s="47">
        <f>U458*Settings!$C$13*(INDEX(U$258:U$269,$D476)+INDEX(U$245:U$256,$D476))</f>
        <v/>
      </c>
      <c r="V476" s="47">
        <f>V458*Settings!$C$13*(INDEX(V$258:V$269,$D476)+INDEX(V$245:V$256,$D476))</f>
        <v/>
      </c>
      <c r="W476" s="47">
        <f>W458*Settings!$C$13*(INDEX(W$258:W$269,$D476)+INDEX(W$245:W$256,$D476))</f>
        <v/>
      </c>
      <c r="X476" s="47">
        <f>X458*Settings!$C$13*(INDEX(X$258:X$269,$D476)+INDEX(X$245:X$256,$D476))</f>
        <v/>
      </c>
      <c r="Y476" s="47">
        <f>Y458*Settings!$C$13*(INDEX(Y$258:Y$269,$D476)+INDEX(Y$245:Y$256,$D476))</f>
        <v/>
      </c>
      <c r="Z476" s="47">
        <f>Z458*Settings!$C$13*(INDEX(Z$258:Z$269,$D476)+INDEX(Z$245:Z$256,$D476))</f>
        <v/>
      </c>
      <c r="AA476" s="47">
        <f>AA458*Settings!$C$13*(INDEX(AA$258:AA$269,$D476)+INDEX(AA$245:AA$256,$D476))</f>
        <v/>
      </c>
      <c r="AB476" s="47">
        <f>AB458*Settings!$C$13*(INDEX(AB$258:AB$269,$D476)+INDEX(AB$245:AB$256,$D476))</f>
        <v/>
      </c>
      <c r="AC476" s="47">
        <f>AC458*Settings!$C$13*(INDEX(AC$258:AC$269,$D476)+INDEX(AC$245:AC$256,$D476))</f>
        <v/>
      </c>
      <c r="AD476" s="48">
        <f>REVENUE(AD458,Settings!$C$13,INDEX(AD$258:AD$269,$D476)+INDEX(AD$245:AD$256,$D476))</f>
        <v/>
      </c>
      <c r="AE476" s="25">
        <f>LOWER(Settings!$C$4)&amp;".mit."&amp;$A476&amp;IF($C476="","","."&amp;$C476&amp;"."&amp;$B476)&amp;IF(INDEX(Variables!$D$5:$D$105,MATCH($A476,Variables!$A$5:$A$105,0))="","","."&amp;INDEX(Variables!$D$5:$D$105,MATCH($A476,Variables!$A$5:$A$105,0)))&amp;"."&amp;AE$5</f>
        <v/>
      </c>
      <c r="AF476" s="46">
        <f>AF458*Settings!$C$13*(INDEX(AF$258:AF$269,$D476)+INDEX(AF$245:AF$256,$D476))</f>
        <v/>
      </c>
      <c r="AG476" s="47">
        <f>AG458*Settings!$C$13*(INDEX(AG$258:AG$269,$D476)+INDEX(AG$245:AG$256,$D476))</f>
        <v/>
      </c>
      <c r="AH476" s="47">
        <f>AH458*Settings!$C$13*(INDEX(AH$258:AH$269,$D476)+INDEX(AH$245:AH$256,$D476))</f>
        <v/>
      </c>
      <c r="AI476" s="47">
        <f>AI458*Settings!$C$13*(INDEX(AI$258:AI$269,$D476)+INDEX(AI$245:AI$256,$D476))</f>
        <v/>
      </c>
      <c r="AJ476" s="47">
        <f>AJ458*Settings!$C$13*(INDEX(AJ$258:AJ$269,$D476)+INDEX(AJ$245:AJ$256,$D476))</f>
        <v/>
      </c>
      <c r="AK476" s="47">
        <f>AK458*Settings!$C$13*(INDEX(AK$258:AK$269,$D476)+INDEX(AK$245:AK$256,$D476))</f>
        <v/>
      </c>
      <c r="AL476" s="47">
        <f>AL458*Settings!$C$13*(INDEX(AL$258:AL$269,$D476)+INDEX(AL$245:AL$256,$D476))</f>
        <v/>
      </c>
      <c r="AM476" s="47">
        <f>AM458*Settings!$C$13*(INDEX(AM$258:AM$269,$D476)+INDEX(AM$245:AM$256,$D476))</f>
        <v/>
      </c>
      <c r="AN476" s="47">
        <f>AN458*Settings!$C$13*(INDEX(AN$258:AN$269,$D476)+INDEX(AN$245:AN$256,$D476))</f>
        <v/>
      </c>
      <c r="AO476" s="47">
        <f>AO458*Settings!$C$13*(INDEX(AO$258:AO$269,$D476)+INDEX(AO$245:AO$256,$D476))</f>
        <v/>
      </c>
      <c r="AP476" s="47">
        <f>AP458*Settings!$C$13*(INDEX(AP$258:AP$269,$D476)+INDEX(AP$245:AP$256,$D476))</f>
        <v/>
      </c>
      <c r="AQ476" s="47">
        <f>AQ458*Settings!$C$13*(INDEX(AQ$258:AQ$269,$D476)+INDEX(AQ$245:AQ$256,$D476))</f>
        <v/>
      </c>
      <c r="AR476" s="47">
        <f>AR458*Settings!$C$13*(INDEX(AR$258:AR$269,$D476)+INDEX(AR$245:AR$256,$D476))</f>
        <v/>
      </c>
      <c r="AS476" s="47">
        <f>AS458*Settings!$C$13*(INDEX(AS$258:AS$269,$D476)+INDEX(AS$245:AS$256,$D476))</f>
        <v/>
      </c>
      <c r="AT476" s="47">
        <f>AT458*Settings!$C$13*(INDEX(AT$258:AT$269,$D476)+INDEX(AT$245:AT$256,$D476))</f>
        <v/>
      </c>
      <c r="AU476" s="47">
        <f>AU458*Settings!$C$13*(INDEX(AU$258:AU$269,$D476)+INDEX(AU$245:AU$256,$D476))</f>
        <v/>
      </c>
      <c r="AV476" s="47">
        <f>AV458*Settings!$C$13*(INDEX(AV$258:AV$269,$D476)+INDEX(AV$245:AV$256,$D476))</f>
        <v/>
      </c>
      <c r="AW476" s="47">
        <f>AW458*Settings!$C$13*(INDEX(AW$258:AW$269,$D476)+INDEX(AW$245:AW$256,$D476))</f>
        <v/>
      </c>
      <c r="AX476" s="48">
        <f>REVENUE(AX458,Settings!$C$13,INDEX(AX$258:AX$269,$D476)+INDEX(AX$245:AX$256,$D476))</f>
        <v/>
      </c>
    </row>
    <row r="477" hidden="1" outlineLevel="2">
      <c r="A477" s="5" t="inlineStr">
        <is>
          <t>rtx</t>
        </is>
      </c>
      <c r="B477" s="5" t="inlineStr">
        <is>
          <t>nga</t>
        </is>
      </c>
      <c r="C477" s="5" t="inlineStr">
        <is>
          <t>ral</t>
        </is>
      </c>
      <c r="D477" s="40">
        <f>INDEX(Inputs!$R$5:$R$132,MATCH($B477&amp;"|"&amp;$C477,Inputs!$A$5:$A$132,0))</f>
        <v/>
      </c>
      <c r="E477" s="39" t="n"/>
      <c r="F477" s="39" t="n"/>
      <c r="G477" s="39" t="n"/>
      <c r="H477" s="5">
        <f>INDEX(Variables!$B$5:$B$105,MATCH($A477,Variables!$A$5:$A$105,0))&amp;IF($C477="",""," | "&amp;INDEX(Mapping!$B$5:$B$26,MATCH($C477,Mapping!$A$5:$A$26,0))&amp;" | "&amp;INDEX(Mapping!$B$30:$B$41,MATCH($B477,Mapping!$A$30:$A$41,0)))</f>
        <v/>
      </c>
      <c r="I477" s="5">
        <f>INDEX(Variables!$C$5:$C$105,MATCH($A477,Variables!$A$5:$A$105,0))</f>
        <v/>
      </c>
      <c r="J477" s="5">
        <f>INDEX(Variables!$E$5:$E$105,MATCH($A477,Variables!$A$5:$A$105,0))</f>
        <v/>
      </c>
      <c r="K477" s="25">
        <f>LOWER(Settings!$C$4)&amp;".mit."&amp;$A477&amp;IF($C477="","","."&amp;$C477&amp;"."&amp;$B477)&amp;IF(INDEX(Variables!$D$5:$D$105,MATCH($A477,Variables!$A$5:$A$105,0))="","","."&amp;INDEX(Variables!$D$5:$D$105,MATCH($A477,Variables!$A$5:$A$105,0)))&amp;"."&amp;K$5</f>
        <v/>
      </c>
      <c r="L477" s="46">
        <f>L459*Settings!$C$13*(INDEX(L$258:L$269,$D477)+INDEX(L$245:L$256,$D477))</f>
        <v/>
      </c>
      <c r="M477" s="47">
        <f>M459*Settings!$C$13*(INDEX(M$258:M$269,$D477)+INDEX(M$245:M$256,$D477))</f>
        <v/>
      </c>
      <c r="N477" s="47">
        <f>N459*Settings!$C$13*(INDEX(N$258:N$269,$D477)+INDEX(N$245:N$256,$D477))</f>
        <v/>
      </c>
      <c r="O477" s="47">
        <f>O459*Settings!$C$13*(INDEX(O$258:O$269,$D477)+INDEX(O$245:O$256,$D477))</f>
        <v/>
      </c>
      <c r="P477" s="47">
        <f>P459*Settings!$C$13*(INDEX(P$258:P$269,$D477)+INDEX(P$245:P$256,$D477))</f>
        <v/>
      </c>
      <c r="Q477" s="47">
        <f>Q459*Settings!$C$13*(INDEX(Q$258:Q$269,$D477)+INDEX(Q$245:Q$256,$D477))</f>
        <v/>
      </c>
      <c r="R477" s="47">
        <f>R459*Settings!$C$13*(INDEX(R$258:R$269,$D477)+INDEX(R$245:R$256,$D477))</f>
        <v/>
      </c>
      <c r="S477" s="47">
        <f>S459*Settings!$C$13*(INDEX(S$258:S$269,$D477)+INDEX(S$245:S$256,$D477))</f>
        <v/>
      </c>
      <c r="T477" s="47">
        <f>T459*Settings!$C$13*(INDEX(T$258:T$269,$D477)+INDEX(T$245:T$256,$D477))</f>
        <v/>
      </c>
      <c r="U477" s="47">
        <f>U459*Settings!$C$13*(INDEX(U$258:U$269,$D477)+INDEX(U$245:U$256,$D477))</f>
        <v/>
      </c>
      <c r="V477" s="47">
        <f>V459*Settings!$C$13*(INDEX(V$258:V$269,$D477)+INDEX(V$245:V$256,$D477))</f>
        <v/>
      </c>
      <c r="W477" s="47">
        <f>W459*Settings!$C$13*(INDEX(W$258:W$269,$D477)+INDEX(W$245:W$256,$D477))</f>
        <v/>
      </c>
      <c r="X477" s="47">
        <f>X459*Settings!$C$13*(INDEX(X$258:X$269,$D477)+INDEX(X$245:X$256,$D477))</f>
        <v/>
      </c>
      <c r="Y477" s="47">
        <f>Y459*Settings!$C$13*(INDEX(Y$258:Y$269,$D477)+INDEX(Y$245:Y$256,$D477))</f>
        <v/>
      </c>
      <c r="Z477" s="47">
        <f>Z459*Settings!$C$13*(INDEX(Z$258:Z$269,$D477)+INDEX(Z$245:Z$256,$D477))</f>
        <v/>
      </c>
      <c r="AA477" s="47">
        <f>AA459*Settings!$C$13*(INDEX(AA$258:AA$269,$D477)+INDEX(AA$245:AA$256,$D477))</f>
        <v/>
      </c>
      <c r="AB477" s="47">
        <f>AB459*Settings!$C$13*(INDEX(AB$258:AB$269,$D477)+INDEX(AB$245:AB$256,$D477))</f>
        <v/>
      </c>
      <c r="AC477" s="47">
        <f>AC459*Settings!$C$13*(INDEX(AC$258:AC$269,$D477)+INDEX(AC$245:AC$256,$D477))</f>
        <v/>
      </c>
      <c r="AD477" s="48">
        <f>REVENUE(AD459,Settings!$C$13,INDEX(AD$258:AD$269,$D477)+INDEX(AD$245:AD$256,$D477))</f>
        <v/>
      </c>
      <c r="AE477" s="25">
        <f>LOWER(Settings!$C$4)&amp;".mit."&amp;$A477&amp;IF($C477="","","."&amp;$C477&amp;"."&amp;$B477)&amp;IF(INDEX(Variables!$D$5:$D$105,MATCH($A477,Variables!$A$5:$A$105,0))="","","."&amp;INDEX(Variables!$D$5:$D$105,MATCH($A477,Variables!$A$5:$A$105,0)))&amp;"."&amp;AE$5</f>
        <v/>
      </c>
      <c r="AF477" s="46">
        <f>AF459*Settings!$C$13*(INDEX(AF$258:AF$269,$D477)+INDEX(AF$245:AF$256,$D477))</f>
        <v/>
      </c>
      <c r="AG477" s="47">
        <f>AG459*Settings!$C$13*(INDEX(AG$258:AG$269,$D477)+INDEX(AG$245:AG$256,$D477))</f>
        <v/>
      </c>
      <c r="AH477" s="47">
        <f>AH459*Settings!$C$13*(INDEX(AH$258:AH$269,$D477)+INDEX(AH$245:AH$256,$D477))</f>
        <v/>
      </c>
      <c r="AI477" s="47">
        <f>AI459*Settings!$C$13*(INDEX(AI$258:AI$269,$D477)+INDEX(AI$245:AI$256,$D477))</f>
        <v/>
      </c>
      <c r="AJ477" s="47">
        <f>AJ459*Settings!$C$13*(INDEX(AJ$258:AJ$269,$D477)+INDEX(AJ$245:AJ$256,$D477))</f>
        <v/>
      </c>
      <c r="AK477" s="47">
        <f>AK459*Settings!$C$13*(INDEX(AK$258:AK$269,$D477)+INDEX(AK$245:AK$256,$D477))</f>
        <v/>
      </c>
      <c r="AL477" s="47">
        <f>AL459*Settings!$C$13*(INDEX(AL$258:AL$269,$D477)+INDEX(AL$245:AL$256,$D477))</f>
        <v/>
      </c>
      <c r="AM477" s="47">
        <f>AM459*Settings!$C$13*(INDEX(AM$258:AM$269,$D477)+INDEX(AM$245:AM$256,$D477))</f>
        <v/>
      </c>
      <c r="AN477" s="47">
        <f>AN459*Settings!$C$13*(INDEX(AN$258:AN$269,$D477)+INDEX(AN$245:AN$256,$D477))</f>
        <v/>
      </c>
      <c r="AO477" s="47">
        <f>AO459*Settings!$C$13*(INDEX(AO$258:AO$269,$D477)+INDEX(AO$245:AO$256,$D477))</f>
        <v/>
      </c>
      <c r="AP477" s="47">
        <f>AP459*Settings!$C$13*(INDEX(AP$258:AP$269,$D477)+INDEX(AP$245:AP$256,$D477))</f>
        <v/>
      </c>
      <c r="AQ477" s="47">
        <f>AQ459*Settings!$C$13*(INDEX(AQ$258:AQ$269,$D477)+INDEX(AQ$245:AQ$256,$D477))</f>
        <v/>
      </c>
      <c r="AR477" s="47">
        <f>AR459*Settings!$C$13*(INDEX(AR$258:AR$269,$D477)+INDEX(AR$245:AR$256,$D477))</f>
        <v/>
      </c>
      <c r="AS477" s="47">
        <f>AS459*Settings!$C$13*(INDEX(AS$258:AS$269,$D477)+INDEX(AS$245:AS$256,$D477))</f>
        <v/>
      </c>
      <c r="AT477" s="47">
        <f>AT459*Settings!$C$13*(INDEX(AT$258:AT$269,$D477)+INDEX(AT$245:AT$256,$D477))</f>
        <v/>
      </c>
      <c r="AU477" s="47">
        <f>AU459*Settings!$C$13*(INDEX(AU$258:AU$269,$D477)+INDEX(AU$245:AU$256,$D477))</f>
        <v/>
      </c>
      <c r="AV477" s="47">
        <f>AV459*Settings!$C$13*(INDEX(AV$258:AV$269,$D477)+INDEX(AV$245:AV$256,$D477))</f>
        <v/>
      </c>
      <c r="AW477" s="47">
        <f>AW459*Settings!$C$13*(INDEX(AW$258:AW$269,$D477)+INDEX(AW$245:AW$256,$D477))</f>
        <v/>
      </c>
      <c r="AX477" s="48">
        <f>REVENUE(AX459,Settings!$C$13,INDEX(AX$258:AX$269,$D477)+INDEX(AX$245:AX$256,$D477))</f>
        <v/>
      </c>
    </row>
    <row r="478" hidden="1" outlineLevel="2">
      <c r="A478" s="5" t="inlineStr">
        <is>
          <t>rtx</t>
        </is>
      </c>
      <c r="B478" s="5" t="inlineStr">
        <is>
          <t>gso</t>
        </is>
      </c>
      <c r="C478" s="5" t="inlineStr">
        <is>
          <t>ral</t>
        </is>
      </c>
      <c r="D478" s="40">
        <f>INDEX(Inputs!$R$5:$R$132,MATCH($B478&amp;"|"&amp;$C478,Inputs!$A$5:$A$132,0))</f>
        <v/>
      </c>
      <c r="E478" s="39" t="n"/>
      <c r="F478" s="39" t="n"/>
      <c r="G478" s="39" t="n"/>
      <c r="H478" s="5">
        <f>INDEX(Variables!$B$5:$B$105,MATCH($A478,Variables!$A$5:$A$105,0))&amp;IF($C478="",""," | "&amp;INDEX(Mapping!$B$5:$B$26,MATCH($C478,Mapping!$A$5:$A$26,0))&amp;" | "&amp;INDEX(Mapping!$B$30:$B$41,MATCH($B478,Mapping!$A$30:$A$41,0)))</f>
        <v/>
      </c>
      <c r="I478" s="5">
        <f>INDEX(Variables!$C$5:$C$105,MATCH($A478,Variables!$A$5:$A$105,0))</f>
        <v/>
      </c>
      <c r="J478" s="5">
        <f>INDEX(Variables!$E$5:$E$105,MATCH($A478,Variables!$A$5:$A$105,0))</f>
        <v/>
      </c>
      <c r="K478" s="25">
        <f>LOWER(Settings!$C$4)&amp;".mit."&amp;$A478&amp;IF($C478="","","."&amp;$C478&amp;"."&amp;$B478)&amp;IF(INDEX(Variables!$D$5:$D$105,MATCH($A478,Variables!$A$5:$A$105,0))="","","."&amp;INDEX(Variables!$D$5:$D$105,MATCH($A478,Variables!$A$5:$A$105,0)))&amp;"."&amp;K$5</f>
        <v/>
      </c>
      <c r="L478" s="46">
        <f>L460*Settings!$C$13*(INDEX(L$258:L$269,$D478)+INDEX(L$245:L$256,$D478))</f>
        <v/>
      </c>
      <c r="M478" s="47">
        <f>M460*Settings!$C$13*(INDEX(M$258:M$269,$D478)+INDEX(M$245:M$256,$D478))</f>
        <v/>
      </c>
      <c r="N478" s="47">
        <f>N460*Settings!$C$13*(INDEX(N$258:N$269,$D478)+INDEX(N$245:N$256,$D478))</f>
        <v/>
      </c>
      <c r="O478" s="47">
        <f>O460*Settings!$C$13*(INDEX(O$258:O$269,$D478)+INDEX(O$245:O$256,$D478))</f>
        <v/>
      </c>
      <c r="P478" s="47">
        <f>P460*Settings!$C$13*(INDEX(P$258:P$269,$D478)+INDEX(P$245:P$256,$D478))</f>
        <v/>
      </c>
      <c r="Q478" s="47">
        <f>Q460*Settings!$C$13*(INDEX(Q$258:Q$269,$D478)+INDEX(Q$245:Q$256,$D478))</f>
        <v/>
      </c>
      <c r="R478" s="47">
        <f>R460*Settings!$C$13*(INDEX(R$258:R$269,$D478)+INDEX(R$245:R$256,$D478))</f>
        <v/>
      </c>
      <c r="S478" s="47">
        <f>S460*Settings!$C$13*(INDEX(S$258:S$269,$D478)+INDEX(S$245:S$256,$D478))</f>
        <v/>
      </c>
      <c r="T478" s="47">
        <f>T460*Settings!$C$13*(INDEX(T$258:T$269,$D478)+INDEX(T$245:T$256,$D478))</f>
        <v/>
      </c>
      <c r="U478" s="47">
        <f>U460*Settings!$C$13*(INDEX(U$258:U$269,$D478)+INDEX(U$245:U$256,$D478))</f>
        <v/>
      </c>
      <c r="V478" s="47">
        <f>V460*Settings!$C$13*(INDEX(V$258:V$269,$D478)+INDEX(V$245:V$256,$D478))</f>
        <v/>
      </c>
      <c r="W478" s="47">
        <f>W460*Settings!$C$13*(INDEX(W$258:W$269,$D478)+INDEX(W$245:W$256,$D478))</f>
        <v/>
      </c>
      <c r="X478" s="47">
        <f>X460*Settings!$C$13*(INDEX(X$258:X$269,$D478)+INDEX(X$245:X$256,$D478))</f>
        <v/>
      </c>
      <c r="Y478" s="47">
        <f>Y460*Settings!$C$13*(INDEX(Y$258:Y$269,$D478)+INDEX(Y$245:Y$256,$D478))</f>
        <v/>
      </c>
      <c r="Z478" s="47">
        <f>Z460*Settings!$C$13*(INDEX(Z$258:Z$269,$D478)+INDEX(Z$245:Z$256,$D478))</f>
        <v/>
      </c>
      <c r="AA478" s="47">
        <f>AA460*Settings!$C$13*(INDEX(AA$258:AA$269,$D478)+INDEX(AA$245:AA$256,$D478))</f>
        <v/>
      </c>
      <c r="AB478" s="47">
        <f>AB460*Settings!$C$13*(INDEX(AB$258:AB$269,$D478)+INDEX(AB$245:AB$256,$D478))</f>
        <v/>
      </c>
      <c r="AC478" s="47">
        <f>AC460*Settings!$C$13*(INDEX(AC$258:AC$269,$D478)+INDEX(AC$245:AC$256,$D478))</f>
        <v/>
      </c>
      <c r="AD478" s="48">
        <f>REVENUE(AD460,Settings!$C$13,INDEX(AD$258:AD$269,$D478)+INDEX(AD$245:AD$256,$D478))</f>
        <v/>
      </c>
      <c r="AE478" s="25">
        <f>LOWER(Settings!$C$4)&amp;".mit."&amp;$A478&amp;IF($C478="","","."&amp;$C478&amp;"."&amp;$B478)&amp;IF(INDEX(Variables!$D$5:$D$105,MATCH($A478,Variables!$A$5:$A$105,0))="","","."&amp;INDEX(Variables!$D$5:$D$105,MATCH($A478,Variables!$A$5:$A$105,0)))&amp;"."&amp;AE$5</f>
        <v/>
      </c>
      <c r="AF478" s="46">
        <f>AF460*Settings!$C$13*(INDEX(AF$258:AF$269,$D478)+INDEX(AF$245:AF$256,$D478))</f>
        <v/>
      </c>
      <c r="AG478" s="47">
        <f>AG460*Settings!$C$13*(INDEX(AG$258:AG$269,$D478)+INDEX(AG$245:AG$256,$D478))</f>
        <v/>
      </c>
      <c r="AH478" s="47">
        <f>AH460*Settings!$C$13*(INDEX(AH$258:AH$269,$D478)+INDEX(AH$245:AH$256,$D478))</f>
        <v/>
      </c>
      <c r="AI478" s="47">
        <f>AI460*Settings!$C$13*(INDEX(AI$258:AI$269,$D478)+INDEX(AI$245:AI$256,$D478))</f>
        <v/>
      </c>
      <c r="AJ478" s="47">
        <f>AJ460*Settings!$C$13*(INDEX(AJ$258:AJ$269,$D478)+INDEX(AJ$245:AJ$256,$D478))</f>
        <v/>
      </c>
      <c r="AK478" s="47">
        <f>AK460*Settings!$C$13*(INDEX(AK$258:AK$269,$D478)+INDEX(AK$245:AK$256,$D478))</f>
        <v/>
      </c>
      <c r="AL478" s="47">
        <f>AL460*Settings!$C$13*(INDEX(AL$258:AL$269,$D478)+INDEX(AL$245:AL$256,$D478))</f>
        <v/>
      </c>
      <c r="AM478" s="47">
        <f>AM460*Settings!$C$13*(INDEX(AM$258:AM$269,$D478)+INDEX(AM$245:AM$256,$D478))</f>
        <v/>
      </c>
      <c r="AN478" s="47">
        <f>AN460*Settings!$C$13*(INDEX(AN$258:AN$269,$D478)+INDEX(AN$245:AN$256,$D478))</f>
        <v/>
      </c>
      <c r="AO478" s="47">
        <f>AO460*Settings!$C$13*(INDEX(AO$258:AO$269,$D478)+INDEX(AO$245:AO$256,$D478))</f>
        <v/>
      </c>
      <c r="AP478" s="47">
        <f>AP460*Settings!$C$13*(INDEX(AP$258:AP$269,$D478)+INDEX(AP$245:AP$256,$D478))</f>
        <v/>
      </c>
      <c r="AQ478" s="47">
        <f>AQ460*Settings!$C$13*(INDEX(AQ$258:AQ$269,$D478)+INDEX(AQ$245:AQ$256,$D478))</f>
        <v/>
      </c>
      <c r="AR478" s="47">
        <f>AR460*Settings!$C$13*(INDEX(AR$258:AR$269,$D478)+INDEX(AR$245:AR$256,$D478))</f>
        <v/>
      </c>
      <c r="AS478" s="47">
        <f>AS460*Settings!$C$13*(INDEX(AS$258:AS$269,$D478)+INDEX(AS$245:AS$256,$D478))</f>
        <v/>
      </c>
      <c r="AT478" s="47">
        <f>AT460*Settings!$C$13*(INDEX(AT$258:AT$269,$D478)+INDEX(AT$245:AT$256,$D478))</f>
        <v/>
      </c>
      <c r="AU478" s="47">
        <f>AU460*Settings!$C$13*(INDEX(AU$258:AU$269,$D478)+INDEX(AU$245:AU$256,$D478))</f>
        <v/>
      </c>
      <c r="AV478" s="47">
        <f>AV460*Settings!$C$13*(INDEX(AV$258:AV$269,$D478)+INDEX(AV$245:AV$256,$D478))</f>
        <v/>
      </c>
      <c r="AW478" s="47">
        <f>AW460*Settings!$C$13*(INDEX(AW$258:AW$269,$D478)+INDEX(AW$245:AW$256,$D478))</f>
        <v/>
      </c>
      <c r="AX478" s="48">
        <f>REVENUE(AX460,Settings!$C$13,INDEX(AX$258:AX$269,$D478)+INDEX(AX$245:AX$256,$D478))</f>
        <v/>
      </c>
    </row>
    <row r="479" hidden="1" outlineLevel="2">
      <c r="A479" s="5" t="inlineStr">
        <is>
          <t>rtx</t>
        </is>
      </c>
      <c r="B479" s="5" t="inlineStr">
        <is>
          <t>die</t>
        </is>
      </c>
      <c r="C479" s="5" t="inlineStr">
        <is>
          <t>ral</t>
        </is>
      </c>
      <c r="D479" s="40">
        <f>INDEX(Inputs!$R$5:$R$132,MATCH($B479&amp;"|"&amp;$C479,Inputs!$A$5:$A$132,0))</f>
        <v/>
      </c>
      <c r="E479" s="39" t="n"/>
      <c r="F479" s="39" t="n"/>
      <c r="G479" s="39" t="n"/>
      <c r="H479" s="5">
        <f>INDEX(Variables!$B$5:$B$105,MATCH($A479,Variables!$A$5:$A$105,0))&amp;IF($C479="",""," | "&amp;INDEX(Mapping!$B$5:$B$26,MATCH($C479,Mapping!$A$5:$A$26,0))&amp;" | "&amp;INDEX(Mapping!$B$30:$B$41,MATCH($B479,Mapping!$A$30:$A$41,0)))</f>
        <v/>
      </c>
      <c r="I479" s="5">
        <f>INDEX(Variables!$C$5:$C$105,MATCH($A479,Variables!$A$5:$A$105,0))</f>
        <v/>
      </c>
      <c r="J479" s="5">
        <f>INDEX(Variables!$E$5:$E$105,MATCH($A479,Variables!$A$5:$A$105,0))</f>
        <v/>
      </c>
      <c r="K479" s="25">
        <f>LOWER(Settings!$C$4)&amp;".mit."&amp;$A479&amp;IF($C479="","","."&amp;$C479&amp;"."&amp;$B479)&amp;IF(INDEX(Variables!$D$5:$D$105,MATCH($A479,Variables!$A$5:$A$105,0))="","","."&amp;INDEX(Variables!$D$5:$D$105,MATCH($A479,Variables!$A$5:$A$105,0)))&amp;"."&amp;K$5</f>
        <v/>
      </c>
      <c r="L479" s="46">
        <f>L461*Settings!$C$13*(INDEX(L$258:L$269,$D479)+INDEX(L$245:L$256,$D479))</f>
        <v/>
      </c>
      <c r="M479" s="47">
        <f>M461*Settings!$C$13*(INDEX(M$258:M$269,$D479)+INDEX(M$245:M$256,$D479))</f>
        <v/>
      </c>
      <c r="N479" s="47">
        <f>N461*Settings!$C$13*(INDEX(N$258:N$269,$D479)+INDEX(N$245:N$256,$D479))</f>
        <v/>
      </c>
      <c r="O479" s="47">
        <f>O461*Settings!$C$13*(INDEX(O$258:O$269,$D479)+INDEX(O$245:O$256,$D479))</f>
        <v/>
      </c>
      <c r="P479" s="47">
        <f>P461*Settings!$C$13*(INDEX(P$258:P$269,$D479)+INDEX(P$245:P$256,$D479))</f>
        <v/>
      </c>
      <c r="Q479" s="47">
        <f>Q461*Settings!$C$13*(INDEX(Q$258:Q$269,$D479)+INDEX(Q$245:Q$256,$D479))</f>
        <v/>
      </c>
      <c r="R479" s="47">
        <f>R461*Settings!$C$13*(INDEX(R$258:R$269,$D479)+INDEX(R$245:R$256,$D479))</f>
        <v/>
      </c>
      <c r="S479" s="47">
        <f>S461*Settings!$C$13*(INDEX(S$258:S$269,$D479)+INDEX(S$245:S$256,$D479))</f>
        <v/>
      </c>
      <c r="T479" s="47">
        <f>T461*Settings!$C$13*(INDEX(T$258:T$269,$D479)+INDEX(T$245:T$256,$D479))</f>
        <v/>
      </c>
      <c r="U479" s="47">
        <f>U461*Settings!$C$13*(INDEX(U$258:U$269,$D479)+INDEX(U$245:U$256,$D479))</f>
        <v/>
      </c>
      <c r="V479" s="47">
        <f>V461*Settings!$C$13*(INDEX(V$258:V$269,$D479)+INDEX(V$245:V$256,$D479))</f>
        <v/>
      </c>
      <c r="W479" s="47">
        <f>W461*Settings!$C$13*(INDEX(W$258:W$269,$D479)+INDEX(W$245:W$256,$D479))</f>
        <v/>
      </c>
      <c r="X479" s="47">
        <f>X461*Settings!$C$13*(INDEX(X$258:X$269,$D479)+INDEX(X$245:X$256,$D479))</f>
        <v/>
      </c>
      <c r="Y479" s="47">
        <f>Y461*Settings!$C$13*(INDEX(Y$258:Y$269,$D479)+INDEX(Y$245:Y$256,$D479))</f>
        <v/>
      </c>
      <c r="Z479" s="47">
        <f>Z461*Settings!$C$13*(INDEX(Z$258:Z$269,$D479)+INDEX(Z$245:Z$256,$D479))</f>
        <v/>
      </c>
      <c r="AA479" s="47">
        <f>AA461*Settings!$C$13*(INDEX(AA$258:AA$269,$D479)+INDEX(AA$245:AA$256,$D479))</f>
        <v/>
      </c>
      <c r="AB479" s="47">
        <f>AB461*Settings!$C$13*(INDEX(AB$258:AB$269,$D479)+INDEX(AB$245:AB$256,$D479))</f>
        <v/>
      </c>
      <c r="AC479" s="47">
        <f>AC461*Settings!$C$13*(INDEX(AC$258:AC$269,$D479)+INDEX(AC$245:AC$256,$D479))</f>
        <v/>
      </c>
      <c r="AD479" s="48">
        <f>REVENUE(AD461,Settings!$C$13,INDEX(AD$258:AD$269,$D479)+INDEX(AD$245:AD$256,$D479))</f>
        <v/>
      </c>
      <c r="AE479" s="25">
        <f>LOWER(Settings!$C$4)&amp;".mit."&amp;$A479&amp;IF($C479="","","."&amp;$C479&amp;"."&amp;$B479)&amp;IF(INDEX(Variables!$D$5:$D$105,MATCH($A479,Variables!$A$5:$A$105,0))="","","."&amp;INDEX(Variables!$D$5:$D$105,MATCH($A479,Variables!$A$5:$A$105,0)))&amp;"."&amp;AE$5</f>
        <v/>
      </c>
      <c r="AF479" s="46">
        <f>AF461*Settings!$C$13*(INDEX(AF$258:AF$269,$D479)+INDEX(AF$245:AF$256,$D479))</f>
        <v/>
      </c>
      <c r="AG479" s="47">
        <f>AG461*Settings!$C$13*(INDEX(AG$258:AG$269,$D479)+INDEX(AG$245:AG$256,$D479))</f>
        <v/>
      </c>
      <c r="AH479" s="47">
        <f>AH461*Settings!$C$13*(INDEX(AH$258:AH$269,$D479)+INDEX(AH$245:AH$256,$D479))</f>
        <v/>
      </c>
      <c r="AI479" s="47">
        <f>AI461*Settings!$C$13*(INDEX(AI$258:AI$269,$D479)+INDEX(AI$245:AI$256,$D479))</f>
        <v/>
      </c>
      <c r="AJ479" s="47">
        <f>AJ461*Settings!$C$13*(INDEX(AJ$258:AJ$269,$D479)+INDEX(AJ$245:AJ$256,$D479))</f>
        <v/>
      </c>
      <c r="AK479" s="47">
        <f>AK461*Settings!$C$13*(INDEX(AK$258:AK$269,$D479)+INDEX(AK$245:AK$256,$D479))</f>
        <v/>
      </c>
      <c r="AL479" s="47">
        <f>AL461*Settings!$C$13*(INDEX(AL$258:AL$269,$D479)+INDEX(AL$245:AL$256,$D479))</f>
        <v/>
      </c>
      <c r="AM479" s="47">
        <f>AM461*Settings!$C$13*(INDEX(AM$258:AM$269,$D479)+INDEX(AM$245:AM$256,$D479))</f>
        <v/>
      </c>
      <c r="AN479" s="47">
        <f>AN461*Settings!$C$13*(INDEX(AN$258:AN$269,$D479)+INDEX(AN$245:AN$256,$D479))</f>
        <v/>
      </c>
      <c r="AO479" s="47">
        <f>AO461*Settings!$C$13*(INDEX(AO$258:AO$269,$D479)+INDEX(AO$245:AO$256,$D479))</f>
        <v/>
      </c>
      <c r="AP479" s="47">
        <f>AP461*Settings!$C$13*(INDEX(AP$258:AP$269,$D479)+INDEX(AP$245:AP$256,$D479))</f>
        <v/>
      </c>
      <c r="AQ479" s="47">
        <f>AQ461*Settings!$C$13*(INDEX(AQ$258:AQ$269,$D479)+INDEX(AQ$245:AQ$256,$D479))</f>
        <v/>
      </c>
      <c r="AR479" s="47">
        <f>AR461*Settings!$C$13*(INDEX(AR$258:AR$269,$D479)+INDEX(AR$245:AR$256,$D479))</f>
        <v/>
      </c>
      <c r="AS479" s="47">
        <f>AS461*Settings!$C$13*(INDEX(AS$258:AS$269,$D479)+INDEX(AS$245:AS$256,$D479))</f>
        <v/>
      </c>
      <c r="AT479" s="47">
        <f>AT461*Settings!$C$13*(INDEX(AT$258:AT$269,$D479)+INDEX(AT$245:AT$256,$D479))</f>
        <v/>
      </c>
      <c r="AU479" s="47">
        <f>AU461*Settings!$C$13*(INDEX(AU$258:AU$269,$D479)+INDEX(AU$245:AU$256,$D479))</f>
        <v/>
      </c>
      <c r="AV479" s="47">
        <f>AV461*Settings!$C$13*(INDEX(AV$258:AV$269,$D479)+INDEX(AV$245:AV$256,$D479))</f>
        <v/>
      </c>
      <c r="AW479" s="47">
        <f>AW461*Settings!$C$13*(INDEX(AW$258:AW$269,$D479)+INDEX(AW$245:AW$256,$D479))</f>
        <v/>
      </c>
      <c r="AX479" s="48">
        <f>REVENUE(AX461,Settings!$C$13,INDEX(AX$258:AX$269,$D479)+INDEX(AX$245:AX$256,$D479))</f>
        <v/>
      </c>
    </row>
    <row r="480" hidden="1" outlineLevel="2">
      <c r="A480" s="5" t="inlineStr">
        <is>
          <t>rtx</t>
        </is>
      </c>
      <c r="B480" s="5" t="inlineStr">
        <is>
          <t>lpg</t>
        </is>
      </c>
      <c r="C480" s="5" t="inlineStr">
        <is>
          <t>ral</t>
        </is>
      </c>
      <c r="D480" s="40">
        <f>INDEX(Inputs!$R$5:$R$132,MATCH($B480&amp;"|"&amp;$C480,Inputs!$A$5:$A$132,0))</f>
        <v/>
      </c>
      <c r="E480" s="39" t="n"/>
      <c r="F480" s="39" t="n"/>
      <c r="G480" s="39" t="n"/>
      <c r="H480" s="5">
        <f>INDEX(Variables!$B$5:$B$105,MATCH($A480,Variables!$A$5:$A$105,0))&amp;IF($C480="",""," | "&amp;INDEX(Mapping!$B$5:$B$26,MATCH($C480,Mapping!$A$5:$A$26,0))&amp;" | "&amp;INDEX(Mapping!$B$30:$B$41,MATCH($B480,Mapping!$A$30:$A$41,0)))</f>
        <v/>
      </c>
      <c r="I480" s="5">
        <f>INDEX(Variables!$C$5:$C$105,MATCH($A480,Variables!$A$5:$A$105,0))</f>
        <v/>
      </c>
      <c r="J480" s="5">
        <f>INDEX(Variables!$E$5:$E$105,MATCH($A480,Variables!$A$5:$A$105,0))</f>
        <v/>
      </c>
      <c r="K480" s="25">
        <f>LOWER(Settings!$C$4)&amp;".mit."&amp;$A480&amp;IF($C480="","","."&amp;$C480&amp;"."&amp;$B480)&amp;IF(INDEX(Variables!$D$5:$D$105,MATCH($A480,Variables!$A$5:$A$105,0))="","","."&amp;INDEX(Variables!$D$5:$D$105,MATCH($A480,Variables!$A$5:$A$105,0)))&amp;"."&amp;K$5</f>
        <v/>
      </c>
      <c r="L480" s="46">
        <f>L462*Settings!$C$13*(INDEX(L$258:L$269,$D480)+INDEX(L$245:L$256,$D480))</f>
        <v/>
      </c>
      <c r="M480" s="47">
        <f>M462*Settings!$C$13*(INDEX(M$258:M$269,$D480)+INDEX(M$245:M$256,$D480))</f>
        <v/>
      </c>
      <c r="N480" s="47">
        <f>N462*Settings!$C$13*(INDEX(N$258:N$269,$D480)+INDEX(N$245:N$256,$D480))</f>
        <v/>
      </c>
      <c r="O480" s="47">
        <f>O462*Settings!$C$13*(INDEX(O$258:O$269,$D480)+INDEX(O$245:O$256,$D480))</f>
        <v/>
      </c>
      <c r="P480" s="47">
        <f>P462*Settings!$C$13*(INDEX(P$258:P$269,$D480)+INDEX(P$245:P$256,$D480))</f>
        <v/>
      </c>
      <c r="Q480" s="47">
        <f>Q462*Settings!$C$13*(INDEX(Q$258:Q$269,$D480)+INDEX(Q$245:Q$256,$D480))</f>
        <v/>
      </c>
      <c r="R480" s="47">
        <f>R462*Settings!$C$13*(INDEX(R$258:R$269,$D480)+INDEX(R$245:R$256,$D480))</f>
        <v/>
      </c>
      <c r="S480" s="47">
        <f>S462*Settings!$C$13*(INDEX(S$258:S$269,$D480)+INDEX(S$245:S$256,$D480))</f>
        <v/>
      </c>
      <c r="T480" s="47">
        <f>T462*Settings!$C$13*(INDEX(T$258:T$269,$D480)+INDEX(T$245:T$256,$D480))</f>
        <v/>
      </c>
      <c r="U480" s="47">
        <f>U462*Settings!$C$13*(INDEX(U$258:U$269,$D480)+INDEX(U$245:U$256,$D480))</f>
        <v/>
      </c>
      <c r="V480" s="47">
        <f>V462*Settings!$C$13*(INDEX(V$258:V$269,$D480)+INDEX(V$245:V$256,$D480))</f>
        <v/>
      </c>
      <c r="W480" s="47">
        <f>W462*Settings!$C$13*(INDEX(W$258:W$269,$D480)+INDEX(W$245:W$256,$D480))</f>
        <v/>
      </c>
      <c r="X480" s="47">
        <f>X462*Settings!$C$13*(INDEX(X$258:X$269,$D480)+INDEX(X$245:X$256,$D480))</f>
        <v/>
      </c>
      <c r="Y480" s="47">
        <f>Y462*Settings!$C$13*(INDEX(Y$258:Y$269,$D480)+INDEX(Y$245:Y$256,$D480))</f>
        <v/>
      </c>
      <c r="Z480" s="47">
        <f>Z462*Settings!$C$13*(INDEX(Z$258:Z$269,$D480)+INDEX(Z$245:Z$256,$D480))</f>
        <v/>
      </c>
      <c r="AA480" s="47">
        <f>AA462*Settings!$C$13*(INDEX(AA$258:AA$269,$D480)+INDEX(AA$245:AA$256,$D480))</f>
        <v/>
      </c>
      <c r="AB480" s="47">
        <f>AB462*Settings!$C$13*(INDEX(AB$258:AB$269,$D480)+INDEX(AB$245:AB$256,$D480))</f>
        <v/>
      </c>
      <c r="AC480" s="47">
        <f>AC462*Settings!$C$13*(INDEX(AC$258:AC$269,$D480)+INDEX(AC$245:AC$256,$D480))</f>
        <v/>
      </c>
      <c r="AD480" s="48">
        <f>REVENUE(AD462,Settings!$C$13,INDEX(AD$258:AD$269,$D480)+INDEX(AD$245:AD$256,$D480))</f>
        <v/>
      </c>
      <c r="AE480" s="25">
        <f>LOWER(Settings!$C$4)&amp;".mit."&amp;$A480&amp;IF($C480="","","."&amp;$C480&amp;"."&amp;$B480)&amp;IF(INDEX(Variables!$D$5:$D$105,MATCH($A480,Variables!$A$5:$A$105,0))="","","."&amp;INDEX(Variables!$D$5:$D$105,MATCH($A480,Variables!$A$5:$A$105,0)))&amp;"."&amp;AE$5</f>
        <v/>
      </c>
      <c r="AF480" s="46">
        <f>AF462*Settings!$C$13*(INDEX(AF$258:AF$269,$D480)+INDEX(AF$245:AF$256,$D480))</f>
        <v/>
      </c>
      <c r="AG480" s="47">
        <f>AG462*Settings!$C$13*(INDEX(AG$258:AG$269,$D480)+INDEX(AG$245:AG$256,$D480))</f>
        <v/>
      </c>
      <c r="AH480" s="47">
        <f>AH462*Settings!$C$13*(INDEX(AH$258:AH$269,$D480)+INDEX(AH$245:AH$256,$D480))</f>
        <v/>
      </c>
      <c r="AI480" s="47">
        <f>AI462*Settings!$C$13*(INDEX(AI$258:AI$269,$D480)+INDEX(AI$245:AI$256,$D480))</f>
        <v/>
      </c>
      <c r="AJ480" s="47">
        <f>AJ462*Settings!$C$13*(INDEX(AJ$258:AJ$269,$D480)+INDEX(AJ$245:AJ$256,$D480))</f>
        <v/>
      </c>
      <c r="AK480" s="47">
        <f>AK462*Settings!$C$13*(INDEX(AK$258:AK$269,$D480)+INDEX(AK$245:AK$256,$D480))</f>
        <v/>
      </c>
      <c r="AL480" s="47">
        <f>AL462*Settings!$C$13*(INDEX(AL$258:AL$269,$D480)+INDEX(AL$245:AL$256,$D480))</f>
        <v/>
      </c>
      <c r="AM480" s="47">
        <f>AM462*Settings!$C$13*(INDEX(AM$258:AM$269,$D480)+INDEX(AM$245:AM$256,$D480))</f>
        <v/>
      </c>
      <c r="AN480" s="47">
        <f>AN462*Settings!$C$13*(INDEX(AN$258:AN$269,$D480)+INDEX(AN$245:AN$256,$D480))</f>
        <v/>
      </c>
      <c r="AO480" s="47">
        <f>AO462*Settings!$C$13*(INDEX(AO$258:AO$269,$D480)+INDEX(AO$245:AO$256,$D480))</f>
        <v/>
      </c>
      <c r="AP480" s="47">
        <f>AP462*Settings!$C$13*(INDEX(AP$258:AP$269,$D480)+INDEX(AP$245:AP$256,$D480))</f>
        <v/>
      </c>
      <c r="AQ480" s="47">
        <f>AQ462*Settings!$C$13*(INDEX(AQ$258:AQ$269,$D480)+INDEX(AQ$245:AQ$256,$D480))</f>
        <v/>
      </c>
      <c r="AR480" s="47">
        <f>AR462*Settings!$C$13*(INDEX(AR$258:AR$269,$D480)+INDEX(AR$245:AR$256,$D480))</f>
        <v/>
      </c>
      <c r="AS480" s="47">
        <f>AS462*Settings!$C$13*(INDEX(AS$258:AS$269,$D480)+INDEX(AS$245:AS$256,$D480))</f>
        <v/>
      </c>
      <c r="AT480" s="47">
        <f>AT462*Settings!$C$13*(INDEX(AT$258:AT$269,$D480)+INDEX(AT$245:AT$256,$D480))</f>
        <v/>
      </c>
      <c r="AU480" s="47">
        <f>AU462*Settings!$C$13*(INDEX(AU$258:AU$269,$D480)+INDEX(AU$245:AU$256,$D480))</f>
        <v/>
      </c>
      <c r="AV480" s="47">
        <f>AV462*Settings!$C$13*(INDEX(AV$258:AV$269,$D480)+INDEX(AV$245:AV$256,$D480))</f>
        <v/>
      </c>
      <c r="AW480" s="47">
        <f>AW462*Settings!$C$13*(INDEX(AW$258:AW$269,$D480)+INDEX(AW$245:AW$256,$D480))</f>
        <v/>
      </c>
      <c r="AX480" s="48">
        <f>REVENUE(AX462,Settings!$C$13,INDEX(AX$258:AX$269,$D480)+INDEX(AX$245:AX$256,$D480))</f>
        <v/>
      </c>
    </row>
    <row r="481" hidden="1" outlineLevel="2">
      <c r="A481" s="5" t="inlineStr">
        <is>
          <t>rtx</t>
        </is>
      </c>
      <c r="B481" s="5" t="inlineStr">
        <is>
          <t>ker</t>
        </is>
      </c>
      <c r="C481" s="5" t="inlineStr">
        <is>
          <t>ral</t>
        </is>
      </c>
      <c r="D481" s="40">
        <f>INDEX(Inputs!$R$5:$R$132,MATCH($B481&amp;"|"&amp;$C481,Inputs!$A$5:$A$132,0))</f>
        <v/>
      </c>
      <c r="E481" s="39" t="n"/>
      <c r="F481" s="39" t="n"/>
      <c r="G481" s="39" t="n"/>
      <c r="H481" s="5">
        <f>INDEX(Variables!$B$5:$B$105,MATCH($A481,Variables!$A$5:$A$105,0))&amp;IF($C481="",""," | "&amp;INDEX(Mapping!$B$5:$B$26,MATCH($C481,Mapping!$A$5:$A$26,0))&amp;" | "&amp;INDEX(Mapping!$B$30:$B$41,MATCH($B481,Mapping!$A$30:$A$41,0)))</f>
        <v/>
      </c>
      <c r="I481" s="5">
        <f>INDEX(Variables!$C$5:$C$105,MATCH($A481,Variables!$A$5:$A$105,0))</f>
        <v/>
      </c>
      <c r="J481" s="5">
        <f>INDEX(Variables!$E$5:$E$105,MATCH($A481,Variables!$A$5:$A$105,0))</f>
        <v/>
      </c>
      <c r="K481" s="25">
        <f>LOWER(Settings!$C$4)&amp;".mit."&amp;$A481&amp;IF($C481="","","."&amp;$C481&amp;"."&amp;$B481)&amp;IF(INDEX(Variables!$D$5:$D$105,MATCH($A481,Variables!$A$5:$A$105,0))="","","."&amp;INDEX(Variables!$D$5:$D$105,MATCH($A481,Variables!$A$5:$A$105,0)))&amp;"."&amp;K$5</f>
        <v/>
      </c>
      <c r="L481" s="46">
        <f>L463*Settings!$C$13*(INDEX(L$258:L$269,$D481)+INDEX(L$245:L$256,$D481))</f>
        <v/>
      </c>
      <c r="M481" s="47">
        <f>M463*Settings!$C$13*(INDEX(M$258:M$269,$D481)+INDEX(M$245:M$256,$D481))</f>
        <v/>
      </c>
      <c r="N481" s="47">
        <f>N463*Settings!$C$13*(INDEX(N$258:N$269,$D481)+INDEX(N$245:N$256,$D481))</f>
        <v/>
      </c>
      <c r="O481" s="47">
        <f>O463*Settings!$C$13*(INDEX(O$258:O$269,$D481)+INDEX(O$245:O$256,$D481))</f>
        <v/>
      </c>
      <c r="P481" s="47">
        <f>P463*Settings!$C$13*(INDEX(P$258:P$269,$D481)+INDEX(P$245:P$256,$D481))</f>
        <v/>
      </c>
      <c r="Q481" s="47">
        <f>Q463*Settings!$C$13*(INDEX(Q$258:Q$269,$D481)+INDEX(Q$245:Q$256,$D481))</f>
        <v/>
      </c>
      <c r="R481" s="47">
        <f>R463*Settings!$C$13*(INDEX(R$258:R$269,$D481)+INDEX(R$245:R$256,$D481))</f>
        <v/>
      </c>
      <c r="S481" s="47">
        <f>S463*Settings!$C$13*(INDEX(S$258:S$269,$D481)+INDEX(S$245:S$256,$D481))</f>
        <v/>
      </c>
      <c r="T481" s="47">
        <f>T463*Settings!$C$13*(INDEX(T$258:T$269,$D481)+INDEX(T$245:T$256,$D481))</f>
        <v/>
      </c>
      <c r="U481" s="47">
        <f>U463*Settings!$C$13*(INDEX(U$258:U$269,$D481)+INDEX(U$245:U$256,$D481))</f>
        <v/>
      </c>
      <c r="V481" s="47">
        <f>V463*Settings!$C$13*(INDEX(V$258:V$269,$D481)+INDEX(V$245:V$256,$D481))</f>
        <v/>
      </c>
      <c r="W481" s="47">
        <f>W463*Settings!$C$13*(INDEX(W$258:W$269,$D481)+INDEX(W$245:W$256,$D481))</f>
        <v/>
      </c>
      <c r="X481" s="47">
        <f>X463*Settings!$C$13*(INDEX(X$258:X$269,$D481)+INDEX(X$245:X$256,$D481))</f>
        <v/>
      </c>
      <c r="Y481" s="47">
        <f>Y463*Settings!$C$13*(INDEX(Y$258:Y$269,$D481)+INDEX(Y$245:Y$256,$D481))</f>
        <v/>
      </c>
      <c r="Z481" s="47">
        <f>Z463*Settings!$C$13*(INDEX(Z$258:Z$269,$D481)+INDEX(Z$245:Z$256,$D481))</f>
        <v/>
      </c>
      <c r="AA481" s="47">
        <f>AA463*Settings!$C$13*(INDEX(AA$258:AA$269,$D481)+INDEX(AA$245:AA$256,$D481))</f>
        <v/>
      </c>
      <c r="AB481" s="47">
        <f>AB463*Settings!$C$13*(INDEX(AB$258:AB$269,$D481)+INDEX(AB$245:AB$256,$D481))</f>
        <v/>
      </c>
      <c r="AC481" s="47">
        <f>AC463*Settings!$C$13*(INDEX(AC$258:AC$269,$D481)+INDEX(AC$245:AC$256,$D481))</f>
        <v/>
      </c>
      <c r="AD481" s="48">
        <f>REVENUE(AD463,Settings!$C$13,INDEX(AD$258:AD$269,$D481)+INDEX(AD$245:AD$256,$D481))</f>
        <v/>
      </c>
      <c r="AE481" s="25">
        <f>LOWER(Settings!$C$4)&amp;".mit."&amp;$A481&amp;IF($C481="","","."&amp;$C481&amp;"."&amp;$B481)&amp;IF(INDEX(Variables!$D$5:$D$105,MATCH($A481,Variables!$A$5:$A$105,0))="","","."&amp;INDEX(Variables!$D$5:$D$105,MATCH($A481,Variables!$A$5:$A$105,0)))&amp;"."&amp;AE$5</f>
        <v/>
      </c>
      <c r="AF481" s="46">
        <f>AF463*Settings!$C$13*(INDEX(AF$258:AF$269,$D481)+INDEX(AF$245:AF$256,$D481))</f>
        <v/>
      </c>
      <c r="AG481" s="47">
        <f>AG463*Settings!$C$13*(INDEX(AG$258:AG$269,$D481)+INDEX(AG$245:AG$256,$D481))</f>
        <v/>
      </c>
      <c r="AH481" s="47">
        <f>AH463*Settings!$C$13*(INDEX(AH$258:AH$269,$D481)+INDEX(AH$245:AH$256,$D481))</f>
        <v/>
      </c>
      <c r="AI481" s="47">
        <f>AI463*Settings!$C$13*(INDEX(AI$258:AI$269,$D481)+INDEX(AI$245:AI$256,$D481))</f>
        <v/>
      </c>
      <c r="AJ481" s="47">
        <f>AJ463*Settings!$C$13*(INDEX(AJ$258:AJ$269,$D481)+INDEX(AJ$245:AJ$256,$D481))</f>
        <v/>
      </c>
      <c r="AK481" s="47">
        <f>AK463*Settings!$C$13*(INDEX(AK$258:AK$269,$D481)+INDEX(AK$245:AK$256,$D481))</f>
        <v/>
      </c>
      <c r="AL481" s="47">
        <f>AL463*Settings!$C$13*(INDEX(AL$258:AL$269,$D481)+INDEX(AL$245:AL$256,$D481))</f>
        <v/>
      </c>
      <c r="AM481" s="47">
        <f>AM463*Settings!$C$13*(INDEX(AM$258:AM$269,$D481)+INDEX(AM$245:AM$256,$D481))</f>
        <v/>
      </c>
      <c r="AN481" s="47">
        <f>AN463*Settings!$C$13*(INDEX(AN$258:AN$269,$D481)+INDEX(AN$245:AN$256,$D481))</f>
        <v/>
      </c>
      <c r="AO481" s="47">
        <f>AO463*Settings!$C$13*(INDEX(AO$258:AO$269,$D481)+INDEX(AO$245:AO$256,$D481))</f>
        <v/>
      </c>
      <c r="AP481" s="47">
        <f>AP463*Settings!$C$13*(INDEX(AP$258:AP$269,$D481)+INDEX(AP$245:AP$256,$D481))</f>
        <v/>
      </c>
      <c r="AQ481" s="47">
        <f>AQ463*Settings!$C$13*(INDEX(AQ$258:AQ$269,$D481)+INDEX(AQ$245:AQ$256,$D481))</f>
        <v/>
      </c>
      <c r="AR481" s="47">
        <f>AR463*Settings!$C$13*(INDEX(AR$258:AR$269,$D481)+INDEX(AR$245:AR$256,$D481))</f>
        <v/>
      </c>
      <c r="AS481" s="47">
        <f>AS463*Settings!$C$13*(INDEX(AS$258:AS$269,$D481)+INDEX(AS$245:AS$256,$D481))</f>
        <v/>
      </c>
      <c r="AT481" s="47">
        <f>AT463*Settings!$C$13*(INDEX(AT$258:AT$269,$D481)+INDEX(AT$245:AT$256,$D481))</f>
        <v/>
      </c>
      <c r="AU481" s="47">
        <f>AU463*Settings!$C$13*(INDEX(AU$258:AU$269,$D481)+INDEX(AU$245:AU$256,$D481))</f>
        <v/>
      </c>
      <c r="AV481" s="47">
        <f>AV463*Settings!$C$13*(INDEX(AV$258:AV$269,$D481)+INDEX(AV$245:AV$256,$D481))</f>
        <v/>
      </c>
      <c r="AW481" s="47">
        <f>AW463*Settings!$C$13*(INDEX(AW$258:AW$269,$D481)+INDEX(AW$245:AW$256,$D481))</f>
        <v/>
      </c>
      <c r="AX481" s="48">
        <f>REVENUE(AX463,Settings!$C$13,INDEX(AX$258:AX$269,$D481)+INDEX(AX$245:AX$256,$D481))</f>
        <v/>
      </c>
    </row>
    <row r="482" hidden="1" outlineLevel="2">
      <c r="A482" s="5" t="inlineStr">
        <is>
          <t>rtx</t>
        </is>
      </c>
      <c r="B482" s="5" t="inlineStr">
        <is>
          <t>oop</t>
        </is>
      </c>
      <c r="C482" s="5" t="inlineStr">
        <is>
          <t>ral</t>
        </is>
      </c>
      <c r="D482" s="40">
        <f>INDEX(Inputs!$R$5:$R$132,MATCH($B482&amp;"|"&amp;$C482,Inputs!$A$5:$A$132,0))</f>
        <v/>
      </c>
      <c r="E482" s="39" t="n"/>
      <c r="F482" s="39" t="n"/>
      <c r="G482" s="39" t="n"/>
      <c r="H482" s="5">
        <f>INDEX(Variables!$B$5:$B$105,MATCH($A482,Variables!$A$5:$A$105,0))&amp;IF($C482="",""," | "&amp;INDEX(Mapping!$B$5:$B$26,MATCH($C482,Mapping!$A$5:$A$26,0))&amp;" | "&amp;INDEX(Mapping!$B$30:$B$41,MATCH($B482,Mapping!$A$30:$A$41,0)))</f>
        <v/>
      </c>
      <c r="I482" s="5">
        <f>INDEX(Variables!$C$5:$C$105,MATCH($A482,Variables!$A$5:$A$105,0))</f>
        <v/>
      </c>
      <c r="J482" s="5">
        <f>INDEX(Variables!$E$5:$E$105,MATCH($A482,Variables!$A$5:$A$105,0))</f>
        <v/>
      </c>
      <c r="K482" s="25">
        <f>LOWER(Settings!$C$4)&amp;".mit."&amp;$A482&amp;IF($C482="","","."&amp;$C482&amp;"."&amp;$B482)&amp;IF(INDEX(Variables!$D$5:$D$105,MATCH($A482,Variables!$A$5:$A$105,0))="","","."&amp;INDEX(Variables!$D$5:$D$105,MATCH($A482,Variables!$A$5:$A$105,0)))&amp;"."&amp;K$5</f>
        <v/>
      </c>
      <c r="L482" s="46">
        <f>L464*Settings!$C$13*(INDEX(L$258:L$269,$D482)+INDEX(L$245:L$256,$D482))</f>
        <v/>
      </c>
      <c r="M482" s="47">
        <f>M464*Settings!$C$13*(INDEX(M$258:M$269,$D482)+INDEX(M$245:M$256,$D482))</f>
        <v/>
      </c>
      <c r="N482" s="47">
        <f>N464*Settings!$C$13*(INDEX(N$258:N$269,$D482)+INDEX(N$245:N$256,$D482))</f>
        <v/>
      </c>
      <c r="O482" s="47">
        <f>O464*Settings!$C$13*(INDEX(O$258:O$269,$D482)+INDEX(O$245:O$256,$D482))</f>
        <v/>
      </c>
      <c r="P482" s="47">
        <f>P464*Settings!$C$13*(INDEX(P$258:P$269,$D482)+INDEX(P$245:P$256,$D482))</f>
        <v/>
      </c>
      <c r="Q482" s="47">
        <f>Q464*Settings!$C$13*(INDEX(Q$258:Q$269,$D482)+INDEX(Q$245:Q$256,$D482))</f>
        <v/>
      </c>
      <c r="R482" s="47">
        <f>R464*Settings!$C$13*(INDEX(R$258:R$269,$D482)+INDEX(R$245:R$256,$D482))</f>
        <v/>
      </c>
      <c r="S482" s="47">
        <f>S464*Settings!$C$13*(INDEX(S$258:S$269,$D482)+INDEX(S$245:S$256,$D482))</f>
        <v/>
      </c>
      <c r="T482" s="47">
        <f>T464*Settings!$C$13*(INDEX(T$258:T$269,$D482)+INDEX(T$245:T$256,$D482))</f>
        <v/>
      </c>
      <c r="U482" s="47">
        <f>U464*Settings!$C$13*(INDEX(U$258:U$269,$D482)+INDEX(U$245:U$256,$D482))</f>
        <v/>
      </c>
      <c r="V482" s="47">
        <f>V464*Settings!$C$13*(INDEX(V$258:V$269,$D482)+INDEX(V$245:V$256,$D482))</f>
        <v/>
      </c>
      <c r="W482" s="47">
        <f>W464*Settings!$C$13*(INDEX(W$258:W$269,$D482)+INDEX(W$245:W$256,$D482))</f>
        <v/>
      </c>
      <c r="X482" s="47">
        <f>X464*Settings!$C$13*(INDEX(X$258:X$269,$D482)+INDEX(X$245:X$256,$D482))</f>
        <v/>
      </c>
      <c r="Y482" s="47">
        <f>Y464*Settings!$C$13*(INDEX(Y$258:Y$269,$D482)+INDEX(Y$245:Y$256,$D482))</f>
        <v/>
      </c>
      <c r="Z482" s="47">
        <f>Z464*Settings!$C$13*(INDEX(Z$258:Z$269,$D482)+INDEX(Z$245:Z$256,$D482))</f>
        <v/>
      </c>
      <c r="AA482" s="47">
        <f>AA464*Settings!$C$13*(INDEX(AA$258:AA$269,$D482)+INDEX(AA$245:AA$256,$D482))</f>
        <v/>
      </c>
      <c r="AB482" s="47">
        <f>AB464*Settings!$C$13*(INDEX(AB$258:AB$269,$D482)+INDEX(AB$245:AB$256,$D482))</f>
        <v/>
      </c>
      <c r="AC482" s="47">
        <f>AC464*Settings!$C$13*(INDEX(AC$258:AC$269,$D482)+INDEX(AC$245:AC$256,$D482))</f>
        <v/>
      </c>
      <c r="AD482" s="48">
        <f>REVENUE(AD464,Settings!$C$13,INDEX(AD$258:AD$269,$D482)+INDEX(AD$245:AD$256,$D482))</f>
        <v/>
      </c>
      <c r="AE482" s="25">
        <f>LOWER(Settings!$C$4)&amp;".mit."&amp;$A482&amp;IF($C482="","","."&amp;$C482&amp;"."&amp;$B482)&amp;IF(INDEX(Variables!$D$5:$D$105,MATCH($A482,Variables!$A$5:$A$105,0))="","","."&amp;INDEX(Variables!$D$5:$D$105,MATCH($A482,Variables!$A$5:$A$105,0)))&amp;"."&amp;AE$5</f>
        <v/>
      </c>
      <c r="AF482" s="46">
        <f>AF464*Settings!$C$13*(INDEX(AF$258:AF$269,$D482)+INDEX(AF$245:AF$256,$D482))</f>
        <v/>
      </c>
      <c r="AG482" s="47">
        <f>AG464*Settings!$C$13*(INDEX(AG$258:AG$269,$D482)+INDEX(AG$245:AG$256,$D482))</f>
        <v/>
      </c>
      <c r="AH482" s="47">
        <f>AH464*Settings!$C$13*(INDEX(AH$258:AH$269,$D482)+INDEX(AH$245:AH$256,$D482))</f>
        <v/>
      </c>
      <c r="AI482" s="47">
        <f>AI464*Settings!$C$13*(INDEX(AI$258:AI$269,$D482)+INDEX(AI$245:AI$256,$D482))</f>
        <v/>
      </c>
      <c r="AJ482" s="47">
        <f>AJ464*Settings!$C$13*(INDEX(AJ$258:AJ$269,$D482)+INDEX(AJ$245:AJ$256,$D482))</f>
        <v/>
      </c>
      <c r="AK482" s="47">
        <f>AK464*Settings!$C$13*(INDEX(AK$258:AK$269,$D482)+INDEX(AK$245:AK$256,$D482))</f>
        <v/>
      </c>
      <c r="AL482" s="47">
        <f>AL464*Settings!$C$13*(INDEX(AL$258:AL$269,$D482)+INDEX(AL$245:AL$256,$D482))</f>
        <v/>
      </c>
      <c r="AM482" s="47">
        <f>AM464*Settings!$C$13*(INDEX(AM$258:AM$269,$D482)+INDEX(AM$245:AM$256,$D482))</f>
        <v/>
      </c>
      <c r="AN482" s="47">
        <f>AN464*Settings!$C$13*(INDEX(AN$258:AN$269,$D482)+INDEX(AN$245:AN$256,$D482))</f>
        <v/>
      </c>
      <c r="AO482" s="47">
        <f>AO464*Settings!$C$13*(INDEX(AO$258:AO$269,$D482)+INDEX(AO$245:AO$256,$D482))</f>
        <v/>
      </c>
      <c r="AP482" s="47">
        <f>AP464*Settings!$C$13*(INDEX(AP$258:AP$269,$D482)+INDEX(AP$245:AP$256,$D482))</f>
        <v/>
      </c>
      <c r="AQ482" s="47">
        <f>AQ464*Settings!$C$13*(INDEX(AQ$258:AQ$269,$D482)+INDEX(AQ$245:AQ$256,$D482))</f>
        <v/>
      </c>
      <c r="AR482" s="47">
        <f>AR464*Settings!$C$13*(INDEX(AR$258:AR$269,$D482)+INDEX(AR$245:AR$256,$D482))</f>
        <v/>
      </c>
      <c r="AS482" s="47">
        <f>AS464*Settings!$C$13*(INDEX(AS$258:AS$269,$D482)+INDEX(AS$245:AS$256,$D482))</f>
        <v/>
      </c>
      <c r="AT482" s="47">
        <f>AT464*Settings!$C$13*(INDEX(AT$258:AT$269,$D482)+INDEX(AT$245:AT$256,$D482))</f>
        <v/>
      </c>
      <c r="AU482" s="47">
        <f>AU464*Settings!$C$13*(INDEX(AU$258:AU$269,$D482)+INDEX(AU$245:AU$256,$D482))</f>
        <v/>
      </c>
      <c r="AV482" s="47">
        <f>AV464*Settings!$C$13*(INDEX(AV$258:AV$269,$D482)+INDEX(AV$245:AV$256,$D482))</f>
        <v/>
      </c>
      <c r="AW482" s="47">
        <f>AW464*Settings!$C$13*(INDEX(AW$258:AW$269,$D482)+INDEX(AW$245:AW$256,$D482))</f>
        <v/>
      </c>
      <c r="AX482" s="48">
        <f>REVENUE(AX464,Settings!$C$13,INDEX(AX$258:AX$269,$D482)+INDEX(AX$245:AX$256,$D482))</f>
        <v/>
      </c>
    </row>
    <row r="483" hidden="1" outlineLevel="2">
      <c r="A483" s="5" t="inlineStr">
        <is>
          <t>rtx</t>
        </is>
      </c>
      <c r="B483" s="5" t="inlineStr">
        <is>
          <t>bio</t>
        </is>
      </c>
      <c r="C483" s="5" t="inlineStr">
        <is>
          <t>ral</t>
        </is>
      </c>
      <c r="D483" s="40">
        <f>INDEX(Inputs!$R$5:$R$132,MATCH($B483&amp;"|"&amp;$C483,Inputs!$A$5:$A$132,0))</f>
        <v/>
      </c>
      <c r="E483" s="39" t="n"/>
      <c r="F483" s="39" t="n"/>
      <c r="G483" s="39" t="n"/>
      <c r="H483" s="5">
        <f>INDEX(Variables!$B$5:$B$105,MATCH($A483,Variables!$A$5:$A$105,0))&amp;IF($C483="",""," | "&amp;INDEX(Mapping!$B$5:$B$26,MATCH($C483,Mapping!$A$5:$A$26,0))&amp;" | "&amp;INDEX(Mapping!$B$30:$B$41,MATCH($B483,Mapping!$A$30:$A$41,0)))</f>
        <v/>
      </c>
      <c r="I483" s="5">
        <f>INDEX(Variables!$C$5:$C$105,MATCH($A483,Variables!$A$5:$A$105,0))</f>
        <v/>
      </c>
      <c r="J483" s="5">
        <f>INDEX(Variables!$E$5:$E$105,MATCH($A483,Variables!$A$5:$A$105,0))</f>
        <v/>
      </c>
      <c r="K483" s="25">
        <f>LOWER(Settings!$C$4)&amp;".mit."&amp;$A483&amp;IF($C483="","","."&amp;$C483&amp;"."&amp;$B483)&amp;IF(INDEX(Variables!$D$5:$D$105,MATCH($A483,Variables!$A$5:$A$105,0))="","","."&amp;INDEX(Variables!$D$5:$D$105,MATCH($A483,Variables!$A$5:$A$105,0)))&amp;"."&amp;K$5</f>
        <v/>
      </c>
      <c r="L483" s="46">
        <f>L465*Settings!$C$13*(INDEX(L$258:L$269,$D483)+INDEX(L$245:L$256,$D483))</f>
        <v/>
      </c>
      <c r="M483" s="47">
        <f>M465*Settings!$C$13*(INDEX(M$258:M$269,$D483)+INDEX(M$245:M$256,$D483))</f>
        <v/>
      </c>
      <c r="N483" s="47">
        <f>N465*Settings!$C$13*(INDEX(N$258:N$269,$D483)+INDEX(N$245:N$256,$D483))</f>
        <v/>
      </c>
      <c r="O483" s="47">
        <f>O465*Settings!$C$13*(INDEX(O$258:O$269,$D483)+INDEX(O$245:O$256,$D483))</f>
        <v/>
      </c>
      <c r="P483" s="47">
        <f>P465*Settings!$C$13*(INDEX(P$258:P$269,$D483)+INDEX(P$245:P$256,$D483))</f>
        <v/>
      </c>
      <c r="Q483" s="47">
        <f>Q465*Settings!$C$13*(INDEX(Q$258:Q$269,$D483)+INDEX(Q$245:Q$256,$D483))</f>
        <v/>
      </c>
      <c r="R483" s="47">
        <f>R465*Settings!$C$13*(INDEX(R$258:R$269,$D483)+INDEX(R$245:R$256,$D483))</f>
        <v/>
      </c>
      <c r="S483" s="47">
        <f>S465*Settings!$C$13*(INDEX(S$258:S$269,$D483)+INDEX(S$245:S$256,$D483))</f>
        <v/>
      </c>
      <c r="T483" s="47">
        <f>T465*Settings!$C$13*(INDEX(T$258:T$269,$D483)+INDEX(T$245:T$256,$D483))</f>
        <v/>
      </c>
      <c r="U483" s="47">
        <f>U465*Settings!$C$13*(INDEX(U$258:U$269,$D483)+INDEX(U$245:U$256,$D483))</f>
        <v/>
      </c>
      <c r="V483" s="47">
        <f>V465*Settings!$C$13*(INDEX(V$258:V$269,$D483)+INDEX(V$245:V$256,$D483))</f>
        <v/>
      </c>
      <c r="W483" s="47">
        <f>W465*Settings!$C$13*(INDEX(W$258:W$269,$D483)+INDEX(W$245:W$256,$D483))</f>
        <v/>
      </c>
      <c r="X483" s="47">
        <f>X465*Settings!$C$13*(INDEX(X$258:X$269,$D483)+INDEX(X$245:X$256,$D483))</f>
        <v/>
      </c>
      <c r="Y483" s="47">
        <f>Y465*Settings!$C$13*(INDEX(Y$258:Y$269,$D483)+INDEX(Y$245:Y$256,$D483))</f>
        <v/>
      </c>
      <c r="Z483" s="47">
        <f>Z465*Settings!$C$13*(INDEX(Z$258:Z$269,$D483)+INDEX(Z$245:Z$256,$D483))</f>
        <v/>
      </c>
      <c r="AA483" s="47">
        <f>AA465*Settings!$C$13*(INDEX(AA$258:AA$269,$D483)+INDEX(AA$245:AA$256,$D483))</f>
        <v/>
      </c>
      <c r="AB483" s="47">
        <f>AB465*Settings!$C$13*(INDEX(AB$258:AB$269,$D483)+INDEX(AB$245:AB$256,$D483))</f>
        <v/>
      </c>
      <c r="AC483" s="47">
        <f>AC465*Settings!$C$13*(INDEX(AC$258:AC$269,$D483)+INDEX(AC$245:AC$256,$D483))</f>
        <v/>
      </c>
      <c r="AD483" s="48">
        <f>REVENUE(AD465,Settings!$C$13,INDEX(AD$258:AD$269,$D483)+INDEX(AD$245:AD$256,$D483))</f>
        <v/>
      </c>
      <c r="AE483" s="25">
        <f>LOWER(Settings!$C$4)&amp;".mit."&amp;$A483&amp;IF($C483="","","."&amp;$C483&amp;"."&amp;$B483)&amp;IF(INDEX(Variables!$D$5:$D$105,MATCH($A483,Variables!$A$5:$A$105,0))="","","."&amp;INDEX(Variables!$D$5:$D$105,MATCH($A483,Variables!$A$5:$A$105,0)))&amp;"."&amp;AE$5</f>
        <v/>
      </c>
      <c r="AF483" s="46">
        <f>AF465*Settings!$C$13*(INDEX(AF$258:AF$269,$D483)+INDEX(AF$245:AF$256,$D483))</f>
        <v/>
      </c>
      <c r="AG483" s="47">
        <f>AG465*Settings!$C$13*(INDEX(AG$258:AG$269,$D483)+INDEX(AG$245:AG$256,$D483))</f>
        <v/>
      </c>
      <c r="AH483" s="47">
        <f>AH465*Settings!$C$13*(INDEX(AH$258:AH$269,$D483)+INDEX(AH$245:AH$256,$D483))</f>
        <v/>
      </c>
      <c r="AI483" s="47">
        <f>AI465*Settings!$C$13*(INDEX(AI$258:AI$269,$D483)+INDEX(AI$245:AI$256,$D483))</f>
        <v/>
      </c>
      <c r="AJ483" s="47">
        <f>AJ465*Settings!$C$13*(INDEX(AJ$258:AJ$269,$D483)+INDEX(AJ$245:AJ$256,$D483))</f>
        <v/>
      </c>
      <c r="AK483" s="47">
        <f>AK465*Settings!$C$13*(INDEX(AK$258:AK$269,$D483)+INDEX(AK$245:AK$256,$D483))</f>
        <v/>
      </c>
      <c r="AL483" s="47">
        <f>AL465*Settings!$C$13*(INDEX(AL$258:AL$269,$D483)+INDEX(AL$245:AL$256,$D483))</f>
        <v/>
      </c>
      <c r="AM483" s="47">
        <f>AM465*Settings!$C$13*(INDEX(AM$258:AM$269,$D483)+INDEX(AM$245:AM$256,$D483))</f>
        <v/>
      </c>
      <c r="AN483" s="47">
        <f>AN465*Settings!$C$13*(INDEX(AN$258:AN$269,$D483)+INDEX(AN$245:AN$256,$D483))</f>
        <v/>
      </c>
      <c r="AO483" s="47">
        <f>AO465*Settings!$C$13*(INDEX(AO$258:AO$269,$D483)+INDEX(AO$245:AO$256,$D483))</f>
        <v/>
      </c>
      <c r="AP483" s="47">
        <f>AP465*Settings!$C$13*(INDEX(AP$258:AP$269,$D483)+INDEX(AP$245:AP$256,$D483))</f>
        <v/>
      </c>
      <c r="AQ483" s="47">
        <f>AQ465*Settings!$C$13*(INDEX(AQ$258:AQ$269,$D483)+INDEX(AQ$245:AQ$256,$D483))</f>
        <v/>
      </c>
      <c r="AR483" s="47">
        <f>AR465*Settings!$C$13*(INDEX(AR$258:AR$269,$D483)+INDEX(AR$245:AR$256,$D483))</f>
        <v/>
      </c>
      <c r="AS483" s="47">
        <f>AS465*Settings!$C$13*(INDEX(AS$258:AS$269,$D483)+INDEX(AS$245:AS$256,$D483))</f>
        <v/>
      </c>
      <c r="AT483" s="47">
        <f>AT465*Settings!$C$13*(INDEX(AT$258:AT$269,$D483)+INDEX(AT$245:AT$256,$D483))</f>
        <v/>
      </c>
      <c r="AU483" s="47">
        <f>AU465*Settings!$C$13*(INDEX(AU$258:AU$269,$D483)+INDEX(AU$245:AU$256,$D483))</f>
        <v/>
      </c>
      <c r="AV483" s="47">
        <f>AV465*Settings!$C$13*(INDEX(AV$258:AV$269,$D483)+INDEX(AV$245:AV$256,$D483))</f>
        <v/>
      </c>
      <c r="AW483" s="47">
        <f>AW465*Settings!$C$13*(INDEX(AW$258:AW$269,$D483)+INDEX(AW$245:AW$256,$D483))</f>
        <v/>
      </c>
      <c r="AX483" s="48">
        <f>REVENUE(AX465,Settings!$C$13,INDEX(AX$258:AX$269,$D483)+INDEX(AX$245:AX$256,$D483))</f>
        <v/>
      </c>
    </row>
    <row r="484" hidden="1" outlineLevel="2"/>
    <row r="485" hidden="1" outlineLevel="2">
      <c r="A485" s="5" t="inlineStr">
        <is>
          <t>rsub</t>
        </is>
      </c>
      <c r="B485" s="5" t="inlineStr">
        <is>
          <t>coa</t>
        </is>
      </c>
      <c r="C485" s="5" t="inlineStr">
        <is>
          <t>ral</t>
        </is>
      </c>
      <c r="D485" s="40">
        <f>INDEX(Inputs!$R$5:$R$132,MATCH($B485&amp;"|"&amp;$C485,Inputs!$A$5:$A$132,0))</f>
        <v/>
      </c>
      <c r="E485" s="39" t="n"/>
      <c r="F485" s="39" t="n"/>
      <c r="G485" s="39" t="n"/>
      <c r="H485" s="5">
        <f>INDEX(Variables!$B$5:$B$105,MATCH($A485,Variables!$A$5:$A$105,0))&amp;IF($C485="",""," | "&amp;INDEX(Mapping!$B$5:$B$26,MATCH($C485,Mapping!$A$5:$A$26,0))&amp;" | "&amp;INDEX(Mapping!$B$30:$B$41,MATCH($B485,Mapping!$A$30:$A$41,0)))</f>
        <v/>
      </c>
      <c r="I485" s="5">
        <f>INDEX(Variables!$C$5:$C$105,MATCH($A485,Variables!$A$5:$A$105,0))</f>
        <v/>
      </c>
      <c r="J485" s="5">
        <f>INDEX(Variables!$E$5:$E$105,MATCH($A485,Variables!$A$5:$A$105,0))</f>
        <v/>
      </c>
      <c r="K485" s="25">
        <f>LOWER(Settings!$C$4)&amp;".mit."&amp;$A485&amp;IF($C485="","","."&amp;$C485&amp;"."&amp;$B485)&amp;IF(INDEX(Variables!$D$5:$D$105,MATCH($A485,Variables!$A$5:$A$105,0))="","","."&amp;INDEX(Variables!$D$5:$D$105,MATCH($A485,Variables!$A$5:$A$105,0)))&amp;"."&amp;K$5</f>
        <v/>
      </c>
      <c r="L485" s="46">
        <f>L458*Settings!$C$13*(INDEX(L$271:L$282,$D485))</f>
        <v/>
      </c>
      <c r="M485" s="47">
        <f>M458*Settings!$C$13*(INDEX(M$271:M$282,$D485))</f>
        <v/>
      </c>
      <c r="N485" s="47">
        <f>N458*Settings!$C$13*(INDEX(N$271:N$282,$D485))</f>
        <v/>
      </c>
      <c r="O485" s="47">
        <f>O458*Settings!$C$13*(INDEX(O$271:O$282,$D485))</f>
        <v/>
      </c>
      <c r="P485" s="47">
        <f>P458*Settings!$C$13*(INDEX(P$271:P$282,$D485))</f>
        <v/>
      </c>
      <c r="Q485" s="47">
        <f>Q458*Settings!$C$13*(INDEX(Q$271:Q$282,$D485))</f>
        <v/>
      </c>
      <c r="R485" s="47">
        <f>R458*Settings!$C$13*(INDEX(R$271:R$282,$D485))</f>
        <v/>
      </c>
      <c r="S485" s="47">
        <f>S458*Settings!$C$13*(INDEX(S$271:S$282,$D485))</f>
        <v/>
      </c>
      <c r="T485" s="47">
        <f>T458*Settings!$C$13*(INDEX(T$271:T$282,$D485))</f>
        <v/>
      </c>
      <c r="U485" s="47">
        <f>U458*Settings!$C$13*(INDEX(U$271:U$282,$D485))</f>
        <v/>
      </c>
      <c r="V485" s="47">
        <f>V458*Settings!$C$13*(INDEX(V$271:V$282,$D485))</f>
        <v/>
      </c>
      <c r="W485" s="47">
        <f>W458*Settings!$C$13*(INDEX(W$271:W$282,$D485))</f>
        <v/>
      </c>
      <c r="X485" s="47">
        <f>X458*Settings!$C$13*(INDEX(X$271:X$282,$D485))</f>
        <v/>
      </c>
      <c r="Y485" s="47">
        <f>Y458*Settings!$C$13*(INDEX(Y$271:Y$282,$D485))</f>
        <v/>
      </c>
      <c r="Z485" s="47">
        <f>Z458*Settings!$C$13*(INDEX(Z$271:Z$282,$D485))</f>
        <v/>
      </c>
      <c r="AA485" s="47">
        <f>AA458*Settings!$C$13*(INDEX(AA$271:AA$282,$D485))</f>
        <v/>
      </c>
      <c r="AB485" s="47">
        <f>AB458*Settings!$C$13*(INDEX(AB$271:AB$282,$D485))</f>
        <v/>
      </c>
      <c r="AC485" s="47">
        <f>AC458*Settings!$C$13*(INDEX(AC$271:AC$282,$D485))</f>
        <v/>
      </c>
      <c r="AD485" s="48">
        <f>REVENUE(AD458,Settings!$C$13,INDEX(AD$271:AD$282,$D485))</f>
        <v/>
      </c>
      <c r="AE485" s="25">
        <f>LOWER(Settings!$C$4)&amp;".mit."&amp;$A485&amp;IF($C485="","","."&amp;$C485&amp;"."&amp;$B485)&amp;IF(INDEX(Variables!$D$5:$D$105,MATCH($A485,Variables!$A$5:$A$105,0))="","","."&amp;INDEX(Variables!$D$5:$D$105,MATCH($A485,Variables!$A$5:$A$105,0)))&amp;"."&amp;AE$5</f>
        <v/>
      </c>
      <c r="AF485" s="46">
        <f>AF458*Settings!$C$13*(INDEX(AF$271:AF$282,$D485))</f>
        <v/>
      </c>
      <c r="AG485" s="47">
        <f>AG458*Settings!$C$13*(INDEX(AG$271:AG$282,$D485))</f>
        <v/>
      </c>
      <c r="AH485" s="47">
        <f>AH458*Settings!$C$13*(INDEX(AH$271:AH$282,$D485))</f>
        <v/>
      </c>
      <c r="AI485" s="47">
        <f>AI458*Settings!$C$13*(INDEX(AI$271:AI$282,$D485))</f>
        <v/>
      </c>
      <c r="AJ485" s="47">
        <f>AJ458*Settings!$C$13*(INDEX(AJ$271:AJ$282,$D485))</f>
        <v/>
      </c>
      <c r="AK485" s="47">
        <f>AK458*Settings!$C$13*(INDEX(AK$271:AK$282,$D485))</f>
        <v/>
      </c>
      <c r="AL485" s="47">
        <f>AL458*Settings!$C$13*(INDEX(AL$271:AL$282,$D485))</f>
        <v/>
      </c>
      <c r="AM485" s="47">
        <f>AM458*Settings!$C$13*(INDEX(AM$271:AM$282,$D485))</f>
        <v/>
      </c>
      <c r="AN485" s="47">
        <f>AN458*Settings!$C$13*(INDEX(AN$271:AN$282,$D485))</f>
        <v/>
      </c>
      <c r="AO485" s="47">
        <f>AO458*Settings!$C$13*(INDEX(AO$271:AO$282,$D485))</f>
        <v/>
      </c>
      <c r="AP485" s="47">
        <f>AP458*Settings!$C$13*(INDEX(AP$271:AP$282,$D485))</f>
        <v/>
      </c>
      <c r="AQ485" s="47">
        <f>AQ458*Settings!$C$13*(INDEX(AQ$271:AQ$282,$D485))</f>
        <v/>
      </c>
      <c r="AR485" s="47">
        <f>AR458*Settings!$C$13*(INDEX(AR$271:AR$282,$D485))</f>
        <v/>
      </c>
      <c r="AS485" s="47">
        <f>AS458*Settings!$C$13*(INDEX(AS$271:AS$282,$D485))</f>
        <v/>
      </c>
      <c r="AT485" s="47">
        <f>AT458*Settings!$C$13*(INDEX(AT$271:AT$282,$D485))</f>
        <v/>
      </c>
      <c r="AU485" s="47">
        <f>AU458*Settings!$C$13*(INDEX(AU$271:AU$282,$D485))</f>
        <v/>
      </c>
      <c r="AV485" s="47">
        <f>AV458*Settings!$C$13*(INDEX(AV$271:AV$282,$D485))</f>
        <v/>
      </c>
      <c r="AW485" s="47">
        <f>AW458*Settings!$C$13*(INDEX(AW$271:AW$282,$D485))</f>
        <v/>
      </c>
      <c r="AX485" s="48">
        <f>REVENUE(AX458,Settings!$C$13,INDEX(AX$271:AX$282,$D485))</f>
        <v/>
      </c>
    </row>
    <row r="486" hidden="1" outlineLevel="2">
      <c r="A486" s="5" t="inlineStr">
        <is>
          <t>rsub</t>
        </is>
      </c>
      <c r="B486" s="5" t="inlineStr">
        <is>
          <t>nga</t>
        </is>
      </c>
      <c r="C486" s="5" t="inlineStr">
        <is>
          <t>ral</t>
        </is>
      </c>
      <c r="D486" s="40">
        <f>INDEX(Inputs!$R$5:$R$132,MATCH($B486&amp;"|"&amp;$C486,Inputs!$A$5:$A$132,0))</f>
        <v/>
      </c>
      <c r="E486" s="39" t="n"/>
      <c r="F486" s="39" t="n"/>
      <c r="G486" s="39" t="n"/>
      <c r="H486" s="5">
        <f>INDEX(Variables!$B$5:$B$105,MATCH($A486,Variables!$A$5:$A$105,0))&amp;IF($C486="",""," | "&amp;INDEX(Mapping!$B$5:$B$26,MATCH($C486,Mapping!$A$5:$A$26,0))&amp;" | "&amp;INDEX(Mapping!$B$30:$B$41,MATCH($B486,Mapping!$A$30:$A$41,0)))</f>
        <v/>
      </c>
      <c r="I486" s="5">
        <f>INDEX(Variables!$C$5:$C$105,MATCH($A486,Variables!$A$5:$A$105,0))</f>
        <v/>
      </c>
      <c r="J486" s="5">
        <f>INDEX(Variables!$E$5:$E$105,MATCH($A486,Variables!$A$5:$A$105,0))</f>
        <v/>
      </c>
      <c r="K486" s="25">
        <f>LOWER(Settings!$C$4)&amp;".mit."&amp;$A486&amp;IF($C486="","","."&amp;$C486&amp;"."&amp;$B486)&amp;IF(INDEX(Variables!$D$5:$D$105,MATCH($A486,Variables!$A$5:$A$105,0))="","","."&amp;INDEX(Variables!$D$5:$D$105,MATCH($A486,Variables!$A$5:$A$105,0)))&amp;"."&amp;K$5</f>
        <v/>
      </c>
      <c r="L486" s="46">
        <f>L459*Settings!$C$13*(INDEX(L$271:L$282,$D486))</f>
        <v/>
      </c>
      <c r="M486" s="47">
        <f>M459*Settings!$C$13*(INDEX(M$271:M$282,$D486))</f>
        <v/>
      </c>
      <c r="N486" s="47">
        <f>N459*Settings!$C$13*(INDEX(N$271:N$282,$D486))</f>
        <v/>
      </c>
      <c r="O486" s="47">
        <f>O459*Settings!$C$13*(INDEX(O$271:O$282,$D486))</f>
        <v/>
      </c>
      <c r="P486" s="47">
        <f>P459*Settings!$C$13*(INDEX(P$271:P$282,$D486))</f>
        <v/>
      </c>
      <c r="Q486" s="47">
        <f>Q459*Settings!$C$13*(INDEX(Q$271:Q$282,$D486))</f>
        <v/>
      </c>
      <c r="R486" s="47">
        <f>R459*Settings!$C$13*(INDEX(R$271:R$282,$D486))</f>
        <v/>
      </c>
      <c r="S486" s="47">
        <f>S459*Settings!$C$13*(INDEX(S$271:S$282,$D486))</f>
        <v/>
      </c>
      <c r="T486" s="47">
        <f>T459*Settings!$C$13*(INDEX(T$271:T$282,$D486))</f>
        <v/>
      </c>
      <c r="U486" s="47">
        <f>U459*Settings!$C$13*(INDEX(U$271:U$282,$D486))</f>
        <v/>
      </c>
      <c r="V486" s="47">
        <f>V459*Settings!$C$13*(INDEX(V$271:V$282,$D486))</f>
        <v/>
      </c>
      <c r="W486" s="47">
        <f>W459*Settings!$C$13*(INDEX(W$271:W$282,$D486))</f>
        <v/>
      </c>
      <c r="X486" s="47">
        <f>X459*Settings!$C$13*(INDEX(X$271:X$282,$D486))</f>
        <v/>
      </c>
      <c r="Y486" s="47">
        <f>Y459*Settings!$C$13*(INDEX(Y$271:Y$282,$D486))</f>
        <v/>
      </c>
      <c r="Z486" s="47">
        <f>Z459*Settings!$C$13*(INDEX(Z$271:Z$282,$D486))</f>
        <v/>
      </c>
      <c r="AA486" s="47">
        <f>AA459*Settings!$C$13*(INDEX(AA$271:AA$282,$D486))</f>
        <v/>
      </c>
      <c r="AB486" s="47">
        <f>AB459*Settings!$C$13*(INDEX(AB$271:AB$282,$D486))</f>
        <v/>
      </c>
      <c r="AC486" s="47">
        <f>AC459*Settings!$C$13*(INDEX(AC$271:AC$282,$D486))</f>
        <v/>
      </c>
      <c r="AD486" s="48">
        <f>REVENUE(AD459,Settings!$C$13,INDEX(AD$271:AD$282,$D486))</f>
        <v/>
      </c>
      <c r="AE486" s="25">
        <f>LOWER(Settings!$C$4)&amp;".mit."&amp;$A486&amp;IF($C486="","","."&amp;$C486&amp;"."&amp;$B486)&amp;IF(INDEX(Variables!$D$5:$D$105,MATCH($A486,Variables!$A$5:$A$105,0))="","","."&amp;INDEX(Variables!$D$5:$D$105,MATCH($A486,Variables!$A$5:$A$105,0)))&amp;"."&amp;AE$5</f>
        <v/>
      </c>
      <c r="AF486" s="46">
        <f>AF459*Settings!$C$13*(INDEX(AF$271:AF$282,$D486))</f>
        <v/>
      </c>
      <c r="AG486" s="47">
        <f>AG459*Settings!$C$13*(INDEX(AG$271:AG$282,$D486))</f>
        <v/>
      </c>
      <c r="AH486" s="47">
        <f>AH459*Settings!$C$13*(INDEX(AH$271:AH$282,$D486))</f>
        <v/>
      </c>
      <c r="AI486" s="47">
        <f>AI459*Settings!$C$13*(INDEX(AI$271:AI$282,$D486))</f>
        <v/>
      </c>
      <c r="AJ486" s="47">
        <f>AJ459*Settings!$C$13*(INDEX(AJ$271:AJ$282,$D486))</f>
        <v/>
      </c>
      <c r="AK486" s="47">
        <f>AK459*Settings!$C$13*(INDEX(AK$271:AK$282,$D486))</f>
        <v/>
      </c>
      <c r="AL486" s="47">
        <f>AL459*Settings!$C$13*(INDEX(AL$271:AL$282,$D486))</f>
        <v/>
      </c>
      <c r="AM486" s="47">
        <f>AM459*Settings!$C$13*(INDEX(AM$271:AM$282,$D486))</f>
        <v/>
      </c>
      <c r="AN486" s="47">
        <f>AN459*Settings!$C$13*(INDEX(AN$271:AN$282,$D486))</f>
        <v/>
      </c>
      <c r="AO486" s="47">
        <f>AO459*Settings!$C$13*(INDEX(AO$271:AO$282,$D486))</f>
        <v/>
      </c>
      <c r="AP486" s="47">
        <f>AP459*Settings!$C$13*(INDEX(AP$271:AP$282,$D486))</f>
        <v/>
      </c>
      <c r="AQ486" s="47">
        <f>AQ459*Settings!$C$13*(INDEX(AQ$271:AQ$282,$D486))</f>
        <v/>
      </c>
      <c r="AR486" s="47">
        <f>AR459*Settings!$C$13*(INDEX(AR$271:AR$282,$D486))</f>
        <v/>
      </c>
      <c r="AS486" s="47">
        <f>AS459*Settings!$C$13*(INDEX(AS$271:AS$282,$D486))</f>
        <v/>
      </c>
      <c r="AT486" s="47">
        <f>AT459*Settings!$C$13*(INDEX(AT$271:AT$282,$D486))</f>
        <v/>
      </c>
      <c r="AU486" s="47">
        <f>AU459*Settings!$C$13*(INDEX(AU$271:AU$282,$D486))</f>
        <v/>
      </c>
      <c r="AV486" s="47">
        <f>AV459*Settings!$C$13*(INDEX(AV$271:AV$282,$D486))</f>
        <v/>
      </c>
      <c r="AW486" s="47">
        <f>AW459*Settings!$C$13*(INDEX(AW$271:AW$282,$D486))</f>
        <v/>
      </c>
      <c r="AX486" s="48">
        <f>REVENUE(AX459,Settings!$C$13,INDEX(AX$271:AX$282,$D486))</f>
        <v/>
      </c>
    </row>
    <row r="487" hidden="1" outlineLevel="2">
      <c r="A487" s="5" t="inlineStr">
        <is>
          <t>rsub</t>
        </is>
      </c>
      <c r="B487" s="5" t="inlineStr">
        <is>
          <t>gso</t>
        </is>
      </c>
      <c r="C487" s="5" t="inlineStr">
        <is>
          <t>ral</t>
        </is>
      </c>
      <c r="D487" s="40">
        <f>INDEX(Inputs!$R$5:$R$132,MATCH($B487&amp;"|"&amp;$C487,Inputs!$A$5:$A$132,0))</f>
        <v/>
      </c>
      <c r="E487" s="39" t="n"/>
      <c r="F487" s="39" t="n"/>
      <c r="G487" s="39" t="n"/>
      <c r="H487" s="5">
        <f>INDEX(Variables!$B$5:$B$105,MATCH($A487,Variables!$A$5:$A$105,0))&amp;IF($C487="",""," | "&amp;INDEX(Mapping!$B$5:$B$26,MATCH($C487,Mapping!$A$5:$A$26,0))&amp;" | "&amp;INDEX(Mapping!$B$30:$B$41,MATCH($B487,Mapping!$A$30:$A$41,0)))</f>
        <v/>
      </c>
      <c r="I487" s="5">
        <f>INDEX(Variables!$C$5:$C$105,MATCH($A487,Variables!$A$5:$A$105,0))</f>
        <v/>
      </c>
      <c r="J487" s="5">
        <f>INDEX(Variables!$E$5:$E$105,MATCH($A487,Variables!$A$5:$A$105,0))</f>
        <v/>
      </c>
      <c r="K487" s="25">
        <f>LOWER(Settings!$C$4)&amp;".mit."&amp;$A487&amp;IF($C487="","","."&amp;$C487&amp;"."&amp;$B487)&amp;IF(INDEX(Variables!$D$5:$D$105,MATCH($A487,Variables!$A$5:$A$105,0))="","","."&amp;INDEX(Variables!$D$5:$D$105,MATCH($A487,Variables!$A$5:$A$105,0)))&amp;"."&amp;K$5</f>
        <v/>
      </c>
      <c r="L487" s="46">
        <f>L460*Settings!$C$13*(INDEX(L$271:L$282,$D487))</f>
        <v/>
      </c>
      <c r="M487" s="47">
        <f>M460*Settings!$C$13*(INDEX(M$271:M$282,$D487))</f>
        <v/>
      </c>
      <c r="N487" s="47">
        <f>N460*Settings!$C$13*(INDEX(N$271:N$282,$D487))</f>
        <v/>
      </c>
      <c r="O487" s="47">
        <f>O460*Settings!$C$13*(INDEX(O$271:O$282,$D487))</f>
        <v/>
      </c>
      <c r="P487" s="47">
        <f>P460*Settings!$C$13*(INDEX(P$271:P$282,$D487))</f>
        <v/>
      </c>
      <c r="Q487" s="47">
        <f>Q460*Settings!$C$13*(INDEX(Q$271:Q$282,$D487))</f>
        <v/>
      </c>
      <c r="R487" s="47">
        <f>R460*Settings!$C$13*(INDEX(R$271:R$282,$D487))</f>
        <v/>
      </c>
      <c r="S487" s="47">
        <f>S460*Settings!$C$13*(INDEX(S$271:S$282,$D487))</f>
        <v/>
      </c>
      <c r="T487" s="47">
        <f>T460*Settings!$C$13*(INDEX(T$271:T$282,$D487))</f>
        <v/>
      </c>
      <c r="U487" s="47">
        <f>U460*Settings!$C$13*(INDEX(U$271:U$282,$D487))</f>
        <v/>
      </c>
      <c r="V487" s="47">
        <f>V460*Settings!$C$13*(INDEX(V$271:V$282,$D487))</f>
        <v/>
      </c>
      <c r="W487" s="47">
        <f>W460*Settings!$C$13*(INDEX(W$271:W$282,$D487))</f>
        <v/>
      </c>
      <c r="X487" s="47">
        <f>X460*Settings!$C$13*(INDEX(X$271:X$282,$D487))</f>
        <v/>
      </c>
      <c r="Y487" s="47">
        <f>Y460*Settings!$C$13*(INDEX(Y$271:Y$282,$D487))</f>
        <v/>
      </c>
      <c r="Z487" s="47">
        <f>Z460*Settings!$C$13*(INDEX(Z$271:Z$282,$D487))</f>
        <v/>
      </c>
      <c r="AA487" s="47">
        <f>AA460*Settings!$C$13*(INDEX(AA$271:AA$282,$D487))</f>
        <v/>
      </c>
      <c r="AB487" s="47">
        <f>AB460*Settings!$C$13*(INDEX(AB$271:AB$282,$D487))</f>
        <v/>
      </c>
      <c r="AC487" s="47">
        <f>AC460*Settings!$C$13*(INDEX(AC$271:AC$282,$D487))</f>
        <v/>
      </c>
      <c r="AD487" s="48">
        <f>REVENUE(AD460,Settings!$C$13,INDEX(AD$271:AD$282,$D487))</f>
        <v/>
      </c>
      <c r="AE487" s="25">
        <f>LOWER(Settings!$C$4)&amp;".mit."&amp;$A487&amp;IF($C487="","","."&amp;$C487&amp;"."&amp;$B487)&amp;IF(INDEX(Variables!$D$5:$D$105,MATCH($A487,Variables!$A$5:$A$105,0))="","","."&amp;INDEX(Variables!$D$5:$D$105,MATCH($A487,Variables!$A$5:$A$105,0)))&amp;"."&amp;AE$5</f>
        <v/>
      </c>
      <c r="AF487" s="46">
        <f>AF460*Settings!$C$13*(INDEX(AF$271:AF$282,$D487))</f>
        <v/>
      </c>
      <c r="AG487" s="47">
        <f>AG460*Settings!$C$13*(INDEX(AG$271:AG$282,$D487))</f>
        <v/>
      </c>
      <c r="AH487" s="47">
        <f>AH460*Settings!$C$13*(INDEX(AH$271:AH$282,$D487))</f>
        <v/>
      </c>
      <c r="AI487" s="47">
        <f>AI460*Settings!$C$13*(INDEX(AI$271:AI$282,$D487))</f>
        <v/>
      </c>
      <c r="AJ487" s="47">
        <f>AJ460*Settings!$C$13*(INDEX(AJ$271:AJ$282,$D487))</f>
        <v/>
      </c>
      <c r="AK487" s="47">
        <f>AK460*Settings!$C$13*(INDEX(AK$271:AK$282,$D487))</f>
        <v/>
      </c>
      <c r="AL487" s="47">
        <f>AL460*Settings!$C$13*(INDEX(AL$271:AL$282,$D487))</f>
        <v/>
      </c>
      <c r="AM487" s="47">
        <f>AM460*Settings!$C$13*(INDEX(AM$271:AM$282,$D487))</f>
        <v/>
      </c>
      <c r="AN487" s="47">
        <f>AN460*Settings!$C$13*(INDEX(AN$271:AN$282,$D487))</f>
        <v/>
      </c>
      <c r="AO487" s="47">
        <f>AO460*Settings!$C$13*(INDEX(AO$271:AO$282,$D487))</f>
        <v/>
      </c>
      <c r="AP487" s="47">
        <f>AP460*Settings!$C$13*(INDEX(AP$271:AP$282,$D487))</f>
        <v/>
      </c>
      <c r="AQ487" s="47">
        <f>AQ460*Settings!$C$13*(INDEX(AQ$271:AQ$282,$D487))</f>
        <v/>
      </c>
      <c r="AR487" s="47">
        <f>AR460*Settings!$C$13*(INDEX(AR$271:AR$282,$D487))</f>
        <v/>
      </c>
      <c r="AS487" s="47">
        <f>AS460*Settings!$C$13*(INDEX(AS$271:AS$282,$D487))</f>
        <v/>
      </c>
      <c r="AT487" s="47">
        <f>AT460*Settings!$C$13*(INDEX(AT$271:AT$282,$D487))</f>
        <v/>
      </c>
      <c r="AU487" s="47">
        <f>AU460*Settings!$C$13*(INDEX(AU$271:AU$282,$D487))</f>
        <v/>
      </c>
      <c r="AV487" s="47">
        <f>AV460*Settings!$C$13*(INDEX(AV$271:AV$282,$D487))</f>
        <v/>
      </c>
      <c r="AW487" s="47">
        <f>AW460*Settings!$C$13*(INDEX(AW$271:AW$282,$D487))</f>
        <v/>
      </c>
      <c r="AX487" s="48">
        <f>REVENUE(AX460,Settings!$C$13,INDEX(AX$271:AX$282,$D487))</f>
        <v/>
      </c>
    </row>
    <row r="488" hidden="1" outlineLevel="2">
      <c r="A488" s="5" t="inlineStr">
        <is>
          <t>rsub</t>
        </is>
      </c>
      <c r="B488" s="5" t="inlineStr">
        <is>
          <t>die</t>
        </is>
      </c>
      <c r="C488" s="5" t="inlineStr">
        <is>
          <t>ral</t>
        </is>
      </c>
      <c r="D488" s="40">
        <f>INDEX(Inputs!$R$5:$R$132,MATCH($B488&amp;"|"&amp;$C488,Inputs!$A$5:$A$132,0))</f>
        <v/>
      </c>
      <c r="E488" s="39" t="n"/>
      <c r="F488" s="39" t="n"/>
      <c r="G488" s="39" t="n"/>
      <c r="H488" s="5">
        <f>INDEX(Variables!$B$5:$B$105,MATCH($A488,Variables!$A$5:$A$105,0))&amp;IF($C488="",""," | "&amp;INDEX(Mapping!$B$5:$B$26,MATCH($C488,Mapping!$A$5:$A$26,0))&amp;" | "&amp;INDEX(Mapping!$B$30:$B$41,MATCH($B488,Mapping!$A$30:$A$41,0)))</f>
        <v/>
      </c>
      <c r="I488" s="5">
        <f>INDEX(Variables!$C$5:$C$105,MATCH($A488,Variables!$A$5:$A$105,0))</f>
        <v/>
      </c>
      <c r="J488" s="5">
        <f>INDEX(Variables!$E$5:$E$105,MATCH($A488,Variables!$A$5:$A$105,0))</f>
        <v/>
      </c>
      <c r="K488" s="25">
        <f>LOWER(Settings!$C$4)&amp;".mit."&amp;$A488&amp;IF($C488="","","."&amp;$C488&amp;"."&amp;$B488)&amp;IF(INDEX(Variables!$D$5:$D$105,MATCH($A488,Variables!$A$5:$A$105,0))="","","."&amp;INDEX(Variables!$D$5:$D$105,MATCH($A488,Variables!$A$5:$A$105,0)))&amp;"."&amp;K$5</f>
        <v/>
      </c>
      <c r="L488" s="46">
        <f>L461*Settings!$C$13*(INDEX(L$271:L$282,$D488))</f>
        <v/>
      </c>
      <c r="M488" s="47">
        <f>M461*Settings!$C$13*(INDEX(M$271:M$282,$D488))</f>
        <v/>
      </c>
      <c r="N488" s="47">
        <f>N461*Settings!$C$13*(INDEX(N$271:N$282,$D488))</f>
        <v/>
      </c>
      <c r="O488" s="47">
        <f>O461*Settings!$C$13*(INDEX(O$271:O$282,$D488))</f>
        <v/>
      </c>
      <c r="P488" s="47">
        <f>P461*Settings!$C$13*(INDEX(P$271:P$282,$D488))</f>
        <v/>
      </c>
      <c r="Q488" s="47">
        <f>Q461*Settings!$C$13*(INDEX(Q$271:Q$282,$D488))</f>
        <v/>
      </c>
      <c r="R488" s="47">
        <f>R461*Settings!$C$13*(INDEX(R$271:R$282,$D488))</f>
        <v/>
      </c>
      <c r="S488" s="47">
        <f>S461*Settings!$C$13*(INDEX(S$271:S$282,$D488))</f>
        <v/>
      </c>
      <c r="T488" s="47">
        <f>T461*Settings!$C$13*(INDEX(T$271:T$282,$D488))</f>
        <v/>
      </c>
      <c r="U488" s="47">
        <f>U461*Settings!$C$13*(INDEX(U$271:U$282,$D488))</f>
        <v/>
      </c>
      <c r="V488" s="47">
        <f>V461*Settings!$C$13*(INDEX(V$271:V$282,$D488))</f>
        <v/>
      </c>
      <c r="W488" s="47">
        <f>W461*Settings!$C$13*(INDEX(W$271:W$282,$D488))</f>
        <v/>
      </c>
      <c r="X488" s="47">
        <f>X461*Settings!$C$13*(INDEX(X$271:X$282,$D488))</f>
        <v/>
      </c>
      <c r="Y488" s="47">
        <f>Y461*Settings!$C$13*(INDEX(Y$271:Y$282,$D488))</f>
        <v/>
      </c>
      <c r="Z488" s="47">
        <f>Z461*Settings!$C$13*(INDEX(Z$271:Z$282,$D488))</f>
        <v/>
      </c>
      <c r="AA488" s="47">
        <f>AA461*Settings!$C$13*(INDEX(AA$271:AA$282,$D488))</f>
        <v/>
      </c>
      <c r="AB488" s="47">
        <f>AB461*Settings!$C$13*(INDEX(AB$271:AB$282,$D488))</f>
        <v/>
      </c>
      <c r="AC488" s="47">
        <f>AC461*Settings!$C$13*(INDEX(AC$271:AC$282,$D488))</f>
        <v/>
      </c>
      <c r="AD488" s="48">
        <f>REVENUE(AD461,Settings!$C$13,INDEX(AD$271:AD$282,$D488))</f>
        <v/>
      </c>
      <c r="AE488" s="25">
        <f>LOWER(Settings!$C$4)&amp;".mit."&amp;$A488&amp;IF($C488="","","."&amp;$C488&amp;"."&amp;$B488)&amp;IF(INDEX(Variables!$D$5:$D$105,MATCH($A488,Variables!$A$5:$A$105,0))="","","."&amp;INDEX(Variables!$D$5:$D$105,MATCH($A488,Variables!$A$5:$A$105,0)))&amp;"."&amp;AE$5</f>
        <v/>
      </c>
      <c r="AF488" s="46">
        <f>AF461*Settings!$C$13*(INDEX(AF$271:AF$282,$D488))</f>
        <v/>
      </c>
      <c r="AG488" s="47">
        <f>AG461*Settings!$C$13*(INDEX(AG$271:AG$282,$D488))</f>
        <v/>
      </c>
      <c r="AH488" s="47">
        <f>AH461*Settings!$C$13*(INDEX(AH$271:AH$282,$D488))</f>
        <v/>
      </c>
      <c r="AI488" s="47">
        <f>AI461*Settings!$C$13*(INDEX(AI$271:AI$282,$D488))</f>
        <v/>
      </c>
      <c r="AJ488" s="47">
        <f>AJ461*Settings!$C$13*(INDEX(AJ$271:AJ$282,$D488))</f>
        <v/>
      </c>
      <c r="AK488" s="47">
        <f>AK461*Settings!$C$13*(INDEX(AK$271:AK$282,$D488))</f>
        <v/>
      </c>
      <c r="AL488" s="47">
        <f>AL461*Settings!$C$13*(INDEX(AL$271:AL$282,$D488))</f>
        <v/>
      </c>
      <c r="AM488" s="47">
        <f>AM461*Settings!$C$13*(INDEX(AM$271:AM$282,$D488))</f>
        <v/>
      </c>
      <c r="AN488" s="47">
        <f>AN461*Settings!$C$13*(INDEX(AN$271:AN$282,$D488))</f>
        <v/>
      </c>
      <c r="AO488" s="47">
        <f>AO461*Settings!$C$13*(INDEX(AO$271:AO$282,$D488))</f>
        <v/>
      </c>
      <c r="AP488" s="47">
        <f>AP461*Settings!$C$13*(INDEX(AP$271:AP$282,$D488))</f>
        <v/>
      </c>
      <c r="AQ488" s="47">
        <f>AQ461*Settings!$C$13*(INDEX(AQ$271:AQ$282,$D488))</f>
        <v/>
      </c>
      <c r="AR488" s="47">
        <f>AR461*Settings!$C$13*(INDEX(AR$271:AR$282,$D488))</f>
        <v/>
      </c>
      <c r="AS488" s="47">
        <f>AS461*Settings!$C$13*(INDEX(AS$271:AS$282,$D488))</f>
        <v/>
      </c>
      <c r="AT488" s="47">
        <f>AT461*Settings!$C$13*(INDEX(AT$271:AT$282,$D488))</f>
        <v/>
      </c>
      <c r="AU488" s="47">
        <f>AU461*Settings!$C$13*(INDEX(AU$271:AU$282,$D488))</f>
        <v/>
      </c>
      <c r="AV488" s="47">
        <f>AV461*Settings!$C$13*(INDEX(AV$271:AV$282,$D488))</f>
        <v/>
      </c>
      <c r="AW488" s="47">
        <f>AW461*Settings!$C$13*(INDEX(AW$271:AW$282,$D488))</f>
        <v/>
      </c>
      <c r="AX488" s="48">
        <f>REVENUE(AX461,Settings!$C$13,INDEX(AX$271:AX$282,$D488))</f>
        <v/>
      </c>
    </row>
    <row r="489" hidden="1" outlineLevel="2">
      <c r="A489" s="5" t="inlineStr">
        <is>
          <t>rsub</t>
        </is>
      </c>
      <c r="B489" s="5" t="inlineStr">
        <is>
          <t>lpg</t>
        </is>
      </c>
      <c r="C489" s="5" t="inlineStr">
        <is>
          <t>ral</t>
        </is>
      </c>
      <c r="D489" s="40">
        <f>INDEX(Inputs!$R$5:$R$132,MATCH($B489&amp;"|"&amp;$C489,Inputs!$A$5:$A$132,0))</f>
        <v/>
      </c>
      <c r="E489" s="39" t="n"/>
      <c r="F489" s="39" t="n"/>
      <c r="G489" s="39" t="n"/>
      <c r="H489" s="5">
        <f>INDEX(Variables!$B$5:$B$105,MATCH($A489,Variables!$A$5:$A$105,0))&amp;IF($C489="",""," | "&amp;INDEX(Mapping!$B$5:$B$26,MATCH($C489,Mapping!$A$5:$A$26,0))&amp;" | "&amp;INDEX(Mapping!$B$30:$B$41,MATCH($B489,Mapping!$A$30:$A$41,0)))</f>
        <v/>
      </c>
      <c r="I489" s="5">
        <f>INDEX(Variables!$C$5:$C$105,MATCH($A489,Variables!$A$5:$A$105,0))</f>
        <v/>
      </c>
      <c r="J489" s="5">
        <f>INDEX(Variables!$E$5:$E$105,MATCH($A489,Variables!$A$5:$A$105,0))</f>
        <v/>
      </c>
      <c r="K489" s="25">
        <f>LOWER(Settings!$C$4)&amp;".mit."&amp;$A489&amp;IF($C489="","","."&amp;$C489&amp;"."&amp;$B489)&amp;IF(INDEX(Variables!$D$5:$D$105,MATCH($A489,Variables!$A$5:$A$105,0))="","","."&amp;INDEX(Variables!$D$5:$D$105,MATCH($A489,Variables!$A$5:$A$105,0)))&amp;"."&amp;K$5</f>
        <v/>
      </c>
      <c r="L489" s="46">
        <f>L462*Settings!$C$13*(INDEX(L$271:L$282,$D489))</f>
        <v/>
      </c>
      <c r="M489" s="47">
        <f>M462*Settings!$C$13*(INDEX(M$271:M$282,$D489))</f>
        <v/>
      </c>
      <c r="N489" s="47">
        <f>N462*Settings!$C$13*(INDEX(N$271:N$282,$D489))</f>
        <v/>
      </c>
      <c r="O489" s="47">
        <f>O462*Settings!$C$13*(INDEX(O$271:O$282,$D489))</f>
        <v/>
      </c>
      <c r="P489" s="47">
        <f>P462*Settings!$C$13*(INDEX(P$271:P$282,$D489))</f>
        <v/>
      </c>
      <c r="Q489" s="47">
        <f>Q462*Settings!$C$13*(INDEX(Q$271:Q$282,$D489))</f>
        <v/>
      </c>
      <c r="R489" s="47">
        <f>R462*Settings!$C$13*(INDEX(R$271:R$282,$D489))</f>
        <v/>
      </c>
      <c r="S489" s="47">
        <f>S462*Settings!$C$13*(INDEX(S$271:S$282,$D489))</f>
        <v/>
      </c>
      <c r="T489" s="47">
        <f>T462*Settings!$C$13*(INDEX(T$271:T$282,$D489))</f>
        <v/>
      </c>
      <c r="U489" s="47">
        <f>U462*Settings!$C$13*(INDEX(U$271:U$282,$D489))</f>
        <v/>
      </c>
      <c r="V489" s="47">
        <f>V462*Settings!$C$13*(INDEX(V$271:V$282,$D489))</f>
        <v/>
      </c>
      <c r="W489" s="47">
        <f>W462*Settings!$C$13*(INDEX(W$271:W$282,$D489))</f>
        <v/>
      </c>
      <c r="X489" s="47">
        <f>X462*Settings!$C$13*(INDEX(X$271:X$282,$D489))</f>
        <v/>
      </c>
      <c r="Y489" s="47">
        <f>Y462*Settings!$C$13*(INDEX(Y$271:Y$282,$D489))</f>
        <v/>
      </c>
      <c r="Z489" s="47">
        <f>Z462*Settings!$C$13*(INDEX(Z$271:Z$282,$D489))</f>
        <v/>
      </c>
      <c r="AA489" s="47">
        <f>AA462*Settings!$C$13*(INDEX(AA$271:AA$282,$D489))</f>
        <v/>
      </c>
      <c r="AB489" s="47">
        <f>AB462*Settings!$C$13*(INDEX(AB$271:AB$282,$D489))</f>
        <v/>
      </c>
      <c r="AC489" s="47">
        <f>AC462*Settings!$C$13*(INDEX(AC$271:AC$282,$D489))</f>
        <v/>
      </c>
      <c r="AD489" s="48">
        <f>REVENUE(AD462,Settings!$C$13,INDEX(AD$271:AD$282,$D489))</f>
        <v/>
      </c>
      <c r="AE489" s="25">
        <f>LOWER(Settings!$C$4)&amp;".mit."&amp;$A489&amp;IF($C489="","","."&amp;$C489&amp;"."&amp;$B489)&amp;IF(INDEX(Variables!$D$5:$D$105,MATCH($A489,Variables!$A$5:$A$105,0))="","","."&amp;INDEX(Variables!$D$5:$D$105,MATCH($A489,Variables!$A$5:$A$105,0)))&amp;"."&amp;AE$5</f>
        <v/>
      </c>
      <c r="AF489" s="46">
        <f>AF462*Settings!$C$13*(INDEX(AF$271:AF$282,$D489))</f>
        <v/>
      </c>
      <c r="AG489" s="47">
        <f>AG462*Settings!$C$13*(INDEX(AG$271:AG$282,$D489))</f>
        <v/>
      </c>
      <c r="AH489" s="47">
        <f>AH462*Settings!$C$13*(INDEX(AH$271:AH$282,$D489))</f>
        <v/>
      </c>
      <c r="AI489" s="47">
        <f>AI462*Settings!$C$13*(INDEX(AI$271:AI$282,$D489))</f>
        <v/>
      </c>
      <c r="AJ489" s="47">
        <f>AJ462*Settings!$C$13*(INDEX(AJ$271:AJ$282,$D489))</f>
        <v/>
      </c>
      <c r="AK489" s="47">
        <f>AK462*Settings!$C$13*(INDEX(AK$271:AK$282,$D489))</f>
        <v/>
      </c>
      <c r="AL489" s="47">
        <f>AL462*Settings!$C$13*(INDEX(AL$271:AL$282,$D489))</f>
        <v/>
      </c>
      <c r="AM489" s="47">
        <f>AM462*Settings!$C$13*(INDEX(AM$271:AM$282,$D489))</f>
        <v/>
      </c>
      <c r="AN489" s="47">
        <f>AN462*Settings!$C$13*(INDEX(AN$271:AN$282,$D489))</f>
        <v/>
      </c>
      <c r="AO489" s="47">
        <f>AO462*Settings!$C$13*(INDEX(AO$271:AO$282,$D489))</f>
        <v/>
      </c>
      <c r="AP489" s="47">
        <f>AP462*Settings!$C$13*(INDEX(AP$271:AP$282,$D489))</f>
        <v/>
      </c>
      <c r="AQ489" s="47">
        <f>AQ462*Settings!$C$13*(INDEX(AQ$271:AQ$282,$D489))</f>
        <v/>
      </c>
      <c r="AR489" s="47">
        <f>AR462*Settings!$C$13*(INDEX(AR$271:AR$282,$D489))</f>
        <v/>
      </c>
      <c r="AS489" s="47">
        <f>AS462*Settings!$C$13*(INDEX(AS$271:AS$282,$D489))</f>
        <v/>
      </c>
      <c r="AT489" s="47">
        <f>AT462*Settings!$C$13*(INDEX(AT$271:AT$282,$D489))</f>
        <v/>
      </c>
      <c r="AU489" s="47">
        <f>AU462*Settings!$C$13*(INDEX(AU$271:AU$282,$D489))</f>
        <v/>
      </c>
      <c r="AV489" s="47">
        <f>AV462*Settings!$C$13*(INDEX(AV$271:AV$282,$D489))</f>
        <v/>
      </c>
      <c r="AW489" s="47">
        <f>AW462*Settings!$C$13*(INDEX(AW$271:AW$282,$D489))</f>
        <v/>
      </c>
      <c r="AX489" s="48">
        <f>REVENUE(AX462,Settings!$C$13,INDEX(AX$271:AX$282,$D489))</f>
        <v/>
      </c>
    </row>
    <row r="490" hidden="1" outlineLevel="2">
      <c r="A490" s="5" t="inlineStr">
        <is>
          <t>rsub</t>
        </is>
      </c>
      <c r="B490" s="5" t="inlineStr">
        <is>
          <t>ker</t>
        </is>
      </c>
      <c r="C490" s="5" t="inlineStr">
        <is>
          <t>ral</t>
        </is>
      </c>
      <c r="D490" s="40">
        <f>INDEX(Inputs!$R$5:$R$132,MATCH($B490&amp;"|"&amp;$C490,Inputs!$A$5:$A$132,0))</f>
        <v/>
      </c>
      <c r="E490" s="39" t="n"/>
      <c r="F490" s="39" t="n"/>
      <c r="G490" s="39" t="n"/>
      <c r="H490" s="5">
        <f>INDEX(Variables!$B$5:$B$105,MATCH($A490,Variables!$A$5:$A$105,0))&amp;IF($C490="",""," | "&amp;INDEX(Mapping!$B$5:$B$26,MATCH($C490,Mapping!$A$5:$A$26,0))&amp;" | "&amp;INDEX(Mapping!$B$30:$B$41,MATCH($B490,Mapping!$A$30:$A$41,0)))</f>
        <v/>
      </c>
      <c r="I490" s="5">
        <f>INDEX(Variables!$C$5:$C$105,MATCH($A490,Variables!$A$5:$A$105,0))</f>
        <v/>
      </c>
      <c r="J490" s="5">
        <f>INDEX(Variables!$E$5:$E$105,MATCH($A490,Variables!$A$5:$A$105,0))</f>
        <v/>
      </c>
      <c r="K490" s="25">
        <f>LOWER(Settings!$C$4)&amp;".mit."&amp;$A490&amp;IF($C490="","","."&amp;$C490&amp;"."&amp;$B490)&amp;IF(INDEX(Variables!$D$5:$D$105,MATCH($A490,Variables!$A$5:$A$105,0))="","","."&amp;INDEX(Variables!$D$5:$D$105,MATCH($A490,Variables!$A$5:$A$105,0)))&amp;"."&amp;K$5</f>
        <v/>
      </c>
      <c r="L490" s="46">
        <f>L463*Settings!$C$13*(INDEX(L$271:L$282,$D490))</f>
        <v/>
      </c>
      <c r="M490" s="47">
        <f>M463*Settings!$C$13*(INDEX(M$271:M$282,$D490))</f>
        <v/>
      </c>
      <c r="N490" s="47">
        <f>N463*Settings!$C$13*(INDEX(N$271:N$282,$D490))</f>
        <v/>
      </c>
      <c r="O490" s="47">
        <f>O463*Settings!$C$13*(INDEX(O$271:O$282,$D490))</f>
        <v/>
      </c>
      <c r="P490" s="47">
        <f>P463*Settings!$C$13*(INDEX(P$271:P$282,$D490))</f>
        <v/>
      </c>
      <c r="Q490" s="47">
        <f>Q463*Settings!$C$13*(INDEX(Q$271:Q$282,$D490))</f>
        <v/>
      </c>
      <c r="R490" s="47">
        <f>R463*Settings!$C$13*(INDEX(R$271:R$282,$D490))</f>
        <v/>
      </c>
      <c r="S490" s="47">
        <f>S463*Settings!$C$13*(INDEX(S$271:S$282,$D490))</f>
        <v/>
      </c>
      <c r="T490" s="47">
        <f>T463*Settings!$C$13*(INDEX(T$271:T$282,$D490))</f>
        <v/>
      </c>
      <c r="U490" s="47">
        <f>U463*Settings!$C$13*(INDEX(U$271:U$282,$D490))</f>
        <v/>
      </c>
      <c r="V490" s="47">
        <f>V463*Settings!$C$13*(INDEX(V$271:V$282,$D490))</f>
        <v/>
      </c>
      <c r="W490" s="47">
        <f>W463*Settings!$C$13*(INDEX(W$271:W$282,$D490))</f>
        <v/>
      </c>
      <c r="X490" s="47">
        <f>X463*Settings!$C$13*(INDEX(X$271:X$282,$D490))</f>
        <v/>
      </c>
      <c r="Y490" s="47">
        <f>Y463*Settings!$C$13*(INDEX(Y$271:Y$282,$D490))</f>
        <v/>
      </c>
      <c r="Z490" s="47">
        <f>Z463*Settings!$C$13*(INDEX(Z$271:Z$282,$D490))</f>
        <v/>
      </c>
      <c r="AA490" s="47">
        <f>AA463*Settings!$C$13*(INDEX(AA$271:AA$282,$D490))</f>
        <v/>
      </c>
      <c r="AB490" s="47">
        <f>AB463*Settings!$C$13*(INDEX(AB$271:AB$282,$D490))</f>
        <v/>
      </c>
      <c r="AC490" s="47">
        <f>AC463*Settings!$C$13*(INDEX(AC$271:AC$282,$D490))</f>
        <v/>
      </c>
      <c r="AD490" s="48">
        <f>REVENUE(AD463,Settings!$C$13,INDEX(AD$271:AD$282,$D490))</f>
        <v/>
      </c>
      <c r="AE490" s="25">
        <f>LOWER(Settings!$C$4)&amp;".mit."&amp;$A490&amp;IF($C490="","","."&amp;$C490&amp;"."&amp;$B490)&amp;IF(INDEX(Variables!$D$5:$D$105,MATCH($A490,Variables!$A$5:$A$105,0))="","","."&amp;INDEX(Variables!$D$5:$D$105,MATCH($A490,Variables!$A$5:$A$105,0)))&amp;"."&amp;AE$5</f>
        <v/>
      </c>
      <c r="AF490" s="46">
        <f>AF463*Settings!$C$13*(INDEX(AF$271:AF$282,$D490))</f>
        <v/>
      </c>
      <c r="AG490" s="47">
        <f>AG463*Settings!$C$13*(INDEX(AG$271:AG$282,$D490))</f>
        <v/>
      </c>
      <c r="AH490" s="47">
        <f>AH463*Settings!$C$13*(INDEX(AH$271:AH$282,$D490))</f>
        <v/>
      </c>
      <c r="AI490" s="47">
        <f>AI463*Settings!$C$13*(INDEX(AI$271:AI$282,$D490))</f>
        <v/>
      </c>
      <c r="AJ490" s="47">
        <f>AJ463*Settings!$C$13*(INDEX(AJ$271:AJ$282,$D490))</f>
        <v/>
      </c>
      <c r="AK490" s="47">
        <f>AK463*Settings!$C$13*(INDEX(AK$271:AK$282,$D490))</f>
        <v/>
      </c>
      <c r="AL490" s="47">
        <f>AL463*Settings!$C$13*(INDEX(AL$271:AL$282,$D490))</f>
        <v/>
      </c>
      <c r="AM490" s="47">
        <f>AM463*Settings!$C$13*(INDEX(AM$271:AM$282,$D490))</f>
        <v/>
      </c>
      <c r="AN490" s="47">
        <f>AN463*Settings!$C$13*(INDEX(AN$271:AN$282,$D490))</f>
        <v/>
      </c>
      <c r="AO490" s="47">
        <f>AO463*Settings!$C$13*(INDEX(AO$271:AO$282,$D490))</f>
        <v/>
      </c>
      <c r="AP490" s="47">
        <f>AP463*Settings!$C$13*(INDEX(AP$271:AP$282,$D490))</f>
        <v/>
      </c>
      <c r="AQ490" s="47">
        <f>AQ463*Settings!$C$13*(INDEX(AQ$271:AQ$282,$D490))</f>
        <v/>
      </c>
      <c r="AR490" s="47">
        <f>AR463*Settings!$C$13*(INDEX(AR$271:AR$282,$D490))</f>
        <v/>
      </c>
      <c r="AS490" s="47">
        <f>AS463*Settings!$C$13*(INDEX(AS$271:AS$282,$D490))</f>
        <v/>
      </c>
      <c r="AT490" s="47">
        <f>AT463*Settings!$C$13*(INDEX(AT$271:AT$282,$D490))</f>
        <v/>
      </c>
      <c r="AU490" s="47">
        <f>AU463*Settings!$C$13*(INDEX(AU$271:AU$282,$D490))</f>
        <v/>
      </c>
      <c r="AV490" s="47">
        <f>AV463*Settings!$C$13*(INDEX(AV$271:AV$282,$D490))</f>
        <v/>
      </c>
      <c r="AW490" s="47">
        <f>AW463*Settings!$C$13*(INDEX(AW$271:AW$282,$D490))</f>
        <v/>
      </c>
      <c r="AX490" s="48">
        <f>REVENUE(AX463,Settings!$C$13,INDEX(AX$271:AX$282,$D490))</f>
        <v/>
      </c>
    </row>
    <row r="491" hidden="1" outlineLevel="2">
      <c r="A491" s="5" t="inlineStr">
        <is>
          <t>rsub</t>
        </is>
      </c>
      <c r="B491" s="5" t="inlineStr">
        <is>
          <t>oop</t>
        </is>
      </c>
      <c r="C491" s="5" t="inlineStr">
        <is>
          <t>ral</t>
        </is>
      </c>
      <c r="D491" s="40">
        <f>INDEX(Inputs!$R$5:$R$132,MATCH($B491&amp;"|"&amp;$C491,Inputs!$A$5:$A$132,0))</f>
        <v/>
      </c>
      <c r="E491" s="39" t="n"/>
      <c r="F491" s="39" t="n"/>
      <c r="G491" s="39" t="n"/>
      <c r="H491" s="5">
        <f>INDEX(Variables!$B$5:$B$105,MATCH($A491,Variables!$A$5:$A$105,0))&amp;IF($C491="",""," | "&amp;INDEX(Mapping!$B$5:$B$26,MATCH($C491,Mapping!$A$5:$A$26,0))&amp;" | "&amp;INDEX(Mapping!$B$30:$B$41,MATCH($B491,Mapping!$A$30:$A$41,0)))</f>
        <v/>
      </c>
      <c r="I491" s="5">
        <f>INDEX(Variables!$C$5:$C$105,MATCH($A491,Variables!$A$5:$A$105,0))</f>
        <v/>
      </c>
      <c r="J491" s="5">
        <f>INDEX(Variables!$E$5:$E$105,MATCH($A491,Variables!$A$5:$A$105,0))</f>
        <v/>
      </c>
      <c r="K491" s="25">
        <f>LOWER(Settings!$C$4)&amp;".mit."&amp;$A491&amp;IF($C491="","","."&amp;$C491&amp;"."&amp;$B491)&amp;IF(INDEX(Variables!$D$5:$D$105,MATCH($A491,Variables!$A$5:$A$105,0))="","","."&amp;INDEX(Variables!$D$5:$D$105,MATCH($A491,Variables!$A$5:$A$105,0)))&amp;"."&amp;K$5</f>
        <v/>
      </c>
      <c r="L491" s="46">
        <f>L464*Settings!$C$13*(INDEX(L$271:L$282,$D491))</f>
        <v/>
      </c>
      <c r="M491" s="47">
        <f>M464*Settings!$C$13*(INDEX(M$271:M$282,$D491))</f>
        <v/>
      </c>
      <c r="N491" s="47">
        <f>N464*Settings!$C$13*(INDEX(N$271:N$282,$D491))</f>
        <v/>
      </c>
      <c r="O491" s="47">
        <f>O464*Settings!$C$13*(INDEX(O$271:O$282,$D491))</f>
        <v/>
      </c>
      <c r="P491" s="47">
        <f>P464*Settings!$C$13*(INDEX(P$271:P$282,$D491))</f>
        <v/>
      </c>
      <c r="Q491" s="47">
        <f>Q464*Settings!$C$13*(INDEX(Q$271:Q$282,$D491))</f>
        <v/>
      </c>
      <c r="R491" s="47">
        <f>R464*Settings!$C$13*(INDEX(R$271:R$282,$D491))</f>
        <v/>
      </c>
      <c r="S491" s="47">
        <f>S464*Settings!$C$13*(INDEX(S$271:S$282,$D491))</f>
        <v/>
      </c>
      <c r="T491" s="47">
        <f>T464*Settings!$C$13*(INDEX(T$271:T$282,$D491))</f>
        <v/>
      </c>
      <c r="U491" s="47">
        <f>U464*Settings!$C$13*(INDEX(U$271:U$282,$D491))</f>
        <v/>
      </c>
      <c r="V491" s="47">
        <f>V464*Settings!$C$13*(INDEX(V$271:V$282,$D491))</f>
        <v/>
      </c>
      <c r="W491" s="47">
        <f>W464*Settings!$C$13*(INDEX(W$271:W$282,$D491))</f>
        <v/>
      </c>
      <c r="X491" s="47">
        <f>X464*Settings!$C$13*(INDEX(X$271:X$282,$D491))</f>
        <v/>
      </c>
      <c r="Y491" s="47">
        <f>Y464*Settings!$C$13*(INDEX(Y$271:Y$282,$D491))</f>
        <v/>
      </c>
      <c r="Z491" s="47">
        <f>Z464*Settings!$C$13*(INDEX(Z$271:Z$282,$D491))</f>
        <v/>
      </c>
      <c r="AA491" s="47">
        <f>AA464*Settings!$C$13*(INDEX(AA$271:AA$282,$D491))</f>
        <v/>
      </c>
      <c r="AB491" s="47">
        <f>AB464*Settings!$C$13*(INDEX(AB$271:AB$282,$D491))</f>
        <v/>
      </c>
      <c r="AC491" s="47">
        <f>AC464*Settings!$C$13*(INDEX(AC$271:AC$282,$D491))</f>
        <v/>
      </c>
      <c r="AD491" s="48">
        <f>REVENUE(AD464,Settings!$C$13,INDEX(AD$271:AD$282,$D491))</f>
        <v/>
      </c>
      <c r="AE491" s="25">
        <f>LOWER(Settings!$C$4)&amp;".mit."&amp;$A491&amp;IF($C491="","","."&amp;$C491&amp;"."&amp;$B491)&amp;IF(INDEX(Variables!$D$5:$D$105,MATCH($A491,Variables!$A$5:$A$105,0))="","","."&amp;INDEX(Variables!$D$5:$D$105,MATCH($A491,Variables!$A$5:$A$105,0)))&amp;"."&amp;AE$5</f>
        <v/>
      </c>
      <c r="AF491" s="46">
        <f>AF464*Settings!$C$13*(INDEX(AF$271:AF$282,$D491))</f>
        <v/>
      </c>
      <c r="AG491" s="47">
        <f>AG464*Settings!$C$13*(INDEX(AG$271:AG$282,$D491))</f>
        <v/>
      </c>
      <c r="AH491" s="47">
        <f>AH464*Settings!$C$13*(INDEX(AH$271:AH$282,$D491))</f>
        <v/>
      </c>
      <c r="AI491" s="47">
        <f>AI464*Settings!$C$13*(INDEX(AI$271:AI$282,$D491))</f>
        <v/>
      </c>
      <c r="AJ491" s="47">
        <f>AJ464*Settings!$C$13*(INDEX(AJ$271:AJ$282,$D491))</f>
        <v/>
      </c>
      <c r="AK491" s="47">
        <f>AK464*Settings!$C$13*(INDEX(AK$271:AK$282,$D491))</f>
        <v/>
      </c>
      <c r="AL491" s="47">
        <f>AL464*Settings!$C$13*(INDEX(AL$271:AL$282,$D491))</f>
        <v/>
      </c>
      <c r="AM491" s="47">
        <f>AM464*Settings!$C$13*(INDEX(AM$271:AM$282,$D491))</f>
        <v/>
      </c>
      <c r="AN491" s="47">
        <f>AN464*Settings!$C$13*(INDEX(AN$271:AN$282,$D491))</f>
        <v/>
      </c>
      <c r="AO491" s="47">
        <f>AO464*Settings!$C$13*(INDEX(AO$271:AO$282,$D491))</f>
        <v/>
      </c>
      <c r="AP491" s="47">
        <f>AP464*Settings!$C$13*(INDEX(AP$271:AP$282,$D491))</f>
        <v/>
      </c>
      <c r="AQ491" s="47">
        <f>AQ464*Settings!$C$13*(INDEX(AQ$271:AQ$282,$D491))</f>
        <v/>
      </c>
      <c r="AR491" s="47">
        <f>AR464*Settings!$C$13*(INDEX(AR$271:AR$282,$D491))</f>
        <v/>
      </c>
      <c r="AS491" s="47">
        <f>AS464*Settings!$C$13*(INDEX(AS$271:AS$282,$D491))</f>
        <v/>
      </c>
      <c r="AT491" s="47">
        <f>AT464*Settings!$C$13*(INDEX(AT$271:AT$282,$D491))</f>
        <v/>
      </c>
      <c r="AU491" s="47">
        <f>AU464*Settings!$C$13*(INDEX(AU$271:AU$282,$D491))</f>
        <v/>
      </c>
      <c r="AV491" s="47">
        <f>AV464*Settings!$C$13*(INDEX(AV$271:AV$282,$D491))</f>
        <v/>
      </c>
      <c r="AW491" s="47">
        <f>AW464*Settings!$C$13*(INDEX(AW$271:AW$282,$D491))</f>
        <v/>
      </c>
      <c r="AX491" s="48">
        <f>REVENUE(AX464,Settings!$C$13,INDEX(AX$271:AX$282,$D491))</f>
        <v/>
      </c>
    </row>
    <row r="492" hidden="1" outlineLevel="2">
      <c r="A492" s="5" t="inlineStr">
        <is>
          <t>rsub</t>
        </is>
      </c>
      <c r="B492" s="5" t="inlineStr">
        <is>
          <t>bio</t>
        </is>
      </c>
      <c r="C492" s="5" t="inlineStr">
        <is>
          <t>ral</t>
        </is>
      </c>
      <c r="D492" s="40">
        <f>INDEX(Inputs!$R$5:$R$132,MATCH($B492&amp;"|"&amp;$C492,Inputs!$A$5:$A$132,0))</f>
        <v/>
      </c>
      <c r="E492" s="39" t="n"/>
      <c r="F492" s="39" t="n"/>
      <c r="G492" s="39" t="n"/>
      <c r="H492" s="5">
        <f>INDEX(Variables!$B$5:$B$105,MATCH($A492,Variables!$A$5:$A$105,0))&amp;IF($C492="",""," | "&amp;INDEX(Mapping!$B$5:$B$26,MATCH($C492,Mapping!$A$5:$A$26,0))&amp;" | "&amp;INDEX(Mapping!$B$30:$B$41,MATCH($B492,Mapping!$A$30:$A$41,0)))</f>
        <v/>
      </c>
      <c r="I492" s="5">
        <f>INDEX(Variables!$C$5:$C$105,MATCH($A492,Variables!$A$5:$A$105,0))</f>
        <v/>
      </c>
      <c r="J492" s="5">
        <f>INDEX(Variables!$E$5:$E$105,MATCH($A492,Variables!$A$5:$A$105,0))</f>
        <v/>
      </c>
      <c r="K492" s="25">
        <f>LOWER(Settings!$C$4)&amp;".mit."&amp;$A492&amp;IF($C492="","","."&amp;$C492&amp;"."&amp;$B492)&amp;IF(INDEX(Variables!$D$5:$D$105,MATCH($A492,Variables!$A$5:$A$105,0))="","","."&amp;INDEX(Variables!$D$5:$D$105,MATCH($A492,Variables!$A$5:$A$105,0)))&amp;"."&amp;K$5</f>
        <v/>
      </c>
      <c r="L492" s="46">
        <f>L465*Settings!$C$13*(INDEX(L$271:L$282,$D492))</f>
        <v/>
      </c>
      <c r="M492" s="47">
        <f>M465*Settings!$C$13*(INDEX(M$271:M$282,$D492))</f>
        <v/>
      </c>
      <c r="N492" s="47">
        <f>N465*Settings!$C$13*(INDEX(N$271:N$282,$D492))</f>
        <v/>
      </c>
      <c r="O492" s="47">
        <f>O465*Settings!$C$13*(INDEX(O$271:O$282,$D492))</f>
        <v/>
      </c>
      <c r="P492" s="47">
        <f>P465*Settings!$C$13*(INDEX(P$271:P$282,$D492))</f>
        <v/>
      </c>
      <c r="Q492" s="47">
        <f>Q465*Settings!$C$13*(INDEX(Q$271:Q$282,$D492))</f>
        <v/>
      </c>
      <c r="R492" s="47">
        <f>R465*Settings!$C$13*(INDEX(R$271:R$282,$D492))</f>
        <v/>
      </c>
      <c r="S492" s="47">
        <f>S465*Settings!$C$13*(INDEX(S$271:S$282,$D492))</f>
        <v/>
      </c>
      <c r="T492" s="47">
        <f>T465*Settings!$C$13*(INDEX(T$271:T$282,$D492))</f>
        <v/>
      </c>
      <c r="U492" s="47">
        <f>U465*Settings!$C$13*(INDEX(U$271:U$282,$D492))</f>
        <v/>
      </c>
      <c r="V492" s="47">
        <f>V465*Settings!$C$13*(INDEX(V$271:V$282,$D492))</f>
        <v/>
      </c>
      <c r="W492" s="47">
        <f>W465*Settings!$C$13*(INDEX(W$271:W$282,$D492))</f>
        <v/>
      </c>
      <c r="X492" s="47">
        <f>X465*Settings!$C$13*(INDEX(X$271:X$282,$D492))</f>
        <v/>
      </c>
      <c r="Y492" s="47">
        <f>Y465*Settings!$C$13*(INDEX(Y$271:Y$282,$D492))</f>
        <v/>
      </c>
      <c r="Z492" s="47">
        <f>Z465*Settings!$C$13*(INDEX(Z$271:Z$282,$D492))</f>
        <v/>
      </c>
      <c r="AA492" s="47">
        <f>AA465*Settings!$C$13*(INDEX(AA$271:AA$282,$D492))</f>
        <v/>
      </c>
      <c r="AB492" s="47">
        <f>AB465*Settings!$C$13*(INDEX(AB$271:AB$282,$D492))</f>
        <v/>
      </c>
      <c r="AC492" s="47">
        <f>AC465*Settings!$C$13*(INDEX(AC$271:AC$282,$D492))</f>
        <v/>
      </c>
      <c r="AD492" s="48">
        <f>REVENUE(AD465,Settings!$C$13,INDEX(AD$271:AD$282,$D492))</f>
        <v/>
      </c>
      <c r="AE492" s="25">
        <f>LOWER(Settings!$C$4)&amp;".mit."&amp;$A492&amp;IF($C492="","","."&amp;$C492&amp;"."&amp;$B492)&amp;IF(INDEX(Variables!$D$5:$D$105,MATCH($A492,Variables!$A$5:$A$105,0))="","","."&amp;INDEX(Variables!$D$5:$D$105,MATCH($A492,Variables!$A$5:$A$105,0)))&amp;"."&amp;AE$5</f>
        <v/>
      </c>
      <c r="AF492" s="46">
        <f>AF465*Settings!$C$13*(INDEX(AF$271:AF$282,$D492))</f>
        <v/>
      </c>
      <c r="AG492" s="47">
        <f>AG465*Settings!$C$13*(INDEX(AG$271:AG$282,$D492))</f>
        <v/>
      </c>
      <c r="AH492" s="47">
        <f>AH465*Settings!$C$13*(INDEX(AH$271:AH$282,$D492))</f>
        <v/>
      </c>
      <c r="AI492" s="47">
        <f>AI465*Settings!$C$13*(INDEX(AI$271:AI$282,$D492))</f>
        <v/>
      </c>
      <c r="AJ492" s="47">
        <f>AJ465*Settings!$C$13*(INDEX(AJ$271:AJ$282,$D492))</f>
        <v/>
      </c>
      <c r="AK492" s="47">
        <f>AK465*Settings!$C$13*(INDEX(AK$271:AK$282,$D492))</f>
        <v/>
      </c>
      <c r="AL492" s="47">
        <f>AL465*Settings!$C$13*(INDEX(AL$271:AL$282,$D492))</f>
        <v/>
      </c>
      <c r="AM492" s="47">
        <f>AM465*Settings!$C$13*(INDEX(AM$271:AM$282,$D492))</f>
        <v/>
      </c>
      <c r="AN492" s="47">
        <f>AN465*Settings!$C$13*(INDEX(AN$271:AN$282,$D492))</f>
        <v/>
      </c>
      <c r="AO492" s="47">
        <f>AO465*Settings!$C$13*(INDEX(AO$271:AO$282,$D492))</f>
        <v/>
      </c>
      <c r="AP492" s="47">
        <f>AP465*Settings!$C$13*(INDEX(AP$271:AP$282,$D492))</f>
        <v/>
      </c>
      <c r="AQ492" s="47">
        <f>AQ465*Settings!$C$13*(INDEX(AQ$271:AQ$282,$D492))</f>
        <v/>
      </c>
      <c r="AR492" s="47">
        <f>AR465*Settings!$C$13*(INDEX(AR$271:AR$282,$D492))</f>
        <v/>
      </c>
      <c r="AS492" s="47">
        <f>AS465*Settings!$C$13*(INDEX(AS$271:AS$282,$D492))</f>
        <v/>
      </c>
      <c r="AT492" s="47">
        <f>AT465*Settings!$C$13*(INDEX(AT$271:AT$282,$D492))</f>
        <v/>
      </c>
      <c r="AU492" s="47">
        <f>AU465*Settings!$C$13*(INDEX(AU$271:AU$282,$D492))</f>
        <v/>
      </c>
      <c r="AV492" s="47">
        <f>AV465*Settings!$C$13*(INDEX(AV$271:AV$282,$D492))</f>
        <v/>
      </c>
      <c r="AW492" s="47">
        <f>AW465*Settings!$C$13*(INDEX(AW$271:AW$282,$D492))</f>
        <v/>
      </c>
      <c r="AX492" s="48">
        <f>REVENUE(AX465,Settings!$C$13,INDEX(AX$271:AX$282,$D492))</f>
        <v/>
      </c>
    </row>
    <row r="493" hidden="1" outlineLevel="2"/>
    <row r="494" hidden="1" outlineLevel="2">
      <c r="A494" s="5" t="inlineStr">
        <is>
          <t>rnew</t>
        </is>
      </c>
      <c r="B494" s="5" t="inlineStr">
        <is>
          <t>coa</t>
        </is>
      </c>
      <c r="C494" s="5" t="inlineStr">
        <is>
          <t>ral</t>
        </is>
      </c>
      <c r="D494" s="40">
        <f>INDEX(Inputs!$S$5:$S$132,MATCH($B494&amp;"|"&amp;$C494,Inputs!$A$5:$A$132,0))</f>
        <v/>
      </c>
      <c r="E494" s="39" t="n"/>
      <c r="F494" s="39" t="n"/>
      <c r="G494" s="39" t="n"/>
      <c r="H494" s="5">
        <f>INDEX(Variables!$B$5:$B$105,MATCH($A494,Variables!$A$5:$A$105,0))&amp;IF($C494="",""," | "&amp;INDEX(Mapping!$B$5:$B$26,MATCH($C494,Mapping!$A$5:$A$26,0))&amp;" | "&amp;INDEX(Mapping!$B$30:$B$41,MATCH($B494,Mapping!$A$30:$A$41,0)))</f>
        <v/>
      </c>
      <c r="I494" s="5">
        <f>INDEX(Variables!$C$5:$C$105,MATCH($A494,Variables!$A$5:$A$105,0))</f>
        <v/>
      </c>
      <c r="J494" s="5">
        <f>INDEX(Variables!$E$5:$E$105,MATCH($A494,Variables!$A$5:$A$105,0))</f>
        <v/>
      </c>
      <c r="K494" s="25">
        <f>LOWER(Settings!$C$4)&amp;".mit."&amp;$A494&amp;IF($C494="","","."&amp;$C494&amp;"."&amp;$B494)&amp;IF(INDEX(Variables!$D$5:$D$105,MATCH($A494,Variables!$A$5:$A$105,0))="","","."&amp;INDEX(Variables!$D$5:$D$105,MATCH($A494,Variables!$A$5:$A$105,0)))&amp;"."&amp;K$5</f>
        <v/>
      </c>
      <c r="L494" s="46">
        <f>L458*Settings!$C$13*(L404+L422+L413*L$135+L431*$D494)</f>
        <v/>
      </c>
      <c r="M494" s="47">
        <f>M458*Settings!$C$13*(M404+M422+M413*M$135+M431*$D494)</f>
        <v/>
      </c>
      <c r="N494" s="47">
        <f>N458*Settings!$C$13*(N404+N422+N413*N$135+N431*$D494)</f>
        <v/>
      </c>
      <c r="O494" s="47">
        <f>O458*Settings!$C$13*(O404+O422+O413*O$135+O431*$D494)</f>
        <v/>
      </c>
      <c r="P494" s="47">
        <f>P458*Settings!$C$13*(P404+P422+P413*P$135+P431*$D494)</f>
        <v/>
      </c>
      <c r="Q494" s="47">
        <f>Q458*Settings!$C$13*(Q404+Q422+Q413*Q$135+Q431*$D494)</f>
        <v/>
      </c>
      <c r="R494" s="47">
        <f>R458*Settings!$C$13*(R404+R422+R413*R$135+R431*$D494)</f>
        <v/>
      </c>
      <c r="S494" s="47">
        <f>S458*Settings!$C$13*(S404+S422+S413*S$135+S431*$D494)</f>
        <v/>
      </c>
      <c r="T494" s="47">
        <f>T458*Settings!$C$13*(T404+T422+T413*T$135+T431*$D494)</f>
        <v/>
      </c>
      <c r="U494" s="47">
        <f>U458*Settings!$C$13*(U404+U422+U413*U$135+U431*$D494)</f>
        <v/>
      </c>
      <c r="V494" s="47">
        <f>V458*Settings!$C$13*(V404+V422+V413*V$135+V431*$D494)</f>
        <v/>
      </c>
      <c r="W494" s="47">
        <f>W458*Settings!$C$13*(W404+W422+W413*W$135+W431*$D494)</f>
        <v/>
      </c>
      <c r="X494" s="47">
        <f>X458*Settings!$C$13*(X404+X422+X413*X$135+X431*$D494)</f>
        <v/>
      </c>
      <c r="Y494" s="47">
        <f>Y458*Settings!$C$13*(Y404+Y422+Y413*Y$135+Y431*$D494)</f>
        <v/>
      </c>
      <c r="Z494" s="47">
        <f>Z458*Settings!$C$13*(Z404+Z422+Z413*Z$135+Z431*$D494)</f>
        <v/>
      </c>
      <c r="AA494" s="47">
        <f>AA458*Settings!$C$13*(AA404+AA422+AA413*AA$135+AA431*$D494)</f>
        <v/>
      </c>
      <c r="AB494" s="47">
        <f>AB458*Settings!$C$13*(AB404+AB422+AB413*AB$135+AB431*$D494)</f>
        <v/>
      </c>
      <c r="AC494" s="47">
        <f>AC458*Settings!$C$13*(AC404+AC422+AC413*AC$135+AC431*$D494)</f>
        <v/>
      </c>
      <c r="AD494" s="48">
        <f>REVENUE(AD458,Settings!$C$13,NEWREVRATE(AD404,AD422,AD413,AD$135,AD431,$D494))</f>
        <v/>
      </c>
      <c r="AE494" s="25">
        <f>LOWER(Settings!$C$4)&amp;".mit."&amp;$A494&amp;IF($C494="","","."&amp;$C494&amp;"."&amp;$B494)&amp;IF(INDEX(Variables!$D$5:$D$105,MATCH($A494,Variables!$A$5:$A$105,0))="","","."&amp;INDEX(Variables!$D$5:$D$105,MATCH($A494,Variables!$A$5:$A$105,0)))&amp;"."&amp;AE$5</f>
        <v/>
      </c>
      <c r="AF494" s="46">
        <f>AF458*Settings!$C$13*(AF404+AF422+AF413*AF$135+AF431*$D494)</f>
        <v/>
      </c>
      <c r="AG494" s="47">
        <f>AG458*Settings!$C$13*(AG404+AG422+AG413*AG$135+AG431*$D494)</f>
        <v/>
      </c>
      <c r="AH494" s="47">
        <f>AH458*Settings!$C$13*(AH404+AH422+AH413*AH$135+AH431*$D494)</f>
        <v/>
      </c>
      <c r="AI494" s="47">
        <f>AI458*Settings!$C$13*(AI404+AI422+AI413*AI$135+AI431*$D494)</f>
        <v/>
      </c>
      <c r="AJ494" s="47">
        <f>AJ458*Settings!$C$13*(AJ404+AJ422+AJ413*AJ$135+AJ431*$D494)</f>
        <v/>
      </c>
      <c r="AK494" s="47">
        <f>AK458*Settings!$C$13*(AK404+AK422+AK413*AK$135+AK431*$D494)</f>
        <v/>
      </c>
      <c r="AL494" s="47">
        <f>AL458*Settings!$C$13*(AL404+AL422+AL413*AL$135+AL431*$D494)</f>
        <v/>
      </c>
      <c r="AM494" s="47">
        <f>AM458*Settings!$C$13*(AM404+AM422+AM413*AM$135+AM431*$D494)</f>
        <v/>
      </c>
      <c r="AN494" s="47">
        <f>AN458*Settings!$C$13*(AN404+AN422+AN413*AN$135+AN431*$D494)</f>
        <v/>
      </c>
      <c r="AO494" s="47">
        <f>AO458*Settings!$C$13*(AO404+AO422+AO413*AO$135+AO431*$D494)</f>
        <v/>
      </c>
      <c r="AP494" s="47">
        <f>AP458*Settings!$C$13*(AP404+AP422+AP413*AP$135+AP431*$D494)</f>
        <v/>
      </c>
      <c r="AQ494" s="47">
        <f>AQ458*Settings!$C$13*(AQ404+AQ422+AQ413*AQ$135+AQ431*$D494)</f>
        <v/>
      </c>
      <c r="AR494" s="47">
        <f>AR458*Settings!$C$13*(AR404+AR422+AR413*AR$135+AR431*$D494)</f>
        <v/>
      </c>
      <c r="AS494" s="47">
        <f>AS458*Settings!$C$13*(AS404+AS422+AS413*AS$135+AS431*$D494)</f>
        <v/>
      </c>
      <c r="AT494" s="47">
        <f>AT458*Settings!$C$13*(AT404+AT422+AT413*AT$135+AT431*$D494)</f>
        <v/>
      </c>
      <c r="AU494" s="47">
        <f>AU458*Settings!$C$13*(AU404+AU422+AU413*AU$135+AU431*$D494)</f>
        <v/>
      </c>
      <c r="AV494" s="47">
        <f>AV458*Settings!$C$13*(AV404+AV422+AV413*AV$135+AV431*$D494)</f>
        <v/>
      </c>
      <c r="AW494" s="47">
        <f>AW458*Settings!$C$13*(AW404+AW422+AW413*AW$135+AW431*$D494)</f>
        <v/>
      </c>
      <c r="AX494" s="48">
        <f>REVENUE(AX458,Settings!$C$13,NEWREVRATE(AX404,AX422,AX413,AX$135,AX431,$D494))</f>
        <v/>
      </c>
    </row>
    <row r="495" hidden="1" outlineLevel="2">
      <c r="A495" s="5" t="inlineStr">
        <is>
          <t>rnew</t>
        </is>
      </c>
      <c r="B495" s="5" t="inlineStr">
        <is>
          <t>nga</t>
        </is>
      </c>
      <c r="C495" s="5" t="inlineStr">
        <is>
          <t>ral</t>
        </is>
      </c>
      <c r="D495" s="40">
        <f>INDEX(Inputs!$S$5:$S$132,MATCH($B495&amp;"|"&amp;$C495,Inputs!$A$5:$A$132,0))</f>
        <v/>
      </c>
      <c r="E495" s="39" t="n"/>
      <c r="F495" s="39" t="n"/>
      <c r="G495" s="39" t="n"/>
      <c r="H495" s="5">
        <f>INDEX(Variables!$B$5:$B$105,MATCH($A495,Variables!$A$5:$A$105,0))&amp;IF($C495="",""," | "&amp;INDEX(Mapping!$B$5:$B$26,MATCH($C495,Mapping!$A$5:$A$26,0))&amp;" | "&amp;INDEX(Mapping!$B$30:$B$41,MATCH($B495,Mapping!$A$30:$A$41,0)))</f>
        <v/>
      </c>
      <c r="I495" s="5">
        <f>INDEX(Variables!$C$5:$C$105,MATCH($A495,Variables!$A$5:$A$105,0))</f>
        <v/>
      </c>
      <c r="J495" s="5">
        <f>INDEX(Variables!$E$5:$E$105,MATCH($A495,Variables!$A$5:$A$105,0))</f>
        <v/>
      </c>
      <c r="K495" s="25">
        <f>LOWER(Settings!$C$4)&amp;".mit."&amp;$A495&amp;IF($C495="","","."&amp;$C495&amp;"."&amp;$B495)&amp;IF(INDEX(Variables!$D$5:$D$105,MATCH($A495,Variables!$A$5:$A$105,0))="","","."&amp;INDEX(Variables!$D$5:$D$105,MATCH($A495,Variables!$A$5:$A$105,0)))&amp;"."&amp;K$5</f>
        <v/>
      </c>
      <c r="L495" s="46">
        <f>L459*Settings!$C$13*(L405+L423+L414*L$135+L432*$D495)</f>
        <v/>
      </c>
      <c r="M495" s="47">
        <f>M459*Settings!$C$13*(M405+M423+M414*M$135+M432*$D495)</f>
        <v/>
      </c>
      <c r="N495" s="47">
        <f>N459*Settings!$C$13*(N405+N423+N414*N$135+N432*$D495)</f>
        <v/>
      </c>
      <c r="O495" s="47">
        <f>O459*Settings!$C$13*(O405+O423+O414*O$135+O432*$D495)</f>
        <v/>
      </c>
      <c r="P495" s="47">
        <f>P459*Settings!$C$13*(P405+P423+P414*P$135+P432*$D495)</f>
        <v/>
      </c>
      <c r="Q495" s="47">
        <f>Q459*Settings!$C$13*(Q405+Q423+Q414*Q$135+Q432*$D495)</f>
        <v/>
      </c>
      <c r="R495" s="47">
        <f>R459*Settings!$C$13*(R405+R423+R414*R$135+R432*$D495)</f>
        <v/>
      </c>
      <c r="S495" s="47">
        <f>S459*Settings!$C$13*(S405+S423+S414*S$135+S432*$D495)</f>
        <v/>
      </c>
      <c r="T495" s="47">
        <f>T459*Settings!$C$13*(T405+T423+T414*T$135+T432*$D495)</f>
        <v/>
      </c>
      <c r="U495" s="47">
        <f>U459*Settings!$C$13*(U405+U423+U414*U$135+U432*$D495)</f>
        <v/>
      </c>
      <c r="V495" s="47">
        <f>V459*Settings!$C$13*(V405+V423+V414*V$135+V432*$D495)</f>
        <v/>
      </c>
      <c r="W495" s="47">
        <f>W459*Settings!$C$13*(W405+W423+W414*W$135+W432*$D495)</f>
        <v/>
      </c>
      <c r="X495" s="47">
        <f>X459*Settings!$C$13*(X405+X423+X414*X$135+X432*$D495)</f>
        <v/>
      </c>
      <c r="Y495" s="47">
        <f>Y459*Settings!$C$13*(Y405+Y423+Y414*Y$135+Y432*$D495)</f>
        <v/>
      </c>
      <c r="Z495" s="47">
        <f>Z459*Settings!$C$13*(Z405+Z423+Z414*Z$135+Z432*$D495)</f>
        <v/>
      </c>
      <c r="AA495" s="47">
        <f>AA459*Settings!$C$13*(AA405+AA423+AA414*AA$135+AA432*$D495)</f>
        <v/>
      </c>
      <c r="AB495" s="47">
        <f>AB459*Settings!$C$13*(AB405+AB423+AB414*AB$135+AB432*$D495)</f>
        <v/>
      </c>
      <c r="AC495" s="47">
        <f>AC459*Settings!$C$13*(AC405+AC423+AC414*AC$135+AC432*$D495)</f>
        <v/>
      </c>
      <c r="AD495" s="48">
        <f>REVENUE(AD459,Settings!$C$13,NEWREVRATE(AD405,AD423,AD414,AD$135,AD432,$D495))</f>
        <v/>
      </c>
      <c r="AE495" s="25">
        <f>LOWER(Settings!$C$4)&amp;".mit."&amp;$A495&amp;IF($C495="","","."&amp;$C495&amp;"."&amp;$B495)&amp;IF(INDEX(Variables!$D$5:$D$105,MATCH($A495,Variables!$A$5:$A$105,0))="","","."&amp;INDEX(Variables!$D$5:$D$105,MATCH($A495,Variables!$A$5:$A$105,0)))&amp;"."&amp;AE$5</f>
        <v/>
      </c>
      <c r="AF495" s="46">
        <f>AF459*Settings!$C$13*(AF405+AF423+AF414*AF$135+AF432*$D495)</f>
        <v/>
      </c>
      <c r="AG495" s="47">
        <f>AG459*Settings!$C$13*(AG405+AG423+AG414*AG$135+AG432*$D495)</f>
        <v/>
      </c>
      <c r="AH495" s="47">
        <f>AH459*Settings!$C$13*(AH405+AH423+AH414*AH$135+AH432*$D495)</f>
        <v/>
      </c>
      <c r="AI495" s="47">
        <f>AI459*Settings!$C$13*(AI405+AI423+AI414*AI$135+AI432*$D495)</f>
        <v/>
      </c>
      <c r="AJ495" s="47">
        <f>AJ459*Settings!$C$13*(AJ405+AJ423+AJ414*AJ$135+AJ432*$D495)</f>
        <v/>
      </c>
      <c r="AK495" s="47">
        <f>AK459*Settings!$C$13*(AK405+AK423+AK414*AK$135+AK432*$D495)</f>
        <v/>
      </c>
      <c r="AL495" s="47">
        <f>AL459*Settings!$C$13*(AL405+AL423+AL414*AL$135+AL432*$D495)</f>
        <v/>
      </c>
      <c r="AM495" s="47">
        <f>AM459*Settings!$C$13*(AM405+AM423+AM414*AM$135+AM432*$D495)</f>
        <v/>
      </c>
      <c r="AN495" s="47">
        <f>AN459*Settings!$C$13*(AN405+AN423+AN414*AN$135+AN432*$D495)</f>
        <v/>
      </c>
      <c r="AO495" s="47">
        <f>AO459*Settings!$C$13*(AO405+AO423+AO414*AO$135+AO432*$D495)</f>
        <v/>
      </c>
      <c r="AP495" s="47">
        <f>AP459*Settings!$C$13*(AP405+AP423+AP414*AP$135+AP432*$D495)</f>
        <v/>
      </c>
      <c r="AQ495" s="47">
        <f>AQ459*Settings!$C$13*(AQ405+AQ423+AQ414*AQ$135+AQ432*$D495)</f>
        <v/>
      </c>
      <c r="AR495" s="47">
        <f>AR459*Settings!$C$13*(AR405+AR423+AR414*AR$135+AR432*$D495)</f>
        <v/>
      </c>
      <c r="AS495" s="47">
        <f>AS459*Settings!$C$13*(AS405+AS423+AS414*AS$135+AS432*$D495)</f>
        <v/>
      </c>
      <c r="AT495" s="47">
        <f>AT459*Settings!$C$13*(AT405+AT423+AT414*AT$135+AT432*$D495)</f>
        <v/>
      </c>
      <c r="AU495" s="47">
        <f>AU459*Settings!$C$13*(AU405+AU423+AU414*AU$135+AU432*$D495)</f>
        <v/>
      </c>
      <c r="AV495" s="47">
        <f>AV459*Settings!$C$13*(AV405+AV423+AV414*AV$135+AV432*$D495)</f>
        <v/>
      </c>
      <c r="AW495" s="47">
        <f>AW459*Settings!$C$13*(AW405+AW423+AW414*AW$135+AW432*$D495)</f>
        <v/>
      </c>
      <c r="AX495" s="48">
        <f>REVENUE(AX459,Settings!$C$13,NEWREVRATE(AX405,AX423,AX414,AX$135,AX432,$D495))</f>
        <v/>
      </c>
    </row>
    <row r="496" hidden="1" outlineLevel="2">
      <c r="A496" s="5" t="inlineStr">
        <is>
          <t>rnew</t>
        </is>
      </c>
      <c r="B496" s="5" t="inlineStr">
        <is>
          <t>gso</t>
        </is>
      </c>
      <c r="C496" s="5" t="inlineStr">
        <is>
          <t>ral</t>
        </is>
      </c>
      <c r="D496" s="40">
        <f>INDEX(Inputs!$S$5:$S$132,MATCH($B496&amp;"|"&amp;$C496,Inputs!$A$5:$A$132,0))</f>
        <v/>
      </c>
      <c r="E496" s="39" t="n"/>
      <c r="F496" s="39" t="n"/>
      <c r="G496" s="39" t="n"/>
      <c r="H496" s="5">
        <f>INDEX(Variables!$B$5:$B$105,MATCH($A496,Variables!$A$5:$A$105,0))&amp;IF($C496="",""," | "&amp;INDEX(Mapping!$B$5:$B$26,MATCH($C496,Mapping!$A$5:$A$26,0))&amp;" | "&amp;INDEX(Mapping!$B$30:$B$41,MATCH($B496,Mapping!$A$30:$A$41,0)))</f>
        <v/>
      </c>
      <c r="I496" s="5">
        <f>INDEX(Variables!$C$5:$C$105,MATCH($A496,Variables!$A$5:$A$105,0))</f>
        <v/>
      </c>
      <c r="J496" s="5">
        <f>INDEX(Variables!$E$5:$E$105,MATCH($A496,Variables!$A$5:$A$105,0))</f>
        <v/>
      </c>
      <c r="K496" s="25">
        <f>LOWER(Settings!$C$4)&amp;".mit."&amp;$A496&amp;IF($C496="","","."&amp;$C496&amp;"."&amp;$B496)&amp;IF(INDEX(Variables!$D$5:$D$105,MATCH($A496,Variables!$A$5:$A$105,0))="","","."&amp;INDEX(Variables!$D$5:$D$105,MATCH($A496,Variables!$A$5:$A$105,0)))&amp;"."&amp;K$5</f>
        <v/>
      </c>
      <c r="L496" s="46">
        <f>L460*Settings!$C$13*(L406+L424+L415*L$135+L433*$D496)</f>
        <v/>
      </c>
      <c r="M496" s="47">
        <f>M460*Settings!$C$13*(M406+M424+M415*M$135+M433*$D496)</f>
        <v/>
      </c>
      <c r="N496" s="47">
        <f>N460*Settings!$C$13*(N406+N424+N415*N$135+N433*$D496)</f>
        <v/>
      </c>
      <c r="O496" s="47">
        <f>O460*Settings!$C$13*(O406+O424+O415*O$135+O433*$D496)</f>
        <v/>
      </c>
      <c r="P496" s="47">
        <f>P460*Settings!$C$13*(P406+P424+P415*P$135+P433*$D496)</f>
        <v/>
      </c>
      <c r="Q496" s="47">
        <f>Q460*Settings!$C$13*(Q406+Q424+Q415*Q$135+Q433*$D496)</f>
        <v/>
      </c>
      <c r="R496" s="47">
        <f>R460*Settings!$C$13*(R406+R424+R415*R$135+R433*$D496)</f>
        <v/>
      </c>
      <c r="S496" s="47">
        <f>S460*Settings!$C$13*(S406+S424+S415*S$135+S433*$D496)</f>
        <v/>
      </c>
      <c r="T496" s="47">
        <f>T460*Settings!$C$13*(T406+T424+T415*T$135+T433*$D496)</f>
        <v/>
      </c>
      <c r="U496" s="47">
        <f>U460*Settings!$C$13*(U406+U424+U415*U$135+U433*$D496)</f>
        <v/>
      </c>
      <c r="V496" s="47">
        <f>V460*Settings!$C$13*(V406+V424+V415*V$135+V433*$D496)</f>
        <v/>
      </c>
      <c r="W496" s="47">
        <f>W460*Settings!$C$13*(W406+W424+W415*W$135+W433*$D496)</f>
        <v/>
      </c>
      <c r="X496" s="47">
        <f>X460*Settings!$C$13*(X406+X424+X415*X$135+X433*$D496)</f>
        <v/>
      </c>
      <c r="Y496" s="47">
        <f>Y460*Settings!$C$13*(Y406+Y424+Y415*Y$135+Y433*$D496)</f>
        <v/>
      </c>
      <c r="Z496" s="47">
        <f>Z460*Settings!$C$13*(Z406+Z424+Z415*Z$135+Z433*$D496)</f>
        <v/>
      </c>
      <c r="AA496" s="47">
        <f>AA460*Settings!$C$13*(AA406+AA424+AA415*AA$135+AA433*$D496)</f>
        <v/>
      </c>
      <c r="AB496" s="47">
        <f>AB460*Settings!$C$13*(AB406+AB424+AB415*AB$135+AB433*$D496)</f>
        <v/>
      </c>
      <c r="AC496" s="47">
        <f>AC460*Settings!$C$13*(AC406+AC424+AC415*AC$135+AC433*$D496)</f>
        <v/>
      </c>
      <c r="AD496" s="48">
        <f>REVENUE(AD460,Settings!$C$13,NEWREVRATE(AD406,AD424,AD415,AD$135,AD433,$D496))</f>
        <v/>
      </c>
      <c r="AE496" s="25">
        <f>LOWER(Settings!$C$4)&amp;".mit."&amp;$A496&amp;IF($C496="","","."&amp;$C496&amp;"."&amp;$B496)&amp;IF(INDEX(Variables!$D$5:$D$105,MATCH($A496,Variables!$A$5:$A$105,0))="","","."&amp;INDEX(Variables!$D$5:$D$105,MATCH($A496,Variables!$A$5:$A$105,0)))&amp;"."&amp;AE$5</f>
        <v/>
      </c>
      <c r="AF496" s="46">
        <f>AF460*Settings!$C$13*(AF406+AF424+AF415*AF$135+AF433*$D496)</f>
        <v/>
      </c>
      <c r="AG496" s="47">
        <f>AG460*Settings!$C$13*(AG406+AG424+AG415*AG$135+AG433*$D496)</f>
        <v/>
      </c>
      <c r="AH496" s="47">
        <f>AH460*Settings!$C$13*(AH406+AH424+AH415*AH$135+AH433*$D496)</f>
        <v/>
      </c>
      <c r="AI496" s="47">
        <f>AI460*Settings!$C$13*(AI406+AI424+AI415*AI$135+AI433*$D496)</f>
        <v/>
      </c>
      <c r="AJ496" s="47">
        <f>AJ460*Settings!$C$13*(AJ406+AJ424+AJ415*AJ$135+AJ433*$D496)</f>
        <v/>
      </c>
      <c r="AK496" s="47">
        <f>AK460*Settings!$C$13*(AK406+AK424+AK415*AK$135+AK433*$D496)</f>
        <v/>
      </c>
      <c r="AL496" s="47">
        <f>AL460*Settings!$C$13*(AL406+AL424+AL415*AL$135+AL433*$D496)</f>
        <v/>
      </c>
      <c r="AM496" s="47">
        <f>AM460*Settings!$C$13*(AM406+AM424+AM415*AM$135+AM433*$D496)</f>
        <v/>
      </c>
      <c r="AN496" s="47">
        <f>AN460*Settings!$C$13*(AN406+AN424+AN415*AN$135+AN433*$D496)</f>
        <v/>
      </c>
      <c r="AO496" s="47">
        <f>AO460*Settings!$C$13*(AO406+AO424+AO415*AO$135+AO433*$D496)</f>
        <v/>
      </c>
      <c r="AP496" s="47">
        <f>AP460*Settings!$C$13*(AP406+AP424+AP415*AP$135+AP433*$D496)</f>
        <v/>
      </c>
      <c r="AQ496" s="47">
        <f>AQ460*Settings!$C$13*(AQ406+AQ424+AQ415*AQ$135+AQ433*$D496)</f>
        <v/>
      </c>
      <c r="AR496" s="47">
        <f>AR460*Settings!$C$13*(AR406+AR424+AR415*AR$135+AR433*$D496)</f>
        <v/>
      </c>
      <c r="AS496" s="47">
        <f>AS460*Settings!$C$13*(AS406+AS424+AS415*AS$135+AS433*$D496)</f>
        <v/>
      </c>
      <c r="AT496" s="47">
        <f>AT460*Settings!$C$13*(AT406+AT424+AT415*AT$135+AT433*$D496)</f>
        <v/>
      </c>
      <c r="AU496" s="47">
        <f>AU460*Settings!$C$13*(AU406+AU424+AU415*AU$135+AU433*$D496)</f>
        <v/>
      </c>
      <c r="AV496" s="47">
        <f>AV460*Settings!$C$13*(AV406+AV424+AV415*AV$135+AV433*$D496)</f>
        <v/>
      </c>
      <c r="AW496" s="47">
        <f>AW460*Settings!$C$13*(AW406+AW424+AW415*AW$135+AW433*$D496)</f>
        <v/>
      </c>
      <c r="AX496" s="48">
        <f>REVENUE(AX460,Settings!$C$13,NEWREVRATE(AX406,AX424,AX415,AX$135,AX433,$D496))</f>
        <v/>
      </c>
    </row>
    <row r="497" hidden="1" outlineLevel="2">
      <c r="A497" s="5" t="inlineStr">
        <is>
          <t>rnew</t>
        </is>
      </c>
      <c r="B497" s="5" t="inlineStr">
        <is>
          <t>die</t>
        </is>
      </c>
      <c r="C497" s="5" t="inlineStr">
        <is>
          <t>ral</t>
        </is>
      </c>
      <c r="D497" s="40">
        <f>INDEX(Inputs!$S$5:$S$132,MATCH($B497&amp;"|"&amp;$C497,Inputs!$A$5:$A$132,0))</f>
        <v/>
      </c>
      <c r="E497" s="39" t="n"/>
      <c r="F497" s="39" t="n"/>
      <c r="G497" s="39" t="n"/>
      <c r="H497" s="5">
        <f>INDEX(Variables!$B$5:$B$105,MATCH($A497,Variables!$A$5:$A$105,0))&amp;IF($C497="",""," | "&amp;INDEX(Mapping!$B$5:$B$26,MATCH($C497,Mapping!$A$5:$A$26,0))&amp;" | "&amp;INDEX(Mapping!$B$30:$B$41,MATCH($B497,Mapping!$A$30:$A$41,0)))</f>
        <v/>
      </c>
      <c r="I497" s="5">
        <f>INDEX(Variables!$C$5:$C$105,MATCH($A497,Variables!$A$5:$A$105,0))</f>
        <v/>
      </c>
      <c r="J497" s="5">
        <f>INDEX(Variables!$E$5:$E$105,MATCH($A497,Variables!$A$5:$A$105,0))</f>
        <v/>
      </c>
      <c r="K497" s="25">
        <f>LOWER(Settings!$C$4)&amp;".mit."&amp;$A497&amp;IF($C497="","","."&amp;$C497&amp;"."&amp;$B497)&amp;IF(INDEX(Variables!$D$5:$D$105,MATCH($A497,Variables!$A$5:$A$105,0))="","","."&amp;INDEX(Variables!$D$5:$D$105,MATCH($A497,Variables!$A$5:$A$105,0)))&amp;"."&amp;K$5</f>
        <v/>
      </c>
      <c r="L497" s="46">
        <f>L461*Settings!$C$13*(L407+L425+L416*L$135+L434*$D497)</f>
        <v/>
      </c>
      <c r="M497" s="47">
        <f>M461*Settings!$C$13*(M407+M425+M416*M$135+M434*$D497)</f>
        <v/>
      </c>
      <c r="N497" s="47">
        <f>N461*Settings!$C$13*(N407+N425+N416*N$135+N434*$D497)</f>
        <v/>
      </c>
      <c r="O497" s="47">
        <f>O461*Settings!$C$13*(O407+O425+O416*O$135+O434*$D497)</f>
        <v/>
      </c>
      <c r="P497" s="47">
        <f>P461*Settings!$C$13*(P407+P425+P416*P$135+P434*$D497)</f>
        <v/>
      </c>
      <c r="Q497" s="47">
        <f>Q461*Settings!$C$13*(Q407+Q425+Q416*Q$135+Q434*$D497)</f>
        <v/>
      </c>
      <c r="R497" s="47">
        <f>R461*Settings!$C$13*(R407+R425+R416*R$135+R434*$D497)</f>
        <v/>
      </c>
      <c r="S497" s="47">
        <f>S461*Settings!$C$13*(S407+S425+S416*S$135+S434*$D497)</f>
        <v/>
      </c>
      <c r="T497" s="47">
        <f>T461*Settings!$C$13*(T407+T425+T416*T$135+T434*$D497)</f>
        <v/>
      </c>
      <c r="U497" s="47">
        <f>U461*Settings!$C$13*(U407+U425+U416*U$135+U434*$D497)</f>
        <v/>
      </c>
      <c r="V497" s="47">
        <f>V461*Settings!$C$13*(V407+V425+V416*V$135+V434*$D497)</f>
        <v/>
      </c>
      <c r="W497" s="47">
        <f>W461*Settings!$C$13*(W407+W425+W416*W$135+W434*$D497)</f>
        <v/>
      </c>
      <c r="X497" s="47">
        <f>X461*Settings!$C$13*(X407+X425+X416*X$135+X434*$D497)</f>
        <v/>
      </c>
      <c r="Y497" s="47">
        <f>Y461*Settings!$C$13*(Y407+Y425+Y416*Y$135+Y434*$D497)</f>
        <v/>
      </c>
      <c r="Z497" s="47">
        <f>Z461*Settings!$C$13*(Z407+Z425+Z416*Z$135+Z434*$D497)</f>
        <v/>
      </c>
      <c r="AA497" s="47">
        <f>AA461*Settings!$C$13*(AA407+AA425+AA416*AA$135+AA434*$D497)</f>
        <v/>
      </c>
      <c r="AB497" s="47">
        <f>AB461*Settings!$C$13*(AB407+AB425+AB416*AB$135+AB434*$D497)</f>
        <v/>
      </c>
      <c r="AC497" s="47">
        <f>AC461*Settings!$C$13*(AC407+AC425+AC416*AC$135+AC434*$D497)</f>
        <v/>
      </c>
      <c r="AD497" s="48">
        <f>REVENUE(AD461,Settings!$C$13,NEWREVRATE(AD407,AD425,AD416,AD$135,AD434,$D497))</f>
        <v/>
      </c>
      <c r="AE497" s="25">
        <f>LOWER(Settings!$C$4)&amp;".mit."&amp;$A497&amp;IF($C497="","","."&amp;$C497&amp;"."&amp;$B497)&amp;IF(INDEX(Variables!$D$5:$D$105,MATCH($A497,Variables!$A$5:$A$105,0))="","","."&amp;INDEX(Variables!$D$5:$D$105,MATCH($A497,Variables!$A$5:$A$105,0)))&amp;"."&amp;AE$5</f>
        <v/>
      </c>
      <c r="AF497" s="46">
        <f>AF461*Settings!$C$13*(AF407+AF425+AF416*AF$135+AF434*$D497)</f>
        <v/>
      </c>
      <c r="AG497" s="47">
        <f>AG461*Settings!$C$13*(AG407+AG425+AG416*AG$135+AG434*$D497)</f>
        <v/>
      </c>
      <c r="AH497" s="47">
        <f>AH461*Settings!$C$13*(AH407+AH425+AH416*AH$135+AH434*$D497)</f>
        <v/>
      </c>
      <c r="AI497" s="47">
        <f>AI461*Settings!$C$13*(AI407+AI425+AI416*AI$135+AI434*$D497)</f>
        <v/>
      </c>
      <c r="AJ497" s="47">
        <f>AJ461*Settings!$C$13*(AJ407+AJ425+AJ416*AJ$135+AJ434*$D497)</f>
        <v/>
      </c>
      <c r="AK497" s="47">
        <f>AK461*Settings!$C$13*(AK407+AK425+AK416*AK$135+AK434*$D497)</f>
        <v/>
      </c>
      <c r="AL497" s="47">
        <f>AL461*Settings!$C$13*(AL407+AL425+AL416*AL$135+AL434*$D497)</f>
        <v/>
      </c>
      <c r="AM497" s="47">
        <f>AM461*Settings!$C$13*(AM407+AM425+AM416*AM$135+AM434*$D497)</f>
        <v/>
      </c>
      <c r="AN497" s="47">
        <f>AN461*Settings!$C$13*(AN407+AN425+AN416*AN$135+AN434*$D497)</f>
        <v/>
      </c>
      <c r="AO497" s="47">
        <f>AO461*Settings!$C$13*(AO407+AO425+AO416*AO$135+AO434*$D497)</f>
        <v/>
      </c>
      <c r="AP497" s="47">
        <f>AP461*Settings!$C$13*(AP407+AP425+AP416*AP$135+AP434*$D497)</f>
        <v/>
      </c>
      <c r="AQ497" s="47">
        <f>AQ461*Settings!$C$13*(AQ407+AQ425+AQ416*AQ$135+AQ434*$D497)</f>
        <v/>
      </c>
      <c r="AR497" s="47">
        <f>AR461*Settings!$C$13*(AR407+AR425+AR416*AR$135+AR434*$D497)</f>
        <v/>
      </c>
      <c r="AS497" s="47">
        <f>AS461*Settings!$C$13*(AS407+AS425+AS416*AS$135+AS434*$D497)</f>
        <v/>
      </c>
      <c r="AT497" s="47">
        <f>AT461*Settings!$C$13*(AT407+AT425+AT416*AT$135+AT434*$D497)</f>
        <v/>
      </c>
      <c r="AU497" s="47">
        <f>AU461*Settings!$C$13*(AU407+AU425+AU416*AU$135+AU434*$D497)</f>
        <v/>
      </c>
      <c r="AV497" s="47">
        <f>AV461*Settings!$C$13*(AV407+AV425+AV416*AV$135+AV434*$D497)</f>
        <v/>
      </c>
      <c r="AW497" s="47">
        <f>AW461*Settings!$C$13*(AW407+AW425+AW416*AW$135+AW434*$D497)</f>
        <v/>
      </c>
      <c r="AX497" s="48">
        <f>REVENUE(AX461,Settings!$C$13,NEWREVRATE(AX407,AX425,AX416,AX$135,AX434,$D497))</f>
        <v/>
      </c>
    </row>
    <row r="498" hidden="1" outlineLevel="2">
      <c r="A498" s="5" t="inlineStr">
        <is>
          <t>rnew</t>
        </is>
      </c>
      <c r="B498" s="5" t="inlineStr">
        <is>
          <t>lpg</t>
        </is>
      </c>
      <c r="C498" s="5" t="inlineStr">
        <is>
          <t>ral</t>
        </is>
      </c>
      <c r="D498" s="40">
        <f>INDEX(Inputs!$S$5:$S$132,MATCH($B498&amp;"|"&amp;$C498,Inputs!$A$5:$A$132,0))</f>
        <v/>
      </c>
      <c r="E498" s="39" t="n"/>
      <c r="F498" s="39" t="n"/>
      <c r="G498" s="39" t="n"/>
      <c r="H498" s="5">
        <f>INDEX(Variables!$B$5:$B$105,MATCH($A498,Variables!$A$5:$A$105,0))&amp;IF($C498="",""," | "&amp;INDEX(Mapping!$B$5:$B$26,MATCH($C498,Mapping!$A$5:$A$26,0))&amp;" | "&amp;INDEX(Mapping!$B$30:$B$41,MATCH($B498,Mapping!$A$30:$A$41,0)))</f>
        <v/>
      </c>
      <c r="I498" s="5">
        <f>INDEX(Variables!$C$5:$C$105,MATCH($A498,Variables!$A$5:$A$105,0))</f>
        <v/>
      </c>
      <c r="J498" s="5">
        <f>INDEX(Variables!$E$5:$E$105,MATCH($A498,Variables!$A$5:$A$105,0))</f>
        <v/>
      </c>
      <c r="K498" s="25">
        <f>LOWER(Settings!$C$4)&amp;".mit."&amp;$A498&amp;IF($C498="","","."&amp;$C498&amp;"."&amp;$B498)&amp;IF(INDEX(Variables!$D$5:$D$105,MATCH($A498,Variables!$A$5:$A$105,0))="","","."&amp;INDEX(Variables!$D$5:$D$105,MATCH($A498,Variables!$A$5:$A$105,0)))&amp;"."&amp;K$5</f>
        <v/>
      </c>
      <c r="L498" s="46">
        <f>L462*Settings!$C$13*(L408+L426+L417*L$135+L435*$D498)</f>
        <v/>
      </c>
      <c r="M498" s="47">
        <f>M462*Settings!$C$13*(M408+M426+M417*M$135+M435*$D498)</f>
        <v/>
      </c>
      <c r="N498" s="47">
        <f>N462*Settings!$C$13*(N408+N426+N417*N$135+N435*$D498)</f>
        <v/>
      </c>
      <c r="O498" s="47">
        <f>O462*Settings!$C$13*(O408+O426+O417*O$135+O435*$D498)</f>
        <v/>
      </c>
      <c r="P498" s="47">
        <f>P462*Settings!$C$13*(P408+P426+P417*P$135+P435*$D498)</f>
        <v/>
      </c>
      <c r="Q498" s="47">
        <f>Q462*Settings!$C$13*(Q408+Q426+Q417*Q$135+Q435*$D498)</f>
        <v/>
      </c>
      <c r="R498" s="47">
        <f>R462*Settings!$C$13*(R408+R426+R417*R$135+R435*$D498)</f>
        <v/>
      </c>
      <c r="S498" s="47">
        <f>S462*Settings!$C$13*(S408+S426+S417*S$135+S435*$D498)</f>
        <v/>
      </c>
      <c r="T498" s="47">
        <f>T462*Settings!$C$13*(T408+T426+T417*T$135+T435*$D498)</f>
        <v/>
      </c>
      <c r="U498" s="47">
        <f>U462*Settings!$C$13*(U408+U426+U417*U$135+U435*$D498)</f>
        <v/>
      </c>
      <c r="V498" s="47">
        <f>V462*Settings!$C$13*(V408+V426+V417*V$135+V435*$D498)</f>
        <v/>
      </c>
      <c r="W498" s="47">
        <f>W462*Settings!$C$13*(W408+W426+W417*W$135+W435*$D498)</f>
        <v/>
      </c>
      <c r="X498" s="47">
        <f>X462*Settings!$C$13*(X408+X426+X417*X$135+X435*$D498)</f>
        <v/>
      </c>
      <c r="Y498" s="47">
        <f>Y462*Settings!$C$13*(Y408+Y426+Y417*Y$135+Y435*$D498)</f>
        <v/>
      </c>
      <c r="Z498" s="47">
        <f>Z462*Settings!$C$13*(Z408+Z426+Z417*Z$135+Z435*$D498)</f>
        <v/>
      </c>
      <c r="AA498" s="47">
        <f>AA462*Settings!$C$13*(AA408+AA426+AA417*AA$135+AA435*$D498)</f>
        <v/>
      </c>
      <c r="AB498" s="47">
        <f>AB462*Settings!$C$13*(AB408+AB426+AB417*AB$135+AB435*$D498)</f>
        <v/>
      </c>
      <c r="AC498" s="47">
        <f>AC462*Settings!$C$13*(AC408+AC426+AC417*AC$135+AC435*$D498)</f>
        <v/>
      </c>
      <c r="AD498" s="48">
        <f>REVENUE(AD462,Settings!$C$13,NEWREVRATE(AD408,AD426,AD417,AD$135,AD435,$D498))</f>
        <v/>
      </c>
      <c r="AE498" s="25">
        <f>LOWER(Settings!$C$4)&amp;".mit."&amp;$A498&amp;IF($C498="","","."&amp;$C498&amp;"."&amp;$B498)&amp;IF(INDEX(Variables!$D$5:$D$105,MATCH($A498,Variables!$A$5:$A$105,0))="","","."&amp;INDEX(Variables!$D$5:$D$105,MATCH($A498,Variables!$A$5:$A$105,0)))&amp;"."&amp;AE$5</f>
        <v/>
      </c>
      <c r="AF498" s="46">
        <f>AF462*Settings!$C$13*(AF408+AF426+AF417*AF$135+AF435*$D498)</f>
        <v/>
      </c>
      <c r="AG498" s="47">
        <f>AG462*Settings!$C$13*(AG408+AG426+AG417*AG$135+AG435*$D498)</f>
        <v/>
      </c>
      <c r="AH498" s="47">
        <f>AH462*Settings!$C$13*(AH408+AH426+AH417*AH$135+AH435*$D498)</f>
        <v/>
      </c>
      <c r="AI498" s="47">
        <f>AI462*Settings!$C$13*(AI408+AI426+AI417*AI$135+AI435*$D498)</f>
        <v/>
      </c>
      <c r="AJ498" s="47">
        <f>AJ462*Settings!$C$13*(AJ408+AJ426+AJ417*AJ$135+AJ435*$D498)</f>
        <v/>
      </c>
      <c r="AK498" s="47">
        <f>AK462*Settings!$C$13*(AK408+AK426+AK417*AK$135+AK435*$D498)</f>
        <v/>
      </c>
      <c r="AL498" s="47">
        <f>AL462*Settings!$C$13*(AL408+AL426+AL417*AL$135+AL435*$D498)</f>
        <v/>
      </c>
      <c r="AM498" s="47">
        <f>AM462*Settings!$C$13*(AM408+AM426+AM417*AM$135+AM435*$D498)</f>
        <v/>
      </c>
      <c r="AN498" s="47">
        <f>AN462*Settings!$C$13*(AN408+AN426+AN417*AN$135+AN435*$D498)</f>
        <v/>
      </c>
      <c r="AO498" s="47">
        <f>AO462*Settings!$C$13*(AO408+AO426+AO417*AO$135+AO435*$D498)</f>
        <v/>
      </c>
      <c r="AP498" s="47">
        <f>AP462*Settings!$C$13*(AP408+AP426+AP417*AP$135+AP435*$D498)</f>
        <v/>
      </c>
      <c r="AQ498" s="47">
        <f>AQ462*Settings!$C$13*(AQ408+AQ426+AQ417*AQ$135+AQ435*$D498)</f>
        <v/>
      </c>
      <c r="AR498" s="47">
        <f>AR462*Settings!$C$13*(AR408+AR426+AR417*AR$135+AR435*$D498)</f>
        <v/>
      </c>
      <c r="AS498" s="47">
        <f>AS462*Settings!$C$13*(AS408+AS426+AS417*AS$135+AS435*$D498)</f>
        <v/>
      </c>
      <c r="AT498" s="47">
        <f>AT462*Settings!$C$13*(AT408+AT426+AT417*AT$135+AT435*$D498)</f>
        <v/>
      </c>
      <c r="AU498" s="47">
        <f>AU462*Settings!$C$13*(AU408+AU426+AU417*AU$135+AU435*$D498)</f>
        <v/>
      </c>
      <c r="AV498" s="47">
        <f>AV462*Settings!$C$13*(AV408+AV426+AV417*AV$135+AV435*$D498)</f>
        <v/>
      </c>
      <c r="AW498" s="47">
        <f>AW462*Settings!$C$13*(AW408+AW426+AW417*AW$135+AW435*$D498)</f>
        <v/>
      </c>
      <c r="AX498" s="48">
        <f>REVENUE(AX462,Settings!$C$13,NEWREVRATE(AX408,AX426,AX417,AX$135,AX435,$D498))</f>
        <v/>
      </c>
    </row>
    <row r="499" hidden="1" outlineLevel="2">
      <c r="A499" s="5" t="inlineStr">
        <is>
          <t>rnew</t>
        </is>
      </c>
      <c r="B499" s="5" t="inlineStr">
        <is>
          <t>ker</t>
        </is>
      </c>
      <c r="C499" s="5" t="inlineStr">
        <is>
          <t>ral</t>
        </is>
      </c>
      <c r="D499" s="40">
        <f>INDEX(Inputs!$S$5:$S$132,MATCH($B499&amp;"|"&amp;$C499,Inputs!$A$5:$A$132,0))</f>
        <v/>
      </c>
      <c r="E499" s="39" t="n"/>
      <c r="F499" s="39" t="n"/>
      <c r="G499" s="39" t="n"/>
      <c r="H499" s="5">
        <f>INDEX(Variables!$B$5:$B$105,MATCH($A499,Variables!$A$5:$A$105,0))&amp;IF($C499="",""," | "&amp;INDEX(Mapping!$B$5:$B$26,MATCH($C499,Mapping!$A$5:$A$26,0))&amp;" | "&amp;INDEX(Mapping!$B$30:$B$41,MATCH($B499,Mapping!$A$30:$A$41,0)))</f>
        <v/>
      </c>
      <c r="I499" s="5">
        <f>INDEX(Variables!$C$5:$C$105,MATCH($A499,Variables!$A$5:$A$105,0))</f>
        <v/>
      </c>
      <c r="J499" s="5">
        <f>INDEX(Variables!$E$5:$E$105,MATCH($A499,Variables!$A$5:$A$105,0))</f>
        <v/>
      </c>
      <c r="K499" s="25">
        <f>LOWER(Settings!$C$4)&amp;".mit."&amp;$A499&amp;IF($C499="","","."&amp;$C499&amp;"."&amp;$B499)&amp;IF(INDEX(Variables!$D$5:$D$105,MATCH($A499,Variables!$A$5:$A$105,0))="","","."&amp;INDEX(Variables!$D$5:$D$105,MATCH($A499,Variables!$A$5:$A$105,0)))&amp;"."&amp;K$5</f>
        <v/>
      </c>
      <c r="L499" s="46">
        <f>L463*Settings!$C$13*(L409+L427+L418*L$135+L436*$D499)</f>
        <v/>
      </c>
      <c r="M499" s="47">
        <f>M463*Settings!$C$13*(M409+M427+M418*M$135+M436*$D499)</f>
        <v/>
      </c>
      <c r="N499" s="47">
        <f>N463*Settings!$C$13*(N409+N427+N418*N$135+N436*$D499)</f>
        <v/>
      </c>
      <c r="O499" s="47">
        <f>O463*Settings!$C$13*(O409+O427+O418*O$135+O436*$D499)</f>
        <v/>
      </c>
      <c r="P499" s="47">
        <f>P463*Settings!$C$13*(P409+P427+P418*P$135+P436*$D499)</f>
        <v/>
      </c>
      <c r="Q499" s="47">
        <f>Q463*Settings!$C$13*(Q409+Q427+Q418*Q$135+Q436*$D499)</f>
        <v/>
      </c>
      <c r="R499" s="47">
        <f>R463*Settings!$C$13*(R409+R427+R418*R$135+R436*$D499)</f>
        <v/>
      </c>
      <c r="S499" s="47">
        <f>S463*Settings!$C$13*(S409+S427+S418*S$135+S436*$D499)</f>
        <v/>
      </c>
      <c r="T499" s="47">
        <f>T463*Settings!$C$13*(T409+T427+T418*T$135+T436*$D499)</f>
        <v/>
      </c>
      <c r="U499" s="47">
        <f>U463*Settings!$C$13*(U409+U427+U418*U$135+U436*$D499)</f>
        <v/>
      </c>
      <c r="V499" s="47">
        <f>V463*Settings!$C$13*(V409+V427+V418*V$135+V436*$D499)</f>
        <v/>
      </c>
      <c r="W499" s="47">
        <f>W463*Settings!$C$13*(W409+W427+W418*W$135+W436*$D499)</f>
        <v/>
      </c>
      <c r="X499" s="47">
        <f>X463*Settings!$C$13*(X409+X427+X418*X$135+X436*$D499)</f>
        <v/>
      </c>
      <c r="Y499" s="47">
        <f>Y463*Settings!$C$13*(Y409+Y427+Y418*Y$135+Y436*$D499)</f>
        <v/>
      </c>
      <c r="Z499" s="47">
        <f>Z463*Settings!$C$13*(Z409+Z427+Z418*Z$135+Z436*$D499)</f>
        <v/>
      </c>
      <c r="AA499" s="47">
        <f>AA463*Settings!$C$13*(AA409+AA427+AA418*AA$135+AA436*$D499)</f>
        <v/>
      </c>
      <c r="AB499" s="47">
        <f>AB463*Settings!$C$13*(AB409+AB427+AB418*AB$135+AB436*$D499)</f>
        <v/>
      </c>
      <c r="AC499" s="47">
        <f>AC463*Settings!$C$13*(AC409+AC427+AC418*AC$135+AC436*$D499)</f>
        <v/>
      </c>
      <c r="AD499" s="48">
        <f>REVENUE(AD463,Settings!$C$13,NEWREVRATE(AD409,AD427,AD418,AD$135,AD436,$D499))</f>
        <v/>
      </c>
      <c r="AE499" s="25">
        <f>LOWER(Settings!$C$4)&amp;".mit."&amp;$A499&amp;IF($C499="","","."&amp;$C499&amp;"."&amp;$B499)&amp;IF(INDEX(Variables!$D$5:$D$105,MATCH($A499,Variables!$A$5:$A$105,0))="","","."&amp;INDEX(Variables!$D$5:$D$105,MATCH($A499,Variables!$A$5:$A$105,0)))&amp;"."&amp;AE$5</f>
        <v/>
      </c>
      <c r="AF499" s="46">
        <f>AF463*Settings!$C$13*(AF409+AF427+AF418*AF$135+AF436*$D499)</f>
        <v/>
      </c>
      <c r="AG499" s="47">
        <f>AG463*Settings!$C$13*(AG409+AG427+AG418*AG$135+AG436*$D499)</f>
        <v/>
      </c>
      <c r="AH499" s="47">
        <f>AH463*Settings!$C$13*(AH409+AH427+AH418*AH$135+AH436*$D499)</f>
        <v/>
      </c>
      <c r="AI499" s="47">
        <f>AI463*Settings!$C$13*(AI409+AI427+AI418*AI$135+AI436*$D499)</f>
        <v/>
      </c>
      <c r="AJ499" s="47">
        <f>AJ463*Settings!$C$13*(AJ409+AJ427+AJ418*AJ$135+AJ436*$D499)</f>
        <v/>
      </c>
      <c r="AK499" s="47">
        <f>AK463*Settings!$C$13*(AK409+AK427+AK418*AK$135+AK436*$D499)</f>
        <v/>
      </c>
      <c r="AL499" s="47">
        <f>AL463*Settings!$C$13*(AL409+AL427+AL418*AL$135+AL436*$D499)</f>
        <v/>
      </c>
      <c r="AM499" s="47">
        <f>AM463*Settings!$C$13*(AM409+AM427+AM418*AM$135+AM436*$D499)</f>
        <v/>
      </c>
      <c r="AN499" s="47">
        <f>AN463*Settings!$C$13*(AN409+AN427+AN418*AN$135+AN436*$D499)</f>
        <v/>
      </c>
      <c r="AO499" s="47">
        <f>AO463*Settings!$C$13*(AO409+AO427+AO418*AO$135+AO436*$D499)</f>
        <v/>
      </c>
      <c r="AP499" s="47">
        <f>AP463*Settings!$C$13*(AP409+AP427+AP418*AP$135+AP436*$D499)</f>
        <v/>
      </c>
      <c r="AQ499" s="47">
        <f>AQ463*Settings!$C$13*(AQ409+AQ427+AQ418*AQ$135+AQ436*$D499)</f>
        <v/>
      </c>
      <c r="AR499" s="47">
        <f>AR463*Settings!$C$13*(AR409+AR427+AR418*AR$135+AR436*$D499)</f>
        <v/>
      </c>
      <c r="AS499" s="47">
        <f>AS463*Settings!$C$13*(AS409+AS427+AS418*AS$135+AS436*$D499)</f>
        <v/>
      </c>
      <c r="AT499" s="47">
        <f>AT463*Settings!$C$13*(AT409+AT427+AT418*AT$135+AT436*$D499)</f>
        <v/>
      </c>
      <c r="AU499" s="47">
        <f>AU463*Settings!$C$13*(AU409+AU427+AU418*AU$135+AU436*$D499)</f>
        <v/>
      </c>
      <c r="AV499" s="47">
        <f>AV463*Settings!$C$13*(AV409+AV427+AV418*AV$135+AV436*$D499)</f>
        <v/>
      </c>
      <c r="AW499" s="47">
        <f>AW463*Settings!$C$13*(AW409+AW427+AW418*AW$135+AW436*$D499)</f>
        <v/>
      </c>
      <c r="AX499" s="48">
        <f>REVENUE(AX463,Settings!$C$13,NEWREVRATE(AX409,AX427,AX418,AX$135,AX436,$D499))</f>
        <v/>
      </c>
    </row>
    <row r="500" hidden="1" outlineLevel="2">
      <c r="A500" s="5" t="inlineStr">
        <is>
          <t>rnew</t>
        </is>
      </c>
      <c r="B500" s="5" t="inlineStr">
        <is>
          <t>oop</t>
        </is>
      </c>
      <c r="C500" s="5" t="inlineStr">
        <is>
          <t>ral</t>
        </is>
      </c>
      <c r="D500" s="40">
        <f>INDEX(Inputs!$S$5:$S$132,MATCH($B500&amp;"|"&amp;$C500,Inputs!$A$5:$A$132,0))</f>
        <v/>
      </c>
      <c r="E500" s="39" t="n"/>
      <c r="F500" s="39" t="n"/>
      <c r="G500" s="39" t="n"/>
      <c r="H500" s="5">
        <f>INDEX(Variables!$B$5:$B$105,MATCH($A500,Variables!$A$5:$A$105,0))&amp;IF($C500="",""," | "&amp;INDEX(Mapping!$B$5:$B$26,MATCH($C500,Mapping!$A$5:$A$26,0))&amp;" | "&amp;INDEX(Mapping!$B$30:$B$41,MATCH($B500,Mapping!$A$30:$A$41,0)))</f>
        <v/>
      </c>
      <c r="I500" s="5">
        <f>INDEX(Variables!$C$5:$C$105,MATCH($A500,Variables!$A$5:$A$105,0))</f>
        <v/>
      </c>
      <c r="J500" s="5">
        <f>INDEX(Variables!$E$5:$E$105,MATCH($A500,Variables!$A$5:$A$105,0))</f>
        <v/>
      </c>
      <c r="K500" s="25">
        <f>LOWER(Settings!$C$4)&amp;".mit."&amp;$A500&amp;IF($C500="","","."&amp;$C500&amp;"."&amp;$B500)&amp;IF(INDEX(Variables!$D$5:$D$105,MATCH($A500,Variables!$A$5:$A$105,0))="","","."&amp;INDEX(Variables!$D$5:$D$105,MATCH($A500,Variables!$A$5:$A$105,0)))&amp;"."&amp;K$5</f>
        <v/>
      </c>
      <c r="L500" s="46">
        <f>L464*Settings!$C$13*(L410+L428+L419*L$135+L437*$D500)</f>
        <v/>
      </c>
      <c r="M500" s="47">
        <f>M464*Settings!$C$13*(M410+M428+M419*M$135+M437*$D500)</f>
        <v/>
      </c>
      <c r="N500" s="47">
        <f>N464*Settings!$C$13*(N410+N428+N419*N$135+N437*$D500)</f>
        <v/>
      </c>
      <c r="O500" s="47">
        <f>O464*Settings!$C$13*(O410+O428+O419*O$135+O437*$D500)</f>
        <v/>
      </c>
      <c r="P500" s="47">
        <f>P464*Settings!$C$13*(P410+P428+P419*P$135+P437*$D500)</f>
        <v/>
      </c>
      <c r="Q500" s="47">
        <f>Q464*Settings!$C$13*(Q410+Q428+Q419*Q$135+Q437*$D500)</f>
        <v/>
      </c>
      <c r="R500" s="47">
        <f>R464*Settings!$C$13*(R410+R428+R419*R$135+R437*$D500)</f>
        <v/>
      </c>
      <c r="S500" s="47">
        <f>S464*Settings!$C$13*(S410+S428+S419*S$135+S437*$D500)</f>
        <v/>
      </c>
      <c r="T500" s="47">
        <f>T464*Settings!$C$13*(T410+T428+T419*T$135+T437*$D500)</f>
        <v/>
      </c>
      <c r="U500" s="47">
        <f>U464*Settings!$C$13*(U410+U428+U419*U$135+U437*$D500)</f>
        <v/>
      </c>
      <c r="V500" s="47">
        <f>V464*Settings!$C$13*(V410+V428+V419*V$135+V437*$D500)</f>
        <v/>
      </c>
      <c r="W500" s="47">
        <f>W464*Settings!$C$13*(W410+W428+W419*W$135+W437*$D500)</f>
        <v/>
      </c>
      <c r="X500" s="47">
        <f>X464*Settings!$C$13*(X410+X428+X419*X$135+X437*$D500)</f>
        <v/>
      </c>
      <c r="Y500" s="47">
        <f>Y464*Settings!$C$13*(Y410+Y428+Y419*Y$135+Y437*$D500)</f>
        <v/>
      </c>
      <c r="Z500" s="47">
        <f>Z464*Settings!$C$13*(Z410+Z428+Z419*Z$135+Z437*$D500)</f>
        <v/>
      </c>
      <c r="AA500" s="47">
        <f>AA464*Settings!$C$13*(AA410+AA428+AA419*AA$135+AA437*$D500)</f>
        <v/>
      </c>
      <c r="AB500" s="47">
        <f>AB464*Settings!$C$13*(AB410+AB428+AB419*AB$135+AB437*$D500)</f>
        <v/>
      </c>
      <c r="AC500" s="47">
        <f>AC464*Settings!$C$13*(AC410+AC428+AC419*AC$135+AC437*$D500)</f>
        <v/>
      </c>
      <c r="AD500" s="48">
        <f>REVENUE(AD464,Settings!$C$13,NEWREVRATE(AD410,AD428,AD419,AD$135,AD437,$D500))</f>
        <v/>
      </c>
      <c r="AE500" s="25">
        <f>LOWER(Settings!$C$4)&amp;".mit."&amp;$A500&amp;IF($C500="","","."&amp;$C500&amp;"."&amp;$B500)&amp;IF(INDEX(Variables!$D$5:$D$105,MATCH($A500,Variables!$A$5:$A$105,0))="","","."&amp;INDEX(Variables!$D$5:$D$105,MATCH($A500,Variables!$A$5:$A$105,0)))&amp;"."&amp;AE$5</f>
        <v/>
      </c>
      <c r="AF500" s="46">
        <f>AF464*Settings!$C$13*(AF410+AF428+AF419*AF$135+AF437*$D500)</f>
        <v/>
      </c>
      <c r="AG500" s="47">
        <f>AG464*Settings!$C$13*(AG410+AG428+AG419*AG$135+AG437*$D500)</f>
        <v/>
      </c>
      <c r="AH500" s="47">
        <f>AH464*Settings!$C$13*(AH410+AH428+AH419*AH$135+AH437*$D500)</f>
        <v/>
      </c>
      <c r="AI500" s="47">
        <f>AI464*Settings!$C$13*(AI410+AI428+AI419*AI$135+AI437*$D500)</f>
        <v/>
      </c>
      <c r="AJ500" s="47">
        <f>AJ464*Settings!$C$13*(AJ410+AJ428+AJ419*AJ$135+AJ437*$D500)</f>
        <v/>
      </c>
      <c r="AK500" s="47">
        <f>AK464*Settings!$C$13*(AK410+AK428+AK419*AK$135+AK437*$D500)</f>
        <v/>
      </c>
      <c r="AL500" s="47">
        <f>AL464*Settings!$C$13*(AL410+AL428+AL419*AL$135+AL437*$D500)</f>
        <v/>
      </c>
      <c r="AM500" s="47">
        <f>AM464*Settings!$C$13*(AM410+AM428+AM419*AM$135+AM437*$D500)</f>
        <v/>
      </c>
      <c r="AN500" s="47">
        <f>AN464*Settings!$C$13*(AN410+AN428+AN419*AN$135+AN437*$D500)</f>
        <v/>
      </c>
      <c r="AO500" s="47">
        <f>AO464*Settings!$C$13*(AO410+AO428+AO419*AO$135+AO437*$D500)</f>
        <v/>
      </c>
      <c r="AP500" s="47">
        <f>AP464*Settings!$C$13*(AP410+AP428+AP419*AP$135+AP437*$D500)</f>
        <v/>
      </c>
      <c r="AQ500" s="47">
        <f>AQ464*Settings!$C$13*(AQ410+AQ428+AQ419*AQ$135+AQ437*$D500)</f>
        <v/>
      </c>
      <c r="AR500" s="47">
        <f>AR464*Settings!$C$13*(AR410+AR428+AR419*AR$135+AR437*$D500)</f>
        <v/>
      </c>
      <c r="AS500" s="47">
        <f>AS464*Settings!$C$13*(AS410+AS428+AS419*AS$135+AS437*$D500)</f>
        <v/>
      </c>
      <c r="AT500" s="47">
        <f>AT464*Settings!$C$13*(AT410+AT428+AT419*AT$135+AT437*$D500)</f>
        <v/>
      </c>
      <c r="AU500" s="47">
        <f>AU464*Settings!$C$13*(AU410+AU428+AU419*AU$135+AU437*$D500)</f>
        <v/>
      </c>
      <c r="AV500" s="47">
        <f>AV464*Settings!$C$13*(AV410+AV428+AV419*AV$135+AV437*$D500)</f>
        <v/>
      </c>
      <c r="AW500" s="47">
        <f>AW464*Settings!$C$13*(AW410+AW428+AW419*AW$135+AW437*$D500)</f>
        <v/>
      </c>
      <c r="AX500" s="48">
        <f>REVENUE(AX464,Settings!$C$13,NEWREVRATE(AX410,AX428,AX419,AX$135,AX437,$D500))</f>
        <v/>
      </c>
    </row>
    <row r="501" hidden="1" outlineLevel="2">
      <c r="A501" s="5" t="inlineStr">
        <is>
          <t>rnew</t>
        </is>
      </c>
      <c r="B501" s="5" t="inlineStr">
        <is>
          <t>bio</t>
        </is>
      </c>
      <c r="C501" s="5" t="inlineStr">
        <is>
          <t>ral</t>
        </is>
      </c>
      <c r="D501" s="40">
        <f>INDEX(Inputs!$S$5:$S$132,MATCH($B501&amp;"|"&amp;$C501,Inputs!$A$5:$A$132,0))</f>
        <v/>
      </c>
      <c r="E501" s="39" t="n"/>
      <c r="F501" s="39" t="n"/>
      <c r="G501" s="39" t="n"/>
      <c r="H501" s="5">
        <f>INDEX(Variables!$B$5:$B$105,MATCH($A501,Variables!$A$5:$A$105,0))&amp;IF($C501="",""," | "&amp;INDEX(Mapping!$B$5:$B$26,MATCH($C501,Mapping!$A$5:$A$26,0))&amp;" | "&amp;INDEX(Mapping!$B$30:$B$41,MATCH($B501,Mapping!$A$30:$A$41,0)))</f>
        <v/>
      </c>
      <c r="I501" s="5">
        <f>INDEX(Variables!$C$5:$C$105,MATCH($A501,Variables!$A$5:$A$105,0))</f>
        <v/>
      </c>
      <c r="J501" s="5">
        <f>INDEX(Variables!$E$5:$E$105,MATCH($A501,Variables!$A$5:$A$105,0))</f>
        <v/>
      </c>
      <c r="K501" s="25">
        <f>LOWER(Settings!$C$4)&amp;".mit."&amp;$A501&amp;IF($C501="","","."&amp;$C501&amp;"."&amp;$B501)&amp;IF(INDEX(Variables!$D$5:$D$105,MATCH($A501,Variables!$A$5:$A$105,0))="","","."&amp;INDEX(Variables!$D$5:$D$105,MATCH($A501,Variables!$A$5:$A$105,0)))&amp;"."&amp;K$5</f>
        <v/>
      </c>
      <c r="L501" s="46">
        <f>L465*Settings!$C$13*(L411+L429+L420*L$135+L438*$D501)</f>
        <v/>
      </c>
      <c r="M501" s="47">
        <f>M465*Settings!$C$13*(M411+M429+M420*M$135+M438*$D501)</f>
        <v/>
      </c>
      <c r="N501" s="47">
        <f>N465*Settings!$C$13*(N411+N429+N420*N$135+N438*$D501)</f>
        <v/>
      </c>
      <c r="O501" s="47">
        <f>O465*Settings!$C$13*(O411+O429+O420*O$135+O438*$D501)</f>
        <v/>
      </c>
      <c r="P501" s="47">
        <f>P465*Settings!$C$13*(P411+P429+P420*P$135+P438*$D501)</f>
        <v/>
      </c>
      <c r="Q501" s="47">
        <f>Q465*Settings!$C$13*(Q411+Q429+Q420*Q$135+Q438*$D501)</f>
        <v/>
      </c>
      <c r="R501" s="47">
        <f>R465*Settings!$C$13*(R411+R429+R420*R$135+R438*$D501)</f>
        <v/>
      </c>
      <c r="S501" s="47">
        <f>S465*Settings!$C$13*(S411+S429+S420*S$135+S438*$D501)</f>
        <v/>
      </c>
      <c r="T501" s="47">
        <f>T465*Settings!$C$13*(T411+T429+T420*T$135+T438*$D501)</f>
        <v/>
      </c>
      <c r="U501" s="47">
        <f>U465*Settings!$C$13*(U411+U429+U420*U$135+U438*$D501)</f>
        <v/>
      </c>
      <c r="V501" s="47">
        <f>V465*Settings!$C$13*(V411+V429+V420*V$135+V438*$D501)</f>
        <v/>
      </c>
      <c r="W501" s="47">
        <f>W465*Settings!$C$13*(W411+W429+W420*W$135+W438*$D501)</f>
        <v/>
      </c>
      <c r="X501" s="47">
        <f>X465*Settings!$C$13*(X411+X429+X420*X$135+X438*$D501)</f>
        <v/>
      </c>
      <c r="Y501" s="47">
        <f>Y465*Settings!$C$13*(Y411+Y429+Y420*Y$135+Y438*$D501)</f>
        <v/>
      </c>
      <c r="Z501" s="47">
        <f>Z465*Settings!$C$13*(Z411+Z429+Z420*Z$135+Z438*$D501)</f>
        <v/>
      </c>
      <c r="AA501" s="47">
        <f>AA465*Settings!$C$13*(AA411+AA429+AA420*AA$135+AA438*$D501)</f>
        <v/>
      </c>
      <c r="AB501" s="47">
        <f>AB465*Settings!$C$13*(AB411+AB429+AB420*AB$135+AB438*$D501)</f>
        <v/>
      </c>
      <c r="AC501" s="47">
        <f>AC465*Settings!$C$13*(AC411+AC429+AC420*AC$135+AC438*$D501)</f>
        <v/>
      </c>
      <c r="AD501" s="48">
        <f>REVENUE(AD465,Settings!$C$13,NEWREVRATE(AD411,AD429,AD420,AD$135,AD438,$D501))</f>
        <v/>
      </c>
      <c r="AE501" s="25">
        <f>LOWER(Settings!$C$4)&amp;".mit."&amp;$A501&amp;IF($C501="","","."&amp;$C501&amp;"."&amp;$B501)&amp;IF(INDEX(Variables!$D$5:$D$105,MATCH($A501,Variables!$A$5:$A$105,0))="","","."&amp;INDEX(Variables!$D$5:$D$105,MATCH($A501,Variables!$A$5:$A$105,0)))&amp;"."&amp;AE$5</f>
        <v/>
      </c>
      <c r="AF501" s="46">
        <f>AF465*Settings!$C$13*(AF411+AF429+AF420*AF$135+AF438*$D501)</f>
        <v/>
      </c>
      <c r="AG501" s="47">
        <f>AG465*Settings!$C$13*(AG411+AG429+AG420*AG$135+AG438*$D501)</f>
        <v/>
      </c>
      <c r="AH501" s="47">
        <f>AH465*Settings!$C$13*(AH411+AH429+AH420*AH$135+AH438*$D501)</f>
        <v/>
      </c>
      <c r="AI501" s="47">
        <f>AI465*Settings!$C$13*(AI411+AI429+AI420*AI$135+AI438*$D501)</f>
        <v/>
      </c>
      <c r="AJ501" s="47">
        <f>AJ465*Settings!$C$13*(AJ411+AJ429+AJ420*AJ$135+AJ438*$D501)</f>
        <v/>
      </c>
      <c r="AK501" s="47">
        <f>AK465*Settings!$C$13*(AK411+AK429+AK420*AK$135+AK438*$D501)</f>
        <v/>
      </c>
      <c r="AL501" s="47">
        <f>AL465*Settings!$C$13*(AL411+AL429+AL420*AL$135+AL438*$D501)</f>
        <v/>
      </c>
      <c r="AM501" s="47">
        <f>AM465*Settings!$C$13*(AM411+AM429+AM420*AM$135+AM438*$D501)</f>
        <v/>
      </c>
      <c r="AN501" s="47">
        <f>AN465*Settings!$C$13*(AN411+AN429+AN420*AN$135+AN438*$D501)</f>
        <v/>
      </c>
      <c r="AO501" s="47">
        <f>AO465*Settings!$C$13*(AO411+AO429+AO420*AO$135+AO438*$D501)</f>
        <v/>
      </c>
      <c r="AP501" s="47">
        <f>AP465*Settings!$C$13*(AP411+AP429+AP420*AP$135+AP438*$D501)</f>
        <v/>
      </c>
      <c r="AQ501" s="47">
        <f>AQ465*Settings!$C$13*(AQ411+AQ429+AQ420*AQ$135+AQ438*$D501)</f>
        <v/>
      </c>
      <c r="AR501" s="47">
        <f>AR465*Settings!$C$13*(AR411+AR429+AR420*AR$135+AR438*$D501)</f>
        <v/>
      </c>
      <c r="AS501" s="47">
        <f>AS465*Settings!$C$13*(AS411+AS429+AS420*AS$135+AS438*$D501)</f>
        <v/>
      </c>
      <c r="AT501" s="47">
        <f>AT465*Settings!$C$13*(AT411+AT429+AT420*AT$135+AT438*$D501)</f>
        <v/>
      </c>
      <c r="AU501" s="47">
        <f>AU465*Settings!$C$13*(AU411+AU429+AU420*AU$135+AU438*$D501)</f>
        <v/>
      </c>
      <c r="AV501" s="47">
        <f>AV465*Settings!$C$13*(AV411+AV429+AV420*AV$135+AV438*$D501)</f>
        <v/>
      </c>
      <c r="AW501" s="47">
        <f>AW465*Settings!$C$13*(AW411+AW429+AW420*AW$135+AW438*$D501)</f>
        <v/>
      </c>
      <c r="AX501" s="48">
        <f>REVENUE(AX465,Settings!$C$13,NEWREVRATE(AX411,AX429,AX420,AX$135,AX438,$D501))</f>
        <v/>
      </c>
    </row>
    <row r="502" hidden="1" outlineLevel="2"/>
    <row r="503" outlineLevel="1" collapsed="1">
      <c r="A503" s="9" t="inlineStr">
        <is>
          <t>ener</t>
        </is>
      </c>
      <c r="B503" s="9" t="inlineStr">
        <is>
          <t>all</t>
        </is>
      </c>
      <c r="C503" s="9" t="inlineStr">
        <is>
          <t>avi</t>
        </is>
      </c>
      <c r="H503" s="9">
        <f>INDEX(Variables!$B$5:$B$105,MATCH($A503,Variables!$A$5:$A$105,0))&amp;IF($C503="",""," | "&amp;INDEX(Mapping!$B$5:$B$26,MATCH($C503,Mapping!$A$5:$A$26,0))&amp;" | "&amp;INDEX(Mapping!$B$30:$B$41,MATCH($B503,Mapping!$A$30:$A$41,0)))</f>
        <v/>
      </c>
      <c r="I503" s="9">
        <f>INDEX(Variables!$C$5:$C$105,MATCH($A503,Variables!$A$5:$A$105,0))</f>
        <v/>
      </c>
      <c r="J503" s="9">
        <f>INDEX(Variables!$E$5:$E$105,MATCH($A503,Variables!$A$5:$A$105,0))</f>
        <v/>
      </c>
      <c r="K503" s="30">
        <f>LOWER(Settings!$C$4)&amp;".mit."&amp;$A503&amp;IF($C503="","","."&amp;$C503&amp;"."&amp;$B503)&amp;IF(INDEX(Variables!$D$5:$D$105,MATCH($A503,Variables!$A$5:$A$105,0))="","","."&amp;INDEX(Variables!$D$5:$D$105,MATCH($A503,Variables!$A$5:$A$105,0)))&amp;"."&amp;K$5</f>
        <v/>
      </c>
      <c r="L503" s="44">
        <f>SUM(L558:L565)</f>
        <v/>
      </c>
      <c r="M503" s="45">
        <f>SUM(M558:M565)</f>
        <v/>
      </c>
      <c r="N503" s="45">
        <f>SUM(N558:N565)</f>
        <v/>
      </c>
      <c r="O503" s="45">
        <f>SUM(O558:O565)</f>
        <v/>
      </c>
      <c r="P503" s="45">
        <f>SUM(P558:P565)</f>
        <v/>
      </c>
      <c r="Q503" s="45">
        <f>SUM(Q558:Q565)</f>
        <v/>
      </c>
      <c r="R503" s="45">
        <f>SUM(R558:R565)</f>
        <v/>
      </c>
      <c r="S503" s="45">
        <f>SUM(S558:S565)</f>
        <v/>
      </c>
      <c r="T503" s="45">
        <f>SUM(T558:T565)</f>
        <v/>
      </c>
      <c r="U503" s="45">
        <f>SUM(U558:U565)</f>
        <v/>
      </c>
      <c r="V503" s="45">
        <f>SUM(V558:V565)</f>
        <v/>
      </c>
      <c r="W503" s="45">
        <f>SUM(W558:W565)</f>
        <v/>
      </c>
      <c r="X503" s="45">
        <f>SUM(X558:X565)</f>
        <v/>
      </c>
      <c r="Y503" s="45">
        <f>SUM(Y558:Y565)</f>
        <v/>
      </c>
      <c r="Z503" s="45">
        <f>SUM(Z558:Z565)</f>
        <v/>
      </c>
      <c r="AA503" s="45">
        <f>SUM(AA558:AA565)</f>
        <v/>
      </c>
      <c r="AB503" s="45">
        <f>SUM(AB558:AB565)</f>
        <v/>
      </c>
      <c r="AC503" s="45">
        <f>SUM(AC558:AC565)</f>
        <v/>
      </c>
      <c r="AD503" s="45">
        <f>SUM(AD558:AD565)</f>
        <v/>
      </c>
      <c r="AE503" s="30">
        <f>LOWER(Settings!$C$4)&amp;".mit."&amp;$A503&amp;IF($C503="","","."&amp;$C503&amp;"."&amp;$B503)&amp;IF(INDEX(Variables!$D$5:$D$105,MATCH($A503,Variables!$A$5:$A$105,0))="","","."&amp;INDEX(Variables!$D$5:$D$105,MATCH($A503,Variables!$A$5:$A$105,0)))&amp;"."&amp;AE$5</f>
        <v/>
      </c>
      <c r="AF503" s="44">
        <f>SUM(AF558:AF565)</f>
        <v/>
      </c>
      <c r="AG503" s="45">
        <f>SUM(AG558:AG565)</f>
        <v/>
      </c>
      <c r="AH503" s="45">
        <f>SUM(AH558:AH565)</f>
        <v/>
      </c>
      <c r="AI503" s="45">
        <f>SUM(AI558:AI565)</f>
        <v/>
      </c>
      <c r="AJ503" s="45">
        <f>SUM(AJ558:AJ565)</f>
        <v/>
      </c>
      <c r="AK503" s="45">
        <f>SUM(AK558:AK565)</f>
        <v/>
      </c>
      <c r="AL503" s="45">
        <f>SUM(AL558:AL565)</f>
        <v/>
      </c>
      <c r="AM503" s="45">
        <f>SUM(AM558:AM565)</f>
        <v/>
      </c>
      <c r="AN503" s="45">
        <f>SUM(AN558:AN565)</f>
        <v/>
      </c>
      <c r="AO503" s="45">
        <f>SUM(AO558:AO565)</f>
        <v/>
      </c>
      <c r="AP503" s="45">
        <f>SUM(AP558:AP565)</f>
        <v/>
      </c>
      <c r="AQ503" s="45">
        <f>SUM(AQ558:AQ565)</f>
        <v/>
      </c>
      <c r="AR503" s="45">
        <f>SUM(AR558:AR565)</f>
        <v/>
      </c>
      <c r="AS503" s="45">
        <f>SUM(AS558:AS565)</f>
        <v/>
      </c>
      <c r="AT503" s="45">
        <f>SUM(AT558:AT565)</f>
        <v/>
      </c>
      <c r="AU503" s="45">
        <f>SUM(AU558:AU565)</f>
        <v/>
      </c>
      <c r="AV503" s="45">
        <f>SUM(AV558:AV565)</f>
        <v/>
      </c>
      <c r="AW503" s="45">
        <f>SUM(AW558:AW565)</f>
        <v/>
      </c>
      <c r="AX503" s="45">
        <f>SUM(AX558:AX565)</f>
        <v/>
      </c>
    </row>
    <row r="504" hidden="1" outlineLevel="2">
      <c r="A504" s="5" t="inlineStr">
        <is>
          <t>ctxnew</t>
        </is>
      </c>
      <c r="B504" s="5" t="inlineStr">
        <is>
          <t>coa</t>
        </is>
      </c>
      <c r="C504" s="5" t="inlineStr">
        <is>
          <t>avi</t>
        </is>
      </c>
      <c r="D504" s="40">
        <f>INDEX(Inputs!$T$5:$T$132,MATCH($B504&amp;"|"&amp;$C504,Inputs!$A$5:$A$132,0))</f>
        <v/>
      </c>
      <c r="E504" s="40">
        <f>INDEX(Inputs!$J$5:$J$132,MATCH($B504&amp;"|"&amp;$C504,Inputs!$A$5:$A$132,0))</f>
        <v/>
      </c>
      <c r="F504" s="40">
        <f>INDEX(Inputs!$K$5:$K$132,MATCH($B504&amp;"|"&amp;$C504,Inputs!$A$5:$A$132,0))</f>
        <v/>
      </c>
      <c r="G504" s="39" t="n"/>
      <c r="H504" s="5">
        <f>INDEX(Variables!$B$5:$B$105,MATCH($A504,Variables!$A$5:$A$105,0))&amp;IF($C504="",""," | "&amp;INDEX(Mapping!$B$5:$B$26,MATCH($C504,Mapping!$A$5:$A$26,0))&amp;" | "&amp;INDEX(Mapping!$B$30:$B$41,MATCH($B504,Mapping!$A$30:$A$41,0)))</f>
        <v/>
      </c>
      <c r="I504" s="5">
        <f>INDEX(Variables!$C$5:$C$105,MATCH($A504,Variables!$A$5:$A$105,0))</f>
        <v/>
      </c>
      <c r="J504" s="5">
        <f>INDEX(Variables!$E$5:$E$105,MATCH($A504,Variables!$A$5:$A$105,0))</f>
        <v/>
      </c>
      <c r="K504" s="25">
        <f>LOWER(Settings!$C$4)&amp;".mit."&amp;$A504&amp;IF($C504="","","."&amp;$C504&amp;"."&amp;$B504)&amp;IF(INDEX(Variables!$D$5:$D$105,MATCH($A504,Variables!$A$5:$A$105,0))="","","."&amp;INDEX(Variables!$D$5:$D$105,MATCH($A504,Variables!$A$5:$A$105,0)))&amp;"."&amp;K$5</f>
        <v/>
      </c>
      <c r="L504" s="41">
        <f>L$12*$D504*INDEX(L$21:L$28,$E504)*INDEX(L$30:L$46,$F504)*(1-INDEX(L$117:L$133,$F504))</f>
        <v/>
      </c>
      <c r="M504" s="40">
        <f>M$12*$D504*INDEX(M$21:M$28,$E504)*INDEX(M$30:M$46,$F504)*(1-INDEX(M$117:M$133,$F504))</f>
        <v/>
      </c>
      <c r="N504" s="40">
        <f>N$12*$D504*INDEX(N$21:N$28,$E504)*INDEX(N$30:N$46,$F504)*(1-INDEX(N$117:N$133,$F504))</f>
        <v/>
      </c>
      <c r="O504" s="40">
        <f>O$12*$D504*INDEX(O$21:O$28,$E504)*INDEX(O$30:O$46,$F504)*(1-INDEX(O$117:O$133,$F504))</f>
        <v/>
      </c>
      <c r="P504" s="40">
        <f>P$12*$D504*INDEX(P$21:P$28,$E504)*INDEX(P$30:P$46,$F504)*(1-INDEX(P$117:P$133,$F504))</f>
        <v/>
      </c>
      <c r="Q504" s="40">
        <f>Q$12*$D504*INDEX(Q$21:Q$28,$E504)*INDEX(Q$30:Q$46,$F504)*(1-INDEX(Q$117:Q$133,$F504))</f>
        <v/>
      </c>
      <c r="R504" s="40">
        <f>R$12*$D504*INDEX(R$21:R$28,$E504)*INDEX(R$30:R$46,$F504)*(1-INDEX(R$117:R$133,$F504))</f>
        <v/>
      </c>
      <c r="S504" s="40">
        <f>S$12*$D504*INDEX(S$21:S$28,$E504)*INDEX(S$30:S$46,$F504)*(1-INDEX(S$117:S$133,$F504))</f>
        <v/>
      </c>
      <c r="T504" s="40">
        <f>T$12*$D504*INDEX(T$21:T$28,$E504)*INDEX(T$30:T$46,$F504)*(1-INDEX(T$117:T$133,$F504))</f>
        <v/>
      </c>
      <c r="U504" s="40">
        <f>U$12*$D504*INDEX(U$21:U$28,$E504)*INDEX(U$30:U$46,$F504)*(1-INDEX(U$117:U$133,$F504))</f>
        <v/>
      </c>
      <c r="V504" s="40">
        <f>V$12*$D504*INDEX(V$21:V$28,$E504)*INDEX(V$30:V$46,$F504)*(1-INDEX(V$117:V$133,$F504))</f>
        <v/>
      </c>
      <c r="W504" s="40">
        <f>W$12*$D504*INDEX(W$21:W$28,$E504)*INDEX(W$30:W$46,$F504)*(1-INDEX(W$117:W$133,$F504))</f>
        <v/>
      </c>
      <c r="X504" s="40">
        <f>X$12*$D504*INDEX(X$21:X$28,$E504)*INDEX(X$30:X$46,$F504)*(1-INDEX(X$117:X$133,$F504))</f>
        <v/>
      </c>
      <c r="Y504" s="40">
        <f>Y$12*$D504*INDEX(Y$21:Y$28,$E504)*INDEX(Y$30:Y$46,$F504)*(1-INDEX(Y$117:Y$133,$F504))</f>
        <v/>
      </c>
      <c r="Z504" s="40">
        <f>Z$12*$D504*INDEX(Z$21:Z$28,$E504)*INDEX(Z$30:Z$46,$F504)*(1-INDEX(Z$117:Z$133,$F504))</f>
        <v/>
      </c>
      <c r="AA504" s="40">
        <f>AA$12*$D504*INDEX(AA$21:AA$28,$E504)*INDEX(AA$30:AA$46,$F504)*(1-INDEX(AA$117:AA$133,$F504))</f>
        <v/>
      </c>
      <c r="AB504" s="40">
        <f>AB$12*$D504*INDEX(AB$21:AB$28,$E504)*INDEX(AB$30:AB$46,$F504)*(1-INDEX(AB$117:AB$133,$F504))</f>
        <v/>
      </c>
      <c r="AC504" s="40">
        <f>AC$12*$D504*INDEX(AC$21:AC$28,$E504)*INDEX(AC$30:AC$46,$F504)*(1-INDEX(AC$117:AC$133,$F504))</f>
        <v/>
      </c>
      <c r="AD504" s="42">
        <f>CARBONTAX(AD$12,$D504,INDEX(AD$21:AD$28,$E504),INDEX(AD$30:AD$46,$F504),INDEX(AD$117:AD$133,$F504))</f>
        <v/>
      </c>
      <c r="AE504" s="25">
        <f>LOWER(Settings!$C$4)&amp;".mit."&amp;$A504&amp;IF($C504="","","."&amp;$C504&amp;"."&amp;$B504)&amp;IF(INDEX(Variables!$D$5:$D$105,MATCH($A504,Variables!$A$5:$A$105,0))="","","."&amp;INDEX(Variables!$D$5:$D$105,MATCH($A504,Variables!$A$5:$A$105,0)))&amp;"."&amp;AE$5</f>
        <v/>
      </c>
      <c r="AF504" s="41">
        <f>AF$12*$D504*INDEX(AF$21:AF$28,$E504)*INDEX(AF$30:AF$46,$F504)*(1-INDEX(AF$117:AF$133,$F504))</f>
        <v/>
      </c>
      <c r="AG504" s="40">
        <f>AG$12*$D504*INDEX(AG$21:AG$28,$E504)*INDEX(AG$30:AG$46,$F504)*(1-INDEX(AG$117:AG$133,$F504))</f>
        <v/>
      </c>
      <c r="AH504" s="40">
        <f>AH$12*$D504*INDEX(AH$21:AH$28,$E504)*INDEX(AH$30:AH$46,$F504)*(1-INDEX(AH$117:AH$133,$F504))</f>
        <v/>
      </c>
      <c r="AI504" s="40">
        <f>AI$12*$D504*INDEX(AI$21:AI$28,$E504)*INDEX(AI$30:AI$46,$F504)*(1-INDEX(AI$117:AI$133,$F504))</f>
        <v/>
      </c>
      <c r="AJ504" s="40">
        <f>AJ$12*$D504*INDEX(AJ$21:AJ$28,$E504)*INDEX(AJ$30:AJ$46,$F504)*(1-INDEX(AJ$117:AJ$133,$F504))</f>
        <v/>
      </c>
      <c r="AK504" s="40">
        <f>AK$12*$D504*INDEX(AK$21:AK$28,$E504)*INDEX(AK$30:AK$46,$F504)*(1-INDEX(AK$117:AK$133,$F504))</f>
        <v/>
      </c>
      <c r="AL504" s="40">
        <f>AL$12*$D504*INDEX(AL$21:AL$28,$E504)*INDEX(AL$30:AL$46,$F504)*(1-INDEX(AL$117:AL$133,$F504))</f>
        <v/>
      </c>
      <c r="AM504" s="40">
        <f>AM$12*$D504*INDEX(AM$21:AM$28,$E504)*INDEX(AM$30:AM$46,$F504)*(1-INDEX(AM$117:AM$133,$F504))</f>
        <v/>
      </c>
      <c r="AN504" s="40">
        <f>AN$12*$D504*INDEX(AN$21:AN$28,$E504)*INDEX(AN$30:AN$46,$F504)*(1-INDEX(AN$117:AN$133,$F504))</f>
        <v/>
      </c>
      <c r="AO504" s="40">
        <f>AO$12*$D504*INDEX(AO$21:AO$28,$E504)*INDEX(AO$30:AO$46,$F504)*(1-INDEX(AO$117:AO$133,$F504))</f>
        <v/>
      </c>
      <c r="AP504" s="40">
        <f>AP$12*$D504*INDEX(AP$21:AP$28,$E504)*INDEX(AP$30:AP$46,$F504)*(1-INDEX(AP$117:AP$133,$F504))</f>
        <v/>
      </c>
      <c r="AQ504" s="40">
        <f>AQ$12*$D504*INDEX(AQ$21:AQ$28,$E504)*INDEX(AQ$30:AQ$46,$F504)*(1-INDEX(AQ$117:AQ$133,$F504))</f>
        <v/>
      </c>
      <c r="AR504" s="40">
        <f>AR$12*$D504*INDEX(AR$21:AR$28,$E504)*INDEX(AR$30:AR$46,$F504)*(1-INDEX(AR$117:AR$133,$F504))</f>
        <v/>
      </c>
      <c r="AS504" s="40">
        <f>AS$12*$D504*INDEX(AS$21:AS$28,$E504)*INDEX(AS$30:AS$46,$F504)*(1-INDEX(AS$117:AS$133,$F504))</f>
        <v/>
      </c>
      <c r="AT504" s="40">
        <f>AT$12*$D504*INDEX(AT$21:AT$28,$E504)*INDEX(AT$30:AT$46,$F504)*(1-INDEX(AT$117:AT$133,$F504))</f>
        <v/>
      </c>
      <c r="AU504" s="40">
        <f>AU$12*$D504*INDEX(AU$21:AU$28,$E504)*INDEX(AU$30:AU$46,$F504)*(1-INDEX(AU$117:AU$133,$F504))</f>
        <v/>
      </c>
      <c r="AV504" s="40">
        <f>AV$12*$D504*INDEX(AV$21:AV$28,$E504)*INDEX(AV$30:AV$46,$F504)*(1-INDEX(AV$117:AV$133,$F504))</f>
        <v/>
      </c>
      <c r="AW504" s="40">
        <f>AW$12*$D504*INDEX(AW$21:AW$28,$E504)*INDEX(AW$30:AW$46,$F504)*(1-INDEX(AW$117:AW$133,$F504))</f>
        <v/>
      </c>
      <c r="AX504" s="42">
        <f>CARBONTAX(AX$12,$D504,INDEX(AX$21:AX$28,$E504),INDEX(AX$30:AX$46,$F504),INDEX(AX$117:AX$133,$F504))</f>
        <v/>
      </c>
    </row>
    <row r="505" hidden="1" outlineLevel="2">
      <c r="A505" s="5" t="inlineStr">
        <is>
          <t>ctxnew</t>
        </is>
      </c>
      <c r="B505" s="5" t="inlineStr">
        <is>
          <t>nga</t>
        </is>
      </c>
      <c r="C505" s="5" t="inlineStr">
        <is>
          <t>avi</t>
        </is>
      </c>
      <c r="D505" s="40">
        <f>INDEX(Inputs!$T$5:$T$132,MATCH($B505&amp;"|"&amp;$C505,Inputs!$A$5:$A$132,0))</f>
        <v/>
      </c>
      <c r="E505" s="40">
        <f>INDEX(Inputs!$J$5:$J$132,MATCH($B505&amp;"|"&amp;$C505,Inputs!$A$5:$A$132,0))</f>
        <v/>
      </c>
      <c r="F505" s="40">
        <f>INDEX(Inputs!$K$5:$K$132,MATCH($B505&amp;"|"&amp;$C505,Inputs!$A$5:$A$132,0))</f>
        <v/>
      </c>
      <c r="G505" s="39" t="n"/>
      <c r="H505" s="5">
        <f>INDEX(Variables!$B$5:$B$105,MATCH($A505,Variables!$A$5:$A$105,0))&amp;IF($C505="",""," | "&amp;INDEX(Mapping!$B$5:$B$26,MATCH($C505,Mapping!$A$5:$A$26,0))&amp;" | "&amp;INDEX(Mapping!$B$30:$B$41,MATCH($B505,Mapping!$A$30:$A$41,0)))</f>
        <v/>
      </c>
      <c r="I505" s="5">
        <f>INDEX(Variables!$C$5:$C$105,MATCH($A505,Variables!$A$5:$A$105,0))</f>
        <v/>
      </c>
      <c r="J505" s="5">
        <f>INDEX(Variables!$E$5:$E$105,MATCH($A505,Variables!$A$5:$A$105,0))</f>
        <v/>
      </c>
      <c r="K505" s="25">
        <f>LOWER(Settings!$C$4)&amp;".mit."&amp;$A505&amp;IF($C505="","","."&amp;$C505&amp;"."&amp;$B505)&amp;IF(INDEX(Variables!$D$5:$D$105,MATCH($A505,Variables!$A$5:$A$105,0))="","","."&amp;INDEX(Variables!$D$5:$D$105,MATCH($A505,Variables!$A$5:$A$105,0)))&amp;"."&amp;K$5</f>
        <v/>
      </c>
      <c r="L505" s="41">
        <f>L$12*$D505*INDEX(L$21:L$28,$E505)*INDEX(L$30:L$46,$F505)*(1-INDEX(L$117:L$133,$F505))</f>
        <v/>
      </c>
      <c r="M505" s="40">
        <f>M$12*$D505*INDEX(M$21:M$28,$E505)*INDEX(M$30:M$46,$F505)*(1-INDEX(M$117:M$133,$F505))</f>
        <v/>
      </c>
      <c r="N505" s="40">
        <f>N$12*$D505*INDEX(N$21:N$28,$E505)*INDEX(N$30:N$46,$F505)*(1-INDEX(N$117:N$133,$F505))</f>
        <v/>
      </c>
      <c r="O505" s="40">
        <f>O$12*$D505*INDEX(O$21:O$28,$E505)*INDEX(O$30:O$46,$F505)*(1-INDEX(O$117:O$133,$F505))</f>
        <v/>
      </c>
      <c r="P505" s="40">
        <f>P$12*$D505*INDEX(P$21:P$28,$E505)*INDEX(P$30:P$46,$F505)*(1-INDEX(P$117:P$133,$F505))</f>
        <v/>
      </c>
      <c r="Q505" s="40">
        <f>Q$12*$D505*INDEX(Q$21:Q$28,$E505)*INDEX(Q$30:Q$46,$F505)*(1-INDEX(Q$117:Q$133,$F505))</f>
        <v/>
      </c>
      <c r="R505" s="40">
        <f>R$12*$D505*INDEX(R$21:R$28,$E505)*INDEX(R$30:R$46,$F505)*(1-INDEX(R$117:R$133,$F505))</f>
        <v/>
      </c>
      <c r="S505" s="40">
        <f>S$12*$D505*INDEX(S$21:S$28,$E505)*INDEX(S$30:S$46,$F505)*(1-INDEX(S$117:S$133,$F505))</f>
        <v/>
      </c>
      <c r="T505" s="40">
        <f>T$12*$D505*INDEX(T$21:T$28,$E505)*INDEX(T$30:T$46,$F505)*(1-INDEX(T$117:T$133,$F505))</f>
        <v/>
      </c>
      <c r="U505" s="40">
        <f>U$12*$D505*INDEX(U$21:U$28,$E505)*INDEX(U$30:U$46,$F505)*(1-INDEX(U$117:U$133,$F505))</f>
        <v/>
      </c>
      <c r="V505" s="40">
        <f>V$12*$D505*INDEX(V$21:V$28,$E505)*INDEX(V$30:V$46,$F505)*(1-INDEX(V$117:V$133,$F505))</f>
        <v/>
      </c>
      <c r="W505" s="40">
        <f>W$12*$D505*INDEX(W$21:W$28,$E505)*INDEX(W$30:W$46,$F505)*(1-INDEX(W$117:W$133,$F505))</f>
        <v/>
      </c>
      <c r="X505" s="40">
        <f>X$12*$D505*INDEX(X$21:X$28,$E505)*INDEX(X$30:X$46,$F505)*(1-INDEX(X$117:X$133,$F505))</f>
        <v/>
      </c>
      <c r="Y505" s="40">
        <f>Y$12*$D505*INDEX(Y$21:Y$28,$E505)*INDEX(Y$30:Y$46,$F505)*(1-INDEX(Y$117:Y$133,$F505))</f>
        <v/>
      </c>
      <c r="Z505" s="40">
        <f>Z$12*$D505*INDEX(Z$21:Z$28,$E505)*INDEX(Z$30:Z$46,$F505)*(1-INDEX(Z$117:Z$133,$F505))</f>
        <v/>
      </c>
      <c r="AA505" s="40">
        <f>AA$12*$D505*INDEX(AA$21:AA$28,$E505)*INDEX(AA$30:AA$46,$F505)*(1-INDEX(AA$117:AA$133,$F505))</f>
        <v/>
      </c>
      <c r="AB505" s="40">
        <f>AB$12*$D505*INDEX(AB$21:AB$28,$E505)*INDEX(AB$30:AB$46,$F505)*(1-INDEX(AB$117:AB$133,$F505))</f>
        <v/>
      </c>
      <c r="AC505" s="40">
        <f>AC$12*$D505*INDEX(AC$21:AC$28,$E505)*INDEX(AC$30:AC$46,$F505)*(1-INDEX(AC$117:AC$133,$F505))</f>
        <v/>
      </c>
      <c r="AD505" s="42">
        <f>CARBONTAX(AD$12,$D505,INDEX(AD$21:AD$28,$E505),INDEX(AD$30:AD$46,$F505),INDEX(AD$117:AD$133,$F505))</f>
        <v/>
      </c>
      <c r="AE505" s="25">
        <f>LOWER(Settings!$C$4)&amp;".mit."&amp;$A505&amp;IF($C505="","","."&amp;$C505&amp;"."&amp;$B505)&amp;IF(INDEX(Variables!$D$5:$D$105,MATCH($A505,Variables!$A$5:$A$105,0))="","","."&amp;INDEX(Variables!$D$5:$D$105,MATCH($A505,Variables!$A$5:$A$105,0)))&amp;"."&amp;AE$5</f>
        <v/>
      </c>
      <c r="AF505" s="41">
        <f>AF$12*$D505*INDEX(AF$21:AF$28,$E505)*INDEX(AF$30:AF$46,$F505)*(1-INDEX(AF$117:AF$133,$F505))</f>
        <v/>
      </c>
      <c r="AG505" s="40">
        <f>AG$12*$D505*INDEX(AG$21:AG$28,$E505)*INDEX(AG$30:AG$46,$F505)*(1-INDEX(AG$117:AG$133,$F505))</f>
        <v/>
      </c>
      <c r="AH505" s="40">
        <f>AH$12*$D505*INDEX(AH$21:AH$28,$E505)*INDEX(AH$30:AH$46,$F505)*(1-INDEX(AH$117:AH$133,$F505))</f>
        <v/>
      </c>
      <c r="AI505" s="40">
        <f>AI$12*$D505*INDEX(AI$21:AI$28,$E505)*INDEX(AI$30:AI$46,$F505)*(1-INDEX(AI$117:AI$133,$F505))</f>
        <v/>
      </c>
      <c r="AJ505" s="40">
        <f>AJ$12*$D505*INDEX(AJ$21:AJ$28,$E505)*INDEX(AJ$30:AJ$46,$F505)*(1-INDEX(AJ$117:AJ$133,$F505))</f>
        <v/>
      </c>
      <c r="AK505" s="40">
        <f>AK$12*$D505*INDEX(AK$21:AK$28,$E505)*INDEX(AK$30:AK$46,$F505)*(1-INDEX(AK$117:AK$133,$F505))</f>
        <v/>
      </c>
      <c r="AL505" s="40">
        <f>AL$12*$D505*INDEX(AL$21:AL$28,$E505)*INDEX(AL$30:AL$46,$F505)*(1-INDEX(AL$117:AL$133,$F505))</f>
        <v/>
      </c>
      <c r="AM505" s="40">
        <f>AM$12*$D505*INDEX(AM$21:AM$28,$E505)*INDEX(AM$30:AM$46,$F505)*(1-INDEX(AM$117:AM$133,$F505))</f>
        <v/>
      </c>
      <c r="AN505" s="40">
        <f>AN$12*$D505*INDEX(AN$21:AN$28,$E505)*INDEX(AN$30:AN$46,$F505)*(1-INDEX(AN$117:AN$133,$F505))</f>
        <v/>
      </c>
      <c r="AO505" s="40">
        <f>AO$12*$D505*INDEX(AO$21:AO$28,$E505)*INDEX(AO$30:AO$46,$F505)*(1-INDEX(AO$117:AO$133,$F505))</f>
        <v/>
      </c>
      <c r="AP505" s="40">
        <f>AP$12*$D505*INDEX(AP$21:AP$28,$E505)*INDEX(AP$30:AP$46,$F505)*(1-INDEX(AP$117:AP$133,$F505))</f>
        <v/>
      </c>
      <c r="AQ505" s="40">
        <f>AQ$12*$D505*INDEX(AQ$21:AQ$28,$E505)*INDEX(AQ$30:AQ$46,$F505)*(1-INDEX(AQ$117:AQ$133,$F505))</f>
        <v/>
      </c>
      <c r="AR505" s="40">
        <f>AR$12*$D505*INDEX(AR$21:AR$28,$E505)*INDEX(AR$30:AR$46,$F505)*(1-INDEX(AR$117:AR$133,$F505))</f>
        <v/>
      </c>
      <c r="AS505" s="40">
        <f>AS$12*$D505*INDEX(AS$21:AS$28,$E505)*INDEX(AS$30:AS$46,$F505)*(1-INDEX(AS$117:AS$133,$F505))</f>
        <v/>
      </c>
      <c r="AT505" s="40">
        <f>AT$12*$D505*INDEX(AT$21:AT$28,$E505)*INDEX(AT$30:AT$46,$F505)*(1-INDEX(AT$117:AT$133,$F505))</f>
        <v/>
      </c>
      <c r="AU505" s="40">
        <f>AU$12*$D505*INDEX(AU$21:AU$28,$E505)*INDEX(AU$30:AU$46,$F505)*(1-INDEX(AU$117:AU$133,$F505))</f>
        <v/>
      </c>
      <c r="AV505" s="40">
        <f>AV$12*$D505*INDEX(AV$21:AV$28,$E505)*INDEX(AV$30:AV$46,$F505)*(1-INDEX(AV$117:AV$133,$F505))</f>
        <v/>
      </c>
      <c r="AW505" s="40">
        <f>AW$12*$D505*INDEX(AW$21:AW$28,$E505)*INDEX(AW$30:AW$46,$F505)*(1-INDEX(AW$117:AW$133,$F505))</f>
        <v/>
      </c>
      <c r="AX505" s="42">
        <f>CARBONTAX(AX$12,$D505,INDEX(AX$21:AX$28,$E505),INDEX(AX$30:AX$46,$F505),INDEX(AX$117:AX$133,$F505))</f>
        <v/>
      </c>
    </row>
    <row r="506" hidden="1" outlineLevel="2">
      <c r="A506" s="5" t="inlineStr">
        <is>
          <t>ctxnew</t>
        </is>
      </c>
      <c r="B506" s="5" t="inlineStr">
        <is>
          <t>gso</t>
        </is>
      </c>
      <c r="C506" s="5" t="inlineStr">
        <is>
          <t>avi</t>
        </is>
      </c>
      <c r="D506" s="40">
        <f>INDEX(Inputs!$T$5:$T$132,MATCH($B506&amp;"|"&amp;$C506,Inputs!$A$5:$A$132,0))</f>
        <v/>
      </c>
      <c r="E506" s="40">
        <f>INDEX(Inputs!$J$5:$J$132,MATCH($B506&amp;"|"&amp;$C506,Inputs!$A$5:$A$132,0))</f>
        <v/>
      </c>
      <c r="F506" s="40">
        <f>INDEX(Inputs!$K$5:$K$132,MATCH($B506&amp;"|"&amp;$C506,Inputs!$A$5:$A$132,0))</f>
        <v/>
      </c>
      <c r="G506" s="39" t="n"/>
      <c r="H506" s="5">
        <f>INDEX(Variables!$B$5:$B$105,MATCH($A506,Variables!$A$5:$A$105,0))&amp;IF($C506="",""," | "&amp;INDEX(Mapping!$B$5:$B$26,MATCH($C506,Mapping!$A$5:$A$26,0))&amp;" | "&amp;INDEX(Mapping!$B$30:$B$41,MATCH($B506,Mapping!$A$30:$A$41,0)))</f>
        <v/>
      </c>
      <c r="I506" s="5">
        <f>INDEX(Variables!$C$5:$C$105,MATCH($A506,Variables!$A$5:$A$105,0))</f>
        <v/>
      </c>
      <c r="J506" s="5">
        <f>INDEX(Variables!$E$5:$E$105,MATCH($A506,Variables!$A$5:$A$105,0))</f>
        <v/>
      </c>
      <c r="K506" s="25">
        <f>LOWER(Settings!$C$4)&amp;".mit."&amp;$A506&amp;IF($C506="","","."&amp;$C506&amp;"."&amp;$B506)&amp;IF(INDEX(Variables!$D$5:$D$105,MATCH($A506,Variables!$A$5:$A$105,0))="","","."&amp;INDEX(Variables!$D$5:$D$105,MATCH($A506,Variables!$A$5:$A$105,0)))&amp;"."&amp;K$5</f>
        <v/>
      </c>
      <c r="L506" s="41">
        <f>L$12*$D506*INDEX(L$21:L$28,$E506)*INDEX(L$30:L$46,$F506)*(1-INDEX(L$117:L$133,$F506))</f>
        <v/>
      </c>
      <c r="M506" s="40">
        <f>M$12*$D506*INDEX(M$21:M$28,$E506)*INDEX(M$30:M$46,$F506)*(1-INDEX(M$117:M$133,$F506))</f>
        <v/>
      </c>
      <c r="N506" s="40">
        <f>N$12*$D506*INDEX(N$21:N$28,$E506)*INDEX(N$30:N$46,$F506)*(1-INDEX(N$117:N$133,$F506))</f>
        <v/>
      </c>
      <c r="O506" s="40">
        <f>O$12*$D506*INDEX(O$21:O$28,$E506)*INDEX(O$30:O$46,$F506)*(1-INDEX(O$117:O$133,$F506))</f>
        <v/>
      </c>
      <c r="P506" s="40">
        <f>P$12*$D506*INDEX(P$21:P$28,$E506)*INDEX(P$30:P$46,$F506)*(1-INDEX(P$117:P$133,$F506))</f>
        <v/>
      </c>
      <c r="Q506" s="40">
        <f>Q$12*$D506*INDEX(Q$21:Q$28,$E506)*INDEX(Q$30:Q$46,$F506)*(1-INDEX(Q$117:Q$133,$F506))</f>
        <v/>
      </c>
      <c r="R506" s="40">
        <f>R$12*$D506*INDEX(R$21:R$28,$E506)*INDEX(R$30:R$46,$F506)*(1-INDEX(R$117:R$133,$F506))</f>
        <v/>
      </c>
      <c r="S506" s="40">
        <f>S$12*$D506*INDEX(S$21:S$28,$E506)*INDEX(S$30:S$46,$F506)*(1-INDEX(S$117:S$133,$F506))</f>
        <v/>
      </c>
      <c r="T506" s="40">
        <f>T$12*$D506*INDEX(T$21:T$28,$E506)*INDEX(T$30:T$46,$F506)*(1-INDEX(T$117:T$133,$F506))</f>
        <v/>
      </c>
      <c r="U506" s="40">
        <f>U$12*$D506*INDEX(U$21:U$28,$E506)*INDEX(U$30:U$46,$F506)*(1-INDEX(U$117:U$133,$F506))</f>
        <v/>
      </c>
      <c r="V506" s="40">
        <f>V$12*$D506*INDEX(V$21:V$28,$E506)*INDEX(V$30:V$46,$F506)*(1-INDEX(V$117:V$133,$F506))</f>
        <v/>
      </c>
      <c r="W506" s="40">
        <f>W$12*$D506*INDEX(W$21:W$28,$E506)*INDEX(W$30:W$46,$F506)*(1-INDEX(W$117:W$133,$F506))</f>
        <v/>
      </c>
      <c r="X506" s="40">
        <f>X$12*$D506*INDEX(X$21:X$28,$E506)*INDEX(X$30:X$46,$F506)*(1-INDEX(X$117:X$133,$F506))</f>
        <v/>
      </c>
      <c r="Y506" s="40">
        <f>Y$12*$D506*INDEX(Y$21:Y$28,$E506)*INDEX(Y$30:Y$46,$F506)*(1-INDEX(Y$117:Y$133,$F506))</f>
        <v/>
      </c>
      <c r="Z506" s="40">
        <f>Z$12*$D506*INDEX(Z$21:Z$28,$E506)*INDEX(Z$30:Z$46,$F506)*(1-INDEX(Z$117:Z$133,$F506))</f>
        <v/>
      </c>
      <c r="AA506" s="40">
        <f>AA$12*$D506*INDEX(AA$21:AA$28,$E506)*INDEX(AA$30:AA$46,$F506)*(1-INDEX(AA$117:AA$133,$F506))</f>
        <v/>
      </c>
      <c r="AB506" s="40">
        <f>AB$12*$D506*INDEX(AB$21:AB$28,$E506)*INDEX(AB$30:AB$46,$F506)*(1-INDEX(AB$117:AB$133,$F506))</f>
        <v/>
      </c>
      <c r="AC506" s="40">
        <f>AC$12*$D506*INDEX(AC$21:AC$28,$E506)*INDEX(AC$30:AC$46,$F506)*(1-INDEX(AC$117:AC$133,$F506))</f>
        <v/>
      </c>
      <c r="AD506" s="42">
        <f>CARBONTAX(AD$12,$D506,INDEX(AD$21:AD$28,$E506),INDEX(AD$30:AD$46,$F506),INDEX(AD$117:AD$133,$F506))</f>
        <v/>
      </c>
      <c r="AE506" s="25">
        <f>LOWER(Settings!$C$4)&amp;".mit."&amp;$A506&amp;IF($C506="","","."&amp;$C506&amp;"."&amp;$B506)&amp;IF(INDEX(Variables!$D$5:$D$105,MATCH($A506,Variables!$A$5:$A$105,0))="","","."&amp;INDEX(Variables!$D$5:$D$105,MATCH($A506,Variables!$A$5:$A$105,0)))&amp;"."&amp;AE$5</f>
        <v/>
      </c>
      <c r="AF506" s="41">
        <f>AF$12*$D506*INDEX(AF$21:AF$28,$E506)*INDEX(AF$30:AF$46,$F506)*(1-INDEX(AF$117:AF$133,$F506))</f>
        <v/>
      </c>
      <c r="AG506" s="40">
        <f>AG$12*$D506*INDEX(AG$21:AG$28,$E506)*INDEX(AG$30:AG$46,$F506)*(1-INDEX(AG$117:AG$133,$F506))</f>
        <v/>
      </c>
      <c r="AH506" s="40">
        <f>AH$12*$D506*INDEX(AH$21:AH$28,$E506)*INDEX(AH$30:AH$46,$F506)*(1-INDEX(AH$117:AH$133,$F506))</f>
        <v/>
      </c>
      <c r="AI506" s="40">
        <f>AI$12*$D506*INDEX(AI$21:AI$28,$E506)*INDEX(AI$30:AI$46,$F506)*(1-INDEX(AI$117:AI$133,$F506))</f>
        <v/>
      </c>
      <c r="AJ506" s="40">
        <f>AJ$12*$D506*INDEX(AJ$21:AJ$28,$E506)*INDEX(AJ$30:AJ$46,$F506)*(1-INDEX(AJ$117:AJ$133,$F506))</f>
        <v/>
      </c>
      <c r="AK506" s="40">
        <f>AK$12*$D506*INDEX(AK$21:AK$28,$E506)*INDEX(AK$30:AK$46,$F506)*(1-INDEX(AK$117:AK$133,$F506))</f>
        <v/>
      </c>
      <c r="AL506" s="40">
        <f>AL$12*$D506*INDEX(AL$21:AL$28,$E506)*INDEX(AL$30:AL$46,$F506)*(1-INDEX(AL$117:AL$133,$F506))</f>
        <v/>
      </c>
      <c r="AM506" s="40">
        <f>AM$12*$D506*INDEX(AM$21:AM$28,$E506)*INDEX(AM$30:AM$46,$F506)*(1-INDEX(AM$117:AM$133,$F506))</f>
        <v/>
      </c>
      <c r="AN506" s="40">
        <f>AN$12*$D506*INDEX(AN$21:AN$28,$E506)*INDEX(AN$30:AN$46,$F506)*(1-INDEX(AN$117:AN$133,$F506))</f>
        <v/>
      </c>
      <c r="AO506" s="40">
        <f>AO$12*$D506*INDEX(AO$21:AO$28,$E506)*INDEX(AO$30:AO$46,$F506)*(1-INDEX(AO$117:AO$133,$F506))</f>
        <v/>
      </c>
      <c r="AP506" s="40">
        <f>AP$12*$D506*INDEX(AP$21:AP$28,$E506)*INDEX(AP$30:AP$46,$F506)*(1-INDEX(AP$117:AP$133,$F506))</f>
        <v/>
      </c>
      <c r="AQ506" s="40">
        <f>AQ$12*$D506*INDEX(AQ$21:AQ$28,$E506)*INDEX(AQ$30:AQ$46,$F506)*(1-INDEX(AQ$117:AQ$133,$F506))</f>
        <v/>
      </c>
      <c r="AR506" s="40">
        <f>AR$12*$D506*INDEX(AR$21:AR$28,$E506)*INDEX(AR$30:AR$46,$F506)*(1-INDEX(AR$117:AR$133,$F506))</f>
        <v/>
      </c>
      <c r="AS506" s="40">
        <f>AS$12*$D506*INDEX(AS$21:AS$28,$E506)*INDEX(AS$30:AS$46,$F506)*(1-INDEX(AS$117:AS$133,$F506))</f>
        <v/>
      </c>
      <c r="AT506" s="40">
        <f>AT$12*$D506*INDEX(AT$21:AT$28,$E506)*INDEX(AT$30:AT$46,$F506)*(1-INDEX(AT$117:AT$133,$F506))</f>
        <v/>
      </c>
      <c r="AU506" s="40">
        <f>AU$12*$D506*INDEX(AU$21:AU$28,$E506)*INDEX(AU$30:AU$46,$F506)*(1-INDEX(AU$117:AU$133,$F506))</f>
        <v/>
      </c>
      <c r="AV506" s="40">
        <f>AV$12*$D506*INDEX(AV$21:AV$28,$E506)*INDEX(AV$30:AV$46,$F506)*(1-INDEX(AV$117:AV$133,$F506))</f>
        <v/>
      </c>
      <c r="AW506" s="40">
        <f>AW$12*$D506*INDEX(AW$21:AW$28,$E506)*INDEX(AW$30:AW$46,$F506)*(1-INDEX(AW$117:AW$133,$F506))</f>
        <v/>
      </c>
      <c r="AX506" s="42">
        <f>CARBONTAX(AX$12,$D506,INDEX(AX$21:AX$28,$E506),INDEX(AX$30:AX$46,$F506),INDEX(AX$117:AX$133,$F506))</f>
        <v/>
      </c>
    </row>
    <row r="507" hidden="1" outlineLevel="2">
      <c r="A507" s="5" t="inlineStr">
        <is>
          <t>ctxnew</t>
        </is>
      </c>
      <c r="B507" s="5" t="inlineStr">
        <is>
          <t>die</t>
        </is>
      </c>
      <c r="C507" s="5" t="inlineStr">
        <is>
          <t>avi</t>
        </is>
      </c>
      <c r="D507" s="40">
        <f>INDEX(Inputs!$T$5:$T$132,MATCH($B507&amp;"|"&amp;$C507,Inputs!$A$5:$A$132,0))</f>
        <v/>
      </c>
      <c r="E507" s="40">
        <f>INDEX(Inputs!$J$5:$J$132,MATCH($B507&amp;"|"&amp;$C507,Inputs!$A$5:$A$132,0))</f>
        <v/>
      </c>
      <c r="F507" s="40">
        <f>INDEX(Inputs!$K$5:$K$132,MATCH($B507&amp;"|"&amp;$C507,Inputs!$A$5:$A$132,0))</f>
        <v/>
      </c>
      <c r="G507" s="39" t="n"/>
      <c r="H507" s="5">
        <f>INDEX(Variables!$B$5:$B$105,MATCH($A507,Variables!$A$5:$A$105,0))&amp;IF($C507="",""," | "&amp;INDEX(Mapping!$B$5:$B$26,MATCH($C507,Mapping!$A$5:$A$26,0))&amp;" | "&amp;INDEX(Mapping!$B$30:$B$41,MATCH($B507,Mapping!$A$30:$A$41,0)))</f>
        <v/>
      </c>
      <c r="I507" s="5">
        <f>INDEX(Variables!$C$5:$C$105,MATCH($A507,Variables!$A$5:$A$105,0))</f>
        <v/>
      </c>
      <c r="J507" s="5">
        <f>INDEX(Variables!$E$5:$E$105,MATCH($A507,Variables!$A$5:$A$105,0))</f>
        <v/>
      </c>
      <c r="K507" s="25">
        <f>LOWER(Settings!$C$4)&amp;".mit."&amp;$A507&amp;IF($C507="","","."&amp;$C507&amp;"."&amp;$B507)&amp;IF(INDEX(Variables!$D$5:$D$105,MATCH($A507,Variables!$A$5:$A$105,0))="","","."&amp;INDEX(Variables!$D$5:$D$105,MATCH($A507,Variables!$A$5:$A$105,0)))&amp;"."&amp;K$5</f>
        <v/>
      </c>
      <c r="L507" s="41">
        <f>L$12*$D507*INDEX(L$21:L$28,$E507)*INDEX(L$30:L$46,$F507)*(1-INDEX(L$117:L$133,$F507))</f>
        <v/>
      </c>
      <c r="M507" s="40">
        <f>M$12*$D507*INDEX(M$21:M$28,$E507)*INDEX(M$30:M$46,$F507)*(1-INDEX(M$117:M$133,$F507))</f>
        <v/>
      </c>
      <c r="N507" s="40">
        <f>N$12*$D507*INDEX(N$21:N$28,$E507)*INDEX(N$30:N$46,$F507)*(1-INDEX(N$117:N$133,$F507))</f>
        <v/>
      </c>
      <c r="O507" s="40">
        <f>O$12*$D507*INDEX(O$21:O$28,$E507)*INDEX(O$30:O$46,$F507)*(1-INDEX(O$117:O$133,$F507))</f>
        <v/>
      </c>
      <c r="P507" s="40">
        <f>P$12*$D507*INDEX(P$21:P$28,$E507)*INDEX(P$30:P$46,$F507)*(1-INDEX(P$117:P$133,$F507))</f>
        <v/>
      </c>
      <c r="Q507" s="40">
        <f>Q$12*$D507*INDEX(Q$21:Q$28,$E507)*INDEX(Q$30:Q$46,$F507)*(1-INDEX(Q$117:Q$133,$F507))</f>
        <v/>
      </c>
      <c r="R507" s="40">
        <f>R$12*$D507*INDEX(R$21:R$28,$E507)*INDEX(R$30:R$46,$F507)*(1-INDEX(R$117:R$133,$F507))</f>
        <v/>
      </c>
      <c r="S507" s="40">
        <f>S$12*$D507*INDEX(S$21:S$28,$E507)*INDEX(S$30:S$46,$F507)*(1-INDEX(S$117:S$133,$F507))</f>
        <v/>
      </c>
      <c r="T507" s="40">
        <f>T$12*$D507*INDEX(T$21:T$28,$E507)*INDEX(T$30:T$46,$F507)*(1-INDEX(T$117:T$133,$F507))</f>
        <v/>
      </c>
      <c r="U507" s="40">
        <f>U$12*$D507*INDEX(U$21:U$28,$E507)*INDEX(U$30:U$46,$F507)*(1-INDEX(U$117:U$133,$F507))</f>
        <v/>
      </c>
      <c r="V507" s="40">
        <f>V$12*$D507*INDEX(V$21:V$28,$E507)*INDEX(V$30:V$46,$F507)*(1-INDEX(V$117:V$133,$F507))</f>
        <v/>
      </c>
      <c r="W507" s="40">
        <f>W$12*$D507*INDEX(W$21:W$28,$E507)*INDEX(W$30:W$46,$F507)*(1-INDEX(W$117:W$133,$F507))</f>
        <v/>
      </c>
      <c r="X507" s="40">
        <f>X$12*$D507*INDEX(X$21:X$28,$E507)*INDEX(X$30:X$46,$F507)*(1-INDEX(X$117:X$133,$F507))</f>
        <v/>
      </c>
      <c r="Y507" s="40">
        <f>Y$12*$D507*INDEX(Y$21:Y$28,$E507)*INDEX(Y$30:Y$46,$F507)*(1-INDEX(Y$117:Y$133,$F507))</f>
        <v/>
      </c>
      <c r="Z507" s="40">
        <f>Z$12*$D507*INDEX(Z$21:Z$28,$E507)*INDEX(Z$30:Z$46,$F507)*(1-INDEX(Z$117:Z$133,$F507))</f>
        <v/>
      </c>
      <c r="AA507" s="40">
        <f>AA$12*$D507*INDEX(AA$21:AA$28,$E507)*INDEX(AA$30:AA$46,$F507)*(1-INDEX(AA$117:AA$133,$F507))</f>
        <v/>
      </c>
      <c r="AB507" s="40">
        <f>AB$12*$D507*INDEX(AB$21:AB$28,$E507)*INDEX(AB$30:AB$46,$F507)*(1-INDEX(AB$117:AB$133,$F507))</f>
        <v/>
      </c>
      <c r="AC507" s="40">
        <f>AC$12*$D507*INDEX(AC$21:AC$28,$E507)*INDEX(AC$30:AC$46,$F507)*(1-INDEX(AC$117:AC$133,$F507))</f>
        <v/>
      </c>
      <c r="AD507" s="42">
        <f>CARBONTAX(AD$12,$D507,INDEX(AD$21:AD$28,$E507),INDEX(AD$30:AD$46,$F507),INDEX(AD$117:AD$133,$F507))</f>
        <v/>
      </c>
      <c r="AE507" s="25">
        <f>LOWER(Settings!$C$4)&amp;".mit."&amp;$A507&amp;IF($C507="","","."&amp;$C507&amp;"."&amp;$B507)&amp;IF(INDEX(Variables!$D$5:$D$105,MATCH($A507,Variables!$A$5:$A$105,0))="","","."&amp;INDEX(Variables!$D$5:$D$105,MATCH($A507,Variables!$A$5:$A$105,0)))&amp;"."&amp;AE$5</f>
        <v/>
      </c>
      <c r="AF507" s="41">
        <f>AF$12*$D507*INDEX(AF$21:AF$28,$E507)*INDEX(AF$30:AF$46,$F507)*(1-INDEX(AF$117:AF$133,$F507))</f>
        <v/>
      </c>
      <c r="AG507" s="40">
        <f>AG$12*$D507*INDEX(AG$21:AG$28,$E507)*INDEX(AG$30:AG$46,$F507)*(1-INDEX(AG$117:AG$133,$F507))</f>
        <v/>
      </c>
      <c r="AH507" s="40">
        <f>AH$12*$D507*INDEX(AH$21:AH$28,$E507)*INDEX(AH$30:AH$46,$F507)*(1-INDEX(AH$117:AH$133,$F507))</f>
        <v/>
      </c>
      <c r="AI507" s="40">
        <f>AI$12*$D507*INDEX(AI$21:AI$28,$E507)*INDEX(AI$30:AI$46,$F507)*(1-INDEX(AI$117:AI$133,$F507))</f>
        <v/>
      </c>
      <c r="AJ507" s="40">
        <f>AJ$12*$D507*INDEX(AJ$21:AJ$28,$E507)*INDEX(AJ$30:AJ$46,$F507)*(1-INDEX(AJ$117:AJ$133,$F507))</f>
        <v/>
      </c>
      <c r="AK507" s="40">
        <f>AK$12*$D507*INDEX(AK$21:AK$28,$E507)*INDEX(AK$30:AK$46,$F507)*(1-INDEX(AK$117:AK$133,$F507))</f>
        <v/>
      </c>
      <c r="AL507" s="40">
        <f>AL$12*$D507*INDEX(AL$21:AL$28,$E507)*INDEX(AL$30:AL$46,$F507)*(1-INDEX(AL$117:AL$133,$F507))</f>
        <v/>
      </c>
      <c r="AM507" s="40">
        <f>AM$12*$D507*INDEX(AM$21:AM$28,$E507)*INDEX(AM$30:AM$46,$F507)*(1-INDEX(AM$117:AM$133,$F507))</f>
        <v/>
      </c>
      <c r="AN507" s="40">
        <f>AN$12*$D507*INDEX(AN$21:AN$28,$E507)*INDEX(AN$30:AN$46,$F507)*(1-INDEX(AN$117:AN$133,$F507))</f>
        <v/>
      </c>
      <c r="AO507" s="40">
        <f>AO$12*$D507*INDEX(AO$21:AO$28,$E507)*INDEX(AO$30:AO$46,$F507)*(1-INDEX(AO$117:AO$133,$F507))</f>
        <v/>
      </c>
      <c r="AP507" s="40">
        <f>AP$12*$D507*INDEX(AP$21:AP$28,$E507)*INDEX(AP$30:AP$46,$F507)*(1-INDEX(AP$117:AP$133,$F507))</f>
        <v/>
      </c>
      <c r="AQ507" s="40">
        <f>AQ$12*$D507*INDEX(AQ$21:AQ$28,$E507)*INDEX(AQ$30:AQ$46,$F507)*(1-INDEX(AQ$117:AQ$133,$F507))</f>
        <v/>
      </c>
      <c r="AR507" s="40">
        <f>AR$12*$D507*INDEX(AR$21:AR$28,$E507)*INDEX(AR$30:AR$46,$F507)*(1-INDEX(AR$117:AR$133,$F507))</f>
        <v/>
      </c>
      <c r="AS507" s="40">
        <f>AS$12*$D507*INDEX(AS$21:AS$28,$E507)*INDEX(AS$30:AS$46,$F507)*(1-INDEX(AS$117:AS$133,$F507))</f>
        <v/>
      </c>
      <c r="AT507" s="40">
        <f>AT$12*$D507*INDEX(AT$21:AT$28,$E507)*INDEX(AT$30:AT$46,$F507)*(1-INDEX(AT$117:AT$133,$F507))</f>
        <v/>
      </c>
      <c r="AU507" s="40">
        <f>AU$12*$D507*INDEX(AU$21:AU$28,$E507)*INDEX(AU$30:AU$46,$F507)*(1-INDEX(AU$117:AU$133,$F507))</f>
        <v/>
      </c>
      <c r="AV507" s="40">
        <f>AV$12*$D507*INDEX(AV$21:AV$28,$E507)*INDEX(AV$30:AV$46,$F507)*(1-INDEX(AV$117:AV$133,$F507))</f>
        <v/>
      </c>
      <c r="AW507" s="40">
        <f>AW$12*$D507*INDEX(AW$21:AW$28,$E507)*INDEX(AW$30:AW$46,$F507)*(1-INDEX(AW$117:AW$133,$F507))</f>
        <v/>
      </c>
      <c r="AX507" s="42">
        <f>CARBONTAX(AX$12,$D507,INDEX(AX$21:AX$28,$E507),INDEX(AX$30:AX$46,$F507),INDEX(AX$117:AX$133,$F507))</f>
        <v/>
      </c>
    </row>
    <row r="508" hidden="1" outlineLevel="2">
      <c r="A508" s="5" t="inlineStr">
        <is>
          <t>ctxnew</t>
        </is>
      </c>
      <c r="B508" s="5" t="inlineStr">
        <is>
          <t>lpg</t>
        </is>
      </c>
      <c r="C508" s="5" t="inlineStr">
        <is>
          <t>avi</t>
        </is>
      </c>
      <c r="D508" s="40">
        <f>INDEX(Inputs!$T$5:$T$132,MATCH($B508&amp;"|"&amp;$C508,Inputs!$A$5:$A$132,0))</f>
        <v/>
      </c>
      <c r="E508" s="40">
        <f>INDEX(Inputs!$J$5:$J$132,MATCH($B508&amp;"|"&amp;$C508,Inputs!$A$5:$A$132,0))</f>
        <v/>
      </c>
      <c r="F508" s="40">
        <f>INDEX(Inputs!$K$5:$K$132,MATCH($B508&amp;"|"&amp;$C508,Inputs!$A$5:$A$132,0))</f>
        <v/>
      </c>
      <c r="G508" s="39" t="n"/>
      <c r="H508" s="5">
        <f>INDEX(Variables!$B$5:$B$105,MATCH($A508,Variables!$A$5:$A$105,0))&amp;IF($C508="",""," | "&amp;INDEX(Mapping!$B$5:$B$26,MATCH($C508,Mapping!$A$5:$A$26,0))&amp;" | "&amp;INDEX(Mapping!$B$30:$B$41,MATCH($B508,Mapping!$A$30:$A$41,0)))</f>
        <v/>
      </c>
      <c r="I508" s="5">
        <f>INDEX(Variables!$C$5:$C$105,MATCH($A508,Variables!$A$5:$A$105,0))</f>
        <v/>
      </c>
      <c r="J508" s="5">
        <f>INDEX(Variables!$E$5:$E$105,MATCH($A508,Variables!$A$5:$A$105,0))</f>
        <v/>
      </c>
      <c r="K508" s="25">
        <f>LOWER(Settings!$C$4)&amp;".mit."&amp;$A508&amp;IF($C508="","","."&amp;$C508&amp;"."&amp;$B508)&amp;IF(INDEX(Variables!$D$5:$D$105,MATCH($A508,Variables!$A$5:$A$105,0))="","","."&amp;INDEX(Variables!$D$5:$D$105,MATCH($A508,Variables!$A$5:$A$105,0)))&amp;"."&amp;K$5</f>
        <v/>
      </c>
      <c r="L508" s="41">
        <f>L$12*$D508*INDEX(L$21:L$28,$E508)*INDEX(L$30:L$46,$F508)*(1-INDEX(L$117:L$133,$F508))</f>
        <v/>
      </c>
      <c r="M508" s="40">
        <f>M$12*$D508*INDEX(M$21:M$28,$E508)*INDEX(M$30:M$46,$F508)*(1-INDEX(M$117:M$133,$F508))</f>
        <v/>
      </c>
      <c r="N508" s="40">
        <f>N$12*$D508*INDEX(N$21:N$28,$E508)*INDEX(N$30:N$46,$F508)*(1-INDEX(N$117:N$133,$F508))</f>
        <v/>
      </c>
      <c r="O508" s="40">
        <f>O$12*$D508*INDEX(O$21:O$28,$E508)*INDEX(O$30:O$46,$F508)*(1-INDEX(O$117:O$133,$F508))</f>
        <v/>
      </c>
      <c r="P508" s="40">
        <f>P$12*$D508*INDEX(P$21:P$28,$E508)*INDEX(P$30:P$46,$F508)*(1-INDEX(P$117:P$133,$F508))</f>
        <v/>
      </c>
      <c r="Q508" s="40">
        <f>Q$12*$D508*INDEX(Q$21:Q$28,$E508)*INDEX(Q$30:Q$46,$F508)*(1-INDEX(Q$117:Q$133,$F508))</f>
        <v/>
      </c>
      <c r="R508" s="40">
        <f>R$12*$D508*INDEX(R$21:R$28,$E508)*INDEX(R$30:R$46,$F508)*(1-INDEX(R$117:R$133,$F508))</f>
        <v/>
      </c>
      <c r="S508" s="40">
        <f>S$12*$D508*INDEX(S$21:S$28,$E508)*INDEX(S$30:S$46,$F508)*(1-INDEX(S$117:S$133,$F508))</f>
        <v/>
      </c>
      <c r="T508" s="40">
        <f>T$12*$D508*INDEX(T$21:T$28,$E508)*INDEX(T$30:T$46,$F508)*(1-INDEX(T$117:T$133,$F508))</f>
        <v/>
      </c>
      <c r="U508" s="40">
        <f>U$12*$D508*INDEX(U$21:U$28,$E508)*INDEX(U$30:U$46,$F508)*(1-INDEX(U$117:U$133,$F508))</f>
        <v/>
      </c>
      <c r="V508" s="40">
        <f>V$12*$D508*INDEX(V$21:V$28,$E508)*INDEX(V$30:V$46,$F508)*(1-INDEX(V$117:V$133,$F508))</f>
        <v/>
      </c>
      <c r="W508" s="40">
        <f>W$12*$D508*INDEX(W$21:W$28,$E508)*INDEX(W$30:W$46,$F508)*(1-INDEX(W$117:W$133,$F508))</f>
        <v/>
      </c>
      <c r="X508" s="40">
        <f>X$12*$D508*INDEX(X$21:X$28,$E508)*INDEX(X$30:X$46,$F508)*(1-INDEX(X$117:X$133,$F508))</f>
        <v/>
      </c>
      <c r="Y508" s="40">
        <f>Y$12*$D508*INDEX(Y$21:Y$28,$E508)*INDEX(Y$30:Y$46,$F508)*(1-INDEX(Y$117:Y$133,$F508))</f>
        <v/>
      </c>
      <c r="Z508" s="40">
        <f>Z$12*$D508*INDEX(Z$21:Z$28,$E508)*INDEX(Z$30:Z$46,$F508)*(1-INDEX(Z$117:Z$133,$F508))</f>
        <v/>
      </c>
      <c r="AA508" s="40">
        <f>AA$12*$D508*INDEX(AA$21:AA$28,$E508)*INDEX(AA$30:AA$46,$F508)*(1-INDEX(AA$117:AA$133,$F508))</f>
        <v/>
      </c>
      <c r="AB508" s="40">
        <f>AB$12*$D508*INDEX(AB$21:AB$28,$E508)*INDEX(AB$30:AB$46,$F508)*(1-INDEX(AB$117:AB$133,$F508))</f>
        <v/>
      </c>
      <c r="AC508" s="40">
        <f>AC$12*$D508*INDEX(AC$21:AC$28,$E508)*INDEX(AC$30:AC$46,$F508)*(1-INDEX(AC$117:AC$133,$F508))</f>
        <v/>
      </c>
      <c r="AD508" s="42">
        <f>CARBONTAX(AD$12,$D508,INDEX(AD$21:AD$28,$E508),INDEX(AD$30:AD$46,$F508),INDEX(AD$117:AD$133,$F508))</f>
        <v/>
      </c>
      <c r="AE508" s="25">
        <f>LOWER(Settings!$C$4)&amp;".mit."&amp;$A508&amp;IF($C508="","","."&amp;$C508&amp;"."&amp;$B508)&amp;IF(INDEX(Variables!$D$5:$D$105,MATCH($A508,Variables!$A$5:$A$105,0))="","","."&amp;INDEX(Variables!$D$5:$D$105,MATCH($A508,Variables!$A$5:$A$105,0)))&amp;"."&amp;AE$5</f>
        <v/>
      </c>
      <c r="AF508" s="41">
        <f>AF$12*$D508*INDEX(AF$21:AF$28,$E508)*INDEX(AF$30:AF$46,$F508)*(1-INDEX(AF$117:AF$133,$F508))</f>
        <v/>
      </c>
      <c r="AG508" s="40">
        <f>AG$12*$D508*INDEX(AG$21:AG$28,$E508)*INDEX(AG$30:AG$46,$F508)*(1-INDEX(AG$117:AG$133,$F508))</f>
        <v/>
      </c>
      <c r="AH508" s="40">
        <f>AH$12*$D508*INDEX(AH$21:AH$28,$E508)*INDEX(AH$30:AH$46,$F508)*(1-INDEX(AH$117:AH$133,$F508))</f>
        <v/>
      </c>
      <c r="AI508" s="40">
        <f>AI$12*$D508*INDEX(AI$21:AI$28,$E508)*INDEX(AI$30:AI$46,$F508)*(1-INDEX(AI$117:AI$133,$F508))</f>
        <v/>
      </c>
      <c r="AJ508" s="40">
        <f>AJ$12*$D508*INDEX(AJ$21:AJ$28,$E508)*INDEX(AJ$30:AJ$46,$F508)*(1-INDEX(AJ$117:AJ$133,$F508))</f>
        <v/>
      </c>
      <c r="AK508" s="40">
        <f>AK$12*$D508*INDEX(AK$21:AK$28,$E508)*INDEX(AK$30:AK$46,$F508)*(1-INDEX(AK$117:AK$133,$F508))</f>
        <v/>
      </c>
      <c r="AL508" s="40">
        <f>AL$12*$D508*INDEX(AL$21:AL$28,$E508)*INDEX(AL$30:AL$46,$F508)*(1-INDEX(AL$117:AL$133,$F508))</f>
        <v/>
      </c>
      <c r="AM508" s="40">
        <f>AM$12*$D508*INDEX(AM$21:AM$28,$E508)*INDEX(AM$30:AM$46,$F508)*(1-INDEX(AM$117:AM$133,$F508))</f>
        <v/>
      </c>
      <c r="AN508" s="40">
        <f>AN$12*$D508*INDEX(AN$21:AN$28,$E508)*INDEX(AN$30:AN$46,$F508)*(1-INDEX(AN$117:AN$133,$F508))</f>
        <v/>
      </c>
      <c r="AO508" s="40">
        <f>AO$12*$D508*INDEX(AO$21:AO$28,$E508)*INDEX(AO$30:AO$46,$F508)*(1-INDEX(AO$117:AO$133,$F508))</f>
        <v/>
      </c>
      <c r="AP508" s="40">
        <f>AP$12*$D508*INDEX(AP$21:AP$28,$E508)*INDEX(AP$30:AP$46,$F508)*(1-INDEX(AP$117:AP$133,$F508))</f>
        <v/>
      </c>
      <c r="AQ508" s="40">
        <f>AQ$12*$D508*INDEX(AQ$21:AQ$28,$E508)*INDEX(AQ$30:AQ$46,$F508)*(1-INDEX(AQ$117:AQ$133,$F508))</f>
        <v/>
      </c>
      <c r="AR508" s="40">
        <f>AR$12*$D508*INDEX(AR$21:AR$28,$E508)*INDEX(AR$30:AR$46,$F508)*(1-INDEX(AR$117:AR$133,$F508))</f>
        <v/>
      </c>
      <c r="AS508" s="40">
        <f>AS$12*$D508*INDEX(AS$21:AS$28,$E508)*INDEX(AS$30:AS$46,$F508)*(1-INDEX(AS$117:AS$133,$F508))</f>
        <v/>
      </c>
      <c r="AT508" s="40">
        <f>AT$12*$D508*INDEX(AT$21:AT$28,$E508)*INDEX(AT$30:AT$46,$F508)*(1-INDEX(AT$117:AT$133,$F508))</f>
        <v/>
      </c>
      <c r="AU508" s="40">
        <f>AU$12*$D508*INDEX(AU$21:AU$28,$E508)*INDEX(AU$30:AU$46,$F508)*(1-INDEX(AU$117:AU$133,$F508))</f>
        <v/>
      </c>
      <c r="AV508" s="40">
        <f>AV$12*$D508*INDEX(AV$21:AV$28,$E508)*INDEX(AV$30:AV$46,$F508)*(1-INDEX(AV$117:AV$133,$F508))</f>
        <v/>
      </c>
      <c r="AW508" s="40">
        <f>AW$12*$D508*INDEX(AW$21:AW$28,$E508)*INDEX(AW$30:AW$46,$F508)*(1-INDEX(AW$117:AW$133,$F508))</f>
        <v/>
      </c>
      <c r="AX508" s="42">
        <f>CARBONTAX(AX$12,$D508,INDEX(AX$21:AX$28,$E508),INDEX(AX$30:AX$46,$F508),INDEX(AX$117:AX$133,$F508))</f>
        <v/>
      </c>
    </row>
    <row r="509" hidden="1" outlineLevel="2">
      <c r="A509" s="5" t="inlineStr">
        <is>
          <t>ctxnew</t>
        </is>
      </c>
      <c r="B509" s="5" t="inlineStr">
        <is>
          <t>ker</t>
        </is>
      </c>
      <c r="C509" s="5" t="inlineStr">
        <is>
          <t>avi</t>
        </is>
      </c>
      <c r="D509" s="40">
        <f>INDEX(Inputs!$T$5:$T$132,MATCH($B509&amp;"|"&amp;$C509,Inputs!$A$5:$A$132,0))</f>
        <v/>
      </c>
      <c r="E509" s="40">
        <f>INDEX(Inputs!$J$5:$J$132,MATCH($B509&amp;"|"&amp;$C509,Inputs!$A$5:$A$132,0))</f>
        <v/>
      </c>
      <c r="F509" s="40">
        <f>INDEX(Inputs!$K$5:$K$132,MATCH($B509&amp;"|"&amp;$C509,Inputs!$A$5:$A$132,0))</f>
        <v/>
      </c>
      <c r="G509" s="39" t="n"/>
      <c r="H509" s="5">
        <f>INDEX(Variables!$B$5:$B$105,MATCH($A509,Variables!$A$5:$A$105,0))&amp;IF($C509="",""," | "&amp;INDEX(Mapping!$B$5:$B$26,MATCH($C509,Mapping!$A$5:$A$26,0))&amp;" | "&amp;INDEX(Mapping!$B$30:$B$41,MATCH($B509,Mapping!$A$30:$A$41,0)))</f>
        <v/>
      </c>
      <c r="I509" s="5">
        <f>INDEX(Variables!$C$5:$C$105,MATCH($A509,Variables!$A$5:$A$105,0))</f>
        <v/>
      </c>
      <c r="J509" s="5">
        <f>INDEX(Variables!$E$5:$E$105,MATCH($A509,Variables!$A$5:$A$105,0))</f>
        <v/>
      </c>
      <c r="K509" s="25">
        <f>LOWER(Settings!$C$4)&amp;".mit."&amp;$A509&amp;IF($C509="","","."&amp;$C509&amp;"."&amp;$B509)&amp;IF(INDEX(Variables!$D$5:$D$105,MATCH($A509,Variables!$A$5:$A$105,0))="","","."&amp;INDEX(Variables!$D$5:$D$105,MATCH($A509,Variables!$A$5:$A$105,0)))&amp;"."&amp;K$5</f>
        <v/>
      </c>
      <c r="L509" s="41">
        <f>L$12*$D509*INDEX(L$21:L$28,$E509)*INDEX(L$30:L$46,$F509)*(1-INDEX(L$117:L$133,$F509))</f>
        <v/>
      </c>
      <c r="M509" s="40">
        <f>M$12*$D509*INDEX(M$21:M$28,$E509)*INDEX(M$30:M$46,$F509)*(1-INDEX(M$117:M$133,$F509))</f>
        <v/>
      </c>
      <c r="N509" s="40">
        <f>N$12*$D509*INDEX(N$21:N$28,$E509)*INDEX(N$30:N$46,$F509)*(1-INDEX(N$117:N$133,$F509))</f>
        <v/>
      </c>
      <c r="O509" s="40">
        <f>O$12*$D509*INDEX(O$21:O$28,$E509)*INDEX(O$30:O$46,$F509)*(1-INDEX(O$117:O$133,$F509))</f>
        <v/>
      </c>
      <c r="P509" s="40">
        <f>P$12*$D509*INDEX(P$21:P$28,$E509)*INDEX(P$30:P$46,$F509)*(1-INDEX(P$117:P$133,$F509))</f>
        <v/>
      </c>
      <c r="Q509" s="40">
        <f>Q$12*$D509*INDEX(Q$21:Q$28,$E509)*INDEX(Q$30:Q$46,$F509)*(1-INDEX(Q$117:Q$133,$F509))</f>
        <v/>
      </c>
      <c r="R509" s="40">
        <f>R$12*$D509*INDEX(R$21:R$28,$E509)*INDEX(R$30:R$46,$F509)*(1-INDEX(R$117:R$133,$F509))</f>
        <v/>
      </c>
      <c r="S509" s="40">
        <f>S$12*$D509*INDEX(S$21:S$28,$E509)*INDEX(S$30:S$46,$F509)*(1-INDEX(S$117:S$133,$F509))</f>
        <v/>
      </c>
      <c r="T509" s="40">
        <f>T$12*$D509*INDEX(T$21:T$28,$E509)*INDEX(T$30:T$46,$F509)*(1-INDEX(T$117:T$133,$F509))</f>
        <v/>
      </c>
      <c r="U509" s="40">
        <f>U$12*$D509*INDEX(U$21:U$28,$E509)*INDEX(U$30:U$46,$F509)*(1-INDEX(U$117:U$133,$F509))</f>
        <v/>
      </c>
      <c r="V509" s="40">
        <f>V$12*$D509*INDEX(V$21:V$28,$E509)*INDEX(V$30:V$46,$F509)*(1-INDEX(V$117:V$133,$F509))</f>
        <v/>
      </c>
      <c r="W509" s="40">
        <f>W$12*$D509*INDEX(W$21:W$28,$E509)*INDEX(W$30:W$46,$F509)*(1-INDEX(W$117:W$133,$F509))</f>
        <v/>
      </c>
      <c r="X509" s="40">
        <f>X$12*$D509*INDEX(X$21:X$28,$E509)*INDEX(X$30:X$46,$F509)*(1-INDEX(X$117:X$133,$F509))</f>
        <v/>
      </c>
      <c r="Y509" s="40">
        <f>Y$12*$D509*INDEX(Y$21:Y$28,$E509)*INDEX(Y$30:Y$46,$F509)*(1-INDEX(Y$117:Y$133,$F509))</f>
        <v/>
      </c>
      <c r="Z509" s="40">
        <f>Z$12*$D509*INDEX(Z$21:Z$28,$E509)*INDEX(Z$30:Z$46,$F509)*(1-INDEX(Z$117:Z$133,$F509))</f>
        <v/>
      </c>
      <c r="AA509" s="40">
        <f>AA$12*$D509*INDEX(AA$21:AA$28,$E509)*INDEX(AA$30:AA$46,$F509)*(1-INDEX(AA$117:AA$133,$F509))</f>
        <v/>
      </c>
      <c r="AB509" s="40">
        <f>AB$12*$D509*INDEX(AB$21:AB$28,$E509)*INDEX(AB$30:AB$46,$F509)*(1-INDEX(AB$117:AB$133,$F509))</f>
        <v/>
      </c>
      <c r="AC509" s="40">
        <f>AC$12*$D509*INDEX(AC$21:AC$28,$E509)*INDEX(AC$30:AC$46,$F509)*(1-INDEX(AC$117:AC$133,$F509))</f>
        <v/>
      </c>
      <c r="AD509" s="42">
        <f>CARBONTAX(AD$12,$D509,INDEX(AD$21:AD$28,$E509),INDEX(AD$30:AD$46,$F509),INDEX(AD$117:AD$133,$F509))</f>
        <v/>
      </c>
      <c r="AE509" s="25">
        <f>LOWER(Settings!$C$4)&amp;".mit."&amp;$A509&amp;IF($C509="","","."&amp;$C509&amp;"."&amp;$B509)&amp;IF(INDEX(Variables!$D$5:$D$105,MATCH($A509,Variables!$A$5:$A$105,0))="","","."&amp;INDEX(Variables!$D$5:$D$105,MATCH($A509,Variables!$A$5:$A$105,0)))&amp;"."&amp;AE$5</f>
        <v/>
      </c>
      <c r="AF509" s="41">
        <f>AF$12*$D509*INDEX(AF$21:AF$28,$E509)*INDEX(AF$30:AF$46,$F509)*(1-INDEX(AF$117:AF$133,$F509))</f>
        <v/>
      </c>
      <c r="AG509" s="40">
        <f>AG$12*$D509*INDEX(AG$21:AG$28,$E509)*INDEX(AG$30:AG$46,$F509)*(1-INDEX(AG$117:AG$133,$F509))</f>
        <v/>
      </c>
      <c r="AH509" s="40">
        <f>AH$12*$D509*INDEX(AH$21:AH$28,$E509)*INDEX(AH$30:AH$46,$F509)*(1-INDEX(AH$117:AH$133,$F509))</f>
        <v/>
      </c>
      <c r="AI509" s="40">
        <f>AI$12*$D509*INDEX(AI$21:AI$28,$E509)*INDEX(AI$30:AI$46,$F509)*(1-INDEX(AI$117:AI$133,$F509))</f>
        <v/>
      </c>
      <c r="AJ509" s="40">
        <f>AJ$12*$D509*INDEX(AJ$21:AJ$28,$E509)*INDEX(AJ$30:AJ$46,$F509)*(1-INDEX(AJ$117:AJ$133,$F509))</f>
        <v/>
      </c>
      <c r="AK509" s="40">
        <f>AK$12*$D509*INDEX(AK$21:AK$28,$E509)*INDEX(AK$30:AK$46,$F509)*(1-INDEX(AK$117:AK$133,$F509))</f>
        <v/>
      </c>
      <c r="AL509" s="40">
        <f>AL$12*$D509*INDEX(AL$21:AL$28,$E509)*INDEX(AL$30:AL$46,$F509)*(1-INDEX(AL$117:AL$133,$F509))</f>
        <v/>
      </c>
      <c r="AM509" s="40">
        <f>AM$12*$D509*INDEX(AM$21:AM$28,$E509)*INDEX(AM$30:AM$46,$F509)*(1-INDEX(AM$117:AM$133,$F509))</f>
        <v/>
      </c>
      <c r="AN509" s="40">
        <f>AN$12*$D509*INDEX(AN$21:AN$28,$E509)*INDEX(AN$30:AN$46,$F509)*(1-INDEX(AN$117:AN$133,$F509))</f>
        <v/>
      </c>
      <c r="AO509" s="40">
        <f>AO$12*$D509*INDEX(AO$21:AO$28,$E509)*INDEX(AO$30:AO$46,$F509)*(1-INDEX(AO$117:AO$133,$F509))</f>
        <v/>
      </c>
      <c r="AP509" s="40">
        <f>AP$12*$D509*INDEX(AP$21:AP$28,$E509)*INDEX(AP$30:AP$46,$F509)*(1-INDEX(AP$117:AP$133,$F509))</f>
        <v/>
      </c>
      <c r="AQ509" s="40">
        <f>AQ$12*$D509*INDEX(AQ$21:AQ$28,$E509)*INDEX(AQ$30:AQ$46,$F509)*(1-INDEX(AQ$117:AQ$133,$F509))</f>
        <v/>
      </c>
      <c r="AR509" s="40">
        <f>AR$12*$D509*INDEX(AR$21:AR$28,$E509)*INDEX(AR$30:AR$46,$F509)*(1-INDEX(AR$117:AR$133,$F509))</f>
        <v/>
      </c>
      <c r="AS509" s="40">
        <f>AS$12*$D509*INDEX(AS$21:AS$28,$E509)*INDEX(AS$30:AS$46,$F509)*(1-INDEX(AS$117:AS$133,$F509))</f>
        <v/>
      </c>
      <c r="AT509" s="40">
        <f>AT$12*$D509*INDEX(AT$21:AT$28,$E509)*INDEX(AT$30:AT$46,$F509)*(1-INDEX(AT$117:AT$133,$F509))</f>
        <v/>
      </c>
      <c r="AU509" s="40">
        <f>AU$12*$D509*INDEX(AU$21:AU$28,$E509)*INDEX(AU$30:AU$46,$F509)*(1-INDEX(AU$117:AU$133,$F509))</f>
        <v/>
      </c>
      <c r="AV509" s="40">
        <f>AV$12*$D509*INDEX(AV$21:AV$28,$E509)*INDEX(AV$30:AV$46,$F509)*(1-INDEX(AV$117:AV$133,$F509))</f>
        <v/>
      </c>
      <c r="AW509" s="40">
        <f>AW$12*$D509*INDEX(AW$21:AW$28,$E509)*INDEX(AW$30:AW$46,$F509)*(1-INDEX(AW$117:AW$133,$F509))</f>
        <v/>
      </c>
      <c r="AX509" s="42">
        <f>CARBONTAX(AX$12,$D509,INDEX(AX$21:AX$28,$E509),INDEX(AX$30:AX$46,$F509),INDEX(AX$117:AX$133,$F509))</f>
        <v/>
      </c>
    </row>
    <row r="510" hidden="1" outlineLevel="2">
      <c r="A510" s="5" t="inlineStr">
        <is>
          <t>ctxnew</t>
        </is>
      </c>
      <c r="B510" s="5" t="inlineStr">
        <is>
          <t>oop</t>
        </is>
      </c>
      <c r="C510" s="5" t="inlineStr">
        <is>
          <t>avi</t>
        </is>
      </c>
      <c r="D510" s="40">
        <f>INDEX(Inputs!$T$5:$T$132,MATCH($B510&amp;"|"&amp;$C510,Inputs!$A$5:$A$132,0))</f>
        <v/>
      </c>
      <c r="E510" s="40">
        <f>INDEX(Inputs!$J$5:$J$132,MATCH($B510&amp;"|"&amp;$C510,Inputs!$A$5:$A$132,0))</f>
        <v/>
      </c>
      <c r="F510" s="40">
        <f>INDEX(Inputs!$K$5:$K$132,MATCH($B510&amp;"|"&amp;$C510,Inputs!$A$5:$A$132,0))</f>
        <v/>
      </c>
      <c r="G510" s="39" t="n"/>
      <c r="H510" s="5">
        <f>INDEX(Variables!$B$5:$B$105,MATCH($A510,Variables!$A$5:$A$105,0))&amp;IF($C510="",""," | "&amp;INDEX(Mapping!$B$5:$B$26,MATCH($C510,Mapping!$A$5:$A$26,0))&amp;" | "&amp;INDEX(Mapping!$B$30:$B$41,MATCH($B510,Mapping!$A$30:$A$41,0)))</f>
        <v/>
      </c>
      <c r="I510" s="5">
        <f>INDEX(Variables!$C$5:$C$105,MATCH($A510,Variables!$A$5:$A$105,0))</f>
        <v/>
      </c>
      <c r="J510" s="5">
        <f>INDEX(Variables!$E$5:$E$105,MATCH($A510,Variables!$A$5:$A$105,0))</f>
        <v/>
      </c>
      <c r="K510" s="25">
        <f>LOWER(Settings!$C$4)&amp;".mit."&amp;$A510&amp;IF($C510="","","."&amp;$C510&amp;"."&amp;$B510)&amp;IF(INDEX(Variables!$D$5:$D$105,MATCH($A510,Variables!$A$5:$A$105,0))="","","."&amp;INDEX(Variables!$D$5:$D$105,MATCH($A510,Variables!$A$5:$A$105,0)))&amp;"."&amp;K$5</f>
        <v/>
      </c>
      <c r="L510" s="41">
        <f>L$12*$D510*INDEX(L$21:L$28,$E510)*INDEX(L$30:L$46,$F510)*(1-INDEX(L$117:L$133,$F510))</f>
        <v/>
      </c>
      <c r="M510" s="40">
        <f>M$12*$D510*INDEX(M$21:M$28,$E510)*INDEX(M$30:M$46,$F510)*(1-INDEX(M$117:M$133,$F510))</f>
        <v/>
      </c>
      <c r="N510" s="40">
        <f>N$12*$D510*INDEX(N$21:N$28,$E510)*INDEX(N$30:N$46,$F510)*(1-INDEX(N$117:N$133,$F510))</f>
        <v/>
      </c>
      <c r="O510" s="40">
        <f>O$12*$D510*INDEX(O$21:O$28,$E510)*INDEX(O$30:O$46,$F510)*(1-INDEX(O$117:O$133,$F510))</f>
        <v/>
      </c>
      <c r="P510" s="40">
        <f>P$12*$D510*INDEX(P$21:P$28,$E510)*INDEX(P$30:P$46,$F510)*(1-INDEX(P$117:P$133,$F510))</f>
        <v/>
      </c>
      <c r="Q510" s="40">
        <f>Q$12*$D510*INDEX(Q$21:Q$28,$E510)*INDEX(Q$30:Q$46,$F510)*(1-INDEX(Q$117:Q$133,$F510))</f>
        <v/>
      </c>
      <c r="R510" s="40">
        <f>R$12*$D510*INDEX(R$21:R$28,$E510)*INDEX(R$30:R$46,$F510)*(1-INDEX(R$117:R$133,$F510))</f>
        <v/>
      </c>
      <c r="S510" s="40">
        <f>S$12*$D510*INDEX(S$21:S$28,$E510)*INDEX(S$30:S$46,$F510)*(1-INDEX(S$117:S$133,$F510))</f>
        <v/>
      </c>
      <c r="T510" s="40">
        <f>T$12*$D510*INDEX(T$21:T$28,$E510)*INDEX(T$30:T$46,$F510)*(1-INDEX(T$117:T$133,$F510))</f>
        <v/>
      </c>
      <c r="U510" s="40">
        <f>U$12*$D510*INDEX(U$21:U$28,$E510)*INDEX(U$30:U$46,$F510)*(1-INDEX(U$117:U$133,$F510))</f>
        <v/>
      </c>
      <c r="V510" s="40">
        <f>V$12*$D510*INDEX(V$21:V$28,$E510)*INDEX(V$30:V$46,$F510)*(1-INDEX(V$117:V$133,$F510))</f>
        <v/>
      </c>
      <c r="W510" s="40">
        <f>W$12*$D510*INDEX(W$21:W$28,$E510)*INDEX(W$30:W$46,$F510)*(1-INDEX(W$117:W$133,$F510))</f>
        <v/>
      </c>
      <c r="X510" s="40">
        <f>X$12*$D510*INDEX(X$21:X$28,$E510)*INDEX(X$30:X$46,$F510)*(1-INDEX(X$117:X$133,$F510))</f>
        <v/>
      </c>
      <c r="Y510" s="40">
        <f>Y$12*$D510*INDEX(Y$21:Y$28,$E510)*INDEX(Y$30:Y$46,$F510)*(1-INDEX(Y$117:Y$133,$F510))</f>
        <v/>
      </c>
      <c r="Z510" s="40">
        <f>Z$12*$D510*INDEX(Z$21:Z$28,$E510)*INDEX(Z$30:Z$46,$F510)*(1-INDEX(Z$117:Z$133,$F510))</f>
        <v/>
      </c>
      <c r="AA510" s="40">
        <f>AA$12*$D510*INDEX(AA$21:AA$28,$E510)*INDEX(AA$30:AA$46,$F510)*(1-INDEX(AA$117:AA$133,$F510))</f>
        <v/>
      </c>
      <c r="AB510" s="40">
        <f>AB$12*$D510*INDEX(AB$21:AB$28,$E510)*INDEX(AB$30:AB$46,$F510)*(1-INDEX(AB$117:AB$133,$F510))</f>
        <v/>
      </c>
      <c r="AC510" s="40">
        <f>AC$12*$D510*INDEX(AC$21:AC$28,$E510)*INDEX(AC$30:AC$46,$F510)*(1-INDEX(AC$117:AC$133,$F510))</f>
        <v/>
      </c>
      <c r="AD510" s="42">
        <f>CARBONTAX(AD$12,$D510,INDEX(AD$21:AD$28,$E510),INDEX(AD$30:AD$46,$F510),INDEX(AD$117:AD$133,$F510))</f>
        <v/>
      </c>
      <c r="AE510" s="25">
        <f>LOWER(Settings!$C$4)&amp;".mit."&amp;$A510&amp;IF($C510="","","."&amp;$C510&amp;"."&amp;$B510)&amp;IF(INDEX(Variables!$D$5:$D$105,MATCH($A510,Variables!$A$5:$A$105,0))="","","."&amp;INDEX(Variables!$D$5:$D$105,MATCH($A510,Variables!$A$5:$A$105,0)))&amp;"."&amp;AE$5</f>
        <v/>
      </c>
      <c r="AF510" s="41">
        <f>AF$12*$D510*INDEX(AF$21:AF$28,$E510)*INDEX(AF$30:AF$46,$F510)*(1-INDEX(AF$117:AF$133,$F510))</f>
        <v/>
      </c>
      <c r="AG510" s="40">
        <f>AG$12*$D510*INDEX(AG$21:AG$28,$E510)*INDEX(AG$30:AG$46,$F510)*(1-INDEX(AG$117:AG$133,$F510))</f>
        <v/>
      </c>
      <c r="AH510" s="40">
        <f>AH$12*$D510*INDEX(AH$21:AH$28,$E510)*INDEX(AH$30:AH$46,$F510)*(1-INDEX(AH$117:AH$133,$F510))</f>
        <v/>
      </c>
      <c r="AI510" s="40">
        <f>AI$12*$D510*INDEX(AI$21:AI$28,$E510)*INDEX(AI$30:AI$46,$F510)*(1-INDEX(AI$117:AI$133,$F510))</f>
        <v/>
      </c>
      <c r="AJ510" s="40">
        <f>AJ$12*$D510*INDEX(AJ$21:AJ$28,$E510)*INDEX(AJ$30:AJ$46,$F510)*(1-INDEX(AJ$117:AJ$133,$F510))</f>
        <v/>
      </c>
      <c r="AK510" s="40">
        <f>AK$12*$D510*INDEX(AK$21:AK$28,$E510)*INDEX(AK$30:AK$46,$F510)*(1-INDEX(AK$117:AK$133,$F510))</f>
        <v/>
      </c>
      <c r="AL510" s="40">
        <f>AL$12*$D510*INDEX(AL$21:AL$28,$E510)*INDEX(AL$30:AL$46,$F510)*(1-INDEX(AL$117:AL$133,$F510))</f>
        <v/>
      </c>
      <c r="AM510" s="40">
        <f>AM$12*$D510*INDEX(AM$21:AM$28,$E510)*INDEX(AM$30:AM$46,$F510)*(1-INDEX(AM$117:AM$133,$F510))</f>
        <v/>
      </c>
      <c r="AN510" s="40">
        <f>AN$12*$D510*INDEX(AN$21:AN$28,$E510)*INDEX(AN$30:AN$46,$F510)*(1-INDEX(AN$117:AN$133,$F510))</f>
        <v/>
      </c>
      <c r="AO510" s="40">
        <f>AO$12*$D510*INDEX(AO$21:AO$28,$E510)*INDEX(AO$30:AO$46,$F510)*(1-INDEX(AO$117:AO$133,$F510))</f>
        <v/>
      </c>
      <c r="AP510" s="40">
        <f>AP$12*$D510*INDEX(AP$21:AP$28,$E510)*INDEX(AP$30:AP$46,$F510)*(1-INDEX(AP$117:AP$133,$F510))</f>
        <v/>
      </c>
      <c r="AQ510" s="40">
        <f>AQ$12*$D510*INDEX(AQ$21:AQ$28,$E510)*INDEX(AQ$30:AQ$46,$F510)*(1-INDEX(AQ$117:AQ$133,$F510))</f>
        <v/>
      </c>
      <c r="AR510" s="40">
        <f>AR$12*$D510*INDEX(AR$21:AR$28,$E510)*INDEX(AR$30:AR$46,$F510)*(1-INDEX(AR$117:AR$133,$F510))</f>
        <v/>
      </c>
      <c r="AS510" s="40">
        <f>AS$12*$D510*INDEX(AS$21:AS$28,$E510)*INDEX(AS$30:AS$46,$F510)*(1-INDEX(AS$117:AS$133,$F510))</f>
        <v/>
      </c>
      <c r="AT510" s="40">
        <f>AT$12*$D510*INDEX(AT$21:AT$28,$E510)*INDEX(AT$30:AT$46,$F510)*(1-INDEX(AT$117:AT$133,$F510))</f>
        <v/>
      </c>
      <c r="AU510" s="40">
        <f>AU$12*$D510*INDEX(AU$21:AU$28,$E510)*INDEX(AU$30:AU$46,$F510)*(1-INDEX(AU$117:AU$133,$F510))</f>
        <v/>
      </c>
      <c r="AV510" s="40">
        <f>AV$12*$D510*INDEX(AV$21:AV$28,$E510)*INDEX(AV$30:AV$46,$F510)*(1-INDEX(AV$117:AV$133,$F510))</f>
        <v/>
      </c>
      <c r="AW510" s="40">
        <f>AW$12*$D510*INDEX(AW$21:AW$28,$E510)*INDEX(AW$30:AW$46,$F510)*(1-INDEX(AW$117:AW$133,$F510))</f>
        <v/>
      </c>
      <c r="AX510" s="42">
        <f>CARBONTAX(AX$12,$D510,INDEX(AX$21:AX$28,$E510),INDEX(AX$30:AX$46,$F510),INDEX(AX$117:AX$133,$F510))</f>
        <v/>
      </c>
    </row>
    <row r="511" hidden="1" outlineLevel="2">
      <c r="A511" s="5" t="inlineStr">
        <is>
          <t>ctxnew</t>
        </is>
      </c>
      <c r="B511" s="5" t="inlineStr">
        <is>
          <t>bio</t>
        </is>
      </c>
      <c r="C511" s="5" t="inlineStr">
        <is>
          <t>avi</t>
        </is>
      </c>
      <c r="D511" s="40">
        <f>INDEX(Inputs!$T$5:$T$132,MATCH($B511&amp;"|"&amp;$C511,Inputs!$A$5:$A$132,0))</f>
        <v/>
      </c>
      <c r="E511" s="40">
        <f>INDEX(Inputs!$J$5:$J$132,MATCH($B511&amp;"|"&amp;$C511,Inputs!$A$5:$A$132,0))</f>
        <v/>
      </c>
      <c r="F511" s="40">
        <f>INDEX(Inputs!$K$5:$K$132,MATCH($B511&amp;"|"&amp;$C511,Inputs!$A$5:$A$132,0))</f>
        <v/>
      </c>
      <c r="G511" s="39" t="n"/>
      <c r="H511" s="5">
        <f>INDEX(Variables!$B$5:$B$105,MATCH($A511,Variables!$A$5:$A$105,0))&amp;IF($C511="",""," | "&amp;INDEX(Mapping!$B$5:$B$26,MATCH($C511,Mapping!$A$5:$A$26,0))&amp;" | "&amp;INDEX(Mapping!$B$30:$B$41,MATCH($B511,Mapping!$A$30:$A$41,0)))</f>
        <v/>
      </c>
      <c r="I511" s="5">
        <f>INDEX(Variables!$C$5:$C$105,MATCH($A511,Variables!$A$5:$A$105,0))</f>
        <v/>
      </c>
      <c r="J511" s="5">
        <f>INDEX(Variables!$E$5:$E$105,MATCH($A511,Variables!$A$5:$A$105,0))</f>
        <v/>
      </c>
      <c r="K511" s="25">
        <f>LOWER(Settings!$C$4)&amp;".mit."&amp;$A511&amp;IF($C511="","","."&amp;$C511&amp;"."&amp;$B511)&amp;IF(INDEX(Variables!$D$5:$D$105,MATCH($A511,Variables!$A$5:$A$105,0))="","","."&amp;INDEX(Variables!$D$5:$D$105,MATCH($A511,Variables!$A$5:$A$105,0)))&amp;"."&amp;K$5</f>
        <v/>
      </c>
      <c r="L511" s="41">
        <f>L$12*$D511*INDEX(L$21:L$28,$E511)*INDEX(L$30:L$46,$F511)*(1-INDEX(L$117:L$133,$F511))</f>
        <v/>
      </c>
      <c r="M511" s="40">
        <f>M$12*$D511*INDEX(M$21:M$28,$E511)*INDEX(M$30:M$46,$F511)*(1-INDEX(M$117:M$133,$F511))</f>
        <v/>
      </c>
      <c r="N511" s="40">
        <f>N$12*$D511*INDEX(N$21:N$28,$E511)*INDEX(N$30:N$46,$F511)*(1-INDEX(N$117:N$133,$F511))</f>
        <v/>
      </c>
      <c r="O511" s="40">
        <f>O$12*$D511*INDEX(O$21:O$28,$E511)*INDEX(O$30:O$46,$F511)*(1-INDEX(O$117:O$133,$F511))</f>
        <v/>
      </c>
      <c r="P511" s="40">
        <f>P$12*$D511*INDEX(P$21:P$28,$E511)*INDEX(P$30:P$46,$F511)*(1-INDEX(P$117:P$133,$F511))</f>
        <v/>
      </c>
      <c r="Q511" s="40">
        <f>Q$12*$D511*INDEX(Q$21:Q$28,$E511)*INDEX(Q$30:Q$46,$F511)*(1-INDEX(Q$117:Q$133,$F511))</f>
        <v/>
      </c>
      <c r="R511" s="40">
        <f>R$12*$D511*INDEX(R$21:R$28,$E511)*INDEX(R$30:R$46,$F511)*(1-INDEX(R$117:R$133,$F511))</f>
        <v/>
      </c>
      <c r="S511" s="40">
        <f>S$12*$D511*INDEX(S$21:S$28,$E511)*INDEX(S$30:S$46,$F511)*(1-INDEX(S$117:S$133,$F511))</f>
        <v/>
      </c>
      <c r="T511" s="40">
        <f>T$12*$D511*INDEX(T$21:T$28,$E511)*INDEX(T$30:T$46,$F511)*(1-INDEX(T$117:T$133,$F511))</f>
        <v/>
      </c>
      <c r="U511" s="40">
        <f>U$12*$D511*INDEX(U$21:U$28,$E511)*INDEX(U$30:U$46,$F511)*(1-INDEX(U$117:U$133,$F511))</f>
        <v/>
      </c>
      <c r="V511" s="40">
        <f>V$12*$D511*INDEX(V$21:V$28,$E511)*INDEX(V$30:V$46,$F511)*(1-INDEX(V$117:V$133,$F511))</f>
        <v/>
      </c>
      <c r="W511" s="40">
        <f>W$12*$D511*INDEX(W$21:W$28,$E511)*INDEX(W$30:W$46,$F511)*(1-INDEX(W$117:W$133,$F511))</f>
        <v/>
      </c>
      <c r="X511" s="40">
        <f>X$12*$D511*INDEX(X$21:X$28,$E511)*INDEX(X$30:X$46,$F511)*(1-INDEX(X$117:X$133,$F511))</f>
        <v/>
      </c>
      <c r="Y511" s="40">
        <f>Y$12*$D511*INDEX(Y$21:Y$28,$E511)*INDEX(Y$30:Y$46,$F511)*(1-INDEX(Y$117:Y$133,$F511))</f>
        <v/>
      </c>
      <c r="Z511" s="40">
        <f>Z$12*$D511*INDEX(Z$21:Z$28,$E511)*INDEX(Z$30:Z$46,$F511)*(1-INDEX(Z$117:Z$133,$F511))</f>
        <v/>
      </c>
      <c r="AA511" s="40">
        <f>AA$12*$D511*INDEX(AA$21:AA$28,$E511)*INDEX(AA$30:AA$46,$F511)*(1-INDEX(AA$117:AA$133,$F511))</f>
        <v/>
      </c>
      <c r="AB511" s="40">
        <f>AB$12*$D511*INDEX(AB$21:AB$28,$E511)*INDEX(AB$30:AB$46,$F511)*(1-INDEX(AB$117:AB$133,$F511))</f>
        <v/>
      </c>
      <c r="AC511" s="40">
        <f>AC$12*$D511*INDEX(AC$21:AC$28,$E511)*INDEX(AC$30:AC$46,$F511)*(1-INDEX(AC$117:AC$133,$F511))</f>
        <v/>
      </c>
      <c r="AD511" s="42">
        <f>CARBONTAX(AD$12,$D511,INDEX(AD$21:AD$28,$E511),INDEX(AD$30:AD$46,$F511),INDEX(AD$117:AD$133,$F511))</f>
        <v/>
      </c>
      <c r="AE511" s="25">
        <f>LOWER(Settings!$C$4)&amp;".mit."&amp;$A511&amp;IF($C511="","","."&amp;$C511&amp;"."&amp;$B511)&amp;IF(INDEX(Variables!$D$5:$D$105,MATCH($A511,Variables!$A$5:$A$105,0))="","","."&amp;INDEX(Variables!$D$5:$D$105,MATCH($A511,Variables!$A$5:$A$105,0)))&amp;"."&amp;AE$5</f>
        <v/>
      </c>
      <c r="AF511" s="41">
        <f>AF$12*$D511*INDEX(AF$21:AF$28,$E511)*INDEX(AF$30:AF$46,$F511)*(1-INDEX(AF$117:AF$133,$F511))</f>
        <v/>
      </c>
      <c r="AG511" s="40">
        <f>AG$12*$D511*INDEX(AG$21:AG$28,$E511)*INDEX(AG$30:AG$46,$F511)*(1-INDEX(AG$117:AG$133,$F511))</f>
        <v/>
      </c>
      <c r="AH511" s="40">
        <f>AH$12*$D511*INDEX(AH$21:AH$28,$E511)*INDEX(AH$30:AH$46,$F511)*(1-INDEX(AH$117:AH$133,$F511))</f>
        <v/>
      </c>
      <c r="AI511" s="40">
        <f>AI$12*$D511*INDEX(AI$21:AI$28,$E511)*INDEX(AI$30:AI$46,$F511)*(1-INDEX(AI$117:AI$133,$F511))</f>
        <v/>
      </c>
      <c r="AJ511" s="40">
        <f>AJ$12*$D511*INDEX(AJ$21:AJ$28,$E511)*INDEX(AJ$30:AJ$46,$F511)*(1-INDEX(AJ$117:AJ$133,$F511))</f>
        <v/>
      </c>
      <c r="AK511" s="40">
        <f>AK$12*$D511*INDEX(AK$21:AK$28,$E511)*INDEX(AK$30:AK$46,$F511)*(1-INDEX(AK$117:AK$133,$F511))</f>
        <v/>
      </c>
      <c r="AL511" s="40">
        <f>AL$12*$D511*INDEX(AL$21:AL$28,$E511)*INDEX(AL$30:AL$46,$F511)*(1-INDEX(AL$117:AL$133,$F511))</f>
        <v/>
      </c>
      <c r="AM511" s="40">
        <f>AM$12*$D511*INDEX(AM$21:AM$28,$E511)*INDEX(AM$30:AM$46,$F511)*(1-INDEX(AM$117:AM$133,$F511))</f>
        <v/>
      </c>
      <c r="AN511" s="40">
        <f>AN$12*$D511*INDEX(AN$21:AN$28,$E511)*INDEX(AN$30:AN$46,$F511)*(1-INDEX(AN$117:AN$133,$F511))</f>
        <v/>
      </c>
      <c r="AO511" s="40">
        <f>AO$12*$D511*INDEX(AO$21:AO$28,$E511)*INDEX(AO$30:AO$46,$F511)*(1-INDEX(AO$117:AO$133,$F511))</f>
        <v/>
      </c>
      <c r="AP511" s="40">
        <f>AP$12*$D511*INDEX(AP$21:AP$28,$E511)*INDEX(AP$30:AP$46,$F511)*(1-INDEX(AP$117:AP$133,$F511))</f>
        <v/>
      </c>
      <c r="AQ511" s="40">
        <f>AQ$12*$D511*INDEX(AQ$21:AQ$28,$E511)*INDEX(AQ$30:AQ$46,$F511)*(1-INDEX(AQ$117:AQ$133,$F511))</f>
        <v/>
      </c>
      <c r="AR511" s="40">
        <f>AR$12*$D511*INDEX(AR$21:AR$28,$E511)*INDEX(AR$30:AR$46,$F511)*(1-INDEX(AR$117:AR$133,$F511))</f>
        <v/>
      </c>
      <c r="AS511" s="40">
        <f>AS$12*$D511*INDEX(AS$21:AS$28,$E511)*INDEX(AS$30:AS$46,$F511)*(1-INDEX(AS$117:AS$133,$F511))</f>
        <v/>
      </c>
      <c r="AT511" s="40">
        <f>AT$12*$D511*INDEX(AT$21:AT$28,$E511)*INDEX(AT$30:AT$46,$F511)*(1-INDEX(AT$117:AT$133,$F511))</f>
        <v/>
      </c>
      <c r="AU511" s="40">
        <f>AU$12*$D511*INDEX(AU$21:AU$28,$E511)*INDEX(AU$30:AU$46,$F511)*(1-INDEX(AU$117:AU$133,$F511))</f>
        <v/>
      </c>
      <c r="AV511" s="40">
        <f>AV$12*$D511*INDEX(AV$21:AV$28,$E511)*INDEX(AV$30:AV$46,$F511)*(1-INDEX(AV$117:AV$133,$F511))</f>
        <v/>
      </c>
      <c r="AW511" s="40">
        <f>AW$12*$D511*INDEX(AW$21:AW$28,$E511)*INDEX(AW$30:AW$46,$F511)*(1-INDEX(AW$117:AW$133,$F511))</f>
        <v/>
      </c>
      <c r="AX511" s="42">
        <f>CARBONTAX(AX$12,$D511,INDEX(AX$21:AX$28,$E511),INDEX(AX$30:AX$46,$F511),INDEX(AX$117:AX$133,$F511))</f>
        <v/>
      </c>
    </row>
    <row r="512" hidden="1" outlineLevel="2"/>
    <row r="513" hidden="1" outlineLevel="2">
      <c r="A513" s="5" t="inlineStr">
        <is>
          <t>ets</t>
        </is>
      </c>
      <c r="B513" s="5" t="inlineStr">
        <is>
          <t>coa</t>
        </is>
      </c>
      <c r="C513" s="5" t="inlineStr">
        <is>
          <t>avi</t>
        </is>
      </c>
      <c r="D513" s="40">
        <f>INDEX(Inputs!$T$5:$T$132,MATCH($B513&amp;"|"&amp;$C513,Inputs!$A$5:$A$132,0))</f>
        <v/>
      </c>
      <c r="E513" s="40">
        <f>INDEX(Inputs!$K$5:$K$132,MATCH($B513&amp;"|"&amp;$C513,Inputs!$A$5:$A$132,0))</f>
        <v/>
      </c>
      <c r="F513" s="39" t="n"/>
      <c r="G513" s="39" t="n"/>
      <c r="H513" s="5">
        <f>INDEX(Variables!$B$5:$B$105,MATCH($A513,Variables!$A$5:$A$105,0))&amp;IF($C513="",""," | "&amp;INDEX(Mapping!$B$5:$B$26,MATCH($C513,Mapping!$A$5:$A$26,0))&amp;" | "&amp;INDEX(Mapping!$B$30:$B$41,MATCH($B513,Mapping!$A$30:$A$41,0)))</f>
        <v/>
      </c>
      <c r="I513" s="5">
        <f>INDEX(Variables!$C$5:$C$105,MATCH($A513,Variables!$A$5:$A$105,0))</f>
        <v/>
      </c>
      <c r="J513" s="5">
        <f>INDEX(Variables!$E$5:$E$105,MATCH($A513,Variables!$A$5:$A$105,0))</f>
        <v/>
      </c>
      <c r="K513" s="25">
        <f>LOWER(Settings!$C$4)&amp;".mit."&amp;$A513&amp;IF($C513="","","."&amp;$C513&amp;"."&amp;$B513)&amp;IF(INDEX(Variables!$D$5:$D$105,MATCH($A513,Variables!$A$5:$A$105,0))="","","."&amp;INDEX(Variables!$D$5:$D$105,MATCH($A513,Variables!$A$5:$A$105,0)))&amp;"."&amp;K$5</f>
        <v/>
      </c>
      <c r="L513" s="41">
        <f>L$134*$D513*INDEX(L$117:L$133,$E513)</f>
        <v/>
      </c>
      <c r="M513" s="40">
        <f>M$134*$D513*INDEX(M$117:M$133,$E513)</f>
        <v/>
      </c>
      <c r="N513" s="40">
        <f>N$134*$D513*INDEX(N$117:N$133,$E513)</f>
        <v/>
      </c>
      <c r="O513" s="40">
        <f>O$134*$D513*INDEX(O$117:O$133,$E513)</f>
        <v/>
      </c>
      <c r="P513" s="40">
        <f>P$134*$D513*INDEX(P$117:P$133,$E513)</f>
        <v/>
      </c>
      <c r="Q513" s="40">
        <f>Q$134*$D513*INDEX(Q$117:Q$133,$E513)</f>
        <v/>
      </c>
      <c r="R513" s="40">
        <f>R$134*$D513*INDEX(R$117:R$133,$E513)</f>
        <v/>
      </c>
      <c r="S513" s="40">
        <f>S$134*$D513*INDEX(S$117:S$133,$E513)</f>
        <v/>
      </c>
      <c r="T513" s="40">
        <f>T$134*$D513*INDEX(T$117:T$133,$E513)</f>
        <v/>
      </c>
      <c r="U513" s="40">
        <f>U$134*$D513*INDEX(U$117:U$133,$E513)</f>
        <v/>
      </c>
      <c r="V513" s="40">
        <f>V$134*$D513*INDEX(V$117:V$133,$E513)</f>
        <v/>
      </c>
      <c r="W513" s="40">
        <f>W$134*$D513*INDEX(W$117:W$133,$E513)</f>
        <v/>
      </c>
      <c r="X513" s="40">
        <f>X$134*$D513*INDEX(X$117:X$133,$E513)</f>
        <v/>
      </c>
      <c r="Y513" s="40">
        <f>Y$134*$D513*INDEX(Y$117:Y$133,$E513)</f>
        <v/>
      </c>
      <c r="Z513" s="40">
        <f>Z$134*$D513*INDEX(Z$117:Z$133,$E513)</f>
        <v/>
      </c>
      <c r="AA513" s="40">
        <f>AA$134*$D513*INDEX(AA$117:AA$133,$E513)</f>
        <v/>
      </c>
      <c r="AB513" s="40">
        <f>AB$134*$D513*INDEX(AB$117:AB$133,$E513)</f>
        <v/>
      </c>
      <c r="AC513" s="40">
        <f>AC$134*$D513*INDEX(AC$117:AC$133,$E513)</f>
        <v/>
      </c>
      <c r="AD513" s="42">
        <f>ETSCOST(AD$134,$D513,INDEX(AD$117:AD$133,$E513))</f>
        <v/>
      </c>
      <c r="AE513" s="25">
        <f>LOWER(Settings!$C$4)&amp;".mit."&amp;$A513&amp;IF($C513="","","."&amp;$C513&amp;"."&amp;$B513)&amp;IF(INDEX(Variables!$D$5:$D$105,MATCH($A513,Variables!$A$5:$A$105,0))="","","."&amp;INDEX(Variables!$D$5:$D$105,MATCH($A513,Variables!$A$5:$A$105,0)))&amp;"."&amp;AE$5</f>
        <v/>
      </c>
      <c r="AF513" s="41">
        <f>AF$134*$D513*INDEX(AF$117:AF$133,$E513)</f>
        <v/>
      </c>
      <c r="AG513" s="40">
        <f>AG$134*$D513*INDEX(AG$117:AG$133,$E513)</f>
        <v/>
      </c>
      <c r="AH513" s="40">
        <f>AH$134*$D513*INDEX(AH$117:AH$133,$E513)</f>
        <v/>
      </c>
      <c r="AI513" s="40">
        <f>AI$134*$D513*INDEX(AI$117:AI$133,$E513)</f>
        <v/>
      </c>
      <c r="AJ513" s="40">
        <f>AJ$134*$D513*INDEX(AJ$117:AJ$133,$E513)</f>
        <v/>
      </c>
      <c r="AK513" s="40">
        <f>AK$134*$D513*INDEX(AK$117:AK$133,$E513)</f>
        <v/>
      </c>
      <c r="AL513" s="40">
        <f>AL$134*$D513*INDEX(AL$117:AL$133,$E513)</f>
        <v/>
      </c>
      <c r="AM513" s="40">
        <f>AM$134*$D513*INDEX(AM$117:AM$133,$E513)</f>
        <v/>
      </c>
      <c r="AN513" s="40">
        <f>AN$134*$D513*INDEX(AN$117:AN$133,$E513)</f>
        <v/>
      </c>
      <c r="AO513" s="40">
        <f>AO$134*$D513*INDEX(AO$117:AO$133,$E513)</f>
        <v/>
      </c>
      <c r="AP513" s="40">
        <f>AP$134*$D513*INDEX(AP$117:AP$133,$E513)</f>
        <v/>
      </c>
      <c r="AQ513" s="40">
        <f>AQ$134*$D513*INDEX(AQ$117:AQ$133,$E513)</f>
        <v/>
      </c>
      <c r="AR513" s="40">
        <f>AR$134*$D513*INDEX(AR$117:AR$133,$E513)</f>
        <v/>
      </c>
      <c r="AS513" s="40">
        <f>AS$134*$D513*INDEX(AS$117:AS$133,$E513)</f>
        <v/>
      </c>
      <c r="AT513" s="40">
        <f>AT$134*$D513*INDEX(AT$117:AT$133,$E513)</f>
        <v/>
      </c>
      <c r="AU513" s="40">
        <f>AU$134*$D513*INDEX(AU$117:AU$133,$E513)</f>
        <v/>
      </c>
      <c r="AV513" s="40">
        <f>AV$134*$D513*INDEX(AV$117:AV$133,$E513)</f>
        <v/>
      </c>
      <c r="AW513" s="40">
        <f>AW$134*$D513*INDEX(AW$117:AW$133,$E513)</f>
        <v/>
      </c>
      <c r="AX513" s="42">
        <f>ETSCOST(AX$134,$D513,INDEX(AX$117:AX$133,$E513))</f>
        <v/>
      </c>
    </row>
    <row r="514" hidden="1" outlineLevel="2">
      <c r="A514" s="5" t="inlineStr">
        <is>
          <t>ets</t>
        </is>
      </c>
      <c r="B514" s="5" t="inlineStr">
        <is>
          <t>nga</t>
        </is>
      </c>
      <c r="C514" s="5" t="inlineStr">
        <is>
          <t>avi</t>
        </is>
      </c>
      <c r="D514" s="40">
        <f>INDEX(Inputs!$T$5:$T$132,MATCH($B514&amp;"|"&amp;$C514,Inputs!$A$5:$A$132,0))</f>
        <v/>
      </c>
      <c r="E514" s="40">
        <f>INDEX(Inputs!$K$5:$K$132,MATCH($B514&amp;"|"&amp;$C514,Inputs!$A$5:$A$132,0))</f>
        <v/>
      </c>
      <c r="F514" s="39" t="n"/>
      <c r="G514" s="39" t="n"/>
      <c r="H514" s="5">
        <f>INDEX(Variables!$B$5:$B$105,MATCH($A514,Variables!$A$5:$A$105,0))&amp;IF($C514="",""," | "&amp;INDEX(Mapping!$B$5:$B$26,MATCH($C514,Mapping!$A$5:$A$26,0))&amp;" | "&amp;INDEX(Mapping!$B$30:$B$41,MATCH($B514,Mapping!$A$30:$A$41,0)))</f>
        <v/>
      </c>
      <c r="I514" s="5">
        <f>INDEX(Variables!$C$5:$C$105,MATCH($A514,Variables!$A$5:$A$105,0))</f>
        <v/>
      </c>
      <c r="J514" s="5">
        <f>INDEX(Variables!$E$5:$E$105,MATCH($A514,Variables!$A$5:$A$105,0))</f>
        <v/>
      </c>
      <c r="K514" s="25">
        <f>LOWER(Settings!$C$4)&amp;".mit."&amp;$A514&amp;IF($C514="","","."&amp;$C514&amp;"."&amp;$B514)&amp;IF(INDEX(Variables!$D$5:$D$105,MATCH($A514,Variables!$A$5:$A$105,0))="","","."&amp;INDEX(Variables!$D$5:$D$105,MATCH($A514,Variables!$A$5:$A$105,0)))&amp;"."&amp;K$5</f>
        <v/>
      </c>
      <c r="L514" s="41">
        <f>L$134*$D514*INDEX(L$117:L$133,$E514)</f>
        <v/>
      </c>
      <c r="M514" s="40">
        <f>M$134*$D514*INDEX(M$117:M$133,$E514)</f>
        <v/>
      </c>
      <c r="N514" s="40">
        <f>N$134*$D514*INDEX(N$117:N$133,$E514)</f>
        <v/>
      </c>
      <c r="O514" s="40">
        <f>O$134*$D514*INDEX(O$117:O$133,$E514)</f>
        <v/>
      </c>
      <c r="P514" s="40">
        <f>P$134*$D514*INDEX(P$117:P$133,$E514)</f>
        <v/>
      </c>
      <c r="Q514" s="40">
        <f>Q$134*$D514*INDEX(Q$117:Q$133,$E514)</f>
        <v/>
      </c>
      <c r="R514" s="40">
        <f>R$134*$D514*INDEX(R$117:R$133,$E514)</f>
        <v/>
      </c>
      <c r="S514" s="40">
        <f>S$134*$D514*INDEX(S$117:S$133,$E514)</f>
        <v/>
      </c>
      <c r="T514" s="40">
        <f>T$134*$D514*INDEX(T$117:T$133,$E514)</f>
        <v/>
      </c>
      <c r="U514" s="40">
        <f>U$134*$D514*INDEX(U$117:U$133,$E514)</f>
        <v/>
      </c>
      <c r="V514" s="40">
        <f>V$134*$D514*INDEX(V$117:V$133,$E514)</f>
        <v/>
      </c>
      <c r="W514" s="40">
        <f>W$134*$D514*INDEX(W$117:W$133,$E514)</f>
        <v/>
      </c>
      <c r="X514" s="40">
        <f>X$134*$D514*INDEX(X$117:X$133,$E514)</f>
        <v/>
      </c>
      <c r="Y514" s="40">
        <f>Y$134*$D514*INDEX(Y$117:Y$133,$E514)</f>
        <v/>
      </c>
      <c r="Z514" s="40">
        <f>Z$134*$D514*INDEX(Z$117:Z$133,$E514)</f>
        <v/>
      </c>
      <c r="AA514" s="40">
        <f>AA$134*$D514*INDEX(AA$117:AA$133,$E514)</f>
        <v/>
      </c>
      <c r="AB514" s="40">
        <f>AB$134*$D514*INDEX(AB$117:AB$133,$E514)</f>
        <v/>
      </c>
      <c r="AC514" s="40">
        <f>AC$134*$D514*INDEX(AC$117:AC$133,$E514)</f>
        <v/>
      </c>
      <c r="AD514" s="42">
        <f>ETSCOST(AD$134,$D514,INDEX(AD$117:AD$133,$E514))</f>
        <v/>
      </c>
      <c r="AE514" s="25">
        <f>LOWER(Settings!$C$4)&amp;".mit."&amp;$A514&amp;IF($C514="","","."&amp;$C514&amp;"."&amp;$B514)&amp;IF(INDEX(Variables!$D$5:$D$105,MATCH($A514,Variables!$A$5:$A$105,0))="","","."&amp;INDEX(Variables!$D$5:$D$105,MATCH($A514,Variables!$A$5:$A$105,0)))&amp;"."&amp;AE$5</f>
        <v/>
      </c>
      <c r="AF514" s="41">
        <f>AF$134*$D514*INDEX(AF$117:AF$133,$E514)</f>
        <v/>
      </c>
      <c r="AG514" s="40">
        <f>AG$134*$D514*INDEX(AG$117:AG$133,$E514)</f>
        <v/>
      </c>
      <c r="AH514" s="40">
        <f>AH$134*$D514*INDEX(AH$117:AH$133,$E514)</f>
        <v/>
      </c>
      <c r="AI514" s="40">
        <f>AI$134*$D514*INDEX(AI$117:AI$133,$E514)</f>
        <v/>
      </c>
      <c r="AJ514" s="40">
        <f>AJ$134*$D514*INDEX(AJ$117:AJ$133,$E514)</f>
        <v/>
      </c>
      <c r="AK514" s="40">
        <f>AK$134*$D514*INDEX(AK$117:AK$133,$E514)</f>
        <v/>
      </c>
      <c r="AL514" s="40">
        <f>AL$134*$D514*INDEX(AL$117:AL$133,$E514)</f>
        <v/>
      </c>
      <c r="AM514" s="40">
        <f>AM$134*$D514*INDEX(AM$117:AM$133,$E514)</f>
        <v/>
      </c>
      <c r="AN514" s="40">
        <f>AN$134*$D514*INDEX(AN$117:AN$133,$E514)</f>
        <v/>
      </c>
      <c r="AO514" s="40">
        <f>AO$134*$D514*INDEX(AO$117:AO$133,$E514)</f>
        <v/>
      </c>
      <c r="AP514" s="40">
        <f>AP$134*$D514*INDEX(AP$117:AP$133,$E514)</f>
        <v/>
      </c>
      <c r="AQ514" s="40">
        <f>AQ$134*$D514*INDEX(AQ$117:AQ$133,$E514)</f>
        <v/>
      </c>
      <c r="AR514" s="40">
        <f>AR$134*$D514*INDEX(AR$117:AR$133,$E514)</f>
        <v/>
      </c>
      <c r="AS514" s="40">
        <f>AS$134*$D514*INDEX(AS$117:AS$133,$E514)</f>
        <v/>
      </c>
      <c r="AT514" s="40">
        <f>AT$134*$D514*INDEX(AT$117:AT$133,$E514)</f>
        <v/>
      </c>
      <c r="AU514" s="40">
        <f>AU$134*$D514*INDEX(AU$117:AU$133,$E514)</f>
        <v/>
      </c>
      <c r="AV514" s="40">
        <f>AV$134*$D514*INDEX(AV$117:AV$133,$E514)</f>
        <v/>
      </c>
      <c r="AW514" s="40">
        <f>AW$134*$D514*INDEX(AW$117:AW$133,$E514)</f>
        <v/>
      </c>
      <c r="AX514" s="42">
        <f>ETSCOST(AX$134,$D514,INDEX(AX$117:AX$133,$E514))</f>
        <v/>
      </c>
    </row>
    <row r="515" hidden="1" outlineLevel="2">
      <c r="A515" s="5" t="inlineStr">
        <is>
          <t>ets</t>
        </is>
      </c>
      <c r="B515" s="5" t="inlineStr">
        <is>
          <t>gso</t>
        </is>
      </c>
      <c r="C515" s="5" t="inlineStr">
        <is>
          <t>avi</t>
        </is>
      </c>
      <c r="D515" s="40">
        <f>INDEX(Inputs!$T$5:$T$132,MATCH($B515&amp;"|"&amp;$C515,Inputs!$A$5:$A$132,0))</f>
        <v/>
      </c>
      <c r="E515" s="40">
        <f>INDEX(Inputs!$K$5:$K$132,MATCH($B515&amp;"|"&amp;$C515,Inputs!$A$5:$A$132,0))</f>
        <v/>
      </c>
      <c r="F515" s="39" t="n"/>
      <c r="G515" s="39" t="n"/>
      <c r="H515" s="5">
        <f>INDEX(Variables!$B$5:$B$105,MATCH($A515,Variables!$A$5:$A$105,0))&amp;IF($C515="",""," | "&amp;INDEX(Mapping!$B$5:$B$26,MATCH($C515,Mapping!$A$5:$A$26,0))&amp;" | "&amp;INDEX(Mapping!$B$30:$B$41,MATCH($B515,Mapping!$A$30:$A$41,0)))</f>
        <v/>
      </c>
      <c r="I515" s="5">
        <f>INDEX(Variables!$C$5:$C$105,MATCH($A515,Variables!$A$5:$A$105,0))</f>
        <v/>
      </c>
      <c r="J515" s="5">
        <f>INDEX(Variables!$E$5:$E$105,MATCH($A515,Variables!$A$5:$A$105,0))</f>
        <v/>
      </c>
      <c r="K515" s="25">
        <f>LOWER(Settings!$C$4)&amp;".mit."&amp;$A515&amp;IF($C515="","","."&amp;$C515&amp;"."&amp;$B515)&amp;IF(INDEX(Variables!$D$5:$D$105,MATCH($A515,Variables!$A$5:$A$105,0))="","","."&amp;INDEX(Variables!$D$5:$D$105,MATCH($A515,Variables!$A$5:$A$105,0)))&amp;"."&amp;K$5</f>
        <v/>
      </c>
      <c r="L515" s="41">
        <f>L$134*$D515*INDEX(L$117:L$133,$E515)</f>
        <v/>
      </c>
      <c r="M515" s="40">
        <f>M$134*$D515*INDEX(M$117:M$133,$E515)</f>
        <v/>
      </c>
      <c r="N515" s="40">
        <f>N$134*$D515*INDEX(N$117:N$133,$E515)</f>
        <v/>
      </c>
      <c r="O515" s="40">
        <f>O$134*$D515*INDEX(O$117:O$133,$E515)</f>
        <v/>
      </c>
      <c r="P515" s="40">
        <f>P$134*$D515*INDEX(P$117:P$133,$E515)</f>
        <v/>
      </c>
      <c r="Q515" s="40">
        <f>Q$134*$D515*INDEX(Q$117:Q$133,$E515)</f>
        <v/>
      </c>
      <c r="R515" s="40">
        <f>R$134*$D515*INDEX(R$117:R$133,$E515)</f>
        <v/>
      </c>
      <c r="S515" s="40">
        <f>S$134*$D515*INDEX(S$117:S$133,$E515)</f>
        <v/>
      </c>
      <c r="T515" s="40">
        <f>T$134*$D515*INDEX(T$117:T$133,$E515)</f>
        <v/>
      </c>
      <c r="U515" s="40">
        <f>U$134*$D515*INDEX(U$117:U$133,$E515)</f>
        <v/>
      </c>
      <c r="V515" s="40">
        <f>V$134*$D515*INDEX(V$117:V$133,$E515)</f>
        <v/>
      </c>
      <c r="W515" s="40">
        <f>W$134*$D515*INDEX(W$117:W$133,$E515)</f>
        <v/>
      </c>
      <c r="X515" s="40">
        <f>X$134*$D515*INDEX(X$117:X$133,$E515)</f>
        <v/>
      </c>
      <c r="Y515" s="40">
        <f>Y$134*$D515*INDEX(Y$117:Y$133,$E515)</f>
        <v/>
      </c>
      <c r="Z515" s="40">
        <f>Z$134*$D515*INDEX(Z$117:Z$133,$E515)</f>
        <v/>
      </c>
      <c r="AA515" s="40">
        <f>AA$134*$D515*INDEX(AA$117:AA$133,$E515)</f>
        <v/>
      </c>
      <c r="AB515" s="40">
        <f>AB$134*$D515*INDEX(AB$117:AB$133,$E515)</f>
        <v/>
      </c>
      <c r="AC515" s="40">
        <f>AC$134*$D515*INDEX(AC$117:AC$133,$E515)</f>
        <v/>
      </c>
      <c r="AD515" s="42">
        <f>ETSCOST(AD$134,$D515,INDEX(AD$117:AD$133,$E515))</f>
        <v/>
      </c>
      <c r="AE515" s="25">
        <f>LOWER(Settings!$C$4)&amp;".mit."&amp;$A515&amp;IF($C515="","","."&amp;$C515&amp;"."&amp;$B515)&amp;IF(INDEX(Variables!$D$5:$D$105,MATCH($A515,Variables!$A$5:$A$105,0))="","","."&amp;INDEX(Variables!$D$5:$D$105,MATCH($A515,Variables!$A$5:$A$105,0)))&amp;"."&amp;AE$5</f>
        <v/>
      </c>
      <c r="AF515" s="41">
        <f>AF$134*$D515*INDEX(AF$117:AF$133,$E515)</f>
        <v/>
      </c>
      <c r="AG515" s="40">
        <f>AG$134*$D515*INDEX(AG$117:AG$133,$E515)</f>
        <v/>
      </c>
      <c r="AH515" s="40">
        <f>AH$134*$D515*INDEX(AH$117:AH$133,$E515)</f>
        <v/>
      </c>
      <c r="AI515" s="40">
        <f>AI$134*$D515*INDEX(AI$117:AI$133,$E515)</f>
        <v/>
      </c>
      <c r="AJ515" s="40">
        <f>AJ$134*$D515*INDEX(AJ$117:AJ$133,$E515)</f>
        <v/>
      </c>
      <c r="AK515" s="40">
        <f>AK$134*$D515*INDEX(AK$117:AK$133,$E515)</f>
        <v/>
      </c>
      <c r="AL515" s="40">
        <f>AL$134*$D515*INDEX(AL$117:AL$133,$E515)</f>
        <v/>
      </c>
      <c r="AM515" s="40">
        <f>AM$134*$D515*INDEX(AM$117:AM$133,$E515)</f>
        <v/>
      </c>
      <c r="AN515" s="40">
        <f>AN$134*$D515*INDEX(AN$117:AN$133,$E515)</f>
        <v/>
      </c>
      <c r="AO515" s="40">
        <f>AO$134*$D515*INDEX(AO$117:AO$133,$E515)</f>
        <v/>
      </c>
      <c r="AP515" s="40">
        <f>AP$134*$D515*INDEX(AP$117:AP$133,$E515)</f>
        <v/>
      </c>
      <c r="AQ515" s="40">
        <f>AQ$134*$D515*INDEX(AQ$117:AQ$133,$E515)</f>
        <v/>
      </c>
      <c r="AR515" s="40">
        <f>AR$134*$D515*INDEX(AR$117:AR$133,$E515)</f>
        <v/>
      </c>
      <c r="AS515" s="40">
        <f>AS$134*$D515*INDEX(AS$117:AS$133,$E515)</f>
        <v/>
      </c>
      <c r="AT515" s="40">
        <f>AT$134*$D515*INDEX(AT$117:AT$133,$E515)</f>
        <v/>
      </c>
      <c r="AU515" s="40">
        <f>AU$134*$D515*INDEX(AU$117:AU$133,$E515)</f>
        <v/>
      </c>
      <c r="AV515" s="40">
        <f>AV$134*$D515*INDEX(AV$117:AV$133,$E515)</f>
        <v/>
      </c>
      <c r="AW515" s="40">
        <f>AW$134*$D515*INDEX(AW$117:AW$133,$E515)</f>
        <v/>
      </c>
      <c r="AX515" s="42">
        <f>ETSCOST(AX$134,$D515,INDEX(AX$117:AX$133,$E515))</f>
        <v/>
      </c>
    </row>
    <row r="516" hidden="1" outlineLevel="2">
      <c r="A516" s="5" t="inlineStr">
        <is>
          <t>ets</t>
        </is>
      </c>
      <c r="B516" s="5" t="inlineStr">
        <is>
          <t>die</t>
        </is>
      </c>
      <c r="C516" s="5" t="inlineStr">
        <is>
          <t>avi</t>
        </is>
      </c>
      <c r="D516" s="40">
        <f>INDEX(Inputs!$T$5:$T$132,MATCH($B516&amp;"|"&amp;$C516,Inputs!$A$5:$A$132,0))</f>
        <v/>
      </c>
      <c r="E516" s="40">
        <f>INDEX(Inputs!$K$5:$K$132,MATCH($B516&amp;"|"&amp;$C516,Inputs!$A$5:$A$132,0))</f>
        <v/>
      </c>
      <c r="F516" s="39" t="n"/>
      <c r="G516" s="39" t="n"/>
      <c r="H516" s="5">
        <f>INDEX(Variables!$B$5:$B$105,MATCH($A516,Variables!$A$5:$A$105,0))&amp;IF($C516="",""," | "&amp;INDEX(Mapping!$B$5:$B$26,MATCH($C516,Mapping!$A$5:$A$26,0))&amp;" | "&amp;INDEX(Mapping!$B$30:$B$41,MATCH($B516,Mapping!$A$30:$A$41,0)))</f>
        <v/>
      </c>
      <c r="I516" s="5">
        <f>INDEX(Variables!$C$5:$C$105,MATCH($A516,Variables!$A$5:$A$105,0))</f>
        <v/>
      </c>
      <c r="J516" s="5">
        <f>INDEX(Variables!$E$5:$E$105,MATCH($A516,Variables!$A$5:$A$105,0))</f>
        <v/>
      </c>
      <c r="K516" s="25">
        <f>LOWER(Settings!$C$4)&amp;".mit."&amp;$A516&amp;IF($C516="","","."&amp;$C516&amp;"."&amp;$B516)&amp;IF(INDEX(Variables!$D$5:$D$105,MATCH($A516,Variables!$A$5:$A$105,0))="","","."&amp;INDEX(Variables!$D$5:$D$105,MATCH($A516,Variables!$A$5:$A$105,0)))&amp;"."&amp;K$5</f>
        <v/>
      </c>
      <c r="L516" s="41">
        <f>L$134*$D516*INDEX(L$117:L$133,$E516)</f>
        <v/>
      </c>
      <c r="M516" s="40">
        <f>M$134*$D516*INDEX(M$117:M$133,$E516)</f>
        <v/>
      </c>
      <c r="N516" s="40">
        <f>N$134*$D516*INDEX(N$117:N$133,$E516)</f>
        <v/>
      </c>
      <c r="O516" s="40">
        <f>O$134*$D516*INDEX(O$117:O$133,$E516)</f>
        <v/>
      </c>
      <c r="P516" s="40">
        <f>P$134*$D516*INDEX(P$117:P$133,$E516)</f>
        <v/>
      </c>
      <c r="Q516" s="40">
        <f>Q$134*$D516*INDEX(Q$117:Q$133,$E516)</f>
        <v/>
      </c>
      <c r="R516" s="40">
        <f>R$134*$D516*INDEX(R$117:R$133,$E516)</f>
        <v/>
      </c>
      <c r="S516" s="40">
        <f>S$134*$D516*INDEX(S$117:S$133,$E516)</f>
        <v/>
      </c>
      <c r="T516" s="40">
        <f>T$134*$D516*INDEX(T$117:T$133,$E516)</f>
        <v/>
      </c>
      <c r="U516" s="40">
        <f>U$134*$D516*INDEX(U$117:U$133,$E516)</f>
        <v/>
      </c>
      <c r="V516" s="40">
        <f>V$134*$D516*INDEX(V$117:V$133,$E516)</f>
        <v/>
      </c>
      <c r="W516" s="40">
        <f>W$134*$D516*INDEX(W$117:W$133,$E516)</f>
        <v/>
      </c>
      <c r="X516" s="40">
        <f>X$134*$D516*INDEX(X$117:X$133,$E516)</f>
        <v/>
      </c>
      <c r="Y516" s="40">
        <f>Y$134*$D516*INDEX(Y$117:Y$133,$E516)</f>
        <v/>
      </c>
      <c r="Z516" s="40">
        <f>Z$134*$D516*INDEX(Z$117:Z$133,$E516)</f>
        <v/>
      </c>
      <c r="AA516" s="40">
        <f>AA$134*$D516*INDEX(AA$117:AA$133,$E516)</f>
        <v/>
      </c>
      <c r="AB516" s="40">
        <f>AB$134*$D516*INDEX(AB$117:AB$133,$E516)</f>
        <v/>
      </c>
      <c r="AC516" s="40">
        <f>AC$134*$D516*INDEX(AC$117:AC$133,$E516)</f>
        <v/>
      </c>
      <c r="AD516" s="42">
        <f>ETSCOST(AD$134,$D516,INDEX(AD$117:AD$133,$E516))</f>
        <v/>
      </c>
      <c r="AE516" s="25">
        <f>LOWER(Settings!$C$4)&amp;".mit."&amp;$A516&amp;IF($C516="","","."&amp;$C516&amp;"."&amp;$B516)&amp;IF(INDEX(Variables!$D$5:$D$105,MATCH($A516,Variables!$A$5:$A$105,0))="","","."&amp;INDEX(Variables!$D$5:$D$105,MATCH($A516,Variables!$A$5:$A$105,0)))&amp;"."&amp;AE$5</f>
        <v/>
      </c>
      <c r="AF516" s="41">
        <f>AF$134*$D516*INDEX(AF$117:AF$133,$E516)</f>
        <v/>
      </c>
      <c r="AG516" s="40">
        <f>AG$134*$D516*INDEX(AG$117:AG$133,$E516)</f>
        <v/>
      </c>
      <c r="AH516" s="40">
        <f>AH$134*$D516*INDEX(AH$117:AH$133,$E516)</f>
        <v/>
      </c>
      <c r="AI516" s="40">
        <f>AI$134*$D516*INDEX(AI$117:AI$133,$E516)</f>
        <v/>
      </c>
      <c r="AJ516" s="40">
        <f>AJ$134*$D516*INDEX(AJ$117:AJ$133,$E516)</f>
        <v/>
      </c>
      <c r="AK516" s="40">
        <f>AK$134*$D516*INDEX(AK$117:AK$133,$E516)</f>
        <v/>
      </c>
      <c r="AL516" s="40">
        <f>AL$134*$D516*INDEX(AL$117:AL$133,$E516)</f>
        <v/>
      </c>
      <c r="AM516" s="40">
        <f>AM$134*$D516*INDEX(AM$117:AM$133,$E516)</f>
        <v/>
      </c>
      <c r="AN516" s="40">
        <f>AN$134*$D516*INDEX(AN$117:AN$133,$E516)</f>
        <v/>
      </c>
      <c r="AO516" s="40">
        <f>AO$134*$D516*INDEX(AO$117:AO$133,$E516)</f>
        <v/>
      </c>
      <c r="AP516" s="40">
        <f>AP$134*$D516*INDEX(AP$117:AP$133,$E516)</f>
        <v/>
      </c>
      <c r="AQ516" s="40">
        <f>AQ$134*$D516*INDEX(AQ$117:AQ$133,$E516)</f>
        <v/>
      </c>
      <c r="AR516" s="40">
        <f>AR$134*$D516*INDEX(AR$117:AR$133,$E516)</f>
        <v/>
      </c>
      <c r="AS516" s="40">
        <f>AS$134*$D516*INDEX(AS$117:AS$133,$E516)</f>
        <v/>
      </c>
      <c r="AT516" s="40">
        <f>AT$134*$D516*INDEX(AT$117:AT$133,$E516)</f>
        <v/>
      </c>
      <c r="AU516" s="40">
        <f>AU$134*$D516*INDEX(AU$117:AU$133,$E516)</f>
        <v/>
      </c>
      <c r="AV516" s="40">
        <f>AV$134*$D516*INDEX(AV$117:AV$133,$E516)</f>
        <v/>
      </c>
      <c r="AW516" s="40">
        <f>AW$134*$D516*INDEX(AW$117:AW$133,$E516)</f>
        <v/>
      </c>
      <c r="AX516" s="42">
        <f>ETSCOST(AX$134,$D516,INDEX(AX$117:AX$133,$E516))</f>
        <v/>
      </c>
    </row>
    <row r="517" hidden="1" outlineLevel="2">
      <c r="A517" s="5" t="inlineStr">
        <is>
          <t>ets</t>
        </is>
      </c>
      <c r="B517" s="5" t="inlineStr">
        <is>
          <t>lpg</t>
        </is>
      </c>
      <c r="C517" s="5" t="inlineStr">
        <is>
          <t>avi</t>
        </is>
      </c>
      <c r="D517" s="40">
        <f>INDEX(Inputs!$T$5:$T$132,MATCH($B517&amp;"|"&amp;$C517,Inputs!$A$5:$A$132,0))</f>
        <v/>
      </c>
      <c r="E517" s="40">
        <f>INDEX(Inputs!$K$5:$K$132,MATCH($B517&amp;"|"&amp;$C517,Inputs!$A$5:$A$132,0))</f>
        <v/>
      </c>
      <c r="F517" s="39" t="n"/>
      <c r="G517" s="39" t="n"/>
      <c r="H517" s="5">
        <f>INDEX(Variables!$B$5:$B$105,MATCH($A517,Variables!$A$5:$A$105,0))&amp;IF($C517="",""," | "&amp;INDEX(Mapping!$B$5:$B$26,MATCH($C517,Mapping!$A$5:$A$26,0))&amp;" | "&amp;INDEX(Mapping!$B$30:$B$41,MATCH($B517,Mapping!$A$30:$A$41,0)))</f>
        <v/>
      </c>
      <c r="I517" s="5">
        <f>INDEX(Variables!$C$5:$C$105,MATCH($A517,Variables!$A$5:$A$105,0))</f>
        <v/>
      </c>
      <c r="J517" s="5">
        <f>INDEX(Variables!$E$5:$E$105,MATCH($A517,Variables!$A$5:$A$105,0))</f>
        <v/>
      </c>
      <c r="K517" s="25">
        <f>LOWER(Settings!$C$4)&amp;".mit."&amp;$A517&amp;IF($C517="","","."&amp;$C517&amp;"."&amp;$B517)&amp;IF(INDEX(Variables!$D$5:$D$105,MATCH($A517,Variables!$A$5:$A$105,0))="","","."&amp;INDEX(Variables!$D$5:$D$105,MATCH($A517,Variables!$A$5:$A$105,0)))&amp;"."&amp;K$5</f>
        <v/>
      </c>
      <c r="L517" s="41">
        <f>L$134*$D517*INDEX(L$117:L$133,$E517)</f>
        <v/>
      </c>
      <c r="M517" s="40">
        <f>M$134*$D517*INDEX(M$117:M$133,$E517)</f>
        <v/>
      </c>
      <c r="N517" s="40">
        <f>N$134*$D517*INDEX(N$117:N$133,$E517)</f>
        <v/>
      </c>
      <c r="O517" s="40">
        <f>O$134*$D517*INDEX(O$117:O$133,$E517)</f>
        <v/>
      </c>
      <c r="P517" s="40">
        <f>P$134*$D517*INDEX(P$117:P$133,$E517)</f>
        <v/>
      </c>
      <c r="Q517" s="40">
        <f>Q$134*$D517*INDEX(Q$117:Q$133,$E517)</f>
        <v/>
      </c>
      <c r="R517" s="40">
        <f>R$134*$D517*INDEX(R$117:R$133,$E517)</f>
        <v/>
      </c>
      <c r="S517" s="40">
        <f>S$134*$D517*INDEX(S$117:S$133,$E517)</f>
        <v/>
      </c>
      <c r="T517" s="40">
        <f>T$134*$D517*INDEX(T$117:T$133,$E517)</f>
        <v/>
      </c>
      <c r="U517" s="40">
        <f>U$134*$D517*INDEX(U$117:U$133,$E517)</f>
        <v/>
      </c>
      <c r="V517" s="40">
        <f>V$134*$D517*INDEX(V$117:V$133,$E517)</f>
        <v/>
      </c>
      <c r="W517" s="40">
        <f>W$134*$D517*INDEX(W$117:W$133,$E517)</f>
        <v/>
      </c>
      <c r="X517" s="40">
        <f>X$134*$D517*INDEX(X$117:X$133,$E517)</f>
        <v/>
      </c>
      <c r="Y517" s="40">
        <f>Y$134*$D517*INDEX(Y$117:Y$133,$E517)</f>
        <v/>
      </c>
      <c r="Z517" s="40">
        <f>Z$134*$D517*INDEX(Z$117:Z$133,$E517)</f>
        <v/>
      </c>
      <c r="AA517" s="40">
        <f>AA$134*$D517*INDEX(AA$117:AA$133,$E517)</f>
        <v/>
      </c>
      <c r="AB517" s="40">
        <f>AB$134*$D517*INDEX(AB$117:AB$133,$E517)</f>
        <v/>
      </c>
      <c r="AC517" s="40">
        <f>AC$134*$D517*INDEX(AC$117:AC$133,$E517)</f>
        <v/>
      </c>
      <c r="AD517" s="42">
        <f>ETSCOST(AD$134,$D517,INDEX(AD$117:AD$133,$E517))</f>
        <v/>
      </c>
      <c r="AE517" s="25">
        <f>LOWER(Settings!$C$4)&amp;".mit."&amp;$A517&amp;IF($C517="","","."&amp;$C517&amp;"."&amp;$B517)&amp;IF(INDEX(Variables!$D$5:$D$105,MATCH($A517,Variables!$A$5:$A$105,0))="","","."&amp;INDEX(Variables!$D$5:$D$105,MATCH($A517,Variables!$A$5:$A$105,0)))&amp;"."&amp;AE$5</f>
        <v/>
      </c>
      <c r="AF517" s="41">
        <f>AF$134*$D517*INDEX(AF$117:AF$133,$E517)</f>
        <v/>
      </c>
      <c r="AG517" s="40">
        <f>AG$134*$D517*INDEX(AG$117:AG$133,$E517)</f>
        <v/>
      </c>
      <c r="AH517" s="40">
        <f>AH$134*$D517*INDEX(AH$117:AH$133,$E517)</f>
        <v/>
      </c>
      <c r="AI517" s="40">
        <f>AI$134*$D517*INDEX(AI$117:AI$133,$E517)</f>
        <v/>
      </c>
      <c r="AJ517" s="40">
        <f>AJ$134*$D517*INDEX(AJ$117:AJ$133,$E517)</f>
        <v/>
      </c>
      <c r="AK517" s="40">
        <f>AK$134*$D517*INDEX(AK$117:AK$133,$E517)</f>
        <v/>
      </c>
      <c r="AL517" s="40">
        <f>AL$134*$D517*INDEX(AL$117:AL$133,$E517)</f>
        <v/>
      </c>
      <c r="AM517" s="40">
        <f>AM$134*$D517*INDEX(AM$117:AM$133,$E517)</f>
        <v/>
      </c>
      <c r="AN517" s="40">
        <f>AN$134*$D517*INDEX(AN$117:AN$133,$E517)</f>
        <v/>
      </c>
      <c r="AO517" s="40">
        <f>AO$134*$D517*INDEX(AO$117:AO$133,$E517)</f>
        <v/>
      </c>
      <c r="AP517" s="40">
        <f>AP$134*$D517*INDEX(AP$117:AP$133,$E517)</f>
        <v/>
      </c>
      <c r="AQ517" s="40">
        <f>AQ$134*$D517*INDEX(AQ$117:AQ$133,$E517)</f>
        <v/>
      </c>
      <c r="AR517" s="40">
        <f>AR$134*$D517*INDEX(AR$117:AR$133,$E517)</f>
        <v/>
      </c>
      <c r="AS517" s="40">
        <f>AS$134*$D517*INDEX(AS$117:AS$133,$E517)</f>
        <v/>
      </c>
      <c r="AT517" s="40">
        <f>AT$134*$D517*INDEX(AT$117:AT$133,$E517)</f>
        <v/>
      </c>
      <c r="AU517" s="40">
        <f>AU$134*$D517*INDEX(AU$117:AU$133,$E517)</f>
        <v/>
      </c>
      <c r="AV517" s="40">
        <f>AV$134*$D517*INDEX(AV$117:AV$133,$E517)</f>
        <v/>
      </c>
      <c r="AW517" s="40">
        <f>AW$134*$D517*INDEX(AW$117:AW$133,$E517)</f>
        <v/>
      </c>
      <c r="AX517" s="42">
        <f>ETSCOST(AX$134,$D517,INDEX(AX$117:AX$133,$E517))</f>
        <v/>
      </c>
    </row>
    <row r="518" hidden="1" outlineLevel="2">
      <c r="A518" s="5" t="inlineStr">
        <is>
          <t>ets</t>
        </is>
      </c>
      <c r="B518" s="5" t="inlineStr">
        <is>
          <t>ker</t>
        </is>
      </c>
      <c r="C518" s="5" t="inlineStr">
        <is>
          <t>avi</t>
        </is>
      </c>
      <c r="D518" s="40">
        <f>INDEX(Inputs!$T$5:$T$132,MATCH($B518&amp;"|"&amp;$C518,Inputs!$A$5:$A$132,0))</f>
        <v/>
      </c>
      <c r="E518" s="40">
        <f>INDEX(Inputs!$K$5:$K$132,MATCH($B518&amp;"|"&amp;$C518,Inputs!$A$5:$A$132,0))</f>
        <v/>
      </c>
      <c r="F518" s="39" t="n"/>
      <c r="G518" s="39" t="n"/>
      <c r="H518" s="5">
        <f>INDEX(Variables!$B$5:$B$105,MATCH($A518,Variables!$A$5:$A$105,0))&amp;IF($C518="",""," | "&amp;INDEX(Mapping!$B$5:$B$26,MATCH($C518,Mapping!$A$5:$A$26,0))&amp;" | "&amp;INDEX(Mapping!$B$30:$B$41,MATCH($B518,Mapping!$A$30:$A$41,0)))</f>
        <v/>
      </c>
      <c r="I518" s="5">
        <f>INDEX(Variables!$C$5:$C$105,MATCH($A518,Variables!$A$5:$A$105,0))</f>
        <v/>
      </c>
      <c r="J518" s="5">
        <f>INDEX(Variables!$E$5:$E$105,MATCH($A518,Variables!$A$5:$A$105,0))</f>
        <v/>
      </c>
      <c r="K518" s="25">
        <f>LOWER(Settings!$C$4)&amp;".mit."&amp;$A518&amp;IF($C518="","","."&amp;$C518&amp;"."&amp;$B518)&amp;IF(INDEX(Variables!$D$5:$D$105,MATCH($A518,Variables!$A$5:$A$105,0))="","","."&amp;INDEX(Variables!$D$5:$D$105,MATCH($A518,Variables!$A$5:$A$105,0)))&amp;"."&amp;K$5</f>
        <v/>
      </c>
      <c r="L518" s="41">
        <f>L$134*$D518*INDEX(L$117:L$133,$E518)</f>
        <v/>
      </c>
      <c r="M518" s="40">
        <f>M$134*$D518*INDEX(M$117:M$133,$E518)</f>
        <v/>
      </c>
      <c r="N518" s="40">
        <f>N$134*$D518*INDEX(N$117:N$133,$E518)</f>
        <v/>
      </c>
      <c r="O518" s="40">
        <f>O$134*$D518*INDEX(O$117:O$133,$E518)</f>
        <v/>
      </c>
      <c r="P518" s="40">
        <f>P$134*$D518*INDEX(P$117:P$133,$E518)</f>
        <v/>
      </c>
      <c r="Q518" s="40">
        <f>Q$134*$D518*INDEX(Q$117:Q$133,$E518)</f>
        <v/>
      </c>
      <c r="R518" s="40">
        <f>R$134*$D518*INDEX(R$117:R$133,$E518)</f>
        <v/>
      </c>
      <c r="S518" s="40">
        <f>S$134*$D518*INDEX(S$117:S$133,$E518)</f>
        <v/>
      </c>
      <c r="T518" s="40">
        <f>T$134*$D518*INDEX(T$117:T$133,$E518)</f>
        <v/>
      </c>
      <c r="U518" s="40">
        <f>U$134*$D518*INDEX(U$117:U$133,$E518)</f>
        <v/>
      </c>
      <c r="V518" s="40">
        <f>V$134*$D518*INDEX(V$117:V$133,$E518)</f>
        <v/>
      </c>
      <c r="W518" s="40">
        <f>W$134*$D518*INDEX(W$117:W$133,$E518)</f>
        <v/>
      </c>
      <c r="X518" s="40">
        <f>X$134*$D518*INDEX(X$117:X$133,$E518)</f>
        <v/>
      </c>
      <c r="Y518" s="40">
        <f>Y$134*$D518*INDEX(Y$117:Y$133,$E518)</f>
        <v/>
      </c>
      <c r="Z518" s="40">
        <f>Z$134*$D518*INDEX(Z$117:Z$133,$E518)</f>
        <v/>
      </c>
      <c r="AA518" s="40">
        <f>AA$134*$D518*INDEX(AA$117:AA$133,$E518)</f>
        <v/>
      </c>
      <c r="AB518" s="40">
        <f>AB$134*$D518*INDEX(AB$117:AB$133,$E518)</f>
        <v/>
      </c>
      <c r="AC518" s="40">
        <f>AC$134*$D518*INDEX(AC$117:AC$133,$E518)</f>
        <v/>
      </c>
      <c r="AD518" s="42">
        <f>ETSCOST(AD$134,$D518,INDEX(AD$117:AD$133,$E518))</f>
        <v/>
      </c>
      <c r="AE518" s="25">
        <f>LOWER(Settings!$C$4)&amp;".mit."&amp;$A518&amp;IF($C518="","","."&amp;$C518&amp;"."&amp;$B518)&amp;IF(INDEX(Variables!$D$5:$D$105,MATCH($A518,Variables!$A$5:$A$105,0))="","","."&amp;INDEX(Variables!$D$5:$D$105,MATCH($A518,Variables!$A$5:$A$105,0)))&amp;"."&amp;AE$5</f>
        <v/>
      </c>
      <c r="AF518" s="41">
        <f>AF$134*$D518*INDEX(AF$117:AF$133,$E518)</f>
        <v/>
      </c>
      <c r="AG518" s="40">
        <f>AG$134*$D518*INDEX(AG$117:AG$133,$E518)</f>
        <v/>
      </c>
      <c r="AH518" s="40">
        <f>AH$134*$D518*INDEX(AH$117:AH$133,$E518)</f>
        <v/>
      </c>
      <c r="AI518" s="40">
        <f>AI$134*$D518*INDEX(AI$117:AI$133,$E518)</f>
        <v/>
      </c>
      <c r="AJ518" s="40">
        <f>AJ$134*$D518*INDEX(AJ$117:AJ$133,$E518)</f>
        <v/>
      </c>
      <c r="AK518" s="40">
        <f>AK$134*$D518*INDEX(AK$117:AK$133,$E518)</f>
        <v/>
      </c>
      <c r="AL518" s="40">
        <f>AL$134*$D518*INDEX(AL$117:AL$133,$E518)</f>
        <v/>
      </c>
      <c r="AM518" s="40">
        <f>AM$134*$D518*INDEX(AM$117:AM$133,$E518)</f>
        <v/>
      </c>
      <c r="AN518" s="40">
        <f>AN$134*$D518*INDEX(AN$117:AN$133,$E518)</f>
        <v/>
      </c>
      <c r="AO518" s="40">
        <f>AO$134*$D518*INDEX(AO$117:AO$133,$E518)</f>
        <v/>
      </c>
      <c r="AP518" s="40">
        <f>AP$134*$D518*INDEX(AP$117:AP$133,$E518)</f>
        <v/>
      </c>
      <c r="AQ518" s="40">
        <f>AQ$134*$D518*INDEX(AQ$117:AQ$133,$E518)</f>
        <v/>
      </c>
      <c r="AR518" s="40">
        <f>AR$134*$D518*INDEX(AR$117:AR$133,$E518)</f>
        <v/>
      </c>
      <c r="AS518" s="40">
        <f>AS$134*$D518*INDEX(AS$117:AS$133,$E518)</f>
        <v/>
      </c>
      <c r="AT518" s="40">
        <f>AT$134*$D518*INDEX(AT$117:AT$133,$E518)</f>
        <v/>
      </c>
      <c r="AU518" s="40">
        <f>AU$134*$D518*INDEX(AU$117:AU$133,$E518)</f>
        <v/>
      </c>
      <c r="AV518" s="40">
        <f>AV$134*$D518*INDEX(AV$117:AV$133,$E518)</f>
        <v/>
      </c>
      <c r="AW518" s="40">
        <f>AW$134*$D518*INDEX(AW$117:AW$133,$E518)</f>
        <v/>
      </c>
      <c r="AX518" s="42">
        <f>ETSCOST(AX$134,$D518,INDEX(AX$117:AX$133,$E518))</f>
        <v/>
      </c>
    </row>
    <row r="519" hidden="1" outlineLevel="2">
      <c r="A519" s="5" t="inlineStr">
        <is>
          <t>ets</t>
        </is>
      </c>
      <c r="B519" s="5" t="inlineStr">
        <is>
          <t>oop</t>
        </is>
      </c>
      <c r="C519" s="5" t="inlineStr">
        <is>
          <t>avi</t>
        </is>
      </c>
      <c r="D519" s="40">
        <f>INDEX(Inputs!$T$5:$T$132,MATCH($B519&amp;"|"&amp;$C519,Inputs!$A$5:$A$132,0))</f>
        <v/>
      </c>
      <c r="E519" s="40">
        <f>INDEX(Inputs!$K$5:$K$132,MATCH($B519&amp;"|"&amp;$C519,Inputs!$A$5:$A$132,0))</f>
        <v/>
      </c>
      <c r="F519" s="39" t="n"/>
      <c r="G519" s="39" t="n"/>
      <c r="H519" s="5">
        <f>INDEX(Variables!$B$5:$B$105,MATCH($A519,Variables!$A$5:$A$105,0))&amp;IF($C519="",""," | "&amp;INDEX(Mapping!$B$5:$B$26,MATCH($C519,Mapping!$A$5:$A$26,0))&amp;" | "&amp;INDEX(Mapping!$B$30:$B$41,MATCH($B519,Mapping!$A$30:$A$41,0)))</f>
        <v/>
      </c>
      <c r="I519" s="5">
        <f>INDEX(Variables!$C$5:$C$105,MATCH($A519,Variables!$A$5:$A$105,0))</f>
        <v/>
      </c>
      <c r="J519" s="5">
        <f>INDEX(Variables!$E$5:$E$105,MATCH($A519,Variables!$A$5:$A$105,0))</f>
        <v/>
      </c>
      <c r="K519" s="25">
        <f>LOWER(Settings!$C$4)&amp;".mit."&amp;$A519&amp;IF($C519="","","."&amp;$C519&amp;"."&amp;$B519)&amp;IF(INDEX(Variables!$D$5:$D$105,MATCH($A519,Variables!$A$5:$A$105,0))="","","."&amp;INDEX(Variables!$D$5:$D$105,MATCH($A519,Variables!$A$5:$A$105,0)))&amp;"."&amp;K$5</f>
        <v/>
      </c>
      <c r="L519" s="41">
        <f>L$134*$D519*INDEX(L$117:L$133,$E519)</f>
        <v/>
      </c>
      <c r="M519" s="40">
        <f>M$134*$D519*INDEX(M$117:M$133,$E519)</f>
        <v/>
      </c>
      <c r="N519" s="40">
        <f>N$134*$D519*INDEX(N$117:N$133,$E519)</f>
        <v/>
      </c>
      <c r="O519" s="40">
        <f>O$134*$D519*INDEX(O$117:O$133,$E519)</f>
        <v/>
      </c>
      <c r="P519" s="40">
        <f>P$134*$D519*INDEX(P$117:P$133,$E519)</f>
        <v/>
      </c>
      <c r="Q519" s="40">
        <f>Q$134*$D519*INDEX(Q$117:Q$133,$E519)</f>
        <v/>
      </c>
      <c r="R519" s="40">
        <f>R$134*$D519*INDEX(R$117:R$133,$E519)</f>
        <v/>
      </c>
      <c r="S519" s="40">
        <f>S$134*$D519*INDEX(S$117:S$133,$E519)</f>
        <v/>
      </c>
      <c r="T519" s="40">
        <f>T$134*$D519*INDEX(T$117:T$133,$E519)</f>
        <v/>
      </c>
      <c r="U519" s="40">
        <f>U$134*$D519*INDEX(U$117:U$133,$E519)</f>
        <v/>
      </c>
      <c r="V519" s="40">
        <f>V$134*$D519*INDEX(V$117:V$133,$E519)</f>
        <v/>
      </c>
      <c r="W519" s="40">
        <f>W$134*$D519*INDEX(W$117:W$133,$E519)</f>
        <v/>
      </c>
      <c r="X519" s="40">
        <f>X$134*$D519*INDEX(X$117:X$133,$E519)</f>
        <v/>
      </c>
      <c r="Y519" s="40">
        <f>Y$134*$D519*INDEX(Y$117:Y$133,$E519)</f>
        <v/>
      </c>
      <c r="Z519" s="40">
        <f>Z$134*$D519*INDEX(Z$117:Z$133,$E519)</f>
        <v/>
      </c>
      <c r="AA519" s="40">
        <f>AA$134*$D519*INDEX(AA$117:AA$133,$E519)</f>
        <v/>
      </c>
      <c r="AB519" s="40">
        <f>AB$134*$D519*INDEX(AB$117:AB$133,$E519)</f>
        <v/>
      </c>
      <c r="AC519" s="40">
        <f>AC$134*$D519*INDEX(AC$117:AC$133,$E519)</f>
        <v/>
      </c>
      <c r="AD519" s="42">
        <f>ETSCOST(AD$134,$D519,INDEX(AD$117:AD$133,$E519))</f>
        <v/>
      </c>
      <c r="AE519" s="25">
        <f>LOWER(Settings!$C$4)&amp;".mit."&amp;$A519&amp;IF($C519="","","."&amp;$C519&amp;"."&amp;$B519)&amp;IF(INDEX(Variables!$D$5:$D$105,MATCH($A519,Variables!$A$5:$A$105,0))="","","."&amp;INDEX(Variables!$D$5:$D$105,MATCH($A519,Variables!$A$5:$A$105,0)))&amp;"."&amp;AE$5</f>
        <v/>
      </c>
      <c r="AF519" s="41">
        <f>AF$134*$D519*INDEX(AF$117:AF$133,$E519)</f>
        <v/>
      </c>
      <c r="AG519" s="40">
        <f>AG$134*$D519*INDEX(AG$117:AG$133,$E519)</f>
        <v/>
      </c>
      <c r="AH519" s="40">
        <f>AH$134*$D519*INDEX(AH$117:AH$133,$E519)</f>
        <v/>
      </c>
      <c r="AI519" s="40">
        <f>AI$134*$D519*INDEX(AI$117:AI$133,$E519)</f>
        <v/>
      </c>
      <c r="AJ519" s="40">
        <f>AJ$134*$D519*INDEX(AJ$117:AJ$133,$E519)</f>
        <v/>
      </c>
      <c r="AK519" s="40">
        <f>AK$134*$D519*INDEX(AK$117:AK$133,$E519)</f>
        <v/>
      </c>
      <c r="AL519" s="40">
        <f>AL$134*$D519*INDEX(AL$117:AL$133,$E519)</f>
        <v/>
      </c>
      <c r="AM519" s="40">
        <f>AM$134*$D519*INDEX(AM$117:AM$133,$E519)</f>
        <v/>
      </c>
      <c r="AN519" s="40">
        <f>AN$134*$D519*INDEX(AN$117:AN$133,$E519)</f>
        <v/>
      </c>
      <c r="AO519" s="40">
        <f>AO$134*$D519*INDEX(AO$117:AO$133,$E519)</f>
        <v/>
      </c>
      <c r="AP519" s="40">
        <f>AP$134*$D519*INDEX(AP$117:AP$133,$E519)</f>
        <v/>
      </c>
      <c r="AQ519" s="40">
        <f>AQ$134*$D519*INDEX(AQ$117:AQ$133,$E519)</f>
        <v/>
      </c>
      <c r="AR519" s="40">
        <f>AR$134*$D519*INDEX(AR$117:AR$133,$E519)</f>
        <v/>
      </c>
      <c r="AS519" s="40">
        <f>AS$134*$D519*INDEX(AS$117:AS$133,$E519)</f>
        <v/>
      </c>
      <c r="AT519" s="40">
        <f>AT$134*$D519*INDEX(AT$117:AT$133,$E519)</f>
        <v/>
      </c>
      <c r="AU519" s="40">
        <f>AU$134*$D519*INDEX(AU$117:AU$133,$E519)</f>
        <v/>
      </c>
      <c r="AV519" s="40">
        <f>AV$134*$D519*INDEX(AV$117:AV$133,$E519)</f>
        <v/>
      </c>
      <c r="AW519" s="40">
        <f>AW$134*$D519*INDEX(AW$117:AW$133,$E519)</f>
        <v/>
      </c>
      <c r="AX519" s="42">
        <f>ETSCOST(AX$134,$D519,INDEX(AX$117:AX$133,$E519))</f>
        <v/>
      </c>
    </row>
    <row r="520" hidden="1" outlineLevel="2">
      <c r="A520" s="5" t="inlineStr">
        <is>
          <t>ets</t>
        </is>
      </c>
      <c r="B520" s="5" t="inlineStr">
        <is>
          <t>bio</t>
        </is>
      </c>
      <c r="C520" s="5" t="inlineStr">
        <is>
          <t>avi</t>
        </is>
      </c>
      <c r="D520" s="40">
        <f>INDEX(Inputs!$T$5:$T$132,MATCH($B520&amp;"|"&amp;$C520,Inputs!$A$5:$A$132,0))</f>
        <v/>
      </c>
      <c r="E520" s="40">
        <f>INDEX(Inputs!$K$5:$K$132,MATCH($B520&amp;"|"&amp;$C520,Inputs!$A$5:$A$132,0))</f>
        <v/>
      </c>
      <c r="F520" s="39" t="n"/>
      <c r="G520" s="39" t="n"/>
      <c r="H520" s="5">
        <f>INDEX(Variables!$B$5:$B$105,MATCH($A520,Variables!$A$5:$A$105,0))&amp;IF($C520="",""," | "&amp;INDEX(Mapping!$B$5:$B$26,MATCH($C520,Mapping!$A$5:$A$26,0))&amp;" | "&amp;INDEX(Mapping!$B$30:$B$41,MATCH($B520,Mapping!$A$30:$A$41,0)))</f>
        <v/>
      </c>
      <c r="I520" s="5">
        <f>INDEX(Variables!$C$5:$C$105,MATCH($A520,Variables!$A$5:$A$105,0))</f>
        <v/>
      </c>
      <c r="J520" s="5">
        <f>INDEX(Variables!$E$5:$E$105,MATCH($A520,Variables!$A$5:$A$105,0))</f>
        <v/>
      </c>
      <c r="K520" s="25">
        <f>LOWER(Settings!$C$4)&amp;".mit."&amp;$A520&amp;IF($C520="","","."&amp;$C520&amp;"."&amp;$B520)&amp;IF(INDEX(Variables!$D$5:$D$105,MATCH($A520,Variables!$A$5:$A$105,0))="","","."&amp;INDEX(Variables!$D$5:$D$105,MATCH($A520,Variables!$A$5:$A$105,0)))&amp;"."&amp;K$5</f>
        <v/>
      </c>
      <c r="L520" s="41">
        <f>L$134*$D520*INDEX(L$117:L$133,$E520)</f>
        <v/>
      </c>
      <c r="M520" s="40">
        <f>M$134*$D520*INDEX(M$117:M$133,$E520)</f>
        <v/>
      </c>
      <c r="N520" s="40">
        <f>N$134*$D520*INDEX(N$117:N$133,$E520)</f>
        <v/>
      </c>
      <c r="O520" s="40">
        <f>O$134*$D520*INDEX(O$117:O$133,$E520)</f>
        <v/>
      </c>
      <c r="P520" s="40">
        <f>P$134*$D520*INDEX(P$117:P$133,$E520)</f>
        <v/>
      </c>
      <c r="Q520" s="40">
        <f>Q$134*$D520*INDEX(Q$117:Q$133,$E520)</f>
        <v/>
      </c>
      <c r="R520" s="40">
        <f>R$134*$D520*INDEX(R$117:R$133,$E520)</f>
        <v/>
      </c>
      <c r="S520" s="40">
        <f>S$134*$D520*INDEX(S$117:S$133,$E520)</f>
        <v/>
      </c>
      <c r="T520" s="40">
        <f>T$134*$D520*INDEX(T$117:T$133,$E520)</f>
        <v/>
      </c>
      <c r="U520" s="40">
        <f>U$134*$D520*INDEX(U$117:U$133,$E520)</f>
        <v/>
      </c>
      <c r="V520" s="40">
        <f>V$134*$D520*INDEX(V$117:V$133,$E520)</f>
        <v/>
      </c>
      <c r="W520" s="40">
        <f>W$134*$D520*INDEX(W$117:W$133,$E520)</f>
        <v/>
      </c>
      <c r="X520" s="40">
        <f>X$134*$D520*INDEX(X$117:X$133,$E520)</f>
        <v/>
      </c>
      <c r="Y520" s="40">
        <f>Y$134*$D520*INDEX(Y$117:Y$133,$E520)</f>
        <v/>
      </c>
      <c r="Z520" s="40">
        <f>Z$134*$D520*INDEX(Z$117:Z$133,$E520)</f>
        <v/>
      </c>
      <c r="AA520" s="40">
        <f>AA$134*$D520*INDEX(AA$117:AA$133,$E520)</f>
        <v/>
      </c>
      <c r="AB520" s="40">
        <f>AB$134*$D520*INDEX(AB$117:AB$133,$E520)</f>
        <v/>
      </c>
      <c r="AC520" s="40">
        <f>AC$134*$D520*INDEX(AC$117:AC$133,$E520)</f>
        <v/>
      </c>
      <c r="AD520" s="42">
        <f>ETSCOST(AD$134,$D520,INDEX(AD$117:AD$133,$E520))</f>
        <v/>
      </c>
      <c r="AE520" s="25">
        <f>LOWER(Settings!$C$4)&amp;".mit."&amp;$A520&amp;IF($C520="","","."&amp;$C520&amp;"."&amp;$B520)&amp;IF(INDEX(Variables!$D$5:$D$105,MATCH($A520,Variables!$A$5:$A$105,0))="","","."&amp;INDEX(Variables!$D$5:$D$105,MATCH($A520,Variables!$A$5:$A$105,0)))&amp;"."&amp;AE$5</f>
        <v/>
      </c>
      <c r="AF520" s="41">
        <f>AF$134*$D520*INDEX(AF$117:AF$133,$E520)</f>
        <v/>
      </c>
      <c r="AG520" s="40">
        <f>AG$134*$D520*INDEX(AG$117:AG$133,$E520)</f>
        <v/>
      </c>
      <c r="AH520" s="40">
        <f>AH$134*$D520*INDEX(AH$117:AH$133,$E520)</f>
        <v/>
      </c>
      <c r="AI520" s="40">
        <f>AI$134*$D520*INDEX(AI$117:AI$133,$E520)</f>
        <v/>
      </c>
      <c r="AJ520" s="40">
        <f>AJ$134*$D520*INDEX(AJ$117:AJ$133,$E520)</f>
        <v/>
      </c>
      <c r="AK520" s="40">
        <f>AK$134*$D520*INDEX(AK$117:AK$133,$E520)</f>
        <v/>
      </c>
      <c r="AL520" s="40">
        <f>AL$134*$D520*INDEX(AL$117:AL$133,$E520)</f>
        <v/>
      </c>
      <c r="AM520" s="40">
        <f>AM$134*$D520*INDEX(AM$117:AM$133,$E520)</f>
        <v/>
      </c>
      <c r="AN520" s="40">
        <f>AN$134*$D520*INDEX(AN$117:AN$133,$E520)</f>
        <v/>
      </c>
      <c r="AO520" s="40">
        <f>AO$134*$D520*INDEX(AO$117:AO$133,$E520)</f>
        <v/>
      </c>
      <c r="AP520" s="40">
        <f>AP$134*$D520*INDEX(AP$117:AP$133,$E520)</f>
        <v/>
      </c>
      <c r="AQ520" s="40">
        <f>AQ$134*$D520*INDEX(AQ$117:AQ$133,$E520)</f>
        <v/>
      </c>
      <c r="AR520" s="40">
        <f>AR$134*$D520*INDEX(AR$117:AR$133,$E520)</f>
        <v/>
      </c>
      <c r="AS520" s="40">
        <f>AS$134*$D520*INDEX(AS$117:AS$133,$E520)</f>
        <v/>
      </c>
      <c r="AT520" s="40">
        <f>AT$134*$D520*INDEX(AT$117:AT$133,$E520)</f>
        <v/>
      </c>
      <c r="AU520" s="40">
        <f>AU$134*$D520*INDEX(AU$117:AU$133,$E520)</f>
        <v/>
      </c>
      <c r="AV520" s="40">
        <f>AV$134*$D520*INDEX(AV$117:AV$133,$E520)</f>
        <v/>
      </c>
      <c r="AW520" s="40">
        <f>AW$134*$D520*INDEX(AW$117:AW$133,$E520)</f>
        <v/>
      </c>
      <c r="AX520" s="42">
        <f>ETSCOST(AX$134,$D520,INDEX(AX$117:AX$133,$E520))</f>
        <v/>
      </c>
    </row>
    <row r="521" hidden="1" outlineLevel="2"/>
    <row r="522" hidden="1" outlineLevel="2">
      <c r="A522" s="5" t="inlineStr">
        <is>
          <t>ntx</t>
        </is>
      </c>
      <c r="B522" s="5" t="inlineStr">
        <is>
          <t>coa</t>
        </is>
      </c>
      <c r="C522" s="5" t="inlineStr">
        <is>
          <t>avi</t>
        </is>
      </c>
      <c r="D522" s="40">
        <f>INDEX(Inputs!$L$5:$L$132,MATCH($B522&amp;"|"&amp;$C522,Inputs!$A$5:$A$132,0))</f>
        <v/>
      </c>
      <c r="E522" s="40">
        <f>INDEX(Inputs!$I$5:$I$132,MATCH($B522&amp;"|"&amp;$C522,Inputs!$A$5:$A$132,0))</f>
        <v/>
      </c>
      <c r="F522" s="39" t="n"/>
      <c r="G522" s="39" t="n"/>
      <c r="H522" s="5">
        <f>INDEX(Variables!$B$5:$B$105,MATCH($A522,Variables!$A$5:$A$105,0))&amp;IF($C522="",""," | "&amp;INDEX(Mapping!$B$5:$B$26,MATCH($C522,Mapping!$A$5:$A$26,0))&amp;" | "&amp;INDEX(Mapping!$B$30:$B$41,MATCH($B522,Mapping!$A$30:$A$41,0)))</f>
        <v/>
      </c>
      <c r="I522" s="5">
        <f>INDEX(Variables!$C$5:$C$105,MATCH($A522,Variables!$A$5:$A$105,0))</f>
        <v/>
      </c>
      <c r="J522" s="5">
        <f>INDEX(Variables!$E$5:$E$105,MATCH($A522,Variables!$A$5:$A$105,0))</f>
        <v/>
      </c>
      <c r="K522" s="25">
        <f>LOWER(Settings!$C$4)&amp;".mit."&amp;$A522&amp;IF($C522="","","."&amp;$C522&amp;"."&amp;$B522)&amp;IF(INDEX(Variables!$D$5:$D$105,MATCH($A522,Variables!$A$5:$A$105,0))="","","."&amp;INDEX(Variables!$D$5:$D$105,MATCH($A522,Variables!$A$5:$A$105,0)))&amp;"."&amp;K$5</f>
        <v/>
      </c>
      <c r="L522" s="41">
        <f>INDEX(L$78:L$91,$D522)/$E522</f>
        <v/>
      </c>
      <c r="M522" s="40">
        <f>INDEX(M$78:M$91,$D522)/$E522</f>
        <v/>
      </c>
      <c r="N522" s="40">
        <f>INDEX(N$78:N$91,$D522)/$E522</f>
        <v/>
      </c>
      <c r="O522" s="40">
        <f>INDEX(O$78:O$91,$D522)/$E522</f>
        <v/>
      </c>
      <c r="P522" s="40">
        <f>INDEX(P$78:P$91,$D522)/$E522</f>
        <v/>
      </c>
      <c r="Q522" s="40">
        <f>INDEX(Q$78:Q$91,$D522)/$E522</f>
        <v/>
      </c>
      <c r="R522" s="40">
        <f>INDEX(R$78:R$91,$D522)/$E522</f>
        <v/>
      </c>
      <c r="S522" s="40">
        <f>INDEX(S$78:S$91,$D522)/$E522</f>
        <v/>
      </c>
      <c r="T522" s="40">
        <f>INDEX(T$78:T$91,$D522)/$E522</f>
        <v/>
      </c>
      <c r="U522" s="40">
        <f>INDEX(U$78:U$91,$D522)/$E522</f>
        <v/>
      </c>
      <c r="V522" s="40">
        <f>INDEX(V$78:V$91,$D522)/$E522</f>
        <v/>
      </c>
      <c r="W522" s="40">
        <f>INDEX(W$78:W$91,$D522)/$E522</f>
        <v/>
      </c>
      <c r="X522" s="40">
        <f>INDEX(X$78:X$91,$D522)/$E522</f>
        <v/>
      </c>
      <c r="Y522" s="40">
        <f>INDEX(Y$78:Y$91,$D522)/$E522</f>
        <v/>
      </c>
      <c r="Z522" s="40">
        <f>INDEX(Z$78:Z$91,$D522)/$E522</f>
        <v/>
      </c>
      <c r="AA522" s="40">
        <f>INDEX(AA$78:AA$91,$D522)/$E522</f>
        <v/>
      </c>
      <c r="AB522" s="40">
        <f>INDEX(AB$78:AB$91,$D522)/$E522</f>
        <v/>
      </c>
      <c r="AC522" s="40">
        <f>INDEX(AC$78:AC$91,$D522)/$E522</f>
        <v/>
      </c>
      <c r="AD522" s="42">
        <f>NEWEXCISE(INDEX(AD$78:AD$91,$D522),$E522)</f>
        <v/>
      </c>
      <c r="AE522" s="25">
        <f>LOWER(Settings!$C$4)&amp;".mit."&amp;$A522&amp;IF($C522="","","."&amp;$C522&amp;"."&amp;$B522)&amp;IF(INDEX(Variables!$D$5:$D$105,MATCH($A522,Variables!$A$5:$A$105,0))="","","."&amp;INDEX(Variables!$D$5:$D$105,MATCH($A522,Variables!$A$5:$A$105,0)))&amp;"."&amp;AE$5</f>
        <v/>
      </c>
      <c r="AF522" s="41">
        <f>INDEX(AF$78:AF$91,$D522)/$E522</f>
        <v/>
      </c>
      <c r="AG522" s="40">
        <f>INDEX(AG$78:AG$91,$D522)/$E522</f>
        <v/>
      </c>
      <c r="AH522" s="40">
        <f>INDEX(AH$78:AH$91,$D522)/$E522</f>
        <v/>
      </c>
      <c r="AI522" s="40">
        <f>INDEX(AI$78:AI$91,$D522)/$E522</f>
        <v/>
      </c>
      <c r="AJ522" s="40">
        <f>INDEX(AJ$78:AJ$91,$D522)/$E522</f>
        <v/>
      </c>
      <c r="AK522" s="40">
        <f>INDEX(AK$78:AK$91,$D522)/$E522</f>
        <v/>
      </c>
      <c r="AL522" s="40">
        <f>INDEX(AL$78:AL$91,$D522)/$E522</f>
        <v/>
      </c>
      <c r="AM522" s="40">
        <f>INDEX(AM$78:AM$91,$D522)/$E522</f>
        <v/>
      </c>
      <c r="AN522" s="40">
        <f>INDEX(AN$78:AN$91,$D522)/$E522</f>
        <v/>
      </c>
      <c r="AO522" s="40">
        <f>INDEX(AO$78:AO$91,$D522)/$E522</f>
        <v/>
      </c>
      <c r="AP522" s="40">
        <f>INDEX(AP$78:AP$91,$D522)/$E522</f>
        <v/>
      </c>
      <c r="AQ522" s="40">
        <f>INDEX(AQ$78:AQ$91,$D522)/$E522</f>
        <v/>
      </c>
      <c r="AR522" s="40">
        <f>INDEX(AR$78:AR$91,$D522)/$E522</f>
        <v/>
      </c>
      <c r="AS522" s="40">
        <f>INDEX(AS$78:AS$91,$D522)/$E522</f>
        <v/>
      </c>
      <c r="AT522" s="40">
        <f>INDEX(AT$78:AT$91,$D522)/$E522</f>
        <v/>
      </c>
      <c r="AU522" s="40">
        <f>INDEX(AU$78:AU$91,$D522)/$E522</f>
        <v/>
      </c>
      <c r="AV522" s="40">
        <f>INDEX(AV$78:AV$91,$D522)/$E522</f>
        <v/>
      </c>
      <c r="AW522" s="40">
        <f>INDEX(AW$78:AW$91,$D522)/$E522</f>
        <v/>
      </c>
      <c r="AX522" s="42">
        <f>NEWEXCISE(INDEX(AX$78:AX$91,$D522),$E522)</f>
        <v/>
      </c>
    </row>
    <row r="523" hidden="1" outlineLevel="2">
      <c r="A523" s="5" t="inlineStr">
        <is>
          <t>ntx</t>
        </is>
      </c>
      <c r="B523" s="5" t="inlineStr">
        <is>
          <t>nga</t>
        </is>
      </c>
      <c r="C523" s="5" t="inlineStr">
        <is>
          <t>avi</t>
        </is>
      </c>
      <c r="D523" s="40">
        <f>INDEX(Inputs!$L$5:$L$132,MATCH($B523&amp;"|"&amp;$C523,Inputs!$A$5:$A$132,0))</f>
        <v/>
      </c>
      <c r="E523" s="40">
        <f>INDEX(Inputs!$I$5:$I$132,MATCH($B523&amp;"|"&amp;$C523,Inputs!$A$5:$A$132,0))</f>
        <v/>
      </c>
      <c r="F523" s="39" t="n"/>
      <c r="G523" s="39" t="n"/>
      <c r="H523" s="5">
        <f>INDEX(Variables!$B$5:$B$105,MATCH($A523,Variables!$A$5:$A$105,0))&amp;IF($C523="",""," | "&amp;INDEX(Mapping!$B$5:$B$26,MATCH($C523,Mapping!$A$5:$A$26,0))&amp;" | "&amp;INDEX(Mapping!$B$30:$B$41,MATCH($B523,Mapping!$A$30:$A$41,0)))</f>
        <v/>
      </c>
      <c r="I523" s="5">
        <f>INDEX(Variables!$C$5:$C$105,MATCH($A523,Variables!$A$5:$A$105,0))</f>
        <v/>
      </c>
      <c r="J523" s="5">
        <f>INDEX(Variables!$E$5:$E$105,MATCH($A523,Variables!$A$5:$A$105,0))</f>
        <v/>
      </c>
      <c r="K523" s="25">
        <f>LOWER(Settings!$C$4)&amp;".mit."&amp;$A523&amp;IF($C523="","","."&amp;$C523&amp;"."&amp;$B523)&amp;IF(INDEX(Variables!$D$5:$D$105,MATCH($A523,Variables!$A$5:$A$105,0))="","","."&amp;INDEX(Variables!$D$5:$D$105,MATCH($A523,Variables!$A$5:$A$105,0)))&amp;"."&amp;K$5</f>
        <v/>
      </c>
      <c r="L523" s="41">
        <f>INDEX(L$78:L$91,$D523)/$E523</f>
        <v/>
      </c>
      <c r="M523" s="40">
        <f>INDEX(M$78:M$91,$D523)/$E523</f>
        <v/>
      </c>
      <c r="N523" s="40">
        <f>INDEX(N$78:N$91,$D523)/$E523</f>
        <v/>
      </c>
      <c r="O523" s="40">
        <f>INDEX(O$78:O$91,$D523)/$E523</f>
        <v/>
      </c>
      <c r="P523" s="40">
        <f>INDEX(P$78:P$91,$D523)/$E523</f>
        <v/>
      </c>
      <c r="Q523" s="40">
        <f>INDEX(Q$78:Q$91,$D523)/$E523</f>
        <v/>
      </c>
      <c r="R523" s="40">
        <f>INDEX(R$78:R$91,$D523)/$E523</f>
        <v/>
      </c>
      <c r="S523" s="40">
        <f>INDEX(S$78:S$91,$D523)/$E523</f>
        <v/>
      </c>
      <c r="T523" s="40">
        <f>INDEX(T$78:T$91,$D523)/$E523</f>
        <v/>
      </c>
      <c r="U523" s="40">
        <f>INDEX(U$78:U$91,$D523)/$E523</f>
        <v/>
      </c>
      <c r="V523" s="40">
        <f>INDEX(V$78:V$91,$D523)/$E523</f>
        <v/>
      </c>
      <c r="W523" s="40">
        <f>INDEX(W$78:W$91,$D523)/$E523</f>
        <v/>
      </c>
      <c r="X523" s="40">
        <f>INDEX(X$78:X$91,$D523)/$E523</f>
        <v/>
      </c>
      <c r="Y523" s="40">
        <f>INDEX(Y$78:Y$91,$D523)/$E523</f>
        <v/>
      </c>
      <c r="Z523" s="40">
        <f>INDEX(Z$78:Z$91,$D523)/$E523</f>
        <v/>
      </c>
      <c r="AA523" s="40">
        <f>INDEX(AA$78:AA$91,$D523)/$E523</f>
        <v/>
      </c>
      <c r="AB523" s="40">
        <f>INDEX(AB$78:AB$91,$D523)/$E523</f>
        <v/>
      </c>
      <c r="AC523" s="40">
        <f>INDEX(AC$78:AC$91,$D523)/$E523</f>
        <v/>
      </c>
      <c r="AD523" s="42">
        <f>NEWEXCISE(INDEX(AD$78:AD$91,$D523),$E523)</f>
        <v/>
      </c>
      <c r="AE523" s="25">
        <f>LOWER(Settings!$C$4)&amp;".mit."&amp;$A523&amp;IF($C523="","","."&amp;$C523&amp;"."&amp;$B523)&amp;IF(INDEX(Variables!$D$5:$D$105,MATCH($A523,Variables!$A$5:$A$105,0))="","","."&amp;INDEX(Variables!$D$5:$D$105,MATCH($A523,Variables!$A$5:$A$105,0)))&amp;"."&amp;AE$5</f>
        <v/>
      </c>
      <c r="AF523" s="41">
        <f>INDEX(AF$78:AF$91,$D523)/$E523</f>
        <v/>
      </c>
      <c r="AG523" s="40">
        <f>INDEX(AG$78:AG$91,$D523)/$E523</f>
        <v/>
      </c>
      <c r="AH523" s="40">
        <f>INDEX(AH$78:AH$91,$D523)/$E523</f>
        <v/>
      </c>
      <c r="AI523" s="40">
        <f>INDEX(AI$78:AI$91,$D523)/$E523</f>
        <v/>
      </c>
      <c r="AJ523" s="40">
        <f>INDEX(AJ$78:AJ$91,$D523)/$E523</f>
        <v/>
      </c>
      <c r="AK523" s="40">
        <f>INDEX(AK$78:AK$91,$D523)/$E523</f>
        <v/>
      </c>
      <c r="AL523" s="40">
        <f>INDEX(AL$78:AL$91,$D523)/$E523</f>
        <v/>
      </c>
      <c r="AM523" s="40">
        <f>INDEX(AM$78:AM$91,$D523)/$E523</f>
        <v/>
      </c>
      <c r="AN523" s="40">
        <f>INDEX(AN$78:AN$91,$D523)/$E523</f>
        <v/>
      </c>
      <c r="AO523" s="40">
        <f>INDEX(AO$78:AO$91,$D523)/$E523</f>
        <v/>
      </c>
      <c r="AP523" s="40">
        <f>INDEX(AP$78:AP$91,$D523)/$E523</f>
        <v/>
      </c>
      <c r="AQ523" s="40">
        <f>INDEX(AQ$78:AQ$91,$D523)/$E523</f>
        <v/>
      </c>
      <c r="AR523" s="40">
        <f>INDEX(AR$78:AR$91,$D523)/$E523</f>
        <v/>
      </c>
      <c r="AS523" s="40">
        <f>INDEX(AS$78:AS$91,$D523)/$E523</f>
        <v/>
      </c>
      <c r="AT523" s="40">
        <f>INDEX(AT$78:AT$91,$D523)/$E523</f>
        <v/>
      </c>
      <c r="AU523" s="40">
        <f>INDEX(AU$78:AU$91,$D523)/$E523</f>
        <v/>
      </c>
      <c r="AV523" s="40">
        <f>INDEX(AV$78:AV$91,$D523)/$E523</f>
        <v/>
      </c>
      <c r="AW523" s="40">
        <f>INDEX(AW$78:AW$91,$D523)/$E523</f>
        <v/>
      </c>
      <c r="AX523" s="42">
        <f>NEWEXCISE(INDEX(AX$78:AX$91,$D523),$E523)</f>
        <v/>
      </c>
    </row>
    <row r="524" hidden="1" outlineLevel="2">
      <c r="A524" s="5" t="inlineStr">
        <is>
          <t>ntx</t>
        </is>
      </c>
      <c r="B524" s="5" t="inlineStr">
        <is>
          <t>gso</t>
        </is>
      </c>
      <c r="C524" s="5" t="inlineStr">
        <is>
          <t>avi</t>
        </is>
      </c>
      <c r="D524" s="40">
        <f>INDEX(Inputs!$L$5:$L$132,MATCH($B524&amp;"|"&amp;$C524,Inputs!$A$5:$A$132,0))</f>
        <v/>
      </c>
      <c r="E524" s="40">
        <f>INDEX(Inputs!$I$5:$I$132,MATCH($B524&amp;"|"&amp;$C524,Inputs!$A$5:$A$132,0))</f>
        <v/>
      </c>
      <c r="F524" s="39" t="n"/>
      <c r="G524" s="39" t="n"/>
      <c r="H524" s="5">
        <f>INDEX(Variables!$B$5:$B$105,MATCH($A524,Variables!$A$5:$A$105,0))&amp;IF($C524="",""," | "&amp;INDEX(Mapping!$B$5:$B$26,MATCH($C524,Mapping!$A$5:$A$26,0))&amp;" | "&amp;INDEX(Mapping!$B$30:$B$41,MATCH($B524,Mapping!$A$30:$A$41,0)))</f>
        <v/>
      </c>
      <c r="I524" s="5">
        <f>INDEX(Variables!$C$5:$C$105,MATCH($A524,Variables!$A$5:$A$105,0))</f>
        <v/>
      </c>
      <c r="J524" s="5">
        <f>INDEX(Variables!$E$5:$E$105,MATCH($A524,Variables!$A$5:$A$105,0))</f>
        <v/>
      </c>
      <c r="K524" s="25">
        <f>LOWER(Settings!$C$4)&amp;".mit."&amp;$A524&amp;IF($C524="","","."&amp;$C524&amp;"."&amp;$B524)&amp;IF(INDEX(Variables!$D$5:$D$105,MATCH($A524,Variables!$A$5:$A$105,0))="","","."&amp;INDEX(Variables!$D$5:$D$105,MATCH($A524,Variables!$A$5:$A$105,0)))&amp;"."&amp;K$5</f>
        <v/>
      </c>
      <c r="L524" s="41">
        <f>INDEX(L$78:L$91,$D524)/$E524</f>
        <v/>
      </c>
      <c r="M524" s="40">
        <f>INDEX(M$78:M$91,$D524)/$E524</f>
        <v/>
      </c>
      <c r="N524" s="40">
        <f>INDEX(N$78:N$91,$D524)/$E524</f>
        <v/>
      </c>
      <c r="O524" s="40">
        <f>INDEX(O$78:O$91,$D524)/$E524</f>
        <v/>
      </c>
      <c r="P524" s="40">
        <f>INDEX(P$78:P$91,$D524)/$E524</f>
        <v/>
      </c>
      <c r="Q524" s="40">
        <f>INDEX(Q$78:Q$91,$D524)/$E524</f>
        <v/>
      </c>
      <c r="R524" s="40">
        <f>INDEX(R$78:R$91,$D524)/$E524</f>
        <v/>
      </c>
      <c r="S524" s="40">
        <f>INDEX(S$78:S$91,$D524)/$E524</f>
        <v/>
      </c>
      <c r="T524" s="40">
        <f>INDEX(T$78:T$91,$D524)/$E524</f>
        <v/>
      </c>
      <c r="U524" s="40">
        <f>INDEX(U$78:U$91,$D524)/$E524</f>
        <v/>
      </c>
      <c r="V524" s="40">
        <f>INDEX(V$78:V$91,$D524)/$E524</f>
        <v/>
      </c>
      <c r="W524" s="40">
        <f>INDEX(W$78:W$91,$D524)/$E524</f>
        <v/>
      </c>
      <c r="X524" s="40">
        <f>INDEX(X$78:X$91,$D524)/$E524</f>
        <v/>
      </c>
      <c r="Y524" s="40">
        <f>INDEX(Y$78:Y$91,$D524)/$E524</f>
        <v/>
      </c>
      <c r="Z524" s="40">
        <f>INDEX(Z$78:Z$91,$D524)/$E524</f>
        <v/>
      </c>
      <c r="AA524" s="40">
        <f>INDEX(AA$78:AA$91,$D524)/$E524</f>
        <v/>
      </c>
      <c r="AB524" s="40">
        <f>INDEX(AB$78:AB$91,$D524)/$E524</f>
        <v/>
      </c>
      <c r="AC524" s="40">
        <f>INDEX(AC$78:AC$91,$D524)/$E524</f>
        <v/>
      </c>
      <c r="AD524" s="42">
        <f>NEWEXCISE(INDEX(AD$78:AD$91,$D524),$E524)</f>
        <v/>
      </c>
      <c r="AE524" s="25">
        <f>LOWER(Settings!$C$4)&amp;".mit."&amp;$A524&amp;IF($C524="","","."&amp;$C524&amp;"."&amp;$B524)&amp;IF(INDEX(Variables!$D$5:$D$105,MATCH($A524,Variables!$A$5:$A$105,0))="","","."&amp;INDEX(Variables!$D$5:$D$105,MATCH($A524,Variables!$A$5:$A$105,0)))&amp;"."&amp;AE$5</f>
        <v/>
      </c>
      <c r="AF524" s="41">
        <f>INDEX(AF$78:AF$91,$D524)/$E524</f>
        <v/>
      </c>
      <c r="AG524" s="40">
        <f>INDEX(AG$78:AG$91,$D524)/$E524</f>
        <v/>
      </c>
      <c r="AH524" s="40">
        <f>INDEX(AH$78:AH$91,$D524)/$E524</f>
        <v/>
      </c>
      <c r="AI524" s="40">
        <f>INDEX(AI$78:AI$91,$D524)/$E524</f>
        <v/>
      </c>
      <c r="AJ524" s="40">
        <f>INDEX(AJ$78:AJ$91,$D524)/$E524</f>
        <v/>
      </c>
      <c r="AK524" s="40">
        <f>INDEX(AK$78:AK$91,$D524)/$E524</f>
        <v/>
      </c>
      <c r="AL524" s="40">
        <f>INDEX(AL$78:AL$91,$D524)/$E524</f>
        <v/>
      </c>
      <c r="AM524" s="40">
        <f>INDEX(AM$78:AM$91,$D524)/$E524</f>
        <v/>
      </c>
      <c r="AN524" s="40">
        <f>INDEX(AN$78:AN$91,$D524)/$E524</f>
        <v/>
      </c>
      <c r="AO524" s="40">
        <f>INDEX(AO$78:AO$91,$D524)/$E524</f>
        <v/>
      </c>
      <c r="AP524" s="40">
        <f>INDEX(AP$78:AP$91,$D524)/$E524</f>
        <v/>
      </c>
      <c r="AQ524" s="40">
        <f>INDEX(AQ$78:AQ$91,$D524)/$E524</f>
        <v/>
      </c>
      <c r="AR524" s="40">
        <f>INDEX(AR$78:AR$91,$D524)/$E524</f>
        <v/>
      </c>
      <c r="AS524" s="40">
        <f>INDEX(AS$78:AS$91,$D524)/$E524</f>
        <v/>
      </c>
      <c r="AT524" s="40">
        <f>INDEX(AT$78:AT$91,$D524)/$E524</f>
        <v/>
      </c>
      <c r="AU524" s="40">
        <f>INDEX(AU$78:AU$91,$D524)/$E524</f>
        <v/>
      </c>
      <c r="AV524" s="40">
        <f>INDEX(AV$78:AV$91,$D524)/$E524</f>
        <v/>
      </c>
      <c r="AW524" s="40">
        <f>INDEX(AW$78:AW$91,$D524)/$E524</f>
        <v/>
      </c>
      <c r="AX524" s="42">
        <f>NEWEXCISE(INDEX(AX$78:AX$91,$D524),$E524)</f>
        <v/>
      </c>
    </row>
    <row r="525" hidden="1" outlineLevel="2">
      <c r="A525" s="5" t="inlineStr">
        <is>
          <t>ntx</t>
        </is>
      </c>
      <c r="B525" s="5" t="inlineStr">
        <is>
          <t>die</t>
        </is>
      </c>
      <c r="C525" s="5" t="inlineStr">
        <is>
          <t>avi</t>
        </is>
      </c>
      <c r="D525" s="40">
        <f>INDEX(Inputs!$L$5:$L$132,MATCH($B525&amp;"|"&amp;$C525,Inputs!$A$5:$A$132,0))</f>
        <v/>
      </c>
      <c r="E525" s="40">
        <f>INDEX(Inputs!$I$5:$I$132,MATCH($B525&amp;"|"&amp;$C525,Inputs!$A$5:$A$132,0))</f>
        <v/>
      </c>
      <c r="F525" s="39" t="n"/>
      <c r="G525" s="39" t="n"/>
      <c r="H525" s="5">
        <f>INDEX(Variables!$B$5:$B$105,MATCH($A525,Variables!$A$5:$A$105,0))&amp;IF($C525="",""," | "&amp;INDEX(Mapping!$B$5:$B$26,MATCH($C525,Mapping!$A$5:$A$26,0))&amp;" | "&amp;INDEX(Mapping!$B$30:$B$41,MATCH($B525,Mapping!$A$30:$A$41,0)))</f>
        <v/>
      </c>
      <c r="I525" s="5">
        <f>INDEX(Variables!$C$5:$C$105,MATCH($A525,Variables!$A$5:$A$105,0))</f>
        <v/>
      </c>
      <c r="J525" s="5">
        <f>INDEX(Variables!$E$5:$E$105,MATCH($A525,Variables!$A$5:$A$105,0))</f>
        <v/>
      </c>
      <c r="K525" s="25">
        <f>LOWER(Settings!$C$4)&amp;".mit."&amp;$A525&amp;IF($C525="","","."&amp;$C525&amp;"."&amp;$B525)&amp;IF(INDEX(Variables!$D$5:$D$105,MATCH($A525,Variables!$A$5:$A$105,0))="","","."&amp;INDEX(Variables!$D$5:$D$105,MATCH($A525,Variables!$A$5:$A$105,0)))&amp;"."&amp;K$5</f>
        <v/>
      </c>
      <c r="L525" s="41">
        <f>INDEX(L$78:L$91,$D525)/$E525</f>
        <v/>
      </c>
      <c r="M525" s="40">
        <f>INDEX(M$78:M$91,$D525)/$E525</f>
        <v/>
      </c>
      <c r="N525" s="40">
        <f>INDEX(N$78:N$91,$D525)/$E525</f>
        <v/>
      </c>
      <c r="O525" s="40">
        <f>INDEX(O$78:O$91,$D525)/$E525</f>
        <v/>
      </c>
      <c r="P525" s="40">
        <f>INDEX(P$78:P$91,$D525)/$E525</f>
        <v/>
      </c>
      <c r="Q525" s="40">
        <f>INDEX(Q$78:Q$91,$D525)/$E525</f>
        <v/>
      </c>
      <c r="R525" s="40">
        <f>INDEX(R$78:R$91,$D525)/$E525</f>
        <v/>
      </c>
      <c r="S525" s="40">
        <f>INDEX(S$78:S$91,$D525)/$E525</f>
        <v/>
      </c>
      <c r="T525" s="40">
        <f>INDEX(T$78:T$91,$D525)/$E525</f>
        <v/>
      </c>
      <c r="U525" s="40">
        <f>INDEX(U$78:U$91,$D525)/$E525</f>
        <v/>
      </c>
      <c r="V525" s="40">
        <f>INDEX(V$78:V$91,$D525)/$E525</f>
        <v/>
      </c>
      <c r="W525" s="40">
        <f>INDEX(W$78:W$91,$D525)/$E525</f>
        <v/>
      </c>
      <c r="X525" s="40">
        <f>INDEX(X$78:X$91,$D525)/$E525</f>
        <v/>
      </c>
      <c r="Y525" s="40">
        <f>INDEX(Y$78:Y$91,$D525)/$E525</f>
        <v/>
      </c>
      <c r="Z525" s="40">
        <f>INDEX(Z$78:Z$91,$D525)/$E525</f>
        <v/>
      </c>
      <c r="AA525" s="40">
        <f>INDEX(AA$78:AA$91,$D525)/$E525</f>
        <v/>
      </c>
      <c r="AB525" s="40">
        <f>INDEX(AB$78:AB$91,$D525)/$E525</f>
        <v/>
      </c>
      <c r="AC525" s="40">
        <f>INDEX(AC$78:AC$91,$D525)/$E525</f>
        <v/>
      </c>
      <c r="AD525" s="42">
        <f>NEWEXCISE(INDEX(AD$78:AD$91,$D525),$E525)</f>
        <v/>
      </c>
      <c r="AE525" s="25">
        <f>LOWER(Settings!$C$4)&amp;".mit."&amp;$A525&amp;IF($C525="","","."&amp;$C525&amp;"."&amp;$B525)&amp;IF(INDEX(Variables!$D$5:$D$105,MATCH($A525,Variables!$A$5:$A$105,0))="","","."&amp;INDEX(Variables!$D$5:$D$105,MATCH($A525,Variables!$A$5:$A$105,0)))&amp;"."&amp;AE$5</f>
        <v/>
      </c>
      <c r="AF525" s="41">
        <f>INDEX(AF$78:AF$91,$D525)/$E525</f>
        <v/>
      </c>
      <c r="AG525" s="40">
        <f>INDEX(AG$78:AG$91,$D525)/$E525</f>
        <v/>
      </c>
      <c r="AH525" s="40">
        <f>INDEX(AH$78:AH$91,$D525)/$E525</f>
        <v/>
      </c>
      <c r="AI525" s="40">
        <f>INDEX(AI$78:AI$91,$D525)/$E525</f>
        <v/>
      </c>
      <c r="AJ525" s="40">
        <f>INDEX(AJ$78:AJ$91,$D525)/$E525</f>
        <v/>
      </c>
      <c r="AK525" s="40">
        <f>INDEX(AK$78:AK$91,$D525)/$E525</f>
        <v/>
      </c>
      <c r="AL525" s="40">
        <f>INDEX(AL$78:AL$91,$D525)/$E525</f>
        <v/>
      </c>
      <c r="AM525" s="40">
        <f>INDEX(AM$78:AM$91,$D525)/$E525</f>
        <v/>
      </c>
      <c r="AN525" s="40">
        <f>INDEX(AN$78:AN$91,$D525)/$E525</f>
        <v/>
      </c>
      <c r="AO525" s="40">
        <f>INDEX(AO$78:AO$91,$D525)/$E525</f>
        <v/>
      </c>
      <c r="AP525" s="40">
        <f>INDEX(AP$78:AP$91,$D525)/$E525</f>
        <v/>
      </c>
      <c r="AQ525" s="40">
        <f>INDEX(AQ$78:AQ$91,$D525)/$E525</f>
        <v/>
      </c>
      <c r="AR525" s="40">
        <f>INDEX(AR$78:AR$91,$D525)/$E525</f>
        <v/>
      </c>
      <c r="AS525" s="40">
        <f>INDEX(AS$78:AS$91,$D525)/$E525</f>
        <v/>
      </c>
      <c r="AT525" s="40">
        <f>INDEX(AT$78:AT$91,$D525)/$E525</f>
        <v/>
      </c>
      <c r="AU525" s="40">
        <f>INDEX(AU$78:AU$91,$D525)/$E525</f>
        <v/>
      </c>
      <c r="AV525" s="40">
        <f>INDEX(AV$78:AV$91,$D525)/$E525</f>
        <v/>
      </c>
      <c r="AW525" s="40">
        <f>INDEX(AW$78:AW$91,$D525)/$E525</f>
        <v/>
      </c>
      <c r="AX525" s="42">
        <f>NEWEXCISE(INDEX(AX$78:AX$91,$D525),$E525)</f>
        <v/>
      </c>
    </row>
    <row r="526" hidden="1" outlineLevel="2">
      <c r="A526" s="5" t="inlineStr">
        <is>
          <t>ntx</t>
        </is>
      </c>
      <c r="B526" s="5" t="inlineStr">
        <is>
          <t>lpg</t>
        </is>
      </c>
      <c r="C526" s="5" t="inlineStr">
        <is>
          <t>avi</t>
        </is>
      </c>
      <c r="D526" s="40">
        <f>INDEX(Inputs!$L$5:$L$132,MATCH($B526&amp;"|"&amp;$C526,Inputs!$A$5:$A$132,0))</f>
        <v/>
      </c>
      <c r="E526" s="40">
        <f>INDEX(Inputs!$I$5:$I$132,MATCH($B526&amp;"|"&amp;$C526,Inputs!$A$5:$A$132,0))</f>
        <v/>
      </c>
      <c r="F526" s="39" t="n"/>
      <c r="G526" s="39" t="n"/>
      <c r="H526" s="5">
        <f>INDEX(Variables!$B$5:$B$105,MATCH($A526,Variables!$A$5:$A$105,0))&amp;IF($C526="",""," | "&amp;INDEX(Mapping!$B$5:$B$26,MATCH($C526,Mapping!$A$5:$A$26,0))&amp;" | "&amp;INDEX(Mapping!$B$30:$B$41,MATCH($B526,Mapping!$A$30:$A$41,0)))</f>
        <v/>
      </c>
      <c r="I526" s="5">
        <f>INDEX(Variables!$C$5:$C$105,MATCH($A526,Variables!$A$5:$A$105,0))</f>
        <v/>
      </c>
      <c r="J526" s="5">
        <f>INDEX(Variables!$E$5:$E$105,MATCH($A526,Variables!$A$5:$A$105,0))</f>
        <v/>
      </c>
      <c r="K526" s="25">
        <f>LOWER(Settings!$C$4)&amp;".mit."&amp;$A526&amp;IF($C526="","","."&amp;$C526&amp;"."&amp;$B526)&amp;IF(INDEX(Variables!$D$5:$D$105,MATCH($A526,Variables!$A$5:$A$105,0))="","","."&amp;INDEX(Variables!$D$5:$D$105,MATCH($A526,Variables!$A$5:$A$105,0)))&amp;"."&amp;K$5</f>
        <v/>
      </c>
      <c r="L526" s="41">
        <f>INDEX(L$78:L$91,$D526)/$E526</f>
        <v/>
      </c>
      <c r="M526" s="40">
        <f>INDEX(M$78:M$91,$D526)/$E526</f>
        <v/>
      </c>
      <c r="N526" s="40">
        <f>INDEX(N$78:N$91,$D526)/$E526</f>
        <v/>
      </c>
      <c r="O526" s="40">
        <f>INDEX(O$78:O$91,$D526)/$E526</f>
        <v/>
      </c>
      <c r="P526" s="40">
        <f>INDEX(P$78:P$91,$D526)/$E526</f>
        <v/>
      </c>
      <c r="Q526" s="40">
        <f>INDEX(Q$78:Q$91,$D526)/$E526</f>
        <v/>
      </c>
      <c r="R526" s="40">
        <f>INDEX(R$78:R$91,$D526)/$E526</f>
        <v/>
      </c>
      <c r="S526" s="40">
        <f>INDEX(S$78:S$91,$D526)/$E526</f>
        <v/>
      </c>
      <c r="T526" s="40">
        <f>INDEX(T$78:T$91,$D526)/$E526</f>
        <v/>
      </c>
      <c r="U526" s="40">
        <f>INDEX(U$78:U$91,$D526)/$E526</f>
        <v/>
      </c>
      <c r="V526" s="40">
        <f>INDEX(V$78:V$91,$D526)/$E526</f>
        <v/>
      </c>
      <c r="W526" s="40">
        <f>INDEX(W$78:W$91,$D526)/$E526</f>
        <v/>
      </c>
      <c r="X526" s="40">
        <f>INDEX(X$78:X$91,$D526)/$E526</f>
        <v/>
      </c>
      <c r="Y526" s="40">
        <f>INDEX(Y$78:Y$91,$D526)/$E526</f>
        <v/>
      </c>
      <c r="Z526" s="40">
        <f>INDEX(Z$78:Z$91,$D526)/$E526</f>
        <v/>
      </c>
      <c r="AA526" s="40">
        <f>INDEX(AA$78:AA$91,$D526)/$E526</f>
        <v/>
      </c>
      <c r="AB526" s="40">
        <f>INDEX(AB$78:AB$91,$D526)/$E526</f>
        <v/>
      </c>
      <c r="AC526" s="40">
        <f>INDEX(AC$78:AC$91,$D526)/$E526</f>
        <v/>
      </c>
      <c r="AD526" s="42">
        <f>NEWEXCISE(INDEX(AD$78:AD$91,$D526),$E526)</f>
        <v/>
      </c>
      <c r="AE526" s="25">
        <f>LOWER(Settings!$C$4)&amp;".mit."&amp;$A526&amp;IF($C526="","","."&amp;$C526&amp;"."&amp;$B526)&amp;IF(INDEX(Variables!$D$5:$D$105,MATCH($A526,Variables!$A$5:$A$105,0))="","","."&amp;INDEX(Variables!$D$5:$D$105,MATCH($A526,Variables!$A$5:$A$105,0)))&amp;"."&amp;AE$5</f>
        <v/>
      </c>
      <c r="AF526" s="41">
        <f>INDEX(AF$78:AF$91,$D526)/$E526</f>
        <v/>
      </c>
      <c r="AG526" s="40">
        <f>INDEX(AG$78:AG$91,$D526)/$E526</f>
        <v/>
      </c>
      <c r="AH526" s="40">
        <f>INDEX(AH$78:AH$91,$D526)/$E526</f>
        <v/>
      </c>
      <c r="AI526" s="40">
        <f>INDEX(AI$78:AI$91,$D526)/$E526</f>
        <v/>
      </c>
      <c r="AJ526" s="40">
        <f>INDEX(AJ$78:AJ$91,$D526)/$E526</f>
        <v/>
      </c>
      <c r="AK526" s="40">
        <f>INDEX(AK$78:AK$91,$D526)/$E526</f>
        <v/>
      </c>
      <c r="AL526" s="40">
        <f>INDEX(AL$78:AL$91,$D526)/$E526</f>
        <v/>
      </c>
      <c r="AM526" s="40">
        <f>INDEX(AM$78:AM$91,$D526)/$E526</f>
        <v/>
      </c>
      <c r="AN526" s="40">
        <f>INDEX(AN$78:AN$91,$D526)/$E526</f>
        <v/>
      </c>
      <c r="AO526" s="40">
        <f>INDEX(AO$78:AO$91,$D526)/$E526</f>
        <v/>
      </c>
      <c r="AP526" s="40">
        <f>INDEX(AP$78:AP$91,$D526)/$E526</f>
        <v/>
      </c>
      <c r="AQ526" s="40">
        <f>INDEX(AQ$78:AQ$91,$D526)/$E526</f>
        <v/>
      </c>
      <c r="AR526" s="40">
        <f>INDEX(AR$78:AR$91,$D526)/$E526</f>
        <v/>
      </c>
      <c r="AS526" s="40">
        <f>INDEX(AS$78:AS$91,$D526)/$E526</f>
        <v/>
      </c>
      <c r="AT526" s="40">
        <f>INDEX(AT$78:AT$91,$D526)/$E526</f>
        <v/>
      </c>
      <c r="AU526" s="40">
        <f>INDEX(AU$78:AU$91,$D526)/$E526</f>
        <v/>
      </c>
      <c r="AV526" s="40">
        <f>INDEX(AV$78:AV$91,$D526)/$E526</f>
        <v/>
      </c>
      <c r="AW526" s="40">
        <f>INDEX(AW$78:AW$91,$D526)/$E526</f>
        <v/>
      </c>
      <c r="AX526" s="42">
        <f>NEWEXCISE(INDEX(AX$78:AX$91,$D526),$E526)</f>
        <v/>
      </c>
    </row>
    <row r="527" hidden="1" outlineLevel="2">
      <c r="A527" s="5" t="inlineStr">
        <is>
          <t>ntx</t>
        </is>
      </c>
      <c r="B527" s="5" t="inlineStr">
        <is>
          <t>ker</t>
        </is>
      </c>
      <c r="C527" s="5" t="inlineStr">
        <is>
          <t>avi</t>
        </is>
      </c>
      <c r="D527" s="40">
        <f>INDEX(Inputs!$L$5:$L$132,MATCH($B527&amp;"|"&amp;$C527,Inputs!$A$5:$A$132,0))</f>
        <v/>
      </c>
      <c r="E527" s="40">
        <f>INDEX(Inputs!$I$5:$I$132,MATCH($B527&amp;"|"&amp;$C527,Inputs!$A$5:$A$132,0))</f>
        <v/>
      </c>
      <c r="F527" s="39" t="n"/>
      <c r="G527" s="39" t="n"/>
      <c r="H527" s="5">
        <f>INDEX(Variables!$B$5:$B$105,MATCH($A527,Variables!$A$5:$A$105,0))&amp;IF($C527="",""," | "&amp;INDEX(Mapping!$B$5:$B$26,MATCH($C527,Mapping!$A$5:$A$26,0))&amp;" | "&amp;INDEX(Mapping!$B$30:$B$41,MATCH($B527,Mapping!$A$30:$A$41,0)))</f>
        <v/>
      </c>
      <c r="I527" s="5">
        <f>INDEX(Variables!$C$5:$C$105,MATCH($A527,Variables!$A$5:$A$105,0))</f>
        <v/>
      </c>
      <c r="J527" s="5">
        <f>INDEX(Variables!$E$5:$E$105,MATCH($A527,Variables!$A$5:$A$105,0))</f>
        <v/>
      </c>
      <c r="K527" s="25">
        <f>LOWER(Settings!$C$4)&amp;".mit."&amp;$A527&amp;IF($C527="","","."&amp;$C527&amp;"."&amp;$B527)&amp;IF(INDEX(Variables!$D$5:$D$105,MATCH($A527,Variables!$A$5:$A$105,0))="","","."&amp;INDEX(Variables!$D$5:$D$105,MATCH($A527,Variables!$A$5:$A$105,0)))&amp;"."&amp;K$5</f>
        <v/>
      </c>
      <c r="L527" s="41">
        <f>INDEX(L$78:L$91,$D527)/$E527</f>
        <v/>
      </c>
      <c r="M527" s="40">
        <f>INDEX(M$78:M$91,$D527)/$E527</f>
        <v/>
      </c>
      <c r="N527" s="40">
        <f>INDEX(N$78:N$91,$D527)/$E527</f>
        <v/>
      </c>
      <c r="O527" s="40">
        <f>INDEX(O$78:O$91,$D527)/$E527</f>
        <v/>
      </c>
      <c r="P527" s="40">
        <f>INDEX(P$78:P$91,$D527)/$E527</f>
        <v/>
      </c>
      <c r="Q527" s="40">
        <f>INDEX(Q$78:Q$91,$D527)/$E527</f>
        <v/>
      </c>
      <c r="R527" s="40">
        <f>INDEX(R$78:R$91,$D527)/$E527</f>
        <v/>
      </c>
      <c r="S527" s="40">
        <f>INDEX(S$78:S$91,$D527)/$E527</f>
        <v/>
      </c>
      <c r="T527" s="40">
        <f>INDEX(T$78:T$91,$D527)/$E527</f>
        <v/>
      </c>
      <c r="U527" s="40">
        <f>INDEX(U$78:U$91,$D527)/$E527</f>
        <v/>
      </c>
      <c r="V527" s="40">
        <f>INDEX(V$78:V$91,$D527)/$E527</f>
        <v/>
      </c>
      <c r="W527" s="40">
        <f>INDEX(W$78:W$91,$D527)/$E527</f>
        <v/>
      </c>
      <c r="X527" s="40">
        <f>INDEX(X$78:X$91,$D527)/$E527</f>
        <v/>
      </c>
      <c r="Y527" s="40">
        <f>INDEX(Y$78:Y$91,$D527)/$E527</f>
        <v/>
      </c>
      <c r="Z527" s="40">
        <f>INDEX(Z$78:Z$91,$D527)/$E527</f>
        <v/>
      </c>
      <c r="AA527" s="40">
        <f>INDEX(AA$78:AA$91,$D527)/$E527</f>
        <v/>
      </c>
      <c r="AB527" s="40">
        <f>INDEX(AB$78:AB$91,$D527)/$E527</f>
        <v/>
      </c>
      <c r="AC527" s="40">
        <f>INDEX(AC$78:AC$91,$D527)/$E527</f>
        <v/>
      </c>
      <c r="AD527" s="42">
        <f>NEWEXCISE(INDEX(AD$78:AD$91,$D527),$E527)</f>
        <v/>
      </c>
      <c r="AE527" s="25">
        <f>LOWER(Settings!$C$4)&amp;".mit."&amp;$A527&amp;IF($C527="","","."&amp;$C527&amp;"."&amp;$B527)&amp;IF(INDEX(Variables!$D$5:$D$105,MATCH($A527,Variables!$A$5:$A$105,0))="","","."&amp;INDEX(Variables!$D$5:$D$105,MATCH($A527,Variables!$A$5:$A$105,0)))&amp;"."&amp;AE$5</f>
        <v/>
      </c>
      <c r="AF527" s="41">
        <f>INDEX(AF$78:AF$91,$D527)/$E527</f>
        <v/>
      </c>
      <c r="AG527" s="40">
        <f>INDEX(AG$78:AG$91,$D527)/$E527</f>
        <v/>
      </c>
      <c r="AH527" s="40">
        <f>INDEX(AH$78:AH$91,$D527)/$E527</f>
        <v/>
      </c>
      <c r="AI527" s="40">
        <f>INDEX(AI$78:AI$91,$D527)/$E527</f>
        <v/>
      </c>
      <c r="AJ527" s="40">
        <f>INDEX(AJ$78:AJ$91,$D527)/$E527</f>
        <v/>
      </c>
      <c r="AK527" s="40">
        <f>INDEX(AK$78:AK$91,$D527)/$E527</f>
        <v/>
      </c>
      <c r="AL527" s="40">
        <f>INDEX(AL$78:AL$91,$D527)/$E527</f>
        <v/>
      </c>
      <c r="AM527" s="40">
        <f>INDEX(AM$78:AM$91,$D527)/$E527</f>
        <v/>
      </c>
      <c r="AN527" s="40">
        <f>INDEX(AN$78:AN$91,$D527)/$E527</f>
        <v/>
      </c>
      <c r="AO527" s="40">
        <f>INDEX(AO$78:AO$91,$D527)/$E527</f>
        <v/>
      </c>
      <c r="AP527" s="40">
        <f>INDEX(AP$78:AP$91,$D527)/$E527</f>
        <v/>
      </c>
      <c r="AQ527" s="40">
        <f>INDEX(AQ$78:AQ$91,$D527)/$E527</f>
        <v/>
      </c>
      <c r="AR527" s="40">
        <f>INDEX(AR$78:AR$91,$D527)/$E527</f>
        <v/>
      </c>
      <c r="AS527" s="40">
        <f>INDEX(AS$78:AS$91,$D527)/$E527</f>
        <v/>
      </c>
      <c r="AT527" s="40">
        <f>INDEX(AT$78:AT$91,$D527)/$E527</f>
        <v/>
      </c>
      <c r="AU527" s="40">
        <f>INDEX(AU$78:AU$91,$D527)/$E527</f>
        <v/>
      </c>
      <c r="AV527" s="40">
        <f>INDEX(AV$78:AV$91,$D527)/$E527</f>
        <v/>
      </c>
      <c r="AW527" s="40">
        <f>INDEX(AW$78:AW$91,$D527)/$E527</f>
        <v/>
      </c>
      <c r="AX527" s="42">
        <f>NEWEXCISE(INDEX(AX$78:AX$91,$D527),$E527)</f>
        <v/>
      </c>
    </row>
    <row r="528" hidden="1" outlineLevel="2">
      <c r="A528" s="5" t="inlineStr">
        <is>
          <t>ntx</t>
        </is>
      </c>
      <c r="B528" s="5" t="inlineStr">
        <is>
          <t>oop</t>
        </is>
      </c>
      <c r="C528" s="5" t="inlineStr">
        <is>
          <t>avi</t>
        </is>
      </c>
      <c r="D528" s="40">
        <f>INDEX(Inputs!$L$5:$L$132,MATCH($B528&amp;"|"&amp;$C528,Inputs!$A$5:$A$132,0))</f>
        <v/>
      </c>
      <c r="E528" s="40">
        <f>INDEX(Inputs!$I$5:$I$132,MATCH($B528&amp;"|"&amp;$C528,Inputs!$A$5:$A$132,0))</f>
        <v/>
      </c>
      <c r="F528" s="39" t="n"/>
      <c r="G528" s="39" t="n"/>
      <c r="H528" s="5">
        <f>INDEX(Variables!$B$5:$B$105,MATCH($A528,Variables!$A$5:$A$105,0))&amp;IF($C528="",""," | "&amp;INDEX(Mapping!$B$5:$B$26,MATCH($C528,Mapping!$A$5:$A$26,0))&amp;" | "&amp;INDEX(Mapping!$B$30:$B$41,MATCH($B528,Mapping!$A$30:$A$41,0)))</f>
        <v/>
      </c>
      <c r="I528" s="5">
        <f>INDEX(Variables!$C$5:$C$105,MATCH($A528,Variables!$A$5:$A$105,0))</f>
        <v/>
      </c>
      <c r="J528" s="5">
        <f>INDEX(Variables!$E$5:$E$105,MATCH($A528,Variables!$A$5:$A$105,0))</f>
        <v/>
      </c>
      <c r="K528" s="25">
        <f>LOWER(Settings!$C$4)&amp;".mit."&amp;$A528&amp;IF($C528="","","."&amp;$C528&amp;"."&amp;$B528)&amp;IF(INDEX(Variables!$D$5:$D$105,MATCH($A528,Variables!$A$5:$A$105,0))="","","."&amp;INDEX(Variables!$D$5:$D$105,MATCH($A528,Variables!$A$5:$A$105,0)))&amp;"."&amp;K$5</f>
        <v/>
      </c>
      <c r="L528" s="41">
        <f>INDEX(L$78:L$91,$D528)/$E528</f>
        <v/>
      </c>
      <c r="M528" s="40">
        <f>INDEX(M$78:M$91,$D528)/$E528</f>
        <v/>
      </c>
      <c r="N528" s="40">
        <f>INDEX(N$78:N$91,$D528)/$E528</f>
        <v/>
      </c>
      <c r="O528" s="40">
        <f>INDEX(O$78:O$91,$D528)/$E528</f>
        <v/>
      </c>
      <c r="P528" s="40">
        <f>INDEX(P$78:P$91,$D528)/$E528</f>
        <v/>
      </c>
      <c r="Q528" s="40">
        <f>INDEX(Q$78:Q$91,$D528)/$E528</f>
        <v/>
      </c>
      <c r="R528" s="40">
        <f>INDEX(R$78:R$91,$D528)/$E528</f>
        <v/>
      </c>
      <c r="S528" s="40">
        <f>INDEX(S$78:S$91,$D528)/$E528</f>
        <v/>
      </c>
      <c r="T528" s="40">
        <f>INDEX(T$78:T$91,$D528)/$E528</f>
        <v/>
      </c>
      <c r="U528" s="40">
        <f>INDEX(U$78:U$91,$D528)/$E528</f>
        <v/>
      </c>
      <c r="V528" s="40">
        <f>INDEX(V$78:V$91,$D528)/$E528</f>
        <v/>
      </c>
      <c r="W528" s="40">
        <f>INDEX(W$78:W$91,$D528)/$E528</f>
        <v/>
      </c>
      <c r="X528" s="40">
        <f>INDEX(X$78:X$91,$D528)/$E528</f>
        <v/>
      </c>
      <c r="Y528" s="40">
        <f>INDEX(Y$78:Y$91,$D528)/$E528</f>
        <v/>
      </c>
      <c r="Z528" s="40">
        <f>INDEX(Z$78:Z$91,$D528)/$E528</f>
        <v/>
      </c>
      <c r="AA528" s="40">
        <f>INDEX(AA$78:AA$91,$D528)/$E528</f>
        <v/>
      </c>
      <c r="AB528" s="40">
        <f>INDEX(AB$78:AB$91,$D528)/$E528</f>
        <v/>
      </c>
      <c r="AC528" s="40">
        <f>INDEX(AC$78:AC$91,$D528)/$E528</f>
        <v/>
      </c>
      <c r="AD528" s="42">
        <f>NEWEXCISE(INDEX(AD$78:AD$91,$D528),$E528)</f>
        <v/>
      </c>
      <c r="AE528" s="25">
        <f>LOWER(Settings!$C$4)&amp;".mit."&amp;$A528&amp;IF($C528="","","."&amp;$C528&amp;"."&amp;$B528)&amp;IF(INDEX(Variables!$D$5:$D$105,MATCH($A528,Variables!$A$5:$A$105,0))="","","."&amp;INDEX(Variables!$D$5:$D$105,MATCH($A528,Variables!$A$5:$A$105,0)))&amp;"."&amp;AE$5</f>
        <v/>
      </c>
      <c r="AF528" s="41">
        <f>INDEX(AF$78:AF$91,$D528)/$E528</f>
        <v/>
      </c>
      <c r="AG528" s="40">
        <f>INDEX(AG$78:AG$91,$D528)/$E528</f>
        <v/>
      </c>
      <c r="AH528" s="40">
        <f>INDEX(AH$78:AH$91,$D528)/$E528</f>
        <v/>
      </c>
      <c r="AI528" s="40">
        <f>INDEX(AI$78:AI$91,$D528)/$E528</f>
        <v/>
      </c>
      <c r="AJ528" s="40">
        <f>INDEX(AJ$78:AJ$91,$D528)/$E528</f>
        <v/>
      </c>
      <c r="AK528" s="40">
        <f>INDEX(AK$78:AK$91,$D528)/$E528</f>
        <v/>
      </c>
      <c r="AL528" s="40">
        <f>INDEX(AL$78:AL$91,$D528)/$E528</f>
        <v/>
      </c>
      <c r="AM528" s="40">
        <f>INDEX(AM$78:AM$91,$D528)/$E528</f>
        <v/>
      </c>
      <c r="AN528" s="40">
        <f>INDEX(AN$78:AN$91,$D528)/$E528</f>
        <v/>
      </c>
      <c r="AO528" s="40">
        <f>INDEX(AO$78:AO$91,$D528)/$E528</f>
        <v/>
      </c>
      <c r="AP528" s="40">
        <f>INDEX(AP$78:AP$91,$D528)/$E528</f>
        <v/>
      </c>
      <c r="AQ528" s="40">
        <f>INDEX(AQ$78:AQ$91,$D528)/$E528</f>
        <v/>
      </c>
      <c r="AR528" s="40">
        <f>INDEX(AR$78:AR$91,$D528)/$E528</f>
        <v/>
      </c>
      <c r="AS528" s="40">
        <f>INDEX(AS$78:AS$91,$D528)/$E528</f>
        <v/>
      </c>
      <c r="AT528" s="40">
        <f>INDEX(AT$78:AT$91,$D528)/$E528</f>
        <v/>
      </c>
      <c r="AU528" s="40">
        <f>INDEX(AU$78:AU$91,$D528)/$E528</f>
        <v/>
      </c>
      <c r="AV528" s="40">
        <f>INDEX(AV$78:AV$91,$D528)/$E528</f>
        <v/>
      </c>
      <c r="AW528" s="40">
        <f>INDEX(AW$78:AW$91,$D528)/$E528</f>
        <v/>
      </c>
      <c r="AX528" s="42">
        <f>NEWEXCISE(INDEX(AX$78:AX$91,$D528),$E528)</f>
        <v/>
      </c>
    </row>
    <row r="529" hidden="1" outlineLevel="2">
      <c r="A529" s="5" t="inlineStr">
        <is>
          <t>ntx</t>
        </is>
      </c>
      <c r="B529" s="5" t="inlineStr">
        <is>
          <t>bio</t>
        </is>
      </c>
      <c r="C529" s="5" t="inlineStr">
        <is>
          <t>avi</t>
        </is>
      </c>
      <c r="D529" s="40">
        <f>INDEX(Inputs!$L$5:$L$132,MATCH($B529&amp;"|"&amp;$C529,Inputs!$A$5:$A$132,0))</f>
        <v/>
      </c>
      <c r="E529" s="40">
        <f>INDEX(Inputs!$I$5:$I$132,MATCH($B529&amp;"|"&amp;$C529,Inputs!$A$5:$A$132,0))</f>
        <v/>
      </c>
      <c r="F529" s="39" t="n"/>
      <c r="G529" s="39" t="n"/>
      <c r="H529" s="5">
        <f>INDEX(Variables!$B$5:$B$105,MATCH($A529,Variables!$A$5:$A$105,0))&amp;IF($C529="",""," | "&amp;INDEX(Mapping!$B$5:$B$26,MATCH($C529,Mapping!$A$5:$A$26,0))&amp;" | "&amp;INDEX(Mapping!$B$30:$B$41,MATCH($B529,Mapping!$A$30:$A$41,0)))</f>
        <v/>
      </c>
      <c r="I529" s="5">
        <f>INDEX(Variables!$C$5:$C$105,MATCH($A529,Variables!$A$5:$A$105,0))</f>
        <v/>
      </c>
      <c r="J529" s="5">
        <f>INDEX(Variables!$E$5:$E$105,MATCH($A529,Variables!$A$5:$A$105,0))</f>
        <v/>
      </c>
      <c r="K529" s="25">
        <f>LOWER(Settings!$C$4)&amp;".mit."&amp;$A529&amp;IF($C529="","","."&amp;$C529&amp;"."&amp;$B529)&amp;IF(INDEX(Variables!$D$5:$D$105,MATCH($A529,Variables!$A$5:$A$105,0))="","","."&amp;INDEX(Variables!$D$5:$D$105,MATCH($A529,Variables!$A$5:$A$105,0)))&amp;"."&amp;K$5</f>
        <v/>
      </c>
      <c r="L529" s="41">
        <f>INDEX(L$78:L$91,$D529)/$E529</f>
        <v/>
      </c>
      <c r="M529" s="40">
        <f>INDEX(M$78:M$91,$D529)/$E529</f>
        <v/>
      </c>
      <c r="N529" s="40">
        <f>INDEX(N$78:N$91,$D529)/$E529</f>
        <v/>
      </c>
      <c r="O529" s="40">
        <f>INDEX(O$78:O$91,$D529)/$E529</f>
        <v/>
      </c>
      <c r="P529" s="40">
        <f>INDEX(P$78:P$91,$D529)/$E529</f>
        <v/>
      </c>
      <c r="Q529" s="40">
        <f>INDEX(Q$78:Q$91,$D529)/$E529</f>
        <v/>
      </c>
      <c r="R529" s="40">
        <f>INDEX(R$78:R$91,$D529)/$E529</f>
        <v/>
      </c>
      <c r="S529" s="40">
        <f>INDEX(S$78:S$91,$D529)/$E529</f>
        <v/>
      </c>
      <c r="T529" s="40">
        <f>INDEX(T$78:T$91,$D529)/$E529</f>
        <v/>
      </c>
      <c r="U529" s="40">
        <f>INDEX(U$78:U$91,$D529)/$E529</f>
        <v/>
      </c>
      <c r="V529" s="40">
        <f>INDEX(V$78:V$91,$D529)/$E529</f>
        <v/>
      </c>
      <c r="W529" s="40">
        <f>INDEX(W$78:W$91,$D529)/$E529</f>
        <v/>
      </c>
      <c r="X529" s="40">
        <f>INDEX(X$78:X$91,$D529)/$E529</f>
        <v/>
      </c>
      <c r="Y529" s="40">
        <f>INDEX(Y$78:Y$91,$D529)/$E529</f>
        <v/>
      </c>
      <c r="Z529" s="40">
        <f>INDEX(Z$78:Z$91,$D529)/$E529</f>
        <v/>
      </c>
      <c r="AA529" s="40">
        <f>INDEX(AA$78:AA$91,$D529)/$E529</f>
        <v/>
      </c>
      <c r="AB529" s="40">
        <f>INDEX(AB$78:AB$91,$D529)/$E529</f>
        <v/>
      </c>
      <c r="AC529" s="40">
        <f>INDEX(AC$78:AC$91,$D529)/$E529</f>
        <v/>
      </c>
      <c r="AD529" s="42">
        <f>NEWEXCISE(INDEX(AD$78:AD$91,$D529),$E529)</f>
        <v/>
      </c>
      <c r="AE529" s="25">
        <f>LOWER(Settings!$C$4)&amp;".mit."&amp;$A529&amp;IF($C529="","","."&amp;$C529&amp;"."&amp;$B529)&amp;IF(INDEX(Variables!$D$5:$D$105,MATCH($A529,Variables!$A$5:$A$105,0))="","","."&amp;INDEX(Variables!$D$5:$D$105,MATCH($A529,Variables!$A$5:$A$105,0)))&amp;"."&amp;AE$5</f>
        <v/>
      </c>
      <c r="AF529" s="41">
        <f>INDEX(AF$78:AF$91,$D529)/$E529</f>
        <v/>
      </c>
      <c r="AG529" s="40">
        <f>INDEX(AG$78:AG$91,$D529)/$E529</f>
        <v/>
      </c>
      <c r="AH529" s="40">
        <f>INDEX(AH$78:AH$91,$D529)/$E529</f>
        <v/>
      </c>
      <c r="AI529" s="40">
        <f>INDEX(AI$78:AI$91,$D529)/$E529</f>
        <v/>
      </c>
      <c r="AJ529" s="40">
        <f>INDEX(AJ$78:AJ$91,$D529)/$E529</f>
        <v/>
      </c>
      <c r="AK529" s="40">
        <f>INDEX(AK$78:AK$91,$D529)/$E529</f>
        <v/>
      </c>
      <c r="AL529" s="40">
        <f>INDEX(AL$78:AL$91,$D529)/$E529</f>
        <v/>
      </c>
      <c r="AM529" s="40">
        <f>INDEX(AM$78:AM$91,$D529)/$E529</f>
        <v/>
      </c>
      <c r="AN529" s="40">
        <f>INDEX(AN$78:AN$91,$D529)/$E529</f>
        <v/>
      </c>
      <c r="AO529" s="40">
        <f>INDEX(AO$78:AO$91,$D529)/$E529</f>
        <v/>
      </c>
      <c r="AP529" s="40">
        <f>INDEX(AP$78:AP$91,$D529)/$E529</f>
        <v/>
      </c>
      <c r="AQ529" s="40">
        <f>INDEX(AQ$78:AQ$91,$D529)/$E529</f>
        <v/>
      </c>
      <c r="AR529" s="40">
        <f>INDEX(AR$78:AR$91,$D529)/$E529</f>
        <v/>
      </c>
      <c r="AS529" s="40">
        <f>INDEX(AS$78:AS$91,$D529)/$E529</f>
        <v/>
      </c>
      <c r="AT529" s="40">
        <f>INDEX(AT$78:AT$91,$D529)/$E529</f>
        <v/>
      </c>
      <c r="AU529" s="40">
        <f>INDEX(AU$78:AU$91,$D529)/$E529</f>
        <v/>
      </c>
      <c r="AV529" s="40">
        <f>INDEX(AV$78:AV$91,$D529)/$E529</f>
        <v/>
      </c>
      <c r="AW529" s="40">
        <f>INDEX(AW$78:AW$91,$D529)/$E529</f>
        <v/>
      </c>
      <c r="AX529" s="42">
        <f>NEWEXCISE(INDEX(AX$78:AX$91,$D529),$E529)</f>
        <v/>
      </c>
    </row>
    <row r="530" hidden="1" outlineLevel="2"/>
    <row r="531" hidden="1" outlineLevel="2">
      <c r="A531" s="5" t="inlineStr">
        <is>
          <t>nce</t>
        </is>
      </c>
      <c r="B531" s="5" t="inlineStr">
        <is>
          <t>coa</t>
        </is>
      </c>
      <c r="C531" s="5" t="inlineStr">
        <is>
          <t>avi</t>
        </is>
      </c>
      <c r="D531" s="39" t="n"/>
      <c r="E531" s="39" t="n"/>
      <c r="F531" s="39" t="n"/>
      <c r="G531" s="39" t="n"/>
      <c r="H531" s="5">
        <f>INDEX(Variables!$B$5:$B$105,MATCH($A531,Variables!$A$5:$A$105,0))&amp;IF($C531="",""," | "&amp;INDEX(Mapping!$B$5:$B$26,MATCH($C531,Mapping!$A$5:$A$26,0))&amp;" | "&amp;INDEX(Mapping!$B$30:$B$41,MATCH($B531,Mapping!$A$30:$A$41,0)))</f>
        <v/>
      </c>
      <c r="I531" s="5">
        <f>INDEX(Variables!$C$5:$C$105,MATCH($A531,Variables!$A$5:$A$105,0))</f>
        <v/>
      </c>
      <c r="J531" s="5">
        <f>INDEX(Variables!$E$5:$E$105,MATCH($A531,Variables!$A$5:$A$105,0))</f>
        <v/>
      </c>
      <c r="K531" s="25">
        <f>LOWER(Settings!$C$4)&amp;".mit."&amp;$A531&amp;IF($C531="","","."&amp;$C531&amp;"."&amp;$B531)&amp;IF(INDEX(Variables!$D$5:$D$105,MATCH($A531,Variables!$A$5:$A$105,0))="","","."&amp;INDEX(Variables!$D$5:$D$105,MATCH($A531,Variables!$A$5:$A$105,0)))&amp;"."&amp;K$5</f>
        <v/>
      </c>
      <c r="L531" s="41">
        <f>L504+L513+L522</f>
        <v/>
      </c>
      <c r="M531" s="40">
        <f>M504+M513+M522</f>
        <v/>
      </c>
      <c r="N531" s="40">
        <f>N504+N513+N522</f>
        <v/>
      </c>
      <c r="O531" s="40">
        <f>O504+O513+O522</f>
        <v/>
      </c>
      <c r="P531" s="40">
        <f>P504+P513+P522</f>
        <v/>
      </c>
      <c r="Q531" s="40">
        <f>Q504+Q513+Q522</f>
        <v/>
      </c>
      <c r="R531" s="40">
        <f>R504+R513+R522</f>
        <v/>
      </c>
      <c r="S531" s="40">
        <f>S504+S513+S522</f>
        <v/>
      </c>
      <c r="T531" s="40">
        <f>T504+T513+T522</f>
        <v/>
      </c>
      <c r="U531" s="40">
        <f>U504+U513+U522</f>
        <v/>
      </c>
      <c r="V531" s="40">
        <f>V504+V513+V522</f>
        <v/>
      </c>
      <c r="W531" s="40">
        <f>W504+W513+W522</f>
        <v/>
      </c>
      <c r="X531" s="40">
        <f>X504+X513+X522</f>
        <v/>
      </c>
      <c r="Y531" s="40">
        <f>Y504+Y513+Y522</f>
        <v/>
      </c>
      <c r="Z531" s="40">
        <f>Z504+Z513+Z522</f>
        <v/>
      </c>
      <c r="AA531" s="40">
        <f>AA504+AA513+AA522</f>
        <v/>
      </c>
      <c r="AB531" s="40">
        <f>AB504+AB513+AB522</f>
        <v/>
      </c>
      <c r="AC531" s="40">
        <f>AC504+AC513+AC522</f>
        <v/>
      </c>
      <c r="AD531" s="42">
        <f>NEWPOLICY(AD504,AD513,AD522)</f>
        <v/>
      </c>
      <c r="AE531" s="25">
        <f>LOWER(Settings!$C$4)&amp;".mit."&amp;$A531&amp;IF($C531="","","."&amp;$C531&amp;"."&amp;$B531)&amp;IF(INDEX(Variables!$D$5:$D$105,MATCH($A531,Variables!$A$5:$A$105,0))="","","."&amp;INDEX(Variables!$D$5:$D$105,MATCH($A531,Variables!$A$5:$A$105,0)))&amp;"."&amp;AE$5</f>
        <v/>
      </c>
      <c r="AF531" s="41">
        <f>AF504+AF513+AF522</f>
        <v/>
      </c>
      <c r="AG531" s="40">
        <f>AG504+AG513+AG522</f>
        <v/>
      </c>
      <c r="AH531" s="40">
        <f>AH504+AH513+AH522</f>
        <v/>
      </c>
      <c r="AI531" s="40">
        <f>AI504+AI513+AI522</f>
        <v/>
      </c>
      <c r="AJ531" s="40">
        <f>AJ504+AJ513+AJ522</f>
        <v/>
      </c>
      <c r="AK531" s="40">
        <f>AK504+AK513+AK522</f>
        <v/>
      </c>
      <c r="AL531" s="40">
        <f>AL504+AL513+AL522</f>
        <v/>
      </c>
      <c r="AM531" s="40">
        <f>AM504+AM513+AM522</f>
        <v/>
      </c>
      <c r="AN531" s="40">
        <f>AN504+AN513+AN522</f>
        <v/>
      </c>
      <c r="AO531" s="40">
        <f>AO504+AO513+AO522</f>
        <v/>
      </c>
      <c r="AP531" s="40">
        <f>AP504+AP513+AP522</f>
        <v/>
      </c>
      <c r="AQ531" s="40">
        <f>AQ504+AQ513+AQ522</f>
        <v/>
      </c>
      <c r="AR531" s="40">
        <f>AR504+AR513+AR522</f>
        <v/>
      </c>
      <c r="AS531" s="40">
        <f>AS504+AS513+AS522</f>
        <v/>
      </c>
      <c r="AT531" s="40">
        <f>AT504+AT513+AT522</f>
        <v/>
      </c>
      <c r="AU531" s="40">
        <f>AU504+AU513+AU522</f>
        <v/>
      </c>
      <c r="AV531" s="40">
        <f>AV504+AV513+AV522</f>
        <v/>
      </c>
      <c r="AW531" s="40">
        <f>AW504+AW513+AW522</f>
        <v/>
      </c>
      <c r="AX531" s="42">
        <f>NEWPOLICY(AX504,AX513,AX522)</f>
        <v/>
      </c>
    </row>
    <row r="532" hidden="1" outlineLevel="2">
      <c r="A532" s="5" t="inlineStr">
        <is>
          <t>nce</t>
        </is>
      </c>
      <c r="B532" s="5" t="inlineStr">
        <is>
          <t>nga</t>
        </is>
      </c>
      <c r="C532" s="5" t="inlineStr">
        <is>
          <t>avi</t>
        </is>
      </c>
      <c r="D532" s="39" t="n"/>
      <c r="E532" s="39" t="n"/>
      <c r="F532" s="39" t="n"/>
      <c r="G532" s="39" t="n"/>
      <c r="H532" s="5">
        <f>INDEX(Variables!$B$5:$B$105,MATCH($A532,Variables!$A$5:$A$105,0))&amp;IF($C532="",""," | "&amp;INDEX(Mapping!$B$5:$B$26,MATCH($C532,Mapping!$A$5:$A$26,0))&amp;" | "&amp;INDEX(Mapping!$B$30:$B$41,MATCH($B532,Mapping!$A$30:$A$41,0)))</f>
        <v/>
      </c>
      <c r="I532" s="5">
        <f>INDEX(Variables!$C$5:$C$105,MATCH($A532,Variables!$A$5:$A$105,0))</f>
        <v/>
      </c>
      <c r="J532" s="5">
        <f>INDEX(Variables!$E$5:$E$105,MATCH($A532,Variables!$A$5:$A$105,0))</f>
        <v/>
      </c>
      <c r="K532" s="25">
        <f>LOWER(Settings!$C$4)&amp;".mit."&amp;$A532&amp;IF($C532="","","."&amp;$C532&amp;"."&amp;$B532)&amp;IF(INDEX(Variables!$D$5:$D$105,MATCH($A532,Variables!$A$5:$A$105,0))="","","."&amp;INDEX(Variables!$D$5:$D$105,MATCH($A532,Variables!$A$5:$A$105,0)))&amp;"."&amp;K$5</f>
        <v/>
      </c>
      <c r="L532" s="41">
        <f>L505+L514+L523</f>
        <v/>
      </c>
      <c r="M532" s="40">
        <f>M505+M514+M523</f>
        <v/>
      </c>
      <c r="N532" s="40">
        <f>N505+N514+N523</f>
        <v/>
      </c>
      <c r="O532" s="40">
        <f>O505+O514+O523</f>
        <v/>
      </c>
      <c r="P532" s="40">
        <f>P505+P514+P523</f>
        <v/>
      </c>
      <c r="Q532" s="40">
        <f>Q505+Q514+Q523</f>
        <v/>
      </c>
      <c r="R532" s="40">
        <f>R505+R514+R523</f>
        <v/>
      </c>
      <c r="S532" s="40">
        <f>S505+S514+S523</f>
        <v/>
      </c>
      <c r="T532" s="40">
        <f>T505+T514+T523</f>
        <v/>
      </c>
      <c r="U532" s="40">
        <f>U505+U514+U523</f>
        <v/>
      </c>
      <c r="V532" s="40">
        <f>V505+V514+V523</f>
        <v/>
      </c>
      <c r="W532" s="40">
        <f>W505+W514+W523</f>
        <v/>
      </c>
      <c r="X532" s="40">
        <f>X505+X514+X523</f>
        <v/>
      </c>
      <c r="Y532" s="40">
        <f>Y505+Y514+Y523</f>
        <v/>
      </c>
      <c r="Z532" s="40">
        <f>Z505+Z514+Z523</f>
        <v/>
      </c>
      <c r="AA532" s="40">
        <f>AA505+AA514+AA523</f>
        <v/>
      </c>
      <c r="AB532" s="40">
        <f>AB505+AB514+AB523</f>
        <v/>
      </c>
      <c r="AC532" s="40">
        <f>AC505+AC514+AC523</f>
        <v/>
      </c>
      <c r="AD532" s="42">
        <f>NEWPOLICY(AD505,AD514,AD523)</f>
        <v/>
      </c>
      <c r="AE532" s="25">
        <f>LOWER(Settings!$C$4)&amp;".mit."&amp;$A532&amp;IF($C532="","","."&amp;$C532&amp;"."&amp;$B532)&amp;IF(INDEX(Variables!$D$5:$D$105,MATCH($A532,Variables!$A$5:$A$105,0))="","","."&amp;INDEX(Variables!$D$5:$D$105,MATCH($A532,Variables!$A$5:$A$105,0)))&amp;"."&amp;AE$5</f>
        <v/>
      </c>
      <c r="AF532" s="41">
        <f>AF505+AF514+AF523</f>
        <v/>
      </c>
      <c r="AG532" s="40">
        <f>AG505+AG514+AG523</f>
        <v/>
      </c>
      <c r="AH532" s="40">
        <f>AH505+AH514+AH523</f>
        <v/>
      </c>
      <c r="AI532" s="40">
        <f>AI505+AI514+AI523</f>
        <v/>
      </c>
      <c r="AJ532" s="40">
        <f>AJ505+AJ514+AJ523</f>
        <v/>
      </c>
      <c r="AK532" s="40">
        <f>AK505+AK514+AK523</f>
        <v/>
      </c>
      <c r="AL532" s="40">
        <f>AL505+AL514+AL523</f>
        <v/>
      </c>
      <c r="AM532" s="40">
        <f>AM505+AM514+AM523</f>
        <v/>
      </c>
      <c r="AN532" s="40">
        <f>AN505+AN514+AN523</f>
        <v/>
      </c>
      <c r="AO532" s="40">
        <f>AO505+AO514+AO523</f>
        <v/>
      </c>
      <c r="AP532" s="40">
        <f>AP505+AP514+AP523</f>
        <v/>
      </c>
      <c r="AQ532" s="40">
        <f>AQ505+AQ514+AQ523</f>
        <v/>
      </c>
      <c r="AR532" s="40">
        <f>AR505+AR514+AR523</f>
        <v/>
      </c>
      <c r="AS532" s="40">
        <f>AS505+AS514+AS523</f>
        <v/>
      </c>
      <c r="AT532" s="40">
        <f>AT505+AT514+AT523</f>
        <v/>
      </c>
      <c r="AU532" s="40">
        <f>AU505+AU514+AU523</f>
        <v/>
      </c>
      <c r="AV532" s="40">
        <f>AV505+AV514+AV523</f>
        <v/>
      </c>
      <c r="AW532" s="40">
        <f>AW505+AW514+AW523</f>
        <v/>
      </c>
      <c r="AX532" s="42">
        <f>NEWPOLICY(AX505,AX514,AX523)</f>
        <v/>
      </c>
    </row>
    <row r="533" hidden="1" outlineLevel="2">
      <c r="A533" s="5" t="inlineStr">
        <is>
          <t>nce</t>
        </is>
      </c>
      <c r="B533" s="5" t="inlineStr">
        <is>
          <t>gso</t>
        </is>
      </c>
      <c r="C533" s="5" t="inlineStr">
        <is>
          <t>avi</t>
        </is>
      </c>
      <c r="D533" s="39" t="n"/>
      <c r="E533" s="39" t="n"/>
      <c r="F533" s="39" t="n"/>
      <c r="G533" s="39" t="n"/>
      <c r="H533" s="5">
        <f>INDEX(Variables!$B$5:$B$105,MATCH($A533,Variables!$A$5:$A$105,0))&amp;IF($C533="",""," | "&amp;INDEX(Mapping!$B$5:$B$26,MATCH($C533,Mapping!$A$5:$A$26,0))&amp;" | "&amp;INDEX(Mapping!$B$30:$B$41,MATCH($B533,Mapping!$A$30:$A$41,0)))</f>
        <v/>
      </c>
      <c r="I533" s="5">
        <f>INDEX(Variables!$C$5:$C$105,MATCH($A533,Variables!$A$5:$A$105,0))</f>
        <v/>
      </c>
      <c r="J533" s="5">
        <f>INDEX(Variables!$E$5:$E$105,MATCH($A533,Variables!$A$5:$A$105,0))</f>
        <v/>
      </c>
      <c r="K533" s="25">
        <f>LOWER(Settings!$C$4)&amp;".mit."&amp;$A533&amp;IF($C533="","","."&amp;$C533&amp;"."&amp;$B533)&amp;IF(INDEX(Variables!$D$5:$D$105,MATCH($A533,Variables!$A$5:$A$105,0))="","","."&amp;INDEX(Variables!$D$5:$D$105,MATCH($A533,Variables!$A$5:$A$105,0)))&amp;"."&amp;K$5</f>
        <v/>
      </c>
      <c r="L533" s="41">
        <f>L506+L515+L524</f>
        <v/>
      </c>
      <c r="M533" s="40">
        <f>M506+M515+M524</f>
        <v/>
      </c>
      <c r="N533" s="40">
        <f>N506+N515+N524</f>
        <v/>
      </c>
      <c r="O533" s="40">
        <f>O506+O515+O524</f>
        <v/>
      </c>
      <c r="P533" s="40">
        <f>P506+P515+P524</f>
        <v/>
      </c>
      <c r="Q533" s="40">
        <f>Q506+Q515+Q524</f>
        <v/>
      </c>
      <c r="R533" s="40">
        <f>R506+R515+R524</f>
        <v/>
      </c>
      <c r="S533" s="40">
        <f>S506+S515+S524</f>
        <v/>
      </c>
      <c r="T533" s="40">
        <f>T506+T515+T524</f>
        <v/>
      </c>
      <c r="U533" s="40">
        <f>U506+U515+U524</f>
        <v/>
      </c>
      <c r="V533" s="40">
        <f>V506+V515+V524</f>
        <v/>
      </c>
      <c r="W533" s="40">
        <f>W506+W515+W524</f>
        <v/>
      </c>
      <c r="X533" s="40">
        <f>X506+X515+X524</f>
        <v/>
      </c>
      <c r="Y533" s="40">
        <f>Y506+Y515+Y524</f>
        <v/>
      </c>
      <c r="Z533" s="40">
        <f>Z506+Z515+Z524</f>
        <v/>
      </c>
      <c r="AA533" s="40">
        <f>AA506+AA515+AA524</f>
        <v/>
      </c>
      <c r="AB533" s="40">
        <f>AB506+AB515+AB524</f>
        <v/>
      </c>
      <c r="AC533" s="40">
        <f>AC506+AC515+AC524</f>
        <v/>
      </c>
      <c r="AD533" s="42">
        <f>NEWPOLICY(AD506,AD515,AD524)</f>
        <v/>
      </c>
      <c r="AE533" s="25">
        <f>LOWER(Settings!$C$4)&amp;".mit."&amp;$A533&amp;IF($C533="","","."&amp;$C533&amp;"."&amp;$B533)&amp;IF(INDEX(Variables!$D$5:$D$105,MATCH($A533,Variables!$A$5:$A$105,0))="","","."&amp;INDEX(Variables!$D$5:$D$105,MATCH($A533,Variables!$A$5:$A$105,0)))&amp;"."&amp;AE$5</f>
        <v/>
      </c>
      <c r="AF533" s="41">
        <f>AF506+AF515+AF524</f>
        <v/>
      </c>
      <c r="AG533" s="40">
        <f>AG506+AG515+AG524</f>
        <v/>
      </c>
      <c r="AH533" s="40">
        <f>AH506+AH515+AH524</f>
        <v/>
      </c>
      <c r="AI533" s="40">
        <f>AI506+AI515+AI524</f>
        <v/>
      </c>
      <c r="AJ533" s="40">
        <f>AJ506+AJ515+AJ524</f>
        <v/>
      </c>
      <c r="AK533" s="40">
        <f>AK506+AK515+AK524</f>
        <v/>
      </c>
      <c r="AL533" s="40">
        <f>AL506+AL515+AL524</f>
        <v/>
      </c>
      <c r="AM533" s="40">
        <f>AM506+AM515+AM524</f>
        <v/>
      </c>
      <c r="AN533" s="40">
        <f>AN506+AN515+AN524</f>
        <v/>
      </c>
      <c r="AO533" s="40">
        <f>AO506+AO515+AO524</f>
        <v/>
      </c>
      <c r="AP533" s="40">
        <f>AP506+AP515+AP524</f>
        <v/>
      </c>
      <c r="AQ533" s="40">
        <f>AQ506+AQ515+AQ524</f>
        <v/>
      </c>
      <c r="AR533" s="40">
        <f>AR506+AR515+AR524</f>
        <v/>
      </c>
      <c r="AS533" s="40">
        <f>AS506+AS515+AS524</f>
        <v/>
      </c>
      <c r="AT533" s="40">
        <f>AT506+AT515+AT524</f>
        <v/>
      </c>
      <c r="AU533" s="40">
        <f>AU506+AU515+AU524</f>
        <v/>
      </c>
      <c r="AV533" s="40">
        <f>AV506+AV515+AV524</f>
        <v/>
      </c>
      <c r="AW533" s="40">
        <f>AW506+AW515+AW524</f>
        <v/>
      </c>
      <c r="AX533" s="42">
        <f>NEWPOLICY(AX506,AX515,AX524)</f>
        <v/>
      </c>
    </row>
    <row r="534" hidden="1" outlineLevel="2">
      <c r="A534" s="5" t="inlineStr">
        <is>
          <t>nce</t>
        </is>
      </c>
      <c r="B534" s="5" t="inlineStr">
        <is>
          <t>die</t>
        </is>
      </c>
      <c r="C534" s="5" t="inlineStr">
        <is>
          <t>avi</t>
        </is>
      </c>
      <c r="D534" s="39" t="n"/>
      <c r="E534" s="39" t="n"/>
      <c r="F534" s="39" t="n"/>
      <c r="G534" s="39" t="n"/>
      <c r="H534" s="5">
        <f>INDEX(Variables!$B$5:$B$105,MATCH($A534,Variables!$A$5:$A$105,0))&amp;IF($C534="",""," | "&amp;INDEX(Mapping!$B$5:$B$26,MATCH($C534,Mapping!$A$5:$A$26,0))&amp;" | "&amp;INDEX(Mapping!$B$30:$B$41,MATCH($B534,Mapping!$A$30:$A$41,0)))</f>
        <v/>
      </c>
      <c r="I534" s="5">
        <f>INDEX(Variables!$C$5:$C$105,MATCH($A534,Variables!$A$5:$A$105,0))</f>
        <v/>
      </c>
      <c r="J534" s="5">
        <f>INDEX(Variables!$E$5:$E$105,MATCH($A534,Variables!$A$5:$A$105,0))</f>
        <v/>
      </c>
      <c r="K534" s="25">
        <f>LOWER(Settings!$C$4)&amp;".mit."&amp;$A534&amp;IF($C534="","","."&amp;$C534&amp;"."&amp;$B534)&amp;IF(INDEX(Variables!$D$5:$D$105,MATCH($A534,Variables!$A$5:$A$105,0))="","","."&amp;INDEX(Variables!$D$5:$D$105,MATCH($A534,Variables!$A$5:$A$105,0)))&amp;"."&amp;K$5</f>
        <v/>
      </c>
      <c r="L534" s="41">
        <f>L507+L516+L525</f>
        <v/>
      </c>
      <c r="M534" s="40">
        <f>M507+M516+M525</f>
        <v/>
      </c>
      <c r="N534" s="40">
        <f>N507+N516+N525</f>
        <v/>
      </c>
      <c r="O534" s="40">
        <f>O507+O516+O525</f>
        <v/>
      </c>
      <c r="P534" s="40">
        <f>P507+P516+P525</f>
        <v/>
      </c>
      <c r="Q534" s="40">
        <f>Q507+Q516+Q525</f>
        <v/>
      </c>
      <c r="R534" s="40">
        <f>R507+R516+R525</f>
        <v/>
      </c>
      <c r="S534" s="40">
        <f>S507+S516+S525</f>
        <v/>
      </c>
      <c r="T534" s="40">
        <f>T507+T516+T525</f>
        <v/>
      </c>
      <c r="U534" s="40">
        <f>U507+U516+U525</f>
        <v/>
      </c>
      <c r="V534" s="40">
        <f>V507+V516+V525</f>
        <v/>
      </c>
      <c r="W534" s="40">
        <f>W507+W516+W525</f>
        <v/>
      </c>
      <c r="X534" s="40">
        <f>X507+X516+X525</f>
        <v/>
      </c>
      <c r="Y534" s="40">
        <f>Y507+Y516+Y525</f>
        <v/>
      </c>
      <c r="Z534" s="40">
        <f>Z507+Z516+Z525</f>
        <v/>
      </c>
      <c r="AA534" s="40">
        <f>AA507+AA516+AA525</f>
        <v/>
      </c>
      <c r="AB534" s="40">
        <f>AB507+AB516+AB525</f>
        <v/>
      </c>
      <c r="AC534" s="40">
        <f>AC507+AC516+AC525</f>
        <v/>
      </c>
      <c r="AD534" s="42">
        <f>NEWPOLICY(AD507,AD516,AD525)</f>
        <v/>
      </c>
      <c r="AE534" s="25">
        <f>LOWER(Settings!$C$4)&amp;".mit."&amp;$A534&amp;IF($C534="","","."&amp;$C534&amp;"."&amp;$B534)&amp;IF(INDEX(Variables!$D$5:$D$105,MATCH($A534,Variables!$A$5:$A$105,0))="","","."&amp;INDEX(Variables!$D$5:$D$105,MATCH($A534,Variables!$A$5:$A$105,0)))&amp;"."&amp;AE$5</f>
        <v/>
      </c>
      <c r="AF534" s="41">
        <f>AF507+AF516+AF525</f>
        <v/>
      </c>
      <c r="AG534" s="40">
        <f>AG507+AG516+AG525</f>
        <v/>
      </c>
      <c r="AH534" s="40">
        <f>AH507+AH516+AH525</f>
        <v/>
      </c>
      <c r="AI534" s="40">
        <f>AI507+AI516+AI525</f>
        <v/>
      </c>
      <c r="AJ534" s="40">
        <f>AJ507+AJ516+AJ525</f>
        <v/>
      </c>
      <c r="AK534" s="40">
        <f>AK507+AK516+AK525</f>
        <v/>
      </c>
      <c r="AL534" s="40">
        <f>AL507+AL516+AL525</f>
        <v/>
      </c>
      <c r="AM534" s="40">
        <f>AM507+AM516+AM525</f>
        <v/>
      </c>
      <c r="AN534" s="40">
        <f>AN507+AN516+AN525</f>
        <v/>
      </c>
      <c r="AO534" s="40">
        <f>AO507+AO516+AO525</f>
        <v/>
      </c>
      <c r="AP534" s="40">
        <f>AP507+AP516+AP525</f>
        <v/>
      </c>
      <c r="AQ534" s="40">
        <f>AQ507+AQ516+AQ525</f>
        <v/>
      </c>
      <c r="AR534" s="40">
        <f>AR507+AR516+AR525</f>
        <v/>
      </c>
      <c r="AS534" s="40">
        <f>AS507+AS516+AS525</f>
        <v/>
      </c>
      <c r="AT534" s="40">
        <f>AT507+AT516+AT525</f>
        <v/>
      </c>
      <c r="AU534" s="40">
        <f>AU507+AU516+AU525</f>
        <v/>
      </c>
      <c r="AV534" s="40">
        <f>AV507+AV516+AV525</f>
        <v/>
      </c>
      <c r="AW534" s="40">
        <f>AW507+AW516+AW525</f>
        <v/>
      </c>
      <c r="AX534" s="42">
        <f>NEWPOLICY(AX507,AX516,AX525)</f>
        <v/>
      </c>
    </row>
    <row r="535" hidden="1" outlineLevel="2">
      <c r="A535" s="5" t="inlineStr">
        <is>
          <t>nce</t>
        </is>
      </c>
      <c r="B535" s="5" t="inlineStr">
        <is>
          <t>lpg</t>
        </is>
      </c>
      <c r="C535" s="5" t="inlineStr">
        <is>
          <t>avi</t>
        </is>
      </c>
      <c r="D535" s="39" t="n"/>
      <c r="E535" s="39" t="n"/>
      <c r="F535" s="39" t="n"/>
      <c r="G535" s="39" t="n"/>
      <c r="H535" s="5">
        <f>INDEX(Variables!$B$5:$B$105,MATCH($A535,Variables!$A$5:$A$105,0))&amp;IF($C535="",""," | "&amp;INDEX(Mapping!$B$5:$B$26,MATCH($C535,Mapping!$A$5:$A$26,0))&amp;" | "&amp;INDEX(Mapping!$B$30:$B$41,MATCH($B535,Mapping!$A$30:$A$41,0)))</f>
        <v/>
      </c>
      <c r="I535" s="5">
        <f>INDEX(Variables!$C$5:$C$105,MATCH($A535,Variables!$A$5:$A$105,0))</f>
        <v/>
      </c>
      <c r="J535" s="5">
        <f>INDEX(Variables!$E$5:$E$105,MATCH($A535,Variables!$A$5:$A$105,0))</f>
        <v/>
      </c>
      <c r="K535" s="25">
        <f>LOWER(Settings!$C$4)&amp;".mit."&amp;$A535&amp;IF($C535="","","."&amp;$C535&amp;"."&amp;$B535)&amp;IF(INDEX(Variables!$D$5:$D$105,MATCH($A535,Variables!$A$5:$A$105,0))="","","."&amp;INDEX(Variables!$D$5:$D$105,MATCH($A535,Variables!$A$5:$A$105,0)))&amp;"."&amp;K$5</f>
        <v/>
      </c>
      <c r="L535" s="41">
        <f>L508+L517+L526</f>
        <v/>
      </c>
      <c r="M535" s="40">
        <f>M508+M517+M526</f>
        <v/>
      </c>
      <c r="N535" s="40">
        <f>N508+N517+N526</f>
        <v/>
      </c>
      <c r="O535" s="40">
        <f>O508+O517+O526</f>
        <v/>
      </c>
      <c r="P535" s="40">
        <f>P508+P517+P526</f>
        <v/>
      </c>
      <c r="Q535" s="40">
        <f>Q508+Q517+Q526</f>
        <v/>
      </c>
      <c r="R535" s="40">
        <f>R508+R517+R526</f>
        <v/>
      </c>
      <c r="S535" s="40">
        <f>S508+S517+S526</f>
        <v/>
      </c>
      <c r="T535" s="40">
        <f>T508+T517+T526</f>
        <v/>
      </c>
      <c r="U535" s="40">
        <f>U508+U517+U526</f>
        <v/>
      </c>
      <c r="V535" s="40">
        <f>V508+V517+V526</f>
        <v/>
      </c>
      <c r="W535" s="40">
        <f>W508+W517+W526</f>
        <v/>
      </c>
      <c r="X535" s="40">
        <f>X508+X517+X526</f>
        <v/>
      </c>
      <c r="Y535" s="40">
        <f>Y508+Y517+Y526</f>
        <v/>
      </c>
      <c r="Z535" s="40">
        <f>Z508+Z517+Z526</f>
        <v/>
      </c>
      <c r="AA535" s="40">
        <f>AA508+AA517+AA526</f>
        <v/>
      </c>
      <c r="AB535" s="40">
        <f>AB508+AB517+AB526</f>
        <v/>
      </c>
      <c r="AC535" s="40">
        <f>AC508+AC517+AC526</f>
        <v/>
      </c>
      <c r="AD535" s="42">
        <f>NEWPOLICY(AD508,AD517,AD526)</f>
        <v/>
      </c>
      <c r="AE535" s="25">
        <f>LOWER(Settings!$C$4)&amp;".mit."&amp;$A535&amp;IF($C535="","","."&amp;$C535&amp;"."&amp;$B535)&amp;IF(INDEX(Variables!$D$5:$D$105,MATCH($A535,Variables!$A$5:$A$105,0))="","","."&amp;INDEX(Variables!$D$5:$D$105,MATCH($A535,Variables!$A$5:$A$105,0)))&amp;"."&amp;AE$5</f>
        <v/>
      </c>
      <c r="AF535" s="41">
        <f>AF508+AF517+AF526</f>
        <v/>
      </c>
      <c r="AG535" s="40">
        <f>AG508+AG517+AG526</f>
        <v/>
      </c>
      <c r="AH535" s="40">
        <f>AH508+AH517+AH526</f>
        <v/>
      </c>
      <c r="AI535" s="40">
        <f>AI508+AI517+AI526</f>
        <v/>
      </c>
      <c r="AJ535" s="40">
        <f>AJ508+AJ517+AJ526</f>
        <v/>
      </c>
      <c r="AK535" s="40">
        <f>AK508+AK517+AK526</f>
        <v/>
      </c>
      <c r="AL535" s="40">
        <f>AL508+AL517+AL526</f>
        <v/>
      </c>
      <c r="AM535" s="40">
        <f>AM508+AM517+AM526</f>
        <v/>
      </c>
      <c r="AN535" s="40">
        <f>AN508+AN517+AN526</f>
        <v/>
      </c>
      <c r="AO535" s="40">
        <f>AO508+AO517+AO526</f>
        <v/>
      </c>
      <c r="AP535" s="40">
        <f>AP508+AP517+AP526</f>
        <v/>
      </c>
      <c r="AQ535" s="40">
        <f>AQ508+AQ517+AQ526</f>
        <v/>
      </c>
      <c r="AR535" s="40">
        <f>AR508+AR517+AR526</f>
        <v/>
      </c>
      <c r="AS535" s="40">
        <f>AS508+AS517+AS526</f>
        <v/>
      </c>
      <c r="AT535" s="40">
        <f>AT508+AT517+AT526</f>
        <v/>
      </c>
      <c r="AU535" s="40">
        <f>AU508+AU517+AU526</f>
        <v/>
      </c>
      <c r="AV535" s="40">
        <f>AV508+AV517+AV526</f>
        <v/>
      </c>
      <c r="AW535" s="40">
        <f>AW508+AW517+AW526</f>
        <v/>
      </c>
      <c r="AX535" s="42">
        <f>NEWPOLICY(AX508,AX517,AX526)</f>
        <v/>
      </c>
    </row>
    <row r="536" hidden="1" outlineLevel="2">
      <c r="A536" s="5" t="inlineStr">
        <is>
          <t>nce</t>
        </is>
      </c>
      <c r="B536" s="5" t="inlineStr">
        <is>
          <t>ker</t>
        </is>
      </c>
      <c r="C536" s="5" t="inlineStr">
        <is>
          <t>avi</t>
        </is>
      </c>
      <c r="D536" s="39" t="n"/>
      <c r="E536" s="39" t="n"/>
      <c r="F536" s="39" t="n"/>
      <c r="G536" s="39" t="n"/>
      <c r="H536" s="5">
        <f>INDEX(Variables!$B$5:$B$105,MATCH($A536,Variables!$A$5:$A$105,0))&amp;IF($C536="",""," | "&amp;INDEX(Mapping!$B$5:$B$26,MATCH($C536,Mapping!$A$5:$A$26,0))&amp;" | "&amp;INDEX(Mapping!$B$30:$B$41,MATCH($B536,Mapping!$A$30:$A$41,0)))</f>
        <v/>
      </c>
      <c r="I536" s="5">
        <f>INDEX(Variables!$C$5:$C$105,MATCH($A536,Variables!$A$5:$A$105,0))</f>
        <v/>
      </c>
      <c r="J536" s="5">
        <f>INDEX(Variables!$E$5:$E$105,MATCH($A536,Variables!$A$5:$A$105,0))</f>
        <v/>
      </c>
      <c r="K536" s="25">
        <f>LOWER(Settings!$C$4)&amp;".mit."&amp;$A536&amp;IF($C536="","","."&amp;$C536&amp;"."&amp;$B536)&amp;IF(INDEX(Variables!$D$5:$D$105,MATCH($A536,Variables!$A$5:$A$105,0))="","","."&amp;INDEX(Variables!$D$5:$D$105,MATCH($A536,Variables!$A$5:$A$105,0)))&amp;"."&amp;K$5</f>
        <v/>
      </c>
      <c r="L536" s="41">
        <f>L509+L518+L527</f>
        <v/>
      </c>
      <c r="M536" s="40">
        <f>M509+M518+M527</f>
        <v/>
      </c>
      <c r="N536" s="40">
        <f>N509+N518+N527</f>
        <v/>
      </c>
      <c r="O536" s="40">
        <f>O509+O518+O527</f>
        <v/>
      </c>
      <c r="P536" s="40">
        <f>P509+P518+P527</f>
        <v/>
      </c>
      <c r="Q536" s="40">
        <f>Q509+Q518+Q527</f>
        <v/>
      </c>
      <c r="R536" s="40">
        <f>R509+R518+R527</f>
        <v/>
      </c>
      <c r="S536" s="40">
        <f>S509+S518+S527</f>
        <v/>
      </c>
      <c r="T536" s="40">
        <f>T509+T518+T527</f>
        <v/>
      </c>
      <c r="U536" s="40">
        <f>U509+U518+U527</f>
        <v/>
      </c>
      <c r="V536" s="40">
        <f>V509+V518+V527</f>
        <v/>
      </c>
      <c r="W536" s="40">
        <f>W509+W518+W527</f>
        <v/>
      </c>
      <c r="X536" s="40">
        <f>X509+X518+X527</f>
        <v/>
      </c>
      <c r="Y536" s="40">
        <f>Y509+Y518+Y527</f>
        <v/>
      </c>
      <c r="Z536" s="40">
        <f>Z509+Z518+Z527</f>
        <v/>
      </c>
      <c r="AA536" s="40">
        <f>AA509+AA518+AA527</f>
        <v/>
      </c>
      <c r="AB536" s="40">
        <f>AB509+AB518+AB527</f>
        <v/>
      </c>
      <c r="AC536" s="40">
        <f>AC509+AC518+AC527</f>
        <v/>
      </c>
      <c r="AD536" s="42">
        <f>NEWPOLICY(AD509,AD518,AD527)</f>
        <v/>
      </c>
      <c r="AE536" s="25">
        <f>LOWER(Settings!$C$4)&amp;".mit."&amp;$A536&amp;IF($C536="","","."&amp;$C536&amp;"."&amp;$B536)&amp;IF(INDEX(Variables!$D$5:$D$105,MATCH($A536,Variables!$A$5:$A$105,0))="","","."&amp;INDEX(Variables!$D$5:$D$105,MATCH($A536,Variables!$A$5:$A$105,0)))&amp;"."&amp;AE$5</f>
        <v/>
      </c>
      <c r="AF536" s="41">
        <f>AF509+AF518+AF527</f>
        <v/>
      </c>
      <c r="AG536" s="40">
        <f>AG509+AG518+AG527</f>
        <v/>
      </c>
      <c r="AH536" s="40">
        <f>AH509+AH518+AH527</f>
        <v/>
      </c>
      <c r="AI536" s="40">
        <f>AI509+AI518+AI527</f>
        <v/>
      </c>
      <c r="AJ536" s="40">
        <f>AJ509+AJ518+AJ527</f>
        <v/>
      </c>
      <c r="AK536" s="40">
        <f>AK509+AK518+AK527</f>
        <v/>
      </c>
      <c r="AL536" s="40">
        <f>AL509+AL518+AL527</f>
        <v/>
      </c>
      <c r="AM536" s="40">
        <f>AM509+AM518+AM527</f>
        <v/>
      </c>
      <c r="AN536" s="40">
        <f>AN509+AN518+AN527</f>
        <v/>
      </c>
      <c r="AO536" s="40">
        <f>AO509+AO518+AO527</f>
        <v/>
      </c>
      <c r="AP536" s="40">
        <f>AP509+AP518+AP527</f>
        <v/>
      </c>
      <c r="AQ536" s="40">
        <f>AQ509+AQ518+AQ527</f>
        <v/>
      </c>
      <c r="AR536" s="40">
        <f>AR509+AR518+AR527</f>
        <v/>
      </c>
      <c r="AS536" s="40">
        <f>AS509+AS518+AS527</f>
        <v/>
      </c>
      <c r="AT536" s="40">
        <f>AT509+AT518+AT527</f>
        <v/>
      </c>
      <c r="AU536" s="40">
        <f>AU509+AU518+AU527</f>
        <v/>
      </c>
      <c r="AV536" s="40">
        <f>AV509+AV518+AV527</f>
        <v/>
      </c>
      <c r="AW536" s="40">
        <f>AW509+AW518+AW527</f>
        <v/>
      </c>
      <c r="AX536" s="42">
        <f>NEWPOLICY(AX509,AX518,AX527)</f>
        <v/>
      </c>
    </row>
    <row r="537" hidden="1" outlineLevel="2">
      <c r="A537" s="5" t="inlineStr">
        <is>
          <t>nce</t>
        </is>
      </c>
      <c r="B537" s="5" t="inlineStr">
        <is>
          <t>oop</t>
        </is>
      </c>
      <c r="C537" s="5" t="inlineStr">
        <is>
          <t>avi</t>
        </is>
      </c>
      <c r="D537" s="39" t="n"/>
      <c r="E537" s="39" t="n"/>
      <c r="F537" s="39" t="n"/>
      <c r="G537" s="39" t="n"/>
      <c r="H537" s="5">
        <f>INDEX(Variables!$B$5:$B$105,MATCH($A537,Variables!$A$5:$A$105,0))&amp;IF($C537="",""," | "&amp;INDEX(Mapping!$B$5:$B$26,MATCH($C537,Mapping!$A$5:$A$26,0))&amp;" | "&amp;INDEX(Mapping!$B$30:$B$41,MATCH($B537,Mapping!$A$30:$A$41,0)))</f>
        <v/>
      </c>
      <c r="I537" s="5">
        <f>INDEX(Variables!$C$5:$C$105,MATCH($A537,Variables!$A$5:$A$105,0))</f>
        <v/>
      </c>
      <c r="J537" s="5">
        <f>INDEX(Variables!$E$5:$E$105,MATCH($A537,Variables!$A$5:$A$105,0))</f>
        <v/>
      </c>
      <c r="K537" s="25">
        <f>LOWER(Settings!$C$4)&amp;".mit."&amp;$A537&amp;IF($C537="","","."&amp;$C537&amp;"."&amp;$B537)&amp;IF(INDEX(Variables!$D$5:$D$105,MATCH($A537,Variables!$A$5:$A$105,0))="","","."&amp;INDEX(Variables!$D$5:$D$105,MATCH($A537,Variables!$A$5:$A$105,0)))&amp;"."&amp;K$5</f>
        <v/>
      </c>
      <c r="L537" s="41">
        <f>L510+L519+L528</f>
        <v/>
      </c>
      <c r="M537" s="40">
        <f>M510+M519+M528</f>
        <v/>
      </c>
      <c r="N537" s="40">
        <f>N510+N519+N528</f>
        <v/>
      </c>
      <c r="O537" s="40">
        <f>O510+O519+O528</f>
        <v/>
      </c>
      <c r="P537" s="40">
        <f>P510+P519+P528</f>
        <v/>
      </c>
      <c r="Q537" s="40">
        <f>Q510+Q519+Q528</f>
        <v/>
      </c>
      <c r="R537" s="40">
        <f>R510+R519+R528</f>
        <v/>
      </c>
      <c r="S537" s="40">
        <f>S510+S519+S528</f>
        <v/>
      </c>
      <c r="T537" s="40">
        <f>T510+T519+T528</f>
        <v/>
      </c>
      <c r="U537" s="40">
        <f>U510+U519+U528</f>
        <v/>
      </c>
      <c r="V537" s="40">
        <f>V510+V519+V528</f>
        <v/>
      </c>
      <c r="W537" s="40">
        <f>W510+W519+W528</f>
        <v/>
      </c>
      <c r="X537" s="40">
        <f>X510+X519+X528</f>
        <v/>
      </c>
      <c r="Y537" s="40">
        <f>Y510+Y519+Y528</f>
        <v/>
      </c>
      <c r="Z537" s="40">
        <f>Z510+Z519+Z528</f>
        <v/>
      </c>
      <c r="AA537" s="40">
        <f>AA510+AA519+AA528</f>
        <v/>
      </c>
      <c r="AB537" s="40">
        <f>AB510+AB519+AB528</f>
        <v/>
      </c>
      <c r="AC537" s="40">
        <f>AC510+AC519+AC528</f>
        <v/>
      </c>
      <c r="AD537" s="42">
        <f>NEWPOLICY(AD510,AD519,AD528)</f>
        <v/>
      </c>
      <c r="AE537" s="25">
        <f>LOWER(Settings!$C$4)&amp;".mit."&amp;$A537&amp;IF($C537="","","."&amp;$C537&amp;"."&amp;$B537)&amp;IF(INDEX(Variables!$D$5:$D$105,MATCH($A537,Variables!$A$5:$A$105,0))="","","."&amp;INDEX(Variables!$D$5:$D$105,MATCH($A537,Variables!$A$5:$A$105,0)))&amp;"."&amp;AE$5</f>
        <v/>
      </c>
      <c r="AF537" s="41">
        <f>AF510+AF519+AF528</f>
        <v/>
      </c>
      <c r="AG537" s="40">
        <f>AG510+AG519+AG528</f>
        <v/>
      </c>
      <c r="AH537" s="40">
        <f>AH510+AH519+AH528</f>
        <v/>
      </c>
      <c r="AI537" s="40">
        <f>AI510+AI519+AI528</f>
        <v/>
      </c>
      <c r="AJ537" s="40">
        <f>AJ510+AJ519+AJ528</f>
        <v/>
      </c>
      <c r="AK537" s="40">
        <f>AK510+AK519+AK528</f>
        <v/>
      </c>
      <c r="AL537" s="40">
        <f>AL510+AL519+AL528</f>
        <v/>
      </c>
      <c r="AM537" s="40">
        <f>AM510+AM519+AM528</f>
        <v/>
      </c>
      <c r="AN537" s="40">
        <f>AN510+AN519+AN528</f>
        <v/>
      </c>
      <c r="AO537" s="40">
        <f>AO510+AO519+AO528</f>
        <v/>
      </c>
      <c r="AP537" s="40">
        <f>AP510+AP519+AP528</f>
        <v/>
      </c>
      <c r="AQ537" s="40">
        <f>AQ510+AQ519+AQ528</f>
        <v/>
      </c>
      <c r="AR537" s="40">
        <f>AR510+AR519+AR528</f>
        <v/>
      </c>
      <c r="AS537" s="40">
        <f>AS510+AS519+AS528</f>
        <v/>
      </c>
      <c r="AT537" s="40">
        <f>AT510+AT519+AT528</f>
        <v/>
      </c>
      <c r="AU537" s="40">
        <f>AU510+AU519+AU528</f>
        <v/>
      </c>
      <c r="AV537" s="40">
        <f>AV510+AV519+AV528</f>
        <v/>
      </c>
      <c r="AW537" s="40">
        <f>AW510+AW519+AW528</f>
        <v/>
      </c>
      <c r="AX537" s="42">
        <f>NEWPOLICY(AX510,AX519,AX528)</f>
        <v/>
      </c>
    </row>
    <row r="538" hidden="1" outlineLevel="2">
      <c r="A538" s="5" t="inlineStr">
        <is>
          <t>nce</t>
        </is>
      </c>
      <c r="B538" s="5" t="inlineStr">
        <is>
          <t>bio</t>
        </is>
      </c>
      <c r="C538" s="5" t="inlineStr">
        <is>
          <t>avi</t>
        </is>
      </c>
      <c r="D538" s="39" t="n"/>
      <c r="E538" s="39" t="n"/>
      <c r="F538" s="39" t="n"/>
      <c r="G538" s="39" t="n"/>
      <c r="H538" s="5">
        <f>INDEX(Variables!$B$5:$B$105,MATCH($A538,Variables!$A$5:$A$105,0))&amp;IF($C538="",""," | "&amp;INDEX(Mapping!$B$5:$B$26,MATCH($C538,Mapping!$A$5:$A$26,0))&amp;" | "&amp;INDEX(Mapping!$B$30:$B$41,MATCH($B538,Mapping!$A$30:$A$41,0)))</f>
        <v/>
      </c>
      <c r="I538" s="5">
        <f>INDEX(Variables!$C$5:$C$105,MATCH($A538,Variables!$A$5:$A$105,0))</f>
        <v/>
      </c>
      <c r="J538" s="5">
        <f>INDEX(Variables!$E$5:$E$105,MATCH($A538,Variables!$A$5:$A$105,0))</f>
        <v/>
      </c>
      <c r="K538" s="25">
        <f>LOWER(Settings!$C$4)&amp;".mit."&amp;$A538&amp;IF($C538="","","."&amp;$C538&amp;"."&amp;$B538)&amp;IF(INDEX(Variables!$D$5:$D$105,MATCH($A538,Variables!$A$5:$A$105,0))="","","."&amp;INDEX(Variables!$D$5:$D$105,MATCH($A538,Variables!$A$5:$A$105,0)))&amp;"."&amp;K$5</f>
        <v/>
      </c>
      <c r="L538" s="41">
        <f>L511+L520+L529</f>
        <v/>
      </c>
      <c r="M538" s="40">
        <f>M511+M520+M529</f>
        <v/>
      </c>
      <c r="N538" s="40">
        <f>N511+N520+N529</f>
        <v/>
      </c>
      <c r="O538" s="40">
        <f>O511+O520+O529</f>
        <v/>
      </c>
      <c r="P538" s="40">
        <f>P511+P520+P529</f>
        <v/>
      </c>
      <c r="Q538" s="40">
        <f>Q511+Q520+Q529</f>
        <v/>
      </c>
      <c r="R538" s="40">
        <f>R511+R520+R529</f>
        <v/>
      </c>
      <c r="S538" s="40">
        <f>S511+S520+S529</f>
        <v/>
      </c>
      <c r="T538" s="40">
        <f>T511+T520+T529</f>
        <v/>
      </c>
      <c r="U538" s="40">
        <f>U511+U520+U529</f>
        <v/>
      </c>
      <c r="V538" s="40">
        <f>V511+V520+V529</f>
        <v/>
      </c>
      <c r="W538" s="40">
        <f>W511+W520+W529</f>
        <v/>
      </c>
      <c r="X538" s="40">
        <f>X511+X520+X529</f>
        <v/>
      </c>
      <c r="Y538" s="40">
        <f>Y511+Y520+Y529</f>
        <v/>
      </c>
      <c r="Z538" s="40">
        <f>Z511+Z520+Z529</f>
        <v/>
      </c>
      <c r="AA538" s="40">
        <f>AA511+AA520+AA529</f>
        <v/>
      </c>
      <c r="AB538" s="40">
        <f>AB511+AB520+AB529</f>
        <v/>
      </c>
      <c r="AC538" s="40">
        <f>AC511+AC520+AC529</f>
        <v/>
      </c>
      <c r="AD538" s="42">
        <f>NEWPOLICY(AD511,AD520,AD529)</f>
        <v/>
      </c>
      <c r="AE538" s="25">
        <f>LOWER(Settings!$C$4)&amp;".mit."&amp;$A538&amp;IF($C538="","","."&amp;$C538&amp;"."&amp;$B538)&amp;IF(INDEX(Variables!$D$5:$D$105,MATCH($A538,Variables!$A$5:$A$105,0))="","","."&amp;INDEX(Variables!$D$5:$D$105,MATCH($A538,Variables!$A$5:$A$105,0)))&amp;"."&amp;AE$5</f>
        <v/>
      </c>
      <c r="AF538" s="41">
        <f>AF511+AF520+AF529</f>
        <v/>
      </c>
      <c r="AG538" s="40">
        <f>AG511+AG520+AG529</f>
        <v/>
      </c>
      <c r="AH538" s="40">
        <f>AH511+AH520+AH529</f>
        <v/>
      </c>
      <c r="AI538" s="40">
        <f>AI511+AI520+AI529</f>
        <v/>
      </c>
      <c r="AJ538" s="40">
        <f>AJ511+AJ520+AJ529</f>
        <v/>
      </c>
      <c r="AK538" s="40">
        <f>AK511+AK520+AK529</f>
        <v/>
      </c>
      <c r="AL538" s="40">
        <f>AL511+AL520+AL529</f>
        <v/>
      </c>
      <c r="AM538" s="40">
        <f>AM511+AM520+AM529</f>
        <v/>
      </c>
      <c r="AN538" s="40">
        <f>AN511+AN520+AN529</f>
        <v/>
      </c>
      <c r="AO538" s="40">
        <f>AO511+AO520+AO529</f>
        <v/>
      </c>
      <c r="AP538" s="40">
        <f>AP511+AP520+AP529</f>
        <v/>
      </c>
      <c r="AQ538" s="40">
        <f>AQ511+AQ520+AQ529</f>
        <v/>
      </c>
      <c r="AR538" s="40">
        <f>AR511+AR520+AR529</f>
        <v/>
      </c>
      <c r="AS538" s="40">
        <f>AS511+AS520+AS529</f>
        <v/>
      </c>
      <c r="AT538" s="40">
        <f>AT511+AT520+AT529</f>
        <v/>
      </c>
      <c r="AU538" s="40">
        <f>AU511+AU520+AU529</f>
        <v/>
      </c>
      <c r="AV538" s="40">
        <f>AV511+AV520+AV529</f>
        <v/>
      </c>
      <c r="AW538" s="40">
        <f>AW511+AW520+AW529</f>
        <v/>
      </c>
      <c r="AX538" s="42">
        <f>NEWPOLICY(AX511,AX520,AX529)</f>
        <v/>
      </c>
    </row>
    <row r="539" hidden="1" outlineLevel="2"/>
    <row r="540" hidden="1" outlineLevel="2">
      <c r="A540" s="5" t="inlineStr">
        <is>
          <t>atp</t>
        </is>
      </c>
      <c r="B540" s="5" t="inlineStr">
        <is>
          <t>coa</t>
        </is>
      </c>
      <c r="C540" s="5" t="inlineStr">
        <is>
          <t>avi</t>
        </is>
      </c>
      <c r="D540" s="40">
        <f>INDEX(Inputs!$R$5:$R$132,MATCH($B540&amp;"|"&amp;$C540,Inputs!$A$5:$A$132,0))</f>
        <v/>
      </c>
      <c r="E540" s="40">
        <f>INDEX(Inputs!$S$5:$S$132,MATCH($B540&amp;"|"&amp;$C540,Inputs!$A$5:$A$132,0))</f>
        <v/>
      </c>
      <c r="F540" s="39" t="n"/>
      <c r="G540" s="39" t="n"/>
      <c r="H540" s="5">
        <f>INDEX(Variables!$B$5:$B$105,MATCH($A540,Variables!$A$5:$A$105,0))&amp;IF($C540="",""," | "&amp;INDEX(Mapping!$B$5:$B$26,MATCH($C540,Mapping!$A$5:$A$26,0))&amp;" | "&amp;INDEX(Mapping!$B$30:$B$41,MATCH($B540,Mapping!$A$30:$A$41,0)))</f>
        <v/>
      </c>
      <c r="I540" s="5">
        <f>INDEX(Variables!$C$5:$C$105,MATCH($A540,Variables!$A$5:$A$105,0))</f>
        <v/>
      </c>
      <c r="J540" s="5">
        <f>INDEX(Variables!$E$5:$E$105,MATCH($A540,Variables!$A$5:$A$105,0))</f>
        <v/>
      </c>
      <c r="K540" s="25">
        <f>LOWER(Settings!$C$4)&amp;".mit."&amp;$A540&amp;IF($C540="","","."&amp;$C540&amp;"."&amp;$B540)&amp;IF(INDEX(Variables!$D$5:$D$105,MATCH($A540,Variables!$A$5:$A$105,0))="","","."&amp;INDEX(Variables!$D$5:$D$105,MATCH($A540,Variables!$A$5:$A$105,0)))&amp;"."&amp;K$5</f>
        <v/>
      </c>
      <c r="L540" s="41">
        <f>MAX(INDEX(L$232:L$243,$D540)+L531*(1+$E540),0.01)</f>
        <v/>
      </c>
      <c r="M540" s="40">
        <f>MAX(INDEX(M$232:M$243,$D540)+M531*(1+$E540),0.01)</f>
        <v/>
      </c>
      <c r="N540" s="40">
        <f>MAX(INDEX(N$232:N$243,$D540)+N531*(1+$E540),0.01)</f>
        <v/>
      </c>
      <c r="O540" s="40">
        <f>MAX(INDEX(O$232:O$243,$D540)+O531*(1+$E540),0.01)</f>
        <v/>
      </c>
      <c r="P540" s="40">
        <f>MAX(INDEX(P$232:P$243,$D540)+P531*(1+$E540),0.01)</f>
        <v/>
      </c>
      <c r="Q540" s="40">
        <f>MAX(INDEX(Q$232:Q$243,$D540)+Q531*(1+$E540),0.01)</f>
        <v/>
      </c>
      <c r="R540" s="40">
        <f>MAX(INDEX(R$232:R$243,$D540)+R531*(1+$E540),0.01)</f>
        <v/>
      </c>
      <c r="S540" s="40">
        <f>MAX(INDEX(S$232:S$243,$D540)+S531*(1+$E540),0.01)</f>
        <v/>
      </c>
      <c r="T540" s="40">
        <f>MAX(INDEX(T$232:T$243,$D540)+T531*(1+$E540),0.01)</f>
        <v/>
      </c>
      <c r="U540" s="40">
        <f>MAX(INDEX(U$232:U$243,$D540)+U531*(1+$E540),0.01)</f>
        <v/>
      </c>
      <c r="V540" s="40">
        <f>MAX(INDEX(V$232:V$243,$D540)+V531*(1+$E540),0.01)</f>
        <v/>
      </c>
      <c r="W540" s="40">
        <f>MAX(INDEX(W$232:W$243,$D540)+W531*(1+$E540),0.01)</f>
        <v/>
      </c>
      <c r="X540" s="40">
        <f>MAX(INDEX(X$232:X$243,$D540)+X531*(1+$E540),0.01)</f>
        <v/>
      </c>
      <c r="Y540" s="40">
        <f>MAX(INDEX(Y$232:Y$243,$D540)+Y531*(1+$E540),0.01)</f>
        <v/>
      </c>
      <c r="Z540" s="40">
        <f>MAX(INDEX(Z$232:Z$243,$D540)+Z531*(1+$E540),0.01)</f>
        <v/>
      </c>
      <c r="AA540" s="40">
        <f>MAX(INDEX(AA$232:AA$243,$D540)+AA531*(1+$E540),0.01)</f>
        <v/>
      </c>
      <c r="AB540" s="40">
        <f>MAX(INDEX(AB$232:AB$243,$D540)+AB531*(1+$E540),0.01)</f>
        <v/>
      </c>
      <c r="AC540" s="40">
        <f>MAX(INDEX(AC$232:AC$243,$D540)+AC531*(1+$E540),0.01)</f>
        <v/>
      </c>
      <c r="AD540" s="42">
        <f>POSTTAX(INDEX(AD$232:AD$243,$D540),AD531,$E540)</f>
        <v/>
      </c>
      <c r="AE540" s="25">
        <f>LOWER(Settings!$C$4)&amp;".mit."&amp;$A540&amp;IF($C540="","","."&amp;$C540&amp;"."&amp;$B540)&amp;IF(INDEX(Variables!$D$5:$D$105,MATCH($A540,Variables!$A$5:$A$105,0))="","","."&amp;INDEX(Variables!$D$5:$D$105,MATCH($A540,Variables!$A$5:$A$105,0)))&amp;"."&amp;AE$5</f>
        <v/>
      </c>
      <c r="AF540" s="41">
        <f>MAX(INDEX(AF$232:AF$243,$D540)+AF531*(1+$E540),0.01)</f>
        <v/>
      </c>
      <c r="AG540" s="40">
        <f>MAX(INDEX(AG$232:AG$243,$D540)+AG531*(1+$E540),0.01)</f>
        <v/>
      </c>
      <c r="AH540" s="40">
        <f>MAX(INDEX(AH$232:AH$243,$D540)+AH531*(1+$E540),0.01)</f>
        <v/>
      </c>
      <c r="AI540" s="40">
        <f>MAX(INDEX(AI$232:AI$243,$D540)+AI531*(1+$E540),0.01)</f>
        <v/>
      </c>
      <c r="AJ540" s="40">
        <f>MAX(INDEX(AJ$232:AJ$243,$D540)+AJ531*(1+$E540),0.01)</f>
        <v/>
      </c>
      <c r="AK540" s="40">
        <f>MAX(INDEX(AK$232:AK$243,$D540)+AK531*(1+$E540),0.01)</f>
        <v/>
      </c>
      <c r="AL540" s="40">
        <f>MAX(INDEX(AL$232:AL$243,$D540)+AL531*(1+$E540),0.01)</f>
        <v/>
      </c>
      <c r="AM540" s="40">
        <f>MAX(INDEX(AM$232:AM$243,$D540)+AM531*(1+$E540),0.01)</f>
        <v/>
      </c>
      <c r="AN540" s="40">
        <f>MAX(INDEX(AN$232:AN$243,$D540)+AN531*(1+$E540),0.01)</f>
        <v/>
      </c>
      <c r="AO540" s="40">
        <f>MAX(INDEX(AO$232:AO$243,$D540)+AO531*(1+$E540),0.01)</f>
        <v/>
      </c>
      <c r="AP540" s="40">
        <f>MAX(INDEX(AP$232:AP$243,$D540)+AP531*(1+$E540),0.01)</f>
        <v/>
      </c>
      <c r="AQ540" s="40">
        <f>MAX(INDEX(AQ$232:AQ$243,$D540)+AQ531*(1+$E540),0.01)</f>
        <v/>
      </c>
      <c r="AR540" s="40">
        <f>MAX(INDEX(AR$232:AR$243,$D540)+AR531*(1+$E540),0.01)</f>
        <v/>
      </c>
      <c r="AS540" s="40">
        <f>MAX(INDEX(AS$232:AS$243,$D540)+AS531*(1+$E540),0.01)</f>
        <v/>
      </c>
      <c r="AT540" s="40">
        <f>MAX(INDEX(AT$232:AT$243,$D540)+AT531*(1+$E540),0.01)</f>
        <v/>
      </c>
      <c r="AU540" s="40">
        <f>MAX(INDEX(AU$232:AU$243,$D540)+AU531*(1+$E540),0.01)</f>
        <v/>
      </c>
      <c r="AV540" s="40">
        <f>MAX(INDEX(AV$232:AV$243,$D540)+AV531*(1+$E540),0.01)</f>
        <v/>
      </c>
      <c r="AW540" s="40">
        <f>MAX(INDEX(AW$232:AW$243,$D540)+AW531*(1+$E540),0.01)</f>
        <v/>
      </c>
      <c r="AX540" s="42">
        <f>POSTTAX(INDEX(AX$232:AX$243,$D540),AX531,$E540)</f>
        <v/>
      </c>
    </row>
    <row r="541" hidden="1" outlineLevel="2">
      <c r="A541" s="5" t="inlineStr">
        <is>
          <t>atp</t>
        </is>
      </c>
      <c r="B541" s="5" t="inlineStr">
        <is>
          <t>nga</t>
        </is>
      </c>
      <c r="C541" s="5" t="inlineStr">
        <is>
          <t>avi</t>
        </is>
      </c>
      <c r="D541" s="40">
        <f>INDEX(Inputs!$R$5:$R$132,MATCH($B541&amp;"|"&amp;$C541,Inputs!$A$5:$A$132,0))</f>
        <v/>
      </c>
      <c r="E541" s="40">
        <f>INDEX(Inputs!$S$5:$S$132,MATCH($B541&amp;"|"&amp;$C541,Inputs!$A$5:$A$132,0))</f>
        <v/>
      </c>
      <c r="F541" s="39" t="n"/>
      <c r="G541" s="39" t="n"/>
      <c r="H541" s="5">
        <f>INDEX(Variables!$B$5:$B$105,MATCH($A541,Variables!$A$5:$A$105,0))&amp;IF($C541="",""," | "&amp;INDEX(Mapping!$B$5:$B$26,MATCH($C541,Mapping!$A$5:$A$26,0))&amp;" | "&amp;INDEX(Mapping!$B$30:$B$41,MATCH($B541,Mapping!$A$30:$A$41,0)))</f>
        <v/>
      </c>
      <c r="I541" s="5">
        <f>INDEX(Variables!$C$5:$C$105,MATCH($A541,Variables!$A$5:$A$105,0))</f>
        <v/>
      </c>
      <c r="J541" s="5">
        <f>INDEX(Variables!$E$5:$E$105,MATCH($A541,Variables!$A$5:$A$105,0))</f>
        <v/>
      </c>
      <c r="K541" s="25">
        <f>LOWER(Settings!$C$4)&amp;".mit."&amp;$A541&amp;IF($C541="","","."&amp;$C541&amp;"."&amp;$B541)&amp;IF(INDEX(Variables!$D$5:$D$105,MATCH($A541,Variables!$A$5:$A$105,0))="","","."&amp;INDEX(Variables!$D$5:$D$105,MATCH($A541,Variables!$A$5:$A$105,0)))&amp;"."&amp;K$5</f>
        <v/>
      </c>
      <c r="L541" s="41">
        <f>MAX(INDEX(L$232:L$243,$D541)+L532*(1+$E541),0.01)</f>
        <v/>
      </c>
      <c r="M541" s="40">
        <f>MAX(INDEX(M$232:M$243,$D541)+M532*(1+$E541),0.01)</f>
        <v/>
      </c>
      <c r="N541" s="40">
        <f>MAX(INDEX(N$232:N$243,$D541)+N532*(1+$E541),0.01)</f>
        <v/>
      </c>
      <c r="O541" s="40">
        <f>MAX(INDEX(O$232:O$243,$D541)+O532*(1+$E541),0.01)</f>
        <v/>
      </c>
      <c r="P541" s="40">
        <f>MAX(INDEX(P$232:P$243,$D541)+P532*(1+$E541),0.01)</f>
        <v/>
      </c>
      <c r="Q541" s="40">
        <f>MAX(INDEX(Q$232:Q$243,$D541)+Q532*(1+$E541),0.01)</f>
        <v/>
      </c>
      <c r="R541" s="40">
        <f>MAX(INDEX(R$232:R$243,$D541)+R532*(1+$E541),0.01)</f>
        <v/>
      </c>
      <c r="S541" s="40">
        <f>MAX(INDEX(S$232:S$243,$D541)+S532*(1+$E541),0.01)</f>
        <v/>
      </c>
      <c r="T541" s="40">
        <f>MAX(INDEX(T$232:T$243,$D541)+T532*(1+$E541),0.01)</f>
        <v/>
      </c>
      <c r="U541" s="40">
        <f>MAX(INDEX(U$232:U$243,$D541)+U532*(1+$E541),0.01)</f>
        <v/>
      </c>
      <c r="V541" s="40">
        <f>MAX(INDEX(V$232:V$243,$D541)+V532*(1+$E541),0.01)</f>
        <v/>
      </c>
      <c r="W541" s="40">
        <f>MAX(INDEX(W$232:W$243,$D541)+W532*(1+$E541),0.01)</f>
        <v/>
      </c>
      <c r="X541" s="40">
        <f>MAX(INDEX(X$232:X$243,$D541)+X532*(1+$E541),0.01)</f>
        <v/>
      </c>
      <c r="Y541" s="40">
        <f>MAX(INDEX(Y$232:Y$243,$D541)+Y532*(1+$E541),0.01)</f>
        <v/>
      </c>
      <c r="Z541" s="40">
        <f>MAX(INDEX(Z$232:Z$243,$D541)+Z532*(1+$E541),0.01)</f>
        <v/>
      </c>
      <c r="AA541" s="40">
        <f>MAX(INDEX(AA$232:AA$243,$D541)+AA532*(1+$E541),0.01)</f>
        <v/>
      </c>
      <c r="AB541" s="40">
        <f>MAX(INDEX(AB$232:AB$243,$D541)+AB532*(1+$E541),0.01)</f>
        <v/>
      </c>
      <c r="AC541" s="40">
        <f>MAX(INDEX(AC$232:AC$243,$D541)+AC532*(1+$E541),0.01)</f>
        <v/>
      </c>
      <c r="AD541" s="42">
        <f>POSTTAX(INDEX(AD$232:AD$243,$D541),AD532,$E541)</f>
        <v/>
      </c>
      <c r="AE541" s="25">
        <f>LOWER(Settings!$C$4)&amp;".mit."&amp;$A541&amp;IF($C541="","","."&amp;$C541&amp;"."&amp;$B541)&amp;IF(INDEX(Variables!$D$5:$D$105,MATCH($A541,Variables!$A$5:$A$105,0))="","","."&amp;INDEX(Variables!$D$5:$D$105,MATCH($A541,Variables!$A$5:$A$105,0)))&amp;"."&amp;AE$5</f>
        <v/>
      </c>
      <c r="AF541" s="41">
        <f>MAX(INDEX(AF$232:AF$243,$D541)+AF532*(1+$E541),0.01)</f>
        <v/>
      </c>
      <c r="AG541" s="40">
        <f>MAX(INDEX(AG$232:AG$243,$D541)+AG532*(1+$E541),0.01)</f>
        <v/>
      </c>
      <c r="AH541" s="40">
        <f>MAX(INDEX(AH$232:AH$243,$D541)+AH532*(1+$E541),0.01)</f>
        <v/>
      </c>
      <c r="AI541" s="40">
        <f>MAX(INDEX(AI$232:AI$243,$D541)+AI532*(1+$E541),0.01)</f>
        <v/>
      </c>
      <c r="AJ541" s="40">
        <f>MAX(INDEX(AJ$232:AJ$243,$D541)+AJ532*(1+$E541),0.01)</f>
        <v/>
      </c>
      <c r="AK541" s="40">
        <f>MAX(INDEX(AK$232:AK$243,$D541)+AK532*(1+$E541),0.01)</f>
        <v/>
      </c>
      <c r="AL541" s="40">
        <f>MAX(INDEX(AL$232:AL$243,$D541)+AL532*(1+$E541),0.01)</f>
        <v/>
      </c>
      <c r="AM541" s="40">
        <f>MAX(INDEX(AM$232:AM$243,$D541)+AM532*(1+$E541),0.01)</f>
        <v/>
      </c>
      <c r="AN541" s="40">
        <f>MAX(INDEX(AN$232:AN$243,$D541)+AN532*(1+$E541),0.01)</f>
        <v/>
      </c>
      <c r="AO541" s="40">
        <f>MAX(INDEX(AO$232:AO$243,$D541)+AO532*(1+$E541),0.01)</f>
        <v/>
      </c>
      <c r="AP541" s="40">
        <f>MAX(INDEX(AP$232:AP$243,$D541)+AP532*(1+$E541),0.01)</f>
        <v/>
      </c>
      <c r="AQ541" s="40">
        <f>MAX(INDEX(AQ$232:AQ$243,$D541)+AQ532*(1+$E541),0.01)</f>
        <v/>
      </c>
      <c r="AR541" s="40">
        <f>MAX(INDEX(AR$232:AR$243,$D541)+AR532*(1+$E541),0.01)</f>
        <v/>
      </c>
      <c r="AS541" s="40">
        <f>MAX(INDEX(AS$232:AS$243,$D541)+AS532*(1+$E541),0.01)</f>
        <v/>
      </c>
      <c r="AT541" s="40">
        <f>MAX(INDEX(AT$232:AT$243,$D541)+AT532*(1+$E541),0.01)</f>
        <v/>
      </c>
      <c r="AU541" s="40">
        <f>MAX(INDEX(AU$232:AU$243,$D541)+AU532*(1+$E541),0.01)</f>
        <v/>
      </c>
      <c r="AV541" s="40">
        <f>MAX(INDEX(AV$232:AV$243,$D541)+AV532*(1+$E541),0.01)</f>
        <v/>
      </c>
      <c r="AW541" s="40">
        <f>MAX(INDEX(AW$232:AW$243,$D541)+AW532*(1+$E541),0.01)</f>
        <v/>
      </c>
      <c r="AX541" s="42">
        <f>POSTTAX(INDEX(AX$232:AX$243,$D541),AX532,$E541)</f>
        <v/>
      </c>
    </row>
    <row r="542" hidden="1" outlineLevel="2">
      <c r="A542" s="5" t="inlineStr">
        <is>
          <t>atp</t>
        </is>
      </c>
      <c r="B542" s="5" t="inlineStr">
        <is>
          <t>gso</t>
        </is>
      </c>
      <c r="C542" s="5" t="inlineStr">
        <is>
          <t>avi</t>
        </is>
      </c>
      <c r="D542" s="40">
        <f>INDEX(Inputs!$R$5:$R$132,MATCH($B542&amp;"|"&amp;$C542,Inputs!$A$5:$A$132,0))</f>
        <v/>
      </c>
      <c r="E542" s="40">
        <f>INDEX(Inputs!$S$5:$S$132,MATCH($B542&amp;"|"&amp;$C542,Inputs!$A$5:$A$132,0))</f>
        <v/>
      </c>
      <c r="F542" s="39" t="n"/>
      <c r="G542" s="39" t="n"/>
      <c r="H542" s="5">
        <f>INDEX(Variables!$B$5:$B$105,MATCH($A542,Variables!$A$5:$A$105,0))&amp;IF($C542="",""," | "&amp;INDEX(Mapping!$B$5:$B$26,MATCH($C542,Mapping!$A$5:$A$26,0))&amp;" | "&amp;INDEX(Mapping!$B$30:$B$41,MATCH($B542,Mapping!$A$30:$A$41,0)))</f>
        <v/>
      </c>
      <c r="I542" s="5">
        <f>INDEX(Variables!$C$5:$C$105,MATCH($A542,Variables!$A$5:$A$105,0))</f>
        <v/>
      </c>
      <c r="J542" s="5">
        <f>INDEX(Variables!$E$5:$E$105,MATCH($A542,Variables!$A$5:$A$105,0))</f>
        <v/>
      </c>
      <c r="K542" s="25">
        <f>LOWER(Settings!$C$4)&amp;".mit."&amp;$A542&amp;IF($C542="","","."&amp;$C542&amp;"."&amp;$B542)&amp;IF(INDEX(Variables!$D$5:$D$105,MATCH($A542,Variables!$A$5:$A$105,0))="","","."&amp;INDEX(Variables!$D$5:$D$105,MATCH($A542,Variables!$A$5:$A$105,0)))&amp;"."&amp;K$5</f>
        <v/>
      </c>
      <c r="L542" s="41">
        <f>MAX(INDEX(L$232:L$243,$D542)+L533*(1+$E542),0.01)</f>
        <v/>
      </c>
      <c r="M542" s="40">
        <f>MAX(INDEX(M$232:M$243,$D542)+M533*(1+$E542),0.01)</f>
        <v/>
      </c>
      <c r="N542" s="40">
        <f>MAX(INDEX(N$232:N$243,$D542)+N533*(1+$E542),0.01)</f>
        <v/>
      </c>
      <c r="O542" s="40">
        <f>MAX(INDEX(O$232:O$243,$D542)+O533*(1+$E542),0.01)</f>
        <v/>
      </c>
      <c r="P542" s="40">
        <f>MAX(INDEX(P$232:P$243,$D542)+P533*(1+$E542),0.01)</f>
        <v/>
      </c>
      <c r="Q542" s="40">
        <f>MAX(INDEX(Q$232:Q$243,$D542)+Q533*(1+$E542),0.01)</f>
        <v/>
      </c>
      <c r="R542" s="40">
        <f>MAX(INDEX(R$232:R$243,$D542)+R533*(1+$E542),0.01)</f>
        <v/>
      </c>
      <c r="S542" s="40">
        <f>MAX(INDEX(S$232:S$243,$D542)+S533*(1+$E542),0.01)</f>
        <v/>
      </c>
      <c r="T542" s="40">
        <f>MAX(INDEX(T$232:T$243,$D542)+T533*(1+$E542),0.01)</f>
        <v/>
      </c>
      <c r="U542" s="40">
        <f>MAX(INDEX(U$232:U$243,$D542)+U533*(1+$E542),0.01)</f>
        <v/>
      </c>
      <c r="V542" s="40">
        <f>MAX(INDEX(V$232:V$243,$D542)+V533*(1+$E542),0.01)</f>
        <v/>
      </c>
      <c r="W542" s="40">
        <f>MAX(INDEX(W$232:W$243,$D542)+W533*(1+$E542),0.01)</f>
        <v/>
      </c>
      <c r="X542" s="40">
        <f>MAX(INDEX(X$232:X$243,$D542)+X533*(1+$E542),0.01)</f>
        <v/>
      </c>
      <c r="Y542" s="40">
        <f>MAX(INDEX(Y$232:Y$243,$D542)+Y533*(1+$E542),0.01)</f>
        <v/>
      </c>
      <c r="Z542" s="40">
        <f>MAX(INDEX(Z$232:Z$243,$D542)+Z533*(1+$E542),0.01)</f>
        <v/>
      </c>
      <c r="AA542" s="40">
        <f>MAX(INDEX(AA$232:AA$243,$D542)+AA533*(1+$E542),0.01)</f>
        <v/>
      </c>
      <c r="AB542" s="40">
        <f>MAX(INDEX(AB$232:AB$243,$D542)+AB533*(1+$E542),0.01)</f>
        <v/>
      </c>
      <c r="AC542" s="40">
        <f>MAX(INDEX(AC$232:AC$243,$D542)+AC533*(1+$E542),0.01)</f>
        <v/>
      </c>
      <c r="AD542" s="42">
        <f>POSTTAX(INDEX(AD$232:AD$243,$D542),AD533,$E542)</f>
        <v/>
      </c>
      <c r="AE542" s="25">
        <f>LOWER(Settings!$C$4)&amp;".mit."&amp;$A542&amp;IF($C542="","","."&amp;$C542&amp;"."&amp;$B542)&amp;IF(INDEX(Variables!$D$5:$D$105,MATCH($A542,Variables!$A$5:$A$105,0))="","","."&amp;INDEX(Variables!$D$5:$D$105,MATCH($A542,Variables!$A$5:$A$105,0)))&amp;"."&amp;AE$5</f>
        <v/>
      </c>
      <c r="AF542" s="41">
        <f>MAX(INDEX(AF$232:AF$243,$D542)+AF533*(1+$E542),0.01)</f>
        <v/>
      </c>
      <c r="AG542" s="40">
        <f>MAX(INDEX(AG$232:AG$243,$D542)+AG533*(1+$E542),0.01)</f>
        <v/>
      </c>
      <c r="AH542" s="40">
        <f>MAX(INDEX(AH$232:AH$243,$D542)+AH533*(1+$E542),0.01)</f>
        <v/>
      </c>
      <c r="AI542" s="40">
        <f>MAX(INDEX(AI$232:AI$243,$D542)+AI533*(1+$E542),0.01)</f>
        <v/>
      </c>
      <c r="AJ542" s="40">
        <f>MAX(INDEX(AJ$232:AJ$243,$D542)+AJ533*(1+$E542),0.01)</f>
        <v/>
      </c>
      <c r="AK542" s="40">
        <f>MAX(INDEX(AK$232:AK$243,$D542)+AK533*(1+$E542),0.01)</f>
        <v/>
      </c>
      <c r="AL542" s="40">
        <f>MAX(INDEX(AL$232:AL$243,$D542)+AL533*(1+$E542),0.01)</f>
        <v/>
      </c>
      <c r="AM542" s="40">
        <f>MAX(INDEX(AM$232:AM$243,$D542)+AM533*(1+$E542),0.01)</f>
        <v/>
      </c>
      <c r="AN542" s="40">
        <f>MAX(INDEX(AN$232:AN$243,$D542)+AN533*(1+$E542),0.01)</f>
        <v/>
      </c>
      <c r="AO542" s="40">
        <f>MAX(INDEX(AO$232:AO$243,$D542)+AO533*(1+$E542),0.01)</f>
        <v/>
      </c>
      <c r="AP542" s="40">
        <f>MAX(INDEX(AP$232:AP$243,$D542)+AP533*(1+$E542),0.01)</f>
        <v/>
      </c>
      <c r="AQ542" s="40">
        <f>MAX(INDEX(AQ$232:AQ$243,$D542)+AQ533*(1+$E542),0.01)</f>
        <v/>
      </c>
      <c r="AR542" s="40">
        <f>MAX(INDEX(AR$232:AR$243,$D542)+AR533*(1+$E542),0.01)</f>
        <v/>
      </c>
      <c r="AS542" s="40">
        <f>MAX(INDEX(AS$232:AS$243,$D542)+AS533*(1+$E542),0.01)</f>
        <v/>
      </c>
      <c r="AT542" s="40">
        <f>MAX(INDEX(AT$232:AT$243,$D542)+AT533*(1+$E542),0.01)</f>
        <v/>
      </c>
      <c r="AU542" s="40">
        <f>MAX(INDEX(AU$232:AU$243,$D542)+AU533*(1+$E542),0.01)</f>
        <v/>
      </c>
      <c r="AV542" s="40">
        <f>MAX(INDEX(AV$232:AV$243,$D542)+AV533*(1+$E542),0.01)</f>
        <v/>
      </c>
      <c r="AW542" s="40">
        <f>MAX(INDEX(AW$232:AW$243,$D542)+AW533*(1+$E542),0.01)</f>
        <v/>
      </c>
      <c r="AX542" s="42">
        <f>POSTTAX(INDEX(AX$232:AX$243,$D542),AX533,$E542)</f>
        <v/>
      </c>
    </row>
    <row r="543" hidden="1" outlineLevel="2">
      <c r="A543" s="5" t="inlineStr">
        <is>
          <t>atp</t>
        </is>
      </c>
      <c r="B543" s="5" t="inlineStr">
        <is>
          <t>die</t>
        </is>
      </c>
      <c r="C543" s="5" t="inlineStr">
        <is>
          <t>avi</t>
        </is>
      </c>
      <c r="D543" s="40">
        <f>INDEX(Inputs!$R$5:$R$132,MATCH($B543&amp;"|"&amp;$C543,Inputs!$A$5:$A$132,0))</f>
        <v/>
      </c>
      <c r="E543" s="40">
        <f>INDEX(Inputs!$S$5:$S$132,MATCH($B543&amp;"|"&amp;$C543,Inputs!$A$5:$A$132,0))</f>
        <v/>
      </c>
      <c r="F543" s="39" t="n"/>
      <c r="G543" s="39" t="n"/>
      <c r="H543" s="5">
        <f>INDEX(Variables!$B$5:$B$105,MATCH($A543,Variables!$A$5:$A$105,0))&amp;IF($C543="",""," | "&amp;INDEX(Mapping!$B$5:$B$26,MATCH($C543,Mapping!$A$5:$A$26,0))&amp;" | "&amp;INDEX(Mapping!$B$30:$B$41,MATCH($B543,Mapping!$A$30:$A$41,0)))</f>
        <v/>
      </c>
      <c r="I543" s="5">
        <f>INDEX(Variables!$C$5:$C$105,MATCH($A543,Variables!$A$5:$A$105,0))</f>
        <v/>
      </c>
      <c r="J543" s="5">
        <f>INDEX(Variables!$E$5:$E$105,MATCH($A543,Variables!$A$5:$A$105,0))</f>
        <v/>
      </c>
      <c r="K543" s="25">
        <f>LOWER(Settings!$C$4)&amp;".mit."&amp;$A543&amp;IF($C543="","","."&amp;$C543&amp;"."&amp;$B543)&amp;IF(INDEX(Variables!$D$5:$D$105,MATCH($A543,Variables!$A$5:$A$105,0))="","","."&amp;INDEX(Variables!$D$5:$D$105,MATCH($A543,Variables!$A$5:$A$105,0)))&amp;"."&amp;K$5</f>
        <v/>
      </c>
      <c r="L543" s="41">
        <f>MAX(INDEX(L$232:L$243,$D543)+L534*(1+$E543),0.01)</f>
        <v/>
      </c>
      <c r="M543" s="40">
        <f>MAX(INDEX(M$232:M$243,$D543)+M534*(1+$E543),0.01)</f>
        <v/>
      </c>
      <c r="N543" s="40">
        <f>MAX(INDEX(N$232:N$243,$D543)+N534*(1+$E543),0.01)</f>
        <v/>
      </c>
      <c r="O543" s="40">
        <f>MAX(INDEX(O$232:O$243,$D543)+O534*(1+$E543),0.01)</f>
        <v/>
      </c>
      <c r="P543" s="40">
        <f>MAX(INDEX(P$232:P$243,$D543)+P534*(1+$E543),0.01)</f>
        <v/>
      </c>
      <c r="Q543" s="40">
        <f>MAX(INDEX(Q$232:Q$243,$D543)+Q534*(1+$E543),0.01)</f>
        <v/>
      </c>
      <c r="R543" s="40">
        <f>MAX(INDEX(R$232:R$243,$D543)+R534*(1+$E543),0.01)</f>
        <v/>
      </c>
      <c r="S543" s="40">
        <f>MAX(INDEX(S$232:S$243,$D543)+S534*(1+$E543),0.01)</f>
        <v/>
      </c>
      <c r="T543" s="40">
        <f>MAX(INDEX(T$232:T$243,$D543)+T534*(1+$E543),0.01)</f>
        <v/>
      </c>
      <c r="U543" s="40">
        <f>MAX(INDEX(U$232:U$243,$D543)+U534*(1+$E543),0.01)</f>
        <v/>
      </c>
      <c r="V543" s="40">
        <f>MAX(INDEX(V$232:V$243,$D543)+V534*(1+$E543),0.01)</f>
        <v/>
      </c>
      <c r="W543" s="40">
        <f>MAX(INDEX(W$232:W$243,$D543)+W534*(1+$E543),0.01)</f>
        <v/>
      </c>
      <c r="X543" s="40">
        <f>MAX(INDEX(X$232:X$243,$D543)+X534*(1+$E543),0.01)</f>
        <v/>
      </c>
      <c r="Y543" s="40">
        <f>MAX(INDEX(Y$232:Y$243,$D543)+Y534*(1+$E543),0.01)</f>
        <v/>
      </c>
      <c r="Z543" s="40">
        <f>MAX(INDEX(Z$232:Z$243,$D543)+Z534*(1+$E543),0.01)</f>
        <v/>
      </c>
      <c r="AA543" s="40">
        <f>MAX(INDEX(AA$232:AA$243,$D543)+AA534*(1+$E543),0.01)</f>
        <v/>
      </c>
      <c r="AB543" s="40">
        <f>MAX(INDEX(AB$232:AB$243,$D543)+AB534*(1+$E543),0.01)</f>
        <v/>
      </c>
      <c r="AC543" s="40">
        <f>MAX(INDEX(AC$232:AC$243,$D543)+AC534*(1+$E543),0.01)</f>
        <v/>
      </c>
      <c r="AD543" s="42">
        <f>POSTTAX(INDEX(AD$232:AD$243,$D543),AD534,$E543)</f>
        <v/>
      </c>
      <c r="AE543" s="25">
        <f>LOWER(Settings!$C$4)&amp;".mit."&amp;$A543&amp;IF($C543="","","."&amp;$C543&amp;"."&amp;$B543)&amp;IF(INDEX(Variables!$D$5:$D$105,MATCH($A543,Variables!$A$5:$A$105,0))="","","."&amp;INDEX(Variables!$D$5:$D$105,MATCH($A543,Variables!$A$5:$A$105,0)))&amp;"."&amp;AE$5</f>
        <v/>
      </c>
      <c r="AF543" s="41">
        <f>MAX(INDEX(AF$232:AF$243,$D543)+AF534*(1+$E543),0.01)</f>
        <v/>
      </c>
      <c r="AG543" s="40">
        <f>MAX(INDEX(AG$232:AG$243,$D543)+AG534*(1+$E543),0.01)</f>
        <v/>
      </c>
      <c r="AH543" s="40">
        <f>MAX(INDEX(AH$232:AH$243,$D543)+AH534*(1+$E543),0.01)</f>
        <v/>
      </c>
      <c r="AI543" s="40">
        <f>MAX(INDEX(AI$232:AI$243,$D543)+AI534*(1+$E543),0.01)</f>
        <v/>
      </c>
      <c r="AJ543" s="40">
        <f>MAX(INDEX(AJ$232:AJ$243,$D543)+AJ534*(1+$E543),0.01)</f>
        <v/>
      </c>
      <c r="AK543" s="40">
        <f>MAX(INDEX(AK$232:AK$243,$D543)+AK534*(1+$E543),0.01)</f>
        <v/>
      </c>
      <c r="AL543" s="40">
        <f>MAX(INDEX(AL$232:AL$243,$D543)+AL534*(1+$E543),0.01)</f>
        <v/>
      </c>
      <c r="AM543" s="40">
        <f>MAX(INDEX(AM$232:AM$243,$D543)+AM534*(1+$E543),0.01)</f>
        <v/>
      </c>
      <c r="AN543" s="40">
        <f>MAX(INDEX(AN$232:AN$243,$D543)+AN534*(1+$E543),0.01)</f>
        <v/>
      </c>
      <c r="AO543" s="40">
        <f>MAX(INDEX(AO$232:AO$243,$D543)+AO534*(1+$E543),0.01)</f>
        <v/>
      </c>
      <c r="AP543" s="40">
        <f>MAX(INDEX(AP$232:AP$243,$D543)+AP534*(1+$E543),0.01)</f>
        <v/>
      </c>
      <c r="AQ543" s="40">
        <f>MAX(INDEX(AQ$232:AQ$243,$D543)+AQ534*(1+$E543),0.01)</f>
        <v/>
      </c>
      <c r="AR543" s="40">
        <f>MAX(INDEX(AR$232:AR$243,$D543)+AR534*(1+$E543),0.01)</f>
        <v/>
      </c>
      <c r="AS543" s="40">
        <f>MAX(INDEX(AS$232:AS$243,$D543)+AS534*(1+$E543),0.01)</f>
        <v/>
      </c>
      <c r="AT543" s="40">
        <f>MAX(INDEX(AT$232:AT$243,$D543)+AT534*(1+$E543),0.01)</f>
        <v/>
      </c>
      <c r="AU543" s="40">
        <f>MAX(INDEX(AU$232:AU$243,$D543)+AU534*(1+$E543),0.01)</f>
        <v/>
      </c>
      <c r="AV543" s="40">
        <f>MAX(INDEX(AV$232:AV$243,$D543)+AV534*(1+$E543),0.01)</f>
        <v/>
      </c>
      <c r="AW543" s="40">
        <f>MAX(INDEX(AW$232:AW$243,$D543)+AW534*(1+$E543),0.01)</f>
        <v/>
      </c>
      <c r="AX543" s="42">
        <f>POSTTAX(INDEX(AX$232:AX$243,$D543),AX534,$E543)</f>
        <v/>
      </c>
    </row>
    <row r="544" hidden="1" outlineLevel="2">
      <c r="A544" s="5" t="inlineStr">
        <is>
          <t>atp</t>
        </is>
      </c>
      <c r="B544" s="5" t="inlineStr">
        <is>
          <t>lpg</t>
        </is>
      </c>
      <c r="C544" s="5" t="inlineStr">
        <is>
          <t>avi</t>
        </is>
      </c>
      <c r="D544" s="40">
        <f>INDEX(Inputs!$R$5:$R$132,MATCH($B544&amp;"|"&amp;$C544,Inputs!$A$5:$A$132,0))</f>
        <v/>
      </c>
      <c r="E544" s="40">
        <f>INDEX(Inputs!$S$5:$S$132,MATCH($B544&amp;"|"&amp;$C544,Inputs!$A$5:$A$132,0))</f>
        <v/>
      </c>
      <c r="F544" s="39" t="n"/>
      <c r="G544" s="39" t="n"/>
      <c r="H544" s="5">
        <f>INDEX(Variables!$B$5:$B$105,MATCH($A544,Variables!$A$5:$A$105,0))&amp;IF($C544="",""," | "&amp;INDEX(Mapping!$B$5:$B$26,MATCH($C544,Mapping!$A$5:$A$26,0))&amp;" | "&amp;INDEX(Mapping!$B$30:$B$41,MATCH($B544,Mapping!$A$30:$A$41,0)))</f>
        <v/>
      </c>
      <c r="I544" s="5">
        <f>INDEX(Variables!$C$5:$C$105,MATCH($A544,Variables!$A$5:$A$105,0))</f>
        <v/>
      </c>
      <c r="J544" s="5">
        <f>INDEX(Variables!$E$5:$E$105,MATCH($A544,Variables!$A$5:$A$105,0))</f>
        <v/>
      </c>
      <c r="K544" s="25">
        <f>LOWER(Settings!$C$4)&amp;".mit."&amp;$A544&amp;IF($C544="","","."&amp;$C544&amp;"."&amp;$B544)&amp;IF(INDEX(Variables!$D$5:$D$105,MATCH($A544,Variables!$A$5:$A$105,0))="","","."&amp;INDEX(Variables!$D$5:$D$105,MATCH($A544,Variables!$A$5:$A$105,0)))&amp;"."&amp;K$5</f>
        <v/>
      </c>
      <c r="L544" s="41">
        <f>MAX(INDEX(L$232:L$243,$D544)+L535*(1+$E544),0.01)</f>
        <v/>
      </c>
      <c r="M544" s="40">
        <f>MAX(INDEX(M$232:M$243,$D544)+M535*(1+$E544),0.01)</f>
        <v/>
      </c>
      <c r="N544" s="40">
        <f>MAX(INDEX(N$232:N$243,$D544)+N535*(1+$E544),0.01)</f>
        <v/>
      </c>
      <c r="O544" s="40">
        <f>MAX(INDEX(O$232:O$243,$D544)+O535*(1+$E544),0.01)</f>
        <v/>
      </c>
      <c r="P544" s="40">
        <f>MAX(INDEX(P$232:P$243,$D544)+P535*(1+$E544),0.01)</f>
        <v/>
      </c>
      <c r="Q544" s="40">
        <f>MAX(INDEX(Q$232:Q$243,$D544)+Q535*(1+$E544),0.01)</f>
        <v/>
      </c>
      <c r="R544" s="40">
        <f>MAX(INDEX(R$232:R$243,$D544)+R535*(1+$E544),0.01)</f>
        <v/>
      </c>
      <c r="S544" s="40">
        <f>MAX(INDEX(S$232:S$243,$D544)+S535*(1+$E544),0.01)</f>
        <v/>
      </c>
      <c r="T544" s="40">
        <f>MAX(INDEX(T$232:T$243,$D544)+T535*(1+$E544),0.01)</f>
        <v/>
      </c>
      <c r="U544" s="40">
        <f>MAX(INDEX(U$232:U$243,$D544)+U535*(1+$E544),0.01)</f>
        <v/>
      </c>
      <c r="V544" s="40">
        <f>MAX(INDEX(V$232:V$243,$D544)+V535*(1+$E544),0.01)</f>
        <v/>
      </c>
      <c r="W544" s="40">
        <f>MAX(INDEX(W$232:W$243,$D544)+W535*(1+$E544),0.01)</f>
        <v/>
      </c>
      <c r="X544" s="40">
        <f>MAX(INDEX(X$232:X$243,$D544)+X535*(1+$E544),0.01)</f>
        <v/>
      </c>
      <c r="Y544" s="40">
        <f>MAX(INDEX(Y$232:Y$243,$D544)+Y535*(1+$E544),0.01)</f>
        <v/>
      </c>
      <c r="Z544" s="40">
        <f>MAX(INDEX(Z$232:Z$243,$D544)+Z535*(1+$E544),0.01)</f>
        <v/>
      </c>
      <c r="AA544" s="40">
        <f>MAX(INDEX(AA$232:AA$243,$D544)+AA535*(1+$E544),0.01)</f>
        <v/>
      </c>
      <c r="AB544" s="40">
        <f>MAX(INDEX(AB$232:AB$243,$D544)+AB535*(1+$E544),0.01)</f>
        <v/>
      </c>
      <c r="AC544" s="40">
        <f>MAX(INDEX(AC$232:AC$243,$D544)+AC535*(1+$E544),0.01)</f>
        <v/>
      </c>
      <c r="AD544" s="42">
        <f>POSTTAX(INDEX(AD$232:AD$243,$D544),AD535,$E544)</f>
        <v/>
      </c>
      <c r="AE544" s="25">
        <f>LOWER(Settings!$C$4)&amp;".mit."&amp;$A544&amp;IF($C544="","","."&amp;$C544&amp;"."&amp;$B544)&amp;IF(INDEX(Variables!$D$5:$D$105,MATCH($A544,Variables!$A$5:$A$105,0))="","","."&amp;INDEX(Variables!$D$5:$D$105,MATCH($A544,Variables!$A$5:$A$105,0)))&amp;"."&amp;AE$5</f>
        <v/>
      </c>
      <c r="AF544" s="41">
        <f>MAX(INDEX(AF$232:AF$243,$D544)+AF535*(1+$E544),0.01)</f>
        <v/>
      </c>
      <c r="AG544" s="40">
        <f>MAX(INDEX(AG$232:AG$243,$D544)+AG535*(1+$E544),0.01)</f>
        <v/>
      </c>
      <c r="AH544" s="40">
        <f>MAX(INDEX(AH$232:AH$243,$D544)+AH535*(1+$E544),0.01)</f>
        <v/>
      </c>
      <c r="AI544" s="40">
        <f>MAX(INDEX(AI$232:AI$243,$D544)+AI535*(1+$E544),0.01)</f>
        <v/>
      </c>
      <c r="AJ544" s="40">
        <f>MAX(INDEX(AJ$232:AJ$243,$D544)+AJ535*(1+$E544),0.01)</f>
        <v/>
      </c>
      <c r="AK544" s="40">
        <f>MAX(INDEX(AK$232:AK$243,$D544)+AK535*(1+$E544),0.01)</f>
        <v/>
      </c>
      <c r="AL544" s="40">
        <f>MAX(INDEX(AL$232:AL$243,$D544)+AL535*(1+$E544),0.01)</f>
        <v/>
      </c>
      <c r="AM544" s="40">
        <f>MAX(INDEX(AM$232:AM$243,$D544)+AM535*(1+$E544),0.01)</f>
        <v/>
      </c>
      <c r="AN544" s="40">
        <f>MAX(INDEX(AN$232:AN$243,$D544)+AN535*(1+$E544),0.01)</f>
        <v/>
      </c>
      <c r="AO544" s="40">
        <f>MAX(INDEX(AO$232:AO$243,$D544)+AO535*(1+$E544),0.01)</f>
        <v/>
      </c>
      <c r="AP544" s="40">
        <f>MAX(INDEX(AP$232:AP$243,$D544)+AP535*(1+$E544),0.01)</f>
        <v/>
      </c>
      <c r="AQ544" s="40">
        <f>MAX(INDEX(AQ$232:AQ$243,$D544)+AQ535*(1+$E544),0.01)</f>
        <v/>
      </c>
      <c r="AR544" s="40">
        <f>MAX(INDEX(AR$232:AR$243,$D544)+AR535*(1+$E544),0.01)</f>
        <v/>
      </c>
      <c r="AS544" s="40">
        <f>MAX(INDEX(AS$232:AS$243,$D544)+AS535*(1+$E544),0.01)</f>
        <v/>
      </c>
      <c r="AT544" s="40">
        <f>MAX(INDEX(AT$232:AT$243,$D544)+AT535*(1+$E544),0.01)</f>
        <v/>
      </c>
      <c r="AU544" s="40">
        <f>MAX(INDEX(AU$232:AU$243,$D544)+AU535*(1+$E544),0.01)</f>
        <v/>
      </c>
      <c r="AV544" s="40">
        <f>MAX(INDEX(AV$232:AV$243,$D544)+AV535*(1+$E544),0.01)</f>
        <v/>
      </c>
      <c r="AW544" s="40">
        <f>MAX(INDEX(AW$232:AW$243,$D544)+AW535*(1+$E544),0.01)</f>
        <v/>
      </c>
      <c r="AX544" s="42">
        <f>POSTTAX(INDEX(AX$232:AX$243,$D544),AX535,$E544)</f>
        <v/>
      </c>
    </row>
    <row r="545" hidden="1" outlineLevel="2">
      <c r="A545" s="5" t="inlineStr">
        <is>
          <t>atp</t>
        </is>
      </c>
      <c r="B545" s="5" t="inlineStr">
        <is>
          <t>ker</t>
        </is>
      </c>
      <c r="C545" s="5" t="inlineStr">
        <is>
          <t>avi</t>
        </is>
      </c>
      <c r="D545" s="40">
        <f>INDEX(Inputs!$R$5:$R$132,MATCH($B545&amp;"|"&amp;$C545,Inputs!$A$5:$A$132,0))</f>
        <v/>
      </c>
      <c r="E545" s="40">
        <f>INDEX(Inputs!$S$5:$S$132,MATCH($B545&amp;"|"&amp;$C545,Inputs!$A$5:$A$132,0))</f>
        <v/>
      </c>
      <c r="F545" s="39" t="n"/>
      <c r="G545" s="39" t="n"/>
      <c r="H545" s="5">
        <f>INDEX(Variables!$B$5:$B$105,MATCH($A545,Variables!$A$5:$A$105,0))&amp;IF($C545="",""," | "&amp;INDEX(Mapping!$B$5:$B$26,MATCH($C545,Mapping!$A$5:$A$26,0))&amp;" | "&amp;INDEX(Mapping!$B$30:$B$41,MATCH($B545,Mapping!$A$30:$A$41,0)))</f>
        <v/>
      </c>
      <c r="I545" s="5">
        <f>INDEX(Variables!$C$5:$C$105,MATCH($A545,Variables!$A$5:$A$105,0))</f>
        <v/>
      </c>
      <c r="J545" s="5">
        <f>INDEX(Variables!$E$5:$E$105,MATCH($A545,Variables!$A$5:$A$105,0))</f>
        <v/>
      </c>
      <c r="K545" s="25">
        <f>LOWER(Settings!$C$4)&amp;".mit."&amp;$A545&amp;IF($C545="","","."&amp;$C545&amp;"."&amp;$B545)&amp;IF(INDEX(Variables!$D$5:$D$105,MATCH($A545,Variables!$A$5:$A$105,0))="","","."&amp;INDEX(Variables!$D$5:$D$105,MATCH($A545,Variables!$A$5:$A$105,0)))&amp;"."&amp;K$5</f>
        <v/>
      </c>
      <c r="L545" s="41">
        <f>MAX(INDEX(L$232:L$243,$D545)+L536*(1+$E545),0.01)</f>
        <v/>
      </c>
      <c r="M545" s="40">
        <f>MAX(INDEX(M$232:M$243,$D545)+M536*(1+$E545),0.01)</f>
        <v/>
      </c>
      <c r="N545" s="40">
        <f>MAX(INDEX(N$232:N$243,$D545)+N536*(1+$E545),0.01)</f>
        <v/>
      </c>
      <c r="O545" s="40">
        <f>MAX(INDEX(O$232:O$243,$D545)+O536*(1+$E545),0.01)</f>
        <v/>
      </c>
      <c r="P545" s="40">
        <f>MAX(INDEX(P$232:P$243,$D545)+P536*(1+$E545),0.01)</f>
        <v/>
      </c>
      <c r="Q545" s="40">
        <f>MAX(INDEX(Q$232:Q$243,$D545)+Q536*(1+$E545),0.01)</f>
        <v/>
      </c>
      <c r="R545" s="40">
        <f>MAX(INDEX(R$232:R$243,$D545)+R536*(1+$E545),0.01)</f>
        <v/>
      </c>
      <c r="S545" s="40">
        <f>MAX(INDEX(S$232:S$243,$D545)+S536*(1+$E545),0.01)</f>
        <v/>
      </c>
      <c r="T545" s="40">
        <f>MAX(INDEX(T$232:T$243,$D545)+T536*(1+$E545),0.01)</f>
        <v/>
      </c>
      <c r="U545" s="40">
        <f>MAX(INDEX(U$232:U$243,$D545)+U536*(1+$E545),0.01)</f>
        <v/>
      </c>
      <c r="V545" s="40">
        <f>MAX(INDEX(V$232:V$243,$D545)+V536*(1+$E545),0.01)</f>
        <v/>
      </c>
      <c r="W545" s="40">
        <f>MAX(INDEX(W$232:W$243,$D545)+W536*(1+$E545),0.01)</f>
        <v/>
      </c>
      <c r="X545" s="40">
        <f>MAX(INDEX(X$232:X$243,$D545)+X536*(1+$E545),0.01)</f>
        <v/>
      </c>
      <c r="Y545" s="40">
        <f>MAX(INDEX(Y$232:Y$243,$D545)+Y536*(1+$E545),0.01)</f>
        <v/>
      </c>
      <c r="Z545" s="40">
        <f>MAX(INDEX(Z$232:Z$243,$D545)+Z536*(1+$E545),0.01)</f>
        <v/>
      </c>
      <c r="AA545" s="40">
        <f>MAX(INDEX(AA$232:AA$243,$D545)+AA536*(1+$E545),0.01)</f>
        <v/>
      </c>
      <c r="AB545" s="40">
        <f>MAX(INDEX(AB$232:AB$243,$D545)+AB536*(1+$E545),0.01)</f>
        <v/>
      </c>
      <c r="AC545" s="40">
        <f>MAX(INDEX(AC$232:AC$243,$D545)+AC536*(1+$E545),0.01)</f>
        <v/>
      </c>
      <c r="AD545" s="42">
        <f>POSTTAX(INDEX(AD$232:AD$243,$D545),AD536,$E545)</f>
        <v/>
      </c>
      <c r="AE545" s="25">
        <f>LOWER(Settings!$C$4)&amp;".mit."&amp;$A545&amp;IF($C545="","","."&amp;$C545&amp;"."&amp;$B545)&amp;IF(INDEX(Variables!$D$5:$D$105,MATCH($A545,Variables!$A$5:$A$105,0))="","","."&amp;INDEX(Variables!$D$5:$D$105,MATCH($A545,Variables!$A$5:$A$105,0)))&amp;"."&amp;AE$5</f>
        <v/>
      </c>
      <c r="AF545" s="41">
        <f>MAX(INDEX(AF$232:AF$243,$D545)+AF536*(1+$E545),0.01)</f>
        <v/>
      </c>
      <c r="AG545" s="40">
        <f>MAX(INDEX(AG$232:AG$243,$D545)+AG536*(1+$E545),0.01)</f>
        <v/>
      </c>
      <c r="AH545" s="40">
        <f>MAX(INDEX(AH$232:AH$243,$D545)+AH536*(1+$E545),0.01)</f>
        <v/>
      </c>
      <c r="AI545" s="40">
        <f>MAX(INDEX(AI$232:AI$243,$D545)+AI536*(1+$E545),0.01)</f>
        <v/>
      </c>
      <c r="AJ545" s="40">
        <f>MAX(INDEX(AJ$232:AJ$243,$D545)+AJ536*(1+$E545),0.01)</f>
        <v/>
      </c>
      <c r="AK545" s="40">
        <f>MAX(INDEX(AK$232:AK$243,$D545)+AK536*(1+$E545),0.01)</f>
        <v/>
      </c>
      <c r="AL545" s="40">
        <f>MAX(INDEX(AL$232:AL$243,$D545)+AL536*(1+$E545),0.01)</f>
        <v/>
      </c>
      <c r="AM545" s="40">
        <f>MAX(INDEX(AM$232:AM$243,$D545)+AM536*(1+$E545),0.01)</f>
        <v/>
      </c>
      <c r="AN545" s="40">
        <f>MAX(INDEX(AN$232:AN$243,$D545)+AN536*(1+$E545),0.01)</f>
        <v/>
      </c>
      <c r="AO545" s="40">
        <f>MAX(INDEX(AO$232:AO$243,$D545)+AO536*(1+$E545),0.01)</f>
        <v/>
      </c>
      <c r="AP545" s="40">
        <f>MAX(INDEX(AP$232:AP$243,$D545)+AP536*(1+$E545),0.01)</f>
        <v/>
      </c>
      <c r="AQ545" s="40">
        <f>MAX(INDEX(AQ$232:AQ$243,$D545)+AQ536*(1+$E545),0.01)</f>
        <v/>
      </c>
      <c r="AR545" s="40">
        <f>MAX(INDEX(AR$232:AR$243,$D545)+AR536*(1+$E545),0.01)</f>
        <v/>
      </c>
      <c r="AS545" s="40">
        <f>MAX(INDEX(AS$232:AS$243,$D545)+AS536*(1+$E545),0.01)</f>
        <v/>
      </c>
      <c r="AT545" s="40">
        <f>MAX(INDEX(AT$232:AT$243,$D545)+AT536*(1+$E545),0.01)</f>
        <v/>
      </c>
      <c r="AU545" s="40">
        <f>MAX(INDEX(AU$232:AU$243,$D545)+AU536*(1+$E545),0.01)</f>
        <v/>
      </c>
      <c r="AV545" s="40">
        <f>MAX(INDEX(AV$232:AV$243,$D545)+AV536*(1+$E545),0.01)</f>
        <v/>
      </c>
      <c r="AW545" s="40">
        <f>MAX(INDEX(AW$232:AW$243,$D545)+AW536*(1+$E545),0.01)</f>
        <v/>
      </c>
      <c r="AX545" s="42">
        <f>POSTTAX(INDEX(AX$232:AX$243,$D545),AX536,$E545)</f>
        <v/>
      </c>
    </row>
    <row r="546" hidden="1" outlineLevel="2">
      <c r="A546" s="5" t="inlineStr">
        <is>
          <t>atp</t>
        </is>
      </c>
      <c r="B546" s="5" t="inlineStr">
        <is>
          <t>oop</t>
        </is>
      </c>
      <c r="C546" s="5" t="inlineStr">
        <is>
          <t>avi</t>
        </is>
      </c>
      <c r="D546" s="40">
        <f>INDEX(Inputs!$R$5:$R$132,MATCH($B546&amp;"|"&amp;$C546,Inputs!$A$5:$A$132,0))</f>
        <v/>
      </c>
      <c r="E546" s="40">
        <f>INDEX(Inputs!$S$5:$S$132,MATCH($B546&amp;"|"&amp;$C546,Inputs!$A$5:$A$132,0))</f>
        <v/>
      </c>
      <c r="F546" s="39" t="n"/>
      <c r="G546" s="39" t="n"/>
      <c r="H546" s="5">
        <f>INDEX(Variables!$B$5:$B$105,MATCH($A546,Variables!$A$5:$A$105,0))&amp;IF($C546="",""," | "&amp;INDEX(Mapping!$B$5:$B$26,MATCH($C546,Mapping!$A$5:$A$26,0))&amp;" | "&amp;INDEX(Mapping!$B$30:$B$41,MATCH($B546,Mapping!$A$30:$A$41,0)))</f>
        <v/>
      </c>
      <c r="I546" s="5">
        <f>INDEX(Variables!$C$5:$C$105,MATCH($A546,Variables!$A$5:$A$105,0))</f>
        <v/>
      </c>
      <c r="J546" s="5">
        <f>INDEX(Variables!$E$5:$E$105,MATCH($A546,Variables!$A$5:$A$105,0))</f>
        <v/>
      </c>
      <c r="K546" s="25">
        <f>LOWER(Settings!$C$4)&amp;".mit."&amp;$A546&amp;IF($C546="","","."&amp;$C546&amp;"."&amp;$B546)&amp;IF(INDEX(Variables!$D$5:$D$105,MATCH($A546,Variables!$A$5:$A$105,0))="","","."&amp;INDEX(Variables!$D$5:$D$105,MATCH($A546,Variables!$A$5:$A$105,0)))&amp;"."&amp;K$5</f>
        <v/>
      </c>
      <c r="L546" s="41">
        <f>MAX(INDEX(L$232:L$243,$D546)+L537*(1+$E546),0.01)</f>
        <v/>
      </c>
      <c r="M546" s="40">
        <f>MAX(INDEX(M$232:M$243,$D546)+M537*(1+$E546),0.01)</f>
        <v/>
      </c>
      <c r="N546" s="40">
        <f>MAX(INDEX(N$232:N$243,$D546)+N537*(1+$E546),0.01)</f>
        <v/>
      </c>
      <c r="O546" s="40">
        <f>MAX(INDEX(O$232:O$243,$D546)+O537*(1+$E546),0.01)</f>
        <v/>
      </c>
      <c r="P546" s="40">
        <f>MAX(INDEX(P$232:P$243,$D546)+P537*(1+$E546),0.01)</f>
        <v/>
      </c>
      <c r="Q546" s="40">
        <f>MAX(INDEX(Q$232:Q$243,$D546)+Q537*(1+$E546),0.01)</f>
        <v/>
      </c>
      <c r="R546" s="40">
        <f>MAX(INDEX(R$232:R$243,$D546)+R537*(1+$E546),0.01)</f>
        <v/>
      </c>
      <c r="S546" s="40">
        <f>MAX(INDEX(S$232:S$243,$D546)+S537*(1+$E546),0.01)</f>
        <v/>
      </c>
      <c r="T546" s="40">
        <f>MAX(INDEX(T$232:T$243,$D546)+T537*(1+$E546),0.01)</f>
        <v/>
      </c>
      <c r="U546" s="40">
        <f>MAX(INDEX(U$232:U$243,$D546)+U537*(1+$E546),0.01)</f>
        <v/>
      </c>
      <c r="V546" s="40">
        <f>MAX(INDEX(V$232:V$243,$D546)+V537*(1+$E546),0.01)</f>
        <v/>
      </c>
      <c r="W546" s="40">
        <f>MAX(INDEX(W$232:W$243,$D546)+W537*(1+$E546),0.01)</f>
        <v/>
      </c>
      <c r="X546" s="40">
        <f>MAX(INDEX(X$232:X$243,$D546)+X537*(1+$E546),0.01)</f>
        <v/>
      </c>
      <c r="Y546" s="40">
        <f>MAX(INDEX(Y$232:Y$243,$D546)+Y537*(1+$E546),0.01)</f>
        <v/>
      </c>
      <c r="Z546" s="40">
        <f>MAX(INDEX(Z$232:Z$243,$D546)+Z537*(1+$E546),0.01)</f>
        <v/>
      </c>
      <c r="AA546" s="40">
        <f>MAX(INDEX(AA$232:AA$243,$D546)+AA537*(1+$E546),0.01)</f>
        <v/>
      </c>
      <c r="AB546" s="40">
        <f>MAX(INDEX(AB$232:AB$243,$D546)+AB537*(1+$E546),0.01)</f>
        <v/>
      </c>
      <c r="AC546" s="40">
        <f>MAX(INDEX(AC$232:AC$243,$D546)+AC537*(1+$E546),0.01)</f>
        <v/>
      </c>
      <c r="AD546" s="42">
        <f>POSTTAX(INDEX(AD$232:AD$243,$D546),AD537,$E546)</f>
        <v/>
      </c>
      <c r="AE546" s="25">
        <f>LOWER(Settings!$C$4)&amp;".mit."&amp;$A546&amp;IF($C546="","","."&amp;$C546&amp;"."&amp;$B546)&amp;IF(INDEX(Variables!$D$5:$D$105,MATCH($A546,Variables!$A$5:$A$105,0))="","","."&amp;INDEX(Variables!$D$5:$D$105,MATCH($A546,Variables!$A$5:$A$105,0)))&amp;"."&amp;AE$5</f>
        <v/>
      </c>
      <c r="AF546" s="41">
        <f>MAX(INDEX(AF$232:AF$243,$D546)+AF537*(1+$E546),0.01)</f>
        <v/>
      </c>
      <c r="AG546" s="40">
        <f>MAX(INDEX(AG$232:AG$243,$D546)+AG537*(1+$E546),0.01)</f>
        <v/>
      </c>
      <c r="AH546" s="40">
        <f>MAX(INDEX(AH$232:AH$243,$D546)+AH537*(1+$E546),0.01)</f>
        <v/>
      </c>
      <c r="AI546" s="40">
        <f>MAX(INDEX(AI$232:AI$243,$D546)+AI537*(1+$E546),0.01)</f>
        <v/>
      </c>
      <c r="AJ546" s="40">
        <f>MAX(INDEX(AJ$232:AJ$243,$D546)+AJ537*(1+$E546),0.01)</f>
        <v/>
      </c>
      <c r="AK546" s="40">
        <f>MAX(INDEX(AK$232:AK$243,$D546)+AK537*(1+$E546),0.01)</f>
        <v/>
      </c>
      <c r="AL546" s="40">
        <f>MAX(INDEX(AL$232:AL$243,$D546)+AL537*(1+$E546),0.01)</f>
        <v/>
      </c>
      <c r="AM546" s="40">
        <f>MAX(INDEX(AM$232:AM$243,$D546)+AM537*(1+$E546),0.01)</f>
        <v/>
      </c>
      <c r="AN546" s="40">
        <f>MAX(INDEX(AN$232:AN$243,$D546)+AN537*(1+$E546),0.01)</f>
        <v/>
      </c>
      <c r="AO546" s="40">
        <f>MAX(INDEX(AO$232:AO$243,$D546)+AO537*(1+$E546),0.01)</f>
        <v/>
      </c>
      <c r="AP546" s="40">
        <f>MAX(INDEX(AP$232:AP$243,$D546)+AP537*(1+$E546),0.01)</f>
        <v/>
      </c>
      <c r="AQ546" s="40">
        <f>MAX(INDEX(AQ$232:AQ$243,$D546)+AQ537*(1+$E546),0.01)</f>
        <v/>
      </c>
      <c r="AR546" s="40">
        <f>MAX(INDEX(AR$232:AR$243,$D546)+AR537*(1+$E546),0.01)</f>
        <v/>
      </c>
      <c r="AS546" s="40">
        <f>MAX(INDEX(AS$232:AS$243,$D546)+AS537*(1+$E546),0.01)</f>
        <v/>
      </c>
      <c r="AT546" s="40">
        <f>MAX(INDEX(AT$232:AT$243,$D546)+AT537*(1+$E546),0.01)</f>
        <v/>
      </c>
      <c r="AU546" s="40">
        <f>MAX(INDEX(AU$232:AU$243,$D546)+AU537*(1+$E546),0.01)</f>
        <v/>
      </c>
      <c r="AV546" s="40">
        <f>MAX(INDEX(AV$232:AV$243,$D546)+AV537*(1+$E546),0.01)</f>
        <v/>
      </c>
      <c r="AW546" s="40">
        <f>MAX(INDEX(AW$232:AW$243,$D546)+AW537*(1+$E546),0.01)</f>
        <v/>
      </c>
      <c r="AX546" s="42">
        <f>POSTTAX(INDEX(AX$232:AX$243,$D546),AX537,$E546)</f>
        <v/>
      </c>
    </row>
    <row r="547" hidden="1" outlineLevel="2">
      <c r="A547" s="5" t="inlineStr">
        <is>
          <t>atp</t>
        </is>
      </c>
      <c r="B547" s="5" t="inlineStr">
        <is>
          <t>bio</t>
        </is>
      </c>
      <c r="C547" s="5" t="inlineStr">
        <is>
          <t>avi</t>
        </is>
      </c>
      <c r="D547" s="40">
        <f>INDEX(Inputs!$R$5:$R$132,MATCH($B547&amp;"|"&amp;$C547,Inputs!$A$5:$A$132,0))</f>
        <v/>
      </c>
      <c r="E547" s="40">
        <f>INDEX(Inputs!$S$5:$S$132,MATCH($B547&amp;"|"&amp;$C547,Inputs!$A$5:$A$132,0))</f>
        <v/>
      </c>
      <c r="F547" s="39" t="n"/>
      <c r="G547" s="39" t="n"/>
      <c r="H547" s="5">
        <f>INDEX(Variables!$B$5:$B$105,MATCH($A547,Variables!$A$5:$A$105,0))&amp;IF($C547="",""," | "&amp;INDEX(Mapping!$B$5:$B$26,MATCH($C547,Mapping!$A$5:$A$26,0))&amp;" | "&amp;INDEX(Mapping!$B$30:$B$41,MATCH($B547,Mapping!$A$30:$A$41,0)))</f>
        <v/>
      </c>
      <c r="I547" s="5">
        <f>INDEX(Variables!$C$5:$C$105,MATCH($A547,Variables!$A$5:$A$105,0))</f>
        <v/>
      </c>
      <c r="J547" s="5">
        <f>INDEX(Variables!$E$5:$E$105,MATCH($A547,Variables!$A$5:$A$105,0))</f>
        <v/>
      </c>
      <c r="K547" s="25">
        <f>LOWER(Settings!$C$4)&amp;".mit."&amp;$A547&amp;IF($C547="","","."&amp;$C547&amp;"."&amp;$B547)&amp;IF(INDEX(Variables!$D$5:$D$105,MATCH($A547,Variables!$A$5:$A$105,0))="","","."&amp;INDEX(Variables!$D$5:$D$105,MATCH($A547,Variables!$A$5:$A$105,0)))&amp;"."&amp;K$5</f>
        <v/>
      </c>
      <c r="L547" s="41">
        <f>MAX(INDEX(L$232:L$243,$D547)+L538*(1+$E547),0.01)</f>
        <v/>
      </c>
      <c r="M547" s="40">
        <f>MAX(INDEX(M$232:M$243,$D547)+M538*(1+$E547),0.01)</f>
        <v/>
      </c>
      <c r="N547" s="40">
        <f>MAX(INDEX(N$232:N$243,$D547)+N538*(1+$E547),0.01)</f>
        <v/>
      </c>
      <c r="O547" s="40">
        <f>MAX(INDEX(O$232:O$243,$D547)+O538*(1+$E547),0.01)</f>
        <v/>
      </c>
      <c r="P547" s="40">
        <f>MAX(INDEX(P$232:P$243,$D547)+P538*(1+$E547),0.01)</f>
        <v/>
      </c>
      <c r="Q547" s="40">
        <f>MAX(INDEX(Q$232:Q$243,$D547)+Q538*(1+$E547),0.01)</f>
        <v/>
      </c>
      <c r="R547" s="40">
        <f>MAX(INDEX(R$232:R$243,$D547)+R538*(1+$E547),0.01)</f>
        <v/>
      </c>
      <c r="S547" s="40">
        <f>MAX(INDEX(S$232:S$243,$D547)+S538*(1+$E547),0.01)</f>
        <v/>
      </c>
      <c r="T547" s="40">
        <f>MAX(INDEX(T$232:T$243,$D547)+T538*(1+$E547),0.01)</f>
        <v/>
      </c>
      <c r="U547" s="40">
        <f>MAX(INDEX(U$232:U$243,$D547)+U538*(1+$E547),0.01)</f>
        <v/>
      </c>
      <c r="V547" s="40">
        <f>MAX(INDEX(V$232:V$243,$D547)+V538*(1+$E547),0.01)</f>
        <v/>
      </c>
      <c r="W547" s="40">
        <f>MAX(INDEX(W$232:W$243,$D547)+W538*(1+$E547),0.01)</f>
        <v/>
      </c>
      <c r="X547" s="40">
        <f>MAX(INDEX(X$232:X$243,$D547)+X538*(1+$E547),0.01)</f>
        <v/>
      </c>
      <c r="Y547" s="40">
        <f>MAX(INDEX(Y$232:Y$243,$D547)+Y538*(1+$E547),0.01)</f>
        <v/>
      </c>
      <c r="Z547" s="40">
        <f>MAX(INDEX(Z$232:Z$243,$D547)+Z538*(1+$E547),0.01)</f>
        <v/>
      </c>
      <c r="AA547" s="40">
        <f>MAX(INDEX(AA$232:AA$243,$D547)+AA538*(1+$E547),0.01)</f>
        <v/>
      </c>
      <c r="AB547" s="40">
        <f>MAX(INDEX(AB$232:AB$243,$D547)+AB538*(1+$E547),0.01)</f>
        <v/>
      </c>
      <c r="AC547" s="40">
        <f>MAX(INDEX(AC$232:AC$243,$D547)+AC538*(1+$E547),0.01)</f>
        <v/>
      </c>
      <c r="AD547" s="42">
        <f>POSTTAX(INDEX(AD$232:AD$243,$D547),AD538,$E547)</f>
        <v/>
      </c>
      <c r="AE547" s="25">
        <f>LOWER(Settings!$C$4)&amp;".mit."&amp;$A547&amp;IF($C547="","","."&amp;$C547&amp;"."&amp;$B547)&amp;IF(INDEX(Variables!$D$5:$D$105,MATCH($A547,Variables!$A$5:$A$105,0))="","","."&amp;INDEX(Variables!$D$5:$D$105,MATCH($A547,Variables!$A$5:$A$105,0)))&amp;"."&amp;AE$5</f>
        <v/>
      </c>
      <c r="AF547" s="41">
        <f>MAX(INDEX(AF$232:AF$243,$D547)+AF538*(1+$E547),0.01)</f>
        <v/>
      </c>
      <c r="AG547" s="40">
        <f>MAX(INDEX(AG$232:AG$243,$D547)+AG538*(1+$E547),0.01)</f>
        <v/>
      </c>
      <c r="AH547" s="40">
        <f>MAX(INDEX(AH$232:AH$243,$D547)+AH538*(1+$E547),0.01)</f>
        <v/>
      </c>
      <c r="AI547" s="40">
        <f>MAX(INDEX(AI$232:AI$243,$D547)+AI538*(1+$E547),0.01)</f>
        <v/>
      </c>
      <c r="AJ547" s="40">
        <f>MAX(INDEX(AJ$232:AJ$243,$D547)+AJ538*(1+$E547),0.01)</f>
        <v/>
      </c>
      <c r="AK547" s="40">
        <f>MAX(INDEX(AK$232:AK$243,$D547)+AK538*(1+$E547),0.01)</f>
        <v/>
      </c>
      <c r="AL547" s="40">
        <f>MAX(INDEX(AL$232:AL$243,$D547)+AL538*(1+$E547),0.01)</f>
        <v/>
      </c>
      <c r="AM547" s="40">
        <f>MAX(INDEX(AM$232:AM$243,$D547)+AM538*(1+$E547),0.01)</f>
        <v/>
      </c>
      <c r="AN547" s="40">
        <f>MAX(INDEX(AN$232:AN$243,$D547)+AN538*(1+$E547),0.01)</f>
        <v/>
      </c>
      <c r="AO547" s="40">
        <f>MAX(INDEX(AO$232:AO$243,$D547)+AO538*(1+$E547),0.01)</f>
        <v/>
      </c>
      <c r="AP547" s="40">
        <f>MAX(INDEX(AP$232:AP$243,$D547)+AP538*(1+$E547),0.01)</f>
        <v/>
      </c>
      <c r="AQ547" s="40">
        <f>MAX(INDEX(AQ$232:AQ$243,$D547)+AQ538*(1+$E547),0.01)</f>
        <v/>
      </c>
      <c r="AR547" s="40">
        <f>MAX(INDEX(AR$232:AR$243,$D547)+AR538*(1+$E547),0.01)</f>
        <v/>
      </c>
      <c r="AS547" s="40">
        <f>MAX(INDEX(AS$232:AS$243,$D547)+AS538*(1+$E547),0.01)</f>
        <v/>
      </c>
      <c r="AT547" s="40">
        <f>MAX(INDEX(AT$232:AT$243,$D547)+AT538*(1+$E547),0.01)</f>
        <v/>
      </c>
      <c r="AU547" s="40">
        <f>MAX(INDEX(AU$232:AU$243,$D547)+AU538*(1+$E547),0.01)</f>
        <v/>
      </c>
      <c r="AV547" s="40">
        <f>MAX(INDEX(AV$232:AV$243,$D547)+AV538*(1+$E547),0.01)</f>
        <v/>
      </c>
      <c r="AW547" s="40">
        <f>MAX(INDEX(AW$232:AW$243,$D547)+AW538*(1+$E547),0.01)</f>
        <v/>
      </c>
      <c r="AX547" s="42">
        <f>POSTTAX(INDEX(AX$232:AX$243,$D547),AX538,$E547)</f>
        <v/>
      </c>
    </row>
    <row r="548" hidden="1" outlineLevel="2"/>
    <row r="549" hidden="1" outlineLevel="2">
      <c r="A549" s="5" t="inlineStr">
        <is>
          <t>shp</t>
        </is>
      </c>
      <c r="B549" s="5" t="inlineStr">
        <is>
          <t>coa</t>
        </is>
      </c>
      <c r="C549" s="5" t="inlineStr">
        <is>
          <t>avi</t>
        </is>
      </c>
      <c r="D549" s="40">
        <f>INDEX(Inputs!$M$5:$M$132,MATCH($B549&amp;"|"&amp;$C549,Inputs!$A$5:$A$132,0))</f>
        <v/>
      </c>
      <c r="E549" s="40">
        <f>INDEX(Inputs!$T$5:$T$132,MATCH($B549&amp;"|"&amp;$C549,Inputs!$A$5:$A$132,0))</f>
        <v/>
      </c>
      <c r="F549" s="40">
        <f>INDEX(Inputs!$K$5:$K$132,MATCH($B549&amp;"|"&amp;$C549,Inputs!$A$5:$A$132,0))</f>
        <v/>
      </c>
      <c r="G549" s="39" t="n"/>
      <c r="H549" s="5">
        <f>INDEX(Variables!$B$5:$B$105,MATCH($A549,Variables!$A$5:$A$105,0))&amp;IF($C549="",""," | "&amp;INDEX(Mapping!$B$5:$B$26,MATCH($C549,Mapping!$A$5:$A$26,0))&amp;" | "&amp;INDEX(Mapping!$B$30:$B$41,MATCH($B549,Mapping!$A$30:$A$41,0)))</f>
        <v/>
      </c>
      <c r="I549" s="5">
        <f>INDEX(Variables!$C$5:$C$105,MATCH($A549,Variables!$A$5:$A$105,0))</f>
        <v/>
      </c>
      <c r="J549" s="5">
        <f>INDEX(Variables!$E$5:$E$105,MATCH($A549,Variables!$A$5:$A$105,0))</f>
        <v/>
      </c>
      <c r="K549" s="25">
        <f>LOWER(Settings!$C$4)&amp;".mit."&amp;$A549&amp;IF($C549="","","."&amp;$C549&amp;"."&amp;$B549)&amp;IF(INDEX(Variables!$D$5:$D$105,MATCH($A549,Variables!$A$5:$A$105,0))="","","."&amp;INDEX(Variables!$D$5:$D$105,MATCH($A549,Variables!$A$5:$A$105,0)))&amp;"."&amp;K$5</f>
        <v/>
      </c>
      <c r="L549" s="41">
        <f>INDEX(L$175:L$178,$D549)*$E549*INDEX(L$179:L$195,$F549)</f>
        <v/>
      </c>
      <c r="M549" s="40">
        <f>INDEX(M$175:M$178,$D549)*$E549*INDEX(M$179:M$195,$F549)</f>
        <v/>
      </c>
      <c r="N549" s="40">
        <f>INDEX(N$175:N$178,$D549)*$E549*INDEX(N$179:N$195,$F549)</f>
        <v/>
      </c>
      <c r="O549" s="40">
        <f>INDEX(O$175:O$178,$D549)*$E549*INDEX(O$179:O$195,$F549)</f>
        <v/>
      </c>
      <c r="P549" s="40">
        <f>INDEX(P$175:P$178,$D549)*$E549*INDEX(P$179:P$195,$F549)</f>
        <v/>
      </c>
      <c r="Q549" s="40">
        <f>INDEX(Q$175:Q$178,$D549)*$E549*INDEX(Q$179:Q$195,$F549)</f>
        <v/>
      </c>
      <c r="R549" s="40">
        <f>INDEX(R$175:R$178,$D549)*$E549*INDEX(R$179:R$195,$F549)</f>
        <v/>
      </c>
      <c r="S549" s="40">
        <f>INDEX(S$175:S$178,$D549)*$E549*INDEX(S$179:S$195,$F549)</f>
        <v/>
      </c>
      <c r="T549" s="40">
        <f>INDEX(T$175:T$178,$D549)*$E549*INDEX(T$179:T$195,$F549)</f>
        <v/>
      </c>
      <c r="U549" s="40">
        <f>INDEX(U$175:U$178,$D549)*$E549*INDEX(U$179:U$195,$F549)</f>
        <v/>
      </c>
      <c r="V549" s="40">
        <f>INDEX(V$175:V$178,$D549)*$E549*INDEX(V$179:V$195,$F549)</f>
        <v/>
      </c>
      <c r="W549" s="40">
        <f>INDEX(W$175:W$178,$D549)*$E549*INDEX(W$179:W$195,$F549)</f>
        <v/>
      </c>
      <c r="X549" s="40">
        <f>INDEX(X$175:X$178,$D549)*$E549*INDEX(X$179:X$195,$F549)</f>
        <v/>
      </c>
      <c r="Y549" s="40">
        <f>INDEX(Y$175:Y$178,$D549)*$E549*INDEX(Y$179:Y$195,$F549)</f>
        <v/>
      </c>
      <c r="Z549" s="40">
        <f>INDEX(Z$175:Z$178,$D549)*$E549*INDEX(Z$179:Z$195,$F549)</f>
        <v/>
      </c>
      <c r="AA549" s="40">
        <f>INDEX(AA$175:AA$178,$D549)*$E549*INDEX(AA$179:AA$195,$F549)</f>
        <v/>
      </c>
      <c r="AB549" s="40">
        <f>INDEX(AB$175:AB$178,$D549)*$E549*INDEX(AB$179:AB$195,$F549)</f>
        <v/>
      </c>
      <c r="AC549" s="40">
        <f>INDEX(AC$175:AC$178,$D549)*$E549*INDEX(AC$179:AC$195,$F549)</f>
        <v/>
      </c>
      <c r="AD549" s="42">
        <f>SHADOWEFF(INDEX(AD$175:AD$178,$D549),$E549,INDEX(AD$179:AD$195,$F549))</f>
        <v/>
      </c>
      <c r="AE549" s="25">
        <f>LOWER(Settings!$C$4)&amp;".mit."&amp;$A549&amp;IF($C549="","","."&amp;$C549&amp;"."&amp;$B549)&amp;IF(INDEX(Variables!$D$5:$D$105,MATCH($A549,Variables!$A$5:$A$105,0))="","","."&amp;INDEX(Variables!$D$5:$D$105,MATCH($A549,Variables!$A$5:$A$105,0)))&amp;"."&amp;AE$5</f>
        <v/>
      </c>
      <c r="AF549" s="41">
        <f>INDEX(AF$175:AF$178,$D549)*$E549*INDEX(AF$179:AF$195,$F549)</f>
        <v/>
      </c>
      <c r="AG549" s="40">
        <f>INDEX(AG$175:AG$178,$D549)*$E549*INDEX(AG$179:AG$195,$F549)</f>
        <v/>
      </c>
      <c r="AH549" s="40">
        <f>INDEX(AH$175:AH$178,$D549)*$E549*INDEX(AH$179:AH$195,$F549)</f>
        <v/>
      </c>
      <c r="AI549" s="40">
        <f>INDEX(AI$175:AI$178,$D549)*$E549*INDEX(AI$179:AI$195,$F549)</f>
        <v/>
      </c>
      <c r="AJ549" s="40">
        <f>INDEX(AJ$175:AJ$178,$D549)*$E549*INDEX(AJ$179:AJ$195,$F549)</f>
        <v/>
      </c>
      <c r="AK549" s="40">
        <f>INDEX(AK$175:AK$178,$D549)*$E549*INDEX(AK$179:AK$195,$F549)</f>
        <v/>
      </c>
      <c r="AL549" s="40">
        <f>INDEX(AL$175:AL$178,$D549)*$E549*INDEX(AL$179:AL$195,$F549)</f>
        <v/>
      </c>
      <c r="AM549" s="40">
        <f>INDEX(AM$175:AM$178,$D549)*$E549*INDEX(AM$179:AM$195,$F549)</f>
        <v/>
      </c>
      <c r="AN549" s="40">
        <f>INDEX(AN$175:AN$178,$D549)*$E549*INDEX(AN$179:AN$195,$F549)</f>
        <v/>
      </c>
      <c r="AO549" s="40">
        <f>INDEX(AO$175:AO$178,$D549)*$E549*INDEX(AO$179:AO$195,$F549)</f>
        <v/>
      </c>
      <c r="AP549" s="40">
        <f>INDEX(AP$175:AP$178,$D549)*$E549*INDEX(AP$179:AP$195,$F549)</f>
        <v/>
      </c>
      <c r="AQ549" s="40">
        <f>INDEX(AQ$175:AQ$178,$D549)*$E549*INDEX(AQ$179:AQ$195,$F549)</f>
        <v/>
      </c>
      <c r="AR549" s="40">
        <f>INDEX(AR$175:AR$178,$D549)*$E549*INDEX(AR$179:AR$195,$F549)</f>
        <v/>
      </c>
      <c r="AS549" s="40">
        <f>INDEX(AS$175:AS$178,$D549)*$E549*INDEX(AS$179:AS$195,$F549)</f>
        <v/>
      </c>
      <c r="AT549" s="40">
        <f>INDEX(AT$175:AT$178,$D549)*$E549*INDEX(AT$179:AT$195,$F549)</f>
        <v/>
      </c>
      <c r="AU549" s="40">
        <f>INDEX(AU$175:AU$178,$D549)*$E549*INDEX(AU$179:AU$195,$F549)</f>
        <v/>
      </c>
      <c r="AV549" s="40">
        <f>INDEX(AV$175:AV$178,$D549)*$E549*INDEX(AV$179:AV$195,$F549)</f>
        <v/>
      </c>
      <c r="AW549" s="40">
        <f>INDEX(AW$175:AW$178,$D549)*$E549*INDEX(AW$179:AW$195,$F549)</f>
        <v/>
      </c>
      <c r="AX549" s="42">
        <f>SHADOWEFF(INDEX(AX$175:AX$178,$D549),$E549,INDEX(AX$179:AX$195,$F549))</f>
        <v/>
      </c>
    </row>
    <row r="550" hidden="1" outlineLevel="2">
      <c r="A550" s="5" t="inlineStr">
        <is>
          <t>shp</t>
        </is>
      </c>
      <c r="B550" s="5" t="inlineStr">
        <is>
          <t>nga</t>
        </is>
      </c>
      <c r="C550" s="5" t="inlineStr">
        <is>
          <t>avi</t>
        </is>
      </c>
      <c r="D550" s="40">
        <f>INDEX(Inputs!$M$5:$M$132,MATCH($B550&amp;"|"&amp;$C550,Inputs!$A$5:$A$132,0))</f>
        <v/>
      </c>
      <c r="E550" s="40">
        <f>INDEX(Inputs!$T$5:$T$132,MATCH($B550&amp;"|"&amp;$C550,Inputs!$A$5:$A$132,0))</f>
        <v/>
      </c>
      <c r="F550" s="40">
        <f>INDEX(Inputs!$K$5:$K$132,MATCH($B550&amp;"|"&amp;$C550,Inputs!$A$5:$A$132,0))</f>
        <v/>
      </c>
      <c r="G550" s="39" t="n"/>
      <c r="H550" s="5">
        <f>INDEX(Variables!$B$5:$B$105,MATCH($A550,Variables!$A$5:$A$105,0))&amp;IF($C550="",""," | "&amp;INDEX(Mapping!$B$5:$B$26,MATCH($C550,Mapping!$A$5:$A$26,0))&amp;" | "&amp;INDEX(Mapping!$B$30:$B$41,MATCH($B550,Mapping!$A$30:$A$41,0)))</f>
        <v/>
      </c>
      <c r="I550" s="5">
        <f>INDEX(Variables!$C$5:$C$105,MATCH($A550,Variables!$A$5:$A$105,0))</f>
        <v/>
      </c>
      <c r="J550" s="5">
        <f>INDEX(Variables!$E$5:$E$105,MATCH($A550,Variables!$A$5:$A$105,0))</f>
        <v/>
      </c>
      <c r="K550" s="25">
        <f>LOWER(Settings!$C$4)&amp;".mit."&amp;$A550&amp;IF($C550="","","."&amp;$C550&amp;"."&amp;$B550)&amp;IF(INDEX(Variables!$D$5:$D$105,MATCH($A550,Variables!$A$5:$A$105,0))="","","."&amp;INDEX(Variables!$D$5:$D$105,MATCH($A550,Variables!$A$5:$A$105,0)))&amp;"."&amp;K$5</f>
        <v/>
      </c>
      <c r="L550" s="41">
        <f>INDEX(L$175:L$178,$D550)*$E550*INDEX(L$179:L$195,$F550)</f>
        <v/>
      </c>
      <c r="M550" s="40">
        <f>INDEX(M$175:M$178,$D550)*$E550*INDEX(M$179:M$195,$F550)</f>
        <v/>
      </c>
      <c r="N550" s="40">
        <f>INDEX(N$175:N$178,$D550)*$E550*INDEX(N$179:N$195,$F550)</f>
        <v/>
      </c>
      <c r="O550" s="40">
        <f>INDEX(O$175:O$178,$D550)*$E550*INDEX(O$179:O$195,$F550)</f>
        <v/>
      </c>
      <c r="P550" s="40">
        <f>INDEX(P$175:P$178,$D550)*$E550*INDEX(P$179:P$195,$F550)</f>
        <v/>
      </c>
      <c r="Q550" s="40">
        <f>INDEX(Q$175:Q$178,$D550)*$E550*INDEX(Q$179:Q$195,$F550)</f>
        <v/>
      </c>
      <c r="R550" s="40">
        <f>INDEX(R$175:R$178,$D550)*$E550*INDEX(R$179:R$195,$F550)</f>
        <v/>
      </c>
      <c r="S550" s="40">
        <f>INDEX(S$175:S$178,$D550)*$E550*INDEX(S$179:S$195,$F550)</f>
        <v/>
      </c>
      <c r="T550" s="40">
        <f>INDEX(T$175:T$178,$D550)*$E550*INDEX(T$179:T$195,$F550)</f>
        <v/>
      </c>
      <c r="U550" s="40">
        <f>INDEX(U$175:U$178,$D550)*$E550*INDEX(U$179:U$195,$F550)</f>
        <v/>
      </c>
      <c r="V550" s="40">
        <f>INDEX(V$175:V$178,$D550)*$E550*INDEX(V$179:V$195,$F550)</f>
        <v/>
      </c>
      <c r="W550" s="40">
        <f>INDEX(W$175:W$178,$D550)*$E550*INDEX(W$179:W$195,$F550)</f>
        <v/>
      </c>
      <c r="X550" s="40">
        <f>INDEX(X$175:X$178,$D550)*$E550*INDEX(X$179:X$195,$F550)</f>
        <v/>
      </c>
      <c r="Y550" s="40">
        <f>INDEX(Y$175:Y$178,$D550)*$E550*INDEX(Y$179:Y$195,$F550)</f>
        <v/>
      </c>
      <c r="Z550" s="40">
        <f>INDEX(Z$175:Z$178,$D550)*$E550*INDEX(Z$179:Z$195,$F550)</f>
        <v/>
      </c>
      <c r="AA550" s="40">
        <f>INDEX(AA$175:AA$178,$D550)*$E550*INDEX(AA$179:AA$195,$F550)</f>
        <v/>
      </c>
      <c r="AB550" s="40">
        <f>INDEX(AB$175:AB$178,$D550)*$E550*INDEX(AB$179:AB$195,$F550)</f>
        <v/>
      </c>
      <c r="AC550" s="40">
        <f>INDEX(AC$175:AC$178,$D550)*$E550*INDEX(AC$179:AC$195,$F550)</f>
        <v/>
      </c>
      <c r="AD550" s="42">
        <f>SHADOWEFF(INDEX(AD$175:AD$178,$D550),$E550,INDEX(AD$179:AD$195,$F550))</f>
        <v/>
      </c>
      <c r="AE550" s="25">
        <f>LOWER(Settings!$C$4)&amp;".mit."&amp;$A550&amp;IF($C550="","","."&amp;$C550&amp;"."&amp;$B550)&amp;IF(INDEX(Variables!$D$5:$D$105,MATCH($A550,Variables!$A$5:$A$105,0))="","","."&amp;INDEX(Variables!$D$5:$D$105,MATCH($A550,Variables!$A$5:$A$105,0)))&amp;"."&amp;AE$5</f>
        <v/>
      </c>
      <c r="AF550" s="41">
        <f>INDEX(AF$175:AF$178,$D550)*$E550*INDEX(AF$179:AF$195,$F550)</f>
        <v/>
      </c>
      <c r="AG550" s="40">
        <f>INDEX(AG$175:AG$178,$D550)*$E550*INDEX(AG$179:AG$195,$F550)</f>
        <v/>
      </c>
      <c r="AH550" s="40">
        <f>INDEX(AH$175:AH$178,$D550)*$E550*INDEX(AH$179:AH$195,$F550)</f>
        <v/>
      </c>
      <c r="AI550" s="40">
        <f>INDEX(AI$175:AI$178,$D550)*$E550*INDEX(AI$179:AI$195,$F550)</f>
        <v/>
      </c>
      <c r="AJ550" s="40">
        <f>INDEX(AJ$175:AJ$178,$D550)*$E550*INDEX(AJ$179:AJ$195,$F550)</f>
        <v/>
      </c>
      <c r="AK550" s="40">
        <f>INDEX(AK$175:AK$178,$D550)*$E550*INDEX(AK$179:AK$195,$F550)</f>
        <v/>
      </c>
      <c r="AL550" s="40">
        <f>INDEX(AL$175:AL$178,$D550)*$E550*INDEX(AL$179:AL$195,$F550)</f>
        <v/>
      </c>
      <c r="AM550" s="40">
        <f>INDEX(AM$175:AM$178,$D550)*$E550*INDEX(AM$179:AM$195,$F550)</f>
        <v/>
      </c>
      <c r="AN550" s="40">
        <f>INDEX(AN$175:AN$178,$D550)*$E550*INDEX(AN$179:AN$195,$F550)</f>
        <v/>
      </c>
      <c r="AO550" s="40">
        <f>INDEX(AO$175:AO$178,$D550)*$E550*INDEX(AO$179:AO$195,$F550)</f>
        <v/>
      </c>
      <c r="AP550" s="40">
        <f>INDEX(AP$175:AP$178,$D550)*$E550*INDEX(AP$179:AP$195,$F550)</f>
        <v/>
      </c>
      <c r="AQ550" s="40">
        <f>INDEX(AQ$175:AQ$178,$D550)*$E550*INDEX(AQ$179:AQ$195,$F550)</f>
        <v/>
      </c>
      <c r="AR550" s="40">
        <f>INDEX(AR$175:AR$178,$D550)*$E550*INDEX(AR$179:AR$195,$F550)</f>
        <v/>
      </c>
      <c r="AS550" s="40">
        <f>INDEX(AS$175:AS$178,$D550)*$E550*INDEX(AS$179:AS$195,$F550)</f>
        <v/>
      </c>
      <c r="AT550" s="40">
        <f>INDEX(AT$175:AT$178,$D550)*$E550*INDEX(AT$179:AT$195,$F550)</f>
        <v/>
      </c>
      <c r="AU550" s="40">
        <f>INDEX(AU$175:AU$178,$D550)*$E550*INDEX(AU$179:AU$195,$F550)</f>
        <v/>
      </c>
      <c r="AV550" s="40">
        <f>INDEX(AV$175:AV$178,$D550)*$E550*INDEX(AV$179:AV$195,$F550)</f>
        <v/>
      </c>
      <c r="AW550" s="40">
        <f>INDEX(AW$175:AW$178,$D550)*$E550*INDEX(AW$179:AW$195,$F550)</f>
        <v/>
      </c>
      <c r="AX550" s="42">
        <f>SHADOWEFF(INDEX(AX$175:AX$178,$D550),$E550,INDEX(AX$179:AX$195,$F550))</f>
        <v/>
      </c>
    </row>
    <row r="551" hidden="1" outlineLevel="2">
      <c r="A551" s="5" t="inlineStr">
        <is>
          <t>shp</t>
        </is>
      </c>
      <c r="B551" s="5" t="inlineStr">
        <is>
          <t>gso</t>
        </is>
      </c>
      <c r="C551" s="5" t="inlineStr">
        <is>
          <t>avi</t>
        </is>
      </c>
      <c r="D551" s="40">
        <f>INDEX(Inputs!$M$5:$M$132,MATCH($B551&amp;"|"&amp;$C551,Inputs!$A$5:$A$132,0))</f>
        <v/>
      </c>
      <c r="E551" s="40">
        <f>INDEX(Inputs!$T$5:$T$132,MATCH($B551&amp;"|"&amp;$C551,Inputs!$A$5:$A$132,0))</f>
        <v/>
      </c>
      <c r="F551" s="40">
        <f>INDEX(Inputs!$K$5:$K$132,MATCH($B551&amp;"|"&amp;$C551,Inputs!$A$5:$A$132,0))</f>
        <v/>
      </c>
      <c r="G551" s="39" t="n"/>
      <c r="H551" s="5">
        <f>INDEX(Variables!$B$5:$B$105,MATCH($A551,Variables!$A$5:$A$105,0))&amp;IF($C551="",""," | "&amp;INDEX(Mapping!$B$5:$B$26,MATCH($C551,Mapping!$A$5:$A$26,0))&amp;" | "&amp;INDEX(Mapping!$B$30:$B$41,MATCH($B551,Mapping!$A$30:$A$41,0)))</f>
        <v/>
      </c>
      <c r="I551" s="5">
        <f>INDEX(Variables!$C$5:$C$105,MATCH($A551,Variables!$A$5:$A$105,0))</f>
        <v/>
      </c>
      <c r="J551" s="5">
        <f>INDEX(Variables!$E$5:$E$105,MATCH($A551,Variables!$A$5:$A$105,0))</f>
        <v/>
      </c>
      <c r="K551" s="25">
        <f>LOWER(Settings!$C$4)&amp;".mit."&amp;$A551&amp;IF($C551="","","."&amp;$C551&amp;"."&amp;$B551)&amp;IF(INDEX(Variables!$D$5:$D$105,MATCH($A551,Variables!$A$5:$A$105,0))="","","."&amp;INDEX(Variables!$D$5:$D$105,MATCH($A551,Variables!$A$5:$A$105,0)))&amp;"."&amp;K$5</f>
        <v/>
      </c>
      <c r="L551" s="41">
        <f>INDEX(L$175:L$178,$D551)*$E551*INDEX(L$179:L$195,$F551)</f>
        <v/>
      </c>
      <c r="M551" s="40">
        <f>INDEX(M$175:M$178,$D551)*$E551*INDEX(M$179:M$195,$F551)</f>
        <v/>
      </c>
      <c r="N551" s="40">
        <f>INDEX(N$175:N$178,$D551)*$E551*INDEX(N$179:N$195,$F551)</f>
        <v/>
      </c>
      <c r="O551" s="40">
        <f>INDEX(O$175:O$178,$D551)*$E551*INDEX(O$179:O$195,$F551)</f>
        <v/>
      </c>
      <c r="P551" s="40">
        <f>INDEX(P$175:P$178,$D551)*$E551*INDEX(P$179:P$195,$F551)</f>
        <v/>
      </c>
      <c r="Q551" s="40">
        <f>INDEX(Q$175:Q$178,$D551)*$E551*INDEX(Q$179:Q$195,$F551)</f>
        <v/>
      </c>
      <c r="R551" s="40">
        <f>INDEX(R$175:R$178,$D551)*$E551*INDEX(R$179:R$195,$F551)</f>
        <v/>
      </c>
      <c r="S551" s="40">
        <f>INDEX(S$175:S$178,$D551)*$E551*INDEX(S$179:S$195,$F551)</f>
        <v/>
      </c>
      <c r="T551" s="40">
        <f>INDEX(T$175:T$178,$D551)*$E551*INDEX(T$179:T$195,$F551)</f>
        <v/>
      </c>
      <c r="U551" s="40">
        <f>INDEX(U$175:U$178,$D551)*$E551*INDEX(U$179:U$195,$F551)</f>
        <v/>
      </c>
      <c r="V551" s="40">
        <f>INDEX(V$175:V$178,$D551)*$E551*INDEX(V$179:V$195,$F551)</f>
        <v/>
      </c>
      <c r="W551" s="40">
        <f>INDEX(W$175:W$178,$D551)*$E551*INDEX(W$179:W$195,$F551)</f>
        <v/>
      </c>
      <c r="X551" s="40">
        <f>INDEX(X$175:X$178,$D551)*$E551*INDEX(X$179:X$195,$F551)</f>
        <v/>
      </c>
      <c r="Y551" s="40">
        <f>INDEX(Y$175:Y$178,$D551)*$E551*INDEX(Y$179:Y$195,$F551)</f>
        <v/>
      </c>
      <c r="Z551" s="40">
        <f>INDEX(Z$175:Z$178,$D551)*$E551*INDEX(Z$179:Z$195,$F551)</f>
        <v/>
      </c>
      <c r="AA551" s="40">
        <f>INDEX(AA$175:AA$178,$D551)*$E551*INDEX(AA$179:AA$195,$F551)</f>
        <v/>
      </c>
      <c r="AB551" s="40">
        <f>INDEX(AB$175:AB$178,$D551)*$E551*INDEX(AB$179:AB$195,$F551)</f>
        <v/>
      </c>
      <c r="AC551" s="40">
        <f>INDEX(AC$175:AC$178,$D551)*$E551*INDEX(AC$179:AC$195,$F551)</f>
        <v/>
      </c>
      <c r="AD551" s="42">
        <f>SHADOWEFF(INDEX(AD$175:AD$178,$D551),$E551,INDEX(AD$179:AD$195,$F551))</f>
        <v/>
      </c>
      <c r="AE551" s="25">
        <f>LOWER(Settings!$C$4)&amp;".mit."&amp;$A551&amp;IF($C551="","","."&amp;$C551&amp;"."&amp;$B551)&amp;IF(INDEX(Variables!$D$5:$D$105,MATCH($A551,Variables!$A$5:$A$105,0))="","","."&amp;INDEX(Variables!$D$5:$D$105,MATCH($A551,Variables!$A$5:$A$105,0)))&amp;"."&amp;AE$5</f>
        <v/>
      </c>
      <c r="AF551" s="41">
        <f>INDEX(AF$175:AF$178,$D551)*$E551*INDEX(AF$179:AF$195,$F551)</f>
        <v/>
      </c>
      <c r="AG551" s="40">
        <f>INDEX(AG$175:AG$178,$D551)*$E551*INDEX(AG$179:AG$195,$F551)</f>
        <v/>
      </c>
      <c r="AH551" s="40">
        <f>INDEX(AH$175:AH$178,$D551)*$E551*INDEX(AH$179:AH$195,$F551)</f>
        <v/>
      </c>
      <c r="AI551" s="40">
        <f>INDEX(AI$175:AI$178,$D551)*$E551*INDEX(AI$179:AI$195,$F551)</f>
        <v/>
      </c>
      <c r="AJ551" s="40">
        <f>INDEX(AJ$175:AJ$178,$D551)*$E551*INDEX(AJ$179:AJ$195,$F551)</f>
        <v/>
      </c>
      <c r="AK551" s="40">
        <f>INDEX(AK$175:AK$178,$D551)*$E551*INDEX(AK$179:AK$195,$F551)</f>
        <v/>
      </c>
      <c r="AL551" s="40">
        <f>INDEX(AL$175:AL$178,$D551)*$E551*INDEX(AL$179:AL$195,$F551)</f>
        <v/>
      </c>
      <c r="AM551" s="40">
        <f>INDEX(AM$175:AM$178,$D551)*$E551*INDEX(AM$179:AM$195,$F551)</f>
        <v/>
      </c>
      <c r="AN551" s="40">
        <f>INDEX(AN$175:AN$178,$D551)*$E551*INDEX(AN$179:AN$195,$F551)</f>
        <v/>
      </c>
      <c r="AO551" s="40">
        <f>INDEX(AO$175:AO$178,$D551)*$E551*INDEX(AO$179:AO$195,$F551)</f>
        <v/>
      </c>
      <c r="AP551" s="40">
        <f>INDEX(AP$175:AP$178,$D551)*$E551*INDEX(AP$179:AP$195,$F551)</f>
        <v/>
      </c>
      <c r="AQ551" s="40">
        <f>INDEX(AQ$175:AQ$178,$D551)*$E551*INDEX(AQ$179:AQ$195,$F551)</f>
        <v/>
      </c>
      <c r="AR551" s="40">
        <f>INDEX(AR$175:AR$178,$D551)*$E551*INDEX(AR$179:AR$195,$F551)</f>
        <v/>
      </c>
      <c r="AS551" s="40">
        <f>INDEX(AS$175:AS$178,$D551)*$E551*INDEX(AS$179:AS$195,$F551)</f>
        <v/>
      </c>
      <c r="AT551" s="40">
        <f>INDEX(AT$175:AT$178,$D551)*$E551*INDEX(AT$179:AT$195,$F551)</f>
        <v/>
      </c>
      <c r="AU551" s="40">
        <f>INDEX(AU$175:AU$178,$D551)*$E551*INDEX(AU$179:AU$195,$F551)</f>
        <v/>
      </c>
      <c r="AV551" s="40">
        <f>INDEX(AV$175:AV$178,$D551)*$E551*INDEX(AV$179:AV$195,$F551)</f>
        <v/>
      </c>
      <c r="AW551" s="40">
        <f>INDEX(AW$175:AW$178,$D551)*$E551*INDEX(AW$179:AW$195,$F551)</f>
        <v/>
      </c>
      <c r="AX551" s="42">
        <f>SHADOWEFF(INDEX(AX$175:AX$178,$D551),$E551,INDEX(AX$179:AX$195,$F551))</f>
        <v/>
      </c>
    </row>
    <row r="552" hidden="1" outlineLevel="2">
      <c r="A552" s="5" t="inlineStr">
        <is>
          <t>shp</t>
        </is>
      </c>
      <c r="B552" s="5" t="inlineStr">
        <is>
          <t>die</t>
        </is>
      </c>
      <c r="C552" s="5" t="inlineStr">
        <is>
          <t>avi</t>
        </is>
      </c>
      <c r="D552" s="40">
        <f>INDEX(Inputs!$M$5:$M$132,MATCH($B552&amp;"|"&amp;$C552,Inputs!$A$5:$A$132,0))</f>
        <v/>
      </c>
      <c r="E552" s="40">
        <f>INDEX(Inputs!$T$5:$T$132,MATCH($B552&amp;"|"&amp;$C552,Inputs!$A$5:$A$132,0))</f>
        <v/>
      </c>
      <c r="F552" s="40">
        <f>INDEX(Inputs!$K$5:$K$132,MATCH($B552&amp;"|"&amp;$C552,Inputs!$A$5:$A$132,0))</f>
        <v/>
      </c>
      <c r="G552" s="39" t="n"/>
      <c r="H552" s="5">
        <f>INDEX(Variables!$B$5:$B$105,MATCH($A552,Variables!$A$5:$A$105,0))&amp;IF($C552="",""," | "&amp;INDEX(Mapping!$B$5:$B$26,MATCH($C552,Mapping!$A$5:$A$26,0))&amp;" | "&amp;INDEX(Mapping!$B$30:$B$41,MATCH($B552,Mapping!$A$30:$A$41,0)))</f>
        <v/>
      </c>
      <c r="I552" s="5">
        <f>INDEX(Variables!$C$5:$C$105,MATCH($A552,Variables!$A$5:$A$105,0))</f>
        <v/>
      </c>
      <c r="J552" s="5">
        <f>INDEX(Variables!$E$5:$E$105,MATCH($A552,Variables!$A$5:$A$105,0))</f>
        <v/>
      </c>
      <c r="K552" s="25">
        <f>LOWER(Settings!$C$4)&amp;".mit."&amp;$A552&amp;IF($C552="","","."&amp;$C552&amp;"."&amp;$B552)&amp;IF(INDEX(Variables!$D$5:$D$105,MATCH($A552,Variables!$A$5:$A$105,0))="","","."&amp;INDEX(Variables!$D$5:$D$105,MATCH($A552,Variables!$A$5:$A$105,0)))&amp;"."&amp;K$5</f>
        <v/>
      </c>
      <c r="L552" s="41">
        <f>INDEX(L$175:L$178,$D552)*$E552*INDEX(L$179:L$195,$F552)</f>
        <v/>
      </c>
      <c r="M552" s="40">
        <f>INDEX(M$175:M$178,$D552)*$E552*INDEX(M$179:M$195,$F552)</f>
        <v/>
      </c>
      <c r="N552" s="40">
        <f>INDEX(N$175:N$178,$D552)*$E552*INDEX(N$179:N$195,$F552)</f>
        <v/>
      </c>
      <c r="O552" s="40">
        <f>INDEX(O$175:O$178,$D552)*$E552*INDEX(O$179:O$195,$F552)</f>
        <v/>
      </c>
      <c r="P552" s="40">
        <f>INDEX(P$175:P$178,$D552)*$E552*INDEX(P$179:P$195,$F552)</f>
        <v/>
      </c>
      <c r="Q552" s="40">
        <f>INDEX(Q$175:Q$178,$D552)*$E552*INDEX(Q$179:Q$195,$F552)</f>
        <v/>
      </c>
      <c r="R552" s="40">
        <f>INDEX(R$175:R$178,$D552)*$E552*INDEX(R$179:R$195,$F552)</f>
        <v/>
      </c>
      <c r="S552" s="40">
        <f>INDEX(S$175:S$178,$D552)*$E552*INDEX(S$179:S$195,$F552)</f>
        <v/>
      </c>
      <c r="T552" s="40">
        <f>INDEX(T$175:T$178,$D552)*$E552*INDEX(T$179:T$195,$F552)</f>
        <v/>
      </c>
      <c r="U552" s="40">
        <f>INDEX(U$175:U$178,$D552)*$E552*INDEX(U$179:U$195,$F552)</f>
        <v/>
      </c>
      <c r="V552" s="40">
        <f>INDEX(V$175:V$178,$D552)*$E552*INDEX(V$179:V$195,$F552)</f>
        <v/>
      </c>
      <c r="W552" s="40">
        <f>INDEX(W$175:W$178,$D552)*$E552*INDEX(W$179:W$195,$F552)</f>
        <v/>
      </c>
      <c r="X552" s="40">
        <f>INDEX(X$175:X$178,$D552)*$E552*INDEX(X$179:X$195,$F552)</f>
        <v/>
      </c>
      <c r="Y552" s="40">
        <f>INDEX(Y$175:Y$178,$D552)*$E552*INDEX(Y$179:Y$195,$F552)</f>
        <v/>
      </c>
      <c r="Z552" s="40">
        <f>INDEX(Z$175:Z$178,$D552)*$E552*INDEX(Z$179:Z$195,$F552)</f>
        <v/>
      </c>
      <c r="AA552" s="40">
        <f>INDEX(AA$175:AA$178,$D552)*$E552*INDEX(AA$179:AA$195,$F552)</f>
        <v/>
      </c>
      <c r="AB552" s="40">
        <f>INDEX(AB$175:AB$178,$D552)*$E552*INDEX(AB$179:AB$195,$F552)</f>
        <v/>
      </c>
      <c r="AC552" s="40">
        <f>INDEX(AC$175:AC$178,$D552)*$E552*INDEX(AC$179:AC$195,$F552)</f>
        <v/>
      </c>
      <c r="AD552" s="42">
        <f>SHADOWEFF(INDEX(AD$175:AD$178,$D552),$E552,INDEX(AD$179:AD$195,$F552))</f>
        <v/>
      </c>
      <c r="AE552" s="25">
        <f>LOWER(Settings!$C$4)&amp;".mit."&amp;$A552&amp;IF($C552="","","."&amp;$C552&amp;"."&amp;$B552)&amp;IF(INDEX(Variables!$D$5:$D$105,MATCH($A552,Variables!$A$5:$A$105,0))="","","."&amp;INDEX(Variables!$D$5:$D$105,MATCH($A552,Variables!$A$5:$A$105,0)))&amp;"."&amp;AE$5</f>
        <v/>
      </c>
      <c r="AF552" s="41">
        <f>INDEX(AF$175:AF$178,$D552)*$E552*INDEX(AF$179:AF$195,$F552)</f>
        <v/>
      </c>
      <c r="AG552" s="40">
        <f>INDEX(AG$175:AG$178,$D552)*$E552*INDEX(AG$179:AG$195,$F552)</f>
        <v/>
      </c>
      <c r="AH552" s="40">
        <f>INDEX(AH$175:AH$178,$D552)*$E552*INDEX(AH$179:AH$195,$F552)</f>
        <v/>
      </c>
      <c r="AI552" s="40">
        <f>INDEX(AI$175:AI$178,$D552)*$E552*INDEX(AI$179:AI$195,$F552)</f>
        <v/>
      </c>
      <c r="AJ552" s="40">
        <f>INDEX(AJ$175:AJ$178,$D552)*$E552*INDEX(AJ$179:AJ$195,$F552)</f>
        <v/>
      </c>
      <c r="AK552" s="40">
        <f>INDEX(AK$175:AK$178,$D552)*$E552*INDEX(AK$179:AK$195,$F552)</f>
        <v/>
      </c>
      <c r="AL552" s="40">
        <f>INDEX(AL$175:AL$178,$D552)*$E552*INDEX(AL$179:AL$195,$F552)</f>
        <v/>
      </c>
      <c r="AM552" s="40">
        <f>INDEX(AM$175:AM$178,$D552)*$E552*INDEX(AM$179:AM$195,$F552)</f>
        <v/>
      </c>
      <c r="AN552" s="40">
        <f>INDEX(AN$175:AN$178,$D552)*$E552*INDEX(AN$179:AN$195,$F552)</f>
        <v/>
      </c>
      <c r="AO552" s="40">
        <f>INDEX(AO$175:AO$178,$D552)*$E552*INDEX(AO$179:AO$195,$F552)</f>
        <v/>
      </c>
      <c r="AP552" s="40">
        <f>INDEX(AP$175:AP$178,$D552)*$E552*INDEX(AP$179:AP$195,$F552)</f>
        <v/>
      </c>
      <c r="AQ552" s="40">
        <f>INDEX(AQ$175:AQ$178,$D552)*$E552*INDEX(AQ$179:AQ$195,$F552)</f>
        <v/>
      </c>
      <c r="AR552" s="40">
        <f>INDEX(AR$175:AR$178,$D552)*$E552*INDEX(AR$179:AR$195,$F552)</f>
        <v/>
      </c>
      <c r="AS552" s="40">
        <f>INDEX(AS$175:AS$178,$D552)*$E552*INDEX(AS$179:AS$195,$F552)</f>
        <v/>
      </c>
      <c r="AT552" s="40">
        <f>INDEX(AT$175:AT$178,$D552)*$E552*INDEX(AT$179:AT$195,$F552)</f>
        <v/>
      </c>
      <c r="AU552" s="40">
        <f>INDEX(AU$175:AU$178,$D552)*$E552*INDEX(AU$179:AU$195,$F552)</f>
        <v/>
      </c>
      <c r="AV552" s="40">
        <f>INDEX(AV$175:AV$178,$D552)*$E552*INDEX(AV$179:AV$195,$F552)</f>
        <v/>
      </c>
      <c r="AW552" s="40">
        <f>INDEX(AW$175:AW$178,$D552)*$E552*INDEX(AW$179:AW$195,$F552)</f>
        <v/>
      </c>
      <c r="AX552" s="42">
        <f>SHADOWEFF(INDEX(AX$175:AX$178,$D552),$E552,INDEX(AX$179:AX$195,$F552))</f>
        <v/>
      </c>
    </row>
    <row r="553" hidden="1" outlineLevel="2">
      <c r="A553" s="5" t="inlineStr">
        <is>
          <t>shp</t>
        </is>
      </c>
      <c r="B553" s="5" t="inlineStr">
        <is>
          <t>lpg</t>
        </is>
      </c>
      <c r="C553" s="5" t="inlineStr">
        <is>
          <t>avi</t>
        </is>
      </c>
      <c r="D553" s="40">
        <f>INDEX(Inputs!$M$5:$M$132,MATCH($B553&amp;"|"&amp;$C553,Inputs!$A$5:$A$132,0))</f>
        <v/>
      </c>
      <c r="E553" s="40">
        <f>INDEX(Inputs!$T$5:$T$132,MATCH($B553&amp;"|"&amp;$C553,Inputs!$A$5:$A$132,0))</f>
        <v/>
      </c>
      <c r="F553" s="40">
        <f>INDEX(Inputs!$K$5:$K$132,MATCH($B553&amp;"|"&amp;$C553,Inputs!$A$5:$A$132,0))</f>
        <v/>
      </c>
      <c r="G553" s="39" t="n"/>
      <c r="H553" s="5">
        <f>INDEX(Variables!$B$5:$B$105,MATCH($A553,Variables!$A$5:$A$105,0))&amp;IF($C553="",""," | "&amp;INDEX(Mapping!$B$5:$B$26,MATCH($C553,Mapping!$A$5:$A$26,0))&amp;" | "&amp;INDEX(Mapping!$B$30:$B$41,MATCH($B553,Mapping!$A$30:$A$41,0)))</f>
        <v/>
      </c>
      <c r="I553" s="5">
        <f>INDEX(Variables!$C$5:$C$105,MATCH($A553,Variables!$A$5:$A$105,0))</f>
        <v/>
      </c>
      <c r="J553" s="5">
        <f>INDEX(Variables!$E$5:$E$105,MATCH($A553,Variables!$A$5:$A$105,0))</f>
        <v/>
      </c>
      <c r="K553" s="25">
        <f>LOWER(Settings!$C$4)&amp;".mit."&amp;$A553&amp;IF($C553="","","."&amp;$C553&amp;"."&amp;$B553)&amp;IF(INDEX(Variables!$D$5:$D$105,MATCH($A553,Variables!$A$5:$A$105,0))="","","."&amp;INDEX(Variables!$D$5:$D$105,MATCH($A553,Variables!$A$5:$A$105,0)))&amp;"."&amp;K$5</f>
        <v/>
      </c>
      <c r="L553" s="41">
        <f>INDEX(L$175:L$178,$D553)*$E553*INDEX(L$179:L$195,$F553)</f>
        <v/>
      </c>
      <c r="M553" s="40">
        <f>INDEX(M$175:M$178,$D553)*$E553*INDEX(M$179:M$195,$F553)</f>
        <v/>
      </c>
      <c r="N553" s="40">
        <f>INDEX(N$175:N$178,$D553)*$E553*INDEX(N$179:N$195,$F553)</f>
        <v/>
      </c>
      <c r="O553" s="40">
        <f>INDEX(O$175:O$178,$D553)*$E553*INDEX(O$179:O$195,$F553)</f>
        <v/>
      </c>
      <c r="P553" s="40">
        <f>INDEX(P$175:P$178,$D553)*$E553*INDEX(P$179:P$195,$F553)</f>
        <v/>
      </c>
      <c r="Q553" s="40">
        <f>INDEX(Q$175:Q$178,$D553)*$E553*INDEX(Q$179:Q$195,$F553)</f>
        <v/>
      </c>
      <c r="R553" s="40">
        <f>INDEX(R$175:R$178,$D553)*$E553*INDEX(R$179:R$195,$F553)</f>
        <v/>
      </c>
      <c r="S553" s="40">
        <f>INDEX(S$175:S$178,$D553)*$E553*INDEX(S$179:S$195,$F553)</f>
        <v/>
      </c>
      <c r="T553" s="40">
        <f>INDEX(T$175:T$178,$D553)*$E553*INDEX(T$179:T$195,$F553)</f>
        <v/>
      </c>
      <c r="U553" s="40">
        <f>INDEX(U$175:U$178,$D553)*$E553*INDEX(U$179:U$195,$F553)</f>
        <v/>
      </c>
      <c r="V553" s="40">
        <f>INDEX(V$175:V$178,$D553)*$E553*INDEX(V$179:V$195,$F553)</f>
        <v/>
      </c>
      <c r="W553" s="40">
        <f>INDEX(W$175:W$178,$D553)*$E553*INDEX(W$179:W$195,$F553)</f>
        <v/>
      </c>
      <c r="X553" s="40">
        <f>INDEX(X$175:X$178,$D553)*$E553*INDEX(X$179:X$195,$F553)</f>
        <v/>
      </c>
      <c r="Y553" s="40">
        <f>INDEX(Y$175:Y$178,$D553)*$E553*INDEX(Y$179:Y$195,$F553)</f>
        <v/>
      </c>
      <c r="Z553" s="40">
        <f>INDEX(Z$175:Z$178,$D553)*$E553*INDEX(Z$179:Z$195,$F553)</f>
        <v/>
      </c>
      <c r="AA553" s="40">
        <f>INDEX(AA$175:AA$178,$D553)*$E553*INDEX(AA$179:AA$195,$F553)</f>
        <v/>
      </c>
      <c r="AB553" s="40">
        <f>INDEX(AB$175:AB$178,$D553)*$E553*INDEX(AB$179:AB$195,$F553)</f>
        <v/>
      </c>
      <c r="AC553" s="40">
        <f>INDEX(AC$175:AC$178,$D553)*$E553*INDEX(AC$179:AC$195,$F553)</f>
        <v/>
      </c>
      <c r="AD553" s="42">
        <f>SHADOWEFF(INDEX(AD$175:AD$178,$D553),$E553,INDEX(AD$179:AD$195,$F553))</f>
        <v/>
      </c>
      <c r="AE553" s="25">
        <f>LOWER(Settings!$C$4)&amp;".mit."&amp;$A553&amp;IF($C553="","","."&amp;$C553&amp;"."&amp;$B553)&amp;IF(INDEX(Variables!$D$5:$D$105,MATCH($A553,Variables!$A$5:$A$105,0))="","","."&amp;INDEX(Variables!$D$5:$D$105,MATCH($A553,Variables!$A$5:$A$105,0)))&amp;"."&amp;AE$5</f>
        <v/>
      </c>
      <c r="AF553" s="41">
        <f>INDEX(AF$175:AF$178,$D553)*$E553*INDEX(AF$179:AF$195,$F553)</f>
        <v/>
      </c>
      <c r="AG553" s="40">
        <f>INDEX(AG$175:AG$178,$D553)*$E553*INDEX(AG$179:AG$195,$F553)</f>
        <v/>
      </c>
      <c r="AH553" s="40">
        <f>INDEX(AH$175:AH$178,$D553)*$E553*INDEX(AH$179:AH$195,$F553)</f>
        <v/>
      </c>
      <c r="AI553" s="40">
        <f>INDEX(AI$175:AI$178,$D553)*$E553*INDEX(AI$179:AI$195,$F553)</f>
        <v/>
      </c>
      <c r="AJ553" s="40">
        <f>INDEX(AJ$175:AJ$178,$D553)*$E553*INDEX(AJ$179:AJ$195,$F553)</f>
        <v/>
      </c>
      <c r="AK553" s="40">
        <f>INDEX(AK$175:AK$178,$D553)*$E553*INDEX(AK$179:AK$195,$F553)</f>
        <v/>
      </c>
      <c r="AL553" s="40">
        <f>INDEX(AL$175:AL$178,$D553)*$E553*INDEX(AL$179:AL$195,$F553)</f>
        <v/>
      </c>
      <c r="AM553" s="40">
        <f>INDEX(AM$175:AM$178,$D553)*$E553*INDEX(AM$179:AM$195,$F553)</f>
        <v/>
      </c>
      <c r="AN553" s="40">
        <f>INDEX(AN$175:AN$178,$D553)*$E553*INDEX(AN$179:AN$195,$F553)</f>
        <v/>
      </c>
      <c r="AO553" s="40">
        <f>INDEX(AO$175:AO$178,$D553)*$E553*INDEX(AO$179:AO$195,$F553)</f>
        <v/>
      </c>
      <c r="AP553" s="40">
        <f>INDEX(AP$175:AP$178,$D553)*$E553*INDEX(AP$179:AP$195,$F553)</f>
        <v/>
      </c>
      <c r="AQ553" s="40">
        <f>INDEX(AQ$175:AQ$178,$D553)*$E553*INDEX(AQ$179:AQ$195,$F553)</f>
        <v/>
      </c>
      <c r="AR553" s="40">
        <f>INDEX(AR$175:AR$178,$D553)*$E553*INDEX(AR$179:AR$195,$F553)</f>
        <v/>
      </c>
      <c r="AS553" s="40">
        <f>INDEX(AS$175:AS$178,$D553)*$E553*INDEX(AS$179:AS$195,$F553)</f>
        <v/>
      </c>
      <c r="AT553" s="40">
        <f>INDEX(AT$175:AT$178,$D553)*$E553*INDEX(AT$179:AT$195,$F553)</f>
        <v/>
      </c>
      <c r="AU553" s="40">
        <f>INDEX(AU$175:AU$178,$D553)*$E553*INDEX(AU$179:AU$195,$F553)</f>
        <v/>
      </c>
      <c r="AV553" s="40">
        <f>INDEX(AV$175:AV$178,$D553)*$E553*INDEX(AV$179:AV$195,$F553)</f>
        <v/>
      </c>
      <c r="AW553" s="40">
        <f>INDEX(AW$175:AW$178,$D553)*$E553*INDEX(AW$179:AW$195,$F553)</f>
        <v/>
      </c>
      <c r="AX553" s="42">
        <f>SHADOWEFF(INDEX(AX$175:AX$178,$D553),$E553,INDEX(AX$179:AX$195,$F553))</f>
        <v/>
      </c>
    </row>
    <row r="554" hidden="1" outlineLevel="2">
      <c r="A554" s="5" t="inlineStr">
        <is>
          <t>shp</t>
        </is>
      </c>
      <c r="B554" s="5" t="inlineStr">
        <is>
          <t>ker</t>
        </is>
      </c>
      <c r="C554" s="5" t="inlineStr">
        <is>
          <t>avi</t>
        </is>
      </c>
      <c r="D554" s="40">
        <f>INDEX(Inputs!$M$5:$M$132,MATCH($B554&amp;"|"&amp;$C554,Inputs!$A$5:$A$132,0))</f>
        <v/>
      </c>
      <c r="E554" s="40">
        <f>INDEX(Inputs!$T$5:$T$132,MATCH($B554&amp;"|"&amp;$C554,Inputs!$A$5:$A$132,0))</f>
        <v/>
      </c>
      <c r="F554" s="40">
        <f>INDEX(Inputs!$K$5:$K$132,MATCH($B554&amp;"|"&amp;$C554,Inputs!$A$5:$A$132,0))</f>
        <v/>
      </c>
      <c r="G554" s="39" t="n"/>
      <c r="H554" s="5">
        <f>INDEX(Variables!$B$5:$B$105,MATCH($A554,Variables!$A$5:$A$105,0))&amp;IF($C554="",""," | "&amp;INDEX(Mapping!$B$5:$B$26,MATCH($C554,Mapping!$A$5:$A$26,0))&amp;" | "&amp;INDEX(Mapping!$B$30:$B$41,MATCH($B554,Mapping!$A$30:$A$41,0)))</f>
        <v/>
      </c>
      <c r="I554" s="5">
        <f>INDEX(Variables!$C$5:$C$105,MATCH($A554,Variables!$A$5:$A$105,0))</f>
        <v/>
      </c>
      <c r="J554" s="5">
        <f>INDEX(Variables!$E$5:$E$105,MATCH($A554,Variables!$A$5:$A$105,0))</f>
        <v/>
      </c>
      <c r="K554" s="25">
        <f>LOWER(Settings!$C$4)&amp;".mit."&amp;$A554&amp;IF($C554="","","."&amp;$C554&amp;"."&amp;$B554)&amp;IF(INDEX(Variables!$D$5:$D$105,MATCH($A554,Variables!$A$5:$A$105,0))="","","."&amp;INDEX(Variables!$D$5:$D$105,MATCH($A554,Variables!$A$5:$A$105,0)))&amp;"."&amp;K$5</f>
        <v/>
      </c>
      <c r="L554" s="41">
        <f>INDEX(L$175:L$178,$D554)*$E554*INDEX(L$179:L$195,$F554)</f>
        <v/>
      </c>
      <c r="M554" s="40">
        <f>INDEX(M$175:M$178,$D554)*$E554*INDEX(M$179:M$195,$F554)</f>
        <v/>
      </c>
      <c r="N554" s="40">
        <f>INDEX(N$175:N$178,$D554)*$E554*INDEX(N$179:N$195,$F554)</f>
        <v/>
      </c>
      <c r="O554" s="40">
        <f>INDEX(O$175:O$178,$D554)*$E554*INDEX(O$179:O$195,$F554)</f>
        <v/>
      </c>
      <c r="P554" s="40">
        <f>INDEX(P$175:P$178,$D554)*$E554*INDEX(P$179:P$195,$F554)</f>
        <v/>
      </c>
      <c r="Q554" s="40">
        <f>INDEX(Q$175:Q$178,$D554)*$E554*INDEX(Q$179:Q$195,$F554)</f>
        <v/>
      </c>
      <c r="R554" s="40">
        <f>INDEX(R$175:R$178,$D554)*$E554*INDEX(R$179:R$195,$F554)</f>
        <v/>
      </c>
      <c r="S554" s="40">
        <f>INDEX(S$175:S$178,$D554)*$E554*INDEX(S$179:S$195,$F554)</f>
        <v/>
      </c>
      <c r="T554" s="40">
        <f>INDEX(T$175:T$178,$D554)*$E554*INDEX(T$179:T$195,$F554)</f>
        <v/>
      </c>
      <c r="U554" s="40">
        <f>INDEX(U$175:U$178,$D554)*$E554*INDEX(U$179:U$195,$F554)</f>
        <v/>
      </c>
      <c r="V554" s="40">
        <f>INDEX(V$175:V$178,$D554)*$E554*INDEX(V$179:V$195,$F554)</f>
        <v/>
      </c>
      <c r="W554" s="40">
        <f>INDEX(W$175:W$178,$D554)*$E554*INDEX(W$179:W$195,$F554)</f>
        <v/>
      </c>
      <c r="X554" s="40">
        <f>INDEX(X$175:X$178,$D554)*$E554*INDEX(X$179:X$195,$F554)</f>
        <v/>
      </c>
      <c r="Y554" s="40">
        <f>INDEX(Y$175:Y$178,$D554)*$E554*INDEX(Y$179:Y$195,$F554)</f>
        <v/>
      </c>
      <c r="Z554" s="40">
        <f>INDEX(Z$175:Z$178,$D554)*$E554*INDEX(Z$179:Z$195,$F554)</f>
        <v/>
      </c>
      <c r="AA554" s="40">
        <f>INDEX(AA$175:AA$178,$D554)*$E554*INDEX(AA$179:AA$195,$F554)</f>
        <v/>
      </c>
      <c r="AB554" s="40">
        <f>INDEX(AB$175:AB$178,$D554)*$E554*INDEX(AB$179:AB$195,$F554)</f>
        <v/>
      </c>
      <c r="AC554" s="40">
        <f>INDEX(AC$175:AC$178,$D554)*$E554*INDEX(AC$179:AC$195,$F554)</f>
        <v/>
      </c>
      <c r="AD554" s="42">
        <f>SHADOWEFF(INDEX(AD$175:AD$178,$D554),$E554,INDEX(AD$179:AD$195,$F554))</f>
        <v/>
      </c>
      <c r="AE554" s="25">
        <f>LOWER(Settings!$C$4)&amp;".mit."&amp;$A554&amp;IF($C554="","","."&amp;$C554&amp;"."&amp;$B554)&amp;IF(INDEX(Variables!$D$5:$D$105,MATCH($A554,Variables!$A$5:$A$105,0))="","","."&amp;INDEX(Variables!$D$5:$D$105,MATCH($A554,Variables!$A$5:$A$105,0)))&amp;"."&amp;AE$5</f>
        <v/>
      </c>
      <c r="AF554" s="41">
        <f>INDEX(AF$175:AF$178,$D554)*$E554*INDEX(AF$179:AF$195,$F554)</f>
        <v/>
      </c>
      <c r="AG554" s="40">
        <f>INDEX(AG$175:AG$178,$D554)*$E554*INDEX(AG$179:AG$195,$F554)</f>
        <v/>
      </c>
      <c r="AH554" s="40">
        <f>INDEX(AH$175:AH$178,$D554)*$E554*INDEX(AH$179:AH$195,$F554)</f>
        <v/>
      </c>
      <c r="AI554" s="40">
        <f>INDEX(AI$175:AI$178,$D554)*$E554*INDEX(AI$179:AI$195,$F554)</f>
        <v/>
      </c>
      <c r="AJ554" s="40">
        <f>INDEX(AJ$175:AJ$178,$D554)*$E554*INDEX(AJ$179:AJ$195,$F554)</f>
        <v/>
      </c>
      <c r="AK554" s="40">
        <f>INDEX(AK$175:AK$178,$D554)*$E554*INDEX(AK$179:AK$195,$F554)</f>
        <v/>
      </c>
      <c r="AL554" s="40">
        <f>INDEX(AL$175:AL$178,$D554)*$E554*INDEX(AL$179:AL$195,$F554)</f>
        <v/>
      </c>
      <c r="AM554" s="40">
        <f>INDEX(AM$175:AM$178,$D554)*$E554*INDEX(AM$179:AM$195,$F554)</f>
        <v/>
      </c>
      <c r="AN554" s="40">
        <f>INDEX(AN$175:AN$178,$D554)*$E554*INDEX(AN$179:AN$195,$F554)</f>
        <v/>
      </c>
      <c r="AO554" s="40">
        <f>INDEX(AO$175:AO$178,$D554)*$E554*INDEX(AO$179:AO$195,$F554)</f>
        <v/>
      </c>
      <c r="AP554" s="40">
        <f>INDEX(AP$175:AP$178,$D554)*$E554*INDEX(AP$179:AP$195,$F554)</f>
        <v/>
      </c>
      <c r="AQ554" s="40">
        <f>INDEX(AQ$175:AQ$178,$D554)*$E554*INDEX(AQ$179:AQ$195,$F554)</f>
        <v/>
      </c>
      <c r="AR554" s="40">
        <f>INDEX(AR$175:AR$178,$D554)*$E554*INDEX(AR$179:AR$195,$F554)</f>
        <v/>
      </c>
      <c r="AS554" s="40">
        <f>INDEX(AS$175:AS$178,$D554)*$E554*INDEX(AS$179:AS$195,$F554)</f>
        <v/>
      </c>
      <c r="AT554" s="40">
        <f>INDEX(AT$175:AT$178,$D554)*$E554*INDEX(AT$179:AT$195,$F554)</f>
        <v/>
      </c>
      <c r="AU554" s="40">
        <f>INDEX(AU$175:AU$178,$D554)*$E554*INDEX(AU$179:AU$195,$F554)</f>
        <v/>
      </c>
      <c r="AV554" s="40">
        <f>INDEX(AV$175:AV$178,$D554)*$E554*INDEX(AV$179:AV$195,$F554)</f>
        <v/>
      </c>
      <c r="AW554" s="40">
        <f>INDEX(AW$175:AW$178,$D554)*$E554*INDEX(AW$179:AW$195,$F554)</f>
        <v/>
      </c>
      <c r="AX554" s="42">
        <f>SHADOWEFF(INDEX(AX$175:AX$178,$D554),$E554,INDEX(AX$179:AX$195,$F554))</f>
        <v/>
      </c>
    </row>
    <row r="555" hidden="1" outlineLevel="2">
      <c r="A555" s="5" t="inlineStr">
        <is>
          <t>shp</t>
        </is>
      </c>
      <c r="B555" s="5" t="inlineStr">
        <is>
          <t>oop</t>
        </is>
      </c>
      <c r="C555" s="5" t="inlineStr">
        <is>
          <t>avi</t>
        </is>
      </c>
      <c r="D555" s="40">
        <f>INDEX(Inputs!$M$5:$M$132,MATCH($B555&amp;"|"&amp;$C555,Inputs!$A$5:$A$132,0))</f>
        <v/>
      </c>
      <c r="E555" s="40">
        <f>INDEX(Inputs!$T$5:$T$132,MATCH($B555&amp;"|"&amp;$C555,Inputs!$A$5:$A$132,0))</f>
        <v/>
      </c>
      <c r="F555" s="40">
        <f>INDEX(Inputs!$K$5:$K$132,MATCH($B555&amp;"|"&amp;$C555,Inputs!$A$5:$A$132,0))</f>
        <v/>
      </c>
      <c r="G555" s="39" t="n"/>
      <c r="H555" s="5">
        <f>INDEX(Variables!$B$5:$B$105,MATCH($A555,Variables!$A$5:$A$105,0))&amp;IF($C555="",""," | "&amp;INDEX(Mapping!$B$5:$B$26,MATCH($C555,Mapping!$A$5:$A$26,0))&amp;" | "&amp;INDEX(Mapping!$B$30:$B$41,MATCH($B555,Mapping!$A$30:$A$41,0)))</f>
        <v/>
      </c>
      <c r="I555" s="5">
        <f>INDEX(Variables!$C$5:$C$105,MATCH($A555,Variables!$A$5:$A$105,0))</f>
        <v/>
      </c>
      <c r="J555" s="5">
        <f>INDEX(Variables!$E$5:$E$105,MATCH($A555,Variables!$A$5:$A$105,0))</f>
        <v/>
      </c>
      <c r="K555" s="25">
        <f>LOWER(Settings!$C$4)&amp;".mit."&amp;$A555&amp;IF($C555="","","."&amp;$C555&amp;"."&amp;$B555)&amp;IF(INDEX(Variables!$D$5:$D$105,MATCH($A555,Variables!$A$5:$A$105,0))="","","."&amp;INDEX(Variables!$D$5:$D$105,MATCH($A555,Variables!$A$5:$A$105,0)))&amp;"."&amp;K$5</f>
        <v/>
      </c>
      <c r="L555" s="41">
        <f>INDEX(L$175:L$178,$D555)*$E555*INDEX(L$179:L$195,$F555)</f>
        <v/>
      </c>
      <c r="M555" s="40">
        <f>INDEX(M$175:M$178,$D555)*$E555*INDEX(M$179:M$195,$F555)</f>
        <v/>
      </c>
      <c r="N555" s="40">
        <f>INDEX(N$175:N$178,$D555)*$E555*INDEX(N$179:N$195,$F555)</f>
        <v/>
      </c>
      <c r="O555" s="40">
        <f>INDEX(O$175:O$178,$D555)*$E555*INDEX(O$179:O$195,$F555)</f>
        <v/>
      </c>
      <c r="P555" s="40">
        <f>INDEX(P$175:P$178,$D555)*$E555*INDEX(P$179:P$195,$F555)</f>
        <v/>
      </c>
      <c r="Q555" s="40">
        <f>INDEX(Q$175:Q$178,$D555)*$E555*INDEX(Q$179:Q$195,$F555)</f>
        <v/>
      </c>
      <c r="R555" s="40">
        <f>INDEX(R$175:R$178,$D555)*$E555*INDEX(R$179:R$195,$F555)</f>
        <v/>
      </c>
      <c r="S555" s="40">
        <f>INDEX(S$175:S$178,$D555)*$E555*INDEX(S$179:S$195,$F555)</f>
        <v/>
      </c>
      <c r="T555" s="40">
        <f>INDEX(T$175:T$178,$D555)*$E555*INDEX(T$179:T$195,$F555)</f>
        <v/>
      </c>
      <c r="U555" s="40">
        <f>INDEX(U$175:U$178,$D555)*$E555*INDEX(U$179:U$195,$F555)</f>
        <v/>
      </c>
      <c r="V555" s="40">
        <f>INDEX(V$175:V$178,$D555)*$E555*INDEX(V$179:V$195,$F555)</f>
        <v/>
      </c>
      <c r="W555" s="40">
        <f>INDEX(W$175:W$178,$D555)*$E555*INDEX(W$179:W$195,$F555)</f>
        <v/>
      </c>
      <c r="X555" s="40">
        <f>INDEX(X$175:X$178,$D555)*$E555*INDEX(X$179:X$195,$F555)</f>
        <v/>
      </c>
      <c r="Y555" s="40">
        <f>INDEX(Y$175:Y$178,$D555)*$E555*INDEX(Y$179:Y$195,$F555)</f>
        <v/>
      </c>
      <c r="Z555" s="40">
        <f>INDEX(Z$175:Z$178,$D555)*$E555*INDEX(Z$179:Z$195,$F555)</f>
        <v/>
      </c>
      <c r="AA555" s="40">
        <f>INDEX(AA$175:AA$178,$D555)*$E555*INDEX(AA$179:AA$195,$F555)</f>
        <v/>
      </c>
      <c r="AB555" s="40">
        <f>INDEX(AB$175:AB$178,$D555)*$E555*INDEX(AB$179:AB$195,$F555)</f>
        <v/>
      </c>
      <c r="AC555" s="40">
        <f>INDEX(AC$175:AC$178,$D555)*$E555*INDEX(AC$179:AC$195,$F555)</f>
        <v/>
      </c>
      <c r="AD555" s="42">
        <f>SHADOWEFF(INDEX(AD$175:AD$178,$D555),$E555,INDEX(AD$179:AD$195,$F555))</f>
        <v/>
      </c>
      <c r="AE555" s="25">
        <f>LOWER(Settings!$C$4)&amp;".mit."&amp;$A555&amp;IF($C555="","","."&amp;$C555&amp;"."&amp;$B555)&amp;IF(INDEX(Variables!$D$5:$D$105,MATCH($A555,Variables!$A$5:$A$105,0))="","","."&amp;INDEX(Variables!$D$5:$D$105,MATCH($A555,Variables!$A$5:$A$105,0)))&amp;"."&amp;AE$5</f>
        <v/>
      </c>
      <c r="AF555" s="41">
        <f>INDEX(AF$175:AF$178,$D555)*$E555*INDEX(AF$179:AF$195,$F555)</f>
        <v/>
      </c>
      <c r="AG555" s="40">
        <f>INDEX(AG$175:AG$178,$D555)*$E555*INDEX(AG$179:AG$195,$F555)</f>
        <v/>
      </c>
      <c r="AH555" s="40">
        <f>INDEX(AH$175:AH$178,$D555)*$E555*INDEX(AH$179:AH$195,$F555)</f>
        <v/>
      </c>
      <c r="AI555" s="40">
        <f>INDEX(AI$175:AI$178,$D555)*$E555*INDEX(AI$179:AI$195,$F555)</f>
        <v/>
      </c>
      <c r="AJ555" s="40">
        <f>INDEX(AJ$175:AJ$178,$D555)*$E555*INDEX(AJ$179:AJ$195,$F555)</f>
        <v/>
      </c>
      <c r="AK555" s="40">
        <f>INDEX(AK$175:AK$178,$D555)*$E555*INDEX(AK$179:AK$195,$F555)</f>
        <v/>
      </c>
      <c r="AL555" s="40">
        <f>INDEX(AL$175:AL$178,$D555)*$E555*INDEX(AL$179:AL$195,$F555)</f>
        <v/>
      </c>
      <c r="AM555" s="40">
        <f>INDEX(AM$175:AM$178,$D555)*$E555*INDEX(AM$179:AM$195,$F555)</f>
        <v/>
      </c>
      <c r="AN555" s="40">
        <f>INDEX(AN$175:AN$178,$D555)*$E555*INDEX(AN$179:AN$195,$F555)</f>
        <v/>
      </c>
      <c r="AO555" s="40">
        <f>INDEX(AO$175:AO$178,$D555)*$E555*INDEX(AO$179:AO$195,$F555)</f>
        <v/>
      </c>
      <c r="AP555" s="40">
        <f>INDEX(AP$175:AP$178,$D555)*$E555*INDEX(AP$179:AP$195,$F555)</f>
        <v/>
      </c>
      <c r="AQ555" s="40">
        <f>INDEX(AQ$175:AQ$178,$D555)*$E555*INDEX(AQ$179:AQ$195,$F555)</f>
        <v/>
      </c>
      <c r="AR555" s="40">
        <f>INDEX(AR$175:AR$178,$D555)*$E555*INDEX(AR$179:AR$195,$F555)</f>
        <v/>
      </c>
      <c r="AS555" s="40">
        <f>INDEX(AS$175:AS$178,$D555)*$E555*INDEX(AS$179:AS$195,$F555)</f>
        <v/>
      </c>
      <c r="AT555" s="40">
        <f>INDEX(AT$175:AT$178,$D555)*$E555*INDEX(AT$179:AT$195,$F555)</f>
        <v/>
      </c>
      <c r="AU555" s="40">
        <f>INDEX(AU$175:AU$178,$D555)*$E555*INDEX(AU$179:AU$195,$F555)</f>
        <v/>
      </c>
      <c r="AV555" s="40">
        <f>INDEX(AV$175:AV$178,$D555)*$E555*INDEX(AV$179:AV$195,$F555)</f>
        <v/>
      </c>
      <c r="AW555" s="40">
        <f>INDEX(AW$175:AW$178,$D555)*$E555*INDEX(AW$179:AW$195,$F555)</f>
        <v/>
      </c>
      <c r="AX555" s="42">
        <f>SHADOWEFF(INDEX(AX$175:AX$178,$D555),$E555,INDEX(AX$179:AX$195,$F555))</f>
        <v/>
      </c>
    </row>
    <row r="556" hidden="1" outlineLevel="2">
      <c r="A556" s="5" t="inlineStr">
        <is>
          <t>shp</t>
        </is>
      </c>
      <c r="B556" s="5" t="inlineStr">
        <is>
          <t>bio</t>
        </is>
      </c>
      <c r="C556" s="5" t="inlineStr">
        <is>
          <t>avi</t>
        </is>
      </c>
      <c r="D556" s="40">
        <f>INDEX(Inputs!$M$5:$M$132,MATCH($B556&amp;"|"&amp;$C556,Inputs!$A$5:$A$132,0))</f>
        <v/>
      </c>
      <c r="E556" s="40">
        <f>INDEX(Inputs!$T$5:$T$132,MATCH($B556&amp;"|"&amp;$C556,Inputs!$A$5:$A$132,0))</f>
        <v/>
      </c>
      <c r="F556" s="40">
        <f>INDEX(Inputs!$K$5:$K$132,MATCH($B556&amp;"|"&amp;$C556,Inputs!$A$5:$A$132,0))</f>
        <v/>
      </c>
      <c r="G556" s="39" t="n"/>
      <c r="H556" s="5">
        <f>INDEX(Variables!$B$5:$B$105,MATCH($A556,Variables!$A$5:$A$105,0))&amp;IF($C556="",""," | "&amp;INDEX(Mapping!$B$5:$B$26,MATCH($C556,Mapping!$A$5:$A$26,0))&amp;" | "&amp;INDEX(Mapping!$B$30:$B$41,MATCH($B556,Mapping!$A$30:$A$41,0)))</f>
        <v/>
      </c>
      <c r="I556" s="5">
        <f>INDEX(Variables!$C$5:$C$105,MATCH($A556,Variables!$A$5:$A$105,0))</f>
        <v/>
      </c>
      <c r="J556" s="5">
        <f>INDEX(Variables!$E$5:$E$105,MATCH($A556,Variables!$A$5:$A$105,0))</f>
        <v/>
      </c>
      <c r="K556" s="25">
        <f>LOWER(Settings!$C$4)&amp;".mit."&amp;$A556&amp;IF($C556="","","."&amp;$C556&amp;"."&amp;$B556)&amp;IF(INDEX(Variables!$D$5:$D$105,MATCH($A556,Variables!$A$5:$A$105,0))="","","."&amp;INDEX(Variables!$D$5:$D$105,MATCH($A556,Variables!$A$5:$A$105,0)))&amp;"."&amp;K$5</f>
        <v/>
      </c>
      <c r="L556" s="41">
        <f>INDEX(L$175:L$178,$D556)*$E556*INDEX(L$179:L$195,$F556)</f>
        <v/>
      </c>
      <c r="M556" s="40">
        <f>INDEX(M$175:M$178,$D556)*$E556*INDEX(M$179:M$195,$F556)</f>
        <v/>
      </c>
      <c r="N556" s="40">
        <f>INDEX(N$175:N$178,$D556)*$E556*INDEX(N$179:N$195,$F556)</f>
        <v/>
      </c>
      <c r="O556" s="40">
        <f>INDEX(O$175:O$178,$D556)*$E556*INDEX(O$179:O$195,$F556)</f>
        <v/>
      </c>
      <c r="P556" s="40">
        <f>INDEX(P$175:P$178,$D556)*$E556*INDEX(P$179:P$195,$F556)</f>
        <v/>
      </c>
      <c r="Q556" s="40">
        <f>INDEX(Q$175:Q$178,$D556)*$E556*INDEX(Q$179:Q$195,$F556)</f>
        <v/>
      </c>
      <c r="R556" s="40">
        <f>INDEX(R$175:R$178,$D556)*$E556*INDEX(R$179:R$195,$F556)</f>
        <v/>
      </c>
      <c r="S556" s="40">
        <f>INDEX(S$175:S$178,$D556)*$E556*INDEX(S$179:S$195,$F556)</f>
        <v/>
      </c>
      <c r="T556" s="40">
        <f>INDEX(T$175:T$178,$D556)*$E556*INDEX(T$179:T$195,$F556)</f>
        <v/>
      </c>
      <c r="U556" s="40">
        <f>INDEX(U$175:U$178,$D556)*$E556*INDEX(U$179:U$195,$F556)</f>
        <v/>
      </c>
      <c r="V556" s="40">
        <f>INDEX(V$175:V$178,$D556)*$E556*INDEX(V$179:V$195,$F556)</f>
        <v/>
      </c>
      <c r="W556" s="40">
        <f>INDEX(W$175:W$178,$D556)*$E556*INDEX(W$179:W$195,$F556)</f>
        <v/>
      </c>
      <c r="X556" s="40">
        <f>INDEX(X$175:X$178,$D556)*$E556*INDEX(X$179:X$195,$F556)</f>
        <v/>
      </c>
      <c r="Y556" s="40">
        <f>INDEX(Y$175:Y$178,$D556)*$E556*INDEX(Y$179:Y$195,$F556)</f>
        <v/>
      </c>
      <c r="Z556" s="40">
        <f>INDEX(Z$175:Z$178,$D556)*$E556*INDEX(Z$179:Z$195,$F556)</f>
        <v/>
      </c>
      <c r="AA556" s="40">
        <f>INDEX(AA$175:AA$178,$D556)*$E556*INDEX(AA$179:AA$195,$F556)</f>
        <v/>
      </c>
      <c r="AB556" s="40">
        <f>INDEX(AB$175:AB$178,$D556)*$E556*INDEX(AB$179:AB$195,$F556)</f>
        <v/>
      </c>
      <c r="AC556" s="40">
        <f>INDEX(AC$175:AC$178,$D556)*$E556*INDEX(AC$179:AC$195,$F556)</f>
        <v/>
      </c>
      <c r="AD556" s="42">
        <f>SHADOWEFF(INDEX(AD$175:AD$178,$D556),$E556,INDEX(AD$179:AD$195,$F556))</f>
        <v/>
      </c>
      <c r="AE556" s="25">
        <f>LOWER(Settings!$C$4)&amp;".mit."&amp;$A556&amp;IF($C556="","","."&amp;$C556&amp;"."&amp;$B556)&amp;IF(INDEX(Variables!$D$5:$D$105,MATCH($A556,Variables!$A$5:$A$105,0))="","","."&amp;INDEX(Variables!$D$5:$D$105,MATCH($A556,Variables!$A$5:$A$105,0)))&amp;"."&amp;AE$5</f>
        <v/>
      </c>
      <c r="AF556" s="41">
        <f>INDEX(AF$175:AF$178,$D556)*$E556*INDEX(AF$179:AF$195,$F556)</f>
        <v/>
      </c>
      <c r="AG556" s="40">
        <f>INDEX(AG$175:AG$178,$D556)*$E556*INDEX(AG$179:AG$195,$F556)</f>
        <v/>
      </c>
      <c r="AH556" s="40">
        <f>INDEX(AH$175:AH$178,$D556)*$E556*INDEX(AH$179:AH$195,$F556)</f>
        <v/>
      </c>
      <c r="AI556" s="40">
        <f>INDEX(AI$175:AI$178,$D556)*$E556*INDEX(AI$179:AI$195,$F556)</f>
        <v/>
      </c>
      <c r="AJ556" s="40">
        <f>INDEX(AJ$175:AJ$178,$D556)*$E556*INDEX(AJ$179:AJ$195,$F556)</f>
        <v/>
      </c>
      <c r="AK556" s="40">
        <f>INDEX(AK$175:AK$178,$D556)*$E556*INDEX(AK$179:AK$195,$F556)</f>
        <v/>
      </c>
      <c r="AL556" s="40">
        <f>INDEX(AL$175:AL$178,$D556)*$E556*INDEX(AL$179:AL$195,$F556)</f>
        <v/>
      </c>
      <c r="AM556" s="40">
        <f>INDEX(AM$175:AM$178,$D556)*$E556*INDEX(AM$179:AM$195,$F556)</f>
        <v/>
      </c>
      <c r="AN556" s="40">
        <f>INDEX(AN$175:AN$178,$D556)*$E556*INDEX(AN$179:AN$195,$F556)</f>
        <v/>
      </c>
      <c r="AO556" s="40">
        <f>INDEX(AO$175:AO$178,$D556)*$E556*INDEX(AO$179:AO$195,$F556)</f>
        <v/>
      </c>
      <c r="AP556" s="40">
        <f>INDEX(AP$175:AP$178,$D556)*$E556*INDEX(AP$179:AP$195,$F556)</f>
        <v/>
      </c>
      <c r="AQ556" s="40">
        <f>INDEX(AQ$175:AQ$178,$D556)*$E556*INDEX(AQ$179:AQ$195,$F556)</f>
        <v/>
      </c>
      <c r="AR556" s="40">
        <f>INDEX(AR$175:AR$178,$D556)*$E556*INDEX(AR$179:AR$195,$F556)</f>
        <v/>
      </c>
      <c r="AS556" s="40">
        <f>INDEX(AS$175:AS$178,$D556)*$E556*INDEX(AS$179:AS$195,$F556)</f>
        <v/>
      </c>
      <c r="AT556" s="40">
        <f>INDEX(AT$175:AT$178,$D556)*$E556*INDEX(AT$179:AT$195,$F556)</f>
        <v/>
      </c>
      <c r="AU556" s="40">
        <f>INDEX(AU$175:AU$178,$D556)*$E556*INDEX(AU$179:AU$195,$F556)</f>
        <v/>
      </c>
      <c r="AV556" s="40">
        <f>INDEX(AV$175:AV$178,$D556)*$E556*INDEX(AV$179:AV$195,$F556)</f>
        <v/>
      </c>
      <c r="AW556" s="40">
        <f>INDEX(AW$175:AW$178,$D556)*$E556*INDEX(AW$179:AW$195,$F556)</f>
        <v/>
      </c>
      <c r="AX556" s="42">
        <f>SHADOWEFF(INDEX(AX$175:AX$178,$D556),$E556,INDEX(AX$179:AX$195,$F556))</f>
        <v/>
      </c>
    </row>
    <row r="557" hidden="1" outlineLevel="2"/>
    <row r="558" hidden="1" outlineLevel="2">
      <c r="A558" s="5" t="inlineStr">
        <is>
          <t>ener</t>
        </is>
      </c>
      <c r="B558" s="5" t="inlineStr">
        <is>
          <t>coa</t>
        </is>
      </c>
      <c r="C558" s="5" t="inlineStr">
        <is>
          <t>avi</t>
        </is>
      </c>
      <c r="D558" s="40">
        <f>INDEX(Inputs!$N$5:$N$132,MATCH($B558&amp;"|"&amp;$C558,Inputs!$A$5:$A$132,0))</f>
        <v/>
      </c>
      <c r="E558" s="40">
        <f>INDEX(Inputs!$O$5:$O$132,MATCH($B558&amp;"|"&amp;$C558,Inputs!$A$5:$A$132,0))</f>
        <v/>
      </c>
      <c r="F558" s="40">
        <f>INDEX(Inputs!$P$5:$P$132,MATCH($B558&amp;"|"&amp;$C558,Inputs!$A$5:$A$132,0))</f>
        <v/>
      </c>
      <c r="G558" s="40">
        <f>INDEX(Inputs!$Q$5:$Q$132,MATCH($B558&amp;"|"&amp;$C558,Inputs!$A$5:$A$132,0))</f>
        <v/>
      </c>
      <c r="H558" s="5">
        <f>INDEX(Variables!$B$5:$B$105,MATCH($A558,Variables!$A$5:$A$105,0))&amp;IF($C558="",""," | "&amp;INDEX(Mapping!$B$5:$B$26,MATCH($C558,Mapping!$A$5:$A$26,0))&amp;" | "&amp;INDEX(Mapping!$B$30:$B$41,MATCH($B558,Mapping!$A$30:$A$41,0)))</f>
        <v/>
      </c>
      <c r="I558" s="5">
        <f>INDEX(Variables!$C$5:$C$105,MATCH($A558,Variables!$A$5:$A$105,0))</f>
        <v/>
      </c>
      <c r="J558" s="5">
        <f>INDEX(Variables!$E$5:$E$105,MATCH($A558,Variables!$A$5:$A$105,0))</f>
        <v/>
      </c>
      <c r="K558" s="25">
        <f>LOWER(Settings!$C$4)&amp;".mit."&amp;$A558&amp;IF($C558="","","."&amp;$C558&amp;"."&amp;$B558)&amp;IF(INDEX(Variables!$D$5:$D$105,MATCH($A558,Variables!$A$5:$A$105,0))="","","."&amp;INDEX(Variables!$D$5:$D$105,MATCH($A558,Variables!$A$5:$A$105,0)))&amp;"."&amp;K$5</f>
        <v/>
      </c>
      <c r="L558" s="46">
        <f>INDEX(Inputs!$U$5:$U$132,MATCH($B558&amp;"|"&amp;$C558,Inputs!$A$5:$A$132,0))</f>
        <v/>
      </c>
      <c r="M558" s="47">
        <f>L558*(1/(1+$G558))^(1+$E558)*(1+M$7)^$D558*(M540/L540)^$E558*((M540+M549)/(L540+L549))^($F558*(1+$E558))</f>
        <v/>
      </c>
      <c r="N558" s="47">
        <f>M558*(1/(1+$G558))^(1+$E558)*(1+N$7)^$D558*(N540/M540)^$E558*((N540+N549)/(M540+M549))^($F558*(1+$E558))</f>
        <v/>
      </c>
      <c r="O558" s="47">
        <f>N558*(1/(1+$G558))^(1+$E558)*(1+O$7)^$D558*(O540/N540)^$E558*((O540+O549)/(N540+N549))^($F558*(1+$E558))</f>
        <v/>
      </c>
      <c r="P558" s="47">
        <f>O558*(1/(1+$G558))^(1+$E558)*(1+P$7)^$D558*(P540/O540)^$E558*((P540+P549)/(O540+O549))^($F558*(1+$E558))</f>
        <v/>
      </c>
      <c r="Q558" s="47">
        <f>P558*(1/(1+$G558))^(1+$E558)*(1+Q$7)^$D558*(Q540/P540)^$E558*((Q540+Q549)/(P540+P549))^($F558*(1+$E558))</f>
        <v/>
      </c>
      <c r="R558" s="47">
        <f>Q558*(1/(1+$G558))^(1+$E558)*(1+R$7)^$D558*(R540/Q540)^$E558*((R540+R549)/(Q540+Q549))^($F558*(1+$E558))</f>
        <v/>
      </c>
      <c r="S558" s="47">
        <f>R558*(1/(1+$G558))^(1+$E558)*(1+S$7)^$D558*(S540/R540)^$E558*((S540+S549)/(R540+R549))^($F558*(1+$E558))</f>
        <v/>
      </c>
      <c r="T558" s="47">
        <f>S558*(1/(1+$G558))^(1+$E558)*(1+T$7)^$D558*(T540/S540)^$E558*((T540+T549)/(S540+S549))^($F558*(1+$E558))</f>
        <v/>
      </c>
      <c r="U558" s="47">
        <f>T558*(1/(1+$G558))^(1+$E558)*(1+U$7)^$D558*(U540/T540)^$E558*((U540+U549)/(T540+T549))^($F558*(1+$E558))</f>
        <v/>
      </c>
      <c r="V558" s="47">
        <f>U558*(1/(1+$G558))^(1+$E558)*(1+V$7)^$D558*(V540/U540)^$E558*((V540+V549)/(U540+U549))^($F558*(1+$E558))</f>
        <v/>
      </c>
      <c r="W558" s="47">
        <f>V558*(1/(1+$G558))^(1+$E558)*(1+W$7)^$D558*(W540/V540)^$E558*((W540+W549)/(V540+V549))^($F558*(1+$E558))</f>
        <v/>
      </c>
      <c r="X558" s="47">
        <f>W558*(1/(1+$G558))^(1+$E558)*(1+X$7)^$D558*(X540/W540)^$E558*((X540+X549)/(W540+W549))^($F558*(1+$E558))</f>
        <v/>
      </c>
      <c r="Y558" s="47">
        <f>X558*(1/(1+$G558))^(1+$E558)*(1+Y$7)^$D558*(Y540/X540)^$E558*((Y540+Y549)/(X540+X549))^($F558*(1+$E558))</f>
        <v/>
      </c>
      <c r="Z558" s="47">
        <f>Y558*(1/(1+$G558))^(1+$E558)*(1+Z$7)^$D558*(Z540/Y540)^$E558*((Z540+Z549)/(Y540+Y549))^($F558*(1+$E558))</f>
        <v/>
      </c>
      <c r="AA558" s="47">
        <f>Z558*(1/(1+$G558))^(1+$E558)*(1+AA$7)^$D558*(AA540/Z540)^$E558*((AA540+AA549)/(Z540+Z549))^($F558*(1+$E558))</f>
        <v/>
      </c>
      <c r="AB558" s="47">
        <f>AA558*(1/(1+$G558))^(1+$E558)*(1+AB$7)^$D558*(AB540/AA540)^$E558*((AB540+AB549)/(AA540+AA549))^($F558*(1+$E558))</f>
        <v/>
      </c>
      <c r="AC558" s="47">
        <f>AB558*(1/(1+$G558))^(1+$E558)*(1+AC$7)^$D558*(AC540/AB540)^$E558*((AC540+AC549)/(AB540+AB549))^($F558*(1+$E558))</f>
        <v/>
      </c>
      <c r="AD558" s="48">
        <f>FUELUSE(AC558,AD540,AC540,AD549,AC549,AD$7,$D558,$E558,$F558,$G558)</f>
        <v/>
      </c>
      <c r="AE558" s="25">
        <f>LOWER(Settings!$C$4)&amp;".mit."&amp;$A558&amp;IF($C558="","","."&amp;$C558&amp;"."&amp;$B558)&amp;IF(INDEX(Variables!$D$5:$D$105,MATCH($A558,Variables!$A$5:$A$105,0))="","","."&amp;INDEX(Variables!$D$5:$D$105,MATCH($A558,Variables!$A$5:$A$105,0)))&amp;"."&amp;AE$5</f>
        <v/>
      </c>
      <c r="AF558" s="46">
        <f>INDEX(Inputs!$U$5:$U$132,MATCH($B558&amp;"|"&amp;$C558,Inputs!$A$5:$A$132,0))</f>
        <v/>
      </c>
      <c r="AG558" s="47">
        <f>AF558*(1/(1+$G558))^(1+$E558)*(1+AG$7)^$D558*(AG540/AF540)^$E558*((AG540+AG549)/(AF540+AF549))^($F558*(1+$E558))</f>
        <v/>
      </c>
      <c r="AH558" s="47">
        <f>AG558*(1/(1+$G558))^(1+$E558)*(1+AH$7)^$D558*(AH540/AG540)^$E558*((AH540+AH549)/(AG540+AG549))^($F558*(1+$E558))</f>
        <v/>
      </c>
      <c r="AI558" s="47">
        <f>AH558*(1/(1+$G558))^(1+$E558)*(1+AI$7)^$D558*(AI540/AH540)^$E558*((AI540+AI549)/(AH540+AH549))^($F558*(1+$E558))</f>
        <v/>
      </c>
      <c r="AJ558" s="47">
        <f>AI558*(1/(1+$G558))^(1+$E558)*(1+AJ$7)^$D558*(AJ540/AI540)^$E558*((AJ540+AJ549)/(AI540+AI549))^($F558*(1+$E558))</f>
        <v/>
      </c>
      <c r="AK558" s="47">
        <f>AJ558*(1/(1+$G558))^(1+$E558)*(1+AK$7)^$D558*(AK540/AJ540)^$E558*((AK540+AK549)/(AJ540+AJ549))^($F558*(1+$E558))</f>
        <v/>
      </c>
      <c r="AL558" s="47">
        <f>AK558*(1/(1+$G558))^(1+$E558)*(1+AL$7)^$D558*(AL540/AK540)^$E558*((AL540+AL549)/(AK540+AK549))^($F558*(1+$E558))</f>
        <v/>
      </c>
      <c r="AM558" s="47">
        <f>AL558*(1/(1+$G558))^(1+$E558)*(1+AM$7)^$D558*(AM540/AL540)^$E558*((AM540+AM549)/(AL540+AL549))^($F558*(1+$E558))</f>
        <v/>
      </c>
      <c r="AN558" s="47">
        <f>AM558*(1/(1+$G558))^(1+$E558)*(1+AN$7)^$D558*(AN540/AM540)^$E558*((AN540+AN549)/(AM540+AM549))^($F558*(1+$E558))</f>
        <v/>
      </c>
      <c r="AO558" s="47">
        <f>AN558*(1/(1+$G558))^(1+$E558)*(1+AO$7)^$D558*(AO540/AN540)^$E558*((AO540+AO549)/(AN540+AN549))^($F558*(1+$E558))</f>
        <v/>
      </c>
      <c r="AP558" s="47">
        <f>AO558*(1/(1+$G558))^(1+$E558)*(1+AP$7)^$D558*(AP540/AO540)^$E558*((AP540+AP549)/(AO540+AO549))^($F558*(1+$E558))</f>
        <v/>
      </c>
      <c r="AQ558" s="47">
        <f>AP558*(1/(1+$G558))^(1+$E558)*(1+AQ$7)^$D558*(AQ540/AP540)^$E558*((AQ540+AQ549)/(AP540+AP549))^($F558*(1+$E558))</f>
        <v/>
      </c>
      <c r="AR558" s="47">
        <f>AQ558*(1/(1+$G558))^(1+$E558)*(1+AR$7)^$D558*(AR540/AQ540)^$E558*((AR540+AR549)/(AQ540+AQ549))^($F558*(1+$E558))</f>
        <v/>
      </c>
      <c r="AS558" s="47">
        <f>AR558*(1/(1+$G558))^(1+$E558)*(1+AS$7)^$D558*(AS540/AR540)^$E558*((AS540+AS549)/(AR540+AR549))^($F558*(1+$E558))</f>
        <v/>
      </c>
      <c r="AT558" s="47">
        <f>AS558*(1/(1+$G558))^(1+$E558)*(1+AT$7)^$D558*(AT540/AS540)^$E558*((AT540+AT549)/(AS540+AS549))^($F558*(1+$E558))</f>
        <v/>
      </c>
      <c r="AU558" s="47">
        <f>AT558*(1/(1+$G558))^(1+$E558)*(1+AU$7)^$D558*(AU540/AT540)^$E558*((AU540+AU549)/(AT540+AT549))^($F558*(1+$E558))</f>
        <v/>
      </c>
      <c r="AV558" s="47">
        <f>AU558*(1/(1+$G558))^(1+$E558)*(1+AV$7)^$D558*(AV540/AU540)^$E558*((AV540+AV549)/(AU540+AU549))^($F558*(1+$E558))</f>
        <v/>
      </c>
      <c r="AW558" s="47">
        <f>AV558*(1/(1+$G558))^(1+$E558)*(1+AW$7)^$D558*(AW540/AV540)^$E558*((AW540+AW549)/(AV540+AV549))^($F558*(1+$E558))</f>
        <v/>
      </c>
      <c r="AX558" s="48">
        <f>FUELUSE(AW558,AX540,AW540,AX549,AW549,AX$7,$D558,$E558,$F558,$G558)</f>
        <v/>
      </c>
    </row>
    <row r="559" hidden="1" outlineLevel="2">
      <c r="A559" s="5" t="inlineStr">
        <is>
          <t>ener</t>
        </is>
      </c>
      <c r="B559" s="5" t="inlineStr">
        <is>
          <t>nga</t>
        </is>
      </c>
      <c r="C559" s="5" t="inlineStr">
        <is>
          <t>avi</t>
        </is>
      </c>
      <c r="D559" s="40">
        <f>INDEX(Inputs!$N$5:$N$132,MATCH($B559&amp;"|"&amp;$C559,Inputs!$A$5:$A$132,0))</f>
        <v/>
      </c>
      <c r="E559" s="40">
        <f>INDEX(Inputs!$O$5:$O$132,MATCH($B559&amp;"|"&amp;$C559,Inputs!$A$5:$A$132,0))</f>
        <v/>
      </c>
      <c r="F559" s="40">
        <f>INDEX(Inputs!$P$5:$P$132,MATCH($B559&amp;"|"&amp;$C559,Inputs!$A$5:$A$132,0))</f>
        <v/>
      </c>
      <c r="G559" s="40">
        <f>INDEX(Inputs!$Q$5:$Q$132,MATCH($B559&amp;"|"&amp;$C559,Inputs!$A$5:$A$132,0))</f>
        <v/>
      </c>
      <c r="H559" s="5">
        <f>INDEX(Variables!$B$5:$B$105,MATCH($A559,Variables!$A$5:$A$105,0))&amp;IF($C559="",""," | "&amp;INDEX(Mapping!$B$5:$B$26,MATCH($C559,Mapping!$A$5:$A$26,0))&amp;" | "&amp;INDEX(Mapping!$B$30:$B$41,MATCH($B559,Mapping!$A$30:$A$41,0)))</f>
        <v/>
      </c>
      <c r="I559" s="5">
        <f>INDEX(Variables!$C$5:$C$105,MATCH($A559,Variables!$A$5:$A$105,0))</f>
        <v/>
      </c>
      <c r="J559" s="5">
        <f>INDEX(Variables!$E$5:$E$105,MATCH($A559,Variables!$A$5:$A$105,0))</f>
        <v/>
      </c>
      <c r="K559" s="25">
        <f>LOWER(Settings!$C$4)&amp;".mit."&amp;$A559&amp;IF($C559="","","."&amp;$C559&amp;"."&amp;$B559)&amp;IF(INDEX(Variables!$D$5:$D$105,MATCH($A559,Variables!$A$5:$A$105,0))="","","."&amp;INDEX(Variables!$D$5:$D$105,MATCH($A559,Variables!$A$5:$A$105,0)))&amp;"."&amp;K$5</f>
        <v/>
      </c>
      <c r="L559" s="46">
        <f>INDEX(Inputs!$U$5:$U$132,MATCH($B559&amp;"|"&amp;$C559,Inputs!$A$5:$A$132,0))</f>
        <v/>
      </c>
      <c r="M559" s="47">
        <f>L559*(1/(1+$G559))^(1+$E559)*(1+M$7)^$D559*(M541/L541)^$E559*((M541+M550)/(L541+L550))^($F559*(1+$E559))</f>
        <v/>
      </c>
      <c r="N559" s="47">
        <f>M559*(1/(1+$G559))^(1+$E559)*(1+N$7)^$D559*(N541/M541)^$E559*((N541+N550)/(M541+M550))^($F559*(1+$E559))</f>
        <v/>
      </c>
      <c r="O559" s="47">
        <f>N559*(1/(1+$G559))^(1+$E559)*(1+O$7)^$D559*(O541/N541)^$E559*((O541+O550)/(N541+N550))^($F559*(1+$E559))</f>
        <v/>
      </c>
      <c r="P559" s="47">
        <f>O559*(1/(1+$G559))^(1+$E559)*(1+P$7)^$D559*(P541/O541)^$E559*((P541+P550)/(O541+O550))^($F559*(1+$E559))</f>
        <v/>
      </c>
      <c r="Q559" s="47">
        <f>P559*(1/(1+$G559))^(1+$E559)*(1+Q$7)^$D559*(Q541/P541)^$E559*((Q541+Q550)/(P541+P550))^($F559*(1+$E559))</f>
        <v/>
      </c>
      <c r="R559" s="47">
        <f>Q559*(1/(1+$G559))^(1+$E559)*(1+R$7)^$D559*(R541/Q541)^$E559*((R541+R550)/(Q541+Q550))^($F559*(1+$E559))</f>
        <v/>
      </c>
      <c r="S559" s="47">
        <f>R559*(1/(1+$G559))^(1+$E559)*(1+S$7)^$D559*(S541/R541)^$E559*((S541+S550)/(R541+R550))^($F559*(1+$E559))</f>
        <v/>
      </c>
      <c r="T559" s="47">
        <f>S559*(1/(1+$G559))^(1+$E559)*(1+T$7)^$D559*(T541/S541)^$E559*((T541+T550)/(S541+S550))^($F559*(1+$E559))</f>
        <v/>
      </c>
      <c r="U559" s="47">
        <f>T559*(1/(1+$G559))^(1+$E559)*(1+U$7)^$D559*(U541/T541)^$E559*((U541+U550)/(T541+T550))^($F559*(1+$E559))</f>
        <v/>
      </c>
      <c r="V559" s="47">
        <f>U559*(1/(1+$G559))^(1+$E559)*(1+V$7)^$D559*(V541/U541)^$E559*((V541+V550)/(U541+U550))^($F559*(1+$E559))</f>
        <v/>
      </c>
      <c r="W559" s="47">
        <f>V559*(1/(1+$G559))^(1+$E559)*(1+W$7)^$D559*(W541/V541)^$E559*((W541+W550)/(V541+V550))^($F559*(1+$E559))</f>
        <v/>
      </c>
      <c r="X559" s="47">
        <f>W559*(1/(1+$G559))^(1+$E559)*(1+X$7)^$D559*(X541/W541)^$E559*((X541+X550)/(W541+W550))^($F559*(1+$E559))</f>
        <v/>
      </c>
      <c r="Y559" s="47">
        <f>X559*(1/(1+$G559))^(1+$E559)*(1+Y$7)^$D559*(Y541/X541)^$E559*((Y541+Y550)/(X541+X550))^($F559*(1+$E559))</f>
        <v/>
      </c>
      <c r="Z559" s="47">
        <f>Y559*(1/(1+$G559))^(1+$E559)*(1+Z$7)^$D559*(Z541/Y541)^$E559*((Z541+Z550)/(Y541+Y550))^($F559*(1+$E559))</f>
        <v/>
      </c>
      <c r="AA559" s="47">
        <f>Z559*(1/(1+$G559))^(1+$E559)*(1+AA$7)^$D559*(AA541/Z541)^$E559*((AA541+AA550)/(Z541+Z550))^($F559*(1+$E559))</f>
        <v/>
      </c>
      <c r="AB559" s="47">
        <f>AA559*(1/(1+$G559))^(1+$E559)*(1+AB$7)^$D559*(AB541/AA541)^$E559*((AB541+AB550)/(AA541+AA550))^($F559*(1+$E559))</f>
        <v/>
      </c>
      <c r="AC559" s="47">
        <f>AB559*(1/(1+$G559))^(1+$E559)*(1+AC$7)^$D559*(AC541/AB541)^$E559*((AC541+AC550)/(AB541+AB550))^($F559*(1+$E559))</f>
        <v/>
      </c>
      <c r="AD559" s="48">
        <f>FUELUSE(AC559,AD541,AC541,AD550,AC550,AD$7,$D559,$E559,$F559,$G559)</f>
        <v/>
      </c>
      <c r="AE559" s="25">
        <f>LOWER(Settings!$C$4)&amp;".mit."&amp;$A559&amp;IF($C559="","","."&amp;$C559&amp;"."&amp;$B559)&amp;IF(INDEX(Variables!$D$5:$D$105,MATCH($A559,Variables!$A$5:$A$105,0))="","","."&amp;INDEX(Variables!$D$5:$D$105,MATCH($A559,Variables!$A$5:$A$105,0)))&amp;"."&amp;AE$5</f>
        <v/>
      </c>
      <c r="AF559" s="46">
        <f>INDEX(Inputs!$U$5:$U$132,MATCH($B559&amp;"|"&amp;$C559,Inputs!$A$5:$A$132,0))</f>
        <v/>
      </c>
      <c r="AG559" s="47">
        <f>AF559*(1/(1+$G559))^(1+$E559)*(1+AG$7)^$D559*(AG541/AF541)^$E559*((AG541+AG550)/(AF541+AF550))^($F559*(1+$E559))</f>
        <v/>
      </c>
      <c r="AH559" s="47">
        <f>AG559*(1/(1+$G559))^(1+$E559)*(1+AH$7)^$D559*(AH541/AG541)^$E559*((AH541+AH550)/(AG541+AG550))^($F559*(1+$E559))</f>
        <v/>
      </c>
      <c r="AI559" s="47">
        <f>AH559*(1/(1+$G559))^(1+$E559)*(1+AI$7)^$D559*(AI541/AH541)^$E559*((AI541+AI550)/(AH541+AH550))^($F559*(1+$E559))</f>
        <v/>
      </c>
      <c r="AJ559" s="47">
        <f>AI559*(1/(1+$G559))^(1+$E559)*(1+AJ$7)^$D559*(AJ541/AI541)^$E559*((AJ541+AJ550)/(AI541+AI550))^($F559*(1+$E559))</f>
        <v/>
      </c>
      <c r="AK559" s="47">
        <f>AJ559*(1/(1+$G559))^(1+$E559)*(1+AK$7)^$D559*(AK541/AJ541)^$E559*((AK541+AK550)/(AJ541+AJ550))^($F559*(1+$E559))</f>
        <v/>
      </c>
      <c r="AL559" s="47">
        <f>AK559*(1/(1+$G559))^(1+$E559)*(1+AL$7)^$D559*(AL541/AK541)^$E559*((AL541+AL550)/(AK541+AK550))^($F559*(1+$E559))</f>
        <v/>
      </c>
      <c r="AM559" s="47">
        <f>AL559*(1/(1+$G559))^(1+$E559)*(1+AM$7)^$D559*(AM541/AL541)^$E559*((AM541+AM550)/(AL541+AL550))^($F559*(1+$E559))</f>
        <v/>
      </c>
      <c r="AN559" s="47">
        <f>AM559*(1/(1+$G559))^(1+$E559)*(1+AN$7)^$D559*(AN541/AM541)^$E559*((AN541+AN550)/(AM541+AM550))^($F559*(1+$E559))</f>
        <v/>
      </c>
      <c r="AO559" s="47">
        <f>AN559*(1/(1+$G559))^(1+$E559)*(1+AO$7)^$D559*(AO541/AN541)^$E559*((AO541+AO550)/(AN541+AN550))^($F559*(1+$E559))</f>
        <v/>
      </c>
      <c r="AP559" s="47">
        <f>AO559*(1/(1+$G559))^(1+$E559)*(1+AP$7)^$D559*(AP541/AO541)^$E559*((AP541+AP550)/(AO541+AO550))^($F559*(1+$E559))</f>
        <v/>
      </c>
      <c r="AQ559" s="47">
        <f>AP559*(1/(1+$G559))^(1+$E559)*(1+AQ$7)^$D559*(AQ541/AP541)^$E559*((AQ541+AQ550)/(AP541+AP550))^($F559*(1+$E559))</f>
        <v/>
      </c>
      <c r="AR559" s="47">
        <f>AQ559*(1/(1+$G559))^(1+$E559)*(1+AR$7)^$D559*(AR541/AQ541)^$E559*((AR541+AR550)/(AQ541+AQ550))^($F559*(1+$E559))</f>
        <v/>
      </c>
      <c r="AS559" s="47">
        <f>AR559*(1/(1+$G559))^(1+$E559)*(1+AS$7)^$D559*(AS541/AR541)^$E559*((AS541+AS550)/(AR541+AR550))^($F559*(1+$E559))</f>
        <v/>
      </c>
      <c r="AT559" s="47">
        <f>AS559*(1/(1+$G559))^(1+$E559)*(1+AT$7)^$D559*(AT541/AS541)^$E559*((AT541+AT550)/(AS541+AS550))^($F559*(1+$E559))</f>
        <v/>
      </c>
      <c r="AU559" s="47">
        <f>AT559*(1/(1+$G559))^(1+$E559)*(1+AU$7)^$D559*(AU541/AT541)^$E559*((AU541+AU550)/(AT541+AT550))^($F559*(1+$E559))</f>
        <v/>
      </c>
      <c r="AV559" s="47">
        <f>AU559*(1/(1+$G559))^(1+$E559)*(1+AV$7)^$D559*(AV541/AU541)^$E559*((AV541+AV550)/(AU541+AU550))^($F559*(1+$E559))</f>
        <v/>
      </c>
      <c r="AW559" s="47">
        <f>AV559*(1/(1+$G559))^(1+$E559)*(1+AW$7)^$D559*(AW541/AV541)^$E559*((AW541+AW550)/(AV541+AV550))^($F559*(1+$E559))</f>
        <v/>
      </c>
      <c r="AX559" s="48">
        <f>FUELUSE(AW559,AX541,AW541,AX550,AW550,AX$7,$D559,$E559,$F559,$G559)</f>
        <v/>
      </c>
    </row>
    <row r="560" hidden="1" outlineLevel="2">
      <c r="A560" s="5" t="inlineStr">
        <is>
          <t>ener</t>
        </is>
      </c>
      <c r="B560" s="5" t="inlineStr">
        <is>
          <t>gso</t>
        </is>
      </c>
      <c r="C560" s="5" t="inlineStr">
        <is>
          <t>avi</t>
        </is>
      </c>
      <c r="D560" s="40">
        <f>INDEX(Inputs!$N$5:$N$132,MATCH($B560&amp;"|"&amp;$C560,Inputs!$A$5:$A$132,0))</f>
        <v/>
      </c>
      <c r="E560" s="40">
        <f>INDEX(Inputs!$O$5:$O$132,MATCH($B560&amp;"|"&amp;$C560,Inputs!$A$5:$A$132,0))</f>
        <v/>
      </c>
      <c r="F560" s="40">
        <f>INDEX(Inputs!$P$5:$P$132,MATCH($B560&amp;"|"&amp;$C560,Inputs!$A$5:$A$132,0))</f>
        <v/>
      </c>
      <c r="G560" s="40">
        <f>INDEX(Inputs!$Q$5:$Q$132,MATCH($B560&amp;"|"&amp;$C560,Inputs!$A$5:$A$132,0))</f>
        <v/>
      </c>
      <c r="H560" s="5">
        <f>INDEX(Variables!$B$5:$B$105,MATCH($A560,Variables!$A$5:$A$105,0))&amp;IF($C560="",""," | "&amp;INDEX(Mapping!$B$5:$B$26,MATCH($C560,Mapping!$A$5:$A$26,0))&amp;" | "&amp;INDEX(Mapping!$B$30:$B$41,MATCH($B560,Mapping!$A$30:$A$41,0)))</f>
        <v/>
      </c>
      <c r="I560" s="5">
        <f>INDEX(Variables!$C$5:$C$105,MATCH($A560,Variables!$A$5:$A$105,0))</f>
        <v/>
      </c>
      <c r="J560" s="5">
        <f>INDEX(Variables!$E$5:$E$105,MATCH($A560,Variables!$A$5:$A$105,0))</f>
        <v/>
      </c>
      <c r="K560" s="25">
        <f>LOWER(Settings!$C$4)&amp;".mit."&amp;$A560&amp;IF($C560="","","."&amp;$C560&amp;"."&amp;$B560)&amp;IF(INDEX(Variables!$D$5:$D$105,MATCH($A560,Variables!$A$5:$A$105,0))="","","."&amp;INDEX(Variables!$D$5:$D$105,MATCH($A560,Variables!$A$5:$A$105,0)))&amp;"."&amp;K$5</f>
        <v/>
      </c>
      <c r="L560" s="46">
        <f>INDEX(Inputs!$U$5:$U$132,MATCH($B560&amp;"|"&amp;$C560,Inputs!$A$5:$A$132,0))</f>
        <v/>
      </c>
      <c r="M560" s="47">
        <f>L560*(1/(1+$G560))^(1+$E560)*(1+M$7)^$D560*(M542/L542)^$E560*((M542+M551)/(L542+L551))^($F560*(1+$E560))</f>
        <v/>
      </c>
      <c r="N560" s="47">
        <f>M560*(1/(1+$G560))^(1+$E560)*(1+N$7)^$D560*(N542/M542)^$E560*((N542+N551)/(M542+M551))^($F560*(1+$E560))</f>
        <v/>
      </c>
      <c r="O560" s="47">
        <f>N560*(1/(1+$G560))^(1+$E560)*(1+O$7)^$D560*(O542/N542)^$E560*((O542+O551)/(N542+N551))^($F560*(1+$E560))</f>
        <v/>
      </c>
      <c r="P560" s="47">
        <f>O560*(1/(1+$G560))^(1+$E560)*(1+P$7)^$D560*(P542/O542)^$E560*((P542+P551)/(O542+O551))^($F560*(1+$E560))</f>
        <v/>
      </c>
      <c r="Q560" s="47">
        <f>P560*(1/(1+$G560))^(1+$E560)*(1+Q$7)^$D560*(Q542/P542)^$E560*((Q542+Q551)/(P542+P551))^($F560*(1+$E560))</f>
        <v/>
      </c>
      <c r="R560" s="47">
        <f>Q560*(1/(1+$G560))^(1+$E560)*(1+R$7)^$D560*(R542/Q542)^$E560*((R542+R551)/(Q542+Q551))^($F560*(1+$E560))</f>
        <v/>
      </c>
      <c r="S560" s="47">
        <f>R560*(1/(1+$G560))^(1+$E560)*(1+S$7)^$D560*(S542/R542)^$E560*((S542+S551)/(R542+R551))^($F560*(1+$E560))</f>
        <v/>
      </c>
      <c r="T560" s="47">
        <f>S560*(1/(1+$G560))^(1+$E560)*(1+T$7)^$D560*(T542/S542)^$E560*((T542+T551)/(S542+S551))^($F560*(1+$E560))</f>
        <v/>
      </c>
      <c r="U560" s="47">
        <f>T560*(1/(1+$G560))^(1+$E560)*(1+U$7)^$D560*(U542/T542)^$E560*((U542+U551)/(T542+T551))^($F560*(1+$E560))</f>
        <v/>
      </c>
      <c r="V560" s="47">
        <f>U560*(1/(1+$G560))^(1+$E560)*(1+V$7)^$D560*(V542/U542)^$E560*((V542+V551)/(U542+U551))^($F560*(1+$E560))</f>
        <v/>
      </c>
      <c r="W560" s="47">
        <f>V560*(1/(1+$G560))^(1+$E560)*(1+W$7)^$D560*(W542/V542)^$E560*((W542+W551)/(V542+V551))^($F560*(1+$E560))</f>
        <v/>
      </c>
      <c r="X560" s="47">
        <f>W560*(1/(1+$G560))^(1+$E560)*(1+X$7)^$D560*(X542/W542)^$E560*((X542+X551)/(W542+W551))^($F560*(1+$E560))</f>
        <v/>
      </c>
      <c r="Y560" s="47">
        <f>X560*(1/(1+$G560))^(1+$E560)*(1+Y$7)^$D560*(Y542/X542)^$E560*((Y542+Y551)/(X542+X551))^($F560*(1+$E560))</f>
        <v/>
      </c>
      <c r="Z560" s="47">
        <f>Y560*(1/(1+$G560))^(1+$E560)*(1+Z$7)^$D560*(Z542/Y542)^$E560*((Z542+Z551)/(Y542+Y551))^($F560*(1+$E560))</f>
        <v/>
      </c>
      <c r="AA560" s="47">
        <f>Z560*(1/(1+$G560))^(1+$E560)*(1+AA$7)^$D560*(AA542/Z542)^$E560*((AA542+AA551)/(Z542+Z551))^($F560*(1+$E560))</f>
        <v/>
      </c>
      <c r="AB560" s="47">
        <f>AA560*(1/(1+$G560))^(1+$E560)*(1+AB$7)^$D560*(AB542/AA542)^$E560*((AB542+AB551)/(AA542+AA551))^($F560*(1+$E560))</f>
        <v/>
      </c>
      <c r="AC560" s="47">
        <f>AB560*(1/(1+$G560))^(1+$E560)*(1+AC$7)^$D560*(AC542/AB542)^$E560*((AC542+AC551)/(AB542+AB551))^($F560*(1+$E560))</f>
        <v/>
      </c>
      <c r="AD560" s="48">
        <f>FUELUSE(AC560,AD542,AC542,AD551,AC551,AD$7,$D560,$E560,$F560,$G560)</f>
        <v/>
      </c>
      <c r="AE560" s="25">
        <f>LOWER(Settings!$C$4)&amp;".mit."&amp;$A560&amp;IF($C560="","","."&amp;$C560&amp;"."&amp;$B560)&amp;IF(INDEX(Variables!$D$5:$D$105,MATCH($A560,Variables!$A$5:$A$105,0))="","","."&amp;INDEX(Variables!$D$5:$D$105,MATCH($A560,Variables!$A$5:$A$105,0)))&amp;"."&amp;AE$5</f>
        <v/>
      </c>
      <c r="AF560" s="46">
        <f>INDEX(Inputs!$U$5:$U$132,MATCH($B560&amp;"|"&amp;$C560,Inputs!$A$5:$A$132,0))</f>
        <v/>
      </c>
      <c r="AG560" s="47">
        <f>AF560*(1/(1+$G560))^(1+$E560)*(1+AG$7)^$D560*(AG542/AF542)^$E560*((AG542+AG551)/(AF542+AF551))^($F560*(1+$E560))</f>
        <v/>
      </c>
      <c r="AH560" s="47">
        <f>AG560*(1/(1+$G560))^(1+$E560)*(1+AH$7)^$D560*(AH542/AG542)^$E560*((AH542+AH551)/(AG542+AG551))^($F560*(1+$E560))</f>
        <v/>
      </c>
      <c r="AI560" s="47">
        <f>AH560*(1/(1+$G560))^(1+$E560)*(1+AI$7)^$D560*(AI542/AH542)^$E560*((AI542+AI551)/(AH542+AH551))^($F560*(1+$E560))</f>
        <v/>
      </c>
      <c r="AJ560" s="47">
        <f>AI560*(1/(1+$G560))^(1+$E560)*(1+AJ$7)^$D560*(AJ542/AI542)^$E560*((AJ542+AJ551)/(AI542+AI551))^($F560*(1+$E560))</f>
        <v/>
      </c>
      <c r="AK560" s="47">
        <f>AJ560*(1/(1+$G560))^(1+$E560)*(1+AK$7)^$D560*(AK542/AJ542)^$E560*((AK542+AK551)/(AJ542+AJ551))^($F560*(1+$E560))</f>
        <v/>
      </c>
      <c r="AL560" s="47">
        <f>AK560*(1/(1+$G560))^(1+$E560)*(1+AL$7)^$D560*(AL542/AK542)^$E560*((AL542+AL551)/(AK542+AK551))^($F560*(1+$E560))</f>
        <v/>
      </c>
      <c r="AM560" s="47">
        <f>AL560*(1/(1+$G560))^(1+$E560)*(1+AM$7)^$D560*(AM542/AL542)^$E560*((AM542+AM551)/(AL542+AL551))^($F560*(1+$E560))</f>
        <v/>
      </c>
      <c r="AN560" s="47">
        <f>AM560*(1/(1+$G560))^(1+$E560)*(1+AN$7)^$D560*(AN542/AM542)^$E560*((AN542+AN551)/(AM542+AM551))^($F560*(1+$E560))</f>
        <v/>
      </c>
      <c r="AO560" s="47">
        <f>AN560*(1/(1+$G560))^(1+$E560)*(1+AO$7)^$D560*(AO542/AN542)^$E560*((AO542+AO551)/(AN542+AN551))^($F560*(1+$E560))</f>
        <v/>
      </c>
      <c r="AP560" s="47">
        <f>AO560*(1/(1+$G560))^(1+$E560)*(1+AP$7)^$D560*(AP542/AO542)^$E560*((AP542+AP551)/(AO542+AO551))^($F560*(1+$E560))</f>
        <v/>
      </c>
      <c r="AQ560" s="47">
        <f>AP560*(1/(1+$G560))^(1+$E560)*(1+AQ$7)^$D560*(AQ542/AP542)^$E560*((AQ542+AQ551)/(AP542+AP551))^($F560*(1+$E560))</f>
        <v/>
      </c>
      <c r="AR560" s="47">
        <f>AQ560*(1/(1+$G560))^(1+$E560)*(1+AR$7)^$D560*(AR542/AQ542)^$E560*((AR542+AR551)/(AQ542+AQ551))^($F560*(1+$E560))</f>
        <v/>
      </c>
      <c r="AS560" s="47">
        <f>AR560*(1/(1+$G560))^(1+$E560)*(1+AS$7)^$D560*(AS542/AR542)^$E560*((AS542+AS551)/(AR542+AR551))^($F560*(1+$E560))</f>
        <v/>
      </c>
      <c r="AT560" s="47">
        <f>AS560*(1/(1+$G560))^(1+$E560)*(1+AT$7)^$D560*(AT542/AS542)^$E560*((AT542+AT551)/(AS542+AS551))^($F560*(1+$E560))</f>
        <v/>
      </c>
      <c r="AU560" s="47">
        <f>AT560*(1/(1+$G560))^(1+$E560)*(1+AU$7)^$D560*(AU542/AT542)^$E560*((AU542+AU551)/(AT542+AT551))^($F560*(1+$E560))</f>
        <v/>
      </c>
      <c r="AV560" s="47">
        <f>AU560*(1/(1+$G560))^(1+$E560)*(1+AV$7)^$D560*(AV542/AU542)^$E560*((AV542+AV551)/(AU542+AU551))^($F560*(1+$E560))</f>
        <v/>
      </c>
      <c r="AW560" s="47">
        <f>AV560*(1/(1+$G560))^(1+$E560)*(1+AW$7)^$D560*(AW542/AV542)^$E560*((AW542+AW551)/(AV542+AV551))^($F560*(1+$E560))</f>
        <v/>
      </c>
      <c r="AX560" s="48">
        <f>FUELUSE(AW560,AX542,AW542,AX551,AW551,AX$7,$D560,$E560,$F560,$G560)</f>
        <v/>
      </c>
    </row>
    <row r="561" hidden="1" outlineLevel="2">
      <c r="A561" s="5" t="inlineStr">
        <is>
          <t>ener</t>
        </is>
      </c>
      <c r="B561" s="5" t="inlineStr">
        <is>
          <t>die</t>
        </is>
      </c>
      <c r="C561" s="5" t="inlineStr">
        <is>
          <t>avi</t>
        </is>
      </c>
      <c r="D561" s="40">
        <f>INDEX(Inputs!$N$5:$N$132,MATCH($B561&amp;"|"&amp;$C561,Inputs!$A$5:$A$132,0))</f>
        <v/>
      </c>
      <c r="E561" s="40">
        <f>INDEX(Inputs!$O$5:$O$132,MATCH($B561&amp;"|"&amp;$C561,Inputs!$A$5:$A$132,0))</f>
        <v/>
      </c>
      <c r="F561" s="40">
        <f>INDEX(Inputs!$P$5:$P$132,MATCH($B561&amp;"|"&amp;$C561,Inputs!$A$5:$A$132,0))</f>
        <v/>
      </c>
      <c r="G561" s="40">
        <f>INDEX(Inputs!$Q$5:$Q$132,MATCH($B561&amp;"|"&amp;$C561,Inputs!$A$5:$A$132,0))</f>
        <v/>
      </c>
      <c r="H561" s="5">
        <f>INDEX(Variables!$B$5:$B$105,MATCH($A561,Variables!$A$5:$A$105,0))&amp;IF($C561="",""," | "&amp;INDEX(Mapping!$B$5:$B$26,MATCH($C561,Mapping!$A$5:$A$26,0))&amp;" | "&amp;INDEX(Mapping!$B$30:$B$41,MATCH($B561,Mapping!$A$30:$A$41,0)))</f>
        <v/>
      </c>
      <c r="I561" s="5">
        <f>INDEX(Variables!$C$5:$C$105,MATCH($A561,Variables!$A$5:$A$105,0))</f>
        <v/>
      </c>
      <c r="J561" s="5">
        <f>INDEX(Variables!$E$5:$E$105,MATCH($A561,Variables!$A$5:$A$105,0))</f>
        <v/>
      </c>
      <c r="K561" s="25">
        <f>LOWER(Settings!$C$4)&amp;".mit."&amp;$A561&amp;IF($C561="","","."&amp;$C561&amp;"."&amp;$B561)&amp;IF(INDEX(Variables!$D$5:$D$105,MATCH($A561,Variables!$A$5:$A$105,0))="","","."&amp;INDEX(Variables!$D$5:$D$105,MATCH($A561,Variables!$A$5:$A$105,0)))&amp;"."&amp;K$5</f>
        <v/>
      </c>
      <c r="L561" s="46">
        <f>INDEX(Inputs!$U$5:$U$132,MATCH($B561&amp;"|"&amp;$C561,Inputs!$A$5:$A$132,0))</f>
        <v/>
      </c>
      <c r="M561" s="47">
        <f>L561*(1/(1+$G561))^(1+$E561)*(1+M$7)^$D561*(M543/L543)^$E561*((M543+M552)/(L543+L552))^($F561*(1+$E561))</f>
        <v/>
      </c>
      <c r="N561" s="47">
        <f>M561*(1/(1+$G561))^(1+$E561)*(1+N$7)^$D561*(N543/M543)^$E561*((N543+N552)/(M543+M552))^($F561*(1+$E561))</f>
        <v/>
      </c>
      <c r="O561" s="47">
        <f>N561*(1/(1+$G561))^(1+$E561)*(1+O$7)^$D561*(O543/N543)^$E561*((O543+O552)/(N543+N552))^($F561*(1+$E561))</f>
        <v/>
      </c>
      <c r="P561" s="47">
        <f>O561*(1/(1+$G561))^(1+$E561)*(1+P$7)^$D561*(P543/O543)^$E561*((P543+P552)/(O543+O552))^($F561*(1+$E561))</f>
        <v/>
      </c>
      <c r="Q561" s="47">
        <f>P561*(1/(1+$G561))^(1+$E561)*(1+Q$7)^$D561*(Q543/P543)^$E561*((Q543+Q552)/(P543+P552))^($F561*(1+$E561))</f>
        <v/>
      </c>
      <c r="R561" s="47">
        <f>Q561*(1/(1+$G561))^(1+$E561)*(1+R$7)^$D561*(R543/Q543)^$E561*((R543+R552)/(Q543+Q552))^($F561*(1+$E561))</f>
        <v/>
      </c>
      <c r="S561" s="47">
        <f>R561*(1/(1+$G561))^(1+$E561)*(1+S$7)^$D561*(S543/R543)^$E561*((S543+S552)/(R543+R552))^($F561*(1+$E561))</f>
        <v/>
      </c>
      <c r="T561" s="47">
        <f>S561*(1/(1+$G561))^(1+$E561)*(1+T$7)^$D561*(T543/S543)^$E561*((T543+T552)/(S543+S552))^($F561*(1+$E561))</f>
        <v/>
      </c>
      <c r="U561" s="47">
        <f>T561*(1/(1+$G561))^(1+$E561)*(1+U$7)^$D561*(U543/T543)^$E561*((U543+U552)/(T543+T552))^($F561*(1+$E561))</f>
        <v/>
      </c>
      <c r="V561" s="47">
        <f>U561*(1/(1+$G561))^(1+$E561)*(1+V$7)^$D561*(V543/U543)^$E561*((V543+V552)/(U543+U552))^($F561*(1+$E561))</f>
        <v/>
      </c>
      <c r="W561" s="47">
        <f>V561*(1/(1+$G561))^(1+$E561)*(1+W$7)^$D561*(W543/V543)^$E561*((W543+W552)/(V543+V552))^($F561*(1+$E561))</f>
        <v/>
      </c>
      <c r="X561" s="47">
        <f>W561*(1/(1+$G561))^(1+$E561)*(1+X$7)^$D561*(X543/W543)^$E561*((X543+X552)/(W543+W552))^($F561*(1+$E561))</f>
        <v/>
      </c>
      <c r="Y561" s="47">
        <f>X561*(1/(1+$G561))^(1+$E561)*(1+Y$7)^$D561*(Y543/X543)^$E561*((Y543+Y552)/(X543+X552))^($F561*(1+$E561))</f>
        <v/>
      </c>
      <c r="Z561" s="47">
        <f>Y561*(1/(1+$G561))^(1+$E561)*(1+Z$7)^$D561*(Z543/Y543)^$E561*((Z543+Z552)/(Y543+Y552))^($F561*(1+$E561))</f>
        <v/>
      </c>
      <c r="AA561" s="47">
        <f>Z561*(1/(1+$G561))^(1+$E561)*(1+AA$7)^$D561*(AA543/Z543)^$E561*((AA543+AA552)/(Z543+Z552))^($F561*(1+$E561))</f>
        <v/>
      </c>
      <c r="AB561" s="47">
        <f>AA561*(1/(1+$G561))^(1+$E561)*(1+AB$7)^$D561*(AB543/AA543)^$E561*((AB543+AB552)/(AA543+AA552))^($F561*(1+$E561))</f>
        <v/>
      </c>
      <c r="AC561" s="47">
        <f>AB561*(1/(1+$G561))^(1+$E561)*(1+AC$7)^$D561*(AC543/AB543)^$E561*((AC543+AC552)/(AB543+AB552))^($F561*(1+$E561))</f>
        <v/>
      </c>
      <c r="AD561" s="48">
        <f>FUELUSE(AC561,AD543,AC543,AD552,AC552,AD$7,$D561,$E561,$F561,$G561)</f>
        <v/>
      </c>
      <c r="AE561" s="25">
        <f>LOWER(Settings!$C$4)&amp;".mit."&amp;$A561&amp;IF($C561="","","."&amp;$C561&amp;"."&amp;$B561)&amp;IF(INDEX(Variables!$D$5:$D$105,MATCH($A561,Variables!$A$5:$A$105,0))="","","."&amp;INDEX(Variables!$D$5:$D$105,MATCH($A561,Variables!$A$5:$A$105,0)))&amp;"."&amp;AE$5</f>
        <v/>
      </c>
      <c r="AF561" s="46">
        <f>INDEX(Inputs!$U$5:$U$132,MATCH($B561&amp;"|"&amp;$C561,Inputs!$A$5:$A$132,0))</f>
        <v/>
      </c>
      <c r="AG561" s="47">
        <f>AF561*(1/(1+$G561))^(1+$E561)*(1+AG$7)^$D561*(AG543/AF543)^$E561*((AG543+AG552)/(AF543+AF552))^($F561*(1+$E561))</f>
        <v/>
      </c>
      <c r="AH561" s="47">
        <f>AG561*(1/(1+$G561))^(1+$E561)*(1+AH$7)^$D561*(AH543/AG543)^$E561*((AH543+AH552)/(AG543+AG552))^($F561*(1+$E561))</f>
        <v/>
      </c>
      <c r="AI561" s="47">
        <f>AH561*(1/(1+$G561))^(1+$E561)*(1+AI$7)^$D561*(AI543/AH543)^$E561*((AI543+AI552)/(AH543+AH552))^($F561*(1+$E561))</f>
        <v/>
      </c>
      <c r="AJ561" s="47">
        <f>AI561*(1/(1+$G561))^(1+$E561)*(1+AJ$7)^$D561*(AJ543/AI543)^$E561*((AJ543+AJ552)/(AI543+AI552))^($F561*(1+$E561))</f>
        <v/>
      </c>
      <c r="AK561" s="47">
        <f>AJ561*(1/(1+$G561))^(1+$E561)*(1+AK$7)^$D561*(AK543/AJ543)^$E561*((AK543+AK552)/(AJ543+AJ552))^($F561*(1+$E561))</f>
        <v/>
      </c>
      <c r="AL561" s="47">
        <f>AK561*(1/(1+$G561))^(1+$E561)*(1+AL$7)^$D561*(AL543/AK543)^$E561*((AL543+AL552)/(AK543+AK552))^($F561*(1+$E561))</f>
        <v/>
      </c>
      <c r="AM561" s="47">
        <f>AL561*(1/(1+$G561))^(1+$E561)*(1+AM$7)^$D561*(AM543/AL543)^$E561*((AM543+AM552)/(AL543+AL552))^($F561*(1+$E561))</f>
        <v/>
      </c>
      <c r="AN561" s="47">
        <f>AM561*(1/(1+$G561))^(1+$E561)*(1+AN$7)^$D561*(AN543/AM543)^$E561*((AN543+AN552)/(AM543+AM552))^($F561*(1+$E561))</f>
        <v/>
      </c>
      <c r="AO561" s="47">
        <f>AN561*(1/(1+$G561))^(1+$E561)*(1+AO$7)^$D561*(AO543/AN543)^$E561*((AO543+AO552)/(AN543+AN552))^($F561*(1+$E561))</f>
        <v/>
      </c>
      <c r="AP561" s="47">
        <f>AO561*(1/(1+$G561))^(1+$E561)*(1+AP$7)^$D561*(AP543/AO543)^$E561*((AP543+AP552)/(AO543+AO552))^($F561*(1+$E561))</f>
        <v/>
      </c>
      <c r="AQ561" s="47">
        <f>AP561*(1/(1+$G561))^(1+$E561)*(1+AQ$7)^$D561*(AQ543/AP543)^$E561*((AQ543+AQ552)/(AP543+AP552))^($F561*(1+$E561))</f>
        <v/>
      </c>
      <c r="AR561" s="47">
        <f>AQ561*(1/(1+$G561))^(1+$E561)*(1+AR$7)^$D561*(AR543/AQ543)^$E561*((AR543+AR552)/(AQ543+AQ552))^($F561*(1+$E561))</f>
        <v/>
      </c>
      <c r="AS561" s="47">
        <f>AR561*(1/(1+$G561))^(1+$E561)*(1+AS$7)^$D561*(AS543/AR543)^$E561*((AS543+AS552)/(AR543+AR552))^($F561*(1+$E561))</f>
        <v/>
      </c>
      <c r="AT561" s="47">
        <f>AS561*(1/(1+$G561))^(1+$E561)*(1+AT$7)^$D561*(AT543/AS543)^$E561*((AT543+AT552)/(AS543+AS552))^($F561*(1+$E561))</f>
        <v/>
      </c>
      <c r="AU561" s="47">
        <f>AT561*(1/(1+$G561))^(1+$E561)*(1+AU$7)^$D561*(AU543/AT543)^$E561*((AU543+AU552)/(AT543+AT552))^($F561*(1+$E561))</f>
        <v/>
      </c>
      <c r="AV561" s="47">
        <f>AU561*(1/(1+$G561))^(1+$E561)*(1+AV$7)^$D561*(AV543/AU543)^$E561*((AV543+AV552)/(AU543+AU552))^($F561*(1+$E561))</f>
        <v/>
      </c>
      <c r="AW561" s="47">
        <f>AV561*(1/(1+$G561))^(1+$E561)*(1+AW$7)^$D561*(AW543/AV543)^$E561*((AW543+AW552)/(AV543+AV552))^($F561*(1+$E561))</f>
        <v/>
      </c>
      <c r="AX561" s="48">
        <f>FUELUSE(AW561,AX543,AW543,AX552,AW552,AX$7,$D561,$E561,$F561,$G561)</f>
        <v/>
      </c>
    </row>
    <row r="562" hidden="1" outlineLevel="2">
      <c r="A562" s="5" t="inlineStr">
        <is>
          <t>ener</t>
        </is>
      </c>
      <c r="B562" s="5" t="inlineStr">
        <is>
          <t>lpg</t>
        </is>
      </c>
      <c r="C562" s="5" t="inlineStr">
        <is>
          <t>avi</t>
        </is>
      </c>
      <c r="D562" s="40">
        <f>INDEX(Inputs!$N$5:$N$132,MATCH($B562&amp;"|"&amp;$C562,Inputs!$A$5:$A$132,0))</f>
        <v/>
      </c>
      <c r="E562" s="40">
        <f>INDEX(Inputs!$O$5:$O$132,MATCH($B562&amp;"|"&amp;$C562,Inputs!$A$5:$A$132,0))</f>
        <v/>
      </c>
      <c r="F562" s="40">
        <f>INDEX(Inputs!$P$5:$P$132,MATCH($B562&amp;"|"&amp;$C562,Inputs!$A$5:$A$132,0))</f>
        <v/>
      </c>
      <c r="G562" s="40">
        <f>INDEX(Inputs!$Q$5:$Q$132,MATCH($B562&amp;"|"&amp;$C562,Inputs!$A$5:$A$132,0))</f>
        <v/>
      </c>
      <c r="H562" s="5">
        <f>INDEX(Variables!$B$5:$B$105,MATCH($A562,Variables!$A$5:$A$105,0))&amp;IF($C562="",""," | "&amp;INDEX(Mapping!$B$5:$B$26,MATCH($C562,Mapping!$A$5:$A$26,0))&amp;" | "&amp;INDEX(Mapping!$B$30:$B$41,MATCH($B562,Mapping!$A$30:$A$41,0)))</f>
        <v/>
      </c>
      <c r="I562" s="5">
        <f>INDEX(Variables!$C$5:$C$105,MATCH($A562,Variables!$A$5:$A$105,0))</f>
        <v/>
      </c>
      <c r="J562" s="5">
        <f>INDEX(Variables!$E$5:$E$105,MATCH($A562,Variables!$A$5:$A$105,0))</f>
        <v/>
      </c>
      <c r="K562" s="25">
        <f>LOWER(Settings!$C$4)&amp;".mit."&amp;$A562&amp;IF($C562="","","."&amp;$C562&amp;"."&amp;$B562)&amp;IF(INDEX(Variables!$D$5:$D$105,MATCH($A562,Variables!$A$5:$A$105,0))="","","."&amp;INDEX(Variables!$D$5:$D$105,MATCH($A562,Variables!$A$5:$A$105,0)))&amp;"."&amp;K$5</f>
        <v/>
      </c>
      <c r="L562" s="46">
        <f>INDEX(Inputs!$U$5:$U$132,MATCH($B562&amp;"|"&amp;$C562,Inputs!$A$5:$A$132,0))</f>
        <v/>
      </c>
      <c r="M562" s="47">
        <f>L562*(1/(1+$G562))^(1+$E562)*(1+M$7)^$D562*(M544/L544)^$E562*((M544+M553)/(L544+L553))^($F562*(1+$E562))</f>
        <v/>
      </c>
      <c r="N562" s="47">
        <f>M562*(1/(1+$G562))^(1+$E562)*(1+N$7)^$D562*(N544/M544)^$E562*((N544+N553)/(M544+M553))^($F562*(1+$E562))</f>
        <v/>
      </c>
      <c r="O562" s="47">
        <f>N562*(1/(1+$G562))^(1+$E562)*(1+O$7)^$D562*(O544/N544)^$E562*((O544+O553)/(N544+N553))^($F562*(1+$E562))</f>
        <v/>
      </c>
      <c r="P562" s="47">
        <f>O562*(1/(1+$G562))^(1+$E562)*(1+P$7)^$D562*(P544/O544)^$E562*((P544+P553)/(O544+O553))^($F562*(1+$E562))</f>
        <v/>
      </c>
      <c r="Q562" s="47">
        <f>P562*(1/(1+$G562))^(1+$E562)*(1+Q$7)^$D562*(Q544/P544)^$E562*((Q544+Q553)/(P544+P553))^($F562*(1+$E562))</f>
        <v/>
      </c>
      <c r="R562" s="47">
        <f>Q562*(1/(1+$G562))^(1+$E562)*(1+R$7)^$D562*(R544/Q544)^$E562*((R544+R553)/(Q544+Q553))^($F562*(1+$E562))</f>
        <v/>
      </c>
      <c r="S562" s="47">
        <f>R562*(1/(1+$G562))^(1+$E562)*(1+S$7)^$D562*(S544/R544)^$E562*((S544+S553)/(R544+R553))^($F562*(1+$E562))</f>
        <v/>
      </c>
      <c r="T562" s="47">
        <f>S562*(1/(1+$G562))^(1+$E562)*(1+T$7)^$D562*(T544/S544)^$E562*((T544+T553)/(S544+S553))^($F562*(1+$E562))</f>
        <v/>
      </c>
      <c r="U562" s="47">
        <f>T562*(1/(1+$G562))^(1+$E562)*(1+U$7)^$D562*(U544/T544)^$E562*((U544+U553)/(T544+T553))^($F562*(1+$E562))</f>
        <v/>
      </c>
      <c r="V562" s="47">
        <f>U562*(1/(1+$G562))^(1+$E562)*(1+V$7)^$D562*(V544/U544)^$E562*((V544+V553)/(U544+U553))^($F562*(1+$E562))</f>
        <v/>
      </c>
      <c r="W562" s="47">
        <f>V562*(1/(1+$G562))^(1+$E562)*(1+W$7)^$D562*(W544/V544)^$E562*((W544+W553)/(V544+V553))^($F562*(1+$E562))</f>
        <v/>
      </c>
      <c r="X562" s="47">
        <f>W562*(1/(1+$G562))^(1+$E562)*(1+X$7)^$D562*(X544/W544)^$E562*((X544+X553)/(W544+W553))^($F562*(1+$E562))</f>
        <v/>
      </c>
      <c r="Y562" s="47">
        <f>X562*(1/(1+$G562))^(1+$E562)*(1+Y$7)^$D562*(Y544/X544)^$E562*((Y544+Y553)/(X544+X553))^($F562*(1+$E562))</f>
        <v/>
      </c>
      <c r="Z562" s="47">
        <f>Y562*(1/(1+$G562))^(1+$E562)*(1+Z$7)^$D562*(Z544/Y544)^$E562*((Z544+Z553)/(Y544+Y553))^($F562*(1+$E562))</f>
        <v/>
      </c>
      <c r="AA562" s="47">
        <f>Z562*(1/(1+$G562))^(1+$E562)*(1+AA$7)^$D562*(AA544/Z544)^$E562*((AA544+AA553)/(Z544+Z553))^($F562*(1+$E562))</f>
        <v/>
      </c>
      <c r="AB562" s="47">
        <f>AA562*(1/(1+$G562))^(1+$E562)*(1+AB$7)^$D562*(AB544/AA544)^$E562*((AB544+AB553)/(AA544+AA553))^($F562*(1+$E562))</f>
        <v/>
      </c>
      <c r="AC562" s="47">
        <f>AB562*(1/(1+$G562))^(1+$E562)*(1+AC$7)^$D562*(AC544/AB544)^$E562*((AC544+AC553)/(AB544+AB553))^($F562*(1+$E562))</f>
        <v/>
      </c>
      <c r="AD562" s="48">
        <f>FUELUSE(AC562,AD544,AC544,AD553,AC553,AD$7,$D562,$E562,$F562,$G562)</f>
        <v/>
      </c>
      <c r="AE562" s="25">
        <f>LOWER(Settings!$C$4)&amp;".mit."&amp;$A562&amp;IF($C562="","","."&amp;$C562&amp;"."&amp;$B562)&amp;IF(INDEX(Variables!$D$5:$D$105,MATCH($A562,Variables!$A$5:$A$105,0))="","","."&amp;INDEX(Variables!$D$5:$D$105,MATCH($A562,Variables!$A$5:$A$105,0)))&amp;"."&amp;AE$5</f>
        <v/>
      </c>
      <c r="AF562" s="46">
        <f>INDEX(Inputs!$U$5:$U$132,MATCH($B562&amp;"|"&amp;$C562,Inputs!$A$5:$A$132,0))</f>
        <v/>
      </c>
      <c r="AG562" s="47">
        <f>AF562*(1/(1+$G562))^(1+$E562)*(1+AG$7)^$D562*(AG544/AF544)^$E562*((AG544+AG553)/(AF544+AF553))^($F562*(1+$E562))</f>
        <v/>
      </c>
      <c r="AH562" s="47">
        <f>AG562*(1/(1+$G562))^(1+$E562)*(1+AH$7)^$D562*(AH544/AG544)^$E562*((AH544+AH553)/(AG544+AG553))^($F562*(1+$E562))</f>
        <v/>
      </c>
      <c r="AI562" s="47">
        <f>AH562*(1/(1+$G562))^(1+$E562)*(1+AI$7)^$D562*(AI544/AH544)^$E562*((AI544+AI553)/(AH544+AH553))^($F562*(1+$E562))</f>
        <v/>
      </c>
      <c r="AJ562" s="47">
        <f>AI562*(1/(1+$G562))^(1+$E562)*(1+AJ$7)^$D562*(AJ544/AI544)^$E562*((AJ544+AJ553)/(AI544+AI553))^($F562*(1+$E562))</f>
        <v/>
      </c>
      <c r="AK562" s="47">
        <f>AJ562*(1/(1+$G562))^(1+$E562)*(1+AK$7)^$D562*(AK544/AJ544)^$E562*((AK544+AK553)/(AJ544+AJ553))^($F562*(1+$E562))</f>
        <v/>
      </c>
      <c r="AL562" s="47">
        <f>AK562*(1/(1+$G562))^(1+$E562)*(1+AL$7)^$D562*(AL544/AK544)^$E562*((AL544+AL553)/(AK544+AK553))^($F562*(1+$E562))</f>
        <v/>
      </c>
      <c r="AM562" s="47">
        <f>AL562*(1/(1+$G562))^(1+$E562)*(1+AM$7)^$D562*(AM544/AL544)^$E562*((AM544+AM553)/(AL544+AL553))^($F562*(1+$E562))</f>
        <v/>
      </c>
      <c r="AN562" s="47">
        <f>AM562*(1/(1+$G562))^(1+$E562)*(1+AN$7)^$D562*(AN544/AM544)^$E562*((AN544+AN553)/(AM544+AM553))^($F562*(1+$E562))</f>
        <v/>
      </c>
      <c r="AO562" s="47">
        <f>AN562*(1/(1+$G562))^(1+$E562)*(1+AO$7)^$D562*(AO544/AN544)^$E562*((AO544+AO553)/(AN544+AN553))^($F562*(1+$E562))</f>
        <v/>
      </c>
      <c r="AP562" s="47">
        <f>AO562*(1/(1+$G562))^(1+$E562)*(1+AP$7)^$D562*(AP544/AO544)^$E562*((AP544+AP553)/(AO544+AO553))^($F562*(1+$E562))</f>
        <v/>
      </c>
      <c r="AQ562" s="47">
        <f>AP562*(1/(1+$G562))^(1+$E562)*(1+AQ$7)^$D562*(AQ544/AP544)^$E562*((AQ544+AQ553)/(AP544+AP553))^($F562*(1+$E562))</f>
        <v/>
      </c>
      <c r="AR562" s="47">
        <f>AQ562*(1/(1+$G562))^(1+$E562)*(1+AR$7)^$D562*(AR544/AQ544)^$E562*((AR544+AR553)/(AQ544+AQ553))^($F562*(1+$E562))</f>
        <v/>
      </c>
      <c r="AS562" s="47">
        <f>AR562*(1/(1+$G562))^(1+$E562)*(1+AS$7)^$D562*(AS544/AR544)^$E562*((AS544+AS553)/(AR544+AR553))^($F562*(1+$E562))</f>
        <v/>
      </c>
      <c r="AT562" s="47">
        <f>AS562*(1/(1+$G562))^(1+$E562)*(1+AT$7)^$D562*(AT544/AS544)^$E562*((AT544+AT553)/(AS544+AS553))^($F562*(1+$E562))</f>
        <v/>
      </c>
      <c r="AU562" s="47">
        <f>AT562*(1/(1+$G562))^(1+$E562)*(1+AU$7)^$D562*(AU544/AT544)^$E562*((AU544+AU553)/(AT544+AT553))^($F562*(1+$E562))</f>
        <v/>
      </c>
      <c r="AV562" s="47">
        <f>AU562*(1/(1+$G562))^(1+$E562)*(1+AV$7)^$D562*(AV544/AU544)^$E562*((AV544+AV553)/(AU544+AU553))^($F562*(1+$E562))</f>
        <v/>
      </c>
      <c r="AW562" s="47">
        <f>AV562*(1/(1+$G562))^(1+$E562)*(1+AW$7)^$D562*(AW544/AV544)^$E562*((AW544+AW553)/(AV544+AV553))^($F562*(1+$E562))</f>
        <v/>
      </c>
      <c r="AX562" s="48">
        <f>FUELUSE(AW562,AX544,AW544,AX553,AW553,AX$7,$D562,$E562,$F562,$G562)</f>
        <v/>
      </c>
    </row>
    <row r="563" hidden="1" outlineLevel="2">
      <c r="A563" s="5" t="inlineStr">
        <is>
          <t>ener</t>
        </is>
      </c>
      <c r="B563" s="5" t="inlineStr">
        <is>
          <t>ker</t>
        </is>
      </c>
      <c r="C563" s="5" t="inlineStr">
        <is>
          <t>avi</t>
        </is>
      </c>
      <c r="D563" s="40">
        <f>INDEX(Inputs!$N$5:$N$132,MATCH($B563&amp;"|"&amp;$C563,Inputs!$A$5:$A$132,0))</f>
        <v/>
      </c>
      <c r="E563" s="40">
        <f>INDEX(Inputs!$O$5:$O$132,MATCH($B563&amp;"|"&amp;$C563,Inputs!$A$5:$A$132,0))</f>
        <v/>
      </c>
      <c r="F563" s="40">
        <f>INDEX(Inputs!$P$5:$P$132,MATCH($B563&amp;"|"&amp;$C563,Inputs!$A$5:$A$132,0))</f>
        <v/>
      </c>
      <c r="G563" s="40">
        <f>INDEX(Inputs!$Q$5:$Q$132,MATCH($B563&amp;"|"&amp;$C563,Inputs!$A$5:$A$132,0))</f>
        <v/>
      </c>
      <c r="H563" s="5">
        <f>INDEX(Variables!$B$5:$B$105,MATCH($A563,Variables!$A$5:$A$105,0))&amp;IF($C563="",""," | "&amp;INDEX(Mapping!$B$5:$B$26,MATCH($C563,Mapping!$A$5:$A$26,0))&amp;" | "&amp;INDEX(Mapping!$B$30:$B$41,MATCH($B563,Mapping!$A$30:$A$41,0)))</f>
        <v/>
      </c>
      <c r="I563" s="5">
        <f>INDEX(Variables!$C$5:$C$105,MATCH($A563,Variables!$A$5:$A$105,0))</f>
        <v/>
      </c>
      <c r="J563" s="5">
        <f>INDEX(Variables!$E$5:$E$105,MATCH($A563,Variables!$A$5:$A$105,0))</f>
        <v/>
      </c>
      <c r="K563" s="25">
        <f>LOWER(Settings!$C$4)&amp;".mit."&amp;$A563&amp;IF($C563="","","."&amp;$C563&amp;"."&amp;$B563)&amp;IF(INDEX(Variables!$D$5:$D$105,MATCH($A563,Variables!$A$5:$A$105,0))="","","."&amp;INDEX(Variables!$D$5:$D$105,MATCH($A563,Variables!$A$5:$A$105,0)))&amp;"."&amp;K$5</f>
        <v/>
      </c>
      <c r="L563" s="46">
        <f>INDEX(Inputs!$U$5:$U$132,MATCH($B563&amp;"|"&amp;$C563,Inputs!$A$5:$A$132,0))</f>
        <v/>
      </c>
      <c r="M563" s="47">
        <f>L563*(1/(1+$G563))^(1+$E563)*(1+M$7)^$D563*(M545/L545)^$E563*((M545+M554)/(L545+L554))^($F563*(1+$E563))</f>
        <v/>
      </c>
      <c r="N563" s="47">
        <f>M563*(1/(1+$G563))^(1+$E563)*(1+N$7)^$D563*(N545/M545)^$E563*((N545+N554)/(M545+M554))^($F563*(1+$E563))</f>
        <v/>
      </c>
      <c r="O563" s="47">
        <f>N563*(1/(1+$G563))^(1+$E563)*(1+O$7)^$D563*(O545/N545)^$E563*((O545+O554)/(N545+N554))^($F563*(1+$E563))</f>
        <v/>
      </c>
      <c r="P563" s="47">
        <f>O563*(1/(1+$G563))^(1+$E563)*(1+P$7)^$D563*(P545/O545)^$E563*((P545+P554)/(O545+O554))^($F563*(1+$E563))</f>
        <v/>
      </c>
      <c r="Q563" s="47">
        <f>P563*(1/(1+$G563))^(1+$E563)*(1+Q$7)^$D563*(Q545/P545)^$E563*((Q545+Q554)/(P545+P554))^($F563*(1+$E563))</f>
        <v/>
      </c>
      <c r="R563" s="47">
        <f>Q563*(1/(1+$G563))^(1+$E563)*(1+R$7)^$D563*(R545/Q545)^$E563*((R545+R554)/(Q545+Q554))^($F563*(1+$E563))</f>
        <v/>
      </c>
      <c r="S563" s="47">
        <f>R563*(1/(1+$G563))^(1+$E563)*(1+S$7)^$D563*(S545/R545)^$E563*((S545+S554)/(R545+R554))^($F563*(1+$E563))</f>
        <v/>
      </c>
      <c r="T563" s="47">
        <f>S563*(1/(1+$G563))^(1+$E563)*(1+T$7)^$D563*(T545/S545)^$E563*((T545+T554)/(S545+S554))^($F563*(1+$E563))</f>
        <v/>
      </c>
      <c r="U563" s="47">
        <f>T563*(1/(1+$G563))^(1+$E563)*(1+U$7)^$D563*(U545/T545)^$E563*((U545+U554)/(T545+T554))^($F563*(1+$E563))</f>
        <v/>
      </c>
      <c r="V563" s="47">
        <f>U563*(1/(1+$G563))^(1+$E563)*(1+V$7)^$D563*(V545/U545)^$E563*((V545+V554)/(U545+U554))^($F563*(1+$E563))</f>
        <v/>
      </c>
      <c r="W563" s="47">
        <f>V563*(1/(1+$G563))^(1+$E563)*(1+W$7)^$D563*(W545/V545)^$E563*((W545+W554)/(V545+V554))^($F563*(1+$E563))</f>
        <v/>
      </c>
      <c r="X563" s="47">
        <f>W563*(1/(1+$G563))^(1+$E563)*(1+X$7)^$D563*(X545/W545)^$E563*((X545+X554)/(W545+W554))^($F563*(1+$E563))</f>
        <v/>
      </c>
      <c r="Y563" s="47">
        <f>X563*(1/(1+$G563))^(1+$E563)*(1+Y$7)^$D563*(Y545/X545)^$E563*((Y545+Y554)/(X545+X554))^($F563*(1+$E563))</f>
        <v/>
      </c>
      <c r="Z563" s="47">
        <f>Y563*(1/(1+$G563))^(1+$E563)*(1+Z$7)^$D563*(Z545/Y545)^$E563*((Z545+Z554)/(Y545+Y554))^($F563*(1+$E563))</f>
        <v/>
      </c>
      <c r="AA563" s="47">
        <f>Z563*(1/(1+$G563))^(1+$E563)*(1+AA$7)^$D563*(AA545/Z545)^$E563*((AA545+AA554)/(Z545+Z554))^($F563*(1+$E563))</f>
        <v/>
      </c>
      <c r="AB563" s="47">
        <f>AA563*(1/(1+$G563))^(1+$E563)*(1+AB$7)^$D563*(AB545/AA545)^$E563*((AB545+AB554)/(AA545+AA554))^($F563*(1+$E563))</f>
        <v/>
      </c>
      <c r="AC563" s="47">
        <f>AB563*(1/(1+$G563))^(1+$E563)*(1+AC$7)^$D563*(AC545/AB545)^$E563*((AC545+AC554)/(AB545+AB554))^($F563*(1+$E563))</f>
        <v/>
      </c>
      <c r="AD563" s="48">
        <f>FUELUSE(AC563,AD545,AC545,AD554,AC554,AD$7,$D563,$E563,$F563,$G563)</f>
        <v/>
      </c>
      <c r="AE563" s="25">
        <f>LOWER(Settings!$C$4)&amp;".mit."&amp;$A563&amp;IF($C563="","","."&amp;$C563&amp;"."&amp;$B563)&amp;IF(INDEX(Variables!$D$5:$D$105,MATCH($A563,Variables!$A$5:$A$105,0))="","","."&amp;INDEX(Variables!$D$5:$D$105,MATCH($A563,Variables!$A$5:$A$105,0)))&amp;"."&amp;AE$5</f>
        <v/>
      </c>
      <c r="AF563" s="46">
        <f>INDEX(Inputs!$U$5:$U$132,MATCH($B563&amp;"|"&amp;$C563,Inputs!$A$5:$A$132,0))</f>
        <v/>
      </c>
      <c r="AG563" s="47">
        <f>AF563*(1/(1+$G563))^(1+$E563)*(1+AG$7)^$D563*(AG545/AF545)^$E563*((AG545+AG554)/(AF545+AF554))^($F563*(1+$E563))</f>
        <v/>
      </c>
      <c r="AH563" s="47">
        <f>AG563*(1/(1+$G563))^(1+$E563)*(1+AH$7)^$D563*(AH545/AG545)^$E563*((AH545+AH554)/(AG545+AG554))^($F563*(1+$E563))</f>
        <v/>
      </c>
      <c r="AI563" s="47">
        <f>AH563*(1/(1+$G563))^(1+$E563)*(1+AI$7)^$D563*(AI545/AH545)^$E563*((AI545+AI554)/(AH545+AH554))^($F563*(1+$E563))</f>
        <v/>
      </c>
      <c r="AJ563" s="47">
        <f>AI563*(1/(1+$G563))^(1+$E563)*(1+AJ$7)^$D563*(AJ545/AI545)^$E563*((AJ545+AJ554)/(AI545+AI554))^($F563*(1+$E563))</f>
        <v/>
      </c>
      <c r="AK563" s="47">
        <f>AJ563*(1/(1+$G563))^(1+$E563)*(1+AK$7)^$D563*(AK545/AJ545)^$E563*((AK545+AK554)/(AJ545+AJ554))^($F563*(1+$E563))</f>
        <v/>
      </c>
      <c r="AL563" s="47">
        <f>AK563*(1/(1+$G563))^(1+$E563)*(1+AL$7)^$D563*(AL545/AK545)^$E563*((AL545+AL554)/(AK545+AK554))^($F563*(1+$E563))</f>
        <v/>
      </c>
      <c r="AM563" s="47">
        <f>AL563*(1/(1+$G563))^(1+$E563)*(1+AM$7)^$D563*(AM545/AL545)^$E563*((AM545+AM554)/(AL545+AL554))^($F563*(1+$E563))</f>
        <v/>
      </c>
      <c r="AN563" s="47">
        <f>AM563*(1/(1+$G563))^(1+$E563)*(1+AN$7)^$D563*(AN545/AM545)^$E563*((AN545+AN554)/(AM545+AM554))^($F563*(1+$E563))</f>
        <v/>
      </c>
      <c r="AO563" s="47">
        <f>AN563*(1/(1+$G563))^(1+$E563)*(1+AO$7)^$D563*(AO545/AN545)^$E563*((AO545+AO554)/(AN545+AN554))^($F563*(1+$E563))</f>
        <v/>
      </c>
      <c r="AP563" s="47">
        <f>AO563*(1/(1+$G563))^(1+$E563)*(1+AP$7)^$D563*(AP545/AO545)^$E563*((AP545+AP554)/(AO545+AO554))^($F563*(1+$E563))</f>
        <v/>
      </c>
      <c r="AQ563" s="47">
        <f>AP563*(1/(1+$G563))^(1+$E563)*(1+AQ$7)^$D563*(AQ545/AP545)^$E563*((AQ545+AQ554)/(AP545+AP554))^($F563*(1+$E563))</f>
        <v/>
      </c>
      <c r="AR563" s="47">
        <f>AQ563*(1/(1+$G563))^(1+$E563)*(1+AR$7)^$D563*(AR545/AQ545)^$E563*((AR545+AR554)/(AQ545+AQ554))^($F563*(1+$E563))</f>
        <v/>
      </c>
      <c r="AS563" s="47">
        <f>AR563*(1/(1+$G563))^(1+$E563)*(1+AS$7)^$D563*(AS545/AR545)^$E563*((AS545+AS554)/(AR545+AR554))^($F563*(1+$E563))</f>
        <v/>
      </c>
      <c r="AT563" s="47">
        <f>AS563*(1/(1+$G563))^(1+$E563)*(1+AT$7)^$D563*(AT545/AS545)^$E563*((AT545+AT554)/(AS545+AS554))^($F563*(1+$E563))</f>
        <v/>
      </c>
      <c r="AU563" s="47">
        <f>AT563*(1/(1+$G563))^(1+$E563)*(1+AU$7)^$D563*(AU545/AT545)^$E563*((AU545+AU554)/(AT545+AT554))^($F563*(1+$E563))</f>
        <v/>
      </c>
      <c r="AV563" s="47">
        <f>AU563*(1/(1+$G563))^(1+$E563)*(1+AV$7)^$D563*(AV545/AU545)^$E563*((AV545+AV554)/(AU545+AU554))^($F563*(1+$E563))</f>
        <v/>
      </c>
      <c r="AW563" s="47">
        <f>AV563*(1/(1+$G563))^(1+$E563)*(1+AW$7)^$D563*(AW545/AV545)^$E563*((AW545+AW554)/(AV545+AV554))^($F563*(1+$E563))</f>
        <v/>
      </c>
      <c r="AX563" s="48">
        <f>FUELUSE(AW563,AX545,AW545,AX554,AW554,AX$7,$D563,$E563,$F563,$G563)</f>
        <v/>
      </c>
    </row>
    <row r="564" hidden="1" outlineLevel="2">
      <c r="A564" s="5" t="inlineStr">
        <is>
          <t>ener</t>
        </is>
      </c>
      <c r="B564" s="5" t="inlineStr">
        <is>
          <t>oop</t>
        </is>
      </c>
      <c r="C564" s="5" t="inlineStr">
        <is>
          <t>avi</t>
        </is>
      </c>
      <c r="D564" s="40">
        <f>INDEX(Inputs!$N$5:$N$132,MATCH($B564&amp;"|"&amp;$C564,Inputs!$A$5:$A$132,0))</f>
        <v/>
      </c>
      <c r="E564" s="40">
        <f>INDEX(Inputs!$O$5:$O$132,MATCH($B564&amp;"|"&amp;$C564,Inputs!$A$5:$A$132,0))</f>
        <v/>
      </c>
      <c r="F564" s="40">
        <f>INDEX(Inputs!$P$5:$P$132,MATCH($B564&amp;"|"&amp;$C564,Inputs!$A$5:$A$132,0))</f>
        <v/>
      </c>
      <c r="G564" s="40">
        <f>INDEX(Inputs!$Q$5:$Q$132,MATCH($B564&amp;"|"&amp;$C564,Inputs!$A$5:$A$132,0))</f>
        <v/>
      </c>
      <c r="H564" s="5">
        <f>INDEX(Variables!$B$5:$B$105,MATCH($A564,Variables!$A$5:$A$105,0))&amp;IF($C564="",""," | "&amp;INDEX(Mapping!$B$5:$B$26,MATCH($C564,Mapping!$A$5:$A$26,0))&amp;" | "&amp;INDEX(Mapping!$B$30:$B$41,MATCH($B564,Mapping!$A$30:$A$41,0)))</f>
        <v/>
      </c>
      <c r="I564" s="5">
        <f>INDEX(Variables!$C$5:$C$105,MATCH($A564,Variables!$A$5:$A$105,0))</f>
        <v/>
      </c>
      <c r="J564" s="5">
        <f>INDEX(Variables!$E$5:$E$105,MATCH($A564,Variables!$A$5:$A$105,0))</f>
        <v/>
      </c>
      <c r="K564" s="25">
        <f>LOWER(Settings!$C$4)&amp;".mit."&amp;$A564&amp;IF($C564="","","."&amp;$C564&amp;"."&amp;$B564)&amp;IF(INDEX(Variables!$D$5:$D$105,MATCH($A564,Variables!$A$5:$A$105,0))="","","."&amp;INDEX(Variables!$D$5:$D$105,MATCH($A564,Variables!$A$5:$A$105,0)))&amp;"."&amp;K$5</f>
        <v/>
      </c>
      <c r="L564" s="46">
        <f>INDEX(Inputs!$U$5:$U$132,MATCH($B564&amp;"|"&amp;$C564,Inputs!$A$5:$A$132,0))</f>
        <v/>
      </c>
      <c r="M564" s="47">
        <f>L564*(1/(1+$G564))^(1+$E564)*(1+M$7)^$D564*(M546/L546)^$E564*((M546+M555)/(L546+L555))^($F564*(1+$E564))</f>
        <v/>
      </c>
      <c r="N564" s="47">
        <f>M564*(1/(1+$G564))^(1+$E564)*(1+N$7)^$D564*(N546/M546)^$E564*((N546+N555)/(M546+M555))^($F564*(1+$E564))</f>
        <v/>
      </c>
      <c r="O564" s="47">
        <f>N564*(1/(1+$G564))^(1+$E564)*(1+O$7)^$D564*(O546/N546)^$E564*((O546+O555)/(N546+N555))^($F564*(1+$E564))</f>
        <v/>
      </c>
      <c r="P564" s="47">
        <f>O564*(1/(1+$G564))^(1+$E564)*(1+P$7)^$D564*(P546/O546)^$E564*((P546+P555)/(O546+O555))^($F564*(1+$E564))</f>
        <v/>
      </c>
      <c r="Q564" s="47">
        <f>P564*(1/(1+$G564))^(1+$E564)*(1+Q$7)^$D564*(Q546/P546)^$E564*((Q546+Q555)/(P546+P555))^($F564*(1+$E564))</f>
        <v/>
      </c>
      <c r="R564" s="47">
        <f>Q564*(1/(1+$G564))^(1+$E564)*(1+R$7)^$D564*(R546/Q546)^$E564*((R546+R555)/(Q546+Q555))^($F564*(1+$E564))</f>
        <v/>
      </c>
      <c r="S564" s="47">
        <f>R564*(1/(1+$G564))^(1+$E564)*(1+S$7)^$D564*(S546/R546)^$E564*((S546+S555)/(R546+R555))^($F564*(1+$E564))</f>
        <v/>
      </c>
      <c r="T564" s="47">
        <f>S564*(1/(1+$G564))^(1+$E564)*(1+T$7)^$D564*(T546/S546)^$E564*((T546+T555)/(S546+S555))^($F564*(1+$E564))</f>
        <v/>
      </c>
      <c r="U564" s="47">
        <f>T564*(1/(1+$G564))^(1+$E564)*(1+U$7)^$D564*(U546/T546)^$E564*((U546+U555)/(T546+T555))^($F564*(1+$E564))</f>
        <v/>
      </c>
      <c r="V564" s="47">
        <f>U564*(1/(1+$G564))^(1+$E564)*(1+V$7)^$D564*(V546/U546)^$E564*((V546+V555)/(U546+U555))^($F564*(1+$E564))</f>
        <v/>
      </c>
      <c r="W564" s="47">
        <f>V564*(1/(1+$G564))^(1+$E564)*(1+W$7)^$D564*(W546/V546)^$E564*((W546+W555)/(V546+V555))^($F564*(1+$E564))</f>
        <v/>
      </c>
      <c r="X564" s="47">
        <f>W564*(1/(1+$G564))^(1+$E564)*(1+X$7)^$D564*(X546/W546)^$E564*((X546+X555)/(W546+W555))^($F564*(1+$E564))</f>
        <v/>
      </c>
      <c r="Y564" s="47">
        <f>X564*(1/(1+$G564))^(1+$E564)*(1+Y$7)^$D564*(Y546/X546)^$E564*((Y546+Y555)/(X546+X555))^($F564*(1+$E564))</f>
        <v/>
      </c>
      <c r="Z564" s="47">
        <f>Y564*(1/(1+$G564))^(1+$E564)*(1+Z$7)^$D564*(Z546/Y546)^$E564*((Z546+Z555)/(Y546+Y555))^($F564*(1+$E564))</f>
        <v/>
      </c>
      <c r="AA564" s="47">
        <f>Z564*(1/(1+$G564))^(1+$E564)*(1+AA$7)^$D564*(AA546/Z546)^$E564*((AA546+AA555)/(Z546+Z555))^($F564*(1+$E564))</f>
        <v/>
      </c>
      <c r="AB564" s="47">
        <f>AA564*(1/(1+$G564))^(1+$E564)*(1+AB$7)^$D564*(AB546/AA546)^$E564*((AB546+AB555)/(AA546+AA555))^($F564*(1+$E564))</f>
        <v/>
      </c>
      <c r="AC564" s="47">
        <f>AB564*(1/(1+$G564))^(1+$E564)*(1+AC$7)^$D564*(AC546/AB546)^$E564*((AC546+AC555)/(AB546+AB555))^($F564*(1+$E564))</f>
        <v/>
      </c>
      <c r="AD564" s="48">
        <f>FUELUSE(AC564,AD546,AC546,AD555,AC555,AD$7,$D564,$E564,$F564,$G564)</f>
        <v/>
      </c>
      <c r="AE564" s="25">
        <f>LOWER(Settings!$C$4)&amp;".mit."&amp;$A564&amp;IF($C564="","","."&amp;$C564&amp;"."&amp;$B564)&amp;IF(INDEX(Variables!$D$5:$D$105,MATCH($A564,Variables!$A$5:$A$105,0))="","","."&amp;INDEX(Variables!$D$5:$D$105,MATCH($A564,Variables!$A$5:$A$105,0)))&amp;"."&amp;AE$5</f>
        <v/>
      </c>
      <c r="AF564" s="46">
        <f>INDEX(Inputs!$U$5:$U$132,MATCH($B564&amp;"|"&amp;$C564,Inputs!$A$5:$A$132,0))</f>
        <v/>
      </c>
      <c r="AG564" s="47">
        <f>AF564*(1/(1+$G564))^(1+$E564)*(1+AG$7)^$D564*(AG546/AF546)^$E564*((AG546+AG555)/(AF546+AF555))^($F564*(1+$E564))</f>
        <v/>
      </c>
      <c r="AH564" s="47">
        <f>AG564*(1/(1+$G564))^(1+$E564)*(1+AH$7)^$D564*(AH546/AG546)^$E564*((AH546+AH555)/(AG546+AG555))^($F564*(1+$E564))</f>
        <v/>
      </c>
      <c r="AI564" s="47">
        <f>AH564*(1/(1+$G564))^(1+$E564)*(1+AI$7)^$D564*(AI546/AH546)^$E564*((AI546+AI555)/(AH546+AH555))^($F564*(1+$E564))</f>
        <v/>
      </c>
      <c r="AJ564" s="47">
        <f>AI564*(1/(1+$G564))^(1+$E564)*(1+AJ$7)^$D564*(AJ546/AI546)^$E564*((AJ546+AJ555)/(AI546+AI555))^($F564*(1+$E564))</f>
        <v/>
      </c>
      <c r="AK564" s="47">
        <f>AJ564*(1/(1+$G564))^(1+$E564)*(1+AK$7)^$D564*(AK546/AJ546)^$E564*((AK546+AK555)/(AJ546+AJ555))^($F564*(1+$E564))</f>
        <v/>
      </c>
      <c r="AL564" s="47">
        <f>AK564*(1/(1+$G564))^(1+$E564)*(1+AL$7)^$D564*(AL546/AK546)^$E564*((AL546+AL555)/(AK546+AK555))^($F564*(1+$E564))</f>
        <v/>
      </c>
      <c r="AM564" s="47">
        <f>AL564*(1/(1+$G564))^(1+$E564)*(1+AM$7)^$D564*(AM546/AL546)^$E564*((AM546+AM555)/(AL546+AL555))^($F564*(1+$E564))</f>
        <v/>
      </c>
      <c r="AN564" s="47">
        <f>AM564*(1/(1+$G564))^(1+$E564)*(1+AN$7)^$D564*(AN546/AM546)^$E564*((AN546+AN555)/(AM546+AM555))^($F564*(1+$E564))</f>
        <v/>
      </c>
      <c r="AO564" s="47">
        <f>AN564*(1/(1+$G564))^(1+$E564)*(1+AO$7)^$D564*(AO546/AN546)^$E564*((AO546+AO555)/(AN546+AN555))^($F564*(1+$E564))</f>
        <v/>
      </c>
      <c r="AP564" s="47">
        <f>AO564*(1/(1+$G564))^(1+$E564)*(1+AP$7)^$D564*(AP546/AO546)^$E564*((AP546+AP555)/(AO546+AO555))^($F564*(1+$E564))</f>
        <v/>
      </c>
      <c r="AQ564" s="47">
        <f>AP564*(1/(1+$G564))^(1+$E564)*(1+AQ$7)^$D564*(AQ546/AP546)^$E564*((AQ546+AQ555)/(AP546+AP555))^($F564*(1+$E564))</f>
        <v/>
      </c>
      <c r="AR564" s="47">
        <f>AQ564*(1/(1+$G564))^(1+$E564)*(1+AR$7)^$D564*(AR546/AQ546)^$E564*((AR546+AR555)/(AQ546+AQ555))^($F564*(1+$E564))</f>
        <v/>
      </c>
      <c r="AS564" s="47">
        <f>AR564*(1/(1+$G564))^(1+$E564)*(1+AS$7)^$D564*(AS546/AR546)^$E564*((AS546+AS555)/(AR546+AR555))^($F564*(1+$E564))</f>
        <v/>
      </c>
      <c r="AT564" s="47">
        <f>AS564*(1/(1+$G564))^(1+$E564)*(1+AT$7)^$D564*(AT546/AS546)^$E564*((AT546+AT555)/(AS546+AS555))^($F564*(1+$E564))</f>
        <v/>
      </c>
      <c r="AU564" s="47">
        <f>AT564*(1/(1+$G564))^(1+$E564)*(1+AU$7)^$D564*(AU546/AT546)^$E564*((AU546+AU555)/(AT546+AT555))^($F564*(1+$E564))</f>
        <v/>
      </c>
      <c r="AV564" s="47">
        <f>AU564*(1/(1+$G564))^(1+$E564)*(1+AV$7)^$D564*(AV546/AU546)^$E564*((AV546+AV555)/(AU546+AU555))^($F564*(1+$E564))</f>
        <v/>
      </c>
      <c r="AW564" s="47">
        <f>AV564*(1/(1+$G564))^(1+$E564)*(1+AW$7)^$D564*(AW546/AV546)^$E564*((AW546+AW555)/(AV546+AV555))^($F564*(1+$E564))</f>
        <v/>
      </c>
      <c r="AX564" s="48">
        <f>FUELUSE(AW564,AX546,AW546,AX555,AW555,AX$7,$D564,$E564,$F564,$G564)</f>
        <v/>
      </c>
    </row>
    <row r="565" hidden="1" outlineLevel="2">
      <c r="A565" s="5" t="inlineStr">
        <is>
          <t>ener</t>
        </is>
      </c>
      <c r="B565" s="5" t="inlineStr">
        <is>
          <t>bio</t>
        </is>
      </c>
      <c r="C565" s="5" t="inlineStr">
        <is>
          <t>avi</t>
        </is>
      </c>
      <c r="D565" s="40">
        <f>INDEX(Inputs!$N$5:$N$132,MATCH($B565&amp;"|"&amp;$C565,Inputs!$A$5:$A$132,0))</f>
        <v/>
      </c>
      <c r="E565" s="40">
        <f>INDEX(Inputs!$O$5:$O$132,MATCH($B565&amp;"|"&amp;$C565,Inputs!$A$5:$A$132,0))</f>
        <v/>
      </c>
      <c r="F565" s="40">
        <f>INDEX(Inputs!$P$5:$P$132,MATCH($B565&amp;"|"&amp;$C565,Inputs!$A$5:$A$132,0))</f>
        <v/>
      </c>
      <c r="G565" s="40">
        <f>INDEX(Inputs!$Q$5:$Q$132,MATCH($B565&amp;"|"&amp;$C565,Inputs!$A$5:$A$132,0))</f>
        <v/>
      </c>
      <c r="H565" s="5">
        <f>INDEX(Variables!$B$5:$B$105,MATCH($A565,Variables!$A$5:$A$105,0))&amp;IF($C565="",""," | "&amp;INDEX(Mapping!$B$5:$B$26,MATCH($C565,Mapping!$A$5:$A$26,0))&amp;" | "&amp;INDEX(Mapping!$B$30:$B$41,MATCH($B565,Mapping!$A$30:$A$41,0)))</f>
        <v/>
      </c>
      <c r="I565" s="5">
        <f>INDEX(Variables!$C$5:$C$105,MATCH($A565,Variables!$A$5:$A$105,0))</f>
        <v/>
      </c>
      <c r="J565" s="5">
        <f>INDEX(Variables!$E$5:$E$105,MATCH($A565,Variables!$A$5:$A$105,0))</f>
        <v/>
      </c>
      <c r="K565" s="25">
        <f>LOWER(Settings!$C$4)&amp;".mit."&amp;$A565&amp;IF($C565="","","."&amp;$C565&amp;"."&amp;$B565)&amp;IF(INDEX(Variables!$D$5:$D$105,MATCH($A565,Variables!$A$5:$A$105,0))="","","."&amp;INDEX(Variables!$D$5:$D$105,MATCH($A565,Variables!$A$5:$A$105,0)))&amp;"."&amp;K$5</f>
        <v/>
      </c>
      <c r="L565" s="46">
        <f>INDEX(Inputs!$U$5:$U$132,MATCH($B565&amp;"|"&amp;$C565,Inputs!$A$5:$A$132,0))</f>
        <v/>
      </c>
      <c r="M565" s="47">
        <f>L565*(1/(1+$G565))^(1+$E565)*(1+M$7)^$D565*(M547/L547)^$E565*((M547+M556)/(L547+L556))^($F565*(1+$E565))</f>
        <v/>
      </c>
      <c r="N565" s="47">
        <f>M565*(1/(1+$G565))^(1+$E565)*(1+N$7)^$D565*(N547/M547)^$E565*((N547+N556)/(M547+M556))^($F565*(1+$E565))</f>
        <v/>
      </c>
      <c r="O565" s="47">
        <f>N565*(1/(1+$G565))^(1+$E565)*(1+O$7)^$D565*(O547/N547)^$E565*((O547+O556)/(N547+N556))^($F565*(1+$E565))</f>
        <v/>
      </c>
      <c r="P565" s="47">
        <f>O565*(1/(1+$G565))^(1+$E565)*(1+P$7)^$D565*(P547/O547)^$E565*((P547+P556)/(O547+O556))^($F565*(1+$E565))</f>
        <v/>
      </c>
      <c r="Q565" s="47">
        <f>P565*(1/(1+$G565))^(1+$E565)*(1+Q$7)^$D565*(Q547/P547)^$E565*((Q547+Q556)/(P547+P556))^($F565*(1+$E565))</f>
        <v/>
      </c>
      <c r="R565" s="47">
        <f>Q565*(1/(1+$G565))^(1+$E565)*(1+R$7)^$D565*(R547/Q547)^$E565*((R547+R556)/(Q547+Q556))^($F565*(1+$E565))</f>
        <v/>
      </c>
      <c r="S565" s="47">
        <f>R565*(1/(1+$G565))^(1+$E565)*(1+S$7)^$D565*(S547/R547)^$E565*((S547+S556)/(R547+R556))^($F565*(1+$E565))</f>
        <v/>
      </c>
      <c r="T565" s="47">
        <f>S565*(1/(1+$G565))^(1+$E565)*(1+T$7)^$D565*(T547/S547)^$E565*((T547+T556)/(S547+S556))^($F565*(1+$E565))</f>
        <v/>
      </c>
      <c r="U565" s="47">
        <f>T565*(1/(1+$G565))^(1+$E565)*(1+U$7)^$D565*(U547/T547)^$E565*((U547+U556)/(T547+T556))^($F565*(1+$E565))</f>
        <v/>
      </c>
      <c r="V565" s="47">
        <f>U565*(1/(1+$G565))^(1+$E565)*(1+V$7)^$D565*(V547/U547)^$E565*((V547+V556)/(U547+U556))^($F565*(1+$E565))</f>
        <v/>
      </c>
      <c r="W565" s="47">
        <f>V565*(1/(1+$G565))^(1+$E565)*(1+W$7)^$D565*(W547/V547)^$E565*((W547+W556)/(V547+V556))^($F565*(1+$E565))</f>
        <v/>
      </c>
      <c r="X565" s="47">
        <f>W565*(1/(1+$G565))^(1+$E565)*(1+X$7)^$D565*(X547/W547)^$E565*((X547+X556)/(W547+W556))^($F565*(1+$E565))</f>
        <v/>
      </c>
      <c r="Y565" s="47">
        <f>X565*(1/(1+$G565))^(1+$E565)*(1+Y$7)^$D565*(Y547/X547)^$E565*((Y547+Y556)/(X547+X556))^($F565*(1+$E565))</f>
        <v/>
      </c>
      <c r="Z565" s="47">
        <f>Y565*(1/(1+$G565))^(1+$E565)*(1+Z$7)^$D565*(Z547/Y547)^$E565*((Z547+Z556)/(Y547+Y556))^($F565*(1+$E565))</f>
        <v/>
      </c>
      <c r="AA565" s="47">
        <f>Z565*(1/(1+$G565))^(1+$E565)*(1+AA$7)^$D565*(AA547/Z547)^$E565*((AA547+AA556)/(Z547+Z556))^($F565*(1+$E565))</f>
        <v/>
      </c>
      <c r="AB565" s="47">
        <f>AA565*(1/(1+$G565))^(1+$E565)*(1+AB$7)^$D565*(AB547/AA547)^$E565*((AB547+AB556)/(AA547+AA556))^($F565*(1+$E565))</f>
        <v/>
      </c>
      <c r="AC565" s="47">
        <f>AB565*(1/(1+$G565))^(1+$E565)*(1+AC$7)^$D565*(AC547/AB547)^$E565*((AC547+AC556)/(AB547+AB556))^($F565*(1+$E565))</f>
        <v/>
      </c>
      <c r="AD565" s="48">
        <f>FUELUSE(AC565,AD547,AC547,AD556,AC556,AD$7,$D565,$E565,$F565,$G565)</f>
        <v/>
      </c>
      <c r="AE565" s="25">
        <f>LOWER(Settings!$C$4)&amp;".mit."&amp;$A565&amp;IF($C565="","","."&amp;$C565&amp;"."&amp;$B565)&amp;IF(INDEX(Variables!$D$5:$D$105,MATCH($A565,Variables!$A$5:$A$105,0))="","","."&amp;INDEX(Variables!$D$5:$D$105,MATCH($A565,Variables!$A$5:$A$105,0)))&amp;"."&amp;AE$5</f>
        <v/>
      </c>
      <c r="AF565" s="46">
        <f>INDEX(Inputs!$U$5:$U$132,MATCH($B565&amp;"|"&amp;$C565,Inputs!$A$5:$A$132,0))</f>
        <v/>
      </c>
      <c r="AG565" s="47">
        <f>AF565*(1/(1+$G565))^(1+$E565)*(1+AG$7)^$D565*(AG547/AF547)^$E565*((AG547+AG556)/(AF547+AF556))^($F565*(1+$E565))</f>
        <v/>
      </c>
      <c r="AH565" s="47">
        <f>AG565*(1/(1+$G565))^(1+$E565)*(1+AH$7)^$D565*(AH547/AG547)^$E565*((AH547+AH556)/(AG547+AG556))^($F565*(1+$E565))</f>
        <v/>
      </c>
      <c r="AI565" s="47">
        <f>AH565*(1/(1+$G565))^(1+$E565)*(1+AI$7)^$D565*(AI547/AH547)^$E565*((AI547+AI556)/(AH547+AH556))^($F565*(1+$E565))</f>
        <v/>
      </c>
      <c r="AJ565" s="47">
        <f>AI565*(1/(1+$G565))^(1+$E565)*(1+AJ$7)^$D565*(AJ547/AI547)^$E565*((AJ547+AJ556)/(AI547+AI556))^($F565*(1+$E565))</f>
        <v/>
      </c>
      <c r="AK565" s="47">
        <f>AJ565*(1/(1+$G565))^(1+$E565)*(1+AK$7)^$D565*(AK547/AJ547)^$E565*((AK547+AK556)/(AJ547+AJ556))^($F565*(1+$E565))</f>
        <v/>
      </c>
      <c r="AL565" s="47">
        <f>AK565*(1/(1+$G565))^(1+$E565)*(1+AL$7)^$D565*(AL547/AK547)^$E565*((AL547+AL556)/(AK547+AK556))^($F565*(1+$E565))</f>
        <v/>
      </c>
      <c r="AM565" s="47">
        <f>AL565*(1/(1+$G565))^(1+$E565)*(1+AM$7)^$D565*(AM547/AL547)^$E565*((AM547+AM556)/(AL547+AL556))^($F565*(1+$E565))</f>
        <v/>
      </c>
      <c r="AN565" s="47">
        <f>AM565*(1/(1+$G565))^(1+$E565)*(1+AN$7)^$D565*(AN547/AM547)^$E565*((AN547+AN556)/(AM547+AM556))^($F565*(1+$E565))</f>
        <v/>
      </c>
      <c r="AO565" s="47">
        <f>AN565*(1/(1+$G565))^(1+$E565)*(1+AO$7)^$D565*(AO547/AN547)^$E565*((AO547+AO556)/(AN547+AN556))^($F565*(1+$E565))</f>
        <v/>
      </c>
      <c r="AP565" s="47">
        <f>AO565*(1/(1+$G565))^(1+$E565)*(1+AP$7)^$D565*(AP547/AO547)^$E565*((AP547+AP556)/(AO547+AO556))^($F565*(1+$E565))</f>
        <v/>
      </c>
      <c r="AQ565" s="47">
        <f>AP565*(1/(1+$G565))^(1+$E565)*(1+AQ$7)^$D565*(AQ547/AP547)^$E565*((AQ547+AQ556)/(AP547+AP556))^($F565*(1+$E565))</f>
        <v/>
      </c>
      <c r="AR565" s="47">
        <f>AQ565*(1/(1+$G565))^(1+$E565)*(1+AR$7)^$D565*(AR547/AQ547)^$E565*((AR547+AR556)/(AQ547+AQ556))^($F565*(1+$E565))</f>
        <v/>
      </c>
      <c r="AS565" s="47">
        <f>AR565*(1/(1+$G565))^(1+$E565)*(1+AS$7)^$D565*(AS547/AR547)^$E565*((AS547+AS556)/(AR547+AR556))^($F565*(1+$E565))</f>
        <v/>
      </c>
      <c r="AT565" s="47">
        <f>AS565*(1/(1+$G565))^(1+$E565)*(1+AT$7)^$D565*(AT547/AS547)^$E565*((AT547+AT556)/(AS547+AS556))^($F565*(1+$E565))</f>
        <v/>
      </c>
      <c r="AU565" s="47">
        <f>AT565*(1/(1+$G565))^(1+$E565)*(1+AU$7)^$D565*(AU547/AT547)^$E565*((AU547+AU556)/(AT547+AT556))^($F565*(1+$E565))</f>
        <v/>
      </c>
      <c r="AV565" s="47">
        <f>AU565*(1/(1+$G565))^(1+$E565)*(1+AV$7)^$D565*(AV547/AU547)^$E565*((AV547+AV556)/(AU547+AU556))^($F565*(1+$E565))</f>
        <v/>
      </c>
      <c r="AW565" s="47">
        <f>AV565*(1/(1+$G565))^(1+$E565)*(1+AW$7)^$D565*(AW547/AV547)^$E565*((AW547+AW556)/(AV547+AV556))^($F565*(1+$E565))</f>
        <v/>
      </c>
      <c r="AX565" s="48">
        <f>FUELUSE(AW565,AX547,AW547,AX556,AW556,AX$7,$D565,$E565,$F565,$G565)</f>
        <v/>
      </c>
    </row>
    <row r="566" hidden="1" outlineLevel="2"/>
    <row r="567" hidden="1" outlineLevel="2">
      <c r="A567" s="5" t="inlineStr">
        <is>
          <t>co2</t>
        </is>
      </c>
      <c r="B567" s="5" t="inlineStr">
        <is>
          <t>coa</t>
        </is>
      </c>
      <c r="C567" s="5" t="inlineStr">
        <is>
          <t>avi</t>
        </is>
      </c>
      <c r="D567" s="40">
        <f>INDEX(Inputs!$T$5:$T$132,MATCH($B567&amp;"|"&amp;$C567,Inputs!$A$5:$A$132,0))</f>
        <v/>
      </c>
      <c r="E567" s="39" t="n"/>
      <c r="F567" s="39" t="n"/>
      <c r="G567" s="39" t="n"/>
      <c r="H567" s="5">
        <f>INDEX(Variables!$B$5:$B$105,MATCH($A567,Variables!$A$5:$A$105,0))&amp;IF($C567="",""," | "&amp;INDEX(Mapping!$B$5:$B$26,MATCH($C567,Mapping!$A$5:$A$26,0))&amp;" | "&amp;INDEX(Mapping!$B$30:$B$41,MATCH($B567,Mapping!$A$30:$A$41,0)))</f>
        <v/>
      </c>
      <c r="I567" s="5">
        <f>INDEX(Variables!$C$5:$C$105,MATCH($A567,Variables!$A$5:$A$105,0))</f>
        <v/>
      </c>
      <c r="J567" s="5">
        <f>INDEX(Variables!$E$5:$E$105,MATCH($A567,Variables!$A$5:$A$105,0))</f>
        <v/>
      </c>
      <c r="K567" s="25">
        <f>LOWER(Settings!$C$4)&amp;".mit."&amp;$A567&amp;IF($C567="","","."&amp;$C567&amp;"."&amp;$B567)&amp;IF(INDEX(Variables!$D$5:$D$105,MATCH($A567,Variables!$A$5:$A$105,0))="","","."&amp;INDEX(Variables!$D$5:$D$105,MATCH($A567,Variables!$A$5:$A$105,0)))&amp;"."&amp;K$5</f>
        <v/>
      </c>
      <c r="L567" s="28">
        <f>L558*Settings!$C$13*$D567</f>
        <v/>
      </c>
      <c r="M567" s="29">
        <f>M558*Settings!$C$13*$D567</f>
        <v/>
      </c>
      <c r="N567" s="29">
        <f>N558*Settings!$C$13*$D567</f>
        <v/>
      </c>
      <c r="O567" s="29">
        <f>O558*Settings!$C$13*$D567</f>
        <v/>
      </c>
      <c r="P567" s="29">
        <f>P558*Settings!$C$13*$D567</f>
        <v/>
      </c>
      <c r="Q567" s="29">
        <f>Q558*Settings!$C$13*$D567</f>
        <v/>
      </c>
      <c r="R567" s="29">
        <f>R558*Settings!$C$13*$D567</f>
        <v/>
      </c>
      <c r="S567" s="29">
        <f>S558*Settings!$C$13*$D567</f>
        <v/>
      </c>
      <c r="T567" s="29">
        <f>T558*Settings!$C$13*$D567</f>
        <v/>
      </c>
      <c r="U567" s="29">
        <f>U558*Settings!$C$13*$D567</f>
        <v/>
      </c>
      <c r="V567" s="29">
        <f>V558*Settings!$C$13*$D567</f>
        <v/>
      </c>
      <c r="W567" s="29">
        <f>W558*Settings!$C$13*$D567</f>
        <v/>
      </c>
      <c r="X567" s="29">
        <f>X558*Settings!$C$13*$D567</f>
        <v/>
      </c>
      <c r="Y567" s="29">
        <f>Y558*Settings!$C$13*$D567</f>
        <v/>
      </c>
      <c r="Z567" s="29">
        <f>Z558*Settings!$C$13*$D567</f>
        <v/>
      </c>
      <c r="AA567" s="29">
        <f>AA558*Settings!$C$13*$D567</f>
        <v/>
      </c>
      <c r="AB567" s="29">
        <f>AB558*Settings!$C$13*$D567</f>
        <v/>
      </c>
      <c r="AC567" s="29">
        <f>AC558*Settings!$C$13*$D567</f>
        <v/>
      </c>
      <c r="AD567" s="49">
        <f>EMISSIONS(AD558,Settings!$C$13,$D567)</f>
        <v/>
      </c>
      <c r="AE567" s="25">
        <f>LOWER(Settings!$C$4)&amp;".mit."&amp;$A567&amp;IF($C567="","","."&amp;$C567&amp;"."&amp;$B567)&amp;IF(INDEX(Variables!$D$5:$D$105,MATCH($A567,Variables!$A$5:$A$105,0))="","","."&amp;INDEX(Variables!$D$5:$D$105,MATCH($A567,Variables!$A$5:$A$105,0)))&amp;"."&amp;AE$5</f>
        <v/>
      </c>
      <c r="AF567" s="28">
        <f>AF558*Settings!$C$13*$D567</f>
        <v/>
      </c>
      <c r="AG567" s="29">
        <f>AG558*Settings!$C$13*$D567</f>
        <v/>
      </c>
      <c r="AH567" s="29">
        <f>AH558*Settings!$C$13*$D567</f>
        <v/>
      </c>
      <c r="AI567" s="29">
        <f>AI558*Settings!$C$13*$D567</f>
        <v/>
      </c>
      <c r="AJ567" s="29">
        <f>AJ558*Settings!$C$13*$D567</f>
        <v/>
      </c>
      <c r="AK567" s="29">
        <f>AK558*Settings!$C$13*$D567</f>
        <v/>
      </c>
      <c r="AL567" s="29">
        <f>AL558*Settings!$C$13*$D567</f>
        <v/>
      </c>
      <c r="AM567" s="29">
        <f>AM558*Settings!$C$13*$D567</f>
        <v/>
      </c>
      <c r="AN567" s="29">
        <f>AN558*Settings!$C$13*$D567</f>
        <v/>
      </c>
      <c r="AO567" s="29">
        <f>AO558*Settings!$C$13*$D567</f>
        <v/>
      </c>
      <c r="AP567" s="29">
        <f>AP558*Settings!$C$13*$D567</f>
        <v/>
      </c>
      <c r="AQ567" s="29">
        <f>AQ558*Settings!$C$13*$D567</f>
        <v/>
      </c>
      <c r="AR567" s="29">
        <f>AR558*Settings!$C$13*$D567</f>
        <v/>
      </c>
      <c r="AS567" s="29">
        <f>AS558*Settings!$C$13*$D567</f>
        <v/>
      </c>
      <c r="AT567" s="29">
        <f>AT558*Settings!$C$13*$D567</f>
        <v/>
      </c>
      <c r="AU567" s="29">
        <f>AU558*Settings!$C$13*$D567</f>
        <v/>
      </c>
      <c r="AV567" s="29">
        <f>AV558*Settings!$C$13*$D567</f>
        <v/>
      </c>
      <c r="AW567" s="29">
        <f>AW558*Settings!$C$13*$D567</f>
        <v/>
      </c>
      <c r="AX567" s="49">
        <f>EMISSIONS(AX558,Settings!$C$13,$D567)</f>
        <v/>
      </c>
    </row>
    <row r="568" hidden="1" outlineLevel="2">
      <c r="A568" s="5" t="inlineStr">
        <is>
          <t>co2</t>
        </is>
      </c>
      <c r="B568" s="5" t="inlineStr">
        <is>
          <t>nga</t>
        </is>
      </c>
      <c r="C568" s="5" t="inlineStr">
        <is>
          <t>avi</t>
        </is>
      </c>
      <c r="D568" s="40">
        <f>INDEX(Inputs!$T$5:$T$132,MATCH($B568&amp;"|"&amp;$C568,Inputs!$A$5:$A$132,0))</f>
        <v/>
      </c>
      <c r="E568" s="39" t="n"/>
      <c r="F568" s="39" t="n"/>
      <c r="G568" s="39" t="n"/>
      <c r="H568" s="5">
        <f>INDEX(Variables!$B$5:$B$105,MATCH($A568,Variables!$A$5:$A$105,0))&amp;IF($C568="",""," | "&amp;INDEX(Mapping!$B$5:$B$26,MATCH($C568,Mapping!$A$5:$A$26,0))&amp;" | "&amp;INDEX(Mapping!$B$30:$B$41,MATCH($B568,Mapping!$A$30:$A$41,0)))</f>
        <v/>
      </c>
      <c r="I568" s="5">
        <f>INDEX(Variables!$C$5:$C$105,MATCH($A568,Variables!$A$5:$A$105,0))</f>
        <v/>
      </c>
      <c r="J568" s="5">
        <f>INDEX(Variables!$E$5:$E$105,MATCH($A568,Variables!$A$5:$A$105,0))</f>
        <v/>
      </c>
      <c r="K568" s="25">
        <f>LOWER(Settings!$C$4)&amp;".mit."&amp;$A568&amp;IF($C568="","","."&amp;$C568&amp;"."&amp;$B568)&amp;IF(INDEX(Variables!$D$5:$D$105,MATCH($A568,Variables!$A$5:$A$105,0))="","","."&amp;INDEX(Variables!$D$5:$D$105,MATCH($A568,Variables!$A$5:$A$105,0)))&amp;"."&amp;K$5</f>
        <v/>
      </c>
      <c r="L568" s="28">
        <f>L559*Settings!$C$13*$D568</f>
        <v/>
      </c>
      <c r="M568" s="29">
        <f>M559*Settings!$C$13*$D568</f>
        <v/>
      </c>
      <c r="N568" s="29">
        <f>N559*Settings!$C$13*$D568</f>
        <v/>
      </c>
      <c r="O568" s="29">
        <f>O559*Settings!$C$13*$D568</f>
        <v/>
      </c>
      <c r="P568" s="29">
        <f>P559*Settings!$C$13*$D568</f>
        <v/>
      </c>
      <c r="Q568" s="29">
        <f>Q559*Settings!$C$13*$D568</f>
        <v/>
      </c>
      <c r="R568" s="29">
        <f>R559*Settings!$C$13*$D568</f>
        <v/>
      </c>
      <c r="S568" s="29">
        <f>S559*Settings!$C$13*$D568</f>
        <v/>
      </c>
      <c r="T568" s="29">
        <f>T559*Settings!$C$13*$D568</f>
        <v/>
      </c>
      <c r="U568" s="29">
        <f>U559*Settings!$C$13*$D568</f>
        <v/>
      </c>
      <c r="V568" s="29">
        <f>V559*Settings!$C$13*$D568</f>
        <v/>
      </c>
      <c r="W568" s="29">
        <f>W559*Settings!$C$13*$D568</f>
        <v/>
      </c>
      <c r="X568" s="29">
        <f>X559*Settings!$C$13*$D568</f>
        <v/>
      </c>
      <c r="Y568" s="29">
        <f>Y559*Settings!$C$13*$D568</f>
        <v/>
      </c>
      <c r="Z568" s="29">
        <f>Z559*Settings!$C$13*$D568</f>
        <v/>
      </c>
      <c r="AA568" s="29">
        <f>AA559*Settings!$C$13*$D568</f>
        <v/>
      </c>
      <c r="AB568" s="29">
        <f>AB559*Settings!$C$13*$D568</f>
        <v/>
      </c>
      <c r="AC568" s="29">
        <f>AC559*Settings!$C$13*$D568</f>
        <v/>
      </c>
      <c r="AD568" s="49">
        <f>EMISSIONS(AD559,Settings!$C$13,$D568)</f>
        <v/>
      </c>
      <c r="AE568" s="25">
        <f>LOWER(Settings!$C$4)&amp;".mit."&amp;$A568&amp;IF($C568="","","."&amp;$C568&amp;"."&amp;$B568)&amp;IF(INDEX(Variables!$D$5:$D$105,MATCH($A568,Variables!$A$5:$A$105,0))="","","."&amp;INDEX(Variables!$D$5:$D$105,MATCH($A568,Variables!$A$5:$A$105,0)))&amp;"."&amp;AE$5</f>
        <v/>
      </c>
      <c r="AF568" s="28">
        <f>AF559*Settings!$C$13*$D568</f>
        <v/>
      </c>
      <c r="AG568" s="29">
        <f>AG559*Settings!$C$13*$D568</f>
        <v/>
      </c>
      <c r="AH568" s="29">
        <f>AH559*Settings!$C$13*$D568</f>
        <v/>
      </c>
      <c r="AI568" s="29">
        <f>AI559*Settings!$C$13*$D568</f>
        <v/>
      </c>
      <c r="AJ568" s="29">
        <f>AJ559*Settings!$C$13*$D568</f>
        <v/>
      </c>
      <c r="AK568" s="29">
        <f>AK559*Settings!$C$13*$D568</f>
        <v/>
      </c>
      <c r="AL568" s="29">
        <f>AL559*Settings!$C$13*$D568</f>
        <v/>
      </c>
      <c r="AM568" s="29">
        <f>AM559*Settings!$C$13*$D568</f>
        <v/>
      </c>
      <c r="AN568" s="29">
        <f>AN559*Settings!$C$13*$D568</f>
        <v/>
      </c>
      <c r="AO568" s="29">
        <f>AO559*Settings!$C$13*$D568</f>
        <v/>
      </c>
      <c r="AP568" s="29">
        <f>AP559*Settings!$C$13*$D568</f>
        <v/>
      </c>
      <c r="AQ568" s="29">
        <f>AQ559*Settings!$C$13*$D568</f>
        <v/>
      </c>
      <c r="AR568" s="29">
        <f>AR559*Settings!$C$13*$D568</f>
        <v/>
      </c>
      <c r="AS568" s="29">
        <f>AS559*Settings!$C$13*$D568</f>
        <v/>
      </c>
      <c r="AT568" s="29">
        <f>AT559*Settings!$C$13*$D568</f>
        <v/>
      </c>
      <c r="AU568" s="29">
        <f>AU559*Settings!$C$13*$D568</f>
        <v/>
      </c>
      <c r="AV568" s="29">
        <f>AV559*Settings!$C$13*$D568</f>
        <v/>
      </c>
      <c r="AW568" s="29">
        <f>AW559*Settings!$C$13*$D568</f>
        <v/>
      </c>
      <c r="AX568" s="49">
        <f>EMISSIONS(AX559,Settings!$C$13,$D568)</f>
        <v/>
      </c>
    </row>
    <row r="569" hidden="1" outlineLevel="2">
      <c r="A569" s="5" t="inlineStr">
        <is>
          <t>co2</t>
        </is>
      </c>
      <c r="B569" s="5" t="inlineStr">
        <is>
          <t>gso</t>
        </is>
      </c>
      <c r="C569" s="5" t="inlineStr">
        <is>
          <t>avi</t>
        </is>
      </c>
      <c r="D569" s="40">
        <f>INDEX(Inputs!$T$5:$T$132,MATCH($B569&amp;"|"&amp;$C569,Inputs!$A$5:$A$132,0))</f>
        <v/>
      </c>
      <c r="E569" s="39" t="n"/>
      <c r="F569" s="39" t="n"/>
      <c r="G569" s="39" t="n"/>
      <c r="H569" s="5">
        <f>INDEX(Variables!$B$5:$B$105,MATCH($A569,Variables!$A$5:$A$105,0))&amp;IF($C569="",""," | "&amp;INDEX(Mapping!$B$5:$B$26,MATCH($C569,Mapping!$A$5:$A$26,0))&amp;" | "&amp;INDEX(Mapping!$B$30:$B$41,MATCH($B569,Mapping!$A$30:$A$41,0)))</f>
        <v/>
      </c>
      <c r="I569" s="5">
        <f>INDEX(Variables!$C$5:$C$105,MATCH($A569,Variables!$A$5:$A$105,0))</f>
        <v/>
      </c>
      <c r="J569" s="5">
        <f>INDEX(Variables!$E$5:$E$105,MATCH($A569,Variables!$A$5:$A$105,0))</f>
        <v/>
      </c>
      <c r="K569" s="25">
        <f>LOWER(Settings!$C$4)&amp;".mit."&amp;$A569&amp;IF($C569="","","."&amp;$C569&amp;"."&amp;$B569)&amp;IF(INDEX(Variables!$D$5:$D$105,MATCH($A569,Variables!$A$5:$A$105,0))="","","."&amp;INDEX(Variables!$D$5:$D$105,MATCH($A569,Variables!$A$5:$A$105,0)))&amp;"."&amp;K$5</f>
        <v/>
      </c>
      <c r="L569" s="28">
        <f>L560*Settings!$C$13*$D569</f>
        <v/>
      </c>
      <c r="M569" s="29">
        <f>M560*Settings!$C$13*$D569</f>
        <v/>
      </c>
      <c r="N569" s="29">
        <f>N560*Settings!$C$13*$D569</f>
        <v/>
      </c>
      <c r="O569" s="29">
        <f>O560*Settings!$C$13*$D569</f>
        <v/>
      </c>
      <c r="P569" s="29">
        <f>P560*Settings!$C$13*$D569</f>
        <v/>
      </c>
      <c r="Q569" s="29">
        <f>Q560*Settings!$C$13*$D569</f>
        <v/>
      </c>
      <c r="R569" s="29">
        <f>R560*Settings!$C$13*$D569</f>
        <v/>
      </c>
      <c r="S569" s="29">
        <f>S560*Settings!$C$13*$D569</f>
        <v/>
      </c>
      <c r="T569" s="29">
        <f>T560*Settings!$C$13*$D569</f>
        <v/>
      </c>
      <c r="U569" s="29">
        <f>U560*Settings!$C$13*$D569</f>
        <v/>
      </c>
      <c r="V569" s="29">
        <f>V560*Settings!$C$13*$D569</f>
        <v/>
      </c>
      <c r="W569" s="29">
        <f>W560*Settings!$C$13*$D569</f>
        <v/>
      </c>
      <c r="X569" s="29">
        <f>X560*Settings!$C$13*$D569</f>
        <v/>
      </c>
      <c r="Y569" s="29">
        <f>Y560*Settings!$C$13*$D569</f>
        <v/>
      </c>
      <c r="Z569" s="29">
        <f>Z560*Settings!$C$13*$D569</f>
        <v/>
      </c>
      <c r="AA569" s="29">
        <f>AA560*Settings!$C$13*$D569</f>
        <v/>
      </c>
      <c r="AB569" s="29">
        <f>AB560*Settings!$C$13*$D569</f>
        <v/>
      </c>
      <c r="AC569" s="29">
        <f>AC560*Settings!$C$13*$D569</f>
        <v/>
      </c>
      <c r="AD569" s="49">
        <f>EMISSIONS(AD560,Settings!$C$13,$D569)</f>
        <v/>
      </c>
      <c r="AE569" s="25">
        <f>LOWER(Settings!$C$4)&amp;".mit."&amp;$A569&amp;IF($C569="","","."&amp;$C569&amp;"."&amp;$B569)&amp;IF(INDEX(Variables!$D$5:$D$105,MATCH($A569,Variables!$A$5:$A$105,0))="","","."&amp;INDEX(Variables!$D$5:$D$105,MATCH($A569,Variables!$A$5:$A$105,0)))&amp;"."&amp;AE$5</f>
        <v/>
      </c>
      <c r="AF569" s="28">
        <f>AF560*Settings!$C$13*$D569</f>
        <v/>
      </c>
      <c r="AG569" s="29">
        <f>AG560*Settings!$C$13*$D569</f>
        <v/>
      </c>
      <c r="AH569" s="29">
        <f>AH560*Settings!$C$13*$D569</f>
        <v/>
      </c>
      <c r="AI569" s="29">
        <f>AI560*Settings!$C$13*$D569</f>
        <v/>
      </c>
      <c r="AJ569" s="29">
        <f>AJ560*Settings!$C$13*$D569</f>
        <v/>
      </c>
      <c r="AK569" s="29">
        <f>AK560*Settings!$C$13*$D569</f>
        <v/>
      </c>
      <c r="AL569" s="29">
        <f>AL560*Settings!$C$13*$D569</f>
        <v/>
      </c>
      <c r="AM569" s="29">
        <f>AM560*Settings!$C$13*$D569</f>
        <v/>
      </c>
      <c r="AN569" s="29">
        <f>AN560*Settings!$C$13*$D569</f>
        <v/>
      </c>
      <c r="AO569" s="29">
        <f>AO560*Settings!$C$13*$D569</f>
        <v/>
      </c>
      <c r="AP569" s="29">
        <f>AP560*Settings!$C$13*$D569</f>
        <v/>
      </c>
      <c r="AQ569" s="29">
        <f>AQ560*Settings!$C$13*$D569</f>
        <v/>
      </c>
      <c r="AR569" s="29">
        <f>AR560*Settings!$C$13*$D569</f>
        <v/>
      </c>
      <c r="AS569" s="29">
        <f>AS560*Settings!$C$13*$D569</f>
        <v/>
      </c>
      <c r="AT569" s="29">
        <f>AT560*Settings!$C$13*$D569</f>
        <v/>
      </c>
      <c r="AU569" s="29">
        <f>AU560*Settings!$C$13*$D569</f>
        <v/>
      </c>
      <c r="AV569" s="29">
        <f>AV560*Settings!$C$13*$D569</f>
        <v/>
      </c>
      <c r="AW569" s="29">
        <f>AW560*Settings!$C$13*$D569</f>
        <v/>
      </c>
      <c r="AX569" s="49">
        <f>EMISSIONS(AX560,Settings!$C$13,$D569)</f>
        <v/>
      </c>
    </row>
    <row r="570" hidden="1" outlineLevel="2">
      <c r="A570" s="5" t="inlineStr">
        <is>
          <t>co2</t>
        </is>
      </c>
      <c r="B570" s="5" t="inlineStr">
        <is>
          <t>die</t>
        </is>
      </c>
      <c r="C570" s="5" t="inlineStr">
        <is>
          <t>avi</t>
        </is>
      </c>
      <c r="D570" s="40">
        <f>INDEX(Inputs!$T$5:$T$132,MATCH($B570&amp;"|"&amp;$C570,Inputs!$A$5:$A$132,0))</f>
        <v/>
      </c>
      <c r="E570" s="39" t="n"/>
      <c r="F570" s="39" t="n"/>
      <c r="G570" s="39" t="n"/>
      <c r="H570" s="5">
        <f>INDEX(Variables!$B$5:$B$105,MATCH($A570,Variables!$A$5:$A$105,0))&amp;IF($C570="",""," | "&amp;INDEX(Mapping!$B$5:$B$26,MATCH($C570,Mapping!$A$5:$A$26,0))&amp;" | "&amp;INDEX(Mapping!$B$30:$B$41,MATCH($B570,Mapping!$A$30:$A$41,0)))</f>
        <v/>
      </c>
      <c r="I570" s="5">
        <f>INDEX(Variables!$C$5:$C$105,MATCH($A570,Variables!$A$5:$A$105,0))</f>
        <v/>
      </c>
      <c r="J570" s="5">
        <f>INDEX(Variables!$E$5:$E$105,MATCH($A570,Variables!$A$5:$A$105,0))</f>
        <v/>
      </c>
      <c r="K570" s="25">
        <f>LOWER(Settings!$C$4)&amp;".mit."&amp;$A570&amp;IF($C570="","","."&amp;$C570&amp;"."&amp;$B570)&amp;IF(INDEX(Variables!$D$5:$D$105,MATCH($A570,Variables!$A$5:$A$105,0))="","","."&amp;INDEX(Variables!$D$5:$D$105,MATCH($A570,Variables!$A$5:$A$105,0)))&amp;"."&amp;K$5</f>
        <v/>
      </c>
      <c r="L570" s="28">
        <f>L561*Settings!$C$13*$D570</f>
        <v/>
      </c>
      <c r="M570" s="29">
        <f>M561*Settings!$C$13*$D570</f>
        <v/>
      </c>
      <c r="N570" s="29">
        <f>N561*Settings!$C$13*$D570</f>
        <v/>
      </c>
      <c r="O570" s="29">
        <f>O561*Settings!$C$13*$D570</f>
        <v/>
      </c>
      <c r="P570" s="29">
        <f>P561*Settings!$C$13*$D570</f>
        <v/>
      </c>
      <c r="Q570" s="29">
        <f>Q561*Settings!$C$13*$D570</f>
        <v/>
      </c>
      <c r="R570" s="29">
        <f>R561*Settings!$C$13*$D570</f>
        <v/>
      </c>
      <c r="S570" s="29">
        <f>S561*Settings!$C$13*$D570</f>
        <v/>
      </c>
      <c r="T570" s="29">
        <f>T561*Settings!$C$13*$D570</f>
        <v/>
      </c>
      <c r="U570" s="29">
        <f>U561*Settings!$C$13*$D570</f>
        <v/>
      </c>
      <c r="V570" s="29">
        <f>V561*Settings!$C$13*$D570</f>
        <v/>
      </c>
      <c r="W570" s="29">
        <f>W561*Settings!$C$13*$D570</f>
        <v/>
      </c>
      <c r="X570" s="29">
        <f>X561*Settings!$C$13*$D570</f>
        <v/>
      </c>
      <c r="Y570" s="29">
        <f>Y561*Settings!$C$13*$D570</f>
        <v/>
      </c>
      <c r="Z570" s="29">
        <f>Z561*Settings!$C$13*$D570</f>
        <v/>
      </c>
      <c r="AA570" s="29">
        <f>AA561*Settings!$C$13*$D570</f>
        <v/>
      </c>
      <c r="AB570" s="29">
        <f>AB561*Settings!$C$13*$D570</f>
        <v/>
      </c>
      <c r="AC570" s="29">
        <f>AC561*Settings!$C$13*$D570</f>
        <v/>
      </c>
      <c r="AD570" s="49">
        <f>EMISSIONS(AD561,Settings!$C$13,$D570)</f>
        <v/>
      </c>
      <c r="AE570" s="25">
        <f>LOWER(Settings!$C$4)&amp;".mit."&amp;$A570&amp;IF($C570="","","."&amp;$C570&amp;"."&amp;$B570)&amp;IF(INDEX(Variables!$D$5:$D$105,MATCH($A570,Variables!$A$5:$A$105,0))="","","."&amp;INDEX(Variables!$D$5:$D$105,MATCH($A570,Variables!$A$5:$A$105,0)))&amp;"."&amp;AE$5</f>
        <v/>
      </c>
      <c r="AF570" s="28">
        <f>AF561*Settings!$C$13*$D570</f>
        <v/>
      </c>
      <c r="AG570" s="29">
        <f>AG561*Settings!$C$13*$D570</f>
        <v/>
      </c>
      <c r="AH570" s="29">
        <f>AH561*Settings!$C$13*$D570</f>
        <v/>
      </c>
      <c r="AI570" s="29">
        <f>AI561*Settings!$C$13*$D570</f>
        <v/>
      </c>
      <c r="AJ570" s="29">
        <f>AJ561*Settings!$C$13*$D570</f>
        <v/>
      </c>
      <c r="AK570" s="29">
        <f>AK561*Settings!$C$13*$D570</f>
        <v/>
      </c>
      <c r="AL570" s="29">
        <f>AL561*Settings!$C$13*$D570</f>
        <v/>
      </c>
      <c r="AM570" s="29">
        <f>AM561*Settings!$C$13*$D570</f>
        <v/>
      </c>
      <c r="AN570" s="29">
        <f>AN561*Settings!$C$13*$D570</f>
        <v/>
      </c>
      <c r="AO570" s="29">
        <f>AO561*Settings!$C$13*$D570</f>
        <v/>
      </c>
      <c r="AP570" s="29">
        <f>AP561*Settings!$C$13*$D570</f>
        <v/>
      </c>
      <c r="AQ570" s="29">
        <f>AQ561*Settings!$C$13*$D570</f>
        <v/>
      </c>
      <c r="AR570" s="29">
        <f>AR561*Settings!$C$13*$D570</f>
        <v/>
      </c>
      <c r="AS570" s="29">
        <f>AS561*Settings!$C$13*$D570</f>
        <v/>
      </c>
      <c r="AT570" s="29">
        <f>AT561*Settings!$C$13*$D570</f>
        <v/>
      </c>
      <c r="AU570" s="29">
        <f>AU561*Settings!$C$13*$D570</f>
        <v/>
      </c>
      <c r="AV570" s="29">
        <f>AV561*Settings!$C$13*$D570</f>
        <v/>
      </c>
      <c r="AW570" s="29">
        <f>AW561*Settings!$C$13*$D570</f>
        <v/>
      </c>
      <c r="AX570" s="49">
        <f>EMISSIONS(AX561,Settings!$C$13,$D570)</f>
        <v/>
      </c>
    </row>
    <row r="571" hidden="1" outlineLevel="2">
      <c r="A571" s="5" t="inlineStr">
        <is>
          <t>co2</t>
        </is>
      </c>
      <c r="B571" s="5" t="inlineStr">
        <is>
          <t>lpg</t>
        </is>
      </c>
      <c r="C571" s="5" t="inlineStr">
        <is>
          <t>avi</t>
        </is>
      </c>
      <c r="D571" s="40">
        <f>INDEX(Inputs!$T$5:$T$132,MATCH($B571&amp;"|"&amp;$C571,Inputs!$A$5:$A$132,0))</f>
        <v/>
      </c>
      <c r="E571" s="39" t="n"/>
      <c r="F571" s="39" t="n"/>
      <c r="G571" s="39" t="n"/>
      <c r="H571" s="5">
        <f>INDEX(Variables!$B$5:$B$105,MATCH($A571,Variables!$A$5:$A$105,0))&amp;IF($C571="",""," | "&amp;INDEX(Mapping!$B$5:$B$26,MATCH($C571,Mapping!$A$5:$A$26,0))&amp;" | "&amp;INDEX(Mapping!$B$30:$B$41,MATCH($B571,Mapping!$A$30:$A$41,0)))</f>
        <v/>
      </c>
      <c r="I571" s="5">
        <f>INDEX(Variables!$C$5:$C$105,MATCH($A571,Variables!$A$5:$A$105,0))</f>
        <v/>
      </c>
      <c r="J571" s="5">
        <f>INDEX(Variables!$E$5:$E$105,MATCH($A571,Variables!$A$5:$A$105,0))</f>
        <v/>
      </c>
      <c r="K571" s="25">
        <f>LOWER(Settings!$C$4)&amp;".mit."&amp;$A571&amp;IF($C571="","","."&amp;$C571&amp;"."&amp;$B571)&amp;IF(INDEX(Variables!$D$5:$D$105,MATCH($A571,Variables!$A$5:$A$105,0))="","","."&amp;INDEX(Variables!$D$5:$D$105,MATCH($A571,Variables!$A$5:$A$105,0)))&amp;"."&amp;K$5</f>
        <v/>
      </c>
      <c r="L571" s="28">
        <f>L562*Settings!$C$13*$D571</f>
        <v/>
      </c>
      <c r="M571" s="29">
        <f>M562*Settings!$C$13*$D571</f>
        <v/>
      </c>
      <c r="N571" s="29">
        <f>N562*Settings!$C$13*$D571</f>
        <v/>
      </c>
      <c r="O571" s="29">
        <f>O562*Settings!$C$13*$D571</f>
        <v/>
      </c>
      <c r="P571" s="29">
        <f>P562*Settings!$C$13*$D571</f>
        <v/>
      </c>
      <c r="Q571" s="29">
        <f>Q562*Settings!$C$13*$D571</f>
        <v/>
      </c>
      <c r="R571" s="29">
        <f>R562*Settings!$C$13*$D571</f>
        <v/>
      </c>
      <c r="S571" s="29">
        <f>S562*Settings!$C$13*$D571</f>
        <v/>
      </c>
      <c r="T571" s="29">
        <f>T562*Settings!$C$13*$D571</f>
        <v/>
      </c>
      <c r="U571" s="29">
        <f>U562*Settings!$C$13*$D571</f>
        <v/>
      </c>
      <c r="V571" s="29">
        <f>V562*Settings!$C$13*$D571</f>
        <v/>
      </c>
      <c r="W571" s="29">
        <f>W562*Settings!$C$13*$D571</f>
        <v/>
      </c>
      <c r="X571" s="29">
        <f>X562*Settings!$C$13*$D571</f>
        <v/>
      </c>
      <c r="Y571" s="29">
        <f>Y562*Settings!$C$13*$D571</f>
        <v/>
      </c>
      <c r="Z571" s="29">
        <f>Z562*Settings!$C$13*$D571</f>
        <v/>
      </c>
      <c r="AA571" s="29">
        <f>AA562*Settings!$C$13*$D571</f>
        <v/>
      </c>
      <c r="AB571" s="29">
        <f>AB562*Settings!$C$13*$D571</f>
        <v/>
      </c>
      <c r="AC571" s="29">
        <f>AC562*Settings!$C$13*$D571</f>
        <v/>
      </c>
      <c r="AD571" s="49">
        <f>EMISSIONS(AD562,Settings!$C$13,$D571)</f>
        <v/>
      </c>
      <c r="AE571" s="25">
        <f>LOWER(Settings!$C$4)&amp;".mit."&amp;$A571&amp;IF($C571="","","."&amp;$C571&amp;"."&amp;$B571)&amp;IF(INDEX(Variables!$D$5:$D$105,MATCH($A571,Variables!$A$5:$A$105,0))="","","."&amp;INDEX(Variables!$D$5:$D$105,MATCH($A571,Variables!$A$5:$A$105,0)))&amp;"."&amp;AE$5</f>
        <v/>
      </c>
      <c r="AF571" s="28">
        <f>AF562*Settings!$C$13*$D571</f>
        <v/>
      </c>
      <c r="AG571" s="29">
        <f>AG562*Settings!$C$13*$D571</f>
        <v/>
      </c>
      <c r="AH571" s="29">
        <f>AH562*Settings!$C$13*$D571</f>
        <v/>
      </c>
      <c r="AI571" s="29">
        <f>AI562*Settings!$C$13*$D571</f>
        <v/>
      </c>
      <c r="AJ571" s="29">
        <f>AJ562*Settings!$C$13*$D571</f>
        <v/>
      </c>
      <c r="AK571" s="29">
        <f>AK562*Settings!$C$13*$D571</f>
        <v/>
      </c>
      <c r="AL571" s="29">
        <f>AL562*Settings!$C$13*$D571</f>
        <v/>
      </c>
      <c r="AM571" s="29">
        <f>AM562*Settings!$C$13*$D571</f>
        <v/>
      </c>
      <c r="AN571" s="29">
        <f>AN562*Settings!$C$13*$D571</f>
        <v/>
      </c>
      <c r="AO571" s="29">
        <f>AO562*Settings!$C$13*$D571</f>
        <v/>
      </c>
      <c r="AP571" s="29">
        <f>AP562*Settings!$C$13*$D571</f>
        <v/>
      </c>
      <c r="AQ571" s="29">
        <f>AQ562*Settings!$C$13*$D571</f>
        <v/>
      </c>
      <c r="AR571" s="29">
        <f>AR562*Settings!$C$13*$D571</f>
        <v/>
      </c>
      <c r="AS571" s="29">
        <f>AS562*Settings!$C$13*$D571</f>
        <v/>
      </c>
      <c r="AT571" s="29">
        <f>AT562*Settings!$C$13*$D571</f>
        <v/>
      </c>
      <c r="AU571" s="29">
        <f>AU562*Settings!$C$13*$D571</f>
        <v/>
      </c>
      <c r="AV571" s="29">
        <f>AV562*Settings!$C$13*$D571</f>
        <v/>
      </c>
      <c r="AW571" s="29">
        <f>AW562*Settings!$C$13*$D571</f>
        <v/>
      </c>
      <c r="AX571" s="49">
        <f>EMISSIONS(AX562,Settings!$C$13,$D571)</f>
        <v/>
      </c>
    </row>
    <row r="572" hidden="1" outlineLevel="2">
      <c r="A572" s="5" t="inlineStr">
        <is>
          <t>co2</t>
        </is>
      </c>
      <c r="B572" s="5" t="inlineStr">
        <is>
          <t>ker</t>
        </is>
      </c>
      <c r="C572" s="5" t="inlineStr">
        <is>
          <t>avi</t>
        </is>
      </c>
      <c r="D572" s="40">
        <f>INDEX(Inputs!$T$5:$T$132,MATCH($B572&amp;"|"&amp;$C572,Inputs!$A$5:$A$132,0))</f>
        <v/>
      </c>
      <c r="E572" s="39" t="n"/>
      <c r="F572" s="39" t="n"/>
      <c r="G572" s="39" t="n"/>
      <c r="H572" s="5">
        <f>INDEX(Variables!$B$5:$B$105,MATCH($A572,Variables!$A$5:$A$105,0))&amp;IF($C572="",""," | "&amp;INDEX(Mapping!$B$5:$B$26,MATCH($C572,Mapping!$A$5:$A$26,0))&amp;" | "&amp;INDEX(Mapping!$B$30:$B$41,MATCH($B572,Mapping!$A$30:$A$41,0)))</f>
        <v/>
      </c>
      <c r="I572" s="5">
        <f>INDEX(Variables!$C$5:$C$105,MATCH($A572,Variables!$A$5:$A$105,0))</f>
        <v/>
      </c>
      <c r="J572" s="5">
        <f>INDEX(Variables!$E$5:$E$105,MATCH($A572,Variables!$A$5:$A$105,0))</f>
        <v/>
      </c>
      <c r="K572" s="25">
        <f>LOWER(Settings!$C$4)&amp;".mit."&amp;$A572&amp;IF($C572="","","."&amp;$C572&amp;"."&amp;$B572)&amp;IF(INDEX(Variables!$D$5:$D$105,MATCH($A572,Variables!$A$5:$A$105,0))="","","."&amp;INDEX(Variables!$D$5:$D$105,MATCH($A572,Variables!$A$5:$A$105,0)))&amp;"."&amp;K$5</f>
        <v/>
      </c>
      <c r="L572" s="28">
        <f>L563*Settings!$C$13*$D572</f>
        <v/>
      </c>
      <c r="M572" s="29">
        <f>M563*Settings!$C$13*$D572</f>
        <v/>
      </c>
      <c r="N572" s="29">
        <f>N563*Settings!$C$13*$D572</f>
        <v/>
      </c>
      <c r="O572" s="29">
        <f>O563*Settings!$C$13*$D572</f>
        <v/>
      </c>
      <c r="P572" s="29">
        <f>P563*Settings!$C$13*$D572</f>
        <v/>
      </c>
      <c r="Q572" s="29">
        <f>Q563*Settings!$C$13*$D572</f>
        <v/>
      </c>
      <c r="R572" s="29">
        <f>R563*Settings!$C$13*$D572</f>
        <v/>
      </c>
      <c r="S572" s="29">
        <f>S563*Settings!$C$13*$D572</f>
        <v/>
      </c>
      <c r="T572" s="29">
        <f>T563*Settings!$C$13*$D572</f>
        <v/>
      </c>
      <c r="U572" s="29">
        <f>U563*Settings!$C$13*$D572</f>
        <v/>
      </c>
      <c r="V572" s="29">
        <f>V563*Settings!$C$13*$D572</f>
        <v/>
      </c>
      <c r="W572" s="29">
        <f>W563*Settings!$C$13*$D572</f>
        <v/>
      </c>
      <c r="X572" s="29">
        <f>X563*Settings!$C$13*$D572</f>
        <v/>
      </c>
      <c r="Y572" s="29">
        <f>Y563*Settings!$C$13*$D572</f>
        <v/>
      </c>
      <c r="Z572" s="29">
        <f>Z563*Settings!$C$13*$D572</f>
        <v/>
      </c>
      <c r="AA572" s="29">
        <f>AA563*Settings!$C$13*$D572</f>
        <v/>
      </c>
      <c r="AB572" s="29">
        <f>AB563*Settings!$C$13*$D572</f>
        <v/>
      </c>
      <c r="AC572" s="29">
        <f>AC563*Settings!$C$13*$D572</f>
        <v/>
      </c>
      <c r="AD572" s="49">
        <f>EMISSIONS(AD563,Settings!$C$13,$D572)</f>
        <v/>
      </c>
      <c r="AE572" s="25">
        <f>LOWER(Settings!$C$4)&amp;".mit."&amp;$A572&amp;IF($C572="","","."&amp;$C572&amp;"."&amp;$B572)&amp;IF(INDEX(Variables!$D$5:$D$105,MATCH($A572,Variables!$A$5:$A$105,0))="","","."&amp;INDEX(Variables!$D$5:$D$105,MATCH($A572,Variables!$A$5:$A$105,0)))&amp;"."&amp;AE$5</f>
        <v/>
      </c>
      <c r="AF572" s="28">
        <f>AF563*Settings!$C$13*$D572</f>
        <v/>
      </c>
      <c r="AG572" s="29">
        <f>AG563*Settings!$C$13*$D572</f>
        <v/>
      </c>
      <c r="AH572" s="29">
        <f>AH563*Settings!$C$13*$D572</f>
        <v/>
      </c>
      <c r="AI572" s="29">
        <f>AI563*Settings!$C$13*$D572</f>
        <v/>
      </c>
      <c r="AJ572" s="29">
        <f>AJ563*Settings!$C$13*$D572</f>
        <v/>
      </c>
      <c r="AK572" s="29">
        <f>AK563*Settings!$C$13*$D572</f>
        <v/>
      </c>
      <c r="AL572" s="29">
        <f>AL563*Settings!$C$13*$D572</f>
        <v/>
      </c>
      <c r="AM572" s="29">
        <f>AM563*Settings!$C$13*$D572</f>
        <v/>
      </c>
      <c r="AN572" s="29">
        <f>AN563*Settings!$C$13*$D572</f>
        <v/>
      </c>
      <c r="AO572" s="29">
        <f>AO563*Settings!$C$13*$D572</f>
        <v/>
      </c>
      <c r="AP572" s="29">
        <f>AP563*Settings!$C$13*$D572</f>
        <v/>
      </c>
      <c r="AQ572" s="29">
        <f>AQ563*Settings!$C$13*$D572</f>
        <v/>
      </c>
      <c r="AR572" s="29">
        <f>AR563*Settings!$C$13*$D572</f>
        <v/>
      </c>
      <c r="AS572" s="29">
        <f>AS563*Settings!$C$13*$D572</f>
        <v/>
      </c>
      <c r="AT572" s="29">
        <f>AT563*Settings!$C$13*$D572</f>
        <v/>
      </c>
      <c r="AU572" s="29">
        <f>AU563*Settings!$C$13*$D572</f>
        <v/>
      </c>
      <c r="AV572" s="29">
        <f>AV563*Settings!$C$13*$D572</f>
        <v/>
      </c>
      <c r="AW572" s="29">
        <f>AW563*Settings!$C$13*$D572</f>
        <v/>
      </c>
      <c r="AX572" s="49">
        <f>EMISSIONS(AX563,Settings!$C$13,$D572)</f>
        <v/>
      </c>
    </row>
    <row r="573" hidden="1" outlineLevel="2">
      <c r="A573" s="5" t="inlineStr">
        <is>
          <t>co2</t>
        </is>
      </c>
      <c r="B573" s="5" t="inlineStr">
        <is>
          <t>oop</t>
        </is>
      </c>
      <c r="C573" s="5" t="inlineStr">
        <is>
          <t>avi</t>
        </is>
      </c>
      <c r="D573" s="40">
        <f>INDEX(Inputs!$T$5:$T$132,MATCH($B573&amp;"|"&amp;$C573,Inputs!$A$5:$A$132,0))</f>
        <v/>
      </c>
      <c r="E573" s="39" t="n"/>
      <c r="F573" s="39" t="n"/>
      <c r="G573" s="39" t="n"/>
      <c r="H573" s="5">
        <f>INDEX(Variables!$B$5:$B$105,MATCH($A573,Variables!$A$5:$A$105,0))&amp;IF($C573="",""," | "&amp;INDEX(Mapping!$B$5:$B$26,MATCH($C573,Mapping!$A$5:$A$26,0))&amp;" | "&amp;INDEX(Mapping!$B$30:$B$41,MATCH($B573,Mapping!$A$30:$A$41,0)))</f>
        <v/>
      </c>
      <c r="I573" s="5">
        <f>INDEX(Variables!$C$5:$C$105,MATCH($A573,Variables!$A$5:$A$105,0))</f>
        <v/>
      </c>
      <c r="J573" s="5">
        <f>INDEX(Variables!$E$5:$E$105,MATCH($A573,Variables!$A$5:$A$105,0))</f>
        <v/>
      </c>
      <c r="K573" s="25">
        <f>LOWER(Settings!$C$4)&amp;".mit."&amp;$A573&amp;IF($C573="","","."&amp;$C573&amp;"."&amp;$B573)&amp;IF(INDEX(Variables!$D$5:$D$105,MATCH($A573,Variables!$A$5:$A$105,0))="","","."&amp;INDEX(Variables!$D$5:$D$105,MATCH($A573,Variables!$A$5:$A$105,0)))&amp;"."&amp;K$5</f>
        <v/>
      </c>
      <c r="L573" s="28">
        <f>L564*Settings!$C$13*$D573</f>
        <v/>
      </c>
      <c r="M573" s="29">
        <f>M564*Settings!$C$13*$D573</f>
        <v/>
      </c>
      <c r="N573" s="29">
        <f>N564*Settings!$C$13*$D573</f>
        <v/>
      </c>
      <c r="O573" s="29">
        <f>O564*Settings!$C$13*$D573</f>
        <v/>
      </c>
      <c r="P573" s="29">
        <f>P564*Settings!$C$13*$D573</f>
        <v/>
      </c>
      <c r="Q573" s="29">
        <f>Q564*Settings!$C$13*$D573</f>
        <v/>
      </c>
      <c r="R573" s="29">
        <f>R564*Settings!$C$13*$D573</f>
        <v/>
      </c>
      <c r="S573" s="29">
        <f>S564*Settings!$C$13*$D573</f>
        <v/>
      </c>
      <c r="T573" s="29">
        <f>T564*Settings!$C$13*$D573</f>
        <v/>
      </c>
      <c r="U573" s="29">
        <f>U564*Settings!$C$13*$D573</f>
        <v/>
      </c>
      <c r="V573" s="29">
        <f>V564*Settings!$C$13*$D573</f>
        <v/>
      </c>
      <c r="W573" s="29">
        <f>W564*Settings!$C$13*$D573</f>
        <v/>
      </c>
      <c r="X573" s="29">
        <f>X564*Settings!$C$13*$D573</f>
        <v/>
      </c>
      <c r="Y573" s="29">
        <f>Y564*Settings!$C$13*$D573</f>
        <v/>
      </c>
      <c r="Z573" s="29">
        <f>Z564*Settings!$C$13*$D573</f>
        <v/>
      </c>
      <c r="AA573" s="29">
        <f>AA564*Settings!$C$13*$D573</f>
        <v/>
      </c>
      <c r="AB573" s="29">
        <f>AB564*Settings!$C$13*$D573</f>
        <v/>
      </c>
      <c r="AC573" s="29">
        <f>AC564*Settings!$C$13*$D573</f>
        <v/>
      </c>
      <c r="AD573" s="49">
        <f>EMISSIONS(AD564,Settings!$C$13,$D573)</f>
        <v/>
      </c>
      <c r="AE573" s="25">
        <f>LOWER(Settings!$C$4)&amp;".mit."&amp;$A573&amp;IF($C573="","","."&amp;$C573&amp;"."&amp;$B573)&amp;IF(INDEX(Variables!$D$5:$D$105,MATCH($A573,Variables!$A$5:$A$105,0))="","","."&amp;INDEX(Variables!$D$5:$D$105,MATCH($A573,Variables!$A$5:$A$105,0)))&amp;"."&amp;AE$5</f>
        <v/>
      </c>
      <c r="AF573" s="28">
        <f>AF564*Settings!$C$13*$D573</f>
        <v/>
      </c>
      <c r="AG573" s="29">
        <f>AG564*Settings!$C$13*$D573</f>
        <v/>
      </c>
      <c r="AH573" s="29">
        <f>AH564*Settings!$C$13*$D573</f>
        <v/>
      </c>
      <c r="AI573" s="29">
        <f>AI564*Settings!$C$13*$D573</f>
        <v/>
      </c>
      <c r="AJ573" s="29">
        <f>AJ564*Settings!$C$13*$D573</f>
        <v/>
      </c>
      <c r="AK573" s="29">
        <f>AK564*Settings!$C$13*$D573</f>
        <v/>
      </c>
      <c r="AL573" s="29">
        <f>AL564*Settings!$C$13*$D573</f>
        <v/>
      </c>
      <c r="AM573" s="29">
        <f>AM564*Settings!$C$13*$D573</f>
        <v/>
      </c>
      <c r="AN573" s="29">
        <f>AN564*Settings!$C$13*$D573</f>
        <v/>
      </c>
      <c r="AO573" s="29">
        <f>AO564*Settings!$C$13*$D573</f>
        <v/>
      </c>
      <c r="AP573" s="29">
        <f>AP564*Settings!$C$13*$D573</f>
        <v/>
      </c>
      <c r="AQ573" s="29">
        <f>AQ564*Settings!$C$13*$D573</f>
        <v/>
      </c>
      <c r="AR573" s="29">
        <f>AR564*Settings!$C$13*$D573</f>
        <v/>
      </c>
      <c r="AS573" s="29">
        <f>AS564*Settings!$C$13*$D573</f>
        <v/>
      </c>
      <c r="AT573" s="29">
        <f>AT564*Settings!$C$13*$D573</f>
        <v/>
      </c>
      <c r="AU573" s="29">
        <f>AU564*Settings!$C$13*$D573</f>
        <v/>
      </c>
      <c r="AV573" s="29">
        <f>AV564*Settings!$C$13*$D573</f>
        <v/>
      </c>
      <c r="AW573" s="29">
        <f>AW564*Settings!$C$13*$D573</f>
        <v/>
      </c>
      <c r="AX573" s="49">
        <f>EMISSIONS(AX564,Settings!$C$13,$D573)</f>
        <v/>
      </c>
    </row>
    <row r="574" hidden="1" outlineLevel="2">
      <c r="A574" s="5" t="inlineStr">
        <is>
          <t>co2</t>
        </is>
      </c>
      <c r="B574" s="5" t="inlineStr">
        <is>
          <t>bio</t>
        </is>
      </c>
      <c r="C574" s="5" t="inlineStr">
        <is>
          <t>avi</t>
        </is>
      </c>
      <c r="D574" s="40">
        <f>INDEX(Inputs!$T$5:$T$132,MATCH($B574&amp;"|"&amp;$C574,Inputs!$A$5:$A$132,0))</f>
        <v/>
      </c>
      <c r="E574" s="39" t="n"/>
      <c r="F574" s="39" t="n"/>
      <c r="G574" s="39" t="n"/>
      <c r="H574" s="5">
        <f>INDEX(Variables!$B$5:$B$105,MATCH($A574,Variables!$A$5:$A$105,0))&amp;IF($C574="",""," | "&amp;INDEX(Mapping!$B$5:$B$26,MATCH($C574,Mapping!$A$5:$A$26,0))&amp;" | "&amp;INDEX(Mapping!$B$30:$B$41,MATCH($B574,Mapping!$A$30:$A$41,0)))</f>
        <v/>
      </c>
      <c r="I574" s="5">
        <f>INDEX(Variables!$C$5:$C$105,MATCH($A574,Variables!$A$5:$A$105,0))</f>
        <v/>
      </c>
      <c r="J574" s="5">
        <f>INDEX(Variables!$E$5:$E$105,MATCH($A574,Variables!$A$5:$A$105,0))</f>
        <v/>
      </c>
      <c r="K574" s="25">
        <f>LOWER(Settings!$C$4)&amp;".mit."&amp;$A574&amp;IF($C574="","","."&amp;$C574&amp;"."&amp;$B574)&amp;IF(INDEX(Variables!$D$5:$D$105,MATCH($A574,Variables!$A$5:$A$105,0))="","","."&amp;INDEX(Variables!$D$5:$D$105,MATCH($A574,Variables!$A$5:$A$105,0)))&amp;"."&amp;K$5</f>
        <v/>
      </c>
      <c r="L574" s="28">
        <f>L565*Settings!$C$13*$D574</f>
        <v/>
      </c>
      <c r="M574" s="29">
        <f>M565*Settings!$C$13*$D574</f>
        <v/>
      </c>
      <c r="N574" s="29">
        <f>N565*Settings!$C$13*$D574</f>
        <v/>
      </c>
      <c r="O574" s="29">
        <f>O565*Settings!$C$13*$D574</f>
        <v/>
      </c>
      <c r="P574" s="29">
        <f>P565*Settings!$C$13*$D574</f>
        <v/>
      </c>
      <c r="Q574" s="29">
        <f>Q565*Settings!$C$13*$D574</f>
        <v/>
      </c>
      <c r="R574" s="29">
        <f>R565*Settings!$C$13*$D574</f>
        <v/>
      </c>
      <c r="S574" s="29">
        <f>S565*Settings!$C$13*$D574</f>
        <v/>
      </c>
      <c r="T574" s="29">
        <f>T565*Settings!$C$13*$D574</f>
        <v/>
      </c>
      <c r="U574" s="29">
        <f>U565*Settings!$C$13*$D574</f>
        <v/>
      </c>
      <c r="V574" s="29">
        <f>V565*Settings!$C$13*$D574</f>
        <v/>
      </c>
      <c r="W574" s="29">
        <f>W565*Settings!$C$13*$D574</f>
        <v/>
      </c>
      <c r="X574" s="29">
        <f>X565*Settings!$C$13*$D574</f>
        <v/>
      </c>
      <c r="Y574" s="29">
        <f>Y565*Settings!$C$13*$D574</f>
        <v/>
      </c>
      <c r="Z574" s="29">
        <f>Z565*Settings!$C$13*$D574</f>
        <v/>
      </c>
      <c r="AA574" s="29">
        <f>AA565*Settings!$C$13*$D574</f>
        <v/>
      </c>
      <c r="AB574" s="29">
        <f>AB565*Settings!$C$13*$D574</f>
        <v/>
      </c>
      <c r="AC574" s="29">
        <f>AC565*Settings!$C$13*$D574</f>
        <v/>
      </c>
      <c r="AD574" s="49">
        <f>EMISSIONS(AD565,Settings!$C$13,$D574)</f>
        <v/>
      </c>
      <c r="AE574" s="25">
        <f>LOWER(Settings!$C$4)&amp;".mit."&amp;$A574&amp;IF($C574="","","."&amp;$C574&amp;"."&amp;$B574)&amp;IF(INDEX(Variables!$D$5:$D$105,MATCH($A574,Variables!$A$5:$A$105,0))="","","."&amp;INDEX(Variables!$D$5:$D$105,MATCH($A574,Variables!$A$5:$A$105,0)))&amp;"."&amp;AE$5</f>
        <v/>
      </c>
      <c r="AF574" s="28">
        <f>AF565*Settings!$C$13*$D574</f>
        <v/>
      </c>
      <c r="AG574" s="29">
        <f>AG565*Settings!$C$13*$D574</f>
        <v/>
      </c>
      <c r="AH574" s="29">
        <f>AH565*Settings!$C$13*$D574</f>
        <v/>
      </c>
      <c r="AI574" s="29">
        <f>AI565*Settings!$C$13*$D574</f>
        <v/>
      </c>
      <c r="AJ574" s="29">
        <f>AJ565*Settings!$C$13*$D574</f>
        <v/>
      </c>
      <c r="AK574" s="29">
        <f>AK565*Settings!$C$13*$D574</f>
        <v/>
      </c>
      <c r="AL574" s="29">
        <f>AL565*Settings!$C$13*$D574</f>
        <v/>
      </c>
      <c r="AM574" s="29">
        <f>AM565*Settings!$C$13*$D574</f>
        <v/>
      </c>
      <c r="AN574" s="29">
        <f>AN565*Settings!$C$13*$D574</f>
        <v/>
      </c>
      <c r="AO574" s="29">
        <f>AO565*Settings!$C$13*$D574</f>
        <v/>
      </c>
      <c r="AP574" s="29">
        <f>AP565*Settings!$C$13*$D574</f>
        <v/>
      </c>
      <c r="AQ574" s="29">
        <f>AQ565*Settings!$C$13*$D574</f>
        <v/>
      </c>
      <c r="AR574" s="29">
        <f>AR565*Settings!$C$13*$D574</f>
        <v/>
      </c>
      <c r="AS574" s="29">
        <f>AS565*Settings!$C$13*$D574</f>
        <v/>
      </c>
      <c r="AT574" s="29">
        <f>AT565*Settings!$C$13*$D574</f>
        <v/>
      </c>
      <c r="AU574" s="29">
        <f>AU565*Settings!$C$13*$D574</f>
        <v/>
      </c>
      <c r="AV574" s="29">
        <f>AV565*Settings!$C$13*$D574</f>
        <v/>
      </c>
      <c r="AW574" s="29">
        <f>AW565*Settings!$C$13*$D574</f>
        <v/>
      </c>
      <c r="AX574" s="49">
        <f>EMISSIONS(AX565,Settings!$C$13,$D574)</f>
        <v/>
      </c>
    </row>
    <row r="575" hidden="1" outlineLevel="2"/>
    <row r="576" hidden="1" outlineLevel="2">
      <c r="A576" s="5" t="inlineStr">
        <is>
          <t>rtx</t>
        </is>
      </c>
      <c r="B576" s="5" t="inlineStr">
        <is>
          <t>coa</t>
        </is>
      </c>
      <c r="C576" s="5" t="inlineStr">
        <is>
          <t>avi</t>
        </is>
      </c>
      <c r="D576" s="40">
        <f>INDEX(Inputs!$R$5:$R$132,MATCH($B576&amp;"|"&amp;$C576,Inputs!$A$5:$A$132,0))</f>
        <v/>
      </c>
      <c r="E576" s="39" t="n"/>
      <c r="F576" s="39" t="n"/>
      <c r="G576" s="39" t="n"/>
      <c r="H576" s="5">
        <f>INDEX(Variables!$B$5:$B$105,MATCH($A576,Variables!$A$5:$A$105,0))&amp;IF($C576="",""," | "&amp;INDEX(Mapping!$B$5:$B$26,MATCH($C576,Mapping!$A$5:$A$26,0))&amp;" | "&amp;INDEX(Mapping!$B$30:$B$41,MATCH($B576,Mapping!$A$30:$A$41,0)))</f>
        <v/>
      </c>
      <c r="I576" s="5">
        <f>INDEX(Variables!$C$5:$C$105,MATCH($A576,Variables!$A$5:$A$105,0))</f>
        <v/>
      </c>
      <c r="J576" s="5">
        <f>INDEX(Variables!$E$5:$E$105,MATCH($A576,Variables!$A$5:$A$105,0))</f>
        <v/>
      </c>
      <c r="K576" s="25">
        <f>LOWER(Settings!$C$4)&amp;".mit."&amp;$A576&amp;IF($C576="","","."&amp;$C576&amp;"."&amp;$B576)&amp;IF(INDEX(Variables!$D$5:$D$105,MATCH($A576,Variables!$A$5:$A$105,0))="","","."&amp;INDEX(Variables!$D$5:$D$105,MATCH($A576,Variables!$A$5:$A$105,0)))&amp;"."&amp;K$5</f>
        <v/>
      </c>
      <c r="L576" s="46">
        <f>L558*Settings!$C$13*(INDEX(L$258:L$269,$D576)+INDEX(L$245:L$256,$D576))</f>
        <v/>
      </c>
      <c r="M576" s="47">
        <f>M558*Settings!$C$13*(INDEX(M$258:M$269,$D576)+INDEX(M$245:M$256,$D576))</f>
        <v/>
      </c>
      <c r="N576" s="47">
        <f>N558*Settings!$C$13*(INDEX(N$258:N$269,$D576)+INDEX(N$245:N$256,$D576))</f>
        <v/>
      </c>
      <c r="O576" s="47">
        <f>O558*Settings!$C$13*(INDEX(O$258:O$269,$D576)+INDEX(O$245:O$256,$D576))</f>
        <v/>
      </c>
      <c r="P576" s="47">
        <f>P558*Settings!$C$13*(INDEX(P$258:P$269,$D576)+INDEX(P$245:P$256,$D576))</f>
        <v/>
      </c>
      <c r="Q576" s="47">
        <f>Q558*Settings!$C$13*(INDEX(Q$258:Q$269,$D576)+INDEX(Q$245:Q$256,$D576))</f>
        <v/>
      </c>
      <c r="R576" s="47">
        <f>R558*Settings!$C$13*(INDEX(R$258:R$269,$D576)+INDEX(R$245:R$256,$D576))</f>
        <v/>
      </c>
      <c r="S576" s="47">
        <f>S558*Settings!$C$13*(INDEX(S$258:S$269,$D576)+INDEX(S$245:S$256,$D576))</f>
        <v/>
      </c>
      <c r="T576" s="47">
        <f>T558*Settings!$C$13*(INDEX(T$258:T$269,$D576)+INDEX(T$245:T$256,$D576))</f>
        <v/>
      </c>
      <c r="U576" s="47">
        <f>U558*Settings!$C$13*(INDEX(U$258:U$269,$D576)+INDEX(U$245:U$256,$D576))</f>
        <v/>
      </c>
      <c r="V576" s="47">
        <f>V558*Settings!$C$13*(INDEX(V$258:V$269,$D576)+INDEX(V$245:V$256,$D576))</f>
        <v/>
      </c>
      <c r="W576" s="47">
        <f>W558*Settings!$C$13*(INDEX(W$258:W$269,$D576)+INDEX(W$245:W$256,$D576))</f>
        <v/>
      </c>
      <c r="X576" s="47">
        <f>X558*Settings!$C$13*(INDEX(X$258:X$269,$D576)+INDEX(X$245:X$256,$D576))</f>
        <v/>
      </c>
      <c r="Y576" s="47">
        <f>Y558*Settings!$C$13*(INDEX(Y$258:Y$269,$D576)+INDEX(Y$245:Y$256,$D576))</f>
        <v/>
      </c>
      <c r="Z576" s="47">
        <f>Z558*Settings!$C$13*(INDEX(Z$258:Z$269,$D576)+INDEX(Z$245:Z$256,$D576))</f>
        <v/>
      </c>
      <c r="AA576" s="47">
        <f>AA558*Settings!$C$13*(INDEX(AA$258:AA$269,$D576)+INDEX(AA$245:AA$256,$D576))</f>
        <v/>
      </c>
      <c r="AB576" s="47">
        <f>AB558*Settings!$C$13*(INDEX(AB$258:AB$269,$D576)+INDEX(AB$245:AB$256,$D576))</f>
        <v/>
      </c>
      <c r="AC576" s="47">
        <f>AC558*Settings!$C$13*(INDEX(AC$258:AC$269,$D576)+INDEX(AC$245:AC$256,$D576))</f>
        <v/>
      </c>
      <c r="AD576" s="48">
        <f>REVENUE(AD558,Settings!$C$13,INDEX(AD$258:AD$269,$D576)+INDEX(AD$245:AD$256,$D576))</f>
        <v/>
      </c>
      <c r="AE576" s="25">
        <f>LOWER(Settings!$C$4)&amp;".mit."&amp;$A576&amp;IF($C576="","","."&amp;$C576&amp;"."&amp;$B576)&amp;IF(INDEX(Variables!$D$5:$D$105,MATCH($A576,Variables!$A$5:$A$105,0))="","","."&amp;INDEX(Variables!$D$5:$D$105,MATCH($A576,Variables!$A$5:$A$105,0)))&amp;"."&amp;AE$5</f>
        <v/>
      </c>
      <c r="AF576" s="46">
        <f>AF558*Settings!$C$13*(INDEX(AF$258:AF$269,$D576)+INDEX(AF$245:AF$256,$D576))</f>
        <v/>
      </c>
      <c r="AG576" s="47">
        <f>AG558*Settings!$C$13*(INDEX(AG$258:AG$269,$D576)+INDEX(AG$245:AG$256,$D576))</f>
        <v/>
      </c>
      <c r="AH576" s="47">
        <f>AH558*Settings!$C$13*(INDEX(AH$258:AH$269,$D576)+INDEX(AH$245:AH$256,$D576))</f>
        <v/>
      </c>
      <c r="AI576" s="47">
        <f>AI558*Settings!$C$13*(INDEX(AI$258:AI$269,$D576)+INDEX(AI$245:AI$256,$D576))</f>
        <v/>
      </c>
      <c r="AJ576" s="47">
        <f>AJ558*Settings!$C$13*(INDEX(AJ$258:AJ$269,$D576)+INDEX(AJ$245:AJ$256,$D576))</f>
        <v/>
      </c>
      <c r="AK576" s="47">
        <f>AK558*Settings!$C$13*(INDEX(AK$258:AK$269,$D576)+INDEX(AK$245:AK$256,$D576))</f>
        <v/>
      </c>
      <c r="AL576" s="47">
        <f>AL558*Settings!$C$13*(INDEX(AL$258:AL$269,$D576)+INDEX(AL$245:AL$256,$D576))</f>
        <v/>
      </c>
      <c r="AM576" s="47">
        <f>AM558*Settings!$C$13*(INDEX(AM$258:AM$269,$D576)+INDEX(AM$245:AM$256,$D576))</f>
        <v/>
      </c>
      <c r="AN576" s="47">
        <f>AN558*Settings!$C$13*(INDEX(AN$258:AN$269,$D576)+INDEX(AN$245:AN$256,$D576))</f>
        <v/>
      </c>
      <c r="AO576" s="47">
        <f>AO558*Settings!$C$13*(INDEX(AO$258:AO$269,$D576)+INDEX(AO$245:AO$256,$D576))</f>
        <v/>
      </c>
      <c r="AP576" s="47">
        <f>AP558*Settings!$C$13*(INDEX(AP$258:AP$269,$D576)+INDEX(AP$245:AP$256,$D576))</f>
        <v/>
      </c>
      <c r="AQ576" s="47">
        <f>AQ558*Settings!$C$13*(INDEX(AQ$258:AQ$269,$D576)+INDEX(AQ$245:AQ$256,$D576))</f>
        <v/>
      </c>
      <c r="AR576" s="47">
        <f>AR558*Settings!$C$13*(INDEX(AR$258:AR$269,$D576)+INDEX(AR$245:AR$256,$D576))</f>
        <v/>
      </c>
      <c r="AS576" s="47">
        <f>AS558*Settings!$C$13*(INDEX(AS$258:AS$269,$D576)+INDEX(AS$245:AS$256,$D576))</f>
        <v/>
      </c>
      <c r="AT576" s="47">
        <f>AT558*Settings!$C$13*(INDEX(AT$258:AT$269,$D576)+INDEX(AT$245:AT$256,$D576))</f>
        <v/>
      </c>
      <c r="AU576" s="47">
        <f>AU558*Settings!$C$13*(INDEX(AU$258:AU$269,$D576)+INDEX(AU$245:AU$256,$D576))</f>
        <v/>
      </c>
      <c r="AV576" s="47">
        <f>AV558*Settings!$C$13*(INDEX(AV$258:AV$269,$D576)+INDEX(AV$245:AV$256,$D576))</f>
        <v/>
      </c>
      <c r="AW576" s="47">
        <f>AW558*Settings!$C$13*(INDEX(AW$258:AW$269,$D576)+INDEX(AW$245:AW$256,$D576))</f>
        <v/>
      </c>
      <c r="AX576" s="48">
        <f>REVENUE(AX558,Settings!$C$13,INDEX(AX$258:AX$269,$D576)+INDEX(AX$245:AX$256,$D576))</f>
        <v/>
      </c>
    </row>
    <row r="577" hidden="1" outlineLevel="2">
      <c r="A577" s="5" t="inlineStr">
        <is>
          <t>rtx</t>
        </is>
      </c>
      <c r="B577" s="5" t="inlineStr">
        <is>
          <t>nga</t>
        </is>
      </c>
      <c r="C577" s="5" t="inlineStr">
        <is>
          <t>avi</t>
        </is>
      </c>
      <c r="D577" s="40">
        <f>INDEX(Inputs!$R$5:$R$132,MATCH($B577&amp;"|"&amp;$C577,Inputs!$A$5:$A$132,0))</f>
        <v/>
      </c>
      <c r="E577" s="39" t="n"/>
      <c r="F577" s="39" t="n"/>
      <c r="G577" s="39" t="n"/>
      <c r="H577" s="5">
        <f>INDEX(Variables!$B$5:$B$105,MATCH($A577,Variables!$A$5:$A$105,0))&amp;IF($C577="",""," | "&amp;INDEX(Mapping!$B$5:$B$26,MATCH($C577,Mapping!$A$5:$A$26,0))&amp;" | "&amp;INDEX(Mapping!$B$30:$B$41,MATCH($B577,Mapping!$A$30:$A$41,0)))</f>
        <v/>
      </c>
      <c r="I577" s="5">
        <f>INDEX(Variables!$C$5:$C$105,MATCH($A577,Variables!$A$5:$A$105,0))</f>
        <v/>
      </c>
      <c r="J577" s="5">
        <f>INDEX(Variables!$E$5:$E$105,MATCH($A577,Variables!$A$5:$A$105,0))</f>
        <v/>
      </c>
      <c r="K577" s="25">
        <f>LOWER(Settings!$C$4)&amp;".mit."&amp;$A577&amp;IF($C577="","","."&amp;$C577&amp;"."&amp;$B577)&amp;IF(INDEX(Variables!$D$5:$D$105,MATCH($A577,Variables!$A$5:$A$105,0))="","","."&amp;INDEX(Variables!$D$5:$D$105,MATCH($A577,Variables!$A$5:$A$105,0)))&amp;"."&amp;K$5</f>
        <v/>
      </c>
      <c r="L577" s="46">
        <f>L559*Settings!$C$13*(INDEX(L$258:L$269,$D577)+INDEX(L$245:L$256,$D577))</f>
        <v/>
      </c>
      <c r="M577" s="47">
        <f>M559*Settings!$C$13*(INDEX(M$258:M$269,$D577)+INDEX(M$245:M$256,$D577))</f>
        <v/>
      </c>
      <c r="N577" s="47">
        <f>N559*Settings!$C$13*(INDEX(N$258:N$269,$D577)+INDEX(N$245:N$256,$D577))</f>
        <v/>
      </c>
      <c r="O577" s="47">
        <f>O559*Settings!$C$13*(INDEX(O$258:O$269,$D577)+INDEX(O$245:O$256,$D577))</f>
        <v/>
      </c>
      <c r="P577" s="47">
        <f>P559*Settings!$C$13*(INDEX(P$258:P$269,$D577)+INDEX(P$245:P$256,$D577))</f>
        <v/>
      </c>
      <c r="Q577" s="47">
        <f>Q559*Settings!$C$13*(INDEX(Q$258:Q$269,$D577)+INDEX(Q$245:Q$256,$D577))</f>
        <v/>
      </c>
      <c r="R577" s="47">
        <f>R559*Settings!$C$13*(INDEX(R$258:R$269,$D577)+INDEX(R$245:R$256,$D577))</f>
        <v/>
      </c>
      <c r="S577" s="47">
        <f>S559*Settings!$C$13*(INDEX(S$258:S$269,$D577)+INDEX(S$245:S$256,$D577))</f>
        <v/>
      </c>
      <c r="T577" s="47">
        <f>T559*Settings!$C$13*(INDEX(T$258:T$269,$D577)+INDEX(T$245:T$256,$D577))</f>
        <v/>
      </c>
      <c r="U577" s="47">
        <f>U559*Settings!$C$13*(INDEX(U$258:U$269,$D577)+INDEX(U$245:U$256,$D577))</f>
        <v/>
      </c>
      <c r="V577" s="47">
        <f>V559*Settings!$C$13*(INDEX(V$258:V$269,$D577)+INDEX(V$245:V$256,$D577))</f>
        <v/>
      </c>
      <c r="W577" s="47">
        <f>W559*Settings!$C$13*(INDEX(W$258:W$269,$D577)+INDEX(W$245:W$256,$D577))</f>
        <v/>
      </c>
      <c r="X577" s="47">
        <f>X559*Settings!$C$13*(INDEX(X$258:X$269,$D577)+INDEX(X$245:X$256,$D577))</f>
        <v/>
      </c>
      <c r="Y577" s="47">
        <f>Y559*Settings!$C$13*(INDEX(Y$258:Y$269,$D577)+INDEX(Y$245:Y$256,$D577))</f>
        <v/>
      </c>
      <c r="Z577" s="47">
        <f>Z559*Settings!$C$13*(INDEX(Z$258:Z$269,$D577)+INDEX(Z$245:Z$256,$D577))</f>
        <v/>
      </c>
      <c r="AA577" s="47">
        <f>AA559*Settings!$C$13*(INDEX(AA$258:AA$269,$D577)+INDEX(AA$245:AA$256,$D577))</f>
        <v/>
      </c>
      <c r="AB577" s="47">
        <f>AB559*Settings!$C$13*(INDEX(AB$258:AB$269,$D577)+INDEX(AB$245:AB$256,$D577))</f>
        <v/>
      </c>
      <c r="AC577" s="47">
        <f>AC559*Settings!$C$13*(INDEX(AC$258:AC$269,$D577)+INDEX(AC$245:AC$256,$D577))</f>
        <v/>
      </c>
      <c r="AD577" s="48">
        <f>REVENUE(AD559,Settings!$C$13,INDEX(AD$258:AD$269,$D577)+INDEX(AD$245:AD$256,$D577))</f>
        <v/>
      </c>
      <c r="AE577" s="25">
        <f>LOWER(Settings!$C$4)&amp;".mit."&amp;$A577&amp;IF($C577="","","."&amp;$C577&amp;"."&amp;$B577)&amp;IF(INDEX(Variables!$D$5:$D$105,MATCH($A577,Variables!$A$5:$A$105,0))="","","."&amp;INDEX(Variables!$D$5:$D$105,MATCH($A577,Variables!$A$5:$A$105,0)))&amp;"."&amp;AE$5</f>
        <v/>
      </c>
      <c r="AF577" s="46">
        <f>AF559*Settings!$C$13*(INDEX(AF$258:AF$269,$D577)+INDEX(AF$245:AF$256,$D577))</f>
        <v/>
      </c>
      <c r="AG577" s="47">
        <f>AG559*Settings!$C$13*(INDEX(AG$258:AG$269,$D577)+INDEX(AG$245:AG$256,$D577))</f>
        <v/>
      </c>
      <c r="AH577" s="47">
        <f>AH559*Settings!$C$13*(INDEX(AH$258:AH$269,$D577)+INDEX(AH$245:AH$256,$D577))</f>
        <v/>
      </c>
      <c r="AI577" s="47">
        <f>AI559*Settings!$C$13*(INDEX(AI$258:AI$269,$D577)+INDEX(AI$245:AI$256,$D577))</f>
        <v/>
      </c>
      <c r="AJ577" s="47">
        <f>AJ559*Settings!$C$13*(INDEX(AJ$258:AJ$269,$D577)+INDEX(AJ$245:AJ$256,$D577))</f>
        <v/>
      </c>
      <c r="AK577" s="47">
        <f>AK559*Settings!$C$13*(INDEX(AK$258:AK$269,$D577)+INDEX(AK$245:AK$256,$D577))</f>
        <v/>
      </c>
      <c r="AL577" s="47">
        <f>AL559*Settings!$C$13*(INDEX(AL$258:AL$269,$D577)+INDEX(AL$245:AL$256,$D577))</f>
        <v/>
      </c>
      <c r="AM577" s="47">
        <f>AM559*Settings!$C$13*(INDEX(AM$258:AM$269,$D577)+INDEX(AM$245:AM$256,$D577))</f>
        <v/>
      </c>
      <c r="AN577" s="47">
        <f>AN559*Settings!$C$13*(INDEX(AN$258:AN$269,$D577)+INDEX(AN$245:AN$256,$D577))</f>
        <v/>
      </c>
      <c r="AO577" s="47">
        <f>AO559*Settings!$C$13*(INDEX(AO$258:AO$269,$D577)+INDEX(AO$245:AO$256,$D577))</f>
        <v/>
      </c>
      <c r="AP577" s="47">
        <f>AP559*Settings!$C$13*(INDEX(AP$258:AP$269,$D577)+INDEX(AP$245:AP$256,$D577))</f>
        <v/>
      </c>
      <c r="AQ577" s="47">
        <f>AQ559*Settings!$C$13*(INDEX(AQ$258:AQ$269,$D577)+INDEX(AQ$245:AQ$256,$D577))</f>
        <v/>
      </c>
      <c r="AR577" s="47">
        <f>AR559*Settings!$C$13*(INDEX(AR$258:AR$269,$D577)+INDEX(AR$245:AR$256,$D577))</f>
        <v/>
      </c>
      <c r="AS577" s="47">
        <f>AS559*Settings!$C$13*(INDEX(AS$258:AS$269,$D577)+INDEX(AS$245:AS$256,$D577))</f>
        <v/>
      </c>
      <c r="AT577" s="47">
        <f>AT559*Settings!$C$13*(INDEX(AT$258:AT$269,$D577)+INDEX(AT$245:AT$256,$D577))</f>
        <v/>
      </c>
      <c r="AU577" s="47">
        <f>AU559*Settings!$C$13*(INDEX(AU$258:AU$269,$D577)+INDEX(AU$245:AU$256,$D577))</f>
        <v/>
      </c>
      <c r="AV577" s="47">
        <f>AV559*Settings!$C$13*(INDEX(AV$258:AV$269,$D577)+INDEX(AV$245:AV$256,$D577))</f>
        <v/>
      </c>
      <c r="AW577" s="47">
        <f>AW559*Settings!$C$13*(INDEX(AW$258:AW$269,$D577)+INDEX(AW$245:AW$256,$D577))</f>
        <v/>
      </c>
      <c r="AX577" s="48">
        <f>REVENUE(AX559,Settings!$C$13,INDEX(AX$258:AX$269,$D577)+INDEX(AX$245:AX$256,$D577))</f>
        <v/>
      </c>
    </row>
    <row r="578" hidden="1" outlineLevel="2">
      <c r="A578" s="5" t="inlineStr">
        <is>
          <t>rtx</t>
        </is>
      </c>
      <c r="B578" s="5" t="inlineStr">
        <is>
          <t>gso</t>
        </is>
      </c>
      <c r="C578" s="5" t="inlineStr">
        <is>
          <t>avi</t>
        </is>
      </c>
      <c r="D578" s="40">
        <f>INDEX(Inputs!$R$5:$R$132,MATCH($B578&amp;"|"&amp;$C578,Inputs!$A$5:$A$132,0))</f>
        <v/>
      </c>
      <c r="E578" s="39" t="n"/>
      <c r="F578" s="39" t="n"/>
      <c r="G578" s="39" t="n"/>
      <c r="H578" s="5">
        <f>INDEX(Variables!$B$5:$B$105,MATCH($A578,Variables!$A$5:$A$105,0))&amp;IF($C578="",""," | "&amp;INDEX(Mapping!$B$5:$B$26,MATCH($C578,Mapping!$A$5:$A$26,0))&amp;" | "&amp;INDEX(Mapping!$B$30:$B$41,MATCH($B578,Mapping!$A$30:$A$41,0)))</f>
        <v/>
      </c>
      <c r="I578" s="5">
        <f>INDEX(Variables!$C$5:$C$105,MATCH($A578,Variables!$A$5:$A$105,0))</f>
        <v/>
      </c>
      <c r="J578" s="5">
        <f>INDEX(Variables!$E$5:$E$105,MATCH($A578,Variables!$A$5:$A$105,0))</f>
        <v/>
      </c>
      <c r="K578" s="25">
        <f>LOWER(Settings!$C$4)&amp;".mit."&amp;$A578&amp;IF($C578="","","."&amp;$C578&amp;"."&amp;$B578)&amp;IF(INDEX(Variables!$D$5:$D$105,MATCH($A578,Variables!$A$5:$A$105,0))="","","."&amp;INDEX(Variables!$D$5:$D$105,MATCH($A578,Variables!$A$5:$A$105,0)))&amp;"."&amp;K$5</f>
        <v/>
      </c>
      <c r="L578" s="46">
        <f>L560*Settings!$C$13*(INDEX(L$258:L$269,$D578)+INDEX(L$245:L$256,$D578))</f>
        <v/>
      </c>
      <c r="M578" s="47">
        <f>M560*Settings!$C$13*(INDEX(M$258:M$269,$D578)+INDEX(M$245:M$256,$D578))</f>
        <v/>
      </c>
      <c r="N578" s="47">
        <f>N560*Settings!$C$13*(INDEX(N$258:N$269,$D578)+INDEX(N$245:N$256,$D578))</f>
        <v/>
      </c>
      <c r="O578" s="47">
        <f>O560*Settings!$C$13*(INDEX(O$258:O$269,$D578)+INDEX(O$245:O$256,$D578))</f>
        <v/>
      </c>
      <c r="P578" s="47">
        <f>P560*Settings!$C$13*(INDEX(P$258:P$269,$D578)+INDEX(P$245:P$256,$D578))</f>
        <v/>
      </c>
      <c r="Q578" s="47">
        <f>Q560*Settings!$C$13*(INDEX(Q$258:Q$269,$D578)+INDEX(Q$245:Q$256,$D578))</f>
        <v/>
      </c>
      <c r="R578" s="47">
        <f>R560*Settings!$C$13*(INDEX(R$258:R$269,$D578)+INDEX(R$245:R$256,$D578))</f>
        <v/>
      </c>
      <c r="S578" s="47">
        <f>S560*Settings!$C$13*(INDEX(S$258:S$269,$D578)+INDEX(S$245:S$256,$D578))</f>
        <v/>
      </c>
      <c r="T578" s="47">
        <f>T560*Settings!$C$13*(INDEX(T$258:T$269,$D578)+INDEX(T$245:T$256,$D578))</f>
        <v/>
      </c>
      <c r="U578" s="47">
        <f>U560*Settings!$C$13*(INDEX(U$258:U$269,$D578)+INDEX(U$245:U$256,$D578))</f>
        <v/>
      </c>
      <c r="V578" s="47">
        <f>V560*Settings!$C$13*(INDEX(V$258:V$269,$D578)+INDEX(V$245:V$256,$D578))</f>
        <v/>
      </c>
      <c r="W578" s="47">
        <f>W560*Settings!$C$13*(INDEX(W$258:W$269,$D578)+INDEX(W$245:W$256,$D578))</f>
        <v/>
      </c>
      <c r="X578" s="47">
        <f>X560*Settings!$C$13*(INDEX(X$258:X$269,$D578)+INDEX(X$245:X$256,$D578))</f>
        <v/>
      </c>
      <c r="Y578" s="47">
        <f>Y560*Settings!$C$13*(INDEX(Y$258:Y$269,$D578)+INDEX(Y$245:Y$256,$D578))</f>
        <v/>
      </c>
      <c r="Z578" s="47">
        <f>Z560*Settings!$C$13*(INDEX(Z$258:Z$269,$D578)+INDEX(Z$245:Z$256,$D578))</f>
        <v/>
      </c>
      <c r="AA578" s="47">
        <f>AA560*Settings!$C$13*(INDEX(AA$258:AA$269,$D578)+INDEX(AA$245:AA$256,$D578))</f>
        <v/>
      </c>
      <c r="AB578" s="47">
        <f>AB560*Settings!$C$13*(INDEX(AB$258:AB$269,$D578)+INDEX(AB$245:AB$256,$D578))</f>
        <v/>
      </c>
      <c r="AC578" s="47">
        <f>AC560*Settings!$C$13*(INDEX(AC$258:AC$269,$D578)+INDEX(AC$245:AC$256,$D578))</f>
        <v/>
      </c>
      <c r="AD578" s="48">
        <f>REVENUE(AD560,Settings!$C$13,INDEX(AD$258:AD$269,$D578)+INDEX(AD$245:AD$256,$D578))</f>
        <v/>
      </c>
      <c r="AE578" s="25">
        <f>LOWER(Settings!$C$4)&amp;".mit."&amp;$A578&amp;IF($C578="","","."&amp;$C578&amp;"."&amp;$B578)&amp;IF(INDEX(Variables!$D$5:$D$105,MATCH($A578,Variables!$A$5:$A$105,0))="","","."&amp;INDEX(Variables!$D$5:$D$105,MATCH($A578,Variables!$A$5:$A$105,0)))&amp;"."&amp;AE$5</f>
        <v/>
      </c>
      <c r="AF578" s="46">
        <f>AF560*Settings!$C$13*(INDEX(AF$258:AF$269,$D578)+INDEX(AF$245:AF$256,$D578))</f>
        <v/>
      </c>
      <c r="AG578" s="47">
        <f>AG560*Settings!$C$13*(INDEX(AG$258:AG$269,$D578)+INDEX(AG$245:AG$256,$D578))</f>
        <v/>
      </c>
      <c r="AH578" s="47">
        <f>AH560*Settings!$C$13*(INDEX(AH$258:AH$269,$D578)+INDEX(AH$245:AH$256,$D578))</f>
        <v/>
      </c>
      <c r="AI578" s="47">
        <f>AI560*Settings!$C$13*(INDEX(AI$258:AI$269,$D578)+INDEX(AI$245:AI$256,$D578))</f>
        <v/>
      </c>
      <c r="AJ578" s="47">
        <f>AJ560*Settings!$C$13*(INDEX(AJ$258:AJ$269,$D578)+INDEX(AJ$245:AJ$256,$D578))</f>
        <v/>
      </c>
      <c r="AK578" s="47">
        <f>AK560*Settings!$C$13*(INDEX(AK$258:AK$269,$D578)+INDEX(AK$245:AK$256,$D578))</f>
        <v/>
      </c>
      <c r="AL578" s="47">
        <f>AL560*Settings!$C$13*(INDEX(AL$258:AL$269,$D578)+INDEX(AL$245:AL$256,$D578))</f>
        <v/>
      </c>
      <c r="AM578" s="47">
        <f>AM560*Settings!$C$13*(INDEX(AM$258:AM$269,$D578)+INDEX(AM$245:AM$256,$D578))</f>
        <v/>
      </c>
      <c r="AN578" s="47">
        <f>AN560*Settings!$C$13*(INDEX(AN$258:AN$269,$D578)+INDEX(AN$245:AN$256,$D578))</f>
        <v/>
      </c>
      <c r="AO578" s="47">
        <f>AO560*Settings!$C$13*(INDEX(AO$258:AO$269,$D578)+INDEX(AO$245:AO$256,$D578))</f>
        <v/>
      </c>
      <c r="AP578" s="47">
        <f>AP560*Settings!$C$13*(INDEX(AP$258:AP$269,$D578)+INDEX(AP$245:AP$256,$D578))</f>
        <v/>
      </c>
      <c r="AQ578" s="47">
        <f>AQ560*Settings!$C$13*(INDEX(AQ$258:AQ$269,$D578)+INDEX(AQ$245:AQ$256,$D578))</f>
        <v/>
      </c>
      <c r="AR578" s="47">
        <f>AR560*Settings!$C$13*(INDEX(AR$258:AR$269,$D578)+INDEX(AR$245:AR$256,$D578))</f>
        <v/>
      </c>
      <c r="AS578" s="47">
        <f>AS560*Settings!$C$13*(INDEX(AS$258:AS$269,$D578)+INDEX(AS$245:AS$256,$D578))</f>
        <v/>
      </c>
      <c r="AT578" s="47">
        <f>AT560*Settings!$C$13*(INDEX(AT$258:AT$269,$D578)+INDEX(AT$245:AT$256,$D578))</f>
        <v/>
      </c>
      <c r="AU578" s="47">
        <f>AU560*Settings!$C$13*(INDEX(AU$258:AU$269,$D578)+INDEX(AU$245:AU$256,$D578))</f>
        <v/>
      </c>
      <c r="AV578" s="47">
        <f>AV560*Settings!$C$13*(INDEX(AV$258:AV$269,$D578)+INDEX(AV$245:AV$256,$D578))</f>
        <v/>
      </c>
      <c r="AW578" s="47">
        <f>AW560*Settings!$C$13*(INDEX(AW$258:AW$269,$D578)+INDEX(AW$245:AW$256,$D578))</f>
        <v/>
      </c>
      <c r="AX578" s="48">
        <f>REVENUE(AX560,Settings!$C$13,INDEX(AX$258:AX$269,$D578)+INDEX(AX$245:AX$256,$D578))</f>
        <v/>
      </c>
    </row>
    <row r="579" hidden="1" outlineLevel="2">
      <c r="A579" s="5" t="inlineStr">
        <is>
          <t>rtx</t>
        </is>
      </c>
      <c r="B579" s="5" t="inlineStr">
        <is>
          <t>die</t>
        </is>
      </c>
      <c r="C579" s="5" t="inlineStr">
        <is>
          <t>avi</t>
        </is>
      </c>
      <c r="D579" s="40">
        <f>INDEX(Inputs!$R$5:$R$132,MATCH($B579&amp;"|"&amp;$C579,Inputs!$A$5:$A$132,0))</f>
        <v/>
      </c>
      <c r="E579" s="39" t="n"/>
      <c r="F579" s="39" t="n"/>
      <c r="G579" s="39" t="n"/>
      <c r="H579" s="5">
        <f>INDEX(Variables!$B$5:$B$105,MATCH($A579,Variables!$A$5:$A$105,0))&amp;IF($C579="",""," | "&amp;INDEX(Mapping!$B$5:$B$26,MATCH($C579,Mapping!$A$5:$A$26,0))&amp;" | "&amp;INDEX(Mapping!$B$30:$B$41,MATCH($B579,Mapping!$A$30:$A$41,0)))</f>
        <v/>
      </c>
      <c r="I579" s="5">
        <f>INDEX(Variables!$C$5:$C$105,MATCH($A579,Variables!$A$5:$A$105,0))</f>
        <v/>
      </c>
      <c r="J579" s="5">
        <f>INDEX(Variables!$E$5:$E$105,MATCH($A579,Variables!$A$5:$A$105,0))</f>
        <v/>
      </c>
      <c r="K579" s="25">
        <f>LOWER(Settings!$C$4)&amp;".mit."&amp;$A579&amp;IF($C579="","","."&amp;$C579&amp;"."&amp;$B579)&amp;IF(INDEX(Variables!$D$5:$D$105,MATCH($A579,Variables!$A$5:$A$105,0))="","","."&amp;INDEX(Variables!$D$5:$D$105,MATCH($A579,Variables!$A$5:$A$105,0)))&amp;"."&amp;K$5</f>
        <v/>
      </c>
      <c r="L579" s="46">
        <f>L561*Settings!$C$13*(INDEX(L$258:L$269,$D579)+INDEX(L$245:L$256,$D579))</f>
        <v/>
      </c>
      <c r="M579" s="47">
        <f>M561*Settings!$C$13*(INDEX(M$258:M$269,$D579)+INDEX(M$245:M$256,$D579))</f>
        <v/>
      </c>
      <c r="N579" s="47">
        <f>N561*Settings!$C$13*(INDEX(N$258:N$269,$D579)+INDEX(N$245:N$256,$D579))</f>
        <v/>
      </c>
      <c r="O579" s="47">
        <f>O561*Settings!$C$13*(INDEX(O$258:O$269,$D579)+INDEX(O$245:O$256,$D579))</f>
        <v/>
      </c>
      <c r="P579" s="47">
        <f>P561*Settings!$C$13*(INDEX(P$258:P$269,$D579)+INDEX(P$245:P$256,$D579))</f>
        <v/>
      </c>
      <c r="Q579" s="47">
        <f>Q561*Settings!$C$13*(INDEX(Q$258:Q$269,$D579)+INDEX(Q$245:Q$256,$D579))</f>
        <v/>
      </c>
      <c r="R579" s="47">
        <f>R561*Settings!$C$13*(INDEX(R$258:R$269,$D579)+INDEX(R$245:R$256,$D579))</f>
        <v/>
      </c>
      <c r="S579" s="47">
        <f>S561*Settings!$C$13*(INDEX(S$258:S$269,$D579)+INDEX(S$245:S$256,$D579))</f>
        <v/>
      </c>
      <c r="T579" s="47">
        <f>T561*Settings!$C$13*(INDEX(T$258:T$269,$D579)+INDEX(T$245:T$256,$D579))</f>
        <v/>
      </c>
      <c r="U579" s="47">
        <f>U561*Settings!$C$13*(INDEX(U$258:U$269,$D579)+INDEX(U$245:U$256,$D579))</f>
        <v/>
      </c>
      <c r="V579" s="47">
        <f>V561*Settings!$C$13*(INDEX(V$258:V$269,$D579)+INDEX(V$245:V$256,$D579))</f>
        <v/>
      </c>
      <c r="W579" s="47">
        <f>W561*Settings!$C$13*(INDEX(W$258:W$269,$D579)+INDEX(W$245:W$256,$D579))</f>
        <v/>
      </c>
      <c r="X579" s="47">
        <f>X561*Settings!$C$13*(INDEX(X$258:X$269,$D579)+INDEX(X$245:X$256,$D579))</f>
        <v/>
      </c>
      <c r="Y579" s="47">
        <f>Y561*Settings!$C$13*(INDEX(Y$258:Y$269,$D579)+INDEX(Y$245:Y$256,$D579))</f>
        <v/>
      </c>
      <c r="Z579" s="47">
        <f>Z561*Settings!$C$13*(INDEX(Z$258:Z$269,$D579)+INDEX(Z$245:Z$256,$D579))</f>
        <v/>
      </c>
      <c r="AA579" s="47">
        <f>AA561*Settings!$C$13*(INDEX(AA$258:AA$269,$D579)+INDEX(AA$245:AA$256,$D579))</f>
        <v/>
      </c>
      <c r="AB579" s="47">
        <f>AB561*Settings!$C$13*(INDEX(AB$258:AB$269,$D579)+INDEX(AB$245:AB$256,$D579))</f>
        <v/>
      </c>
      <c r="AC579" s="47">
        <f>AC561*Settings!$C$13*(INDEX(AC$258:AC$269,$D579)+INDEX(AC$245:AC$256,$D579))</f>
        <v/>
      </c>
      <c r="AD579" s="48">
        <f>REVENUE(AD561,Settings!$C$13,INDEX(AD$258:AD$269,$D579)+INDEX(AD$245:AD$256,$D579))</f>
        <v/>
      </c>
      <c r="AE579" s="25">
        <f>LOWER(Settings!$C$4)&amp;".mit."&amp;$A579&amp;IF($C579="","","."&amp;$C579&amp;"."&amp;$B579)&amp;IF(INDEX(Variables!$D$5:$D$105,MATCH($A579,Variables!$A$5:$A$105,0))="","","."&amp;INDEX(Variables!$D$5:$D$105,MATCH($A579,Variables!$A$5:$A$105,0)))&amp;"."&amp;AE$5</f>
        <v/>
      </c>
      <c r="AF579" s="46">
        <f>AF561*Settings!$C$13*(INDEX(AF$258:AF$269,$D579)+INDEX(AF$245:AF$256,$D579))</f>
        <v/>
      </c>
      <c r="AG579" s="47">
        <f>AG561*Settings!$C$13*(INDEX(AG$258:AG$269,$D579)+INDEX(AG$245:AG$256,$D579))</f>
        <v/>
      </c>
      <c r="AH579" s="47">
        <f>AH561*Settings!$C$13*(INDEX(AH$258:AH$269,$D579)+INDEX(AH$245:AH$256,$D579))</f>
        <v/>
      </c>
      <c r="AI579" s="47">
        <f>AI561*Settings!$C$13*(INDEX(AI$258:AI$269,$D579)+INDEX(AI$245:AI$256,$D579))</f>
        <v/>
      </c>
      <c r="AJ579" s="47">
        <f>AJ561*Settings!$C$13*(INDEX(AJ$258:AJ$269,$D579)+INDEX(AJ$245:AJ$256,$D579))</f>
        <v/>
      </c>
      <c r="AK579" s="47">
        <f>AK561*Settings!$C$13*(INDEX(AK$258:AK$269,$D579)+INDEX(AK$245:AK$256,$D579))</f>
        <v/>
      </c>
      <c r="AL579" s="47">
        <f>AL561*Settings!$C$13*(INDEX(AL$258:AL$269,$D579)+INDEX(AL$245:AL$256,$D579))</f>
        <v/>
      </c>
      <c r="AM579" s="47">
        <f>AM561*Settings!$C$13*(INDEX(AM$258:AM$269,$D579)+INDEX(AM$245:AM$256,$D579))</f>
        <v/>
      </c>
      <c r="AN579" s="47">
        <f>AN561*Settings!$C$13*(INDEX(AN$258:AN$269,$D579)+INDEX(AN$245:AN$256,$D579))</f>
        <v/>
      </c>
      <c r="AO579" s="47">
        <f>AO561*Settings!$C$13*(INDEX(AO$258:AO$269,$D579)+INDEX(AO$245:AO$256,$D579))</f>
        <v/>
      </c>
      <c r="AP579" s="47">
        <f>AP561*Settings!$C$13*(INDEX(AP$258:AP$269,$D579)+INDEX(AP$245:AP$256,$D579))</f>
        <v/>
      </c>
      <c r="AQ579" s="47">
        <f>AQ561*Settings!$C$13*(INDEX(AQ$258:AQ$269,$D579)+INDEX(AQ$245:AQ$256,$D579))</f>
        <v/>
      </c>
      <c r="AR579" s="47">
        <f>AR561*Settings!$C$13*(INDEX(AR$258:AR$269,$D579)+INDEX(AR$245:AR$256,$D579))</f>
        <v/>
      </c>
      <c r="AS579" s="47">
        <f>AS561*Settings!$C$13*(INDEX(AS$258:AS$269,$D579)+INDEX(AS$245:AS$256,$D579))</f>
        <v/>
      </c>
      <c r="AT579" s="47">
        <f>AT561*Settings!$C$13*(INDEX(AT$258:AT$269,$D579)+INDEX(AT$245:AT$256,$D579))</f>
        <v/>
      </c>
      <c r="AU579" s="47">
        <f>AU561*Settings!$C$13*(INDEX(AU$258:AU$269,$D579)+INDEX(AU$245:AU$256,$D579))</f>
        <v/>
      </c>
      <c r="AV579" s="47">
        <f>AV561*Settings!$C$13*(INDEX(AV$258:AV$269,$D579)+INDEX(AV$245:AV$256,$D579))</f>
        <v/>
      </c>
      <c r="AW579" s="47">
        <f>AW561*Settings!$C$13*(INDEX(AW$258:AW$269,$D579)+INDEX(AW$245:AW$256,$D579))</f>
        <v/>
      </c>
      <c r="AX579" s="48">
        <f>REVENUE(AX561,Settings!$C$13,INDEX(AX$258:AX$269,$D579)+INDEX(AX$245:AX$256,$D579))</f>
        <v/>
      </c>
    </row>
    <row r="580" hidden="1" outlineLevel="2">
      <c r="A580" s="5" t="inlineStr">
        <is>
          <t>rtx</t>
        </is>
      </c>
      <c r="B580" s="5" t="inlineStr">
        <is>
          <t>lpg</t>
        </is>
      </c>
      <c r="C580" s="5" t="inlineStr">
        <is>
          <t>avi</t>
        </is>
      </c>
      <c r="D580" s="40">
        <f>INDEX(Inputs!$R$5:$R$132,MATCH($B580&amp;"|"&amp;$C580,Inputs!$A$5:$A$132,0))</f>
        <v/>
      </c>
      <c r="E580" s="39" t="n"/>
      <c r="F580" s="39" t="n"/>
      <c r="G580" s="39" t="n"/>
      <c r="H580" s="5">
        <f>INDEX(Variables!$B$5:$B$105,MATCH($A580,Variables!$A$5:$A$105,0))&amp;IF($C580="",""," | "&amp;INDEX(Mapping!$B$5:$B$26,MATCH($C580,Mapping!$A$5:$A$26,0))&amp;" | "&amp;INDEX(Mapping!$B$30:$B$41,MATCH($B580,Mapping!$A$30:$A$41,0)))</f>
        <v/>
      </c>
      <c r="I580" s="5">
        <f>INDEX(Variables!$C$5:$C$105,MATCH($A580,Variables!$A$5:$A$105,0))</f>
        <v/>
      </c>
      <c r="J580" s="5">
        <f>INDEX(Variables!$E$5:$E$105,MATCH($A580,Variables!$A$5:$A$105,0))</f>
        <v/>
      </c>
      <c r="K580" s="25">
        <f>LOWER(Settings!$C$4)&amp;".mit."&amp;$A580&amp;IF($C580="","","."&amp;$C580&amp;"."&amp;$B580)&amp;IF(INDEX(Variables!$D$5:$D$105,MATCH($A580,Variables!$A$5:$A$105,0))="","","."&amp;INDEX(Variables!$D$5:$D$105,MATCH($A580,Variables!$A$5:$A$105,0)))&amp;"."&amp;K$5</f>
        <v/>
      </c>
      <c r="L580" s="46">
        <f>L562*Settings!$C$13*(INDEX(L$258:L$269,$D580)+INDEX(L$245:L$256,$D580))</f>
        <v/>
      </c>
      <c r="M580" s="47">
        <f>M562*Settings!$C$13*(INDEX(M$258:M$269,$D580)+INDEX(M$245:M$256,$D580))</f>
        <v/>
      </c>
      <c r="N580" s="47">
        <f>N562*Settings!$C$13*(INDEX(N$258:N$269,$D580)+INDEX(N$245:N$256,$D580))</f>
        <v/>
      </c>
      <c r="O580" s="47">
        <f>O562*Settings!$C$13*(INDEX(O$258:O$269,$D580)+INDEX(O$245:O$256,$D580))</f>
        <v/>
      </c>
      <c r="P580" s="47">
        <f>P562*Settings!$C$13*(INDEX(P$258:P$269,$D580)+INDEX(P$245:P$256,$D580))</f>
        <v/>
      </c>
      <c r="Q580" s="47">
        <f>Q562*Settings!$C$13*(INDEX(Q$258:Q$269,$D580)+INDEX(Q$245:Q$256,$D580))</f>
        <v/>
      </c>
      <c r="R580" s="47">
        <f>R562*Settings!$C$13*(INDEX(R$258:R$269,$D580)+INDEX(R$245:R$256,$D580))</f>
        <v/>
      </c>
      <c r="S580" s="47">
        <f>S562*Settings!$C$13*(INDEX(S$258:S$269,$D580)+INDEX(S$245:S$256,$D580))</f>
        <v/>
      </c>
      <c r="T580" s="47">
        <f>T562*Settings!$C$13*(INDEX(T$258:T$269,$D580)+INDEX(T$245:T$256,$D580))</f>
        <v/>
      </c>
      <c r="U580" s="47">
        <f>U562*Settings!$C$13*(INDEX(U$258:U$269,$D580)+INDEX(U$245:U$256,$D580))</f>
        <v/>
      </c>
      <c r="V580" s="47">
        <f>V562*Settings!$C$13*(INDEX(V$258:V$269,$D580)+INDEX(V$245:V$256,$D580))</f>
        <v/>
      </c>
      <c r="W580" s="47">
        <f>W562*Settings!$C$13*(INDEX(W$258:W$269,$D580)+INDEX(W$245:W$256,$D580))</f>
        <v/>
      </c>
      <c r="X580" s="47">
        <f>X562*Settings!$C$13*(INDEX(X$258:X$269,$D580)+INDEX(X$245:X$256,$D580))</f>
        <v/>
      </c>
      <c r="Y580" s="47">
        <f>Y562*Settings!$C$13*(INDEX(Y$258:Y$269,$D580)+INDEX(Y$245:Y$256,$D580))</f>
        <v/>
      </c>
      <c r="Z580" s="47">
        <f>Z562*Settings!$C$13*(INDEX(Z$258:Z$269,$D580)+INDEX(Z$245:Z$256,$D580))</f>
        <v/>
      </c>
      <c r="AA580" s="47">
        <f>AA562*Settings!$C$13*(INDEX(AA$258:AA$269,$D580)+INDEX(AA$245:AA$256,$D580))</f>
        <v/>
      </c>
      <c r="AB580" s="47">
        <f>AB562*Settings!$C$13*(INDEX(AB$258:AB$269,$D580)+INDEX(AB$245:AB$256,$D580))</f>
        <v/>
      </c>
      <c r="AC580" s="47">
        <f>AC562*Settings!$C$13*(INDEX(AC$258:AC$269,$D580)+INDEX(AC$245:AC$256,$D580))</f>
        <v/>
      </c>
      <c r="AD580" s="48">
        <f>REVENUE(AD562,Settings!$C$13,INDEX(AD$258:AD$269,$D580)+INDEX(AD$245:AD$256,$D580))</f>
        <v/>
      </c>
      <c r="AE580" s="25">
        <f>LOWER(Settings!$C$4)&amp;".mit."&amp;$A580&amp;IF($C580="","","."&amp;$C580&amp;"."&amp;$B580)&amp;IF(INDEX(Variables!$D$5:$D$105,MATCH($A580,Variables!$A$5:$A$105,0))="","","."&amp;INDEX(Variables!$D$5:$D$105,MATCH($A580,Variables!$A$5:$A$105,0)))&amp;"."&amp;AE$5</f>
        <v/>
      </c>
      <c r="AF580" s="46">
        <f>AF562*Settings!$C$13*(INDEX(AF$258:AF$269,$D580)+INDEX(AF$245:AF$256,$D580))</f>
        <v/>
      </c>
      <c r="AG580" s="47">
        <f>AG562*Settings!$C$13*(INDEX(AG$258:AG$269,$D580)+INDEX(AG$245:AG$256,$D580))</f>
        <v/>
      </c>
      <c r="AH580" s="47">
        <f>AH562*Settings!$C$13*(INDEX(AH$258:AH$269,$D580)+INDEX(AH$245:AH$256,$D580))</f>
        <v/>
      </c>
      <c r="AI580" s="47">
        <f>AI562*Settings!$C$13*(INDEX(AI$258:AI$269,$D580)+INDEX(AI$245:AI$256,$D580))</f>
        <v/>
      </c>
      <c r="AJ580" s="47">
        <f>AJ562*Settings!$C$13*(INDEX(AJ$258:AJ$269,$D580)+INDEX(AJ$245:AJ$256,$D580))</f>
        <v/>
      </c>
      <c r="AK580" s="47">
        <f>AK562*Settings!$C$13*(INDEX(AK$258:AK$269,$D580)+INDEX(AK$245:AK$256,$D580))</f>
        <v/>
      </c>
      <c r="AL580" s="47">
        <f>AL562*Settings!$C$13*(INDEX(AL$258:AL$269,$D580)+INDEX(AL$245:AL$256,$D580))</f>
        <v/>
      </c>
      <c r="AM580" s="47">
        <f>AM562*Settings!$C$13*(INDEX(AM$258:AM$269,$D580)+INDEX(AM$245:AM$256,$D580))</f>
        <v/>
      </c>
      <c r="AN580" s="47">
        <f>AN562*Settings!$C$13*(INDEX(AN$258:AN$269,$D580)+INDEX(AN$245:AN$256,$D580))</f>
        <v/>
      </c>
      <c r="AO580" s="47">
        <f>AO562*Settings!$C$13*(INDEX(AO$258:AO$269,$D580)+INDEX(AO$245:AO$256,$D580))</f>
        <v/>
      </c>
      <c r="AP580" s="47">
        <f>AP562*Settings!$C$13*(INDEX(AP$258:AP$269,$D580)+INDEX(AP$245:AP$256,$D580))</f>
        <v/>
      </c>
      <c r="AQ580" s="47">
        <f>AQ562*Settings!$C$13*(INDEX(AQ$258:AQ$269,$D580)+INDEX(AQ$245:AQ$256,$D580))</f>
        <v/>
      </c>
      <c r="AR580" s="47">
        <f>AR562*Settings!$C$13*(INDEX(AR$258:AR$269,$D580)+INDEX(AR$245:AR$256,$D580))</f>
        <v/>
      </c>
      <c r="AS580" s="47">
        <f>AS562*Settings!$C$13*(INDEX(AS$258:AS$269,$D580)+INDEX(AS$245:AS$256,$D580))</f>
        <v/>
      </c>
      <c r="AT580" s="47">
        <f>AT562*Settings!$C$13*(INDEX(AT$258:AT$269,$D580)+INDEX(AT$245:AT$256,$D580))</f>
        <v/>
      </c>
      <c r="AU580" s="47">
        <f>AU562*Settings!$C$13*(INDEX(AU$258:AU$269,$D580)+INDEX(AU$245:AU$256,$D580))</f>
        <v/>
      </c>
      <c r="AV580" s="47">
        <f>AV562*Settings!$C$13*(INDEX(AV$258:AV$269,$D580)+INDEX(AV$245:AV$256,$D580))</f>
        <v/>
      </c>
      <c r="AW580" s="47">
        <f>AW562*Settings!$C$13*(INDEX(AW$258:AW$269,$D580)+INDEX(AW$245:AW$256,$D580))</f>
        <v/>
      </c>
      <c r="AX580" s="48">
        <f>REVENUE(AX562,Settings!$C$13,INDEX(AX$258:AX$269,$D580)+INDEX(AX$245:AX$256,$D580))</f>
        <v/>
      </c>
    </row>
    <row r="581" hidden="1" outlineLevel="2">
      <c r="A581" s="5" t="inlineStr">
        <is>
          <t>rtx</t>
        </is>
      </c>
      <c r="B581" s="5" t="inlineStr">
        <is>
          <t>ker</t>
        </is>
      </c>
      <c r="C581" s="5" t="inlineStr">
        <is>
          <t>avi</t>
        </is>
      </c>
      <c r="D581" s="40">
        <f>INDEX(Inputs!$R$5:$R$132,MATCH($B581&amp;"|"&amp;$C581,Inputs!$A$5:$A$132,0))</f>
        <v/>
      </c>
      <c r="E581" s="39" t="n"/>
      <c r="F581" s="39" t="n"/>
      <c r="G581" s="39" t="n"/>
      <c r="H581" s="5">
        <f>INDEX(Variables!$B$5:$B$105,MATCH($A581,Variables!$A$5:$A$105,0))&amp;IF($C581="",""," | "&amp;INDEX(Mapping!$B$5:$B$26,MATCH($C581,Mapping!$A$5:$A$26,0))&amp;" | "&amp;INDEX(Mapping!$B$30:$B$41,MATCH($B581,Mapping!$A$30:$A$41,0)))</f>
        <v/>
      </c>
      <c r="I581" s="5">
        <f>INDEX(Variables!$C$5:$C$105,MATCH($A581,Variables!$A$5:$A$105,0))</f>
        <v/>
      </c>
      <c r="J581" s="5">
        <f>INDEX(Variables!$E$5:$E$105,MATCH($A581,Variables!$A$5:$A$105,0))</f>
        <v/>
      </c>
      <c r="K581" s="25">
        <f>LOWER(Settings!$C$4)&amp;".mit."&amp;$A581&amp;IF($C581="","","."&amp;$C581&amp;"."&amp;$B581)&amp;IF(INDEX(Variables!$D$5:$D$105,MATCH($A581,Variables!$A$5:$A$105,0))="","","."&amp;INDEX(Variables!$D$5:$D$105,MATCH($A581,Variables!$A$5:$A$105,0)))&amp;"."&amp;K$5</f>
        <v/>
      </c>
      <c r="L581" s="46">
        <f>L563*Settings!$C$13*(INDEX(L$258:L$269,$D581)+INDEX(L$245:L$256,$D581))</f>
        <v/>
      </c>
      <c r="M581" s="47">
        <f>M563*Settings!$C$13*(INDEX(M$258:M$269,$D581)+INDEX(M$245:M$256,$D581))</f>
        <v/>
      </c>
      <c r="N581" s="47">
        <f>N563*Settings!$C$13*(INDEX(N$258:N$269,$D581)+INDEX(N$245:N$256,$D581))</f>
        <v/>
      </c>
      <c r="O581" s="47">
        <f>O563*Settings!$C$13*(INDEX(O$258:O$269,$D581)+INDEX(O$245:O$256,$D581))</f>
        <v/>
      </c>
      <c r="P581" s="47">
        <f>P563*Settings!$C$13*(INDEX(P$258:P$269,$D581)+INDEX(P$245:P$256,$D581))</f>
        <v/>
      </c>
      <c r="Q581" s="47">
        <f>Q563*Settings!$C$13*(INDEX(Q$258:Q$269,$D581)+INDEX(Q$245:Q$256,$D581))</f>
        <v/>
      </c>
      <c r="R581" s="47">
        <f>R563*Settings!$C$13*(INDEX(R$258:R$269,$D581)+INDEX(R$245:R$256,$D581))</f>
        <v/>
      </c>
      <c r="S581" s="47">
        <f>S563*Settings!$C$13*(INDEX(S$258:S$269,$D581)+INDEX(S$245:S$256,$D581))</f>
        <v/>
      </c>
      <c r="T581" s="47">
        <f>T563*Settings!$C$13*(INDEX(T$258:T$269,$D581)+INDEX(T$245:T$256,$D581))</f>
        <v/>
      </c>
      <c r="U581" s="47">
        <f>U563*Settings!$C$13*(INDEX(U$258:U$269,$D581)+INDEX(U$245:U$256,$D581))</f>
        <v/>
      </c>
      <c r="V581" s="47">
        <f>V563*Settings!$C$13*(INDEX(V$258:V$269,$D581)+INDEX(V$245:V$256,$D581))</f>
        <v/>
      </c>
      <c r="W581" s="47">
        <f>W563*Settings!$C$13*(INDEX(W$258:W$269,$D581)+INDEX(W$245:W$256,$D581))</f>
        <v/>
      </c>
      <c r="X581" s="47">
        <f>X563*Settings!$C$13*(INDEX(X$258:X$269,$D581)+INDEX(X$245:X$256,$D581))</f>
        <v/>
      </c>
      <c r="Y581" s="47">
        <f>Y563*Settings!$C$13*(INDEX(Y$258:Y$269,$D581)+INDEX(Y$245:Y$256,$D581))</f>
        <v/>
      </c>
      <c r="Z581" s="47">
        <f>Z563*Settings!$C$13*(INDEX(Z$258:Z$269,$D581)+INDEX(Z$245:Z$256,$D581))</f>
        <v/>
      </c>
      <c r="AA581" s="47">
        <f>AA563*Settings!$C$13*(INDEX(AA$258:AA$269,$D581)+INDEX(AA$245:AA$256,$D581))</f>
        <v/>
      </c>
      <c r="AB581" s="47">
        <f>AB563*Settings!$C$13*(INDEX(AB$258:AB$269,$D581)+INDEX(AB$245:AB$256,$D581))</f>
        <v/>
      </c>
      <c r="AC581" s="47">
        <f>AC563*Settings!$C$13*(INDEX(AC$258:AC$269,$D581)+INDEX(AC$245:AC$256,$D581))</f>
        <v/>
      </c>
      <c r="AD581" s="48">
        <f>REVENUE(AD563,Settings!$C$13,INDEX(AD$258:AD$269,$D581)+INDEX(AD$245:AD$256,$D581))</f>
        <v/>
      </c>
      <c r="AE581" s="25">
        <f>LOWER(Settings!$C$4)&amp;".mit."&amp;$A581&amp;IF($C581="","","."&amp;$C581&amp;"."&amp;$B581)&amp;IF(INDEX(Variables!$D$5:$D$105,MATCH($A581,Variables!$A$5:$A$105,0))="","","."&amp;INDEX(Variables!$D$5:$D$105,MATCH($A581,Variables!$A$5:$A$105,0)))&amp;"."&amp;AE$5</f>
        <v/>
      </c>
      <c r="AF581" s="46">
        <f>AF563*Settings!$C$13*(INDEX(AF$258:AF$269,$D581)+INDEX(AF$245:AF$256,$D581))</f>
        <v/>
      </c>
      <c r="AG581" s="47">
        <f>AG563*Settings!$C$13*(INDEX(AG$258:AG$269,$D581)+INDEX(AG$245:AG$256,$D581))</f>
        <v/>
      </c>
      <c r="AH581" s="47">
        <f>AH563*Settings!$C$13*(INDEX(AH$258:AH$269,$D581)+INDEX(AH$245:AH$256,$D581))</f>
        <v/>
      </c>
      <c r="AI581" s="47">
        <f>AI563*Settings!$C$13*(INDEX(AI$258:AI$269,$D581)+INDEX(AI$245:AI$256,$D581))</f>
        <v/>
      </c>
      <c r="AJ581" s="47">
        <f>AJ563*Settings!$C$13*(INDEX(AJ$258:AJ$269,$D581)+INDEX(AJ$245:AJ$256,$D581))</f>
        <v/>
      </c>
      <c r="AK581" s="47">
        <f>AK563*Settings!$C$13*(INDEX(AK$258:AK$269,$D581)+INDEX(AK$245:AK$256,$D581))</f>
        <v/>
      </c>
      <c r="AL581" s="47">
        <f>AL563*Settings!$C$13*(INDEX(AL$258:AL$269,$D581)+INDEX(AL$245:AL$256,$D581))</f>
        <v/>
      </c>
      <c r="AM581" s="47">
        <f>AM563*Settings!$C$13*(INDEX(AM$258:AM$269,$D581)+INDEX(AM$245:AM$256,$D581))</f>
        <v/>
      </c>
      <c r="AN581" s="47">
        <f>AN563*Settings!$C$13*(INDEX(AN$258:AN$269,$D581)+INDEX(AN$245:AN$256,$D581))</f>
        <v/>
      </c>
      <c r="AO581" s="47">
        <f>AO563*Settings!$C$13*(INDEX(AO$258:AO$269,$D581)+INDEX(AO$245:AO$256,$D581))</f>
        <v/>
      </c>
      <c r="AP581" s="47">
        <f>AP563*Settings!$C$13*(INDEX(AP$258:AP$269,$D581)+INDEX(AP$245:AP$256,$D581))</f>
        <v/>
      </c>
      <c r="AQ581" s="47">
        <f>AQ563*Settings!$C$13*(INDEX(AQ$258:AQ$269,$D581)+INDEX(AQ$245:AQ$256,$D581))</f>
        <v/>
      </c>
      <c r="AR581" s="47">
        <f>AR563*Settings!$C$13*(INDEX(AR$258:AR$269,$D581)+INDEX(AR$245:AR$256,$D581))</f>
        <v/>
      </c>
      <c r="AS581" s="47">
        <f>AS563*Settings!$C$13*(INDEX(AS$258:AS$269,$D581)+INDEX(AS$245:AS$256,$D581))</f>
        <v/>
      </c>
      <c r="AT581" s="47">
        <f>AT563*Settings!$C$13*(INDEX(AT$258:AT$269,$D581)+INDEX(AT$245:AT$256,$D581))</f>
        <v/>
      </c>
      <c r="AU581" s="47">
        <f>AU563*Settings!$C$13*(INDEX(AU$258:AU$269,$D581)+INDEX(AU$245:AU$256,$D581))</f>
        <v/>
      </c>
      <c r="AV581" s="47">
        <f>AV563*Settings!$C$13*(INDEX(AV$258:AV$269,$D581)+INDEX(AV$245:AV$256,$D581))</f>
        <v/>
      </c>
      <c r="AW581" s="47">
        <f>AW563*Settings!$C$13*(INDEX(AW$258:AW$269,$D581)+INDEX(AW$245:AW$256,$D581))</f>
        <v/>
      </c>
      <c r="AX581" s="48">
        <f>REVENUE(AX563,Settings!$C$13,INDEX(AX$258:AX$269,$D581)+INDEX(AX$245:AX$256,$D581))</f>
        <v/>
      </c>
    </row>
    <row r="582" hidden="1" outlineLevel="2">
      <c r="A582" s="5" t="inlineStr">
        <is>
          <t>rtx</t>
        </is>
      </c>
      <c r="B582" s="5" t="inlineStr">
        <is>
          <t>oop</t>
        </is>
      </c>
      <c r="C582" s="5" t="inlineStr">
        <is>
          <t>avi</t>
        </is>
      </c>
      <c r="D582" s="40">
        <f>INDEX(Inputs!$R$5:$R$132,MATCH($B582&amp;"|"&amp;$C582,Inputs!$A$5:$A$132,0))</f>
        <v/>
      </c>
      <c r="E582" s="39" t="n"/>
      <c r="F582" s="39" t="n"/>
      <c r="G582" s="39" t="n"/>
      <c r="H582" s="5">
        <f>INDEX(Variables!$B$5:$B$105,MATCH($A582,Variables!$A$5:$A$105,0))&amp;IF($C582="",""," | "&amp;INDEX(Mapping!$B$5:$B$26,MATCH($C582,Mapping!$A$5:$A$26,0))&amp;" | "&amp;INDEX(Mapping!$B$30:$B$41,MATCH($B582,Mapping!$A$30:$A$41,0)))</f>
        <v/>
      </c>
      <c r="I582" s="5">
        <f>INDEX(Variables!$C$5:$C$105,MATCH($A582,Variables!$A$5:$A$105,0))</f>
        <v/>
      </c>
      <c r="J582" s="5">
        <f>INDEX(Variables!$E$5:$E$105,MATCH($A582,Variables!$A$5:$A$105,0))</f>
        <v/>
      </c>
      <c r="K582" s="25">
        <f>LOWER(Settings!$C$4)&amp;".mit."&amp;$A582&amp;IF($C582="","","."&amp;$C582&amp;"."&amp;$B582)&amp;IF(INDEX(Variables!$D$5:$D$105,MATCH($A582,Variables!$A$5:$A$105,0))="","","."&amp;INDEX(Variables!$D$5:$D$105,MATCH($A582,Variables!$A$5:$A$105,0)))&amp;"."&amp;K$5</f>
        <v/>
      </c>
      <c r="L582" s="46">
        <f>L564*Settings!$C$13*(INDEX(L$258:L$269,$D582)+INDEX(L$245:L$256,$D582))</f>
        <v/>
      </c>
      <c r="M582" s="47">
        <f>M564*Settings!$C$13*(INDEX(M$258:M$269,$D582)+INDEX(M$245:M$256,$D582))</f>
        <v/>
      </c>
      <c r="N582" s="47">
        <f>N564*Settings!$C$13*(INDEX(N$258:N$269,$D582)+INDEX(N$245:N$256,$D582))</f>
        <v/>
      </c>
      <c r="O582" s="47">
        <f>O564*Settings!$C$13*(INDEX(O$258:O$269,$D582)+INDEX(O$245:O$256,$D582))</f>
        <v/>
      </c>
      <c r="P582" s="47">
        <f>P564*Settings!$C$13*(INDEX(P$258:P$269,$D582)+INDEX(P$245:P$256,$D582))</f>
        <v/>
      </c>
      <c r="Q582" s="47">
        <f>Q564*Settings!$C$13*(INDEX(Q$258:Q$269,$D582)+INDEX(Q$245:Q$256,$D582))</f>
        <v/>
      </c>
      <c r="R582" s="47">
        <f>R564*Settings!$C$13*(INDEX(R$258:R$269,$D582)+INDEX(R$245:R$256,$D582))</f>
        <v/>
      </c>
      <c r="S582" s="47">
        <f>S564*Settings!$C$13*(INDEX(S$258:S$269,$D582)+INDEX(S$245:S$256,$D582))</f>
        <v/>
      </c>
      <c r="T582" s="47">
        <f>T564*Settings!$C$13*(INDEX(T$258:T$269,$D582)+INDEX(T$245:T$256,$D582))</f>
        <v/>
      </c>
      <c r="U582" s="47">
        <f>U564*Settings!$C$13*(INDEX(U$258:U$269,$D582)+INDEX(U$245:U$256,$D582))</f>
        <v/>
      </c>
      <c r="V582" s="47">
        <f>V564*Settings!$C$13*(INDEX(V$258:V$269,$D582)+INDEX(V$245:V$256,$D582))</f>
        <v/>
      </c>
      <c r="W582" s="47">
        <f>W564*Settings!$C$13*(INDEX(W$258:W$269,$D582)+INDEX(W$245:W$256,$D582))</f>
        <v/>
      </c>
      <c r="X582" s="47">
        <f>X564*Settings!$C$13*(INDEX(X$258:X$269,$D582)+INDEX(X$245:X$256,$D582))</f>
        <v/>
      </c>
      <c r="Y582" s="47">
        <f>Y564*Settings!$C$13*(INDEX(Y$258:Y$269,$D582)+INDEX(Y$245:Y$256,$D582))</f>
        <v/>
      </c>
      <c r="Z582" s="47">
        <f>Z564*Settings!$C$13*(INDEX(Z$258:Z$269,$D582)+INDEX(Z$245:Z$256,$D582))</f>
        <v/>
      </c>
      <c r="AA582" s="47">
        <f>AA564*Settings!$C$13*(INDEX(AA$258:AA$269,$D582)+INDEX(AA$245:AA$256,$D582))</f>
        <v/>
      </c>
      <c r="AB582" s="47">
        <f>AB564*Settings!$C$13*(INDEX(AB$258:AB$269,$D582)+INDEX(AB$245:AB$256,$D582))</f>
        <v/>
      </c>
      <c r="AC582" s="47">
        <f>AC564*Settings!$C$13*(INDEX(AC$258:AC$269,$D582)+INDEX(AC$245:AC$256,$D582))</f>
        <v/>
      </c>
      <c r="AD582" s="48">
        <f>REVENUE(AD564,Settings!$C$13,INDEX(AD$258:AD$269,$D582)+INDEX(AD$245:AD$256,$D582))</f>
        <v/>
      </c>
      <c r="AE582" s="25">
        <f>LOWER(Settings!$C$4)&amp;".mit."&amp;$A582&amp;IF($C582="","","."&amp;$C582&amp;"."&amp;$B582)&amp;IF(INDEX(Variables!$D$5:$D$105,MATCH($A582,Variables!$A$5:$A$105,0))="","","."&amp;INDEX(Variables!$D$5:$D$105,MATCH($A582,Variables!$A$5:$A$105,0)))&amp;"."&amp;AE$5</f>
        <v/>
      </c>
      <c r="AF582" s="46">
        <f>AF564*Settings!$C$13*(INDEX(AF$258:AF$269,$D582)+INDEX(AF$245:AF$256,$D582))</f>
        <v/>
      </c>
      <c r="AG582" s="47">
        <f>AG564*Settings!$C$13*(INDEX(AG$258:AG$269,$D582)+INDEX(AG$245:AG$256,$D582))</f>
        <v/>
      </c>
      <c r="AH582" s="47">
        <f>AH564*Settings!$C$13*(INDEX(AH$258:AH$269,$D582)+INDEX(AH$245:AH$256,$D582))</f>
        <v/>
      </c>
      <c r="AI582" s="47">
        <f>AI564*Settings!$C$13*(INDEX(AI$258:AI$269,$D582)+INDEX(AI$245:AI$256,$D582))</f>
        <v/>
      </c>
      <c r="AJ582" s="47">
        <f>AJ564*Settings!$C$13*(INDEX(AJ$258:AJ$269,$D582)+INDEX(AJ$245:AJ$256,$D582))</f>
        <v/>
      </c>
      <c r="AK582" s="47">
        <f>AK564*Settings!$C$13*(INDEX(AK$258:AK$269,$D582)+INDEX(AK$245:AK$256,$D582))</f>
        <v/>
      </c>
      <c r="AL582" s="47">
        <f>AL564*Settings!$C$13*(INDEX(AL$258:AL$269,$D582)+INDEX(AL$245:AL$256,$D582))</f>
        <v/>
      </c>
      <c r="AM582" s="47">
        <f>AM564*Settings!$C$13*(INDEX(AM$258:AM$269,$D582)+INDEX(AM$245:AM$256,$D582))</f>
        <v/>
      </c>
      <c r="AN582" s="47">
        <f>AN564*Settings!$C$13*(INDEX(AN$258:AN$269,$D582)+INDEX(AN$245:AN$256,$D582))</f>
        <v/>
      </c>
      <c r="AO582" s="47">
        <f>AO564*Settings!$C$13*(INDEX(AO$258:AO$269,$D582)+INDEX(AO$245:AO$256,$D582))</f>
        <v/>
      </c>
      <c r="AP582" s="47">
        <f>AP564*Settings!$C$13*(INDEX(AP$258:AP$269,$D582)+INDEX(AP$245:AP$256,$D582))</f>
        <v/>
      </c>
      <c r="AQ582" s="47">
        <f>AQ564*Settings!$C$13*(INDEX(AQ$258:AQ$269,$D582)+INDEX(AQ$245:AQ$256,$D582))</f>
        <v/>
      </c>
      <c r="AR582" s="47">
        <f>AR564*Settings!$C$13*(INDEX(AR$258:AR$269,$D582)+INDEX(AR$245:AR$256,$D582))</f>
        <v/>
      </c>
      <c r="AS582" s="47">
        <f>AS564*Settings!$C$13*(INDEX(AS$258:AS$269,$D582)+INDEX(AS$245:AS$256,$D582))</f>
        <v/>
      </c>
      <c r="AT582" s="47">
        <f>AT564*Settings!$C$13*(INDEX(AT$258:AT$269,$D582)+INDEX(AT$245:AT$256,$D582))</f>
        <v/>
      </c>
      <c r="AU582" s="47">
        <f>AU564*Settings!$C$13*(INDEX(AU$258:AU$269,$D582)+INDEX(AU$245:AU$256,$D582))</f>
        <v/>
      </c>
      <c r="AV582" s="47">
        <f>AV564*Settings!$C$13*(INDEX(AV$258:AV$269,$D582)+INDEX(AV$245:AV$256,$D582))</f>
        <v/>
      </c>
      <c r="AW582" s="47">
        <f>AW564*Settings!$C$13*(INDEX(AW$258:AW$269,$D582)+INDEX(AW$245:AW$256,$D582))</f>
        <v/>
      </c>
      <c r="AX582" s="48">
        <f>REVENUE(AX564,Settings!$C$13,INDEX(AX$258:AX$269,$D582)+INDEX(AX$245:AX$256,$D582))</f>
        <v/>
      </c>
    </row>
    <row r="583" hidden="1" outlineLevel="2">
      <c r="A583" s="5" t="inlineStr">
        <is>
          <t>rtx</t>
        </is>
      </c>
      <c r="B583" s="5" t="inlineStr">
        <is>
          <t>bio</t>
        </is>
      </c>
      <c r="C583" s="5" t="inlineStr">
        <is>
          <t>avi</t>
        </is>
      </c>
      <c r="D583" s="40">
        <f>INDEX(Inputs!$R$5:$R$132,MATCH($B583&amp;"|"&amp;$C583,Inputs!$A$5:$A$132,0))</f>
        <v/>
      </c>
      <c r="E583" s="39" t="n"/>
      <c r="F583" s="39" t="n"/>
      <c r="G583" s="39" t="n"/>
      <c r="H583" s="5">
        <f>INDEX(Variables!$B$5:$B$105,MATCH($A583,Variables!$A$5:$A$105,0))&amp;IF($C583="",""," | "&amp;INDEX(Mapping!$B$5:$B$26,MATCH($C583,Mapping!$A$5:$A$26,0))&amp;" | "&amp;INDEX(Mapping!$B$30:$B$41,MATCH($B583,Mapping!$A$30:$A$41,0)))</f>
        <v/>
      </c>
      <c r="I583" s="5">
        <f>INDEX(Variables!$C$5:$C$105,MATCH($A583,Variables!$A$5:$A$105,0))</f>
        <v/>
      </c>
      <c r="J583" s="5">
        <f>INDEX(Variables!$E$5:$E$105,MATCH($A583,Variables!$A$5:$A$105,0))</f>
        <v/>
      </c>
      <c r="K583" s="25">
        <f>LOWER(Settings!$C$4)&amp;".mit."&amp;$A583&amp;IF($C583="","","."&amp;$C583&amp;"."&amp;$B583)&amp;IF(INDEX(Variables!$D$5:$D$105,MATCH($A583,Variables!$A$5:$A$105,0))="","","."&amp;INDEX(Variables!$D$5:$D$105,MATCH($A583,Variables!$A$5:$A$105,0)))&amp;"."&amp;K$5</f>
        <v/>
      </c>
      <c r="L583" s="46">
        <f>L565*Settings!$C$13*(INDEX(L$258:L$269,$D583)+INDEX(L$245:L$256,$D583))</f>
        <v/>
      </c>
      <c r="M583" s="47">
        <f>M565*Settings!$C$13*(INDEX(M$258:M$269,$D583)+INDEX(M$245:M$256,$D583))</f>
        <v/>
      </c>
      <c r="N583" s="47">
        <f>N565*Settings!$C$13*(INDEX(N$258:N$269,$D583)+INDEX(N$245:N$256,$D583))</f>
        <v/>
      </c>
      <c r="O583" s="47">
        <f>O565*Settings!$C$13*(INDEX(O$258:O$269,$D583)+INDEX(O$245:O$256,$D583))</f>
        <v/>
      </c>
      <c r="P583" s="47">
        <f>P565*Settings!$C$13*(INDEX(P$258:P$269,$D583)+INDEX(P$245:P$256,$D583))</f>
        <v/>
      </c>
      <c r="Q583" s="47">
        <f>Q565*Settings!$C$13*(INDEX(Q$258:Q$269,$D583)+INDEX(Q$245:Q$256,$D583))</f>
        <v/>
      </c>
      <c r="R583" s="47">
        <f>R565*Settings!$C$13*(INDEX(R$258:R$269,$D583)+INDEX(R$245:R$256,$D583))</f>
        <v/>
      </c>
      <c r="S583" s="47">
        <f>S565*Settings!$C$13*(INDEX(S$258:S$269,$D583)+INDEX(S$245:S$256,$D583))</f>
        <v/>
      </c>
      <c r="T583" s="47">
        <f>T565*Settings!$C$13*(INDEX(T$258:T$269,$D583)+INDEX(T$245:T$256,$D583))</f>
        <v/>
      </c>
      <c r="U583" s="47">
        <f>U565*Settings!$C$13*(INDEX(U$258:U$269,$D583)+INDEX(U$245:U$256,$D583))</f>
        <v/>
      </c>
      <c r="V583" s="47">
        <f>V565*Settings!$C$13*(INDEX(V$258:V$269,$D583)+INDEX(V$245:V$256,$D583))</f>
        <v/>
      </c>
      <c r="W583" s="47">
        <f>W565*Settings!$C$13*(INDEX(W$258:W$269,$D583)+INDEX(W$245:W$256,$D583))</f>
        <v/>
      </c>
      <c r="X583" s="47">
        <f>X565*Settings!$C$13*(INDEX(X$258:X$269,$D583)+INDEX(X$245:X$256,$D583))</f>
        <v/>
      </c>
      <c r="Y583" s="47">
        <f>Y565*Settings!$C$13*(INDEX(Y$258:Y$269,$D583)+INDEX(Y$245:Y$256,$D583))</f>
        <v/>
      </c>
      <c r="Z583" s="47">
        <f>Z565*Settings!$C$13*(INDEX(Z$258:Z$269,$D583)+INDEX(Z$245:Z$256,$D583))</f>
        <v/>
      </c>
      <c r="AA583" s="47">
        <f>AA565*Settings!$C$13*(INDEX(AA$258:AA$269,$D583)+INDEX(AA$245:AA$256,$D583))</f>
        <v/>
      </c>
      <c r="AB583" s="47">
        <f>AB565*Settings!$C$13*(INDEX(AB$258:AB$269,$D583)+INDEX(AB$245:AB$256,$D583))</f>
        <v/>
      </c>
      <c r="AC583" s="47">
        <f>AC565*Settings!$C$13*(INDEX(AC$258:AC$269,$D583)+INDEX(AC$245:AC$256,$D583))</f>
        <v/>
      </c>
      <c r="AD583" s="48">
        <f>REVENUE(AD565,Settings!$C$13,INDEX(AD$258:AD$269,$D583)+INDEX(AD$245:AD$256,$D583))</f>
        <v/>
      </c>
      <c r="AE583" s="25">
        <f>LOWER(Settings!$C$4)&amp;".mit."&amp;$A583&amp;IF($C583="","","."&amp;$C583&amp;"."&amp;$B583)&amp;IF(INDEX(Variables!$D$5:$D$105,MATCH($A583,Variables!$A$5:$A$105,0))="","","."&amp;INDEX(Variables!$D$5:$D$105,MATCH($A583,Variables!$A$5:$A$105,0)))&amp;"."&amp;AE$5</f>
        <v/>
      </c>
      <c r="AF583" s="46">
        <f>AF565*Settings!$C$13*(INDEX(AF$258:AF$269,$D583)+INDEX(AF$245:AF$256,$D583))</f>
        <v/>
      </c>
      <c r="AG583" s="47">
        <f>AG565*Settings!$C$13*(INDEX(AG$258:AG$269,$D583)+INDEX(AG$245:AG$256,$D583))</f>
        <v/>
      </c>
      <c r="AH583" s="47">
        <f>AH565*Settings!$C$13*(INDEX(AH$258:AH$269,$D583)+INDEX(AH$245:AH$256,$D583))</f>
        <v/>
      </c>
      <c r="AI583" s="47">
        <f>AI565*Settings!$C$13*(INDEX(AI$258:AI$269,$D583)+INDEX(AI$245:AI$256,$D583))</f>
        <v/>
      </c>
      <c r="AJ583" s="47">
        <f>AJ565*Settings!$C$13*(INDEX(AJ$258:AJ$269,$D583)+INDEX(AJ$245:AJ$256,$D583))</f>
        <v/>
      </c>
      <c r="AK583" s="47">
        <f>AK565*Settings!$C$13*(INDEX(AK$258:AK$269,$D583)+INDEX(AK$245:AK$256,$D583))</f>
        <v/>
      </c>
      <c r="AL583" s="47">
        <f>AL565*Settings!$C$13*(INDEX(AL$258:AL$269,$D583)+INDEX(AL$245:AL$256,$D583))</f>
        <v/>
      </c>
      <c r="AM583" s="47">
        <f>AM565*Settings!$C$13*(INDEX(AM$258:AM$269,$D583)+INDEX(AM$245:AM$256,$D583))</f>
        <v/>
      </c>
      <c r="AN583" s="47">
        <f>AN565*Settings!$C$13*(INDEX(AN$258:AN$269,$D583)+INDEX(AN$245:AN$256,$D583))</f>
        <v/>
      </c>
      <c r="AO583" s="47">
        <f>AO565*Settings!$C$13*(INDEX(AO$258:AO$269,$D583)+INDEX(AO$245:AO$256,$D583))</f>
        <v/>
      </c>
      <c r="AP583" s="47">
        <f>AP565*Settings!$C$13*(INDEX(AP$258:AP$269,$D583)+INDEX(AP$245:AP$256,$D583))</f>
        <v/>
      </c>
      <c r="AQ583" s="47">
        <f>AQ565*Settings!$C$13*(INDEX(AQ$258:AQ$269,$D583)+INDEX(AQ$245:AQ$256,$D583))</f>
        <v/>
      </c>
      <c r="AR583" s="47">
        <f>AR565*Settings!$C$13*(INDEX(AR$258:AR$269,$D583)+INDEX(AR$245:AR$256,$D583))</f>
        <v/>
      </c>
      <c r="AS583" s="47">
        <f>AS565*Settings!$C$13*(INDEX(AS$258:AS$269,$D583)+INDEX(AS$245:AS$256,$D583))</f>
        <v/>
      </c>
      <c r="AT583" s="47">
        <f>AT565*Settings!$C$13*(INDEX(AT$258:AT$269,$D583)+INDEX(AT$245:AT$256,$D583))</f>
        <v/>
      </c>
      <c r="AU583" s="47">
        <f>AU565*Settings!$C$13*(INDEX(AU$258:AU$269,$D583)+INDEX(AU$245:AU$256,$D583))</f>
        <v/>
      </c>
      <c r="AV583" s="47">
        <f>AV565*Settings!$C$13*(INDEX(AV$258:AV$269,$D583)+INDEX(AV$245:AV$256,$D583))</f>
        <v/>
      </c>
      <c r="AW583" s="47">
        <f>AW565*Settings!$C$13*(INDEX(AW$258:AW$269,$D583)+INDEX(AW$245:AW$256,$D583))</f>
        <v/>
      </c>
      <c r="AX583" s="48">
        <f>REVENUE(AX565,Settings!$C$13,INDEX(AX$258:AX$269,$D583)+INDEX(AX$245:AX$256,$D583))</f>
        <v/>
      </c>
    </row>
    <row r="584" hidden="1" outlineLevel="2"/>
    <row r="585" hidden="1" outlineLevel="2">
      <c r="A585" s="5" t="inlineStr">
        <is>
          <t>rsub</t>
        </is>
      </c>
      <c r="B585" s="5" t="inlineStr">
        <is>
          <t>coa</t>
        </is>
      </c>
      <c r="C585" s="5" t="inlineStr">
        <is>
          <t>avi</t>
        </is>
      </c>
      <c r="D585" s="40">
        <f>INDEX(Inputs!$R$5:$R$132,MATCH($B585&amp;"|"&amp;$C585,Inputs!$A$5:$A$132,0))</f>
        <v/>
      </c>
      <c r="E585" s="39" t="n"/>
      <c r="F585" s="39" t="n"/>
      <c r="G585" s="39" t="n"/>
      <c r="H585" s="5">
        <f>INDEX(Variables!$B$5:$B$105,MATCH($A585,Variables!$A$5:$A$105,0))&amp;IF($C585="",""," | "&amp;INDEX(Mapping!$B$5:$B$26,MATCH($C585,Mapping!$A$5:$A$26,0))&amp;" | "&amp;INDEX(Mapping!$B$30:$B$41,MATCH($B585,Mapping!$A$30:$A$41,0)))</f>
        <v/>
      </c>
      <c r="I585" s="5">
        <f>INDEX(Variables!$C$5:$C$105,MATCH($A585,Variables!$A$5:$A$105,0))</f>
        <v/>
      </c>
      <c r="J585" s="5">
        <f>INDEX(Variables!$E$5:$E$105,MATCH($A585,Variables!$A$5:$A$105,0))</f>
        <v/>
      </c>
      <c r="K585" s="25">
        <f>LOWER(Settings!$C$4)&amp;".mit."&amp;$A585&amp;IF($C585="","","."&amp;$C585&amp;"."&amp;$B585)&amp;IF(INDEX(Variables!$D$5:$D$105,MATCH($A585,Variables!$A$5:$A$105,0))="","","."&amp;INDEX(Variables!$D$5:$D$105,MATCH($A585,Variables!$A$5:$A$105,0)))&amp;"."&amp;K$5</f>
        <v/>
      </c>
      <c r="L585" s="46">
        <f>L558*Settings!$C$13*(INDEX(L$271:L$282,$D585))</f>
        <v/>
      </c>
      <c r="M585" s="47">
        <f>M558*Settings!$C$13*(INDEX(M$271:M$282,$D585))</f>
        <v/>
      </c>
      <c r="N585" s="47">
        <f>N558*Settings!$C$13*(INDEX(N$271:N$282,$D585))</f>
        <v/>
      </c>
      <c r="O585" s="47">
        <f>O558*Settings!$C$13*(INDEX(O$271:O$282,$D585))</f>
        <v/>
      </c>
      <c r="P585" s="47">
        <f>P558*Settings!$C$13*(INDEX(P$271:P$282,$D585))</f>
        <v/>
      </c>
      <c r="Q585" s="47">
        <f>Q558*Settings!$C$13*(INDEX(Q$271:Q$282,$D585))</f>
        <v/>
      </c>
      <c r="R585" s="47">
        <f>R558*Settings!$C$13*(INDEX(R$271:R$282,$D585))</f>
        <v/>
      </c>
      <c r="S585" s="47">
        <f>S558*Settings!$C$13*(INDEX(S$271:S$282,$D585))</f>
        <v/>
      </c>
      <c r="T585" s="47">
        <f>T558*Settings!$C$13*(INDEX(T$271:T$282,$D585))</f>
        <v/>
      </c>
      <c r="U585" s="47">
        <f>U558*Settings!$C$13*(INDEX(U$271:U$282,$D585))</f>
        <v/>
      </c>
      <c r="V585" s="47">
        <f>V558*Settings!$C$13*(INDEX(V$271:V$282,$D585))</f>
        <v/>
      </c>
      <c r="W585" s="47">
        <f>W558*Settings!$C$13*(INDEX(W$271:W$282,$D585))</f>
        <v/>
      </c>
      <c r="X585" s="47">
        <f>X558*Settings!$C$13*(INDEX(X$271:X$282,$D585))</f>
        <v/>
      </c>
      <c r="Y585" s="47">
        <f>Y558*Settings!$C$13*(INDEX(Y$271:Y$282,$D585))</f>
        <v/>
      </c>
      <c r="Z585" s="47">
        <f>Z558*Settings!$C$13*(INDEX(Z$271:Z$282,$D585))</f>
        <v/>
      </c>
      <c r="AA585" s="47">
        <f>AA558*Settings!$C$13*(INDEX(AA$271:AA$282,$D585))</f>
        <v/>
      </c>
      <c r="AB585" s="47">
        <f>AB558*Settings!$C$13*(INDEX(AB$271:AB$282,$D585))</f>
        <v/>
      </c>
      <c r="AC585" s="47">
        <f>AC558*Settings!$C$13*(INDEX(AC$271:AC$282,$D585))</f>
        <v/>
      </c>
      <c r="AD585" s="48">
        <f>REVENUE(AD558,Settings!$C$13,INDEX(AD$271:AD$282,$D585))</f>
        <v/>
      </c>
      <c r="AE585" s="25">
        <f>LOWER(Settings!$C$4)&amp;".mit."&amp;$A585&amp;IF($C585="","","."&amp;$C585&amp;"."&amp;$B585)&amp;IF(INDEX(Variables!$D$5:$D$105,MATCH($A585,Variables!$A$5:$A$105,0))="","","."&amp;INDEX(Variables!$D$5:$D$105,MATCH($A585,Variables!$A$5:$A$105,0)))&amp;"."&amp;AE$5</f>
        <v/>
      </c>
      <c r="AF585" s="46">
        <f>AF558*Settings!$C$13*(INDEX(AF$271:AF$282,$D585))</f>
        <v/>
      </c>
      <c r="AG585" s="47">
        <f>AG558*Settings!$C$13*(INDEX(AG$271:AG$282,$D585))</f>
        <v/>
      </c>
      <c r="AH585" s="47">
        <f>AH558*Settings!$C$13*(INDEX(AH$271:AH$282,$D585))</f>
        <v/>
      </c>
      <c r="AI585" s="47">
        <f>AI558*Settings!$C$13*(INDEX(AI$271:AI$282,$D585))</f>
        <v/>
      </c>
      <c r="AJ585" s="47">
        <f>AJ558*Settings!$C$13*(INDEX(AJ$271:AJ$282,$D585))</f>
        <v/>
      </c>
      <c r="AK585" s="47">
        <f>AK558*Settings!$C$13*(INDEX(AK$271:AK$282,$D585))</f>
        <v/>
      </c>
      <c r="AL585" s="47">
        <f>AL558*Settings!$C$13*(INDEX(AL$271:AL$282,$D585))</f>
        <v/>
      </c>
      <c r="AM585" s="47">
        <f>AM558*Settings!$C$13*(INDEX(AM$271:AM$282,$D585))</f>
        <v/>
      </c>
      <c r="AN585" s="47">
        <f>AN558*Settings!$C$13*(INDEX(AN$271:AN$282,$D585))</f>
        <v/>
      </c>
      <c r="AO585" s="47">
        <f>AO558*Settings!$C$13*(INDEX(AO$271:AO$282,$D585))</f>
        <v/>
      </c>
      <c r="AP585" s="47">
        <f>AP558*Settings!$C$13*(INDEX(AP$271:AP$282,$D585))</f>
        <v/>
      </c>
      <c r="AQ585" s="47">
        <f>AQ558*Settings!$C$13*(INDEX(AQ$271:AQ$282,$D585))</f>
        <v/>
      </c>
      <c r="AR585" s="47">
        <f>AR558*Settings!$C$13*(INDEX(AR$271:AR$282,$D585))</f>
        <v/>
      </c>
      <c r="AS585" s="47">
        <f>AS558*Settings!$C$13*(INDEX(AS$271:AS$282,$D585))</f>
        <v/>
      </c>
      <c r="AT585" s="47">
        <f>AT558*Settings!$C$13*(INDEX(AT$271:AT$282,$D585))</f>
        <v/>
      </c>
      <c r="AU585" s="47">
        <f>AU558*Settings!$C$13*(INDEX(AU$271:AU$282,$D585))</f>
        <v/>
      </c>
      <c r="AV585" s="47">
        <f>AV558*Settings!$C$13*(INDEX(AV$271:AV$282,$D585))</f>
        <v/>
      </c>
      <c r="AW585" s="47">
        <f>AW558*Settings!$C$13*(INDEX(AW$271:AW$282,$D585))</f>
        <v/>
      </c>
      <c r="AX585" s="48">
        <f>REVENUE(AX558,Settings!$C$13,INDEX(AX$271:AX$282,$D585))</f>
        <v/>
      </c>
    </row>
    <row r="586" hidden="1" outlineLevel="2">
      <c r="A586" s="5" t="inlineStr">
        <is>
          <t>rsub</t>
        </is>
      </c>
      <c r="B586" s="5" t="inlineStr">
        <is>
          <t>nga</t>
        </is>
      </c>
      <c r="C586" s="5" t="inlineStr">
        <is>
          <t>avi</t>
        </is>
      </c>
      <c r="D586" s="40">
        <f>INDEX(Inputs!$R$5:$R$132,MATCH($B586&amp;"|"&amp;$C586,Inputs!$A$5:$A$132,0))</f>
        <v/>
      </c>
      <c r="E586" s="39" t="n"/>
      <c r="F586" s="39" t="n"/>
      <c r="G586" s="39" t="n"/>
      <c r="H586" s="5">
        <f>INDEX(Variables!$B$5:$B$105,MATCH($A586,Variables!$A$5:$A$105,0))&amp;IF($C586="",""," | "&amp;INDEX(Mapping!$B$5:$B$26,MATCH($C586,Mapping!$A$5:$A$26,0))&amp;" | "&amp;INDEX(Mapping!$B$30:$B$41,MATCH($B586,Mapping!$A$30:$A$41,0)))</f>
        <v/>
      </c>
      <c r="I586" s="5">
        <f>INDEX(Variables!$C$5:$C$105,MATCH($A586,Variables!$A$5:$A$105,0))</f>
        <v/>
      </c>
      <c r="J586" s="5">
        <f>INDEX(Variables!$E$5:$E$105,MATCH($A586,Variables!$A$5:$A$105,0))</f>
        <v/>
      </c>
      <c r="K586" s="25">
        <f>LOWER(Settings!$C$4)&amp;".mit."&amp;$A586&amp;IF($C586="","","."&amp;$C586&amp;"."&amp;$B586)&amp;IF(INDEX(Variables!$D$5:$D$105,MATCH($A586,Variables!$A$5:$A$105,0))="","","."&amp;INDEX(Variables!$D$5:$D$105,MATCH($A586,Variables!$A$5:$A$105,0)))&amp;"."&amp;K$5</f>
        <v/>
      </c>
      <c r="L586" s="46">
        <f>L559*Settings!$C$13*(INDEX(L$271:L$282,$D586))</f>
        <v/>
      </c>
      <c r="M586" s="47">
        <f>M559*Settings!$C$13*(INDEX(M$271:M$282,$D586))</f>
        <v/>
      </c>
      <c r="N586" s="47">
        <f>N559*Settings!$C$13*(INDEX(N$271:N$282,$D586))</f>
        <v/>
      </c>
      <c r="O586" s="47">
        <f>O559*Settings!$C$13*(INDEX(O$271:O$282,$D586))</f>
        <v/>
      </c>
      <c r="P586" s="47">
        <f>P559*Settings!$C$13*(INDEX(P$271:P$282,$D586))</f>
        <v/>
      </c>
      <c r="Q586" s="47">
        <f>Q559*Settings!$C$13*(INDEX(Q$271:Q$282,$D586))</f>
        <v/>
      </c>
      <c r="R586" s="47">
        <f>R559*Settings!$C$13*(INDEX(R$271:R$282,$D586))</f>
        <v/>
      </c>
      <c r="S586" s="47">
        <f>S559*Settings!$C$13*(INDEX(S$271:S$282,$D586))</f>
        <v/>
      </c>
      <c r="T586" s="47">
        <f>T559*Settings!$C$13*(INDEX(T$271:T$282,$D586))</f>
        <v/>
      </c>
      <c r="U586" s="47">
        <f>U559*Settings!$C$13*(INDEX(U$271:U$282,$D586))</f>
        <v/>
      </c>
      <c r="V586" s="47">
        <f>V559*Settings!$C$13*(INDEX(V$271:V$282,$D586))</f>
        <v/>
      </c>
      <c r="W586" s="47">
        <f>W559*Settings!$C$13*(INDEX(W$271:W$282,$D586))</f>
        <v/>
      </c>
      <c r="X586" s="47">
        <f>X559*Settings!$C$13*(INDEX(X$271:X$282,$D586))</f>
        <v/>
      </c>
      <c r="Y586" s="47">
        <f>Y559*Settings!$C$13*(INDEX(Y$271:Y$282,$D586))</f>
        <v/>
      </c>
      <c r="Z586" s="47">
        <f>Z559*Settings!$C$13*(INDEX(Z$271:Z$282,$D586))</f>
        <v/>
      </c>
      <c r="AA586" s="47">
        <f>AA559*Settings!$C$13*(INDEX(AA$271:AA$282,$D586))</f>
        <v/>
      </c>
      <c r="AB586" s="47">
        <f>AB559*Settings!$C$13*(INDEX(AB$271:AB$282,$D586))</f>
        <v/>
      </c>
      <c r="AC586" s="47">
        <f>AC559*Settings!$C$13*(INDEX(AC$271:AC$282,$D586))</f>
        <v/>
      </c>
      <c r="AD586" s="48">
        <f>REVENUE(AD559,Settings!$C$13,INDEX(AD$271:AD$282,$D586))</f>
        <v/>
      </c>
      <c r="AE586" s="25">
        <f>LOWER(Settings!$C$4)&amp;".mit."&amp;$A586&amp;IF($C586="","","."&amp;$C586&amp;"."&amp;$B586)&amp;IF(INDEX(Variables!$D$5:$D$105,MATCH($A586,Variables!$A$5:$A$105,0))="","","."&amp;INDEX(Variables!$D$5:$D$105,MATCH($A586,Variables!$A$5:$A$105,0)))&amp;"."&amp;AE$5</f>
        <v/>
      </c>
      <c r="AF586" s="46">
        <f>AF559*Settings!$C$13*(INDEX(AF$271:AF$282,$D586))</f>
        <v/>
      </c>
      <c r="AG586" s="47">
        <f>AG559*Settings!$C$13*(INDEX(AG$271:AG$282,$D586))</f>
        <v/>
      </c>
      <c r="AH586" s="47">
        <f>AH559*Settings!$C$13*(INDEX(AH$271:AH$282,$D586))</f>
        <v/>
      </c>
      <c r="AI586" s="47">
        <f>AI559*Settings!$C$13*(INDEX(AI$271:AI$282,$D586))</f>
        <v/>
      </c>
      <c r="AJ586" s="47">
        <f>AJ559*Settings!$C$13*(INDEX(AJ$271:AJ$282,$D586))</f>
        <v/>
      </c>
      <c r="AK586" s="47">
        <f>AK559*Settings!$C$13*(INDEX(AK$271:AK$282,$D586))</f>
        <v/>
      </c>
      <c r="AL586" s="47">
        <f>AL559*Settings!$C$13*(INDEX(AL$271:AL$282,$D586))</f>
        <v/>
      </c>
      <c r="AM586" s="47">
        <f>AM559*Settings!$C$13*(INDEX(AM$271:AM$282,$D586))</f>
        <v/>
      </c>
      <c r="AN586" s="47">
        <f>AN559*Settings!$C$13*(INDEX(AN$271:AN$282,$D586))</f>
        <v/>
      </c>
      <c r="AO586" s="47">
        <f>AO559*Settings!$C$13*(INDEX(AO$271:AO$282,$D586))</f>
        <v/>
      </c>
      <c r="AP586" s="47">
        <f>AP559*Settings!$C$13*(INDEX(AP$271:AP$282,$D586))</f>
        <v/>
      </c>
      <c r="AQ586" s="47">
        <f>AQ559*Settings!$C$13*(INDEX(AQ$271:AQ$282,$D586))</f>
        <v/>
      </c>
      <c r="AR586" s="47">
        <f>AR559*Settings!$C$13*(INDEX(AR$271:AR$282,$D586))</f>
        <v/>
      </c>
      <c r="AS586" s="47">
        <f>AS559*Settings!$C$13*(INDEX(AS$271:AS$282,$D586))</f>
        <v/>
      </c>
      <c r="AT586" s="47">
        <f>AT559*Settings!$C$13*(INDEX(AT$271:AT$282,$D586))</f>
        <v/>
      </c>
      <c r="AU586" s="47">
        <f>AU559*Settings!$C$13*(INDEX(AU$271:AU$282,$D586))</f>
        <v/>
      </c>
      <c r="AV586" s="47">
        <f>AV559*Settings!$C$13*(INDEX(AV$271:AV$282,$D586))</f>
        <v/>
      </c>
      <c r="AW586" s="47">
        <f>AW559*Settings!$C$13*(INDEX(AW$271:AW$282,$D586))</f>
        <v/>
      </c>
      <c r="AX586" s="48">
        <f>REVENUE(AX559,Settings!$C$13,INDEX(AX$271:AX$282,$D586))</f>
        <v/>
      </c>
    </row>
    <row r="587" hidden="1" outlineLevel="2">
      <c r="A587" s="5" t="inlineStr">
        <is>
          <t>rsub</t>
        </is>
      </c>
      <c r="B587" s="5" t="inlineStr">
        <is>
          <t>gso</t>
        </is>
      </c>
      <c r="C587" s="5" t="inlineStr">
        <is>
          <t>avi</t>
        </is>
      </c>
      <c r="D587" s="40">
        <f>INDEX(Inputs!$R$5:$R$132,MATCH($B587&amp;"|"&amp;$C587,Inputs!$A$5:$A$132,0))</f>
        <v/>
      </c>
      <c r="E587" s="39" t="n"/>
      <c r="F587" s="39" t="n"/>
      <c r="G587" s="39" t="n"/>
      <c r="H587" s="5">
        <f>INDEX(Variables!$B$5:$B$105,MATCH($A587,Variables!$A$5:$A$105,0))&amp;IF($C587="",""," | "&amp;INDEX(Mapping!$B$5:$B$26,MATCH($C587,Mapping!$A$5:$A$26,0))&amp;" | "&amp;INDEX(Mapping!$B$30:$B$41,MATCH($B587,Mapping!$A$30:$A$41,0)))</f>
        <v/>
      </c>
      <c r="I587" s="5">
        <f>INDEX(Variables!$C$5:$C$105,MATCH($A587,Variables!$A$5:$A$105,0))</f>
        <v/>
      </c>
      <c r="J587" s="5">
        <f>INDEX(Variables!$E$5:$E$105,MATCH($A587,Variables!$A$5:$A$105,0))</f>
        <v/>
      </c>
      <c r="K587" s="25">
        <f>LOWER(Settings!$C$4)&amp;".mit."&amp;$A587&amp;IF($C587="","","."&amp;$C587&amp;"."&amp;$B587)&amp;IF(INDEX(Variables!$D$5:$D$105,MATCH($A587,Variables!$A$5:$A$105,0))="","","."&amp;INDEX(Variables!$D$5:$D$105,MATCH($A587,Variables!$A$5:$A$105,0)))&amp;"."&amp;K$5</f>
        <v/>
      </c>
      <c r="L587" s="46">
        <f>L560*Settings!$C$13*(INDEX(L$271:L$282,$D587))</f>
        <v/>
      </c>
      <c r="M587" s="47">
        <f>M560*Settings!$C$13*(INDEX(M$271:M$282,$D587))</f>
        <v/>
      </c>
      <c r="N587" s="47">
        <f>N560*Settings!$C$13*(INDEX(N$271:N$282,$D587))</f>
        <v/>
      </c>
      <c r="O587" s="47">
        <f>O560*Settings!$C$13*(INDEX(O$271:O$282,$D587))</f>
        <v/>
      </c>
      <c r="P587" s="47">
        <f>P560*Settings!$C$13*(INDEX(P$271:P$282,$D587))</f>
        <v/>
      </c>
      <c r="Q587" s="47">
        <f>Q560*Settings!$C$13*(INDEX(Q$271:Q$282,$D587))</f>
        <v/>
      </c>
      <c r="R587" s="47">
        <f>R560*Settings!$C$13*(INDEX(R$271:R$282,$D587))</f>
        <v/>
      </c>
      <c r="S587" s="47">
        <f>S560*Settings!$C$13*(INDEX(S$271:S$282,$D587))</f>
        <v/>
      </c>
      <c r="T587" s="47">
        <f>T560*Settings!$C$13*(INDEX(T$271:T$282,$D587))</f>
        <v/>
      </c>
      <c r="U587" s="47">
        <f>U560*Settings!$C$13*(INDEX(U$271:U$282,$D587))</f>
        <v/>
      </c>
      <c r="V587" s="47">
        <f>V560*Settings!$C$13*(INDEX(V$271:V$282,$D587))</f>
        <v/>
      </c>
      <c r="W587" s="47">
        <f>W560*Settings!$C$13*(INDEX(W$271:W$282,$D587))</f>
        <v/>
      </c>
      <c r="X587" s="47">
        <f>X560*Settings!$C$13*(INDEX(X$271:X$282,$D587))</f>
        <v/>
      </c>
      <c r="Y587" s="47">
        <f>Y560*Settings!$C$13*(INDEX(Y$271:Y$282,$D587))</f>
        <v/>
      </c>
      <c r="Z587" s="47">
        <f>Z560*Settings!$C$13*(INDEX(Z$271:Z$282,$D587))</f>
        <v/>
      </c>
      <c r="AA587" s="47">
        <f>AA560*Settings!$C$13*(INDEX(AA$271:AA$282,$D587))</f>
        <v/>
      </c>
      <c r="AB587" s="47">
        <f>AB560*Settings!$C$13*(INDEX(AB$271:AB$282,$D587))</f>
        <v/>
      </c>
      <c r="AC587" s="47">
        <f>AC560*Settings!$C$13*(INDEX(AC$271:AC$282,$D587))</f>
        <v/>
      </c>
      <c r="AD587" s="48">
        <f>REVENUE(AD560,Settings!$C$13,INDEX(AD$271:AD$282,$D587))</f>
        <v/>
      </c>
      <c r="AE587" s="25">
        <f>LOWER(Settings!$C$4)&amp;".mit."&amp;$A587&amp;IF($C587="","","."&amp;$C587&amp;"."&amp;$B587)&amp;IF(INDEX(Variables!$D$5:$D$105,MATCH($A587,Variables!$A$5:$A$105,0))="","","."&amp;INDEX(Variables!$D$5:$D$105,MATCH($A587,Variables!$A$5:$A$105,0)))&amp;"."&amp;AE$5</f>
        <v/>
      </c>
      <c r="AF587" s="46">
        <f>AF560*Settings!$C$13*(INDEX(AF$271:AF$282,$D587))</f>
        <v/>
      </c>
      <c r="AG587" s="47">
        <f>AG560*Settings!$C$13*(INDEX(AG$271:AG$282,$D587))</f>
        <v/>
      </c>
      <c r="AH587" s="47">
        <f>AH560*Settings!$C$13*(INDEX(AH$271:AH$282,$D587))</f>
        <v/>
      </c>
      <c r="AI587" s="47">
        <f>AI560*Settings!$C$13*(INDEX(AI$271:AI$282,$D587))</f>
        <v/>
      </c>
      <c r="AJ587" s="47">
        <f>AJ560*Settings!$C$13*(INDEX(AJ$271:AJ$282,$D587))</f>
        <v/>
      </c>
      <c r="AK587" s="47">
        <f>AK560*Settings!$C$13*(INDEX(AK$271:AK$282,$D587))</f>
        <v/>
      </c>
      <c r="AL587" s="47">
        <f>AL560*Settings!$C$13*(INDEX(AL$271:AL$282,$D587))</f>
        <v/>
      </c>
      <c r="AM587" s="47">
        <f>AM560*Settings!$C$13*(INDEX(AM$271:AM$282,$D587))</f>
        <v/>
      </c>
      <c r="AN587" s="47">
        <f>AN560*Settings!$C$13*(INDEX(AN$271:AN$282,$D587))</f>
        <v/>
      </c>
      <c r="AO587" s="47">
        <f>AO560*Settings!$C$13*(INDEX(AO$271:AO$282,$D587))</f>
        <v/>
      </c>
      <c r="AP587" s="47">
        <f>AP560*Settings!$C$13*(INDEX(AP$271:AP$282,$D587))</f>
        <v/>
      </c>
      <c r="AQ587" s="47">
        <f>AQ560*Settings!$C$13*(INDEX(AQ$271:AQ$282,$D587))</f>
        <v/>
      </c>
      <c r="AR587" s="47">
        <f>AR560*Settings!$C$13*(INDEX(AR$271:AR$282,$D587))</f>
        <v/>
      </c>
      <c r="AS587" s="47">
        <f>AS560*Settings!$C$13*(INDEX(AS$271:AS$282,$D587))</f>
        <v/>
      </c>
      <c r="AT587" s="47">
        <f>AT560*Settings!$C$13*(INDEX(AT$271:AT$282,$D587))</f>
        <v/>
      </c>
      <c r="AU587" s="47">
        <f>AU560*Settings!$C$13*(INDEX(AU$271:AU$282,$D587))</f>
        <v/>
      </c>
      <c r="AV587" s="47">
        <f>AV560*Settings!$C$13*(INDEX(AV$271:AV$282,$D587))</f>
        <v/>
      </c>
      <c r="AW587" s="47">
        <f>AW560*Settings!$C$13*(INDEX(AW$271:AW$282,$D587))</f>
        <v/>
      </c>
      <c r="AX587" s="48">
        <f>REVENUE(AX560,Settings!$C$13,INDEX(AX$271:AX$282,$D587))</f>
        <v/>
      </c>
    </row>
    <row r="588" hidden="1" outlineLevel="2">
      <c r="A588" s="5" t="inlineStr">
        <is>
          <t>rsub</t>
        </is>
      </c>
      <c r="B588" s="5" t="inlineStr">
        <is>
          <t>die</t>
        </is>
      </c>
      <c r="C588" s="5" t="inlineStr">
        <is>
          <t>avi</t>
        </is>
      </c>
      <c r="D588" s="40">
        <f>INDEX(Inputs!$R$5:$R$132,MATCH($B588&amp;"|"&amp;$C588,Inputs!$A$5:$A$132,0))</f>
        <v/>
      </c>
      <c r="E588" s="39" t="n"/>
      <c r="F588" s="39" t="n"/>
      <c r="G588" s="39" t="n"/>
      <c r="H588" s="5">
        <f>INDEX(Variables!$B$5:$B$105,MATCH($A588,Variables!$A$5:$A$105,0))&amp;IF($C588="",""," | "&amp;INDEX(Mapping!$B$5:$B$26,MATCH($C588,Mapping!$A$5:$A$26,0))&amp;" | "&amp;INDEX(Mapping!$B$30:$B$41,MATCH($B588,Mapping!$A$30:$A$41,0)))</f>
        <v/>
      </c>
      <c r="I588" s="5">
        <f>INDEX(Variables!$C$5:$C$105,MATCH($A588,Variables!$A$5:$A$105,0))</f>
        <v/>
      </c>
      <c r="J588" s="5">
        <f>INDEX(Variables!$E$5:$E$105,MATCH($A588,Variables!$A$5:$A$105,0))</f>
        <v/>
      </c>
      <c r="K588" s="25">
        <f>LOWER(Settings!$C$4)&amp;".mit."&amp;$A588&amp;IF($C588="","","."&amp;$C588&amp;"."&amp;$B588)&amp;IF(INDEX(Variables!$D$5:$D$105,MATCH($A588,Variables!$A$5:$A$105,0))="","","."&amp;INDEX(Variables!$D$5:$D$105,MATCH($A588,Variables!$A$5:$A$105,0)))&amp;"."&amp;K$5</f>
        <v/>
      </c>
      <c r="L588" s="46">
        <f>L561*Settings!$C$13*(INDEX(L$271:L$282,$D588))</f>
        <v/>
      </c>
      <c r="M588" s="47">
        <f>M561*Settings!$C$13*(INDEX(M$271:M$282,$D588))</f>
        <v/>
      </c>
      <c r="N588" s="47">
        <f>N561*Settings!$C$13*(INDEX(N$271:N$282,$D588))</f>
        <v/>
      </c>
      <c r="O588" s="47">
        <f>O561*Settings!$C$13*(INDEX(O$271:O$282,$D588))</f>
        <v/>
      </c>
      <c r="P588" s="47">
        <f>P561*Settings!$C$13*(INDEX(P$271:P$282,$D588))</f>
        <v/>
      </c>
      <c r="Q588" s="47">
        <f>Q561*Settings!$C$13*(INDEX(Q$271:Q$282,$D588))</f>
        <v/>
      </c>
      <c r="R588" s="47">
        <f>R561*Settings!$C$13*(INDEX(R$271:R$282,$D588))</f>
        <v/>
      </c>
      <c r="S588" s="47">
        <f>S561*Settings!$C$13*(INDEX(S$271:S$282,$D588))</f>
        <v/>
      </c>
      <c r="T588" s="47">
        <f>T561*Settings!$C$13*(INDEX(T$271:T$282,$D588))</f>
        <v/>
      </c>
      <c r="U588" s="47">
        <f>U561*Settings!$C$13*(INDEX(U$271:U$282,$D588))</f>
        <v/>
      </c>
      <c r="V588" s="47">
        <f>V561*Settings!$C$13*(INDEX(V$271:V$282,$D588))</f>
        <v/>
      </c>
      <c r="W588" s="47">
        <f>W561*Settings!$C$13*(INDEX(W$271:W$282,$D588))</f>
        <v/>
      </c>
      <c r="X588" s="47">
        <f>X561*Settings!$C$13*(INDEX(X$271:X$282,$D588))</f>
        <v/>
      </c>
      <c r="Y588" s="47">
        <f>Y561*Settings!$C$13*(INDEX(Y$271:Y$282,$D588))</f>
        <v/>
      </c>
      <c r="Z588" s="47">
        <f>Z561*Settings!$C$13*(INDEX(Z$271:Z$282,$D588))</f>
        <v/>
      </c>
      <c r="AA588" s="47">
        <f>AA561*Settings!$C$13*(INDEX(AA$271:AA$282,$D588))</f>
        <v/>
      </c>
      <c r="AB588" s="47">
        <f>AB561*Settings!$C$13*(INDEX(AB$271:AB$282,$D588))</f>
        <v/>
      </c>
      <c r="AC588" s="47">
        <f>AC561*Settings!$C$13*(INDEX(AC$271:AC$282,$D588))</f>
        <v/>
      </c>
      <c r="AD588" s="48">
        <f>REVENUE(AD561,Settings!$C$13,INDEX(AD$271:AD$282,$D588))</f>
        <v/>
      </c>
      <c r="AE588" s="25">
        <f>LOWER(Settings!$C$4)&amp;".mit."&amp;$A588&amp;IF($C588="","","."&amp;$C588&amp;"."&amp;$B588)&amp;IF(INDEX(Variables!$D$5:$D$105,MATCH($A588,Variables!$A$5:$A$105,0))="","","."&amp;INDEX(Variables!$D$5:$D$105,MATCH($A588,Variables!$A$5:$A$105,0)))&amp;"."&amp;AE$5</f>
        <v/>
      </c>
      <c r="AF588" s="46">
        <f>AF561*Settings!$C$13*(INDEX(AF$271:AF$282,$D588))</f>
        <v/>
      </c>
      <c r="AG588" s="47">
        <f>AG561*Settings!$C$13*(INDEX(AG$271:AG$282,$D588))</f>
        <v/>
      </c>
      <c r="AH588" s="47">
        <f>AH561*Settings!$C$13*(INDEX(AH$271:AH$282,$D588))</f>
        <v/>
      </c>
      <c r="AI588" s="47">
        <f>AI561*Settings!$C$13*(INDEX(AI$271:AI$282,$D588))</f>
        <v/>
      </c>
      <c r="AJ588" s="47">
        <f>AJ561*Settings!$C$13*(INDEX(AJ$271:AJ$282,$D588))</f>
        <v/>
      </c>
      <c r="AK588" s="47">
        <f>AK561*Settings!$C$13*(INDEX(AK$271:AK$282,$D588))</f>
        <v/>
      </c>
      <c r="AL588" s="47">
        <f>AL561*Settings!$C$13*(INDEX(AL$271:AL$282,$D588))</f>
        <v/>
      </c>
      <c r="AM588" s="47">
        <f>AM561*Settings!$C$13*(INDEX(AM$271:AM$282,$D588))</f>
        <v/>
      </c>
      <c r="AN588" s="47">
        <f>AN561*Settings!$C$13*(INDEX(AN$271:AN$282,$D588))</f>
        <v/>
      </c>
      <c r="AO588" s="47">
        <f>AO561*Settings!$C$13*(INDEX(AO$271:AO$282,$D588))</f>
        <v/>
      </c>
      <c r="AP588" s="47">
        <f>AP561*Settings!$C$13*(INDEX(AP$271:AP$282,$D588))</f>
        <v/>
      </c>
      <c r="AQ588" s="47">
        <f>AQ561*Settings!$C$13*(INDEX(AQ$271:AQ$282,$D588))</f>
        <v/>
      </c>
      <c r="AR588" s="47">
        <f>AR561*Settings!$C$13*(INDEX(AR$271:AR$282,$D588))</f>
        <v/>
      </c>
      <c r="AS588" s="47">
        <f>AS561*Settings!$C$13*(INDEX(AS$271:AS$282,$D588))</f>
        <v/>
      </c>
      <c r="AT588" s="47">
        <f>AT561*Settings!$C$13*(INDEX(AT$271:AT$282,$D588))</f>
        <v/>
      </c>
      <c r="AU588" s="47">
        <f>AU561*Settings!$C$13*(INDEX(AU$271:AU$282,$D588))</f>
        <v/>
      </c>
      <c r="AV588" s="47">
        <f>AV561*Settings!$C$13*(INDEX(AV$271:AV$282,$D588))</f>
        <v/>
      </c>
      <c r="AW588" s="47">
        <f>AW561*Settings!$C$13*(INDEX(AW$271:AW$282,$D588))</f>
        <v/>
      </c>
      <c r="AX588" s="48">
        <f>REVENUE(AX561,Settings!$C$13,INDEX(AX$271:AX$282,$D588))</f>
        <v/>
      </c>
    </row>
    <row r="589" hidden="1" outlineLevel="2">
      <c r="A589" s="5" t="inlineStr">
        <is>
          <t>rsub</t>
        </is>
      </c>
      <c r="B589" s="5" t="inlineStr">
        <is>
          <t>lpg</t>
        </is>
      </c>
      <c r="C589" s="5" t="inlineStr">
        <is>
          <t>avi</t>
        </is>
      </c>
      <c r="D589" s="40">
        <f>INDEX(Inputs!$R$5:$R$132,MATCH($B589&amp;"|"&amp;$C589,Inputs!$A$5:$A$132,0))</f>
        <v/>
      </c>
      <c r="E589" s="39" t="n"/>
      <c r="F589" s="39" t="n"/>
      <c r="G589" s="39" t="n"/>
      <c r="H589" s="5">
        <f>INDEX(Variables!$B$5:$B$105,MATCH($A589,Variables!$A$5:$A$105,0))&amp;IF($C589="",""," | "&amp;INDEX(Mapping!$B$5:$B$26,MATCH($C589,Mapping!$A$5:$A$26,0))&amp;" | "&amp;INDEX(Mapping!$B$30:$B$41,MATCH($B589,Mapping!$A$30:$A$41,0)))</f>
        <v/>
      </c>
      <c r="I589" s="5">
        <f>INDEX(Variables!$C$5:$C$105,MATCH($A589,Variables!$A$5:$A$105,0))</f>
        <v/>
      </c>
      <c r="J589" s="5">
        <f>INDEX(Variables!$E$5:$E$105,MATCH($A589,Variables!$A$5:$A$105,0))</f>
        <v/>
      </c>
      <c r="K589" s="25">
        <f>LOWER(Settings!$C$4)&amp;".mit."&amp;$A589&amp;IF($C589="","","."&amp;$C589&amp;"."&amp;$B589)&amp;IF(INDEX(Variables!$D$5:$D$105,MATCH($A589,Variables!$A$5:$A$105,0))="","","."&amp;INDEX(Variables!$D$5:$D$105,MATCH($A589,Variables!$A$5:$A$105,0)))&amp;"."&amp;K$5</f>
        <v/>
      </c>
      <c r="L589" s="46">
        <f>L562*Settings!$C$13*(INDEX(L$271:L$282,$D589))</f>
        <v/>
      </c>
      <c r="M589" s="47">
        <f>M562*Settings!$C$13*(INDEX(M$271:M$282,$D589))</f>
        <v/>
      </c>
      <c r="N589" s="47">
        <f>N562*Settings!$C$13*(INDEX(N$271:N$282,$D589))</f>
        <v/>
      </c>
      <c r="O589" s="47">
        <f>O562*Settings!$C$13*(INDEX(O$271:O$282,$D589))</f>
        <v/>
      </c>
      <c r="P589" s="47">
        <f>P562*Settings!$C$13*(INDEX(P$271:P$282,$D589))</f>
        <v/>
      </c>
      <c r="Q589" s="47">
        <f>Q562*Settings!$C$13*(INDEX(Q$271:Q$282,$D589))</f>
        <v/>
      </c>
      <c r="R589" s="47">
        <f>R562*Settings!$C$13*(INDEX(R$271:R$282,$D589))</f>
        <v/>
      </c>
      <c r="S589" s="47">
        <f>S562*Settings!$C$13*(INDEX(S$271:S$282,$D589))</f>
        <v/>
      </c>
      <c r="T589" s="47">
        <f>T562*Settings!$C$13*(INDEX(T$271:T$282,$D589))</f>
        <v/>
      </c>
      <c r="U589" s="47">
        <f>U562*Settings!$C$13*(INDEX(U$271:U$282,$D589))</f>
        <v/>
      </c>
      <c r="V589" s="47">
        <f>V562*Settings!$C$13*(INDEX(V$271:V$282,$D589))</f>
        <v/>
      </c>
      <c r="W589" s="47">
        <f>W562*Settings!$C$13*(INDEX(W$271:W$282,$D589))</f>
        <v/>
      </c>
      <c r="X589" s="47">
        <f>X562*Settings!$C$13*(INDEX(X$271:X$282,$D589))</f>
        <v/>
      </c>
      <c r="Y589" s="47">
        <f>Y562*Settings!$C$13*(INDEX(Y$271:Y$282,$D589))</f>
        <v/>
      </c>
      <c r="Z589" s="47">
        <f>Z562*Settings!$C$13*(INDEX(Z$271:Z$282,$D589))</f>
        <v/>
      </c>
      <c r="AA589" s="47">
        <f>AA562*Settings!$C$13*(INDEX(AA$271:AA$282,$D589))</f>
        <v/>
      </c>
      <c r="AB589" s="47">
        <f>AB562*Settings!$C$13*(INDEX(AB$271:AB$282,$D589))</f>
        <v/>
      </c>
      <c r="AC589" s="47">
        <f>AC562*Settings!$C$13*(INDEX(AC$271:AC$282,$D589))</f>
        <v/>
      </c>
      <c r="AD589" s="48">
        <f>REVENUE(AD562,Settings!$C$13,INDEX(AD$271:AD$282,$D589))</f>
        <v/>
      </c>
      <c r="AE589" s="25">
        <f>LOWER(Settings!$C$4)&amp;".mit."&amp;$A589&amp;IF($C589="","","."&amp;$C589&amp;"."&amp;$B589)&amp;IF(INDEX(Variables!$D$5:$D$105,MATCH($A589,Variables!$A$5:$A$105,0))="","","."&amp;INDEX(Variables!$D$5:$D$105,MATCH($A589,Variables!$A$5:$A$105,0)))&amp;"."&amp;AE$5</f>
        <v/>
      </c>
      <c r="AF589" s="46">
        <f>AF562*Settings!$C$13*(INDEX(AF$271:AF$282,$D589))</f>
        <v/>
      </c>
      <c r="AG589" s="47">
        <f>AG562*Settings!$C$13*(INDEX(AG$271:AG$282,$D589))</f>
        <v/>
      </c>
      <c r="AH589" s="47">
        <f>AH562*Settings!$C$13*(INDEX(AH$271:AH$282,$D589))</f>
        <v/>
      </c>
      <c r="AI589" s="47">
        <f>AI562*Settings!$C$13*(INDEX(AI$271:AI$282,$D589))</f>
        <v/>
      </c>
      <c r="AJ589" s="47">
        <f>AJ562*Settings!$C$13*(INDEX(AJ$271:AJ$282,$D589))</f>
        <v/>
      </c>
      <c r="AK589" s="47">
        <f>AK562*Settings!$C$13*(INDEX(AK$271:AK$282,$D589))</f>
        <v/>
      </c>
      <c r="AL589" s="47">
        <f>AL562*Settings!$C$13*(INDEX(AL$271:AL$282,$D589))</f>
        <v/>
      </c>
      <c r="AM589" s="47">
        <f>AM562*Settings!$C$13*(INDEX(AM$271:AM$282,$D589))</f>
        <v/>
      </c>
      <c r="AN589" s="47">
        <f>AN562*Settings!$C$13*(INDEX(AN$271:AN$282,$D589))</f>
        <v/>
      </c>
      <c r="AO589" s="47">
        <f>AO562*Settings!$C$13*(INDEX(AO$271:AO$282,$D589))</f>
        <v/>
      </c>
      <c r="AP589" s="47">
        <f>AP562*Settings!$C$13*(INDEX(AP$271:AP$282,$D589))</f>
        <v/>
      </c>
      <c r="AQ589" s="47">
        <f>AQ562*Settings!$C$13*(INDEX(AQ$271:AQ$282,$D589))</f>
        <v/>
      </c>
      <c r="AR589" s="47">
        <f>AR562*Settings!$C$13*(INDEX(AR$271:AR$282,$D589))</f>
        <v/>
      </c>
      <c r="AS589" s="47">
        <f>AS562*Settings!$C$13*(INDEX(AS$271:AS$282,$D589))</f>
        <v/>
      </c>
      <c r="AT589" s="47">
        <f>AT562*Settings!$C$13*(INDEX(AT$271:AT$282,$D589))</f>
        <v/>
      </c>
      <c r="AU589" s="47">
        <f>AU562*Settings!$C$13*(INDEX(AU$271:AU$282,$D589))</f>
        <v/>
      </c>
      <c r="AV589" s="47">
        <f>AV562*Settings!$C$13*(INDEX(AV$271:AV$282,$D589))</f>
        <v/>
      </c>
      <c r="AW589" s="47">
        <f>AW562*Settings!$C$13*(INDEX(AW$271:AW$282,$D589))</f>
        <v/>
      </c>
      <c r="AX589" s="48">
        <f>REVENUE(AX562,Settings!$C$13,INDEX(AX$271:AX$282,$D589))</f>
        <v/>
      </c>
    </row>
    <row r="590" hidden="1" outlineLevel="2">
      <c r="A590" s="5" t="inlineStr">
        <is>
          <t>rsub</t>
        </is>
      </c>
      <c r="B590" s="5" t="inlineStr">
        <is>
          <t>ker</t>
        </is>
      </c>
      <c r="C590" s="5" t="inlineStr">
        <is>
          <t>avi</t>
        </is>
      </c>
      <c r="D590" s="40">
        <f>INDEX(Inputs!$R$5:$R$132,MATCH($B590&amp;"|"&amp;$C590,Inputs!$A$5:$A$132,0))</f>
        <v/>
      </c>
      <c r="E590" s="39" t="n"/>
      <c r="F590" s="39" t="n"/>
      <c r="G590" s="39" t="n"/>
      <c r="H590" s="5">
        <f>INDEX(Variables!$B$5:$B$105,MATCH($A590,Variables!$A$5:$A$105,0))&amp;IF($C590="",""," | "&amp;INDEX(Mapping!$B$5:$B$26,MATCH($C590,Mapping!$A$5:$A$26,0))&amp;" | "&amp;INDEX(Mapping!$B$30:$B$41,MATCH($B590,Mapping!$A$30:$A$41,0)))</f>
        <v/>
      </c>
      <c r="I590" s="5">
        <f>INDEX(Variables!$C$5:$C$105,MATCH($A590,Variables!$A$5:$A$105,0))</f>
        <v/>
      </c>
      <c r="J590" s="5">
        <f>INDEX(Variables!$E$5:$E$105,MATCH($A590,Variables!$A$5:$A$105,0))</f>
        <v/>
      </c>
      <c r="K590" s="25">
        <f>LOWER(Settings!$C$4)&amp;".mit."&amp;$A590&amp;IF($C590="","","."&amp;$C590&amp;"."&amp;$B590)&amp;IF(INDEX(Variables!$D$5:$D$105,MATCH($A590,Variables!$A$5:$A$105,0))="","","."&amp;INDEX(Variables!$D$5:$D$105,MATCH($A590,Variables!$A$5:$A$105,0)))&amp;"."&amp;K$5</f>
        <v/>
      </c>
      <c r="L590" s="46">
        <f>L563*Settings!$C$13*(INDEX(L$271:L$282,$D590))</f>
        <v/>
      </c>
      <c r="M590" s="47">
        <f>M563*Settings!$C$13*(INDEX(M$271:M$282,$D590))</f>
        <v/>
      </c>
      <c r="N590" s="47">
        <f>N563*Settings!$C$13*(INDEX(N$271:N$282,$D590))</f>
        <v/>
      </c>
      <c r="O590" s="47">
        <f>O563*Settings!$C$13*(INDEX(O$271:O$282,$D590))</f>
        <v/>
      </c>
      <c r="P590" s="47">
        <f>P563*Settings!$C$13*(INDEX(P$271:P$282,$D590))</f>
        <v/>
      </c>
      <c r="Q590" s="47">
        <f>Q563*Settings!$C$13*(INDEX(Q$271:Q$282,$D590))</f>
        <v/>
      </c>
      <c r="R590" s="47">
        <f>R563*Settings!$C$13*(INDEX(R$271:R$282,$D590))</f>
        <v/>
      </c>
      <c r="S590" s="47">
        <f>S563*Settings!$C$13*(INDEX(S$271:S$282,$D590))</f>
        <v/>
      </c>
      <c r="T590" s="47">
        <f>T563*Settings!$C$13*(INDEX(T$271:T$282,$D590))</f>
        <v/>
      </c>
      <c r="U590" s="47">
        <f>U563*Settings!$C$13*(INDEX(U$271:U$282,$D590))</f>
        <v/>
      </c>
      <c r="V590" s="47">
        <f>V563*Settings!$C$13*(INDEX(V$271:V$282,$D590))</f>
        <v/>
      </c>
      <c r="W590" s="47">
        <f>W563*Settings!$C$13*(INDEX(W$271:W$282,$D590))</f>
        <v/>
      </c>
      <c r="X590" s="47">
        <f>X563*Settings!$C$13*(INDEX(X$271:X$282,$D590))</f>
        <v/>
      </c>
      <c r="Y590" s="47">
        <f>Y563*Settings!$C$13*(INDEX(Y$271:Y$282,$D590))</f>
        <v/>
      </c>
      <c r="Z590" s="47">
        <f>Z563*Settings!$C$13*(INDEX(Z$271:Z$282,$D590))</f>
        <v/>
      </c>
      <c r="AA590" s="47">
        <f>AA563*Settings!$C$13*(INDEX(AA$271:AA$282,$D590))</f>
        <v/>
      </c>
      <c r="AB590" s="47">
        <f>AB563*Settings!$C$13*(INDEX(AB$271:AB$282,$D590))</f>
        <v/>
      </c>
      <c r="AC590" s="47">
        <f>AC563*Settings!$C$13*(INDEX(AC$271:AC$282,$D590))</f>
        <v/>
      </c>
      <c r="AD590" s="48">
        <f>REVENUE(AD563,Settings!$C$13,INDEX(AD$271:AD$282,$D590))</f>
        <v/>
      </c>
      <c r="AE590" s="25">
        <f>LOWER(Settings!$C$4)&amp;".mit."&amp;$A590&amp;IF($C590="","","."&amp;$C590&amp;"."&amp;$B590)&amp;IF(INDEX(Variables!$D$5:$D$105,MATCH($A590,Variables!$A$5:$A$105,0))="","","."&amp;INDEX(Variables!$D$5:$D$105,MATCH($A590,Variables!$A$5:$A$105,0)))&amp;"."&amp;AE$5</f>
        <v/>
      </c>
      <c r="AF590" s="46">
        <f>AF563*Settings!$C$13*(INDEX(AF$271:AF$282,$D590))</f>
        <v/>
      </c>
      <c r="AG590" s="47">
        <f>AG563*Settings!$C$13*(INDEX(AG$271:AG$282,$D590))</f>
        <v/>
      </c>
      <c r="AH590" s="47">
        <f>AH563*Settings!$C$13*(INDEX(AH$271:AH$282,$D590))</f>
        <v/>
      </c>
      <c r="AI590" s="47">
        <f>AI563*Settings!$C$13*(INDEX(AI$271:AI$282,$D590))</f>
        <v/>
      </c>
      <c r="AJ590" s="47">
        <f>AJ563*Settings!$C$13*(INDEX(AJ$271:AJ$282,$D590))</f>
        <v/>
      </c>
      <c r="AK590" s="47">
        <f>AK563*Settings!$C$13*(INDEX(AK$271:AK$282,$D590))</f>
        <v/>
      </c>
      <c r="AL590" s="47">
        <f>AL563*Settings!$C$13*(INDEX(AL$271:AL$282,$D590))</f>
        <v/>
      </c>
      <c r="AM590" s="47">
        <f>AM563*Settings!$C$13*(INDEX(AM$271:AM$282,$D590))</f>
        <v/>
      </c>
      <c r="AN590" s="47">
        <f>AN563*Settings!$C$13*(INDEX(AN$271:AN$282,$D590))</f>
        <v/>
      </c>
      <c r="AO590" s="47">
        <f>AO563*Settings!$C$13*(INDEX(AO$271:AO$282,$D590))</f>
        <v/>
      </c>
      <c r="AP590" s="47">
        <f>AP563*Settings!$C$13*(INDEX(AP$271:AP$282,$D590))</f>
        <v/>
      </c>
      <c r="AQ590" s="47">
        <f>AQ563*Settings!$C$13*(INDEX(AQ$271:AQ$282,$D590))</f>
        <v/>
      </c>
      <c r="AR590" s="47">
        <f>AR563*Settings!$C$13*(INDEX(AR$271:AR$282,$D590))</f>
        <v/>
      </c>
      <c r="AS590" s="47">
        <f>AS563*Settings!$C$13*(INDEX(AS$271:AS$282,$D590))</f>
        <v/>
      </c>
      <c r="AT590" s="47">
        <f>AT563*Settings!$C$13*(INDEX(AT$271:AT$282,$D590))</f>
        <v/>
      </c>
      <c r="AU590" s="47">
        <f>AU563*Settings!$C$13*(INDEX(AU$271:AU$282,$D590))</f>
        <v/>
      </c>
      <c r="AV590" s="47">
        <f>AV563*Settings!$C$13*(INDEX(AV$271:AV$282,$D590))</f>
        <v/>
      </c>
      <c r="AW590" s="47">
        <f>AW563*Settings!$C$13*(INDEX(AW$271:AW$282,$D590))</f>
        <v/>
      </c>
      <c r="AX590" s="48">
        <f>REVENUE(AX563,Settings!$C$13,INDEX(AX$271:AX$282,$D590))</f>
        <v/>
      </c>
    </row>
    <row r="591" hidden="1" outlineLevel="2">
      <c r="A591" s="5" t="inlineStr">
        <is>
          <t>rsub</t>
        </is>
      </c>
      <c r="B591" s="5" t="inlineStr">
        <is>
          <t>oop</t>
        </is>
      </c>
      <c r="C591" s="5" t="inlineStr">
        <is>
          <t>avi</t>
        </is>
      </c>
      <c r="D591" s="40">
        <f>INDEX(Inputs!$R$5:$R$132,MATCH($B591&amp;"|"&amp;$C591,Inputs!$A$5:$A$132,0))</f>
        <v/>
      </c>
      <c r="E591" s="39" t="n"/>
      <c r="F591" s="39" t="n"/>
      <c r="G591" s="39" t="n"/>
      <c r="H591" s="5">
        <f>INDEX(Variables!$B$5:$B$105,MATCH($A591,Variables!$A$5:$A$105,0))&amp;IF($C591="",""," | "&amp;INDEX(Mapping!$B$5:$B$26,MATCH($C591,Mapping!$A$5:$A$26,0))&amp;" | "&amp;INDEX(Mapping!$B$30:$B$41,MATCH($B591,Mapping!$A$30:$A$41,0)))</f>
        <v/>
      </c>
      <c r="I591" s="5">
        <f>INDEX(Variables!$C$5:$C$105,MATCH($A591,Variables!$A$5:$A$105,0))</f>
        <v/>
      </c>
      <c r="J591" s="5">
        <f>INDEX(Variables!$E$5:$E$105,MATCH($A591,Variables!$A$5:$A$105,0))</f>
        <v/>
      </c>
      <c r="K591" s="25">
        <f>LOWER(Settings!$C$4)&amp;".mit."&amp;$A591&amp;IF($C591="","","."&amp;$C591&amp;"."&amp;$B591)&amp;IF(INDEX(Variables!$D$5:$D$105,MATCH($A591,Variables!$A$5:$A$105,0))="","","."&amp;INDEX(Variables!$D$5:$D$105,MATCH($A591,Variables!$A$5:$A$105,0)))&amp;"."&amp;K$5</f>
        <v/>
      </c>
      <c r="L591" s="46">
        <f>L564*Settings!$C$13*(INDEX(L$271:L$282,$D591))</f>
        <v/>
      </c>
      <c r="M591" s="47">
        <f>M564*Settings!$C$13*(INDEX(M$271:M$282,$D591))</f>
        <v/>
      </c>
      <c r="N591" s="47">
        <f>N564*Settings!$C$13*(INDEX(N$271:N$282,$D591))</f>
        <v/>
      </c>
      <c r="O591" s="47">
        <f>O564*Settings!$C$13*(INDEX(O$271:O$282,$D591))</f>
        <v/>
      </c>
      <c r="P591" s="47">
        <f>P564*Settings!$C$13*(INDEX(P$271:P$282,$D591))</f>
        <v/>
      </c>
      <c r="Q591" s="47">
        <f>Q564*Settings!$C$13*(INDEX(Q$271:Q$282,$D591))</f>
        <v/>
      </c>
      <c r="R591" s="47">
        <f>R564*Settings!$C$13*(INDEX(R$271:R$282,$D591))</f>
        <v/>
      </c>
      <c r="S591" s="47">
        <f>S564*Settings!$C$13*(INDEX(S$271:S$282,$D591))</f>
        <v/>
      </c>
      <c r="T591" s="47">
        <f>T564*Settings!$C$13*(INDEX(T$271:T$282,$D591))</f>
        <v/>
      </c>
      <c r="U591" s="47">
        <f>U564*Settings!$C$13*(INDEX(U$271:U$282,$D591))</f>
        <v/>
      </c>
      <c r="V591" s="47">
        <f>V564*Settings!$C$13*(INDEX(V$271:V$282,$D591))</f>
        <v/>
      </c>
      <c r="W591" s="47">
        <f>W564*Settings!$C$13*(INDEX(W$271:W$282,$D591))</f>
        <v/>
      </c>
      <c r="X591" s="47">
        <f>X564*Settings!$C$13*(INDEX(X$271:X$282,$D591))</f>
        <v/>
      </c>
      <c r="Y591" s="47">
        <f>Y564*Settings!$C$13*(INDEX(Y$271:Y$282,$D591))</f>
        <v/>
      </c>
      <c r="Z591" s="47">
        <f>Z564*Settings!$C$13*(INDEX(Z$271:Z$282,$D591))</f>
        <v/>
      </c>
      <c r="AA591" s="47">
        <f>AA564*Settings!$C$13*(INDEX(AA$271:AA$282,$D591))</f>
        <v/>
      </c>
      <c r="AB591" s="47">
        <f>AB564*Settings!$C$13*(INDEX(AB$271:AB$282,$D591))</f>
        <v/>
      </c>
      <c r="AC591" s="47">
        <f>AC564*Settings!$C$13*(INDEX(AC$271:AC$282,$D591))</f>
        <v/>
      </c>
      <c r="AD591" s="48">
        <f>REVENUE(AD564,Settings!$C$13,INDEX(AD$271:AD$282,$D591))</f>
        <v/>
      </c>
      <c r="AE591" s="25">
        <f>LOWER(Settings!$C$4)&amp;".mit."&amp;$A591&amp;IF($C591="","","."&amp;$C591&amp;"."&amp;$B591)&amp;IF(INDEX(Variables!$D$5:$D$105,MATCH($A591,Variables!$A$5:$A$105,0))="","","."&amp;INDEX(Variables!$D$5:$D$105,MATCH($A591,Variables!$A$5:$A$105,0)))&amp;"."&amp;AE$5</f>
        <v/>
      </c>
      <c r="AF591" s="46">
        <f>AF564*Settings!$C$13*(INDEX(AF$271:AF$282,$D591))</f>
        <v/>
      </c>
      <c r="AG591" s="47">
        <f>AG564*Settings!$C$13*(INDEX(AG$271:AG$282,$D591))</f>
        <v/>
      </c>
      <c r="AH591" s="47">
        <f>AH564*Settings!$C$13*(INDEX(AH$271:AH$282,$D591))</f>
        <v/>
      </c>
      <c r="AI591" s="47">
        <f>AI564*Settings!$C$13*(INDEX(AI$271:AI$282,$D591))</f>
        <v/>
      </c>
      <c r="AJ591" s="47">
        <f>AJ564*Settings!$C$13*(INDEX(AJ$271:AJ$282,$D591))</f>
        <v/>
      </c>
      <c r="AK591" s="47">
        <f>AK564*Settings!$C$13*(INDEX(AK$271:AK$282,$D591))</f>
        <v/>
      </c>
      <c r="AL591" s="47">
        <f>AL564*Settings!$C$13*(INDEX(AL$271:AL$282,$D591))</f>
        <v/>
      </c>
      <c r="AM591" s="47">
        <f>AM564*Settings!$C$13*(INDEX(AM$271:AM$282,$D591))</f>
        <v/>
      </c>
      <c r="AN591" s="47">
        <f>AN564*Settings!$C$13*(INDEX(AN$271:AN$282,$D591))</f>
        <v/>
      </c>
      <c r="AO591" s="47">
        <f>AO564*Settings!$C$13*(INDEX(AO$271:AO$282,$D591))</f>
        <v/>
      </c>
      <c r="AP591" s="47">
        <f>AP564*Settings!$C$13*(INDEX(AP$271:AP$282,$D591))</f>
        <v/>
      </c>
      <c r="AQ591" s="47">
        <f>AQ564*Settings!$C$13*(INDEX(AQ$271:AQ$282,$D591))</f>
        <v/>
      </c>
      <c r="AR591" s="47">
        <f>AR564*Settings!$C$13*(INDEX(AR$271:AR$282,$D591))</f>
        <v/>
      </c>
      <c r="AS591" s="47">
        <f>AS564*Settings!$C$13*(INDEX(AS$271:AS$282,$D591))</f>
        <v/>
      </c>
      <c r="AT591" s="47">
        <f>AT564*Settings!$C$13*(INDEX(AT$271:AT$282,$D591))</f>
        <v/>
      </c>
      <c r="AU591" s="47">
        <f>AU564*Settings!$C$13*(INDEX(AU$271:AU$282,$D591))</f>
        <v/>
      </c>
      <c r="AV591" s="47">
        <f>AV564*Settings!$C$13*(INDEX(AV$271:AV$282,$D591))</f>
        <v/>
      </c>
      <c r="AW591" s="47">
        <f>AW564*Settings!$C$13*(INDEX(AW$271:AW$282,$D591))</f>
        <v/>
      </c>
      <c r="AX591" s="48">
        <f>REVENUE(AX564,Settings!$C$13,INDEX(AX$271:AX$282,$D591))</f>
        <v/>
      </c>
    </row>
    <row r="592" hidden="1" outlineLevel="2">
      <c r="A592" s="5" t="inlineStr">
        <is>
          <t>rsub</t>
        </is>
      </c>
      <c r="B592" s="5" t="inlineStr">
        <is>
          <t>bio</t>
        </is>
      </c>
      <c r="C592" s="5" t="inlineStr">
        <is>
          <t>avi</t>
        </is>
      </c>
      <c r="D592" s="40">
        <f>INDEX(Inputs!$R$5:$R$132,MATCH($B592&amp;"|"&amp;$C592,Inputs!$A$5:$A$132,0))</f>
        <v/>
      </c>
      <c r="E592" s="39" t="n"/>
      <c r="F592" s="39" t="n"/>
      <c r="G592" s="39" t="n"/>
      <c r="H592" s="5">
        <f>INDEX(Variables!$B$5:$B$105,MATCH($A592,Variables!$A$5:$A$105,0))&amp;IF($C592="",""," | "&amp;INDEX(Mapping!$B$5:$B$26,MATCH($C592,Mapping!$A$5:$A$26,0))&amp;" | "&amp;INDEX(Mapping!$B$30:$B$41,MATCH($B592,Mapping!$A$30:$A$41,0)))</f>
        <v/>
      </c>
      <c r="I592" s="5">
        <f>INDEX(Variables!$C$5:$C$105,MATCH($A592,Variables!$A$5:$A$105,0))</f>
        <v/>
      </c>
      <c r="J592" s="5">
        <f>INDEX(Variables!$E$5:$E$105,MATCH($A592,Variables!$A$5:$A$105,0))</f>
        <v/>
      </c>
      <c r="K592" s="25">
        <f>LOWER(Settings!$C$4)&amp;".mit."&amp;$A592&amp;IF($C592="","","."&amp;$C592&amp;"."&amp;$B592)&amp;IF(INDEX(Variables!$D$5:$D$105,MATCH($A592,Variables!$A$5:$A$105,0))="","","."&amp;INDEX(Variables!$D$5:$D$105,MATCH($A592,Variables!$A$5:$A$105,0)))&amp;"."&amp;K$5</f>
        <v/>
      </c>
      <c r="L592" s="46">
        <f>L565*Settings!$C$13*(INDEX(L$271:L$282,$D592))</f>
        <v/>
      </c>
      <c r="M592" s="47">
        <f>M565*Settings!$C$13*(INDEX(M$271:M$282,$D592))</f>
        <v/>
      </c>
      <c r="N592" s="47">
        <f>N565*Settings!$C$13*(INDEX(N$271:N$282,$D592))</f>
        <v/>
      </c>
      <c r="O592" s="47">
        <f>O565*Settings!$C$13*(INDEX(O$271:O$282,$D592))</f>
        <v/>
      </c>
      <c r="P592" s="47">
        <f>P565*Settings!$C$13*(INDEX(P$271:P$282,$D592))</f>
        <v/>
      </c>
      <c r="Q592" s="47">
        <f>Q565*Settings!$C$13*(INDEX(Q$271:Q$282,$D592))</f>
        <v/>
      </c>
      <c r="R592" s="47">
        <f>R565*Settings!$C$13*(INDEX(R$271:R$282,$D592))</f>
        <v/>
      </c>
      <c r="S592" s="47">
        <f>S565*Settings!$C$13*(INDEX(S$271:S$282,$D592))</f>
        <v/>
      </c>
      <c r="T592" s="47">
        <f>T565*Settings!$C$13*(INDEX(T$271:T$282,$D592))</f>
        <v/>
      </c>
      <c r="U592" s="47">
        <f>U565*Settings!$C$13*(INDEX(U$271:U$282,$D592))</f>
        <v/>
      </c>
      <c r="V592" s="47">
        <f>V565*Settings!$C$13*(INDEX(V$271:V$282,$D592))</f>
        <v/>
      </c>
      <c r="W592" s="47">
        <f>W565*Settings!$C$13*(INDEX(W$271:W$282,$D592))</f>
        <v/>
      </c>
      <c r="X592" s="47">
        <f>X565*Settings!$C$13*(INDEX(X$271:X$282,$D592))</f>
        <v/>
      </c>
      <c r="Y592" s="47">
        <f>Y565*Settings!$C$13*(INDEX(Y$271:Y$282,$D592))</f>
        <v/>
      </c>
      <c r="Z592" s="47">
        <f>Z565*Settings!$C$13*(INDEX(Z$271:Z$282,$D592))</f>
        <v/>
      </c>
      <c r="AA592" s="47">
        <f>AA565*Settings!$C$13*(INDEX(AA$271:AA$282,$D592))</f>
        <v/>
      </c>
      <c r="AB592" s="47">
        <f>AB565*Settings!$C$13*(INDEX(AB$271:AB$282,$D592))</f>
        <v/>
      </c>
      <c r="AC592" s="47">
        <f>AC565*Settings!$C$13*(INDEX(AC$271:AC$282,$D592))</f>
        <v/>
      </c>
      <c r="AD592" s="48">
        <f>REVENUE(AD565,Settings!$C$13,INDEX(AD$271:AD$282,$D592))</f>
        <v/>
      </c>
      <c r="AE592" s="25">
        <f>LOWER(Settings!$C$4)&amp;".mit."&amp;$A592&amp;IF($C592="","","."&amp;$C592&amp;"."&amp;$B592)&amp;IF(INDEX(Variables!$D$5:$D$105,MATCH($A592,Variables!$A$5:$A$105,0))="","","."&amp;INDEX(Variables!$D$5:$D$105,MATCH($A592,Variables!$A$5:$A$105,0)))&amp;"."&amp;AE$5</f>
        <v/>
      </c>
      <c r="AF592" s="46">
        <f>AF565*Settings!$C$13*(INDEX(AF$271:AF$282,$D592))</f>
        <v/>
      </c>
      <c r="AG592" s="47">
        <f>AG565*Settings!$C$13*(INDEX(AG$271:AG$282,$D592))</f>
        <v/>
      </c>
      <c r="AH592" s="47">
        <f>AH565*Settings!$C$13*(INDEX(AH$271:AH$282,$D592))</f>
        <v/>
      </c>
      <c r="AI592" s="47">
        <f>AI565*Settings!$C$13*(INDEX(AI$271:AI$282,$D592))</f>
        <v/>
      </c>
      <c r="AJ592" s="47">
        <f>AJ565*Settings!$C$13*(INDEX(AJ$271:AJ$282,$D592))</f>
        <v/>
      </c>
      <c r="AK592" s="47">
        <f>AK565*Settings!$C$13*(INDEX(AK$271:AK$282,$D592))</f>
        <v/>
      </c>
      <c r="AL592" s="47">
        <f>AL565*Settings!$C$13*(INDEX(AL$271:AL$282,$D592))</f>
        <v/>
      </c>
      <c r="AM592" s="47">
        <f>AM565*Settings!$C$13*(INDEX(AM$271:AM$282,$D592))</f>
        <v/>
      </c>
      <c r="AN592" s="47">
        <f>AN565*Settings!$C$13*(INDEX(AN$271:AN$282,$D592))</f>
        <v/>
      </c>
      <c r="AO592" s="47">
        <f>AO565*Settings!$C$13*(INDEX(AO$271:AO$282,$D592))</f>
        <v/>
      </c>
      <c r="AP592" s="47">
        <f>AP565*Settings!$C$13*(INDEX(AP$271:AP$282,$D592))</f>
        <v/>
      </c>
      <c r="AQ592" s="47">
        <f>AQ565*Settings!$C$13*(INDEX(AQ$271:AQ$282,$D592))</f>
        <v/>
      </c>
      <c r="AR592" s="47">
        <f>AR565*Settings!$C$13*(INDEX(AR$271:AR$282,$D592))</f>
        <v/>
      </c>
      <c r="AS592" s="47">
        <f>AS565*Settings!$C$13*(INDEX(AS$271:AS$282,$D592))</f>
        <v/>
      </c>
      <c r="AT592" s="47">
        <f>AT565*Settings!$C$13*(INDEX(AT$271:AT$282,$D592))</f>
        <v/>
      </c>
      <c r="AU592" s="47">
        <f>AU565*Settings!$C$13*(INDEX(AU$271:AU$282,$D592))</f>
        <v/>
      </c>
      <c r="AV592" s="47">
        <f>AV565*Settings!$C$13*(INDEX(AV$271:AV$282,$D592))</f>
        <v/>
      </c>
      <c r="AW592" s="47">
        <f>AW565*Settings!$C$13*(INDEX(AW$271:AW$282,$D592))</f>
        <v/>
      </c>
      <c r="AX592" s="48">
        <f>REVENUE(AX565,Settings!$C$13,INDEX(AX$271:AX$282,$D592))</f>
        <v/>
      </c>
    </row>
    <row r="593" hidden="1" outlineLevel="2"/>
    <row r="594" hidden="1" outlineLevel="2">
      <c r="A594" s="5" t="inlineStr">
        <is>
          <t>rnew</t>
        </is>
      </c>
      <c r="B594" s="5" t="inlineStr">
        <is>
          <t>coa</t>
        </is>
      </c>
      <c r="C594" s="5" t="inlineStr">
        <is>
          <t>avi</t>
        </is>
      </c>
      <c r="D594" s="40">
        <f>INDEX(Inputs!$S$5:$S$132,MATCH($B594&amp;"|"&amp;$C594,Inputs!$A$5:$A$132,0))</f>
        <v/>
      </c>
      <c r="E594" s="39" t="n"/>
      <c r="F594" s="39" t="n"/>
      <c r="G594" s="39" t="n"/>
      <c r="H594" s="5">
        <f>INDEX(Variables!$B$5:$B$105,MATCH($A594,Variables!$A$5:$A$105,0))&amp;IF($C594="",""," | "&amp;INDEX(Mapping!$B$5:$B$26,MATCH($C594,Mapping!$A$5:$A$26,0))&amp;" | "&amp;INDEX(Mapping!$B$30:$B$41,MATCH($B594,Mapping!$A$30:$A$41,0)))</f>
        <v/>
      </c>
      <c r="I594" s="5">
        <f>INDEX(Variables!$C$5:$C$105,MATCH($A594,Variables!$A$5:$A$105,0))</f>
        <v/>
      </c>
      <c r="J594" s="5">
        <f>INDEX(Variables!$E$5:$E$105,MATCH($A594,Variables!$A$5:$A$105,0))</f>
        <v/>
      </c>
      <c r="K594" s="25">
        <f>LOWER(Settings!$C$4)&amp;".mit."&amp;$A594&amp;IF($C594="","","."&amp;$C594&amp;"."&amp;$B594)&amp;IF(INDEX(Variables!$D$5:$D$105,MATCH($A594,Variables!$A$5:$A$105,0))="","","."&amp;INDEX(Variables!$D$5:$D$105,MATCH($A594,Variables!$A$5:$A$105,0)))&amp;"."&amp;K$5</f>
        <v/>
      </c>
      <c r="L594" s="46">
        <f>L558*Settings!$C$13*(L504+L522+L513*L$135+L531*$D594)</f>
        <v/>
      </c>
      <c r="M594" s="47">
        <f>M558*Settings!$C$13*(M504+M522+M513*M$135+M531*$D594)</f>
        <v/>
      </c>
      <c r="N594" s="47">
        <f>N558*Settings!$C$13*(N504+N522+N513*N$135+N531*$D594)</f>
        <v/>
      </c>
      <c r="O594" s="47">
        <f>O558*Settings!$C$13*(O504+O522+O513*O$135+O531*$D594)</f>
        <v/>
      </c>
      <c r="P594" s="47">
        <f>P558*Settings!$C$13*(P504+P522+P513*P$135+P531*$D594)</f>
        <v/>
      </c>
      <c r="Q594" s="47">
        <f>Q558*Settings!$C$13*(Q504+Q522+Q513*Q$135+Q531*$D594)</f>
        <v/>
      </c>
      <c r="R594" s="47">
        <f>R558*Settings!$C$13*(R504+R522+R513*R$135+R531*$D594)</f>
        <v/>
      </c>
      <c r="S594" s="47">
        <f>S558*Settings!$C$13*(S504+S522+S513*S$135+S531*$D594)</f>
        <v/>
      </c>
      <c r="T594" s="47">
        <f>T558*Settings!$C$13*(T504+T522+T513*T$135+T531*$D594)</f>
        <v/>
      </c>
      <c r="U594" s="47">
        <f>U558*Settings!$C$13*(U504+U522+U513*U$135+U531*$D594)</f>
        <v/>
      </c>
      <c r="V594" s="47">
        <f>V558*Settings!$C$13*(V504+V522+V513*V$135+V531*$D594)</f>
        <v/>
      </c>
      <c r="W594" s="47">
        <f>W558*Settings!$C$13*(W504+W522+W513*W$135+W531*$D594)</f>
        <v/>
      </c>
      <c r="X594" s="47">
        <f>X558*Settings!$C$13*(X504+X522+X513*X$135+X531*$D594)</f>
        <v/>
      </c>
      <c r="Y594" s="47">
        <f>Y558*Settings!$C$13*(Y504+Y522+Y513*Y$135+Y531*$D594)</f>
        <v/>
      </c>
      <c r="Z594" s="47">
        <f>Z558*Settings!$C$13*(Z504+Z522+Z513*Z$135+Z531*$D594)</f>
        <v/>
      </c>
      <c r="AA594" s="47">
        <f>AA558*Settings!$C$13*(AA504+AA522+AA513*AA$135+AA531*$D594)</f>
        <v/>
      </c>
      <c r="AB594" s="47">
        <f>AB558*Settings!$C$13*(AB504+AB522+AB513*AB$135+AB531*$D594)</f>
        <v/>
      </c>
      <c r="AC594" s="47">
        <f>AC558*Settings!$C$13*(AC504+AC522+AC513*AC$135+AC531*$D594)</f>
        <v/>
      </c>
      <c r="AD594" s="48">
        <f>REVENUE(AD558,Settings!$C$13,NEWREVRATE(AD504,AD522,AD513,AD$135,AD531,$D594))</f>
        <v/>
      </c>
      <c r="AE594" s="25">
        <f>LOWER(Settings!$C$4)&amp;".mit."&amp;$A594&amp;IF($C594="","","."&amp;$C594&amp;"."&amp;$B594)&amp;IF(INDEX(Variables!$D$5:$D$105,MATCH($A594,Variables!$A$5:$A$105,0))="","","."&amp;INDEX(Variables!$D$5:$D$105,MATCH($A594,Variables!$A$5:$A$105,0)))&amp;"."&amp;AE$5</f>
        <v/>
      </c>
      <c r="AF594" s="46">
        <f>AF558*Settings!$C$13*(AF504+AF522+AF513*AF$135+AF531*$D594)</f>
        <v/>
      </c>
      <c r="AG594" s="47">
        <f>AG558*Settings!$C$13*(AG504+AG522+AG513*AG$135+AG531*$D594)</f>
        <v/>
      </c>
      <c r="AH594" s="47">
        <f>AH558*Settings!$C$13*(AH504+AH522+AH513*AH$135+AH531*$D594)</f>
        <v/>
      </c>
      <c r="AI594" s="47">
        <f>AI558*Settings!$C$13*(AI504+AI522+AI513*AI$135+AI531*$D594)</f>
        <v/>
      </c>
      <c r="AJ594" s="47">
        <f>AJ558*Settings!$C$13*(AJ504+AJ522+AJ513*AJ$135+AJ531*$D594)</f>
        <v/>
      </c>
      <c r="AK594" s="47">
        <f>AK558*Settings!$C$13*(AK504+AK522+AK513*AK$135+AK531*$D594)</f>
        <v/>
      </c>
      <c r="AL594" s="47">
        <f>AL558*Settings!$C$13*(AL504+AL522+AL513*AL$135+AL531*$D594)</f>
        <v/>
      </c>
      <c r="AM594" s="47">
        <f>AM558*Settings!$C$13*(AM504+AM522+AM513*AM$135+AM531*$D594)</f>
        <v/>
      </c>
      <c r="AN594" s="47">
        <f>AN558*Settings!$C$13*(AN504+AN522+AN513*AN$135+AN531*$D594)</f>
        <v/>
      </c>
      <c r="AO594" s="47">
        <f>AO558*Settings!$C$13*(AO504+AO522+AO513*AO$135+AO531*$D594)</f>
        <v/>
      </c>
      <c r="AP594" s="47">
        <f>AP558*Settings!$C$13*(AP504+AP522+AP513*AP$135+AP531*$D594)</f>
        <v/>
      </c>
      <c r="AQ594" s="47">
        <f>AQ558*Settings!$C$13*(AQ504+AQ522+AQ513*AQ$135+AQ531*$D594)</f>
        <v/>
      </c>
      <c r="AR594" s="47">
        <f>AR558*Settings!$C$13*(AR504+AR522+AR513*AR$135+AR531*$D594)</f>
        <v/>
      </c>
      <c r="AS594" s="47">
        <f>AS558*Settings!$C$13*(AS504+AS522+AS513*AS$135+AS531*$D594)</f>
        <v/>
      </c>
      <c r="AT594" s="47">
        <f>AT558*Settings!$C$13*(AT504+AT522+AT513*AT$135+AT531*$D594)</f>
        <v/>
      </c>
      <c r="AU594" s="47">
        <f>AU558*Settings!$C$13*(AU504+AU522+AU513*AU$135+AU531*$D594)</f>
        <v/>
      </c>
      <c r="AV594" s="47">
        <f>AV558*Settings!$C$13*(AV504+AV522+AV513*AV$135+AV531*$D594)</f>
        <v/>
      </c>
      <c r="AW594" s="47">
        <f>AW558*Settings!$C$13*(AW504+AW522+AW513*AW$135+AW531*$D594)</f>
        <v/>
      </c>
      <c r="AX594" s="48">
        <f>REVENUE(AX558,Settings!$C$13,NEWREVRATE(AX504,AX522,AX513,AX$135,AX531,$D594))</f>
        <v/>
      </c>
    </row>
    <row r="595" hidden="1" outlineLevel="2">
      <c r="A595" s="5" t="inlineStr">
        <is>
          <t>rnew</t>
        </is>
      </c>
      <c r="B595" s="5" t="inlineStr">
        <is>
          <t>nga</t>
        </is>
      </c>
      <c r="C595" s="5" t="inlineStr">
        <is>
          <t>avi</t>
        </is>
      </c>
      <c r="D595" s="40">
        <f>INDEX(Inputs!$S$5:$S$132,MATCH($B595&amp;"|"&amp;$C595,Inputs!$A$5:$A$132,0))</f>
        <v/>
      </c>
      <c r="E595" s="39" t="n"/>
      <c r="F595" s="39" t="n"/>
      <c r="G595" s="39" t="n"/>
      <c r="H595" s="5">
        <f>INDEX(Variables!$B$5:$B$105,MATCH($A595,Variables!$A$5:$A$105,0))&amp;IF($C595="",""," | "&amp;INDEX(Mapping!$B$5:$B$26,MATCH($C595,Mapping!$A$5:$A$26,0))&amp;" | "&amp;INDEX(Mapping!$B$30:$B$41,MATCH($B595,Mapping!$A$30:$A$41,0)))</f>
        <v/>
      </c>
      <c r="I595" s="5">
        <f>INDEX(Variables!$C$5:$C$105,MATCH($A595,Variables!$A$5:$A$105,0))</f>
        <v/>
      </c>
      <c r="J595" s="5">
        <f>INDEX(Variables!$E$5:$E$105,MATCH($A595,Variables!$A$5:$A$105,0))</f>
        <v/>
      </c>
      <c r="K595" s="25">
        <f>LOWER(Settings!$C$4)&amp;".mit."&amp;$A595&amp;IF($C595="","","."&amp;$C595&amp;"."&amp;$B595)&amp;IF(INDEX(Variables!$D$5:$D$105,MATCH($A595,Variables!$A$5:$A$105,0))="","","."&amp;INDEX(Variables!$D$5:$D$105,MATCH($A595,Variables!$A$5:$A$105,0)))&amp;"."&amp;K$5</f>
        <v/>
      </c>
      <c r="L595" s="46">
        <f>L559*Settings!$C$13*(L505+L523+L514*L$135+L532*$D595)</f>
        <v/>
      </c>
      <c r="M595" s="47">
        <f>M559*Settings!$C$13*(M505+M523+M514*M$135+M532*$D595)</f>
        <v/>
      </c>
      <c r="N595" s="47">
        <f>N559*Settings!$C$13*(N505+N523+N514*N$135+N532*$D595)</f>
        <v/>
      </c>
      <c r="O595" s="47">
        <f>O559*Settings!$C$13*(O505+O523+O514*O$135+O532*$D595)</f>
        <v/>
      </c>
      <c r="P595" s="47">
        <f>P559*Settings!$C$13*(P505+P523+P514*P$135+P532*$D595)</f>
        <v/>
      </c>
      <c r="Q595" s="47">
        <f>Q559*Settings!$C$13*(Q505+Q523+Q514*Q$135+Q532*$D595)</f>
        <v/>
      </c>
      <c r="R595" s="47">
        <f>R559*Settings!$C$13*(R505+R523+R514*R$135+R532*$D595)</f>
        <v/>
      </c>
      <c r="S595" s="47">
        <f>S559*Settings!$C$13*(S505+S523+S514*S$135+S532*$D595)</f>
        <v/>
      </c>
      <c r="T595" s="47">
        <f>T559*Settings!$C$13*(T505+T523+T514*T$135+T532*$D595)</f>
        <v/>
      </c>
      <c r="U595" s="47">
        <f>U559*Settings!$C$13*(U505+U523+U514*U$135+U532*$D595)</f>
        <v/>
      </c>
      <c r="V595" s="47">
        <f>V559*Settings!$C$13*(V505+V523+V514*V$135+V532*$D595)</f>
        <v/>
      </c>
      <c r="W595" s="47">
        <f>W559*Settings!$C$13*(W505+W523+W514*W$135+W532*$D595)</f>
        <v/>
      </c>
      <c r="X595" s="47">
        <f>X559*Settings!$C$13*(X505+X523+X514*X$135+X532*$D595)</f>
        <v/>
      </c>
      <c r="Y595" s="47">
        <f>Y559*Settings!$C$13*(Y505+Y523+Y514*Y$135+Y532*$D595)</f>
        <v/>
      </c>
      <c r="Z595" s="47">
        <f>Z559*Settings!$C$13*(Z505+Z523+Z514*Z$135+Z532*$D595)</f>
        <v/>
      </c>
      <c r="AA595" s="47">
        <f>AA559*Settings!$C$13*(AA505+AA523+AA514*AA$135+AA532*$D595)</f>
        <v/>
      </c>
      <c r="AB595" s="47">
        <f>AB559*Settings!$C$13*(AB505+AB523+AB514*AB$135+AB532*$D595)</f>
        <v/>
      </c>
      <c r="AC595" s="47">
        <f>AC559*Settings!$C$13*(AC505+AC523+AC514*AC$135+AC532*$D595)</f>
        <v/>
      </c>
      <c r="AD595" s="48">
        <f>REVENUE(AD559,Settings!$C$13,NEWREVRATE(AD505,AD523,AD514,AD$135,AD532,$D595))</f>
        <v/>
      </c>
      <c r="AE595" s="25">
        <f>LOWER(Settings!$C$4)&amp;".mit."&amp;$A595&amp;IF($C595="","","."&amp;$C595&amp;"."&amp;$B595)&amp;IF(INDEX(Variables!$D$5:$D$105,MATCH($A595,Variables!$A$5:$A$105,0))="","","."&amp;INDEX(Variables!$D$5:$D$105,MATCH($A595,Variables!$A$5:$A$105,0)))&amp;"."&amp;AE$5</f>
        <v/>
      </c>
      <c r="AF595" s="46">
        <f>AF559*Settings!$C$13*(AF505+AF523+AF514*AF$135+AF532*$D595)</f>
        <v/>
      </c>
      <c r="AG595" s="47">
        <f>AG559*Settings!$C$13*(AG505+AG523+AG514*AG$135+AG532*$D595)</f>
        <v/>
      </c>
      <c r="AH595" s="47">
        <f>AH559*Settings!$C$13*(AH505+AH523+AH514*AH$135+AH532*$D595)</f>
        <v/>
      </c>
      <c r="AI595" s="47">
        <f>AI559*Settings!$C$13*(AI505+AI523+AI514*AI$135+AI532*$D595)</f>
        <v/>
      </c>
      <c r="AJ595" s="47">
        <f>AJ559*Settings!$C$13*(AJ505+AJ523+AJ514*AJ$135+AJ532*$D595)</f>
        <v/>
      </c>
      <c r="AK595" s="47">
        <f>AK559*Settings!$C$13*(AK505+AK523+AK514*AK$135+AK532*$D595)</f>
        <v/>
      </c>
      <c r="AL595" s="47">
        <f>AL559*Settings!$C$13*(AL505+AL523+AL514*AL$135+AL532*$D595)</f>
        <v/>
      </c>
      <c r="AM595" s="47">
        <f>AM559*Settings!$C$13*(AM505+AM523+AM514*AM$135+AM532*$D595)</f>
        <v/>
      </c>
      <c r="AN595" s="47">
        <f>AN559*Settings!$C$13*(AN505+AN523+AN514*AN$135+AN532*$D595)</f>
        <v/>
      </c>
      <c r="AO595" s="47">
        <f>AO559*Settings!$C$13*(AO505+AO523+AO514*AO$135+AO532*$D595)</f>
        <v/>
      </c>
      <c r="AP595" s="47">
        <f>AP559*Settings!$C$13*(AP505+AP523+AP514*AP$135+AP532*$D595)</f>
        <v/>
      </c>
      <c r="AQ595" s="47">
        <f>AQ559*Settings!$C$13*(AQ505+AQ523+AQ514*AQ$135+AQ532*$D595)</f>
        <v/>
      </c>
      <c r="AR595" s="47">
        <f>AR559*Settings!$C$13*(AR505+AR523+AR514*AR$135+AR532*$D595)</f>
        <v/>
      </c>
      <c r="AS595" s="47">
        <f>AS559*Settings!$C$13*(AS505+AS523+AS514*AS$135+AS532*$D595)</f>
        <v/>
      </c>
      <c r="AT595" s="47">
        <f>AT559*Settings!$C$13*(AT505+AT523+AT514*AT$135+AT532*$D595)</f>
        <v/>
      </c>
      <c r="AU595" s="47">
        <f>AU559*Settings!$C$13*(AU505+AU523+AU514*AU$135+AU532*$D595)</f>
        <v/>
      </c>
      <c r="AV595" s="47">
        <f>AV559*Settings!$C$13*(AV505+AV523+AV514*AV$135+AV532*$D595)</f>
        <v/>
      </c>
      <c r="AW595" s="47">
        <f>AW559*Settings!$C$13*(AW505+AW523+AW514*AW$135+AW532*$D595)</f>
        <v/>
      </c>
      <c r="AX595" s="48">
        <f>REVENUE(AX559,Settings!$C$13,NEWREVRATE(AX505,AX523,AX514,AX$135,AX532,$D595))</f>
        <v/>
      </c>
    </row>
    <row r="596" hidden="1" outlineLevel="2">
      <c r="A596" s="5" t="inlineStr">
        <is>
          <t>rnew</t>
        </is>
      </c>
      <c r="B596" s="5" t="inlineStr">
        <is>
          <t>gso</t>
        </is>
      </c>
      <c r="C596" s="5" t="inlineStr">
        <is>
          <t>avi</t>
        </is>
      </c>
      <c r="D596" s="40">
        <f>INDEX(Inputs!$S$5:$S$132,MATCH($B596&amp;"|"&amp;$C596,Inputs!$A$5:$A$132,0))</f>
        <v/>
      </c>
      <c r="E596" s="39" t="n"/>
      <c r="F596" s="39" t="n"/>
      <c r="G596" s="39" t="n"/>
      <c r="H596" s="5">
        <f>INDEX(Variables!$B$5:$B$105,MATCH($A596,Variables!$A$5:$A$105,0))&amp;IF($C596="",""," | "&amp;INDEX(Mapping!$B$5:$B$26,MATCH($C596,Mapping!$A$5:$A$26,0))&amp;" | "&amp;INDEX(Mapping!$B$30:$B$41,MATCH($B596,Mapping!$A$30:$A$41,0)))</f>
        <v/>
      </c>
      <c r="I596" s="5">
        <f>INDEX(Variables!$C$5:$C$105,MATCH($A596,Variables!$A$5:$A$105,0))</f>
        <v/>
      </c>
      <c r="J596" s="5">
        <f>INDEX(Variables!$E$5:$E$105,MATCH($A596,Variables!$A$5:$A$105,0))</f>
        <v/>
      </c>
      <c r="K596" s="25">
        <f>LOWER(Settings!$C$4)&amp;".mit."&amp;$A596&amp;IF($C596="","","."&amp;$C596&amp;"."&amp;$B596)&amp;IF(INDEX(Variables!$D$5:$D$105,MATCH($A596,Variables!$A$5:$A$105,0))="","","."&amp;INDEX(Variables!$D$5:$D$105,MATCH($A596,Variables!$A$5:$A$105,0)))&amp;"."&amp;K$5</f>
        <v/>
      </c>
      <c r="L596" s="46">
        <f>L560*Settings!$C$13*(L506+L524+L515*L$135+L533*$D596)</f>
        <v/>
      </c>
      <c r="M596" s="47">
        <f>M560*Settings!$C$13*(M506+M524+M515*M$135+M533*$D596)</f>
        <v/>
      </c>
      <c r="N596" s="47">
        <f>N560*Settings!$C$13*(N506+N524+N515*N$135+N533*$D596)</f>
        <v/>
      </c>
      <c r="O596" s="47">
        <f>O560*Settings!$C$13*(O506+O524+O515*O$135+O533*$D596)</f>
        <v/>
      </c>
      <c r="P596" s="47">
        <f>P560*Settings!$C$13*(P506+P524+P515*P$135+P533*$D596)</f>
        <v/>
      </c>
      <c r="Q596" s="47">
        <f>Q560*Settings!$C$13*(Q506+Q524+Q515*Q$135+Q533*$D596)</f>
        <v/>
      </c>
      <c r="R596" s="47">
        <f>R560*Settings!$C$13*(R506+R524+R515*R$135+R533*$D596)</f>
        <v/>
      </c>
      <c r="S596" s="47">
        <f>S560*Settings!$C$13*(S506+S524+S515*S$135+S533*$D596)</f>
        <v/>
      </c>
      <c r="T596" s="47">
        <f>T560*Settings!$C$13*(T506+T524+T515*T$135+T533*$D596)</f>
        <v/>
      </c>
      <c r="U596" s="47">
        <f>U560*Settings!$C$13*(U506+U524+U515*U$135+U533*$D596)</f>
        <v/>
      </c>
      <c r="V596" s="47">
        <f>V560*Settings!$C$13*(V506+V524+V515*V$135+V533*$D596)</f>
        <v/>
      </c>
      <c r="W596" s="47">
        <f>W560*Settings!$C$13*(W506+W524+W515*W$135+W533*$D596)</f>
        <v/>
      </c>
      <c r="X596" s="47">
        <f>X560*Settings!$C$13*(X506+X524+X515*X$135+X533*$D596)</f>
        <v/>
      </c>
      <c r="Y596" s="47">
        <f>Y560*Settings!$C$13*(Y506+Y524+Y515*Y$135+Y533*$D596)</f>
        <v/>
      </c>
      <c r="Z596" s="47">
        <f>Z560*Settings!$C$13*(Z506+Z524+Z515*Z$135+Z533*$D596)</f>
        <v/>
      </c>
      <c r="AA596" s="47">
        <f>AA560*Settings!$C$13*(AA506+AA524+AA515*AA$135+AA533*$D596)</f>
        <v/>
      </c>
      <c r="AB596" s="47">
        <f>AB560*Settings!$C$13*(AB506+AB524+AB515*AB$135+AB533*$D596)</f>
        <v/>
      </c>
      <c r="AC596" s="47">
        <f>AC560*Settings!$C$13*(AC506+AC524+AC515*AC$135+AC533*$D596)</f>
        <v/>
      </c>
      <c r="AD596" s="48">
        <f>REVENUE(AD560,Settings!$C$13,NEWREVRATE(AD506,AD524,AD515,AD$135,AD533,$D596))</f>
        <v/>
      </c>
      <c r="AE596" s="25">
        <f>LOWER(Settings!$C$4)&amp;".mit."&amp;$A596&amp;IF($C596="","","."&amp;$C596&amp;"."&amp;$B596)&amp;IF(INDEX(Variables!$D$5:$D$105,MATCH($A596,Variables!$A$5:$A$105,0))="","","."&amp;INDEX(Variables!$D$5:$D$105,MATCH($A596,Variables!$A$5:$A$105,0)))&amp;"."&amp;AE$5</f>
        <v/>
      </c>
      <c r="AF596" s="46">
        <f>AF560*Settings!$C$13*(AF506+AF524+AF515*AF$135+AF533*$D596)</f>
        <v/>
      </c>
      <c r="AG596" s="47">
        <f>AG560*Settings!$C$13*(AG506+AG524+AG515*AG$135+AG533*$D596)</f>
        <v/>
      </c>
      <c r="AH596" s="47">
        <f>AH560*Settings!$C$13*(AH506+AH524+AH515*AH$135+AH533*$D596)</f>
        <v/>
      </c>
      <c r="AI596" s="47">
        <f>AI560*Settings!$C$13*(AI506+AI524+AI515*AI$135+AI533*$D596)</f>
        <v/>
      </c>
      <c r="AJ596" s="47">
        <f>AJ560*Settings!$C$13*(AJ506+AJ524+AJ515*AJ$135+AJ533*$D596)</f>
        <v/>
      </c>
      <c r="AK596" s="47">
        <f>AK560*Settings!$C$13*(AK506+AK524+AK515*AK$135+AK533*$D596)</f>
        <v/>
      </c>
      <c r="AL596" s="47">
        <f>AL560*Settings!$C$13*(AL506+AL524+AL515*AL$135+AL533*$D596)</f>
        <v/>
      </c>
      <c r="AM596" s="47">
        <f>AM560*Settings!$C$13*(AM506+AM524+AM515*AM$135+AM533*$D596)</f>
        <v/>
      </c>
      <c r="AN596" s="47">
        <f>AN560*Settings!$C$13*(AN506+AN524+AN515*AN$135+AN533*$D596)</f>
        <v/>
      </c>
      <c r="AO596" s="47">
        <f>AO560*Settings!$C$13*(AO506+AO524+AO515*AO$135+AO533*$D596)</f>
        <v/>
      </c>
      <c r="AP596" s="47">
        <f>AP560*Settings!$C$13*(AP506+AP524+AP515*AP$135+AP533*$D596)</f>
        <v/>
      </c>
      <c r="AQ596" s="47">
        <f>AQ560*Settings!$C$13*(AQ506+AQ524+AQ515*AQ$135+AQ533*$D596)</f>
        <v/>
      </c>
      <c r="AR596" s="47">
        <f>AR560*Settings!$C$13*(AR506+AR524+AR515*AR$135+AR533*$D596)</f>
        <v/>
      </c>
      <c r="AS596" s="47">
        <f>AS560*Settings!$C$13*(AS506+AS524+AS515*AS$135+AS533*$D596)</f>
        <v/>
      </c>
      <c r="AT596" s="47">
        <f>AT560*Settings!$C$13*(AT506+AT524+AT515*AT$135+AT533*$D596)</f>
        <v/>
      </c>
      <c r="AU596" s="47">
        <f>AU560*Settings!$C$13*(AU506+AU524+AU515*AU$135+AU533*$D596)</f>
        <v/>
      </c>
      <c r="AV596" s="47">
        <f>AV560*Settings!$C$13*(AV506+AV524+AV515*AV$135+AV533*$D596)</f>
        <v/>
      </c>
      <c r="AW596" s="47">
        <f>AW560*Settings!$C$13*(AW506+AW524+AW515*AW$135+AW533*$D596)</f>
        <v/>
      </c>
      <c r="AX596" s="48">
        <f>REVENUE(AX560,Settings!$C$13,NEWREVRATE(AX506,AX524,AX515,AX$135,AX533,$D596))</f>
        <v/>
      </c>
    </row>
    <row r="597" hidden="1" outlineLevel="2">
      <c r="A597" s="5" t="inlineStr">
        <is>
          <t>rnew</t>
        </is>
      </c>
      <c r="B597" s="5" t="inlineStr">
        <is>
          <t>die</t>
        </is>
      </c>
      <c r="C597" s="5" t="inlineStr">
        <is>
          <t>avi</t>
        </is>
      </c>
      <c r="D597" s="40">
        <f>INDEX(Inputs!$S$5:$S$132,MATCH($B597&amp;"|"&amp;$C597,Inputs!$A$5:$A$132,0))</f>
        <v/>
      </c>
      <c r="E597" s="39" t="n"/>
      <c r="F597" s="39" t="n"/>
      <c r="G597" s="39" t="n"/>
      <c r="H597" s="5">
        <f>INDEX(Variables!$B$5:$B$105,MATCH($A597,Variables!$A$5:$A$105,0))&amp;IF($C597="",""," | "&amp;INDEX(Mapping!$B$5:$B$26,MATCH($C597,Mapping!$A$5:$A$26,0))&amp;" | "&amp;INDEX(Mapping!$B$30:$B$41,MATCH($B597,Mapping!$A$30:$A$41,0)))</f>
        <v/>
      </c>
      <c r="I597" s="5">
        <f>INDEX(Variables!$C$5:$C$105,MATCH($A597,Variables!$A$5:$A$105,0))</f>
        <v/>
      </c>
      <c r="J597" s="5">
        <f>INDEX(Variables!$E$5:$E$105,MATCH($A597,Variables!$A$5:$A$105,0))</f>
        <v/>
      </c>
      <c r="K597" s="25">
        <f>LOWER(Settings!$C$4)&amp;".mit."&amp;$A597&amp;IF($C597="","","."&amp;$C597&amp;"."&amp;$B597)&amp;IF(INDEX(Variables!$D$5:$D$105,MATCH($A597,Variables!$A$5:$A$105,0))="","","."&amp;INDEX(Variables!$D$5:$D$105,MATCH($A597,Variables!$A$5:$A$105,0)))&amp;"."&amp;K$5</f>
        <v/>
      </c>
      <c r="L597" s="46">
        <f>L561*Settings!$C$13*(L507+L525+L516*L$135+L534*$D597)</f>
        <v/>
      </c>
      <c r="M597" s="47">
        <f>M561*Settings!$C$13*(M507+M525+M516*M$135+M534*$D597)</f>
        <v/>
      </c>
      <c r="N597" s="47">
        <f>N561*Settings!$C$13*(N507+N525+N516*N$135+N534*$D597)</f>
        <v/>
      </c>
      <c r="O597" s="47">
        <f>O561*Settings!$C$13*(O507+O525+O516*O$135+O534*$D597)</f>
        <v/>
      </c>
      <c r="P597" s="47">
        <f>P561*Settings!$C$13*(P507+P525+P516*P$135+P534*$D597)</f>
        <v/>
      </c>
      <c r="Q597" s="47">
        <f>Q561*Settings!$C$13*(Q507+Q525+Q516*Q$135+Q534*$D597)</f>
        <v/>
      </c>
      <c r="R597" s="47">
        <f>R561*Settings!$C$13*(R507+R525+R516*R$135+R534*$D597)</f>
        <v/>
      </c>
      <c r="S597" s="47">
        <f>S561*Settings!$C$13*(S507+S525+S516*S$135+S534*$D597)</f>
        <v/>
      </c>
      <c r="T597" s="47">
        <f>T561*Settings!$C$13*(T507+T525+T516*T$135+T534*$D597)</f>
        <v/>
      </c>
      <c r="U597" s="47">
        <f>U561*Settings!$C$13*(U507+U525+U516*U$135+U534*$D597)</f>
        <v/>
      </c>
      <c r="V597" s="47">
        <f>V561*Settings!$C$13*(V507+V525+V516*V$135+V534*$D597)</f>
        <v/>
      </c>
      <c r="W597" s="47">
        <f>W561*Settings!$C$13*(W507+W525+W516*W$135+W534*$D597)</f>
        <v/>
      </c>
      <c r="X597" s="47">
        <f>X561*Settings!$C$13*(X507+X525+X516*X$135+X534*$D597)</f>
        <v/>
      </c>
      <c r="Y597" s="47">
        <f>Y561*Settings!$C$13*(Y507+Y525+Y516*Y$135+Y534*$D597)</f>
        <v/>
      </c>
      <c r="Z597" s="47">
        <f>Z561*Settings!$C$13*(Z507+Z525+Z516*Z$135+Z534*$D597)</f>
        <v/>
      </c>
      <c r="AA597" s="47">
        <f>AA561*Settings!$C$13*(AA507+AA525+AA516*AA$135+AA534*$D597)</f>
        <v/>
      </c>
      <c r="AB597" s="47">
        <f>AB561*Settings!$C$13*(AB507+AB525+AB516*AB$135+AB534*$D597)</f>
        <v/>
      </c>
      <c r="AC597" s="47">
        <f>AC561*Settings!$C$13*(AC507+AC525+AC516*AC$135+AC534*$D597)</f>
        <v/>
      </c>
      <c r="AD597" s="48">
        <f>REVENUE(AD561,Settings!$C$13,NEWREVRATE(AD507,AD525,AD516,AD$135,AD534,$D597))</f>
        <v/>
      </c>
      <c r="AE597" s="25">
        <f>LOWER(Settings!$C$4)&amp;".mit."&amp;$A597&amp;IF($C597="","","."&amp;$C597&amp;"."&amp;$B597)&amp;IF(INDEX(Variables!$D$5:$D$105,MATCH($A597,Variables!$A$5:$A$105,0))="","","."&amp;INDEX(Variables!$D$5:$D$105,MATCH($A597,Variables!$A$5:$A$105,0)))&amp;"."&amp;AE$5</f>
        <v/>
      </c>
      <c r="AF597" s="46">
        <f>AF561*Settings!$C$13*(AF507+AF525+AF516*AF$135+AF534*$D597)</f>
        <v/>
      </c>
      <c r="AG597" s="47">
        <f>AG561*Settings!$C$13*(AG507+AG525+AG516*AG$135+AG534*$D597)</f>
        <v/>
      </c>
      <c r="AH597" s="47">
        <f>AH561*Settings!$C$13*(AH507+AH525+AH516*AH$135+AH534*$D597)</f>
        <v/>
      </c>
      <c r="AI597" s="47">
        <f>AI561*Settings!$C$13*(AI507+AI525+AI516*AI$135+AI534*$D597)</f>
        <v/>
      </c>
      <c r="AJ597" s="47">
        <f>AJ561*Settings!$C$13*(AJ507+AJ525+AJ516*AJ$135+AJ534*$D597)</f>
        <v/>
      </c>
      <c r="AK597" s="47">
        <f>AK561*Settings!$C$13*(AK507+AK525+AK516*AK$135+AK534*$D597)</f>
        <v/>
      </c>
      <c r="AL597" s="47">
        <f>AL561*Settings!$C$13*(AL507+AL525+AL516*AL$135+AL534*$D597)</f>
        <v/>
      </c>
      <c r="AM597" s="47">
        <f>AM561*Settings!$C$13*(AM507+AM525+AM516*AM$135+AM534*$D597)</f>
        <v/>
      </c>
      <c r="AN597" s="47">
        <f>AN561*Settings!$C$13*(AN507+AN525+AN516*AN$135+AN534*$D597)</f>
        <v/>
      </c>
      <c r="AO597" s="47">
        <f>AO561*Settings!$C$13*(AO507+AO525+AO516*AO$135+AO534*$D597)</f>
        <v/>
      </c>
      <c r="AP597" s="47">
        <f>AP561*Settings!$C$13*(AP507+AP525+AP516*AP$135+AP534*$D597)</f>
        <v/>
      </c>
      <c r="AQ597" s="47">
        <f>AQ561*Settings!$C$13*(AQ507+AQ525+AQ516*AQ$135+AQ534*$D597)</f>
        <v/>
      </c>
      <c r="AR597" s="47">
        <f>AR561*Settings!$C$13*(AR507+AR525+AR516*AR$135+AR534*$D597)</f>
        <v/>
      </c>
      <c r="AS597" s="47">
        <f>AS561*Settings!$C$13*(AS507+AS525+AS516*AS$135+AS534*$D597)</f>
        <v/>
      </c>
      <c r="AT597" s="47">
        <f>AT561*Settings!$C$13*(AT507+AT525+AT516*AT$135+AT534*$D597)</f>
        <v/>
      </c>
      <c r="AU597" s="47">
        <f>AU561*Settings!$C$13*(AU507+AU525+AU516*AU$135+AU534*$D597)</f>
        <v/>
      </c>
      <c r="AV597" s="47">
        <f>AV561*Settings!$C$13*(AV507+AV525+AV516*AV$135+AV534*$D597)</f>
        <v/>
      </c>
      <c r="AW597" s="47">
        <f>AW561*Settings!$C$13*(AW507+AW525+AW516*AW$135+AW534*$D597)</f>
        <v/>
      </c>
      <c r="AX597" s="48">
        <f>REVENUE(AX561,Settings!$C$13,NEWREVRATE(AX507,AX525,AX516,AX$135,AX534,$D597))</f>
        <v/>
      </c>
    </row>
    <row r="598" hidden="1" outlineLevel="2">
      <c r="A598" s="5" t="inlineStr">
        <is>
          <t>rnew</t>
        </is>
      </c>
      <c r="B598" s="5" t="inlineStr">
        <is>
          <t>lpg</t>
        </is>
      </c>
      <c r="C598" s="5" t="inlineStr">
        <is>
          <t>avi</t>
        </is>
      </c>
      <c r="D598" s="40">
        <f>INDEX(Inputs!$S$5:$S$132,MATCH($B598&amp;"|"&amp;$C598,Inputs!$A$5:$A$132,0))</f>
        <v/>
      </c>
      <c r="E598" s="39" t="n"/>
      <c r="F598" s="39" t="n"/>
      <c r="G598" s="39" t="n"/>
      <c r="H598" s="5">
        <f>INDEX(Variables!$B$5:$B$105,MATCH($A598,Variables!$A$5:$A$105,0))&amp;IF($C598="",""," | "&amp;INDEX(Mapping!$B$5:$B$26,MATCH($C598,Mapping!$A$5:$A$26,0))&amp;" | "&amp;INDEX(Mapping!$B$30:$B$41,MATCH($B598,Mapping!$A$30:$A$41,0)))</f>
        <v/>
      </c>
      <c r="I598" s="5">
        <f>INDEX(Variables!$C$5:$C$105,MATCH($A598,Variables!$A$5:$A$105,0))</f>
        <v/>
      </c>
      <c r="J598" s="5">
        <f>INDEX(Variables!$E$5:$E$105,MATCH($A598,Variables!$A$5:$A$105,0))</f>
        <v/>
      </c>
      <c r="K598" s="25">
        <f>LOWER(Settings!$C$4)&amp;".mit."&amp;$A598&amp;IF($C598="","","."&amp;$C598&amp;"."&amp;$B598)&amp;IF(INDEX(Variables!$D$5:$D$105,MATCH($A598,Variables!$A$5:$A$105,0))="","","."&amp;INDEX(Variables!$D$5:$D$105,MATCH($A598,Variables!$A$5:$A$105,0)))&amp;"."&amp;K$5</f>
        <v/>
      </c>
      <c r="L598" s="46">
        <f>L562*Settings!$C$13*(L508+L526+L517*L$135+L535*$D598)</f>
        <v/>
      </c>
      <c r="M598" s="47">
        <f>M562*Settings!$C$13*(M508+M526+M517*M$135+M535*$D598)</f>
        <v/>
      </c>
      <c r="N598" s="47">
        <f>N562*Settings!$C$13*(N508+N526+N517*N$135+N535*$D598)</f>
        <v/>
      </c>
      <c r="O598" s="47">
        <f>O562*Settings!$C$13*(O508+O526+O517*O$135+O535*$D598)</f>
        <v/>
      </c>
      <c r="P598" s="47">
        <f>P562*Settings!$C$13*(P508+P526+P517*P$135+P535*$D598)</f>
        <v/>
      </c>
      <c r="Q598" s="47">
        <f>Q562*Settings!$C$13*(Q508+Q526+Q517*Q$135+Q535*$D598)</f>
        <v/>
      </c>
      <c r="R598" s="47">
        <f>R562*Settings!$C$13*(R508+R526+R517*R$135+R535*$D598)</f>
        <v/>
      </c>
      <c r="S598" s="47">
        <f>S562*Settings!$C$13*(S508+S526+S517*S$135+S535*$D598)</f>
        <v/>
      </c>
      <c r="T598" s="47">
        <f>T562*Settings!$C$13*(T508+T526+T517*T$135+T535*$D598)</f>
        <v/>
      </c>
      <c r="U598" s="47">
        <f>U562*Settings!$C$13*(U508+U526+U517*U$135+U535*$D598)</f>
        <v/>
      </c>
      <c r="V598" s="47">
        <f>V562*Settings!$C$13*(V508+V526+V517*V$135+V535*$D598)</f>
        <v/>
      </c>
      <c r="W598" s="47">
        <f>W562*Settings!$C$13*(W508+W526+W517*W$135+W535*$D598)</f>
        <v/>
      </c>
      <c r="X598" s="47">
        <f>X562*Settings!$C$13*(X508+X526+X517*X$135+X535*$D598)</f>
        <v/>
      </c>
      <c r="Y598" s="47">
        <f>Y562*Settings!$C$13*(Y508+Y526+Y517*Y$135+Y535*$D598)</f>
        <v/>
      </c>
      <c r="Z598" s="47">
        <f>Z562*Settings!$C$13*(Z508+Z526+Z517*Z$135+Z535*$D598)</f>
        <v/>
      </c>
      <c r="AA598" s="47">
        <f>AA562*Settings!$C$13*(AA508+AA526+AA517*AA$135+AA535*$D598)</f>
        <v/>
      </c>
      <c r="AB598" s="47">
        <f>AB562*Settings!$C$13*(AB508+AB526+AB517*AB$135+AB535*$D598)</f>
        <v/>
      </c>
      <c r="AC598" s="47">
        <f>AC562*Settings!$C$13*(AC508+AC526+AC517*AC$135+AC535*$D598)</f>
        <v/>
      </c>
      <c r="AD598" s="48">
        <f>REVENUE(AD562,Settings!$C$13,NEWREVRATE(AD508,AD526,AD517,AD$135,AD535,$D598))</f>
        <v/>
      </c>
      <c r="AE598" s="25">
        <f>LOWER(Settings!$C$4)&amp;".mit."&amp;$A598&amp;IF($C598="","","."&amp;$C598&amp;"."&amp;$B598)&amp;IF(INDEX(Variables!$D$5:$D$105,MATCH($A598,Variables!$A$5:$A$105,0))="","","."&amp;INDEX(Variables!$D$5:$D$105,MATCH($A598,Variables!$A$5:$A$105,0)))&amp;"."&amp;AE$5</f>
        <v/>
      </c>
      <c r="AF598" s="46">
        <f>AF562*Settings!$C$13*(AF508+AF526+AF517*AF$135+AF535*$D598)</f>
        <v/>
      </c>
      <c r="AG598" s="47">
        <f>AG562*Settings!$C$13*(AG508+AG526+AG517*AG$135+AG535*$D598)</f>
        <v/>
      </c>
      <c r="AH598" s="47">
        <f>AH562*Settings!$C$13*(AH508+AH526+AH517*AH$135+AH535*$D598)</f>
        <v/>
      </c>
      <c r="AI598" s="47">
        <f>AI562*Settings!$C$13*(AI508+AI526+AI517*AI$135+AI535*$D598)</f>
        <v/>
      </c>
      <c r="AJ598" s="47">
        <f>AJ562*Settings!$C$13*(AJ508+AJ526+AJ517*AJ$135+AJ535*$D598)</f>
        <v/>
      </c>
      <c r="AK598" s="47">
        <f>AK562*Settings!$C$13*(AK508+AK526+AK517*AK$135+AK535*$D598)</f>
        <v/>
      </c>
      <c r="AL598" s="47">
        <f>AL562*Settings!$C$13*(AL508+AL526+AL517*AL$135+AL535*$D598)</f>
        <v/>
      </c>
      <c r="AM598" s="47">
        <f>AM562*Settings!$C$13*(AM508+AM526+AM517*AM$135+AM535*$D598)</f>
        <v/>
      </c>
      <c r="AN598" s="47">
        <f>AN562*Settings!$C$13*(AN508+AN526+AN517*AN$135+AN535*$D598)</f>
        <v/>
      </c>
      <c r="AO598" s="47">
        <f>AO562*Settings!$C$13*(AO508+AO526+AO517*AO$135+AO535*$D598)</f>
        <v/>
      </c>
      <c r="AP598" s="47">
        <f>AP562*Settings!$C$13*(AP508+AP526+AP517*AP$135+AP535*$D598)</f>
        <v/>
      </c>
      <c r="AQ598" s="47">
        <f>AQ562*Settings!$C$13*(AQ508+AQ526+AQ517*AQ$135+AQ535*$D598)</f>
        <v/>
      </c>
      <c r="AR598" s="47">
        <f>AR562*Settings!$C$13*(AR508+AR526+AR517*AR$135+AR535*$D598)</f>
        <v/>
      </c>
      <c r="AS598" s="47">
        <f>AS562*Settings!$C$13*(AS508+AS526+AS517*AS$135+AS535*$D598)</f>
        <v/>
      </c>
      <c r="AT598" s="47">
        <f>AT562*Settings!$C$13*(AT508+AT526+AT517*AT$135+AT535*$D598)</f>
        <v/>
      </c>
      <c r="AU598" s="47">
        <f>AU562*Settings!$C$13*(AU508+AU526+AU517*AU$135+AU535*$D598)</f>
        <v/>
      </c>
      <c r="AV598" s="47">
        <f>AV562*Settings!$C$13*(AV508+AV526+AV517*AV$135+AV535*$D598)</f>
        <v/>
      </c>
      <c r="AW598" s="47">
        <f>AW562*Settings!$C$13*(AW508+AW526+AW517*AW$135+AW535*$D598)</f>
        <v/>
      </c>
      <c r="AX598" s="48">
        <f>REVENUE(AX562,Settings!$C$13,NEWREVRATE(AX508,AX526,AX517,AX$135,AX535,$D598))</f>
        <v/>
      </c>
    </row>
    <row r="599" hidden="1" outlineLevel="2">
      <c r="A599" s="5" t="inlineStr">
        <is>
          <t>rnew</t>
        </is>
      </c>
      <c r="B599" s="5" t="inlineStr">
        <is>
          <t>ker</t>
        </is>
      </c>
      <c r="C599" s="5" t="inlineStr">
        <is>
          <t>avi</t>
        </is>
      </c>
      <c r="D599" s="40">
        <f>INDEX(Inputs!$S$5:$S$132,MATCH($B599&amp;"|"&amp;$C599,Inputs!$A$5:$A$132,0))</f>
        <v/>
      </c>
      <c r="E599" s="39" t="n"/>
      <c r="F599" s="39" t="n"/>
      <c r="G599" s="39" t="n"/>
      <c r="H599" s="5">
        <f>INDEX(Variables!$B$5:$B$105,MATCH($A599,Variables!$A$5:$A$105,0))&amp;IF($C599="",""," | "&amp;INDEX(Mapping!$B$5:$B$26,MATCH($C599,Mapping!$A$5:$A$26,0))&amp;" | "&amp;INDEX(Mapping!$B$30:$B$41,MATCH($B599,Mapping!$A$30:$A$41,0)))</f>
        <v/>
      </c>
      <c r="I599" s="5">
        <f>INDEX(Variables!$C$5:$C$105,MATCH($A599,Variables!$A$5:$A$105,0))</f>
        <v/>
      </c>
      <c r="J599" s="5">
        <f>INDEX(Variables!$E$5:$E$105,MATCH($A599,Variables!$A$5:$A$105,0))</f>
        <v/>
      </c>
      <c r="K599" s="25">
        <f>LOWER(Settings!$C$4)&amp;".mit."&amp;$A599&amp;IF($C599="","","."&amp;$C599&amp;"."&amp;$B599)&amp;IF(INDEX(Variables!$D$5:$D$105,MATCH($A599,Variables!$A$5:$A$105,0))="","","."&amp;INDEX(Variables!$D$5:$D$105,MATCH($A599,Variables!$A$5:$A$105,0)))&amp;"."&amp;K$5</f>
        <v/>
      </c>
      <c r="L599" s="46">
        <f>L563*Settings!$C$13*(L509+L527+L518*L$135+L536*$D599)</f>
        <v/>
      </c>
      <c r="M599" s="47">
        <f>M563*Settings!$C$13*(M509+M527+M518*M$135+M536*$D599)</f>
        <v/>
      </c>
      <c r="N599" s="47">
        <f>N563*Settings!$C$13*(N509+N527+N518*N$135+N536*$D599)</f>
        <v/>
      </c>
      <c r="O599" s="47">
        <f>O563*Settings!$C$13*(O509+O527+O518*O$135+O536*$D599)</f>
        <v/>
      </c>
      <c r="P599" s="47">
        <f>P563*Settings!$C$13*(P509+P527+P518*P$135+P536*$D599)</f>
        <v/>
      </c>
      <c r="Q599" s="47">
        <f>Q563*Settings!$C$13*(Q509+Q527+Q518*Q$135+Q536*$D599)</f>
        <v/>
      </c>
      <c r="R599" s="47">
        <f>R563*Settings!$C$13*(R509+R527+R518*R$135+R536*$D599)</f>
        <v/>
      </c>
      <c r="S599" s="47">
        <f>S563*Settings!$C$13*(S509+S527+S518*S$135+S536*$D599)</f>
        <v/>
      </c>
      <c r="T599" s="47">
        <f>T563*Settings!$C$13*(T509+T527+T518*T$135+T536*$D599)</f>
        <v/>
      </c>
      <c r="U599" s="47">
        <f>U563*Settings!$C$13*(U509+U527+U518*U$135+U536*$D599)</f>
        <v/>
      </c>
      <c r="V599" s="47">
        <f>V563*Settings!$C$13*(V509+V527+V518*V$135+V536*$D599)</f>
        <v/>
      </c>
      <c r="W599" s="47">
        <f>W563*Settings!$C$13*(W509+W527+W518*W$135+W536*$D599)</f>
        <v/>
      </c>
      <c r="X599" s="47">
        <f>X563*Settings!$C$13*(X509+X527+X518*X$135+X536*$D599)</f>
        <v/>
      </c>
      <c r="Y599" s="47">
        <f>Y563*Settings!$C$13*(Y509+Y527+Y518*Y$135+Y536*$D599)</f>
        <v/>
      </c>
      <c r="Z599" s="47">
        <f>Z563*Settings!$C$13*(Z509+Z527+Z518*Z$135+Z536*$D599)</f>
        <v/>
      </c>
      <c r="AA599" s="47">
        <f>AA563*Settings!$C$13*(AA509+AA527+AA518*AA$135+AA536*$D599)</f>
        <v/>
      </c>
      <c r="AB599" s="47">
        <f>AB563*Settings!$C$13*(AB509+AB527+AB518*AB$135+AB536*$D599)</f>
        <v/>
      </c>
      <c r="AC599" s="47">
        <f>AC563*Settings!$C$13*(AC509+AC527+AC518*AC$135+AC536*$D599)</f>
        <v/>
      </c>
      <c r="AD599" s="48">
        <f>REVENUE(AD563,Settings!$C$13,NEWREVRATE(AD509,AD527,AD518,AD$135,AD536,$D599))</f>
        <v/>
      </c>
      <c r="AE599" s="25">
        <f>LOWER(Settings!$C$4)&amp;".mit."&amp;$A599&amp;IF($C599="","","."&amp;$C599&amp;"."&amp;$B599)&amp;IF(INDEX(Variables!$D$5:$D$105,MATCH($A599,Variables!$A$5:$A$105,0))="","","."&amp;INDEX(Variables!$D$5:$D$105,MATCH($A599,Variables!$A$5:$A$105,0)))&amp;"."&amp;AE$5</f>
        <v/>
      </c>
      <c r="AF599" s="46">
        <f>AF563*Settings!$C$13*(AF509+AF527+AF518*AF$135+AF536*$D599)</f>
        <v/>
      </c>
      <c r="AG599" s="47">
        <f>AG563*Settings!$C$13*(AG509+AG527+AG518*AG$135+AG536*$D599)</f>
        <v/>
      </c>
      <c r="AH599" s="47">
        <f>AH563*Settings!$C$13*(AH509+AH527+AH518*AH$135+AH536*$D599)</f>
        <v/>
      </c>
      <c r="AI599" s="47">
        <f>AI563*Settings!$C$13*(AI509+AI527+AI518*AI$135+AI536*$D599)</f>
        <v/>
      </c>
      <c r="AJ599" s="47">
        <f>AJ563*Settings!$C$13*(AJ509+AJ527+AJ518*AJ$135+AJ536*$D599)</f>
        <v/>
      </c>
      <c r="AK599" s="47">
        <f>AK563*Settings!$C$13*(AK509+AK527+AK518*AK$135+AK536*$D599)</f>
        <v/>
      </c>
      <c r="AL599" s="47">
        <f>AL563*Settings!$C$13*(AL509+AL527+AL518*AL$135+AL536*$D599)</f>
        <v/>
      </c>
      <c r="AM599" s="47">
        <f>AM563*Settings!$C$13*(AM509+AM527+AM518*AM$135+AM536*$D599)</f>
        <v/>
      </c>
      <c r="AN599" s="47">
        <f>AN563*Settings!$C$13*(AN509+AN527+AN518*AN$135+AN536*$D599)</f>
        <v/>
      </c>
      <c r="AO599" s="47">
        <f>AO563*Settings!$C$13*(AO509+AO527+AO518*AO$135+AO536*$D599)</f>
        <v/>
      </c>
      <c r="AP599" s="47">
        <f>AP563*Settings!$C$13*(AP509+AP527+AP518*AP$135+AP536*$D599)</f>
        <v/>
      </c>
      <c r="AQ599" s="47">
        <f>AQ563*Settings!$C$13*(AQ509+AQ527+AQ518*AQ$135+AQ536*$D599)</f>
        <v/>
      </c>
      <c r="AR599" s="47">
        <f>AR563*Settings!$C$13*(AR509+AR527+AR518*AR$135+AR536*$D599)</f>
        <v/>
      </c>
      <c r="AS599" s="47">
        <f>AS563*Settings!$C$13*(AS509+AS527+AS518*AS$135+AS536*$D599)</f>
        <v/>
      </c>
      <c r="AT599" s="47">
        <f>AT563*Settings!$C$13*(AT509+AT527+AT518*AT$135+AT536*$D599)</f>
        <v/>
      </c>
      <c r="AU599" s="47">
        <f>AU563*Settings!$C$13*(AU509+AU527+AU518*AU$135+AU536*$D599)</f>
        <v/>
      </c>
      <c r="AV599" s="47">
        <f>AV563*Settings!$C$13*(AV509+AV527+AV518*AV$135+AV536*$D599)</f>
        <v/>
      </c>
      <c r="AW599" s="47">
        <f>AW563*Settings!$C$13*(AW509+AW527+AW518*AW$135+AW536*$D599)</f>
        <v/>
      </c>
      <c r="AX599" s="48">
        <f>REVENUE(AX563,Settings!$C$13,NEWREVRATE(AX509,AX527,AX518,AX$135,AX536,$D599))</f>
        <v/>
      </c>
    </row>
    <row r="600" hidden="1" outlineLevel="2">
      <c r="A600" s="5" t="inlineStr">
        <is>
          <t>rnew</t>
        </is>
      </c>
      <c r="B600" s="5" t="inlineStr">
        <is>
          <t>oop</t>
        </is>
      </c>
      <c r="C600" s="5" t="inlineStr">
        <is>
          <t>avi</t>
        </is>
      </c>
      <c r="D600" s="40">
        <f>INDEX(Inputs!$S$5:$S$132,MATCH($B600&amp;"|"&amp;$C600,Inputs!$A$5:$A$132,0))</f>
        <v/>
      </c>
      <c r="E600" s="39" t="n"/>
      <c r="F600" s="39" t="n"/>
      <c r="G600" s="39" t="n"/>
      <c r="H600" s="5">
        <f>INDEX(Variables!$B$5:$B$105,MATCH($A600,Variables!$A$5:$A$105,0))&amp;IF($C600="",""," | "&amp;INDEX(Mapping!$B$5:$B$26,MATCH($C600,Mapping!$A$5:$A$26,0))&amp;" | "&amp;INDEX(Mapping!$B$30:$B$41,MATCH($B600,Mapping!$A$30:$A$41,0)))</f>
        <v/>
      </c>
      <c r="I600" s="5">
        <f>INDEX(Variables!$C$5:$C$105,MATCH($A600,Variables!$A$5:$A$105,0))</f>
        <v/>
      </c>
      <c r="J600" s="5">
        <f>INDEX(Variables!$E$5:$E$105,MATCH($A600,Variables!$A$5:$A$105,0))</f>
        <v/>
      </c>
      <c r="K600" s="25">
        <f>LOWER(Settings!$C$4)&amp;".mit."&amp;$A600&amp;IF($C600="","","."&amp;$C600&amp;"."&amp;$B600)&amp;IF(INDEX(Variables!$D$5:$D$105,MATCH($A600,Variables!$A$5:$A$105,0))="","","."&amp;INDEX(Variables!$D$5:$D$105,MATCH($A600,Variables!$A$5:$A$105,0)))&amp;"."&amp;K$5</f>
        <v/>
      </c>
      <c r="L600" s="46">
        <f>L564*Settings!$C$13*(L510+L528+L519*L$135+L537*$D600)</f>
        <v/>
      </c>
      <c r="M600" s="47">
        <f>M564*Settings!$C$13*(M510+M528+M519*M$135+M537*$D600)</f>
        <v/>
      </c>
      <c r="N600" s="47">
        <f>N564*Settings!$C$13*(N510+N528+N519*N$135+N537*$D600)</f>
        <v/>
      </c>
      <c r="O600" s="47">
        <f>O564*Settings!$C$13*(O510+O528+O519*O$135+O537*$D600)</f>
        <v/>
      </c>
      <c r="P600" s="47">
        <f>P564*Settings!$C$13*(P510+P528+P519*P$135+P537*$D600)</f>
        <v/>
      </c>
      <c r="Q600" s="47">
        <f>Q564*Settings!$C$13*(Q510+Q528+Q519*Q$135+Q537*$D600)</f>
        <v/>
      </c>
      <c r="R600" s="47">
        <f>R564*Settings!$C$13*(R510+R528+R519*R$135+R537*$D600)</f>
        <v/>
      </c>
      <c r="S600" s="47">
        <f>S564*Settings!$C$13*(S510+S528+S519*S$135+S537*$D600)</f>
        <v/>
      </c>
      <c r="T600" s="47">
        <f>T564*Settings!$C$13*(T510+T528+T519*T$135+T537*$D600)</f>
        <v/>
      </c>
      <c r="U600" s="47">
        <f>U564*Settings!$C$13*(U510+U528+U519*U$135+U537*$D600)</f>
        <v/>
      </c>
      <c r="V600" s="47">
        <f>V564*Settings!$C$13*(V510+V528+V519*V$135+V537*$D600)</f>
        <v/>
      </c>
      <c r="W600" s="47">
        <f>W564*Settings!$C$13*(W510+W528+W519*W$135+W537*$D600)</f>
        <v/>
      </c>
      <c r="X600" s="47">
        <f>X564*Settings!$C$13*(X510+X528+X519*X$135+X537*$D600)</f>
        <v/>
      </c>
      <c r="Y600" s="47">
        <f>Y564*Settings!$C$13*(Y510+Y528+Y519*Y$135+Y537*$D600)</f>
        <v/>
      </c>
      <c r="Z600" s="47">
        <f>Z564*Settings!$C$13*(Z510+Z528+Z519*Z$135+Z537*$D600)</f>
        <v/>
      </c>
      <c r="AA600" s="47">
        <f>AA564*Settings!$C$13*(AA510+AA528+AA519*AA$135+AA537*$D600)</f>
        <v/>
      </c>
      <c r="AB600" s="47">
        <f>AB564*Settings!$C$13*(AB510+AB528+AB519*AB$135+AB537*$D600)</f>
        <v/>
      </c>
      <c r="AC600" s="47">
        <f>AC564*Settings!$C$13*(AC510+AC528+AC519*AC$135+AC537*$D600)</f>
        <v/>
      </c>
      <c r="AD600" s="48">
        <f>REVENUE(AD564,Settings!$C$13,NEWREVRATE(AD510,AD528,AD519,AD$135,AD537,$D600))</f>
        <v/>
      </c>
      <c r="AE600" s="25">
        <f>LOWER(Settings!$C$4)&amp;".mit."&amp;$A600&amp;IF($C600="","","."&amp;$C600&amp;"."&amp;$B600)&amp;IF(INDEX(Variables!$D$5:$D$105,MATCH($A600,Variables!$A$5:$A$105,0))="","","."&amp;INDEX(Variables!$D$5:$D$105,MATCH($A600,Variables!$A$5:$A$105,0)))&amp;"."&amp;AE$5</f>
        <v/>
      </c>
      <c r="AF600" s="46">
        <f>AF564*Settings!$C$13*(AF510+AF528+AF519*AF$135+AF537*$D600)</f>
        <v/>
      </c>
      <c r="AG600" s="47">
        <f>AG564*Settings!$C$13*(AG510+AG528+AG519*AG$135+AG537*$D600)</f>
        <v/>
      </c>
      <c r="AH600" s="47">
        <f>AH564*Settings!$C$13*(AH510+AH528+AH519*AH$135+AH537*$D600)</f>
        <v/>
      </c>
      <c r="AI600" s="47">
        <f>AI564*Settings!$C$13*(AI510+AI528+AI519*AI$135+AI537*$D600)</f>
        <v/>
      </c>
      <c r="AJ600" s="47">
        <f>AJ564*Settings!$C$13*(AJ510+AJ528+AJ519*AJ$135+AJ537*$D600)</f>
        <v/>
      </c>
      <c r="AK600" s="47">
        <f>AK564*Settings!$C$13*(AK510+AK528+AK519*AK$135+AK537*$D600)</f>
        <v/>
      </c>
      <c r="AL600" s="47">
        <f>AL564*Settings!$C$13*(AL510+AL528+AL519*AL$135+AL537*$D600)</f>
        <v/>
      </c>
      <c r="AM600" s="47">
        <f>AM564*Settings!$C$13*(AM510+AM528+AM519*AM$135+AM537*$D600)</f>
        <v/>
      </c>
      <c r="AN600" s="47">
        <f>AN564*Settings!$C$13*(AN510+AN528+AN519*AN$135+AN537*$D600)</f>
        <v/>
      </c>
      <c r="AO600" s="47">
        <f>AO564*Settings!$C$13*(AO510+AO528+AO519*AO$135+AO537*$D600)</f>
        <v/>
      </c>
      <c r="AP600" s="47">
        <f>AP564*Settings!$C$13*(AP510+AP528+AP519*AP$135+AP537*$D600)</f>
        <v/>
      </c>
      <c r="AQ600" s="47">
        <f>AQ564*Settings!$C$13*(AQ510+AQ528+AQ519*AQ$135+AQ537*$D600)</f>
        <v/>
      </c>
      <c r="AR600" s="47">
        <f>AR564*Settings!$C$13*(AR510+AR528+AR519*AR$135+AR537*$D600)</f>
        <v/>
      </c>
      <c r="AS600" s="47">
        <f>AS564*Settings!$C$13*(AS510+AS528+AS519*AS$135+AS537*$D600)</f>
        <v/>
      </c>
      <c r="AT600" s="47">
        <f>AT564*Settings!$C$13*(AT510+AT528+AT519*AT$135+AT537*$D600)</f>
        <v/>
      </c>
      <c r="AU600" s="47">
        <f>AU564*Settings!$C$13*(AU510+AU528+AU519*AU$135+AU537*$D600)</f>
        <v/>
      </c>
      <c r="AV600" s="47">
        <f>AV564*Settings!$C$13*(AV510+AV528+AV519*AV$135+AV537*$D600)</f>
        <v/>
      </c>
      <c r="AW600" s="47">
        <f>AW564*Settings!$C$13*(AW510+AW528+AW519*AW$135+AW537*$D600)</f>
        <v/>
      </c>
      <c r="AX600" s="48">
        <f>REVENUE(AX564,Settings!$C$13,NEWREVRATE(AX510,AX528,AX519,AX$135,AX537,$D600))</f>
        <v/>
      </c>
    </row>
    <row r="601" hidden="1" outlineLevel="2">
      <c r="A601" s="5" t="inlineStr">
        <is>
          <t>rnew</t>
        </is>
      </c>
      <c r="B601" s="5" t="inlineStr">
        <is>
          <t>bio</t>
        </is>
      </c>
      <c r="C601" s="5" t="inlineStr">
        <is>
          <t>avi</t>
        </is>
      </c>
      <c r="D601" s="40">
        <f>INDEX(Inputs!$S$5:$S$132,MATCH($B601&amp;"|"&amp;$C601,Inputs!$A$5:$A$132,0))</f>
        <v/>
      </c>
      <c r="E601" s="39" t="n"/>
      <c r="F601" s="39" t="n"/>
      <c r="G601" s="39" t="n"/>
      <c r="H601" s="5">
        <f>INDEX(Variables!$B$5:$B$105,MATCH($A601,Variables!$A$5:$A$105,0))&amp;IF($C601="",""," | "&amp;INDEX(Mapping!$B$5:$B$26,MATCH($C601,Mapping!$A$5:$A$26,0))&amp;" | "&amp;INDEX(Mapping!$B$30:$B$41,MATCH($B601,Mapping!$A$30:$A$41,0)))</f>
        <v/>
      </c>
      <c r="I601" s="5">
        <f>INDEX(Variables!$C$5:$C$105,MATCH($A601,Variables!$A$5:$A$105,0))</f>
        <v/>
      </c>
      <c r="J601" s="5">
        <f>INDEX(Variables!$E$5:$E$105,MATCH($A601,Variables!$A$5:$A$105,0))</f>
        <v/>
      </c>
      <c r="K601" s="25">
        <f>LOWER(Settings!$C$4)&amp;".mit."&amp;$A601&amp;IF($C601="","","."&amp;$C601&amp;"."&amp;$B601)&amp;IF(INDEX(Variables!$D$5:$D$105,MATCH($A601,Variables!$A$5:$A$105,0))="","","."&amp;INDEX(Variables!$D$5:$D$105,MATCH($A601,Variables!$A$5:$A$105,0)))&amp;"."&amp;K$5</f>
        <v/>
      </c>
      <c r="L601" s="46">
        <f>L565*Settings!$C$13*(L511+L529+L520*L$135+L538*$D601)</f>
        <v/>
      </c>
      <c r="M601" s="47">
        <f>M565*Settings!$C$13*(M511+M529+M520*M$135+M538*$D601)</f>
        <v/>
      </c>
      <c r="N601" s="47">
        <f>N565*Settings!$C$13*(N511+N529+N520*N$135+N538*$D601)</f>
        <v/>
      </c>
      <c r="O601" s="47">
        <f>O565*Settings!$C$13*(O511+O529+O520*O$135+O538*$D601)</f>
        <v/>
      </c>
      <c r="P601" s="47">
        <f>P565*Settings!$C$13*(P511+P529+P520*P$135+P538*$D601)</f>
        <v/>
      </c>
      <c r="Q601" s="47">
        <f>Q565*Settings!$C$13*(Q511+Q529+Q520*Q$135+Q538*$D601)</f>
        <v/>
      </c>
      <c r="R601" s="47">
        <f>R565*Settings!$C$13*(R511+R529+R520*R$135+R538*$D601)</f>
        <v/>
      </c>
      <c r="S601" s="47">
        <f>S565*Settings!$C$13*(S511+S529+S520*S$135+S538*$D601)</f>
        <v/>
      </c>
      <c r="T601" s="47">
        <f>T565*Settings!$C$13*(T511+T529+T520*T$135+T538*$D601)</f>
        <v/>
      </c>
      <c r="U601" s="47">
        <f>U565*Settings!$C$13*(U511+U529+U520*U$135+U538*$D601)</f>
        <v/>
      </c>
      <c r="V601" s="47">
        <f>V565*Settings!$C$13*(V511+V529+V520*V$135+V538*$D601)</f>
        <v/>
      </c>
      <c r="W601" s="47">
        <f>W565*Settings!$C$13*(W511+W529+W520*W$135+W538*$D601)</f>
        <v/>
      </c>
      <c r="X601" s="47">
        <f>X565*Settings!$C$13*(X511+X529+X520*X$135+X538*$D601)</f>
        <v/>
      </c>
      <c r="Y601" s="47">
        <f>Y565*Settings!$C$13*(Y511+Y529+Y520*Y$135+Y538*$D601)</f>
        <v/>
      </c>
      <c r="Z601" s="47">
        <f>Z565*Settings!$C$13*(Z511+Z529+Z520*Z$135+Z538*$D601)</f>
        <v/>
      </c>
      <c r="AA601" s="47">
        <f>AA565*Settings!$C$13*(AA511+AA529+AA520*AA$135+AA538*$D601)</f>
        <v/>
      </c>
      <c r="AB601" s="47">
        <f>AB565*Settings!$C$13*(AB511+AB529+AB520*AB$135+AB538*$D601)</f>
        <v/>
      </c>
      <c r="AC601" s="47">
        <f>AC565*Settings!$C$13*(AC511+AC529+AC520*AC$135+AC538*$D601)</f>
        <v/>
      </c>
      <c r="AD601" s="48">
        <f>REVENUE(AD565,Settings!$C$13,NEWREVRATE(AD511,AD529,AD520,AD$135,AD538,$D601))</f>
        <v/>
      </c>
      <c r="AE601" s="25">
        <f>LOWER(Settings!$C$4)&amp;".mit."&amp;$A601&amp;IF($C601="","","."&amp;$C601&amp;"."&amp;$B601)&amp;IF(INDEX(Variables!$D$5:$D$105,MATCH($A601,Variables!$A$5:$A$105,0))="","","."&amp;INDEX(Variables!$D$5:$D$105,MATCH($A601,Variables!$A$5:$A$105,0)))&amp;"."&amp;AE$5</f>
        <v/>
      </c>
      <c r="AF601" s="46">
        <f>AF565*Settings!$C$13*(AF511+AF529+AF520*AF$135+AF538*$D601)</f>
        <v/>
      </c>
      <c r="AG601" s="47">
        <f>AG565*Settings!$C$13*(AG511+AG529+AG520*AG$135+AG538*$D601)</f>
        <v/>
      </c>
      <c r="AH601" s="47">
        <f>AH565*Settings!$C$13*(AH511+AH529+AH520*AH$135+AH538*$D601)</f>
        <v/>
      </c>
      <c r="AI601" s="47">
        <f>AI565*Settings!$C$13*(AI511+AI529+AI520*AI$135+AI538*$D601)</f>
        <v/>
      </c>
      <c r="AJ601" s="47">
        <f>AJ565*Settings!$C$13*(AJ511+AJ529+AJ520*AJ$135+AJ538*$D601)</f>
        <v/>
      </c>
      <c r="AK601" s="47">
        <f>AK565*Settings!$C$13*(AK511+AK529+AK520*AK$135+AK538*$D601)</f>
        <v/>
      </c>
      <c r="AL601" s="47">
        <f>AL565*Settings!$C$13*(AL511+AL529+AL520*AL$135+AL538*$D601)</f>
        <v/>
      </c>
      <c r="AM601" s="47">
        <f>AM565*Settings!$C$13*(AM511+AM529+AM520*AM$135+AM538*$D601)</f>
        <v/>
      </c>
      <c r="AN601" s="47">
        <f>AN565*Settings!$C$13*(AN511+AN529+AN520*AN$135+AN538*$D601)</f>
        <v/>
      </c>
      <c r="AO601" s="47">
        <f>AO565*Settings!$C$13*(AO511+AO529+AO520*AO$135+AO538*$D601)</f>
        <v/>
      </c>
      <c r="AP601" s="47">
        <f>AP565*Settings!$C$13*(AP511+AP529+AP520*AP$135+AP538*$D601)</f>
        <v/>
      </c>
      <c r="AQ601" s="47">
        <f>AQ565*Settings!$C$13*(AQ511+AQ529+AQ520*AQ$135+AQ538*$D601)</f>
        <v/>
      </c>
      <c r="AR601" s="47">
        <f>AR565*Settings!$C$13*(AR511+AR529+AR520*AR$135+AR538*$D601)</f>
        <v/>
      </c>
      <c r="AS601" s="47">
        <f>AS565*Settings!$C$13*(AS511+AS529+AS520*AS$135+AS538*$D601)</f>
        <v/>
      </c>
      <c r="AT601" s="47">
        <f>AT565*Settings!$C$13*(AT511+AT529+AT520*AT$135+AT538*$D601)</f>
        <v/>
      </c>
      <c r="AU601" s="47">
        <f>AU565*Settings!$C$13*(AU511+AU529+AU520*AU$135+AU538*$D601)</f>
        <v/>
      </c>
      <c r="AV601" s="47">
        <f>AV565*Settings!$C$13*(AV511+AV529+AV520*AV$135+AV538*$D601)</f>
        <v/>
      </c>
      <c r="AW601" s="47">
        <f>AW565*Settings!$C$13*(AW511+AW529+AW520*AW$135+AW538*$D601)</f>
        <v/>
      </c>
      <c r="AX601" s="48">
        <f>REVENUE(AX565,Settings!$C$13,NEWREVRATE(AX511,AX529,AX520,AX$135,AX538,$D601))</f>
        <v/>
      </c>
    </row>
    <row r="602" hidden="1" outlineLevel="2"/>
    <row r="603" outlineLevel="1" collapsed="1">
      <c r="A603" s="9" t="inlineStr">
        <is>
          <t>ener</t>
        </is>
      </c>
      <c r="B603" s="9" t="inlineStr">
        <is>
          <t>all</t>
        </is>
      </c>
      <c r="C603" s="9" t="inlineStr">
        <is>
          <t>nav</t>
        </is>
      </c>
      <c r="H603" s="9">
        <f>INDEX(Variables!$B$5:$B$105,MATCH($A603,Variables!$A$5:$A$105,0))&amp;IF($C603="",""," | "&amp;INDEX(Mapping!$B$5:$B$26,MATCH($C603,Mapping!$A$5:$A$26,0))&amp;" | "&amp;INDEX(Mapping!$B$30:$B$41,MATCH($B603,Mapping!$A$30:$A$41,0)))</f>
        <v/>
      </c>
      <c r="I603" s="9">
        <f>INDEX(Variables!$C$5:$C$105,MATCH($A603,Variables!$A$5:$A$105,0))</f>
        <v/>
      </c>
      <c r="J603" s="9">
        <f>INDEX(Variables!$E$5:$E$105,MATCH($A603,Variables!$A$5:$A$105,0))</f>
        <v/>
      </c>
      <c r="K603" s="30">
        <f>LOWER(Settings!$C$4)&amp;".mit."&amp;$A603&amp;IF($C603="","","."&amp;$C603&amp;"."&amp;$B603)&amp;IF(INDEX(Variables!$D$5:$D$105,MATCH($A603,Variables!$A$5:$A$105,0))="","","."&amp;INDEX(Variables!$D$5:$D$105,MATCH($A603,Variables!$A$5:$A$105,0)))&amp;"."&amp;K$5</f>
        <v/>
      </c>
      <c r="L603" s="44">
        <f>SUM(L658:L665)</f>
        <v/>
      </c>
      <c r="M603" s="45">
        <f>SUM(M658:M665)</f>
        <v/>
      </c>
      <c r="N603" s="45">
        <f>SUM(N658:N665)</f>
        <v/>
      </c>
      <c r="O603" s="45">
        <f>SUM(O658:O665)</f>
        <v/>
      </c>
      <c r="P603" s="45">
        <f>SUM(P658:P665)</f>
        <v/>
      </c>
      <c r="Q603" s="45">
        <f>SUM(Q658:Q665)</f>
        <v/>
      </c>
      <c r="R603" s="45">
        <f>SUM(R658:R665)</f>
        <v/>
      </c>
      <c r="S603" s="45">
        <f>SUM(S658:S665)</f>
        <v/>
      </c>
      <c r="T603" s="45">
        <f>SUM(T658:T665)</f>
        <v/>
      </c>
      <c r="U603" s="45">
        <f>SUM(U658:U665)</f>
        <v/>
      </c>
      <c r="V603" s="45">
        <f>SUM(V658:V665)</f>
        <v/>
      </c>
      <c r="W603" s="45">
        <f>SUM(W658:W665)</f>
        <v/>
      </c>
      <c r="X603" s="45">
        <f>SUM(X658:X665)</f>
        <v/>
      </c>
      <c r="Y603" s="45">
        <f>SUM(Y658:Y665)</f>
        <v/>
      </c>
      <c r="Z603" s="45">
        <f>SUM(Z658:Z665)</f>
        <v/>
      </c>
      <c r="AA603" s="45">
        <f>SUM(AA658:AA665)</f>
        <v/>
      </c>
      <c r="AB603" s="45">
        <f>SUM(AB658:AB665)</f>
        <v/>
      </c>
      <c r="AC603" s="45">
        <f>SUM(AC658:AC665)</f>
        <v/>
      </c>
      <c r="AD603" s="45">
        <f>SUM(AD658:AD665)</f>
        <v/>
      </c>
      <c r="AE603" s="30">
        <f>LOWER(Settings!$C$4)&amp;".mit."&amp;$A603&amp;IF($C603="","","."&amp;$C603&amp;"."&amp;$B603)&amp;IF(INDEX(Variables!$D$5:$D$105,MATCH($A603,Variables!$A$5:$A$105,0))="","","."&amp;INDEX(Variables!$D$5:$D$105,MATCH($A603,Variables!$A$5:$A$105,0)))&amp;"."&amp;AE$5</f>
        <v/>
      </c>
      <c r="AF603" s="44">
        <f>SUM(AF658:AF665)</f>
        <v/>
      </c>
      <c r="AG603" s="45">
        <f>SUM(AG658:AG665)</f>
        <v/>
      </c>
      <c r="AH603" s="45">
        <f>SUM(AH658:AH665)</f>
        <v/>
      </c>
      <c r="AI603" s="45">
        <f>SUM(AI658:AI665)</f>
        <v/>
      </c>
      <c r="AJ603" s="45">
        <f>SUM(AJ658:AJ665)</f>
        <v/>
      </c>
      <c r="AK603" s="45">
        <f>SUM(AK658:AK665)</f>
        <v/>
      </c>
      <c r="AL603" s="45">
        <f>SUM(AL658:AL665)</f>
        <v/>
      </c>
      <c r="AM603" s="45">
        <f>SUM(AM658:AM665)</f>
        <v/>
      </c>
      <c r="AN603" s="45">
        <f>SUM(AN658:AN665)</f>
        <v/>
      </c>
      <c r="AO603" s="45">
        <f>SUM(AO658:AO665)</f>
        <v/>
      </c>
      <c r="AP603" s="45">
        <f>SUM(AP658:AP665)</f>
        <v/>
      </c>
      <c r="AQ603" s="45">
        <f>SUM(AQ658:AQ665)</f>
        <v/>
      </c>
      <c r="AR603" s="45">
        <f>SUM(AR658:AR665)</f>
        <v/>
      </c>
      <c r="AS603" s="45">
        <f>SUM(AS658:AS665)</f>
        <v/>
      </c>
      <c r="AT603" s="45">
        <f>SUM(AT658:AT665)</f>
        <v/>
      </c>
      <c r="AU603" s="45">
        <f>SUM(AU658:AU665)</f>
        <v/>
      </c>
      <c r="AV603" s="45">
        <f>SUM(AV658:AV665)</f>
        <v/>
      </c>
      <c r="AW603" s="45">
        <f>SUM(AW658:AW665)</f>
        <v/>
      </c>
      <c r="AX603" s="45">
        <f>SUM(AX658:AX665)</f>
        <v/>
      </c>
    </row>
    <row r="604" hidden="1" outlineLevel="2">
      <c r="A604" s="5" t="inlineStr">
        <is>
          <t>ctxnew</t>
        </is>
      </c>
      <c r="B604" s="5" t="inlineStr">
        <is>
          <t>coa</t>
        </is>
      </c>
      <c r="C604" s="5" t="inlineStr">
        <is>
          <t>nav</t>
        </is>
      </c>
      <c r="D604" s="40">
        <f>INDEX(Inputs!$T$5:$T$132,MATCH($B604&amp;"|"&amp;$C604,Inputs!$A$5:$A$132,0))</f>
        <v/>
      </c>
      <c r="E604" s="40">
        <f>INDEX(Inputs!$J$5:$J$132,MATCH($B604&amp;"|"&amp;$C604,Inputs!$A$5:$A$132,0))</f>
        <v/>
      </c>
      <c r="F604" s="40">
        <f>INDEX(Inputs!$K$5:$K$132,MATCH($B604&amp;"|"&amp;$C604,Inputs!$A$5:$A$132,0))</f>
        <v/>
      </c>
      <c r="G604" s="39" t="n"/>
      <c r="H604" s="5">
        <f>INDEX(Variables!$B$5:$B$105,MATCH($A604,Variables!$A$5:$A$105,0))&amp;IF($C604="",""," | "&amp;INDEX(Mapping!$B$5:$B$26,MATCH($C604,Mapping!$A$5:$A$26,0))&amp;" | "&amp;INDEX(Mapping!$B$30:$B$41,MATCH($B604,Mapping!$A$30:$A$41,0)))</f>
        <v/>
      </c>
      <c r="I604" s="5">
        <f>INDEX(Variables!$C$5:$C$105,MATCH($A604,Variables!$A$5:$A$105,0))</f>
        <v/>
      </c>
      <c r="J604" s="5">
        <f>INDEX(Variables!$E$5:$E$105,MATCH($A604,Variables!$A$5:$A$105,0))</f>
        <v/>
      </c>
      <c r="K604" s="25">
        <f>LOWER(Settings!$C$4)&amp;".mit."&amp;$A604&amp;IF($C604="","","."&amp;$C604&amp;"."&amp;$B604)&amp;IF(INDEX(Variables!$D$5:$D$105,MATCH($A604,Variables!$A$5:$A$105,0))="","","."&amp;INDEX(Variables!$D$5:$D$105,MATCH($A604,Variables!$A$5:$A$105,0)))&amp;"."&amp;K$5</f>
        <v/>
      </c>
      <c r="L604" s="41">
        <f>L$12*$D604*INDEX(L$21:L$28,$E604)*INDEX(L$30:L$46,$F604)*(1-INDEX(L$117:L$133,$F604))</f>
        <v/>
      </c>
      <c r="M604" s="40">
        <f>M$12*$D604*INDEX(M$21:M$28,$E604)*INDEX(M$30:M$46,$F604)*(1-INDEX(M$117:M$133,$F604))</f>
        <v/>
      </c>
      <c r="N604" s="40">
        <f>N$12*$D604*INDEX(N$21:N$28,$E604)*INDEX(N$30:N$46,$F604)*(1-INDEX(N$117:N$133,$F604))</f>
        <v/>
      </c>
      <c r="O604" s="40">
        <f>O$12*$D604*INDEX(O$21:O$28,$E604)*INDEX(O$30:O$46,$F604)*(1-INDEX(O$117:O$133,$F604))</f>
        <v/>
      </c>
      <c r="P604" s="40">
        <f>P$12*$D604*INDEX(P$21:P$28,$E604)*INDEX(P$30:P$46,$F604)*(1-INDEX(P$117:P$133,$F604))</f>
        <v/>
      </c>
      <c r="Q604" s="40">
        <f>Q$12*$D604*INDEX(Q$21:Q$28,$E604)*INDEX(Q$30:Q$46,$F604)*(1-INDEX(Q$117:Q$133,$F604))</f>
        <v/>
      </c>
      <c r="R604" s="40">
        <f>R$12*$D604*INDEX(R$21:R$28,$E604)*INDEX(R$30:R$46,$F604)*(1-INDEX(R$117:R$133,$F604))</f>
        <v/>
      </c>
      <c r="S604" s="40">
        <f>S$12*$D604*INDEX(S$21:S$28,$E604)*INDEX(S$30:S$46,$F604)*(1-INDEX(S$117:S$133,$F604))</f>
        <v/>
      </c>
      <c r="T604" s="40">
        <f>T$12*$D604*INDEX(T$21:T$28,$E604)*INDEX(T$30:T$46,$F604)*(1-INDEX(T$117:T$133,$F604))</f>
        <v/>
      </c>
      <c r="U604" s="40">
        <f>U$12*$D604*INDEX(U$21:U$28,$E604)*INDEX(U$30:U$46,$F604)*(1-INDEX(U$117:U$133,$F604))</f>
        <v/>
      </c>
      <c r="V604" s="40">
        <f>V$12*$D604*INDEX(V$21:V$28,$E604)*INDEX(V$30:V$46,$F604)*(1-INDEX(V$117:V$133,$F604))</f>
        <v/>
      </c>
      <c r="W604" s="40">
        <f>W$12*$D604*INDEX(W$21:W$28,$E604)*INDEX(W$30:W$46,$F604)*(1-INDEX(W$117:W$133,$F604))</f>
        <v/>
      </c>
      <c r="X604" s="40">
        <f>X$12*$D604*INDEX(X$21:X$28,$E604)*INDEX(X$30:X$46,$F604)*(1-INDEX(X$117:X$133,$F604))</f>
        <v/>
      </c>
      <c r="Y604" s="40">
        <f>Y$12*$D604*INDEX(Y$21:Y$28,$E604)*INDEX(Y$30:Y$46,$F604)*(1-INDEX(Y$117:Y$133,$F604))</f>
        <v/>
      </c>
      <c r="Z604" s="40">
        <f>Z$12*$D604*INDEX(Z$21:Z$28,$E604)*INDEX(Z$30:Z$46,$F604)*(1-INDEX(Z$117:Z$133,$F604))</f>
        <v/>
      </c>
      <c r="AA604" s="40">
        <f>AA$12*$D604*INDEX(AA$21:AA$28,$E604)*INDEX(AA$30:AA$46,$F604)*(1-INDEX(AA$117:AA$133,$F604))</f>
        <v/>
      </c>
      <c r="AB604" s="40">
        <f>AB$12*$D604*INDEX(AB$21:AB$28,$E604)*INDEX(AB$30:AB$46,$F604)*(1-INDEX(AB$117:AB$133,$F604))</f>
        <v/>
      </c>
      <c r="AC604" s="40">
        <f>AC$12*$D604*INDEX(AC$21:AC$28,$E604)*INDEX(AC$30:AC$46,$F604)*(1-INDEX(AC$117:AC$133,$F604))</f>
        <v/>
      </c>
      <c r="AD604" s="42">
        <f>CARBONTAX(AD$12,$D604,INDEX(AD$21:AD$28,$E604),INDEX(AD$30:AD$46,$F604),INDEX(AD$117:AD$133,$F604))</f>
        <v/>
      </c>
      <c r="AE604" s="25">
        <f>LOWER(Settings!$C$4)&amp;".mit."&amp;$A604&amp;IF($C604="","","."&amp;$C604&amp;"."&amp;$B604)&amp;IF(INDEX(Variables!$D$5:$D$105,MATCH($A604,Variables!$A$5:$A$105,0))="","","."&amp;INDEX(Variables!$D$5:$D$105,MATCH($A604,Variables!$A$5:$A$105,0)))&amp;"."&amp;AE$5</f>
        <v/>
      </c>
      <c r="AF604" s="41">
        <f>AF$12*$D604*INDEX(AF$21:AF$28,$E604)*INDEX(AF$30:AF$46,$F604)*(1-INDEX(AF$117:AF$133,$F604))</f>
        <v/>
      </c>
      <c r="AG604" s="40">
        <f>AG$12*$D604*INDEX(AG$21:AG$28,$E604)*INDEX(AG$30:AG$46,$F604)*(1-INDEX(AG$117:AG$133,$F604))</f>
        <v/>
      </c>
      <c r="AH604" s="40">
        <f>AH$12*$D604*INDEX(AH$21:AH$28,$E604)*INDEX(AH$30:AH$46,$F604)*(1-INDEX(AH$117:AH$133,$F604))</f>
        <v/>
      </c>
      <c r="AI604" s="40">
        <f>AI$12*$D604*INDEX(AI$21:AI$28,$E604)*INDEX(AI$30:AI$46,$F604)*(1-INDEX(AI$117:AI$133,$F604))</f>
        <v/>
      </c>
      <c r="AJ604" s="40">
        <f>AJ$12*$D604*INDEX(AJ$21:AJ$28,$E604)*INDEX(AJ$30:AJ$46,$F604)*(1-INDEX(AJ$117:AJ$133,$F604))</f>
        <v/>
      </c>
      <c r="AK604" s="40">
        <f>AK$12*$D604*INDEX(AK$21:AK$28,$E604)*INDEX(AK$30:AK$46,$F604)*(1-INDEX(AK$117:AK$133,$F604))</f>
        <v/>
      </c>
      <c r="AL604" s="40">
        <f>AL$12*$D604*INDEX(AL$21:AL$28,$E604)*INDEX(AL$30:AL$46,$F604)*(1-INDEX(AL$117:AL$133,$F604))</f>
        <v/>
      </c>
      <c r="AM604" s="40">
        <f>AM$12*$D604*INDEX(AM$21:AM$28,$E604)*INDEX(AM$30:AM$46,$F604)*(1-INDEX(AM$117:AM$133,$F604))</f>
        <v/>
      </c>
      <c r="AN604" s="40">
        <f>AN$12*$D604*INDEX(AN$21:AN$28,$E604)*INDEX(AN$30:AN$46,$F604)*(1-INDEX(AN$117:AN$133,$F604))</f>
        <v/>
      </c>
      <c r="AO604" s="40">
        <f>AO$12*$D604*INDEX(AO$21:AO$28,$E604)*INDEX(AO$30:AO$46,$F604)*(1-INDEX(AO$117:AO$133,$F604))</f>
        <v/>
      </c>
      <c r="AP604" s="40">
        <f>AP$12*$D604*INDEX(AP$21:AP$28,$E604)*INDEX(AP$30:AP$46,$F604)*(1-INDEX(AP$117:AP$133,$F604))</f>
        <v/>
      </c>
      <c r="AQ604" s="40">
        <f>AQ$12*$D604*INDEX(AQ$21:AQ$28,$E604)*INDEX(AQ$30:AQ$46,$F604)*(1-INDEX(AQ$117:AQ$133,$F604))</f>
        <v/>
      </c>
      <c r="AR604" s="40">
        <f>AR$12*$D604*INDEX(AR$21:AR$28,$E604)*INDEX(AR$30:AR$46,$F604)*(1-INDEX(AR$117:AR$133,$F604))</f>
        <v/>
      </c>
      <c r="AS604" s="40">
        <f>AS$12*$D604*INDEX(AS$21:AS$28,$E604)*INDEX(AS$30:AS$46,$F604)*(1-INDEX(AS$117:AS$133,$F604))</f>
        <v/>
      </c>
      <c r="AT604" s="40">
        <f>AT$12*$D604*INDEX(AT$21:AT$28,$E604)*INDEX(AT$30:AT$46,$F604)*(1-INDEX(AT$117:AT$133,$F604))</f>
        <v/>
      </c>
      <c r="AU604" s="40">
        <f>AU$12*$D604*INDEX(AU$21:AU$28,$E604)*INDEX(AU$30:AU$46,$F604)*(1-INDEX(AU$117:AU$133,$F604))</f>
        <v/>
      </c>
      <c r="AV604" s="40">
        <f>AV$12*$D604*INDEX(AV$21:AV$28,$E604)*INDEX(AV$30:AV$46,$F604)*(1-INDEX(AV$117:AV$133,$F604))</f>
        <v/>
      </c>
      <c r="AW604" s="40">
        <f>AW$12*$D604*INDEX(AW$21:AW$28,$E604)*INDEX(AW$30:AW$46,$F604)*(1-INDEX(AW$117:AW$133,$F604))</f>
        <v/>
      </c>
      <c r="AX604" s="42">
        <f>CARBONTAX(AX$12,$D604,INDEX(AX$21:AX$28,$E604),INDEX(AX$30:AX$46,$F604),INDEX(AX$117:AX$133,$F604))</f>
        <v/>
      </c>
    </row>
    <row r="605" hidden="1" outlineLevel="2">
      <c r="A605" s="5" t="inlineStr">
        <is>
          <t>ctxnew</t>
        </is>
      </c>
      <c r="B605" s="5" t="inlineStr">
        <is>
          <t>nga</t>
        </is>
      </c>
      <c r="C605" s="5" t="inlineStr">
        <is>
          <t>nav</t>
        </is>
      </c>
      <c r="D605" s="40">
        <f>INDEX(Inputs!$T$5:$T$132,MATCH($B605&amp;"|"&amp;$C605,Inputs!$A$5:$A$132,0))</f>
        <v/>
      </c>
      <c r="E605" s="40">
        <f>INDEX(Inputs!$J$5:$J$132,MATCH($B605&amp;"|"&amp;$C605,Inputs!$A$5:$A$132,0))</f>
        <v/>
      </c>
      <c r="F605" s="40">
        <f>INDEX(Inputs!$K$5:$K$132,MATCH($B605&amp;"|"&amp;$C605,Inputs!$A$5:$A$132,0))</f>
        <v/>
      </c>
      <c r="G605" s="39" t="n"/>
      <c r="H605" s="5">
        <f>INDEX(Variables!$B$5:$B$105,MATCH($A605,Variables!$A$5:$A$105,0))&amp;IF($C605="",""," | "&amp;INDEX(Mapping!$B$5:$B$26,MATCH($C605,Mapping!$A$5:$A$26,0))&amp;" | "&amp;INDEX(Mapping!$B$30:$B$41,MATCH($B605,Mapping!$A$30:$A$41,0)))</f>
        <v/>
      </c>
      <c r="I605" s="5">
        <f>INDEX(Variables!$C$5:$C$105,MATCH($A605,Variables!$A$5:$A$105,0))</f>
        <v/>
      </c>
      <c r="J605" s="5">
        <f>INDEX(Variables!$E$5:$E$105,MATCH($A605,Variables!$A$5:$A$105,0))</f>
        <v/>
      </c>
      <c r="K605" s="25">
        <f>LOWER(Settings!$C$4)&amp;".mit."&amp;$A605&amp;IF($C605="","","."&amp;$C605&amp;"."&amp;$B605)&amp;IF(INDEX(Variables!$D$5:$D$105,MATCH($A605,Variables!$A$5:$A$105,0))="","","."&amp;INDEX(Variables!$D$5:$D$105,MATCH($A605,Variables!$A$5:$A$105,0)))&amp;"."&amp;K$5</f>
        <v/>
      </c>
      <c r="L605" s="41">
        <f>L$12*$D605*INDEX(L$21:L$28,$E605)*INDEX(L$30:L$46,$F605)*(1-INDEX(L$117:L$133,$F605))</f>
        <v/>
      </c>
      <c r="M605" s="40">
        <f>M$12*$D605*INDEX(M$21:M$28,$E605)*INDEX(M$30:M$46,$F605)*(1-INDEX(M$117:M$133,$F605))</f>
        <v/>
      </c>
      <c r="N605" s="40">
        <f>N$12*$D605*INDEX(N$21:N$28,$E605)*INDEX(N$30:N$46,$F605)*(1-INDEX(N$117:N$133,$F605))</f>
        <v/>
      </c>
      <c r="O605" s="40">
        <f>O$12*$D605*INDEX(O$21:O$28,$E605)*INDEX(O$30:O$46,$F605)*(1-INDEX(O$117:O$133,$F605))</f>
        <v/>
      </c>
      <c r="P605" s="40">
        <f>P$12*$D605*INDEX(P$21:P$28,$E605)*INDEX(P$30:P$46,$F605)*(1-INDEX(P$117:P$133,$F605))</f>
        <v/>
      </c>
      <c r="Q605" s="40">
        <f>Q$12*$D605*INDEX(Q$21:Q$28,$E605)*INDEX(Q$30:Q$46,$F605)*(1-INDEX(Q$117:Q$133,$F605))</f>
        <v/>
      </c>
      <c r="R605" s="40">
        <f>R$12*$D605*INDEX(R$21:R$28,$E605)*INDEX(R$30:R$46,$F605)*(1-INDEX(R$117:R$133,$F605))</f>
        <v/>
      </c>
      <c r="S605" s="40">
        <f>S$12*$D605*INDEX(S$21:S$28,$E605)*INDEX(S$30:S$46,$F605)*(1-INDEX(S$117:S$133,$F605))</f>
        <v/>
      </c>
      <c r="T605" s="40">
        <f>T$12*$D605*INDEX(T$21:T$28,$E605)*INDEX(T$30:T$46,$F605)*(1-INDEX(T$117:T$133,$F605))</f>
        <v/>
      </c>
      <c r="U605" s="40">
        <f>U$12*$D605*INDEX(U$21:U$28,$E605)*INDEX(U$30:U$46,$F605)*(1-INDEX(U$117:U$133,$F605))</f>
        <v/>
      </c>
      <c r="V605" s="40">
        <f>V$12*$D605*INDEX(V$21:V$28,$E605)*INDEX(V$30:V$46,$F605)*(1-INDEX(V$117:V$133,$F605))</f>
        <v/>
      </c>
      <c r="W605" s="40">
        <f>W$12*$D605*INDEX(W$21:W$28,$E605)*INDEX(W$30:W$46,$F605)*(1-INDEX(W$117:W$133,$F605))</f>
        <v/>
      </c>
      <c r="X605" s="40">
        <f>X$12*$D605*INDEX(X$21:X$28,$E605)*INDEX(X$30:X$46,$F605)*(1-INDEX(X$117:X$133,$F605))</f>
        <v/>
      </c>
      <c r="Y605" s="40">
        <f>Y$12*$D605*INDEX(Y$21:Y$28,$E605)*INDEX(Y$30:Y$46,$F605)*(1-INDEX(Y$117:Y$133,$F605))</f>
        <v/>
      </c>
      <c r="Z605" s="40">
        <f>Z$12*$D605*INDEX(Z$21:Z$28,$E605)*INDEX(Z$30:Z$46,$F605)*(1-INDEX(Z$117:Z$133,$F605))</f>
        <v/>
      </c>
      <c r="AA605" s="40">
        <f>AA$12*$D605*INDEX(AA$21:AA$28,$E605)*INDEX(AA$30:AA$46,$F605)*(1-INDEX(AA$117:AA$133,$F605))</f>
        <v/>
      </c>
      <c r="AB605" s="40">
        <f>AB$12*$D605*INDEX(AB$21:AB$28,$E605)*INDEX(AB$30:AB$46,$F605)*(1-INDEX(AB$117:AB$133,$F605))</f>
        <v/>
      </c>
      <c r="AC605" s="40">
        <f>AC$12*$D605*INDEX(AC$21:AC$28,$E605)*INDEX(AC$30:AC$46,$F605)*(1-INDEX(AC$117:AC$133,$F605))</f>
        <v/>
      </c>
      <c r="AD605" s="42">
        <f>CARBONTAX(AD$12,$D605,INDEX(AD$21:AD$28,$E605),INDEX(AD$30:AD$46,$F605),INDEX(AD$117:AD$133,$F605))</f>
        <v/>
      </c>
      <c r="AE605" s="25">
        <f>LOWER(Settings!$C$4)&amp;".mit."&amp;$A605&amp;IF($C605="","","."&amp;$C605&amp;"."&amp;$B605)&amp;IF(INDEX(Variables!$D$5:$D$105,MATCH($A605,Variables!$A$5:$A$105,0))="","","."&amp;INDEX(Variables!$D$5:$D$105,MATCH($A605,Variables!$A$5:$A$105,0)))&amp;"."&amp;AE$5</f>
        <v/>
      </c>
      <c r="AF605" s="41">
        <f>AF$12*$D605*INDEX(AF$21:AF$28,$E605)*INDEX(AF$30:AF$46,$F605)*(1-INDEX(AF$117:AF$133,$F605))</f>
        <v/>
      </c>
      <c r="AG605" s="40">
        <f>AG$12*$D605*INDEX(AG$21:AG$28,$E605)*INDEX(AG$30:AG$46,$F605)*(1-INDEX(AG$117:AG$133,$F605))</f>
        <v/>
      </c>
      <c r="AH605" s="40">
        <f>AH$12*$D605*INDEX(AH$21:AH$28,$E605)*INDEX(AH$30:AH$46,$F605)*(1-INDEX(AH$117:AH$133,$F605))</f>
        <v/>
      </c>
      <c r="AI605" s="40">
        <f>AI$12*$D605*INDEX(AI$21:AI$28,$E605)*INDEX(AI$30:AI$46,$F605)*(1-INDEX(AI$117:AI$133,$F605))</f>
        <v/>
      </c>
      <c r="AJ605" s="40">
        <f>AJ$12*$D605*INDEX(AJ$21:AJ$28,$E605)*INDEX(AJ$30:AJ$46,$F605)*(1-INDEX(AJ$117:AJ$133,$F605))</f>
        <v/>
      </c>
      <c r="AK605" s="40">
        <f>AK$12*$D605*INDEX(AK$21:AK$28,$E605)*INDEX(AK$30:AK$46,$F605)*(1-INDEX(AK$117:AK$133,$F605))</f>
        <v/>
      </c>
      <c r="AL605" s="40">
        <f>AL$12*$D605*INDEX(AL$21:AL$28,$E605)*INDEX(AL$30:AL$46,$F605)*(1-INDEX(AL$117:AL$133,$F605))</f>
        <v/>
      </c>
      <c r="AM605" s="40">
        <f>AM$12*$D605*INDEX(AM$21:AM$28,$E605)*INDEX(AM$30:AM$46,$F605)*(1-INDEX(AM$117:AM$133,$F605))</f>
        <v/>
      </c>
      <c r="AN605" s="40">
        <f>AN$12*$D605*INDEX(AN$21:AN$28,$E605)*INDEX(AN$30:AN$46,$F605)*(1-INDEX(AN$117:AN$133,$F605))</f>
        <v/>
      </c>
      <c r="AO605" s="40">
        <f>AO$12*$D605*INDEX(AO$21:AO$28,$E605)*INDEX(AO$30:AO$46,$F605)*(1-INDEX(AO$117:AO$133,$F605))</f>
        <v/>
      </c>
      <c r="AP605" s="40">
        <f>AP$12*$D605*INDEX(AP$21:AP$28,$E605)*INDEX(AP$30:AP$46,$F605)*(1-INDEX(AP$117:AP$133,$F605))</f>
        <v/>
      </c>
      <c r="AQ605" s="40">
        <f>AQ$12*$D605*INDEX(AQ$21:AQ$28,$E605)*INDEX(AQ$30:AQ$46,$F605)*(1-INDEX(AQ$117:AQ$133,$F605))</f>
        <v/>
      </c>
      <c r="AR605" s="40">
        <f>AR$12*$D605*INDEX(AR$21:AR$28,$E605)*INDEX(AR$30:AR$46,$F605)*(1-INDEX(AR$117:AR$133,$F605))</f>
        <v/>
      </c>
      <c r="AS605" s="40">
        <f>AS$12*$D605*INDEX(AS$21:AS$28,$E605)*INDEX(AS$30:AS$46,$F605)*(1-INDEX(AS$117:AS$133,$F605))</f>
        <v/>
      </c>
      <c r="AT605" s="40">
        <f>AT$12*$D605*INDEX(AT$21:AT$28,$E605)*INDEX(AT$30:AT$46,$F605)*(1-INDEX(AT$117:AT$133,$F605))</f>
        <v/>
      </c>
      <c r="AU605" s="40">
        <f>AU$12*$D605*INDEX(AU$21:AU$28,$E605)*INDEX(AU$30:AU$46,$F605)*(1-INDEX(AU$117:AU$133,$F605))</f>
        <v/>
      </c>
      <c r="AV605" s="40">
        <f>AV$12*$D605*INDEX(AV$21:AV$28,$E605)*INDEX(AV$30:AV$46,$F605)*(1-INDEX(AV$117:AV$133,$F605))</f>
        <v/>
      </c>
      <c r="AW605" s="40">
        <f>AW$12*$D605*INDEX(AW$21:AW$28,$E605)*INDEX(AW$30:AW$46,$F605)*(1-INDEX(AW$117:AW$133,$F605))</f>
        <v/>
      </c>
      <c r="AX605" s="42">
        <f>CARBONTAX(AX$12,$D605,INDEX(AX$21:AX$28,$E605),INDEX(AX$30:AX$46,$F605),INDEX(AX$117:AX$133,$F605))</f>
        <v/>
      </c>
    </row>
    <row r="606" hidden="1" outlineLevel="2">
      <c r="A606" s="5" t="inlineStr">
        <is>
          <t>ctxnew</t>
        </is>
      </c>
      <c r="B606" s="5" t="inlineStr">
        <is>
          <t>gso</t>
        </is>
      </c>
      <c r="C606" s="5" t="inlineStr">
        <is>
          <t>nav</t>
        </is>
      </c>
      <c r="D606" s="40">
        <f>INDEX(Inputs!$T$5:$T$132,MATCH($B606&amp;"|"&amp;$C606,Inputs!$A$5:$A$132,0))</f>
        <v/>
      </c>
      <c r="E606" s="40">
        <f>INDEX(Inputs!$J$5:$J$132,MATCH($B606&amp;"|"&amp;$C606,Inputs!$A$5:$A$132,0))</f>
        <v/>
      </c>
      <c r="F606" s="40">
        <f>INDEX(Inputs!$K$5:$K$132,MATCH($B606&amp;"|"&amp;$C606,Inputs!$A$5:$A$132,0))</f>
        <v/>
      </c>
      <c r="G606" s="39" t="n"/>
      <c r="H606" s="5">
        <f>INDEX(Variables!$B$5:$B$105,MATCH($A606,Variables!$A$5:$A$105,0))&amp;IF($C606="",""," | "&amp;INDEX(Mapping!$B$5:$B$26,MATCH($C606,Mapping!$A$5:$A$26,0))&amp;" | "&amp;INDEX(Mapping!$B$30:$B$41,MATCH($B606,Mapping!$A$30:$A$41,0)))</f>
        <v/>
      </c>
      <c r="I606" s="5">
        <f>INDEX(Variables!$C$5:$C$105,MATCH($A606,Variables!$A$5:$A$105,0))</f>
        <v/>
      </c>
      <c r="J606" s="5">
        <f>INDEX(Variables!$E$5:$E$105,MATCH($A606,Variables!$A$5:$A$105,0))</f>
        <v/>
      </c>
      <c r="K606" s="25">
        <f>LOWER(Settings!$C$4)&amp;".mit."&amp;$A606&amp;IF($C606="","","."&amp;$C606&amp;"."&amp;$B606)&amp;IF(INDEX(Variables!$D$5:$D$105,MATCH($A606,Variables!$A$5:$A$105,0))="","","."&amp;INDEX(Variables!$D$5:$D$105,MATCH($A606,Variables!$A$5:$A$105,0)))&amp;"."&amp;K$5</f>
        <v/>
      </c>
      <c r="L606" s="41">
        <f>L$12*$D606*INDEX(L$21:L$28,$E606)*INDEX(L$30:L$46,$F606)*(1-INDEX(L$117:L$133,$F606))</f>
        <v/>
      </c>
      <c r="M606" s="40">
        <f>M$12*$D606*INDEX(M$21:M$28,$E606)*INDEX(M$30:M$46,$F606)*(1-INDEX(M$117:M$133,$F606))</f>
        <v/>
      </c>
      <c r="N606" s="40">
        <f>N$12*$D606*INDEX(N$21:N$28,$E606)*INDEX(N$30:N$46,$F606)*(1-INDEX(N$117:N$133,$F606))</f>
        <v/>
      </c>
      <c r="O606" s="40">
        <f>O$12*$D606*INDEX(O$21:O$28,$E606)*INDEX(O$30:O$46,$F606)*(1-INDEX(O$117:O$133,$F606))</f>
        <v/>
      </c>
      <c r="P606" s="40">
        <f>P$12*$D606*INDEX(P$21:P$28,$E606)*INDEX(P$30:P$46,$F606)*(1-INDEX(P$117:P$133,$F606))</f>
        <v/>
      </c>
      <c r="Q606" s="40">
        <f>Q$12*$D606*INDEX(Q$21:Q$28,$E606)*INDEX(Q$30:Q$46,$F606)*(1-INDEX(Q$117:Q$133,$F606))</f>
        <v/>
      </c>
      <c r="R606" s="40">
        <f>R$12*$D606*INDEX(R$21:R$28,$E606)*INDEX(R$30:R$46,$F606)*(1-INDEX(R$117:R$133,$F606))</f>
        <v/>
      </c>
      <c r="S606" s="40">
        <f>S$12*$D606*INDEX(S$21:S$28,$E606)*INDEX(S$30:S$46,$F606)*(1-INDEX(S$117:S$133,$F606))</f>
        <v/>
      </c>
      <c r="T606" s="40">
        <f>T$12*$D606*INDEX(T$21:T$28,$E606)*INDEX(T$30:T$46,$F606)*(1-INDEX(T$117:T$133,$F606))</f>
        <v/>
      </c>
      <c r="U606" s="40">
        <f>U$12*$D606*INDEX(U$21:U$28,$E606)*INDEX(U$30:U$46,$F606)*(1-INDEX(U$117:U$133,$F606))</f>
        <v/>
      </c>
      <c r="V606" s="40">
        <f>V$12*$D606*INDEX(V$21:V$28,$E606)*INDEX(V$30:V$46,$F606)*(1-INDEX(V$117:V$133,$F606))</f>
        <v/>
      </c>
      <c r="W606" s="40">
        <f>W$12*$D606*INDEX(W$21:W$28,$E606)*INDEX(W$30:W$46,$F606)*(1-INDEX(W$117:W$133,$F606))</f>
        <v/>
      </c>
      <c r="X606" s="40">
        <f>X$12*$D606*INDEX(X$21:X$28,$E606)*INDEX(X$30:X$46,$F606)*(1-INDEX(X$117:X$133,$F606))</f>
        <v/>
      </c>
      <c r="Y606" s="40">
        <f>Y$12*$D606*INDEX(Y$21:Y$28,$E606)*INDEX(Y$30:Y$46,$F606)*(1-INDEX(Y$117:Y$133,$F606))</f>
        <v/>
      </c>
      <c r="Z606" s="40">
        <f>Z$12*$D606*INDEX(Z$21:Z$28,$E606)*INDEX(Z$30:Z$46,$F606)*(1-INDEX(Z$117:Z$133,$F606))</f>
        <v/>
      </c>
      <c r="AA606" s="40">
        <f>AA$12*$D606*INDEX(AA$21:AA$28,$E606)*INDEX(AA$30:AA$46,$F606)*(1-INDEX(AA$117:AA$133,$F606))</f>
        <v/>
      </c>
      <c r="AB606" s="40">
        <f>AB$12*$D606*INDEX(AB$21:AB$28,$E606)*INDEX(AB$30:AB$46,$F606)*(1-INDEX(AB$117:AB$133,$F606))</f>
        <v/>
      </c>
      <c r="AC606" s="40">
        <f>AC$12*$D606*INDEX(AC$21:AC$28,$E606)*INDEX(AC$30:AC$46,$F606)*(1-INDEX(AC$117:AC$133,$F606))</f>
        <v/>
      </c>
      <c r="AD606" s="42">
        <f>CARBONTAX(AD$12,$D606,INDEX(AD$21:AD$28,$E606),INDEX(AD$30:AD$46,$F606),INDEX(AD$117:AD$133,$F606))</f>
        <v/>
      </c>
      <c r="AE606" s="25">
        <f>LOWER(Settings!$C$4)&amp;".mit."&amp;$A606&amp;IF($C606="","","."&amp;$C606&amp;"."&amp;$B606)&amp;IF(INDEX(Variables!$D$5:$D$105,MATCH($A606,Variables!$A$5:$A$105,0))="","","."&amp;INDEX(Variables!$D$5:$D$105,MATCH($A606,Variables!$A$5:$A$105,0)))&amp;"."&amp;AE$5</f>
        <v/>
      </c>
      <c r="AF606" s="41">
        <f>AF$12*$D606*INDEX(AF$21:AF$28,$E606)*INDEX(AF$30:AF$46,$F606)*(1-INDEX(AF$117:AF$133,$F606))</f>
        <v/>
      </c>
      <c r="AG606" s="40">
        <f>AG$12*$D606*INDEX(AG$21:AG$28,$E606)*INDEX(AG$30:AG$46,$F606)*(1-INDEX(AG$117:AG$133,$F606))</f>
        <v/>
      </c>
      <c r="AH606" s="40">
        <f>AH$12*$D606*INDEX(AH$21:AH$28,$E606)*INDEX(AH$30:AH$46,$F606)*(1-INDEX(AH$117:AH$133,$F606))</f>
        <v/>
      </c>
      <c r="AI606" s="40">
        <f>AI$12*$D606*INDEX(AI$21:AI$28,$E606)*INDEX(AI$30:AI$46,$F606)*(1-INDEX(AI$117:AI$133,$F606))</f>
        <v/>
      </c>
      <c r="AJ606" s="40">
        <f>AJ$12*$D606*INDEX(AJ$21:AJ$28,$E606)*INDEX(AJ$30:AJ$46,$F606)*(1-INDEX(AJ$117:AJ$133,$F606))</f>
        <v/>
      </c>
      <c r="AK606" s="40">
        <f>AK$12*$D606*INDEX(AK$21:AK$28,$E606)*INDEX(AK$30:AK$46,$F606)*(1-INDEX(AK$117:AK$133,$F606))</f>
        <v/>
      </c>
      <c r="AL606" s="40">
        <f>AL$12*$D606*INDEX(AL$21:AL$28,$E606)*INDEX(AL$30:AL$46,$F606)*(1-INDEX(AL$117:AL$133,$F606))</f>
        <v/>
      </c>
      <c r="AM606" s="40">
        <f>AM$12*$D606*INDEX(AM$21:AM$28,$E606)*INDEX(AM$30:AM$46,$F606)*(1-INDEX(AM$117:AM$133,$F606))</f>
        <v/>
      </c>
      <c r="AN606" s="40">
        <f>AN$12*$D606*INDEX(AN$21:AN$28,$E606)*INDEX(AN$30:AN$46,$F606)*(1-INDEX(AN$117:AN$133,$F606))</f>
        <v/>
      </c>
      <c r="AO606" s="40">
        <f>AO$12*$D606*INDEX(AO$21:AO$28,$E606)*INDEX(AO$30:AO$46,$F606)*(1-INDEX(AO$117:AO$133,$F606))</f>
        <v/>
      </c>
      <c r="AP606" s="40">
        <f>AP$12*$D606*INDEX(AP$21:AP$28,$E606)*INDEX(AP$30:AP$46,$F606)*(1-INDEX(AP$117:AP$133,$F606))</f>
        <v/>
      </c>
      <c r="AQ606" s="40">
        <f>AQ$12*$D606*INDEX(AQ$21:AQ$28,$E606)*INDEX(AQ$30:AQ$46,$F606)*(1-INDEX(AQ$117:AQ$133,$F606))</f>
        <v/>
      </c>
      <c r="AR606" s="40">
        <f>AR$12*$D606*INDEX(AR$21:AR$28,$E606)*INDEX(AR$30:AR$46,$F606)*(1-INDEX(AR$117:AR$133,$F606))</f>
        <v/>
      </c>
      <c r="AS606" s="40">
        <f>AS$12*$D606*INDEX(AS$21:AS$28,$E606)*INDEX(AS$30:AS$46,$F606)*(1-INDEX(AS$117:AS$133,$F606))</f>
        <v/>
      </c>
      <c r="AT606" s="40">
        <f>AT$12*$D606*INDEX(AT$21:AT$28,$E606)*INDEX(AT$30:AT$46,$F606)*(1-INDEX(AT$117:AT$133,$F606))</f>
        <v/>
      </c>
      <c r="AU606" s="40">
        <f>AU$12*$D606*INDEX(AU$21:AU$28,$E606)*INDEX(AU$30:AU$46,$F606)*(1-INDEX(AU$117:AU$133,$F606))</f>
        <v/>
      </c>
      <c r="AV606" s="40">
        <f>AV$12*$D606*INDEX(AV$21:AV$28,$E606)*INDEX(AV$30:AV$46,$F606)*(1-INDEX(AV$117:AV$133,$F606))</f>
        <v/>
      </c>
      <c r="AW606" s="40">
        <f>AW$12*$D606*INDEX(AW$21:AW$28,$E606)*INDEX(AW$30:AW$46,$F606)*(1-INDEX(AW$117:AW$133,$F606))</f>
        <v/>
      </c>
      <c r="AX606" s="42">
        <f>CARBONTAX(AX$12,$D606,INDEX(AX$21:AX$28,$E606),INDEX(AX$30:AX$46,$F606),INDEX(AX$117:AX$133,$F606))</f>
        <v/>
      </c>
    </row>
    <row r="607" hidden="1" outlineLevel="2">
      <c r="A607" s="5" t="inlineStr">
        <is>
          <t>ctxnew</t>
        </is>
      </c>
      <c r="B607" s="5" t="inlineStr">
        <is>
          <t>die</t>
        </is>
      </c>
      <c r="C607" s="5" t="inlineStr">
        <is>
          <t>nav</t>
        </is>
      </c>
      <c r="D607" s="40">
        <f>INDEX(Inputs!$T$5:$T$132,MATCH($B607&amp;"|"&amp;$C607,Inputs!$A$5:$A$132,0))</f>
        <v/>
      </c>
      <c r="E607" s="40">
        <f>INDEX(Inputs!$J$5:$J$132,MATCH($B607&amp;"|"&amp;$C607,Inputs!$A$5:$A$132,0))</f>
        <v/>
      </c>
      <c r="F607" s="40">
        <f>INDEX(Inputs!$K$5:$K$132,MATCH($B607&amp;"|"&amp;$C607,Inputs!$A$5:$A$132,0))</f>
        <v/>
      </c>
      <c r="G607" s="39" t="n"/>
      <c r="H607" s="5">
        <f>INDEX(Variables!$B$5:$B$105,MATCH($A607,Variables!$A$5:$A$105,0))&amp;IF($C607="",""," | "&amp;INDEX(Mapping!$B$5:$B$26,MATCH($C607,Mapping!$A$5:$A$26,0))&amp;" | "&amp;INDEX(Mapping!$B$30:$B$41,MATCH($B607,Mapping!$A$30:$A$41,0)))</f>
        <v/>
      </c>
      <c r="I607" s="5">
        <f>INDEX(Variables!$C$5:$C$105,MATCH($A607,Variables!$A$5:$A$105,0))</f>
        <v/>
      </c>
      <c r="J607" s="5">
        <f>INDEX(Variables!$E$5:$E$105,MATCH($A607,Variables!$A$5:$A$105,0))</f>
        <v/>
      </c>
      <c r="K607" s="25">
        <f>LOWER(Settings!$C$4)&amp;".mit."&amp;$A607&amp;IF($C607="","","."&amp;$C607&amp;"."&amp;$B607)&amp;IF(INDEX(Variables!$D$5:$D$105,MATCH($A607,Variables!$A$5:$A$105,0))="","","."&amp;INDEX(Variables!$D$5:$D$105,MATCH($A607,Variables!$A$5:$A$105,0)))&amp;"."&amp;K$5</f>
        <v/>
      </c>
      <c r="L607" s="41">
        <f>L$12*$D607*INDEX(L$21:L$28,$E607)*INDEX(L$30:L$46,$F607)*(1-INDEX(L$117:L$133,$F607))</f>
        <v/>
      </c>
      <c r="M607" s="40">
        <f>M$12*$D607*INDEX(M$21:M$28,$E607)*INDEX(M$30:M$46,$F607)*(1-INDEX(M$117:M$133,$F607))</f>
        <v/>
      </c>
      <c r="N607" s="40">
        <f>N$12*$D607*INDEX(N$21:N$28,$E607)*INDEX(N$30:N$46,$F607)*(1-INDEX(N$117:N$133,$F607))</f>
        <v/>
      </c>
      <c r="O607" s="40">
        <f>O$12*$D607*INDEX(O$21:O$28,$E607)*INDEX(O$30:O$46,$F607)*(1-INDEX(O$117:O$133,$F607))</f>
        <v/>
      </c>
      <c r="P607" s="40">
        <f>P$12*$D607*INDEX(P$21:P$28,$E607)*INDEX(P$30:P$46,$F607)*(1-INDEX(P$117:P$133,$F607))</f>
        <v/>
      </c>
      <c r="Q607" s="40">
        <f>Q$12*$D607*INDEX(Q$21:Q$28,$E607)*INDEX(Q$30:Q$46,$F607)*(1-INDEX(Q$117:Q$133,$F607))</f>
        <v/>
      </c>
      <c r="R607" s="40">
        <f>R$12*$D607*INDEX(R$21:R$28,$E607)*INDEX(R$30:R$46,$F607)*(1-INDEX(R$117:R$133,$F607))</f>
        <v/>
      </c>
      <c r="S607" s="40">
        <f>S$12*$D607*INDEX(S$21:S$28,$E607)*INDEX(S$30:S$46,$F607)*(1-INDEX(S$117:S$133,$F607))</f>
        <v/>
      </c>
      <c r="T607" s="40">
        <f>T$12*$D607*INDEX(T$21:T$28,$E607)*INDEX(T$30:T$46,$F607)*(1-INDEX(T$117:T$133,$F607))</f>
        <v/>
      </c>
      <c r="U607" s="40">
        <f>U$12*$D607*INDEX(U$21:U$28,$E607)*INDEX(U$30:U$46,$F607)*(1-INDEX(U$117:U$133,$F607))</f>
        <v/>
      </c>
      <c r="V607" s="40">
        <f>V$12*$D607*INDEX(V$21:V$28,$E607)*INDEX(V$30:V$46,$F607)*(1-INDEX(V$117:V$133,$F607))</f>
        <v/>
      </c>
      <c r="W607" s="40">
        <f>W$12*$D607*INDEX(W$21:W$28,$E607)*INDEX(W$30:W$46,$F607)*(1-INDEX(W$117:W$133,$F607))</f>
        <v/>
      </c>
      <c r="X607" s="40">
        <f>X$12*$D607*INDEX(X$21:X$28,$E607)*INDEX(X$30:X$46,$F607)*(1-INDEX(X$117:X$133,$F607))</f>
        <v/>
      </c>
      <c r="Y607" s="40">
        <f>Y$12*$D607*INDEX(Y$21:Y$28,$E607)*INDEX(Y$30:Y$46,$F607)*(1-INDEX(Y$117:Y$133,$F607))</f>
        <v/>
      </c>
      <c r="Z607" s="40">
        <f>Z$12*$D607*INDEX(Z$21:Z$28,$E607)*INDEX(Z$30:Z$46,$F607)*(1-INDEX(Z$117:Z$133,$F607))</f>
        <v/>
      </c>
      <c r="AA607" s="40">
        <f>AA$12*$D607*INDEX(AA$21:AA$28,$E607)*INDEX(AA$30:AA$46,$F607)*(1-INDEX(AA$117:AA$133,$F607))</f>
        <v/>
      </c>
      <c r="AB607" s="40">
        <f>AB$12*$D607*INDEX(AB$21:AB$28,$E607)*INDEX(AB$30:AB$46,$F607)*(1-INDEX(AB$117:AB$133,$F607))</f>
        <v/>
      </c>
      <c r="AC607" s="40">
        <f>AC$12*$D607*INDEX(AC$21:AC$28,$E607)*INDEX(AC$30:AC$46,$F607)*(1-INDEX(AC$117:AC$133,$F607))</f>
        <v/>
      </c>
      <c r="AD607" s="42">
        <f>CARBONTAX(AD$12,$D607,INDEX(AD$21:AD$28,$E607),INDEX(AD$30:AD$46,$F607),INDEX(AD$117:AD$133,$F607))</f>
        <v/>
      </c>
      <c r="AE607" s="25">
        <f>LOWER(Settings!$C$4)&amp;".mit."&amp;$A607&amp;IF($C607="","","."&amp;$C607&amp;"."&amp;$B607)&amp;IF(INDEX(Variables!$D$5:$D$105,MATCH($A607,Variables!$A$5:$A$105,0))="","","."&amp;INDEX(Variables!$D$5:$D$105,MATCH($A607,Variables!$A$5:$A$105,0)))&amp;"."&amp;AE$5</f>
        <v/>
      </c>
      <c r="AF607" s="41">
        <f>AF$12*$D607*INDEX(AF$21:AF$28,$E607)*INDEX(AF$30:AF$46,$F607)*(1-INDEX(AF$117:AF$133,$F607))</f>
        <v/>
      </c>
      <c r="AG607" s="40">
        <f>AG$12*$D607*INDEX(AG$21:AG$28,$E607)*INDEX(AG$30:AG$46,$F607)*(1-INDEX(AG$117:AG$133,$F607))</f>
        <v/>
      </c>
      <c r="AH607" s="40">
        <f>AH$12*$D607*INDEX(AH$21:AH$28,$E607)*INDEX(AH$30:AH$46,$F607)*(1-INDEX(AH$117:AH$133,$F607))</f>
        <v/>
      </c>
      <c r="AI607" s="40">
        <f>AI$12*$D607*INDEX(AI$21:AI$28,$E607)*INDEX(AI$30:AI$46,$F607)*(1-INDEX(AI$117:AI$133,$F607))</f>
        <v/>
      </c>
      <c r="AJ607" s="40">
        <f>AJ$12*$D607*INDEX(AJ$21:AJ$28,$E607)*INDEX(AJ$30:AJ$46,$F607)*(1-INDEX(AJ$117:AJ$133,$F607))</f>
        <v/>
      </c>
      <c r="AK607" s="40">
        <f>AK$12*$D607*INDEX(AK$21:AK$28,$E607)*INDEX(AK$30:AK$46,$F607)*(1-INDEX(AK$117:AK$133,$F607))</f>
        <v/>
      </c>
      <c r="AL607" s="40">
        <f>AL$12*$D607*INDEX(AL$21:AL$28,$E607)*INDEX(AL$30:AL$46,$F607)*(1-INDEX(AL$117:AL$133,$F607))</f>
        <v/>
      </c>
      <c r="AM607" s="40">
        <f>AM$12*$D607*INDEX(AM$21:AM$28,$E607)*INDEX(AM$30:AM$46,$F607)*(1-INDEX(AM$117:AM$133,$F607))</f>
        <v/>
      </c>
      <c r="AN607" s="40">
        <f>AN$12*$D607*INDEX(AN$21:AN$28,$E607)*INDEX(AN$30:AN$46,$F607)*(1-INDEX(AN$117:AN$133,$F607))</f>
        <v/>
      </c>
      <c r="AO607" s="40">
        <f>AO$12*$D607*INDEX(AO$21:AO$28,$E607)*INDEX(AO$30:AO$46,$F607)*(1-INDEX(AO$117:AO$133,$F607))</f>
        <v/>
      </c>
      <c r="AP607" s="40">
        <f>AP$12*$D607*INDEX(AP$21:AP$28,$E607)*INDEX(AP$30:AP$46,$F607)*(1-INDEX(AP$117:AP$133,$F607))</f>
        <v/>
      </c>
      <c r="AQ607" s="40">
        <f>AQ$12*$D607*INDEX(AQ$21:AQ$28,$E607)*INDEX(AQ$30:AQ$46,$F607)*(1-INDEX(AQ$117:AQ$133,$F607))</f>
        <v/>
      </c>
      <c r="AR607" s="40">
        <f>AR$12*$D607*INDEX(AR$21:AR$28,$E607)*INDEX(AR$30:AR$46,$F607)*(1-INDEX(AR$117:AR$133,$F607))</f>
        <v/>
      </c>
      <c r="AS607" s="40">
        <f>AS$12*$D607*INDEX(AS$21:AS$28,$E607)*INDEX(AS$30:AS$46,$F607)*(1-INDEX(AS$117:AS$133,$F607))</f>
        <v/>
      </c>
      <c r="AT607" s="40">
        <f>AT$12*$D607*INDEX(AT$21:AT$28,$E607)*INDEX(AT$30:AT$46,$F607)*(1-INDEX(AT$117:AT$133,$F607))</f>
        <v/>
      </c>
      <c r="AU607" s="40">
        <f>AU$12*$D607*INDEX(AU$21:AU$28,$E607)*INDEX(AU$30:AU$46,$F607)*(1-INDEX(AU$117:AU$133,$F607))</f>
        <v/>
      </c>
      <c r="AV607" s="40">
        <f>AV$12*$D607*INDEX(AV$21:AV$28,$E607)*INDEX(AV$30:AV$46,$F607)*(1-INDEX(AV$117:AV$133,$F607))</f>
        <v/>
      </c>
      <c r="AW607" s="40">
        <f>AW$12*$D607*INDEX(AW$21:AW$28,$E607)*INDEX(AW$30:AW$46,$F607)*(1-INDEX(AW$117:AW$133,$F607))</f>
        <v/>
      </c>
      <c r="AX607" s="42">
        <f>CARBONTAX(AX$12,$D607,INDEX(AX$21:AX$28,$E607),INDEX(AX$30:AX$46,$F607),INDEX(AX$117:AX$133,$F607))</f>
        <v/>
      </c>
    </row>
    <row r="608" hidden="1" outlineLevel="2">
      <c r="A608" s="5" t="inlineStr">
        <is>
          <t>ctxnew</t>
        </is>
      </c>
      <c r="B608" s="5" t="inlineStr">
        <is>
          <t>lpg</t>
        </is>
      </c>
      <c r="C608" s="5" t="inlineStr">
        <is>
          <t>nav</t>
        </is>
      </c>
      <c r="D608" s="40">
        <f>INDEX(Inputs!$T$5:$T$132,MATCH($B608&amp;"|"&amp;$C608,Inputs!$A$5:$A$132,0))</f>
        <v/>
      </c>
      <c r="E608" s="40">
        <f>INDEX(Inputs!$J$5:$J$132,MATCH($B608&amp;"|"&amp;$C608,Inputs!$A$5:$A$132,0))</f>
        <v/>
      </c>
      <c r="F608" s="40">
        <f>INDEX(Inputs!$K$5:$K$132,MATCH($B608&amp;"|"&amp;$C608,Inputs!$A$5:$A$132,0))</f>
        <v/>
      </c>
      <c r="G608" s="39" t="n"/>
      <c r="H608" s="5">
        <f>INDEX(Variables!$B$5:$B$105,MATCH($A608,Variables!$A$5:$A$105,0))&amp;IF($C608="",""," | "&amp;INDEX(Mapping!$B$5:$B$26,MATCH($C608,Mapping!$A$5:$A$26,0))&amp;" | "&amp;INDEX(Mapping!$B$30:$B$41,MATCH($B608,Mapping!$A$30:$A$41,0)))</f>
        <v/>
      </c>
      <c r="I608" s="5">
        <f>INDEX(Variables!$C$5:$C$105,MATCH($A608,Variables!$A$5:$A$105,0))</f>
        <v/>
      </c>
      <c r="J608" s="5">
        <f>INDEX(Variables!$E$5:$E$105,MATCH($A608,Variables!$A$5:$A$105,0))</f>
        <v/>
      </c>
      <c r="K608" s="25">
        <f>LOWER(Settings!$C$4)&amp;".mit."&amp;$A608&amp;IF($C608="","","."&amp;$C608&amp;"."&amp;$B608)&amp;IF(INDEX(Variables!$D$5:$D$105,MATCH($A608,Variables!$A$5:$A$105,0))="","","."&amp;INDEX(Variables!$D$5:$D$105,MATCH($A608,Variables!$A$5:$A$105,0)))&amp;"."&amp;K$5</f>
        <v/>
      </c>
      <c r="L608" s="41">
        <f>L$12*$D608*INDEX(L$21:L$28,$E608)*INDEX(L$30:L$46,$F608)*(1-INDEX(L$117:L$133,$F608))</f>
        <v/>
      </c>
      <c r="M608" s="40">
        <f>M$12*$D608*INDEX(M$21:M$28,$E608)*INDEX(M$30:M$46,$F608)*(1-INDEX(M$117:M$133,$F608))</f>
        <v/>
      </c>
      <c r="N608" s="40">
        <f>N$12*$D608*INDEX(N$21:N$28,$E608)*INDEX(N$30:N$46,$F608)*(1-INDEX(N$117:N$133,$F608))</f>
        <v/>
      </c>
      <c r="O608" s="40">
        <f>O$12*$D608*INDEX(O$21:O$28,$E608)*INDEX(O$30:O$46,$F608)*(1-INDEX(O$117:O$133,$F608))</f>
        <v/>
      </c>
      <c r="P608" s="40">
        <f>P$12*$D608*INDEX(P$21:P$28,$E608)*INDEX(P$30:P$46,$F608)*(1-INDEX(P$117:P$133,$F608))</f>
        <v/>
      </c>
      <c r="Q608" s="40">
        <f>Q$12*$D608*INDEX(Q$21:Q$28,$E608)*INDEX(Q$30:Q$46,$F608)*(1-INDEX(Q$117:Q$133,$F608))</f>
        <v/>
      </c>
      <c r="R608" s="40">
        <f>R$12*$D608*INDEX(R$21:R$28,$E608)*INDEX(R$30:R$46,$F608)*(1-INDEX(R$117:R$133,$F608))</f>
        <v/>
      </c>
      <c r="S608" s="40">
        <f>S$12*$D608*INDEX(S$21:S$28,$E608)*INDEX(S$30:S$46,$F608)*(1-INDEX(S$117:S$133,$F608))</f>
        <v/>
      </c>
      <c r="T608" s="40">
        <f>T$12*$D608*INDEX(T$21:T$28,$E608)*INDEX(T$30:T$46,$F608)*(1-INDEX(T$117:T$133,$F608))</f>
        <v/>
      </c>
      <c r="U608" s="40">
        <f>U$12*$D608*INDEX(U$21:U$28,$E608)*INDEX(U$30:U$46,$F608)*(1-INDEX(U$117:U$133,$F608))</f>
        <v/>
      </c>
      <c r="V608" s="40">
        <f>V$12*$D608*INDEX(V$21:V$28,$E608)*INDEX(V$30:V$46,$F608)*(1-INDEX(V$117:V$133,$F608))</f>
        <v/>
      </c>
      <c r="W608" s="40">
        <f>W$12*$D608*INDEX(W$21:W$28,$E608)*INDEX(W$30:W$46,$F608)*(1-INDEX(W$117:W$133,$F608))</f>
        <v/>
      </c>
      <c r="X608" s="40">
        <f>X$12*$D608*INDEX(X$21:X$28,$E608)*INDEX(X$30:X$46,$F608)*(1-INDEX(X$117:X$133,$F608))</f>
        <v/>
      </c>
      <c r="Y608" s="40">
        <f>Y$12*$D608*INDEX(Y$21:Y$28,$E608)*INDEX(Y$30:Y$46,$F608)*(1-INDEX(Y$117:Y$133,$F608))</f>
        <v/>
      </c>
      <c r="Z608" s="40">
        <f>Z$12*$D608*INDEX(Z$21:Z$28,$E608)*INDEX(Z$30:Z$46,$F608)*(1-INDEX(Z$117:Z$133,$F608))</f>
        <v/>
      </c>
      <c r="AA608" s="40">
        <f>AA$12*$D608*INDEX(AA$21:AA$28,$E608)*INDEX(AA$30:AA$46,$F608)*(1-INDEX(AA$117:AA$133,$F608))</f>
        <v/>
      </c>
      <c r="AB608" s="40">
        <f>AB$12*$D608*INDEX(AB$21:AB$28,$E608)*INDEX(AB$30:AB$46,$F608)*(1-INDEX(AB$117:AB$133,$F608))</f>
        <v/>
      </c>
      <c r="AC608" s="40">
        <f>AC$12*$D608*INDEX(AC$21:AC$28,$E608)*INDEX(AC$30:AC$46,$F608)*(1-INDEX(AC$117:AC$133,$F608))</f>
        <v/>
      </c>
      <c r="AD608" s="42">
        <f>CARBONTAX(AD$12,$D608,INDEX(AD$21:AD$28,$E608),INDEX(AD$30:AD$46,$F608),INDEX(AD$117:AD$133,$F608))</f>
        <v/>
      </c>
      <c r="AE608" s="25">
        <f>LOWER(Settings!$C$4)&amp;".mit."&amp;$A608&amp;IF($C608="","","."&amp;$C608&amp;"."&amp;$B608)&amp;IF(INDEX(Variables!$D$5:$D$105,MATCH($A608,Variables!$A$5:$A$105,0))="","","."&amp;INDEX(Variables!$D$5:$D$105,MATCH($A608,Variables!$A$5:$A$105,0)))&amp;"."&amp;AE$5</f>
        <v/>
      </c>
      <c r="AF608" s="41">
        <f>AF$12*$D608*INDEX(AF$21:AF$28,$E608)*INDEX(AF$30:AF$46,$F608)*(1-INDEX(AF$117:AF$133,$F608))</f>
        <v/>
      </c>
      <c r="AG608" s="40">
        <f>AG$12*$D608*INDEX(AG$21:AG$28,$E608)*INDEX(AG$30:AG$46,$F608)*(1-INDEX(AG$117:AG$133,$F608))</f>
        <v/>
      </c>
      <c r="AH608" s="40">
        <f>AH$12*$D608*INDEX(AH$21:AH$28,$E608)*INDEX(AH$30:AH$46,$F608)*(1-INDEX(AH$117:AH$133,$F608))</f>
        <v/>
      </c>
      <c r="AI608" s="40">
        <f>AI$12*$D608*INDEX(AI$21:AI$28,$E608)*INDEX(AI$30:AI$46,$F608)*(1-INDEX(AI$117:AI$133,$F608))</f>
        <v/>
      </c>
      <c r="AJ608" s="40">
        <f>AJ$12*$D608*INDEX(AJ$21:AJ$28,$E608)*INDEX(AJ$30:AJ$46,$F608)*(1-INDEX(AJ$117:AJ$133,$F608))</f>
        <v/>
      </c>
      <c r="AK608" s="40">
        <f>AK$12*$D608*INDEX(AK$21:AK$28,$E608)*INDEX(AK$30:AK$46,$F608)*(1-INDEX(AK$117:AK$133,$F608))</f>
        <v/>
      </c>
      <c r="AL608" s="40">
        <f>AL$12*$D608*INDEX(AL$21:AL$28,$E608)*INDEX(AL$30:AL$46,$F608)*(1-INDEX(AL$117:AL$133,$F608))</f>
        <v/>
      </c>
      <c r="AM608" s="40">
        <f>AM$12*$D608*INDEX(AM$21:AM$28,$E608)*INDEX(AM$30:AM$46,$F608)*(1-INDEX(AM$117:AM$133,$F608))</f>
        <v/>
      </c>
      <c r="AN608" s="40">
        <f>AN$12*$D608*INDEX(AN$21:AN$28,$E608)*INDEX(AN$30:AN$46,$F608)*(1-INDEX(AN$117:AN$133,$F608))</f>
        <v/>
      </c>
      <c r="AO608" s="40">
        <f>AO$12*$D608*INDEX(AO$21:AO$28,$E608)*INDEX(AO$30:AO$46,$F608)*(1-INDEX(AO$117:AO$133,$F608))</f>
        <v/>
      </c>
      <c r="AP608" s="40">
        <f>AP$12*$D608*INDEX(AP$21:AP$28,$E608)*INDEX(AP$30:AP$46,$F608)*(1-INDEX(AP$117:AP$133,$F608))</f>
        <v/>
      </c>
      <c r="AQ608" s="40">
        <f>AQ$12*$D608*INDEX(AQ$21:AQ$28,$E608)*INDEX(AQ$30:AQ$46,$F608)*(1-INDEX(AQ$117:AQ$133,$F608))</f>
        <v/>
      </c>
      <c r="AR608" s="40">
        <f>AR$12*$D608*INDEX(AR$21:AR$28,$E608)*INDEX(AR$30:AR$46,$F608)*(1-INDEX(AR$117:AR$133,$F608))</f>
        <v/>
      </c>
      <c r="AS608" s="40">
        <f>AS$12*$D608*INDEX(AS$21:AS$28,$E608)*INDEX(AS$30:AS$46,$F608)*(1-INDEX(AS$117:AS$133,$F608))</f>
        <v/>
      </c>
      <c r="AT608" s="40">
        <f>AT$12*$D608*INDEX(AT$21:AT$28,$E608)*INDEX(AT$30:AT$46,$F608)*(1-INDEX(AT$117:AT$133,$F608))</f>
        <v/>
      </c>
      <c r="AU608" s="40">
        <f>AU$12*$D608*INDEX(AU$21:AU$28,$E608)*INDEX(AU$30:AU$46,$F608)*(1-INDEX(AU$117:AU$133,$F608))</f>
        <v/>
      </c>
      <c r="AV608" s="40">
        <f>AV$12*$D608*INDEX(AV$21:AV$28,$E608)*INDEX(AV$30:AV$46,$F608)*(1-INDEX(AV$117:AV$133,$F608))</f>
        <v/>
      </c>
      <c r="AW608" s="40">
        <f>AW$12*$D608*INDEX(AW$21:AW$28,$E608)*INDEX(AW$30:AW$46,$F608)*(1-INDEX(AW$117:AW$133,$F608))</f>
        <v/>
      </c>
      <c r="AX608" s="42">
        <f>CARBONTAX(AX$12,$D608,INDEX(AX$21:AX$28,$E608),INDEX(AX$30:AX$46,$F608),INDEX(AX$117:AX$133,$F608))</f>
        <v/>
      </c>
    </row>
    <row r="609" hidden="1" outlineLevel="2">
      <c r="A609" s="5" t="inlineStr">
        <is>
          <t>ctxnew</t>
        </is>
      </c>
      <c r="B609" s="5" t="inlineStr">
        <is>
          <t>ker</t>
        </is>
      </c>
      <c r="C609" s="5" t="inlineStr">
        <is>
          <t>nav</t>
        </is>
      </c>
      <c r="D609" s="40">
        <f>INDEX(Inputs!$T$5:$T$132,MATCH($B609&amp;"|"&amp;$C609,Inputs!$A$5:$A$132,0))</f>
        <v/>
      </c>
      <c r="E609" s="40">
        <f>INDEX(Inputs!$J$5:$J$132,MATCH($B609&amp;"|"&amp;$C609,Inputs!$A$5:$A$132,0))</f>
        <v/>
      </c>
      <c r="F609" s="40">
        <f>INDEX(Inputs!$K$5:$K$132,MATCH($B609&amp;"|"&amp;$C609,Inputs!$A$5:$A$132,0))</f>
        <v/>
      </c>
      <c r="G609" s="39" t="n"/>
      <c r="H609" s="5">
        <f>INDEX(Variables!$B$5:$B$105,MATCH($A609,Variables!$A$5:$A$105,0))&amp;IF($C609="",""," | "&amp;INDEX(Mapping!$B$5:$B$26,MATCH($C609,Mapping!$A$5:$A$26,0))&amp;" | "&amp;INDEX(Mapping!$B$30:$B$41,MATCH($B609,Mapping!$A$30:$A$41,0)))</f>
        <v/>
      </c>
      <c r="I609" s="5">
        <f>INDEX(Variables!$C$5:$C$105,MATCH($A609,Variables!$A$5:$A$105,0))</f>
        <v/>
      </c>
      <c r="J609" s="5">
        <f>INDEX(Variables!$E$5:$E$105,MATCH($A609,Variables!$A$5:$A$105,0))</f>
        <v/>
      </c>
      <c r="K609" s="25">
        <f>LOWER(Settings!$C$4)&amp;".mit."&amp;$A609&amp;IF($C609="","","."&amp;$C609&amp;"."&amp;$B609)&amp;IF(INDEX(Variables!$D$5:$D$105,MATCH($A609,Variables!$A$5:$A$105,0))="","","."&amp;INDEX(Variables!$D$5:$D$105,MATCH($A609,Variables!$A$5:$A$105,0)))&amp;"."&amp;K$5</f>
        <v/>
      </c>
      <c r="L609" s="41">
        <f>L$12*$D609*INDEX(L$21:L$28,$E609)*INDEX(L$30:L$46,$F609)*(1-INDEX(L$117:L$133,$F609))</f>
        <v/>
      </c>
      <c r="M609" s="40">
        <f>M$12*$D609*INDEX(M$21:M$28,$E609)*INDEX(M$30:M$46,$F609)*(1-INDEX(M$117:M$133,$F609))</f>
        <v/>
      </c>
      <c r="N609" s="40">
        <f>N$12*$D609*INDEX(N$21:N$28,$E609)*INDEX(N$30:N$46,$F609)*(1-INDEX(N$117:N$133,$F609))</f>
        <v/>
      </c>
      <c r="O609" s="40">
        <f>O$12*$D609*INDEX(O$21:O$28,$E609)*INDEX(O$30:O$46,$F609)*(1-INDEX(O$117:O$133,$F609))</f>
        <v/>
      </c>
      <c r="P609" s="40">
        <f>P$12*$D609*INDEX(P$21:P$28,$E609)*INDEX(P$30:P$46,$F609)*(1-INDEX(P$117:P$133,$F609))</f>
        <v/>
      </c>
      <c r="Q609" s="40">
        <f>Q$12*$D609*INDEX(Q$21:Q$28,$E609)*INDEX(Q$30:Q$46,$F609)*(1-INDEX(Q$117:Q$133,$F609))</f>
        <v/>
      </c>
      <c r="R609" s="40">
        <f>R$12*$D609*INDEX(R$21:R$28,$E609)*INDEX(R$30:R$46,$F609)*(1-INDEX(R$117:R$133,$F609))</f>
        <v/>
      </c>
      <c r="S609" s="40">
        <f>S$12*$D609*INDEX(S$21:S$28,$E609)*INDEX(S$30:S$46,$F609)*(1-INDEX(S$117:S$133,$F609))</f>
        <v/>
      </c>
      <c r="T609" s="40">
        <f>T$12*$D609*INDEX(T$21:T$28,$E609)*INDEX(T$30:T$46,$F609)*(1-INDEX(T$117:T$133,$F609))</f>
        <v/>
      </c>
      <c r="U609" s="40">
        <f>U$12*$D609*INDEX(U$21:U$28,$E609)*INDEX(U$30:U$46,$F609)*(1-INDEX(U$117:U$133,$F609))</f>
        <v/>
      </c>
      <c r="V609" s="40">
        <f>V$12*$D609*INDEX(V$21:V$28,$E609)*INDEX(V$30:V$46,$F609)*(1-INDEX(V$117:V$133,$F609))</f>
        <v/>
      </c>
      <c r="W609" s="40">
        <f>W$12*$D609*INDEX(W$21:W$28,$E609)*INDEX(W$30:W$46,$F609)*(1-INDEX(W$117:W$133,$F609))</f>
        <v/>
      </c>
      <c r="X609" s="40">
        <f>X$12*$D609*INDEX(X$21:X$28,$E609)*INDEX(X$30:X$46,$F609)*(1-INDEX(X$117:X$133,$F609))</f>
        <v/>
      </c>
      <c r="Y609" s="40">
        <f>Y$12*$D609*INDEX(Y$21:Y$28,$E609)*INDEX(Y$30:Y$46,$F609)*(1-INDEX(Y$117:Y$133,$F609))</f>
        <v/>
      </c>
      <c r="Z609" s="40">
        <f>Z$12*$D609*INDEX(Z$21:Z$28,$E609)*INDEX(Z$30:Z$46,$F609)*(1-INDEX(Z$117:Z$133,$F609))</f>
        <v/>
      </c>
      <c r="AA609" s="40">
        <f>AA$12*$D609*INDEX(AA$21:AA$28,$E609)*INDEX(AA$30:AA$46,$F609)*(1-INDEX(AA$117:AA$133,$F609))</f>
        <v/>
      </c>
      <c r="AB609" s="40">
        <f>AB$12*$D609*INDEX(AB$21:AB$28,$E609)*INDEX(AB$30:AB$46,$F609)*(1-INDEX(AB$117:AB$133,$F609))</f>
        <v/>
      </c>
      <c r="AC609" s="40">
        <f>AC$12*$D609*INDEX(AC$21:AC$28,$E609)*INDEX(AC$30:AC$46,$F609)*(1-INDEX(AC$117:AC$133,$F609))</f>
        <v/>
      </c>
      <c r="AD609" s="42">
        <f>CARBONTAX(AD$12,$D609,INDEX(AD$21:AD$28,$E609),INDEX(AD$30:AD$46,$F609),INDEX(AD$117:AD$133,$F609))</f>
        <v/>
      </c>
      <c r="AE609" s="25">
        <f>LOWER(Settings!$C$4)&amp;".mit."&amp;$A609&amp;IF($C609="","","."&amp;$C609&amp;"."&amp;$B609)&amp;IF(INDEX(Variables!$D$5:$D$105,MATCH($A609,Variables!$A$5:$A$105,0))="","","."&amp;INDEX(Variables!$D$5:$D$105,MATCH($A609,Variables!$A$5:$A$105,0)))&amp;"."&amp;AE$5</f>
        <v/>
      </c>
      <c r="AF609" s="41">
        <f>AF$12*$D609*INDEX(AF$21:AF$28,$E609)*INDEX(AF$30:AF$46,$F609)*(1-INDEX(AF$117:AF$133,$F609))</f>
        <v/>
      </c>
      <c r="AG609" s="40">
        <f>AG$12*$D609*INDEX(AG$21:AG$28,$E609)*INDEX(AG$30:AG$46,$F609)*(1-INDEX(AG$117:AG$133,$F609))</f>
        <v/>
      </c>
      <c r="AH609" s="40">
        <f>AH$12*$D609*INDEX(AH$21:AH$28,$E609)*INDEX(AH$30:AH$46,$F609)*(1-INDEX(AH$117:AH$133,$F609))</f>
        <v/>
      </c>
      <c r="AI609" s="40">
        <f>AI$12*$D609*INDEX(AI$21:AI$28,$E609)*INDEX(AI$30:AI$46,$F609)*(1-INDEX(AI$117:AI$133,$F609))</f>
        <v/>
      </c>
      <c r="AJ609" s="40">
        <f>AJ$12*$D609*INDEX(AJ$21:AJ$28,$E609)*INDEX(AJ$30:AJ$46,$F609)*(1-INDEX(AJ$117:AJ$133,$F609))</f>
        <v/>
      </c>
      <c r="AK609" s="40">
        <f>AK$12*$D609*INDEX(AK$21:AK$28,$E609)*INDEX(AK$30:AK$46,$F609)*(1-INDEX(AK$117:AK$133,$F609))</f>
        <v/>
      </c>
      <c r="AL609" s="40">
        <f>AL$12*$D609*INDEX(AL$21:AL$28,$E609)*INDEX(AL$30:AL$46,$F609)*(1-INDEX(AL$117:AL$133,$F609))</f>
        <v/>
      </c>
      <c r="AM609" s="40">
        <f>AM$12*$D609*INDEX(AM$21:AM$28,$E609)*INDEX(AM$30:AM$46,$F609)*(1-INDEX(AM$117:AM$133,$F609))</f>
        <v/>
      </c>
      <c r="AN609" s="40">
        <f>AN$12*$D609*INDEX(AN$21:AN$28,$E609)*INDEX(AN$30:AN$46,$F609)*(1-INDEX(AN$117:AN$133,$F609))</f>
        <v/>
      </c>
      <c r="AO609" s="40">
        <f>AO$12*$D609*INDEX(AO$21:AO$28,$E609)*INDEX(AO$30:AO$46,$F609)*(1-INDEX(AO$117:AO$133,$F609))</f>
        <v/>
      </c>
      <c r="AP609" s="40">
        <f>AP$12*$D609*INDEX(AP$21:AP$28,$E609)*INDEX(AP$30:AP$46,$F609)*(1-INDEX(AP$117:AP$133,$F609))</f>
        <v/>
      </c>
      <c r="AQ609" s="40">
        <f>AQ$12*$D609*INDEX(AQ$21:AQ$28,$E609)*INDEX(AQ$30:AQ$46,$F609)*(1-INDEX(AQ$117:AQ$133,$F609))</f>
        <v/>
      </c>
      <c r="AR609" s="40">
        <f>AR$12*$D609*INDEX(AR$21:AR$28,$E609)*INDEX(AR$30:AR$46,$F609)*(1-INDEX(AR$117:AR$133,$F609))</f>
        <v/>
      </c>
      <c r="AS609" s="40">
        <f>AS$12*$D609*INDEX(AS$21:AS$28,$E609)*INDEX(AS$30:AS$46,$F609)*(1-INDEX(AS$117:AS$133,$F609))</f>
        <v/>
      </c>
      <c r="AT609" s="40">
        <f>AT$12*$D609*INDEX(AT$21:AT$28,$E609)*INDEX(AT$30:AT$46,$F609)*(1-INDEX(AT$117:AT$133,$F609))</f>
        <v/>
      </c>
      <c r="AU609" s="40">
        <f>AU$12*$D609*INDEX(AU$21:AU$28,$E609)*INDEX(AU$30:AU$46,$F609)*(1-INDEX(AU$117:AU$133,$F609))</f>
        <v/>
      </c>
      <c r="AV609" s="40">
        <f>AV$12*$D609*INDEX(AV$21:AV$28,$E609)*INDEX(AV$30:AV$46,$F609)*(1-INDEX(AV$117:AV$133,$F609))</f>
        <v/>
      </c>
      <c r="AW609" s="40">
        <f>AW$12*$D609*INDEX(AW$21:AW$28,$E609)*INDEX(AW$30:AW$46,$F609)*(1-INDEX(AW$117:AW$133,$F609))</f>
        <v/>
      </c>
      <c r="AX609" s="42">
        <f>CARBONTAX(AX$12,$D609,INDEX(AX$21:AX$28,$E609),INDEX(AX$30:AX$46,$F609),INDEX(AX$117:AX$133,$F609))</f>
        <v/>
      </c>
    </row>
    <row r="610" hidden="1" outlineLevel="2">
      <c r="A610" s="5" t="inlineStr">
        <is>
          <t>ctxnew</t>
        </is>
      </c>
      <c r="B610" s="5" t="inlineStr">
        <is>
          <t>oop</t>
        </is>
      </c>
      <c r="C610" s="5" t="inlineStr">
        <is>
          <t>nav</t>
        </is>
      </c>
      <c r="D610" s="40">
        <f>INDEX(Inputs!$T$5:$T$132,MATCH($B610&amp;"|"&amp;$C610,Inputs!$A$5:$A$132,0))</f>
        <v/>
      </c>
      <c r="E610" s="40">
        <f>INDEX(Inputs!$J$5:$J$132,MATCH($B610&amp;"|"&amp;$C610,Inputs!$A$5:$A$132,0))</f>
        <v/>
      </c>
      <c r="F610" s="40">
        <f>INDEX(Inputs!$K$5:$K$132,MATCH($B610&amp;"|"&amp;$C610,Inputs!$A$5:$A$132,0))</f>
        <v/>
      </c>
      <c r="G610" s="39" t="n"/>
      <c r="H610" s="5">
        <f>INDEX(Variables!$B$5:$B$105,MATCH($A610,Variables!$A$5:$A$105,0))&amp;IF($C610="",""," | "&amp;INDEX(Mapping!$B$5:$B$26,MATCH($C610,Mapping!$A$5:$A$26,0))&amp;" | "&amp;INDEX(Mapping!$B$30:$B$41,MATCH($B610,Mapping!$A$30:$A$41,0)))</f>
        <v/>
      </c>
      <c r="I610" s="5">
        <f>INDEX(Variables!$C$5:$C$105,MATCH($A610,Variables!$A$5:$A$105,0))</f>
        <v/>
      </c>
      <c r="J610" s="5">
        <f>INDEX(Variables!$E$5:$E$105,MATCH($A610,Variables!$A$5:$A$105,0))</f>
        <v/>
      </c>
      <c r="K610" s="25">
        <f>LOWER(Settings!$C$4)&amp;".mit."&amp;$A610&amp;IF($C610="","","."&amp;$C610&amp;"."&amp;$B610)&amp;IF(INDEX(Variables!$D$5:$D$105,MATCH($A610,Variables!$A$5:$A$105,0))="","","."&amp;INDEX(Variables!$D$5:$D$105,MATCH($A610,Variables!$A$5:$A$105,0)))&amp;"."&amp;K$5</f>
        <v/>
      </c>
      <c r="L610" s="41">
        <f>L$12*$D610*INDEX(L$21:L$28,$E610)*INDEX(L$30:L$46,$F610)*(1-INDEX(L$117:L$133,$F610))</f>
        <v/>
      </c>
      <c r="M610" s="40">
        <f>M$12*$D610*INDEX(M$21:M$28,$E610)*INDEX(M$30:M$46,$F610)*(1-INDEX(M$117:M$133,$F610))</f>
        <v/>
      </c>
      <c r="N610" s="40">
        <f>N$12*$D610*INDEX(N$21:N$28,$E610)*INDEX(N$30:N$46,$F610)*(1-INDEX(N$117:N$133,$F610))</f>
        <v/>
      </c>
      <c r="O610" s="40">
        <f>O$12*$D610*INDEX(O$21:O$28,$E610)*INDEX(O$30:O$46,$F610)*(1-INDEX(O$117:O$133,$F610))</f>
        <v/>
      </c>
      <c r="P610" s="40">
        <f>P$12*$D610*INDEX(P$21:P$28,$E610)*INDEX(P$30:P$46,$F610)*(1-INDEX(P$117:P$133,$F610))</f>
        <v/>
      </c>
      <c r="Q610" s="40">
        <f>Q$12*$D610*INDEX(Q$21:Q$28,$E610)*INDEX(Q$30:Q$46,$F610)*(1-INDEX(Q$117:Q$133,$F610))</f>
        <v/>
      </c>
      <c r="R610" s="40">
        <f>R$12*$D610*INDEX(R$21:R$28,$E610)*INDEX(R$30:R$46,$F610)*(1-INDEX(R$117:R$133,$F610))</f>
        <v/>
      </c>
      <c r="S610" s="40">
        <f>S$12*$D610*INDEX(S$21:S$28,$E610)*INDEX(S$30:S$46,$F610)*(1-INDEX(S$117:S$133,$F610))</f>
        <v/>
      </c>
      <c r="T610" s="40">
        <f>T$12*$D610*INDEX(T$21:T$28,$E610)*INDEX(T$30:T$46,$F610)*(1-INDEX(T$117:T$133,$F610))</f>
        <v/>
      </c>
      <c r="U610" s="40">
        <f>U$12*$D610*INDEX(U$21:U$28,$E610)*INDEX(U$30:U$46,$F610)*(1-INDEX(U$117:U$133,$F610))</f>
        <v/>
      </c>
      <c r="V610" s="40">
        <f>V$12*$D610*INDEX(V$21:V$28,$E610)*INDEX(V$30:V$46,$F610)*(1-INDEX(V$117:V$133,$F610))</f>
        <v/>
      </c>
      <c r="W610" s="40">
        <f>W$12*$D610*INDEX(W$21:W$28,$E610)*INDEX(W$30:W$46,$F610)*(1-INDEX(W$117:W$133,$F610))</f>
        <v/>
      </c>
      <c r="X610" s="40">
        <f>X$12*$D610*INDEX(X$21:X$28,$E610)*INDEX(X$30:X$46,$F610)*(1-INDEX(X$117:X$133,$F610))</f>
        <v/>
      </c>
      <c r="Y610" s="40">
        <f>Y$12*$D610*INDEX(Y$21:Y$28,$E610)*INDEX(Y$30:Y$46,$F610)*(1-INDEX(Y$117:Y$133,$F610))</f>
        <v/>
      </c>
      <c r="Z610" s="40">
        <f>Z$12*$D610*INDEX(Z$21:Z$28,$E610)*INDEX(Z$30:Z$46,$F610)*(1-INDEX(Z$117:Z$133,$F610))</f>
        <v/>
      </c>
      <c r="AA610" s="40">
        <f>AA$12*$D610*INDEX(AA$21:AA$28,$E610)*INDEX(AA$30:AA$46,$F610)*(1-INDEX(AA$117:AA$133,$F610))</f>
        <v/>
      </c>
      <c r="AB610" s="40">
        <f>AB$12*$D610*INDEX(AB$21:AB$28,$E610)*INDEX(AB$30:AB$46,$F610)*(1-INDEX(AB$117:AB$133,$F610))</f>
        <v/>
      </c>
      <c r="AC610" s="40">
        <f>AC$12*$D610*INDEX(AC$21:AC$28,$E610)*INDEX(AC$30:AC$46,$F610)*(1-INDEX(AC$117:AC$133,$F610))</f>
        <v/>
      </c>
      <c r="AD610" s="42">
        <f>CARBONTAX(AD$12,$D610,INDEX(AD$21:AD$28,$E610),INDEX(AD$30:AD$46,$F610),INDEX(AD$117:AD$133,$F610))</f>
        <v/>
      </c>
      <c r="AE610" s="25">
        <f>LOWER(Settings!$C$4)&amp;".mit."&amp;$A610&amp;IF($C610="","","."&amp;$C610&amp;"."&amp;$B610)&amp;IF(INDEX(Variables!$D$5:$D$105,MATCH($A610,Variables!$A$5:$A$105,0))="","","."&amp;INDEX(Variables!$D$5:$D$105,MATCH($A610,Variables!$A$5:$A$105,0)))&amp;"."&amp;AE$5</f>
        <v/>
      </c>
      <c r="AF610" s="41">
        <f>AF$12*$D610*INDEX(AF$21:AF$28,$E610)*INDEX(AF$30:AF$46,$F610)*(1-INDEX(AF$117:AF$133,$F610))</f>
        <v/>
      </c>
      <c r="AG610" s="40">
        <f>AG$12*$D610*INDEX(AG$21:AG$28,$E610)*INDEX(AG$30:AG$46,$F610)*(1-INDEX(AG$117:AG$133,$F610))</f>
        <v/>
      </c>
      <c r="AH610" s="40">
        <f>AH$12*$D610*INDEX(AH$21:AH$28,$E610)*INDEX(AH$30:AH$46,$F610)*(1-INDEX(AH$117:AH$133,$F610))</f>
        <v/>
      </c>
      <c r="AI610" s="40">
        <f>AI$12*$D610*INDEX(AI$21:AI$28,$E610)*INDEX(AI$30:AI$46,$F610)*(1-INDEX(AI$117:AI$133,$F610))</f>
        <v/>
      </c>
      <c r="AJ610" s="40">
        <f>AJ$12*$D610*INDEX(AJ$21:AJ$28,$E610)*INDEX(AJ$30:AJ$46,$F610)*(1-INDEX(AJ$117:AJ$133,$F610))</f>
        <v/>
      </c>
      <c r="AK610" s="40">
        <f>AK$12*$D610*INDEX(AK$21:AK$28,$E610)*INDEX(AK$30:AK$46,$F610)*(1-INDEX(AK$117:AK$133,$F610))</f>
        <v/>
      </c>
      <c r="AL610" s="40">
        <f>AL$12*$D610*INDEX(AL$21:AL$28,$E610)*INDEX(AL$30:AL$46,$F610)*(1-INDEX(AL$117:AL$133,$F610))</f>
        <v/>
      </c>
      <c r="AM610" s="40">
        <f>AM$12*$D610*INDEX(AM$21:AM$28,$E610)*INDEX(AM$30:AM$46,$F610)*(1-INDEX(AM$117:AM$133,$F610))</f>
        <v/>
      </c>
      <c r="AN610" s="40">
        <f>AN$12*$D610*INDEX(AN$21:AN$28,$E610)*INDEX(AN$30:AN$46,$F610)*(1-INDEX(AN$117:AN$133,$F610))</f>
        <v/>
      </c>
      <c r="AO610" s="40">
        <f>AO$12*$D610*INDEX(AO$21:AO$28,$E610)*INDEX(AO$30:AO$46,$F610)*(1-INDEX(AO$117:AO$133,$F610))</f>
        <v/>
      </c>
      <c r="AP610" s="40">
        <f>AP$12*$D610*INDEX(AP$21:AP$28,$E610)*INDEX(AP$30:AP$46,$F610)*(1-INDEX(AP$117:AP$133,$F610))</f>
        <v/>
      </c>
      <c r="AQ610" s="40">
        <f>AQ$12*$D610*INDEX(AQ$21:AQ$28,$E610)*INDEX(AQ$30:AQ$46,$F610)*(1-INDEX(AQ$117:AQ$133,$F610))</f>
        <v/>
      </c>
      <c r="AR610" s="40">
        <f>AR$12*$D610*INDEX(AR$21:AR$28,$E610)*INDEX(AR$30:AR$46,$F610)*(1-INDEX(AR$117:AR$133,$F610))</f>
        <v/>
      </c>
      <c r="AS610" s="40">
        <f>AS$12*$D610*INDEX(AS$21:AS$28,$E610)*INDEX(AS$30:AS$46,$F610)*(1-INDEX(AS$117:AS$133,$F610))</f>
        <v/>
      </c>
      <c r="AT610" s="40">
        <f>AT$12*$D610*INDEX(AT$21:AT$28,$E610)*INDEX(AT$30:AT$46,$F610)*(1-INDEX(AT$117:AT$133,$F610))</f>
        <v/>
      </c>
      <c r="AU610" s="40">
        <f>AU$12*$D610*INDEX(AU$21:AU$28,$E610)*INDEX(AU$30:AU$46,$F610)*(1-INDEX(AU$117:AU$133,$F610))</f>
        <v/>
      </c>
      <c r="AV610" s="40">
        <f>AV$12*$D610*INDEX(AV$21:AV$28,$E610)*INDEX(AV$30:AV$46,$F610)*(1-INDEX(AV$117:AV$133,$F610))</f>
        <v/>
      </c>
      <c r="AW610" s="40">
        <f>AW$12*$D610*INDEX(AW$21:AW$28,$E610)*INDEX(AW$30:AW$46,$F610)*(1-INDEX(AW$117:AW$133,$F610))</f>
        <v/>
      </c>
      <c r="AX610" s="42">
        <f>CARBONTAX(AX$12,$D610,INDEX(AX$21:AX$28,$E610),INDEX(AX$30:AX$46,$F610),INDEX(AX$117:AX$133,$F610))</f>
        <v/>
      </c>
    </row>
    <row r="611" hidden="1" outlineLevel="2">
      <c r="A611" s="5" t="inlineStr">
        <is>
          <t>ctxnew</t>
        </is>
      </c>
      <c r="B611" s="5" t="inlineStr">
        <is>
          <t>bio</t>
        </is>
      </c>
      <c r="C611" s="5" t="inlineStr">
        <is>
          <t>nav</t>
        </is>
      </c>
      <c r="D611" s="40">
        <f>INDEX(Inputs!$T$5:$T$132,MATCH($B611&amp;"|"&amp;$C611,Inputs!$A$5:$A$132,0))</f>
        <v/>
      </c>
      <c r="E611" s="40">
        <f>INDEX(Inputs!$J$5:$J$132,MATCH($B611&amp;"|"&amp;$C611,Inputs!$A$5:$A$132,0))</f>
        <v/>
      </c>
      <c r="F611" s="40">
        <f>INDEX(Inputs!$K$5:$K$132,MATCH($B611&amp;"|"&amp;$C611,Inputs!$A$5:$A$132,0))</f>
        <v/>
      </c>
      <c r="G611" s="39" t="n"/>
      <c r="H611" s="5">
        <f>INDEX(Variables!$B$5:$B$105,MATCH($A611,Variables!$A$5:$A$105,0))&amp;IF($C611="",""," | "&amp;INDEX(Mapping!$B$5:$B$26,MATCH($C611,Mapping!$A$5:$A$26,0))&amp;" | "&amp;INDEX(Mapping!$B$30:$B$41,MATCH($B611,Mapping!$A$30:$A$41,0)))</f>
        <v/>
      </c>
      <c r="I611" s="5">
        <f>INDEX(Variables!$C$5:$C$105,MATCH($A611,Variables!$A$5:$A$105,0))</f>
        <v/>
      </c>
      <c r="J611" s="5">
        <f>INDEX(Variables!$E$5:$E$105,MATCH($A611,Variables!$A$5:$A$105,0))</f>
        <v/>
      </c>
      <c r="K611" s="25">
        <f>LOWER(Settings!$C$4)&amp;".mit."&amp;$A611&amp;IF($C611="","","."&amp;$C611&amp;"."&amp;$B611)&amp;IF(INDEX(Variables!$D$5:$D$105,MATCH($A611,Variables!$A$5:$A$105,0))="","","."&amp;INDEX(Variables!$D$5:$D$105,MATCH($A611,Variables!$A$5:$A$105,0)))&amp;"."&amp;K$5</f>
        <v/>
      </c>
      <c r="L611" s="41">
        <f>L$12*$D611*INDEX(L$21:L$28,$E611)*INDEX(L$30:L$46,$F611)*(1-INDEX(L$117:L$133,$F611))</f>
        <v/>
      </c>
      <c r="M611" s="40">
        <f>M$12*$D611*INDEX(M$21:M$28,$E611)*INDEX(M$30:M$46,$F611)*(1-INDEX(M$117:M$133,$F611))</f>
        <v/>
      </c>
      <c r="N611" s="40">
        <f>N$12*$D611*INDEX(N$21:N$28,$E611)*INDEX(N$30:N$46,$F611)*(1-INDEX(N$117:N$133,$F611))</f>
        <v/>
      </c>
      <c r="O611" s="40">
        <f>O$12*$D611*INDEX(O$21:O$28,$E611)*INDEX(O$30:O$46,$F611)*(1-INDEX(O$117:O$133,$F611))</f>
        <v/>
      </c>
      <c r="P611" s="40">
        <f>P$12*$D611*INDEX(P$21:P$28,$E611)*INDEX(P$30:P$46,$F611)*(1-INDEX(P$117:P$133,$F611))</f>
        <v/>
      </c>
      <c r="Q611" s="40">
        <f>Q$12*$D611*INDEX(Q$21:Q$28,$E611)*INDEX(Q$30:Q$46,$F611)*(1-INDEX(Q$117:Q$133,$F611))</f>
        <v/>
      </c>
      <c r="R611" s="40">
        <f>R$12*$D611*INDEX(R$21:R$28,$E611)*INDEX(R$30:R$46,$F611)*(1-INDEX(R$117:R$133,$F611))</f>
        <v/>
      </c>
      <c r="S611" s="40">
        <f>S$12*$D611*INDEX(S$21:S$28,$E611)*INDEX(S$30:S$46,$F611)*(1-INDEX(S$117:S$133,$F611))</f>
        <v/>
      </c>
      <c r="T611" s="40">
        <f>T$12*$D611*INDEX(T$21:T$28,$E611)*INDEX(T$30:T$46,$F611)*(1-INDEX(T$117:T$133,$F611))</f>
        <v/>
      </c>
      <c r="U611" s="40">
        <f>U$12*$D611*INDEX(U$21:U$28,$E611)*INDEX(U$30:U$46,$F611)*(1-INDEX(U$117:U$133,$F611))</f>
        <v/>
      </c>
      <c r="V611" s="40">
        <f>V$12*$D611*INDEX(V$21:V$28,$E611)*INDEX(V$30:V$46,$F611)*(1-INDEX(V$117:V$133,$F611))</f>
        <v/>
      </c>
      <c r="W611" s="40">
        <f>W$12*$D611*INDEX(W$21:W$28,$E611)*INDEX(W$30:W$46,$F611)*(1-INDEX(W$117:W$133,$F611))</f>
        <v/>
      </c>
      <c r="X611" s="40">
        <f>X$12*$D611*INDEX(X$21:X$28,$E611)*INDEX(X$30:X$46,$F611)*(1-INDEX(X$117:X$133,$F611))</f>
        <v/>
      </c>
      <c r="Y611" s="40">
        <f>Y$12*$D611*INDEX(Y$21:Y$28,$E611)*INDEX(Y$30:Y$46,$F611)*(1-INDEX(Y$117:Y$133,$F611))</f>
        <v/>
      </c>
      <c r="Z611" s="40">
        <f>Z$12*$D611*INDEX(Z$21:Z$28,$E611)*INDEX(Z$30:Z$46,$F611)*(1-INDEX(Z$117:Z$133,$F611))</f>
        <v/>
      </c>
      <c r="AA611" s="40">
        <f>AA$12*$D611*INDEX(AA$21:AA$28,$E611)*INDEX(AA$30:AA$46,$F611)*(1-INDEX(AA$117:AA$133,$F611))</f>
        <v/>
      </c>
      <c r="AB611" s="40">
        <f>AB$12*$D611*INDEX(AB$21:AB$28,$E611)*INDEX(AB$30:AB$46,$F611)*(1-INDEX(AB$117:AB$133,$F611))</f>
        <v/>
      </c>
      <c r="AC611" s="40">
        <f>AC$12*$D611*INDEX(AC$21:AC$28,$E611)*INDEX(AC$30:AC$46,$F611)*(1-INDEX(AC$117:AC$133,$F611))</f>
        <v/>
      </c>
      <c r="AD611" s="42">
        <f>CARBONTAX(AD$12,$D611,INDEX(AD$21:AD$28,$E611),INDEX(AD$30:AD$46,$F611),INDEX(AD$117:AD$133,$F611))</f>
        <v/>
      </c>
      <c r="AE611" s="25">
        <f>LOWER(Settings!$C$4)&amp;".mit."&amp;$A611&amp;IF($C611="","","."&amp;$C611&amp;"."&amp;$B611)&amp;IF(INDEX(Variables!$D$5:$D$105,MATCH($A611,Variables!$A$5:$A$105,0))="","","."&amp;INDEX(Variables!$D$5:$D$105,MATCH($A611,Variables!$A$5:$A$105,0)))&amp;"."&amp;AE$5</f>
        <v/>
      </c>
      <c r="AF611" s="41">
        <f>AF$12*$D611*INDEX(AF$21:AF$28,$E611)*INDEX(AF$30:AF$46,$F611)*(1-INDEX(AF$117:AF$133,$F611))</f>
        <v/>
      </c>
      <c r="AG611" s="40">
        <f>AG$12*$D611*INDEX(AG$21:AG$28,$E611)*INDEX(AG$30:AG$46,$F611)*(1-INDEX(AG$117:AG$133,$F611))</f>
        <v/>
      </c>
      <c r="AH611" s="40">
        <f>AH$12*$D611*INDEX(AH$21:AH$28,$E611)*INDEX(AH$30:AH$46,$F611)*(1-INDEX(AH$117:AH$133,$F611))</f>
        <v/>
      </c>
      <c r="AI611" s="40">
        <f>AI$12*$D611*INDEX(AI$21:AI$28,$E611)*INDEX(AI$30:AI$46,$F611)*(1-INDEX(AI$117:AI$133,$F611))</f>
        <v/>
      </c>
      <c r="AJ611" s="40">
        <f>AJ$12*$D611*INDEX(AJ$21:AJ$28,$E611)*INDEX(AJ$30:AJ$46,$F611)*(1-INDEX(AJ$117:AJ$133,$F611))</f>
        <v/>
      </c>
      <c r="AK611" s="40">
        <f>AK$12*$D611*INDEX(AK$21:AK$28,$E611)*INDEX(AK$30:AK$46,$F611)*(1-INDEX(AK$117:AK$133,$F611))</f>
        <v/>
      </c>
      <c r="AL611" s="40">
        <f>AL$12*$D611*INDEX(AL$21:AL$28,$E611)*INDEX(AL$30:AL$46,$F611)*(1-INDEX(AL$117:AL$133,$F611))</f>
        <v/>
      </c>
      <c r="AM611" s="40">
        <f>AM$12*$D611*INDEX(AM$21:AM$28,$E611)*INDEX(AM$30:AM$46,$F611)*(1-INDEX(AM$117:AM$133,$F611))</f>
        <v/>
      </c>
      <c r="AN611" s="40">
        <f>AN$12*$D611*INDEX(AN$21:AN$28,$E611)*INDEX(AN$30:AN$46,$F611)*(1-INDEX(AN$117:AN$133,$F611))</f>
        <v/>
      </c>
      <c r="AO611" s="40">
        <f>AO$12*$D611*INDEX(AO$21:AO$28,$E611)*INDEX(AO$30:AO$46,$F611)*(1-INDEX(AO$117:AO$133,$F611))</f>
        <v/>
      </c>
      <c r="AP611" s="40">
        <f>AP$12*$D611*INDEX(AP$21:AP$28,$E611)*INDEX(AP$30:AP$46,$F611)*(1-INDEX(AP$117:AP$133,$F611))</f>
        <v/>
      </c>
      <c r="AQ611" s="40">
        <f>AQ$12*$D611*INDEX(AQ$21:AQ$28,$E611)*INDEX(AQ$30:AQ$46,$F611)*(1-INDEX(AQ$117:AQ$133,$F611))</f>
        <v/>
      </c>
      <c r="AR611" s="40">
        <f>AR$12*$D611*INDEX(AR$21:AR$28,$E611)*INDEX(AR$30:AR$46,$F611)*(1-INDEX(AR$117:AR$133,$F611))</f>
        <v/>
      </c>
      <c r="AS611" s="40">
        <f>AS$12*$D611*INDEX(AS$21:AS$28,$E611)*INDEX(AS$30:AS$46,$F611)*(1-INDEX(AS$117:AS$133,$F611))</f>
        <v/>
      </c>
      <c r="AT611" s="40">
        <f>AT$12*$D611*INDEX(AT$21:AT$28,$E611)*INDEX(AT$30:AT$46,$F611)*(1-INDEX(AT$117:AT$133,$F611))</f>
        <v/>
      </c>
      <c r="AU611" s="40">
        <f>AU$12*$D611*INDEX(AU$21:AU$28,$E611)*INDEX(AU$30:AU$46,$F611)*(1-INDEX(AU$117:AU$133,$F611))</f>
        <v/>
      </c>
      <c r="AV611" s="40">
        <f>AV$12*$D611*INDEX(AV$21:AV$28,$E611)*INDEX(AV$30:AV$46,$F611)*(1-INDEX(AV$117:AV$133,$F611))</f>
        <v/>
      </c>
      <c r="AW611" s="40">
        <f>AW$12*$D611*INDEX(AW$21:AW$28,$E611)*INDEX(AW$30:AW$46,$F611)*(1-INDEX(AW$117:AW$133,$F611))</f>
        <v/>
      </c>
      <c r="AX611" s="42">
        <f>CARBONTAX(AX$12,$D611,INDEX(AX$21:AX$28,$E611),INDEX(AX$30:AX$46,$F611),INDEX(AX$117:AX$133,$F611))</f>
        <v/>
      </c>
    </row>
    <row r="612" hidden="1" outlineLevel="2"/>
    <row r="613" hidden="1" outlineLevel="2">
      <c r="A613" s="5" t="inlineStr">
        <is>
          <t>ets</t>
        </is>
      </c>
      <c r="B613" s="5" t="inlineStr">
        <is>
          <t>coa</t>
        </is>
      </c>
      <c r="C613" s="5" t="inlineStr">
        <is>
          <t>nav</t>
        </is>
      </c>
      <c r="D613" s="40">
        <f>INDEX(Inputs!$T$5:$T$132,MATCH($B613&amp;"|"&amp;$C613,Inputs!$A$5:$A$132,0))</f>
        <v/>
      </c>
      <c r="E613" s="40">
        <f>INDEX(Inputs!$K$5:$K$132,MATCH($B613&amp;"|"&amp;$C613,Inputs!$A$5:$A$132,0))</f>
        <v/>
      </c>
      <c r="F613" s="39" t="n"/>
      <c r="G613" s="39" t="n"/>
      <c r="H613" s="5">
        <f>INDEX(Variables!$B$5:$B$105,MATCH($A613,Variables!$A$5:$A$105,0))&amp;IF($C613="",""," | "&amp;INDEX(Mapping!$B$5:$B$26,MATCH($C613,Mapping!$A$5:$A$26,0))&amp;" | "&amp;INDEX(Mapping!$B$30:$B$41,MATCH($B613,Mapping!$A$30:$A$41,0)))</f>
        <v/>
      </c>
      <c r="I613" s="5">
        <f>INDEX(Variables!$C$5:$C$105,MATCH($A613,Variables!$A$5:$A$105,0))</f>
        <v/>
      </c>
      <c r="J613" s="5">
        <f>INDEX(Variables!$E$5:$E$105,MATCH($A613,Variables!$A$5:$A$105,0))</f>
        <v/>
      </c>
      <c r="K613" s="25">
        <f>LOWER(Settings!$C$4)&amp;".mit."&amp;$A613&amp;IF($C613="","","."&amp;$C613&amp;"."&amp;$B613)&amp;IF(INDEX(Variables!$D$5:$D$105,MATCH($A613,Variables!$A$5:$A$105,0))="","","."&amp;INDEX(Variables!$D$5:$D$105,MATCH($A613,Variables!$A$5:$A$105,0)))&amp;"."&amp;K$5</f>
        <v/>
      </c>
      <c r="L613" s="41">
        <f>L$134*$D613*INDEX(L$117:L$133,$E613)</f>
        <v/>
      </c>
      <c r="M613" s="40">
        <f>M$134*$D613*INDEX(M$117:M$133,$E613)</f>
        <v/>
      </c>
      <c r="N613" s="40">
        <f>N$134*$D613*INDEX(N$117:N$133,$E613)</f>
        <v/>
      </c>
      <c r="O613" s="40">
        <f>O$134*$D613*INDEX(O$117:O$133,$E613)</f>
        <v/>
      </c>
      <c r="P613" s="40">
        <f>P$134*$D613*INDEX(P$117:P$133,$E613)</f>
        <v/>
      </c>
      <c r="Q613" s="40">
        <f>Q$134*$D613*INDEX(Q$117:Q$133,$E613)</f>
        <v/>
      </c>
      <c r="R613" s="40">
        <f>R$134*$D613*INDEX(R$117:R$133,$E613)</f>
        <v/>
      </c>
      <c r="S613" s="40">
        <f>S$134*$D613*INDEX(S$117:S$133,$E613)</f>
        <v/>
      </c>
      <c r="T613" s="40">
        <f>T$134*$D613*INDEX(T$117:T$133,$E613)</f>
        <v/>
      </c>
      <c r="U613" s="40">
        <f>U$134*$D613*INDEX(U$117:U$133,$E613)</f>
        <v/>
      </c>
      <c r="V613" s="40">
        <f>V$134*$D613*INDEX(V$117:V$133,$E613)</f>
        <v/>
      </c>
      <c r="W613" s="40">
        <f>W$134*$D613*INDEX(W$117:W$133,$E613)</f>
        <v/>
      </c>
      <c r="X613" s="40">
        <f>X$134*$D613*INDEX(X$117:X$133,$E613)</f>
        <v/>
      </c>
      <c r="Y613" s="40">
        <f>Y$134*$D613*INDEX(Y$117:Y$133,$E613)</f>
        <v/>
      </c>
      <c r="Z613" s="40">
        <f>Z$134*$D613*INDEX(Z$117:Z$133,$E613)</f>
        <v/>
      </c>
      <c r="AA613" s="40">
        <f>AA$134*$D613*INDEX(AA$117:AA$133,$E613)</f>
        <v/>
      </c>
      <c r="AB613" s="40">
        <f>AB$134*$D613*INDEX(AB$117:AB$133,$E613)</f>
        <v/>
      </c>
      <c r="AC613" s="40">
        <f>AC$134*$D613*INDEX(AC$117:AC$133,$E613)</f>
        <v/>
      </c>
      <c r="AD613" s="42">
        <f>ETSCOST(AD$134,$D613,INDEX(AD$117:AD$133,$E613))</f>
        <v/>
      </c>
      <c r="AE613" s="25">
        <f>LOWER(Settings!$C$4)&amp;".mit."&amp;$A613&amp;IF($C613="","","."&amp;$C613&amp;"."&amp;$B613)&amp;IF(INDEX(Variables!$D$5:$D$105,MATCH($A613,Variables!$A$5:$A$105,0))="","","."&amp;INDEX(Variables!$D$5:$D$105,MATCH($A613,Variables!$A$5:$A$105,0)))&amp;"."&amp;AE$5</f>
        <v/>
      </c>
      <c r="AF613" s="41">
        <f>AF$134*$D613*INDEX(AF$117:AF$133,$E613)</f>
        <v/>
      </c>
      <c r="AG613" s="40">
        <f>AG$134*$D613*INDEX(AG$117:AG$133,$E613)</f>
        <v/>
      </c>
      <c r="AH613" s="40">
        <f>AH$134*$D613*INDEX(AH$117:AH$133,$E613)</f>
        <v/>
      </c>
      <c r="AI613" s="40">
        <f>AI$134*$D613*INDEX(AI$117:AI$133,$E613)</f>
        <v/>
      </c>
      <c r="AJ613" s="40">
        <f>AJ$134*$D613*INDEX(AJ$117:AJ$133,$E613)</f>
        <v/>
      </c>
      <c r="AK613" s="40">
        <f>AK$134*$D613*INDEX(AK$117:AK$133,$E613)</f>
        <v/>
      </c>
      <c r="AL613" s="40">
        <f>AL$134*$D613*INDEX(AL$117:AL$133,$E613)</f>
        <v/>
      </c>
      <c r="AM613" s="40">
        <f>AM$134*$D613*INDEX(AM$117:AM$133,$E613)</f>
        <v/>
      </c>
      <c r="AN613" s="40">
        <f>AN$134*$D613*INDEX(AN$117:AN$133,$E613)</f>
        <v/>
      </c>
      <c r="AO613" s="40">
        <f>AO$134*$D613*INDEX(AO$117:AO$133,$E613)</f>
        <v/>
      </c>
      <c r="AP613" s="40">
        <f>AP$134*$D613*INDEX(AP$117:AP$133,$E613)</f>
        <v/>
      </c>
      <c r="AQ613" s="40">
        <f>AQ$134*$D613*INDEX(AQ$117:AQ$133,$E613)</f>
        <v/>
      </c>
      <c r="AR613" s="40">
        <f>AR$134*$D613*INDEX(AR$117:AR$133,$E613)</f>
        <v/>
      </c>
      <c r="AS613" s="40">
        <f>AS$134*$D613*INDEX(AS$117:AS$133,$E613)</f>
        <v/>
      </c>
      <c r="AT613" s="40">
        <f>AT$134*$D613*INDEX(AT$117:AT$133,$E613)</f>
        <v/>
      </c>
      <c r="AU613" s="40">
        <f>AU$134*$D613*INDEX(AU$117:AU$133,$E613)</f>
        <v/>
      </c>
      <c r="AV613" s="40">
        <f>AV$134*$D613*INDEX(AV$117:AV$133,$E613)</f>
        <v/>
      </c>
      <c r="AW613" s="40">
        <f>AW$134*$D613*INDEX(AW$117:AW$133,$E613)</f>
        <v/>
      </c>
      <c r="AX613" s="42">
        <f>ETSCOST(AX$134,$D613,INDEX(AX$117:AX$133,$E613))</f>
        <v/>
      </c>
    </row>
    <row r="614" hidden="1" outlineLevel="2">
      <c r="A614" s="5" t="inlineStr">
        <is>
          <t>ets</t>
        </is>
      </c>
      <c r="B614" s="5" t="inlineStr">
        <is>
          <t>nga</t>
        </is>
      </c>
      <c r="C614" s="5" t="inlineStr">
        <is>
          <t>nav</t>
        </is>
      </c>
      <c r="D614" s="40">
        <f>INDEX(Inputs!$T$5:$T$132,MATCH($B614&amp;"|"&amp;$C614,Inputs!$A$5:$A$132,0))</f>
        <v/>
      </c>
      <c r="E614" s="40">
        <f>INDEX(Inputs!$K$5:$K$132,MATCH($B614&amp;"|"&amp;$C614,Inputs!$A$5:$A$132,0))</f>
        <v/>
      </c>
      <c r="F614" s="39" t="n"/>
      <c r="G614" s="39" t="n"/>
      <c r="H614" s="5">
        <f>INDEX(Variables!$B$5:$B$105,MATCH($A614,Variables!$A$5:$A$105,0))&amp;IF($C614="",""," | "&amp;INDEX(Mapping!$B$5:$B$26,MATCH($C614,Mapping!$A$5:$A$26,0))&amp;" | "&amp;INDEX(Mapping!$B$30:$B$41,MATCH($B614,Mapping!$A$30:$A$41,0)))</f>
        <v/>
      </c>
      <c r="I614" s="5">
        <f>INDEX(Variables!$C$5:$C$105,MATCH($A614,Variables!$A$5:$A$105,0))</f>
        <v/>
      </c>
      <c r="J614" s="5">
        <f>INDEX(Variables!$E$5:$E$105,MATCH($A614,Variables!$A$5:$A$105,0))</f>
        <v/>
      </c>
      <c r="K614" s="25">
        <f>LOWER(Settings!$C$4)&amp;".mit."&amp;$A614&amp;IF($C614="","","."&amp;$C614&amp;"."&amp;$B614)&amp;IF(INDEX(Variables!$D$5:$D$105,MATCH($A614,Variables!$A$5:$A$105,0))="","","."&amp;INDEX(Variables!$D$5:$D$105,MATCH($A614,Variables!$A$5:$A$105,0)))&amp;"."&amp;K$5</f>
        <v/>
      </c>
      <c r="L614" s="41">
        <f>L$134*$D614*INDEX(L$117:L$133,$E614)</f>
        <v/>
      </c>
      <c r="M614" s="40">
        <f>M$134*$D614*INDEX(M$117:M$133,$E614)</f>
        <v/>
      </c>
      <c r="N614" s="40">
        <f>N$134*$D614*INDEX(N$117:N$133,$E614)</f>
        <v/>
      </c>
      <c r="O614" s="40">
        <f>O$134*$D614*INDEX(O$117:O$133,$E614)</f>
        <v/>
      </c>
      <c r="P614" s="40">
        <f>P$134*$D614*INDEX(P$117:P$133,$E614)</f>
        <v/>
      </c>
      <c r="Q614" s="40">
        <f>Q$134*$D614*INDEX(Q$117:Q$133,$E614)</f>
        <v/>
      </c>
      <c r="R614" s="40">
        <f>R$134*$D614*INDEX(R$117:R$133,$E614)</f>
        <v/>
      </c>
      <c r="S614" s="40">
        <f>S$134*$D614*INDEX(S$117:S$133,$E614)</f>
        <v/>
      </c>
      <c r="T614" s="40">
        <f>T$134*$D614*INDEX(T$117:T$133,$E614)</f>
        <v/>
      </c>
      <c r="U614" s="40">
        <f>U$134*$D614*INDEX(U$117:U$133,$E614)</f>
        <v/>
      </c>
      <c r="V614" s="40">
        <f>V$134*$D614*INDEX(V$117:V$133,$E614)</f>
        <v/>
      </c>
      <c r="W614" s="40">
        <f>W$134*$D614*INDEX(W$117:W$133,$E614)</f>
        <v/>
      </c>
      <c r="X614" s="40">
        <f>X$134*$D614*INDEX(X$117:X$133,$E614)</f>
        <v/>
      </c>
      <c r="Y614" s="40">
        <f>Y$134*$D614*INDEX(Y$117:Y$133,$E614)</f>
        <v/>
      </c>
      <c r="Z614" s="40">
        <f>Z$134*$D614*INDEX(Z$117:Z$133,$E614)</f>
        <v/>
      </c>
      <c r="AA614" s="40">
        <f>AA$134*$D614*INDEX(AA$117:AA$133,$E614)</f>
        <v/>
      </c>
      <c r="AB614" s="40">
        <f>AB$134*$D614*INDEX(AB$117:AB$133,$E614)</f>
        <v/>
      </c>
      <c r="AC614" s="40">
        <f>AC$134*$D614*INDEX(AC$117:AC$133,$E614)</f>
        <v/>
      </c>
      <c r="AD614" s="42">
        <f>ETSCOST(AD$134,$D614,INDEX(AD$117:AD$133,$E614))</f>
        <v/>
      </c>
      <c r="AE614" s="25">
        <f>LOWER(Settings!$C$4)&amp;".mit."&amp;$A614&amp;IF($C614="","","."&amp;$C614&amp;"."&amp;$B614)&amp;IF(INDEX(Variables!$D$5:$D$105,MATCH($A614,Variables!$A$5:$A$105,0))="","","."&amp;INDEX(Variables!$D$5:$D$105,MATCH($A614,Variables!$A$5:$A$105,0)))&amp;"."&amp;AE$5</f>
        <v/>
      </c>
      <c r="AF614" s="41">
        <f>AF$134*$D614*INDEX(AF$117:AF$133,$E614)</f>
        <v/>
      </c>
      <c r="AG614" s="40">
        <f>AG$134*$D614*INDEX(AG$117:AG$133,$E614)</f>
        <v/>
      </c>
      <c r="AH614" s="40">
        <f>AH$134*$D614*INDEX(AH$117:AH$133,$E614)</f>
        <v/>
      </c>
      <c r="AI614" s="40">
        <f>AI$134*$D614*INDEX(AI$117:AI$133,$E614)</f>
        <v/>
      </c>
      <c r="AJ614" s="40">
        <f>AJ$134*$D614*INDEX(AJ$117:AJ$133,$E614)</f>
        <v/>
      </c>
      <c r="AK614" s="40">
        <f>AK$134*$D614*INDEX(AK$117:AK$133,$E614)</f>
        <v/>
      </c>
      <c r="AL614" s="40">
        <f>AL$134*$D614*INDEX(AL$117:AL$133,$E614)</f>
        <v/>
      </c>
      <c r="AM614" s="40">
        <f>AM$134*$D614*INDEX(AM$117:AM$133,$E614)</f>
        <v/>
      </c>
      <c r="AN614" s="40">
        <f>AN$134*$D614*INDEX(AN$117:AN$133,$E614)</f>
        <v/>
      </c>
      <c r="AO614" s="40">
        <f>AO$134*$D614*INDEX(AO$117:AO$133,$E614)</f>
        <v/>
      </c>
      <c r="AP614" s="40">
        <f>AP$134*$D614*INDEX(AP$117:AP$133,$E614)</f>
        <v/>
      </c>
      <c r="AQ614" s="40">
        <f>AQ$134*$D614*INDEX(AQ$117:AQ$133,$E614)</f>
        <v/>
      </c>
      <c r="AR614" s="40">
        <f>AR$134*$D614*INDEX(AR$117:AR$133,$E614)</f>
        <v/>
      </c>
      <c r="AS614" s="40">
        <f>AS$134*$D614*INDEX(AS$117:AS$133,$E614)</f>
        <v/>
      </c>
      <c r="AT614" s="40">
        <f>AT$134*$D614*INDEX(AT$117:AT$133,$E614)</f>
        <v/>
      </c>
      <c r="AU614" s="40">
        <f>AU$134*$D614*INDEX(AU$117:AU$133,$E614)</f>
        <v/>
      </c>
      <c r="AV614" s="40">
        <f>AV$134*$D614*INDEX(AV$117:AV$133,$E614)</f>
        <v/>
      </c>
      <c r="AW614" s="40">
        <f>AW$134*$D614*INDEX(AW$117:AW$133,$E614)</f>
        <v/>
      </c>
      <c r="AX614" s="42">
        <f>ETSCOST(AX$134,$D614,INDEX(AX$117:AX$133,$E614))</f>
        <v/>
      </c>
    </row>
    <row r="615" hidden="1" outlineLevel="2">
      <c r="A615" s="5" t="inlineStr">
        <is>
          <t>ets</t>
        </is>
      </c>
      <c r="B615" s="5" t="inlineStr">
        <is>
          <t>gso</t>
        </is>
      </c>
      <c r="C615" s="5" t="inlineStr">
        <is>
          <t>nav</t>
        </is>
      </c>
      <c r="D615" s="40">
        <f>INDEX(Inputs!$T$5:$T$132,MATCH($B615&amp;"|"&amp;$C615,Inputs!$A$5:$A$132,0))</f>
        <v/>
      </c>
      <c r="E615" s="40">
        <f>INDEX(Inputs!$K$5:$K$132,MATCH($B615&amp;"|"&amp;$C615,Inputs!$A$5:$A$132,0))</f>
        <v/>
      </c>
      <c r="F615" s="39" t="n"/>
      <c r="G615" s="39" t="n"/>
      <c r="H615" s="5">
        <f>INDEX(Variables!$B$5:$B$105,MATCH($A615,Variables!$A$5:$A$105,0))&amp;IF($C615="",""," | "&amp;INDEX(Mapping!$B$5:$B$26,MATCH($C615,Mapping!$A$5:$A$26,0))&amp;" | "&amp;INDEX(Mapping!$B$30:$B$41,MATCH($B615,Mapping!$A$30:$A$41,0)))</f>
        <v/>
      </c>
      <c r="I615" s="5">
        <f>INDEX(Variables!$C$5:$C$105,MATCH($A615,Variables!$A$5:$A$105,0))</f>
        <v/>
      </c>
      <c r="J615" s="5">
        <f>INDEX(Variables!$E$5:$E$105,MATCH($A615,Variables!$A$5:$A$105,0))</f>
        <v/>
      </c>
      <c r="K615" s="25">
        <f>LOWER(Settings!$C$4)&amp;".mit."&amp;$A615&amp;IF($C615="","","."&amp;$C615&amp;"."&amp;$B615)&amp;IF(INDEX(Variables!$D$5:$D$105,MATCH($A615,Variables!$A$5:$A$105,0))="","","."&amp;INDEX(Variables!$D$5:$D$105,MATCH($A615,Variables!$A$5:$A$105,0)))&amp;"."&amp;K$5</f>
        <v/>
      </c>
      <c r="L615" s="41">
        <f>L$134*$D615*INDEX(L$117:L$133,$E615)</f>
        <v/>
      </c>
      <c r="M615" s="40">
        <f>M$134*$D615*INDEX(M$117:M$133,$E615)</f>
        <v/>
      </c>
      <c r="N615" s="40">
        <f>N$134*$D615*INDEX(N$117:N$133,$E615)</f>
        <v/>
      </c>
      <c r="O615" s="40">
        <f>O$134*$D615*INDEX(O$117:O$133,$E615)</f>
        <v/>
      </c>
      <c r="P615" s="40">
        <f>P$134*$D615*INDEX(P$117:P$133,$E615)</f>
        <v/>
      </c>
      <c r="Q615" s="40">
        <f>Q$134*$D615*INDEX(Q$117:Q$133,$E615)</f>
        <v/>
      </c>
      <c r="R615" s="40">
        <f>R$134*$D615*INDEX(R$117:R$133,$E615)</f>
        <v/>
      </c>
      <c r="S615" s="40">
        <f>S$134*$D615*INDEX(S$117:S$133,$E615)</f>
        <v/>
      </c>
      <c r="T615" s="40">
        <f>T$134*$D615*INDEX(T$117:T$133,$E615)</f>
        <v/>
      </c>
      <c r="U615" s="40">
        <f>U$134*$D615*INDEX(U$117:U$133,$E615)</f>
        <v/>
      </c>
      <c r="V615" s="40">
        <f>V$134*$D615*INDEX(V$117:V$133,$E615)</f>
        <v/>
      </c>
      <c r="W615" s="40">
        <f>W$134*$D615*INDEX(W$117:W$133,$E615)</f>
        <v/>
      </c>
      <c r="X615" s="40">
        <f>X$134*$D615*INDEX(X$117:X$133,$E615)</f>
        <v/>
      </c>
      <c r="Y615" s="40">
        <f>Y$134*$D615*INDEX(Y$117:Y$133,$E615)</f>
        <v/>
      </c>
      <c r="Z615" s="40">
        <f>Z$134*$D615*INDEX(Z$117:Z$133,$E615)</f>
        <v/>
      </c>
      <c r="AA615" s="40">
        <f>AA$134*$D615*INDEX(AA$117:AA$133,$E615)</f>
        <v/>
      </c>
      <c r="AB615" s="40">
        <f>AB$134*$D615*INDEX(AB$117:AB$133,$E615)</f>
        <v/>
      </c>
      <c r="AC615" s="40">
        <f>AC$134*$D615*INDEX(AC$117:AC$133,$E615)</f>
        <v/>
      </c>
      <c r="AD615" s="42">
        <f>ETSCOST(AD$134,$D615,INDEX(AD$117:AD$133,$E615))</f>
        <v/>
      </c>
      <c r="AE615" s="25">
        <f>LOWER(Settings!$C$4)&amp;".mit."&amp;$A615&amp;IF($C615="","","."&amp;$C615&amp;"."&amp;$B615)&amp;IF(INDEX(Variables!$D$5:$D$105,MATCH($A615,Variables!$A$5:$A$105,0))="","","."&amp;INDEX(Variables!$D$5:$D$105,MATCH($A615,Variables!$A$5:$A$105,0)))&amp;"."&amp;AE$5</f>
        <v/>
      </c>
      <c r="AF615" s="41">
        <f>AF$134*$D615*INDEX(AF$117:AF$133,$E615)</f>
        <v/>
      </c>
      <c r="AG615" s="40">
        <f>AG$134*$D615*INDEX(AG$117:AG$133,$E615)</f>
        <v/>
      </c>
      <c r="AH615" s="40">
        <f>AH$134*$D615*INDEX(AH$117:AH$133,$E615)</f>
        <v/>
      </c>
      <c r="AI615" s="40">
        <f>AI$134*$D615*INDEX(AI$117:AI$133,$E615)</f>
        <v/>
      </c>
      <c r="AJ615" s="40">
        <f>AJ$134*$D615*INDEX(AJ$117:AJ$133,$E615)</f>
        <v/>
      </c>
      <c r="AK615" s="40">
        <f>AK$134*$D615*INDEX(AK$117:AK$133,$E615)</f>
        <v/>
      </c>
      <c r="AL615" s="40">
        <f>AL$134*$D615*INDEX(AL$117:AL$133,$E615)</f>
        <v/>
      </c>
      <c r="AM615" s="40">
        <f>AM$134*$D615*INDEX(AM$117:AM$133,$E615)</f>
        <v/>
      </c>
      <c r="AN615" s="40">
        <f>AN$134*$D615*INDEX(AN$117:AN$133,$E615)</f>
        <v/>
      </c>
      <c r="AO615" s="40">
        <f>AO$134*$D615*INDEX(AO$117:AO$133,$E615)</f>
        <v/>
      </c>
      <c r="AP615" s="40">
        <f>AP$134*$D615*INDEX(AP$117:AP$133,$E615)</f>
        <v/>
      </c>
      <c r="AQ615" s="40">
        <f>AQ$134*$D615*INDEX(AQ$117:AQ$133,$E615)</f>
        <v/>
      </c>
      <c r="AR615" s="40">
        <f>AR$134*$D615*INDEX(AR$117:AR$133,$E615)</f>
        <v/>
      </c>
      <c r="AS615" s="40">
        <f>AS$134*$D615*INDEX(AS$117:AS$133,$E615)</f>
        <v/>
      </c>
      <c r="AT615" s="40">
        <f>AT$134*$D615*INDEX(AT$117:AT$133,$E615)</f>
        <v/>
      </c>
      <c r="AU615" s="40">
        <f>AU$134*$D615*INDEX(AU$117:AU$133,$E615)</f>
        <v/>
      </c>
      <c r="AV615" s="40">
        <f>AV$134*$D615*INDEX(AV$117:AV$133,$E615)</f>
        <v/>
      </c>
      <c r="AW615" s="40">
        <f>AW$134*$D615*INDEX(AW$117:AW$133,$E615)</f>
        <v/>
      </c>
      <c r="AX615" s="42">
        <f>ETSCOST(AX$134,$D615,INDEX(AX$117:AX$133,$E615))</f>
        <v/>
      </c>
    </row>
    <row r="616" hidden="1" outlineLevel="2">
      <c r="A616" s="5" t="inlineStr">
        <is>
          <t>ets</t>
        </is>
      </c>
      <c r="B616" s="5" t="inlineStr">
        <is>
          <t>die</t>
        </is>
      </c>
      <c r="C616" s="5" t="inlineStr">
        <is>
          <t>nav</t>
        </is>
      </c>
      <c r="D616" s="40">
        <f>INDEX(Inputs!$T$5:$T$132,MATCH($B616&amp;"|"&amp;$C616,Inputs!$A$5:$A$132,0))</f>
        <v/>
      </c>
      <c r="E616" s="40">
        <f>INDEX(Inputs!$K$5:$K$132,MATCH($B616&amp;"|"&amp;$C616,Inputs!$A$5:$A$132,0))</f>
        <v/>
      </c>
      <c r="F616" s="39" t="n"/>
      <c r="G616" s="39" t="n"/>
      <c r="H616" s="5">
        <f>INDEX(Variables!$B$5:$B$105,MATCH($A616,Variables!$A$5:$A$105,0))&amp;IF($C616="",""," | "&amp;INDEX(Mapping!$B$5:$B$26,MATCH($C616,Mapping!$A$5:$A$26,0))&amp;" | "&amp;INDEX(Mapping!$B$30:$B$41,MATCH($B616,Mapping!$A$30:$A$41,0)))</f>
        <v/>
      </c>
      <c r="I616" s="5">
        <f>INDEX(Variables!$C$5:$C$105,MATCH($A616,Variables!$A$5:$A$105,0))</f>
        <v/>
      </c>
      <c r="J616" s="5">
        <f>INDEX(Variables!$E$5:$E$105,MATCH($A616,Variables!$A$5:$A$105,0))</f>
        <v/>
      </c>
      <c r="K616" s="25">
        <f>LOWER(Settings!$C$4)&amp;".mit."&amp;$A616&amp;IF($C616="","","."&amp;$C616&amp;"."&amp;$B616)&amp;IF(INDEX(Variables!$D$5:$D$105,MATCH($A616,Variables!$A$5:$A$105,0))="","","."&amp;INDEX(Variables!$D$5:$D$105,MATCH($A616,Variables!$A$5:$A$105,0)))&amp;"."&amp;K$5</f>
        <v/>
      </c>
      <c r="L616" s="41">
        <f>L$134*$D616*INDEX(L$117:L$133,$E616)</f>
        <v/>
      </c>
      <c r="M616" s="40">
        <f>M$134*$D616*INDEX(M$117:M$133,$E616)</f>
        <v/>
      </c>
      <c r="N616" s="40">
        <f>N$134*$D616*INDEX(N$117:N$133,$E616)</f>
        <v/>
      </c>
      <c r="O616" s="40">
        <f>O$134*$D616*INDEX(O$117:O$133,$E616)</f>
        <v/>
      </c>
      <c r="P616" s="40">
        <f>P$134*$D616*INDEX(P$117:P$133,$E616)</f>
        <v/>
      </c>
      <c r="Q616" s="40">
        <f>Q$134*$D616*INDEX(Q$117:Q$133,$E616)</f>
        <v/>
      </c>
      <c r="R616" s="40">
        <f>R$134*$D616*INDEX(R$117:R$133,$E616)</f>
        <v/>
      </c>
      <c r="S616" s="40">
        <f>S$134*$D616*INDEX(S$117:S$133,$E616)</f>
        <v/>
      </c>
      <c r="T616" s="40">
        <f>T$134*$D616*INDEX(T$117:T$133,$E616)</f>
        <v/>
      </c>
      <c r="U616" s="40">
        <f>U$134*$D616*INDEX(U$117:U$133,$E616)</f>
        <v/>
      </c>
      <c r="V616" s="40">
        <f>V$134*$D616*INDEX(V$117:V$133,$E616)</f>
        <v/>
      </c>
      <c r="W616" s="40">
        <f>W$134*$D616*INDEX(W$117:W$133,$E616)</f>
        <v/>
      </c>
      <c r="X616" s="40">
        <f>X$134*$D616*INDEX(X$117:X$133,$E616)</f>
        <v/>
      </c>
      <c r="Y616" s="40">
        <f>Y$134*$D616*INDEX(Y$117:Y$133,$E616)</f>
        <v/>
      </c>
      <c r="Z616" s="40">
        <f>Z$134*$D616*INDEX(Z$117:Z$133,$E616)</f>
        <v/>
      </c>
      <c r="AA616" s="40">
        <f>AA$134*$D616*INDEX(AA$117:AA$133,$E616)</f>
        <v/>
      </c>
      <c r="AB616" s="40">
        <f>AB$134*$D616*INDEX(AB$117:AB$133,$E616)</f>
        <v/>
      </c>
      <c r="AC616" s="40">
        <f>AC$134*$D616*INDEX(AC$117:AC$133,$E616)</f>
        <v/>
      </c>
      <c r="AD616" s="42">
        <f>ETSCOST(AD$134,$D616,INDEX(AD$117:AD$133,$E616))</f>
        <v/>
      </c>
      <c r="AE616" s="25">
        <f>LOWER(Settings!$C$4)&amp;".mit."&amp;$A616&amp;IF($C616="","","."&amp;$C616&amp;"."&amp;$B616)&amp;IF(INDEX(Variables!$D$5:$D$105,MATCH($A616,Variables!$A$5:$A$105,0))="","","."&amp;INDEX(Variables!$D$5:$D$105,MATCH($A616,Variables!$A$5:$A$105,0)))&amp;"."&amp;AE$5</f>
        <v/>
      </c>
      <c r="AF616" s="41">
        <f>AF$134*$D616*INDEX(AF$117:AF$133,$E616)</f>
        <v/>
      </c>
      <c r="AG616" s="40">
        <f>AG$134*$D616*INDEX(AG$117:AG$133,$E616)</f>
        <v/>
      </c>
      <c r="AH616" s="40">
        <f>AH$134*$D616*INDEX(AH$117:AH$133,$E616)</f>
        <v/>
      </c>
      <c r="AI616" s="40">
        <f>AI$134*$D616*INDEX(AI$117:AI$133,$E616)</f>
        <v/>
      </c>
      <c r="AJ616" s="40">
        <f>AJ$134*$D616*INDEX(AJ$117:AJ$133,$E616)</f>
        <v/>
      </c>
      <c r="AK616" s="40">
        <f>AK$134*$D616*INDEX(AK$117:AK$133,$E616)</f>
        <v/>
      </c>
      <c r="AL616" s="40">
        <f>AL$134*$D616*INDEX(AL$117:AL$133,$E616)</f>
        <v/>
      </c>
      <c r="AM616" s="40">
        <f>AM$134*$D616*INDEX(AM$117:AM$133,$E616)</f>
        <v/>
      </c>
      <c r="AN616" s="40">
        <f>AN$134*$D616*INDEX(AN$117:AN$133,$E616)</f>
        <v/>
      </c>
      <c r="AO616" s="40">
        <f>AO$134*$D616*INDEX(AO$117:AO$133,$E616)</f>
        <v/>
      </c>
      <c r="AP616" s="40">
        <f>AP$134*$D616*INDEX(AP$117:AP$133,$E616)</f>
        <v/>
      </c>
      <c r="AQ616" s="40">
        <f>AQ$134*$D616*INDEX(AQ$117:AQ$133,$E616)</f>
        <v/>
      </c>
      <c r="AR616" s="40">
        <f>AR$134*$D616*INDEX(AR$117:AR$133,$E616)</f>
        <v/>
      </c>
      <c r="AS616" s="40">
        <f>AS$134*$D616*INDEX(AS$117:AS$133,$E616)</f>
        <v/>
      </c>
      <c r="AT616" s="40">
        <f>AT$134*$D616*INDEX(AT$117:AT$133,$E616)</f>
        <v/>
      </c>
      <c r="AU616" s="40">
        <f>AU$134*$D616*INDEX(AU$117:AU$133,$E616)</f>
        <v/>
      </c>
      <c r="AV616" s="40">
        <f>AV$134*$D616*INDEX(AV$117:AV$133,$E616)</f>
        <v/>
      </c>
      <c r="AW616" s="40">
        <f>AW$134*$D616*INDEX(AW$117:AW$133,$E616)</f>
        <v/>
      </c>
      <c r="AX616" s="42">
        <f>ETSCOST(AX$134,$D616,INDEX(AX$117:AX$133,$E616))</f>
        <v/>
      </c>
    </row>
    <row r="617" hidden="1" outlineLevel="2">
      <c r="A617" s="5" t="inlineStr">
        <is>
          <t>ets</t>
        </is>
      </c>
      <c r="B617" s="5" t="inlineStr">
        <is>
          <t>lpg</t>
        </is>
      </c>
      <c r="C617" s="5" t="inlineStr">
        <is>
          <t>nav</t>
        </is>
      </c>
      <c r="D617" s="40">
        <f>INDEX(Inputs!$T$5:$T$132,MATCH($B617&amp;"|"&amp;$C617,Inputs!$A$5:$A$132,0))</f>
        <v/>
      </c>
      <c r="E617" s="40">
        <f>INDEX(Inputs!$K$5:$K$132,MATCH($B617&amp;"|"&amp;$C617,Inputs!$A$5:$A$132,0))</f>
        <v/>
      </c>
      <c r="F617" s="39" t="n"/>
      <c r="G617" s="39" t="n"/>
      <c r="H617" s="5">
        <f>INDEX(Variables!$B$5:$B$105,MATCH($A617,Variables!$A$5:$A$105,0))&amp;IF($C617="",""," | "&amp;INDEX(Mapping!$B$5:$B$26,MATCH($C617,Mapping!$A$5:$A$26,0))&amp;" | "&amp;INDEX(Mapping!$B$30:$B$41,MATCH($B617,Mapping!$A$30:$A$41,0)))</f>
        <v/>
      </c>
      <c r="I617" s="5">
        <f>INDEX(Variables!$C$5:$C$105,MATCH($A617,Variables!$A$5:$A$105,0))</f>
        <v/>
      </c>
      <c r="J617" s="5">
        <f>INDEX(Variables!$E$5:$E$105,MATCH($A617,Variables!$A$5:$A$105,0))</f>
        <v/>
      </c>
      <c r="K617" s="25">
        <f>LOWER(Settings!$C$4)&amp;".mit."&amp;$A617&amp;IF($C617="","","."&amp;$C617&amp;"."&amp;$B617)&amp;IF(INDEX(Variables!$D$5:$D$105,MATCH($A617,Variables!$A$5:$A$105,0))="","","."&amp;INDEX(Variables!$D$5:$D$105,MATCH($A617,Variables!$A$5:$A$105,0)))&amp;"."&amp;K$5</f>
        <v/>
      </c>
      <c r="L617" s="41">
        <f>L$134*$D617*INDEX(L$117:L$133,$E617)</f>
        <v/>
      </c>
      <c r="M617" s="40">
        <f>M$134*$D617*INDEX(M$117:M$133,$E617)</f>
        <v/>
      </c>
      <c r="N617" s="40">
        <f>N$134*$D617*INDEX(N$117:N$133,$E617)</f>
        <v/>
      </c>
      <c r="O617" s="40">
        <f>O$134*$D617*INDEX(O$117:O$133,$E617)</f>
        <v/>
      </c>
      <c r="P617" s="40">
        <f>P$134*$D617*INDEX(P$117:P$133,$E617)</f>
        <v/>
      </c>
      <c r="Q617" s="40">
        <f>Q$134*$D617*INDEX(Q$117:Q$133,$E617)</f>
        <v/>
      </c>
      <c r="R617" s="40">
        <f>R$134*$D617*INDEX(R$117:R$133,$E617)</f>
        <v/>
      </c>
      <c r="S617" s="40">
        <f>S$134*$D617*INDEX(S$117:S$133,$E617)</f>
        <v/>
      </c>
      <c r="T617" s="40">
        <f>T$134*$D617*INDEX(T$117:T$133,$E617)</f>
        <v/>
      </c>
      <c r="U617" s="40">
        <f>U$134*$D617*INDEX(U$117:U$133,$E617)</f>
        <v/>
      </c>
      <c r="V617" s="40">
        <f>V$134*$D617*INDEX(V$117:V$133,$E617)</f>
        <v/>
      </c>
      <c r="W617" s="40">
        <f>W$134*$D617*INDEX(W$117:W$133,$E617)</f>
        <v/>
      </c>
      <c r="X617" s="40">
        <f>X$134*$D617*INDEX(X$117:X$133,$E617)</f>
        <v/>
      </c>
      <c r="Y617" s="40">
        <f>Y$134*$D617*INDEX(Y$117:Y$133,$E617)</f>
        <v/>
      </c>
      <c r="Z617" s="40">
        <f>Z$134*$D617*INDEX(Z$117:Z$133,$E617)</f>
        <v/>
      </c>
      <c r="AA617" s="40">
        <f>AA$134*$D617*INDEX(AA$117:AA$133,$E617)</f>
        <v/>
      </c>
      <c r="AB617" s="40">
        <f>AB$134*$D617*INDEX(AB$117:AB$133,$E617)</f>
        <v/>
      </c>
      <c r="AC617" s="40">
        <f>AC$134*$D617*INDEX(AC$117:AC$133,$E617)</f>
        <v/>
      </c>
      <c r="AD617" s="42">
        <f>ETSCOST(AD$134,$D617,INDEX(AD$117:AD$133,$E617))</f>
        <v/>
      </c>
      <c r="AE617" s="25">
        <f>LOWER(Settings!$C$4)&amp;".mit."&amp;$A617&amp;IF($C617="","","."&amp;$C617&amp;"."&amp;$B617)&amp;IF(INDEX(Variables!$D$5:$D$105,MATCH($A617,Variables!$A$5:$A$105,0))="","","."&amp;INDEX(Variables!$D$5:$D$105,MATCH($A617,Variables!$A$5:$A$105,0)))&amp;"."&amp;AE$5</f>
        <v/>
      </c>
      <c r="AF617" s="41">
        <f>AF$134*$D617*INDEX(AF$117:AF$133,$E617)</f>
        <v/>
      </c>
      <c r="AG617" s="40">
        <f>AG$134*$D617*INDEX(AG$117:AG$133,$E617)</f>
        <v/>
      </c>
      <c r="AH617" s="40">
        <f>AH$134*$D617*INDEX(AH$117:AH$133,$E617)</f>
        <v/>
      </c>
      <c r="AI617" s="40">
        <f>AI$134*$D617*INDEX(AI$117:AI$133,$E617)</f>
        <v/>
      </c>
      <c r="AJ617" s="40">
        <f>AJ$134*$D617*INDEX(AJ$117:AJ$133,$E617)</f>
        <v/>
      </c>
      <c r="AK617" s="40">
        <f>AK$134*$D617*INDEX(AK$117:AK$133,$E617)</f>
        <v/>
      </c>
      <c r="AL617" s="40">
        <f>AL$134*$D617*INDEX(AL$117:AL$133,$E617)</f>
        <v/>
      </c>
      <c r="AM617" s="40">
        <f>AM$134*$D617*INDEX(AM$117:AM$133,$E617)</f>
        <v/>
      </c>
      <c r="AN617" s="40">
        <f>AN$134*$D617*INDEX(AN$117:AN$133,$E617)</f>
        <v/>
      </c>
      <c r="AO617" s="40">
        <f>AO$134*$D617*INDEX(AO$117:AO$133,$E617)</f>
        <v/>
      </c>
      <c r="AP617" s="40">
        <f>AP$134*$D617*INDEX(AP$117:AP$133,$E617)</f>
        <v/>
      </c>
      <c r="AQ617" s="40">
        <f>AQ$134*$D617*INDEX(AQ$117:AQ$133,$E617)</f>
        <v/>
      </c>
      <c r="AR617" s="40">
        <f>AR$134*$D617*INDEX(AR$117:AR$133,$E617)</f>
        <v/>
      </c>
      <c r="AS617" s="40">
        <f>AS$134*$D617*INDEX(AS$117:AS$133,$E617)</f>
        <v/>
      </c>
      <c r="AT617" s="40">
        <f>AT$134*$D617*INDEX(AT$117:AT$133,$E617)</f>
        <v/>
      </c>
      <c r="AU617" s="40">
        <f>AU$134*$D617*INDEX(AU$117:AU$133,$E617)</f>
        <v/>
      </c>
      <c r="AV617" s="40">
        <f>AV$134*$D617*INDEX(AV$117:AV$133,$E617)</f>
        <v/>
      </c>
      <c r="AW617" s="40">
        <f>AW$134*$D617*INDEX(AW$117:AW$133,$E617)</f>
        <v/>
      </c>
      <c r="AX617" s="42">
        <f>ETSCOST(AX$134,$D617,INDEX(AX$117:AX$133,$E617))</f>
        <v/>
      </c>
    </row>
    <row r="618" hidden="1" outlineLevel="2">
      <c r="A618" s="5" t="inlineStr">
        <is>
          <t>ets</t>
        </is>
      </c>
      <c r="B618" s="5" t="inlineStr">
        <is>
          <t>ker</t>
        </is>
      </c>
      <c r="C618" s="5" t="inlineStr">
        <is>
          <t>nav</t>
        </is>
      </c>
      <c r="D618" s="40">
        <f>INDEX(Inputs!$T$5:$T$132,MATCH($B618&amp;"|"&amp;$C618,Inputs!$A$5:$A$132,0))</f>
        <v/>
      </c>
      <c r="E618" s="40">
        <f>INDEX(Inputs!$K$5:$K$132,MATCH($B618&amp;"|"&amp;$C618,Inputs!$A$5:$A$132,0))</f>
        <v/>
      </c>
      <c r="F618" s="39" t="n"/>
      <c r="G618" s="39" t="n"/>
      <c r="H618" s="5">
        <f>INDEX(Variables!$B$5:$B$105,MATCH($A618,Variables!$A$5:$A$105,0))&amp;IF($C618="",""," | "&amp;INDEX(Mapping!$B$5:$B$26,MATCH($C618,Mapping!$A$5:$A$26,0))&amp;" | "&amp;INDEX(Mapping!$B$30:$B$41,MATCH($B618,Mapping!$A$30:$A$41,0)))</f>
        <v/>
      </c>
      <c r="I618" s="5">
        <f>INDEX(Variables!$C$5:$C$105,MATCH($A618,Variables!$A$5:$A$105,0))</f>
        <v/>
      </c>
      <c r="J618" s="5">
        <f>INDEX(Variables!$E$5:$E$105,MATCH($A618,Variables!$A$5:$A$105,0))</f>
        <v/>
      </c>
      <c r="K618" s="25">
        <f>LOWER(Settings!$C$4)&amp;".mit."&amp;$A618&amp;IF($C618="","","."&amp;$C618&amp;"."&amp;$B618)&amp;IF(INDEX(Variables!$D$5:$D$105,MATCH($A618,Variables!$A$5:$A$105,0))="","","."&amp;INDEX(Variables!$D$5:$D$105,MATCH($A618,Variables!$A$5:$A$105,0)))&amp;"."&amp;K$5</f>
        <v/>
      </c>
      <c r="L618" s="41">
        <f>L$134*$D618*INDEX(L$117:L$133,$E618)</f>
        <v/>
      </c>
      <c r="M618" s="40">
        <f>M$134*$D618*INDEX(M$117:M$133,$E618)</f>
        <v/>
      </c>
      <c r="N618" s="40">
        <f>N$134*$D618*INDEX(N$117:N$133,$E618)</f>
        <v/>
      </c>
      <c r="O618" s="40">
        <f>O$134*$D618*INDEX(O$117:O$133,$E618)</f>
        <v/>
      </c>
      <c r="P618" s="40">
        <f>P$134*$D618*INDEX(P$117:P$133,$E618)</f>
        <v/>
      </c>
      <c r="Q618" s="40">
        <f>Q$134*$D618*INDEX(Q$117:Q$133,$E618)</f>
        <v/>
      </c>
      <c r="R618" s="40">
        <f>R$134*$D618*INDEX(R$117:R$133,$E618)</f>
        <v/>
      </c>
      <c r="S618" s="40">
        <f>S$134*$D618*INDEX(S$117:S$133,$E618)</f>
        <v/>
      </c>
      <c r="T618" s="40">
        <f>T$134*$D618*INDEX(T$117:T$133,$E618)</f>
        <v/>
      </c>
      <c r="U618" s="40">
        <f>U$134*$D618*INDEX(U$117:U$133,$E618)</f>
        <v/>
      </c>
      <c r="V618" s="40">
        <f>V$134*$D618*INDEX(V$117:V$133,$E618)</f>
        <v/>
      </c>
      <c r="W618" s="40">
        <f>W$134*$D618*INDEX(W$117:W$133,$E618)</f>
        <v/>
      </c>
      <c r="X618" s="40">
        <f>X$134*$D618*INDEX(X$117:X$133,$E618)</f>
        <v/>
      </c>
      <c r="Y618" s="40">
        <f>Y$134*$D618*INDEX(Y$117:Y$133,$E618)</f>
        <v/>
      </c>
      <c r="Z618" s="40">
        <f>Z$134*$D618*INDEX(Z$117:Z$133,$E618)</f>
        <v/>
      </c>
      <c r="AA618" s="40">
        <f>AA$134*$D618*INDEX(AA$117:AA$133,$E618)</f>
        <v/>
      </c>
      <c r="AB618" s="40">
        <f>AB$134*$D618*INDEX(AB$117:AB$133,$E618)</f>
        <v/>
      </c>
      <c r="AC618" s="40">
        <f>AC$134*$D618*INDEX(AC$117:AC$133,$E618)</f>
        <v/>
      </c>
      <c r="AD618" s="42">
        <f>ETSCOST(AD$134,$D618,INDEX(AD$117:AD$133,$E618))</f>
        <v/>
      </c>
      <c r="AE618" s="25">
        <f>LOWER(Settings!$C$4)&amp;".mit."&amp;$A618&amp;IF($C618="","","."&amp;$C618&amp;"."&amp;$B618)&amp;IF(INDEX(Variables!$D$5:$D$105,MATCH($A618,Variables!$A$5:$A$105,0))="","","."&amp;INDEX(Variables!$D$5:$D$105,MATCH($A618,Variables!$A$5:$A$105,0)))&amp;"."&amp;AE$5</f>
        <v/>
      </c>
      <c r="AF618" s="41">
        <f>AF$134*$D618*INDEX(AF$117:AF$133,$E618)</f>
        <v/>
      </c>
      <c r="AG618" s="40">
        <f>AG$134*$D618*INDEX(AG$117:AG$133,$E618)</f>
        <v/>
      </c>
      <c r="AH618" s="40">
        <f>AH$134*$D618*INDEX(AH$117:AH$133,$E618)</f>
        <v/>
      </c>
      <c r="AI618" s="40">
        <f>AI$134*$D618*INDEX(AI$117:AI$133,$E618)</f>
        <v/>
      </c>
      <c r="AJ618" s="40">
        <f>AJ$134*$D618*INDEX(AJ$117:AJ$133,$E618)</f>
        <v/>
      </c>
      <c r="AK618" s="40">
        <f>AK$134*$D618*INDEX(AK$117:AK$133,$E618)</f>
        <v/>
      </c>
      <c r="AL618" s="40">
        <f>AL$134*$D618*INDEX(AL$117:AL$133,$E618)</f>
        <v/>
      </c>
      <c r="AM618" s="40">
        <f>AM$134*$D618*INDEX(AM$117:AM$133,$E618)</f>
        <v/>
      </c>
      <c r="AN618" s="40">
        <f>AN$134*$D618*INDEX(AN$117:AN$133,$E618)</f>
        <v/>
      </c>
      <c r="AO618" s="40">
        <f>AO$134*$D618*INDEX(AO$117:AO$133,$E618)</f>
        <v/>
      </c>
      <c r="AP618" s="40">
        <f>AP$134*$D618*INDEX(AP$117:AP$133,$E618)</f>
        <v/>
      </c>
      <c r="AQ618" s="40">
        <f>AQ$134*$D618*INDEX(AQ$117:AQ$133,$E618)</f>
        <v/>
      </c>
      <c r="AR618" s="40">
        <f>AR$134*$D618*INDEX(AR$117:AR$133,$E618)</f>
        <v/>
      </c>
      <c r="AS618" s="40">
        <f>AS$134*$D618*INDEX(AS$117:AS$133,$E618)</f>
        <v/>
      </c>
      <c r="AT618" s="40">
        <f>AT$134*$D618*INDEX(AT$117:AT$133,$E618)</f>
        <v/>
      </c>
      <c r="AU618" s="40">
        <f>AU$134*$D618*INDEX(AU$117:AU$133,$E618)</f>
        <v/>
      </c>
      <c r="AV618" s="40">
        <f>AV$134*$D618*INDEX(AV$117:AV$133,$E618)</f>
        <v/>
      </c>
      <c r="AW618" s="40">
        <f>AW$134*$D618*INDEX(AW$117:AW$133,$E618)</f>
        <v/>
      </c>
      <c r="AX618" s="42">
        <f>ETSCOST(AX$134,$D618,INDEX(AX$117:AX$133,$E618))</f>
        <v/>
      </c>
    </row>
    <row r="619" hidden="1" outlineLevel="2">
      <c r="A619" s="5" t="inlineStr">
        <is>
          <t>ets</t>
        </is>
      </c>
      <c r="B619" s="5" t="inlineStr">
        <is>
          <t>oop</t>
        </is>
      </c>
      <c r="C619" s="5" t="inlineStr">
        <is>
          <t>nav</t>
        </is>
      </c>
      <c r="D619" s="40">
        <f>INDEX(Inputs!$T$5:$T$132,MATCH($B619&amp;"|"&amp;$C619,Inputs!$A$5:$A$132,0))</f>
        <v/>
      </c>
      <c r="E619" s="40">
        <f>INDEX(Inputs!$K$5:$K$132,MATCH($B619&amp;"|"&amp;$C619,Inputs!$A$5:$A$132,0))</f>
        <v/>
      </c>
      <c r="F619" s="39" t="n"/>
      <c r="G619" s="39" t="n"/>
      <c r="H619" s="5">
        <f>INDEX(Variables!$B$5:$B$105,MATCH($A619,Variables!$A$5:$A$105,0))&amp;IF($C619="",""," | "&amp;INDEX(Mapping!$B$5:$B$26,MATCH($C619,Mapping!$A$5:$A$26,0))&amp;" | "&amp;INDEX(Mapping!$B$30:$B$41,MATCH($B619,Mapping!$A$30:$A$41,0)))</f>
        <v/>
      </c>
      <c r="I619" s="5">
        <f>INDEX(Variables!$C$5:$C$105,MATCH($A619,Variables!$A$5:$A$105,0))</f>
        <v/>
      </c>
      <c r="J619" s="5">
        <f>INDEX(Variables!$E$5:$E$105,MATCH($A619,Variables!$A$5:$A$105,0))</f>
        <v/>
      </c>
      <c r="K619" s="25">
        <f>LOWER(Settings!$C$4)&amp;".mit."&amp;$A619&amp;IF($C619="","","."&amp;$C619&amp;"."&amp;$B619)&amp;IF(INDEX(Variables!$D$5:$D$105,MATCH($A619,Variables!$A$5:$A$105,0))="","","."&amp;INDEX(Variables!$D$5:$D$105,MATCH($A619,Variables!$A$5:$A$105,0)))&amp;"."&amp;K$5</f>
        <v/>
      </c>
      <c r="L619" s="41">
        <f>L$134*$D619*INDEX(L$117:L$133,$E619)</f>
        <v/>
      </c>
      <c r="M619" s="40">
        <f>M$134*$D619*INDEX(M$117:M$133,$E619)</f>
        <v/>
      </c>
      <c r="N619" s="40">
        <f>N$134*$D619*INDEX(N$117:N$133,$E619)</f>
        <v/>
      </c>
      <c r="O619" s="40">
        <f>O$134*$D619*INDEX(O$117:O$133,$E619)</f>
        <v/>
      </c>
      <c r="P619" s="40">
        <f>P$134*$D619*INDEX(P$117:P$133,$E619)</f>
        <v/>
      </c>
      <c r="Q619" s="40">
        <f>Q$134*$D619*INDEX(Q$117:Q$133,$E619)</f>
        <v/>
      </c>
      <c r="R619" s="40">
        <f>R$134*$D619*INDEX(R$117:R$133,$E619)</f>
        <v/>
      </c>
      <c r="S619" s="40">
        <f>S$134*$D619*INDEX(S$117:S$133,$E619)</f>
        <v/>
      </c>
      <c r="T619" s="40">
        <f>T$134*$D619*INDEX(T$117:T$133,$E619)</f>
        <v/>
      </c>
      <c r="U619" s="40">
        <f>U$134*$D619*INDEX(U$117:U$133,$E619)</f>
        <v/>
      </c>
      <c r="V619" s="40">
        <f>V$134*$D619*INDEX(V$117:V$133,$E619)</f>
        <v/>
      </c>
      <c r="W619" s="40">
        <f>W$134*$D619*INDEX(W$117:W$133,$E619)</f>
        <v/>
      </c>
      <c r="X619" s="40">
        <f>X$134*$D619*INDEX(X$117:X$133,$E619)</f>
        <v/>
      </c>
      <c r="Y619" s="40">
        <f>Y$134*$D619*INDEX(Y$117:Y$133,$E619)</f>
        <v/>
      </c>
      <c r="Z619" s="40">
        <f>Z$134*$D619*INDEX(Z$117:Z$133,$E619)</f>
        <v/>
      </c>
      <c r="AA619" s="40">
        <f>AA$134*$D619*INDEX(AA$117:AA$133,$E619)</f>
        <v/>
      </c>
      <c r="AB619" s="40">
        <f>AB$134*$D619*INDEX(AB$117:AB$133,$E619)</f>
        <v/>
      </c>
      <c r="AC619" s="40">
        <f>AC$134*$D619*INDEX(AC$117:AC$133,$E619)</f>
        <v/>
      </c>
      <c r="AD619" s="42">
        <f>ETSCOST(AD$134,$D619,INDEX(AD$117:AD$133,$E619))</f>
        <v/>
      </c>
      <c r="AE619" s="25">
        <f>LOWER(Settings!$C$4)&amp;".mit."&amp;$A619&amp;IF($C619="","","."&amp;$C619&amp;"."&amp;$B619)&amp;IF(INDEX(Variables!$D$5:$D$105,MATCH($A619,Variables!$A$5:$A$105,0))="","","."&amp;INDEX(Variables!$D$5:$D$105,MATCH($A619,Variables!$A$5:$A$105,0)))&amp;"."&amp;AE$5</f>
        <v/>
      </c>
      <c r="AF619" s="41">
        <f>AF$134*$D619*INDEX(AF$117:AF$133,$E619)</f>
        <v/>
      </c>
      <c r="AG619" s="40">
        <f>AG$134*$D619*INDEX(AG$117:AG$133,$E619)</f>
        <v/>
      </c>
      <c r="AH619" s="40">
        <f>AH$134*$D619*INDEX(AH$117:AH$133,$E619)</f>
        <v/>
      </c>
      <c r="AI619" s="40">
        <f>AI$134*$D619*INDEX(AI$117:AI$133,$E619)</f>
        <v/>
      </c>
      <c r="AJ619" s="40">
        <f>AJ$134*$D619*INDEX(AJ$117:AJ$133,$E619)</f>
        <v/>
      </c>
      <c r="AK619" s="40">
        <f>AK$134*$D619*INDEX(AK$117:AK$133,$E619)</f>
        <v/>
      </c>
      <c r="AL619" s="40">
        <f>AL$134*$D619*INDEX(AL$117:AL$133,$E619)</f>
        <v/>
      </c>
      <c r="AM619" s="40">
        <f>AM$134*$D619*INDEX(AM$117:AM$133,$E619)</f>
        <v/>
      </c>
      <c r="AN619" s="40">
        <f>AN$134*$D619*INDEX(AN$117:AN$133,$E619)</f>
        <v/>
      </c>
      <c r="AO619" s="40">
        <f>AO$134*$D619*INDEX(AO$117:AO$133,$E619)</f>
        <v/>
      </c>
      <c r="AP619" s="40">
        <f>AP$134*$D619*INDEX(AP$117:AP$133,$E619)</f>
        <v/>
      </c>
      <c r="AQ619" s="40">
        <f>AQ$134*$D619*INDEX(AQ$117:AQ$133,$E619)</f>
        <v/>
      </c>
      <c r="AR619" s="40">
        <f>AR$134*$D619*INDEX(AR$117:AR$133,$E619)</f>
        <v/>
      </c>
      <c r="AS619" s="40">
        <f>AS$134*$D619*INDEX(AS$117:AS$133,$E619)</f>
        <v/>
      </c>
      <c r="AT619" s="40">
        <f>AT$134*$D619*INDEX(AT$117:AT$133,$E619)</f>
        <v/>
      </c>
      <c r="AU619" s="40">
        <f>AU$134*$D619*INDEX(AU$117:AU$133,$E619)</f>
        <v/>
      </c>
      <c r="AV619" s="40">
        <f>AV$134*$D619*INDEX(AV$117:AV$133,$E619)</f>
        <v/>
      </c>
      <c r="AW619" s="40">
        <f>AW$134*$D619*INDEX(AW$117:AW$133,$E619)</f>
        <v/>
      </c>
      <c r="AX619" s="42">
        <f>ETSCOST(AX$134,$D619,INDEX(AX$117:AX$133,$E619))</f>
        <v/>
      </c>
    </row>
    <row r="620" hidden="1" outlineLevel="2">
      <c r="A620" s="5" t="inlineStr">
        <is>
          <t>ets</t>
        </is>
      </c>
      <c r="B620" s="5" t="inlineStr">
        <is>
          <t>bio</t>
        </is>
      </c>
      <c r="C620" s="5" t="inlineStr">
        <is>
          <t>nav</t>
        </is>
      </c>
      <c r="D620" s="40">
        <f>INDEX(Inputs!$T$5:$T$132,MATCH($B620&amp;"|"&amp;$C620,Inputs!$A$5:$A$132,0))</f>
        <v/>
      </c>
      <c r="E620" s="40">
        <f>INDEX(Inputs!$K$5:$K$132,MATCH($B620&amp;"|"&amp;$C620,Inputs!$A$5:$A$132,0))</f>
        <v/>
      </c>
      <c r="F620" s="39" t="n"/>
      <c r="G620" s="39" t="n"/>
      <c r="H620" s="5">
        <f>INDEX(Variables!$B$5:$B$105,MATCH($A620,Variables!$A$5:$A$105,0))&amp;IF($C620="",""," | "&amp;INDEX(Mapping!$B$5:$B$26,MATCH($C620,Mapping!$A$5:$A$26,0))&amp;" | "&amp;INDEX(Mapping!$B$30:$B$41,MATCH($B620,Mapping!$A$30:$A$41,0)))</f>
        <v/>
      </c>
      <c r="I620" s="5">
        <f>INDEX(Variables!$C$5:$C$105,MATCH($A620,Variables!$A$5:$A$105,0))</f>
        <v/>
      </c>
      <c r="J620" s="5">
        <f>INDEX(Variables!$E$5:$E$105,MATCH($A620,Variables!$A$5:$A$105,0))</f>
        <v/>
      </c>
      <c r="K620" s="25">
        <f>LOWER(Settings!$C$4)&amp;".mit."&amp;$A620&amp;IF($C620="","","."&amp;$C620&amp;"."&amp;$B620)&amp;IF(INDEX(Variables!$D$5:$D$105,MATCH($A620,Variables!$A$5:$A$105,0))="","","."&amp;INDEX(Variables!$D$5:$D$105,MATCH($A620,Variables!$A$5:$A$105,0)))&amp;"."&amp;K$5</f>
        <v/>
      </c>
      <c r="L620" s="41">
        <f>L$134*$D620*INDEX(L$117:L$133,$E620)</f>
        <v/>
      </c>
      <c r="M620" s="40">
        <f>M$134*$D620*INDEX(M$117:M$133,$E620)</f>
        <v/>
      </c>
      <c r="N620" s="40">
        <f>N$134*$D620*INDEX(N$117:N$133,$E620)</f>
        <v/>
      </c>
      <c r="O620" s="40">
        <f>O$134*$D620*INDEX(O$117:O$133,$E620)</f>
        <v/>
      </c>
      <c r="P620" s="40">
        <f>P$134*$D620*INDEX(P$117:P$133,$E620)</f>
        <v/>
      </c>
      <c r="Q620" s="40">
        <f>Q$134*$D620*INDEX(Q$117:Q$133,$E620)</f>
        <v/>
      </c>
      <c r="R620" s="40">
        <f>R$134*$D620*INDEX(R$117:R$133,$E620)</f>
        <v/>
      </c>
      <c r="S620" s="40">
        <f>S$134*$D620*INDEX(S$117:S$133,$E620)</f>
        <v/>
      </c>
      <c r="T620" s="40">
        <f>T$134*$D620*INDEX(T$117:T$133,$E620)</f>
        <v/>
      </c>
      <c r="U620" s="40">
        <f>U$134*$D620*INDEX(U$117:U$133,$E620)</f>
        <v/>
      </c>
      <c r="V620" s="40">
        <f>V$134*$D620*INDEX(V$117:V$133,$E620)</f>
        <v/>
      </c>
      <c r="W620" s="40">
        <f>W$134*$D620*INDEX(W$117:W$133,$E620)</f>
        <v/>
      </c>
      <c r="X620" s="40">
        <f>X$134*$D620*INDEX(X$117:X$133,$E620)</f>
        <v/>
      </c>
      <c r="Y620" s="40">
        <f>Y$134*$D620*INDEX(Y$117:Y$133,$E620)</f>
        <v/>
      </c>
      <c r="Z620" s="40">
        <f>Z$134*$D620*INDEX(Z$117:Z$133,$E620)</f>
        <v/>
      </c>
      <c r="AA620" s="40">
        <f>AA$134*$D620*INDEX(AA$117:AA$133,$E620)</f>
        <v/>
      </c>
      <c r="AB620" s="40">
        <f>AB$134*$D620*INDEX(AB$117:AB$133,$E620)</f>
        <v/>
      </c>
      <c r="AC620" s="40">
        <f>AC$134*$D620*INDEX(AC$117:AC$133,$E620)</f>
        <v/>
      </c>
      <c r="AD620" s="42">
        <f>ETSCOST(AD$134,$D620,INDEX(AD$117:AD$133,$E620))</f>
        <v/>
      </c>
      <c r="AE620" s="25">
        <f>LOWER(Settings!$C$4)&amp;".mit."&amp;$A620&amp;IF($C620="","","."&amp;$C620&amp;"."&amp;$B620)&amp;IF(INDEX(Variables!$D$5:$D$105,MATCH($A620,Variables!$A$5:$A$105,0))="","","."&amp;INDEX(Variables!$D$5:$D$105,MATCH($A620,Variables!$A$5:$A$105,0)))&amp;"."&amp;AE$5</f>
        <v/>
      </c>
      <c r="AF620" s="41">
        <f>AF$134*$D620*INDEX(AF$117:AF$133,$E620)</f>
        <v/>
      </c>
      <c r="AG620" s="40">
        <f>AG$134*$D620*INDEX(AG$117:AG$133,$E620)</f>
        <v/>
      </c>
      <c r="AH620" s="40">
        <f>AH$134*$D620*INDEX(AH$117:AH$133,$E620)</f>
        <v/>
      </c>
      <c r="AI620" s="40">
        <f>AI$134*$D620*INDEX(AI$117:AI$133,$E620)</f>
        <v/>
      </c>
      <c r="AJ620" s="40">
        <f>AJ$134*$D620*INDEX(AJ$117:AJ$133,$E620)</f>
        <v/>
      </c>
      <c r="AK620" s="40">
        <f>AK$134*$D620*INDEX(AK$117:AK$133,$E620)</f>
        <v/>
      </c>
      <c r="AL620" s="40">
        <f>AL$134*$D620*INDEX(AL$117:AL$133,$E620)</f>
        <v/>
      </c>
      <c r="AM620" s="40">
        <f>AM$134*$D620*INDEX(AM$117:AM$133,$E620)</f>
        <v/>
      </c>
      <c r="AN620" s="40">
        <f>AN$134*$D620*INDEX(AN$117:AN$133,$E620)</f>
        <v/>
      </c>
      <c r="AO620" s="40">
        <f>AO$134*$D620*INDEX(AO$117:AO$133,$E620)</f>
        <v/>
      </c>
      <c r="AP620" s="40">
        <f>AP$134*$D620*INDEX(AP$117:AP$133,$E620)</f>
        <v/>
      </c>
      <c r="AQ620" s="40">
        <f>AQ$134*$D620*INDEX(AQ$117:AQ$133,$E620)</f>
        <v/>
      </c>
      <c r="AR620" s="40">
        <f>AR$134*$D620*INDEX(AR$117:AR$133,$E620)</f>
        <v/>
      </c>
      <c r="AS620" s="40">
        <f>AS$134*$D620*INDEX(AS$117:AS$133,$E620)</f>
        <v/>
      </c>
      <c r="AT620" s="40">
        <f>AT$134*$D620*INDEX(AT$117:AT$133,$E620)</f>
        <v/>
      </c>
      <c r="AU620" s="40">
        <f>AU$134*$D620*INDEX(AU$117:AU$133,$E620)</f>
        <v/>
      </c>
      <c r="AV620" s="40">
        <f>AV$134*$D620*INDEX(AV$117:AV$133,$E620)</f>
        <v/>
      </c>
      <c r="AW620" s="40">
        <f>AW$134*$D620*INDEX(AW$117:AW$133,$E620)</f>
        <v/>
      </c>
      <c r="AX620" s="42">
        <f>ETSCOST(AX$134,$D620,INDEX(AX$117:AX$133,$E620))</f>
        <v/>
      </c>
    </row>
    <row r="621" hidden="1" outlineLevel="2"/>
    <row r="622" hidden="1" outlineLevel="2">
      <c r="A622" s="5" t="inlineStr">
        <is>
          <t>ntx</t>
        </is>
      </c>
      <c r="B622" s="5" t="inlineStr">
        <is>
          <t>coa</t>
        </is>
      </c>
      <c r="C622" s="5" t="inlineStr">
        <is>
          <t>nav</t>
        </is>
      </c>
      <c r="D622" s="40">
        <f>INDEX(Inputs!$L$5:$L$132,MATCH($B622&amp;"|"&amp;$C622,Inputs!$A$5:$A$132,0))</f>
        <v/>
      </c>
      <c r="E622" s="40">
        <f>INDEX(Inputs!$I$5:$I$132,MATCH($B622&amp;"|"&amp;$C622,Inputs!$A$5:$A$132,0))</f>
        <v/>
      </c>
      <c r="F622" s="39" t="n"/>
      <c r="G622" s="39" t="n"/>
      <c r="H622" s="5">
        <f>INDEX(Variables!$B$5:$B$105,MATCH($A622,Variables!$A$5:$A$105,0))&amp;IF($C622="",""," | "&amp;INDEX(Mapping!$B$5:$B$26,MATCH($C622,Mapping!$A$5:$A$26,0))&amp;" | "&amp;INDEX(Mapping!$B$30:$B$41,MATCH($B622,Mapping!$A$30:$A$41,0)))</f>
        <v/>
      </c>
      <c r="I622" s="5">
        <f>INDEX(Variables!$C$5:$C$105,MATCH($A622,Variables!$A$5:$A$105,0))</f>
        <v/>
      </c>
      <c r="J622" s="5">
        <f>INDEX(Variables!$E$5:$E$105,MATCH($A622,Variables!$A$5:$A$105,0))</f>
        <v/>
      </c>
      <c r="K622" s="25">
        <f>LOWER(Settings!$C$4)&amp;".mit."&amp;$A622&amp;IF($C622="","","."&amp;$C622&amp;"."&amp;$B622)&amp;IF(INDEX(Variables!$D$5:$D$105,MATCH($A622,Variables!$A$5:$A$105,0))="","","."&amp;INDEX(Variables!$D$5:$D$105,MATCH($A622,Variables!$A$5:$A$105,0)))&amp;"."&amp;K$5</f>
        <v/>
      </c>
      <c r="L622" s="41">
        <f>INDEX(L$78:L$91,$D622)/$E622</f>
        <v/>
      </c>
      <c r="M622" s="40">
        <f>INDEX(M$78:M$91,$D622)/$E622</f>
        <v/>
      </c>
      <c r="N622" s="40">
        <f>INDEX(N$78:N$91,$D622)/$E622</f>
        <v/>
      </c>
      <c r="O622" s="40">
        <f>INDEX(O$78:O$91,$D622)/$E622</f>
        <v/>
      </c>
      <c r="P622" s="40">
        <f>INDEX(P$78:P$91,$D622)/$E622</f>
        <v/>
      </c>
      <c r="Q622" s="40">
        <f>INDEX(Q$78:Q$91,$D622)/$E622</f>
        <v/>
      </c>
      <c r="R622" s="40">
        <f>INDEX(R$78:R$91,$D622)/$E622</f>
        <v/>
      </c>
      <c r="S622" s="40">
        <f>INDEX(S$78:S$91,$D622)/$E622</f>
        <v/>
      </c>
      <c r="T622" s="40">
        <f>INDEX(T$78:T$91,$D622)/$E622</f>
        <v/>
      </c>
      <c r="U622" s="40">
        <f>INDEX(U$78:U$91,$D622)/$E622</f>
        <v/>
      </c>
      <c r="V622" s="40">
        <f>INDEX(V$78:V$91,$D622)/$E622</f>
        <v/>
      </c>
      <c r="W622" s="40">
        <f>INDEX(W$78:W$91,$D622)/$E622</f>
        <v/>
      </c>
      <c r="X622" s="40">
        <f>INDEX(X$78:X$91,$D622)/$E622</f>
        <v/>
      </c>
      <c r="Y622" s="40">
        <f>INDEX(Y$78:Y$91,$D622)/$E622</f>
        <v/>
      </c>
      <c r="Z622" s="40">
        <f>INDEX(Z$78:Z$91,$D622)/$E622</f>
        <v/>
      </c>
      <c r="AA622" s="40">
        <f>INDEX(AA$78:AA$91,$D622)/$E622</f>
        <v/>
      </c>
      <c r="AB622" s="40">
        <f>INDEX(AB$78:AB$91,$D622)/$E622</f>
        <v/>
      </c>
      <c r="AC622" s="40">
        <f>INDEX(AC$78:AC$91,$D622)/$E622</f>
        <v/>
      </c>
      <c r="AD622" s="42">
        <f>NEWEXCISE(INDEX(AD$78:AD$91,$D622),$E622)</f>
        <v/>
      </c>
      <c r="AE622" s="25">
        <f>LOWER(Settings!$C$4)&amp;".mit."&amp;$A622&amp;IF($C622="","","."&amp;$C622&amp;"."&amp;$B622)&amp;IF(INDEX(Variables!$D$5:$D$105,MATCH($A622,Variables!$A$5:$A$105,0))="","","."&amp;INDEX(Variables!$D$5:$D$105,MATCH($A622,Variables!$A$5:$A$105,0)))&amp;"."&amp;AE$5</f>
        <v/>
      </c>
      <c r="AF622" s="41">
        <f>INDEX(AF$78:AF$91,$D622)/$E622</f>
        <v/>
      </c>
      <c r="AG622" s="40">
        <f>INDEX(AG$78:AG$91,$D622)/$E622</f>
        <v/>
      </c>
      <c r="AH622" s="40">
        <f>INDEX(AH$78:AH$91,$D622)/$E622</f>
        <v/>
      </c>
      <c r="AI622" s="40">
        <f>INDEX(AI$78:AI$91,$D622)/$E622</f>
        <v/>
      </c>
      <c r="AJ622" s="40">
        <f>INDEX(AJ$78:AJ$91,$D622)/$E622</f>
        <v/>
      </c>
      <c r="AK622" s="40">
        <f>INDEX(AK$78:AK$91,$D622)/$E622</f>
        <v/>
      </c>
      <c r="AL622" s="40">
        <f>INDEX(AL$78:AL$91,$D622)/$E622</f>
        <v/>
      </c>
      <c r="AM622" s="40">
        <f>INDEX(AM$78:AM$91,$D622)/$E622</f>
        <v/>
      </c>
      <c r="AN622" s="40">
        <f>INDEX(AN$78:AN$91,$D622)/$E622</f>
        <v/>
      </c>
      <c r="AO622" s="40">
        <f>INDEX(AO$78:AO$91,$D622)/$E622</f>
        <v/>
      </c>
      <c r="AP622" s="40">
        <f>INDEX(AP$78:AP$91,$D622)/$E622</f>
        <v/>
      </c>
      <c r="AQ622" s="40">
        <f>INDEX(AQ$78:AQ$91,$D622)/$E622</f>
        <v/>
      </c>
      <c r="AR622" s="40">
        <f>INDEX(AR$78:AR$91,$D622)/$E622</f>
        <v/>
      </c>
      <c r="AS622" s="40">
        <f>INDEX(AS$78:AS$91,$D622)/$E622</f>
        <v/>
      </c>
      <c r="AT622" s="40">
        <f>INDEX(AT$78:AT$91,$D622)/$E622</f>
        <v/>
      </c>
      <c r="AU622" s="40">
        <f>INDEX(AU$78:AU$91,$D622)/$E622</f>
        <v/>
      </c>
      <c r="AV622" s="40">
        <f>INDEX(AV$78:AV$91,$D622)/$E622</f>
        <v/>
      </c>
      <c r="AW622" s="40">
        <f>INDEX(AW$78:AW$91,$D622)/$E622</f>
        <v/>
      </c>
      <c r="AX622" s="42">
        <f>NEWEXCISE(INDEX(AX$78:AX$91,$D622),$E622)</f>
        <v/>
      </c>
    </row>
    <row r="623" hidden="1" outlineLevel="2">
      <c r="A623" s="5" t="inlineStr">
        <is>
          <t>ntx</t>
        </is>
      </c>
      <c r="B623" s="5" t="inlineStr">
        <is>
          <t>nga</t>
        </is>
      </c>
      <c r="C623" s="5" t="inlineStr">
        <is>
          <t>nav</t>
        </is>
      </c>
      <c r="D623" s="40">
        <f>INDEX(Inputs!$L$5:$L$132,MATCH($B623&amp;"|"&amp;$C623,Inputs!$A$5:$A$132,0))</f>
        <v/>
      </c>
      <c r="E623" s="40">
        <f>INDEX(Inputs!$I$5:$I$132,MATCH($B623&amp;"|"&amp;$C623,Inputs!$A$5:$A$132,0))</f>
        <v/>
      </c>
      <c r="F623" s="39" t="n"/>
      <c r="G623" s="39" t="n"/>
      <c r="H623" s="5">
        <f>INDEX(Variables!$B$5:$B$105,MATCH($A623,Variables!$A$5:$A$105,0))&amp;IF($C623="",""," | "&amp;INDEX(Mapping!$B$5:$B$26,MATCH($C623,Mapping!$A$5:$A$26,0))&amp;" | "&amp;INDEX(Mapping!$B$30:$B$41,MATCH($B623,Mapping!$A$30:$A$41,0)))</f>
        <v/>
      </c>
      <c r="I623" s="5">
        <f>INDEX(Variables!$C$5:$C$105,MATCH($A623,Variables!$A$5:$A$105,0))</f>
        <v/>
      </c>
      <c r="J623" s="5">
        <f>INDEX(Variables!$E$5:$E$105,MATCH($A623,Variables!$A$5:$A$105,0))</f>
        <v/>
      </c>
      <c r="K623" s="25">
        <f>LOWER(Settings!$C$4)&amp;".mit."&amp;$A623&amp;IF($C623="","","."&amp;$C623&amp;"."&amp;$B623)&amp;IF(INDEX(Variables!$D$5:$D$105,MATCH($A623,Variables!$A$5:$A$105,0))="","","."&amp;INDEX(Variables!$D$5:$D$105,MATCH($A623,Variables!$A$5:$A$105,0)))&amp;"."&amp;K$5</f>
        <v/>
      </c>
      <c r="L623" s="41">
        <f>INDEX(L$78:L$91,$D623)/$E623</f>
        <v/>
      </c>
      <c r="M623" s="40">
        <f>INDEX(M$78:M$91,$D623)/$E623</f>
        <v/>
      </c>
      <c r="N623" s="40">
        <f>INDEX(N$78:N$91,$D623)/$E623</f>
        <v/>
      </c>
      <c r="O623" s="40">
        <f>INDEX(O$78:O$91,$D623)/$E623</f>
        <v/>
      </c>
      <c r="P623" s="40">
        <f>INDEX(P$78:P$91,$D623)/$E623</f>
        <v/>
      </c>
      <c r="Q623" s="40">
        <f>INDEX(Q$78:Q$91,$D623)/$E623</f>
        <v/>
      </c>
      <c r="R623" s="40">
        <f>INDEX(R$78:R$91,$D623)/$E623</f>
        <v/>
      </c>
      <c r="S623" s="40">
        <f>INDEX(S$78:S$91,$D623)/$E623</f>
        <v/>
      </c>
      <c r="T623" s="40">
        <f>INDEX(T$78:T$91,$D623)/$E623</f>
        <v/>
      </c>
      <c r="U623" s="40">
        <f>INDEX(U$78:U$91,$D623)/$E623</f>
        <v/>
      </c>
      <c r="V623" s="40">
        <f>INDEX(V$78:V$91,$D623)/$E623</f>
        <v/>
      </c>
      <c r="W623" s="40">
        <f>INDEX(W$78:W$91,$D623)/$E623</f>
        <v/>
      </c>
      <c r="X623" s="40">
        <f>INDEX(X$78:X$91,$D623)/$E623</f>
        <v/>
      </c>
      <c r="Y623" s="40">
        <f>INDEX(Y$78:Y$91,$D623)/$E623</f>
        <v/>
      </c>
      <c r="Z623" s="40">
        <f>INDEX(Z$78:Z$91,$D623)/$E623</f>
        <v/>
      </c>
      <c r="AA623" s="40">
        <f>INDEX(AA$78:AA$91,$D623)/$E623</f>
        <v/>
      </c>
      <c r="AB623" s="40">
        <f>INDEX(AB$78:AB$91,$D623)/$E623</f>
        <v/>
      </c>
      <c r="AC623" s="40">
        <f>INDEX(AC$78:AC$91,$D623)/$E623</f>
        <v/>
      </c>
      <c r="AD623" s="42">
        <f>NEWEXCISE(INDEX(AD$78:AD$91,$D623),$E623)</f>
        <v/>
      </c>
      <c r="AE623" s="25">
        <f>LOWER(Settings!$C$4)&amp;".mit."&amp;$A623&amp;IF($C623="","","."&amp;$C623&amp;"."&amp;$B623)&amp;IF(INDEX(Variables!$D$5:$D$105,MATCH($A623,Variables!$A$5:$A$105,0))="","","."&amp;INDEX(Variables!$D$5:$D$105,MATCH($A623,Variables!$A$5:$A$105,0)))&amp;"."&amp;AE$5</f>
        <v/>
      </c>
      <c r="AF623" s="41">
        <f>INDEX(AF$78:AF$91,$D623)/$E623</f>
        <v/>
      </c>
      <c r="AG623" s="40">
        <f>INDEX(AG$78:AG$91,$D623)/$E623</f>
        <v/>
      </c>
      <c r="AH623" s="40">
        <f>INDEX(AH$78:AH$91,$D623)/$E623</f>
        <v/>
      </c>
      <c r="AI623" s="40">
        <f>INDEX(AI$78:AI$91,$D623)/$E623</f>
        <v/>
      </c>
      <c r="AJ623" s="40">
        <f>INDEX(AJ$78:AJ$91,$D623)/$E623</f>
        <v/>
      </c>
      <c r="AK623" s="40">
        <f>INDEX(AK$78:AK$91,$D623)/$E623</f>
        <v/>
      </c>
      <c r="AL623" s="40">
        <f>INDEX(AL$78:AL$91,$D623)/$E623</f>
        <v/>
      </c>
      <c r="AM623" s="40">
        <f>INDEX(AM$78:AM$91,$D623)/$E623</f>
        <v/>
      </c>
      <c r="AN623" s="40">
        <f>INDEX(AN$78:AN$91,$D623)/$E623</f>
        <v/>
      </c>
      <c r="AO623" s="40">
        <f>INDEX(AO$78:AO$91,$D623)/$E623</f>
        <v/>
      </c>
      <c r="AP623" s="40">
        <f>INDEX(AP$78:AP$91,$D623)/$E623</f>
        <v/>
      </c>
      <c r="AQ623" s="40">
        <f>INDEX(AQ$78:AQ$91,$D623)/$E623</f>
        <v/>
      </c>
      <c r="AR623" s="40">
        <f>INDEX(AR$78:AR$91,$D623)/$E623</f>
        <v/>
      </c>
      <c r="AS623" s="40">
        <f>INDEX(AS$78:AS$91,$D623)/$E623</f>
        <v/>
      </c>
      <c r="AT623" s="40">
        <f>INDEX(AT$78:AT$91,$D623)/$E623</f>
        <v/>
      </c>
      <c r="AU623" s="40">
        <f>INDEX(AU$78:AU$91,$D623)/$E623</f>
        <v/>
      </c>
      <c r="AV623" s="40">
        <f>INDEX(AV$78:AV$91,$D623)/$E623</f>
        <v/>
      </c>
      <c r="AW623" s="40">
        <f>INDEX(AW$78:AW$91,$D623)/$E623</f>
        <v/>
      </c>
      <c r="AX623" s="42">
        <f>NEWEXCISE(INDEX(AX$78:AX$91,$D623),$E623)</f>
        <v/>
      </c>
    </row>
    <row r="624" hidden="1" outlineLevel="2">
      <c r="A624" s="5" t="inlineStr">
        <is>
          <t>ntx</t>
        </is>
      </c>
      <c r="B624" s="5" t="inlineStr">
        <is>
          <t>gso</t>
        </is>
      </c>
      <c r="C624" s="5" t="inlineStr">
        <is>
          <t>nav</t>
        </is>
      </c>
      <c r="D624" s="40">
        <f>INDEX(Inputs!$L$5:$L$132,MATCH($B624&amp;"|"&amp;$C624,Inputs!$A$5:$A$132,0))</f>
        <v/>
      </c>
      <c r="E624" s="40">
        <f>INDEX(Inputs!$I$5:$I$132,MATCH($B624&amp;"|"&amp;$C624,Inputs!$A$5:$A$132,0))</f>
        <v/>
      </c>
      <c r="F624" s="39" t="n"/>
      <c r="G624" s="39" t="n"/>
      <c r="H624" s="5">
        <f>INDEX(Variables!$B$5:$B$105,MATCH($A624,Variables!$A$5:$A$105,0))&amp;IF($C624="",""," | "&amp;INDEX(Mapping!$B$5:$B$26,MATCH($C624,Mapping!$A$5:$A$26,0))&amp;" | "&amp;INDEX(Mapping!$B$30:$B$41,MATCH($B624,Mapping!$A$30:$A$41,0)))</f>
        <v/>
      </c>
      <c r="I624" s="5">
        <f>INDEX(Variables!$C$5:$C$105,MATCH($A624,Variables!$A$5:$A$105,0))</f>
        <v/>
      </c>
      <c r="J624" s="5">
        <f>INDEX(Variables!$E$5:$E$105,MATCH($A624,Variables!$A$5:$A$105,0))</f>
        <v/>
      </c>
      <c r="K624" s="25">
        <f>LOWER(Settings!$C$4)&amp;".mit."&amp;$A624&amp;IF($C624="","","."&amp;$C624&amp;"."&amp;$B624)&amp;IF(INDEX(Variables!$D$5:$D$105,MATCH($A624,Variables!$A$5:$A$105,0))="","","."&amp;INDEX(Variables!$D$5:$D$105,MATCH($A624,Variables!$A$5:$A$105,0)))&amp;"."&amp;K$5</f>
        <v/>
      </c>
      <c r="L624" s="41">
        <f>INDEX(L$78:L$91,$D624)/$E624</f>
        <v/>
      </c>
      <c r="M624" s="40">
        <f>INDEX(M$78:M$91,$D624)/$E624</f>
        <v/>
      </c>
      <c r="N624" s="40">
        <f>INDEX(N$78:N$91,$D624)/$E624</f>
        <v/>
      </c>
      <c r="O624" s="40">
        <f>INDEX(O$78:O$91,$D624)/$E624</f>
        <v/>
      </c>
      <c r="P624" s="40">
        <f>INDEX(P$78:P$91,$D624)/$E624</f>
        <v/>
      </c>
      <c r="Q624" s="40">
        <f>INDEX(Q$78:Q$91,$D624)/$E624</f>
        <v/>
      </c>
      <c r="R624" s="40">
        <f>INDEX(R$78:R$91,$D624)/$E624</f>
        <v/>
      </c>
      <c r="S624" s="40">
        <f>INDEX(S$78:S$91,$D624)/$E624</f>
        <v/>
      </c>
      <c r="T624" s="40">
        <f>INDEX(T$78:T$91,$D624)/$E624</f>
        <v/>
      </c>
      <c r="U624" s="40">
        <f>INDEX(U$78:U$91,$D624)/$E624</f>
        <v/>
      </c>
      <c r="V624" s="40">
        <f>INDEX(V$78:V$91,$D624)/$E624</f>
        <v/>
      </c>
      <c r="W624" s="40">
        <f>INDEX(W$78:W$91,$D624)/$E624</f>
        <v/>
      </c>
      <c r="X624" s="40">
        <f>INDEX(X$78:X$91,$D624)/$E624</f>
        <v/>
      </c>
      <c r="Y624" s="40">
        <f>INDEX(Y$78:Y$91,$D624)/$E624</f>
        <v/>
      </c>
      <c r="Z624" s="40">
        <f>INDEX(Z$78:Z$91,$D624)/$E624</f>
        <v/>
      </c>
      <c r="AA624" s="40">
        <f>INDEX(AA$78:AA$91,$D624)/$E624</f>
        <v/>
      </c>
      <c r="AB624" s="40">
        <f>INDEX(AB$78:AB$91,$D624)/$E624</f>
        <v/>
      </c>
      <c r="AC624" s="40">
        <f>INDEX(AC$78:AC$91,$D624)/$E624</f>
        <v/>
      </c>
      <c r="AD624" s="42">
        <f>NEWEXCISE(INDEX(AD$78:AD$91,$D624),$E624)</f>
        <v/>
      </c>
      <c r="AE624" s="25">
        <f>LOWER(Settings!$C$4)&amp;".mit."&amp;$A624&amp;IF($C624="","","."&amp;$C624&amp;"."&amp;$B624)&amp;IF(INDEX(Variables!$D$5:$D$105,MATCH($A624,Variables!$A$5:$A$105,0))="","","."&amp;INDEX(Variables!$D$5:$D$105,MATCH($A624,Variables!$A$5:$A$105,0)))&amp;"."&amp;AE$5</f>
        <v/>
      </c>
      <c r="AF624" s="41">
        <f>INDEX(AF$78:AF$91,$D624)/$E624</f>
        <v/>
      </c>
      <c r="AG624" s="40">
        <f>INDEX(AG$78:AG$91,$D624)/$E624</f>
        <v/>
      </c>
      <c r="AH624" s="40">
        <f>INDEX(AH$78:AH$91,$D624)/$E624</f>
        <v/>
      </c>
      <c r="AI624" s="40">
        <f>INDEX(AI$78:AI$91,$D624)/$E624</f>
        <v/>
      </c>
      <c r="AJ624" s="40">
        <f>INDEX(AJ$78:AJ$91,$D624)/$E624</f>
        <v/>
      </c>
      <c r="AK624" s="40">
        <f>INDEX(AK$78:AK$91,$D624)/$E624</f>
        <v/>
      </c>
      <c r="AL624" s="40">
        <f>INDEX(AL$78:AL$91,$D624)/$E624</f>
        <v/>
      </c>
      <c r="AM624" s="40">
        <f>INDEX(AM$78:AM$91,$D624)/$E624</f>
        <v/>
      </c>
      <c r="AN624" s="40">
        <f>INDEX(AN$78:AN$91,$D624)/$E624</f>
        <v/>
      </c>
      <c r="AO624" s="40">
        <f>INDEX(AO$78:AO$91,$D624)/$E624</f>
        <v/>
      </c>
      <c r="AP624" s="40">
        <f>INDEX(AP$78:AP$91,$D624)/$E624</f>
        <v/>
      </c>
      <c r="AQ624" s="40">
        <f>INDEX(AQ$78:AQ$91,$D624)/$E624</f>
        <v/>
      </c>
      <c r="AR624" s="40">
        <f>INDEX(AR$78:AR$91,$D624)/$E624</f>
        <v/>
      </c>
      <c r="AS624" s="40">
        <f>INDEX(AS$78:AS$91,$D624)/$E624</f>
        <v/>
      </c>
      <c r="AT624" s="40">
        <f>INDEX(AT$78:AT$91,$D624)/$E624</f>
        <v/>
      </c>
      <c r="AU624" s="40">
        <f>INDEX(AU$78:AU$91,$D624)/$E624</f>
        <v/>
      </c>
      <c r="AV624" s="40">
        <f>INDEX(AV$78:AV$91,$D624)/$E624</f>
        <v/>
      </c>
      <c r="AW624" s="40">
        <f>INDEX(AW$78:AW$91,$D624)/$E624</f>
        <v/>
      </c>
      <c r="AX624" s="42">
        <f>NEWEXCISE(INDEX(AX$78:AX$91,$D624),$E624)</f>
        <v/>
      </c>
    </row>
    <row r="625" hidden="1" outlineLevel="2">
      <c r="A625" s="5" t="inlineStr">
        <is>
          <t>ntx</t>
        </is>
      </c>
      <c r="B625" s="5" t="inlineStr">
        <is>
          <t>die</t>
        </is>
      </c>
      <c r="C625" s="5" t="inlineStr">
        <is>
          <t>nav</t>
        </is>
      </c>
      <c r="D625" s="40">
        <f>INDEX(Inputs!$L$5:$L$132,MATCH($B625&amp;"|"&amp;$C625,Inputs!$A$5:$A$132,0))</f>
        <v/>
      </c>
      <c r="E625" s="40">
        <f>INDEX(Inputs!$I$5:$I$132,MATCH($B625&amp;"|"&amp;$C625,Inputs!$A$5:$A$132,0))</f>
        <v/>
      </c>
      <c r="F625" s="39" t="n"/>
      <c r="G625" s="39" t="n"/>
      <c r="H625" s="5">
        <f>INDEX(Variables!$B$5:$B$105,MATCH($A625,Variables!$A$5:$A$105,0))&amp;IF($C625="",""," | "&amp;INDEX(Mapping!$B$5:$B$26,MATCH($C625,Mapping!$A$5:$A$26,0))&amp;" | "&amp;INDEX(Mapping!$B$30:$B$41,MATCH($B625,Mapping!$A$30:$A$41,0)))</f>
        <v/>
      </c>
      <c r="I625" s="5">
        <f>INDEX(Variables!$C$5:$C$105,MATCH($A625,Variables!$A$5:$A$105,0))</f>
        <v/>
      </c>
      <c r="J625" s="5">
        <f>INDEX(Variables!$E$5:$E$105,MATCH($A625,Variables!$A$5:$A$105,0))</f>
        <v/>
      </c>
      <c r="K625" s="25">
        <f>LOWER(Settings!$C$4)&amp;".mit."&amp;$A625&amp;IF($C625="","","."&amp;$C625&amp;"."&amp;$B625)&amp;IF(INDEX(Variables!$D$5:$D$105,MATCH($A625,Variables!$A$5:$A$105,0))="","","."&amp;INDEX(Variables!$D$5:$D$105,MATCH($A625,Variables!$A$5:$A$105,0)))&amp;"."&amp;K$5</f>
        <v/>
      </c>
      <c r="L625" s="41">
        <f>INDEX(L$78:L$91,$D625)/$E625</f>
        <v/>
      </c>
      <c r="M625" s="40">
        <f>INDEX(M$78:M$91,$D625)/$E625</f>
        <v/>
      </c>
      <c r="N625" s="40">
        <f>INDEX(N$78:N$91,$D625)/$E625</f>
        <v/>
      </c>
      <c r="O625" s="40">
        <f>INDEX(O$78:O$91,$D625)/$E625</f>
        <v/>
      </c>
      <c r="P625" s="40">
        <f>INDEX(P$78:P$91,$D625)/$E625</f>
        <v/>
      </c>
      <c r="Q625" s="40">
        <f>INDEX(Q$78:Q$91,$D625)/$E625</f>
        <v/>
      </c>
      <c r="R625" s="40">
        <f>INDEX(R$78:R$91,$D625)/$E625</f>
        <v/>
      </c>
      <c r="S625" s="40">
        <f>INDEX(S$78:S$91,$D625)/$E625</f>
        <v/>
      </c>
      <c r="T625" s="40">
        <f>INDEX(T$78:T$91,$D625)/$E625</f>
        <v/>
      </c>
      <c r="U625" s="40">
        <f>INDEX(U$78:U$91,$D625)/$E625</f>
        <v/>
      </c>
      <c r="V625" s="40">
        <f>INDEX(V$78:V$91,$D625)/$E625</f>
        <v/>
      </c>
      <c r="W625" s="40">
        <f>INDEX(W$78:W$91,$D625)/$E625</f>
        <v/>
      </c>
      <c r="X625" s="40">
        <f>INDEX(X$78:X$91,$D625)/$E625</f>
        <v/>
      </c>
      <c r="Y625" s="40">
        <f>INDEX(Y$78:Y$91,$D625)/$E625</f>
        <v/>
      </c>
      <c r="Z625" s="40">
        <f>INDEX(Z$78:Z$91,$D625)/$E625</f>
        <v/>
      </c>
      <c r="AA625" s="40">
        <f>INDEX(AA$78:AA$91,$D625)/$E625</f>
        <v/>
      </c>
      <c r="AB625" s="40">
        <f>INDEX(AB$78:AB$91,$D625)/$E625</f>
        <v/>
      </c>
      <c r="AC625" s="40">
        <f>INDEX(AC$78:AC$91,$D625)/$E625</f>
        <v/>
      </c>
      <c r="AD625" s="42">
        <f>NEWEXCISE(INDEX(AD$78:AD$91,$D625),$E625)</f>
        <v/>
      </c>
      <c r="AE625" s="25">
        <f>LOWER(Settings!$C$4)&amp;".mit."&amp;$A625&amp;IF($C625="","","."&amp;$C625&amp;"."&amp;$B625)&amp;IF(INDEX(Variables!$D$5:$D$105,MATCH($A625,Variables!$A$5:$A$105,0))="","","."&amp;INDEX(Variables!$D$5:$D$105,MATCH($A625,Variables!$A$5:$A$105,0)))&amp;"."&amp;AE$5</f>
        <v/>
      </c>
      <c r="AF625" s="41">
        <f>INDEX(AF$78:AF$91,$D625)/$E625</f>
        <v/>
      </c>
      <c r="AG625" s="40">
        <f>INDEX(AG$78:AG$91,$D625)/$E625</f>
        <v/>
      </c>
      <c r="AH625" s="40">
        <f>INDEX(AH$78:AH$91,$D625)/$E625</f>
        <v/>
      </c>
      <c r="AI625" s="40">
        <f>INDEX(AI$78:AI$91,$D625)/$E625</f>
        <v/>
      </c>
      <c r="AJ625" s="40">
        <f>INDEX(AJ$78:AJ$91,$D625)/$E625</f>
        <v/>
      </c>
      <c r="AK625" s="40">
        <f>INDEX(AK$78:AK$91,$D625)/$E625</f>
        <v/>
      </c>
      <c r="AL625" s="40">
        <f>INDEX(AL$78:AL$91,$D625)/$E625</f>
        <v/>
      </c>
      <c r="AM625" s="40">
        <f>INDEX(AM$78:AM$91,$D625)/$E625</f>
        <v/>
      </c>
      <c r="AN625" s="40">
        <f>INDEX(AN$78:AN$91,$D625)/$E625</f>
        <v/>
      </c>
      <c r="AO625" s="40">
        <f>INDEX(AO$78:AO$91,$D625)/$E625</f>
        <v/>
      </c>
      <c r="AP625" s="40">
        <f>INDEX(AP$78:AP$91,$D625)/$E625</f>
        <v/>
      </c>
      <c r="AQ625" s="40">
        <f>INDEX(AQ$78:AQ$91,$D625)/$E625</f>
        <v/>
      </c>
      <c r="AR625" s="40">
        <f>INDEX(AR$78:AR$91,$D625)/$E625</f>
        <v/>
      </c>
      <c r="AS625" s="40">
        <f>INDEX(AS$78:AS$91,$D625)/$E625</f>
        <v/>
      </c>
      <c r="AT625" s="40">
        <f>INDEX(AT$78:AT$91,$D625)/$E625</f>
        <v/>
      </c>
      <c r="AU625" s="40">
        <f>INDEX(AU$78:AU$91,$D625)/$E625</f>
        <v/>
      </c>
      <c r="AV625" s="40">
        <f>INDEX(AV$78:AV$91,$D625)/$E625</f>
        <v/>
      </c>
      <c r="AW625" s="40">
        <f>INDEX(AW$78:AW$91,$D625)/$E625</f>
        <v/>
      </c>
      <c r="AX625" s="42">
        <f>NEWEXCISE(INDEX(AX$78:AX$91,$D625),$E625)</f>
        <v/>
      </c>
    </row>
    <row r="626" hidden="1" outlineLevel="2">
      <c r="A626" s="5" t="inlineStr">
        <is>
          <t>ntx</t>
        </is>
      </c>
      <c r="B626" s="5" t="inlineStr">
        <is>
          <t>lpg</t>
        </is>
      </c>
      <c r="C626" s="5" t="inlineStr">
        <is>
          <t>nav</t>
        </is>
      </c>
      <c r="D626" s="40">
        <f>INDEX(Inputs!$L$5:$L$132,MATCH($B626&amp;"|"&amp;$C626,Inputs!$A$5:$A$132,0))</f>
        <v/>
      </c>
      <c r="E626" s="40">
        <f>INDEX(Inputs!$I$5:$I$132,MATCH($B626&amp;"|"&amp;$C626,Inputs!$A$5:$A$132,0))</f>
        <v/>
      </c>
      <c r="F626" s="39" t="n"/>
      <c r="G626" s="39" t="n"/>
      <c r="H626" s="5">
        <f>INDEX(Variables!$B$5:$B$105,MATCH($A626,Variables!$A$5:$A$105,0))&amp;IF($C626="",""," | "&amp;INDEX(Mapping!$B$5:$B$26,MATCH($C626,Mapping!$A$5:$A$26,0))&amp;" | "&amp;INDEX(Mapping!$B$30:$B$41,MATCH($B626,Mapping!$A$30:$A$41,0)))</f>
        <v/>
      </c>
      <c r="I626" s="5">
        <f>INDEX(Variables!$C$5:$C$105,MATCH($A626,Variables!$A$5:$A$105,0))</f>
        <v/>
      </c>
      <c r="J626" s="5">
        <f>INDEX(Variables!$E$5:$E$105,MATCH($A626,Variables!$A$5:$A$105,0))</f>
        <v/>
      </c>
      <c r="K626" s="25">
        <f>LOWER(Settings!$C$4)&amp;".mit."&amp;$A626&amp;IF($C626="","","."&amp;$C626&amp;"."&amp;$B626)&amp;IF(INDEX(Variables!$D$5:$D$105,MATCH($A626,Variables!$A$5:$A$105,0))="","","."&amp;INDEX(Variables!$D$5:$D$105,MATCH($A626,Variables!$A$5:$A$105,0)))&amp;"."&amp;K$5</f>
        <v/>
      </c>
      <c r="L626" s="41">
        <f>INDEX(L$78:L$91,$D626)/$E626</f>
        <v/>
      </c>
      <c r="M626" s="40">
        <f>INDEX(M$78:M$91,$D626)/$E626</f>
        <v/>
      </c>
      <c r="N626" s="40">
        <f>INDEX(N$78:N$91,$D626)/$E626</f>
        <v/>
      </c>
      <c r="O626" s="40">
        <f>INDEX(O$78:O$91,$D626)/$E626</f>
        <v/>
      </c>
      <c r="P626" s="40">
        <f>INDEX(P$78:P$91,$D626)/$E626</f>
        <v/>
      </c>
      <c r="Q626" s="40">
        <f>INDEX(Q$78:Q$91,$D626)/$E626</f>
        <v/>
      </c>
      <c r="R626" s="40">
        <f>INDEX(R$78:R$91,$D626)/$E626</f>
        <v/>
      </c>
      <c r="S626" s="40">
        <f>INDEX(S$78:S$91,$D626)/$E626</f>
        <v/>
      </c>
      <c r="T626" s="40">
        <f>INDEX(T$78:T$91,$D626)/$E626</f>
        <v/>
      </c>
      <c r="U626" s="40">
        <f>INDEX(U$78:U$91,$D626)/$E626</f>
        <v/>
      </c>
      <c r="V626" s="40">
        <f>INDEX(V$78:V$91,$D626)/$E626</f>
        <v/>
      </c>
      <c r="W626" s="40">
        <f>INDEX(W$78:W$91,$D626)/$E626</f>
        <v/>
      </c>
      <c r="X626" s="40">
        <f>INDEX(X$78:X$91,$D626)/$E626</f>
        <v/>
      </c>
      <c r="Y626" s="40">
        <f>INDEX(Y$78:Y$91,$D626)/$E626</f>
        <v/>
      </c>
      <c r="Z626" s="40">
        <f>INDEX(Z$78:Z$91,$D626)/$E626</f>
        <v/>
      </c>
      <c r="AA626" s="40">
        <f>INDEX(AA$78:AA$91,$D626)/$E626</f>
        <v/>
      </c>
      <c r="AB626" s="40">
        <f>INDEX(AB$78:AB$91,$D626)/$E626</f>
        <v/>
      </c>
      <c r="AC626" s="40">
        <f>INDEX(AC$78:AC$91,$D626)/$E626</f>
        <v/>
      </c>
      <c r="AD626" s="42">
        <f>NEWEXCISE(INDEX(AD$78:AD$91,$D626),$E626)</f>
        <v/>
      </c>
      <c r="AE626" s="25">
        <f>LOWER(Settings!$C$4)&amp;".mit."&amp;$A626&amp;IF($C626="","","."&amp;$C626&amp;"."&amp;$B626)&amp;IF(INDEX(Variables!$D$5:$D$105,MATCH($A626,Variables!$A$5:$A$105,0))="","","."&amp;INDEX(Variables!$D$5:$D$105,MATCH($A626,Variables!$A$5:$A$105,0)))&amp;"."&amp;AE$5</f>
        <v/>
      </c>
      <c r="AF626" s="41">
        <f>INDEX(AF$78:AF$91,$D626)/$E626</f>
        <v/>
      </c>
      <c r="AG626" s="40">
        <f>INDEX(AG$78:AG$91,$D626)/$E626</f>
        <v/>
      </c>
      <c r="AH626" s="40">
        <f>INDEX(AH$78:AH$91,$D626)/$E626</f>
        <v/>
      </c>
      <c r="AI626" s="40">
        <f>INDEX(AI$78:AI$91,$D626)/$E626</f>
        <v/>
      </c>
      <c r="AJ626" s="40">
        <f>INDEX(AJ$78:AJ$91,$D626)/$E626</f>
        <v/>
      </c>
      <c r="AK626" s="40">
        <f>INDEX(AK$78:AK$91,$D626)/$E626</f>
        <v/>
      </c>
      <c r="AL626" s="40">
        <f>INDEX(AL$78:AL$91,$D626)/$E626</f>
        <v/>
      </c>
      <c r="AM626" s="40">
        <f>INDEX(AM$78:AM$91,$D626)/$E626</f>
        <v/>
      </c>
      <c r="AN626" s="40">
        <f>INDEX(AN$78:AN$91,$D626)/$E626</f>
        <v/>
      </c>
      <c r="AO626" s="40">
        <f>INDEX(AO$78:AO$91,$D626)/$E626</f>
        <v/>
      </c>
      <c r="AP626" s="40">
        <f>INDEX(AP$78:AP$91,$D626)/$E626</f>
        <v/>
      </c>
      <c r="AQ626" s="40">
        <f>INDEX(AQ$78:AQ$91,$D626)/$E626</f>
        <v/>
      </c>
      <c r="AR626" s="40">
        <f>INDEX(AR$78:AR$91,$D626)/$E626</f>
        <v/>
      </c>
      <c r="AS626" s="40">
        <f>INDEX(AS$78:AS$91,$D626)/$E626</f>
        <v/>
      </c>
      <c r="AT626" s="40">
        <f>INDEX(AT$78:AT$91,$D626)/$E626</f>
        <v/>
      </c>
      <c r="AU626" s="40">
        <f>INDEX(AU$78:AU$91,$D626)/$E626</f>
        <v/>
      </c>
      <c r="AV626" s="40">
        <f>INDEX(AV$78:AV$91,$D626)/$E626</f>
        <v/>
      </c>
      <c r="AW626" s="40">
        <f>INDEX(AW$78:AW$91,$D626)/$E626</f>
        <v/>
      </c>
      <c r="AX626" s="42">
        <f>NEWEXCISE(INDEX(AX$78:AX$91,$D626),$E626)</f>
        <v/>
      </c>
    </row>
    <row r="627" hidden="1" outlineLevel="2">
      <c r="A627" s="5" t="inlineStr">
        <is>
          <t>ntx</t>
        </is>
      </c>
      <c r="B627" s="5" t="inlineStr">
        <is>
          <t>ker</t>
        </is>
      </c>
      <c r="C627" s="5" t="inlineStr">
        <is>
          <t>nav</t>
        </is>
      </c>
      <c r="D627" s="40">
        <f>INDEX(Inputs!$L$5:$L$132,MATCH($B627&amp;"|"&amp;$C627,Inputs!$A$5:$A$132,0))</f>
        <v/>
      </c>
      <c r="E627" s="40">
        <f>INDEX(Inputs!$I$5:$I$132,MATCH($B627&amp;"|"&amp;$C627,Inputs!$A$5:$A$132,0))</f>
        <v/>
      </c>
      <c r="F627" s="39" t="n"/>
      <c r="G627" s="39" t="n"/>
      <c r="H627" s="5">
        <f>INDEX(Variables!$B$5:$B$105,MATCH($A627,Variables!$A$5:$A$105,0))&amp;IF($C627="",""," | "&amp;INDEX(Mapping!$B$5:$B$26,MATCH($C627,Mapping!$A$5:$A$26,0))&amp;" | "&amp;INDEX(Mapping!$B$30:$B$41,MATCH($B627,Mapping!$A$30:$A$41,0)))</f>
        <v/>
      </c>
      <c r="I627" s="5">
        <f>INDEX(Variables!$C$5:$C$105,MATCH($A627,Variables!$A$5:$A$105,0))</f>
        <v/>
      </c>
      <c r="J627" s="5">
        <f>INDEX(Variables!$E$5:$E$105,MATCH($A627,Variables!$A$5:$A$105,0))</f>
        <v/>
      </c>
      <c r="K627" s="25">
        <f>LOWER(Settings!$C$4)&amp;".mit."&amp;$A627&amp;IF($C627="","","."&amp;$C627&amp;"."&amp;$B627)&amp;IF(INDEX(Variables!$D$5:$D$105,MATCH($A627,Variables!$A$5:$A$105,0))="","","."&amp;INDEX(Variables!$D$5:$D$105,MATCH($A627,Variables!$A$5:$A$105,0)))&amp;"."&amp;K$5</f>
        <v/>
      </c>
      <c r="L627" s="41">
        <f>INDEX(L$78:L$91,$D627)/$E627</f>
        <v/>
      </c>
      <c r="M627" s="40">
        <f>INDEX(M$78:M$91,$D627)/$E627</f>
        <v/>
      </c>
      <c r="N627" s="40">
        <f>INDEX(N$78:N$91,$D627)/$E627</f>
        <v/>
      </c>
      <c r="O627" s="40">
        <f>INDEX(O$78:O$91,$D627)/$E627</f>
        <v/>
      </c>
      <c r="P627" s="40">
        <f>INDEX(P$78:P$91,$D627)/$E627</f>
        <v/>
      </c>
      <c r="Q627" s="40">
        <f>INDEX(Q$78:Q$91,$D627)/$E627</f>
        <v/>
      </c>
      <c r="R627" s="40">
        <f>INDEX(R$78:R$91,$D627)/$E627</f>
        <v/>
      </c>
      <c r="S627" s="40">
        <f>INDEX(S$78:S$91,$D627)/$E627</f>
        <v/>
      </c>
      <c r="T627" s="40">
        <f>INDEX(T$78:T$91,$D627)/$E627</f>
        <v/>
      </c>
      <c r="U627" s="40">
        <f>INDEX(U$78:U$91,$D627)/$E627</f>
        <v/>
      </c>
      <c r="V627" s="40">
        <f>INDEX(V$78:V$91,$D627)/$E627</f>
        <v/>
      </c>
      <c r="W627" s="40">
        <f>INDEX(W$78:W$91,$D627)/$E627</f>
        <v/>
      </c>
      <c r="X627" s="40">
        <f>INDEX(X$78:X$91,$D627)/$E627</f>
        <v/>
      </c>
      <c r="Y627" s="40">
        <f>INDEX(Y$78:Y$91,$D627)/$E627</f>
        <v/>
      </c>
      <c r="Z627" s="40">
        <f>INDEX(Z$78:Z$91,$D627)/$E627</f>
        <v/>
      </c>
      <c r="AA627" s="40">
        <f>INDEX(AA$78:AA$91,$D627)/$E627</f>
        <v/>
      </c>
      <c r="AB627" s="40">
        <f>INDEX(AB$78:AB$91,$D627)/$E627</f>
        <v/>
      </c>
      <c r="AC627" s="40">
        <f>INDEX(AC$78:AC$91,$D627)/$E627</f>
        <v/>
      </c>
      <c r="AD627" s="42">
        <f>NEWEXCISE(INDEX(AD$78:AD$91,$D627),$E627)</f>
        <v/>
      </c>
      <c r="AE627" s="25">
        <f>LOWER(Settings!$C$4)&amp;".mit."&amp;$A627&amp;IF($C627="","","."&amp;$C627&amp;"."&amp;$B627)&amp;IF(INDEX(Variables!$D$5:$D$105,MATCH($A627,Variables!$A$5:$A$105,0))="","","."&amp;INDEX(Variables!$D$5:$D$105,MATCH($A627,Variables!$A$5:$A$105,0)))&amp;"."&amp;AE$5</f>
        <v/>
      </c>
      <c r="AF627" s="41">
        <f>INDEX(AF$78:AF$91,$D627)/$E627</f>
        <v/>
      </c>
      <c r="AG627" s="40">
        <f>INDEX(AG$78:AG$91,$D627)/$E627</f>
        <v/>
      </c>
      <c r="AH627" s="40">
        <f>INDEX(AH$78:AH$91,$D627)/$E627</f>
        <v/>
      </c>
      <c r="AI627" s="40">
        <f>INDEX(AI$78:AI$91,$D627)/$E627</f>
        <v/>
      </c>
      <c r="AJ627" s="40">
        <f>INDEX(AJ$78:AJ$91,$D627)/$E627</f>
        <v/>
      </c>
      <c r="AK627" s="40">
        <f>INDEX(AK$78:AK$91,$D627)/$E627</f>
        <v/>
      </c>
      <c r="AL627" s="40">
        <f>INDEX(AL$78:AL$91,$D627)/$E627</f>
        <v/>
      </c>
      <c r="AM627" s="40">
        <f>INDEX(AM$78:AM$91,$D627)/$E627</f>
        <v/>
      </c>
      <c r="AN627" s="40">
        <f>INDEX(AN$78:AN$91,$D627)/$E627</f>
        <v/>
      </c>
      <c r="AO627" s="40">
        <f>INDEX(AO$78:AO$91,$D627)/$E627</f>
        <v/>
      </c>
      <c r="AP627" s="40">
        <f>INDEX(AP$78:AP$91,$D627)/$E627</f>
        <v/>
      </c>
      <c r="AQ627" s="40">
        <f>INDEX(AQ$78:AQ$91,$D627)/$E627</f>
        <v/>
      </c>
      <c r="AR627" s="40">
        <f>INDEX(AR$78:AR$91,$D627)/$E627</f>
        <v/>
      </c>
      <c r="AS627" s="40">
        <f>INDEX(AS$78:AS$91,$D627)/$E627</f>
        <v/>
      </c>
      <c r="AT627" s="40">
        <f>INDEX(AT$78:AT$91,$D627)/$E627</f>
        <v/>
      </c>
      <c r="AU627" s="40">
        <f>INDEX(AU$78:AU$91,$D627)/$E627</f>
        <v/>
      </c>
      <c r="AV627" s="40">
        <f>INDEX(AV$78:AV$91,$D627)/$E627</f>
        <v/>
      </c>
      <c r="AW627" s="40">
        <f>INDEX(AW$78:AW$91,$D627)/$E627</f>
        <v/>
      </c>
      <c r="AX627" s="42">
        <f>NEWEXCISE(INDEX(AX$78:AX$91,$D627),$E627)</f>
        <v/>
      </c>
    </row>
    <row r="628" hidden="1" outlineLevel="2">
      <c r="A628" s="5" t="inlineStr">
        <is>
          <t>ntx</t>
        </is>
      </c>
      <c r="B628" s="5" t="inlineStr">
        <is>
          <t>oop</t>
        </is>
      </c>
      <c r="C628" s="5" t="inlineStr">
        <is>
          <t>nav</t>
        </is>
      </c>
      <c r="D628" s="40">
        <f>INDEX(Inputs!$L$5:$L$132,MATCH($B628&amp;"|"&amp;$C628,Inputs!$A$5:$A$132,0))</f>
        <v/>
      </c>
      <c r="E628" s="40">
        <f>INDEX(Inputs!$I$5:$I$132,MATCH($B628&amp;"|"&amp;$C628,Inputs!$A$5:$A$132,0))</f>
        <v/>
      </c>
      <c r="F628" s="39" t="n"/>
      <c r="G628" s="39" t="n"/>
      <c r="H628" s="5">
        <f>INDEX(Variables!$B$5:$B$105,MATCH($A628,Variables!$A$5:$A$105,0))&amp;IF($C628="",""," | "&amp;INDEX(Mapping!$B$5:$B$26,MATCH($C628,Mapping!$A$5:$A$26,0))&amp;" | "&amp;INDEX(Mapping!$B$30:$B$41,MATCH($B628,Mapping!$A$30:$A$41,0)))</f>
        <v/>
      </c>
      <c r="I628" s="5">
        <f>INDEX(Variables!$C$5:$C$105,MATCH($A628,Variables!$A$5:$A$105,0))</f>
        <v/>
      </c>
      <c r="J628" s="5">
        <f>INDEX(Variables!$E$5:$E$105,MATCH($A628,Variables!$A$5:$A$105,0))</f>
        <v/>
      </c>
      <c r="K628" s="25">
        <f>LOWER(Settings!$C$4)&amp;".mit."&amp;$A628&amp;IF($C628="","","."&amp;$C628&amp;"."&amp;$B628)&amp;IF(INDEX(Variables!$D$5:$D$105,MATCH($A628,Variables!$A$5:$A$105,0))="","","."&amp;INDEX(Variables!$D$5:$D$105,MATCH($A628,Variables!$A$5:$A$105,0)))&amp;"."&amp;K$5</f>
        <v/>
      </c>
      <c r="L628" s="41">
        <f>INDEX(L$78:L$91,$D628)/$E628</f>
        <v/>
      </c>
      <c r="M628" s="40">
        <f>INDEX(M$78:M$91,$D628)/$E628</f>
        <v/>
      </c>
      <c r="N628" s="40">
        <f>INDEX(N$78:N$91,$D628)/$E628</f>
        <v/>
      </c>
      <c r="O628" s="40">
        <f>INDEX(O$78:O$91,$D628)/$E628</f>
        <v/>
      </c>
      <c r="P628" s="40">
        <f>INDEX(P$78:P$91,$D628)/$E628</f>
        <v/>
      </c>
      <c r="Q628" s="40">
        <f>INDEX(Q$78:Q$91,$D628)/$E628</f>
        <v/>
      </c>
      <c r="R628" s="40">
        <f>INDEX(R$78:R$91,$D628)/$E628</f>
        <v/>
      </c>
      <c r="S628" s="40">
        <f>INDEX(S$78:S$91,$D628)/$E628</f>
        <v/>
      </c>
      <c r="T628" s="40">
        <f>INDEX(T$78:T$91,$D628)/$E628</f>
        <v/>
      </c>
      <c r="U628" s="40">
        <f>INDEX(U$78:U$91,$D628)/$E628</f>
        <v/>
      </c>
      <c r="V628" s="40">
        <f>INDEX(V$78:V$91,$D628)/$E628</f>
        <v/>
      </c>
      <c r="W628" s="40">
        <f>INDEX(W$78:W$91,$D628)/$E628</f>
        <v/>
      </c>
      <c r="X628" s="40">
        <f>INDEX(X$78:X$91,$D628)/$E628</f>
        <v/>
      </c>
      <c r="Y628" s="40">
        <f>INDEX(Y$78:Y$91,$D628)/$E628</f>
        <v/>
      </c>
      <c r="Z628" s="40">
        <f>INDEX(Z$78:Z$91,$D628)/$E628</f>
        <v/>
      </c>
      <c r="AA628" s="40">
        <f>INDEX(AA$78:AA$91,$D628)/$E628</f>
        <v/>
      </c>
      <c r="AB628" s="40">
        <f>INDEX(AB$78:AB$91,$D628)/$E628</f>
        <v/>
      </c>
      <c r="AC628" s="40">
        <f>INDEX(AC$78:AC$91,$D628)/$E628</f>
        <v/>
      </c>
      <c r="AD628" s="42">
        <f>NEWEXCISE(INDEX(AD$78:AD$91,$D628),$E628)</f>
        <v/>
      </c>
      <c r="AE628" s="25">
        <f>LOWER(Settings!$C$4)&amp;".mit."&amp;$A628&amp;IF($C628="","","."&amp;$C628&amp;"."&amp;$B628)&amp;IF(INDEX(Variables!$D$5:$D$105,MATCH($A628,Variables!$A$5:$A$105,0))="","","."&amp;INDEX(Variables!$D$5:$D$105,MATCH($A628,Variables!$A$5:$A$105,0)))&amp;"."&amp;AE$5</f>
        <v/>
      </c>
      <c r="AF628" s="41">
        <f>INDEX(AF$78:AF$91,$D628)/$E628</f>
        <v/>
      </c>
      <c r="AG628" s="40">
        <f>INDEX(AG$78:AG$91,$D628)/$E628</f>
        <v/>
      </c>
      <c r="AH628" s="40">
        <f>INDEX(AH$78:AH$91,$D628)/$E628</f>
        <v/>
      </c>
      <c r="AI628" s="40">
        <f>INDEX(AI$78:AI$91,$D628)/$E628</f>
        <v/>
      </c>
      <c r="AJ628" s="40">
        <f>INDEX(AJ$78:AJ$91,$D628)/$E628</f>
        <v/>
      </c>
      <c r="AK628" s="40">
        <f>INDEX(AK$78:AK$91,$D628)/$E628</f>
        <v/>
      </c>
      <c r="AL628" s="40">
        <f>INDEX(AL$78:AL$91,$D628)/$E628</f>
        <v/>
      </c>
      <c r="AM628" s="40">
        <f>INDEX(AM$78:AM$91,$D628)/$E628</f>
        <v/>
      </c>
      <c r="AN628" s="40">
        <f>INDEX(AN$78:AN$91,$D628)/$E628</f>
        <v/>
      </c>
      <c r="AO628" s="40">
        <f>INDEX(AO$78:AO$91,$D628)/$E628</f>
        <v/>
      </c>
      <c r="AP628" s="40">
        <f>INDEX(AP$78:AP$91,$D628)/$E628</f>
        <v/>
      </c>
      <c r="AQ628" s="40">
        <f>INDEX(AQ$78:AQ$91,$D628)/$E628</f>
        <v/>
      </c>
      <c r="AR628" s="40">
        <f>INDEX(AR$78:AR$91,$D628)/$E628</f>
        <v/>
      </c>
      <c r="AS628" s="40">
        <f>INDEX(AS$78:AS$91,$D628)/$E628</f>
        <v/>
      </c>
      <c r="AT628" s="40">
        <f>INDEX(AT$78:AT$91,$D628)/$E628</f>
        <v/>
      </c>
      <c r="AU628" s="40">
        <f>INDEX(AU$78:AU$91,$D628)/$E628</f>
        <v/>
      </c>
      <c r="AV628" s="40">
        <f>INDEX(AV$78:AV$91,$D628)/$E628</f>
        <v/>
      </c>
      <c r="AW628" s="40">
        <f>INDEX(AW$78:AW$91,$D628)/$E628</f>
        <v/>
      </c>
      <c r="AX628" s="42">
        <f>NEWEXCISE(INDEX(AX$78:AX$91,$D628),$E628)</f>
        <v/>
      </c>
    </row>
    <row r="629" hidden="1" outlineLevel="2">
      <c r="A629" s="5" t="inlineStr">
        <is>
          <t>ntx</t>
        </is>
      </c>
      <c r="B629" s="5" t="inlineStr">
        <is>
          <t>bio</t>
        </is>
      </c>
      <c r="C629" s="5" t="inlineStr">
        <is>
          <t>nav</t>
        </is>
      </c>
      <c r="D629" s="40">
        <f>INDEX(Inputs!$L$5:$L$132,MATCH($B629&amp;"|"&amp;$C629,Inputs!$A$5:$A$132,0))</f>
        <v/>
      </c>
      <c r="E629" s="40">
        <f>INDEX(Inputs!$I$5:$I$132,MATCH($B629&amp;"|"&amp;$C629,Inputs!$A$5:$A$132,0))</f>
        <v/>
      </c>
      <c r="F629" s="39" t="n"/>
      <c r="G629" s="39" t="n"/>
      <c r="H629" s="5">
        <f>INDEX(Variables!$B$5:$B$105,MATCH($A629,Variables!$A$5:$A$105,0))&amp;IF($C629="",""," | "&amp;INDEX(Mapping!$B$5:$B$26,MATCH($C629,Mapping!$A$5:$A$26,0))&amp;" | "&amp;INDEX(Mapping!$B$30:$B$41,MATCH($B629,Mapping!$A$30:$A$41,0)))</f>
        <v/>
      </c>
      <c r="I629" s="5">
        <f>INDEX(Variables!$C$5:$C$105,MATCH($A629,Variables!$A$5:$A$105,0))</f>
        <v/>
      </c>
      <c r="J629" s="5">
        <f>INDEX(Variables!$E$5:$E$105,MATCH($A629,Variables!$A$5:$A$105,0))</f>
        <v/>
      </c>
      <c r="K629" s="25">
        <f>LOWER(Settings!$C$4)&amp;".mit."&amp;$A629&amp;IF($C629="","","."&amp;$C629&amp;"."&amp;$B629)&amp;IF(INDEX(Variables!$D$5:$D$105,MATCH($A629,Variables!$A$5:$A$105,0))="","","."&amp;INDEX(Variables!$D$5:$D$105,MATCH($A629,Variables!$A$5:$A$105,0)))&amp;"."&amp;K$5</f>
        <v/>
      </c>
      <c r="L629" s="41">
        <f>INDEX(L$78:L$91,$D629)/$E629</f>
        <v/>
      </c>
      <c r="M629" s="40">
        <f>INDEX(M$78:M$91,$D629)/$E629</f>
        <v/>
      </c>
      <c r="N629" s="40">
        <f>INDEX(N$78:N$91,$D629)/$E629</f>
        <v/>
      </c>
      <c r="O629" s="40">
        <f>INDEX(O$78:O$91,$D629)/$E629</f>
        <v/>
      </c>
      <c r="P629" s="40">
        <f>INDEX(P$78:P$91,$D629)/$E629</f>
        <v/>
      </c>
      <c r="Q629" s="40">
        <f>INDEX(Q$78:Q$91,$D629)/$E629</f>
        <v/>
      </c>
      <c r="R629" s="40">
        <f>INDEX(R$78:R$91,$D629)/$E629</f>
        <v/>
      </c>
      <c r="S629" s="40">
        <f>INDEX(S$78:S$91,$D629)/$E629</f>
        <v/>
      </c>
      <c r="T629" s="40">
        <f>INDEX(T$78:T$91,$D629)/$E629</f>
        <v/>
      </c>
      <c r="U629" s="40">
        <f>INDEX(U$78:U$91,$D629)/$E629</f>
        <v/>
      </c>
      <c r="V629" s="40">
        <f>INDEX(V$78:V$91,$D629)/$E629</f>
        <v/>
      </c>
      <c r="W629" s="40">
        <f>INDEX(W$78:W$91,$D629)/$E629</f>
        <v/>
      </c>
      <c r="X629" s="40">
        <f>INDEX(X$78:X$91,$D629)/$E629</f>
        <v/>
      </c>
      <c r="Y629" s="40">
        <f>INDEX(Y$78:Y$91,$D629)/$E629</f>
        <v/>
      </c>
      <c r="Z629" s="40">
        <f>INDEX(Z$78:Z$91,$D629)/$E629</f>
        <v/>
      </c>
      <c r="AA629" s="40">
        <f>INDEX(AA$78:AA$91,$D629)/$E629</f>
        <v/>
      </c>
      <c r="AB629" s="40">
        <f>INDEX(AB$78:AB$91,$D629)/$E629</f>
        <v/>
      </c>
      <c r="AC629" s="40">
        <f>INDEX(AC$78:AC$91,$D629)/$E629</f>
        <v/>
      </c>
      <c r="AD629" s="42">
        <f>NEWEXCISE(INDEX(AD$78:AD$91,$D629),$E629)</f>
        <v/>
      </c>
      <c r="AE629" s="25">
        <f>LOWER(Settings!$C$4)&amp;".mit."&amp;$A629&amp;IF($C629="","","."&amp;$C629&amp;"."&amp;$B629)&amp;IF(INDEX(Variables!$D$5:$D$105,MATCH($A629,Variables!$A$5:$A$105,0))="","","."&amp;INDEX(Variables!$D$5:$D$105,MATCH($A629,Variables!$A$5:$A$105,0)))&amp;"."&amp;AE$5</f>
        <v/>
      </c>
      <c r="AF629" s="41">
        <f>INDEX(AF$78:AF$91,$D629)/$E629</f>
        <v/>
      </c>
      <c r="AG629" s="40">
        <f>INDEX(AG$78:AG$91,$D629)/$E629</f>
        <v/>
      </c>
      <c r="AH629" s="40">
        <f>INDEX(AH$78:AH$91,$D629)/$E629</f>
        <v/>
      </c>
      <c r="AI629" s="40">
        <f>INDEX(AI$78:AI$91,$D629)/$E629</f>
        <v/>
      </c>
      <c r="AJ629" s="40">
        <f>INDEX(AJ$78:AJ$91,$D629)/$E629</f>
        <v/>
      </c>
      <c r="AK629" s="40">
        <f>INDEX(AK$78:AK$91,$D629)/$E629</f>
        <v/>
      </c>
      <c r="AL629" s="40">
        <f>INDEX(AL$78:AL$91,$D629)/$E629</f>
        <v/>
      </c>
      <c r="AM629" s="40">
        <f>INDEX(AM$78:AM$91,$D629)/$E629</f>
        <v/>
      </c>
      <c r="AN629" s="40">
        <f>INDEX(AN$78:AN$91,$D629)/$E629</f>
        <v/>
      </c>
      <c r="AO629" s="40">
        <f>INDEX(AO$78:AO$91,$D629)/$E629</f>
        <v/>
      </c>
      <c r="AP629" s="40">
        <f>INDEX(AP$78:AP$91,$D629)/$E629</f>
        <v/>
      </c>
      <c r="AQ629" s="40">
        <f>INDEX(AQ$78:AQ$91,$D629)/$E629</f>
        <v/>
      </c>
      <c r="AR629" s="40">
        <f>INDEX(AR$78:AR$91,$D629)/$E629</f>
        <v/>
      </c>
      <c r="AS629" s="40">
        <f>INDEX(AS$78:AS$91,$D629)/$E629</f>
        <v/>
      </c>
      <c r="AT629" s="40">
        <f>INDEX(AT$78:AT$91,$D629)/$E629</f>
        <v/>
      </c>
      <c r="AU629" s="40">
        <f>INDEX(AU$78:AU$91,$D629)/$E629</f>
        <v/>
      </c>
      <c r="AV629" s="40">
        <f>INDEX(AV$78:AV$91,$D629)/$E629</f>
        <v/>
      </c>
      <c r="AW629" s="40">
        <f>INDEX(AW$78:AW$91,$D629)/$E629</f>
        <v/>
      </c>
      <c r="AX629" s="42">
        <f>NEWEXCISE(INDEX(AX$78:AX$91,$D629),$E629)</f>
        <v/>
      </c>
    </row>
    <row r="630" hidden="1" outlineLevel="2"/>
    <row r="631" hidden="1" outlineLevel="2">
      <c r="A631" s="5" t="inlineStr">
        <is>
          <t>nce</t>
        </is>
      </c>
      <c r="B631" s="5" t="inlineStr">
        <is>
          <t>coa</t>
        </is>
      </c>
      <c r="C631" s="5" t="inlineStr">
        <is>
          <t>nav</t>
        </is>
      </c>
      <c r="D631" s="39" t="n"/>
      <c r="E631" s="39" t="n"/>
      <c r="F631" s="39" t="n"/>
      <c r="G631" s="39" t="n"/>
      <c r="H631" s="5">
        <f>INDEX(Variables!$B$5:$B$105,MATCH($A631,Variables!$A$5:$A$105,0))&amp;IF($C631="",""," | "&amp;INDEX(Mapping!$B$5:$B$26,MATCH($C631,Mapping!$A$5:$A$26,0))&amp;" | "&amp;INDEX(Mapping!$B$30:$B$41,MATCH($B631,Mapping!$A$30:$A$41,0)))</f>
        <v/>
      </c>
      <c r="I631" s="5">
        <f>INDEX(Variables!$C$5:$C$105,MATCH($A631,Variables!$A$5:$A$105,0))</f>
        <v/>
      </c>
      <c r="J631" s="5">
        <f>INDEX(Variables!$E$5:$E$105,MATCH($A631,Variables!$A$5:$A$105,0))</f>
        <v/>
      </c>
      <c r="K631" s="25">
        <f>LOWER(Settings!$C$4)&amp;".mit."&amp;$A631&amp;IF($C631="","","."&amp;$C631&amp;"."&amp;$B631)&amp;IF(INDEX(Variables!$D$5:$D$105,MATCH($A631,Variables!$A$5:$A$105,0))="","","."&amp;INDEX(Variables!$D$5:$D$105,MATCH($A631,Variables!$A$5:$A$105,0)))&amp;"."&amp;K$5</f>
        <v/>
      </c>
      <c r="L631" s="41">
        <f>L604+L613+L622</f>
        <v/>
      </c>
      <c r="M631" s="40">
        <f>M604+M613+M622</f>
        <v/>
      </c>
      <c r="N631" s="40">
        <f>N604+N613+N622</f>
        <v/>
      </c>
      <c r="O631" s="40">
        <f>O604+O613+O622</f>
        <v/>
      </c>
      <c r="P631" s="40">
        <f>P604+P613+P622</f>
        <v/>
      </c>
      <c r="Q631" s="40">
        <f>Q604+Q613+Q622</f>
        <v/>
      </c>
      <c r="R631" s="40">
        <f>R604+R613+R622</f>
        <v/>
      </c>
      <c r="S631" s="40">
        <f>S604+S613+S622</f>
        <v/>
      </c>
      <c r="T631" s="40">
        <f>T604+T613+T622</f>
        <v/>
      </c>
      <c r="U631" s="40">
        <f>U604+U613+U622</f>
        <v/>
      </c>
      <c r="V631" s="40">
        <f>V604+V613+V622</f>
        <v/>
      </c>
      <c r="W631" s="40">
        <f>W604+W613+W622</f>
        <v/>
      </c>
      <c r="X631" s="40">
        <f>X604+X613+X622</f>
        <v/>
      </c>
      <c r="Y631" s="40">
        <f>Y604+Y613+Y622</f>
        <v/>
      </c>
      <c r="Z631" s="40">
        <f>Z604+Z613+Z622</f>
        <v/>
      </c>
      <c r="AA631" s="40">
        <f>AA604+AA613+AA622</f>
        <v/>
      </c>
      <c r="AB631" s="40">
        <f>AB604+AB613+AB622</f>
        <v/>
      </c>
      <c r="AC631" s="40">
        <f>AC604+AC613+AC622</f>
        <v/>
      </c>
      <c r="AD631" s="42">
        <f>NEWPOLICY(AD604,AD613,AD622)</f>
        <v/>
      </c>
      <c r="AE631" s="25">
        <f>LOWER(Settings!$C$4)&amp;".mit."&amp;$A631&amp;IF($C631="","","."&amp;$C631&amp;"."&amp;$B631)&amp;IF(INDEX(Variables!$D$5:$D$105,MATCH($A631,Variables!$A$5:$A$105,0))="","","."&amp;INDEX(Variables!$D$5:$D$105,MATCH($A631,Variables!$A$5:$A$105,0)))&amp;"."&amp;AE$5</f>
        <v/>
      </c>
      <c r="AF631" s="41">
        <f>AF604+AF613+AF622</f>
        <v/>
      </c>
      <c r="AG631" s="40">
        <f>AG604+AG613+AG622</f>
        <v/>
      </c>
      <c r="AH631" s="40">
        <f>AH604+AH613+AH622</f>
        <v/>
      </c>
      <c r="AI631" s="40">
        <f>AI604+AI613+AI622</f>
        <v/>
      </c>
      <c r="AJ631" s="40">
        <f>AJ604+AJ613+AJ622</f>
        <v/>
      </c>
      <c r="AK631" s="40">
        <f>AK604+AK613+AK622</f>
        <v/>
      </c>
      <c r="AL631" s="40">
        <f>AL604+AL613+AL622</f>
        <v/>
      </c>
      <c r="AM631" s="40">
        <f>AM604+AM613+AM622</f>
        <v/>
      </c>
      <c r="AN631" s="40">
        <f>AN604+AN613+AN622</f>
        <v/>
      </c>
      <c r="AO631" s="40">
        <f>AO604+AO613+AO622</f>
        <v/>
      </c>
      <c r="AP631" s="40">
        <f>AP604+AP613+AP622</f>
        <v/>
      </c>
      <c r="AQ631" s="40">
        <f>AQ604+AQ613+AQ622</f>
        <v/>
      </c>
      <c r="AR631" s="40">
        <f>AR604+AR613+AR622</f>
        <v/>
      </c>
      <c r="AS631" s="40">
        <f>AS604+AS613+AS622</f>
        <v/>
      </c>
      <c r="AT631" s="40">
        <f>AT604+AT613+AT622</f>
        <v/>
      </c>
      <c r="AU631" s="40">
        <f>AU604+AU613+AU622</f>
        <v/>
      </c>
      <c r="AV631" s="40">
        <f>AV604+AV613+AV622</f>
        <v/>
      </c>
      <c r="AW631" s="40">
        <f>AW604+AW613+AW622</f>
        <v/>
      </c>
      <c r="AX631" s="42">
        <f>NEWPOLICY(AX604,AX613,AX622)</f>
        <v/>
      </c>
    </row>
    <row r="632" hidden="1" outlineLevel="2">
      <c r="A632" s="5" t="inlineStr">
        <is>
          <t>nce</t>
        </is>
      </c>
      <c r="B632" s="5" t="inlineStr">
        <is>
          <t>nga</t>
        </is>
      </c>
      <c r="C632" s="5" t="inlineStr">
        <is>
          <t>nav</t>
        </is>
      </c>
      <c r="D632" s="39" t="n"/>
      <c r="E632" s="39" t="n"/>
      <c r="F632" s="39" t="n"/>
      <c r="G632" s="39" t="n"/>
      <c r="H632" s="5">
        <f>INDEX(Variables!$B$5:$B$105,MATCH($A632,Variables!$A$5:$A$105,0))&amp;IF($C632="",""," | "&amp;INDEX(Mapping!$B$5:$B$26,MATCH($C632,Mapping!$A$5:$A$26,0))&amp;" | "&amp;INDEX(Mapping!$B$30:$B$41,MATCH($B632,Mapping!$A$30:$A$41,0)))</f>
        <v/>
      </c>
      <c r="I632" s="5">
        <f>INDEX(Variables!$C$5:$C$105,MATCH($A632,Variables!$A$5:$A$105,0))</f>
        <v/>
      </c>
      <c r="J632" s="5">
        <f>INDEX(Variables!$E$5:$E$105,MATCH($A632,Variables!$A$5:$A$105,0))</f>
        <v/>
      </c>
      <c r="K632" s="25">
        <f>LOWER(Settings!$C$4)&amp;".mit."&amp;$A632&amp;IF($C632="","","."&amp;$C632&amp;"."&amp;$B632)&amp;IF(INDEX(Variables!$D$5:$D$105,MATCH($A632,Variables!$A$5:$A$105,0))="","","."&amp;INDEX(Variables!$D$5:$D$105,MATCH($A632,Variables!$A$5:$A$105,0)))&amp;"."&amp;K$5</f>
        <v/>
      </c>
      <c r="L632" s="41">
        <f>L605+L614+L623</f>
        <v/>
      </c>
      <c r="M632" s="40">
        <f>M605+M614+M623</f>
        <v/>
      </c>
      <c r="N632" s="40">
        <f>N605+N614+N623</f>
        <v/>
      </c>
      <c r="O632" s="40">
        <f>O605+O614+O623</f>
        <v/>
      </c>
      <c r="P632" s="40">
        <f>P605+P614+P623</f>
        <v/>
      </c>
      <c r="Q632" s="40">
        <f>Q605+Q614+Q623</f>
        <v/>
      </c>
      <c r="R632" s="40">
        <f>R605+R614+R623</f>
        <v/>
      </c>
      <c r="S632" s="40">
        <f>S605+S614+S623</f>
        <v/>
      </c>
      <c r="T632" s="40">
        <f>T605+T614+T623</f>
        <v/>
      </c>
      <c r="U632" s="40">
        <f>U605+U614+U623</f>
        <v/>
      </c>
      <c r="V632" s="40">
        <f>V605+V614+V623</f>
        <v/>
      </c>
      <c r="W632" s="40">
        <f>W605+W614+W623</f>
        <v/>
      </c>
      <c r="X632" s="40">
        <f>X605+X614+X623</f>
        <v/>
      </c>
      <c r="Y632" s="40">
        <f>Y605+Y614+Y623</f>
        <v/>
      </c>
      <c r="Z632" s="40">
        <f>Z605+Z614+Z623</f>
        <v/>
      </c>
      <c r="AA632" s="40">
        <f>AA605+AA614+AA623</f>
        <v/>
      </c>
      <c r="AB632" s="40">
        <f>AB605+AB614+AB623</f>
        <v/>
      </c>
      <c r="AC632" s="40">
        <f>AC605+AC614+AC623</f>
        <v/>
      </c>
      <c r="AD632" s="42">
        <f>NEWPOLICY(AD605,AD614,AD623)</f>
        <v/>
      </c>
      <c r="AE632" s="25">
        <f>LOWER(Settings!$C$4)&amp;".mit."&amp;$A632&amp;IF($C632="","","."&amp;$C632&amp;"."&amp;$B632)&amp;IF(INDEX(Variables!$D$5:$D$105,MATCH($A632,Variables!$A$5:$A$105,0))="","","."&amp;INDEX(Variables!$D$5:$D$105,MATCH($A632,Variables!$A$5:$A$105,0)))&amp;"."&amp;AE$5</f>
        <v/>
      </c>
      <c r="AF632" s="41">
        <f>AF605+AF614+AF623</f>
        <v/>
      </c>
      <c r="AG632" s="40">
        <f>AG605+AG614+AG623</f>
        <v/>
      </c>
      <c r="AH632" s="40">
        <f>AH605+AH614+AH623</f>
        <v/>
      </c>
      <c r="AI632" s="40">
        <f>AI605+AI614+AI623</f>
        <v/>
      </c>
      <c r="AJ632" s="40">
        <f>AJ605+AJ614+AJ623</f>
        <v/>
      </c>
      <c r="AK632" s="40">
        <f>AK605+AK614+AK623</f>
        <v/>
      </c>
      <c r="AL632" s="40">
        <f>AL605+AL614+AL623</f>
        <v/>
      </c>
      <c r="AM632" s="40">
        <f>AM605+AM614+AM623</f>
        <v/>
      </c>
      <c r="AN632" s="40">
        <f>AN605+AN614+AN623</f>
        <v/>
      </c>
      <c r="AO632" s="40">
        <f>AO605+AO614+AO623</f>
        <v/>
      </c>
      <c r="AP632" s="40">
        <f>AP605+AP614+AP623</f>
        <v/>
      </c>
      <c r="AQ632" s="40">
        <f>AQ605+AQ614+AQ623</f>
        <v/>
      </c>
      <c r="AR632" s="40">
        <f>AR605+AR614+AR623</f>
        <v/>
      </c>
      <c r="AS632" s="40">
        <f>AS605+AS614+AS623</f>
        <v/>
      </c>
      <c r="AT632" s="40">
        <f>AT605+AT614+AT623</f>
        <v/>
      </c>
      <c r="AU632" s="40">
        <f>AU605+AU614+AU623</f>
        <v/>
      </c>
      <c r="AV632" s="40">
        <f>AV605+AV614+AV623</f>
        <v/>
      </c>
      <c r="AW632" s="40">
        <f>AW605+AW614+AW623</f>
        <v/>
      </c>
      <c r="AX632" s="42">
        <f>NEWPOLICY(AX605,AX614,AX623)</f>
        <v/>
      </c>
    </row>
    <row r="633" hidden="1" outlineLevel="2">
      <c r="A633" s="5" t="inlineStr">
        <is>
          <t>nce</t>
        </is>
      </c>
      <c r="B633" s="5" t="inlineStr">
        <is>
          <t>gso</t>
        </is>
      </c>
      <c r="C633" s="5" t="inlineStr">
        <is>
          <t>nav</t>
        </is>
      </c>
      <c r="D633" s="39" t="n"/>
      <c r="E633" s="39" t="n"/>
      <c r="F633" s="39" t="n"/>
      <c r="G633" s="39" t="n"/>
      <c r="H633" s="5">
        <f>INDEX(Variables!$B$5:$B$105,MATCH($A633,Variables!$A$5:$A$105,0))&amp;IF($C633="",""," | "&amp;INDEX(Mapping!$B$5:$B$26,MATCH($C633,Mapping!$A$5:$A$26,0))&amp;" | "&amp;INDEX(Mapping!$B$30:$B$41,MATCH($B633,Mapping!$A$30:$A$41,0)))</f>
        <v/>
      </c>
      <c r="I633" s="5">
        <f>INDEX(Variables!$C$5:$C$105,MATCH($A633,Variables!$A$5:$A$105,0))</f>
        <v/>
      </c>
      <c r="J633" s="5">
        <f>INDEX(Variables!$E$5:$E$105,MATCH($A633,Variables!$A$5:$A$105,0))</f>
        <v/>
      </c>
      <c r="K633" s="25">
        <f>LOWER(Settings!$C$4)&amp;".mit."&amp;$A633&amp;IF($C633="","","."&amp;$C633&amp;"."&amp;$B633)&amp;IF(INDEX(Variables!$D$5:$D$105,MATCH($A633,Variables!$A$5:$A$105,0))="","","."&amp;INDEX(Variables!$D$5:$D$105,MATCH($A633,Variables!$A$5:$A$105,0)))&amp;"."&amp;K$5</f>
        <v/>
      </c>
      <c r="L633" s="41">
        <f>L606+L615+L624</f>
        <v/>
      </c>
      <c r="M633" s="40">
        <f>M606+M615+M624</f>
        <v/>
      </c>
      <c r="N633" s="40">
        <f>N606+N615+N624</f>
        <v/>
      </c>
      <c r="O633" s="40">
        <f>O606+O615+O624</f>
        <v/>
      </c>
      <c r="P633" s="40">
        <f>P606+P615+P624</f>
        <v/>
      </c>
      <c r="Q633" s="40">
        <f>Q606+Q615+Q624</f>
        <v/>
      </c>
      <c r="R633" s="40">
        <f>R606+R615+R624</f>
        <v/>
      </c>
      <c r="S633" s="40">
        <f>S606+S615+S624</f>
        <v/>
      </c>
      <c r="T633" s="40">
        <f>T606+T615+T624</f>
        <v/>
      </c>
      <c r="U633" s="40">
        <f>U606+U615+U624</f>
        <v/>
      </c>
      <c r="V633" s="40">
        <f>V606+V615+V624</f>
        <v/>
      </c>
      <c r="W633" s="40">
        <f>W606+W615+W624</f>
        <v/>
      </c>
      <c r="X633" s="40">
        <f>X606+X615+X624</f>
        <v/>
      </c>
      <c r="Y633" s="40">
        <f>Y606+Y615+Y624</f>
        <v/>
      </c>
      <c r="Z633" s="40">
        <f>Z606+Z615+Z624</f>
        <v/>
      </c>
      <c r="AA633" s="40">
        <f>AA606+AA615+AA624</f>
        <v/>
      </c>
      <c r="AB633" s="40">
        <f>AB606+AB615+AB624</f>
        <v/>
      </c>
      <c r="AC633" s="40">
        <f>AC606+AC615+AC624</f>
        <v/>
      </c>
      <c r="AD633" s="42">
        <f>NEWPOLICY(AD606,AD615,AD624)</f>
        <v/>
      </c>
      <c r="AE633" s="25">
        <f>LOWER(Settings!$C$4)&amp;".mit."&amp;$A633&amp;IF($C633="","","."&amp;$C633&amp;"."&amp;$B633)&amp;IF(INDEX(Variables!$D$5:$D$105,MATCH($A633,Variables!$A$5:$A$105,0))="","","."&amp;INDEX(Variables!$D$5:$D$105,MATCH($A633,Variables!$A$5:$A$105,0)))&amp;"."&amp;AE$5</f>
        <v/>
      </c>
      <c r="AF633" s="41">
        <f>AF606+AF615+AF624</f>
        <v/>
      </c>
      <c r="AG633" s="40">
        <f>AG606+AG615+AG624</f>
        <v/>
      </c>
      <c r="AH633" s="40">
        <f>AH606+AH615+AH624</f>
        <v/>
      </c>
      <c r="AI633" s="40">
        <f>AI606+AI615+AI624</f>
        <v/>
      </c>
      <c r="AJ633" s="40">
        <f>AJ606+AJ615+AJ624</f>
        <v/>
      </c>
      <c r="AK633" s="40">
        <f>AK606+AK615+AK624</f>
        <v/>
      </c>
      <c r="AL633" s="40">
        <f>AL606+AL615+AL624</f>
        <v/>
      </c>
      <c r="AM633" s="40">
        <f>AM606+AM615+AM624</f>
        <v/>
      </c>
      <c r="AN633" s="40">
        <f>AN606+AN615+AN624</f>
        <v/>
      </c>
      <c r="AO633" s="40">
        <f>AO606+AO615+AO624</f>
        <v/>
      </c>
      <c r="AP633" s="40">
        <f>AP606+AP615+AP624</f>
        <v/>
      </c>
      <c r="AQ633" s="40">
        <f>AQ606+AQ615+AQ624</f>
        <v/>
      </c>
      <c r="AR633" s="40">
        <f>AR606+AR615+AR624</f>
        <v/>
      </c>
      <c r="AS633" s="40">
        <f>AS606+AS615+AS624</f>
        <v/>
      </c>
      <c r="AT633" s="40">
        <f>AT606+AT615+AT624</f>
        <v/>
      </c>
      <c r="AU633" s="40">
        <f>AU606+AU615+AU624</f>
        <v/>
      </c>
      <c r="AV633" s="40">
        <f>AV606+AV615+AV624</f>
        <v/>
      </c>
      <c r="AW633" s="40">
        <f>AW606+AW615+AW624</f>
        <v/>
      </c>
      <c r="AX633" s="42">
        <f>NEWPOLICY(AX606,AX615,AX624)</f>
        <v/>
      </c>
    </row>
    <row r="634" hidden="1" outlineLevel="2">
      <c r="A634" s="5" t="inlineStr">
        <is>
          <t>nce</t>
        </is>
      </c>
      <c r="B634" s="5" t="inlineStr">
        <is>
          <t>die</t>
        </is>
      </c>
      <c r="C634" s="5" t="inlineStr">
        <is>
          <t>nav</t>
        </is>
      </c>
      <c r="D634" s="39" t="n"/>
      <c r="E634" s="39" t="n"/>
      <c r="F634" s="39" t="n"/>
      <c r="G634" s="39" t="n"/>
      <c r="H634" s="5">
        <f>INDEX(Variables!$B$5:$B$105,MATCH($A634,Variables!$A$5:$A$105,0))&amp;IF($C634="",""," | "&amp;INDEX(Mapping!$B$5:$B$26,MATCH($C634,Mapping!$A$5:$A$26,0))&amp;" | "&amp;INDEX(Mapping!$B$30:$B$41,MATCH($B634,Mapping!$A$30:$A$41,0)))</f>
        <v/>
      </c>
      <c r="I634" s="5">
        <f>INDEX(Variables!$C$5:$C$105,MATCH($A634,Variables!$A$5:$A$105,0))</f>
        <v/>
      </c>
      <c r="J634" s="5">
        <f>INDEX(Variables!$E$5:$E$105,MATCH($A634,Variables!$A$5:$A$105,0))</f>
        <v/>
      </c>
      <c r="K634" s="25">
        <f>LOWER(Settings!$C$4)&amp;".mit."&amp;$A634&amp;IF($C634="","","."&amp;$C634&amp;"."&amp;$B634)&amp;IF(INDEX(Variables!$D$5:$D$105,MATCH($A634,Variables!$A$5:$A$105,0))="","","."&amp;INDEX(Variables!$D$5:$D$105,MATCH($A634,Variables!$A$5:$A$105,0)))&amp;"."&amp;K$5</f>
        <v/>
      </c>
      <c r="L634" s="41">
        <f>L607+L616+L625</f>
        <v/>
      </c>
      <c r="M634" s="40">
        <f>M607+M616+M625</f>
        <v/>
      </c>
      <c r="N634" s="40">
        <f>N607+N616+N625</f>
        <v/>
      </c>
      <c r="O634" s="40">
        <f>O607+O616+O625</f>
        <v/>
      </c>
      <c r="P634" s="40">
        <f>P607+P616+P625</f>
        <v/>
      </c>
      <c r="Q634" s="40">
        <f>Q607+Q616+Q625</f>
        <v/>
      </c>
      <c r="R634" s="40">
        <f>R607+R616+R625</f>
        <v/>
      </c>
      <c r="S634" s="40">
        <f>S607+S616+S625</f>
        <v/>
      </c>
      <c r="T634" s="40">
        <f>T607+T616+T625</f>
        <v/>
      </c>
      <c r="U634" s="40">
        <f>U607+U616+U625</f>
        <v/>
      </c>
      <c r="V634" s="40">
        <f>V607+V616+V625</f>
        <v/>
      </c>
      <c r="W634" s="40">
        <f>W607+W616+W625</f>
        <v/>
      </c>
      <c r="X634" s="40">
        <f>X607+X616+X625</f>
        <v/>
      </c>
      <c r="Y634" s="40">
        <f>Y607+Y616+Y625</f>
        <v/>
      </c>
      <c r="Z634" s="40">
        <f>Z607+Z616+Z625</f>
        <v/>
      </c>
      <c r="AA634" s="40">
        <f>AA607+AA616+AA625</f>
        <v/>
      </c>
      <c r="AB634" s="40">
        <f>AB607+AB616+AB625</f>
        <v/>
      </c>
      <c r="AC634" s="40">
        <f>AC607+AC616+AC625</f>
        <v/>
      </c>
      <c r="AD634" s="42">
        <f>NEWPOLICY(AD607,AD616,AD625)</f>
        <v/>
      </c>
      <c r="AE634" s="25">
        <f>LOWER(Settings!$C$4)&amp;".mit."&amp;$A634&amp;IF($C634="","","."&amp;$C634&amp;"."&amp;$B634)&amp;IF(INDEX(Variables!$D$5:$D$105,MATCH($A634,Variables!$A$5:$A$105,0))="","","."&amp;INDEX(Variables!$D$5:$D$105,MATCH($A634,Variables!$A$5:$A$105,0)))&amp;"."&amp;AE$5</f>
        <v/>
      </c>
      <c r="AF634" s="41">
        <f>AF607+AF616+AF625</f>
        <v/>
      </c>
      <c r="AG634" s="40">
        <f>AG607+AG616+AG625</f>
        <v/>
      </c>
      <c r="AH634" s="40">
        <f>AH607+AH616+AH625</f>
        <v/>
      </c>
      <c r="AI634" s="40">
        <f>AI607+AI616+AI625</f>
        <v/>
      </c>
      <c r="AJ634" s="40">
        <f>AJ607+AJ616+AJ625</f>
        <v/>
      </c>
      <c r="AK634" s="40">
        <f>AK607+AK616+AK625</f>
        <v/>
      </c>
      <c r="AL634" s="40">
        <f>AL607+AL616+AL625</f>
        <v/>
      </c>
      <c r="AM634" s="40">
        <f>AM607+AM616+AM625</f>
        <v/>
      </c>
      <c r="AN634" s="40">
        <f>AN607+AN616+AN625</f>
        <v/>
      </c>
      <c r="AO634" s="40">
        <f>AO607+AO616+AO625</f>
        <v/>
      </c>
      <c r="AP634" s="40">
        <f>AP607+AP616+AP625</f>
        <v/>
      </c>
      <c r="AQ634" s="40">
        <f>AQ607+AQ616+AQ625</f>
        <v/>
      </c>
      <c r="AR634" s="40">
        <f>AR607+AR616+AR625</f>
        <v/>
      </c>
      <c r="AS634" s="40">
        <f>AS607+AS616+AS625</f>
        <v/>
      </c>
      <c r="AT634" s="40">
        <f>AT607+AT616+AT625</f>
        <v/>
      </c>
      <c r="AU634" s="40">
        <f>AU607+AU616+AU625</f>
        <v/>
      </c>
      <c r="AV634" s="40">
        <f>AV607+AV616+AV625</f>
        <v/>
      </c>
      <c r="AW634" s="40">
        <f>AW607+AW616+AW625</f>
        <v/>
      </c>
      <c r="AX634" s="42">
        <f>NEWPOLICY(AX607,AX616,AX625)</f>
        <v/>
      </c>
    </row>
    <row r="635" hidden="1" outlineLevel="2">
      <c r="A635" s="5" t="inlineStr">
        <is>
          <t>nce</t>
        </is>
      </c>
      <c r="B635" s="5" t="inlineStr">
        <is>
          <t>lpg</t>
        </is>
      </c>
      <c r="C635" s="5" t="inlineStr">
        <is>
          <t>nav</t>
        </is>
      </c>
      <c r="D635" s="39" t="n"/>
      <c r="E635" s="39" t="n"/>
      <c r="F635" s="39" t="n"/>
      <c r="G635" s="39" t="n"/>
      <c r="H635" s="5">
        <f>INDEX(Variables!$B$5:$B$105,MATCH($A635,Variables!$A$5:$A$105,0))&amp;IF($C635="",""," | "&amp;INDEX(Mapping!$B$5:$B$26,MATCH($C635,Mapping!$A$5:$A$26,0))&amp;" | "&amp;INDEX(Mapping!$B$30:$B$41,MATCH($B635,Mapping!$A$30:$A$41,0)))</f>
        <v/>
      </c>
      <c r="I635" s="5">
        <f>INDEX(Variables!$C$5:$C$105,MATCH($A635,Variables!$A$5:$A$105,0))</f>
        <v/>
      </c>
      <c r="J635" s="5">
        <f>INDEX(Variables!$E$5:$E$105,MATCH($A635,Variables!$A$5:$A$105,0))</f>
        <v/>
      </c>
      <c r="K635" s="25">
        <f>LOWER(Settings!$C$4)&amp;".mit."&amp;$A635&amp;IF($C635="","","."&amp;$C635&amp;"."&amp;$B635)&amp;IF(INDEX(Variables!$D$5:$D$105,MATCH($A635,Variables!$A$5:$A$105,0))="","","."&amp;INDEX(Variables!$D$5:$D$105,MATCH($A635,Variables!$A$5:$A$105,0)))&amp;"."&amp;K$5</f>
        <v/>
      </c>
      <c r="L635" s="41">
        <f>L608+L617+L626</f>
        <v/>
      </c>
      <c r="M635" s="40">
        <f>M608+M617+M626</f>
        <v/>
      </c>
      <c r="N635" s="40">
        <f>N608+N617+N626</f>
        <v/>
      </c>
      <c r="O635" s="40">
        <f>O608+O617+O626</f>
        <v/>
      </c>
      <c r="P635" s="40">
        <f>P608+P617+P626</f>
        <v/>
      </c>
      <c r="Q635" s="40">
        <f>Q608+Q617+Q626</f>
        <v/>
      </c>
      <c r="R635" s="40">
        <f>R608+R617+R626</f>
        <v/>
      </c>
      <c r="S635" s="40">
        <f>S608+S617+S626</f>
        <v/>
      </c>
      <c r="T635" s="40">
        <f>T608+T617+T626</f>
        <v/>
      </c>
      <c r="U635" s="40">
        <f>U608+U617+U626</f>
        <v/>
      </c>
      <c r="V635" s="40">
        <f>V608+V617+V626</f>
        <v/>
      </c>
      <c r="W635" s="40">
        <f>W608+W617+W626</f>
        <v/>
      </c>
      <c r="X635" s="40">
        <f>X608+X617+X626</f>
        <v/>
      </c>
      <c r="Y635" s="40">
        <f>Y608+Y617+Y626</f>
        <v/>
      </c>
      <c r="Z635" s="40">
        <f>Z608+Z617+Z626</f>
        <v/>
      </c>
      <c r="AA635" s="40">
        <f>AA608+AA617+AA626</f>
        <v/>
      </c>
      <c r="AB635" s="40">
        <f>AB608+AB617+AB626</f>
        <v/>
      </c>
      <c r="AC635" s="40">
        <f>AC608+AC617+AC626</f>
        <v/>
      </c>
      <c r="AD635" s="42">
        <f>NEWPOLICY(AD608,AD617,AD626)</f>
        <v/>
      </c>
      <c r="AE635" s="25">
        <f>LOWER(Settings!$C$4)&amp;".mit."&amp;$A635&amp;IF($C635="","","."&amp;$C635&amp;"."&amp;$B635)&amp;IF(INDEX(Variables!$D$5:$D$105,MATCH($A635,Variables!$A$5:$A$105,0))="","","."&amp;INDEX(Variables!$D$5:$D$105,MATCH($A635,Variables!$A$5:$A$105,0)))&amp;"."&amp;AE$5</f>
        <v/>
      </c>
      <c r="AF635" s="41">
        <f>AF608+AF617+AF626</f>
        <v/>
      </c>
      <c r="AG635" s="40">
        <f>AG608+AG617+AG626</f>
        <v/>
      </c>
      <c r="AH635" s="40">
        <f>AH608+AH617+AH626</f>
        <v/>
      </c>
      <c r="AI635" s="40">
        <f>AI608+AI617+AI626</f>
        <v/>
      </c>
      <c r="AJ635" s="40">
        <f>AJ608+AJ617+AJ626</f>
        <v/>
      </c>
      <c r="AK635" s="40">
        <f>AK608+AK617+AK626</f>
        <v/>
      </c>
      <c r="AL635" s="40">
        <f>AL608+AL617+AL626</f>
        <v/>
      </c>
      <c r="AM635" s="40">
        <f>AM608+AM617+AM626</f>
        <v/>
      </c>
      <c r="AN635" s="40">
        <f>AN608+AN617+AN626</f>
        <v/>
      </c>
      <c r="AO635" s="40">
        <f>AO608+AO617+AO626</f>
        <v/>
      </c>
      <c r="AP635" s="40">
        <f>AP608+AP617+AP626</f>
        <v/>
      </c>
      <c r="AQ635" s="40">
        <f>AQ608+AQ617+AQ626</f>
        <v/>
      </c>
      <c r="AR635" s="40">
        <f>AR608+AR617+AR626</f>
        <v/>
      </c>
      <c r="AS635" s="40">
        <f>AS608+AS617+AS626</f>
        <v/>
      </c>
      <c r="AT635" s="40">
        <f>AT608+AT617+AT626</f>
        <v/>
      </c>
      <c r="AU635" s="40">
        <f>AU608+AU617+AU626</f>
        <v/>
      </c>
      <c r="AV635" s="40">
        <f>AV608+AV617+AV626</f>
        <v/>
      </c>
      <c r="AW635" s="40">
        <f>AW608+AW617+AW626</f>
        <v/>
      </c>
      <c r="AX635" s="42">
        <f>NEWPOLICY(AX608,AX617,AX626)</f>
        <v/>
      </c>
    </row>
    <row r="636" hidden="1" outlineLevel="2">
      <c r="A636" s="5" t="inlineStr">
        <is>
          <t>nce</t>
        </is>
      </c>
      <c r="B636" s="5" t="inlineStr">
        <is>
          <t>ker</t>
        </is>
      </c>
      <c r="C636" s="5" t="inlineStr">
        <is>
          <t>nav</t>
        </is>
      </c>
      <c r="D636" s="39" t="n"/>
      <c r="E636" s="39" t="n"/>
      <c r="F636" s="39" t="n"/>
      <c r="G636" s="39" t="n"/>
      <c r="H636" s="5">
        <f>INDEX(Variables!$B$5:$B$105,MATCH($A636,Variables!$A$5:$A$105,0))&amp;IF($C636="",""," | "&amp;INDEX(Mapping!$B$5:$B$26,MATCH($C636,Mapping!$A$5:$A$26,0))&amp;" | "&amp;INDEX(Mapping!$B$30:$B$41,MATCH($B636,Mapping!$A$30:$A$41,0)))</f>
        <v/>
      </c>
      <c r="I636" s="5">
        <f>INDEX(Variables!$C$5:$C$105,MATCH($A636,Variables!$A$5:$A$105,0))</f>
        <v/>
      </c>
      <c r="J636" s="5">
        <f>INDEX(Variables!$E$5:$E$105,MATCH($A636,Variables!$A$5:$A$105,0))</f>
        <v/>
      </c>
      <c r="K636" s="25">
        <f>LOWER(Settings!$C$4)&amp;".mit."&amp;$A636&amp;IF($C636="","","."&amp;$C636&amp;"."&amp;$B636)&amp;IF(INDEX(Variables!$D$5:$D$105,MATCH($A636,Variables!$A$5:$A$105,0))="","","."&amp;INDEX(Variables!$D$5:$D$105,MATCH($A636,Variables!$A$5:$A$105,0)))&amp;"."&amp;K$5</f>
        <v/>
      </c>
      <c r="L636" s="41">
        <f>L609+L618+L627</f>
        <v/>
      </c>
      <c r="M636" s="40">
        <f>M609+M618+M627</f>
        <v/>
      </c>
      <c r="N636" s="40">
        <f>N609+N618+N627</f>
        <v/>
      </c>
      <c r="O636" s="40">
        <f>O609+O618+O627</f>
        <v/>
      </c>
      <c r="P636" s="40">
        <f>P609+P618+P627</f>
        <v/>
      </c>
      <c r="Q636" s="40">
        <f>Q609+Q618+Q627</f>
        <v/>
      </c>
      <c r="R636" s="40">
        <f>R609+R618+R627</f>
        <v/>
      </c>
      <c r="S636" s="40">
        <f>S609+S618+S627</f>
        <v/>
      </c>
      <c r="T636" s="40">
        <f>T609+T618+T627</f>
        <v/>
      </c>
      <c r="U636" s="40">
        <f>U609+U618+U627</f>
        <v/>
      </c>
      <c r="V636" s="40">
        <f>V609+V618+V627</f>
        <v/>
      </c>
      <c r="W636" s="40">
        <f>W609+W618+W627</f>
        <v/>
      </c>
      <c r="X636" s="40">
        <f>X609+X618+X627</f>
        <v/>
      </c>
      <c r="Y636" s="40">
        <f>Y609+Y618+Y627</f>
        <v/>
      </c>
      <c r="Z636" s="40">
        <f>Z609+Z618+Z627</f>
        <v/>
      </c>
      <c r="AA636" s="40">
        <f>AA609+AA618+AA627</f>
        <v/>
      </c>
      <c r="AB636" s="40">
        <f>AB609+AB618+AB627</f>
        <v/>
      </c>
      <c r="AC636" s="40">
        <f>AC609+AC618+AC627</f>
        <v/>
      </c>
      <c r="AD636" s="42">
        <f>NEWPOLICY(AD609,AD618,AD627)</f>
        <v/>
      </c>
      <c r="AE636" s="25">
        <f>LOWER(Settings!$C$4)&amp;".mit."&amp;$A636&amp;IF($C636="","","."&amp;$C636&amp;"."&amp;$B636)&amp;IF(INDEX(Variables!$D$5:$D$105,MATCH($A636,Variables!$A$5:$A$105,0))="","","."&amp;INDEX(Variables!$D$5:$D$105,MATCH($A636,Variables!$A$5:$A$105,0)))&amp;"."&amp;AE$5</f>
        <v/>
      </c>
      <c r="AF636" s="41">
        <f>AF609+AF618+AF627</f>
        <v/>
      </c>
      <c r="AG636" s="40">
        <f>AG609+AG618+AG627</f>
        <v/>
      </c>
      <c r="AH636" s="40">
        <f>AH609+AH618+AH627</f>
        <v/>
      </c>
      <c r="AI636" s="40">
        <f>AI609+AI618+AI627</f>
        <v/>
      </c>
      <c r="AJ636" s="40">
        <f>AJ609+AJ618+AJ627</f>
        <v/>
      </c>
      <c r="AK636" s="40">
        <f>AK609+AK618+AK627</f>
        <v/>
      </c>
      <c r="AL636" s="40">
        <f>AL609+AL618+AL627</f>
        <v/>
      </c>
      <c r="AM636" s="40">
        <f>AM609+AM618+AM627</f>
        <v/>
      </c>
      <c r="AN636" s="40">
        <f>AN609+AN618+AN627</f>
        <v/>
      </c>
      <c r="AO636" s="40">
        <f>AO609+AO618+AO627</f>
        <v/>
      </c>
      <c r="AP636" s="40">
        <f>AP609+AP618+AP627</f>
        <v/>
      </c>
      <c r="AQ636" s="40">
        <f>AQ609+AQ618+AQ627</f>
        <v/>
      </c>
      <c r="AR636" s="40">
        <f>AR609+AR618+AR627</f>
        <v/>
      </c>
      <c r="AS636" s="40">
        <f>AS609+AS618+AS627</f>
        <v/>
      </c>
      <c r="AT636" s="40">
        <f>AT609+AT618+AT627</f>
        <v/>
      </c>
      <c r="AU636" s="40">
        <f>AU609+AU618+AU627</f>
        <v/>
      </c>
      <c r="AV636" s="40">
        <f>AV609+AV618+AV627</f>
        <v/>
      </c>
      <c r="AW636" s="40">
        <f>AW609+AW618+AW627</f>
        <v/>
      </c>
      <c r="AX636" s="42">
        <f>NEWPOLICY(AX609,AX618,AX627)</f>
        <v/>
      </c>
    </row>
    <row r="637" hidden="1" outlineLevel="2">
      <c r="A637" s="5" t="inlineStr">
        <is>
          <t>nce</t>
        </is>
      </c>
      <c r="B637" s="5" t="inlineStr">
        <is>
          <t>oop</t>
        </is>
      </c>
      <c r="C637" s="5" t="inlineStr">
        <is>
          <t>nav</t>
        </is>
      </c>
      <c r="D637" s="39" t="n"/>
      <c r="E637" s="39" t="n"/>
      <c r="F637" s="39" t="n"/>
      <c r="G637" s="39" t="n"/>
      <c r="H637" s="5">
        <f>INDEX(Variables!$B$5:$B$105,MATCH($A637,Variables!$A$5:$A$105,0))&amp;IF($C637="",""," | "&amp;INDEX(Mapping!$B$5:$B$26,MATCH($C637,Mapping!$A$5:$A$26,0))&amp;" | "&amp;INDEX(Mapping!$B$30:$B$41,MATCH($B637,Mapping!$A$30:$A$41,0)))</f>
        <v/>
      </c>
      <c r="I637" s="5">
        <f>INDEX(Variables!$C$5:$C$105,MATCH($A637,Variables!$A$5:$A$105,0))</f>
        <v/>
      </c>
      <c r="J637" s="5">
        <f>INDEX(Variables!$E$5:$E$105,MATCH($A637,Variables!$A$5:$A$105,0))</f>
        <v/>
      </c>
      <c r="K637" s="25">
        <f>LOWER(Settings!$C$4)&amp;".mit."&amp;$A637&amp;IF($C637="","","."&amp;$C637&amp;"."&amp;$B637)&amp;IF(INDEX(Variables!$D$5:$D$105,MATCH($A637,Variables!$A$5:$A$105,0))="","","."&amp;INDEX(Variables!$D$5:$D$105,MATCH($A637,Variables!$A$5:$A$105,0)))&amp;"."&amp;K$5</f>
        <v/>
      </c>
      <c r="L637" s="41">
        <f>L610+L619+L628</f>
        <v/>
      </c>
      <c r="M637" s="40">
        <f>M610+M619+M628</f>
        <v/>
      </c>
      <c r="N637" s="40">
        <f>N610+N619+N628</f>
        <v/>
      </c>
      <c r="O637" s="40">
        <f>O610+O619+O628</f>
        <v/>
      </c>
      <c r="P637" s="40">
        <f>P610+P619+P628</f>
        <v/>
      </c>
      <c r="Q637" s="40">
        <f>Q610+Q619+Q628</f>
        <v/>
      </c>
      <c r="R637" s="40">
        <f>R610+R619+R628</f>
        <v/>
      </c>
      <c r="S637" s="40">
        <f>S610+S619+S628</f>
        <v/>
      </c>
      <c r="T637" s="40">
        <f>T610+T619+T628</f>
        <v/>
      </c>
      <c r="U637" s="40">
        <f>U610+U619+U628</f>
        <v/>
      </c>
      <c r="V637" s="40">
        <f>V610+V619+V628</f>
        <v/>
      </c>
      <c r="W637" s="40">
        <f>W610+W619+W628</f>
        <v/>
      </c>
      <c r="X637" s="40">
        <f>X610+X619+X628</f>
        <v/>
      </c>
      <c r="Y637" s="40">
        <f>Y610+Y619+Y628</f>
        <v/>
      </c>
      <c r="Z637" s="40">
        <f>Z610+Z619+Z628</f>
        <v/>
      </c>
      <c r="AA637" s="40">
        <f>AA610+AA619+AA628</f>
        <v/>
      </c>
      <c r="AB637" s="40">
        <f>AB610+AB619+AB628</f>
        <v/>
      </c>
      <c r="AC637" s="40">
        <f>AC610+AC619+AC628</f>
        <v/>
      </c>
      <c r="AD637" s="42">
        <f>NEWPOLICY(AD610,AD619,AD628)</f>
        <v/>
      </c>
      <c r="AE637" s="25">
        <f>LOWER(Settings!$C$4)&amp;".mit."&amp;$A637&amp;IF($C637="","","."&amp;$C637&amp;"."&amp;$B637)&amp;IF(INDEX(Variables!$D$5:$D$105,MATCH($A637,Variables!$A$5:$A$105,0))="","","."&amp;INDEX(Variables!$D$5:$D$105,MATCH($A637,Variables!$A$5:$A$105,0)))&amp;"."&amp;AE$5</f>
        <v/>
      </c>
      <c r="AF637" s="41">
        <f>AF610+AF619+AF628</f>
        <v/>
      </c>
      <c r="AG637" s="40">
        <f>AG610+AG619+AG628</f>
        <v/>
      </c>
      <c r="AH637" s="40">
        <f>AH610+AH619+AH628</f>
        <v/>
      </c>
      <c r="AI637" s="40">
        <f>AI610+AI619+AI628</f>
        <v/>
      </c>
      <c r="AJ637" s="40">
        <f>AJ610+AJ619+AJ628</f>
        <v/>
      </c>
      <c r="AK637" s="40">
        <f>AK610+AK619+AK628</f>
        <v/>
      </c>
      <c r="AL637" s="40">
        <f>AL610+AL619+AL628</f>
        <v/>
      </c>
      <c r="AM637" s="40">
        <f>AM610+AM619+AM628</f>
        <v/>
      </c>
      <c r="AN637" s="40">
        <f>AN610+AN619+AN628</f>
        <v/>
      </c>
      <c r="AO637" s="40">
        <f>AO610+AO619+AO628</f>
        <v/>
      </c>
      <c r="AP637" s="40">
        <f>AP610+AP619+AP628</f>
        <v/>
      </c>
      <c r="AQ637" s="40">
        <f>AQ610+AQ619+AQ628</f>
        <v/>
      </c>
      <c r="AR637" s="40">
        <f>AR610+AR619+AR628</f>
        <v/>
      </c>
      <c r="AS637" s="40">
        <f>AS610+AS619+AS628</f>
        <v/>
      </c>
      <c r="AT637" s="40">
        <f>AT610+AT619+AT628</f>
        <v/>
      </c>
      <c r="AU637" s="40">
        <f>AU610+AU619+AU628</f>
        <v/>
      </c>
      <c r="AV637" s="40">
        <f>AV610+AV619+AV628</f>
        <v/>
      </c>
      <c r="AW637" s="40">
        <f>AW610+AW619+AW628</f>
        <v/>
      </c>
      <c r="AX637" s="42">
        <f>NEWPOLICY(AX610,AX619,AX628)</f>
        <v/>
      </c>
    </row>
    <row r="638" hidden="1" outlineLevel="2">
      <c r="A638" s="5" t="inlineStr">
        <is>
          <t>nce</t>
        </is>
      </c>
      <c r="B638" s="5" t="inlineStr">
        <is>
          <t>bio</t>
        </is>
      </c>
      <c r="C638" s="5" t="inlineStr">
        <is>
          <t>nav</t>
        </is>
      </c>
      <c r="D638" s="39" t="n"/>
      <c r="E638" s="39" t="n"/>
      <c r="F638" s="39" t="n"/>
      <c r="G638" s="39" t="n"/>
      <c r="H638" s="5">
        <f>INDEX(Variables!$B$5:$B$105,MATCH($A638,Variables!$A$5:$A$105,0))&amp;IF($C638="",""," | "&amp;INDEX(Mapping!$B$5:$B$26,MATCH($C638,Mapping!$A$5:$A$26,0))&amp;" | "&amp;INDEX(Mapping!$B$30:$B$41,MATCH($B638,Mapping!$A$30:$A$41,0)))</f>
        <v/>
      </c>
      <c r="I638" s="5">
        <f>INDEX(Variables!$C$5:$C$105,MATCH($A638,Variables!$A$5:$A$105,0))</f>
        <v/>
      </c>
      <c r="J638" s="5">
        <f>INDEX(Variables!$E$5:$E$105,MATCH($A638,Variables!$A$5:$A$105,0))</f>
        <v/>
      </c>
      <c r="K638" s="25">
        <f>LOWER(Settings!$C$4)&amp;".mit."&amp;$A638&amp;IF($C638="","","."&amp;$C638&amp;"."&amp;$B638)&amp;IF(INDEX(Variables!$D$5:$D$105,MATCH($A638,Variables!$A$5:$A$105,0))="","","."&amp;INDEX(Variables!$D$5:$D$105,MATCH($A638,Variables!$A$5:$A$105,0)))&amp;"."&amp;K$5</f>
        <v/>
      </c>
      <c r="L638" s="41">
        <f>L611+L620+L629</f>
        <v/>
      </c>
      <c r="M638" s="40">
        <f>M611+M620+M629</f>
        <v/>
      </c>
      <c r="N638" s="40">
        <f>N611+N620+N629</f>
        <v/>
      </c>
      <c r="O638" s="40">
        <f>O611+O620+O629</f>
        <v/>
      </c>
      <c r="P638" s="40">
        <f>P611+P620+P629</f>
        <v/>
      </c>
      <c r="Q638" s="40">
        <f>Q611+Q620+Q629</f>
        <v/>
      </c>
      <c r="R638" s="40">
        <f>R611+R620+R629</f>
        <v/>
      </c>
      <c r="S638" s="40">
        <f>S611+S620+S629</f>
        <v/>
      </c>
      <c r="T638" s="40">
        <f>T611+T620+T629</f>
        <v/>
      </c>
      <c r="U638" s="40">
        <f>U611+U620+U629</f>
        <v/>
      </c>
      <c r="V638" s="40">
        <f>V611+V620+V629</f>
        <v/>
      </c>
      <c r="W638" s="40">
        <f>W611+W620+W629</f>
        <v/>
      </c>
      <c r="X638" s="40">
        <f>X611+X620+X629</f>
        <v/>
      </c>
      <c r="Y638" s="40">
        <f>Y611+Y620+Y629</f>
        <v/>
      </c>
      <c r="Z638" s="40">
        <f>Z611+Z620+Z629</f>
        <v/>
      </c>
      <c r="AA638" s="40">
        <f>AA611+AA620+AA629</f>
        <v/>
      </c>
      <c r="AB638" s="40">
        <f>AB611+AB620+AB629</f>
        <v/>
      </c>
      <c r="AC638" s="40">
        <f>AC611+AC620+AC629</f>
        <v/>
      </c>
      <c r="AD638" s="42">
        <f>NEWPOLICY(AD611,AD620,AD629)</f>
        <v/>
      </c>
      <c r="AE638" s="25">
        <f>LOWER(Settings!$C$4)&amp;".mit."&amp;$A638&amp;IF($C638="","","."&amp;$C638&amp;"."&amp;$B638)&amp;IF(INDEX(Variables!$D$5:$D$105,MATCH($A638,Variables!$A$5:$A$105,0))="","","."&amp;INDEX(Variables!$D$5:$D$105,MATCH($A638,Variables!$A$5:$A$105,0)))&amp;"."&amp;AE$5</f>
        <v/>
      </c>
      <c r="AF638" s="41">
        <f>AF611+AF620+AF629</f>
        <v/>
      </c>
      <c r="AG638" s="40">
        <f>AG611+AG620+AG629</f>
        <v/>
      </c>
      <c r="AH638" s="40">
        <f>AH611+AH620+AH629</f>
        <v/>
      </c>
      <c r="AI638" s="40">
        <f>AI611+AI620+AI629</f>
        <v/>
      </c>
      <c r="AJ638" s="40">
        <f>AJ611+AJ620+AJ629</f>
        <v/>
      </c>
      <c r="AK638" s="40">
        <f>AK611+AK620+AK629</f>
        <v/>
      </c>
      <c r="AL638" s="40">
        <f>AL611+AL620+AL629</f>
        <v/>
      </c>
      <c r="AM638" s="40">
        <f>AM611+AM620+AM629</f>
        <v/>
      </c>
      <c r="AN638" s="40">
        <f>AN611+AN620+AN629</f>
        <v/>
      </c>
      <c r="AO638" s="40">
        <f>AO611+AO620+AO629</f>
        <v/>
      </c>
      <c r="AP638" s="40">
        <f>AP611+AP620+AP629</f>
        <v/>
      </c>
      <c r="AQ638" s="40">
        <f>AQ611+AQ620+AQ629</f>
        <v/>
      </c>
      <c r="AR638" s="40">
        <f>AR611+AR620+AR629</f>
        <v/>
      </c>
      <c r="AS638" s="40">
        <f>AS611+AS620+AS629</f>
        <v/>
      </c>
      <c r="AT638" s="40">
        <f>AT611+AT620+AT629</f>
        <v/>
      </c>
      <c r="AU638" s="40">
        <f>AU611+AU620+AU629</f>
        <v/>
      </c>
      <c r="AV638" s="40">
        <f>AV611+AV620+AV629</f>
        <v/>
      </c>
      <c r="AW638" s="40">
        <f>AW611+AW620+AW629</f>
        <v/>
      </c>
      <c r="AX638" s="42">
        <f>NEWPOLICY(AX611,AX620,AX629)</f>
        <v/>
      </c>
    </row>
    <row r="639" hidden="1" outlineLevel="2"/>
    <row r="640" hidden="1" outlineLevel="2">
      <c r="A640" s="5" t="inlineStr">
        <is>
          <t>atp</t>
        </is>
      </c>
      <c r="B640" s="5" t="inlineStr">
        <is>
          <t>coa</t>
        </is>
      </c>
      <c r="C640" s="5" t="inlineStr">
        <is>
          <t>nav</t>
        </is>
      </c>
      <c r="D640" s="40">
        <f>INDEX(Inputs!$R$5:$R$132,MATCH($B640&amp;"|"&amp;$C640,Inputs!$A$5:$A$132,0))</f>
        <v/>
      </c>
      <c r="E640" s="40">
        <f>INDEX(Inputs!$S$5:$S$132,MATCH($B640&amp;"|"&amp;$C640,Inputs!$A$5:$A$132,0))</f>
        <v/>
      </c>
      <c r="F640" s="39" t="n"/>
      <c r="G640" s="39" t="n"/>
      <c r="H640" s="5">
        <f>INDEX(Variables!$B$5:$B$105,MATCH($A640,Variables!$A$5:$A$105,0))&amp;IF($C640="",""," | "&amp;INDEX(Mapping!$B$5:$B$26,MATCH($C640,Mapping!$A$5:$A$26,0))&amp;" | "&amp;INDEX(Mapping!$B$30:$B$41,MATCH($B640,Mapping!$A$30:$A$41,0)))</f>
        <v/>
      </c>
      <c r="I640" s="5">
        <f>INDEX(Variables!$C$5:$C$105,MATCH($A640,Variables!$A$5:$A$105,0))</f>
        <v/>
      </c>
      <c r="J640" s="5">
        <f>INDEX(Variables!$E$5:$E$105,MATCH($A640,Variables!$A$5:$A$105,0))</f>
        <v/>
      </c>
      <c r="K640" s="25">
        <f>LOWER(Settings!$C$4)&amp;".mit."&amp;$A640&amp;IF($C640="","","."&amp;$C640&amp;"."&amp;$B640)&amp;IF(INDEX(Variables!$D$5:$D$105,MATCH($A640,Variables!$A$5:$A$105,0))="","","."&amp;INDEX(Variables!$D$5:$D$105,MATCH($A640,Variables!$A$5:$A$105,0)))&amp;"."&amp;K$5</f>
        <v/>
      </c>
      <c r="L640" s="41">
        <f>MAX(INDEX(L$232:L$243,$D640)+L631*(1+$E640),0.01)</f>
        <v/>
      </c>
      <c r="M640" s="40">
        <f>MAX(INDEX(M$232:M$243,$D640)+M631*(1+$E640),0.01)</f>
        <v/>
      </c>
      <c r="N640" s="40">
        <f>MAX(INDEX(N$232:N$243,$D640)+N631*(1+$E640),0.01)</f>
        <v/>
      </c>
      <c r="O640" s="40">
        <f>MAX(INDEX(O$232:O$243,$D640)+O631*(1+$E640),0.01)</f>
        <v/>
      </c>
      <c r="P640" s="40">
        <f>MAX(INDEX(P$232:P$243,$D640)+P631*(1+$E640),0.01)</f>
        <v/>
      </c>
      <c r="Q640" s="40">
        <f>MAX(INDEX(Q$232:Q$243,$D640)+Q631*(1+$E640),0.01)</f>
        <v/>
      </c>
      <c r="R640" s="40">
        <f>MAX(INDEX(R$232:R$243,$D640)+R631*(1+$E640),0.01)</f>
        <v/>
      </c>
      <c r="S640" s="40">
        <f>MAX(INDEX(S$232:S$243,$D640)+S631*(1+$E640),0.01)</f>
        <v/>
      </c>
      <c r="T640" s="40">
        <f>MAX(INDEX(T$232:T$243,$D640)+T631*(1+$E640),0.01)</f>
        <v/>
      </c>
      <c r="U640" s="40">
        <f>MAX(INDEX(U$232:U$243,$D640)+U631*(1+$E640),0.01)</f>
        <v/>
      </c>
      <c r="V640" s="40">
        <f>MAX(INDEX(V$232:V$243,$D640)+V631*(1+$E640),0.01)</f>
        <v/>
      </c>
      <c r="W640" s="40">
        <f>MAX(INDEX(W$232:W$243,$D640)+W631*(1+$E640),0.01)</f>
        <v/>
      </c>
      <c r="X640" s="40">
        <f>MAX(INDEX(X$232:X$243,$D640)+X631*(1+$E640),0.01)</f>
        <v/>
      </c>
      <c r="Y640" s="40">
        <f>MAX(INDEX(Y$232:Y$243,$D640)+Y631*(1+$E640),0.01)</f>
        <v/>
      </c>
      <c r="Z640" s="40">
        <f>MAX(INDEX(Z$232:Z$243,$D640)+Z631*(1+$E640),0.01)</f>
        <v/>
      </c>
      <c r="AA640" s="40">
        <f>MAX(INDEX(AA$232:AA$243,$D640)+AA631*(1+$E640),0.01)</f>
        <v/>
      </c>
      <c r="AB640" s="40">
        <f>MAX(INDEX(AB$232:AB$243,$D640)+AB631*(1+$E640),0.01)</f>
        <v/>
      </c>
      <c r="AC640" s="40">
        <f>MAX(INDEX(AC$232:AC$243,$D640)+AC631*(1+$E640),0.01)</f>
        <v/>
      </c>
      <c r="AD640" s="42">
        <f>POSTTAX(INDEX(AD$232:AD$243,$D640),AD631,$E640)</f>
        <v/>
      </c>
      <c r="AE640" s="25">
        <f>LOWER(Settings!$C$4)&amp;".mit."&amp;$A640&amp;IF($C640="","","."&amp;$C640&amp;"."&amp;$B640)&amp;IF(INDEX(Variables!$D$5:$D$105,MATCH($A640,Variables!$A$5:$A$105,0))="","","."&amp;INDEX(Variables!$D$5:$D$105,MATCH($A640,Variables!$A$5:$A$105,0)))&amp;"."&amp;AE$5</f>
        <v/>
      </c>
      <c r="AF640" s="41">
        <f>MAX(INDEX(AF$232:AF$243,$D640)+AF631*(1+$E640),0.01)</f>
        <v/>
      </c>
      <c r="AG640" s="40">
        <f>MAX(INDEX(AG$232:AG$243,$D640)+AG631*(1+$E640),0.01)</f>
        <v/>
      </c>
      <c r="AH640" s="40">
        <f>MAX(INDEX(AH$232:AH$243,$D640)+AH631*(1+$E640),0.01)</f>
        <v/>
      </c>
      <c r="AI640" s="40">
        <f>MAX(INDEX(AI$232:AI$243,$D640)+AI631*(1+$E640),0.01)</f>
        <v/>
      </c>
      <c r="AJ640" s="40">
        <f>MAX(INDEX(AJ$232:AJ$243,$D640)+AJ631*(1+$E640),0.01)</f>
        <v/>
      </c>
      <c r="AK640" s="40">
        <f>MAX(INDEX(AK$232:AK$243,$D640)+AK631*(1+$E640),0.01)</f>
        <v/>
      </c>
      <c r="AL640" s="40">
        <f>MAX(INDEX(AL$232:AL$243,$D640)+AL631*(1+$E640),0.01)</f>
        <v/>
      </c>
      <c r="AM640" s="40">
        <f>MAX(INDEX(AM$232:AM$243,$D640)+AM631*(1+$E640),0.01)</f>
        <v/>
      </c>
      <c r="AN640" s="40">
        <f>MAX(INDEX(AN$232:AN$243,$D640)+AN631*(1+$E640),0.01)</f>
        <v/>
      </c>
      <c r="AO640" s="40">
        <f>MAX(INDEX(AO$232:AO$243,$D640)+AO631*(1+$E640),0.01)</f>
        <v/>
      </c>
      <c r="AP640" s="40">
        <f>MAX(INDEX(AP$232:AP$243,$D640)+AP631*(1+$E640),0.01)</f>
        <v/>
      </c>
      <c r="AQ640" s="40">
        <f>MAX(INDEX(AQ$232:AQ$243,$D640)+AQ631*(1+$E640),0.01)</f>
        <v/>
      </c>
      <c r="AR640" s="40">
        <f>MAX(INDEX(AR$232:AR$243,$D640)+AR631*(1+$E640),0.01)</f>
        <v/>
      </c>
      <c r="AS640" s="40">
        <f>MAX(INDEX(AS$232:AS$243,$D640)+AS631*(1+$E640),0.01)</f>
        <v/>
      </c>
      <c r="AT640" s="40">
        <f>MAX(INDEX(AT$232:AT$243,$D640)+AT631*(1+$E640),0.01)</f>
        <v/>
      </c>
      <c r="AU640" s="40">
        <f>MAX(INDEX(AU$232:AU$243,$D640)+AU631*(1+$E640),0.01)</f>
        <v/>
      </c>
      <c r="AV640" s="40">
        <f>MAX(INDEX(AV$232:AV$243,$D640)+AV631*(1+$E640),0.01)</f>
        <v/>
      </c>
      <c r="AW640" s="40">
        <f>MAX(INDEX(AW$232:AW$243,$D640)+AW631*(1+$E640),0.01)</f>
        <v/>
      </c>
      <c r="AX640" s="42">
        <f>POSTTAX(INDEX(AX$232:AX$243,$D640),AX631,$E640)</f>
        <v/>
      </c>
    </row>
    <row r="641" hidden="1" outlineLevel="2">
      <c r="A641" s="5" t="inlineStr">
        <is>
          <t>atp</t>
        </is>
      </c>
      <c r="B641" s="5" t="inlineStr">
        <is>
          <t>nga</t>
        </is>
      </c>
      <c r="C641" s="5" t="inlineStr">
        <is>
          <t>nav</t>
        </is>
      </c>
      <c r="D641" s="40">
        <f>INDEX(Inputs!$R$5:$R$132,MATCH($B641&amp;"|"&amp;$C641,Inputs!$A$5:$A$132,0))</f>
        <v/>
      </c>
      <c r="E641" s="40">
        <f>INDEX(Inputs!$S$5:$S$132,MATCH($B641&amp;"|"&amp;$C641,Inputs!$A$5:$A$132,0))</f>
        <v/>
      </c>
      <c r="F641" s="39" t="n"/>
      <c r="G641" s="39" t="n"/>
      <c r="H641" s="5">
        <f>INDEX(Variables!$B$5:$B$105,MATCH($A641,Variables!$A$5:$A$105,0))&amp;IF($C641="",""," | "&amp;INDEX(Mapping!$B$5:$B$26,MATCH($C641,Mapping!$A$5:$A$26,0))&amp;" | "&amp;INDEX(Mapping!$B$30:$B$41,MATCH($B641,Mapping!$A$30:$A$41,0)))</f>
        <v/>
      </c>
      <c r="I641" s="5">
        <f>INDEX(Variables!$C$5:$C$105,MATCH($A641,Variables!$A$5:$A$105,0))</f>
        <v/>
      </c>
      <c r="J641" s="5">
        <f>INDEX(Variables!$E$5:$E$105,MATCH($A641,Variables!$A$5:$A$105,0))</f>
        <v/>
      </c>
      <c r="K641" s="25">
        <f>LOWER(Settings!$C$4)&amp;".mit."&amp;$A641&amp;IF($C641="","","."&amp;$C641&amp;"."&amp;$B641)&amp;IF(INDEX(Variables!$D$5:$D$105,MATCH($A641,Variables!$A$5:$A$105,0))="","","."&amp;INDEX(Variables!$D$5:$D$105,MATCH($A641,Variables!$A$5:$A$105,0)))&amp;"."&amp;K$5</f>
        <v/>
      </c>
      <c r="L641" s="41">
        <f>MAX(INDEX(L$232:L$243,$D641)+L632*(1+$E641),0.01)</f>
        <v/>
      </c>
      <c r="M641" s="40">
        <f>MAX(INDEX(M$232:M$243,$D641)+M632*(1+$E641),0.01)</f>
        <v/>
      </c>
      <c r="N641" s="40">
        <f>MAX(INDEX(N$232:N$243,$D641)+N632*(1+$E641),0.01)</f>
        <v/>
      </c>
      <c r="O641" s="40">
        <f>MAX(INDEX(O$232:O$243,$D641)+O632*(1+$E641),0.01)</f>
        <v/>
      </c>
      <c r="P641" s="40">
        <f>MAX(INDEX(P$232:P$243,$D641)+P632*(1+$E641),0.01)</f>
        <v/>
      </c>
      <c r="Q641" s="40">
        <f>MAX(INDEX(Q$232:Q$243,$D641)+Q632*(1+$E641),0.01)</f>
        <v/>
      </c>
      <c r="R641" s="40">
        <f>MAX(INDEX(R$232:R$243,$D641)+R632*(1+$E641),0.01)</f>
        <v/>
      </c>
      <c r="S641" s="40">
        <f>MAX(INDEX(S$232:S$243,$D641)+S632*(1+$E641),0.01)</f>
        <v/>
      </c>
      <c r="T641" s="40">
        <f>MAX(INDEX(T$232:T$243,$D641)+T632*(1+$E641),0.01)</f>
        <v/>
      </c>
      <c r="U641" s="40">
        <f>MAX(INDEX(U$232:U$243,$D641)+U632*(1+$E641),0.01)</f>
        <v/>
      </c>
      <c r="V641" s="40">
        <f>MAX(INDEX(V$232:V$243,$D641)+V632*(1+$E641),0.01)</f>
        <v/>
      </c>
      <c r="W641" s="40">
        <f>MAX(INDEX(W$232:W$243,$D641)+W632*(1+$E641),0.01)</f>
        <v/>
      </c>
      <c r="X641" s="40">
        <f>MAX(INDEX(X$232:X$243,$D641)+X632*(1+$E641),0.01)</f>
        <v/>
      </c>
      <c r="Y641" s="40">
        <f>MAX(INDEX(Y$232:Y$243,$D641)+Y632*(1+$E641),0.01)</f>
        <v/>
      </c>
      <c r="Z641" s="40">
        <f>MAX(INDEX(Z$232:Z$243,$D641)+Z632*(1+$E641),0.01)</f>
        <v/>
      </c>
      <c r="AA641" s="40">
        <f>MAX(INDEX(AA$232:AA$243,$D641)+AA632*(1+$E641),0.01)</f>
        <v/>
      </c>
      <c r="AB641" s="40">
        <f>MAX(INDEX(AB$232:AB$243,$D641)+AB632*(1+$E641),0.01)</f>
        <v/>
      </c>
      <c r="AC641" s="40">
        <f>MAX(INDEX(AC$232:AC$243,$D641)+AC632*(1+$E641),0.01)</f>
        <v/>
      </c>
      <c r="AD641" s="42">
        <f>POSTTAX(INDEX(AD$232:AD$243,$D641),AD632,$E641)</f>
        <v/>
      </c>
      <c r="AE641" s="25">
        <f>LOWER(Settings!$C$4)&amp;".mit."&amp;$A641&amp;IF($C641="","","."&amp;$C641&amp;"."&amp;$B641)&amp;IF(INDEX(Variables!$D$5:$D$105,MATCH($A641,Variables!$A$5:$A$105,0))="","","."&amp;INDEX(Variables!$D$5:$D$105,MATCH($A641,Variables!$A$5:$A$105,0)))&amp;"."&amp;AE$5</f>
        <v/>
      </c>
      <c r="AF641" s="41">
        <f>MAX(INDEX(AF$232:AF$243,$D641)+AF632*(1+$E641),0.01)</f>
        <v/>
      </c>
      <c r="AG641" s="40">
        <f>MAX(INDEX(AG$232:AG$243,$D641)+AG632*(1+$E641),0.01)</f>
        <v/>
      </c>
      <c r="AH641" s="40">
        <f>MAX(INDEX(AH$232:AH$243,$D641)+AH632*(1+$E641),0.01)</f>
        <v/>
      </c>
      <c r="AI641" s="40">
        <f>MAX(INDEX(AI$232:AI$243,$D641)+AI632*(1+$E641),0.01)</f>
        <v/>
      </c>
      <c r="AJ641" s="40">
        <f>MAX(INDEX(AJ$232:AJ$243,$D641)+AJ632*(1+$E641),0.01)</f>
        <v/>
      </c>
      <c r="AK641" s="40">
        <f>MAX(INDEX(AK$232:AK$243,$D641)+AK632*(1+$E641),0.01)</f>
        <v/>
      </c>
      <c r="AL641" s="40">
        <f>MAX(INDEX(AL$232:AL$243,$D641)+AL632*(1+$E641),0.01)</f>
        <v/>
      </c>
      <c r="AM641" s="40">
        <f>MAX(INDEX(AM$232:AM$243,$D641)+AM632*(1+$E641),0.01)</f>
        <v/>
      </c>
      <c r="AN641" s="40">
        <f>MAX(INDEX(AN$232:AN$243,$D641)+AN632*(1+$E641),0.01)</f>
        <v/>
      </c>
      <c r="AO641" s="40">
        <f>MAX(INDEX(AO$232:AO$243,$D641)+AO632*(1+$E641),0.01)</f>
        <v/>
      </c>
      <c r="AP641" s="40">
        <f>MAX(INDEX(AP$232:AP$243,$D641)+AP632*(1+$E641),0.01)</f>
        <v/>
      </c>
      <c r="AQ641" s="40">
        <f>MAX(INDEX(AQ$232:AQ$243,$D641)+AQ632*(1+$E641),0.01)</f>
        <v/>
      </c>
      <c r="AR641" s="40">
        <f>MAX(INDEX(AR$232:AR$243,$D641)+AR632*(1+$E641),0.01)</f>
        <v/>
      </c>
      <c r="AS641" s="40">
        <f>MAX(INDEX(AS$232:AS$243,$D641)+AS632*(1+$E641),0.01)</f>
        <v/>
      </c>
      <c r="AT641" s="40">
        <f>MAX(INDEX(AT$232:AT$243,$D641)+AT632*(1+$E641),0.01)</f>
        <v/>
      </c>
      <c r="AU641" s="40">
        <f>MAX(INDEX(AU$232:AU$243,$D641)+AU632*(1+$E641),0.01)</f>
        <v/>
      </c>
      <c r="AV641" s="40">
        <f>MAX(INDEX(AV$232:AV$243,$D641)+AV632*(1+$E641),0.01)</f>
        <v/>
      </c>
      <c r="AW641" s="40">
        <f>MAX(INDEX(AW$232:AW$243,$D641)+AW632*(1+$E641),0.01)</f>
        <v/>
      </c>
      <c r="AX641" s="42">
        <f>POSTTAX(INDEX(AX$232:AX$243,$D641),AX632,$E641)</f>
        <v/>
      </c>
    </row>
    <row r="642" hidden="1" outlineLevel="2">
      <c r="A642" s="5" t="inlineStr">
        <is>
          <t>atp</t>
        </is>
      </c>
      <c r="B642" s="5" t="inlineStr">
        <is>
          <t>gso</t>
        </is>
      </c>
      <c r="C642" s="5" t="inlineStr">
        <is>
          <t>nav</t>
        </is>
      </c>
      <c r="D642" s="40">
        <f>INDEX(Inputs!$R$5:$R$132,MATCH($B642&amp;"|"&amp;$C642,Inputs!$A$5:$A$132,0))</f>
        <v/>
      </c>
      <c r="E642" s="40">
        <f>INDEX(Inputs!$S$5:$S$132,MATCH($B642&amp;"|"&amp;$C642,Inputs!$A$5:$A$132,0))</f>
        <v/>
      </c>
      <c r="F642" s="39" t="n"/>
      <c r="G642" s="39" t="n"/>
      <c r="H642" s="5">
        <f>INDEX(Variables!$B$5:$B$105,MATCH($A642,Variables!$A$5:$A$105,0))&amp;IF($C642="",""," | "&amp;INDEX(Mapping!$B$5:$B$26,MATCH($C642,Mapping!$A$5:$A$26,0))&amp;" | "&amp;INDEX(Mapping!$B$30:$B$41,MATCH($B642,Mapping!$A$30:$A$41,0)))</f>
        <v/>
      </c>
      <c r="I642" s="5">
        <f>INDEX(Variables!$C$5:$C$105,MATCH($A642,Variables!$A$5:$A$105,0))</f>
        <v/>
      </c>
      <c r="J642" s="5">
        <f>INDEX(Variables!$E$5:$E$105,MATCH($A642,Variables!$A$5:$A$105,0))</f>
        <v/>
      </c>
      <c r="K642" s="25">
        <f>LOWER(Settings!$C$4)&amp;".mit."&amp;$A642&amp;IF($C642="","","."&amp;$C642&amp;"."&amp;$B642)&amp;IF(INDEX(Variables!$D$5:$D$105,MATCH($A642,Variables!$A$5:$A$105,0))="","","."&amp;INDEX(Variables!$D$5:$D$105,MATCH($A642,Variables!$A$5:$A$105,0)))&amp;"."&amp;K$5</f>
        <v/>
      </c>
      <c r="L642" s="41">
        <f>MAX(INDEX(L$232:L$243,$D642)+L633*(1+$E642),0.01)</f>
        <v/>
      </c>
      <c r="M642" s="40">
        <f>MAX(INDEX(M$232:M$243,$D642)+M633*(1+$E642),0.01)</f>
        <v/>
      </c>
      <c r="N642" s="40">
        <f>MAX(INDEX(N$232:N$243,$D642)+N633*(1+$E642),0.01)</f>
        <v/>
      </c>
      <c r="O642" s="40">
        <f>MAX(INDEX(O$232:O$243,$D642)+O633*(1+$E642),0.01)</f>
        <v/>
      </c>
      <c r="P642" s="40">
        <f>MAX(INDEX(P$232:P$243,$D642)+P633*(1+$E642),0.01)</f>
        <v/>
      </c>
      <c r="Q642" s="40">
        <f>MAX(INDEX(Q$232:Q$243,$D642)+Q633*(1+$E642),0.01)</f>
        <v/>
      </c>
      <c r="R642" s="40">
        <f>MAX(INDEX(R$232:R$243,$D642)+R633*(1+$E642),0.01)</f>
        <v/>
      </c>
      <c r="S642" s="40">
        <f>MAX(INDEX(S$232:S$243,$D642)+S633*(1+$E642),0.01)</f>
        <v/>
      </c>
      <c r="T642" s="40">
        <f>MAX(INDEX(T$232:T$243,$D642)+T633*(1+$E642),0.01)</f>
        <v/>
      </c>
      <c r="U642" s="40">
        <f>MAX(INDEX(U$232:U$243,$D642)+U633*(1+$E642),0.01)</f>
        <v/>
      </c>
      <c r="V642" s="40">
        <f>MAX(INDEX(V$232:V$243,$D642)+V633*(1+$E642),0.01)</f>
        <v/>
      </c>
      <c r="W642" s="40">
        <f>MAX(INDEX(W$232:W$243,$D642)+W633*(1+$E642),0.01)</f>
        <v/>
      </c>
      <c r="X642" s="40">
        <f>MAX(INDEX(X$232:X$243,$D642)+X633*(1+$E642),0.01)</f>
        <v/>
      </c>
      <c r="Y642" s="40">
        <f>MAX(INDEX(Y$232:Y$243,$D642)+Y633*(1+$E642),0.01)</f>
        <v/>
      </c>
      <c r="Z642" s="40">
        <f>MAX(INDEX(Z$232:Z$243,$D642)+Z633*(1+$E642),0.01)</f>
        <v/>
      </c>
      <c r="AA642" s="40">
        <f>MAX(INDEX(AA$232:AA$243,$D642)+AA633*(1+$E642),0.01)</f>
        <v/>
      </c>
      <c r="AB642" s="40">
        <f>MAX(INDEX(AB$232:AB$243,$D642)+AB633*(1+$E642),0.01)</f>
        <v/>
      </c>
      <c r="AC642" s="40">
        <f>MAX(INDEX(AC$232:AC$243,$D642)+AC633*(1+$E642),0.01)</f>
        <v/>
      </c>
      <c r="AD642" s="42">
        <f>POSTTAX(INDEX(AD$232:AD$243,$D642),AD633,$E642)</f>
        <v/>
      </c>
      <c r="AE642" s="25">
        <f>LOWER(Settings!$C$4)&amp;".mit."&amp;$A642&amp;IF($C642="","","."&amp;$C642&amp;"."&amp;$B642)&amp;IF(INDEX(Variables!$D$5:$D$105,MATCH($A642,Variables!$A$5:$A$105,0))="","","."&amp;INDEX(Variables!$D$5:$D$105,MATCH($A642,Variables!$A$5:$A$105,0)))&amp;"."&amp;AE$5</f>
        <v/>
      </c>
      <c r="AF642" s="41">
        <f>MAX(INDEX(AF$232:AF$243,$D642)+AF633*(1+$E642),0.01)</f>
        <v/>
      </c>
      <c r="AG642" s="40">
        <f>MAX(INDEX(AG$232:AG$243,$D642)+AG633*(1+$E642),0.01)</f>
        <v/>
      </c>
      <c r="AH642" s="40">
        <f>MAX(INDEX(AH$232:AH$243,$D642)+AH633*(1+$E642),0.01)</f>
        <v/>
      </c>
      <c r="AI642" s="40">
        <f>MAX(INDEX(AI$232:AI$243,$D642)+AI633*(1+$E642),0.01)</f>
        <v/>
      </c>
      <c r="AJ642" s="40">
        <f>MAX(INDEX(AJ$232:AJ$243,$D642)+AJ633*(1+$E642),0.01)</f>
        <v/>
      </c>
      <c r="AK642" s="40">
        <f>MAX(INDEX(AK$232:AK$243,$D642)+AK633*(1+$E642),0.01)</f>
        <v/>
      </c>
      <c r="AL642" s="40">
        <f>MAX(INDEX(AL$232:AL$243,$D642)+AL633*(1+$E642),0.01)</f>
        <v/>
      </c>
      <c r="AM642" s="40">
        <f>MAX(INDEX(AM$232:AM$243,$D642)+AM633*(1+$E642),0.01)</f>
        <v/>
      </c>
      <c r="AN642" s="40">
        <f>MAX(INDEX(AN$232:AN$243,$D642)+AN633*(1+$E642),0.01)</f>
        <v/>
      </c>
      <c r="AO642" s="40">
        <f>MAX(INDEX(AO$232:AO$243,$D642)+AO633*(1+$E642),0.01)</f>
        <v/>
      </c>
      <c r="AP642" s="40">
        <f>MAX(INDEX(AP$232:AP$243,$D642)+AP633*(1+$E642),0.01)</f>
        <v/>
      </c>
      <c r="AQ642" s="40">
        <f>MAX(INDEX(AQ$232:AQ$243,$D642)+AQ633*(1+$E642),0.01)</f>
        <v/>
      </c>
      <c r="AR642" s="40">
        <f>MAX(INDEX(AR$232:AR$243,$D642)+AR633*(1+$E642),0.01)</f>
        <v/>
      </c>
      <c r="AS642" s="40">
        <f>MAX(INDEX(AS$232:AS$243,$D642)+AS633*(1+$E642),0.01)</f>
        <v/>
      </c>
      <c r="AT642" s="40">
        <f>MAX(INDEX(AT$232:AT$243,$D642)+AT633*(1+$E642),0.01)</f>
        <v/>
      </c>
      <c r="AU642" s="40">
        <f>MAX(INDEX(AU$232:AU$243,$D642)+AU633*(1+$E642),0.01)</f>
        <v/>
      </c>
      <c r="AV642" s="40">
        <f>MAX(INDEX(AV$232:AV$243,$D642)+AV633*(1+$E642),0.01)</f>
        <v/>
      </c>
      <c r="AW642" s="40">
        <f>MAX(INDEX(AW$232:AW$243,$D642)+AW633*(1+$E642),0.01)</f>
        <v/>
      </c>
      <c r="AX642" s="42">
        <f>POSTTAX(INDEX(AX$232:AX$243,$D642),AX633,$E642)</f>
        <v/>
      </c>
    </row>
    <row r="643" hidden="1" outlineLevel="2">
      <c r="A643" s="5" t="inlineStr">
        <is>
          <t>atp</t>
        </is>
      </c>
      <c r="B643" s="5" t="inlineStr">
        <is>
          <t>die</t>
        </is>
      </c>
      <c r="C643" s="5" t="inlineStr">
        <is>
          <t>nav</t>
        </is>
      </c>
      <c r="D643" s="40">
        <f>INDEX(Inputs!$R$5:$R$132,MATCH($B643&amp;"|"&amp;$C643,Inputs!$A$5:$A$132,0))</f>
        <v/>
      </c>
      <c r="E643" s="40">
        <f>INDEX(Inputs!$S$5:$S$132,MATCH($B643&amp;"|"&amp;$C643,Inputs!$A$5:$A$132,0))</f>
        <v/>
      </c>
      <c r="F643" s="39" t="n"/>
      <c r="G643" s="39" t="n"/>
      <c r="H643" s="5">
        <f>INDEX(Variables!$B$5:$B$105,MATCH($A643,Variables!$A$5:$A$105,0))&amp;IF($C643="",""," | "&amp;INDEX(Mapping!$B$5:$B$26,MATCH($C643,Mapping!$A$5:$A$26,0))&amp;" | "&amp;INDEX(Mapping!$B$30:$B$41,MATCH($B643,Mapping!$A$30:$A$41,0)))</f>
        <v/>
      </c>
      <c r="I643" s="5">
        <f>INDEX(Variables!$C$5:$C$105,MATCH($A643,Variables!$A$5:$A$105,0))</f>
        <v/>
      </c>
      <c r="J643" s="5">
        <f>INDEX(Variables!$E$5:$E$105,MATCH($A643,Variables!$A$5:$A$105,0))</f>
        <v/>
      </c>
      <c r="K643" s="25">
        <f>LOWER(Settings!$C$4)&amp;".mit."&amp;$A643&amp;IF($C643="","","."&amp;$C643&amp;"."&amp;$B643)&amp;IF(INDEX(Variables!$D$5:$D$105,MATCH($A643,Variables!$A$5:$A$105,0))="","","."&amp;INDEX(Variables!$D$5:$D$105,MATCH($A643,Variables!$A$5:$A$105,0)))&amp;"."&amp;K$5</f>
        <v/>
      </c>
      <c r="L643" s="41">
        <f>MAX(INDEX(L$232:L$243,$D643)+L634*(1+$E643),0.01)</f>
        <v/>
      </c>
      <c r="M643" s="40">
        <f>MAX(INDEX(M$232:M$243,$D643)+M634*(1+$E643),0.01)</f>
        <v/>
      </c>
      <c r="N643" s="40">
        <f>MAX(INDEX(N$232:N$243,$D643)+N634*(1+$E643),0.01)</f>
        <v/>
      </c>
      <c r="O643" s="40">
        <f>MAX(INDEX(O$232:O$243,$D643)+O634*(1+$E643),0.01)</f>
        <v/>
      </c>
      <c r="P643" s="40">
        <f>MAX(INDEX(P$232:P$243,$D643)+P634*(1+$E643),0.01)</f>
        <v/>
      </c>
      <c r="Q643" s="40">
        <f>MAX(INDEX(Q$232:Q$243,$D643)+Q634*(1+$E643),0.01)</f>
        <v/>
      </c>
      <c r="R643" s="40">
        <f>MAX(INDEX(R$232:R$243,$D643)+R634*(1+$E643),0.01)</f>
        <v/>
      </c>
      <c r="S643" s="40">
        <f>MAX(INDEX(S$232:S$243,$D643)+S634*(1+$E643),0.01)</f>
        <v/>
      </c>
      <c r="T643" s="40">
        <f>MAX(INDEX(T$232:T$243,$D643)+T634*(1+$E643),0.01)</f>
        <v/>
      </c>
      <c r="U643" s="40">
        <f>MAX(INDEX(U$232:U$243,$D643)+U634*(1+$E643),0.01)</f>
        <v/>
      </c>
      <c r="V643" s="40">
        <f>MAX(INDEX(V$232:V$243,$D643)+V634*(1+$E643),0.01)</f>
        <v/>
      </c>
      <c r="W643" s="40">
        <f>MAX(INDEX(W$232:W$243,$D643)+W634*(1+$E643),0.01)</f>
        <v/>
      </c>
      <c r="X643" s="40">
        <f>MAX(INDEX(X$232:X$243,$D643)+X634*(1+$E643),0.01)</f>
        <v/>
      </c>
      <c r="Y643" s="40">
        <f>MAX(INDEX(Y$232:Y$243,$D643)+Y634*(1+$E643),0.01)</f>
        <v/>
      </c>
      <c r="Z643" s="40">
        <f>MAX(INDEX(Z$232:Z$243,$D643)+Z634*(1+$E643),0.01)</f>
        <v/>
      </c>
      <c r="AA643" s="40">
        <f>MAX(INDEX(AA$232:AA$243,$D643)+AA634*(1+$E643),0.01)</f>
        <v/>
      </c>
      <c r="AB643" s="40">
        <f>MAX(INDEX(AB$232:AB$243,$D643)+AB634*(1+$E643),0.01)</f>
        <v/>
      </c>
      <c r="AC643" s="40">
        <f>MAX(INDEX(AC$232:AC$243,$D643)+AC634*(1+$E643),0.01)</f>
        <v/>
      </c>
      <c r="AD643" s="42">
        <f>POSTTAX(INDEX(AD$232:AD$243,$D643),AD634,$E643)</f>
        <v/>
      </c>
      <c r="AE643" s="25">
        <f>LOWER(Settings!$C$4)&amp;".mit."&amp;$A643&amp;IF($C643="","","."&amp;$C643&amp;"."&amp;$B643)&amp;IF(INDEX(Variables!$D$5:$D$105,MATCH($A643,Variables!$A$5:$A$105,0))="","","."&amp;INDEX(Variables!$D$5:$D$105,MATCH($A643,Variables!$A$5:$A$105,0)))&amp;"."&amp;AE$5</f>
        <v/>
      </c>
      <c r="AF643" s="41">
        <f>MAX(INDEX(AF$232:AF$243,$D643)+AF634*(1+$E643),0.01)</f>
        <v/>
      </c>
      <c r="AG643" s="40">
        <f>MAX(INDEX(AG$232:AG$243,$D643)+AG634*(1+$E643),0.01)</f>
        <v/>
      </c>
      <c r="AH643" s="40">
        <f>MAX(INDEX(AH$232:AH$243,$D643)+AH634*(1+$E643),0.01)</f>
        <v/>
      </c>
      <c r="AI643" s="40">
        <f>MAX(INDEX(AI$232:AI$243,$D643)+AI634*(1+$E643),0.01)</f>
        <v/>
      </c>
      <c r="AJ643" s="40">
        <f>MAX(INDEX(AJ$232:AJ$243,$D643)+AJ634*(1+$E643),0.01)</f>
        <v/>
      </c>
      <c r="AK643" s="40">
        <f>MAX(INDEX(AK$232:AK$243,$D643)+AK634*(1+$E643),0.01)</f>
        <v/>
      </c>
      <c r="AL643" s="40">
        <f>MAX(INDEX(AL$232:AL$243,$D643)+AL634*(1+$E643),0.01)</f>
        <v/>
      </c>
      <c r="AM643" s="40">
        <f>MAX(INDEX(AM$232:AM$243,$D643)+AM634*(1+$E643),0.01)</f>
        <v/>
      </c>
      <c r="AN643" s="40">
        <f>MAX(INDEX(AN$232:AN$243,$D643)+AN634*(1+$E643),0.01)</f>
        <v/>
      </c>
      <c r="AO643" s="40">
        <f>MAX(INDEX(AO$232:AO$243,$D643)+AO634*(1+$E643),0.01)</f>
        <v/>
      </c>
      <c r="AP643" s="40">
        <f>MAX(INDEX(AP$232:AP$243,$D643)+AP634*(1+$E643),0.01)</f>
        <v/>
      </c>
      <c r="AQ643" s="40">
        <f>MAX(INDEX(AQ$232:AQ$243,$D643)+AQ634*(1+$E643),0.01)</f>
        <v/>
      </c>
      <c r="AR643" s="40">
        <f>MAX(INDEX(AR$232:AR$243,$D643)+AR634*(1+$E643),0.01)</f>
        <v/>
      </c>
      <c r="AS643" s="40">
        <f>MAX(INDEX(AS$232:AS$243,$D643)+AS634*(1+$E643),0.01)</f>
        <v/>
      </c>
      <c r="AT643" s="40">
        <f>MAX(INDEX(AT$232:AT$243,$D643)+AT634*(1+$E643),0.01)</f>
        <v/>
      </c>
      <c r="AU643" s="40">
        <f>MAX(INDEX(AU$232:AU$243,$D643)+AU634*(1+$E643),0.01)</f>
        <v/>
      </c>
      <c r="AV643" s="40">
        <f>MAX(INDEX(AV$232:AV$243,$D643)+AV634*(1+$E643),0.01)</f>
        <v/>
      </c>
      <c r="AW643" s="40">
        <f>MAX(INDEX(AW$232:AW$243,$D643)+AW634*(1+$E643),0.01)</f>
        <v/>
      </c>
      <c r="AX643" s="42">
        <f>POSTTAX(INDEX(AX$232:AX$243,$D643),AX634,$E643)</f>
        <v/>
      </c>
    </row>
    <row r="644" hidden="1" outlineLevel="2">
      <c r="A644" s="5" t="inlineStr">
        <is>
          <t>atp</t>
        </is>
      </c>
      <c r="B644" s="5" t="inlineStr">
        <is>
          <t>lpg</t>
        </is>
      </c>
      <c r="C644" s="5" t="inlineStr">
        <is>
          <t>nav</t>
        </is>
      </c>
      <c r="D644" s="40">
        <f>INDEX(Inputs!$R$5:$R$132,MATCH($B644&amp;"|"&amp;$C644,Inputs!$A$5:$A$132,0))</f>
        <v/>
      </c>
      <c r="E644" s="40">
        <f>INDEX(Inputs!$S$5:$S$132,MATCH($B644&amp;"|"&amp;$C644,Inputs!$A$5:$A$132,0))</f>
        <v/>
      </c>
      <c r="F644" s="39" t="n"/>
      <c r="G644" s="39" t="n"/>
      <c r="H644" s="5">
        <f>INDEX(Variables!$B$5:$B$105,MATCH($A644,Variables!$A$5:$A$105,0))&amp;IF($C644="",""," | "&amp;INDEX(Mapping!$B$5:$B$26,MATCH($C644,Mapping!$A$5:$A$26,0))&amp;" | "&amp;INDEX(Mapping!$B$30:$B$41,MATCH($B644,Mapping!$A$30:$A$41,0)))</f>
        <v/>
      </c>
      <c r="I644" s="5">
        <f>INDEX(Variables!$C$5:$C$105,MATCH($A644,Variables!$A$5:$A$105,0))</f>
        <v/>
      </c>
      <c r="J644" s="5">
        <f>INDEX(Variables!$E$5:$E$105,MATCH($A644,Variables!$A$5:$A$105,0))</f>
        <v/>
      </c>
      <c r="K644" s="25">
        <f>LOWER(Settings!$C$4)&amp;".mit."&amp;$A644&amp;IF($C644="","","."&amp;$C644&amp;"."&amp;$B644)&amp;IF(INDEX(Variables!$D$5:$D$105,MATCH($A644,Variables!$A$5:$A$105,0))="","","."&amp;INDEX(Variables!$D$5:$D$105,MATCH($A644,Variables!$A$5:$A$105,0)))&amp;"."&amp;K$5</f>
        <v/>
      </c>
      <c r="L644" s="41">
        <f>MAX(INDEX(L$232:L$243,$D644)+L635*(1+$E644),0.01)</f>
        <v/>
      </c>
      <c r="M644" s="40">
        <f>MAX(INDEX(M$232:M$243,$D644)+M635*(1+$E644),0.01)</f>
        <v/>
      </c>
      <c r="N644" s="40">
        <f>MAX(INDEX(N$232:N$243,$D644)+N635*(1+$E644),0.01)</f>
        <v/>
      </c>
      <c r="O644" s="40">
        <f>MAX(INDEX(O$232:O$243,$D644)+O635*(1+$E644),0.01)</f>
        <v/>
      </c>
      <c r="P644" s="40">
        <f>MAX(INDEX(P$232:P$243,$D644)+P635*(1+$E644),0.01)</f>
        <v/>
      </c>
      <c r="Q644" s="40">
        <f>MAX(INDEX(Q$232:Q$243,$D644)+Q635*(1+$E644),0.01)</f>
        <v/>
      </c>
      <c r="R644" s="40">
        <f>MAX(INDEX(R$232:R$243,$D644)+R635*(1+$E644),0.01)</f>
        <v/>
      </c>
      <c r="S644" s="40">
        <f>MAX(INDEX(S$232:S$243,$D644)+S635*(1+$E644),0.01)</f>
        <v/>
      </c>
      <c r="T644" s="40">
        <f>MAX(INDEX(T$232:T$243,$D644)+T635*(1+$E644),0.01)</f>
        <v/>
      </c>
      <c r="U644" s="40">
        <f>MAX(INDEX(U$232:U$243,$D644)+U635*(1+$E644),0.01)</f>
        <v/>
      </c>
      <c r="V644" s="40">
        <f>MAX(INDEX(V$232:V$243,$D644)+V635*(1+$E644),0.01)</f>
        <v/>
      </c>
      <c r="W644" s="40">
        <f>MAX(INDEX(W$232:W$243,$D644)+W635*(1+$E644),0.01)</f>
        <v/>
      </c>
      <c r="X644" s="40">
        <f>MAX(INDEX(X$232:X$243,$D644)+X635*(1+$E644),0.01)</f>
        <v/>
      </c>
      <c r="Y644" s="40">
        <f>MAX(INDEX(Y$232:Y$243,$D644)+Y635*(1+$E644),0.01)</f>
        <v/>
      </c>
      <c r="Z644" s="40">
        <f>MAX(INDEX(Z$232:Z$243,$D644)+Z635*(1+$E644),0.01)</f>
        <v/>
      </c>
      <c r="AA644" s="40">
        <f>MAX(INDEX(AA$232:AA$243,$D644)+AA635*(1+$E644),0.01)</f>
        <v/>
      </c>
      <c r="AB644" s="40">
        <f>MAX(INDEX(AB$232:AB$243,$D644)+AB635*(1+$E644),0.01)</f>
        <v/>
      </c>
      <c r="AC644" s="40">
        <f>MAX(INDEX(AC$232:AC$243,$D644)+AC635*(1+$E644),0.01)</f>
        <v/>
      </c>
      <c r="AD644" s="42">
        <f>POSTTAX(INDEX(AD$232:AD$243,$D644),AD635,$E644)</f>
        <v/>
      </c>
      <c r="AE644" s="25">
        <f>LOWER(Settings!$C$4)&amp;".mit."&amp;$A644&amp;IF($C644="","","."&amp;$C644&amp;"."&amp;$B644)&amp;IF(INDEX(Variables!$D$5:$D$105,MATCH($A644,Variables!$A$5:$A$105,0))="","","."&amp;INDEX(Variables!$D$5:$D$105,MATCH($A644,Variables!$A$5:$A$105,0)))&amp;"."&amp;AE$5</f>
        <v/>
      </c>
      <c r="AF644" s="41">
        <f>MAX(INDEX(AF$232:AF$243,$D644)+AF635*(1+$E644),0.01)</f>
        <v/>
      </c>
      <c r="AG644" s="40">
        <f>MAX(INDEX(AG$232:AG$243,$D644)+AG635*(1+$E644),0.01)</f>
        <v/>
      </c>
      <c r="AH644" s="40">
        <f>MAX(INDEX(AH$232:AH$243,$D644)+AH635*(1+$E644),0.01)</f>
        <v/>
      </c>
      <c r="AI644" s="40">
        <f>MAX(INDEX(AI$232:AI$243,$D644)+AI635*(1+$E644),0.01)</f>
        <v/>
      </c>
      <c r="AJ644" s="40">
        <f>MAX(INDEX(AJ$232:AJ$243,$D644)+AJ635*(1+$E644),0.01)</f>
        <v/>
      </c>
      <c r="AK644" s="40">
        <f>MAX(INDEX(AK$232:AK$243,$D644)+AK635*(1+$E644),0.01)</f>
        <v/>
      </c>
      <c r="AL644" s="40">
        <f>MAX(INDEX(AL$232:AL$243,$D644)+AL635*(1+$E644),0.01)</f>
        <v/>
      </c>
      <c r="AM644" s="40">
        <f>MAX(INDEX(AM$232:AM$243,$D644)+AM635*(1+$E644),0.01)</f>
        <v/>
      </c>
      <c r="AN644" s="40">
        <f>MAX(INDEX(AN$232:AN$243,$D644)+AN635*(1+$E644),0.01)</f>
        <v/>
      </c>
      <c r="AO644" s="40">
        <f>MAX(INDEX(AO$232:AO$243,$D644)+AO635*(1+$E644),0.01)</f>
        <v/>
      </c>
      <c r="AP644" s="40">
        <f>MAX(INDEX(AP$232:AP$243,$D644)+AP635*(1+$E644),0.01)</f>
        <v/>
      </c>
      <c r="AQ644" s="40">
        <f>MAX(INDEX(AQ$232:AQ$243,$D644)+AQ635*(1+$E644),0.01)</f>
        <v/>
      </c>
      <c r="AR644" s="40">
        <f>MAX(INDEX(AR$232:AR$243,$D644)+AR635*(1+$E644),0.01)</f>
        <v/>
      </c>
      <c r="AS644" s="40">
        <f>MAX(INDEX(AS$232:AS$243,$D644)+AS635*(1+$E644),0.01)</f>
        <v/>
      </c>
      <c r="AT644" s="40">
        <f>MAX(INDEX(AT$232:AT$243,$D644)+AT635*(1+$E644),0.01)</f>
        <v/>
      </c>
      <c r="AU644" s="40">
        <f>MAX(INDEX(AU$232:AU$243,$D644)+AU635*(1+$E644),0.01)</f>
        <v/>
      </c>
      <c r="AV644" s="40">
        <f>MAX(INDEX(AV$232:AV$243,$D644)+AV635*(1+$E644),0.01)</f>
        <v/>
      </c>
      <c r="AW644" s="40">
        <f>MAX(INDEX(AW$232:AW$243,$D644)+AW635*(1+$E644),0.01)</f>
        <v/>
      </c>
      <c r="AX644" s="42">
        <f>POSTTAX(INDEX(AX$232:AX$243,$D644),AX635,$E644)</f>
        <v/>
      </c>
    </row>
    <row r="645" hidden="1" outlineLevel="2">
      <c r="A645" s="5" t="inlineStr">
        <is>
          <t>atp</t>
        </is>
      </c>
      <c r="B645" s="5" t="inlineStr">
        <is>
          <t>ker</t>
        </is>
      </c>
      <c r="C645" s="5" t="inlineStr">
        <is>
          <t>nav</t>
        </is>
      </c>
      <c r="D645" s="40">
        <f>INDEX(Inputs!$R$5:$R$132,MATCH($B645&amp;"|"&amp;$C645,Inputs!$A$5:$A$132,0))</f>
        <v/>
      </c>
      <c r="E645" s="40">
        <f>INDEX(Inputs!$S$5:$S$132,MATCH($B645&amp;"|"&amp;$C645,Inputs!$A$5:$A$132,0))</f>
        <v/>
      </c>
      <c r="F645" s="39" t="n"/>
      <c r="G645" s="39" t="n"/>
      <c r="H645" s="5">
        <f>INDEX(Variables!$B$5:$B$105,MATCH($A645,Variables!$A$5:$A$105,0))&amp;IF($C645="",""," | "&amp;INDEX(Mapping!$B$5:$B$26,MATCH($C645,Mapping!$A$5:$A$26,0))&amp;" | "&amp;INDEX(Mapping!$B$30:$B$41,MATCH($B645,Mapping!$A$30:$A$41,0)))</f>
        <v/>
      </c>
      <c r="I645" s="5">
        <f>INDEX(Variables!$C$5:$C$105,MATCH($A645,Variables!$A$5:$A$105,0))</f>
        <v/>
      </c>
      <c r="J645" s="5">
        <f>INDEX(Variables!$E$5:$E$105,MATCH($A645,Variables!$A$5:$A$105,0))</f>
        <v/>
      </c>
      <c r="K645" s="25">
        <f>LOWER(Settings!$C$4)&amp;".mit."&amp;$A645&amp;IF($C645="","","."&amp;$C645&amp;"."&amp;$B645)&amp;IF(INDEX(Variables!$D$5:$D$105,MATCH($A645,Variables!$A$5:$A$105,0))="","","."&amp;INDEX(Variables!$D$5:$D$105,MATCH($A645,Variables!$A$5:$A$105,0)))&amp;"."&amp;K$5</f>
        <v/>
      </c>
      <c r="L645" s="41">
        <f>MAX(INDEX(L$232:L$243,$D645)+L636*(1+$E645),0.01)</f>
        <v/>
      </c>
      <c r="M645" s="40">
        <f>MAX(INDEX(M$232:M$243,$D645)+M636*(1+$E645),0.01)</f>
        <v/>
      </c>
      <c r="N645" s="40">
        <f>MAX(INDEX(N$232:N$243,$D645)+N636*(1+$E645),0.01)</f>
        <v/>
      </c>
      <c r="O645" s="40">
        <f>MAX(INDEX(O$232:O$243,$D645)+O636*(1+$E645),0.01)</f>
        <v/>
      </c>
      <c r="P645" s="40">
        <f>MAX(INDEX(P$232:P$243,$D645)+P636*(1+$E645),0.01)</f>
        <v/>
      </c>
      <c r="Q645" s="40">
        <f>MAX(INDEX(Q$232:Q$243,$D645)+Q636*(1+$E645),0.01)</f>
        <v/>
      </c>
      <c r="R645" s="40">
        <f>MAX(INDEX(R$232:R$243,$D645)+R636*(1+$E645),0.01)</f>
        <v/>
      </c>
      <c r="S645" s="40">
        <f>MAX(INDEX(S$232:S$243,$D645)+S636*(1+$E645),0.01)</f>
        <v/>
      </c>
      <c r="T645" s="40">
        <f>MAX(INDEX(T$232:T$243,$D645)+T636*(1+$E645),0.01)</f>
        <v/>
      </c>
      <c r="U645" s="40">
        <f>MAX(INDEX(U$232:U$243,$D645)+U636*(1+$E645),0.01)</f>
        <v/>
      </c>
      <c r="V645" s="40">
        <f>MAX(INDEX(V$232:V$243,$D645)+V636*(1+$E645),0.01)</f>
        <v/>
      </c>
      <c r="W645" s="40">
        <f>MAX(INDEX(W$232:W$243,$D645)+W636*(1+$E645),0.01)</f>
        <v/>
      </c>
      <c r="X645" s="40">
        <f>MAX(INDEX(X$232:X$243,$D645)+X636*(1+$E645),0.01)</f>
        <v/>
      </c>
      <c r="Y645" s="40">
        <f>MAX(INDEX(Y$232:Y$243,$D645)+Y636*(1+$E645),0.01)</f>
        <v/>
      </c>
      <c r="Z645" s="40">
        <f>MAX(INDEX(Z$232:Z$243,$D645)+Z636*(1+$E645),0.01)</f>
        <v/>
      </c>
      <c r="AA645" s="40">
        <f>MAX(INDEX(AA$232:AA$243,$D645)+AA636*(1+$E645),0.01)</f>
        <v/>
      </c>
      <c r="AB645" s="40">
        <f>MAX(INDEX(AB$232:AB$243,$D645)+AB636*(1+$E645),0.01)</f>
        <v/>
      </c>
      <c r="AC645" s="40">
        <f>MAX(INDEX(AC$232:AC$243,$D645)+AC636*(1+$E645),0.01)</f>
        <v/>
      </c>
      <c r="AD645" s="42">
        <f>POSTTAX(INDEX(AD$232:AD$243,$D645),AD636,$E645)</f>
        <v/>
      </c>
      <c r="AE645" s="25">
        <f>LOWER(Settings!$C$4)&amp;".mit."&amp;$A645&amp;IF($C645="","","."&amp;$C645&amp;"."&amp;$B645)&amp;IF(INDEX(Variables!$D$5:$D$105,MATCH($A645,Variables!$A$5:$A$105,0))="","","."&amp;INDEX(Variables!$D$5:$D$105,MATCH($A645,Variables!$A$5:$A$105,0)))&amp;"."&amp;AE$5</f>
        <v/>
      </c>
      <c r="AF645" s="41">
        <f>MAX(INDEX(AF$232:AF$243,$D645)+AF636*(1+$E645),0.01)</f>
        <v/>
      </c>
      <c r="AG645" s="40">
        <f>MAX(INDEX(AG$232:AG$243,$D645)+AG636*(1+$E645),0.01)</f>
        <v/>
      </c>
      <c r="AH645" s="40">
        <f>MAX(INDEX(AH$232:AH$243,$D645)+AH636*(1+$E645),0.01)</f>
        <v/>
      </c>
      <c r="AI645" s="40">
        <f>MAX(INDEX(AI$232:AI$243,$D645)+AI636*(1+$E645),0.01)</f>
        <v/>
      </c>
      <c r="AJ645" s="40">
        <f>MAX(INDEX(AJ$232:AJ$243,$D645)+AJ636*(1+$E645),0.01)</f>
        <v/>
      </c>
      <c r="AK645" s="40">
        <f>MAX(INDEX(AK$232:AK$243,$D645)+AK636*(1+$E645),0.01)</f>
        <v/>
      </c>
      <c r="AL645" s="40">
        <f>MAX(INDEX(AL$232:AL$243,$D645)+AL636*(1+$E645),0.01)</f>
        <v/>
      </c>
      <c r="AM645" s="40">
        <f>MAX(INDEX(AM$232:AM$243,$D645)+AM636*(1+$E645),0.01)</f>
        <v/>
      </c>
      <c r="AN645" s="40">
        <f>MAX(INDEX(AN$232:AN$243,$D645)+AN636*(1+$E645),0.01)</f>
        <v/>
      </c>
      <c r="AO645" s="40">
        <f>MAX(INDEX(AO$232:AO$243,$D645)+AO636*(1+$E645),0.01)</f>
        <v/>
      </c>
      <c r="AP645" s="40">
        <f>MAX(INDEX(AP$232:AP$243,$D645)+AP636*(1+$E645),0.01)</f>
        <v/>
      </c>
      <c r="AQ645" s="40">
        <f>MAX(INDEX(AQ$232:AQ$243,$D645)+AQ636*(1+$E645),0.01)</f>
        <v/>
      </c>
      <c r="AR645" s="40">
        <f>MAX(INDEX(AR$232:AR$243,$D645)+AR636*(1+$E645),0.01)</f>
        <v/>
      </c>
      <c r="AS645" s="40">
        <f>MAX(INDEX(AS$232:AS$243,$D645)+AS636*(1+$E645),0.01)</f>
        <v/>
      </c>
      <c r="AT645" s="40">
        <f>MAX(INDEX(AT$232:AT$243,$D645)+AT636*(1+$E645),0.01)</f>
        <v/>
      </c>
      <c r="AU645" s="40">
        <f>MAX(INDEX(AU$232:AU$243,$D645)+AU636*(1+$E645),0.01)</f>
        <v/>
      </c>
      <c r="AV645" s="40">
        <f>MAX(INDEX(AV$232:AV$243,$D645)+AV636*(1+$E645),0.01)</f>
        <v/>
      </c>
      <c r="AW645" s="40">
        <f>MAX(INDEX(AW$232:AW$243,$D645)+AW636*(1+$E645),0.01)</f>
        <v/>
      </c>
      <c r="AX645" s="42">
        <f>POSTTAX(INDEX(AX$232:AX$243,$D645),AX636,$E645)</f>
        <v/>
      </c>
    </row>
    <row r="646" hidden="1" outlineLevel="2">
      <c r="A646" s="5" t="inlineStr">
        <is>
          <t>atp</t>
        </is>
      </c>
      <c r="B646" s="5" t="inlineStr">
        <is>
          <t>oop</t>
        </is>
      </c>
      <c r="C646" s="5" t="inlineStr">
        <is>
          <t>nav</t>
        </is>
      </c>
      <c r="D646" s="40">
        <f>INDEX(Inputs!$R$5:$R$132,MATCH($B646&amp;"|"&amp;$C646,Inputs!$A$5:$A$132,0))</f>
        <v/>
      </c>
      <c r="E646" s="40">
        <f>INDEX(Inputs!$S$5:$S$132,MATCH($B646&amp;"|"&amp;$C646,Inputs!$A$5:$A$132,0))</f>
        <v/>
      </c>
      <c r="F646" s="39" t="n"/>
      <c r="G646" s="39" t="n"/>
      <c r="H646" s="5">
        <f>INDEX(Variables!$B$5:$B$105,MATCH($A646,Variables!$A$5:$A$105,0))&amp;IF($C646="",""," | "&amp;INDEX(Mapping!$B$5:$B$26,MATCH($C646,Mapping!$A$5:$A$26,0))&amp;" | "&amp;INDEX(Mapping!$B$30:$B$41,MATCH($B646,Mapping!$A$30:$A$41,0)))</f>
        <v/>
      </c>
      <c r="I646" s="5">
        <f>INDEX(Variables!$C$5:$C$105,MATCH($A646,Variables!$A$5:$A$105,0))</f>
        <v/>
      </c>
      <c r="J646" s="5">
        <f>INDEX(Variables!$E$5:$E$105,MATCH($A646,Variables!$A$5:$A$105,0))</f>
        <v/>
      </c>
      <c r="K646" s="25">
        <f>LOWER(Settings!$C$4)&amp;".mit."&amp;$A646&amp;IF($C646="","","."&amp;$C646&amp;"."&amp;$B646)&amp;IF(INDEX(Variables!$D$5:$D$105,MATCH($A646,Variables!$A$5:$A$105,0))="","","."&amp;INDEX(Variables!$D$5:$D$105,MATCH($A646,Variables!$A$5:$A$105,0)))&amp;"."&amp;K$5</f>
        <v/>
      </c>
      <c r="L646" s="41">
        <f>MAX(INDEX(L$232:L$243,$D646)+L637*(1+$E646),0.01)</f>
        <v/>
      </c>
      <c r="M646" s="40">
        <f>MAX(INDEX(M$232:M$243,$D646)+M637*(1+$E646),0.01)</f>
        <v/>
      </c>
      <c r="N646" s="40">
        <f>MAX(INDEX(N$232:N$243,$D646)+N637*(1+$E646),0.01)</f>
        <v/>
      </c>
      <c r="O646" s="40">
        <f>MAX(INDEX(O$232:O$243,$D646)+O637*(1+$E646),0.01)</f>
        <v/>
      </c>
      <c r="P646" s="40">
        <f>MAX(INDEX(P$232:P$243,$D646)+P637*(1+$E646),0.01)</f>
        <v/>
      </c>
      <c r="Q646" s="40">
        <f>MAX(INDEX(Q$232:Q$243,$D646)+Q637*(1+$E646),0.01)</f>
        <v/>
      </c>
      <c r="R646" s="40">
        <f>MAX(INDEX(R$232:R$243,$D646)+R637*(1+$E646),0.01)</f>
        <v/>
      </c>
      <c r="S646" s="40">
        <f>MAX(INDEX(S$232:S$243,$D646)+S637*(1+$E646),0.01)</f>
        <v/>
      </c>
      <c r="T646" s="40">
        <f>MAX(INDEX(T$232:T$243,$D646)+T637*(1+$E646),0.01)</f>
        <v/>
      </c>
      <c r="U646" s="40">
        <f>MAX(INDEX(U$232:U$243,$D646)+U637*(1+$E646),0.01)</f>
        <v/>
      </c>
      <c r="V646" s="40">
        <f>MAX(INDEX(V$232:V$243,$D646)+V637*(1+$E646),0.01)</f>
        <v/>
      </c>
      <c r="W646" s="40">
        <f>MAX(INDEX(W$232:W$243,$D646)+W637*(1+$E646),0.01)</f>
        <v/>
      </c>
      <c r="X646" s="40">
        <f>MAX(INDEX(X$232:X$243,$D646)+X637*(1+$E646),0.01)</f>
        <v/>
      </c>
      <c r="Y646" s="40">
        <f>MAX(INDEX(Y$232:Y$243,$D646)+Y637*(1+$E646),0.01)</f>
        <v/>
      </c>
      <c r="Z646" s="40">
        <f>MAX(INDEX(Z$232:Z$243,$D646)+Z637*(1+$E646),0.01)</f>
        <v/>
      </c>
      <c r="AA646" s="40">
        <f>MAX(INDEX(AA$232:AA$243,$D646)+AA637*(1+$E646),0.01)</f>
        <v/>
      </c>
      <c r="AB646" s="40">
        <f>MAX(INDEX(AB$232:AB$243,$D646)+AB637*(1+$E646),0.01)</f>
        <v/>
      </c>
      <c r="AC646" s="40">
        <f>MAX(INDEX(AC$232:AC$243,$D646)+AC637*(1+$E646),0.01)</f>
        <v/>
      </c>
      <c r="AD646" s="42">
        <f>POSTTAX(INDEX(AD$232:AD$243,$D646),AD637,$E646)</f>
        <v/>
      </c>
      <c r="AE646" s="25">
        <f>LOWER(Settings!$C$4)&amp;".mit."&amp;$A646&amp;IF($C646="","","."&amp;$C646&amp;"."&amp;$B646)&amp;IF(INDEX(Variables!$D$5:$D$105,MATCH($A646,Variables!$A$5:$A$105,0))="","","."&amp;INDEX(Variables!$D$5:$D$105,MATCH($A646,Variables!$A$5:$A$105,0)))&amp;"."&amp;AE$5</f>
        <v/>
      </c>
      <c r="AF646" s="41">
        <f>MAX(INDEX(AF$232:AF$243,$D646)+AF637*(1+$E646),0.01)</f>
        <v/>
      </c>
      <c r="AG646" s="40">
        <f>MAX(INDEX(AG$232:AG$243,$D646)+AG637*(1+$E646),0.01)</f>
        <v/>
      </c>
      <c r="AH646" s="40">
        <f>MAX(INDEX(AH$232:AH$243,$D646)+AH637*(1+$E646),0.01)</f>
        <v/>
      </c>
      <c r="AI646" s="40">
        <f>MAX(INDEX(AI$232:AI$243,$D646)+AI637*(1+$E646),0.01)</f>
        <v/>
      </c>
      <c r="AJ646" s="40">
        <f>MAX(INDEX(AJ$232:AJ$243,$D646)+AJ637*(1+$E646),0.01)</f>
        <v/>
      </c>
      <c r="AK646" s="40">
        <f>MAX(INDEX(AK$232:AK$243,$D646)+AK637*(1+$E646),0.01)</f>
        <v/>
      </c>
      <c r="AL646" s="40">
        <f>MAX(INDEX(AL$232:AL$243,$D646)+AL637*(1+$E646),0.01)</f>
        <v/>
      </c>
      <c r="AM646" s="40">
        <f>MAX(INDEX(AM$232:AM$243,$D646)+AM637*(1+$E646),0.01)</f>
        <v/>
      </c>
      <c r="AN646" s="40">
        <f>MAX(INDEX(AN$232:AN$243,$D646)+AN637*(1+$E646),0.01)</f>
        <v/>
      </c>
      <c r="AO646" s="40">
        <f>MAX(INDEX(AO$232:AO$243,$D646)+AO637*(1+$E646),0.01)</f>
        <v/>
      </c>
      <c r="AP646" s="40">
        <f>MAX(INDEX(AP$232:AP$243,$D646)+AP637*(1+$E646),0.01)</f>
        <v/>
      </c>
      <c r="AQ646" s="40">
        <f>MAX(INDEX(AQ$232:AQ$243,$D646)+AQ637*(1+$E646),0.01)</f>
        <v/>
      </c>
      <c r="AR646" s="40">
        <f>MAX(INDEX(AR$232:AR$243,$D646)+AR637*(1+$E646),0.01)</f>
        <v/>
      </c>
      <c r="AS646" s="40">
        <f>MAX(INDEX(AS$232:AS$243,$D646)+AS637*(1+$E646),0.01)</f>
        <v/>
      </c>
      <c r="AT646" s="40">
        <f>MAX(INDEX(AT$232:AT$243,$D646)+AT637*(1+$E646),0.01)</f>
        <v/>
      </c>
      <c r="AU646" s="40">
        <f>MAX(INDEX(AU$232:AU$243,$D646)+AU637*(1+$E646),0.01)</f>
        <v/>
      </c>
      <c r="AV646" s="40">
        <f>MAX(INDEX(AV$232:AV$243,$D646)+AV637*(1+$E646),0.01)</f>
        <v/>
      </c>
      <c r="AW646" s="40">
        <f>MAX(INDEX(AW$232:AW$243,$D646)+AW637*(1+$E646),0.01)</f>
        <v/>
      </c>
      <c r="AX646" s="42">
        <f>POSTTAX(INDEX(AX$232:AX$243,$D646),AX637,$E646)</f>
        <v/>
      </c>
    </row>
    <row r="647" hidden="1" outlineLevel="2">
      <c r="A647" s="5" t="inlineStr">
        <is>
          <t>atp</t>
        </is>
      </c>
      <c r="B647" s="5" t="inlineStr">
        <is>
          <t>bio</t>
        </is>
      </c>
      <c r="C647" s="5" t="inlineStr">
        <is>
          <t>nav</t>
        </is>
      </c>
      <c r="D647" s="40">
        <f>INDEX(Inputs!$R$5:$R$132,MATCH($B647&amp;"|"&amp;$C647,Inputs!$A$5:$A$132,0))</f>
        <v/>
      </c>
      <c r="E647" s="40">
        <f>INDEX(Inputs!$S$5:$S$132,MATCH($B647&amp;"|"&amp;$C647,Inputs!$A$5:$A$132,0))</f>
        <v/>
      </c>
      <c r="F647" s="39" t="n"/>
      <c r="G647" s="39" t="n"/>
      <c r="H647" s="5">
        <f>INDEX(Variables!$B$5:$B$105,MATCH($A647,Variables!$A$5:$A$105,0))&amp;IF($C647="",""," | "&amp;INDEX(Mapping!$B$5:$B$26,MATCH($C647,Mapping!$A$5:$A$26,0))&amp;" | "&amp;INDEX(Mapping!$B$30:$B$41,MATCH($B647,Mapping!$A$30:$A$41,0)))</f>
        <v/>
      </c>
      <c r="I647" s="5">
        <f>INDEX(Variables!$C$5:$C$105,MATCH($A647,Variables!$A$5:$A$105,0))</f>
        <v/>
      </c>
      <c r="J647" s="5">
        <f>INDEX(Variables!$E$5:$E$105,MATCH($A647,Variables!$A$5:$A$105,0))</f>
        <v/>
      </c>
      <c r="K647" s="25">
        <f>LOWER(Settings!$C$4)&amp;".mit."&amp;$A647&amp;IF($C647="","","."&amp;$C647&amp;"."&amp;$B647)&amp;IF(INDEX(Variables!$D$5:$D$105,MATCH($A647,Variables!$A$5:$A$105,0))="","","."&amp;INDEX(Variables!$D$5:$D$105,MATCH($A647,Variables!$A$5:$A$105,0)))&amp;"."&amp;K$5</f>
        <v/>
      </c>
      <c r="L647" s="41">
        <f>MAX(INDEX(L$232:L$243,$D647)+L638*(1+$E647),0.01)</f>
        <v/>
      </c>
      <c r="M647" s="40">
        <f>MAX(INDEX(M$232:M$243,$D647)+M638*(1+$E647),0.01)</f>
        <v/>
      </c>
      <c r="N647" s="40">
        <f>MAX(INDEX(N$232:N$243,$D647)+N638*(1+$E647),0.01)</f>
        <v/>
      </c>
      <c r="O647" s="40">
        <f>MAX(INDEX(O$232:O$243,$D647)+O638*(1+$E647),0.01)</f>
        <v/>
      </c>
      <c r="P647" s="40">
        <f>MAX(INDEX(P$232:P$243,$D647)+P638*(1+$E647),0.01)</f>
        <v/>
      </c>
      <c r="Q647" s="40">
        <f>MAX(INDEX(Q$232:Q$243,$D647)+Q638*(1+$E647),0.01)</f>
        <v/>
      </c>
      <c r="R647" s="40">
        <f>MAX(INDEX(R$232:R$243,$D647)+R638*(1+$E647),0.01)</f>
        <v/>
      </c>
      <c r="S647" s="40">
        <f>MAX(INDEX(S$232:S$243,$D647)+S638*(1+$E647),0.01)</f>
        <v/>
      </c>
      <c r="T647" s="40">
        <f>MAX(INDEX(T$232:T$243,$D647)+T638*(1+$E647),0.01)</f>
        <v/>
      </c>
      <c r="U647" s="40">
        <f>MAX(INDEX(U$232:U$243,$D647)+U638*(1+$E647),0.01)</f>
        <v/>
      </c>
      <c r="V647" s="40">
        <f>MAX(INDEX(V$232:V$243,$D647)+V638*(1+$E647),0.01)</f>
        <v/>
      </c>
      <c r="W647" s="40">
        <f>MAX(INDEX(W$232:W$243,$D647)+W638*(1+$E647),0.01)</f>
        <v/>
      </c>
      <c r="X647" s="40">
        <f>MAX(INDEX(X$232:X$243,$D647)+X638*(1+$E647),0.01)</f>
        <v/>
      </c>
      <c r="Y647" s="40">
        <f>MAX(INDEX(Y$232:Y$243,$D647)+Y638*(1+$E647),0.01)</f>
        <v/>
      </c>
      <c r="Z647" s="40">
        <f>MAX(INDEX(Z$232:Z$243,$D647)+Z638*(1+$E647),0.01)</f>
        <v/>
      </c>
      <c r="AA647" s="40">
        <f>MAX(INDEX(AA$232:AA$243,$D647)+AA638*(1+$E647),0.01)</f>
        <v/>
      </c>
      <c r="AB647" s="40">
        <f>MAX(INDEX(AB$232:AB$243,$D647)+AB638*(1+$E647),0.01)</f>
        <v/>
      </c>
      <c r="AC647" s="40">
        <f>MAX(INDEX(AC$232:AC$243,$D647)+AC638*(1+$E647),0.01)</f>
        <v/>
      </c>
      <c r="AD647" s="42">
        <f>POSTTAX(INDEX(AD$232:AD$243,$D647),AD638,$E647)</f>
        <v/>
      </c>
      <c r="AE647" s="25">
        <f>LOWER(Settings!$C$4)&amp;".mit."&amp;$A647&amp;IF($C647="","","."&amp;$C647&amp;"."&amp;$B647)&amp;IF(INDEX(Variables!$D$5:$D$105,MATCH($A647,Variables!$A$5:$A$105,0))="","","."&amp;INDEX(Variables!$D$5:$D$105,MATCH($A647,Variables!$A$5:$A$105,0)))&amp;"."&amp;AE$5</f>
        <v/>
      </c>
      <c r="AF647" s="41">
        <f>MAX(INDEX(AF$232:AF$243,$D647)+AF638*(1+$E647),0.01)</f>
        <v/>
      </c>
      <c r="AG647" s="40">
        <f>MAX(INDEX(AG$232:AG$243,$D647)+AG638*(1+$E647),0.01)</f>
        <v/>
      </c>
      <c r="AH647" s="40">
        <f>MAX(INDEX(AH$232:AH$243,$D647)+AH638*(1+$E647),0.01)</f>
        <v/>
      </c>
      <c r="AI647" s="40">
        <f>MAX(INDEX(AI$232:AI$243,$D647)+AI638*(1+$E647),0.01)</f>
        <v/>
      </c>
      <c r="AJ647" s="40">
        <f>MAX(INDEX(AJ$232:AJ$243,$D647)+AJ638*(1+$E647),0.01)</f>
        <v/>
      </c>
      <c r="AK647" s="40">
        <f>MAX(INDEX(AK$232:AK$243,$D647)+AK638*(1+$E647),0.01)</f>
        <v/>
      </c>
      <c r="AL647" s="40">
        <f>MAX(INDEX(AL$232:AL$243,$D647)+AL638*(1+$E647),0.01)</f>
        <v/>
      </c>
      <c r="AM647" s="40">
        <f>MAX(INDEX(AM$232:AM$243,$D647)+AM638*(1+$E647),0.01)</f>
        <v/>
      </c>
      <c r="AN647" s="40">
        <f>MAX(INDEX(AN$232:AN$243,$D647)+AN638*(1+$E647),0.01)</f>
        <v/>
      </c>
      <c r="AO647" s="40">
        <f>MAX(INDEX(AO$232:AO$243,$D647)+AO638*(1+$E647),0.01)</f>
        <v/>
      </c>
      <c r="AP647" s="40">
        <f>MAX(INDEX(AP$232:AP$243,$D647)+AP638*(1+$E647),0.01)</f>
        <v/>
      </c>
      <c r="AQ647" s="40">
        <f>MAX(INDEX(AQ$232:AQ$243,$D647)+AQ638*(1+$E647),0.01)</f>
        <v/>
      </c>
      <c r="AR647" s="40">
        <f>MAX(INDEX(AR$232:AR$243,$D647)+AR638*(1+$E647),0.01)</f>
        <v/>
      </c>
      <c r="AS647" s="40">
        <f>MAX(INDEX(AS$232:AS$243,$D647)+AS638*(1+$E647),0.01)</f>
        <v/>
      </c>
      <c r="AT647" s="40">
        <f>MAX(INDEX(AT$232:AT$243,$D647)+AT638*(1+$E647),0.01)</f>
        <v/>
      </c>
      <c r="AU647" s="40">
        <f>MAX(INDEX(AU$232:AU$243,$D647)+AU638*(1+$E647),0.01)</f>
        <v/>
      </c>
      <c r="AV647" s="40">
        <f>MAX(INDEX(AV$232:AV$243,$D647)+AV638*(1+$E647),0.01)</f>
        <v/>
      </c>
      <c r="AW647" s="40">
        <f>MAX(INDEX(AW$232:AW$243,$D647)+AW638*(1+$E647),0.01)</f>
        <v/>
      </c>
      <c r="AX647" s="42">
        <f>POSTTAX(INDEX(AX$232:AX$243,$D647),AX638,$E647)</f>
        <v/>
      </c>
    </row>
    <row r="648" hidden="1" outlineLevel="2"/>
    <row r="649" hidden="1" outlineLevel="2">
      <c r="A649" s="5" t="inlineStr">
        <is>
          <t>shp</t>
        </is>
      </c>
      <c r="B649" s="5" t="inlineStr">
        <is>
          <t>coa</t>
        </is>
      </c>
      <c r="C649" s="5" t="inlineStr">
        <is>
          <t>nav</t>
        </is>
      </c>
      <c r="D649" s="40">
        <f>INDEX(Inputs!$M$5:$M$132,MATCH($B649&amp;"|"&amp;$C649,Inputs!$A$5:$A$132,0))</f>
        <v/>
      </c>
      <c r="E649" s="40">
        <f>INDEX(Inputs!$T$5:$T$132,MATCH($B649&amp;"|"&amp;$C649,Inputs!$A$5:$A$132,0))</f>
        <v/>
      </c>
      <c r="F649" s="40">
        <f>INDEX(Inputs!$K$5:$K$132,MATCH($B649&amp;"|"&amp;$C649,Inputs!$A$5:$A$132,0))</f>
        <v/>
      </c>
      <c r="G649" s="39" t="n"/>
      <c r="H649" s="5">
        <f>INDEX(Variables!$B$5:$B$105,MATCH($A649,Variables!$A$5:$A$105,0))&amp;IF($C649="",""," | "&amp;INDEX(Mapping!$B$5:$B$26,MATCH($C649,Mapping!$A$5:$A$26,0))&amp;" | "&amp;INDEX(Mapping!$B$30:$B$41,MATCH($B649,Mapping!$A$30:$A$41,0)))</f>
        <v/>
      </c>
      <c r="I649" s="5">
        <f>INDEX(Variables!$C$5:$C$105,MATCH($A649,Variables!$A$5:$A$105,0))</f>
        <v/>
      </c>
      <c r="J649" s="5">
        <f>INDEX(Variables!$E$5:$E$105,MATCH($A649,Variables!$A$5:$A$105,0))</f>
        <v/>
      </c>
      <c r="K649" s="25">
        <f>LOWER(Settings!$C$4)&amp;".mit."&amp;$A649&amp;IF($C649="","","."&amp;$C649&amp;"."&amp;$B649)&amp;IF(INDEX(Variables!$D$5:$D$105,MATCH($A649,Variables!$A$5:$A$105,0))="","","."&amp;INDEX(Variables!$D$5:$D$105,MATCH($A649,Variables!$A$5:$A$105,0)))&amp;"."&amp;K$5</f>
        <v/>
      </c>
      <c r="L649" s="41">
        <f>INDEX(L$175:L$178,$D649)*$E649*INDEX(L$179:L$195,$F649)</f>
        <v/>
      </c>
      <c r="M649" s="40">
        <f>INDEX(M$175:M$178,$D649)*$E649*INDEX(M$179:M$195,$F649)</f>
        <v/>
      </c>
      <c r="N649" s="40">
        <f>INDEX(N$175:N$178,$D649)*$E649*INDEX(N$179:N$195,$F649)</f>
        <v/>
      </c>
      <c r="O649" s="40">
        <f>INDEX(O$175:O$178,$D649)*$E649*INDEX(O$179:O$195,$F649)</f>
        <v/>
      </c>
      <c r="P649" s="40">
        <f>INDEX(P$175:P$178,$D649)*$E649*INDEX(P$179:P$195,$F649)</f>
        <v/>
      </c>
      <c r="Q649" s="40">
        <f>INDEX(Q$175:Q$178,$D649)*$E649*INDEX(Q$179:Q$195,$F649)</f>
        <v/>
      </c>
      <c r="R649" s="40">
        <f>INDEX(R$175:R$178,$D649)*$E649*INDEX(R$179:R$195,$F649)</f>
        <v/>
      </c>
      <c r="S649" s="40">
        <f>INDEX(S$175:S$178,$D649)*$E649*INDEX(S$179:S$195,$F649)</f>
        <v/>
      </c>
      <c r="T649" s="40">
        <f>INDEX(T$175:T$178,$D649)*$E649*INDEX(T$179:T$195,$F649)</f>
        <v/>
      </c>
      <c r="U649" s="40">
        <f>INDEX(U$175:U$178,$D649)*$E649*INDEX(U$179:U$195,$F649)</f>
        <v/>
      </c>
      <c r="V649" s="40">
        <f>INDEX(V$175:V$178,$D649)*$E649*INDEX(V$179:V$195,$F649)</f>
        <v/>
      </c>
      <c r="W649" s="40">
        <f>INDEX(W$175:W$178,$D649)*$E649*INDEX(W$179:W$195,$F649)</f>
        <v/>
      </c>
      <c r="X649" s="40">
        <f>INDEX(X$175:X$178,$D649)*$E649*INDEX(X$179:X$195,$F649)</f>
        <v/>
      </c>
      <c r="Y649" s="40">
        <f>INDEX(Y$175:Y$178,$D649)*$E649*INDEX(Y$179:Y$195,$F649)</f>
        <v/>
      </c>
      <c r="Z649" s="40">
        <f>INDEX(Z$175:Z$178,$D649)*$E649*INDEX(Z$179:Z$195,$F649)</f>
        <v/>
      </c>
      <c r="AA649" s="40">
        <f>INDEX(AA$175:AA$178,$D649)*$E649*INDEX(AA$179:AA$195,$F649)</f>
        <v/>
      </c>
      <c r="AB649" s="40">
        <f>INDEX(AB$175:AB$178,$D649)*$E649*INDEX(AB$179:AB$195,$F649)</f>
        <v/>
      </c>
      <c r="AC649" s="40">
        <f>INDEX(AC$175:AC$178,$D649)*$E649*INDEX(AC$179:AC$195,$F649)</f>
        <v/>
      </c>
      <c r="AD649" s="42">
        <f>SHADOWEFF(INDEX(AD$175:AD$178,$D649),$E649,INDEX(AD$179:AD$195,$F649))</f>
        <v/>
      </c>
      <c r="AE649" s="25">
        <f>LOWER(Settings!$C$4)&amp;".mit."&amp;$A649&amp;IF($C649="","","."&amp;$C649&amp;"."&amp;$B649)&amp;IF(INDEX(Variables!$D$5:$D$105,MATCH($A649,Variables!$A$5:$A$105,0))="","","."&amp;INDEX(Variables!$D$5:$D$105,MATCH($A649,Variables!$A$5:$A$105,0)))&amp;"."&amp;AE$5</f>
        <v/>
      </c>
      <c r="AF649" s="41">
        <f>INDEX(AF$175:AF$178,$D649)*$E649*INDEX(AF$179:AF$195,$F649)</f>
        <v/>
      </c>
      <c r="AG649" s="40">
        <f>INDEX(AG$175:AG$178,$D649)*$E649*INDEX(AG$179:AG$195,$F649)</f>
        <v/>
      </c>
      <c r="AH649" s="40">
        <f>INDEX(AH$175:AH$178,$D649)*$E649*INDEX(AH$179:AH$195,$F649)</f>
        <v/>
      </c>
      <c r="AI649" s="40">
        <f>INDEX(AI$175:AI$178,$D649)*$E649*INDEX(AI$179:AI$195,$F649)</f>
        <v/>
      </c>
      <c r="AJ649" s="40">
        <f>INDEX(AJ$175:AJ$178,$D649)*$E649*INDEX(AJ$179:AJ$195,$F649)</f>
        <v/>
      </c>
      <c r="AK649" s="40">
        <f>INDEX(AK$175:AK$178,$D649)*$E649*INDEX(AK$179:AK$195,$F649)</f>
        <v/>
      </c>
      <c r="AL649" s="40">
        <f>INDEX(AL$175:AL$178,$D649)*$E649*INDEX(AL$179:AL$195,$F649)</f>
        <v/>
      </c>
      <c r="AM649" s="40">
        <f>INDEX(AM$175:AM$178,$D649)*$E649*INDEX(AM$179:AM$195,$F649)</f>
        <v/>
      </c>
      <c r="AN649" s="40">
        <f>INDEX(AN$175:AN$178,$D649)*$E649*INDEX(AN$179:AN$195,$F649)</f>
        <v/>
      </c>
      <c r="AO649" s="40">
        <f>INDEX(AO$175:AO$178,$D649)*$E649*INDEX(AO$179:AO$195,$F649)</f>
        <v/>
      </c>
      <c r="AP649" s="40">
        <f>INDEX(AP$175:AP$178,$D649)*$E649*INDEX(AP$179:AP$195,$F649)</f>
        <v/>
      </c>
      <c r="AQ649" s="40">
        <f>INDEX(AQ$175:AQ$178,$D649)*$E649*INDEX(AQ$179:AQ$195,$F649)</f>
        <v/>
      </c>
      <c r="AR649" s="40">
        <f>INDEX(AR$175:AR$178,$D649)*$E649*INDEX(AR$179:AR$195,$F649)</f>
        <v/>
      </c>
      <c r="AS649" s="40">
        <f>INDEX(AS$175:AS$178,$D649)*$E649*INDEX(AS$179:AS$195,$F649)</f>
        <v/>
      </c>
      <c r="AT649" s="40">
        <f>INDEX(AT$175:AT$178,$D649)*$E649*INDEX(AT$179:AT$195,$F649)</f>
        <v/>
      </c>
      <c r="AU649" s="40">
        <f>INDEX(AU$175:AU$178,$D649)*$E649*INDEX(AU$179:AU$195,$F649)</f>
        <v/>
      </c>
      <c r="AV649" s="40">
        <f>INDEX(AV$175:AV$178,$D649)*$E649*INDEX(AV$179:AV$195,$F649)</f>
        <v/>
      </c>
      <c r="AW649" s="40">
        <f>INDEX(AW$175:AW$178,$D649)*$E649*INDEX(AW$179:AW$195,$F649)</f>
        <v/>
      </c>
      <c r="AX649" s="42">
        <f>SHADOWEFF(INDEX(AX$175:AX$178,$D649),$E649,INDEX(AX$179:AX$195,$F649))</f>
        <v/>
      </c>
    </row>
    <row r="650" hidden="1" outlineLevel="2">
      <c r="A650" s="5" t="inlineStr">
        <is>
          <t>shp</t>
        </is>
      </c>
      <c r="B650" s="5" t="inlineStr">
        <is>
          <t>nga</t>
        </is>
      </c>
      <c r="C650" s="5" t="inlineStr">
        <is>
          <t>nav</t>
        </is>
      </c>
      <c r="D650" s="40">
        <f>INDEX(Inputs!$M$5:$M$132,MATCH($B650&amp;"|"&amp;$C650,Inputs!$A$5:$A$132,0))</f>
        <v/>
      </c>
      <c r="E650" s="40">
        <f>INDEX(Inputs!$T$5:$T$132,MATCH($B650&amp;"|"&amp;$C650,Inputs!$A$5:$A$132,0))</f>
        <v/>
      </c>
      <c r="F650" s="40">
        <f>INDEX(Inputs!$K$5:$K$132,MATCH($B650&amp;"|"&amp;$C650,Inputs!$A$5:$A$132,0))</f>
        <v/>
      </c>
      <c r="G650" s="39" t="n"/>
      <c r="H650" s="5">
        <f>INDEX(Variables!$B$5:$B$105,MATCH($A650,Variables!$A$5:$A$105,0))&amp;IF($C650="",""," | "&amp;INDEX(Mapping!$B$5:$B$26,MATCH($C650,Mapping!$A$5:$A$26,0))&amp;" | "&amp;INDEX(Mapping!$B$30:$B$41,MATCH($B650,Mapping!$A$30:$A$41,0)))</f>
        <v/>
      </c>
      <c r="I650" s="5">
        <f>INDEX(Variables!$C$5:$C$105,MATCH($A650,Variables!$A$5:$A$105,0))</f>
        <v/>
      </c>
      <c r="J650" s="5">
        <f>INDEX(Variables!$E$5:$E$105,MATCH($A650,Variables!$A$5:$A$105,0))</f>
        <v/>
      </c>
      <c r="K650" s="25">
        <f>LOWER(Settings!$C$4)&amp;".mit."&amp;$A650&amp;IF($C650="","","."&amp;$C650&amp;"."&amp;$B650)&amp;IF(INDEX(Variables!$D$5:$D$105,MATCH($A650,Variables!$A$5:$A$105,0))="","","."&amp;INDEX(Variables!$D$5:$D$105,MATCH($A650,Variables!$A$5:$A$105,0)))&amp;"."&amp;K$5</f>
        <v/>
      </c>
      <c r="L650" s="41">
        <f>INDEX(L$175:L$178,$D650)*$E650*INDEX(L$179:L$195,$F650)</f>
        <v/>
      </c>
      <c r="M650" s="40">
        <f>INDEX(M$175:M$178,$D650)*$E650*INDEX(M$179:M$195,$F650)</f>
        <v/>
      </c>
      <c r="N650" s="40">
        <f>INDEX(N$175:N$178,$D650)*$E650*INDEX(N$179:N$195,$F650)</f>
        <v/>
      </c>
      <c r="O650" s="40">
        <f>INDEX(O$175:O$178,$D650)*$E650*INDEX(O$179:O$195,$F650)</f>
        <v/>
      </c>
      <c r="P650" s="40">
        <f>INDEX(P$175:P$178,$D650)*$E650*INDEX(P$179:P$195,$F650)</f>
        <v/>
      </c>
      <c r="Q650" s="40">
        <f>INDEX(Q$175:Q$178,$D650)*$E650*INDEX(Q$179:Q$195,$F650)</f>
        <v/>
      </c>
      <c r="R650" s="40">
        <f>INDEX(R$175:R$178,$D650)*$E650*INDEX(R$179:R$195,$F650)</f>
        <v/>
      </c>
      <c r="S650" s="40">
        <f>INDEX(S$175:S$178,$D650)*$E650*INDEX(S$179:S$195,$F650)</f>
        <v/>
      </c>
      <c r="T650" s="40">
        <f>INDEX(T$175:T$178,$D650)*$E650*INDEX(T$179:T$195,$F650)</f>
        <v/>
      </c>
      <c r="U650" s="40">
        <f>INDEX(U$175:U$178,$D650)*$E650*INDEX(U$179:U$195,$F650)</f>
        <v/>
      </c>
      <c r="V650" s="40">
        <f>INDEX(V$175:V$178,$D650)*$E650*INDEX(V$179:V$195,$F650)</f>
        <v/>
      </c>
      <c r="W650" s="40">
        <f>INDEX(W$175:W$178,$D650)*$E650*INDEX(W$179:W$195,$F650)</f>
        <v/>
      </c>
      <c r="X650" s="40">
        <f>INDEX(X$175:X$178,$D650)*$E650*INDEX(X$179:X$195,$F650)</f>
        <v/>
      </c>
      <c r="Y650" s="40">
        <f>INDEX(Y$175:Y$178,$D650)*$E650*INDEX(Y$179:Y$195,$F650)</f>
        <v/>
      </c>
      <c r="Z650" s="40">
        <f>INDEX(Z$175:Z$178,$D650)*$E650*INDEX(Z$179:Z$195,$F650)</f>
        <v/>
      </c>
      <c r="AA650" s="40">
        <f>INDEX(AA$175:AA$178,$D650)*$E650*INDEX(AA$179:AA$195,$F650)</f>
        <v/>
      </c>
      <c r="AB650" s="40">
        <f>INDEX(AB$175:AB$178,$D650)*$E650*INDEX(AB$179:AB$195,$F650)</f>
        <v/>
      </c>
      <c r="AC650" s="40">
        <f>INDEX(AC$175:AC$178,$D650)*$E650*INDEX(AC$179:AC$195,$F650)</f>
        <v/>
      </c>
      <c r="AD650" s="42">
        <f>SHADOWEFF(INDEX(AD$175:AD$178,$D650),$E650,INDEX(AD$179:AD$195,$F650))</f>
        <v/>
      </c>
      <c r="AE650" s="25">
        <f>LOWER(Settings!$C$4)&amp;".mit."&amp;$A650&amp;IF($C650="","","."&amp;$C650&amp;"."&amp;$B650)&amp;IF(INDEX(Variables!$D$5:$D$105,MATCH($A650,Variables!$A$5:$A$105,0))="","","."&amp;INDEX(Variables!$D$5:$D$105,MATCH($A650,Variables!$A$5:$A$105,0)))&amp;"."&amp;AE$5</f>
        <v/>
      </c>
      <c r="AF650" s="41">
        <f>INDEX(AF$175:AF$178,$D650)*$E650*INDEX(AF$179:AF$195,$F650)</f>
        <v/>
      </c>
      <c r="AG650" s="40">
        <f>INDEX(AG$175:AG$178,$D650)*$E650*INDEX(AG$179:AG$195,$F650)</f>
        <v/>
      </c>
      <c r="AH650" s="40">
        <f>INDEX(AH$175:AH$178,$D650)*$E650*INDEX(AH$179:AH$195,$F650)</f>
        <v/>
      </c>
      <c r="AI650" s="40">
        <f>INDEX(AI$175:AI$178,$D650)*$E650*INDEX(AI$179:AI$195,$F650)</f>
        <v/>
      </c>
      <c r="AJ650" s="40">
        <f>INDEX(AJ$175:AJ$178,$D650)*$E650*INDEX(AJ$179:AJ$195,$F650)</f>
        <v/>
      </c>
      <c r="AK650" s="40">
        <f>INDEX(AK$175:AK$178,$D650)*$E650*INDEX(AK$179:AK$195,$F650)</f>
        <v/>
      </c>
      <c r="AL650" s="40">
        <f>INDEX(AL$175:AL$178,$D650)*$E650*INDEX(AL$179:AL$195,$F650)</f>
        <v/>
      </c>
      <c r="AM650" s="40">
        <f>INDEX(AM$175:AM$178,$D650)*$E650*INDEX(AM$179:AM$195,$F650)</f>
        <v/>
      </c>
      <c r="AN650" s="40">
        <f>INDEX(AN$175:AN$178,$D650)*$E650*INDEX(AN$179:AN$195,$F650)</f>
        <v/>
      </c>
      <c r="AO650" s="40">
        <f>INDEX(AO$175:AO$178,$D650)*$E650*INDEX(AO$179:AO$195,$F650)</f>
        <v/>
      </c>
      <c r="AP650" s="40">
        <f>INDEX(AP$175:AP$178,$D650)*$E650*INDEX(AP$179:AP$195,$F650)</f>
        <v/>
      </c>
      <c r="AQ650" s="40">
        <f>INDEX(AQ$175:AQ$178,$D650)*$E650*INDEX(AQ$179:AQ$195,$F650)</f>
        <v/>
      </c>
      <c r="AR650" s="40">
        <f>INDEX(AR$175:AR$178,$D650)*$E650*INDEX(AR$179:AR$195,$F650)</f>
        <v/>
      </c>
      <c r="AS650" s="40">
        <f>INDEX(AS$175:AS$178,$D650)*$E650*INDEX(AS$179:AS$195,$F650)</f>
        <v/>
      </c>
      <c r="AT650" s="40">
        <f>INDEX(AT$175:AT$178,$D650)*$E650*INDEX(AT$179:AT$195,$F650)</f>
        <v/>
      </c>
      <c r="AU650" s="40">
        <f>INDEX(AU$175:AU$178,$D650)*$E650*INDEX(AU$179:AU$195,$F650)</f>
        <v/>
      </c>
      <c r="AV650" s="40">
        <f>INDEX(AV$175:AV$178,$D650)*$E650*INDEX(AV$179:AV$195,$F650)</f>
        <v/>
      </c>
      <c r="AW650" s="40">
        <f>INDEX(AW$175:AW$178,$D650)*$E650*INDEX(AW$179:AW$195,$F650)</f>
        <v/>
      </c>
      <c r="AX650" s="42">
        <f>SHADOWEFF(INDEX(AX$175:AX$178,$D650),$E650,INDEX(AX$179:AX$195,$F650))</f>
        <v/>
      </c>
    </row>
    <row r="651" hidden="1" outlineLevel="2">
      <c r="A651" s="5" t="inlineStr">
        <is>
          <t>shp</t>
        </is>
      </c>
      <c r="B651" s="5" t="inlineStr">
        <is>
          <t>gso</t>
        </is>
      </c>
      <c r="C651" s="5" t="inlineStr">
        <is>
          <t>nav</t>
        </is>
      </c>
      <c r="D651" s="40">
        <f>INDEX(Inputs!$M$5:$M$132,MATCH($B651&amp;"|"&amp;$C651,Inputs!$A$5:$A$132,0))</f>
        <v/>
      </c>
      <c r="E651" s="40">
        <f>INDEX(Inputs!$T$5:$T$132,MATCH($B651&amp;"|"&amp;$C651,Inputs!$A$5:$A$132,0))</f>
        <v/>
      </c>
      <c r="F651" s="40">
        <f>INDEX(Inputs!$K$5:$K$132,MATCH($B651&amp;"|"&amp;$C651,Inputs!$A$5:$A$132,0))</f>
        <v/>
      </c>
      <c r="G651" s="39" t="n"/>
      <c r="H651" s="5">
        <f>INDEX(Variables!$B$5:$B$105,MATCH($A651,Variables!$A$5:$A$105,0))&amp;IF($C651="",""," | "&amp;INDEX(Mapping!$B$5:$B$26,MATCH($C651,Mapping!$A$5:$A$26,0))&amp;" | "&amp;INDEX(Mapping!$B$30:$B$41,MATCH($B651,Mapping!$A$30:$A$41,0)))</f>
        <v/>
      </c>
      <c r="I651" s="5">
        <f>INDEX(Variables!$C$5:$C$105,MATCH($A651,Variables!$A$5:$A$105,0))</f>
        <v/>
      </c>
      <c r="J651" s="5">
        <f>INDEX(Variables!$E$5:$E$105,MATCH($A651,Variables!$A$5:$A$105,0))</f>
        <v/>
      </c>
      <c r="K651" s="25">
        <f>LOWER(Settings!$C$4)&amp;".mit."&amp;$A651&amp;IF($C651="","","."&amp;$C651&amp;"."&amp;$B651)&amp;IF(INDEX(Variables!$D$5:$D$105,MATCH($A651,Variables!$A$5:$A$105,0))="","","."&amp;INDEX(Variables!$D$5:$D$105,MATCH($A651,Variables!$A$5:$A$105,0)))&amp;"."&amp;K$5</f>
        <v/>
      </c>
      <c r="L651" s="41">
        <f>INDEX(L$175:L$178,$D651)*$E651*INDEX(L$179:L$195,$F651)</f>
        <v/>
      </c>
      <c r="M651" s="40">
        <f>INDEX(M$175:M$178,$D651)*$E651*INDEX(M$179:M$195,$F651)</f>
        <v/>
      </c>
      <c r="N651" s="40">
        <f>INDEX(N$175:N$178,$D651)*$E651*INDEX(N$179:N$195,$F651)</f>
        <v/>
      </c>
      <c r="O651" s="40">
        <f>INDEX(O$175:O$178,$D651)*$E651*INDEX(O$179:O$195,$F651)</f>
        <v/>
      </c>
      <c r="P651" s="40">
        <f>INDEX(P$175:P$178,$D651)*$E651*INDEX(P$179:P$195,$F651)</f>
        <v/>
      </c>
      <c r="Q651" s="40">
        <f>INDEX(Q$175:Q$178,$D651)*$E651*INDEX(Q$179:Q$195,$F651)</f>
        <v/>
      </c>
      <c r="R651" s="40">
        <f>INDEX(R$175:R$178,$D651)*$E651*INDEX(R$179:R$195,$F651)</f>
        <v/>
      </c>
      <c r="S651" s="40">
        <f>INDEX(S$175:S$178,$D651)*$E651*INDEX(S$179:S$195,$F651)</f>
        <v/>
      </c>
      <c r="T651" s="40">
        <f>INDEX(T$175:T$178,$D651)*$E651*INDEX(T$179:T$195,$F651)</f>
        <v/>
      </c>
      <c r="U651" s="40">
        <f>INDEX(U$175:U$178,$D651)*$E651*INDEX(U$179:U$195,$F651)</f>
        <v/>
      </c>
      <c r="V651" s="40">
        <f>INDEX(V$175:V$178,$D651)*$E651*INDEX(V$179:V$195,$F651)</f>
        <v/>
      </c>
      <c r="W651" s="40">
        <f>INDEX(W$175:W$178,$D651)*$E651*INDEX(W$179:W$195,$F651)</f>
        <v/>
      </c>
      <c r="X651" s="40">
        <f>INDEX(X$175:X$178,$D651)*$E651*INDEX(X$179:X$195,$F651)</f>
        <v/>
      </c>
      <c r="Y651" s="40">
        <f>INDEX(Y$175:Y$178,$D651)*$E651*INDEX(Y$179:Y$195,$F651)</f>
        <v/>
      </c>
      <c r="Z651" s="40">
        <f>INDEX(Z$175:Z$178,$D651)*$E651*INDEX(Z$179:Z$195,$F651)</f>
        <v/>
      </c>
      <c r="AA651" s="40">
        <f>INDEX(AA$175:AA$178,$D651)*$E651*INDEX(AA$179:AA$195,$F651)</f>
        <v/>
      </c>
      <c r="AB651" s="40">
        <f>INDEX(AB$175:AB$178,$D651)*$E651*INDEX(AB$179:AB$195,$F651)</f>
        <v/>
      </c>
      <c r="AC651" s="40">
        <f>INDEX(AC$175:AC$178,$D651)*$E651*INDEX(AC$179:AC$195,$F651)</f>
        <v/>
      </c>
      <c r="AD651" s="42">
        <f>SHADOWEFF(INDEX(AD$175:AD$178,$D651),$E651,INDEX(AD$179:AD$195,$F651))</f>
        <v/>
      </c>
      <c r="AE651" s="25">
        <f>LOWER(Settings!$C$4)&amp;".mit."&amp;$A651&amp;IF($C651="","","."&amp;$C651&amp;"."&amp;$B651)&amp;IF(INDEX(Variables!$D$5:$D$105,MATCH($A651,Variables!$A$5:$A$105,0))="","","."&amp;INDEX(Variables!$D$5:$D$105,MATCH($A651,Variables!$A$5:$A$105,0)))&amp;"."&amp;AE$5</f>
        <v/>
      </c>
      <c r="AF651" s="41">
        <f>INDEX(AF$175:AF$178,$D651)*$E651*INDEX(AF$179:AF$195,$F651)</f>
        <v/>
      </c>
      <c r="AG651" s="40">
        <f>INDEX(AG$175:AG$178,$D651)*$E651*INDEX(AG$179:AG$195,$F651)</f>
        <v/>
      </c>
      <c r="AH651" s="40">
        <f>INDEX(AH$175:AH$178,$D651)*$E651*INDEX(AH$179:AH$195,$F651)</f>
        <v/>
      </c>
      <c r="AI651" s="40">
        <f>INDEX(AI$175:AI$178,$D651)*$E651*INDEX(AI$179:AI$195,$F651)</f>
        <v/>
      </c>
      <c r="AJ651" s="40">
        <f>INDEX(AJ$175:AJ$178,$D651)*$E651*INDEX(AJ$179:AJ$195,$F651)</f>
        <v/>
      </c>
      <c r="AK651" s="40">
        <f>INDEX(AK$175:AK$178,$D651)*$E651*INDEX(AK$179:AK$195,$F651)</f>
        <v/>
      </c>
      <c r="AL651" s="40">
        <f>INDEX(AL$175:AL$178,$D651)*$E651*INDEX(AL$179:AL$195,$F651)</f>
        <v/>
      </c>
      <c r="AM651" s="40">
        <f>INDEX(AM$175:AM$178,$D651)*$E651*INDEX(AM$179:AM$195,$F651)</f>
        <v/>
      </c>
      <c r="AN651" s="40">
        <f>INDEX(AN$175:AN$178,$D651)*$E651*INDEX(AN$179:AN$195,$F651)</f>
        <v/>
      </c>
      <c r="AO651" s="40">
        <f>INDEX(AO$175:AO$178,$D651)*$E651*INDEX(AO$179:AO$195,$F651)</f>
        <v/>
      </c>
      <c r="AP651" s="40">
        <f>INDEX(AP$175:AP$178,$D651)*$E651*INDEX(AP$179:AP$195,$F651)</f>
        <v/>
      </c>
      <c r="AQ651" s="40">
        <f>INDEX(AQ$175:AQ$178,$D651)*$E651*INDEX(AQ$179:AQ$195,$F651)</f>
        <v/>
      </c>
      <c r="AR651" s="40">
        <f>INDEX(AR$175:AR$178,$D651)*$E651*INDEX(AR$179:AR$195,$F651)</f>
        <v/>
      </c>
      <c r="AS651" s="40">
        <f>INDEX(AS$175:AS$178,$D651)*$E651*INDEX(AS$179:AS$195,$F651)</f>
        <v/>
      </c>
      <c r="AT651" s="40">
        <f>INDEX(AT$175:AT$178,$D651)*$E651*INDEX(AT$179:AT$195,$F651)</f>
        <v/>
      </c>
      <c r="AU651" s="40">
        <f>INDEX(AU$175:AU$178,$D651)*$E651*INDEX(AU$179:AU$195,$F651)</f>
        <v/>
      </c>
      <c r="AV651" s="40">
        <f>INDEX(AV$175:AV$178,$D651)*$E651*INDEX(AV$179:AV$195,$F651)</f>
        <v/>
      </c>
      <c r="AW651" s="40">
        <f>INDEX(AW$175:AW$178,$D651)*$E651*INDEX(AW$179:AW$195,$F651)</f>
        <v/>
      </c>
      <c r="AX651" s="42">
        <f>SHADOWEFF(INDEX(AX$175:AX$178,$D651),$E651,INDEX(AX$179:AX$195,$F651))</f>
        <v/>
      </c>
    </row>
    <row r="652" hidden="1" outlineLevel="2">
      <c r="A652" s="5" t="inlineStr">
        <is>
          <t>shp</t>
        </is>
      </c>
      <c r="B652" s="5" t="inlineStr">
        <is>
          <t>die</t>
        </is>
      </c>
      <c r="C652" s="5" t="inlineStr">
        <is>
          <t>nav</t>
        </is>
      </c>
      <c r="D652" s="40">
        <f>INDEX(Inputs!$M$5:$M$132,MATCH($B652&amp;"|"&amp;$C652,Inputs!$A$5:$A$132,0))</f>
        <v/>
      </c>
      <c r="E652" s="40">
        <f>INDEX(Inputs!$T$5:$T$132,MATCH($B652&amp;"|"&amp;$C652,Inputs!$A$5:$A$132,0))</f>
        <v/>
      </c>
      <c r="F652" s="40">
        <f>INDEX(Inputs!$K$5:$K$132,MATCH($B652&amp;"|"&amp;$C652,Inputs!$A$5:$A$132,0))</f>
        <v/>
      </c>
      <c r="G652" s="39" t="n"/>
      <c r="H652" s="5">
        <f>INDEX(Variables!$B$5:$B$105,MATCH($A652,Variables!$A$5:$A$105,0))&amp;IF($C652="",""," | "&amp;INDEX(Mapping!$B$5:$B$26,MATCH($C652,Mapping!$A$5:$A$26,0))&amp;" | "&amp;INDEX(Mapping!$B$30:$B$41,MATCH($B652,Mapping!$A$30:$A$41,0)))</f>
        <v/>
      </c>
      <c r="I652" s="5">
        <f>INDEX(Variables!$C$5:$C$105,MATCH($A652,Variables!$A$5:$A$105,0))</f>
        <v/>
      </c>
      <c r="J652" s="5">
        <f>INDEX(Variables!$E$5:$E$105,MATCH($A652,Variables!$A$5:$A$105,0))</f>
        <v/>
      </c>
      <c r="K652" s="25">
        <f>LOWER(Settings!$C$4)&amp;".mit."&amp;$A652&amp;IF($C652="","","."&amp;$C652&amp;"."&amp;$B652)&amp;IF(INDEX(Variables!$D$5:$D$105,MATCH($A652,Variables!$A$5:$A$105,0))="","","."&amp;INDEX(Variables!$D$5:$D$105,MATCH($A652,Variables!$A$5:$A$105,0)))&amp;"."&amp;K$5</f>
        <v/>
      </c>
      <c r="L652" s="41">
        <f>INDEX(L$175:L$178,$D652)*$E652*INDEX(L$179:L$195,$F652)</f>
        <v/>
      </c>
      <c r="M652" s="40">
        <f>INDEX(M$175:M$178,$D652)*$E652*INDEX(M$179:M$195,$F652)</f>
        <v/>
      </c>
      <c r="N652" s="40">
        <f>INDEX(N$175:N$178,$D652)*$E652*INDEX(N$179:N$195,$F652)</f>
        <v/>
      </c>
      <c r="O652" s="40">
        <f>INDEX(O$175:O$178,$D652)*$E652*INDEX(O$179:O$195,$F652)</f>
        <v/>
      </c>
      <c r="P652" s="40">
        <f>INDEX(P$175:P$178,$D652)*$E652*INDEX(P$179:P$195,$F652)</f>
        <v/>
      </c>
      <c r="Q652" s="40">
        <f>INDEX(Q$175:Q$178,$D652)*$E652*INDEX(Q$179:Q$195,$F652)</f>
        <v/>
      </c>
      <c r="R652" s="40">
        <f>INDEX(R$175:R$178,$D652)*$E652*INDEX(R$179:R$195,$F652)</f>
        <v/>
      </c>
      <c r="S652" s="40">
        <f>INDEX(S$175:S$178,$D652)*$E652*INDEX(S$179:S$195,$F652)</f>
        <v/>
      </c>
      <c r="T652" s="40">
        <f>INDEX(T$175:T$178,$D652)*$E652*INDEX(T$179:T$195,$F652)</f>
        <v/>
      </c>
      <c r="U652" s="40">
        <f>INDEX(U$175:U$178,$D652)*$E652*INDEX(U$179:U$195,$F652)</f>
        <v/>
      </c>
      <c r="V652" s="40">
        <f>INDEX(V$175:V$178,$D652)*$E652*INDEX(V$179:V$195,$F652)</f>
        <v/>
      </c>
      <c r="W652" s="40">
        <f>INDEX(W$175:W$178,$D652)*$E652*INDEX(W$179:W$195,$F652)</f>
        <v/>
      </c>
      <c r="X652" s="40">
        <f>INDEX(X$175:X$178,$D652)*$E652*INDEX(X$179:X$195,$F652)</f>
        <v/>
      </c>
      <c r="Y652" s="40">
        <f>INDEX(Y$175:Y$178,$D652)*$E652*INDEX(Y$179:Y$195,$F652)</f>
        <v/>
      </c>
      <c r="Z652" s="40">
        <f>INDEX(Z$175:Z$178,$D652)*$E652*INDEX(Z$179:Z$195,$F652)</f>
        <v/>
      </c>
      <c r="AA652" s="40">
        <f>INDEX(AA$175:AA$178,$D652)*$E652*INDEX(AA$179:AA$195,$F652)</f>
        <v/>
      </c>
      <c r="AB652" s="40">
        <f>INDEX(AB$175:AB$178,$D652)*$E652*INDEX(AB$179:AB$195,$F652)</f>
        <v/>
      </c>
      <c r="AC652" s="40">
        <f>INDEX(AC$175:AC$178,$D652)*$E652*INDEX(AC$179:AC$195,$F652)</f>
        <v/>
      </c>
      <c r="AD652" s="42">
        <f>SHADOWEFF(INDEX(AD$175:AD$178,$D652),$E652,INDEX(AD$179:AD$195,$F652))</f>
        <v/>
      </c>
      <c r="AE652" s="25">
        <f>LOWER(Settings!$C$4)&amp;".mit."&amp;$A652&amp;IF($C652="","","."&amp;$C652&amp;"."&amp;$B652)&amp;IF(INDEX(Variables!$D$5:$D$105,MATCH($A652,Variables!$A$5:$A$105,0))="","","."&amp;INDEX(Variables!$D$5:$D$105,MATCH($A652,Variables!$A$5:$A$105,0)))&amp;"."&amp;AE$5</f>
        <v/>
      </c>
      <c r="AF652" s="41">
        <f>INDEX(AF$175:AF$178,$D652)*$E652*INDEX(AF$179:AF$195,$F652)</f>
        <v/>
      </c>
      <c r="AG652" s="40">
        <f>INDEX(AG$175:AG$178,$D652)*$E652*INDEX(AG$179:AG$195,$F652)</f>
        <v/>
      </c>
      <c r="AH652" s="40">
        <f>INDEX(AH$175:AH$178,$D652)*$E652*INDEX(AH$179:AH$195,$F652)</f>
        <v/>
      </c>
      <c r="AI652" s="40">
        <f>INDEX(AI$175:AI$178,$D652)*$E652*INDEX(AI$179:AI$195,$F652)</f>
        <v/>
      </c>
      <c r="AJ652" s="40">
        <f>INDEX(AJ$175:AJ$178,$D652)*$E652*INDEX(AJ$179:AJ$195,$F652)</f>
        <v/>
      </c>
      <c r="AK652" s="40">
        <f>INDEX(AK$175:AK$178,$D652)*$E652*INDEX(AK$179:AK$195,$F652)</f>
        <v/>
      </c>
      <c r="AL652" s="40">
        <f>INDEX(AL$175:AL$178,$D652)*$E652*INDEX(AL$179:AL$195,$F652)</f>
        <v/>
      </c>
      <c r="AM652" s="40">
        <f>INDEX(AM$175:AM$178,$D652)*$E652*INDEX(AM$179:AM$195,$F652)</f>
        <v/>
      </c>
      <c r="AN652" s="40">
        <f>INDEX(AN$175:AN$178,$D652)*$E652*INDEX(AN$179:AN$195,$F652)</f>
        <v/>
      </c>
      <c r="AO652" s="40">
        <f>INDEX(AO$175:AO$178,$D652)*$E652*INDEX(AO$179:AO$195,$F652)</f>
        <v/>
      </c>
      <c r="AP652" s="40">
        <f>INDEX(AP$175:AP$178,$D652)*$E652*INDEX(AP$179:AP$195,$F652)</f>
        <v/>
      </c>
      <c r="AQ652" s="40">
        <f>INDEX(AQ$175:AQ$178,$D652)*$E652*INDEX(AQ$179:AQ$195,$F652)</f>
        <v/>
      </c>
      <c r="AR652" s="40">
        <f>INDEX(AR$175:AR$178,$D652)*$E652*INDEX(AR$179:AR$195,$F652)</f>
        <v/>
      </c>
      <c r="AS652" s="40">
        <f>INDEX(AS$175:AS$178,$D652)*$E652*INDEX(AS$179:AS$195,$F652)</f>
        <v/>
      </c>
      <c r="AT652" s="40">
        <f>INDEX(AT$175:AT$178,$D652)*$E652*INDEX(AT$179:AT$195,$F652)</f>
        <v/>
      </c>
      <c r="AU652" s="40">
        <f>INDEX(AU$175:AU$178,$D652)*$E652*INDEX(AU$179:AU$195,$F652)</f>
        <v/>
      </c>
      <c r="AV652" s="40">
        <f>INDEX(AV$175:AV$178,$D652)*$E652*INDEX(AV$179:AV$195,$F652)</f>
        <v/>
      </c>
      <c r="AW652" s="40">
        <f>INDEX(AW$175:AW$178,$D652)*$E652*INDEX(AW$179:AW$195,$F652)</f>
        <v/>
      </c>
      <c r="AX652" s="42">
        <f>SHADOWEFF(INDEX(AX$175:AX$178,$D652),$E652,INDEX(AX$179:AX$195,$F652))</f>
        <v/>
      </c>
    </row>
    <row r="653" hidden="1" outlineLevel="2">
      <c r="A653" s="5" t="inlineStr">
        <is>
          <t>shp</t>
        </is>
      </c>
      <c r="B653" s="5" t="inlineStr">
        <is>
          <t>lpg</t>
        </is>
      </c>
      <c r="C653" s="5" t="inlineStr">
        <is>
          <t>nav</t>
        </is>
      </c>
      <c r="D653" s="40">
        <f>INDEX(Inputs!$M$5:$M$132,MATCH($B653&amp;"|"&amp;$C653,Inputs!$A$5:$A$132,0))</f>
        <v/>
      </c>
      <c r="E653" s="40">
        <f>INDEX(Inputs!$T$5:$T$132,MATCH($B653&amp;"|"&amp;$C653,Inputs!$A$5:$A$132,0))</f>
        <v/>
      </c>
      <c r="F653" s="40">
        <f>INDEX(Inputs!$K$5:$K$132,MATCH($B653&amp;"|"&amp;$C653,Inputs!$A$5:$A$132,0))</f>
        <v/>
      </c>
      <c r="G653" s="39" t="n"/>
      <c r="H653" s="5">
        <f>INDEX(Variables!$B$5:$B$105,MATCH($A653,Variables!$A$5:$A$105,0))&amp;IF($C653="",""," | "&amp;INDEX(Mapping!$B$5:$B$26,MATCH($C653,Mapping!$A$5:$A$26,0))&amp;" | "&amp;INDEX(Mapping!$B$30:$B$41,MATCH($B653,Mapping!$A$30:$A$41,0)))</f>
        <v/>
      </c>
      <c r="I653" s="5">
        <f>INDEX(Variables!$C$5:$C$105,MATCH($A653,Variables!$A$5:$A$105,0))</f>
        <v/>
      </c>
      <c r="J653" s="5">
        <f>INDEX(Variables!$E$5:$E$105,MATCH($A653,Variables!$A$5:$A$105,0))</f>
        <v/>
      </c>
      <c r="K653" s="25">
        <f>LOWER(Settings!$C$4)&amp;".mit."&amp;$A653&amp;IF($C653="","","."&amp;$C653&amp;"."&amp;$B653)&amp;IF(INDEX(Variables!$D$5:$D$105,MATCH($A653,Variables!$A$5:$A$105,0))="","","."&amp;INDEX(Variables!$D$5:$D$105,MATCH($A653,Variables!$A$5:$A$105,0)))&amp;"."&amp;K$5</f>
        <v/>
      </c>
      <c r="L653" s="41">
        <f>INDEX(L$175:L$178,$D653)*$E653*INDEX(L$179:L$195,$F653)</f>
        <v/>
      </c>
      <c r="M653" s="40">
        <f>INDEX(M$175:M$178,$D653)*$E653*INDEX(M$179:M$195,$F653)</f>
        <v/>
      </c>
      <c r="N653" s="40">
        <f>INDEX(N$175:N$178,$D653)*$E653*INDEX(N$179:N$195,$F653)</f>
        <v/>
      </c>
      <c r="O653" s="40">
        <f>INDEX(O$175:O$178,$D653)*$E653*INDEX(O$179:O$195,$F653)</f>
        <v/>
      </c>
      <c r="P653" s="40">
        <f>INDEX(P$175:P$178,$D653)*$E653*INDEX(P$179:P$195,$F653)</f>
        <v/>
      </c>
      <c r="Q653" s="40">
        <f>INDEX(Q$175:Q$178,$D653)*$E653*INDEX(Q$179:Q$195,$F653)</f>
        <v/>
      </c>
      <c r="R653" s="40">
        <f>INDEX(R$175:R$178,$D653)*$E653*INDEX(R$179:R$195,$F653)</f>
        <v/>
      </c>
      <c r="S653" s="40">
        <f>INDEX(S$175:S$178,$D653)*$E653*INDEX(S$179:S$195,$F653)</f>
        <v/>
      </c>
      <c r="T653" s="40">
        <f>INDEX(T$175:T$178,$D653)*$E653*INDEX(T$179:T$195,$F653)</f>
        <v/>
      </c>
      <c r="U653" s="40">
        <f>INDEX(U$175:U$178,$D653)*$E653*INDEX(U$179:U$195,$F653)</f>
        <v/>
      </c>
      <c r="V653" s="40">
        <f>INDEX(V$175:V$178,$D653)*$E653*INDEX(V$179:V$195,$F653)</f>
        <v/>
      </c>
      <c r="W653" s="40">
        <f>INDEX(W$175:W$178,$D653)*$E653*INDEX(W$179:W$195,$F653)</f>
        <v/>
      </c>
      <c r="X653" s="40">
        <f>INDEX(X$175:X$178,$D653)*$E653*INDEX(X$179:X$195,$F653)</f>
        <v/>
      </c>
      <c r="Y653" s="40">
        <f>INDEX(Y$175:Y$178,$D653)*$E653*INDEX(Y$179:Y$195,$F653)</f>
        <v/>
      </c>
      <c r="Z653" s="40">
        <f>INDEX(Z$175:Z$178,$D653)*$E653*INDEX(Z$179:Z$195,$F653)</f>
        <v/>
      </c>
      <c r="AA653" s="40">
        <f>INDEX(AA$175:AA$178,$D653)*$E653*INDEX(AA$179:AA$195,$F653)</f>
        <v/>
      </c>
      <c r="AB653" s="40">
        <f>INDEX(AB$175:AB$178,$D653)*$E653*INDEX(AB$179:AB$195,$F653)</f>
        <v/>
      </c>
      <c r="AC653" s="40">
        <f>INDEX(AC$175:AC$178,$D653)*$E653*INDEX(AC$179:AC$195,$F653)</f>
        <v/>
      </c>
      <c r="AD653" s="42">
        <f>SHADOWEFF(INDEX(AD$175:AD$178,$D653),$E653,INDEX(AD$179:AD$195,$F653))</f>
        <v/>
      </c>
      <c r="AE653" s="25">
        <f>LOWER(Settings!$C$4)&amp;".mit."&amp;$A653&amp;IF($C653="","","."&amp;$C653&amp;"."&amp;$B653)&amp;IF(INDEX(Variables!$D$5:$D$105,MATCH($A653,Variables!$A$5:$A$105,0))="","","."&amp;INDEX(Variables!$D$5:$D$105,MATCH($A653,Variables!$A$5:$A$105,0)))&amp;"."&amp;AE$5</f>
        <v/>
      </c>
      <c r="AF653" s="41">
        <f>INDEX(AF$175:AF$178,$D653)*$E653*INDEX(AF$179:AF$195,$F653)</f>
        <v/>
      </c>
      <c r="AG653" s="40">
        <f>INDEX(AG$175:AG$178,$D653)*$E653*INDEX(AG$179:AG$195,$F653)</f>
        <v/>
      </c>
      <c r="AH653" s="40">
        <f>INDEX(AH$175:AH$178,$D653)*$E653*INDEX(AH$179:AH$195,$F653)</f>
        <v/>
      </c>
      <c r="AI653" s="40">
        <f>INDEX(AI$175:AI$178,$D653)*$E653*INDEX(AI$179:AI$195,$F653)</f>
        <v/>
      </c>
      <c r="AJ653" s="40">
        <f>INDEX(AJ$175:AJ$178,$D653)*$E653*INDEX(AJ$179:AJ$195,$F653)</f>
        <v/>
      </c>
      <c r="AK653" s="40">
        <f>INDEX(AK$175:AK$178,$D653)*$E653*INDEX(AK$179:AK$195,$F653)</f>
        <v/>
      </c>
      <c r="AL653" s="40">
        <f>INDEX(AL$175:AL$178,$D653)*$E653*INDEX(AL$179:AL$195,$F653)</f>
        <v/>
      </c>
      <c r="AM653" s="40">
        <f>INDEX(AM$175:AM$178,$D653)*$E653*INDEX(AM$179:AM$195,$F653)</f>
        <v/>
      </c>
      <c r="AN653" s="40">
        <f>INDEX(AN$175:AN$178,$D653)*$E653*INDEX(AN$179:AN$195,$F653)</f>
        <v/>
      </c>
      <c r="AO653" s="40">
        <f>INDEX(AO$175:AO$178,$D653)*$E653*INDEX(AO$179:AO$195,$F653)</f>
        <v/>
      </c>
      <c r="AP653" s="40">
        <f>INDEX(AP$175:AP$178,$D653)*$E653*INDEX(AP$179:AP$195,$F653)</f>
        <v/>
      </c>
      <c r="AQ653" s="40">
        <f>INDEX(AQ$175:AQ$178,$D653)*$E653*INDEX(AQ$179:AQ$195,$F653)</f>
        <v/>
      </c>
      <c r="AR653" s="40">
        <f>INDEX(AR$175:AR$178,$D653)*$E653*INDEX(AR$179:AR$195,$F653)</f>
        <v/>
      </c>
      <c r="AS653" s="40">
        <f>INDEX(AS$175:AS$178,$D653)*$E653*INDEX(AS$179:AS$195,$F653)</f>
        <v/>
      </c>
      <c r="AT653" s="40">
        <f>INDEX(AT$175:AT$178,$D653)*$E653*INDEX(AT$179:AT$195,$F653)</f>
        <v/>
      </c>
      <c r="AU653" s="40">
        <f>INDEX(AU$175:AU$178,$D653)*$E653*INDEX(AU$179:AU$195,$F653)</f>
        <v/>
      </c>
      <c r="AV653" s="40">
        <f>INDEX(AV$175:AV$178,$D653)*$E653*INDEX(AV$179:AV$195,$F653)</f>
        <v/>
      </c>
      <c r="AW653" s="40">
        <f>INDEX(AW$175:AW$178,$D653)*$E653*INDEX(AW$179:AW$195,$F653)</f>
        <v/>
      </c>
      <c r="AX653" s="42">
        <f>SHADOWEFF(INDEX(AX$175:AX$178,$D653),$E653,INDEX(AX$179:AX$195,$F653))</f>
        <v/>
      </c>
    </row>
    <row r="654" hidden="1" outlineLevel="2">
      <c r="A654" s="5" t="inlineStr">
        <is>
          <t>shp</t>
        </is>
      </c>
      <c r="B654" s="5" t="inlineStr">
        <is>
          <t>ker</t>
        </is>
      </c>
      <c r="C654" s="5" t="inlineStr">
        <is>
          <t>nav</t>
        </is>
      </c>
      <c r="D654" s="40">
        <f>INDEX(Inputs!$M$5:$M$132,MATCH($B654&amp;"|"&amp;$C654,Inputs!$A$5:$A$132,0))</f>
        <v/>
      </c>
      <c r="E654" s="40">
        <f>INDEX(Inputs!$T$5:$T$132,MATCH($B654&amp;"|"&amp;$C654,Inputs!$A$5:$A$132,0))</f>
        <v/>
      </c>
      <c r="F654" s="40">
        <f>INDEX(Inputs!$K$5:$K$132,MATCH($B654&amp;"|"&amp;$C654,Inputs!$A$5:$A$132,0))</f>
        <v/>
      </c>
      <c r="G654" s="39" t="n"/>
      <c r="H654" s="5">
        <f>INDEX(Variables!$B$5:$B$105,MATCH($A654,Variables!$A$5:$A$105,0))&amp;IF($C654="",""," | "&amp;INDEX(Mapping!$B$5:$B$26,MATCH($C654,Mapping!$A$5:$A$26,0))&amp;" | "&amp;INDEX(Mapping!$B$30:$B$41,MATCH($B654,Mapping!$A$30:$A$41,0)))</f>
        <v/>
      </c>
      <c r="I654" s="5">
        <f>INDEX(Variables!$C$5:$C$105,MATCH($A654,Variables!$A$5:$A$105,0))</f>
        <v/>
      </c>
      <c r="J654" s="5">
        <f>INDEX(Variables!$E$5:$E$105,MATCH($A654,Variables!$A$5:$A$105,0))</f>
        <v/>
      </c>
      <c r="K654" s="25">
        <f>LOWER(Settings!$C$4)&amp;".mit."&amp;$A654&amp;IF($C654="","","."&amp;$C654&amp;"."&amp;$B654)&amp;IF(INDEX(Variables!$D$5:$D$105,MATCH($A654,Variables!$A$5:$A$105,0))="","","."&amp;INDEX(Variables!$D$5:$D$105,MATCH($A654,Variables!$A$5:$A$105,0)))&amp;"."&amp;K$5</f>
        <v/>
      </c>
      <c r="L654" s="41">
        <f>INDEX(L$175:L$178,$D654)*$E654*INDEX(L$179:L$195,$F654)</f>
        <v/>
      </c>
      <c r="M654" s="40">
        <f>INDEX(M$175:M$178,$D654)*$E654*INDEX(M$179:M$195,$F654)</f>
        <v/>
      </c>
      <c r="N654" s="40">
        <f>INDEX(N$175:N$178,$D654)*$E654*INDEX(N$179:N$195,$F654)</f>
        <v/>
      </c>
      <c r="O654" s="40">
        <f>INDEX(O$175:O$178,$D654)*$E654*INDEX(O$179:O$195,$F654)</f>
        <v/>
      </c>
      <c r="P654" s="40">
        <f>INDEX(P$175:P$178,$D654)*$E654*INDEX(P$179:P$195,$F654)</f>
        <v/>
      </c>
      <c r="Q654" s="40">
        <f>INDEX(Q$175:Q$178,$D654)*$E654*INDEX(Q$179:Q$195,$F654)</f>
        <v/>
      </c>
      <c r="R654" s="40">
        <f>INDEX(R$175:R$178,$D654)*$E654*INDEX(R$179:R$195,$F654)</f>
        <v/>
      </c>
      <c r="S654" s="40">
        <f>INDEX(S$175:S$178,$D654)*$E654*INDEX(S$179:S$195,$F654)</f>
        <v/>
      </c>
      <c r="T654" s="40">
        <f>INDEX(T$175:T$178,$D654)*$E654*INDEX(T$179:T$195,$F654)</f>
        <v/>
      </c>
      <c r="U654" s="40">
        <f>INDEX(U$175:U$178,$D654)*$E654*INDEX(U$179:U$195,$F654)</f>
        <v/>
      </c>
      <c r="V654" s="40">
        <f>INDEX(V$175:V$178,$D654)*$E654*INDEX(V$179:V$195,$F654)</f>
        <v/>
      </c>
      <c r="W654" s="40">
        <f>INDEX(W$175:W$178,$D654)*$E654*INDEX(W$179:W$195,$F654)</f>
        <v/>
      </c>
      <c r="X654" s="40">
        <f>INDEX(X$175:X$178,$D654)*$E654*INDEX(X$179:X$195,$F654)</f>
        <v/>
      </c>
      <c r="Y654" s="40">
        <f>INDEX(Y$175:Y$178,$D654)*$E654*INDEX(Y$179:Y$195,$F654)</f>
        <v/>
      </c>
      <c r="Z654" s="40">
        <f>INDEX(Z$175:Z$178,$D654)*$E654*INDEX(Z$179:Z$195,$F654)</f>
        <v/>
      </c>
      <c r="AA654" s="40">
        <f>INDEX(AA$175:AA$178,$D654)*$E654*INDEX(AA$179:AA$195,$F654)</f>
        <v/>
      </c>
      <c r="AB654" s="40">
        <f>INDEX(AB$175:AB$178,$D654)*$E654*INDEX(AB$179:AB$195,$F654)</f>
        <v/>
      </c>
      <c r="AC654" s="40">
        <f>INDEX(AC$175:AC$178,$D654)*$E654*INDEX(AC$179:AC$195,$F654)</f>
        <v/>
      </c>
      <c r="AD654" s="42">
        <f>SHADOWEFF(INDEX(AD$175:AD$178,$D654),$E654,INDEX(AD$179:AD$195,$F654))</f>
        <v/>
      </c>
      <c r="AE654" s="25">
        <f>LOWER(Settings!$C$4)&amp;".mit."&amp;$A654&amp;IF($C654="","","."&amp;$C654&amp;"."&amp;$B654)&amp;IF(INDEX(Variables!$D$5:$D$105,MATCH($A654,Variables!$A$5:$A$105,0))="","","."&amp;INDEX(Variables!$D$5:$D$105,MATCH($A654,Variables!$A$5:$A$105,0)))&amp;"."&amp;AE$5</f>
        <v/>
      </c>
      <c r="AF654" s="41">
        <f>INDEX(AF$175:AF$178,$D654)*$E654*INDEX(AF$179:AF$195,$F654)</f>
        <v/>
      </c>
      <c r="AG654" s="40">
        <f>INDEX(AG$175:AG$178,$D654)*$E654*INDEX(AG$179:AG$195,$F654)</f>
        <v/>
      </c>
      <c r="AH654" s="40">
        <f>INDEX(AH$175:AH$178,$D654)*$E654*INDEX(AH$179:AH$195,$F654)</f>
        <v/>
      </c>
      <c r="AI654" s="40">
        <f>INDEX(AI$175:AI$178,$D654)*$E654*INDEX(AI$179:AI$195,$F654)</f>
        <v/>
      </c>
      <c r="AJ654" s="40">
        <f>INDEX(AJ$175:AJ$178,$D654)*$E654*INDEX(AJ$179:AJ$195,$F654)</f>
        <v/>
      </c>
      <c r="AK654" s="40">
        <f>INDEX(AK$175:AK$178,$D654)*$E654*INDEX(AK$179:AK$195,$F654)</f>
        <v/>
      </c>
      <c r="AL654" s="40">
        <f>INDEX(AL$175:AL$178,$D654)*$E654*INDEX(AL$179:AL$195,$F654)</f>
        <v/>
      </c>
      <c r="AM654" s="40">
        <f>INDEX(AM$175:AM$178,$D654)*$E654*INDEX(AM$179:AM$195,$F654)</f>
        <v/>
      </c>
      <c r="AN654" s="40">
        <f>INDEX(AN$175:AN$178,$D654)*$E654*INDEX(AN$179:AN$195,$F654)</f>
        <v/>
      </c>
      <c r="AO654" s="40">
        <f>INDEX(AO$175:AO$178,$D654)*$E654*INDEX(AO$179:AO$195,$F654)</f>
        <v/>
      </c>
      <c r="AP654" s="40">
        <f>INDEX(AP$175:AP$178,$D654)*$E654*INDEX(AP$179:AP$195,$F654)</f>
        <v/>
      </c>
      <c r="AQ654" s="40">
        <f>INDEX(AQ$175:AQ$178,$D654)*$E654*INDEX(AQ$179:AQ$195,$F654)</f>
        <v/>
      </c>
      <c r="AR654" s="40">
        <f>INDEX(AR$175:AR$178,$D654)*$E654*INDEX(AR$179:AR$195,$F654)</f>
        <v/>
      </c>
      <c r="AS654" s="40">
        <f>INDEX(AS$175:AS$178,$D654)*$E654*INDEX(AS$179:AS$195,$F654)</f>
        <v/>
      </c>
      <c r="AT654" s="40">
        <f>INDEX(AT$175:AT$178,$D654)*$E654*INDEX(AT$179:AT$195,$F654)</f>
        <v/>
      </c>
      <c r="AU654" s="40">
        <f>INDEX(AU$175:AU$178,$D654)*$E654*INDEX(AU$179:AU$195,$F654)</f>
        <v/>
      </c>
      <c r="AV654" s="40">
        <f>INDEX(AV$175:AV$178,$D654)*$E654*INDEX(AV$179:AV$195,$F654)</f>
        <v/>
      </c>
      <c r="AW654" s="40">
        <f>INDEX(AW$175:AW$178,$D654)*$E654*INDEX(AW$179:AW$195,$F654)</f>
        <v/>
      </c>
      <c r="AX654" s="42">
        <f>SHADOWEFF(INDEX(AX$175:AX$178,$D654),$E654,INDEX(AX$179:AX$195,$F654))</f>
        <v/>
      </c>
    </row>
    <row r="655" hidden="1" outlineLevel="2">
      <c r="A655" s="5" t="inlineStr">
        <is>
          <t>shp</t>
        </is>
      </c>
      <c r="B655" s="5" t="inlineStr">
        <is>
          <t>oop</t>
        </is>
      </c>
      <c r="C655" s="5" t="inlineStr">
        <is>
          <t>nav</t>
        </is>
      </c>
      <c r="D655" s="40">
        <f>INDEX(Inputs!$M$5:$M$132,MATCH($B655&amp;"|"&amp;$C655,Inputs!$A$5:$A$132,0))</f>
        <v/>
      </c>
      <c r="E655" s="40">
        <f>INDEX(Inputs!$T$5:$T$132,MATCH($B655&amp;"|"&amp;$C655,Inputs!$A$5:$A$132,0))</f>
        <v/>
      </c>
      <c r="F655" s="40">
        <f>INDEX(Inputs!$K$5:$K$132,MATCH($B655&amp;"|"&amp;$C655,Inputs!$A$5:$A$132,0))</f>
        <v/>
      </c>
      <c r="G655" s="39" t="n"/>
      <c r="H655" s="5">
        <f>INDEX(Variables!$B$5:$B$105,MATCH($A655,Variables!$A$5:$A$105,0))&amp;IF($C655="",""," | "&amp;INDEX(Mapping!$B$5:$B$26,MATCH($C655,Mapping!$A$5:$A$26,0))&amp;" | "&amp;INDEX(Mapping!$B$30:$B$41,MATCH($B655,Mapping!$A$30:$A$41,0)))</f>
        <v/>
      </c>
      <c r="I655" s="5">
        <f>INDEX(Variables!$C$5:$C$105,MATCH($A655,Variables!$A$5:$A$105,0))</f>
        <v/>
      </c>
      <c r="J655" s="5">
        <f>INDEX(Variables!$E$5:$E$105,MATCH($A655,Variables!$A$5:$A$105,0))</f>
        <v/>
      </c>
      <c r="K655" s="25">
        <f>LOWER(Settings!$C$4)&amp;".mit."&amp;$A655&amp;IF($C655="","","."&amp;$C655&amp;"."&amp;$B655)&amp;IF(INDEX(Variables!$D$5:$D$105,MATCH($A655,Variables!$A$5:$A$105,0))="","","."&amp;INDEX(Variables!$D$5:$D$105,MATCH($A655,Variables!$A$5:$A$105,0)))&amp;"."&amp;K$5</f>
        <v/>
      </c>
      <c r="L655" s="41">
        <f>INDEX(L$175:L$178,$D655)*$E655*INDEX(L$179:L$195,$F655)</f>
        <v/>
      </c>
      <c r="M655" s="40">
        <f>INDEX(M$175:M$178,$D655)*$E655*INDEX(M$179:M$195,$F655)</f>
        <v/>
      </c>
      <c r="N655" s="40">
        <f>INDEX(N$175:N$178,$D655)*$E655*INDEX(N$179:N$195,$F655)</f>
        <v/>
      </c>
      <c r="O655" s="40">
        <f>INDEX(O$175:O$178,$D655)*$E655*INDEX(O$179:O$195,$F655)</f>
        <v/>
      </c>
      <c r="P655" s="40">
        <f>INDEX(P$175:P$178,$D655)*$E655*INDEX(P$179:P$195,$F655)</f>
        <v/>
      </c>
      <c r="Q655" s="40">
        <f>INDEX(Q$175:Q$178,$D655)*$E655*INDEX(Q$179:Q$195,$F655)</f>
        <v/>
      </c>
      <c r="R655" s="40">
        <f>INDEX(R$175:R$178,$D655)*$E655*INDEX(R$179:R$195,$F655)</f>
        <v/>
      </c>
      <c r="S655" s="40">
        <f>INDEX(S$175:S$178,$D655)*$E655*INDEX(S$179:S$195,$F655)</f>
        <v/>
      </c>
      <c r="T655" s="40">
        <f>INDEX(T$175:T$178,$D655)*$E655*INDEX(T$179:T$195,$F655)</f>
        <v/>
      </c>
      <c r="U655" s="40">
        <f>INDEX(U$175:U$178,$D655)*$E655*INDEX(U$179:U$195,$F655)</f>
        <v/>
      </c>
      <c r="V655" s="40">
        <f>INDEX(V$175:V$178,$D655)*$E655*INDEX(V$179:V$195,$F655)</f>
        <v/>
      </c>
      <c r="W655" s="40">
        <f>INDEX(W$175:W$178,$D655)*$E655*INDEX(W$179:W$195,$F655)</f>
        <v/>
      </c>
      <c r="X655" s="40">
        <f>INDEX(X$175:X$178,$D655)*$E655*INDEX(X$179:X$195,$F655)</f>
        <v/>
      </c>
      <c r="Y655" s="40">
        <f>INDEX(Y$175:Y$178,$D655)*$E655*INDEX(Y$179:Y$195,$F655)</f>
        <v/>
      </c>
      <c r="Z655" s="40">
        <f>INDEX(Z$175:Z$178,$D655)*$E655*INDEX(Z$179:Z$195,$F655)</f>
        <v/>
      </c>
      <c r="AA655" s="40">
        <f>INDEX(AA$175:AA$178,$D655)*$E655*INDEX(AA$179:AA$195,$F655)</f>
        <v/>
      </c>
      <c r="AB655" s="40">
        <f>INDEX(AB$175:AB$178,$D655)*$E655*INDEX(AB$179:AB$195,$F655)</f>
        <v/>
      </c>
      <c r="AC655" s="40">
        <f>INDEX(AC$175:AC$178,$D655)*$E655*INDEX(AC$179:AC$195,$F655)</f>
        <v/>
      </c>
      <c r="AD655" s="42">
        <f>SHADOWEFF(INDEX(AD$175:AD$178,$D655),$E655,INDEX(AD$179:AD$195,$F655))</f>
        <v/>
      </c>
      <c r="AE655" s="25">
        <f>LOWER(Settings!$C$4)&amp;".mit."&amp;$A655&amp;IF($C655="","","."&amp;$C655&amp;"."&amp;$B655)&amp;IF(INDEX(Variables!$D$5:$D$105,MATCH($A655,Variables!$A$5:$A$105,0))="","","."&amp;INDEX(Variables!$D$5:$D$105,MATCH($A655,Variables!$A$5:$A$105,0)))&amp;"."&amp;AE$5</f>
        <v/>
      </c>
      <c r="AF655" s="41">
        <f>INDEX(AF$175:AF$178,$D655)*$E655*INDEX(AF$179:AF$195,$F655)</f>
        <v/>
      </c>
      <c r="AG655" s="40">
        <f>INDEX(AG$175:AG$178,$D655)*$E655*INDEX(AG$179:AG$195,$F655)</f>
        <v/>
      </c>
      <c r="AH655" s="40">
        <f>INDEX(AH$175:AH$178,$D655)*$E655*INDEX(AH$179:AH$195,$F655)</f>
        <v/>
      </c>
      <c r="AI655" s="40">
        <f>INDEX(AI$175:AI$178,$D655)*$E655*INDEX(AI$179:AI$195,$F655)</f>
        <v/>
      </c>
      <c r="AJ655" s="40">
        <f>INDEX(AJ$175:AJ$178,$D655)*$E655*INDEX(AJ$179:AJ$195,$F655)</f>
        <v/>
      </c>
      <c r="AK655" s="40">
        <f>INDEX(AK$175:AK$178,$D655)*$E655*INDEX(AK$179:AK$195,$F655)</f>
        <v/>
      </c>
      <c r="AL655" s="40">
        <f>INDEX(AL$175:AL$178,$D655)*$E655*INDEX(AL$179:AL$195,$F655)</f>
        <v/>
      </c>
      <c r="AM655" s="40">
        <f>INDEX(AM$175:AM$178,$D655)*$E655*INDEX(AM$179:AM$195,$F655)</f>
        <v/>
      </c>
      <c r="AN655" s="40">
        <f>INDEX(AN$175:AN$178,$D655)*$E655*INDEX(AN$179:AN$195,$F655)</f>
        <v/>
      </c>
      <c r="AO655" s="40">
        <f>INDEX(AO$175:AO$178,$D655)*$E655*INDEX(AO$179:AO$195,$F655)</f>
        <v/>
      </c>
      <c r="AP655" s="40">
        <f>INDEX(AP$175:AP$178,$D655)*$E655*INDEX(AP$179:AP$195,$F655)</f>
        <v/>
      </c>
      <c r="AQ655" s="40">
        <f>INDEX(AQ$175:AQ$178,$D655)*$E655*INDEX(AQ$179:AQ$195,$F655)</f>
        <v/>
      </c>
      <c r="AR655" s="40">
        <f>INDEX(AR$175:AR$178,$D655)*$E655*INDEX(AR$179:AR$195,$F655)</f>
        <v/>
      </c>
      <c r="AS655" s="40">
        <f>INDEX(AS$175:AS$178,$D655)*$E655*INDEX(AS$179:AS$195,$F655)</f>
        <v/>
      </c>
      <c r="AT655" s="40">
        <f>INDEX(AT$175:AT$178,$D655)*$E655*INDEX(AT$179:AT$195,$F655)</f>
        <v/>
      </c>
      <c r="AU655" s="40">
        <f>INDEX(AU$175:AU$178,$D655)*$E655*INDEX(AU$179:AU$195,$F655)</f>
        <v/>
      </c>
      <c r="AV655" s="40">
        <f>INDEX(AV$175:AV$178,$D655)*$E655*INDEX(AV$179:AV$195,$F655)</f>
        <v/>
      </c>
      <c r="AW655" s="40">
        <f>INDEX(AW$175:AW$178,$D655)*$E655*INDEX(AW$179:AW$195,$F655)</f>
        <v/>
      </c>
      <c r="AX655" s="42">
        <f>SHADOWEFF(INDEX(AX$175:AX$178,$D655),$E655,INDEX(AX$179:AX$195,$F655))</f>
        <v/>
      </c>
    </row>
    <row r="656" hidden="1" outlineLevel="2">
      <c r="A656" s="5" t="inlineStr">
        <is>
          <t>shp</t>
        </is>
      </c>
      <c r="B656" s="5" t="inlineStr">
        <is>
          <t>bio</t>
        </is>
      </c>
      <c r="C656" s="5" t="inlineStr">
        <is>
          <t>nav</t>
        </is>
      </c>
      <c r="D656" s="40">
        <f>INDEX(Inputs!$M$5:$M$132,MATCH($B656&amp;"|"&amp;$C656,Inputs!$A$5:$A$132,0))</f>
        <v/>
      </c>
      <c r="E656" s="40">
        <f>INDEX(Inputs!$T$5:$T$132,MATCH($B656&amp;"|"&amp;$C656,Inputs!$A$5:$A$132,0))</f>
        <v/>
      </c>
      <c r="F656" s="40">
        <f>INDEX(Inputs!$K$5:$K$132,MATCH($B656&amp;"|"&amp;$C656,Inputs!$A$5:$A$132,0))</f>
        <v/>
      </c>
      <c r="G656" s="39" t="n"/>
      <c r="H656" s="5">
        <f>INDEX(Variables!$B$5:$B$105,MATCH($A656,Variables!$A$5:$A$105,0))&amp;IF($C656="",""," | "&amp;INDEX(Mapping!$B$5:$B$26,MATCH($C656,Mapping!$A$5:$A$26,0))&amp;" | "&amp;INDEX(Mapping!$B$30:$B$41,MATCH($B656,Mapping!$A$30:$A$41,0)))</f>
        <v/>
      </c>
      <c r="I656" s="5">
        <f>INDEX(Variables!$C$5:$C$105,MATCH($A656,Variables!$A$5:$A$105,0))</f>
        <v/>
      </c>
      <c r="J656" s="5">
        <f>INDEX(Variables!$E$5:$E$105,MATCH($A656,Variables!$A$5:$A$105,0))</f>
        <v/>
      </c>
      <c r="K656" s="25">
        <f>LOWER(Settings!$C$4)&amp;".mit."&amp;$A656&amp;IF($C656="","","."&amp;$C656&amp;"."&amp;$B656)&amp;IF(INDEX(Variables!$D$5:$D$105,MATCH($A656,Variables!$A$5:$A$105,0))="","","."&amp;INDEX(Variables!$D$5:$D$105,MATCH($A656,Variables!$A$5:$A$105,0)))&amp;"."&amp;K$5</f>
        <v/>
      </c>
      <c r="L656" s="41">
        <f>INDEX(L$175:L$178,$D656)*$E656*INDEX(L$179:L$195,$F656)</f>
        <v/>
      </c>
      <c r="M656" s="40">
        <f>INDEX(M$175:M$178,$D656)*$E656*INDEX(M$179:M$195,$F656)</f>
        <v/>
      </c>
      <c r="N656" s="40">
        <f>INDEX(N$175:N$178,$D656)*$E656*INDEX(N$179:N$195,$F656)</f>
        <v/>
      </c>
      <c r="O656" s="40">
        <f>INDEX(O$175:O$178,$D656)*$E656*INDEX(O$179:O$195,$F656)</f>
        <v/>
      </c>
      <c r="P656" s="40">
        <f>INDEX(P$175:P$178,$D656)*$E656*INDEX(P$179:P$195,$F656)</f>
        <v/>
      </c>
      <c r="Q656" s="40">
        <f>INDEX(Q$175:Q$178,$D656)*$E656*INDEX(Q$179:Q$195,$F656)</f>
        <v/>
      </c>
      <c r="R656" s="40">
        <f>INDEX(R$175:R$178,$D656)*$E656*INDEX(R$179:R$195,$F656)</f>
        <v/>
      </c>
      <c r="S656" s="40">
        <f>INDEX(S$175:S$178,$D656)*$E656*INDEX(S$179:S$195,$F656)</f>
        <v/>
      </c>
      <c r="T656" s="40">
        <f>INDEX(T$175:T$178,$D656)*$E656*INDEX(T$179:T$195,$F656)</f>
        <v/>
      </c>
      <c r="U656" s="40">
        <f>INDEX(U$175:U$178,$D656)*$E656*INDEX(U$179:U$195,$F656)</f>
        <v/>
      </c>
      <c r="V656" s="40">
        <f>INDEX(V$175:V$178,$D656)*$E656*INDEX(V$179:V$195,$F656)</f>
        <v/>
      </c>
      <c r="W656" s="40">
        <f>INDEX(W$175:W$178,$D656)*$E656*INDEX(W$179:W$195,$F656)</f>
        <v/>
      </c>
      <c r="X656" s="40">
        <f>INDEX(X$175:X$178,$D656)*$E656*INDEX(X$179:X$195,$F656)</f>
        <v/>
      </c>
      <c r="Y656" s="40">
        <f>INDEX(Y$175:Y$178,$D656)*$E656*INDEX(Y$179:Y$195,$F656)</f>
        <v/>
      </c>
      <c r="Z656" s="40">
        <f>INDEX(Z$175:Z$178,$D656)*$E656*INDEX(Z$179:Z$195,$F656)</f>
        <v/>
      </c>
      <c r="AA656" s="40">
        <f>INDEX(AA$175:AA$178,$D656)*$E656*INDEX(AA$179:AA$195,$F656)</f>
        <v/>
      </c>
      <c r="AB656" s="40">
        <f>INDEX(AB$175:AB$178,$D656)*$E656*INDEX(AB$179:AB$195,$F656)</f>
        <v/>
      </c>
      <c r="AC656" s="40">
        <f>INDEX(AC$175:AC$178,$D656)*$E656*INDEX(AC$179:AC$195,$F656)</f>
        <v/>
      </c>
      <c r="AD656" s="42">
        <f>SHADOWEFF(INDEX(AD$175:AD$178,$D656),$E656,INDEX(AD$179:AD$195,$F656))</f>
        <v/>
      </c>
      <c r="AE656" s="25">
        <f>LOWER(Settings!$C$4)&amp;".mit."&amp;$A656&amp;IF($C656="","","."&amp;$C656&amp;"."&amp;$B656)&amp;IF(INDEX(Variables!$D$5:$D$105,MATCH($A656,Variables!$A$5:$A$105,0))="","","."&amp;INDEX(Variables!$D$5:$D$105,MATCH($A656,Variables!$A$5:$A$105,0)))&amp;"."&amp;AE$5</f>
        <v/>
      </c>
      <c r="AF656" s="41">
        <f>INDEX(AF$175:AF$178,$D656)*$E656*INDEX(AF$179:AF$195,$F656)</f>
        <v/>
      </c>
      <c r="AG656" s="40">
        <f>INDEX(AG$175:AG$178,$D656)*$E656*INDEX(AG$179:AG$195,$F656)</f>
        <v/>
      </c>
      <c r="AH656" s="40">
        <f>INDEX(AH$175:AH$178,$D656)*$E656*INDEX(AH$179:AH$195,$F656)</f>
        <v/>
      </c>
      <c r="AI656" s="40">
        <f>INDEX(AI$175:AI$178,$D656)*$E656*INDEX(AI$179:AI$195,$F656)</f>
        <v/>
      </c>
      <c r="AJ656" s="40">
        <f>INDEX(AJ$175:AJ$178,$D656)*$E656*INDEX(AJ$179:AJ$195,$F656)</f>
        <v/>
      </c>
      <c r="AK656" s="40">
        <f>INDEX(AK$175:AK$178,$D656)*$E656*INDEX(AK$179:AK$195,$F656)</f>
        <v/>
      </c>
      <c r="AL656" s="40">
        <f>INDEX(AL$175:AL$178,$D656)*$E656*INDEX(AL$179:AL$195,$F656)</f>
        <v/>
      </c>
      <c r="AM656" s="40">
        <f>INDEX(AM$175:AM$178,$D656)*$E656*INDEX(AM$179:AM$195,$F656)</f>
        <v/>
      </c>
      <c r="AN656" s="40">
        <f>INDEX(AN$175:AN$178,$D656)*$E656*INDEX(AN$179:AN$195,$F656)</f>
        <v/>
      </c>
      <c r="AO656" s="40">
        <f>INDEX(AO$175:AO$178,$D656)*$E656*INDEX(AO$179:AO$195,$F656)</f>
        <v/>
      </c>
      <c r="AP656" s="40">
        <f>INDEX(AP$175:AP$178,$D656)*$E656*INDEX(AP$179:AP$195,$F656)</f>
        <v/>
      </c>
      <c r="AQ656" s="40">
        <f>INDEX(AQ$175:AQ$178,$D656)*$E656*INDEX(AQ$179:AQ$195,$F656)</f>
        <v/>
      </c>
      <c r="AR656" s="40">
        <f>INDEX(AR$175:AR$178,$D656)*$E656*INDEX(AR$179:AR$195,$F656)</f>
        <v/>
      </c>
      <c r="AS656" s="40">
        <f>INDEX(AS$175:AS$178,$D656)*$E656*INDEX(AS$179:AS$195,$F656)</f>
        <v/>
      </c>
      <c r="AT656" s="40">
        <f>INDEX(AT$175:AT$178,$D656)*$E656*INDEX(AT$179:AT$195,$F656)</f>
        <v/>
      </c>
      <c r="AU656" s="40">
        <f>INDEX(AU$175:AU$178,$D656)*$E656*INDEX(AU$179:AU$195,$F656)</f>
        <v/>
      </c>
      <c r="AV656" s="40">
        <f>INDEX(AV$175:AV$178,$D656)*$E656*INDEX(AV$179:AV$195,$F656)</f>
        <v/>
      </c>
      <c r="AW656" s="40">
        <f>INDEX(AW$175:AW$178,$D656)*$E656*INDEX(AW$179:AW$195,$F656)</f>
        <v/>
      </c>
      <c r="AX656" s="42">
        <f>SHADOWEFF(INDEX(AX$175:AX$178,$D656),$E656,INDEX(AX$179:AX$195,$F656))</f>
        <v/>
      </c>
    </row>
    <row r="657" hidden="1" outlineLevel="2"/>
    <row r="658" hidden="1" outlineLevel="2">
      <c r="A658" s="5" t="inlineStr">
        <is>
          <t>ener</t>
        </is>
      </c>
      <c r="B658" s="5" t="inlineStr">
        <is>
          <t>coa</t>
        </is>
      </c>
      <c r="C658" s="5" t="inlineStr">
        <is>
          <t>nav</t>
        </is>
      </c>
      <c r="D658" s="40">
        <f>INDEX(Inputs!$N$5:$N$132,MATCH($B658&amp;"|"&amp;$C658,Inputs!$A$5:$A$132,0))</f>
        <v/>
      </c>
      <c r="E658" s="40">
        <f>INDEX(Inputs!$O$5:$O$132,MATCH($B658&amp;"|"&amp;$C658,Inputs!$A$5:$A$132,0))</f>
        <v/>
      </c>
      <c r="F658" s="40">
        <f>INDEX(Inputs!$P$5:$P$132,MATCH($B658&amp;"|"&amp;$C658,Inputs!$A$5:$A$132,0))</f>
        <v/>
      </c>
      <c r="G658" s="40">
        <f>INDEX(Inputs!$Q$5:$Q$132,MATCH($B658&amp;"|"&amp;$C658,Inputs!$A$5:$A$132,0))</f>
        <v/>
      </c>
      <c r="H658" s="5">
        <f>INDEX(Variables!$B$5:$B$105,MATCH($A658,Variables!$A$5:$A$105,0))&amp;IF($C658="",""," | "&amp;INDEX(Mapping!$B$5:$B$26,MATCH($C658,Mapping!$A$5:$A$26,0))&amp;" | "&amp;INDEX(Mapping!$B$30:$B$41,MATCH($B658,Mapping!$A$30:$A$41,0)))</f>
        <v/>
      </c>
      <c r="I658" s="5">
        <f>INDEX(Variables!$C$5:$C$105,MATCH($A658,Variables!$A$5:$A$105,0))</f>
        <v/>
      </c>
      <c r="J658" s="5">
        <f>INDEX(Variables!$E$5:$E$105,MATCH($A658,Variables!$A$5:$A$105,0))</f>
        <v/>
      </c>
      <c r="K658" s="25">
        <f>LOWER(Settings!$C$4)&amp;".mit."&amp;$A658&amp;IF($C658="","","."&amp;$C658&amp;"."&amp;$B658)&amp;IF(INDEX(Variables!$D$5:$D$105,MATCH($A658,Variables!$A$5:$A$105,0))="","","."&amp;INDEX(Variables!$D$5:$D$105,MATCH($A658,Variables!$A$5:$A$105,0)))&amp;"."&amp;K$5</f>
        <v/>
      </c>
      <c r="L658" s="46">
        <f>INDEX(Inputs!$U$5:$U$132,MATCH($B658&amp;"|"&amp;$C658,Inputs!$A$5:$A$132,0))</f>
        <v/>
      </c>
      <c r="M658" s="47">
        <f>L658*(1/(1+$G658))^(1+$E658)*(1+M$7)^$D658*(M640/L640)^$E658*((M640+M649)/(L640+L649))^($F658*(1+$E658))</f>
        <v/>
      </c>
      <c r="N658" s="47">
        <f>M658*(1/(1+$G658))^(1+$E658)*(1+N$7)^$D658*(N640/M640)^$E658*((N640+N649)/(M640+M649))^($F658*(1+$E658))</f>
        <v/>
      </c>
      <c r="O658" s="47">
        <f>N658*(1/(1+$G658))^(1+$E658)*(1+O$7)^$D658*(O640/N640)^$E658*((O640+O649)/(N640+N649))^($F658*(1+$E658))</f>
        <v/>
      </c>
      <c r="P658" s="47">
        <f>O658*(1/(1+$G658))^(1+$E658)*(1+P$7)^$D658*(P640/O640)^$E658*((P640+P649)/(O640+O649))^($F658*(1+$E658))</f>
        <v/>
      </c>
      <c r="Q658" s="47">
        <f>P658*(1/(1+$G658))^(1+$E658)*(1+Q$7)^$D658*(Q640/P640)^$E658*((Q640+Q649)/(P640+P649))^($F658*(1+$E658))</f>
        <v/>
      </c>
      <c r="R658" s="47">
        <f>Q658*(1/(1+$G658))^(1+$E658)*(1+R$7)^$D658*(R640/Q640)^$E658*((R640+R649)/(Q640+Q649))^($F658*(1+$E658))</f>
        <v/>
      </c>
      <c r="S658" s="47">
        <f>R658*(1/(1+$G658))^(1+$E658)*(1+S$7)^$D658*(S640/R640)^$E658*((S640+S649)/(R640+R649))^($F658*(1+$E658))</f>
        <v/>
      </c>
      <c r="T658" s="47">
        <f>S658*(1/(1+$G658))^(1+$E658)*(1+T$7)^$D658*(T640/S640)^$E658*((T640+T649)/(S640+S649))^($F658*(1+$E658))</f>
        <v/>
      </c>
      <c r="U658" s="47">
        <f>T658*(1/(1+$G658))^(1+$E658)*(1+U$7)^$D658*(U640/T640)^$E658*((U640+U649)/(T640+T649))^($F658*(1+$E658))</f>
        <v/>
      </c>
      <c r="V658" s="47">
        <f>U658*(1/(1+$G658))^(1+$E658)*(1+V$7)^$D658*(V640/U640)^$E658*((V640+V649)/(U640+U649))^($F658*(1+$E658))</f>
        <v/>
      </c>
      <c r="W658" s="47">
        <f>V658*(1/(1+$G658))^(1+$E658)*(1+W$7)^$D658*(W640/V640)^$E658*((W640+W649)/(V640+V649))^($F658*(1+$E658))</f>
        <v/>
      </c>
      <c r="X658" s="47">
        <f>W658*(1/(1+$G658))^(1+$E658)*(1+X$7)^$D658*(X640/W640)^$E658*((X640+X649)/(W640+W649))^($F658*(1+$E658))</f>
        <v/>
      </c>
      <c r="Y658" s="47">
        <f>X658*(1/(1+$G658))^(1+$E658)*(1+Y$7)^$D658*(Y640/X640)^$E658*((Y640+Y649)/(X640+X649))^($F658*(1+$E658))</f>
        <v/>
      </c>
      <c r="Z658" s="47">
        <f>Y658*(1/(1+$G658))^(1+$E658)*(1+Z$7)^$D658*(Z640/Y640)^$E658*((Z640+Z649)/(Y640+Y649))^($F658*(1+$E658))</f>
        <v/>
      </c>
      <c r="AA658" s="47">
        <f>Z658*(1/(1+$G658))^(1+$E658)*(1+AA$7)^$D658*(AA640/Z640)^$E658*((AA640+AA649)/(Z640+Z649))^($F658*(1+$E658))</f>
        <v/>
      </c>
      <c r="AB658" s="47">
        <f>AA658*(1/(1+$G658))^(1+$E658)*(1+AB$7)^$D658*(AB640/AA640)^$E658*((AB640+AB649)/(AA640+AA649))^($F658*(1+$E658))</f>
        <v/>
      </c>
      <c r="AC658" s="47">
        <f>AB658*(1/(1+$G658))^(1+$E658)*(1+AC$7)^$D658*(AC640/AB640)^$E658*((AC640+AC649)/(AB640+AB649))^($F658*(1+$E658))</f>
        <v/>
      </c>
      <c r="AD658" s="48">
        <f>FUELUSE(AC658,AD640,AC640,AD649,AC649,AD$7,$D658,$E658,$F658,$G658)</f>
        <v/>
      </c>
      <c r="AE658" s="25">
        <f>LOWER(Settings!$C$4)&amp;".mit."&amp;$A658&amp;IF($C658="","","."&amp;$C658&amp;"."&amp;$B658)&amp;IF(INDEX(Variables!$D$5:$D$105,MATCH($A658,Variables!$A$5:$A$105,0))="","","."&amp;INDEX(Variables!$D$5:$D$105,MATCH($A658,Variables!$A$5:$A$105,0)))&amp;"."&amp;AE$5</f>
        <v/>
      </c>
      <c r="AF658" s="46">
        <f>INDEX(Inputs!$U$5:$U$132,MATCH($B658&amp;"|"&amp;$C658,Inputs!$A$5:$A$132,0))</f>
        <v/>
      </c>
      <c r="AG658" s="47">
        <f>AF658*(1/(1+$G658))^(1+$E658)*(1+AG$7)^$D658*(AG640/AF640)^$E658*((AG640+AG649)/(AF640+AF649))^($F658*(1+$E658))</f>
        <v/>
      </c>
      <c r="AH658" s="47">
        <f>AG658*(1/(1+$G658))^(1+$E658)*(1+AH$7)^$D658*(AH640/AG640)^$E658*((AH640+AH649)/(AG640+AG649))^($F658*(1+$E658))</f>
        <v/>
      </c>
      <c r="AI658" s="47">
        <f>AH658*(1/(1+$G658))^(1+$E658)*(1+AI$7)^$D658*(AI640/AH640)^$E658*((AI640+AI649)/(AH640+AH649))^($F658*(1+$E658))</f>
        <v/>
      </c>
      <c r="AJ658" s="47">
        <f>AI658*(1/(1+$G658))^(1+$E658)*(1+AJ$7)^$D658*(AJ640/AI640)^$E658*((AJ640+AJ649)/(AI640+AI649))^($F658*(1+$E658))</f>
        <v/>
      </c>
      <c r="AK658" s="47">
        <f>AJ658*(1/(1+$G658))^(1+$E658)*(1+AK$7)^$D658*(AK640/AJ640)^$E658*((AK640+AK649)/(AJ640+AJ649))^($F658*(1+$E658))</f>
        <v/>
      </c>
      <c r="AL658" s="47">
        <f>AK658*(1/(1+$G658))^(1+$E658)*(1+AL$7)^$D658*(AL640/AK640)^$E658*((AL640+AL649)/(AK640+AK649))^($F658*(1+$E658))</f>
        <v/>
      </c>
      <c r="AM658" s="47">
        <f>AL658*(1/(1+$G658))^(1+$E658)*(1+AM$7)^$D658*(AM640/AL640)^$E658*((AM640+AM649)/(AL640+AL649))^($F658*(1+$E658))</f>
        <v/>
      </c>
      <c r="AN658" s="47">
        <f>AM658*(1/(1+$G658))^(1+$E658)*(1+AN$7)^$D658*(AN640/AM640)^$E658*((AN640+AN649)/(AM640+AM649))^($F658*(1+$E658))</f>
        <v/>
      </c>
      <c r="AO658" s="47">
        <f>AN658*(1/(1+$G658))^(1+$E658)*(1+AO$7)^$D658*(AO640/AN640)^$E658*((AO640+AO649)/(AN640+AN649))^($F658*(1+$E658))</f>
        <v/>
      </c>
      <c r="AP658" s="47">
        <f>AO658*(1/(1+$G658))^(1+$E658)*(1+AP$7)^$D658*(AP640/AO640)^$E658*((AP640+AP649)/(AO640+AO649))^($F658*(1+$E658))</f>
        <v/>
      </c>
      <c r="AQ658" s="47">
        <f>AP658*(1/(1+$G658))^(1+$E658)*(1+AQ$7)^$D658*(AQ640/AP640)^$E658*((AQ640+AQ649)/(AP640+AP649))^($F658*(1+$E658))</f>
        <v/>
      </c>
      <c r="AR658" s="47">
        <f>AQ658*(1/(1+$G658))^(1+$E658)*(1+AR$7)^$D658*(AR640/AQ640)^$E658*((AR640+AR649)/(AQ640+AQ649))^($F658*(1+$E658))</f>
        <v/>
      </c>
      <c r="AS658" s="47">
        <f>AR658*(1/(1+$G658))^(1+$E658)*(1+AS$7)^$D658*(AS640/AR640)^$E658*((AS640+AS649)/(AR640+AR649))^($F658*(1+$E658))</f>
        <v/>
      </c>
      <c r="AT658" s="47">
        <f>AS658*(1/(1+$G658))^(1+$E658)*(1+AT$7)^$D658*(AT640/AS640)^$E658*((AT640+AT649)/(AS640+AS649))^($F658*(1+$E658))</f>
        <v/>
      </c>
      <c r="AU658" s="47">
        <f>AT658*(1/(1+$G658))^(1+$E658)*(1+AU$7)^$D658*(AU640/AT640)^$E658*((AU640+AU649)/(AT640+AT649))^($F658*(1+$E658))</f>
        <v/>
      </c>
      <c r="AV658" s="47">
        <f>AU658*(1/(1+$G658))^(1+$E658)*(1+AV$7)^$D658*(AV640/AU640)^$E658*((AV640+AV649)/(AU640+AU649))^($F658*(1+$E658))</f>
        <v/>
      </c>
      <c r="AW658" s="47">
        <f>AV658*(1/(1+$G658))^(1+$E658)*(1+AW$7)^$D658*(AW640/AV640)^$E658*((AW640+AW649)/(AV640+AV649))^($F658*(1+$E658))</f>
        <v/>
      </c>
      <c r="AX658" s="48">
        <f>FUELUSE(AW658,AX640,AW640,AX649,AW649,AX$7,$D658,$E658,$F658,$G658)</f>
        <v/>
      </c>
    </row>
    <row r="659" hidden="1" outlineLevel="2">
      <c r="A659" s="5" t="inlineStr">
        <is>
          <t>ener</t>
        </is>
      </c>
      <c r="B659" s="5" t="inlineStr">
        <is>
          <t>nga</t>
        </is>
      </c>
      <c r="C659" s="5" t="inlineStr">
        <is>
          <t>nav</t>
        </is>
      </c>
      <c r="D659" s="40">
        <f>INDEX(Inputs!$N$5:$N$132,MATCH($B659&amp;"|"&amp;$C659,Inputs!$A$5:$A$132,0))</f>
        <v/>
      </c>
      <c r="E659" s="40">
        <f>INDEX(Inputs!$O$5:$O$132,MATCH($B659&amp;"|"&amp;$C659,Inputs!$A$5:$A$132,0))</f>
        <v/>
      </c>
      <c r="F659" s="40">
        <f>INDEX(Inputs!$P$5:$P$132,MATCH($B659&amp;"|"&amp;$C659,Inputs!$A$5:$A$132,0))</f>
        <v/>
      </c>
      <c r="G659" s="40">
        <f>INDEX(Inputs!$Q$5:$Q$132,MATCH($B659&amp;"|"&amp;$C659,Inputs!$A$5:$A$132,0))</f>
        <v/>
      </c>
      <c r="H659" s="5">
        <f>INDEX(Variables!$B$5:$B$105,MATCH($A659,Variables!$A$5:$A$105,0))&amp;IF($C659="",""," | "&amp;INDEX(Mapping!$B$5:$B$26,MATCH($C659,Mapping!$A$5:$A$26,0))&amp;" | "&amp;INDEX(Mapping!$B$30:$B$41,MATCH($B659,Mapping!$A$30:$A$41,0)))</f>
        <v/>
      </c>
      <c r="I659" s="5">
        <f>INDEX(Variables!$C$5:$C$105,MATCH($A659,Variables!$A$5:$A$105,0))</f>
        <v/>
      </c>
      <c r="J659" s="5">
        <f>INDEX(Variables!$E$5:$E$105,MATCH($A659,Variables!$A$5:$A$105,0))</f>
        <v/>
      </c>
      <c r="K659" s="25">
        <f>LOWER(Settings!$C$4)&amp;".mit."&amp;$A659&amp;IF($C659="","","."&amp;$C659&amp;"."&amp;$B659)&amp;IF(INDEX(Variables!$D$5:$D$105,MATCH($A659,Variables!$A$5:$A$105,0))="","","."&amp;INDEX(Variables!$D$5:$D$105,MATCH($A659,Variables!$A$5:$A$105,0)))&amp;"."&amp;K$5</f>
        <v/>
      </c>
      <c r="L659" s="46">
        <f>INDEX(Inputs!$U$5:$U$132,MATCH($B659&amp;"|"&amp;$C659,Inputs!$A$5:$A$132,0))</f>
        <v/>
      </c>
      <c r="M659" s="47">
        <f>L659*(1/(1+$G659))^(1+$E659)*(1+M$7)^$D659*(M641/L641)^$E659*((M641+M650)/(L641+L650))^($F659*(1+$E659))</f>
        <v/>
      </c>
      <c r="N659" s="47">
        <f>M659*(1/(1+$G659))^(1+$E659)*(1+N$7)^$D659*(N641/M641)^$E659*((N641+N650)/(M641+M650))^($F659*(1+$E659))</f>
        <v/>
      </c>
      <c r="O659" s="47">
        <f>N659*(1/(1+$G659))^(1+$E659)*(1+O$7)^$D659*(O641/N641)^$E659*((O641+O650)/(N641+N650))^($F659*(1+$E659))</f>
        <v/>
      </c>
      <c r="P659" s="47">
        <f>O659*(1/(1+$G659))^(1+$E659)*(1+P$7)^$D659*(P641/O641)^$E659*((P641+P650)/(O641+O650))^($F659*(1+$E659))</f>
        <v/>
      </c>
      <c r="Q659" s="47">
        <f>P659*(1/(1+$G659))^(1+$E659)*(1+Q$7)^$D659*(Q641/P641)^$E659*((Q641+Q650)/(P641+P650))^($F659*(1+$E659))</f>
        <v/>
      </c>
      <c r="R659" s="47">
        <f>Q659*(1/(1+$G659))^(1+$E659)*(1+R$7)^$D659*(R641/Q641)^$E659*((R641+R650)/(Q641+Q650))^($F659*(1+$E659))</f>
        <v/>
      </c>
      <c r="S659" s="47">
        <f>R659*(1/(1+$G659))^(1+$E659)*(1+S$7)^$D659*(S641/R641)^$E659*((S641+S650)/(R641+R650))^($F659*(1+$E659))</f>
        <v/>
      </c>
      <c r="T659" s="47">
        <f>S659*(1/(1+$G659))^(1+$E659)*(1+T$7)^$D659*(T641/S641)^$E659*((T641+T650)/(S641+S650))^($F659*(1+$E659))</f>
        <v/>
      </c>
      <c r="U659" s="47">
        <f>T659*(1/(1+$G659))^(1+$E659)*(1+U$7)^$D659*(U641/T641)^$E659*((U641+U650)/(T641+T650))^($F659*(1+$E659))</f>
        <v/>
      </c>
      <c r="V659" s="47">
        <f>U659*(1/(1+$G659))^(1+$E659)*(1+V$7)^$D659*(V641/U641)^$E659*((V641+V650)/(U641+U650))^($F659*(1+$E659))</f>
        <v/>
      </c>
      <c r="W659" s="47">
        <f>V659*(1/(1+$G659))^(1+$E659)*(1+W$7)^$D659*(W641/V641)^$E659*((W641+W650)/(V641+V650))^($F659*(1+$E659))</f>
        <v/>
      </c>
      <c r="X659" s="47">
        <f>W659*(1/(1+$G659))^(1+$E659)*(1+X$7)^$D659*(X641/W641)^$E659*((X641+X650)/(W641+W650))^($F659*(1+$E659))</f>
        <v/>
      </c>
      <c r="Y659" s="47">
        <f>X659*(1/(1+$G659))^(1+$E659)*(1+Y$7)^$D659*(Y641/X641)^$E659*((Y641+Y650)/(X641+X650))^($F659*(1+$E659))</f>
        <v/>
      </c>
      <c r="Z659" s="47">
        <f>Y659*(1/(1+$G659))^(1+$E659)*(1+Z$7)^$D659*(Z641/Y641)^$E659*((Z641+Z650)/(Y641+Y650))^($F659*(1+$E659))</f>
        <v/>
      </c>
      <c r="AA659" s="47">
        <f>Z659*(1/(1+$G659))^(1+$E659)*(1+AA$7)^$D659*(AA641/Z641)^$E659*((AA641+AA650)/(Z641+Z650))^($F659*(1+$E659))</f>
        <v/>
      </c>
      <c r="AB659" s="47">
        <f>AA659*(1/(1+$G659))^(1+$E659)*(1+AB$7)^$D659*(AB641/AA641)^$E659*((AB641+AB650)/(AA641+AA650))^($F659*(1+$E659))</f>
        <v/>
      </c>
      <c r="AC659" s="47">
        <f>AB659*(1/(1+$G659))^(1+$E659)*(1+AC$7)^$D659*(AC641/AB641)^$E659*((AC641+AC650)/(AB641+AB650))^($F659*(1+$E659))</f>
        <v/>
      </c>
      <c r="AD659" s="48">
        <f>FUELUSE(AC659,AD641,AC641,AD650,AC650,AD$7,$D659,$E659,$F659,$G659)</f>
        <v/>
      </c>
      <c r="AE659" s="25">
        <f>LOWER(Settings!$C$4)&amp;".mit."&amp;$A659&amp;IF($C659="","","."&amp;$C659&amp;"."&amp;$B659)&amp;IF(INDEX(Variables!$D$5:$D$105,MATCH($A659,Variables!$A$5:$A$105,0))="","","."&amp;INDEX(Variables!$D$5:$D$105,MATCH($A659,Variables!$A$5:$A$105,0)))&amp;"."&amp;AE$5</f>
        <v/>
      </c>
      <c r="AF659" s="46">
        <f>INDEX(Inputs!$U$5:$U$132,MATCH($B659&amp;"|"&amp;$C659,Inputs!$A$5:$A$132,0))</f>
        <v/>
      </c>
      <c r="AG659" s="47">
        <f>AF659*(1/(1+$G659))^(1+$E659)*(1+AG$7)^$D659*(AG641/AF641)^$E659*((AG641+AG650)/(AF641+AF650))^($F659*(1+$E659))</f>
        <v/>
      </c>
      <c r="AH659" s="47">
        <f>AG659*(1/(1+$G659))^(1+$E659)*(1+AH$7)^$D659*(AH641/AG641)^$E659*((AH641+AH650)/(AG641+AG650))^($F659*(1+$E659))</f>
        <v/>
      </c>
      <c r="AI659" s="47">
        <f>AH659*(1/(1+$G659))^(1+$E659)*(1+AI$7)^$D659*(AI641/AH641)^$E659*((AI641+AI650)/(AH641+AH650))^($F659*(1+$E659))</f>
        <v/>
      </c>
      <c r="AJ659" s="47">
        <f>AI659*(1/(1+$G659))^(1+$E659)*(1+AJ$7)^$D659*(AJ641/AI641)^$E659*((AJ641+AJ650)/(AI641+AI650))^($F659*(1+$E659))</f>
        <v/>
      </c>
      <c r="AK659" s="47">
        <f>AJ659*(1/(1+$G659))^(1+$E659)*(1+AK$7)^$D659*(AK641/AJ641)^$E659*((AK641+AK650)/(AJ641+AJ650))^($F659*(1+$E659))</f>
        <v/>
      </c>
      <c r="AL659" s="47">
        <f>AK659*(1/(1+$G659))^(1+$E659)*(1+AL$7)^$D659*(AL641/AK641)^$E659*((AL641+AL650)/(AK641+AK650))^($F659*(1+$E659))</f>
        <v/>
      </c>
      <c r="AM659" s="47">
        <f>AL659*(1/(1+$G659))^(1+$E659)*(1+AM$7)^$D659*(AM641/AL641)^$E659*((AM641+AM650)/(AL641+AL650))^($F659*(1+$E659))</f>
        <v/>
      </c>
      <c r="AN659" s="47">
        <f>AM659*(1/(1+$G659))^(1+$E659)*(1+AN$7)^$D659*(AN641/AM641)^$E659*((AN641+AN650)/(AM641+AM650))^($F659*(1+$E659))</f>
        <v/>
      </c>
      <c r="AO659" s="47">
        <f>AN659*(1/(1+$G659))^(1+$E659)*(1+AO$7)^$D659*(AO641/AN641)^$E659*((AO641+AO650)/(AN641+AN650))^($F659*(1+$E659))</f>
        <v/>
      </c>
      <c r="AP659" s="47">
        <f>AO659*(1/(1+$G659))^(1+$E659)*(1+AP$7)^$D659*(AP641/AO641)^$E659*((AP641+AP650)/(AO641+AO650))^($F659*(1+$E659))</f>
        <v/>
      </c>
      <c r="AQ659" s="47">
        <f>AP659*(1/(1+$G659))^(1+$E659)*(1+AQ$7)^$D659*(AQ641/AP641)^$E659*((AQ641+AQ650)/(AP641+AP650))^($F659*(1+$E659))</f>
        <v/>
      </c>
      <c r="AR659" s="47">
        <f>AQ659*(1/(1+$G659))^(1+$E659)*(1+AR$7)^$D659*(AR641/AQ641)^$E659*((AR641+AR650)/(AQ641+AQ650))^($F659*(1+$E659))</f>
        <v/>
      </c>
      <c r="AS659" s="47">
        <f>AR659*(1/(1+$G659))^(1+$E659)*(1+AS$7)^$D659*(AS641/AR641)^$E659*((AS641+AS650)/(AR641+AR650))^($F659*(1+$E659))</f>
        <v/>
      </c>
      <c r="AT659" s="47">
        <f>AS659*(1/(1+$G659))^(1+$E659)*(1+AT$7)^$D659*(AT641/AS641)^$E659*((AT641+AT650)/(AS641+AS650))^($F659*(1+$E659))</f>
        <v/>
      </c>
      <c r="AU659" s="47">
        <f>AT659*(1/(1+$G659))^(1+$E659)*(1+AU$7)^$D659*(AU641/AT641)^$E659*((AU641+AU650)/(AT641+AT650))^($F659*(1+$E659))</f>
        <v/>
      </c>
      <c r="AV659" s="47">
        <f>AU659*(1/(1+$G659))^(1+$E659)*(1+AV$7)^$D659*(AV641/AU641)^$E659*((AV641+AV650)/(AU641+AU650))^($F659*(1+$E659))</f>
        <v/>
      </c>
      <c r="AW659" s="47">
        <f>AV659*(1/(1+$G659))^(1+$E659)*(1+AW$7)^$D659*(AW641/AV641)^$E659*((AW641+AW650)/(AV641+AV650))^($F659*(1+$E659))</f>
        <v/>
      </c>
      <c r="AX659" s="48">
        <f>FUELUSE(AW659,AX641,AW641,AX650,AW650,AX$7,$D659,$E659,$F659,$G659)</f>
        <v/>
      </c>
    </row>
    <row r="660" hidden="1" outlineLevel="2">
      <c r="A660" s="5" t="inlineStr">
        <is>
          <t>ener</t>
        </is>
      </c>
      <c r="B660" s="5" t="inlineStr">
        <is>
          <t>gso</t>
        </is>
      </c>
      <c r="C660" s="5" t="inlineStr">
        <is>
          <t>nav</t>
        </is>
      </c>
      <c r="D660" s="40">
        <f>INDEX(Inputs!$N$5:$N$132,MATCH($B660&amp;"|"&amp;$C660,Inputs!$A$5:$A$132,0))</f>
        <v/>
      </c>
      <c r="E660" s="40">
        <f>INDEX(Inputs!$O$5:$O$132,MATCH($B660&amp;"|"&amp;$C660,Inputs!$A$5:$A$132,0))</f>
        <v/>
      </c>
      <c r="F660" s="40">
        <f>INDEX(Inputs!$P$5:$P$132,MATCH($B660&amp;"|"&amp;$C660,Inputs!$A$5:$A$132,0))</f>
        <v/>
      </c>
      <c r="G660" s="40">
        <f>INDEX(Inputs!$Q$5:$Q$132,MATCH($B660&amp;"|"&amp;$C660,Inputs!$A$5:$A$132,0))</f>
        <v/>
      </c>
      <c r="H660" s="5">
        <f>INDEX(Variables!$B$5:$B$105,MATCH($A660,Variables!$A$5:$A$105,0))&amp;IF($C660="",""," | "&amp;INDEX(Mapping!$B$5:$B$26,MATCH($C660,Mapping!$A$5:$A$26,0))&amp;" | "&amp;INDEX(Mapping!$B$30:$B$41,MATCH($B660,Mapping!$A$30:$A$41,0)))</f>
        <v/>
      </c>
      <c r="I660" s="5">
        <f>INDEX(Variables!$C$5:$C$105,MATCH($A660,Variables!$A$5:$A$105,0))</f>
        <v/>
      </c>
      <c r="J660" s="5">
        <f>INDEX(Variables!$E$5:$E$105,MATCH($A660,Variables!$A$5:$A$105,0))</f>
        <v/>
      </c>
      <c r="K660" s="25">
        <f>LOWER(Settings!$C$4)&amp;".mit."&amp;$A660&amp;IF($C660="","","."&amp;$C660&amp;"."&amp;$B660)&amp;IF(INDEX(Variables!$D$5:$D$105,MATCH($A660,Variables!$A$5:$A$105,0))="","","."&amp;INDEX(Variables!$D$5:$D$105,MATCH($A660,Variables!$A$5:$A$105,0)))&amp;"."&amp;K$5</f>
        <v/>
      </c>
      <c r="L660" s="46">
        <f>INDEX(Inputs!$U$5:$U$132,MATCH($B660&amp;"|"&amp;$C660,Inputs!$A$5:$A$132,0))</f>
        <v/>
      </c>
      <c r="M660" s="47">
        <f>L660*(1/(1+$G660))^(1+$E660)*(1+M$7)^$D660*(M642/L642)^$E660*((M642+M651)/(L642+L651))^($F660*(1+$E660))</f>
        <v/>
      </c>
      <c r="N660" s="47">
        <f>M660*(1/(1+$G660))^(1+$E660)*(1+N$7)^$D660*(N642/M642)^$E660*((N642+N651)/(M642+M651))^($F660*(1+$E660))</f>
        <v/>
      </c>
      <c r="O660" s="47">
        <f>N660*(1/(1+$G660))^(1+$E660)*(1+O$7)^$D660*(O642/N642)^$E660*((O642+O651)/(N642+N651))^($F660*(1+$E660))</f>
        <v/>
      </c>
      <c r="P660" s="47">
        <f>O660*(1/(1+$G660))^(1+$E660)*(1+P$7)^$D660*(P642/O642)^$E660*((P642+P651)/(O642+O651))^($F660*(1+$E660))</f>
        <v/>
      </c>
      <c r="Q660" s="47">
        <f>P660*(1/(1+$G660))^(1+$E660)*(1+Q$7)^$D660*(Q642/P642)^$E660*((Q642+Q651)/(P642+P651))^($F660*(1+$E660))</f>
        <v/>
      </c>
      <c r="R660" s="47">
        <f>Q660*(1/(1+$G660))^(1+$E660)*(1+R$7)^$D660*(R642/Q642)^$E660*((R642+R651)/(Q642+Q651))^($F660*(1+$E660))</f>
        <v/>
      </c>
      <c r="S660" s="47">
        <f>R660*(1/(1+$G660))^(1+$E660)*(1+S$7)^$D660*(S642/R642)^$E660*((S642+S651)/(R642+R651))^($F660*(1+$E660))</f>
        <v/>
      </c>
      <c r="T660" s="47">
        <f>S660*(1/(1+$G660))^(1+$E660)*(1+T$7)^$D660*(T642/S642)^$E660*((T642+T651)/(S642+S651))^($F660*(1+$E660))</f>
        <v/>
      </c>
      <c r="U660" s="47">
        <f>T660*(1/(1+$G660))^(1+$E660)*(1+U$7)^$D660*(U642/T642)^$E660*((U642+U651)/(T642+T651))^($F660*(1+$E660))</f>
        <v/>
      </c>
      <c r="V660" s="47">
        <f>U660*(1/(1+$G660))^(1+$E660)*(1+V$7)^$D660*(V642/U642)^$E660*((V642+V651)/(U642+U651))^($F660*(1+$E660))</f>
        <v/>
      </c>
      <c r="W660" s="47">
        <f>V660*(1/(1+$G660))^(1+$E660)*(1+W$7)^$D660*(W642/V642)^$E660*((W642+W651)/(V642+V651))^($F660*(1+$E660))</f>
        <v/>
      </c>
      <c r="X660" s="47">
        <f>W660*(1/(1+$G660))^(1+$E660)*(1+X$7)^$D660*(X642/W642)^$E660*((X642+X651)/(W642+W651))^($F660*(1+$E660))</f>
        <v/>
      </c>
      <c r="Y660" s="47">
        <f>X660*(1/(1+$G660))^(1+$E660)*(1+Y$7)^$D660*(Y642/X642)^$E660*((Y642+Y651)/(X642+X651))^($F660*(1+$E660))</f>
        <v/>
      </c>
      <c r="Z660" s="47">
        <f>Y660*(1/(1+$G660))^(1+$E660)*(1+Z$7)^$D660*(Z642/Y642)^$E660*((Z642+Z651)/(Y642+Y651))^($F660*(1+$E660))</f>
        <v/>
      </c>
      <c r="AA660" s="47">
        <f>Z660*(1/(1+$G660))^(1+$E660)*(1+AA$7)^$D660*(AA642/Z642)^$E660*((AA642+AA651)/(Z642+Z651))^($F660*(1+$E660))</f>
        <v/>
      </c>
      <c r="AB660" s="47">
        <f>AA660*(1/(1+$G660))^(1+$E660)*(1+AB$7)^$D660*(AB642/AA642)^$E660*((AB642+AB651)/(AA642+AA651))^($F660*(1+$E660))</f>
        <v/>
      </c>
      <c r="AC660" s="47">
        <f>AB660*(1/(1+$G660))^(1+$E660)*(1+AC$7)^$D660*(AC642/AB642)^$E660*((AC642+AC651)/(AB642+AB651))^($F660*(1+$E660))</f>
        <v/>
      </c>
      <c r="AD660" s="48">
        <f>FUELUSE(AC660,AD642,AC642,AD651,AC651,AD$7,$D660,$E660,$F660,$G660)</f>
        <v/>
      </c>
      <c r="AE660" s="25">
        <f>LOWER(Settings!$C$4)&amp;".mit."&amp;$A660&amp;IF($C660="","","."&amp;$C660&amp;"."&amp;$B660)&amp;IF(INDEX(Variables!$D$5:$D$105,MATCH($A660,Variables!$A$5:$A$105,0))="","","."&amp;INDEX(Variables!$D$5:$D$105,MATCH($A660,Variables!$A$5:$A$105,0)))&amp;"."&amp;AE$5</f>
        <v/>
      </c>
      <c r="AF660" s="46">
        <f>INDEX(Inputs!$U$5:$U$132,MATCH($B660&amp;"|"&amp;$C660,Inputs!$A$5:$A$132,0))</f>
        <v/>
      </c>
      <c r="AG660" s="47">
        <f>AF660*(1/(1+$G660))^(1+$E660)*(1+AG$7)^$D660*(AG642/AF642)^$E660*((AG642+AG651)/(AF642+AF651))^($F660*(1+$E660))</f>
        <v/>
      </c>
      <c r="AH660" s="47">
        <f>AG660*(1/(1+$G660))^(1+$E660)*(1+AH$7)^$D660*(AH642/AG642)^$E660*((AH642+AH651)/(AG642+AG651))^($F660*(1+$E660))</f>
        <v/>
      </c>
      <c r="AI660" s="47">
        <f>AH660*(1/(1+$G660))^(1+$E660)*(1+AI$7)^$D660*(AI642/AH642)^$E660*((AI642+AI651)/(AH642+AH651))^($F660*(1+$E660))</f>
        <v/>
      </c>
      <c r="AJ660" s="47">
        <f>AI660*(1/(1+$G660))^(1+$E660)*(1+AJ$7)^$D660*(AJ642/AI642)^$E660*((AJ642+AJ651)/(AI642+AI651))^($F660*(1+$E660))</f>
        <v/>
      </c>
      <c r="AK660" s="47">
        <f>AJ660*(1/(1+$G660))^(1+$E660)*(1+AK$7)^$D660*(AK642/AJ642)^$E660*((AK642+AK651)/(AJ642+AJ651))^($F660*(1+$E660))</f>
        <v/>
      </c>
      <c r="AL660" s="47">
        <f>AK660*(1/(1+$G660))^(1+$E660)*(1+AL$7)^$D660*(AL642/AK642)^$E660*((AL642+AL651)/(AK642+AK651))^($F660*(1+$E660))</f>
        <v/>
      </c>
      <c r="AM660" s="47">
        <f>AL660*(1/(1+$G660))^(1+$E660)*(1+AM$7)^$D660*(AM642/AL642)^$E660*((AM642+AM651)/(AL642+AL651))^($F660*(1+$E660))</f>
        <v/>
      </c>
      <c r="AN660" s="47">
        <f>AM660*(1/(1+$G660))^(1+$E660)*(1+AN$7)^$D660*(AN642/AM642)^$E660*((AN642+AN651)/(AM642+AM651))^($F660*(1+$E660))</f>
        <v/>
      </c>
      <c r="AO660" s="47">
        <f>AN660*(1/(1+$G660))^(1+$E660)*(1+AO$7)^$D660*(AO642/AN642)^$E660*((AO642+AO651)/(AN642+AN651))^($F660*(1+$E660))</f>
        <v/>
      </c>
      <c r="AP660" s="47">
        <f>AO660*(1/(1+$G660))^(1+$E660)*(1+AP$7)^$D660*(AP642/AO642)^$E660*((AP642+AP651)/(AO642+AO651))^($F660*(1+$E660))</f>
        <v/>
      </c>
      <c r="AQ660" s="47">
        <f>AP660*(1/(1+$G660))^(1+$E660)*(1+AQ$7)^$D660*(AQ642/AP642)^$E660*((AQ642+AQ651)/(AP642+AP651))^($F660*(1+$E660))</f>
        <v/>
      </c>
      <c r="AR660" s="47">
        <f>AQ660*(1/(1+$G660))^(1+$E660)*(1+AR$7)^$D660*(AR642/AQ642)^$E660*((AR642+AR651)/(AQ642+AQ651))^($F660*(1+$E660))</f>
        <v/>
      </c>
      <c r="AS660" s="47">
        <f>AR660*(1/(1+$G660))^(1+$E660)*(1+AS$7)^$D660*(AS642/AR642)^$E660*((AS642+AS651)/(AR642+AR651))^($F660*(1+$E660))</f>
        <v/>
      </c>
      <c r="AT660" s="47">
        <f>AS660*(1/(1+$G660))^(1+$E660)*(1+AT$7)^$D660*(AT642/AS642)^$E660*((AT642+AT651)/(AS642+AS651))^($F660*(1+$E660))</f>
        <v/>
      </c>
      <c r="AU660" s="47">
        <f>AT660*(1/(1+$G660))^(1+$E660)*(1+AU$7)^$D660*(AU642/AT642)^$E660*((AU642+AU651)/(AT642+AT651))^($F660*(1+$E660))</f>
        <v/>
      </c>
      <c r="AV660" s="47">
        <f>AU660*(1/(1+$G660))^(1+$E660)*(1+AV$7)^$D660*(AV642/AU642)^$E660*((AV642+AV651)/(AU642+AU651))^($F660*(1+$E660))</f>
        <v/>
      </c>
      <c r="AW660" s="47">
        <f>AV660*(1/(1+$G660))^(1+$E660)*(1+AW$7)^$D660*(AW642/AV642)^$E660*((AW642+AW651)/(AV642+AV651))^($F660*(1+$E660))</f>
        <v/>
      </c>
      <c r="AX660" s="48">
        <f>FUELUSE(AW660,AX642,AW642,AX651,AW651,AX$7,$D660,$E660,$F660,$G660)</f>
        <v/>
      </c>
    </row>
    <row r="661" hidden="1" outlineLevel="2">
      <c r="A661" s="5" t="inlineStr">
        <is>
          <t>ener</t>
        </is>
      </c>
      <c r="B661" s="5" t="inlineStr">
        <is>
          <t>die</t>
        </is>
      </c>
      <c r="C661" s="5" t="inlineStr">
        <is>
          <t>nav</t>
        </is>
      </c>
      <c r="D661" s="40">
        <f>INDEX(Inputs!$N$5:$N$132,MATCH($B661&amp;"|"&amp;$C661,Inputs!$A$5:$A$132,0))</f>
        <v/>
      </c>
      <c r="E661" s="40">
        <f>INDEX(Inputs!$O$5:$O$132,MATCH($B661&amp;"|"&amp;$C661,Inputs!$A$5:$A$132,0))</f>
        <v/>
      </c>
      <c r="F661" s="40">
        <f>INDEX(Inputs!$P$5:$P$132,MATCH($B661&amp;"|"&amp;$C661,Inputs!$A$5:$A$132,0))</f>
        <v/>
      </c>
      <c r="G661" s="40">
        <f>INDEX(Inputs!$Q$5:$Q$132,MATCH($B661&amp;"|"&amp;$C661,Inputs!$A$5:$A$132,0))</f>
        <v/>
      </c>
      <c r="H661" s="5">
        <f>INDEX(Variables!$B$5:$B$105,MATCH($A661,Variables!$A$5:$A$105,0))&amp;IF($C661="",""," | "&amp;INDEX(Mapping!$B$5:$B$26,MATCH($C661,Mapping!$A$5:$A$26,0))&amp;" | "&amp;INDEX(Mapping!$B$30:$B$41,MATCH($B661,Mapping!$A$30:$A$41,0)))</f>
        <v/>
      </c>
      <c r="I661" s="5">
        <f>INDEX(Variables!$C$5:$C$105,MATCH($A661,Variables!$A$5:$A$105,0))</f>
        <v/>
      </c>
      <c r="J661" s="5">
        <f>INDEX(Variables!$E$5:$E$105,MATCH($A661,Variables!$A$5:$A$105,0))</f>
        <v/>
      </c>
      <c r="K661" s="25">
        <f>LOWER(Settings!$C$4)&amp;".mit."&amp;$A661&amp;IF($C661="","","."&amp;$C661&amp;"."&amp;$B661)&amp;IF(INDEX(Variables!$D$5:$D$105,MATCH($A661,Variables!$A$5:$A$105,0))="","","."&amp;INDEX(Variables!$D$5:$D$105,MATCH($A661,Variables!$A$5:$A$105,0)))&amp;"."&amp;K$5</f>
        <v/>
      </c>
      <c r="L661" s="46">
        <f>INDEX(Inputs!$U$5:$U$132,MATCH($B661&amp;"|"&amp;$C661,Inputs!$A$5:$A$132,0))</f>
        <v/>
      </c>
      <c r="M661" s="47">
        <f>L661*(1/(1+$G661))^(1+$E661)*(1+M$7)^$D661*(M643/L643)^$E661*((M643+M652)/(L643+L652))^($F661*(1+$E661))</f>
        <v/>
      </c>
      <c r="N661" s="47">
        <f>M661*(1/(1+$G661))^(1+$E661)*(1+N$7)^$D661*(N643/M643)^$E661*((N643+N652)/(M643+M652))^($F661*(1+$E661))</f>
        <v/>
      </c>
      <c r="O661" s="47">
        <f>N661*(1/(1+$G661))^(1+$E661)*(1+O$7)^$D661*(O643/N643)^$E661*((O643+O652)/(N643+N652))^($F661*(1+$E661))</f>
        <v/>
      </c>
      <c r="P661" s="47">
        <f>O661*(1/(1+$G661))^(1+$E661)*(1+P$7)^$D661*(P643/O643)^$E661*((P643+P652)/(O643+O652))^($F661*(1+$E661))</f>
        <v/>
      </c>
      <c r="Q661" s="47">
        <f>P661*(1/(1+$G661))^(1+$E661)*(1+Q$7)^$D661*(Q643/P643)^$E661*((Q643+Q652)/(P643+P652))^($F661*(1+$E661))</f>
        <v/>
      </c>
      <c r="R661" s="47">
        <f>Q661*(1/(1+$G661))^(1+$E661)*(1+R$7)^$D661*(R643/Q643)^$E661*((R643+R652)/(Q643+Q652))^($F661*(1+$E661))</f>
        <v/>
      </c>
      <c r="S661" s="47">
        <f>R661*(1/(1+$G661))^(1+$E661)*(1+S$7)^$D661*(S643/R643)^$E661*((S643+S652)/(R643+R652))^($F661*(1+$E661))</f>
        <v/>
      </c>
      <c r="T661" s="47">
        <f>S661*(1/(1+$G661))^(1+$E661)*(1+T$7)^$D661*(T643/S643)^$E661*((T643+T652)/(S643+S652))^($F661*(1+$E661))</f>
        <v/>
      </c>
      <c r="U661" s="47">
        <f>T661*(1/(1+$G661))^(1+$E661)*(1+U$7)^$D661*(U643/T643)^$E661*((U643+U652)/(T643+T652))^($F661*(1+$E661))</f>
        <v/>
      </c>
      <c r="V661" s="47">
        <f>U661*(1/(1+$G661))^(1+$E661)*(1+V$7)^$D661*(V643/U643)^$E661*((V643+V652)/(U643+U652))^($F661*(1+$E661))</f>
        <v/>
      </c>
      <c r="W661" s="47">
        <f>V661*(1/(1+$G661))^(1+$E661)*(1+W$7)^$D661*(W643/V643)^$E661*((W643+W652)/(V643+V652))^($F661*(1+$E661))</f>
        <v/>
      </c>
      <c r="X661" s="47">
        <f>W661*(1/(1+$G661))^(1+$E661)*(1+X$7)^$D661*(X643/W643)^$E661*((X643+X652)/(W643+W652))^($F661*(1+$E661))</f>
        <v/>
      </c>
      <c r="Y661" s="47">
        <f>X661*(1/(1+$G661))^(1+$E661)*(1+Y$7)^$D661*(Y643/X643)^$E661*((Y643+Y652)/(X643+X652))^($F661*(1+$E661))</f>
        <v/>
      </c>
      <c r="Z661" s="47">
        <f>Y661*(1/(1+$G661))^(1+$E661)*(1+Z$7)^$D661*(Z643/Y643)^$E661*((Z643+Z652)/(Y643+Y652))^($F661*(1+$E661))</f>
        <v/>
      </c>
      <c r="AA661" s="47">
        <f>Z661*(1/(1+$G661))^(1+$E661)*(1+AA$7)^$D661*(AA643/Z643)^$E661*((AA643+AA652)/(Z643+Z652))^($F661*(1+$E661))</f>
        <v/>
      </c>
      <c r="AB661" s="47">
        <f>AA661*(1/(1+$G661))^(1+$E661)*(1+AB$7)^$D661*(AB643/AA643)^$E661*((AB643+AB652)/(AA643+AA652))^($F661*(1+$E661))</f>
        <v/>
      </c>
      <c r="AC661" s="47">
        <f>AB661*(1/(1+$G661))^(1+$E661)*(1+AC$7)^$D661*(AC643/AB643)^$E661*((AC643+AC652)/(AB643+AB652))^($F661*(1+$E661))</f>
        <v/>
      </c>
      <c r="AD661" s="48">
        <f>FUELUSE(AC661,AD643,AC643,AD652,AC652,AD$7,$D661,$E661,$F661,$G661)</f>
        <v/>
      </c>
      <c r="AE661" s="25">
        <f>LOWER(Settings!$C$4)&amp;".mit."&amp;$A661&amp;IF($C661="","","."&amp;$C661&amp;"."&amp;$B661)&amp;IF(INDEX(Variables!$D$5:$D$105,MATCH($A661,Variables!$A$5:$A$105,0))="","","."&amp;INDEX(Variables!$D$5:$D$105,MATCH($A661,Variables!$A$5:$A$105,0)))&amp;"."&amp;AE$5</f>
        <v/>
      </c>
      <c r="AF661" s="46">
        <f>INDEX(Inputs!$U$5:$U$132,MATCH($B661&amp;"|"&amp;$C661,Inputs!$A$5:$A$132,0))</f>
        <v/>
      </c>
      <c r="AG661" s="47">
        <f>AF661*(1/(1+$G661))^(1+$E661)*(1+AG$7)^$D661*(AG643/AF643)^$E661*((AG643+AG652)/(AF643+AF652))^($F661*(1+$E661))</f>
        <v/>
      </c>
      <c r="AH661" s="47">
        <f>AG661*(1/(1+$G661))^(1+$E661)*(1+AH$7)^$D661*(AH643/AG643)^$E661*((AH643+AH652)/(AG643+AG652))^($F661*(1+$E661))</f>
        <v/>
      </c>
      <c r="AI661" s="47">
        <f>AH661*(1/(1+$G661))^(1+$E661)*(1+AI$7)^$D661*(AI643/AH643)^$E661*((AI643+AI652)/(AH643+AH652))^($F661*(1+$E661))</f>
        <v/>
      </c>
      <c r="AJ661" s="47">
        <f>AI661*(1/(1+$G661))^(1+$E661)*(1+AJ$7)^$D661*(AJ643/AI643)^$E661*((AJ643+AJ652)/(AI643+AI652))^($F661*(1+$E661))</f>
        <v/>
      </c>
      <c r="AK661" s="47">
        <f>AJ661*(1/(1+$G661))^(1+$E661)*(1+AK$7)^$D661*(AK643/AJ643)^$E661*((AK643+AK652)/(AJ643+AJ652))^($F661*(1+$E661))</f>
        <v/>
      </c>
      <c r="AL661" s="47">
        <f>AK661*(1/(1+$G661))^(1+$E661)*(1+AL$7)^$D661*(AL643/AK643)^$E661*((AL643+AL652)/(AK643+AK652))^($F661*(1+$E661))</f>
        <v/>
      </c>
      <c r="AM661" s="47">
        <f>AL661*(1/(1+$G661))^(1+$E661)*(1+AM$7)^$D661*(AM643/AL643)^$E661*((AM643+AM652)/(AL643+AL652))^($F661*(1+$E661))</f>
        <v/>
      </c>
      <c r="AN661" s="47">
        <f>AM661*(1/(1+$G661))^(1+$E661)*(1+AN$7)^$D661*(AN643/AM643)^$E661*((AN643+AN652)/(AM643+AM652))^($F661*(1+$E661))</f>
        <v/>
      </c>
      <c r="AO661" s="47">
        <f>AN661*(1/(1+$G661))^(1+$E661)*(1+AO$7)^$D661*(AO643/AN643)^$E661*((AO643+AO652)/(AN643+AN652))^($F661*(1+$E661))</f>
        <v/>
      </c>
      <c r="AP661" s="47">
        <f>AO661*(1/(1+$G661))^(1+$E661)*(1+AP$7)^$D661*(AP643/AO643)^$E661*((AP643+AP652)/(AO643+AO652))^($F661*(1+$E661))</f>
        <v/>
      </c>
      <c r="AQ661" s="47">
        <f>AP661*(1/(1+$G661))^(1+$E661)*(1+AQ$7)^$D661*(AQ643/AP643)^$E661*((AQ643+AQ652)/(AP643+AP652))^($F661*(1+$E661))</f>
        <v/>
      </c>
      <c r="AR661" s="47">
        <f>AQ661*(1/(1+$G661))^(1+$E661)*(1+AR$7)^$D661*(AR643/AQ643)^$E661*((AR643+AR652)/(AQ643+AQ652))^($F661*(1+$E661))</f>
        <v/>
      </c>
      <c r="AS661" s="47">
        <f>AR661*(1/(1+$G661))^(1+$E661)*(1+AS$7)^$D661*(AS643/AR643)^$E661*((AS643+AS652)/(AR643+AR652))^($F661*(1+$E661))</f>
        <v/>
      </c>
      <c r="AT661" s="47">
        <f>AS661*(1/(1+$G661))^(1+$E661)*(1+AT$7)^$D661*(AT643/AS643)^$E661*((AT643+AT652)/(AS643+AS652))^($F661*(1+$E661))</f>
        <v/>
      </c>
      <c r="AU661" s="47">
        <f>AT661*(1/(1+$G661))^(1+$E661)*(1+AU$7)^$D661*(AU643/AT643)^$E661*((AU643+AU652)/(AT643+AT652))^($F661*(1+$E661))</f>
        <v/>
      </c>
      <c r="AV661" s="47">
        <f>AU661*(1/(1+$G661))^(1+$E661)*(1+AV$7)^$D661*(AV643/AU643)^$E661*((AV643+AV652)/(AU643+AU652))^($F661*(1+$E661))</f>
        <v/>
      </c>
      <c r="AW661" s="47">
        <f>AV661*(1/(1+$G661))^(1+$E661)*(1+AW$7)^$D661*(AW643/AV643)^$E661*((AW643+AW652)/(AV643+AV652))^($F661*(1+$E661))</f>
        <v/>
      </c>
      <c r="AX661" s="48">
        <f>FUELUSE(AW661,AX643,AW643,AX652,AW652,AX$7,$D661,$E661,$F661,$G661)</f>
        <v/>
      </c>
    </row>
    <row r="662" hidden="1" outlineLevel="2">
      <c r="A662" s="5" t="inlineStr">
        <is>
          <t>ener</t>
        </is>
      </c>
      <c r="B662" s="5" t="inlineStr">
        <is>
          <t>lpg</t>
        </is>
      </c>
      <c r="C662" s="5" t="inlineStr">
        <is>
          <t>nav</t>
        </is>
      </c>
      <c r="D662" s="40">
        <f>INDEX(Inputs!$N$5:$N$132,MATCH($B662&amp;"|"&amp;$C662,Inputs!$A$5:$A$132,0))</f>
        <v/>
      </c>
      <c r="E662" s="40">
        <f>INDEX(Inputs!$O$5:$O$132,MATCH($B662&amp;"|"&amp;$C662,Inputs!$A$5:$A$132,0))</f>
        <v/>
      </c>
      <c r="F662" s="40">
        <f>INDEX(Inputs!$P$5:$P$132,MATCH($B662&amp;"|"&amp;$C662,Inputs!$A$5:$A$132,0))</f>
        <v/>
      </c>
      <c r="G662" s="40">
        <f>INDEX(Inputs!$Q$5:$Q$132,MATCH($B662&amp;"|"&amp;$C662,Inputs!$A$5:$A$132,0))</f>
        <v/>
      </c>
      <c r="H662" s="5">
        <f>INDEX(Variables!$B$5:$B$105,MATCH($A662,Variables!$A$5:$A$105,0))&amp;IF($C662="",""," | "&amp;INDEX(Mapping!$B$5:$B$26,MATCH($C662,Mapping!$A$5:$A$26,0))&amp;" | "&amp;INDEX(Mapping!$B$30:$B$41,MATCH($B662,Mapping!$A$30:$A$41,0)))</f>
        <v/>
      </c>
      <c r="I662" s="5">
        <f>INDEX(Variables!$C$5:$C$105,MATCH($A662,Variables!$A$5:$A$105,0))</f>
        <v/>
      </c>
      <c r="J662" s="5">
        <f>INDEX(Variables!$E$5:$E$105,MATCH($A662,Variables!$A$5:$A$105,0))</f>
        <v/>
      </c>
      <c r="K662" s="25">
        <f>LOWER(Settings!$C$4)&amp;".mit."&amp;$A662&amp;IF($C662="","","."&amp;$C662&amp;"."&amp;$B662)&amp;IF(INDEX(Variables!$D$5:$D$105,MATCH($A662,Variables!$A$5:$A$105,0))="","","."&amp;INDEX(Variables!$D$5:$D$105,MATCH($A662,Variables!$A$5:$A$105,0)))&amp;"."&amp;K$5</f>
        <v/>
      </c>
      <c r="L662" s="46">
        <f>INDEX(Inputs!$U$5:$U$132,MATCH($B662&amp;"|"&amp;$C662,Inputs!$A$5:$A$132,0))</f>
        <v/>
      </c>
      <c r="M662" s="47">
        <f>L662*(1/(1+$G662))^(1+$E662)*(1+M$7)^$D662*(M644/L644)^$E662*((M644+M653)/(L644+L653))^($F662*(1+$E662))</f>
        <v/>
      </c>
      <c r="N662" s="47">
        <f>M662*(1/(1+$G662))^(1+$E662)*(1+N$7)^$D662*(N644/M644)^$E662*((N644+N653)/(M644+M653))^($F662*(1+$E662))</f>
        <v/>
      </c>
      <c r="O662" s="47">
        <f>N662*(1/(1+$G662))^(1+$E662)*(1+O$7)^$D662*(O644/N644)^$E662*((O644+O653)/(N644+N653))^($F662*(1+$E662))</f>
        <v/>
      </c>
      <c r="P662" s="47">
        <f>O662*(1/(1+$G662))^(1+$E662)*(1+P$7)^$D662*(P644/O644)^$E662*((P644+P653)/(O644+O653))^($F662*(1+$E662))</f>
        <v/>
      </c>
      <c r="Q662" s="47">
        <f>P662*(1/(1+$G662))^(1+$E662)*(1+Q$7)^$D662*(Q644/P644)^$E662*((Q644+Q653)/(P644+P653))^($F662*(1+$E662))</f>
        <v/>
      </c>
      <c r="R662" s="47">
        <f>Q662*(1/(1+$G662))^(1+$E662)*(1+R$7)^$D662*(R644/Q644)^$E662*((R644+R653)/(Q644+Q653))^($F662*(1+$E662))</f>
        <v/>
      </c>
      <c r="S662" s="47">
        <f>R662*(1/(1+$G662))^(1+$E662)*(1+S$7)^$D662*(S644/R644)^$E662*((S644+S653)/(R644+R653))^($F662*(1+$E662))</f>
        <v/>
      </c>
      <c r="T662" s="47">
        <f>S662*(1/(1+$G662))^(1+$E662)*(1+T$7)^$D662*(T644/S644)^$E662*((T644+T653)/(S644+S653))^($F662*(1+$E662))</f>
        <v/>
      </c>
      <c r="U662" s="47">
        <f>T662*(1/(1+$G662))^(1+$E662)*(1+U$7)^$D662*(U644/T644)^$E662*((U644+U653)/(T644+T653))^($F662*(1+$E662))</f>
        <v/>
      </c>
      <c r="V662" s="47">
        <f>U662*(1/(1+$G662))^(1+$E662)*(1+V$7)^$D662*(V644/U644)^$E662*((V644+V653)/(U644+U653))^($F662*(1+$E662))</f>
        <v/>
      </c>
      <c r="W662" s="47">
        <f>V662*(1/(1+$G662))^(1+$E662)*(1+W$7)^$D662*(W644/V644)^$E662*((W644+W653)/(V644+V653))^($F662*(1+$E662))</f>
        <v/>
      </c>
      <c r="X662" s="47">
        <f>W662*(1/(1+$G662))^(1+$E662)*(1+X$7)^$D662*(X644/W644)^$E662*((X644+X653)/(W644+W653))^($F662*(1+$E662))</f>
        <v/>
      </c>
      <c r="Y662" s="47">
        <f>X662*(1/(1+$G662))^(1+$E662)*(1+Y$7)^$D662*(Y644/X644)^$E662*((Y644+Y653)/(X644+X653))^($F662*(1+$E662))</f>
        <v/>
      </c>
      <c r="Z662" s="47">
        <f>Y662*(1/(1+$G662))^(1+$E662)*(1+Z$7)^$D662*(Z644/Y644)^$E662*((Z644+Z653)/(Y644+Y653))^($F662*(1+$E662))</f>
        <v/>
      </c>
      <c r="AA662" s="47">
        <f>Z662*(1/(1+$G662))^(1+$E662)*(1+AA$7)^$D662*(AA644/Z644)^$E662*((AA644+AA653)/(Z644+Z653))^($F662*(1+$E662))</f>
        <v/>
      </c>
      <c r="AB662" s="47">
        <f>AA662*(1/(1+$G662))^(1+$E662)*(1+AB$7)^$D662*(AB644/AA644)^$E662*((AB644+AB653)/(AA644+AA653))^($F662*(1+$E662))</f>
        <v/>
      </c>
      <c r="AC662" s="47">
        <f>AB662*(1/(1+$G662))^(1+$E662)*(1+AC$7)^$D662*(AC644/AB644)^$E662*((AC644+AC653)/(AB644+AB653))^($F662*(1+$E662))</f>
        <v/>
      </c>
      <c r="AD662" s="48">
        <f>FUELUSE(AC662,AD644,AC644,AD653,AC653,AD$7,$D662,$E662,$F662,$G662)</f>
        <v/>
      </c>
      <c r="AE662" s="25">
        <f>LOWER(Settings!$C$4)&amp;".mit."&amp;$A662&amp;IF($C662="","","."&amp;$C662&amp;"."&amp;$B662)&amp;IF(INDEX(Variables!$D$5:$D$105,MATCH($A662,Variables!$A$5:$A$105,0))="","","."&amp;INDEX(Variables!$D$5:$D$105,MATCH($A662,Variables!$A$5:$A$105,0)))&amp;"."&amp;AE$5</f>
        <v/>
      </c>
      <c r="AF662" s="46">
        <f>INDEX(Inputs!$U$5:$U$132,MATCH($B662&amp;"|"&amp;$C662,Inputs!$A$5:$A$132,0))</f>
        <v/>
      </c>
      <c r="AG662" s="47">
        <f>AF662*(1/(1+$G662))^(1+$E662)*(1+AG$7)^$D662*(AG644/AF644)^$E662*((AG644+AG653)/(AF644+AF653))^($F662*(1+$E662))</f>
        <v/>
      </c>
      <c r="AH662" s="47">
        <f>AG662*(1/(1+$G662))^(1+$E662)*(1+AH$7)^$D662*(AH644/AG644)^$E662*((AH644+AH653)/(AG644+AG653))^($F662*(1+$E662))</f>
        <v/>
      </c>
      <c r="AI662" s="47">
        <f>AH662*(1/(1+$G662))^(1+$E662)*(1+AI$7)^$D662*(AI644/AH644)^$E662*((AI644+AI653)/(AH644+AH653))^($F662*(1+$E662))</f>
        <v/>
      </c>
      <c r="AJ662" s="47">
        <f>AI662*(1/(1+$G662))^(1+$E662)*(1+AJ$7)^$D662*(AJ644/AI644)^$E662*((AJ644+AJ653)/(AI644+AI653))^($F662*(1+$E662))</f>
        <v/>
      </c>
      <c r="AK662" s="47">
        <f>AJ662*(1/(1+$G662))^(1+$E662)*(1+AK$7)^$D662*(AK644/AJ644)^$E662*((AK644+AK653)/(AJ644+AJ653))^($F662*(1+$E662))</f>
        <v/>
      </c>
      <c r="AL662" s="47">
        <f>AK662*(1/(1+$G662))^(1+$E662)*(1+AL$7)^$D662*(AL644/AK644)^$E662*((AL644+AL653)/(AK644+AK653))^($F662*(1+$E662))</f>
        <v/>
      </c>
      <c r="AM662" s="47">
        <f>AL662*(1/(1+$G662))^(1+$E662)*(1+AM$7)^$D662*(AM644/AL644)^$E662*((AM644+AM653)/(AL644+AL653))^($F662*(1+$E662))</f>
        <v/>
      </c>
      <c r="AN662" s="47">
        <f>AM662*(1/(1+$G662))^(1+$E662)*(1+AN$7)^$D662*(AN644/AM644)^$E662*((AN644+AN653)/(AM644+AM653))^($F662*(1+$E662))</f>
        <v/>
      </c>
      <c r="AO662" s="47">
        <f>AN662*(1/(1+$G662))^(1+$E662)*(1+AO$7)^$D662*(AO644/AN644)^$E662*((AO644+AO653)/(AN644+AN653))^($F662*(1+$E662))</f>
        <v/>
      </c>
      <c r="AP662" s="47">
        <f>AO662*(1/(1+$G662))^(1+$E662)*(1+AP$7)^$D662*(AP644/AO644)^$E662*((AP644+AP653)/(AO644+AO653))^($F662*(1+$E662))</f>
        <v/>
      </c>
      <c r="AQ662" s="47">
        <f>AP662*(1/(1+$G662))^(1+$E662)*(1+AQ$7)^$D662*(AQ644/AP644)^$E662*((AQ644+AQ653)/(AP644+AP653))^($F662*(1+$E662))</f>
        <v/>
      </c>
      <c r="AR662" s="47">
        <f>AQ662*(1/(1+$G662))^(1+$E662)*(1+AR$7)^$D662*(AR644/AQ644)^$E662*((AR644+AR653)/(AQ644+AQ653))^($F662*(1+$E662))</f>
        <v/>
      </c>
      <c r="AS662" s="47">
        <f>AR662*(1/(1+$G662))^(1+$E662)*(1+AS$7)^$D662*(AS644/AR644)^$E662*((AS644+AS653)/(AR644+AR653))^($F662*(1+$E662))</f>
        <v/>
      </c>
      <c r="AT662" s="47">
        <f>AS662*(1/(1+$G662))^(1+$E662)*(1+AT$7)^$D662*(AT644/AS644)^$E662*((AT644+AT653)/(AS644+AS653))^($F662*(1+$E662))</f>
        <v/>
      </c>
      <c r="AU662" s="47">
        <f>AT662*(1/(1+$G662))^(1+$E662)*(1+AU$7)^$D662*(AU644/AT644)^$E662*((AU644+AU653)/(AT644+AT653))^($F662*(1+$E662))</f>
        <v/>
      </c>
      <c r="AV662" s="47">
        <f>AU662*(1/(1+$G662))^(1+$E662)*(1+AV$7)^$D662*(AV644/AU644)^$E662*((AV644+AV653)/(AU644+AU653))^($F662*(1+$E662))</f>
        <v/>
      </c>
      <c r="AW662" s="47">
        <f>AV662*(1/(1+$G662))^(1+$E662)*(1+AW$7)^$D662*(AW644/AV644)^$E662*((AW644+AW653)/(AV644+AV653))^($F662*(1+$E662))</f>
        <v/>
      </c>
      <c r="AX662" s="48">
        <f>FUELUSE(AW662,AX644,AW644,AX653,AW653,AX$7,$D662,$E662,$F662,$G662)</f>
        <v/>
      </c>
    </row>
    <row r="663" hidden="1" outlineLevel="2">
      <c r="A663" s="5" t="inlineStr">
        <is>
          <t>ener</t>
        </is>
      </c>
      <c r="B663" s="5" t="inlineStr">
        <is>
          <t>ker</t>
        </is>
      </c>
      <c r="C663" s="5" t="inlineStr">
        <is>
          <t>nav</t>
        </is>
      </c>
      <c r="D663" s="40">
        <f>INDEX(Inputs!$N$5:$N$132,MATCH($B663&amp;"|"&amp;$C663,Inputs!$A$5:$A$132,0))</f>
        <v/>
      </c>
      <c r="E663" s="40">
        <f>INDEX(Inputs!$O$5:$O$132,MATCH($B663&amp;"|"&amp;$C663,Inputs!$A$5:$A$132,0))</f>
        <v/>
      </c>
      <c r="F663" s="40">
        <f>INDEX(Inputs!$P$5:$P$132,MATCH($B663&amp;"|"&amp;$C663,Inputs!$A$5:$A$132,0))</f>
        <v/>
      </c>
      <c r="G663" s="40">
        <f>INDEX(Inputs!$Q$5:$Q$132,MATCH($B663&amp;"|"&amp;$C663,Inputs!$A$5:$A$132,0))</f>
        <v/>
      </c>
      <c r="H663" s="5">
        <f>INDEX(Variables!$B$5:$B$105,MATCH($A663,Variables!$A$5:$A$105,0))&amp;IF($C663="",""," | "&amp;INDEX(Mapping!$B$5:$B$26,MATCH($C663,Mapping!$A$5:$A$26,0))&amp;" | "&amp;INDEX(Mapping!$B$30:$B$41,MATCH($B663,Mapping!$A$30:$A$41,0)))</f>
        <v/>
      </c>
      <c r="I663" s="5">
        <f>INDEX(Variables!$C$5:$C$105,MATCH($A663,Variables!$A$5:$A$105,0))</f>
        <v/>
      </c>
      <c r="J663" s="5">
        <f>INDEX(Variables!$E$5:$E$105,MATCH($A663,Variables!$A$5:$A$105,0))</f>
        <v/>
      </c>
      <c r="K663" s="25">
        <f>LOWER(Settings!$C$4)&amp;".mit."&amp;$A663&amp;IF($C663="","","."&amp;$C663&amp;"."&amp;$B663)&amp;IF(INDEX(Variables!$D$5:$D$105,MATCH($A663,Variables!$A$5:$A$105,0))="","","."&amp;INDEX(Variables!$D$5:$D$105,MATCH($A663,Variables!$A$5:$A$105,0)))&amp;"."&amp;K$5</f>
        <v/>
      </c>
      <c r="L663" s="46">
        <f>INDEX(Inputs!$U$5:$U$132,MATCH($B663&amp;"|"&amp;$C663,Inputs!$A$5:$A$132,0))</f>
        <v/>
      </c>
      <c r="M663" s="47">
        <f>L663*(1/(1+$G663))^(1+$E663)*(1+M$7)^$D663*(M645/L645)^$E663*((M645+M654)/(L645+L654))^($F663*(1+$E663))</f>
        <v/>
      </c>
      <c r="N663" s="47">
        <f>M663*(1/(1+$G663))^(1+$E663)*(1+N$7)^$D663*(N645/M645)^$E663*((N645+N654)/(M645+M654))^($F663*(1+$E663))</f>
        <v/>
      </c>
      <c r="O663" s="47">
        <f>N663*(1/(1+$G663))^(1+$E663)*(1+O$7)^$D663*(O645/N645)^$E663*((O645+O654)/(N645+N654))^($F663*(1+$E663))</f>
        <v/>
      </c>
      <c r="P663" s="47">
        <f>O663*(1/(1+$G663))^(1+$E663)*(1+P$7)^$D663*(P645/O645)^$E663*((P645+P654)/(O645+O654))^($F663*(1+$E663))</f>
        <v/>
      </c>
      <c r="Q663" s="47">
        <f>P663*(1/(1+$G663))^(1+$E663)*(1+Q$7)^$D663*(Q645/P645)^$E663*((Q645+Q654)/(P645+P654))^($F663*(1+$E663))</f>
        <v/>
      </c>
      <c r="R663" s="47">
        <f>Q663*(1/(1+$G663))^(1+$E663)*(1+R$7)^$D663*(R645/Q645)^$E663*((R645+R654)/(Q645+Q654))^($F663*(1+$E663))</f>
        <v/>
      </c>
      <c r="S663" s="47">
        <f>R663*(1/(1+$G663))^(1+$E663)*(1+S$7)^$D663*(S645/R645)^$E663*((S645+S654)/(R645+R654))^($F663*(1+$E663))</f>
        <v/>
      </c>
      <c r="T663" s="47">
        <f>S663*(1/(1+$G663))^(1+$E663)*(1+T$7)^$D663*(T645/S645)^$E663*((T645+T654)/(S645+S654))^($F663*(1+$E663))</f>
        <v/>
      </c>
      <c r="U663" s="47">
        <f>T663*(1/(1+$G663))^(1+$E663)*(1+U$7)^$D663*(U645/T645)^$E663*((U645+U654)/(T645+T654))^($F663*(1+$E663))</f>
        <v/>
      </c>
      <c r="V663" s="47">
        <f>U663*(1/(1+$G663))^(1+$E663)*(1+V$7)^$D663*(V645/U645)^$E663*((V645+V654)/(U645+U654))^($F663*(1+$E663))</f>
        <v/>
      </c>
      <c r="W663" s="47">
        <f>V663*(1/(1+$G663))^(1+$E663)*(1+W$7)^$D663*(W645/V645)^$E663*((W645+W654)/(V645+V654))^($F663*(1+$E663))</f>
        <v/>
      </c>
      <c r="X663" s="47">
        <f>W663*(1/(1+$G663))^(1+$E663)*(1+X$7)^$D663*(X645/W645)^$E663*((X645+X654)/(W645+W654))^($F663*(1+$E663))</f>
        <v/>
      </c>
      <c r="Y663" s="47">
        <f>X663*(1/(1+$G663))^(1+$E663)*(1+Y$7)^$D663*(Y645/X645)^$E663*((Y645+Y654)/(X645+X654))^($F663*(1+$E663))</f>
        <v/>
      </c>
      <c r="Z663" s="47">
        <f>Y663*(1/(1+$G663))^(1+$E663)*(1+Z$7)^$D663*(Z645/Y645)^$E663*((Z645+Z654)/(Y645+Y654))^($F663*(1+$E663))</f>
        <v/>
      </c>
      <c r="AA663" s="47">
        <f>Z663*(1/(1+$G663))^(1+$E663)*(1+AA$7)^$D663*(AA645/Z645)^$E663*((AA645+AA654)/(Z645+Z654))^($F663*(1+$E663))</f>
        <v/>
      </c>
      <c r="AB663" s="47">
        <f>AA663*(1/(1+$G663))^(1+$E663)*(1+AB$7)^$D663*(AB645/AA645)^$E663*((AB645+AB654)/(AA645+AA654))^($F663*(1+$E663))</f>
        <v/>
      </c>
      <c r="AC663" s="47">
        <f>AB663*(1/(1+$G663))^(1+$E663)*(1+AC$7)^$D663*(AC645/AB645)^$E663*((AC645+AC654)/(AB645+AB654))^($F663*(1+$E663))</f>
        <v/>
      </c>
      <c r="AD663" s="48">
        <f>FUELUSE(AC663,AD645,AC645,AD654,AC654,AD$7,$D663,$E663,$F663,$G663)</f>
        <v/>
      </c>
      <c r="AE663" s="25">
        <f>LOWER(Settings!$C$4)&amp;".mit."&amp;$A663&amp;IF($C663="","","."&amp;$C663&amp;"."&amp;$B663)&amp;IF(INDEX(Variables!$D$5:$D$105,MATCH($A663,Variables!$A$5:$A$105,0))="","","."&amp;INDEX(Variables!$D$5:$D$105,MATCH($A663,Variables!$A$5:$A$105,0)))&amp;"."&amp;AE$5</f>
        <v/>
      </c>
      <c r="AF663" s="46">
        <f>INDEX(Inputs!$U$5:$U$132,MATCH($B663&amp;"|"&amp;$C663,Inputs!$A$5:$A$132,0))</f>
        <v/>
      </c>
      <c r="AG663" s="47">
        <f>AF663*(1/(1+$G663))^(1+$E663)*(1+AG$7)^$D663*(AG645/AF645)^$E663*((AG645+AG654)/(AF645+AF654))^($F663*(1+$E663))</f>
        <v/>
      </c>
      <c r="AH663" s="47">
        <f>AG663*(1/(1+$G663))^(1+$E663)*(1+AH$7)^$D663*(AH645/AG645)^$E663*((AH645+AH654)/(AG645+AG654))^($F663*(1+$E663))</f>
        <v/>
      </c>
      <c r="AI663" s="47">
        <f>AH663*(1/(1+$G663))^(1+$E663)*(1+AI$7)^$D663*(AI645/AH645)^$E663*((AI645+AI654)/(AH645+AH654))^($F663*(1+$E663))</f>
        <v/>
      </c>
      <c r="AJ663" s="47">
        <f>AI663*(1/(1+$G663))^(1+$E663)*(1+AJ$7)^$D663*(AJ645/AI645)^$E663*((AJ645+AJ654)/(AI645+AI654))^($F663*(1+$E663))</f>
        <v/>
      </c>
      <c r="AK663" s="47">
        <f>AJ663*(1/(1+$G663))^(1+$E663)*(1+AK$7)^$D663*(AK645/AJ645)^$E663*((AK645+AK654)/(AJ645+AJ654))^($F663*(1+$E663))</f>
        <v/>
      </c>
      <c r="AL663" s="47">
        <f>AK663*(1/(1+$G663))^(1+$E663)*(1+AL$7)^$D663*(AL645/AK645)^$E663*((AL645+AL654)/(AK645+AK654))^($F663*(1+$E663))</f>
        <v/>
      </c>
      <c r="AM663" s="47">
        <f>AL663*(1/(1+$G663))^(1+$E663)*(1+AM$7)^$D663*(AM645/AL645)^$E663*((AM645+AM654)/(AL645+AL654))^($F663*(1+$E663))</f>
        <v/>
      </c>
      <c r="AN663" s="47">
        <f>AM663*(1/(1+$G663))^(1+$E663)*(1+AN$7)^$D663*(AN645/AM645)^$E663*((AN645+AN654)/(AM645+AM654))^($F663*(1+$E663))</f>
        <v/>
      </c>
      <c r="AO663" s="47">
        <f>AN663*(1/(1+$G663))^(1+$E663)*(1+AO$7)^$D663*(AO645/AN645)^$E663*((AO645+AO654)/(AN645+AN654))^($F663*(1+$E663))</f>
        <v/>
      </c>
      <c r="AP663" s="47">
        <f>AO663*(1/(1+$G663))^(1+$E663)*(1+AP$7)^$D663*(AP645/AO645)^$E663*((AP645+AP654)/(AO645+AO654))^($F663*(1+$E663))</f>
        <v/>
      </c>
      <c r="AQ663" s="47">
        <f>AP663*(1/(1+$G663))^(1+$E663)*(1+AQ$7)^$D663*(AQ645/AP645)^$E663*((AQ645+AQ654)/(AP645+AP654))^($F663*(1+$E663))</f>
        <v/>
      </c>
      <c r="AR663" s="47">
        <f>AQ663*(1/(1+$G663))^(1+$E663)*(1+AR$7)^$D663*(AR645/AQ645)^$E663*((AR645+AR654)/(AQ645+AQ654))^($F663*(1+$E663))</f>
        <v/>
      </c>
      <c r="AS663" s="47">
        <f>AR663*(1/(1+$G663))^(1+$E663)*(1+AS$7)^$D663*(AS645/AR645)^$E663*((AS645+AS654)/(AR645+AR654))^($F663*(1+$E663))</f>
        <v/>
      </c>
      <c r="AT663" s="47">
        <f>AS663*(1/(1+$G663))^(1+$E663)*(1+AT$7)^$D663*(AT645/AS645)^$E663*((AT645+AT654)/(AS645+AS654))^($F663*(1+$E663))</f>
        <v/>
      </c>
      <c r="AU663" s="47">
        <f>AT663*(1/(1+$G663))^(1+$E663)*(1+AU$7)^$D663*(AU645/AT645)^$E663*((AU645+AU654)/(AT645+AT654))^($F663*(1+$E663))</f>
        <v/>
      </c>
      <c r="AV663" s="47">
        <f>AU663*(1/(1+$G663))^(1+$E663)*(1+AV$7)^$D663*(AV645/AU645)^$E663*((AV645+AV654)/(AU645+AU654))^($F663*(1+$E663))</f>
        <v/>
      </c>
      <c r="AW663" s="47">
        <f>AV663*(1/(1+$G663))^(1+$E663)*(1+AW$7)^$D663*(AW645/AV645)^$E663*((AW645+AW654)/(AV645+AV654))^($F663*(1+$E663))</f>
        <v/>
      </c>
      <c r="AX663" s="48">
        <f>FUELUSE(AW663,AX645,AW645,AX654,AW654,AX$7,$D663,$E663,$F663,$G663)</f>
        <v/>
      </c>
    </row>
    <row r="664" hidden="1" outlineLevel="2">
      <c r="A664" s="5" t="inlineStr">
        <is>
          <t>ener</t>
        </is>
      </c>
      <c r="B664" s="5" t="inlineStr">
        <is>
          <t>oop</t>
        </is>
      </c>
      <c r="C664" s="5" t="inlineStr">
        <is>
          <t>nav</t>
        </is>
      </c>
      <c r="D664" s="40">
        <f>INDEX(Inputs!$N$5:$N$132,MATCH($B664&amp;"|"&amp;$C664,Inputs!$A$5:$A$132,0))</f>
        <v/>
      </c>
      <c r="E664" s="40">
        <f>INDEX(Inputs!$O$5:$O$132,MATCH($B664&amp;"|"&amp;$C664,Inputs!$A$5:$A$132,0))</f>
        <v/>
      </c>
      <c r="F664" s="40">
        <f>INDEX(Inputs!$P$5:$P$132,MATCH($B664&amp;"|"&amp;$C664,Inputs!$A$5:$A$132,0))</f>
        <v/>
      </c>
      <c r="G664" s="40">
        <f>INDEX(Inputs!$Q$5:$Q$132,MATCH($B664&amp;"|"&amp;$C664,Inputs!$A$5:$A$132,0))</f>
        <v/>
      </c>
      <c r="H664" s="5">
        <f>INDEX(Variables!$B$5:$B$105,MATCH($A664,Variables!$A$5:$A$105,0))&amp;IF($C664="",""," | "&amp;INDEX(Mapping!$B$5:$B$26,MATCH($C664,Mapping!$A$5:$A$26,0))&amp;" | "&amp;INDEX(Mapping!$B$30:$B$41,MATCH($B664,Mapping!$A$30:$A$41,0)))</f>
        <v/>
      </c>
      <c r="I664" s="5">
        <f>INDEX(Variables!$C$5:$C$105,MATCH($A664,Variables!$A$5:$A$105,0))</f>
        <v/>
      </c>
      <c r="J664" s="5">
        <f>INDEX(Variables!$E$5:$E$105,MATCH($A664,Variables!$A$5:$A$105,0))</f>
        <v/>
      </c>
      <c r="K664" s="25">
        <f>LOWER(Settings!$C$4)&amp;".mit."&amp;$A664&amp;IF($C664="","","."&amp;$C664&amp;"."&amp;$B664)&amp;IF(INDEX(Variables!$D$5:$D$105,MATCH($A664,Variables!$A$5:$A$105,0))="","","."&amp;INDEX(Variables!$D$5:$D$105,MATCH($A664,Variables!$A$5:$A$105,0)))&amp;"."&amp;K$5</f>
        <v/>
      </c>
      <c r="L664" s="46">
        <f>INDEX(Inputs!$U$5:$U$132,MATCH($B664&amp;"|"&amp;$C664,Inputs!$A$5:$A$132,0))</f>
        <v/>
      </c>
      <c r="M664" s="47">
        <f>L664*(1/(1+$G664))^(1+$E664)*(1+M$7)^$D664*(M646/L646)^$E664*((M646+M655)/(L646+L655))^($F664*(1+$E664))</f>
        <v/>
      </c>
      <c r="N664" s="47">
        <f>M664*(1/(1+$G664))^(1+$E664)*(1+N$7)^$D664*(N646/M646)^$E664*((N646+N655)/(M646+M655))^($F664*(1+$E664))</f>
        <v/>
      </c>
      <c r="O664" s="47">
        <f>N664*(1/(1+$G664))^(1+$E664)*(1+O$7)^$D664*(O646/N646)^$E664*((O646+O655)/(N646+N655))^($F664*(1+$E664))</f>
        <v/>
      </c>
      <c r="P664" s="47">
        <f>O664*(1/(1+$G664))^(1+$E664)*(1+P$7)^$D664*(P646/O646)^$E664*((P646+P655)/(O646+O655))^($F664*(1+$E664))</f>
        <v/>
      </c>
      <c r="Q664" s="47">
        <f>P664*(1/(1+$G664))^(1+$E664)*(1+Q$7)^$D664*(Q646/P646)^$E664*((Q646+Q655)/(P646+P655))^($F664*(1+$E664))</f>
        <v/>
      </c>
      <c r="R664" s="47">
        <f>Q664*(1/(1+$G664))^(1+$E664)*(1+R$7)^$D664*(R646/Q646)^$E664*((R646+R655)/(Q646+Q655))^($F664*(1+$E664))</f>
        <v/>
      </c>
      <c r="S664" s="47">
        <f>R664*(1/(1+$G664))^(1+$E664)*(1+S$7)^$D664*(S646/R646)^$E664*((S646+S655)/(R646+R655))^($F664*(1+$E664))</f>
        <v/>
      </c>
      <c r="T664" s="47">
        <f>S664*(1/(1+$G664))^(1+$E664)*(1+T$7)^$D664*(T646/S646)^$E664*((T646+T655)/(S646+S655))^($F664*(1+$E664))</f>
        <v/>
      </c>
      <c r="U664" s="47">
        <f>T664*(1/(1+$G664))^(1+$E664)*(1+U$7)^$D664*(U646/T646)^$E664*((U646+U655)/(T646+T655))^($F664*(1+$E664))</f>
        <v/>
      </c>
      <c r="V664" s="47">
        <f>U664*(1/(1+$G664))^(1+$E664)*(1+V$7)^$D664*(V646/U646)^$E664*((V646+V655)/(U646+U655))^($F664*(1+$E664))</f>
        <v/>
      </c>
      <c r="W664" s="47">
        <f>V664*(1/(1+$G664))^(1+$E664)*(1+W$7)^$D664*(W646/V646)^$E664*((W646+W655)/(V646+V655))^($F664*(1+$E664))</f>
        <v/>
      </c>
      <c r="X664" s="47">
        <f>W664*(1/(1+$G664))^(1+$E664)*(1+X$7)^$D664*(X646/W646)^$E664*((X646+X655)/(W646+W655))^($F664*(1+$E664))</f>
        <v/>
      </c>
      <c r="Y664" s="47">
        <f>X664*(1/(1+$G664))^(1+$E664)*(1+Y$7)^$D664*(Y646/X646)^$E664*((Y646+Y655)/(X646+X655))^($F664*(1+$E664))</f>
        <v/>
      </c>
      <c r="Z664" s="47">
        <f>Y664*(1/(1+$G664))^(1+$E664)*(1+Z$7)^$D664*(Z646/Y646)^$E664*((Z646+Z655)/(Y646+Y655))^($F664*(1+$E664))</f>
        <v/>
      </c>
      <c r="AA664" s="47">
        <f>Z664*(1/(1+$G664))^(1+$E664)*(1+AA$7)^$D664*(AA646/Z646)^$E664*((AA646+AA655)/(Z646+Z655))^($F664*(1+$E664))</f>
        <v/>
      </c>
      <c r="AB664" s="47">
        <f>AA664*(1/(1+$G664))^(1+$E664)*(1+AB$7)^$D664*(AB646/AA646)^$E664*((AB646+AB655)/(AA646+AA655))^($F664*(1+$E664))</f>
        <v/>
      </c>
      <c r="AC664" s="47">
        <f>AB664*(1/(1+$G664))^(1+$E664)*(1+AC$7)^$D664*(AC646/AB646)^$E664*((AC646+AC655)/(AB646+AB655))^($F664*(1+$E664))</f>
        <v/>
      </c>
      <c r="AD664" s="48">
        <f>FUELUSE(AC664,AD646,AC646,AD655,AC655,AD$7,$D664,$E664,$F664,$G664)</f>
        <v/>
      </c>
      <c r="AE664" s="25">
        <f>LOWER(Settings!$C$4)&amp;".mit."&amp;$A664&amp;IF($C664="","","."&amp;$C664&amp;"."&amp;$B664)&amp;IF(INDEX(Variables!$D$5:$D$105,MATCH($A664,Variables!$A$5:$A$105,0))="","","."&amp;INDEX(Variables!$D$5:$D$105,MATCH($A664,Variables!$A$5:$A$105,0)))&amp;"."&amp;AE$5</f>
        <v/>
      </c>
      <c r="AF664" s="46">
        <f>INDEX(Inputs!$U$5:$U$132,MATCH($B664&amp;"|"&amp;$C664,Inputs!$A$5:$A$132,0))</f>
        <v/>
      </c>
      <c r="AG664" s="47">
        <f>AF664*(1/(1+$G664))^(1+$E664)*(1+AG$7)^$D664*(AG646/AF646)^$E664*((AG646+AG655)/(AF646+AF655))^($F664*(1+$E664))</f>
        <v/>
      </c>
      <c r="AH664" s="47">
        <f>AG664*(1/(1+$G664))^(1+$E664)*(1+AH$7)^$D664*(AH646/AG646)^$E664*((AH646+AH655)/(AG646+AG655))^($F664*(1+$E664))</f>
        <v/>
      </c>
      <c r="AI664" s="47">
        <f>AH664*(1/(1+$G664))^(1+$E664)*(1+AI$7)^$D664*(AI646/AH646)^$E664*((AI646+AI655)/(AH646+AH655))^($F664*(1+$E664))</f>
        <v/>
      </c>
      <c r="AJ664" s="47">
        <f>AI664*(1/(1+$G664))^(1+$E664)*(1+AJ$7)^$D664*(AJ646/AI646)^$E664*((AJ646+AJ655)/(AI646+AI655))^($F664*(1+$E664))</f>
        <v/>
      </c>
      <c r="AK664" s="47">
        <f>AJ664*(1/(1+$G664))^(1+$E664)*(1+AK$7)^$D664*(AK646/AJ646)^$E664*((AK646+AK655)/(AJ646+AJ655))^($F664*(1+$E664))</f>
        <v/>
      </c>
      <c r="AL664" s="47">
        <f>AK664*(1/(1+$G664))^(1+$E664)*(1+AL$7)^$D664*(AL646/AK646)^$E664*((AL646+AL655)/(AK646+AK655))^($F664*(1+$E664))</f>
        <v/>
      </c>
      <c r="AM664" s="47">
        <f>AL664*(1/(1+$G664))^(1+$E664)*(1+AM$7)^$D664*(AM646/AL646)^$E664*((AM646+AM655)/(AL646+AL655))^($F664*(1+$E664))</f>
        <v/>
      </c>
      <c r="AN664" s="47">
        <f>AM664*(1/(1+$G664))^(1+$E664)*(1+AN$7)^$D664*(AN646/AM646)^$E664*((AN646+AN655)/(AM646+AM655))^($F664*(1+$E664))</f>
        <v/>
      </c>
      <c r="AO664" s="47">
        <f>AN664*(1/(1+$G664))^(1+$E664)*(1+AO$7)^$D664*(AO646/AN646)^$E664*((AO646+AO655)/(AN646+AN655))^($F664*(1+$E664))</f>
        <v/>
      </c>
      <c r="AP664" s="47">
        <f>AO664*(1/(1+$G664))^(1+$E664)*(1+AP$7)^$D664*(AP646/AO646)^$E664*((AP646+AP655)/(AO646+AO655))^($F664*(1+$E664))</f>
        <v/>
      </c>
      <c r="AQ664" s="47">
        <f>AP664*(1/(1+$G664))^(1+$E664)*(1+AQ$7)^$D664*(AQ646/AP646)^$E664*((AQ646+AQ655)/(AP646+AP655))^($F664*(1+$E664))</f>
        <v/>
      </c>
      <c r="AR664" s="47">
        <f>AQ664*(1/(1+$G664))^(1+$E664)*(1+AR$7)^$D664*(AR646/AQ646)^$E664*((AR646+AR655)/(AQ646+AQ655))^($F664*(1+$E664))</f>
        <v/>
      </c>
      <c r="AS664" s="47">
        <f>AR664*(1/(1+$G664))^(1+$E664)*(1+AS$7)^$D664*(AS646/AR646)^$E664*((AS646+AS655)/(AR646+AR655))^($F664*(1+$E664))</f>
        <v/>
      </c>
      <c r="AT664" s="47">
        <f>AS664*(1/(1+$G664))^(1+$E664)*(1+AT$7)^$D664*(AT646/AS646)^$E664*((AT646+AT655)/(AS646+AS655))^($F664*(1+$E664))</f>
        <v/>
      </c>
      <c r="AU664" s="47">
        <f>AT664*(1/(1+$G664))^(1+$E664)*(1+AU$7)^$D664*(AU646/AT646)^$E664*((AU646+AU655)/(AT646+AT655))^($F664*(1+$E664))</f>
        <v/>
      </c>
      <c r="AV664" s="47">
        <f>AU664*(1/(1+$G664))^(1+$E664)*(1+AV$7)^$D664*(AV646/AU646)^$E664*((AV646+AV655)/(AU646+AU655))^($F664*(1+$E664))</f>
        <v/>
      </c>
      <c r="AW664" s="47">
        <f>AV664*(1/(1+$G664))^(1+$E664)*(1+AW$7)^$D664*(AW646/AV646)^$E664*((AW646+AW655)/(AV646+AV655))^($F664*(1+$E664))</f>
        <v/>
      </c>
      <c r="AX664" s="48">
        <f>FUELUSE(AW664,AX646,AW646,AX655,AW655,AX$7,$D664,$E664,$F664,$G664)</f>
        <v/>
      </c>
    </row>
    <row r="665" hidden="1" outlineLevel="2">
      <c r="A665" s="5" t="inlineStr">
        <is>
          <t>ener</t>
        </is>
      </c>
      <c r="B665" s="5" t="inlineStr">
        <is>
          <t>bio</t>
        </is>
      </c>
      <c r="C665" s="5" t="inlineStr">
        <is>
          <t>nav</t>
        </is>
      </c>
      <c r="D665" s="40">
        <f>INDEX(Inputs!$N$5:$N$132,MATCH($B665&amp;"|"&amp;$C665,Inputs!$A$5:$A$132,0))</f>
        <v/>
      </c>
      <c r="E665" s="40">
        <f>INDEX(Inputs!$O$5:$O$132,MATCH($B665&amp;"|"&amp;$C665,Inputs!$A$5:$A$132,0))</f>
        <v/>
      </c>
      <c r="F665" s="40">
        <f>INDEX(Inputs!$P$5:$P$132,MATCH($B665&amp;"|"&amp;$C665,Inputs!$A$5:$A$132,0))</f>
        <v/>
      </c>
      <c r="G665" s="40">
        <f>INDEX(Inputs!$Q$5:$Q$132,MATCH($B665&amp;"|"&amp;$C665,Inputs!$A$5:$A$132,0))</f>
        <v/>
      </c>
      <c r="H665" s="5">
        <f>INDEX(Variables!$B$5:$B$105,MATCH($A665,Variables!$A$5:$A$105,0))&amp;IF($C665="",""," | "&amp;INDEX(Mapping!$B$5:$B$26,MATCH($C665,Mapping!$A$5:$A$26,0))&amp;" | "&amp;INDEX(Mapping!$B$30:$B$41,MATCH($B665,Mapping!$A$30:$A$41,0)))</f>
        <v/>
      </c>
      <c r="I665" s="5">
        <f>INDEX(Variables!$C$5:$C$105,MATCH($A665,Variables!$A$5:$A$105,0))</f>
        <v/>
      </c>
      <c r="J665" s="5">
        <f>INDEX(Variables!$E$5:$E$105,MATCH($A665,Variables!$A$5:$A$105,0))</f>
        <v/>
      </c>
      <c r="K665" s="25">
        <f>LOWER(Settings!$C$4)&amp;".mit."&amp;$A665&amp;IF($C665="","","."&amp;$C665&amp;"."&amp;$B665)&amp;IF(INDEX(Variables!$D$5:$D$105,MATCH($A665,Variables!$A$5:$A$105,0))="","","."&amp;INDEX(Variables!$D$5:$D$105,MATCH($A665,Variables!$A$5:$A$105,0)))&amp;"."&amp;K$5</f>
        <v/>
      </c>
      <c r="L665" s="46">
        <f>INDEX(Inputs!$U$5:$U$132,MATCH($B665&amp;"|"&amp;$C665,Inputs!$A$5:$A$132,0))</f>
        <v/>
      </c>
      <c r="M665" s="47">
        <f>L665*(1/(1+$G665))^(1+$E665)*(1+M$7)^$D665*(M647/L647)^$E665*((M647+M656)/(L647+L656))^($F665*(1+$E665))</f>
        <v/>
      </c>
      <c r="N665" s="47">
        <f>M665*(1/(1+$G665))^(1+$E665)*(1+N$7)^$D665*(N647/M647)^$E665*((N647+N656)/(M647+M656))^($F665*(1+$E665))</f>
        <v/>
      </c>
      <c r="O665" s="47">
        <f>N665*(1/(1+$G665))^(1+$E665)*(1+O$7)^$D665*(O647/N647)^$E665*((O647+O656)/(N647+N656))^($F665*(1+$E665))</f>
        <v/>
      </c>
      <c r="P665" s="47">
        <f>O665*(1/(1+$G665))^(1+$E665)*(1+P$7)^$D665*(P647/O647)^$E665*((P647+P656)/(O647+O656))^($F665*(1+$E665))</f>
        <v/>
      </c>
      <c r="Q665" s="47">
        <f>P665*(1/(1+$G665))^(1+$E665)*(1+Q$7)^$D665*(Q647/P647)^$E665*((Q647+Q656)/(P647+P656))^($F665*(1+$E665))</f>
        <v/>
      </c>
      <c r="R665" s="47">
        <f>Q665*(1/(1+$G665))^(1+$E665)*(1+R$7)^$D665*(R647/Q647)^$E665*((R647+R656)/(Q647+Q656))^($F665*(1+$E665))</f>
        <v/>
      </c>
      <c r="S665" s="47">
        <f>R665*(1/(1+$G665))^(1+$E665)*(1+S$7)^$D665*(S647/R647)^$E665*((S647+S656)/(R647+R656))^($F665*(1+$E665))</f>
        <v/>
      </c>
      <c r="T665" s="47">
        <f>S665*(1/(1+$G665))^(1+$E665)*(1+T$7)^$D665*(T647/S647)^$E665*((T647+T656)/(S647+S656))^($F665*(1+$E665))</f>
        <v/>
      </c>
      <c r="U665" s="47">
        <f>T665*(1/(1+$G665))^(1+$E665)*(1+U$7)^$D665*(U647/T647)^$E665*((U647+U656)/(T647+T656))^($F665*(1+$E665))</f>
        <v/>
      </c>
      <c r="V665" s="47">
        <f>U665*(1/(1+$G665))^(1+$E665)*(1+V$7)^$D665*(V647/U647)^$E665*((V647+V656)/(U647+U656))^($F665*(1+$E665))</f>
        <v/>
      </c>
      <c r="W665" s="47">
        <f>V665*(1/(1+$G665))^(1+$E665)*(1+W$7)^$D665*(W647/V647)^$E665*((W647+W656)/(V647+V656))^($F665*(1+$E665))</f>
        <v/>
      </c>
      <c r="X665" s="47">
        <f>W665*(1/(1+$G665))^(1+$E665)*(1+X$7)^$D665*(X647/W647)^$E665*((X647+X656)/(W647+W656))^($F665*(1+$E665))</f>
        <v/>
      </c>
      <c r="Y665" s="47">
        <f>X665*(1/(1+$G665))^(1+$E665)*(1+Y$7)^$D665*(Y647/X647)^$E665*((Y647+Y656)/(X647+X656))^($F665*(1+$E665))</f>
        <v/>
      </c>
      <c r="Z665" s="47">
        <f>Y665*(1/(1+$G665))^(1+$E665)*(1+Z$7)^$D665*(Z647/Y647)^$E665*((Z647+Z656)/(Y647+Y656))^($F665*(1+$E665))</f>
        <v/>
      </c>
      <c r="AA665" s="47">
        <f>Z665*(1/(1+$G665))^(1+$E665)*(1+AA$7)^$D665*(AA647/Z647)^$E665*((AA647+AA656)/(Z647+Z656))^($F665*(1+$E665))</f>
        <v/>
      </c>
      <c r="AB665" s="47">
        <f>AA665*(1/(1+$G665))^(1+$E665)*(1+AB$7)^$D665*(AB647/AA647)^$E665*((AB647+AB656)/(AA647+AA656))^($F665*(1+$E665))</f>
        <v/>
      </c>
      <c r="AC665" s="47">
        <f>AB665*(1/(1+$G665))^(1+$E665)*(1+AC$7)^$D665*(AC647/AB647)^$E665*((AC647+AC656)/(AB647+AB656))^($F665*(1+$E665))</f>
        <v/>
      </c>
      <c r="AD665" s="48">
        <f>FUELUSE(AC665,AD647,AC647,AD656,AC656,AD$7,$D665,$E665,$F665,$G665)</f>
        <v/>
      </c>
      <c r="AE665" s="25">
        <f>LOWER(Settings!$C$4)&amp;".mit."&amp;$A665&amp;IF($C665="","","."&amp;$C665&amp;"."&amp;$B665)&amp;IF(INDEX(Variables!$D$5:$D$105,MATCH($A665,Variables!$A$5:$A$105,0))="","","."&amp;INDEX(Variables!$D$5:$D$105,MATCH($A665,Variables!$A$5:$A$105,0)))&amp;"."&amp;AE$5</f>
        <v/>
      </c>
      <c r="AF665" s="46">
        <f>INDEX(Inputs!$U$5:$U$132,MATCH($B665&amp;"|"&amp;$C665,Inputs!$A$5:$A$132,0))</f>
        <v/>
      </c>
      <c r="AG665" s="47">
        <f>AF665*(1/(1+$G665))^(1+$E665)*(1+AG$7)^$D665*(AG647/AF647)^$E665*((AG647+AG656)/(AF647+AF656))^($F665*(1+$E665))</f>
        <v/>
      </c>
      <c r="AH665" s="47">
        <f>AG665*(1/(1+$G665))^(1+$E665)*(1+AH$7)^$D665*(AH647/AG647)^$E665*((AH647+AH656)/(AG647+AG656))^($F665*(1+$E665))</f>
        <v/>
      </c>
      <c r="AI665" s="47">
        <f>AH665*(1/(1+$G665))^(1+$E665)*(1+AI$7)^$D665*(AI647/AH647)^$E665*((AI647+AI656)/(AH647+AH656))^($F665*(1+$E665))</f>
        <v/>
      </c>
      <c r="AJ665" s="47">
        <f>AI665*(1/(1+$G665))^(1+$E665)*(1+AJ$7)^$D665*(AJ647/AI647)^$E665*((AJ647+AJ656)/(AI647+AI656))^($F665*(1+$E665))</f>
        <v/>
      </c>
      <c r="AK665" s="47">
        <f>AJ665*(1/(1+$G665))^(1+$E665)*(1+AK$7)^$D665*(AK647/AJ647)^$E665*((AK647+AK656)/(AJ647+AJ656))^($F665*(1+$E665))</f>
        <v/>
      </c>
      <c r="AL665" s="47">
        <f>AK665*(1/(1+$G665))^(1+$E665)*(1+AL$7)^$D665*(AL647/AK647)^$E665*((AL647+AL656)/(AK647+AK656))^($F665*(1+$E665))</f>
        <v/>
      </c>
      <c r="AM665" s="47">
        <f>AL665*(1/(1+$G665))^(1+$E665)*(1+AM$7)^$D665*(AM647/AL647)^$E665*((AM647+AM656)/(AL647+AL656))^($F665*(1+$E665))</f>
        <v/>
      </c>
      <c r="AN665" s="47">
        <f>AM665*(1/(1+$G665))^(1+$E665)*(1+AN$7)^$D665*(AN647/AM647)^$E665*((AN647+AN656)/(AM647+AM656))^($F665*(1+$E665))</f>
        <v/>
      </c>
      <c r="AO665" s="47">
        <f>AN665*(1/(1+$G665))^(1+$E665)*(1+AO$7)^$D665*(AO647/AN647)^$E665*((AO647+AO656)/(AN647+AN656))^($F665*(1+$E665))</f>
        <v/>
      </c>
      <c r="AP665" s="47">
        <f>AO665*(1/(1+$G665))^(1+$E665)*(1+AP$7)^$D665*(AP647/AO647)^$E665*((AP647+AP656)/(AO647+AO656))^($F665*(1+$E665))</f>
        <v/>
      </c>
      <c r="AQ665" s="47">
        <f>AP665*(1/(1+$G665))^(1+$E665)*(1+AQ$7)^$D665*(AQ647/AP647)^$E665*((AQ647+AQ656)/(AP647+AP656))^($F665*(1+$E665))</f>
        <v/>
      </c>
      <c r="AR665" s="47">
        <f>AQ665*(1/(1+$G665))^(1+$E665)*(1+AR$7)^$D665*(AR647/AQ647)^$E665*((AR647+AR656)/(AQ647+AQ656))^($F665*(1+$E665))</f>
        <v/>
      </c>
      <c r="AS665" s="47">
        <f>AR665*(1/(1+$G665))^(1+$E665)*(1+AS$7)^$D665*(AS647/AR647)^$E665*((AS647+AS656)/(AR647+AR656))^($F665*(1+$E665))</f>
        <v/>
      </c>
      <c r="AT665" s="47">
        <f>AS665*(1/(1+$G665))^(1+$E665)*(1+AT$7)^$D665*(AT647/AS647)^$E665*((AT647+AT656)/(AS647+AS656))^($F665*(1+$E665))</f>
        <v/>
      </c>
      <c r="AU665" s="47">
        <f>AT665*(1/(1+$G665))^(1+$E665)*(1+AU$7)^$D665*(AU647/AT647)^$E665*((AU647+AU656)/(AT647+AT656))^($F665*(1+$E665))</f>
        <v/>
      </c>
      <c r="AV665" s="47">
        <f>AU665*(1/(1+$G665))^(1+$E665)*(1+AV$7)^$D665*(AV647/AU647)^$E665*((AV647+AV656)/(AU647+AU656))^($F665*(1+$E665))</f>
        <v/>
      </c>
      <c r="AW665" s="47">
        <f>AV665*(1/(1+$G665))^(1+$E665)*(1+AW$7)^$D665*(AW647/AV647)^$E665*((AW647+AW656)/(AV647+AV656))^($F665*(1+$E665))</f>
        <v/>
      </c>
      <c r="AX665" s="48">
        <f>FUELUSE(AW665,AX647,AW647,AX656,AW656,AX$7,$D665,$E665,$F665,$G665)</f>
        <v/>
      </c>
    </row>
    <row r="666" hidden="1" outlineLevel="2"/>
    <row r="667" hidden="1" outlineLevel="2">
      <c r="A667" s="5" t="inlineStr">
        <is>
          <t>co2</t>
        </is>
      </c>
      <c r="B667" s="5" t="inlineStr">
        <is>
          <t>coa</t>
        </is>
      </c>
      <c r="C667" s="5" t="inlineStr">
        <is>
          <t>nav</t>
        </is>
      </c>
      <c r="D667" s="40">
        <f>INDEX(Inputs!$T$5:$T$132,MATCH($B667&amp;"|"&amp;$C667,Inputs!$A$5:$A$132,0))</f>
        <v/>
      </c>
      <c r="E667" s="39" t="n"/>
      <c r="F667" s="39" t="n"/>
      <c r="G667" s="39" t="n"/>
      <c r="H667" s="5">
        <f>INDEX(Variables!$B$5:$B$105,MATCH($A667,Variables!$A$5:$A$105,0))&amp;IF($C667="",""," | "&amp;INDEX(Mapping!$B$5:$B$26,MATCH($C667,Mapping!$A$5:$A$26,0))&amp;" | "&amp;INDEX(Mapping!$B$30:$B$41,MATCH($B667,Mapping!$A$30:$A$41,0)))</f>
        <v/>
      </c>
      <c r="I667" s="5">
        <f>INDEX(Variables!$C$5:$C$105,MATCH($A667,Variables!$A$5:$A$105,0))</f>
        <v/>
      </c>
      <c r="J667" s="5">
        <f>INDEX(Variables!$E$5:$E$105,MATCH($A667,Variables!$A$5:$A$105,0))</f>
        <v/>
      </c>
      <c r="K667" s="25">
        <f>LOWER(Settings!$C$4)&amp;".mit."&amp;$A667&amp;IF($C667="","","."&amp;$C667&amp;"."&amp;$B667)&amp;IF(INDEX(Variables!$D$5:$D$105,MATCH($A667,Variables!$A$5:$A$105,0))="","","."&amp;INDEX(Variables!$D$5:$D$105,MATCH($A667,Variables!$A$5:$A$105,0)))&amp;"."&amp;K$5</f>
        <v/>
      </c>
      <c r="L667" s="28">
        <f>L658*Settings!$C$13*$D667</f>
        <v/>
      </c>
      <c r="M667" s="29">
        <f>M658*Settings!$C$13*$D667</f>
        <v/>
      </c>
      <c r="N667" s="29">
        <f>N658*Settings!$C$13*$D667</f>
        <v/>
      </c>
      <c r="O667" s="29">
        <f>O658*Settings!$C$13*$D667</f>
        <v/>
      </c>
      <c r="P667" s="29">
        <f>P658*Settings!$C$13*$D667</f>
        <v/>
      </c>
      <c r="Q667" s="29">
        <f>Q658*Settings!$C$13*$D667</f>
        <v/>
      </c>
      <c r="R667" s="29">
        <f>R658*Settings!$C$13*$D667</f>
        <v/>
      </c>
      <c r="S667" s="29">
        <f>S658*Settings!$C$13*$D667</f>
        <v/>
      </c>
      <c r="T667" s="29">
        <f>T658*Settings!$C$13*$D667</f>
        <v/>
      </c>
      <c r="U667" s="29">
        <f>U658*Settings!$C$13*$D667</f>
        <v/>
      </c>
      <c r="V667" s="29">
        <f>V658*Settings!$C$13*$D667</f>
        <v/>
      </c>
      <c r="W667" s="29">
        <f>W658*Settings!$C$13*$D667</f>
        <v/>
      </c>
      <c r="X667" s="29">
        <f>X658*Settings!$C$13*$D667</f>
        <v/>
      </c>
      <c r="Y667" s="29">
        <f>Y658*Settings!$C$13*$D667</f>
        <v/>
      </c>
      <c r="Z667" s="29">
        <f>Z658*Settings!$C$13*$D667</f>
        <v/>
      </c>
      <c r="AA667" s="29">
        <f>AA658*Settings!$C$13*$D667</f>
        <v/>
      </c>
      <c r="AB667" s="29">
        <f>AB658*Settings!$C$13*$D667</f>
        <v/>
      </c>
      <c r="AC667" s="29">
        <f>AC658*Settings!$C$13*$D667</f>
        <v/>
      </c>
      <c r="AD667" s="49">
        <f>EMISSIONS(AD658,Settings!$C$13,$D667)</f>
        <v/>
      </c>
      <c r="AE667" s="25">
        <f>LOWER(Settings!$C$4)&amp;".mit."&amp;$A667&amp;IF($C667="","","."&amp;$C667&amp;"."&amp;$B667)&amp;IF(INDEX(Variables!$D$5:$D$105,MATCH($A667,Variables!$A$5:$A$105,0))="","","."&amp;INDEX(Variables!$D$5:$D$105,MATCH($A667,Variables!$A$5:$A$105,0)))&amp;"."&amp;AE$5</f>
        <v/>
      </c>
      <c r="AF667" s="28">
        <f>AF658*Settings!$C$13*$D667</f>
        <v/>
      </c>
      <c r="AG667" s="29">
        <f>AG658*Settings!$C$13*$D667</f>
        <v/>
      </c>
      <c r="AH667" s="29">
        <f>AH658*Settings!$C$13*$D667</f>
        <v/>
      </c>
      <c r="AI667" s="29">
        <f>AI658*Settings!$C$13*$D667</f>
        <v/>
      </c>
      <c r="AJ667" s="29">
        <f>AJ658*Settings!$C$13*$D667</f>
        <v/>
      </c>
      <c r="AK667" s="29">
        <f>AK658*Settings!$C$13*$D667</f>
        <v/>
      </c>
      <c r="AL667" s="29">
        <f>AL658*Settings!$C$13*$D667</f>
        <v/>
      </c>
      <c r="AM667" s="29">
        <f>AM658*Settings!$C$13*$D667</f>
        <v/>
      </c>
      <c r="AN667" s="29">
        <f>AN658*Settings!$C$13*$D667</f>
        <v/>
      </c>
      <c r="AO667" s="29">
        <f>AO658*Settings!$C$13*$D667</f>
        <v/>
      </c>
      <c r="AP667" s="29">
        <f>AP658*Settings!$C$13*$D667</f>
        <v/>
      </c>
      <c r="AQ667" s="29">
        <f>AQ658*Settings!$C$13*$D667</f>
        <v/>
      </c>
      <c r="AR667" s="29">
        <f>AR658*Settings!$C$13*$D667</f>
        <v/>
      </c>
      <c r="AS667" s="29">
        <f>AS658*Settings!$C$13*$D667</f>
        <v/>
      </c>
      <c r="AT667" s="29">
        <f>AT658*Settings!$C$13*$D667</f>
        <v/>
      </c>
      <c r="AU667" s="29">
        <f>AU658*Settings!$C$13*$D667</f>
        <v/>
      </c>
      <c r="AV667" s="29">
        <f>AV658*Settings!$C$13*$D667</f>
        <v/>
      </c>
      <c r="AW667" s="29">
        <f>AW658*Settings!$C$13*$D667</f>
        <v/>
      </c>
      <c r="AX667" s="49">
        <f>EMISSIONS(AX658,Settings!$C$13,$D667)</f>
        <v/>
      </c>
    </row>
    <row r="668" hidden="1" outlineLevel="2">
      <c r="A668" s="5" t="inlineStr">
        <is>
          <t>co2</t>
        </is>
      </c>
      <c r="B668" s="5" t="inlineStr">
        <is>
          <t>nga</t>
        </is>
      </c>
      <c r="C668" s="5" t="inlineStr">
        <is>
          <t>nav</t>
        </is>
      </c>
      <c r="D668" s="40">
        <f>INDEX(Inputs!$T$5:$T$132,MATCH($B668&amp;"|"&amp;$C668,Inputs!$A$5:$A$132,0))</f>
        <v/>
      </c>
      <c r="E668" s="39" t="n"/>
      <c r="F668" s="39" t="n"/>
      <c r="G668" s="39" t="n"/>
      <c r="H668" s="5">
        <f>INDEX(Variables!$B$5:$B$105,MATCH($A668,Variables!$A$5:$A$105,0))&amp;IF($C668="",""," | "&amp;INDEX(Mapping!$B$5:$B$26,MATCH($C668,Mapping!$A$5:$A$26,0))&amp;" | "&amp;INDEX(Mapping!$B$30:$B$41,MATCH($B668,Mapping!$A$30:$A$41,0)))</f>
        <v/>
      </c>
      <c r="I668" s="5">
        <f>INDEX(Variables!$C$5:$C$105,MATCH($A668,Variables!$A$5:$A$105,0))</f>
        <v/>
      </c>
      <c r="J668" s="5">
        <f>INDEX(Variables!$E$5:$E$105,MATCH($A668,Variables!$A$5:$A$105,0))</f>
        <v/>
      </c>
      <c r="K668" s="25">
        <f>LOWER(Settings!$C$4)&amp;".mit."&amp;$A668&amp;IF($C668="","","."&amp;$C668&amp;"."&amp;$B668)&amp;IF(INDEX(Variables!$D$5:$D$105,MATCH($A668,Variables!$A$5:$A$105,0))="","","."&amp;INDEX(Variables!$D$5:$D$105,MATCH($A668,Variables!$A$5:$A$105,0)))&amp;"."&amp;K$5</f>
        <v/>
      </c>
      <c r="L668" s="28">
        <f>L659*Settings!$C$13*$D668</f>
        <v/>
      </c>
      <c r="M668" s="29">
        <f>M659*Settings!$C$13*$D668</f>
        <v/>
      </c>
      <c r="N668" s="29">
        <f>N659*Settings!$C$13*$D668</f>
        <v/>
      </c>
      <c r="O668" s="29">
        <f>O659*Settings!$C$13*$D668</f>
        <v/>
      </c>
      <c r="P668" s="29">
        <f>P659*Settings!$C$13*$D668</f>
        <v/>
      </c>
      <c r="Q668" s="29">
        <f>Q659*Settings!$C$13*$D668</f>
        <v/>
      </c>
      <c r="R668" s="29">
        <f>R659*Settings!$C$13*$D668</f>
        <v/>
      </c>
      <c r="S668" s="29">
        <f>S659*Settings!$C$13*$D668</f>
        <v/>
      </c>
      <c r="T668" s="29">
        <f>T659*Settings!$C$13*$D668</f>
        <v/>
      </c>
      <c r="U668" s="29">
        <f>U659*Settings!$C$13*$D668</f>
        <v/>
      </c>
      <c r="V668" s="29">
        <f>V659*Settings!$C$13*$D668</f>
        <v/>
      </c>
      <c r="W668" s="29">
        <f>W659*Settings!$C$13*$D668</f>
        <v/>
      </c>
      <c r="X668" s="29">
        <f>X659*Settings!$C$13*$D668</f>
        <v/>
      </c>
      <c r="Y668" s="29">
        <f>Y659*Settings!$C$13*$D668</f>
        <v/>
      </c>
      <c r="Z668" s="29">
        <f>Z659*Settings!$C$13*$D668</f>
        <v/>
      </c>
      <c r="AA668" s="29">
        <f>AA659*Settings!$C$13*$D668</f>
        <v/>
      </c>
      <c r="AB668" s="29">
        <f>AB659*Settings!$C$13*$D668</f>
        <v/>
      </c>
      <c r="AC668" s="29">
        <f>AC659*Settings!$C$13*$D668</f>
        <v/>
      </c>
      <c r="AD668" s="49">
        <f>EMISSIONS(AD659,Settings!$C$13,$D668)</f>
        <v/>
      </c>
      <c r="AE668" s="25">
        <f>LOWER(Settings!$C$4)&amp;".mit."&amp;$A668&amp;IF($C668="","","."&amp;$C668&amp;"."&amp;$B668)&amp;IF(INDEX(Variables!$D$5:$D$105,MATCH($A668,Variables!$A$5:$A$105,0))="","","."&amp;INDEX(Variables!$D$5:$D$105,MATCH($A668,Variables!$A$5:$A$105,0)))&amp;"."&amp;AE$5</f>
        <v/>
      </c>
      <c r="AF668" s="28">
        <f>AF659*Settings!$C$13*$D668</f>
        <v/>
      </c>
      <c r="AG668" s="29">
        <f>AG659*Settings!$C$13*$D668</f>
        <v/>
      </c>
      <c r="AH668" s="29">
        <f>AH659*Settings!$C$13*$D668</f>
        <v/>
      </c>
      <c r="AI668" s="29">
        <f>AI659*Settings!$C$13*$D668</f>
        <v/>
      </c>
      <c r="AJ668" s="29">
        <f>AJ659*Settings!$C$13*$D668</f>
        <v/>
      </c>
      <c r="AK668" s="29">
        <f>AK659*Settings!$C$13*$D668</f>
        <v/>
      </c>
      <c r="AL668" s="29">
        <f>AL659*Settings!$C$13*$D668</f>
        <v/>
      </c>
      <c r="AM668" s="29">
        <f>AM659*Settings!$C$13*$D668</f>
        <v/>
      </c>
      <c r="AN668" s="29">
        <f>AN659*Settings!$C$13*$D668</f>
        <v/>
      </c>
      <c r="AO668" s="29">
        <f>AO659*Settings!$C$13*$D668</f>
        <v/>
      </c>
      <c r="AP668" s="29">
        <f>AP659*Settings!$C$13*$D668</f>
        <v/>
      </c>
      <c r="AQ668" s="29">
        <f>AQ659*Settings!$C$13*$D668</f>
        <v/>
      </c>
      <c r="AR668" s="29">
        <f>AR659*Settings!$C$13*$D668</f>
        <v/>
      </c>
      <c r="AS668" s="29">
        <f>AS659*Settings!$C$13*$D668</f>
        <v/>
      </c>
      <c r="AT668" s="29">
        <f>AT659*Settings!$C$13*$D668</f>
        <v/>
      </c>
      <c r="AU668" s="29">
        <f>AU659*Settings!$C$13*$D668</f>
        <v/>
      </c>
      <c r="AV668" s="29">
        <f>AV659*Settings!$C$13*$D668</f>
        <v/>
      </c>
      <c r="AW668" s="29">
        <f>AW659*Settings!$C$13*$D668</f>
        <v/>
      </c>
      <c r="AX668" s="49">
        <f>EMISSIONS(AX659,Settings!$C$13,$D668)</f>
        <v/>
      </c>
    </row>
    <row r="669" hidden="1" outlineLevel="2">
      <c r="A669" s="5" t="inlineStr">
        <is>
          <t>co2</t>
        </is>
      </c>
      <c r="B669" s="5" t="inlineStr">
        <is>
          <t>gso</t>
        </is>
      </c>
      <c r="C669" s="5" t="inlineStr">
        <is>
          <t>nav</t>
        </is>
      </c>
      <c r="D669" s="40">
        <f>INDEX(Inputs!$T$5:$T$132,MATCH($B669&amp;"|"&amp;$C669,Inputs!$A$5:$A$132,0))</f>
        <v/>
      </c>
      <c r="E669" s="39" t="n"/>
      <c r="F669" s="39" t="n"/>
      <c r="G669" s="39" t="n"/>
      <c r="H669" s="5">
        <f>INDEX(Variables!$B$5:$B$105,MATCH($A669,Variables!$A$5:$A$105,0))&amp;IF($C669="",""," | "&amp;INDEX(Mapping!$B$5:$B$26,MATCH($C669,Mapping!$A$5:$A$26,0))&amp;" | "&amp;INDEX(Mapping!$B$30:$B$41,MATCH($B669,Mapping!$A$30:$A$41,0)))</f>
        <v/>
      </c>
      <c r="I669" s="5">
        <f>INDEX(Variables!$C$5:$C$105,MATCH($A669,Variables!$A$5:$A$105,0))</f>
        <v/>
      </c>
      <c r="J669" s="5">
        <f>INDEX(Variables!$E$5:$E$105,MATCH($A669,Variables!$A$5:$A$105,0))</f>
        <v/>
      </c>
      <c r="K669" s="25">
        <f>LOWER(Settings!$C$4)&amp;".mit."&amp;$A669&amp;IF($C669="","","."&amp;$C669&amp;"."&amp;$B669)&amp;IF(INDEX(Variables!$D$5:$D$105,MATCH($A669,Variables!$A$5:$A$105,0))="","","."&amp;INDEX(Variables!$D$5:$D$105,MATCH($A669,Variables!$A$5:$A$105,0)))&amp;"."&amp;K$5</f>
        <v/>
      </c>
      <c r="L669" s="28">
        <f>L660*Settings!$C$13*$D669</f>
        <v/>
      </c>
      <c r="M669" s="29">
        <f>M660*Settings!$C$13*$D669</f>
        <v/>
      </c>
      <c r="N669" s="29">
        <f>N660*Settings!$C$13*$D669</f>
        <v/>
      </c>
      <c r="O669" s="29">
        <f>O660*Settings!$C$13*$D669</f>
        <v/>
      </c>
      <c r="P669" s="29">
        <f>P660*Settings!$C$13*$D669</f>
        <v/>
      </c>
      <c r="Q669" s="29">
        <f>Q660*Settings!$C$13*$D669</f>
        <v/>
      </c>
      <c r="R669" s="29">
        <f>R660*Settings!$C$13*$D669</f>
        <v/>
      </c>
      <c r="S669" s="29">
        <f>S660*Settings!$C$13*$D669</f>
        <v/>
      </c>
      <c r="T669" s="29">
        <f>T660*Settings!$C$13*$D669</f>
        <v/>
      </c>
      <c r="U669" s="29">
        <f>U660*Settings!$C$13*$D669</f>
        <v/>
      </c>
      <c r="V669" s="29">
        <f>V660*Settings!$C$13*$D669</f>
        <v/>
      </c>
      <c r="W669" s="29">
        <f>W660*Settings!$C$13*$D669</f>
        <v/>
      </c>
      <c r="X669" s="29">
        <f>X660*Settings!$C$13*$D669</f>
        <v/>
      </c>
      <c r="Y669" s="29">
        <f>Y660*Settings!$C$13*$D669</f>
        <v/>
      </c>
      <c r="Z669" s="29">
        <f>Z660*Settings!$C$13*$D669</f>
        <v/>
      </c>
      <c r="AA669" s="29">
        <f>AA660*Settings!$C$13*$D669</f>
        <v/>
      </c>
      <c r="AB669" s="29">
        <f>AB660*Settings!$C$13*$D669</f>
        <v/>
      </c>
      <c r="AC669" s="29">
        <f>AC660*Settings!$C$13*$D669</f>
        <v/>
      </c>
      <c r="AD669" s="49">
        <f>EMISSIONS(AD660,Settings!$C$13,$D669)</f>
        <v/>
      </c>
      <c r="AE669" s="25">
        <f>LOWER(Settings!$C$4)&amp;".mit."&amp;$A669&amp;IF($C669="","","."&amp;$C669&amp;"."&amp;$B669)&amp;IF(INDEX(Variables!$D$5:$D$105,MATCH($A669,Variables!$A$5:$A$105,0))="","","."&amp;INDEX(Variables!$D$5:$D$105,MATCH($A669,Variables!$A$5:$A$105,0)))&amp;"."&amp;AE$5</f>
        <v/>
      </c>
      <c r="AF669" s="28">
        <f>AF660*Settings!$C$13*$D669</f>
        <v/>
      </c>
      <c r="AG669" s="29">
        <f>AG660*Settings!$C$13*$D669</f>
        <v/>
      </c>
      <c r="AH669" s="29">
        <f>AH660*Settings!$C$13*$D669</f>
        <v/>
      </c>
      <c r="AI669" s="29">
        <f>AI660*Settings!$C$13*$D669</f>
        <v/>
      </c>
      <c r="AJ669" s="29">
        <f>AJ660*Settings!$C$13*$D669</f>
        <v/>
      </c>
      <c r="AK669" s="29">
        <f>AK660*Settings!$C$13*$D669</f>
        <v/>
      </c>
      <c r="AL669" s="29">
        <f>AL660*Settings!$C$13*$D669</f>
        <v/>
      </c>
      <c r="AM669" s="29">
        <f>AM660*Settings!$C$13*$D669</f>
        <v/>
      </c>
      <c r="AN669" s="29">
        <f>AN660*Settings!$C$13*$D669</f>
        <v/>
      </c>
      <c r="AO669" s="29">
        <f>AO660*Settings!$C$13*$D669</f>
        <v/>
      </c>
      <c r="AP669" s="29">
        <f>AP660*Settings!$C$13*$D669</f>
        <v/>
      </c>
      <c r="AQ669" s="29">
        <f>AQ660*Settings!$C$13*$D669</f>
        <v/>
      </c>
      <c r="AR669" s="29">
        <f>AR660*Settings!$C$13*$D669</f>
        <v/>
      </c>
      <c r="AS669" s="29">
        <f>AS660*Settings!$C$13*$D669</f>
        <v/>
      </c>
      <c r="AT669" s="29">
        <f>AT660*Settings!$C$13*$D669</f>
        <v/>
      </c>
      <c r="AU669" s="29">
        <f>AU660*Settings!$C$13*$D669</f>
        <v/>
      </c>
      <c r="AV669" s="29">
        <f>AV660*Settings!$C$13*$D669</f>
        <v/>
      </c>
      <c r="AW669" s="29">
        <f>AW660*Settings!$C$13*$D669</f>
        <v/>
      </c>
      <c r="AX669" s="49">
        <f>EMISSIONS(AX660,Settings!$C$13,$D669)</f>
        <v/>
      </c>
    </row>
    <row r="670" hidden="1" outlineLevel="2">
      <c r="A670" s="5" t="inlineStr">
        <is>
          <t>co2</t>
        </is>
      </c>
      <c r="B670" s="5" t="inlineStr">
        <is>
          <t>die</t>
        </is>
      </c>
      <c r="C670" s="5" t="inlineStr">
        <is>
          <t>nav</t>
        </is>
      </c>
      <c r="D670" s="40">
        <f>INDEX(Inputs!$T$5:$T$132,MATCH($B670&amp;"|"&amp;$C670,Inputs!$A$5:$A$132,0))</f>
        <v/>
      </c>
      <c r="E670" s="39" t="n"/>
      <c r="F670" s="39" t="n"/>
      <c r="G670" s="39" t="n"/>
      <c r="H670" s="5">
        <f>INDEX(Variables!$B$5:$B$105,MATCH($A670,Variables!$A$5:$A$105,0))&amp;IF($C670="",""," | "&amp;INDEX(Mapping!$B$5:$B$26,MATCH($C670,Mapping!$A$5:$A$26,0))&amp;" | "&amp;INDEX(Mapping!$B$30:$B$41,MATCH($B670,Mapping!$A$30:$A$41,0)))</f>
        <v/>
      </c>
      <c r="I670" s="5">
        <f>INDEX(Variables!$C$5:$C$105,MATCH($A670,Variables!$A$5:$A$105,0))</f>
        <v/>
      </c>
      <c r="J670" s="5">
        <f>INDEX(Variables!$E$5:$E$105,MATCH($A670,Variables!$A$5:$A$105,0))</f>
        <v/>
      </c>
      <c r="K670" s="25">
        <f>LOWER(Settings!$C$4)&amp;".mit."&amp;$A670&amp;IF($C670="","","."&amp;$C670&amp;"."&amp;$B670)&amp;IF(INDEX(Variables!$D$5:$D$105,MATCH($A670,Variables!$A$5:$A$105,0))="","","."&amp;INDEX(Variables!$D$5:$D$105,MATCH($A670,Variables!$A$5:$A$105,0)))&amp;"."&amp;K$5</f>
        <v/>
      </c>
      <c r="L670" s="28">
        <f>L661*Settings!$C$13*$D670</f>
        <v/>
      </c>
      <c r="M670" s="29">
        <f>M661*Settings!$C$13*$D670</f>
        <v/>
      </c>
      <c r="N670" s="29">
        <f>N661*Settings!$C$13*$D670</f>
        <v/>
      </c>
      <c r="O670" s="29">
        <f>O661*Settings!$C$13*$D670</f>
        <v/>
      </c>
      <c r="P670" s="29">
        <f>P661*Settings!$C$13*$D670</f>
        <v/>
      </c>
      <c r="Q670" s="29">
        <f>Q661*Settings!$C$13*$D670</f>
        <v/>
      </c>
      <c r="R670" s="29">
        <f>R661*Settings!$C$13*$D670</f>
        <v/>
      </c>
      <c r="S670" s="29">
        <f>S661*Settings!$C$13*$D670</f>
        <v/>
      </c>
      <c r="T670" s="29">
        <f>T661*Settings!$C$13*$D670</f>
        <v/>
      </c>
      <c r="U670" s="29">
        <f>U661*Settings!$C$13*$D670</f>
        <v/>
      </c>
      <c r="V670" s="29">
        <f>V661*Settings!$C$13*$D670</f>
        <v/>
      </c>
      <c r="W670" s="29">
        <f>W661*Settings!$C$13*$D670</f>
        <v/>
      </c>
      <c r="X670" s="29">
        <f>X661*Settings!$C$13*$D670</f>
        <v/>
      </c>
      <c r="Y670" s="29">
        <f>Y661*Settings!$C$13*$D670</f>
        <v/>
      </c>
      <c r="Z670" s="29">
        <f>Z661*Settings!$C$13*$D670</f>
        <v/>
      </c>
      <c r="AA670" s="29">
        <f>AA661*Settings!$C$13*$D670</f>
        <v/>
      </c>
      <c r="AB670" s="29">
        <f>AB661*Settings!$C$13*$D670</f>
        <v/>
      </c>
      <c r="AC670" s="29">
        <f>AC661*Settings!$C$13*$D670</f>
        <v/>
      </c>
      <c r="AD670" s="49">
        <f>EMISSIONS(AD661,Settings!$C$13,$D670)</f>
        <v/>
      </c>
      <c r="AE670" s="25">
        <f>LOWER(Settings!$C$4)&amp;".mit."&amp;$A670&amp;IF($C670="","","."&amp;$C670&amp;"."&amp;$B670)&amp;IF(INDEX(Variables!$D$5:$D$105,MATCH($A670,Variables!$A$5:$A$105,0))="","","."&amp;INDEX(Variables!$D$5:$D$105,MATCH($A670,Variables!$A$5:$A$105,0)))&amp;"."&amp;AE$5</f>
        <v/>
      </c>
      <c r="AF670" s="28">
        <f>AF661*Settings!$C$13*$D670</f>
        <v/>
      </c>
      <c r="AG670" s="29">
        <f>AG661*Settings!$C$13*$D670</f>
        <v/>
      </c>
      <c r="AH670" s="29">
        <f>AH661*Settings!$C$13*$D670</f>
        <v/>
      </c>
      <c r="AI670" s="29">
        <f>AI661*Settings!$C$13*$D670</f>
        <v/>
      </c>
      <c r="AJ670" s="29">
        <f>AJ661*Settings!$C$13*$D670</f>
        <v/>
      </c>
      <c r="AK670" s="29">
        <f>AK661*Settings!$C$13*$D670</f>
        <v/>
      </c>
      <c r="AL670" s="29">
        <f>AL661*Settings!$C$13*$D670</f>
        <v/>
      </c>
      <c r="AM670" s="29">
        <f>AM661*Settings!$C$13*$D670</f>
        <v/>
      </c>
      <c r="AN670" s="29">
        <f>AN661*Settings!$C$13*$D670</f>
        <v/>
      </c>
      <c r="AO670" s="29">
        <f>AO661*Settings!$C$13*$D670</f>
        <v/>
      </c>
      <c r="AP670" s="29">
        <f>AP661*Settings!$C$13*$D670</f>
        <v/>
      </c>
      <c r="AQ670" s="29">
        <f>AQ661*Settings!$C$13*$D670</f>
        <v/>
      </c>
      <c r="AR670" s="29">
        <f>AR661*Settings!$C$13*$D670</f>
        <v/>
      </c>
      <c r="AS670" s="29">
        <f>AS661*Settings!$C$13*$D670</f>
        <v/>
      </c>
      <c r="AT670" s="29">
        <f>AT661*Settings!$C$13*$D670</f>
        <v/>
      </c>
      <c r="AU670" s="29">
        <f>AU661*Settings!$C$13*$D670</f>
        <v/>
      </c>
      <c r="AV670" s="29">
        <f>AV661*Settings!$C$13*$D670</f>
        <v/>
      </c>
      <c r="AW670" s="29">
        <f>AW661*Settings!$C$13*$D670</f>
        <v/>
      </c>
      <c r="AX670" s="49">
        <f>EMISSIONS(AX661,Settings!$C$13,$D670)</f>
        <v/>
      </c>
    </row>
    <row r="671" hidden="1" outlineLevel="2">
      <c r="A671" s="5" t="inlineStr">
        <is>
          <t>co2</t>
        </is>
      </c>
      <c r="B671" s="5" t="inlineStr">
        <is>
          <t>lpg</t>
        </is>
      </c>
      <c r="C671" s="5" t="inlineStr">
        <is>
          <t>nav</t>
        </is>
      </c>
      <c r="D671" s="40">
        <f>INDEX(Inputs!$T$5:$T$132,MATCH($B671&amp;"|"&amp;$C671,Inputs!$A$5:$A$132,0))</f>
        <v/>
      </c>
      <c r="E671" s="39" t="n"/>
      <c r="F671" s="39" t="n"/>
      <c r="G671" s="39" t="n"/>
      <c r="H671" s="5">
        <f>INDEX(Variables!$B$5:$B$105,MATCH($A671,Variables!$A$5:$A$105,0))&amp;IF($C671="",""," | "&amp;INDEX(Mapping!$B$5:$B$26,MATCH($C671,Mapping!$A$5:$A$26,0))&amp;" | "&amp;INDEX(Mapping!$B$30:$B$41,MATCH($B671,Mapping!$A$30:$A$41,0)))</f>
        <v/>
      </c>
      <c r="I671" s="5">
        <f>INDEX(Variables!$C$5:$C$105,MATCH($A671,Variables!$A$5:$A$105,0))</f>
        <v/>
      </c>
      <c r="J671" s="5">
        <f>INDEX(Variables!$E$5:$E$105,MATCH($A671,Variables!$A$5:$A$105,0))</f>
        <v/>
      </c>
      <c r="K671" s="25">
        <f>LOWER(Settings!$C$4)&amp;".mit."&amp;$A671&amp;IF($C671="","","."&amp;$C671&amp;"."&amp;$B671)&amp;IF(INDEX(Variables!$D$5:$D$105,MATCH($A671,Variables!$A$5:$A$105,0))="","","."&amp;INDEX(Variables!$D$5:$D$105,MATCH($A671,Variables!$A$5:$A$105,0)))&amp;"."&amp;K$5</f>
        <v/>
      </c>
      <c r="L671" s="28">
        <f>L662*Settings!$C$13*$D671</f>
        <v/>
      </c>
      <c r="M671" s="29">
        <f>M662*Settings!$C$13*$D671</f>
        <v/>
      </c>
      <c r="N671" s="29">
        <f>N662*Settings!$C$13*$D671</f>
        <v/>
      </c>
      <c r="O671" s="29">
        <f>O662*Settings!$C$13*$D671</f>
        <v/>
      </c>
      <c r="P671" s="29">
        <f>P662*Settings!$C$13*$D671</f>
        <v/>
      </c>
      <c r="Q671" s="29">
        <f>Q662*Settings!$C$13*$D671</f>
        <v/>
      </c>
      <c r="R671" s="29">
        <f>R662*Settings!$C$13*$D671</f>
        <v/>
      </c>
      <c r="S671" s="29">
        <f>S662*Settings!$C$13*$D671</f>
        <v/>
      </c>
      <c r="T671" s="29">
        <f>T662*Settings!$C$13*$D671</f>
        <v/>
      </c>
      <c r="U671" s="29">
        <f>U662*Settings!$C$13*$D671</f>
        <v/>
      </c>
      <c r="V671" s="29">
        <f>V662*Settings!$C$13*$D671</f>
        <v/>
      </c>
      <c r="W671" s="29">
        <f>W662*Settings!$C$13*$D671</f>
        <v/>
      </c>
      <c r="X671" s="29">
        <f>X662*Settings!$C$13*$D671</f>
        <v/>
      </c>
      <c r="Y671" s="29">
        <f>Y662*Settings!$C$13*$D671</f>
        <v/>
      </c>
      <c r="Z671" s="29">
        <f>Z662*Settings!$C$13*$D671</f>
        <v/>
      </c>
      <c r="AA671" s="29">
        <f>AA662*Settings!$C$13*$D671</f>
        <v/>
      </c>
      <c r="AB671" s="29">
        <f>AB662*Settings!$C$13*$D671</f>
        <v/>
      </c>
      <c r="AC671" s="29">
        <f>AC662*Settings!$C$13*$D671</f>
        <v/>
      </c>
      <c r="AD671" s="49">
        <f>EMISSIONS(AD662,Settings!$C$13,$D671)</f>
        <v/>
      </c>
      <c r="AE671" s="25">
        <f>LOWER(Settings!$C$4)&amp;".mit."&amp;$A671&amp;IF($C671="","","."&amp;$C671&amp;"."&amp;$B671)&amp;IF(INDEX(Variables!$D$5:$D$105,MATCH($A671,Variables!$A$5:$A$105,0))="","","."&amp;INDEX(Variables!$D$5:$D$105,MATCH($A671,Variables!$A$5:$A$105,0)))&amp;"."&amp;AE$5</f>
        <v/>
      </c>
      <c r="AF671" s="28">
        <f>AF662*Settings!$C$13*$D671</f>
        <v/>
      </c>
      <c r="AG671" s="29">
        <f>AG662*Settings!$C$13*$D671</f>
        <v/>
      </c>
      <c r="AH671" s="29">
        <f>AH662*Settings!$C$13*$D671</f>
        <v/>
      </c>
      <c r="AI671" s="29">
        <f>AI662*Settings!$C$13*$D671</f>
        <v/>
      </c>
      <c r="AJ671" s="29">
        <f>AJ662*Settings!$C$13*$D671</f>
        <v/>
      </c>
      <c r="AK671" s="29">
        <f>AK662*Settings!$C$13*$D671</f>
        <v/>
      </c>
      <c r="AL671" s="29">
        <f>AL662*Settings!$C$13*$D671</f>
        <v/>
      </c>
      <c r="AM671" s="29">
        <f>AM662*Settings!$C$13*$D671</f>
        <v/>
      </c>
      <c r="AN671" s="29">
        <f>AN662*Settings!$C$13*$D671</f>
        <v/>
      </c>
      <c r="AO671" s="29">
        <f>AO662*Settings!$C$13*$D671</f>
        <v/>
      </c>
      <c r="AP671" s="29">
        <f>AP662*Settings!$C$13*$D671</f>
        <v/>
      </c>
      <c r="AQ671" s="29">
        <f>AQ662*Settings!$C$13*$D671</f>
        <v/>
      </c>
      <c r="AR671" s="29">
        <f>AR662*Settings!$C$13*$D671</f>
        <v/>
      </c>
      <c r="AS671" s="29">
        <f>AS662*Settings!$C$13*$D671</f>
        <v/>
      </c>
      <c r="AT671" s="29">
        <f>AT662*Settings!$C$13*$D671</f>
        <v/>
      </c>
      <c r="AU671" s="29">
        <f>AU662*Settings!$C$13*$D671</f>
        <v/>
      </c>
      <c r="AV671" s="29">
        <f>AV662*Settings!$C$13*$D671</f>
        <v/>
      </c>
      <c r="AW671" s="29">
        <f>AW662*Settings!$C$13*$D671</f>
        <v/>
      </c>
      <c r="AX671" s="49">
        <f>EMISSIONS(AX662,Settings!$C$13,$D671)</f>
        <v/>
      </c>
    </row>
    <row r="672" hidden="1" outlineLevel="2">
      <c r="A672" s="5" t="inlineStr">
        <is>
          <t>co2</t>
        </is>
      </c>
      <c r="B672" s="5" t="inlineStr">
        <is>
          <t>ker</t>
        </is>
      </c>
      <c r="C672" s="5" t="inlineStr">
        <is>
          <t>nav</t>
        </is>
      </c>
      <c r="D672" s="40">
        <f>INDEX(Inputs!$T$5:$T$132,MATCH($B672&amp;"|"&amp;$C672,Inputs!$A$5:$A$132,0))</f>
        <v/>
      </c>
      <c r="E672" s="39" t="n"/>
      <c r="F672" s="39" t="n"/>
      <c r="G672" s="39" t="n"/>
      <c r="H672" s="5">
        <f>INDEX(Variables!$B$5:$B$105,MATCH($A672,Variables!$A$5:$A$105,0))&amp;IF($C672="",""," | "&amp;INDEX(Mapping!$B$5:$B$26,MATCH($C672,Mapping!$A$5:$A$26,0))&amp;" | "&amp;INDEX(Mapping!$B$30:$B$41,MATCH($B672,Mapping!$A$30:$A$41,0)))</f>
        <v/>
      </c>
      <c r="I672" s="5">
        <f>INDEX(Variables!$C$5:$C$105,MATCH($A672,Variables!$A$5:$A$105,0))</f>
        <v/>
      </c>
      <c r="J672" s="5">
        <f>INDEX(Variables!$E$5:$E$105,MATCH($A672,Variables!$A$5:$A$105,0))</f>
        <v/>
      </c>
      <c r="K672" s="25">
        <f>LOWER(Settings!$C$4)&amp;".mit."&amp;$A672&amp;IF($C672="","","."&amp;$C672&amp;"."&amp;$B672)&amp;IF(INDEX(Variables!$D$5:$D$105,MATCH($A672,Variables!$A$5:$A$105,0))="","","."&amp;INDEX(Variables!$D$5:$D$105,MATCH($A672,Variables!$A$5:$A$105,0)))&amp;"."&amp;K$5</f>
        <v/>
      </c>
      <c r="L672" s="28">
        <f>L663*Settings!$C$13*$D672</f>
        <v/>
      </c>
      <c r="M672" s="29">
        <f>M663*Settings!$C$13*$D672</f>
        <v/>
      </c>
      <c r="N672" s="29">
        <f>N663*Settings!$C$13*$D672</f>
        <v/>
      </c>
      <c r="O672" s="29">
        <f>O663*Settings!$C$13*$D672</f>
        <v/>
      </c>
      <c r="P672" s="29">
        <f>P663*Settings!$C$13*$D672</f>
        <v/>
      </c>
      <c r="Q672" s="29">
        <f>Q663*Settings!$C$13*$D672</f>
        <v/>
      </c>
      <c r="R672" s="29">
        <f>R663*Settings!$C$13*$D672</f>
        <v/>
      </c>
      <c r="S672" s="29">
        <f>S663*Settings!$C$13*$D672</f>
        <v/>
      </c>
      <c r="T672" s="29">
        <f>T663*Settings!$C$13*$D672</f>
        <v/>
      </c>
      <c r="U672" s="29">
        <f>U663*Settings!$C$13*$D672</f>
        <v/>
      </c>
      <c r="V672" s="29">
        <f>V663*Settings!$C$13*$D672</f>
        <v/>
      </c>
      <c r="W672" s="29">
        <f>W663*Settings!$C$13*$D672</f>
        <v/>
      </c>
      <c r="X672" s="29">
        <f>X663*Settings!$C$13*$D672</f>
        <v/>
      </c>
      <c r="Y672" s="29">
        <f>Y663*Settings!$C$13*$D672</f>
        <v/>
      </c>
      <c r="Z672" s="29">
        <f>Z663*Settings!$C$13*$D672</f>
        <v/>
      </c>
      <c r="AA672" s="29">
        <f>AA663*Settings!$C$13*$D672</f>
        <v/>
      </c>
      <c r="AB672" s="29">
        <f>AB663*Settings!$C$13*$D672</f>
        <v/>
      </c>
      <c r="AC672" s="29">
        <f>AC663*Settings!$C$13*$D672</f>
        <v/>
      </c>
      <c r="AD672" s="49">
        <f>EMISSIONS(AD663,Settings!$C$13,$D672)</f>
        <v/>
      </c>
      <c r="AE672" s="25">
        <f>LOWER(Settings!$C$4)&amp;".mit."&amp;$A672&amp;IF($C672="","","."&amp;$C672&amp;"."&amp;$B672)&amp;IF(INDEX(Variables!$D$5:$D$105,MATCH($A672,Variables!$A$5:$A$105,0))="","","."&amp;INDEX(Variables!$D$5:$D$105,MATCH($A672,Variables!$A$5:$A$105,0)))&amp;"."&amp;AE$5</f>
        <v/>
      </c>
      <c r="AF672" s="28">
        <f>AF663*Settings!$C$13*$D672</f>
        <v/>
      </c>
      <c r="AG672" s="29">
        <f>AG663*Settings!$C$13*$D672</f>
        <v/>
      </c>
      <c r="AH672" s="29">
        <f>AH663*Settings!$C$13*$D672</f>
        <v/>
      </c>
      <c r="AI672" s="29">
        <f>AI663*Settings!$C$13*$D672</f>
        <v/>
      </c>
      <c r="AJ672" s="29">
        <f>AJ663*Settings!$C$13*$D672</f>
        <v/>
      </c>
      <c r="AK672" s="29">
        <f>AK663*Settings!$C$13*$D672</f>
        <v/>
      </c>
      <c r="AL672" s="29">
        <f>AL663*Settings!$C$13*$D672</f>
        <v/>
      </c>
      <c r="AM672" s="29">
        <f>AM663*Settings!$C$13*$D672</f>
        <v/>
      </c>
      <c r="AN672" s="29">
        <f>AN663*Settings!$C$13*$D672</f>
        <v/>
      </c>
      <c r="AO672" s="29">
        <f>AO663*Settings!$C$13*$D672</f>
        <v/>
      </c>
      <c r="AP672" s="29">
        <f>AP663*Settings!$C$13*$D672</f>
        <v/>
      </c>
      <c r="AQ672" s="29">
        <f>AQ663*Settings!$C$13*$D672</f>
        <v/>
      </c>
      <c r="AR672" s="29">
        <f>AR663*Settings!$C$13*$D672</f>
        <v/>
      </c>
      <c r="AS672" s="29">
        <f>AS663*Settings!$C$13*$D672</f>
        <v/>
      </c>
      <c r="AT672" s="29">
        <f>AT663*Settings!$C$13*$D672</f>
        <v/>
      </c>
      <c r="AU672" s="29">
        <f>AU663*Settings!$C$13*$D672</f>
        <v/>
      </c>
      <c r="AV672" s="29">
        <f>AV663*Settings!$C$13*$D672</f>
        <v/>
      </c>
      <c r="AW672" s="29">
        <f>AW663*Settings!$C$13*$D672</f>
        <v/>
      </c>
      <c r="AX672" s="49">
        <f>EMISSIONS(AX663,Settings!$C$13,$D672)</f>
        <v/>
      </c>
    </row>
    <row r="673" hidden="1" outlineLevel="2">
      <c r="A673" s="5" t="inlineStr">
        <is>
          <t>co2</t>
        </is>
      </c>
      <c r="B673" s="5" t="inlineStr">
        <is>
          <t>oop</t>
        </is>
      </c>
      <c r="C673" s="5" t="inlineStr">
        <is>
          <t>nav</t>
        </is>
      </c>
      <c r="D673" s="40">
        <f>INDEX(Inputs!$T$5:$T$132,MATCH($B673&amp;"|"&amp;$C673,Inputs!$A$5:$A$132,0))</f>
        <v/>
      </c>
      <c r="E673" s="39" t="n"/>
      <c r="F673" s="39" t="n"/>
      <c r="G673" s="39" t="n"/>
      <c r="H673" s="5">
        <f>INDEX(Variables!$B$5:$B$105,MATCH($A673,Variables!$A$5:$A$105,0))&amp;IF($C673="",""," | "&amp;INDEX(Mapping!$B$5:$B$26,MATCH($C673,Mapping!$A$5:$A$26,0))&amp;" | "&amp;INDEX(Mapping!$B$30:$B$41,MATCH($B673,Mapping!$A$30:$A$41,0)))</f>
        <v/>
      </c>
      <c r="I673" s="5">
        <f>INDEX(Variables!$C$5:$C$105,MATCH($A673,Variables!$A$5:$A$105,0))</f>
        <v/>
      </c>
      <c r="J673" s="5">
        <f>INDEX(Variables!$E$5:$E$105,MATCH($A673,Variables!$A$5:$A$105,0))</f>
        <v/>
      </c>
      <c r="K673" s="25">
        <f>LOWER(Settings!$C$4)&amp;".mit."&amp;$A673&amp;IF($C673="","","."&amp;$C673&amp;"."&amp;$B673)&amp;IF(INDEX(Variables!$D$5:$D$105,MATCH($A673,Variables!$A$5:$A$105,0))="","","."&amp;INDEX(Variables!$D$5:$D$105,MATCH($A673,Variables!$A$5:$A$105,0)))&amp;"."&amp;K$5</f>
        <v/>
      </c>
      <c r="L673" s="28">
        <f>L664*Settings!$C$13*$D673</f>
        <v/>
      </c>
      <c r="M673" s="29">
        <f>M664*Settings!$C$13*$D673</f>
        <v/>
      </c>
      <c r="N673" s="29">
        <f>N664*Settings!$C$13*$D673</f>
        <v/>
      </c>
      <c r="O673" s="29">
        <f>O664*Settings!$C$13*$D673</f>
        <v/>
      </c>
      <c r="P673" s="29">
        <f>P664*Settings!$C$13*$D673</f>
        <v/>
      </c>
      <c r="Q673" s="29">
        <f>Q664*Settings!$C$13*$D673</f>
        <v/>
      </c>
      <c r="R673" s="29">
        <f>R664*Settings!$C$13*$D673</f>
        <v/>
      </c>
      <c r="S673" s="29">
        <f>S664*Settings!$C$13*$D673</f>
        <v/>
      </c>
      <c r="T673" s="29">
        <f>T664*Settings!$C$13*$D673</f>
        <v/>
      </c>
      <c r="U673" s="29">
        <f>U664*Settings!$C$13*$D673</f>
        <v/>
      </c>
      <c r="V673" s="29">
        <f>V664*Settings!$C$13*$D673</f>
        <v/>
      </c>
      <c r="W673" s="29">
        <f>W664*Settings!$C$13*$D673</f>
        <v/>
      </c>
      <c r="X673" s="29">
        <f>X664*Settings!$C$13*$D673</f>
        <v/>
      </c>
      <c r="Y673" s="29">
        <f>Y664*Settings!$C$13*$D673</f>
        <v/>
      </c>
      <c r="Z673" s="29">
        <f>Z664*Settings!$C$13*$D673</f>
        <v/>
      </c>
      <c r="AA673" s="29">
        <f>AA664*Settings!$C$13*$D673</f>
        <v/>
      </c>
      <c r="AB673" s="29">
        <f>AB664*Settings!$C$13*$D673</f>
        <v/>
      </c>
      <c r="AC673" s="29">
        <f>AC664*Settings!$C$13*$D673</f>
        <v/>
      </c>
      <c r="AD673" s="49">
        <f>EMISSIONS(AD664,Settings!$C$13,$D673)</f>
        <v/>
      </c>
      <c r="AE673" s="25">
        <f>LOWER(Settings!$C$4)&amp;".mit."&amp;$A673&amp;IF($C673="","","."&amp;$C673&amp;"."&amp;$B673)&amp;IF(INDEX(Variables!$D$5:$D$105,MATCH($A673,Variables!$A$5:$A$105,0))="","","."&amp;INDEX(Variables!$D$5:$D$105,MATCH($A673,Variables!$A$5:$A$105,0)))&amp;"."&amp;AE$5</f>
        <v/>
      </c>
      <c r="AF673" s="28">
        <f>AF664*Settings!$C$13*$D673</f>
        <v/>
      </c>
      <c r="AG673" s="29">
        <f>AG664*Settings!$C$13*$D673</f>
        <v/>
      </c>
      <c r="AH673" s="29">
        <f>AH664*Settings!$C$13*$D673</f>
        <v/>
      </c>
      <c r="AI673" s="29">
        <f>AI664*Settings!$C$13*$D673</f>
        <v/>
      </c>
      <c r="AJ673" s="29">
        <f>AJ664*Settings!$C$13*$D673</f>
        <v/>
      </c>
      <c r="AK673" s="29">
        <f>AK664*Settings!$C$13*$D673</f>
        <v/>
      </c>
      <c r="AL673" s="29">
        <f>AL664*Settings!$C$13*$D673</f>
        <v/>
      </c>
      <c r="AM673" s="29">
        <f>AM664*Settings!$C$13*$D673</f>
        <v/>
      </c>
      <c r="AN673" s="29">
        <f>AN664*Settings!$C$13*$D673</f>
        <v/>
      </c>
      <c r="AO673" s="29">
        <f>AO664*Settings!$C$13*$D673</f>
        <v/>
      </c>
      <c r="AP673" s="29">
        <f>AP664*Settings!$C$13*$D673</f>
        <v/>
      </c>
      <c r="AQ673" s="29">
        <f>AQ664*Settings!$C$13*$D673</f>
        <v/>
      </c>
      <c r="AR673" s="29">
        <f>AR664*Settings!$C$13*$D673</f>
        <v/>
      </c>
      <c r="AS673" s="29">
        <f>AS664*Settings!$C$13*$D673</f>
        <v/>
      </c>
      <c r="AT673" s="29">
        <f>AT664*Settings!$C$13*$D673</f>
        <v/>
      </c>
      <c r="AU673" s="29">
        <f>AU664*Settings!$C$13*$D673</f>
        <v/>
      </c>
      <c r="AV673" s="29">
        <f>AV664*Settings!$C$13*$D673</f>
        <v/>
      </c>
      <c r="AW673" s="29">
        <f>AW664*Settings!$C$13*$D673</f>
        <v/>
      </c>
      <c r="AX673" s="49">
        <f>EMISSIONS(AX664,Settings!$C$13,$D673)</f>
        <v/>
      </c>
    </row>
    <row r="674" hidden="1" outlineLevel="2">
      <c r="A674" s="5" t="inlineStr">
        <is>
          <t>co2</t>
        </is>
      </c>
      <c r="B674" s="5" t="inlineStr">
        <is>
          <t>bio</t>
        </is>
      </c>
      <c r="C674" s="5" t="inlineStr">
        <is>
          <t>nav</t>
        </is>
      </c>
      <c r="D674" s="40">
        <f>INDEX(Inputs!$T$5:$T$132,MATCH($B674&amp;"|"&amp;$C674,Inputs!$A$5:$A$132,0))</f>
        <v/>
      </c>
      <c r="E674" s="39" t="n"/>
      <c r="F674" s="39" t="n"/>
      <c r="G674" s="39" t="n"/>
      <c r="H674" s="5">
        <f>INDEX(Variables!$B$5:$B$105,MATCH($A674,Variables!$A$5:$A$105,0))&amp;IF($C674="",""," | "&amp;INDEX(Mapping!$B$5:$B$26,MATCH($C674,Mapping!$A$5:$A$26,0))&amp;" | "&amp;INDEX(Mapping!$B$30:$B$41,MATCH($B674,Mapping!$A$30:$A$41,0)))</f>
        <v/>
      </c>
      <c r="I674" s="5">
        <f>INDEX(Variables!$C$5:$C$105,MATCH($A674,Variables!$A$5:$A$105,0))</f>
        <v/>
      </c>
      <c r="J674" s="5">
        <f>INDEX(Variables!$E$5:$E$105,MATCH($A674,Variables!$A$5:$A$105,0))</f>
        <v/>
      </c>
      <c r="K674" s="25">
        <f>LOWER(Settings!$C$4)&amp;".mit."&amp;$A674&amp;IF($C674="","","."&amp;$C674&amp;"."&amp;$B674)&amp;IF(INDEX(Variables!$D$5:$D$105,MATCH($A674,Variables!$A$5:$A$105,0))="","","."&amp;INDEX(Variables!$D$5:$D$105,MATCH($A674,Variables!$A$5:$A$105,0)))&amp;"."&amp;K$5</f>
        <v/>
      </c>
      <c r="L674" s="28">
        <f>L665*Settings!$C$13*$D674</f>
        <v/>
      </c>
      <c r="M674" s="29">
        <f>M665*Settings!$C$13*$D674</f>
        <v/>
      </c>
      <c r="N674" s="29">
        <f>N665*Settings!$C$13*$D674</f>
        <v/>
      </c>
      <c r="O674" s="29">
        <f>O665*Settings!$C$13*$D674</f>
        <v/>
      </c>
      <c r="P674" s="29">
        <f>P665*Settings!$C$13*$D674</f>
        <v/>
      </c>
      <c r="Q674" s="29">
        <f>Q665*Settings!$C$13*$D674</f>
        <v/>
      </c>
      <c r="R674" s="29">
        <f>R665*Settings!$C$13*$D674</f>
        <v/>
      </c>
      <c r="S674" s="29">
        <f>S665*Settings!$C$13*$D674</f>
        <v/>
      </c>
      <c r="T674" s="29">
        <f>T665*Settings!$C$13*$D674</f>
        <v/>
      </c>
      <c r="U674" s="29">
        <f>U665*Settings!$C$13*$D674</f>
        <v/>
      </c>
      <c r="V674" s="29">
        <f>V665*Settings!$C$13*$D674</f>
        <v/>
      </c>
      <c r="W674" s="29">
        <f>W665*Settings!$C$13*$D674</f>
        <v/>
      </c>
      <c r="X674" s="29">
        <f>X665*Settings!$C$13*$D674</f>
        <v/>
      </c>
      <c r="Y674" s="29">
        <f>Y665*Settings!$C$13*$D674</f>
        <v/>
      </c>
      <c r="Z674" s="29">
        <f>Z665*Settings!$C$13*$D674</f>
        <v/>
      </c>
      <c r="AA674" s="29">
        <f>AA665*Settings!$C$13*$D674</f>
        <v/>
      </c>
      <c r="AB674" s="29">
        <f>AB665*Settings!$C$13*$D674</f>
        <v/>
      </c>
      <c r="AC674" s="29">
        <f>AC665*Settings!$C$13*$D674</f>
        <v/>
      </c>
      <c r="AD674" s="49">
        <f>EMISSIONS(AD665,Settings!$C$13,$D674)</f>
        <v/>
      </c>
      <c r="AE674" s="25">
        <f>LOWER(Settings!$C$4)&amp;".mit."&amp;$A674&amp;IF($C674="","","."&amp;$C674&amp;"."&amp;$B674)&amp;IF(INDEX(Variables!$D$5:$D$105,MATCH($A674,Variables!$A$5:$A$105,0))="","","."&amp;INDEX(Variables!$D$5:$D$105,MATCH($A674,Variables!$A$5:$A$105,0)))&amp;"."&amp;AE$5</f>
        <v/>
      </c>
      <c r="AF674" s="28">
        <f>AF665*Settings!$C$13*$D674</f>
        <v/>
      </c>
      <c r="AG674" s="29">
        <f>AG665*Settings!$C$13*$D674</f>
        <v/>
      </c>
      <c r="AH674" s="29">
        <f>AH665*Settings!$C$13*$D674</f>
        <v/>
      </c>
      <c r="AI674" s="29">
        <f>AI665*Settings!$C$13*$D674</f>
        <v/>
      </c>
      <c r="AJ674" s="29">
        <f>AJ665*Settings!$C$13*$D674</f>
        <v/>
      </c>
      <c r="AK674" s="29">
        <f>AK665*Settings!$C$13*$D674</f>
        <v/>
      </c>
      <c r="AL674" s="29">
        <f>AL665*Settings!$C$13*$D674</f>
        <v/>
      </c>
      <c r="AM674" s="29">
        <f>AM665*Settings!$C$13*$D674</f>
        <v/>
      </c>
      <c r="AN674" s="29">
        <f>AN665*Settings!$C$13*$D674</f>
        <v/>
      </c>
      <c r="AO674" s="29">
        <f>AO665*Settings!$C$13*$D674</f>
        <v/>
      </c>
      <c r="AP674" s="29">
        <f>AP665*Settings!$C$13*$D674</f>
        <v/>
      </c>
      <c r="AQ674" s="29">
        <f>AQ665*Settings!$C$13*$D674</f>
        <v/>
      </c>
      <c r="AR674" s="29">
        <f>AR665*Settings!$C$13*$D674</f>
        <v/>
      </c>
      <c r="AS674" s="29">
        <f>AS665*Settings!$C$13*$D674</f>
        <v/>
      </c>
      <c r="AT674" s="29">
        <f>AT665*Settings!$C$13*$D674</f>
        <v/>
      </c>
      <c r="AU674" s="29">
        <f>AU665*Settings!$C$13*$D674</f>
        <v/>
      </c>
      <c r="AV674" s="29">
        <f>AV665*Settings!$C$13*$D674</f>
        <v/>
      </c>
      <c r="AW674" s="29">
        <f>AW665*Settings!$C$13*$D674</f>
        <v/>
      </c>
      <c r="AX674" s="49">
        <f>EMISSIONS(AX665,Settings!$C$13,$D674)</f>
        <v/>
      </c>
    </row>
    <row r="675" hidden="1" outlineLevel="2"/>
    <row r="676" hidden="1" outlineLevel="2">
      <c r="A676" s="5" t="inlineStr">
        <is>
          <t>rtx</t>
        </is>
      </c>
      <c r="B676" s="5" t="inlineStr">
        <is>
          <t>coa</t>
        </is>
      </c>
      <c r="C676" s="5" t="inlineStr">
        <is>
          <t>nav</t>
        </is>
      </c>
      <c r="D676" s="40">
        <f>INDEX(Inputs!$R$5:$R$132,MATCH($B676&amp;"|"&amp;$C676,Inputs!$A$5:$A$132,0))</f>
        <v/>
      </c>
      <c r="E676" s="39" t="n"/>
      <c r="F676" s="39" t="n"/>
      <c r="G676" s="39" t="n"/>
      <c r="H676" s="5">
        <f>INDEX(Variables!$B$5:$B$105,MATCH($A676,Variables!$A$5:$A$105,0))&amp;IF($C676="",""," | "&amp;INDEX(Mapping!$B$5:$B$26,MATCH($C676,Mapping!$A$5:$A$26,0))&amp;" | "&amp;INDEX(Mapping!$B$30:$B$41,MATCH($B676,Mapping!$A$30:$A$41,0)))</f>
        <v/>
      </c>
      <c r="I676" s="5">
        <f>INDEX(Variables!$C$5:$C$105,MATCH($A676,Variables!$A$5:$A$105,0))</f>
        <v/>
      </c>
      <c r="J676" s="5">
        <f>INDEX(Variables!$E$5:$E$105,MATCH($A676,Variables!$A$5:$A$105,0))</f>
        <v/>
      </c>
      <c r="K676" s="25">
        <f>LOWER(Settings!$C$4)&amp;".mit."&amp;$A676&amp;IF($C676="","","."&amp;$C676&amp;"."&amp;$B676)&amp;IF(INDEX(Variables!$D$5:$D$105,MATCH($A676,Variables!$A$5:$A$105,0))="","","."&amp;INDEX(Variables!$D$5:$D$105,MATCH($A676,Variables!$A$5:$A$105,0)))&amp;"."&amp;K$5</f>
        <v/>
      </c>
      <c r="L676" s="46">
        <f>L658*Settings!$C$13*(INDEX(L$258:L$269,$D676)+INDEX(L$245:L$256,$D676))</f>
        <v/>
      </c>
      <c r="M676" s="47">
        <f>M658*Settings!$C$13*(INDEX(M$258:M$269,$D676)+INDEX(M$245:M$256,$D676))</f>
        <v/>
      </c>
      <c r="N676" s="47">
        <f>N658*Settings!$C$13*(INDEX(N$258:N$269,$D676)+INDEX(N$245:N$256,$D676))</f>
        <v/>
      </c>
      <c r="O676" s="47">
        <f>O658*Settings!$C$13*(INDEX(O$258:O$269,$D676)+INDEX(O$245:O$256,$D676))</f>
        <v/>
      </c>
      <c r="P676" s="47">
        <f>P658*Settings!$C$13*(INDEX(P$258:P$269,$D676)+INDEX(P$245:P$256,$D676))</f>
        <v/>
      </c>
      <c r="Q676" s="47">
        <f>Q658*Settings!$C$13*(INDEX(Q$258:Q$269,$D676)+INDEX(Q$245:Q$256,$D676))</f>
        <v/>
      </c>
      <c r="R676" s="47">
        <f>R658*Settings!$C$13*(INDEX(R$258:R$269,$D676)+INDEX(R$245:R$256,$D676))</f>
        <v/>
      </c>
      <c r="S676" s="47">
        <f>S658*Settings!$C$13*(INDEX(S$258:S$269,$D676)+INDEX(S$245:S$256,$D676))</f>
        <v/>
      </c>
      <c r="T676" s="47">
        <f>T658*Settings!$C$13*(INDEX(T$258:T$269,$D676)+INDEX(T$245:T$256,$D676))</f>
        <v/>
      </c>
      <c r="U676" s="47">
        <f>U658*Settings!$C$13*(INDEX(U$258:U$269,$D676)+INDEX(U$245:U$256,$D676))</f>
        <v/>
      </c>
      <c r="V676" s="47">
        <f>V658*Settings!$C$13*(INDEX(V$258:V$269,$D676)+INDEX(V$245:V$256,$D676))</f>
        <v/>
      </c>
      <c r="W676" s="47">
        <f>W658*Settings!$C$13*(INDEX(W$258:W$269,$D676)+INDEX(W$245:W$256,$D676))</f>
        <v/>
      </c>
      <c r="X676" s="47">
        <f>X658*Settings!$C$13*(INDEX(X$258:X$269,$D676)+INDEX(X$245:X$256,$D676))</f>
        <v/>
      </c>
      <c r="Y676" s="47">
        <f>Y658*Settings!$C$13*(INDEX(Y$258:Y$269,$D676)+INDEX(Y$245:Y$256,$D676))</f>
        <v/>
      </c>
      <c r="Z676" s="47">
        <f>Z658*Settings!$C$13*(INDEX(Z$258:Z$269,$D676)+INDEX(Z$245:Z$256,$D676))</f>
        <v/>
      </c>
      <c r="AA676" s="47">
        <f>AA658*Settings!$C$13*(INDEX(AA$258:AA$269,$D676)+INDEX(AA$245:AA$256,$D676))</f>
        <v/>
      </c>
      <c r="AB676" s="47">
        <f>AB658*Settings!$C$13*(INDEX(AB$258:AB$269,$D676)+INDEX(AB$245:AB$256,$D676))</f>
        <v/>
      </c>
      <c r="AC676" s="47">
        <f>AC658*Settings!$C$13*(INDEX(AC$258:AC$269,$D676)+INDEX(AC$245:AC$256,$D676))</f>
        <v/>
      </c>
      <c r="AD676" s="48">
        <f>REVENUE(AD658,Settings!$C$13,INDEX(AD$258:AD$269,$D676)+INDEX(AD$245:AD$256,$D676))</f>
        <v/>
      </c>
      <c r="AE676" s="25">
        <f>LOWER(Settings!$C$4)&amp;".mit."&amp;$A676&amp;IF($C676="","","."&amp;$C676&amp;"."&amp;$B676)&amp;IF(INDEX(Variables!$D$5:$D$105,MATCH($A676,Variables!$A$5:$A$105,0))="","","."&amp;INDEX(Variables!$D$5:$D$105,MATCH($A676,Variables!$A$5:$A$105,0)))&amp;"."&amp;AE$5</f>
        <v/>
      </c>
      <c r="AF676" s="46">
        <f>AF658*Settings!$C$13*(INDEX(AF$258:AF$269,$D676)+INDEX(AF$245:AF$256,$D676))</f>
        <v/>
      </c>
      <c r="AG676" s="47">
        <f>AG658*Settings!$C$13*(INDEX(AG$258:AG$269,$D676)+INDEX(AG$245:AG$256,$D676))</f>
        <v/>
      </c>
      <c r="AH676" s="47">
        <f>AH658*Settings!$C$13*(INDEX(AH$258:AH$269,$D676)+INDEX(AH$245:AH$256,$D676))</f>
        <v/>
      </c>
      <c r="AI676" s="47">
        <f>AI658*Settings!$C$13*(INDEX(AI$258:AI$269,$D676)+INDEX(AI$245:AI$256,$D676))</f>
        <v/>
      </c>
      <c r="AJ676" s="47">
        <f>AJ658*Settings!$C$13*(INDEX(AJ$258:AJ$269,$D676)+INDEX(AJ$245:AJ$256,$D676))</f>
        <v/>
      </c>
      <c r="AK676" s="47">
        <f>AK658*Settings!$C$13*(INDEX(AK$258:AK$269,$D676)+INDEX(AK$245:AK$256,$D676))</f>
        <v/>
      </c>
      <c r="AL676" s="47">
        <f>AL658*Settings!$C$13*(INDEX(AL$258:AL$269,$D676)+INDEX(AL$245:AL$256,$D676))</f>
        <v/>
      </c>
      <c r="AM676" s="47">
        <f>AM658*Settings!$C$13*(INDEX(AM$258:AM$269,$D676)+INDEX(AM$245:AM$256,$D676))</f>
        <v/>
      </c>
      <c r="AN676" s="47">
        <f>AN658*Settings!$C$13*(INDEX(AN$258:AN$269,$D676)+INDEX(AN$245:AN$256,$D676))</f>
        <v/>
      </c>
      <c r="AO676" s="47">
        <f>AO658*Settings!$C$13*(INDEX(AO$258:AO$269,$D676)+INDEX(AO$245:AO$256,$D676))</f>
        <v/>
      </c>
      <c r="AP676" s="47">
        <f>AP658*Settings!$C$13*(INDEX(AP$258:AP$269,$D676)+INDEX(AP$245:AP$256,$D676))</f>
        <v/>
      </c>
      <c r="AQ676" s="47">
        <f>AQ658*Settings!$C$13*(INDEX(AQ$258:AQ$269,$D676)+INDEX(AQ$245:AQ$256,$D676))</f>
        <v/>
      </c>
      <c r="AR676" s="47">
        <f>AR658*Settings!$C$13*(INDEX(AR$258:AR$269,$D676)+INDEX(AR$245:AR$256,$D676))</f>
        <v/>
      </c>
      <c r="AS676" s="47">
        <f>AS658*Settings!$C$13*(INDEX(AS$258:AS$269,$D676)+INDEX(AS$245:AS$256,$D676))</f>
        <v/>
      </c>
      <c r="AT676" s="47">
        <f>AT658*Settings!$C$13*(INDEX(AT$258:AT$269,$D676)+INDEX(AT$245:AT$256,$D676))</f>
        <v/>
      </c>
      <c r="AU676" s="47">
        <f>AU658*Settings!$C$13*(INDEX(AU$258:AU$269,$D676)+INDEX(AU$245:AU$256,$D676))</f>
        <v/>
      </c>
      <c r="AV676" s="47">
        <f>AV658*Settings!$C$13*(INDEX(AV$258:AV$269,$D676)+INDEX(AV$245:AV$256,$D676))</f>
        <v/>
      </c>
      <c r="AW676" s="47">
        <f>AW658*Settings!$C$13*(INDEX(AW$258:AW$269,$D676)+INDEX(AW$245:AW$256,$D676))</f>
        <v/>
      </c>
      <c r="AX676" s="48">
        <f>REVENUE(AX658,Settings!$C$13,INDEX(AX$258:AX$269,$D676)+INDEX(AX$245:AX$256,$D676))</f>
        <v/>
      </c>
    </row>
    <row r="677" hidden="1" outlineLevel="2">
      <c r="A677" s="5" t="inlineStr">
        <is>
          <t>rtx</t>
        </is>
      </c>
      <c r="B677" s="5" t="inlineStr">
        <is>
          <t>nga</t>
        </is>
      </c>
      <c r="C677" s="5" t="inlineStr">
        <is>
          <t>nav</t>
        </is>
      </c>
      <c r="D677" s="40">
        <f>INDEX(Inputs!$R$5:$R$132,MATCH($B677&amp;"|"&amp;$C677,Inputs!$A$5:$A$132,0))</f>
        <v/>
      </c>
      <c r="E677" s="39" t="n"/>
      <c r="F677" s="39" t="n"/>
      <c r="G677" s="39" t="n"/>
      <c r="H677" s="5">
        <f>INDEX(Variables!$B$5:$B$105,MATCH($A677,Variables!$A$5:$A$105,0))&amp;IF($C677="",""," | "&amp;INDEX(Mapping!$B$5:$B$26,MATCH($C677,Mapping!$A$5:$A$26,0))&amp;" | "&amp;INDEX(Mapping!$B$30:$B$41,MATCH($B677,Mapping!$A$30:$A$41,0)))</f>
        <v/>
      </c>
      <c r="I677" s="5">
        <f>INDEX(Variables!$C$5:$C$105,MATCH($A677,Variables!$A$5:$A$105,0))</f>
        <v/>
      </c>
      <c r="J677" s="5">
        <f>INDEX(Variables!$E$5:$E$105,MATCH($A677,Variables!$A$5:$A$105,0))</f>
        <v/>
      </c>
      <c r="K677" s="25">
        <f>LOWER(Settings!$C$4)&amp;".mit."&amp;$A677&amp;IF($C677="","","."&amp;$C677&amp;"."&amp;$B677)&amp;IF(INDEX(Variables!$D$5:$D$105,MATCH($A677,Variables!$A$5:$A$105,0))="","","."&amp;INDEX(Variables!$D$5:$D$105,MATCH($A677,Variables!$A$5:$A$105,0)))&amp;"."&amp;K$5</f>
        <v/>
      </c>
      <c r="L677" s="46">
        <f>L659*Settings!$C$13*(INDEX(L$258:L$269,$D677)+INDEX(L$245:L$256,$D677))</f>
        <v/>
      </c>
      <c r="M677" s="47">
        <f>M659*Settings!$C$13*(INDEX(M$258:M$269,$D677)+INDEX(M$245:M$256,$D677))</f>
        <v/>
      </c>
      <c r="N677" s="47">
        <f>N659*Settings!$C$13*(INDEX(N$258:N$269,$D677)+INDEX(N$245:N$256,$D677))</f>
        <v/>
      </c>
      <c r="O677" s="47">
        <f>O659*Settings!$C$13*(INDEX(O$258:O$269,$D677)+INDEX(O$245:O$256,$D677))</f>
        <v/>
      </c>
      <c r="P677" s="47">
        <f>P659*Settings!$C$13*(INDEX(P$258:P$269,$D677)+INDEX(P$245:P$256,$D677))</f>
        <v/>
      </c>
      <c r="Q677" s="47">
        <f>Q659*Settings!$C$13*(INDEX(Q$258:Q$269,$D677)+INDEX(Q$245:Q$256,$D677))</f>
        <v/>
      </c>
      <c r="R677" s="47">
        <f>R659*Settings!$C$13*(INDEX(R$258:R$269,$D677)+INDEX(R$245:R$256,$D677))</f>
        <v/>
      </c>
      <c r="S677" s="47">
        <f>S659*Settings!$C$13*(INDEX(S$258:S$269,$D677)+INDEX(S$245:S$256,$D677))</f>
        <v/>
      </c>
      <c r="T677" s="47">
        <f>T659*Settings!$C$13*(INDEX(T$258:T$269,$D677)+INDEX(T$245:T$256,$D677))</f>
        <v/>
      </c>
      <c r="U677" s="47">
        <f>U659*Settings!$C$13*(INDEX(U$258:U$269,$D677)+INDEX(U$245:U$256,$D677))</f>
        <v/>
      </c>
      <c r="V677" s="47">
        <f>V659*Settings!$C$13*(INDEX(V$258:V$269,$D677)+INDEX(V$245:V$256,$D677))</f>
        <v/>
      </c>
      <c r="W677" s="47">
        <f>W659*Settings!$C$13*(INDEX(W$258:W$269,$D677)+INDEX(W$245:W$256,$D677))</f>
        <v/>
      </c>
      <c r="X677" s="47">
        <f>X659*Settings!$C$13*(INDEX(X$258:X$269,$D677)+INDEX(X$245:X$256,$D677))</f>
        <v/>
      </c>
      <c r="Y677" s="47">
        <f>Y659*Settings!$C$13*(INDEX(Y$258:Y$269,$D677)+INDEX(Y$245:Y$256,$D677))</f>
        <v/>
      </c>
      <c r="Z677" s="47">
        <f>Z659*Settings!$C$13*(INDEX(Z$258:Z$269,$D677)+INDEX(Z$245:Z$256,$D677))</f>
        <v/>
      </c>
      <c r="AA677" s="47">
        <f>AA659*Settings!$C$13*(INDEX(AA$258:AA$269,$D677)+INDEX(AA$245:AA$256,$D677))</f>
        <v/>
      </c>
      <c r="AB677" s="47">
        <f>AB659*Settings!$C$13*(INDEX(AB$258:AB$269,$D677)+INDEX(AB$245:AB$256,$D677))</f>
        <v/>
      </c>
      <c r="AC677" s="47">
        <f>AC659*Settings!$C$13*(INDEX(AC$258:AC$269,$D677)+INDEX(AC$245:AC$256,$D677))</f>
        <v/>
      </c>
      <c r="AD677" s="48">
        <f>REVENUE(AD659,Settings!$C$13,INDEX(AD$258:AD$269,$D677)+INDEX(AD$245:AD$256,$D677))</f>
        <v/>
      </c>
      <c r="AE677" s="25">
        <f>LOWER(Settings!$C$4)&amp;".mit."&amp;$A677&amp;IF($C677="","","."&amp;$C677&amp;"."&amp;$B677)&amp;IF(INDEX(Variables!$D$5:$D$105,MATCH($A677,Variables!$A$5:$A$105,0))="","","."&amp;INDEX(Variables!$D$5:$D$105,MATCH($A677,Variables!$A$5:$A$105,0)))&amp;"."&amp;AE$5</f>
        <v/>
      </c>
      <c r="AF677" s="46">
        <f>AF659*Settings!$C$13*(INDEX(AF$258:AF$269,$D677)+INDEX(AF$245:AF$256,$D677))</f>
        <v/>
      </c>
      <c r="AG677" s="47">
        <f>AG659*Settings!$C$13*(INDEX(AG$258:AG$269,$D677)+INDEX(AG$245:AG$256,$D677))</f>
        <v/>
      </c>
      <c r="AH677" s="47">
        <f>AH659*Settings!$C$13*(INDEX(AH$258:AH$269,$D677)+INDEX(AH$245:AH$256,$D677))</f>
        <v/>
      </c>
      <c r="AI677" s="47">
        <f>AI659*Settings!$C$13*(INDEX(AI$258:AI$269,$D677)+INDEX(AI$245:AI$256,$D677))</f>
        <v/>
      </c>
      <c r="AJ677" s="47">
        <f>AJ659*Settings!$C$13*(INDEX(AJ$258:AJ$269,$D677)+INDEX(AJ$245:AJ$256,$D677))</f>
        <v/>
      </c>
      <c r="AK677" s="47">
        <f>AK659*Settings!$C$13*(INDEX(AK$258:AK$269,$D677)+INDEX(AK$245:AK$256,$D677))</f>
        <v/>
      </c>
      <c r="AL677" s="47">
        <f>AL659*Settings!$C$13*(INDEX(AL$258:AL$269,$D677)+INDEX(AL$245:AL$256,$D677))</f>
        <v/>
      </c>
      <c r="AM677" s="47">
        <f>AM659*Settings!$C$13*(INDEX(AM$258:AM$269,$D677)+INDEX(AM$245:AM$256,$D677))</f>
        <v/>
      </c>
      <c r="AN677" s="47">
        <f>AN659*Settings!$C$13*(INDEX(AN$258:AN$269,$D677)+INDEX(AN$245:AN$256,$D677))</f>
        <v/>
      </c>
      <c r="AO677" s="47">
        <f>AO659*Settings!$C$13*(INDEX(AO$258:AO$269,$D677)+INDEX(AO$245:AO$256,$D677))</f>
        <v/>
      </c>
      <c r="AP677" s="47">
        <f>AP659*Settings!$C$13*(INDEX(AP$258:AP$269,$D677)+INDEX(AP$245:AP$256,$D677))</f>
        <v/>
      </c>
      <c r="AQ677" s="47">
        <f>AQ659*Settings!$C$13*(INDEX(AQ$258:AQ$269,$D677)+INDEX(AQ$245:AQ$256,$D677))</f>
        <v/>
      </c>
      <c r="AR677" s="47">
        <f>AR659*Settings!$C$13*(INDEX(AR$258:AR$269,$D677)+INDEX(AR$245:AR$256,$D677))</f>
        <v/>
      </c>
      <c r="AS677" s="47">
        <f>AS659*Settings!$C$13*(INDEX(AS$258:AS$269,$D677)+INDEX(AS$245:AS$256,$D677))</f>
        <v/>
      </c>
      <c r="AT677" s="47">
        <f>AT659*Settings!$C$13*(INDEX(AT$258:AT$269,$D677)+INDEX(AT$245:AT$256,$D677))</f>
        <v/>
      </c>
      <c r="AU677" s="47">
        <f>AU659*Settings!$C$13*(INDEX(AU$258:AU$269,$D677)+INDEX(AU$245:AU$256,$D677))</f>
        <v/>
      </c>
      <c r="AV677" s="47">
        <f>AV659*Settings!$C$13*(INDEX(AV$258:AV$269,$D677)+INDEX(AV$245:AV$256,$D677))</f>
        <v/>
      </c>
      <c r="AW677" s="47">
        <f>AW659*Settings!$C$13*(INDEX(AW$258:AW$269,$D677)+INDEX(AW$245:AW$256,$D677))</f>
        <v/>
      </c>
      <c r="AX677" s="48">
        <f>REVENUE(AX659,Settings!$C$13,INDEX(AX$258:AX$269,$D677)+INDEX(AX$245:AX$256,$D677))</f>
        <v/>
      </c>
    </row>
    <row r="678" hidden="1" outlineLevel="2">
      <c r="A678" s="5" t="inlineStr">
        <is>
          <t>rtx</t>
        </is>
      </c>
      <c r="B678" s="5" t="inlineStr">
        <is>
          <t>gso</t>
        </is>
      </c>
      <c r="C678" s="5" t="inlineStr">
        <is>
          <t>nav</t>
        </is>
      </c>
      <c r="D678" s="40">
        <f>INDEX(Inputs!$R$5:$R$132,MATCH($B678&amp;"|"&amp;$C678,Inputs!$A$5:$A$132,0))</f>
        <v/>
      </c>
      <c r="E678" s="39" t="n"/>
      <c r="F678" s="39" t="n"/>
      <c r="G678" s="39" t="n"/>
      <c r="H678" s="5">
        <f>INDEX(Variables!$B$5:$B$105,MATCH($A678,Variables!$A$5:$A$105,0))&amp;IF($C678="",""," | "&amp;INDEX(Mapping!$B$5:$B$26,MATCH($C678,Mapping!$A$5:$A$26,0))&amp;" | "&amp;INDEX(Mapping!$B$30:$B$41,MATCH($B678,Mapping!$A$30:$A$41,0)))</f>
        <v/>
      </c>
      <c r="I678" s="5">
        <f>INDEX(Variables!$C$5:$C$105,MATCH($A678,Variables!$A$5:$A$105,0))</f>
        <v/>
      </c>
      <c r="J678" s="5">
        <f>INDEX(Variables!$E$5:$E$105,MATCH($A678,Variables!$A$5:$A$105,0))</f>
        <v/>
      </c>
      <c r="K678" s="25">
        <f>LOWER(Settings!$C$4)&amp;".mit."&amp;$A678&amp;IF($C678="","","."&amp;$C678&amp;"."&amp;$B678)&amp;IF(INDEX(Variables!$D$5:$D$105,MATCH($A678,Variables!$A$5:$A$105,0))="","","."&amp;INDEX(Variables!$D$5:$D$105,MATCH($A678,Variables!$A$5:$A$105,0)))&amp;"."&amp;K$5</f>
        <v/>
      </c>
      <c r="L678" s="46">
        <f>L660*Settings!$C$13*(INDEX(L$258:L$269,$D678)+INDEX(L$245:L$256,$D678))</f>
        <v/>
      </c>
      <c r="M678" s="47">
        <f>M660*Settings!$C$13*(INDEX(M$258:M$269,$D678)+INDEX(M$245:M$256,$D678))</f>
        <v/>
      </c>
      <c r="N678" s="47">
        <f>N660*Settings!$C$13*(INDEX(N$258:N$269,$D678)+INDEX(N$245:N$256,$D678))</f>
        <v/>
      </c>
      <c r="O678" s="47">
        <f>O660*Settings!$C$13*(INDEX(O$258:O$269,$D678)+INDEX(O$245:O$256,$D678))</f>
        <v/>
      </c>
      <c r="P678" s="47">
        <f>P660*Settings!$C$13*(INDEX(P$258:P$269,$D678)+INDEX(P$245:P$256,$D678))</f>
        <v/>
      </c>
      <c r="Q678" s="47">
        <f>Q660*Settings!$C$13*(INDEX(Q$258:Q$269,$D678)+INDEX(Q$245:Q$256,$D678))</f>
        <v/>
      </c>
      <c r="R678" s="47">
        <f>R660*Settings!$C$13*(INDEX(R$258:R$269,$D678)+INDEX(R$245:R$256,$D678))</f>
        <v/>
      </c>
      <c r="S678" s="47">
        <f>S660*Settings!$C$13*(INDEX(S$258:S$269,$D678)+INDEX(S$245:S$256,$D678))</f>
        <v/>
      </c>
      <c r="T678" s="47">
        <f>T660*Settings!$C$13*(INDEX(T$258:T$269,$D678)+INDEX(T$245:T$256,$D678))</f>
        <v/>
      </c>
      <c r="U678" s="47">
        <f>U660*Settings!$C$13*(INDEX(U$258:U$269,$D678)+INDEX(U$245:U$256,$D678))</f>
        <v/>
      </c>
      <c r="V678" s="47">
        <f>V660*Settings!$C$13*(INDEX(V$258:V$269,$D678)+INDEX(V$245:V$256,$D678))</f>
        <v/>
      </c>
      <c r="W678" s="47">
        <f>W660*Settings!$C$13*(INDEX(W$258:W$269,$D678)+INDEX(W$245:W$256,$D678))</f>
        <v/>
      </c>
      <c r="X678" s="47">
        <f>X660*Settings!$C$13*(INDEX(X$258:X$269,$D678)+INDEX(X$245:X$256,$D678))</f>
        <v/>
      </c>
      <c r="Y678" s="47">
        <f>Y660*Settings!$C$13*(INDEX(Y$258:Y$269,$D678)+INDEX(Y$245:Y$256,$D678))</f>
        <v/>
      </c>
      <c r="Z678" s="47">
        <f>Z660*Settings!$C$13*(INDEX(Z$258:Z$269,$D678)+INDEX(Z$245:Z$256,$D678))</f>
        <v/>
      </c>
      <c r="AA678" s="47">
        <f>AA660*Settings!$C$13*(INDEX(AA$258:AA$269,$D678)+INDEX(AA$245:AA$256,$D678))</f>
        <v/>
      </c>
      <c r="AB678" s="47">
        <f>AB660*Settings!$C$13*(INDEX(AB$258:AB$269,$D678)+INDEX(AB$245:AB$256,$D678))</f>
        <v/>
      </c>
      <c r="AC678" s="47">
        <f>AC660*Settings!$C$13*(INDEX(AC$258:AC$269,$D678)+INDEX(AC$245:AC$256,$D678))</f>
        <v/>
      </c>
      <c r="AD678" s="48">
        <f>REVENUE(AD660,Settings!$C$13,INDEX(AD$258:AD$269,$D678)+INDEX(AD$245:AD$256,$D678))</f>
        <v/>
      </c>
      <c r="AE678" s="25">
        <f>LOWER(Settings!$C$4)&amp;".mit."&amp;$A678&amp;IF($C678="","","."&amp;$C678&amp;"."&amp;$B678)&amp;IF(INDEX(Variables!$D$5:$D$105,MATCH($A678,Variables!$A$5:$A$105,0))="","","."&amp;INDEX(Variables!$D$5:$D$105,MATCH($A678,Variables!$A$5:$A$105,0)))&amp;"."&amp;AE$5</f>
        <v/>
      </c>
      <c r="AF678" s="46">
        <f>AF660*Settings!$C$13*(INDEX(AF$258:AF$269,$D678)+INDEX(AF$245:AF$256,$D678))</f>
        <v/>
      </c>
      <c r="AG678" s="47">
        <f>AG660*Settings!$C$13*(INDEX(AG$258:AG$269,$D678)+INDEX(AG$245:AG$256,$D678))</f>
        <v/>
      </c>
      <c r="AH678" s="47">
        <f>AH660*Settings!$C$13*(INDEX(AH$258:AH$269,$D678)+INDEX(AH$245:AH$256,$D678))</f>
        <v/>
      </c>
      <c r="AI678" s="47">
        <f>AI660*Settings!$C$13*(INDEX(AI$258:AI$269,$D678)+INDEX(AI$245:AI$256,$D678))</f>
        <v/>
      </c>
      <c r="AJ678" s="47">
        <f>AJ660*Settings!$C$13*(INDEX(AJ$258:AJ$269,$D678)+INDEX(AJ$245:AJ$256,$D678))</f>
        <v/>
      </c>
      <c r="AK678" s="47">
        <f>AK660*Settings!$C$13*(INDEX(AK$258:AK$269,$D678)+INDEX(AK$245:AK$256,$D678))</f>
        <v/>
      </c>
      <c r="AL678" s="47">
        <f>AL660*Settings!$C$13*(INDEX(AL$258:AL$269,$D678)+INDEX(AL$245:AL$256,$D678))</f>
        <v/>
      </c>
      <c r="AM678" s="47">
        <f>AM660*Settings!$C$13*(INDEX(AM$258:AM$269,$D678)+INDEX(AM$245:AM$256,$D678))</f>
        <v/>
      </c>
      <c r="AN678" s="47">
        <f>AN660*Settings!$C$13*(INDEX(AN$258:AN$269,$D678)+INDEX(AN$245:AN$256,$D678))</f>
        <v/>
      </c>
      <c r="AO678" s="47">
        <f>AO660*Settings!$C$13*(INDEX(AO$258:AO$269,$D678)+INDEX(AO$245:AO$256,$D678))</f>
        <v/>
      </c>
      <c r="AP678" s="47">
        <f>AP660*Settings!$C$13*(INDEX(AP$258:AP$269,$D678)+INDEX(AP$245:AP$256,$D678))</f>
        <v/>
      </c>
      <c r="AQ678" s="47">
        <f>AQ660*Settings!$C$13*(INDEX(AQ$258:AQ$269,$D678)+INDEX(AQ$245:AQ$256,$D678))</f>
        <v/>
      </c>
      <c r="AR678" s="47">
        <f>AR660*Settings!$C$13*(INDEX(AR$258:AR$269,$D678)+INDEX(AR$245:AR$256,$D678))</f>
        <v/>
      </c>
      <c r="AS678" s="47">
        <f>AS660*Settings!$C$13*(INDEX(AS$258:AS$269,$D678)+INDEX(AS$245:AS$256,$D678))</f>
        <v/>
      </c>
      <c r="AT678" s="47">
        <f>AT660*Settings!$C$13*(INDEX(AT$258:AT$269,$D678)+INDEX(AT$245:AT$256,$D678))</f>
        <v/>
      </c>
      <c r="AU678" s="47">
        <f>AU660*Settings!$C$13*(INDEX(AU$258:AU$269,$D678)+INDEX(AU$245:AU$256,$D678))</f>
        <v/>
      </c>
      <c r="AV678" s="47">
        <f>AV660*Settings!$C$13*(INDEX(AV$258:AV$269,$D678)+INDEX(AV$245:AV$256,$D678))</f>
        <v/>
      </c>
      <c r="AW678" s="47">
        <f>AW660*Settings!$C$13*(INDEX(AW$258:AW$269,$D678)+INDEX(AW$245:AW$256,$D678))</f>
        <v/>
      </c>
      <c r="AX678" s="48">
        <f>REVENUE(AX660,Settings!$C$13,INDEX(AX$258:AX$269,$D678)+INDEX(AX$245:AX$256,$D678))</f>
        <v/>
      </c>
    </row>
    <row r="679" hidden="1" outlineLevel="2">
      <c r="A679" s="5" t="inlineStr">
        <is>
          <t>rtx</t>
        </is>
      </c>
      <c r="B679" s="5" t="inlineStr">
        <is>
          <t>die</t>
        </is>
      </c>
      <c r="C679" s="5" t="inlineStr">
        <is>
          <t>nav</t>
        </is>
      </c>
      <c r="D679" s="40">
        <f>INDEX(Inputs!$R$5:$R$132,MATCH($B679&amp;"|"&amp;$C679,Inputs!$A$5:$A$132,0))</f>
        <v/>
      </c>
      <c r="E679" s="39" t="n"/>
      <c r="F679" s="39" t="n"/>
      <c r="G679" s="39" t="n"/>
      <c r="H679" s="5">
        <f>INDEX(Variables!$B$5:$B$105,MATCH($A679,Variables!$A$5:$A$105,0))&amp;IF($C679="",""," | "&amp;INDEX(Mapping!$B$5:$B$26,MATCH($C679,Mapping!$A$5:$A$26,0))&amp;" | "&amp;INDEX(Mapping!$B$30:$B$41,MATCH($B679,Mapping!$A$30:$A$41,0)))</f>
        <v/>
      </c>
      <c r="I679" s="5">
        <f>INDEX(Variables!$C$5:$C$105,MATCH($A679,Variables!$A$5:$A$105,0))</f>
        <v/>
      </c>
      <c r="J679" s="5">
        <f>INDEX(Variables!$E$5:$E$105,MATCH($A679,Variables!$A$5:$A$105,0))</f>
        <v/>
      </c>
      <c r="K679" s="25">
        <f>LOWER(Settings!$C$4)&amp;".mit."&amp;$A679&amp;IF($C679="","","."&amp;$C679&amp;"."&amp;$B679)&amp;IF(INDEX(Variables!$D$5:$D$105,MATCH($A679,Variables!$A$5:$A$105,0))="","","."&amp;INDEX(Variables!$D$5:$D$105,MATCH($A679,Variables!$A$5:$A$105,0)))&amp;"."&amp;K$5</f>
        <v/>
      </c>
      <c r="L679" s="46">
        <f>L661*Settings!$C$13*(INDEX(L$258:L$269,$D679)+INDEX(L$245:L$256,$D679))</f>
        <v/>
      </c>
      <c r="M679" s="47">
        <f>M661*Settings!$C$13*(INDEX(M$258:M$269,$D679)+INDEX(M$245:M$256,$D679))</f>
        <v/>
      </c>
      <c r="N679" s="47">
        <f>N661*Settings!$C$13*(INDEX(N$258:N$269,$D679)+INDEX(N$245:N$256,$D679))</f>
        <v/>
      </c>
      <c r="O679" s="47">
        <f>O661*Settings!$C$13*(INDEX(O$258:O$269,$D679)+INDEX(O$245:O$256,$D679))</f>
        <v/>
      </c>
      <c r="P679" s="47">
        <f>P661*Settings!$C$13*(INDEX(P$258:P$269,$D679)+INDEX(P$245:P$256,$D679))</f>
        <v/>
      </c>
      <c r="Q679" s="47">
        <f>Q661*Settings!$C$13*(INDEX(Q$258:Q$269,$D679)+INDEX(Q$245:Q$256,$D679))</f>
        <v/>
      </c>
      <c r="R679" s="47">
        <f>R661*Settings!$C$13*(INDEX(R$258:R$269,$D679)+INDEX(R$245:R$256,$D679))</f>
        <v/>
      </c>
      <c r="S679" s="47">
        <f>S661*Settings!$C$13*(INDEX(S$258:S$269,$D679)+INDEX(S$245:S$256,$D679))</f>
        <v/>
      </c>
      <c r="T679" s="47">
        <f>T661*Settings!$C$13*(INDEX(T$258:T$269,$D679)+INDEX(T$245:T$256,$D679))</f>
        <v/>
      </c>
      <c r="U679" s="47">
        <f>U661*Settings!$C$13*(INDEX(U$258:U$269,$D679)+INDEX(U$245:U$256,$D679))</f>
        <v/>
      </c>
      <c r="V679" s="47">
        <f>V661*Settings!$C$13*(INDEX(V$258:V$269,$D679)+INDEX(V$245:V$256,$D679))</f>
        <v/>
      </c>
      <c r="W679" s="47">
        <f>W661*Settings!$C$13*(INDEX(W$258:W$269,$D679)+INDEX(W$245:W$256,$D679))</f>
        <v/>
      </c>
      <c r="X679" s="47">
        <f>X661*Settings!$C$13*(INDEX(X$258:X$269,$D679)+INDEX(X$245:X$256,$D679))</f>
        <v/>
      </c>
      <c r="Y679" s="47">
        <f>Y661*Settings!$C$13*(INDEX(Y$258:Y$269,$D679)+INDEX(Y$245:Y$256,$D679))</f>
        <v/>
      </c>
      <c r="Z679" s="47">
        <f>Z661*Settings!$C$13*(INDEX(Z$258:Z$269,$D679)+INDEX(Z$245:Z$256,$D679))</f>
        <v/>
      </c>
      <c r="AA679" s="47">
        <f>AA661*Settings!$C$13*(INDEX(AA$258:AA$269,$D679)+INDEX(AA$245:AA$256,$D679))</f>
        <v/>
      </c>
      <c r="AB679" s="47">
        <f>AB661*Settings!$C$13*(INDEX(AB$258:AB$269,$D679)+INDEX(AB$245:AB$256,$D679))</f>
        <v/>
      </c>
      <c r="AC679" s="47">
        <f>AC661*Settings!$C$13*(INDEX(AC$258:AC$269,$D679)+INDEX(AC$245:AC$256,$D679))</f>
        <v/>
      </c>
      <c r="AD679" s="48">
        <f>REVENUE(AD661,Settings!$C$13,INDEX(AD$258:AD$269,$D679)+INDEX(AD$245:AD$256,$D679))</f>
        <v/>
      </c>
      <c r="AE679" s="25">
        <f>LOWER(Settings!$C$4)&amp;".mit."&amp;$A679&amp;IF($C679="","","."&amp;$C679&amp;"."&amp;$B679)&amp;IF(INDEX(Variables!$D$5:$D$105,MATCH($A679,Variables!$A$5:$A$105,0))="","","."&amp;INDEX(Variables!$D$5:$D$105,MATCH($A679,Variables!$A$5:$A$105,0)))&amp;"."&amp;AE$5</f>
        <v/>
      </c>
      <c r="AF679" s="46">
        <f>AF661*Settings!$C$13*(INDEX(AF$258:AF$269,$D679)+INDEX(AF$245:AF$256,$D679))</f>
        <v/>
      </c>
      <c r="AG679" s="47">
        <f>AG661*Settings!$C$13*(INDEX(AG$258:AG$269,$D679)+INDEX(AG$245:AG$256,$D679))</f>
        <v/>
      </c>
      <c r="AH679" s="47">
        <f>AH661*Settings!$C$13*(INDEX(AH$258:AH$269,$D679)+INDEX(AH$245:AH$256,$D679))</f>
        <v/>
      </c>
      <c r="AI679" s="47">
        <f>AI661*Settings!$C$13*(INDEX(AI$258:AI$269,$D679)+INDEX(AI$245:AI$256,$D679))</f>
        <v/>
      </c>
      <c r="AJ679" s="47">
        <f>AJ661*Settings!$C$13*(INDEX(AJ$258:AJ$269,$D679)+INDEX(AJ$245:AJ$256,$D679))</f>
        <v/>
      </c>
      <c r="AK679" s="47">
        <f>AK661*Settings!$C$13*(INDEX(AK$258:AK$269,$D679)+INDEX(AK$245:AK$256,$D679))</f>
        <v/>
      </c>
      <c r="AL679" s="47">
        <f>AL661*Settings!$C$13*(INDEX(AL$258:AL$269,$D679)+INDEX(AL$245:AL$256,$D679))</f>
        <v/>
      </c>
      <c r="AM679" s="47">
        <f>AM661*Settings!$C$13*(INDEX(AM$258:AM$269,$D679)+INDEX(AM$245:AM$256,$D679))</f>
        <v/>
      </c>
      <c r="AN679" s="47">
        <f>AN661*Settings!$C$13*(INDEX(AN$258:AN$269,$D679)+INDEX(AN$245:AN$256,$D679))</f>
        <v/>
      </c>
      <c r="AO679" s="47">
        <f>AO661*Settings!$C$13*(INDEX(AO$258:AO$269,$D679)+INDEX(AO$245:AO$256,$D679))</f>
        <v/>
      </c>
      <c r="AP679" s="47">
        <f>AP661*Settings!$C$13*(INDEX(AP$258:AP$269,$D679)+INDEX(AP$245:AP$256,$D679))</f>
        <v/>
      </c>
      <c r="AQ679" s="47">
        <f>AQ661*Settings!$C$13*(INDEX(AQ$258:AQ$269,$D679)+INDEX(AQ$245:AQ$256,$D679))</f>
        <v/>
      </c>
      <c r="AR679" s="47">
        <f>AR661*Settings!$C$13*(INDEX(AR$258:AR$269,$D679)+INDEX(AR$245:AR$256,$D679))</f>
        <v/>
      </c>
      <c r="AS679" s="47">
        <f>AS661*Settings!$C$13*(INDEX(AS$258:AS$269,$D679)+INDEX(AS$245:AS$256,$D679))</f>
        <v/>
      </c>
      <c r="AT679" s="47">
        <f>AT661*Settings!$C$13*(INDEX(AT$258:AT$269,$D679)+INDEX(AT$245:AT$256,$D679))</f>
        <v/>
      </c>
      <c r="AU679" s="47">
        <f>AU661*Settings!$C$13*(INDEX(AU$258:AU$269,$D679)+INDEX(AU$245:AU$256,$D679))</f>
        <v/>
      </c>
      <c r="AV679" s="47">
        <f>AV661*Settings!$C$13*(INDEX(AV$258:AV$269,$D679)+INDEX(AV$245:AV$256,$D679))</f>
        <v/>
      </c>
      <c r="AW679" s="47">
        <f>AW661*Settings!$C$13*(INDEX(AW$258:AW$269,$D679)+INDEX(AW$245:AW$256,$D679))</f>
        <v/>
      </c>
      <c r="AX679" s="48">
        <f>REVENUE(AX661,Settings!$C$13,INDEX(AX$258:AX$269,$D679)+INDEX(AX$245:AX$256,$D679))</f>
        <v/>
      </c>
    </row>
    <row r="680" hidden="1" outlineLevel="2">
      <c r="A680" s="5" t="inlineStr">
        <is>
          <t>rtx</t>
        </is>
      </c>
      <c r="B680" s="5" t="inlineStr">
        <is>
          <t>lpg</t>
        </is>
      </c>
      <c r="C680" s="5" t="inlineStr">
        <is>
          <t>nav</t>
        </is>
      </c>
      <c r="D680" s="40">
        <f>INDEX(Inputs!$R$5:$R$132,MATCH($B680&amp;"|"&amp;$C680,Inputs!$A$5:$A$132,0))</f>
        <v/>
      </c>
      <c r="E680" s="39" t="n"/>
      <c r="F680" s="39" t="n"/>
      <c r="G680" s="39" t="n"/>
      <c r="H680" s="5">
        <f>INDEX(Variables!$B$5:$B$105,MATCH($A680,Variables!$A$5:$A$105,0))&amp;IF($C680="",""," | "&amp;INDEX(Mapping!$B$5:$B$26,MATCH($C680,Mapping!$A$5:$A$26,0))&amp;" | "&amp;INDEX(Mapping!$B$30:$B$41,MATCH($B680,Mapping!$A$30:$A$41,0)))</f>
        <v/>
      </c>
      <c r="I680" s="5">
        <f>INDEX(Variables!$C$5:$C$105,MATCH($A680,Variables!$A$5:$A$105,0))</f>
        <v/>
      </c>
      <c r="J680" s="5">
        <f>INDEX(Variables!$E$5:$E$105,MATCH($A680,Variables!$A$5:$A$105,0))</f>
        <v/>
      </c>
      <c r="K680" s="25">
        <f>LOWER(Settings!$C$4)&amp;".mit."&amp;$A680&amp;IF($C680="","","."&amp;$C680&amp;"."&amp;$B680)&amp;IF(INDEX(Variables!$D$5:$D$105,MATCH($A680,Variables!$A$5:$A$105,0))="","","."&amp;INDEX(Variables!$D$5:$D$105,MATCH($A680,Variables!$A$5:$A$105,0)))&amp;"."&amp;K$5</f>
        <v/>
      </c>
      <c r="L680" s="46">
        <f>L662*Settings!$C$13*(INDEX(L$258:L$269,$D680)+INDEX(L$245:L$256,$D680))</f>
        <v/>
      </c>
      <c r="M680" s="47">
        <f>M662*Settings!$C$13*(INDEX(M$258:M$269,$D680)+INDEX(M$245:M$256,$D680))</f>
        <v/>
      </c>
      <c r="N680" s="47">
        <f>N662*Settings!$C$13*(INDEX(N$258:N$269,$D680)+INDEX(N$245:N$256,$D680))</f>
        <v/>
      </c>
      <c r="O680" s="47">
        <f>O662*Settings!$C$13*(INDEX(O$258:O$269,$D680)+INDEX(O$245:O$256,$D680))</f>
        <v/>
      </c>
      <c r="P680" s="47">
        <f>P662*Settings!$C$13*(INDEX(P$258:P$269,$D680)+INDEX(P$245:P$256,$D680))</f>
        <v/>
      </c>
      <c r="Q680" s="47">
        <f>Q662*Settings!$C$13*(INDEX(Q$258:Q$269,$D680)+INDEX(Q$245:Q$256,$D680))</f>
        <v/>
      </c>
      <c r="R680" s="47">
        <f>R662*Settings!$C$13*(INDEX(R$258:R$269,$D680)+INDEX(R$245:R$256,$D680))</f>
        <v/>
      </c>
      <c r="S680" s="47">
        <f>S662*Settings!$C$13*(INDEX(S$258:S$269,$D680)+INDEX(S$245:S$256,$D680))</f>
        <v/>
      </c>
      <c r="T680" s="47">
        <f>T662*Settings!$C$13*(INDEX(T$258:T$269,$D680)+INDEX(T$245:T$256,$D680))</f>
        <v/>
      </c>
      <c r="U680" s="47">
        <f>U662*Settings!$C$13*(INDEX(U$258:U$269,$D680)+INDEX(U$245:U$256,$D680))</f>
        <v/>
      </c>
      <c r="V680" s="47">
        <f>V662*Settings!$C$13*(INDEX(V$258:V$269,$D680)+INDEX(V$245:V$256,$D680))</f>
        <v/>
      </c>
      <c r="W680" s="47">
        <f>W662*Settings!$C$13*(INDEX(W$258:W$269,$D680)+INDEX(W$245:W$256,$D680))</f>
        <v/>
      </c>
      <c r="X680" s="47">
        <f>X662*Settings!$C$13*(INDEX(X$258:X$269,$D680)+INDEX(X$245:X$256,$D680))</f>
        <v/>
      </c>
      <c r="Y680" s="47">
        <f>Y662*Settings!$C$13*(INDEX(Y$258:Y$269,$D680)+INDEX(Y$245:Y$256,$D680))</f>
        <v/>
      </c>
      <c r="Z680" s="47">
        <f>Z662*Settings!$C$13*(INDEX(Z$258:Z$269,$D680)+INDEX(Z$245:Z$256,$D680))</f>
        <v/>
      </c>
      <c r="AA680" s="47">
        <f>AA662*Settings!$C$13*(INDEX(AA$258:AA$269,$D680)+INDEX(AA$245:AA$256,$D680))</f>
        <v/>
      </c>
      <c r="AB680" s="47">
        <f>AB662*Settings!$C$13*(INDEX(AB$258:AB$269,$D680)+INDEX(AB$245:AB$256,$D680))</f>
        <v/>
      </c>
      <c r="AC680" s="47">
        <f>AC662*Settings!$C$13*(INDEX(AC$258:AC$269,$D680)+INDEX(AC$245:AC$256,$D680))</f>
        <v/>
      </c>
      <c r="AD680" s="48">
        <f>REVENUE(AD662,Settings!$C$13,INDEX(AD$258:AD$269,$D680)+INDEX(AD$245:AD$256,$D680))</f>
        <v/>
      </c>
      <c r="AE680" s="25">
        <f>LOWER(Settings!$C$4)&amp;".mit."&amp;$A680&amp;IF($C680="","","."&amp;$C680&amp;"."&amp;$B680)&amp;IF(INDEX(Variables!$D$5:$D$105,MATCH($A680,Variables!$A$5:$A$105,0))="","","."&amp;INDEX(Variables!$D$5:$D$105,MATCH($A680,Variables!$A$5:$A$105,0)))&amp;"."&amp;AE$5</f>
        <v/>
      </c>
      <c r="AF680" s="46">
        <f>AF662*Settings!$C$13*(INDEX(AF$258:AF$269,$D680)+INDEX(AF$245:AF$256,$D680))</f>
        <v/>
      </c>
      <c r="AG680" s="47">
        <f>AG662*Settings!$C$13*(INDEX(AG$258:AG$269,$D680)+INDEX(AG$245:AG$256,$D680))</f>
        <v/>
      </c>
      <c r="AH680" s="47">
        <f>AH662*Settings!$C$13*(INDEX(AH$258:AH$269,$D680)+INDEX(AH$245:AH$256,$D680))</f>
        <v/>
      </c>
      <c r="AI680" s="47">
        <f>AI662*Settings!$C$13*(INDEX(AI$258:AI$269,$D680)+INDEX(AI$245:AI$256,$D680))</f>
        <v/>
      </c>
      <c r="AJ680" s="47">
        <f>AJ662*Settings!$C$13*(INDEX(AJ$258:AJ$269,$D680)+INDEX(AJ$245:AJ$256,$D680))</f>
        <v/>
      </c>
      <c r="AK680" s="47">
        <f>AK662*Settings!$C$13*(INDEX(AK$258:AK$269,$D680)+INDEX(AK$245:AK$256,$D680))</f>
        <v/>
      </c>
      <c r="AL680" s="47">
        <f>AL662*Settings!$C$13*(INDEX(AL$258:AL$269,$D680)+INDEX(AL$245:AL$256,$D680))</f>
        <v/>
      </c>
      <c r="AM680" s="47">
        <f>AM662*Settings!$C$13*(INDEX(AM$258:AM$269,$D680)+INDEX(AM$245:AM$256,$D680))</f>
        <v/>
      </c>
      <c r="AN680" s="47">
        <f>AN662*Settings!$C$13*(INDEX(AN$258:AN$269,$D680)+INDEX(AN$245:AN$256,$D680))</f>
        <v/>
      </c>
      <c r="AO680" s="47">
        <f>AO662*Settings!$C$13*(INDEX(AO$258:AO$269,$D680)+INDEX(AO$245:AO$256,$D680))</f>
        <v/>
      </c>
      <c r="AP680" s="47">
        <f>AP662*Settings!$C$13*(INDEX(AP$258:AP$269,$D680)+INDEX(AP$245:AP$256,$D680))</f>
        <v/>
      </c>
      <c r="AQ680" s="47">
        <f>AQ662*Settings!$C$13*(INDEX(AQ$258:AQ$269,$D680)+INDEX(AQ$245:AQ$256,$D680))</f>
        <v/>
      </c>
      <c r="AR680" s="47">
        <f>AR662*Settings!$C$13*(INDEX(AR$258:AR$269,$D680)+INDEX(AR$245:AR$256,$D680))</f>
        <v/>
      </c>
      <c r="AS680" s="47">
        <f>AS662*Settings!$C$13*(INDEX(AS$258:AS$269,$D680)+INDEX(AS$245:AS$256,$D680))</f>
        <v/>
      </c>
      <c r="AT680" s="47">
        <f>AT662*Settings!$C$13*(INDEX(AT$258:AT$269,$D680)+INDEX(AT$245:AT$256,$D680))</f>
        <v/>
      </c>
      <c r="AU680" s="47">
        <f>AU662*Settings!$C$13*(INDEX(AU$258:AU$269,$D680)+INDEX(AU$245:AU$256,$D680))</f>
        <v/>
      </c>
      <c r="AV680" s="47">
        <f>AV662*Settings!$C$13*(INDEX(AV$258:AV$269,$D680)+INDEX(AV$245:AV$256,$D680))</f>
        <v/>
      </c>
      <c r="AW680" s="47">
        <f>AW662*Settings!$C$13*(INDEX(AW$258:AW$269,$D680)+INDEX(AW$245:AW$256,$D680))</f>
        <v/>
      </c>
      <c r="AX680" s="48">
        <f>REVENUE(AX662,Settings!$C$13,INDEX(AX$258:AX$269,$D680)+INDEX(AX$245:AX$256,$D680))</f>
        <v/>
      </c>
    </row>
    <row r="681" hidden="1" outlineLevel="2">
      <c r="A681" s="5" t="inlineStr">
        <is>
          <t>rtx</t>
        </is>
      </c>
      <c r="B681" s="5" t="inlineStr">
        <is>
          <t>ker</t>
        </is>
      </c>
      <c r="C681" s="5" t="inlineStr">
        <is>
          <t>nav</t>
        </is>
      </c>
      <c r="D681" s="40">
        <f>INDEX(Inputs!$R$5:$R$132,MATCH($B681&amp;"|"&amp;$C681,Inputs!$A$5:$A$132,0))</f>
        <v/>
      </c>
      <c r="E681" s="39" t="n"/>
      <c r="F681" s="39" t="n"/>
      <c r="G681" s="39" t="n"/>
      <c r="H681" s="5">
        <f>INDEX(Variables!$B$5:$B$105,MATCH($A681,Variables!$A$5:$A$105,0))&amp;IF($C681="",""," | "&amp;INDEX(Mapping!$B$5:$B$26,MATCH($C681,Mapping!$A$5:$A$26,0))&amp;" | "&amp;INDEX(Mapping!$B$30:$B$41,MATCH($B681,Mapping!$A$30:$A$41,0)))</f>
        <v/>
      </c>
      <c r="I681" s="5">
        <f>INDEX(Variables!$C$5:$C$105,MATCH($A681,Variables!$A$5:$A$105,0))</f>
        <v/>
      </c>
      <c r="J681" s="5">
        <f>INDEX(Variables!$E$5:$E$105,MATCH($A681,Variables!$A$5:$A$105,0))</f>
        <v/>
      </c>
      <c r="K681" s="25">
        <f>LOWER(Settings!$C$4)&amp;".mit."&amp;$A681&amp;IF($C681="","","."&amp;$C681&amp;"."&amp;$B681)&amp;IF(INDEX(Variables!$D$5:$D$105,MATCH($A681,Variables!$A$5:$A$105,0))="","","."&amp;INDEX(Variables!$D$5:$D$105,MATCH($A681,Variables!$A$5:$A$105,0)))&amp;"."&amp;K$5</f>
        <v/>
      </c>
      <c r="L681" s="46">
        <f>L663*Settings!$C$13*(INDEX(L$258:L$269,$D681)+INDEX(L$245:L$256,$D681))</f>
        <v/>
      </c>
      <c r="M681" s="47">
        <f>M663*Settings!$C$13*(INDEX(M$258:M$269,$D681)+INDEX(M$245:M$256,$D681))</f>
        <v/>
      </c>
      <c r="N681" s="47">
        <f>N663*Settings!$C$13*(INDEX(N$258:N$269,$D681)+INDEX(N$245:N$256,$D681))</f>
        <v/>
      </c>
      <c r="O681" s="47">
        <f>O663*Settings!$C$13*(INDEX(O$258:O$269,$D681)+INDEX(O$245:O$256,$D681))</f>
        <v/>
      </c>
      <c r="P681" s="47">
        <f>P663*Settings!$C$13*(INDEX(P$258:P$269,$D681)+INDEX(P$245:P$256,$D681))</f>
        <v/>
      </c>
      <c r="Q681" s="47">
        <f>Q663*Settings!$C$13*(INDEX(Q$258:Q$269,$D681)+INDEX(Q$245:Q$256,$D681))</f>
        <v/>
      </c>
      <c r="R681" s="47">
        <f>R663*Settings!$C$13*(INDEX(R$258:R$269,$D681)+INDEX(R$245:R$256,$D681))</f>
        <v/>
      </c>
      <c r="S681" s="47">
        <f>S663*Settings!$C$13*(INDEX(S$258:S$269,$D681)+INDEX(S$245:S$256,$D681))</f>
        <v/>
      </c>
      <c r="T681" s="47">
        <f>T663*Settings!$C$13*(INDEX(T$258:T$269,$D681)+INDEX(T$245:T$256,$D681))</f>
        <v/>
      </c>
      <c r="U681" s="47">
        <f>U663*Settings!$C$13*(INDEX(U$258:U$269,$D681)+INDEX(U$245:U$256,$D681))</f>
        <v/>
      </c>
      <c r="V681" s="47">
        <f>V663*Settings!$C$13*(INDEX(V$258:V$269,$D681)+INDEX(V$245:V$256,$D681))</f>
        <v/>
      </c>
      <c r="W681" s="47">
        <f>W663*Settings!$C$13*(INDEX(W$258:W$269,$D681)+INDEX(W$245:W$256,$D681))</f>
        <v/>
      </c>
      <c r="X681" s="47">
        <f>X663*Settings!$C$13*(INDEX(X$258:X$269,$D681)+INDEX(X$245:X$256,$D681))</f>
        <v/>
      </c>
      <c r="Y681" s="47">
        <f>Y663*Settings!$C$13*(INDEX(Y$258:Y$269,$D681)+INDEX(Y$245:Y$256,$D681))</f>
        <v/>
      </c>
      <c r="Z681" s="47">
        <f>Z663*Settings!$C$13*(INDEX(Z$258:Z$269,$D681)+INDEX(Z$245:Z$256,$D681))</f>
        <v/>
      </c>
      <c r="AA681" s="47">
        <f>AA663*Settings!$C$13*(INDEX(AA$258:AA$269,$D681)+INDEX(AA$245:AA$256,$D681))</f>
        <v/>
      </c>
      <c r="AB681" s="47">
        <f>AB663*Settings!$C$13*(INDEX(AB$258:AB$269,$D681)+INDEX(AB$245:AB$256,$D681))</f>
        <v/>
      </c>
      <c r="AC681" s="47">
        <f>AC663*Settings!$C$13*(INDEX(AC$258:AC$269,$D681)+INDEX(AC$245:AC$256,$D681))</f>
        <v/>
      </c>
      <c r="AD681" s="48">
        <f>REVENUE(AD663,Settings!$C$13,INDEX(AD$258:AD$269,$D681)+INDEX(AD$245:AD$256,$D681))</f>
        <v/>
      </c>
      <c r="AE681" s="25">
        <f>LOWER(Settings!$C$4)&amp;".mit."&amp;$A681&amp;IF($C681="","","."&amp;$C681&amp;"."&amp;$B681)&amp;IF(INDEX(Variables!$D$5:$D$105,MATCH($A681,Variables!$A$5:$A$105,0))="","","."&amp;INDEX(Variables!$D$5:$D$105,MATCH($A681,Variables!$A$5:$A$105,0)))&amp;"."&amp;AE$5</f>
        <v/>
      </c>
      <c r="AF681" s="46">
        <f>AF663*Settings!$C$13*(INDEX(AF$258:AF$269,$D681)+INDEX(AF$245:AF$256,$D681))</f>
        <v/>
      </c>
      <c r="AG681" s="47">
        <f>AG663*Settings!$C$13*(INDEX(AG$258:AG$269,$D681)+INDEX(AG$245:AG$256,$D681))</f>
        <v/>
      </c>
      <c r="AH681" s="47">
        <f>AH663*Settings!$C$13*(INDEX(AH$258:AH$269,$D681)+INDEX(AH$245:AH$256,$D681))</f>
        <v/>
      </c>
      <c r="AI681" s="47">
        <f>AI663*Settings!$C$13*(INDEX(AI$258:AI$269,$D681)+INDEX(AI$245:AI$256,$D681))</f>
        <v/>
      </c>
      <c r="AJ681" s="47">
        <f>AJ663*Settings!$C$13*(INDEX(AJ$258:AJ$269,$D681)+INDEX(AJ$245:AJ$256,$D681))</f>
        <v/>
      </c>
      <c r="AK681" s="47">
        <f>AK663*Settings!$C$13*(INDEX(AK$258:AK$269,$D681)+INDEX(AK$245:AK$256,$D681))</f>
        <v/>
      </c>
      <c r="AL681" s="47">
        <f>AL663*Settings!$C$13*(INDEX(AL$258:AL$269,$D681)+INDEX(AL$245:AL$256,$D681))</f>
        <v/>
      </c>
      <c r="AM681" s="47">
        <f>AM663*Settings!$C$13*(INDEX(AM$258:AM$269,$D681)+INDEX(AM$245:AM$256,$D681))</f>
        <v/>
      </c>
      <c r="AN681" s="47">
        <f>AN663*Settings!$C$13*(INDEX(AN$258:AN$269,$D681)+INDEX(AN$245:AN$256,$D681))</f>
        <v/>
      </c>
      <c r="AO681" s="47">
        <f>AO663*Settings!$C$13*(INDEX(AO$258:AO$269,$D681)+INDEX(AO$245:AO$256,$D681))</f>
        <v/>
      </c>
      <c r="AP681" s="47">
        <f>AP663*Settings!$C$13*(INDEX(AP$258:AP$269,$D681)+INDEX(AP$245:AP$256,$D681))</f>
        <v/>
      </c>
      <c r="AQ681" s="47">
        <f>AQ663*Settings!$C$13*(INDEX(AQ$258:AQ$269,$D681)+INDEX(AQ$245:AQ$256,$D681))</f>
        <v/>
      </c>
      <c r="AR681" s="47">
        <f>AR663*Settings!$C$13*(INDEX(AR$258:AR$269,$D681)+INDEX(AR$245:AR$256,$D681))</f>
        <v/>
      </c>
      <c r="AS681" s="47">
        <f>AS663*Settings!$C$13*(INDEX(AS$258:AS$269,$D681)+INDEX(AS$245:AS$256,$D681))</f>
        <v/>
      </c>
      <c r="AT681" s="47">
        <f>AT663*Settings!$C$13*(INDEX(AT$258:AT$269,$D681)+INDEX(AT$245:AT$256,$D681))</f>
        <v/>
      </c>
      <c r="AU681" s="47">
        <f>AU663*Settings!$C$13*(INDEX(AU$258:AU$269,$D681)+INDEX(AU$245:AU$256,$D681))</f>
        <v/>
      </c>
      <c r="AV681" s="47">
        <f>AV663*Settings!$C$13*(INDEX(AV$258:AV$269,$D681)+INDEX(AV$245:AV$256,$D681))</f>
        <v/>
      </c>
      <c r="AW681" s="47">
        <f>AW663*Settings!$C$13*(INDEX(AW$258:AW$269,$D681)+INDEX(AW$245:AW$256,$D681))</f>
        <v/>
      </c>
      <c r="AX681" s="48">
        <f>REVENUE(AX663,Settings!$C$13,INDEX(AX$258:AX$269,$D681)+INDEX(AX$245:AX$256,$D681))</f>
        <v/>
      </c>
    </row>
    <row r="682" hidden="1" outlineLevel="2">
      <c r="A682" s="5" t="inlineStr">
        <is>
          <t>rtx</t>
        </is>
      </c>
      <c r="B682" s="5" t="inlineStr">
        <is>
          <t>oop</t>
        </is>
      </c>
      <c r="C682" s="5" t="inlineStr">
        <is>
          <t>nav</t>
        </is>
      </c>
      <c r="D682" s="40">
        <f>INDEX(Inputs!$R$5:$R$132,MATCH($B682&amp;"|"&amp;$C682,Inputs!$A$5:$A$132,0))</f>
        <v/>
      </c>
      <c r="E682" s="39" t="n"/>
      <c r="F682" s="39" t="n"/>
      <c r="G682" s="39" t="n"/>
      <c r="H682" s="5">
        <f>INDEX(Variables!$B$5:$B$105,MATCH($A682,Variables!$A$5:$A$105,0))&amp;IF($C682="",""," | "&amp;INDEX(Mapping!$B$5:$B$26,MATCH($C682,Mapping!$A$5:$A$26,0))&amp;" | "&amp;INDEX(Mapping!$B$30:$B$41,MATCH($B682,Mapping!$A$30:$A$41,0)))</f>
        <v/>
      </c>
      <c r="I682" s="5">
        <f>INDEX(Variables!$C$5:$C$105,MATCH($A682,Variables!$A$5:$A$105,0))</f>
        <v/>
      </c>
      <c r="J682" s="5">
        <f>INDEX(Variables!$E$5:$E$105,MATCH($A682,Variables!$A$5:$A$105,0))</f>
        <v/>
      </c>
      <c r="K682" s="25">
        <f>LOWER(Settings!$C$4)&amp;".mit."&amp;$A682&amp;IF($C682="","","."&amp;$C682&amp;"."&amp;$B682)&amp;IF(INDEX(Variables!$D$5:$D$105,MATCH($A682,Variables!$A$5:$A$105,0))="","","."&amp;INDEX(Variables!$D$5:$D$105,MATCH($A682,Variables!$A$5:$A$105,0)))&amp;"."&amp;K$5</f>
        <v/>
      </c>
      <c r="L682" s="46">
        <f>L664*Settings!$C$13*(INDEX(L$258:L$269,$D682)+INDEX(L$245:L$256,$D682))</f>
        <v/>
      </c>
      <c r="M682" s="47">
        <f>M664*Settings!$C$13*(INDEX(M$258:M$269,$D682)+INDEX(M$245:M$256,$D682))</f>
        <v/>
      </c>
      <c r="N682" s="47">
        <f>N664*Settings!$C$13*(INDEX(N$258:N$269,$D682)+INDEX(N$245:N$256,$D682))</f>
        <v/>
      </c>
      <c r="O682" s="47">
        <f>O664*Settings!$C$13*(INDEX(O$258:O$269,$D682)+INDEX(O$245:O$256,$D682))</f>
        <v/>
      </c>
      <c r="P682" s="47">
        <f>P664*Settings!$C$13*(INDEX(P$258:P$269,$D682)+INDEX(P$245:P$256,$D682))</f>
        <v/>
      </c>
      <c r="Q682" s="47">
        <f>Q664*Settings!$C$13*(INDEX(Q$258:Q$269,$D682)+INDEX(Q$245:Q$256,$D682))</f>
        <v/>
      </c>
      <c r="R682" s="47">
        <f>R664*Settings!$C$13*(INDEX(R$258:R$269,$D682)+INDEX(R$245:R$256,$D682))</f>
        <v/>
      </c>
      <c r="S682" s="47">
        <f>S664*Settings!$C$13*(INDEX(S$258:S$269,$D682)+INDEX(S$245:S$256,$D682))</f>
        <v/>
      </c>
      <c r="T682" s="47">
        <f>T664*Settings!$C$13*(INDEX(T$258:T$269,$D682)+INDEX(T$245:T$256,$D682))</f>
        <v/>
      </c>
      <c r="U682" s="47">
        <f>U664*Settings!$C$13*(INDEX(U$258:U$269,$D682)+INDEX(U$245:U$256,$D682))</f>
        <v/>
      </c>
      <c r="V682" s="47">
        <f>V664*Settings!$C$13*(INDEX(V$258:V$269,$D682)+INDEX(V$245:V$256,$D682))</f>
        <v/>
      </c>
      <c r="W682" s="47">
        <f>W664*Settings!$C$13*(INDEX(W$258:W$269,$D682)+INDEX(W$245:W$256,$D682))</f>
        <v/>
      </c>
      <c r="X682" s="47">
        <f>X664*Settings!$C$13*(INDEX(X$258:X$269,$D682)+INDEX(X$245:X$256,$D682))</f>
        <v/>
      </c>
      <c r="Y682" s="47">
        <f>Y664*Settings!$C$13*(INDEX(Y$258:Y$269,$D682)+INDEX(Y$245:Y$256,$D682))</f>
        <v/>
      </c>
      <c r="Z682" s="47">
        <f>Z664*Settings!$C$13*(INDEX(Z$258:Z$269,$D682)+INDEX(Z$245:Z$256,$D682))</f>
        <v/>
      </c>
      <c r="AA682" s="47">
        <f>AA664*Settings!$C$13*(INDEX(AA$258:AA$269,$D682)+INDEX(AA$245:AA$256,$D682))</f>
        <v/>
      </c>
      <c r="AB682" s="47">
        <f>AB664*Settings!$C$13*(INDEX(AB$258:AB$269,$D682)+INDEX(AB$245:AB$256,$D682))</f>
        <v/>
      </c>
      <c r="AC682" s="47">
        <f>AC664*Settings!$C$13*(INDEX(AC$258:AC$269,$D682)+INDEX(AC$245:AC$256,$D682))</f>
        <v/>
      </c>
      <c r="AD682" s="48">
        <f>REVENUE(AD664,Settings!$C$13,INDEX(AD$258:AD$269,$D682)+INDEX(AD$245:AD$256,$D682))</f>
        <v/>
      </c>
      <c r="AE682" s="25">
        <f>LOWER(Settings!$C$4)&amp;".mit."&amp;$A682&amp;IF($C682="","","."&amp;$C682&amp;"."&amp;$B682)&amp;IF(INDEX(Variables!$D$5:$D$105,MATCH($A682,Variables!$A$5:$A$105,0))="","","."&amp;INDEX(Variables!$D$5:$D$105,MATCH($A682,Variables!$A$5:$A$105,0)))&amp;"."&amp;AE$5</f>
        <v/>
      </c>
      <c r="AF682" s="46">
        <f>AF664*Settings!$C$13*(INDEX(AF$258:AF$269,$D682)+INDEX(AF$245:AF$256,$D682))</f>
        <v/>
      </c>
      <c r="AG682" s="47">
        <f>AG664*Settings!$C$13*(INDEX(AG$258:AG$269,$D682)+INDEX(AG$245:AG$256,$D682))</f>
        <v/>
      </c>
      <c r="AH682" s="47">
        <f>AH664*Settings!$C$13*(INDEX(AH$258:AH$269,$D682)+INDEX(AH$245:AH$256,$D682))</f>
        <v/>
      </c>
      <c r="AI682" s="47">
        <f>AI664*Settings!$C$13*(INDEX(AI$258:AI$269,$D682)+INDEX(AI$245:AI$256,$D682))</f>
        <v/>
      </c>
      <c r="AJ682" s="47">
        <f>AJ664*Settings!$C$13*(INDEX(AJ$258:AJ$269,$D682)+INDEX(AJ$245:AJ$256,$D682))</f>
        <v/>
      </c>
      <c r="AK682" s="47">
        <f>AK664*Settings!$C$13*(INDEX(AK$258:AK$269,$D682)+INDEX(AK$245:AK$256,$D682))</f>
        <v/>
      </c>
      <c r="AL682" s="47">
        <f>AL664*Settings!$C$13*(INDEX(AL$258:AL$269,$D682)+INDEX(AL$245:AL$256,$D682))</f>
        <v/>
      </c>
      <c r="AM682" s="47">
        <f>AM664*Settings!$C$13*(INDEX(AM$258:AM$269,$D682)+INDEX(AM$245:AM$256,$D682))</f>
        <v/>
      </c>
      <c r="AN682" s="47">
        <f>AN664*Settings!$C$13*(INDEX(AN$258:AN$269,$D682)+INDEX(AN$245:AN$256,$D682))</f>
        <v/>
      </c>
      <c r="AO682" s="47">
        <f>AO664*Settings!$C$13*(INDEX(AO$258:AO$269,$D682)+INDEX(AO$245:AO$256,$D682))</f>
        <v/>
      </c>
      <c r="AP682" s="47">
        <f>AP664*Settings!$C$13*(INDEX(AP$258:AP$269,$D682)+INDEX(AP$245:AP$256,$D682))</f>
        <v/>
      </c>
      <c r="AQ682" s="47">
        <f>AQ664*Settings!$C$13*(INDEX(AQ$258:AQ$269,$D682)+INDEX(AQ$245:AQ$256,$D682))</f>
        <v/>
      </c>
      <c r="AR682" s="47">
        <f>AR664*Settings!$C$13*(INDEX(AR$258:AR$269,$D682)+INDEX(AR$245:AR$256,$D682))</f>
        <v/>
      </c>
      <c r="AS682" s="47">
        <f>AS664*Settings!$C$13*(INDEX(AS$258:AS$269,$D682)+INDEX(AS$245:AS$256,$D682))</f>
        <v/>
      </c>
      <c r="AT682" s="47">
        <f>AT664*Settings!$C$13*(INDEX(AT$258:AT$269,$D682)+INDEX(AT$245:AT$256,$D682))</f>
        <v/>
      </c>
      <c r="AU682" s="47">
        <f>AU664*Settings!$C$13*(INDEX(AU$258:AU$269,$D682)+INDEX(AU$245:AU$256,$D682))</f>
        <v/>
      </c>
      <c r="AV682" s="47">
        <f>AV664*Settings!$C$13*(INDEX(AV$258:AV$269,$D682)+INDEX(AV$245:AV$256,$D682))</f>
        <v/>
      </c>
      <c r="AW682" s="47">
        <f>AW664*Settings!$C$13*(INDEX(AW$258:AW$269,$D682)+INDEX(AW$245:AW$256,$D682))</f>
        <v/>
      </c>
      <c r="AX682" s="48">
        <f>REVENUE(AX664,Settings!$C$13,INDEX(AX$258:AX$269,$D682)+INDEX(AX$245:AX$256,$D682))</f>
        <v/>
      </c>
    </row>
    <row r="683" hidden="1" outlineLevel="2">
      <c r="A683" s="5" t="inlineStr">
        <is>
          <t>rtx</t>
        </is>
      </c>
      <c r="B683" s="5" t="inlineStr">
        <is>
          <t>bio</t>
        </is>
      </c>
      <c r="C683" s="5" t="inlineStr">
        <is>
          <t>nav</t>
        </is>
      </c>
      <c r="D683" s="40">
        <f>INDEX(Inputs!$R$5:$R$132,MATCH($B683&amp;"|"&amp;$C683,Inputs!$A$5:$A$132,0))</f>
        <v/>
      </c>
      <c r="E683" s="39" t="n"/>
      <c r="F683" s="39" t="n"/>
      <c r="G683" s="39" t="n"/>
      <c r="H683" s="5">
        <f>INDEX(Variables!$B$5:$B$105,MATCH($A683,Variables!$A$5:$A$105,0))&amp;IF($C683="",""," | "&amp;INDEX(Mapping!$B$5:$B$26,MATCH($C683,Mapping!$A$5:$A$26,0))&amp;" | "&amp;INDEX(Mapping!$B$30:$B$41,MATCH($B683,Mapping!$A$30:$A$41,0)))</f>
        <v/>
      </c>
      <c r="I683" s="5">
        <f>INDEX(Variables!$C$5:$C$105,MATCH($A683,Variables!$A$5:$A$105,0))</f>
        <v/>
      </c>
      <c r="J683" s="5">
        <f>INDEX(Variables!$E$5:$E$105,MATCH($A683,Variables!$A$5:$A$105,0))</f>
        <v/>
      </c>
      <c r="K683" s="25">
        <f>LOWER(Settings!$C$4)&amp;".mit."&amp;$A683&amp;IF($C683="","","."&amp;$C683&amp;"."&amp;$B683)&amp;IF(INDEX(Variables!$D$5:$D$105,MATCH($A683,Variables!$A$5:$A$105,0))="","","."&amp;INDEX(Variables!$D$5:$D$105,MATCH($A683,Variables!$A$5:$A$105,0)))&amp;"."&amp;K$5</f>
        <v/>
      </c>
      <c r="L683" s="46">
        <f>L665*Settings!$C$13*(INDEX(L$258:L$269,$D683)+INDEX(L$245:L$256,$D683))</f>
        <v/>
      </c>
      <c r="M683" s="47">
        <f>M665*Settings!$C$13*(INDEX(M$258:M$269,$D683)+INDEX(M$245:M$256,$D683))</f>
        <v/>
      </c>
      <c r="N683" s="47">
        <f>N665*Settings!$C$13*(INDEX(N$258:N$269,$D683)+INDEX(N$245:N$256,$D683))</f>
        <v/>
      </c>
      <c r="O683" s="47">
        <f>O665*Settings!$C$13*(INDEX(O$258:O$269,$D683)+INDEX(O$245:O$256,$D683))</f>
        <v/>
      </c>
      <c r="P683" s="47">
        <f>P665*Settings!$C$13*(INDEX(P$258:P$269,$D683)+INDEX(P$245:P$256,$D683))</f>
        <v/>
      </c>
      <c r="Q683" s="47">
        <f>Q665*Settings!$C$13*(INDEX(Q$258:Q$269,$D683)+INDEX(Q$245:Q$256,$D683))</f>
        <v/>
      </c>
      <c r="R683" s="47">
        <f>R665*Settings!$C$13*(INDEX(R$258:R$269,$D683)+INDEX(R$245:R$256,$D683))</f>
        <v/>
      </c>
      <c r="S683" s="47">
        <f>S665*Settings!$C$13*(INDEX(S$258:S$269,$D683)+INDEX(S$245:S$256,$D683))</f>
        <v/>
      </c>
      <c r="T683" s="47">
        <f>T665*Settings!$C$13*(INDEX(T$258:T$269,$D683)+INDEX(T$245:T$256,$D683))</f>
        <v/>
      </c>
      <c r="U683" s="47">
        <f>U665*Settings!$C$13*(INDEX(U$258:U$269,$D683)+INDEX(U$245:U$256,$D683))</f>
        <v/>
      </c>
      <c r="V683" s="47">
        <f>V665*Settings!$C$13*(INDEX(V$258:V$269,$D683)+INDEX(V$245:V$256,$D683))</f>
        <v/>
      </c>
      <c r="W683" s="47">
        <f>W665*Settings!$C$13*(INDEX(W$258:W$269,$D683)+INDEX(W$245:W$256,$D683))</f>
        <v/>
      </c>
      <c r="X683" s="47">
        <f>X665*Settings!$C$13*(INDEX(X$258:X$269,$D683)+INDEX(X$245:X$256,$D683))</f>
        <v/>
      </c>
      <c r="Y683" s="47">
        <f>Y665*Settings!$C$13*(INDEX(Y$258:Y$269,$D683)+INDEX(Y$245:Y$256,$D683))</f>
        <v/>
      </c>
      <c r="Z683" s="47">
        <f>Z665*Settings!$C$13*(INDEX(Z$258:Z$269,$D683)+INDEX(Z$245:Z$256,$D683))</f>
        <v/>
      </c>
      <c r="AA683" s="47">
        <f>AA665*Settings!$C$13*(INDEX(AA$258:AA$269,$D683)+INDEX(AA$245:AA$256,$D683))</f>
        <v/>
      </c>
      <c r="AB683" s="47">
        <f>AB665*Settings!$C$13*(INDEX(AB$258:AB$269,$D683)+INDEX(AB$245:AB$256,$D683))</f>
        <v/>
      </c>
      <c r="AC683" s="47">
        <f>AC665*Settings!$C$13*(INDEX(AC$258:AC$269,$D683)+INDEX(AC$245:AC$256,$D683))</f>
        <v/>
      </c>
      <c r="AD683" s="48">
        <f>REVENUE(AD665,Settings!$C$13,INDEX(AD$258:AD$269,$D683)+INDEX(AD$245:AD$256,$D683))</f>
        <v/>
      </c>
      <c r="AE683" s="25">
        <f>LOWER(Settings!$C$4)&amp;".mit."&amp;$A683&amp;IF($C683="","","."&amp;$C683&amp;"."&amp;$B683)&amp;IF(INDEX(Variables!$D$5:$D$105,MATCH($A683,Variables!$A$5:$A$105,0))="","","."&amp;INDEX(Variables!$D$5:$D$105,MATCH($A683,Variables!$A$5:$A$105,0)))&amp;"."&amp;AE$5</f>
        <v/>
      </c>
      <c r="AF683" s="46">
        <f>AF665*Settings!$C$13*(INDEX(AF$258:AF$269,$D683)+INDEX(AF$245:AF$256,$D683))</f>
        <v/>
      </c>
      <c r="AG683" s="47">
        <f>AG665*Settings!$C$13*(INDEX(AG$258:AG$269,$D683)+INDEX(AG$245:AG$256,$D683))</f>
        <v/>
      </c>
      <c r="AH683" s="47">
        <f>AH665*Settings!$C$13*(INDEX(AH$258:AH$269,$D683)+INDEX(AH$245:AH$256,$D683))</f>
        <v/>
      </c>
      <c r="AI683" s="47">
        <f>AI665*Settings!$C$13*(INDEX(AI$258:AI$269,$D683)+INDEX(AI$245:AI$256,$D683))</f>
        <v/>
      </c>
      <c r="AJ683" s="47">
        <f>AJ665*Settings!$C$13*(INDEX(AJ$258:AJ$269,$D683)+INDEX(AJ$245:AJ$256,$D683))</f>
        <v/>
      </c>
      <c r="AK683" s="47">
        <f>AK665*Settings!$C$13*(INDEX(AK$258:AK$269,$D683)+INDEX(AK$245:AK$256,$D683))</f>
        <v/>
      </c>
      <c r="AL683" s="47">
        <f>AL665*Settings!$C$13*(INDEX(AL$258:AL$269,$D683)+INDEX(AL$245:AL$256,$D683))</f>
        <v/>
      </c>
      <c r="AM683" s="47">
        <f>AM665*Settings!$C$13*(INDEX(AM$258:AM$269,$D683)+INDEX(AM$245:AM$256,$D683))</f>
        <v/>
      </c>
      <c r="AN683" s="47">
        <f>AN665*Settings!$C$13*(INDEX(AN$258:AN$269,$D683)+INDEX(AN$245:AN$256,$D683))</f>
        <v/>
      </c>
      <c r="AO683" s="47">
        <f>AO665*Settings!$C$13*(INDEX(AO$258:AO$269,$D683)+INDEX(AO$245:AO$256,$D683))</f>
        <v/>
      </c>
      <c r="AP683" s="47">
        <f>AP665*Settings!$C$13*(INDEX(AP$258:AP$269,$D683)+INDEX(AP$245:AP$256,$D683))</f>
        <v/>
      </c>
      <c r="AQ683" s="47">
        <f>AQ665*Settings!$C$13*(INDEX(AQ$258:AQ$269,$D683)+INDEX(AQ$245:AQ$256,$D683))</f>
        <v/>
      </c>
      <c r="AR683" s="47">
        <f>AR665*Settings!$C$13*(INDEX(AR$258:AR$269,$D683)+INDEX(AR$245:AR$256,$D683))</f>
        <v/>
      </c>
      <c r="AS683" s="47">
        <f>AS665*Settings!$C$13*(INDEX(AS$258:AS$269,$D683)+INDEX(AS$245:AS$256,$D683))</f>
        <v/>
      </c>
      <c r="AT683" s="47">
        <f>AT665*Settings!$C$13*(INDEX(AT$258:AT$269,$D683)+INDEX(AT$245:AT$256,$D683))</f>
        <v/>
      </c>
      <c r="AU683" s="47">
        <f>AU665*Settings!$C$13*(INDEX(AU$258:AU$269,$D683)+INDEX(AU$245:AU$256,$D683))</f>
        <v/>
      </c>
      <c r="AV683" s="47">
        <f>AV665*Settings!$C$13*(INDEX(AV$258:AV$269,$D683)+INDEX(AV$245:AV$256,$D683))</f>
        <v/>
      </c>
      <c r="AW683" s="47">
        <f>AW665*Settings!$C$13*(INDEX(AW$258:AW$269,$D683)+INDEX(AW$245:AW$256,$D683))</f>
        <v/>
      </c>
      <c r="AX683" s="48">
        <f>REVENUE(AX665,Settings!$C$13,INDEX(AX$258:AX$269,$D683)+INDEX(AX$245:AX$256,$D683))</f>
        <v/>
      </c>
    </row>
    <row r="684" hidden="1" outlineLevel="2"/>
    <row r="685" hidden="1" outlineLevel="2">
      <c r="A685" s="5" t="inlineStr">
        <is>
          <t>rsub</t>
        </is>
      </c>
      <c r="B685" s="5" t="inlineStr">
        <is>
          <t>coa</t>
        </is>
      </c>
      <c r="C685" s="5" t="inlineStr">
        <is>
          <t>nav</t>
        </is>
      </c>
      <c r="D685" s="40">
        <f>INDEX(Inputs!$R$5:$R$132,MATCH($B685&amp;"|"&amp;$C685,Inputs!$A$5:$A$132,0))</f>
        <v/>
      </c>
      <c r="E685" s="39" t="n"/>
      <c r="F685" s="39" t="n"/>
      <c r="G685" s="39" t="n"/>
      <c r="H685" s="5">
        <f>INDEX(Variables!$B$5:$B$105,MATCH($A685,Variables!$A$5:$A$105,0))&amp;IF($C685="",""," | "&amp;INDEX(Mapping!$B$5:$B$26,MATCH($C685,Mapping!$A$5:$A$26,0))&amp;" | "&amp;INDEX(Mapping!$B$30:$B$41,MATCH($B685,Mapping!$A$30:$A$41,0)))</f>
        <v/>
      </c>
      <c r="I685" s="5">
        <f>INDEX(Variables!$C$5:$C$105,MATCH($A685,Variables!$A$5:$A$105,0))</f>
        <v/>
      </c>
      <c r="J685" s="5">
        <f>INDEX(Variables!$E$5:$E$105,MATCH($A685,Variables!$A$5:$A$105,0))</f>
        <v/>
      </c>
      <c r="K685" s="25">
        <f>LOWER(Settings!$C$4)&amp;".mit."&amp;$A685&amp;IF($C685="","","."&amp;$C685&amp;"."&amp;$B685)&amp;IF(INDEX(Variables!$D$5:$D$105,MATCH($A685,Variables!$A$5:$A$105,0))="","","."&amp;INDEX(Variables!$D$5:$D$105,MATCH($A685,Variables!$A$5:$A$105,0)))&amp;"."&amp;K$5</f>
        <v/>
      </c>
      <c r="L685" s="46">
        <f>L658*Settings!$C$13*(INDEX(L$271:L$282,$D685))</f>
        <v/>
      </c>
      <c r="M685" s="47">
        <f>M658*Settings!$C$13*(INDEX(M$271:M$282,$D685))</f>
        <v/>
      </c>
      <c r="N685" s="47">
        <f>N658*Settings!$C$13*(INDEX(N$271:N$282,$D685))</f>
        <v/>
      </c>
      <c r="O685" s="47">
        <f>O658*Settings!$C$13*(INDEX(O$271:O$282,$D685))</f>
        <v/>
      </c>
      <c r="P685" s="47">
        <f>P658*Settings!$C$13*(INDEX(P$271:P$282,$D685))</f>
        <v/>
      </c>
      <c r="Q685" s="47">
        <f>Q658*Settings!$C$13*(INDEX(Q$271:Q$282,$D685))</f>
        <v/>
      </c>
      <c r="R685" s="47">
        <f>R658*Settings!$C$13*(INDEX(R$271:R$282,$D685))</f>
        <v/>
      </c>
      <c r="S685" s="47">
        <f>S658*Settings!$C$13*(INDEX(S$271:S$282,$D685))</f>
        <v/>
      </c>
      <c r="T685" s="47">
        <f>T658*Settings!$C$13*(INDEX(T$271:T$282,$D685))</f>
        <v/>
      </c>
      <c r="U685" s="47">
        <f>U658*Settings!$C$13*(INDEX(U$271:U$282,$D685))</f>
        <v/>
      </c>
      <c r="V685" s="47">
        <f>V658*Settings!$C$13*(INDEX(V$271:V$282,$D685))</f>
        <v/>
      </c>
      <c r="W685" s="47">
        <f>W658*Settings!$C$13*(INDEX(W$271:W$282,$D685))</f>
        <v/>
      </c>
      <c r="X685" s="47">
        <f>X658*Settings!$C$13*(INDEX(X$271:X$282,$D685))</f>
        <v/>
      </c>
      <c r="Y685" s="47">
        <f>Y658*Settings!$C$13*(INDEX(Y$271:Y$282,$D685))</f>
        <v/>
      </c>
      <c r="Z685" s="47">
        <f>Z658*Settings!$C$13*(INDEX(Z$271:Z$282,$D685))</f>
        <v/>
      </c>
      <c r="AA685" s="47">
        <f>AA658*Settings!$C$13*(INDEX(AA$271:AA$282,$D685))</f>
        <v/>
      </c>
      <c r="AB685" s="47">
        <f>AB658*Settings!$C$13*(INDEX(AB$271:AB$282,$D685))</f>
        <v/>
      </c>
      <c r="AC685" s="47">
        <f>AC658*Settings!$C$13*(INDEX(AC$271:AC$282,$D685))</f>
        <v/>
      </c>
      <c r="AD685" s="48">
        <f>REVENUE(AD658,Settings!$C$13,INDEX(AD$271:AD$282,$D685))</f>
        <v/>
      </c>
      <c r="AE685" s="25">
        <f>LOWER(Settings!$C$4)&amp;".mit."&amp;$A685&amp;IF($C685="","","."&amp;$C685&amp;"."&amp;$B685)&amp;IF(INDEX(Variables!$D$5:$D$105,MATCH($A685,Variables!$A$5:$A$105,0))="","","."&amp;INDEX(Variables!$D$5:$D$105,MATCH($A685,Variables!$A$5:$A$105,0)))&amp;"."&amp;AE$5</f>
        <v/>
      </c>
      <c r="AF685" s="46">
        <f>AF658*Settings!$C$13*(INDEX(AF$271:AF$282,$D685))</f>
        <v/>
      </c>
      <c r="AG685" s="47">
        <f>AG658*Settings!$C$13*(INDEX(AG$271:AG$282,$D685))</f>
        <v/>
      </c>
      <c r="AH685" s="47">
        <f>AH658*Settings!$C$13*(INDEX(AH$271:AH$282,$D685))</f>
        <v/>
      </c>
      <c r="AI685" s="47">
        <f>AI658*Settings!$C$13*(INDEX(AI$271:AI$282,$D685))</f>
        <v/>
      </c>
      <c r="AJ685" s="47">
        <f>AJ658*Settings!$C$13*(INDEX(AJ$271:AJ$282,$D685))</f>
        <v/>
      </c>
      <c r="AK685" s="47">
        <f>AK658*Settings!$C$13*(INDEX(AK$271:AK$282,$D685))</f>
        <v/>
      </c>
      <c r="AL685" s="47">
        <f>AL658*Settings!$C$13*(INDEX(AL$271:AL$282,$D685))</f>
        <v/>
      </c>
      <c r="AM685" s="47">
        <f>AM658*Settings!$C$13*(INDEX(AM$271:AM$282,$D685))</f>
        <v/>
      </c>
      <c r="AN685" s="47">
        <f>AN658*Settings!$C$13*(INDEX(AN$271:AN$282,$D685))</f>
        <v/>
      </c>
      <c r="AO685" s="47">
        <f>AO658*Settings!$C$13*(INDEX(AO$271:AO$282,$D685))</f>
        <v/>
      </c>
      <c r="AP685" s="47">
        <f>AP658*Settings!$C$13*(INDEX(AP$271:AP$282,$D685))</f>
        <v/>
      </c>
      <c r="AQ685" s="47">
        <f>AQ658*Settings!$C$13*(INDEX(AQ$271:AQ$282,$D685))</f>
        <v/>
      </c>
      <c r="AR685" s="47">
        <f>AR658*Settings!$C$13*(INDEX(AR$271:AR$282,$D685))</f>
        <v/>
      </c>
      <c r="AS685" s="47">
        <f>AS658*Settings!$C$13*(INDEX(AS$271:AS$282,$D685))</f>
        <v/>
      </c>
      <c r="AT685" s="47">
        <f>AT658*Settings!$C$13*(INDEX(AT$271:AT$282,$D685))</f>
        <v/>
      </c>
      <c r="AU685" s="47">
        <f>AU658*Settings!$C$13*(INDEX(AU$271:AU$282,$D685))</f>
        <v/>
      </c>
      <c r="AV685" s="47">
        <f>AV658*Settings!$C$13*(INDEX(AV$271:AV$282,$D685))</f>
        <v/>
      </c>
      <c r="AW685" s="47">
        <f>AW658*Settings!$C$13*(INDEX(AW$271:AW$282,$D685))</f>
        <v/>
      </c>
      <c r="AX685" s="48">
        <f>REVENUE(AX658,Settings!$C$13,INDEX(AX$271:AX$282,$D685))</f>
        <v/>
      </c>
    </row>
    <row r="686" hidden="1" outlineLevel="2">
      <c r="A686" s="5" t="inlineStr">
        <is>
          <t>rsub</t>
        </is>
      </c>
      <c r="B686" s="5" t="inlineStr">
        <is>
          <t>nga</t>
        </is>
      </c>
      <c r="C686" s="5" t="inlineStr">
        <is>
          <t>nav</t>
        </is>
      </c>
      <c r="D686" s="40">
        <f>INDEX(Inputs!$R$5:$R$132,MATCH($B686&amp;"|"&amp;$C686,Inputs!$A$5:$A$132,0))</f>
        <v/>
      </c>
      <c r="E686" s="39" t="n"/>
      <c r="F686" s="39" t="n"/>
      <c r="G686" s="39" t="n"/>
      <c r="H686" s="5">
        <f>INDEX(Variables!$B$5:$B$105,MATCH($A686,Variables!$A$5:$A$105,0))&amp;IF($C686="",""," | "&amp;INDEX(Mapping!$B$5:$B$26,MATCH($C686,Mapping!$A$5:$A$26,0))&amp;" | "&amp;INDEX(Mapping!$B$30:$B$41,MATCH($B686,Mapping!$A$30:$A$41,0)))</f>
        <v/>
      </c>
      <c r="I686" s="5">
        <f>INDEX(Variables!$C$5:$C$105,MATCH($A686,Variables!$A$5:$A$105,0))</f>
        <v/>
      </c>
      <c r="J686" s="5">
        <f>INDEX(Variables!$E$5:$E$105,MATCH($A686,Variables!$A$5:$A$105,0))</f>
        <v/>
      </c>
      <c r="K686" s="25">
        <f>LOWER(Settings!$C$4)&amp;".mit."&amp;$A686&amp;IF($C686="","","."&amp;$C686&amp;"."&amp;$B686)&amp;IF(INDEX(Variables!$D$5:$D$105,MATCH($A686,Variables!$A$5:$A$105,0))="","","."&amp;INDEX(Variables!$D$5:$D$105,MATCH($A686,Variables!$A$5:$A$105,0)))&amp;"."&amp;K$5</f>
        <v/>
      </c>
      <c r="L686" s="46">
        <f>L659*Settings!$C$13*(INDEX(L$271:L$282,$D686))</f>
        <v/>
      </c>
      <c r="M686" s="47">
        <f>M659*Settings!$C$13*(INDEX(M$271:M$282,$D686))</f>
        <v/>
      </c>
      <c r="N686" s="47">
        <f>N659*Settings!$C$13*(INDEX(N$271:N$282,$D686))</f>
        <v/>
      </c>
      <c r="O686" s="47">
        <f>O659*Settings!$C$13*(INDEX(O$271:O$282,$D686))</f>
        <v/>
      </c>
      <c r="P686" s="47">
        <f>P659*Settings!$C$13*(INDEX(P$271:P$282,$D686))</f>
        <v/>
      </c>
      <c r="Q686" s="47">
        <f>Q659*Settings!$C$13*(INDEX(Q$271:Q$282,$D686))</f>
        <v/>
      </c>
      <c r="R686" s="47">
        <f>R659*Settings!$C$13*(INDEX(R$271:R$282,$D686))</f>
        <v/>
      </c>
      <c r="S686" s="47">
        <f>S659*Settings!$C$13*(INDEX(S$271:S$282,$D686))</f>
        <v/>
      </c>
      <c r="T686" s="47">
        <f>T659*Settings!$C$13*(INDEX(T$271:T$282,$D686))</f>
        <v/>
      </c>
      <c r="U686" s="47">
        <f>U659*Settings!$C$13*(INDEX(U$271:U$282,$D686))</f>
        <v/>
      </c>
      <c r="V686" s="47">
        <f>V659*Settings!$C$13*(INDEX(V$271:V$282,$D686))</f>
        <v/>
      </c>
      <c r="W686" s="47">
        <f>W659*Settings!$C$13*(INDEX(W$271:W$282,$D686))</f>
        <v/>
      </c>
      <c r="X686" s="47">
        <f>X659*Settings!$C$13*(INDEX(X$271:X$282,$D686))</f>
        <v/>
      </c>
      <c r="Y686" s="47">
        <f>Y659*Settings!$C$13*(INDEX(Y$271:Y$282,$D686))</f>
        <v/>
      </c>
      <c r="Z686" s="47">
        <f>Z659*Settings!$C$13*(INDEX(Z$271:Z$282,$D686))</f>
        <v/>
      </c>
      <c r="AA686" s="47">
        <f>AA659*Settings!$C$13*(INDEX(AA$271:AA$282,$D686))</f>
        <v/>
      </c>
      <c r="AB686" s="47">
        <f>AB659*Settings!$C$13*(INDEX(AB$271:AB$282,$D686))</f>
        <v/>
      </c>
      <c r="AC686" s="47">
        <f>AC659*Settings!$C$13*(INDEX(AC$271:AC$282,$D686))</f>
        <v/>
      </c>
      <c r="AD686" s="48">
        <f>REVENUE(AD659,Settings!$C$13,INDEX(AD$271:AD$282,$D686))</f>
        <v/>
      </c>
      <c r="AE686" s="25">
        <f>LOWER(Settings!$C$4)&amp;".mit."&amp;$A686&amp;IF($C686="","","."&amp;$C686&amp;"."&amp;$B686)&amp;IF(INDEX(Variables!$D$5:$D$105,MATCH($A686,Variables!$A$5:$A$105,0))="","","."&amp;INDEX(Variables!$D$5:$D$105,MATCH($A686,Variables!$A$5:$A$105,0)))&amp;"."&amp;AE$5</f>
        <v/>
      </c>
      <c r="AF686" s="46">
        <f>AF659*Settings!$C$13*(INDEX(AF$271:AF$282,$D686))</f>
        <v/>
      </c>
      <c r="AG686" s="47">
        <f>AG659*Settings!$C$13*(INDEX(AG$271:AG$282,$D686))</f>
        <v/>
      </c>
      <c r="AH686" s="47">
        <f>AH659*Settings!$C$13*(INDEX(AH$271:AH$282,$D686))</f>
        <v/>
      </c>
      <c r="AI686" s="47">
        <f>AI659*Settings!$C$13*(INDEX(AI$271:AI$282,$D686))</f>
        <v/>
      </c>
      <c r="AJ686" s="47">
        <f>AJ659*Settings!$C$13*(INDEX(AJ$271:AJ$282,$D686))</f>
        <v/>
      </c>
      <c r="AK686" s="47">
        <f>AK659*Settings!$C$13*(INDEX(AK$271:AK$282,$D686))</f>
        <v/>
      </c>
      <c r="AL686" s="47">
        <f>AL659*Settings!$C$13*(INDEX(AL$271:AL$282,$D686))</f>
        <v/>
      </c>
      <c r="AM686" s="47">
        <f>AM659*Settings!$C$13*(INDEX(AM$271:AM$282,$D686))</f>
        <v/>
      </c>
      <c r="AN686" s="47">
        <f>AN659*Settings!$C$13*(INDEX(AN$271:AN$282,$D686))</f>
        <v/>
      </c>
      <c r="AO686" s="47">
        <f>AO659*Settings!$C$13*(INDEX(AO$271:AO$282,$D686))</f>
        <v/>
      </c>
      <c r="AP686" s="47">
        <f>AP659*Settings!$C$13*(INDEX(AP$271:AP$282,$D686))</f>
        <v/>
      </c>
      <c r="AQ686" s="47">
        <f>AQ659*Settings!$C$13*(INDEX(AQ$271:AQ$282,$D686))</f>
        <v/>
      </c>
      <c r="AR686" s="47">
        <f>AR659*Settings!$C$13*(INDEX(AR$271:AR$282,$D686))</f>
        <v/>
      </c>
      <c r="AS686" s="47">
        <f>AS659*Settings!$C$13*(INDEX(AS$271:AS$282,$D686))</f>
        <v/>
      </c>
      <c r="AT686" s="47">
        <f>AT659*Settings!$C$13*(INDEX(AT$271:AT$282,$D686))</f>
        <v/>
      </c>
      <c r="AU686" s="47">
        <f>AU659*Settings!$C$13*(INDEX(AU$271:AU$282,$D686))</f>
        <v/>
      </c>
      <c r="AV686" s="47">
        <f>AV659*Settings!$C$13*(INDEX(AV$271:AV$282,$D686))</f>
        <v/>
      </c>
      <c r="AW686" s="47">
        <f>AW659*Settings!$C$13*(INDEX(AW$271:AW$282,$D686))</f>
        <v/>
      </c>
      <c r="AX686" s="48">
        <f>REVENUE(AX659,Settings!$C$13,INDEX(AX$271:AX$282,$D686))</f>
        <v/>
      </c>
    </row>
    <row r="687" hidden="1" outlineLevel="2">
      <c r="A687" s="5" t="inlineStr">
        <is>
          <t>rsub</t>
        </is>
      </c>
      <c r="B687" s="5" t="inlineStr">
        <is>
          <t>gso</t>
        </is>
      </c>
      <c r="C687" s="5" t="inlineStr">
        <is>
          <t>nav</t>
        </is>
      </c>
      <c r="D687" s="40">
        <f>INDEX(Inputs!$R$5:$R$132,MATCH($B687&amp;"|"&amp;$C687,Inputs!$A$5:$A$132,0))</f>
        <v/>
      </c>
      <c r="E687" s="39" t="n"/>
      <c r="F687" s="39" t="n"/>
      <c r="G687" s="39" t="n"/>
      <c r="H687" s="5">
        <f>INDEX(Variables!$B$5:$B$105,MATCH($A687,Variables!$A$5:$A$105,0))&amp;IF($C687="",""," | "&amp;INDEX(Mapping!$B$5:$B$26,MATCH($C687,Mapping!$A$5:$A$26,0))&amp;" | "&amp;INDEX(Mapping!$B$30:$B$41,MATCH($B687,Mapping!$A$30:$A$41,0)))</f>
        <v/>
      </c>
      <c r="I687" s="5">
        <f>INDEX(Variables!$C$5:$C$105,MATCH($A687,Variables!$A$5:$A$105,0))</f>
        <v/>
      </c>
      <c r="J687" s="5">
        <f>INDEX(Variables!$E$5:$E$105,MATCH($A687,Variables!$A$5:$A$105,0))</f>
        <v/>
      </c>
      <c r="K687" s="25">
        <f>LOWER(Settings!$C$4)&amp;".mit."&amp;$A687&amp;IF($C687="","","."&amp;$C687&amp;"."&amp;$B687)&amp;IF(INDEX(Variables!$D$5:$D$105,MATCH($A687,Variables!$A$5:$A$105,0))="","","."&amp;INDEX(Variables!$D$5:$D$105,MATCH($A687,Variables!$A$5:$A$105,0)))&amp;"."&amp;K$5</f>
        <v/>
      </c>
      <c r="L687" s="46">
        <f>L660*Settings!$C$13*(INDEX(L$271:L$282,$D687))</f>
        <v/>
      </c>
      <c r="M687" s="47">
        <f>M660*Settings!$C$13*(INDEX(M$271:M$282,$D687))</f>
        <v/>
      </c>
      <c r="N687" s="47">
        <f>N660*Settings!$C$13*(INDEX(N$271:N$282,$D687))</f>
        <v/>
      </c>
      <c r="O687" s="47">
        <f>O660*Settings!$C$13*(INDEX(O$271:O$282,$D687))</f>
        <v/>
      </c>
      <c r="P687" s="47">
        <f>P660*Settings!$C$13*(INDEX(P$271:P$282,$D687))</f>
        <v/>
      </c>
      <c r="Q687" s="47">
        <f>Q660*Settings!$C$13*(INDEX(Q$271:Q$282,$D687))</f>
        <v/>
      </c>
      <c r="R687" s="47">
        <f>R660*Settings!$C$13*(INDEX(R$271:R$282,$D687))</f>
        <v/>
      </c>
      <c r="S687" s="47">
        <f>S660*Settings!$C$13*(INDEX(S$271:S$282,$D687))</f>
        <v/>
      </c>
      <c r="T687" s="47">
        <f>T660*Settings!$C$13*(INDEX(T$271:T$282,$D687))</f>
        <v/>
      </c>
      <c r="U687" s="47">
        <f>U660*Settings!$C$13*(INDEX(U$271:U$282,$D687))</f>
        <v/>
      </c>
      <c r="V687" s="47">
        <f>V660*Settings!$C$13*(INDEX(V$271:V$282,$D687))</f>
        <v/>
      </c>
      <c r="W687" s="47">
        <f>W660*Settings!$C$13*(INDEX(W$271:W$282,$D687))</f>
        <v/>
      </c>
      <c r="X687" s="47">
        <f>X660*Settings!$C$13*(INDEX(X$271:X$282,$D687))</f>
        <v/>
      </c>
      <c r="Y687" s="47">
        <f>Y660*Settings!$C$13*(INDEX(Y$271:Y$282,$D687))</f>
        <v/>
      </c>
      <c r="Z687" s="47">
        <f>Z660*Settings!$C$13*(INDEX(Z$271:Z$282,$D687))</f>
        <v/>
      </c>
      <c r="AA687" s="47">
        <f>AA660*Settings!$C$13*(INDEX(AA$271:AA$282,$D687))</f>
        <v/>
      </c>
      <c r="AB687" s="47">
        <f>AB660*Settings!$C$13*(INDEX(AB$271:AB$282,$D687))</f>
        <v/>
      </c>
      <c r="AC687" s="47">
        <f>AC660*Settings!$C$13*(INDEX(AC$271:AC$282,$D687))</f>
        <v/>
      </c>
      <c r="AD687" s="48">
        <f>REVENUE(AD660,Settings!$C$13,INDEX(AD$271:AD$282,$D687))</f>
        <v/>
      </c>
      <c r="AE687" s="25">
        <f>LOWER(Settings!$C$4)&amp;".mit."&amp;$A687&amp;IF($C687="","","."&amp;$C687&amp;"."&amp;$B687)&amp;IF(INDEX(Variables!$D$5:$D$105,MATCH($A687,Variables!$A$5:$A$105,0))="","","."&amp;INDEX(Variables!$D$5:$D$105,MATCH($A687,Variables!$A$5:$A$105,0)))&amp;"."&amp;AE$5</f>
        <v/>
      </c>
      <c r="AF687" s="46">
        <f>AF660*Settings!$C$13*(INDEX(AF$271:AF$282,$D687))</f>
        <v/>
      </c>
      <c r="AG687" s="47">
        <f>AG660*Settings!$C$13*(INDEX(AG$271:AG$282,$D687))</f>
        <v/>
      </c>
      <c r="AH687" s="47">
        <f>AH660*Settings!$C$13*(INDEX(AH$271:AH$282,$D687))</f>
        <v/>
      </c>
      <c r="AI687" s="47">
        <f>AI660*Settings!$C$13*(INDEX(AI$271:AI$282,$D687))</f>
        <v/>
      </c>
      <c r="AJ687" s="47">
        <f>AJ660*Settings!$C$13*(INDEX(AJ$271:AJ$282,$D687))</f>
        <v/>
      </c>
      <c r="AK687" s="47">
        <f>AK660*Settings!$C$13*(INDEX(AK$271:AK$282,$D687))</f>
        <v/>
      </c>
      <c r="AL687" s="47">
        <f>AL660*Settings!$C$13*(INDEX(AL$271:AL$282,$D687))</f>
        <v/>
      </c>
      <c r="AM687" s="47">
        <f>AM660*Settings!$C$13*(INDEX(AM$271:AM$282,$D687))</f>
        <v/>
      </c>
      <c r="AN687" s="47">
        <f>AN660*Settings!$C$13*(INDEX(AN$271:AN$282,$D687))</f>
        <v/>
      </c>
      <c r="AO687" s="47">
        <f>AO660*Settings!$C$13*(INDEX(AO$271:AO$282,$D687))</f>
        <v/>
      </c>
      <c r="AP687" s="47">
        <f>AP660*Settings!$C$13*(INDEX(AP$271:AP$282,$D687))</f>
        <v/>
      </c>
      <c r="AQ687" s="47">
        <f>AQ660*Settings!$C$13*(INDEX(AQ$271:AQ$282,$D687))</f>
        <v/>
      </c>
      <c r="AR687" s="47">
        <f>AR660*Settings!$C$13*(INDEX(AR$271:AR$282,$D687))</f>
        <v/>
      </c>
      <c r="AS687" s="47">
        <f>AS660*Settings!$C$13*(INDEX(AS$271:AS$282,$D687))</f>
        <v/>
      </c>
      <c r="AT687" s="47">
        <f>AT660*Settings!$C$13*(INDEX(AT$271:AT$282,$D687))</f>
        <v/>
      </c>
      <c r="AU687" s="47">
        <f>AU660*Settings!$C$13*(INDEX(AU$271:AU$282,$D687))</f>
        <v/>
      </c>
      <c r="AV687" s="47">
        <f>AV660*Settings!$C$13*(INDEX(AV$271:AV$282,$D687))</f>
        <v/>
      </c>
      <c r="AW687" s="47">
        <f>AW660*Settings!$C$13*(INDEX(AW$271:AW$282,$D687))</f>
        <v/>
      </c>
      <c r="AX687" s="48">
        <f>REVENUE(AX660,Settings!$C$13,INDEX(AX$271:AX$282,$D687))</f>
        <v/>
      </c>
    </row>
    <row r="688" hidden="1" outlineLevel="2">
      <c r="A688" s="5" t="inlineStr">
        <is>
          <t>rsub</t>
        </is>
      </c>
      <c r="B688" s="5" t="inlineStr">
        <is>
          <t>die</t>
        </is>
      </c>
      <c r="C688" s="5" t="inlineStr">
        <is>
          <t>nav</t>
        </is>
      </c>
      <c r="D688" s="40">
        <f>INDEX(Inputs!$R$5:$R$132,MATCH($B688&amp;"|"&amp;$C688,Inputs!$A$5:$A$132,0))</f>
        <v/>
      </c>
      <c r="E688" s="39" t="n"/>
      <c r="F688" s="39" t="n"/>
      <c r="G688" s="39" t="n"/>
      <c r="H688" s="5">
        <f>INDEX(Variables!$B$5:$B$105,MATCH($A688,Variables!$A$5:$A$105,0))&amp;IF($C688="",""," | "&amp;INDEX(Mapping!$B$5:$B$26,MATCH($C688,Mapping!$A$5:$A$26,0))&amp;" | "&amp;INDEX(Mapping!$B$30:$B$41,MATCH($B688,Mapping!$A$30:$A$41,0)))</f>
        <v/>
      </c>
      <c r="I688" s="5">
        <f>INDEX(Variables!$C$5:$C$105,MATCH($A688,Variables!$A$5:$A$105,0))</f>
        <v/>
      </c>
      <c r="J688" s="5">
        <f>INDEX(Variables!$E$5:$E$105,MATCH($A688,Variables!$A$5:$A$105,0))</f>
        <v/>
      </c>
      <c r="K688" s="25">
        <f>LOWER(Settings!$C$4)&amp;".mit."&amp;$A688&amp;IF($C688="","","."&amp;$C688&amp;"."&amp;$B688)&amp;IF(INDEX(Variables!$D$5:$D$105,MATCH($A688,Variables!$A$5:$A$105,0))="","","."&amp;INDEX(Variables!$D$5:$D$105,MATCH($A688,Variables!$A$5:$A$105,0)))&amp;"."&amp;K$5</f>
        <v/>
      </c>
      <c r="L688" s="46">
        <f>L661*Settings!$C$13*(INDEX(L$271:L$282,$D688))</f>
        <v/>
      </c>
      <c r="M688" s="47">
        <f>M661*Settings!$C$13*(INDEX(M$271:M$282,$D688))</f>
        <v/>
      </c>
      <c r="N688" s="47">
        <f>N661*Settings!$C$13*(INDEX(N$271:N$282,$D688))</f>
        <v/>
      </c>
      <c r="O688" s="47">
        <f>O661*Settings!$C$13*(INDEX(O$271:O$282,$D688))</f>
        <v/>
      </c>
      <c r="P688" s="47">
        <f>P661*Settings!$C$13*(INDEX(P$271:P$282,$D688))</f>
        <v/>
      </c>
      <c r="Q688" s="47">
        <f>Q661*Settings!$C$13*(INDEX(Q$271:Q$282,$D688))</f>
        <v/>
      </c>
      <c r="R688" s="47">
        <f>R661*Settings!$C$13*(INDEX(R$271:R$282,$D688))</f>
        <v/>
      </c>
      <c r="S688" s="47">
        <f>S661*Settings!$C$13*(INDEX(S$271:S$282,$D688))</f>
        <v/>
      </c>
      <c r="T688" s="47">
        <f>T661*Settings!$C$13*(INDEX(T$271:T$282,$D688))</f>
        <v/>
      </c>
      <c r="U688" s="47">
        <f>U661*Settings!$C$13*(INDEX(U$271:U$282,$D688))</f>
        <v/>
      </c>
      <c r="V688" s="47">
        <f>V661*Settings!$C$13*(INDEX(V$271:V$282,$D688))</f>
        <v/>
      </c>
      <c r="W688" s="47">
        <f>W661*Settings!$C$13*(INDEX(W$271:W$282,$D688))</f>
        <v/>
      </c>
      <c r="X688" s="47">
        <f>X661*Settings!$C$13*(INDEX(X$271:X$282,$D688))</f>
        <v/>
      </c>
      <c r="Y688" s="47">
        <f>Y661*Settings!$C$13*(INDEX(Y$271:Y$282,$D688))</f>
        <v/>
      </c>
      <c r="Z688" s="47">
        <f>Z661*Settings!$C$13*(INDEX(Z$271:Z$282,$D688))</f>
        <v/>
      </c>
      <c r="AA688" s="47">
        <f>AA661*Settings!$C$13*(INDEX(AA$271:AA$282,$D688))</f>
        <v/>
      </c>
      <c r="AB688" s="47">
        <f>AB661*Settings!$C$13*(INDEX(AB$271:AB$282,$D688))</f>
        <v/>
      </c>
      <c r="AC688" s="47">
        <f>AC661*Settings!$C$13*(INDEX(AC$271:AC$282,$D688))</f>
        <v/>
      </c>
      <c r="AD688" s="48">
        <f>REVENUE(AD661,Settings!$C$13,INDEX(AD$271:AD$282,$D688))</f>
        <v/>
      </c>
      <c r="AE688" s="25">
        <f>LOWER(Settings!$C$4)&amp;".mit."&amp;$A688&amp;IF($C688="","","."&amp;$C688&amp;"."&amp;$B688)&amp;IF(INDEX(Variables!$D$5:$D$105,MATCH($A688,Variables!$A$5:$A$105,0))="","","."&amp;INDEX(Variables!$D$5:$D$105,MATCH($A688,Variables!$A$5:$A$105,0)))&amp;"."&amp;AE$5</f>
        <v/>
      </c>
      <c r="AF688" s="46">
        <f>AF661*Settings!$C$13*(INDEX(AF$271:AF$282,$D688))</f>
        <v/>
      </c>
      <c r="AG688" s="47">
        <f>AG661*Settings!$C$13*(INDEX(AG$271:AG$282,$D688))</f>
        <v/>
      </c>
      <c r="AH688" s="47">
        <f>AH661*Settings!$C$13*(INDEX(AH$271:AH$282,$D688))</f>
        <v/>
      </c>
      <c r="AI688" s="47">
        <f>AI661*Settings!$C$13*(INDEX(AI$271:AI$282,$D688))</f>
        <v/>
      </c>
      <c r="AJ688" s="47">
        <f>AJ661*Settings!$C$13*(INDEX(AJ$271:AJ$282,$D688))</f>
        <v/>
      </c>
      <c r="AK688" s="47">
        <f>AK661*Settings!$C$13*(INDEX(AK$271:AK$282,$D688))</f>
        <v/>
      </c>
      <c r="AL688" s="47">
        <f>AL661*Settings!$C$13*(INDEX(AL$271:AL$282,$D688))</f>
        <v/>
      </c>
      <c r="AM688" s="47">
        <f>AM661*Settings!$C$13*(INDEX(AM$271:AM$282,$D688))</f>
        <v/>
      </c>
      <c r="AN688" s="47">
        <f>AN661*Settings!$C$13*(INDEX(AN$271:AN$282,$D688))</f>
        <v/>
      </c>
      <c r="AO688" s="47">
        <f>AO661*Settings!$C$13*(INDEX(AO$271:AO$282,$D688))</f>
        <v/>
      </c>
      <c r="AP688" s="47">
        <f>AP661*Settings!$C$13*(INDEX(AP$271:AP$282,$D688))</f>
        <v/>
      </c>
      <c r="AQ688" s="47">
        <f>AQ661*Settings!$C$13*(INDEX(AQ$271:AQ$282,$D688))</f>
        <v/>
      </c>
      <c r="AR688" s="47">
        <f>AR661*Settings!$C$13*(INDEX(AR$271:AR$282,$D688))</f>
        <v/>
      </c>
      <c r="AS688" s="47">
        <f>AS661*Settings!$C$13*(INDEX(AS$271:AS$282,$D688))</f>
        <v/>
      </c>
      <c r="AT688" s="47">
        <f>AT661*Settings!$C$13*(INDEX(AT$271:AT$282,$D688))</f>
        <v/>
      </c>
      <c r="AU688" s="47">
        <f>AU661*Settings!$C$13*(INDEX(AU$271:AU$282,$D688))</f>
        <v/>
      </c>
      <c r="AV688" s="47">
        <f>AV661*Settings!$C$13*(INDEX(AV$271:AV$282,$D688))</f>
        <v/>
      </c>
      <c r="AW688" s="47">
        <f>AW661*Settings!$C$13*(INDEX(AW$271:AW$282,$D688))</f>
        <v/>
      </c>
      <c r="AX688" s="48">
        <f>REVENUE(AX661,Settings!$C$13,INDEX(AX$271:AX$282,$D688))</f>
        <v/>
      </c>
    </row>
    <row r="689" hidden="1" outlineLevel="2">
      <c r="A689" s="5" t="inlineStr">
        <is>
          <t>rsub</t>
        </is>
      </c>
      <c r="B689" s="5" t="inlineStr">
        <is>
          <t>lpg</t>
        </is>
      </c>
      <c r="C689" s="5" t="inlineStr">
        <is>
          <t>nav</t>
        </is>
      </c>
      <c r="D689" s="40">
        <f>INDEX(Inputs!$R$5:$R$132,MATCH($B689&amp;"|"&amp;$C689,Inputs!$A$5:$A$132,0))</f>
        <v/>
      </c>
      <c r="E689" s="39" t="n"/>
      <c r="F689" s="39" t="n"/>
      <c r="G689" s="39" t="n"/>
      <c r="H689" s="5">
        <f>INDEX(Variables!$B$5:$B$105,MATCH($A689,Variables!$A$5:$A$105,0))&amp;IF($C689="",""," | "&amp;INDEX(Mapping!$B$5:$B$26,MATCH($C689,Mapping!$A$5:$A$26,0))&amp;" | "&amp;INDEX(Mapping!$B$30:$B$41,MATCH($B689,Mapping!$A$30:$A$41,0)))</f>
        <v/>
      </c>
      <c r="I689" s="5">
        <f>INDEX(Variables!$C$5:$C$105,MATCH($A689,Variables!$A$5:$A$105,0))</f>
        <v/>
      </c>
      <c r="J689" s="5">
        <f>INDEX(Variables!$E$5:$E$105,MATCH($A689,Variables!$A$5:$A$105,0))</f>
        <v/>
      </c>
      <c r="K689" s="25">
        <f>LOWER(Settings!$C$4)&amp;".mit."&amp;$A689&amp;IF($C689="","","."&amp;$C689&amp;"."&amp;$B689)&amp;IF(INDEX(Variables!$D$5:$D$105,MATCH($A689,Variables!$A$5:$A$105,0))="","","."&amp;INDEX(Variables!$D$5:$D$105,MATCH($A689,Variables!$A$5:$A$105,0)))&amp;"."&amp;K$5</f>
        <v/>
      </c>
      <c r="L689" s="46">
        <f>L662*Settings!$C$13*(INDEX(L$271:L$282,$D689))</f>
        <v/>
      </c>
      <c r="M689" s="47">
        <f>M662*Settings!$C$13*(INDEX(M$271:M$282,$D689))</f>
        <v/>
      </c>
      <c r="N689" s="47">
        <f>N662*Settings!$C$13*(INDEX(N$271:N$282,$D689))</f>
        <v/>
      </c>
      <c r="O689" s="47">
        <f>O662*Settings!$C$13*(INDEX(O$271:O$282,$D689))</f>
        <v/>
      </c>
      <c r="P689" s="47">
        <f>P662*Settings!$C$13*(INDEX(P$271:P$282,$D689))</f>
        <v/>
      </c>
      <c r="Q689" s="47">
        <f>Q662*Settings!$C$13*(INDEX(Q$271:Q$282,$D689))</f>
        <v/>
      </c>
      <c r="R689" s="47">
        <f>R662*Settings!$C$13*(INDEX(R$271:R$282,$D689))</f>
        <v/>
      </c>
      <c r="S689" s="47">
        <f>S662*Settings!$C$13*(INDEX(S$271:S$282,$D689))</f>
        <v/>
      </c>
      <c r="T689" s="47">
        <f>T662*Settings!$C$13*(INDEX(T$271:T$282,$D689))</f>
        <v/>
      </c>
      <c r="U689" s="47">
        <f>U662*Settings!$C$13*(INDEX(U$271:U$282,$D689))</f>
        <v/>
      </c>
      <c r="V689" s="47">
        <f>V662*Settings!$C$13*(INDEX(V$271:V$282,$D689))</f>
        <v/>
      </c>
      <c r="W689" s="47">
        <f>W662*Settings!$C$13*(INDEX(W$271:W$282,$D689))</f>
        <v/>
      </c>
      <c r="X689" s="47">
        <f>X662*Settings!$C$13*(INDEX(X$271:X$282,$D689))</f>
        <v/>
      </c>
      <c r="Y689" s="47">
        <f>Y662*Settings!$C$13*(INDEX(Y$271:Y$282,$D689))</f>
        <v/>
      </c>
      <c r="Z689" s="47">
        <f>Z662*Settings!$C$13*(INDEX(Z$271:Z$282,$D689))</f>
        <v/>
      </c>
      <c r="AA689" s="47">
        <f>AA662*Settings!$C$13*(INDEX(AA$271:AA$282,$D689))</f>
        <v/>
      </c>
      <c r="AB689" s="47">
        <f>AB662*Settings!$C$13*(INDEX(AB$271:AB$282,$D689))</f>
        <v/>
      </c>
      <c r="AC689" s="47">
        <f>AC662*Settings!$C$13*(INDEX(AC$271:AC$282,$D689))</f>
        <v/>
      </c>
      <c r="AD689" s="48">
        <f>REVENUE(AD662,Settings!$C$13,INDEX(AD$271:AD$282,$D689))</f>
        <v/>
      </c>
      <c r="AE689" s="25">
        <f>LOWER(Settings!$C$4)&amp;".mit."&amp;$A689&amp;IF($C689="","","."&amp;$C689&amp;"."&amp;$B689)&amp;IF(INDEX(Variables!$D$5:$D$105,MATCH($A689,Variables!$A$5:$A$105,0))="","","."&amp;INDEX(Variables!$D$5:$D$105,MATCH($A689,Variables!$A$5:$A$105,0)))&amp;"."&amp;AE$5</f>
        <v/>
      </c>
      <c r="AF689" s="46">
        <f>AF662*Settings!$C$13*(INDEX(AF$271:AF$282,$D689))</f>
        <v/>
      </c>
      <c r="AG689" s="47">
        <f>AG662*Settings!$C$13*(INDEX(AG$271:AG$282,$D689))</f>
        <v/>
      </c>
      <c r="AH689" s="47">
        <f>AH662*Settings!$C$13*(INDEX(AH$271:AH$282,$D689))</f>
        <v/>
      </c>
      <c r="AI689" s="47">
        <f>AI662*Settings!$C$13*(INDEX(AI$271:AI$282,$D689))</f>
        <v/>
      </c>
      <c r="AJ689" s="47">
        <f>AJ662*Settings!$C$13*(INDEX(AJ$271:AJ$282,$D689))</f>
        <v/>
      </c>
      <c r="AK689" s="47">
        <f>AK662*Settings!$C$13*(INDEX(AK$271:AK$282,$D689))</f>
        <v/>
      </c>
      <c r="AL689" s="47">
        <f>AL662*Settings!$C$13*(INDEX(AL$271:AL$282,$D689))</f>
        <v/>
      </c>
      <c r="AM689" s="47">
        <f>AM662*Settings!$C$13*(INDEX(AM$271:AM$282,$D689))</f>
        <v/>
      </c>
      <c r="AN689" s="47">
        <f>AN662*Settings!$C$13*(INDEX(AN$271:AN$282,$D689))</f>
        <v/>
      </c>
      <c r="AO689" s="47">
        <f>AO662*Settings!$C$13*(INDEX(AO$271:AO$282,$D689))</f>
        <v/>
      </c>
      <c r="AP689" s="47">
        <f>AP662*Settings!$C$13*(INDEX(AP$271:AP$282,$D689))</f>
        <v/>
      </c>
      <c r="AQ689" s="47">
        <f>AQ662*Settings!$C$13*(INDEX(AQ$271:AQ$282,$D689))</f>
        <v/>
      </c>
      <c r="AR689" s="47">
        <f>AR662*Settings!$C$13*(INDEX(AR$271:AR$282,$D689))</f>
        <v/>
      </c>
      <c r="AS689" s="47">
        <f>AS662*Settings!$C$13*(INDEX(AS$271:AS$282,$D689))</f>
        <v/>
      </c>
      <c r="AT689" s="47">
        <f>AT662*Settings!$C$13*(INDEX(AT$271:AT$282,$D689))</f>
        <v/>
      </c>
      <c r="AU689" s="47">
        <f>AU662*Settings!$C$13*(INDEX(AU$271:AU$282,$D689))</f>
        <v/>
      </c>
      <c r="AV689" s="47">
        <f>AV662*Settings!$C$13*(INDEX(AV$271:AV$282,$D689))</f>
        <v/>
      </c>
      <c r="AW689" s="47">
        <f>AW662*Settings!$C$13*(INDEX(AW$271:AW$282,$D689))</f>
        <v/>
      </c>
      <c r="AX689" s="48">
        <f>REVENUE(AX662,Settings!$C$13,INDEX(AX$271:AX$282,$D689))</f>
        <v/>
      </c>
    </row>
    <row r="690" hidden="1" outlineLevel="2">
      <c r="A690" s="5" t="inlineStr">
        <is>
          <t>rsub</t>
        </is>
      </c>
      <c r="B690" s="5" t="inlineStr">
        <is>
          <t>ker</t>
        </is>
      </c>
      <c r="C690" s="5" t="inlineStr">
        <is>
          <t>nav</t>
        </is>
      </c>
      <c r="D690" s="40">
        <f>INDEX(Inputs!$R$5:$R$132,MATCH($B690&amp;"|"&amp;$C690,Inputs!$A$5:$A$132,0))</f>
        <v/>
      </c>
      <c r="E690" s="39" t="n"/>
      <c r="F690" s="39" t="n"/>
      <c r="G690" s="39" t="n"/>
      <c r="H690" s="5">
        <f>INDEX(Variables!$B$5:$B$105,MATCH($A690,Variables!$A$5:$A$105,0))&amp;IF($C690="",""," | "&amp;INDEX(Mapping!$B$5:$B$26,MATCH($C690,Mapping!$A$5:$A$26,0))&amp;" | "&amp;INDEX(Mapping!$B$30:$B$41,MATCH($B690,Mapping!$A$30:$A$41,0)))</f>
        <v/>
      </c>
      <c r="I690" s="5">
        <f>INDEX(Variables!$C$5:$C$105,MATCH($A690,Variables!$A$5:$A$105,0))</f>
        <v/>
      </c>
      <c r="J690" s="5">
        <f>INDEX(Variables!$E$5:$E$105,MATCH($A690,Variables!$A$5:$A$105,0))</f>
        <v/>
      </c>
      <c r="K690" s="25">
        <f>LOWER(Settings!$C$4)&amp;".mit."&amp;$A690&amp;IF($C690="","","."&amp;$C690&amp;"."&amp;$B690)&amp;IF(INDEX(Variables!$D$5:$D$105,MATCH($A690,Variables!$A$5:$A$105,0))="","","."&amp;INDEX(Variables!$D$5:$D$105,MATCH($A690,Variables!$A$5:$A$105,0)))&amp;"."&amp;K$5</f>
        <v/>
      </c>
      <c r="L690" s="46">
        <f>L663*Settings!$C$13*(INDEX(L$271:L$282,$D690))</f>
        <v/>
      </c>
      <c r="M690" s="47">
        <f>M663*Settings!$C$13*(INDEX(M$271:M$282,$D690))</f>
        <v/>
      </c>
      <c r="N690" s="47">
        <f>N663*Settings!$C$13*(INDEX(N$271:N$282,$D690))</f>
        <v/>
      </c>
      <c r="O690" s="47">
        <f>O663*Settings!$C$13*(INDEX(O$271:O$282,$D690))</f>
        <v/>
      </c>
      <c r="P690" s="47">
        <f>P663*Settings!$C$13*(INDEX(P$271:P$282,$D690))</f>
        <v/>
      </c>
      <c r="Q690" s="47">
        <f>Q663*Settings!$C$13*(INDEX(Q$271:Q$282,$D690))</f>
        <v/>
      </c>
      <c r="R690" s="47">
        <f>R663*Settings!$C$13*(INDEX(R$271:R$282,$D690))</f>
        <v/>
      </c>
      <c r="S690" s="47">
        <f>S663*Settings!$C$13*(INDEX(S$271:S$282,$D690))</f>
        <v/>
      </c>
      <c r="T690" s="47">
        <f>T663*Settings!$C$13*(INDEX(T$271:T$282,$D690))</f>
        <v/>
      </c>
      <c r="U690" s="47">
        <f>U663*Settings!$C$13*(INDEX(U$271:U$282,$D690))</f>
        <v/>
      </c>
      <c r="V690" s="47">
        <f>V663*Settings!$C$13*(INDEX(V$271:V$282,$D690))</f>
        <v/>
      </c>
      <c r="W690" s="47">
        <f>W663*Settings!$C$13*(INDEX(W$271:W$282,$D690))</f>
        <v/>
      </c>
      <c r="X690" s="47">
        <f>X663*Settings!$C$13*(INDEX(X$271:X$282,$D690))</f>
        <v/>
      </c>
      <c r="Y690" s="47">
        <f>Y663*Settings!$C$13*(INDEX(Y$271:Y$282,$D690))</f>
        <v/>
      </c>
      <c r="Z690" s="47">
        <f>Z663*Settings!$C$13*(INDEX(Z$271:Z$282,$D690))</f>
        <v/>
      </c>
      <c r="AA690" s="47">
        <f>AA663*Settings!$C$13*(INDEX(AA$271:AA$282,$D690))</f>
        <v/>
      </c>
      <c r="AB690" s="47">
        <f>AB663*Settings!$C$13*(INDEX(AB$271:AB$282,$D690))</f>
        <v/>
      </c>
      <c r="AC690" s="47">
        <f>AC663*Settings!$C$13*(INDEX(AC$271:AC$282,$D690))</f>
        <v/>
      </c>
      <c r="AD690" s="48">
        <f>REVENUE(AD663,Settings!$C$13,INDEX(AD$271:AD$282,$D690))</f>
        <v/>
      </c>
      <c r="AE690" s="25">
        <f>LOWER(Settings!$C$4)&amp;".mit."&amp;$A690&amp;IF($C690="","","."&amp;$C690&amp;"."&amp;$B690)&amp;IF(INDEX(Variables!$D$5:$D$105,MATCH($A690,Variables!$A$5:$A$105,0))="","","."&amp;INDEX(Variables!$D$5:$D$105,MATCH($A690,Variables!$A$5:$A$105,0)))&amp;"."&amp;AE$5</f>
        <v/>
      </c>
      <c r="AF690" s="46">
        <f>AF663*Settings!$C$13*(INDEX(AF$271:AF$282,$D690))</f>
        <v/>
      </c>
      <c r="AG690" s="47">
        <f>AG663*Settings!$C$13*(INDEX(AG$271:AG$282,$D690))</f>
        <v/>
      </c>
      <c r="AH690" s="47">
        <f>AH663*Settings!$C$13*(INDEX(AH$271:AH$282,$D690))</f>
        <v/>
      </c>
      <c r="AI690" s="47">
        <f>AI663*Settings!$C$13*(INDEX(AI$271:AI$282,$D690))</f>
        <v/>
      </c>
      <c r="AJ690" s="47">
        <f>AJ663*Settings!$C$13*(INDEX(AJ$271:AJ$282,$D690))</f>
        <v/>
      </c>
      <c r="AK690" s="47">
        <f>AK663*Settings!$C$13*(INDEX(AK$271:AK$282,$D690))</f>
        <v/>
      </c>
      <c r="AL690" s="47">
        <f>AL663*Settings!$C$13*(INDEX(AL$271:AL$282,$D690))</f>
        <v/>
      </c>
      <c r="AM690" s="47">
        <f>AM663*Settings!$C$13*(INDEX(AM$271:AM$282,$D690))</f>
        <v/>
      </c>
      <c r="AN690" s="47">
        <f>AN663*Settings!$C$13*(INDEX(AN$271:AN$282,$D690))</f>
        <v/>
      </c>
      <c r="AO690" s="47">
        <f>AO663*Settings!$C$13*(INDEX(AO$271:AO$282,$D690))</f>
        <v/>
      </c>
      <c r="AP690" s="47">
        <f>AP663*Settings!$C$13*(INDEX(AP$271:AP$282,$D690))</f>
        <v/>
      </c>
      <c r="AQ690" s="47">
        <f>AQ663*Settings!$C$13*(INDEX(AQ$271:AQ$282,$D690))</f>
        <v/>
      </c>
      <c r="AR690" s="47">
        <f>AR663*Settings!$C$13*(INDEX(AR$271:AR$282,$D690))</f>
        <v/>
      </c>
      <c r="AS690" s="47">
        <f>AS663*Settings!$C$13*(INDEX(AS$271:AS$282,$D690))</f>
        <v/>
      </c>
      <c r="AT690" s="47">
        <f>AT663*Settings!$C$13*(INDEX(AT$271:AT$282,$D690))</f>
        <v/>
      </c>
      <c r="AU690" s="47">
        <f>AU663*Settings!$C$13*(INDEX(AU$271:AU$282,$D690))</f>
        <v/>
      </c>
      <c r="AV690" s="47">
        <f>AV663*Settings!$C$13*(INDEX(AV$271:AV$282,$D690))</f>
        <v/>
      </c>
      <c r="AW690" s="47">
        <f>AW663*Settings!$C$13*(INDEX(AW$271:AW$282,$D690))</f>
        <v/>
      </c>
      <c r="AX690" s="48">
        <f>REVENUE(AX663,Settings!$C$13,INDEX(AX$271:AX$282,$D690))</f>
        <v/>
      </c>
    </row>
    <row r="691" hidden="1" outlineLevel="2">
      <c r="A691" s="5" t="inlineStr">
        <is>
          <t>rsub</t>
        </is>
      </c>
      <c r="B691" s="5" t="inlineStr">
        <is>
          <t>oop</t>
        </is>
      </c>
      <c r="C691" s="5" t="inlineStr">
        <is>
          <t>nav</t>
        </is>
      </c>
      <c r="D691" s="40">
        <f>INDEX(Inputs!$R$5:$R$132,MATCH($B691&amp;"|"&amp;$C691,Inputs!$A$5:$A$132,0))</f>
        <v/>
      </c>
      <c r="E691" s="39" t="n"/>
      <c r="F691" s="39" t="n"/>
      <c r="G691" s="39" t="n"/>
      <c r="H691" s="5">
        <f>INDEX(Variables!$B$5:$B$105,MATCH($A691,Variables!$A$5:$A$105,0))&amp;IF($C691="",""," | "&amp;INDEX(Mapping!$B$5:$B$26,MATCH($C691,Mapping!$A$5:$A$26,0))&amp;" | "&amp;INDEX(Mapping!$B$30:$B$41,MATCH($B691,Mapping!$A$30:$A$41,0)))</f>
        <v/>
      </c>
      <c r="I691" s="5">
        <f>INDEX(Variables!$C$5:$C$105,MATCH($A691,Variables!$A$5:$A$105,0))</f>
        <v/>
      </c>
      <c r="J691" s="5">
        <f>INDEX(Variables!$E$5:$E$105,MATCH($A691,Variables!$A$5:$A$105,0))</f>
        <v/>
      </c>
      <c r="K691" s="25">
        <f>LOWER(Settings!$C$4)&amp;".mit."&amp;$A691&amp;IF($C691="","","."&amp;$C691&amp;"."&amp;$B691)&amp;IF(INDEX(Variables!$D$5:$D$105,MATCH($A691,Variables!$A$5:$A$105,0))="","","."&amp;INDEX(Variables!$D$5:$D$105,MATCH($A691,Variables!$A$5:$A$105,0)))&amp;"."&amp;K$5</f>
        <v/>
      </c>
      <c r="L691" s="46">
        <f>L664*Settings!$C$13*(INDEX(L$271:L$282,$D691))</f>
        <v/>
      </c>
      <c r="M691" s="47">
        <f>M664*Settings!$C$13*(INDEX(M$271:M$282,$D691))</f>
        <v/>
      </c>
      <c r="N691" s="47">
        <f>N664*Settings!$C$13*(INDEX(N$271:N$282,$D691))</f>
        <v/>
      </c>
      <c r="O691" s="47">
        <f>O664*Settings!$C$13*(INDEX(O$271:O$282,$D691))</f>
        <v/>
      </c>
      <c r="P691" s="47">
        <f>P664*Settings!$C$13*(INDEX(P$271:P$282,$D691))</f>
        <v/>
      </c>
      <c r="Q691" s="47">
        <f>Q664*Settings!$C$13*(INDEX(Q$271:Q$282,$D691))</f>
        <v/>
      </c>
      <c r="R691" s="47">
        <f>R664*Settings!$C$13*(INDEX(R$271:R$282,$D691))</f>
        <v/>
      </c>
      <c r="S691" s="47">
        <f>S664*Settings!$C$13*(INDEX(S$271:S$282,$D691))</f>
        <v/>
      </c>
      <c r="T691" s="47">
        <f>T664*Settings!$C$13*(INDEX(T$271:T$282,$D691))</f>
        <v/>
      </c>
      <c r="U691" s="47">
        <f>U664*Settings!$C$13*(INDEX(U$271:U$282,$D691))</f>
        <v/>
      </c>
      <c r="V691" s="47">
        <f>V664*Settings!$C$13*(INDEX(V$271:V$282,$D691))</f>
        <v/>
      </c>
      <c r="W691" s="47">
        <f>W664*Settings!$C$13*(INDEX(W$271:W$282,$D691))</f>
        <v/>
      </c>
      <c r="X691" s="47">
        <f>X664*Settings!$C$13*(INDEX(X$271:X$282,$D691))</f>
        <v/>
      </c>
      <c r="Y691" s="47">
        <f>Y664*Settings!$C$13*(INDEX(Y$271:Y$282,$D691))</f>
        <v/>
      </c>
      <c r="Z691" s="47">
        <f>Z664*Settings!$C$13*(INDEX(Z$271:Z$282,$D691))</f>
        <v/>
      </c>
      <c r="AA691" s="47">
        <f>AA664*Settings!$C$13*(INDEX(AA$271:AA$282,$D691))</f>
        <v/>
      </c>
      <c r="AB691" s="47">
        <f>AB664*Settings!$C$13*(INDEX(AB$271:AB$282,$D691))</f>
        <v/>
      </c>
      <c r="AC691" s="47">
        <f>AC664*Settings!$C$13*(INDEX(AC$271:AC$282,$D691))</f>
        <v/>
      </c>
      <c r="AD691" s="48">
        <f>REVENUE(AD664,Settings!$C$13,INDEX(AD$271:AD$282,$D691))</f>
        <v/>
      </c>
      <c r="AE691" s="25">
        <f>LOWER(Settings!$C$4)&amp;".mit."&amp;$A691&amp;IF($C691="","","."&amp;$C691&amp;"."&amp;$B691)&amp;IF(INDEX(Variables!$D$5:$D$105,MATCH($A691,Variables!$A$5:$A$105,0))="","","."&amp;INDEX(Variables!$D$5:$D$105,MATCH($A691,Variables!$A$5:$A$105,0)))&amp;"."&amp;AE$5</f>
        <v/>
      </c>
      <c r="AF691" s="46">
        <f>AF664*Settings!$C$13*(INDEX(AF$271:AF$282,$D691))</f>
        <v/>
      </c>
      <c r="AG691" s="47">
        <f>AG664*Settings!$C$13*(INDEX(AG$271:AG$282,$D691))</f>
        <v/>
      </c>
      <c r="AH691" s="47">
        <f>AH664*Settings!$C$13*(INDEX(AH$271:AH$282,$D691))</f>
        <v/>
      </c>
      <c r="AI691" s="47">
        <f>AI664*Settings!$C$13*(INDEX(AI$271:AI$282,$D691))</f>
        <v/>
      </c>
      <c r="AJ691" s="47">
        <f>AJ664*Settings!$C$13*(INDEX(AJ$271:AJ$282,$D691))</f>
        <v/>
      </c>
      <c r="AK691" s="47">
        <f>AK664*Settings!$C$13*(INDEX(AK$271:AK$282,$D691))</f>
        <v/>
      </c>
      <c r="AL691" s="47">
        <f>AL664*Settings!$C$13*(INDEX(AL$271:AL$282,$D691))</f>
        <v/>
      </c>
      <c r="AM691" s="47">
        <f>AM664*Settings!$C$13*(INDEX(AM$271:AM$282,$D691))</f>
        <v/>
      </c>
      <c r="AN691" s="47">
        <f>AN664*Settings!$C$13*(INDEX(AN$271:AN$282,$D691))</f>
        <v/>
      </c>
      <c r="AO691" s="47">
        <f>AO664*Settings!$C$13*(INDEX(AO$271:AO$282,$D691))</f>
        <v/>
      </c>
      <c r="AP691" s="47">
        <f>AP664*Settings!$C$13*(INDEX(AP$271:AP$282,$D691))</f>
        <v/>
      </c>
      <c r="AQ691" s="47">
        <f>AQ664*Settings!$C$13*(INDEX(AQ$271:AQ$282,$D691))</f>
        <v/>
      </c>
      <c r="AR691" s="47">
        <f>AR664*Settings!$C$13*(INDEX(AR$271:AR$282,$D691))</f>
        <v/>
      </c>
      <c r="AS691" s="47">
        <f>AS664*Settings!$C$13*(INDEX(AS$271:AS$282,$D691))</f>
        <v/>
      </c>
      <c r="AT691" s="47">
        <f>AT664*Settings!$C$13*(INDEX(AT$271:AT$282,$D691))</f>
        <v/>
      </c>
      <c r="AU691" s="47">
        <f>AU664*Settings!$C$13*(INDEX(AU$271:AU$282,$D691))</f>
        <v/>
      </c>
      <c r="AV691" s="47">
        <f>AV664*Settings!$C$13*(INDEX(AV$271:AV$282,$D691))</f>
        <v/>
      </c>
      <c r="AW691" s="47">
        <f>AW664*Settings!$C$13*(INDEX(AW$271:AW$282,$D691))</f>
        <v/>
      </c>
      <c r="AX691" s="48">
        <f>REVENUE(AX664,Settings!$C$13,INDEX(AX$271:AX$282,$D691))</f>
        <v/>
      </c>
    </row>
    <row r="692" hidden="1" outlineLevel="2">
      <c r="A692" s="5" t="inlineStr">
        <is>
          <t>rsub</t>
        </is>
      </c>
      <c r="B692" s="5" t="inlineStr">
        <is>
          <t>bio</t>
        </is>
      </c>
      <c r="C692" s="5" t="inlineStr">
        <is>
          <t>nav</t>
        </is>
      </c>
      <c r="D692" s="40">
        <f>INDEX(Inputs!$R$5:$R$132,MATCH($B692&amp;"|"&amp;$C692,Inputs!$A$5:$A$132,0))</f>
        <v/>
      </c>
      <c r="E692" s="39" t="n"/>
      <c r="F692" s="39" t="n"/>
      <c r="G692" s="39" t="n"/>
      <c r="H692" s="5">
        <f>INDEX(Variables!$B$5:$B$105,MATCH($A692,Variables!$A$5:$A$105,0))&amp;IF($C692="",""," | "&amp;INDEX(Mapping!$B$5:$B$26,MATCH($C692,Mapping!$A$5:$A$26,0))&amp;" | "&amp;INDEX(Mapping!$B$30:$B$41,MATCH($B692,Mapping!$A$30:$A$41,0)))</f>
        <v/>
      </c>
      <c r="I692" s="5">
        <f>INDEX(Variables!$C$5:$C$105,MATCH($A692,Variables!$A$5:$A$105,0))</f>
        <v/>
      </c>
      <c r="J692" s="5">
        <f>INDEX(Variables!$E$5:$E$105,MATCH($A692,Variables!$A$5:$A$105,0))</f>
        <v/>
      </c>
      <c r="K692" s="25">
        <f>LOWER(Settings!$C$4)&amp;".mit."&amp;$A692&amp;IF($C692="","","."&amp;$C692&amp;"."&amp;$B692)&amp;IF(INDEX(Variables!$D$5:$D$105,MATCH($A692,Variables!$A$5:$A$105,0))="","","."&amp;INDEX(Variables!$D$5:$D$105,MATCH($A692,Variables!$A$5:$A$105,0)))&amp;"."&amp;K$5</f>
        <v/>
      </c>
      <c r="L692" s="46">
        <f>L665*Settings!$C$13*(INDEX(L$271:L$282,$D692))</f>
        <v/>
      </c>
      <c r="M692" s="47">
        <f>M665*Settings!$C$13*(INDEX(M$271:M$282,$D692))</f>
        <v/>
      </c>
      <c r="N692" s="47">
        <f>N665*Settings!$C$13*(INDEX(N$271:N$282,$D692))</f>
        <v/>
      </c>
      <c r="O692" s="47">
        <f>O665*Settings!$C$13*(INDEX(O$271:O$282,$D692))</f>
        <v/>
      </c>
      <c r="P692" s="47">
        <f>P665*Settings!$C$13*(INDEX(P$271:P$282,$D692))</f>
        <v/>
      </c>
      <c r="Q692" s="47">
        <f>Q665*Settings!$C$13*(INDEX(Q$271:Q$282,$D692))</f>
        <v/>
      </c>
      <c r="R692" s="47">
        <f>R665*Settings!$C$13*(INDEX(R$271:R$282,$D692))</f>
        <v/>
      </c>
      <c r="S692" s="47">
        <f>S665*Settings!$C$13*(INDEX(S$271:S$282,$D692))</f>
        <v/>
      </c>
      <c r="T692" s="47">
        <f>T665*Settings!$C$13*(INDEX(T$271:T$282,$D692))</f>
        <v/>
      </c>
      <c r="U692" s="47">
        <f>U665*Settings!$C$13*(INDEX(U$271:U$282,$D692))</f>
        <v/>
      </c>
      <c r="V692" s="47">
        <f>V665*Settings!$C$13*(INDEX(V$271:V$282,$D692))</f>
        <v/>
      </c>
      <c r="W692" s="47">
        <f>W665*Settings!$C$13*(INDEX(W$271:W$282,$D692))</f>
        <v/>
      </c>
      <c r="X692" s="47">
        <f>X665*Settings!$C$13*(INDEX(X$271:X$282,$D692))</f>
        <v/>
      </c>
      <c r="Y692" s="47">
        <f>Y665*Settings!$C$13*(INDEX(Y$271:Y$282,$D692))</f>
        <v/>
      </c>
      <c r="Z692" s="47">
        <f>Z665*Settings!$C$13*(INDEX(Z$271:Z$282,$D692))</f>
        <v/>
      </c>
      <c r="AA692" s="47">
        <f>AA665*Settings!$C$13*(INDEX(AA$271:AA$282,$D692))</f>
        <v/>
      </c>
      <c r="AB692" s="47">
        <f>AB665*Settings!$C$13*(INDEX(AB$271:AB$282,$D692))</f>
        <v/>
      </c>
      <c r="AC692" s="47">
        <f>AC665*Settings!$C$13*(INDEX(AC$271:AC$282,$D692))</f>
        <v/>
      </c>
      <c r="AD692" s="48">
        <f>REVENUE(AD665,Settings!$C$13,INDEX(AD$271:AD$282,$D692))</f>
        <v/>
      </c>
      <c r="AE692" s="25">
        <f>LOWER(Settings!$C$4)&amp;".mit."&amp;$A692&amp;IF($C692="","","."&amp;$C692&amp;"."&amp;$B692)&amp;IF(INDEX(Variables!$D$5:$D$105,MATCH($A692,Variables!$A$5:$A$105,0))="","","."&amp;INDEX(Variables!$D$5:$D$105,MATCH($A692,Variables!$A$5:$A$105,0)))&amp;"."&amp;AE$5</f>
        <v/>
      </c>
      <c r="AF692" s="46">
        <f>AF665*Settings!$C$13*(INDEX(AF$271:AF$282,$D692))</f>
        <v/>
      </c>
      <c r="AG692" s="47">
        <f>AG665*Settings!$C$13*(INDEX(AG$271:AG$282,$D692))</f>
        <v/>
      </c>
      <c r="AH692" s="47">
        <f>AH665*Settings!$C$13*(INDEX(AH$271:AH$282,$D692))</f>
        <v/>
      </c>
      <c r="AI692" s="47">
        <f>AI665*Settings!$C$13*(INDEX(AI$271:AI$282,$D692))</f>
        <v/>
      </c>
      <c r="AJ692" s="47">
        <f>AJ665*Settings!$C$13*(INDEX(AJ$271:AJ$282,$D692))</f>
        <v/>
      </c>
      <c r="AK692" s="47">
        <f>AK665*Settings!$C$13*(INDEX(AK$271:AK$282,$D692))</f>
        <v/>
      </c>
      <c r="AL692" s="47">
        <f>AL665*Settings!$C$13*(INDEX(AL$271:AL$282,$D692))</f>
        <v/>
      </c>
      <c r="AM692" s="47">
        <f>AM665*Settings!$C$13*(INDEX(AM$271:AM$282,$D692))</f>
        <v/>
      </c>
      <c r="AN692" s="47">
        <f>AN665*Settings!$C$13*(INDEX(AN$271:AN$282,$D692))</f>
        <v/>
      </c>
      <c r="AO692" s="47">
        <f>AO665*Settings!$C$13*(INDEX(AO$271:AO$282,$D692))</f>
        <v/>
      </c>
      <c r="AP692" s="47">
        <f>AP665*Settings!$C$13*(INDEX(AP$271:AP$282,$D692))</f>
        <v/>
      </c>
      <c r="AQ692" s="47">
        <f>AQ665*Settings!$C$13*(INDEX(AQ$271:AQ$282,$D692))</f>
        <v/>
      </c>
      <c r="AR692" s="47">
        <f>AR665*Settings!$C$13*(INDEX(AR$271:AR$282,$D692))</f>
        <v/>
      </c>
      <c r="AS692" s="47">
        <f>AS665*Settings!$C$13*(INDEX(AS$271:AS$282,$D692))</f>
        <v/>
      </c>
      <c r="AT692" s="47">
        <f>AT665*Settings!$C$13*(INDEX(AT$271:AT$282,$D692))</f>
        <v/>
      </c>
      <c r="AU692" s="47">
        <f>AU665*Settings!$C$13*(INDEX(AU$271:AU$282,$D692))</f>
        <v/>
      </c>
      <c r="AV692" s="47">
        <f>AV665*Settings!$C$13*(INDEX(AV$271:AV$282,$D692))</f>
        <v/>
      </c>
      <c r="AW692" s="47">
        <f>AW665*Settings!$C$13*(INDEX(AW$271:AW$282,$D692))</f>
        <v/>
      </c>
      <c r="AX692" s="48">
        <f>REVENUE(AX665,Settings!$C$13,INDEX(AX$271:AX$282,$D692))</f>
        <v/>
      </c>
    </row>
    <row r="693" hidden="1" outlineLevel="2"/>
    <row r="694" hidden="1" outlineLevel="2">
      <c r="A694" s="5" t="inlineStr">
        <is>
          <t>rnew</t>
        </is>
      </c>
      <c r="B694" s="5" t="inlineStr">
        <is>
          <t>coa</t>
        </is>
      </c>
      <c r="C694" s="5" t="inlineStr">
        <is>
          <t>nav</t>
        </is>
      </c>
      <c r="D694" s="40">
        <f>INDEX(Inputs!$S$5:$S$132,MATCH($B694&amp;"|"&amp;$C694,Inputs!$A$5:$A$132,0))</f>
        <v/>
      </c>
      <c r="E694" s="39" t="n"/>
      <c r="F694" s="39" t="n"/>
      <c r="G694" s="39" t="n"/>
      <c r="H694" s="5">
        <f>INDEX(Variables!$B$5:$B$105,MATCH($A694,Variables!$A$5:$A$105,0))&amp;IF($C694="",""," | "&amp;INDEX(Mapping!$B$5:$B$26,MATCH($C694,Mapping!$A$5:$A$26,0))&amp;" | "&amp;INDEX(Mapping!$B$30:$B$41,MATCH($B694,Mapping!$A$30:$A$41,0)))</f>
        <v/>
      </c>
      <c r="I694" s="5">
        <f>INDEX(Variables!$C$5:$C$105,MATCH($A694,Variables!$A$5:$A$105,0))</f>
        <v/>
      </c>
      <c r="J694" s="5">
        <f>INDEX(Variables!$E$5:$E$105,MATCH($A694,Variables!$A$5:$A$105,0))</f>
        <v/>
      </c>
      <c r="K694" s="25">
        <f>LOWER(Settings!$C$4)&amp;".mit."&amp;$A694&amp;IF($C694="","","."&amp;$C694&amp;"."&amp;$B694)&amp;IF(INDEX(Variables!$D$5:$D$105,MATCH($A694,Variables!$A$5:$A$105,0))="","","."&amp;INDEX(Variables!$D$5:$D$105,MATCH($A694,Variables!$A$5:$A$105,0)))&amp;"."&amp;K$5</f>
        <v/>
      </c>
      <c r="L694" s="46">
        <f>L658*Settings!$C$13*(L604+L622+L613*L$135+L631*$D694)</f>
        <v/>
      </c>
      <c r="M694" s="47">
        <f>M658*Settings!$C$13*(M604+M622+M613*M$135+M631*$D694)</f>
        <v/>
      </c>
      <c r="N694" s="47">
        <f>N658*Settings!$C$13*(N604+N622+N613*N$135+N631*$D694)</f>
        <v/>
      </c>
      <c r="O694" s="47">
        <f>O658*Settings!$C$13*(O604+O622+O613*O$135+O631*$D694)</f>
        <v/>
      </c>
      <c r="P694" s="47">
        <f>P658*Settings!$C$13*(P604+P622+P613*P$135+P631*$D694)</f>
        <v/>
      </c>
      <c r="Q694" s="47">
        <f>Q658*Settings!$C$13*(Q604+Q622+Q613*Q$135+Q631*$D694)</f>
        <v/>
      </c>
      <c r="R694" s="47">
        <f>R658*Settings!$C$13*(R604+R622+R613*R$135+R631*$D694)</f>
        <v/>
      </c>
      <c r="S694" s="47">
        <f>S658*Settings!$C$13*(S604+S622+S613*S$135+S631*$D694)</f>
        <v/>
      </c>
      <c r="T694" s="47">
        <f>T658*Settings!$C$13*(T604+T622+T613*T$135+T631*$D694)</f>
        <v/>
      </c>
      <c r="U694" s="47">
        <f>U658*Settings!$C$13*(U604+U622+U613*U$135+U631*$D694)</f>
        <v/>
      </c>
      <c r="V694" s="47">
        <f>V658*Settings!$C$13*(V604+V622+V613*V$135+V631*$D694)</f>
        <v/>
      </c>
      <c r="W694" s="47">
        <f>W658*Settings!$C$13*(W604+W622+W613*W$135+W631*$D694)</f>
        <v/>
      </c>
      <c r="X694" s="47">
        <f>X658*Settings!$C$13*(X604+X622+X613*X$135+X631*$D694)</f>
        <v/>
      </c>
      <c r="Y694" s="47">
        <f>Y658*Settings!$C$13*(Y604+Y622+Y613*Y$135+Y631*$D694)</f>
        <v/>
      </c>
      <c r="Z694" s="47">
        <f>Z658*Settings!$C$13*(Z604+Z622+Z613*Z$135+Z631*$D694)</f>
        <v/>
      </c>
      <c r="AA694" s="47">
        <f>AA658*Settings!$C$13*(AA604+AA622+AA613*AA$135+AA631*$D694)</f>
        <v/>
      </c>
      <c r="AB694" s="47">
        <f>AB658*Settings!$C$13*(AB604+AB622+AB613*AB$135+AB631*$D694)</f>
        <v/>
      </c>
      <c r="AC694" s="47">
        <f>AC658*Settings!$C$13*(AC604+AC622+AC613*AC$135+AC631*$D694)</f>
        <v/>
      </c>
      <c r="AD694" s="48">
        <f>REVENUE(AD658,Settings!$C$13,NEWREVRATE(AD604,AD622,AD613,AD$135,AD631,$D694))</f>
        <v/>
      </c>
      <c r="AE694" s="25">
        <f>LOWER(Settings!$C$4)&amp;".mit."&amp;$A694&amp;IF($C694="","","."&amp;$C694&amp;"."&amp;$B694)&amp;IF(INDEX(Variables!$D$5:$D$105,MATCH($A694,Variables!$A$5:$A$105,0))="","","."&amp;INDEX(Variables!$D$5:$D$105,MATCH($A694,Variables!$A$5:$A$105,0)))&amp;"."&amp;AE$5</f>
        <v/>
      </c>
      <c r="AF694" s="46">
        <f>AF658*Settings!$C$13*(AF604+AF622+AF613*AF$135+AF631*$D694)</f>
        <v/>
      </c>
      <c r="AG694" s="47">
        <f>AG658*Settings!$C$13*(AG604+AG622+AG613*AG$135+AG631*$D694)</f>
        <v/>
      </c>
      <c r="AH694" s="47">
        <f>AH658*Settings!$C$13*(AH604+AH622+AH613*AH$135+AH631*$D694)</f>
        <v/>
      </c>
      <c r="AI694" s="47">
        <f>AI658*Settings!$C$13*(AI604+AI622+AI613*AI$135+AI631*$D694)</f>
        <v/>
      </c>
      <c r="AJ694" s="47">
        <f>AJ658*Settings!$C$13*(AJ604+AJ622+AJ613*AJ$135+AJ631*$D694)</f>
        <v/>
      </c>
      <c r="AK694" s="47">
        <f>AK658*Settings!$C$13*(AK604+AK622+AK613*AK$135+AK631*$D694)</f>
        <v/>
      </c>
      <c r="AL694" s="47">
        <f>AL658*Settings!$C$13*(AL604+AL622+AL613*AL$135+AL631*$D694)</f>
        <v/>
      </c>
      <c r="AM694" s="47">
        <f>AM658*Settings!$C$13*(AM604+AM622+AM613*AM$135+AM631*$D694)</f>
        <v/>
      </c>
      <c r="AN694" s="47">
        <f>AN658*Settings!$C$13*(AN604+AN622+AN613*AN$135+AN631*$D694)</f>
        <v/>
      </c>
      <c r="AO694" s="47">
        <f>AO658*Settings!$C$13*(AO604+AO622+AO613*AO$135+AO631*$D694)</f>
        <v/>
      </c>
      <c r="AP694" s="47">
        <f>AP658*Settings!$C$13*(AP604+AP622+AP613*AP$135+AP631*$D694)</f>
        <v/>
      </c>
      <c r="AQ694" s="47">
        <f>AQ658*Settings!$C$13*(AQ604+AQ622+AQ613*AQ$135+AQ631*$D694)</f>
        <v/>
      </c>
      <c r="AR694" s="47">
        <f>AR658*Settings!$C$13*(AR604+AR622+AR613*AR$135+AR631*$D694)</f>
        <v/>
      </c>
      <c r="AS694" s="47">
        <f>AS658*Settings!$C$13*(AS604+AS622+AS613*AS$135+AS631*$D694)</f>
        <v/>
      </c>
      <c r="AT694" s="47">
        <f>AT658*Settings!$C$13*(AT604+AT622+AT613*AT$135+AT631*$D694)</f>
        <v/>
      </c>
      <c r="AU694" s="47">
        <f>AU658*Settings!$C$13*(AU604+AU622+AU613*AU$135+AU631*$D694)</f>
        <v/>
      </c>
      <c r="AV694" s="47">
        <f>AV658*Settings!$C$13*(AV604+AV622+AV613*AV$135+AV631*$D694)</f>
        <v/>
      </c>
      <c r="AW694" s="47">
        <f>AW658*Settings!$C$13*(AW604+AW622+AW613*AW$135+AW631*$D694)</f>
        <v/>
      </c>
      <c r="AX694" s="48">
        <f>REVENUE(AX658,Settings!$C$13,NEWREVRATE(AX604,AX622,AX613,AX$135,AX631,$D694))</f>
        <v/>
      </c>
    </row>
    <row r="695" hidden="1" outlineLevel="2">
      <c r="A695" s="5" t="inlineStr">
        <is>
          <t>rnew</t>
        </is>
      </c>
      <c r="B695" s="5" t="inlineStr">
        <is>
          <t>nga</t>
        </is>
      </c>
      <c r="C695" s="5" t="inlineStr">
        <is>
          <t>nav</t>
        </is>
      </c>
      <c r="D695" s="40">
        <f>INDEX(Inputs!$S$5:$S$132,MATCH($B695&amp;"|"&amp;$C695,Inputs!$A$5:$A$132,0))</f>
        <v/>
      </c>
      <c r="E695" s="39" t="n"/>
      <c r="F695" s="39" t="n"/>
      <c r="G695" s="39" t="n"/>
      <c r="H695" s="5">
        <f>INDEX(Variables!$B$5:$B$105,MATCH($A695,Variables!$A$5:$A$105,0))&amp;IF($C695="",""," | "&amp;INDEX(Mapping!$B$5:$B$26,MATCH($C695,Mapping!$A$5:$A$26,0))&amp;" | "&amp;INDEX(Mapping!$B$30:$B$41,MATCH($B695,Mapping!$A$30:$A$41,0)))</f>
        <v/>
      </c>
      <c r="I695" s="5">
        <f>INDEX(Variables!$C$5:$C$105,MATCH($A695,Variables!$A$5:$A$105,0))</f>
        <v/>
      </c>
      <c r="J695" s="5">
        <f>INDEX(Variables!$E$5:$E$105,MATCH($A695,Variables!$A$5:$A$105,0))</f>
        <v/>
      </c>
      <c r="K695" s="25">
        <f>LOWER(Settings!$C$4)&amp;".mit."&amp;$A695&amp;IF($C695="","","."&amp;$C695&amp;"."&amp;$B695)&amp;IF(INDEX(Variables!$D$5:$D$105,MATCH($A695,Variables!$A$5:$A$105,0))="","","."&amp;INDEX(Variables!$D$5:$D$105,MATCH($A695,Variables!$A$5:$A$105,0)))&amp;"."&amp;K$5</f>
        <v/>
      </c>
      <c r="L695" s="46">
        <f>L659*Settings!$C$13*(L605+L623+L614*L$135+L632*$D695)</f>
        <v/>
      </c>
      <c r="M695" s="47">
        <f>M659*Settings!$C$13*(M605+M623+M614*M$135+M632*$D695)</f>
        <v/>
      </c>
      <c r="N695" s="47">
        <f>N659*Settings!$C$13*(N605+N623+N614*N$135+N632*$D695)</f>
        <v/>
      </c>
      <c r="O695" s="47">
        <f>O659*Settings!$C$13*(O605+O623+O614*O$135+O632*$D695)</f>
        <v/>
      </c>
      <c r="P695" s="47">
        <f>P659*Settings!$C$13*(P605+P623+P614*P$135+P632*$D695)</f>
        <v/>
      </c>
      <c r="Q695" s="47">
        <f>Q659*Settings!$C$13*(Q605+Q623+Q614*Q$135+Q632*$D695)</f>
        <v/>
      </c>
      <c r="R695" s="47">
        <f>R659*Settings!$C$13*(R605+R623+R614*R$135+R632*$D695)</f>
        <v/>
      </c>
      <c r="S695" s="47">
        <f>S659*Settings!$C$13*(S605+S623+S614*S$135+S632*$D695)</f>
        <v/>
      </c>
      <c r="T695" s="47">
        <f>T659*Settings!$C$13*(T605+T623+T614*T$135+T632*$D695)</f>
        <v/>
      </c>
      <c r="U695" s="47">
        <f>U659*Settings!$C$13*(U605+U623+U614*U$135+U632*$D695)</f>
        <v/>
      </c>
      <c r="V695" s="47">
        <f>V659*Settings!$C$13*(V605+V623+V614*V$135+V632*$D695)</f>
        <v/>
      </c>
      <c r="W695" s="47">
        <f>W659*Settings!$C$13*(W605+W623+W614*W$135+W632*$D695)</f>
        <v/>
      </c>
      <c r="X695" s="47">
        <f>X659*Settings!$C$13*(X605+X623+X614*X$135+X632*$D695)</f>
        <v/>
      </c>
      <c r="Y695" s="47">
        <f>Y659*Settings!$C$13*(Y605+Y623+Y614*Y$135+Y632*$D695)</f>
        <v/>
      </c>
      <c r="Z695" s="47">
        <f>Z659*Settings!$C$13*(Z605+Z623+Z614*Z$135+Z632*$D695)</f>
        <v/>
      </c>
      <c r="AA695" s="47">
        <f>AA659*Settings!$C$13*(AA605+AA623+AA614*AA$135+AA632*$D695)</f>
        <v/>
      </c>
      <c r="AB695" s="47">
        <f>AB659*Settings!$C$13*(AB605+AB623+AB614*AB$135+AB632*$D695)</f>
        <v/>
      </c>
      <c r="AC695" s="47">
        <f>AC659*Settings!$C$13*(AC605+AC623+AC614*AC$135+AC632*$D695)</f>
        <v/>
      </c>
      <c r="AD695" s="48">
        <f>REVENUE(AD659,Settings!$C$13,NEWREVRATE(AD605,AD623,AD614,AD$135,AD632,$D695))</f>
        <v/>
      </c>
      <c r="AE695" s="25">
        <f>LOWER(Settings!$C$4)&amp;".mit."&amp;$A695&amp;IF($C695="","","."&amp;$C695&amp;"."&amp;$B695)&amp;IF(INDEX(Variables!$D$5:$D$105,MATCH($A695,Variables!$A$5:$A$105,0))="","","."&amp;INDEX(Variables!$D$5:$D$105,MATCH($A695,Variables!$A$5:$A$105,0)))&amp;"."&amp;AE$5</f>
        <v/>
      </c>
      <c r="AF695" s="46">
        <f>AF659*Settings!$C$13*(AF605+AF623+AF614*AF$135+AF632*$D695)</f>
        <v/>
      </c>
      <c r="AG695" s="47">
        <f>AG659*Settings!$C$13*(AG605+AG623+AG614*AG$135+AG632*$D695)</f>
        <v/>
      </c>
      <c r="AH695" s="47">
        <f>AH659*Settings!$C$13*(AH605+AH623+AH614*AH$135+AH632*$D695)</f>
        <v/>
      </c>
      <c r="AI695" s="47">
        <f>AI659*Settings!$C$13*(AI605+AI623+AI614*AI$135+AI632*$D695)</f>
        <v/>
      </c>
      <c r="AJ695" s="47">
        <f>AJ659*Settings!$C$13*(AJ605+AJ623+AJ614*AJ$135+AJ632*$D695)</f>
        <v/>
      </c>
      <c r="AK695" s="47">
        <f>AK659*Settings!$C$13*(AK605+AK623+AK614*AK$135+AK632*$D695)</f>
        <v/>
      </c>
      <c r="AL695" s="47">
        <f>AL659*Settings!$C$13*(AL605+AL623+AL614*AL$135+AL632*$D695)</f>
        <v/>
      </c>
      <c r="AM695" s="47">
        <f>AM659*Settings!$C$13*(AM605+AM623+AM614*AM$135+AM632*$D695)</f>
        <v/>
      </c>
      <c r="AN695" s="47">
        <f>AN659*Settings!$C$13*(AN605+AN623+AN614*AN$135+AN632*$D695)</f>
        <v/>
      </c>
      <c r="AO695" s="47">
        <f>AO659*Settings!$C$13*(AO605+AO623+AO614*AO$135+AO632*$D695)</f>
        <v/>
      </c>
      <c r="AP695" s="47">
        <f>AP659*Settings!$C$13*(AP605+AP623+AP614*AP$135+AP632*$D695)</f>
        <v/>
      </c>
      <c r="AQ695" s="47">
        <f>AQ659*Settings!$C$13*(AQ605+AQ623+AQ614*AQ$135+AQ632*$D695)</f>
        <v/>
      </c>
      <c r="AR695" s="47">
        <f>AR659*Settings!$C$13*(AR605+AR623+AR614*AR$135+AR632*$D695)</f>
        <v/>
      </c>
      <c r="AS695" s="47">
        <f>AS659*Settings!$C$13*(AS605+AS623+AS614*AS$135+AS632*$D695)</f>
        <v/>
      </c>
      <c r="AT695" s="47">
        <f>AT659*Settings!$C$13*(AT605+AT623+AT614*AT$135+AT632*$D695)</f>
        <v/>
      </c>
      <c r="AU695" s="47">
        <f>AU659*Settings!$C$13*(AU605+AU623+AU614*AU$135+AU632*$D695)</f>
        <v/>
      </c>
      <c r="AV695" s="47">
        <f>AV659*Settings!$C$13*(AV605+AV623+AV614*AV$135+AV632*$D695)</f>
        <v/>
      </c>
      <c r="AW695" s="47">
        <f>AW659*Settings!$C$13*(AW605+AW623+AW614*AW$135+AW632*$D695)</f>
        <v/>
      </c>
      <c r="AX695" s="48">
        <f>REVENUE(AX659,Settings!$C$13,NEWREVRATE(AX605,AX623,AX614,AX$135,AX632,$D695))</f>
        <v/>
      </c>
    </row>
    <row r="696" hidden="1" outlineLevel="2">
      <c r="A696" s="5" t="inlineStr">
        <is>
          <t>rnew</t>
        </is>
      </c>
      <c r="B696" s="5" t="inlineStr">
        <is>
          <t>gso</t>
        </is>
      </c>
      <c r="C696" s="5" t="inlineStr">
        <is>
          <t>nav</t>
        </is>
      </c>
      <c r="D696" s="40">
        <f>INDEX(Inputs!$S$5:$S$132,MATCH($B696&amp;"|"&amp;$C696,Inputs!$A$5:$A$132,0))</f>
        <v/>
      </c>
      <c r="E696" s="39" t="n"/>
      <c r="F696" s="39" t="n"/>
      <c r="G696" s="39" t="n"/>
      <c r="H696" s="5">
        <f>INDEX(Variables!$B$5:$B$105,MATCH($A696,Variables!$A$5:$A$105,0))&amp;IF($C696="",""," | "&amp;INDEX(Mapping!$B$5:$B$26,MATCH($C696,Mapping!$A$5:$A$26,0))&amp;" | "&amp;INDEX(Mapping!$B$30:$B$41,MATCH($B696,Mapping!$A$30:$A$41,0)))</f>
        <v/>
      </c>
      <c r="I696" s="5">
        <f>INDEX(Variables!$C$5:$C$105,MATCH($A696,Variables!$A$5:$A$105,0))</f>
        <v/>
      </c>
      <c r="J696" s="5">
        <f>INDEX(Variables!$E$5:$E$105,MATCH($A696,Variables!$A$5:$A$105,0))</f>
        <v/>
      </c>
      <c r="K696" s="25">
        <f>LOWER(Settings!$C$4)&amp;".mit."&amp;$A696&amp;IF($C696="","","."&amp;$C696&amp;"."&amp;$B696)&amp;IF(INDEX(Variables!$D$5:$D$105,MATCH($A696,Variables!$A$5:$A$105,0))="","","."&amp;INDEX(Variables!$D$5:$D$105,MATCH($A696,Variables!$A$5:$A$105,0)))&amp;"."&amp;K$5</f>
        <v/>
      </c>
      <c r="L696" s="46">
        <f>L660*Settings!$C$13*(L606+L624+L615*L$135+L633*$D696)</f>
        <v/>
      </c>
      <c r="M696" s="47">
        <f>M660*Settings!$C$13*(M606+M624+M615*M$135+M633*$D696)</f>
        <v/>
      </c>
      <c r="N696" s="47">
        <f>N660*Settings!$C$13*(N606+N624+N615*N$135+N633*$D696)</f>
        <v/>
      </c>
      <c r="O696" s="47">
        <f>O660*Settings!$C$13*(O606+O624+O615*O$135+O633*$D696)</f>
        <v/>
      </c>
      <c r="P696" s="47">
        <f>P660*Settings!$C$13*(P606+P624+P615*P$135+P633*$D696)</f>
        <v/>
      </c>
      <c r="Q696" s="47">
        <f>Q660*Settings!$C$13*(Q606+Q624+Q615*Q$135+Q633*$D696)</f>
        <v/>
      </c>
      <c r="R696" s="47">
        <f>R660*Settings!$C$13*(R606+R624+R615*R$135+R633*$D696)</f>
        <v/>
      </c>
      <c r="S696" s="47">
        <f>S660*Settings!$C$13*(S606+S624+S615*S$135+S633*$D696)</f>
        <v/>
      </c>
      <c r="T696" s="47">
        <f>T660*Settings!$C$13*(T606+T624+T615*T$135+T633*$D696)</f>
        <v/>
      </c>
      <c r="U696" s="47">
        <f>U660*Settings!$C$13*(U606+U624+U615*U$135+U633*$D696)</f>
        <v/>
      </c>
      <c r="V696" s="47">
        <f>V660*Settings!$C$13*(V606+V624+V615*V$135+V633*$D696)</f>
        <v/>
      </c>
      <c r="W696" s="47">
        <f>W660*Settings!$C$13*(W606+W624+W615*W$135+W633*$D696)</f>
        <v/>
      </c>
      <c r="X696" s="47">
        <f>X660*Settings!$C$13*(X606+X624+X615*X$135+X633*$D696)</f>
        <v/>
      </c>
      <c r="Y696" s="47">
        <f>Y660*Settings!$C$13*(Y606+Y624+Y615*Y$135+Y633*$D696)</f>
        <v/>
      </c>
      <c r="Z696" s="47">
        <f>Z660*Settings!$C$13*(Z606+Z624+Z615*Z$135+Z633*$D696)</f>
        <v/>
      </c>
      <c r="AA696" s="47">
        <f>AA660*Settings!$C$13*(AA606+AA624+AA615*AA$135+AA633*$D696)</f>
        <v/>
      </c>
      <c r="AB696" s="47">
        <f>AB660*Settings!$C$13*(AB606+AB624+AB615*AB$135+AB633*$D696)</f>
        <v/>
      </c>
      <c r="AC696" s="47">
        <f>AC660*Settings!$C$13*(AC606+AC624+AC615*AC$135+AC633*$D696)</f>
        <v/>
      </c>
      <c r="AD696" s="48">
        <f>REVENUE(AD660,Settings!$C$13,NEWREVRATE(AD606,AD624,AD615,AD$135,AD633,$D696))</f>
        <v/>
      </c>
      <c r="AE696" s="25">
        <f>LOWER(Settings!$C$4)&amp;".mit."&amp;$A696&amp;IF($C696="","","."&amp;$C696&amp;"."&amp;$B696)&amp;IF(INDEX(Variables!$D$5:$D$105,MATCH($A696,Variables!$A$5:$A$105,0))="","","."&amp;INDEX(Variables!$D$5:$D$105,MATCH($A696,Variables!$A$5:$A$105,0)))&amp;"."&amp;AE$5</f>
        <v/>
      </c>
      <c r="AF696" s="46">
        <f>AF660*Settings!$C$13*(AF606+AF624+AF615*AF$135+AF633*$D696)</f>
        <v/>
      </c>
      <c r="AG696" s="47">
        <f>AG660*Settings!$C$13*(AG606+AG624+AG615*AG$135+AG633*$D696)</f>
        <v/>
      </c>
      <c r="AH696" s="47">
        <f>AH660*Settings!$C$13*(AH606+AH624+AH615*AH$135+AH633*$D696)</f>
        <v/>
      </c>
      <c r="AI696" s="47">
        <f>AI660*Settings!$C$13*(AI606+AI624+AI615*AI$135+AI633*$D696)</f>
        <v/>
      </c>
      <c r="AJ696" s="47">
        <f>AJ660*Settings!$C$13*(AJ606+AJ624+AJ615*AJ$135+AJ633*$D696)</f>
        <v/>
      </c>
      <c r="AK696" s="47">
        <f>AK660*Settings!$C$13*(AK606+AK624+AK615*AK$135+AK633*$D696)</f>
        <v/>
      </c>
      <c r="AL696" s="47">
        <f>AL660*Settings!$C$13*(AL606+AL624+AL615*AL$135+AL633*$D696)</f>
        <v/>
      </c>
      <c r="AM696" s="47">
        <f>AM660*Settings!$C$13*(AM606+AM624+AM615*AM$135+AM633*$D696)</f>
        <v/>
      </c>
      <c r="AN696" s="47">
        <f>AN660*Settings!$C$13*(AN606+AN624+AN615*AN$135+AN633*$D696)</f>
        <v/>
      </c>
      <c r="AO696" s="47">
        <f>AO660*Settings!$C$13*(AO606+AO624+AO615*AO$135+AO633*$D696)</f>
        <v/>
      </c>
      <c r="AP696" s="47">
        <f>AP660*Settings!$C$13*(AP606+AP624+AP615*AP$135+AP633*$D696)</f>
        <v/>
      </c>
      <c r="AQ696" s="47">
        <f>AQ660*Settings!$C$13*(AQ606+AQ624+AQ615*AQ$135+AQ633*$D696)</f>
        <v/>
      </c>
      <c r="AR696" s="47">
        <f>AR660*Settings!$C$13*(AR606+AR624+AR615*AR$135+AR633*$D696)</f>
        <v/>
      </c>
      <c r="AS696" s="47">
        <f>AS660*Settings!$C$13*(AS606+AS624+AS615*AS$135+AS633*$D696)</f>
        <v/>
      </c>
      <c r="AT696" s="47">
        <f>AT660*Settings!$C$13*(AT606+AT624+AT615*AT$135+AT633*$D696)</f>
        <v/>
      </c>
      <c r="AU696" s="47">
        <f>AU660*Settings!$C$13*(AU606+AU624+AU615*AU$135+AU633*$D696)</f>
        <v/>
      </c>
      <c r="AV696" s="47">
        <f>AV660*Settings!$C$13*(AV606+AV624+AV615*AV$135+AV633*$D696)</f>
        <v/>
      </c>
      <c r="AW696" s="47">
        <f>AW660*Settings!$C$13*(AW606+AW624+AW615*AW$135+AW633*$D696)</f>
        <v/>
      </c>
      <c r="AX696" s="48">
        <f>REVENUE(AX660,Settings!$C$13,NEWREVRATE(AX606,AX624,AX615,AX$135,AX633,$D696))</f>
        <v/>
      </c>
    </row>
    <row r="697" hidden="1" outlineLevel="2">
      <c r="A697" s="5" t="inlineStr">
        <is>
          <t>rnew</t>
        </is>
      </c>
      <c r="B697" s="5" t="inlineStr">
        <is>
          <t>die</t>
        </is>
      </c>
      <c r="C697" s="5" t="inlineStr">
        <is>
          <t>nav</t>
        </is>
      </c>
      <c r="D697" s="40">
        <f>INDEX(Inputs!$S$5:$S$132,MATCH($B697&amp;"|"&amp;$C697,Inputs!$A$5:$A$132,0))</f>
        <v/>
      </c>
      <c r="E697" s="39" t="n"/>
      <c r="F697" s="39" t="n"/>
      <c r="G697" s="39" t="n"/>
      <c r="H697" s="5">
        <f>INDEX(Variables!$B$5:$B$105,MATCH($A697,Variables!$A$5:$A$105,0))&amp;IF($C697="",""," | "&amp;INDEX(Mapping!$B$5:$B$26,MATCH($C697,Mapping!$A$5:$A$26,0))&amp;" | "&amp;INDEX(Mapping!$B$30:$B$41,MATCH($B697,Mapping!$A$30:$A$41,0)))</f>
        <v/>
      </c>
      <c r="I697" s="5">
        <f>INDEX(Variables!$C$5:$C$105,MATCH($A697,Variables!$A$5:$A$105,0))</f>
        <v/>
      </c>
      <c r="J697" s="5">
        <f>INDEX(Variables!$E$5:$E$105,MATCH($A697,Variables!$A$5:$A$105,0))</f>
        <v/>
      </c>
      <c r="K697" s="25">
        <f>LOWER(Settings!$C$4)&amp;".mit."&amp;$A697&amp;IF($C697="","","."&amp;$C697&amp;"."&amp;$B697)&amp;IF(INDEX(Variables!$D$5:$D$105,MATCH($A697,Variables!$A$5:$A$105,0))="","","."&amp;INDEX(Variables!$D$5:$D$105,MATCH($A697,Variables!$A$5:$A$105,0)))&amp;"."&amp;K$5</f>
        <v/>
      </c>
      <c r="L697" s="46">
        <f>L661*Settings!$C$13*(L607+L625+L616*L$135+L634*$D697)</f>
        <v/>
      </c>
      <c r="M697" s="47">
        <f>M661*Settings!$C$13*(M607+M625+M616*M$135+M634*$D697)</f>
        <v/>
      </c>
      <c r="N697" s="47">
        <f>N661*Settings!$C$13*(N607+N625+N616*N$135+N634*$D697)</f>
        <v/>
      </c>
      <c r="O697" s="47">
        <f>O661*Settings!$C$13*(O607+O625+O616*O$135+O634*$D697)</f>
        <v/>
      </c>
      <c r="P697" s="47">
        <f>P661*Settings!$C$13*(P607+P625+P616*P$135+P634*$D697)</f>
        <v/>
      </c>
      <c r="Q697" s="47">
        <f>Q661*Settings!$C$13*(Q607+Q625+Q616*Q$135+Q634*$D697)</f>
        <v/>
      </c>
      <c r="R697" s="47">
        <f>R661*Settings!$C$13*(R607+R625+R616*R$135+R634*$D697)</f>
        <v/>
      </c>
      <c r="S697" s="47">
        <f>S661*Settings!$C$13*(S607+S625+S616*S$135+S634*$D697)</f>
        <v/>
      </c>
      <c r="T697" s="47">
        <f>T661*Settings!$C$13*(T607+T625+T616*T$135+T634*$D697)</f>
        <v/>
      </c>
      <c r="U697" s="47">
        <f>U661*Settings!$C$13*(U607+U625+U616*U$135+U634*$D697)</f>
        <v/>
      </c>
      <c r="V697" s="47">
        <f>V661*Settings!$C$13*(V607+V625+V616*V$135+V634*$D697)</f>
        <v/>
      </c>
      <c r="W697" s="47">
        <f>W661*Settings!$C$13*(W607+W625+W616*W$135+W634*$D697)</f>
        <v/>
      </c>
      <c r="X697" s="47">
        <f>X661*Settings!$C$13*(X607+X625+X616*X$135+X634*$D697)</f>
        <v/>
      </c>
      <c r="Y697" s="47">
        <f>Y661*Settings!$C$13*(Y607+Y625+Y616*Y$135+Y634*$D697)</f>
        <v/>
      </c>
      <c r="Z697" s="47">
        <f>Z661*Settings!$C$13*(Z607+Z625+Z616*Z$135+Z634*$D697)</f>
        <v/>
      </c>
      <c r="AA697" s="47">
        <f>AA661*Settings!$C$13*(AA607+AA625+AA616*AA$135+AA634*$D697)</f>
        <v/>
      </c>
      <c r="AB697" s="47">
        <f>AB661*Settings!$C$13*(AB607+AB625+AB616*AB$135+AB634*$D697)</f>
        <v/>
      </c>
      <c r="AC697" s="47">
        <f>AC661*Settings!$C$13*(AC607+AC625+AC616*AC$135+AC634*$D697)</f>
        <v/>
      </c>
      <c r="AD697" s="48">
        <f>REVENUE(AD661,Settings!$C$13,NEWREVRATE(AD607,AD625,AD616,AD$135,AD634,$D697))</f>
        <v/>
      </c>
      <c r="AE697" s="25">
        <f>LOWER(Settings!$C$4)&amp;".mit."&amp;$A697&amp;IF($C697="","","."&amp;$C697&amp;"."&amp;$B697)&amp;IF(INDEX(Variables!$D$5:$D$105,MATCH($A697,Variables!$A$5:$A$105,0))="","","."&amp;INDEX(Variables!$D$5:$D$105,MATCH($A697,Variables!$A$5:$A$105,0)))&amp;"."&amp;AE$5</f>
        <v/>
      </c>
      <c r="AF697" s="46">
        <f>AF661*Settings!$C$13*(AF607+AF625+AF616*AF$135+AF634*$D697)</f>
        <v/>
      </c>
      <c r="AG697" s="47">
        <f>AG661*Settings!$C$13*(AG607+AG625+AG616*AG$135+AG634*$D697)</f>
        <v/>
      </c>
      <c r="AH697" s="47">
        <f>AH661*Settings!$C$13*(AH607+AH625+AH616*AH$135+AH634*$D697)</f>
        <v/>
      </c>
      <c r="AI697" s="47">
        <f>AI661*Settings!$C$13*(AI607+AI625+AI616*AI$135+AI634*$D697)</f>
        <v/>
      </c>
      <c r="AJ697" s="47">
        <f>AJ661*Settings!$C$13*(AJ607+AJ625+AJ616*AJ$135+AJ634*$D697)</f>
        <v/>
      </c>
      <c r="AK697" s="47">
        <f>AK661*Settings!$C$13*(AK607+AK625+AK616*AK$135+AK634*$D697)</f>
        <v/>
      </c>
      <c r="AL697" s="47">
        <f>AL661*Settings!$C$13*(AL607+AL625+AL616*AL$135+AL634*$D697)</f>
        <v/>
      </c>
      <c r="AM697" s="47">
        <f>AM661*Settings!$C$13*(AM607+AM625+AM616*AM$135+AM634*$D697)</f>
        <v/>
      </c>
      <c r="AN697" s="47">
        <f>AN661*Settings!$C$13*(AN607+AN625+AN616*AN$135+AN634*$D697)</f>
        <v/>
      </c>
      <c r="AO697" s="47">
        <f>AO661*Settings!$C$13*(AO607+AO625+AO616*AO$135+AO634*$D697)</f>
        <v/>
      </c>
      <c r="AP697" s="47">
        <f>AP661*Settings!$C$13*(AP607+AP625+AP616*AP$135+AP634*$D697)</f>
        <v/>
      </c>
      <c r="AQ697" s="47">
        <f>AQ661*Settings!$C$13*(AQ607+AQ625+AQ616*AQ$135+AQ634*$D697)</f>
        <v/>
      </c>
      <c r="AR697" s="47">
        <f>AR661*Settings!$C$13*(AR607+AR625+AR616*AR$135+AR634*$D697)</f>
        <v/>
      </c>
      <c r="AS697" s="47">
        <f>AS661*Settings!$C$13*(AS607+AS625+AS616*AS$135+AS634*$D697)</f>
        <v/>
      </c>
      <c r="AT697" s="47">
        <f>AT661*Settings!$C$13*(AT607+AT625+AT616*AT$135+AT634*$D697)</f>
        <v/>
      </c>
      <c r="AU697" s="47">
        <f>AU661*Settings!$C$13*(AU607+AU625+AU616*AU$135+AU634*$D697)</f>
        <v/>
      </c>
      <c r="AV697" s="47">
        <f>AV661*Settings!$C$13*(AV607+AV625+AV616*AV$135+AV634*$D697)</f>
        <v/>
      </c>
      <c r="AW697" s="47">
        <f>AW661*Settings!$C$13*(AW607+AW625+AW616*AW$135+AW634*$D697)</f>
        <v/>
      </c>
      <c r="AX697" s="48">
        <f>REVENUE(AX661,Settings!$C$13,NEWREVRATE(AX607,AX625,AX616,AX$135,AX634,$D697))</f>
        <v/>
      </c>
    </row>
    <row r="698" hidden="1" outlineLevel="2">
      <c r="A698" s="5" t="inlineStr">
        <is>
          <t>rnew</t>
        </is>
      </c>
      <c r="B698" s="5" t="inlineStr">
        <is>
          <t>lpg</t>
        </is>
      </c>
      <c r="C698" s="5" t="inlineStr">
        <is>
          <t>nav</t>
        </is>
      </c>
      <c r="D698" s="40">
        <f>INDEX(Inputs!$S$5:$S$132,MATCH($B698&amp;"|"&amp;$C698,Inputs!$A$5:$A$132,0))</f>
        <v/>
      </c>
      <c r="E698" s="39" t="n"/>
      <c r="F698" s="39" t="n"/>
      <c r="G698" s="39" t="n"/>
      <c r="H698" s="5">
        <f>INDEX(Variables!$B$5:$B$105,MATCH($A698,Variables!$A$5:$A$105,0))&amp;IF($C698="",""," | "&amp;INDEX(Mapping!$B$5:$B$26,MATCH($C698,Mapping!$A$5:$A$26,0))&amp;" | "&amp;INDEX(Mapping!$B$30:$B$41,MATCH($B698,Mapping!$A$30:$A$41,0)))</f>
        <v/>
      </c>
      <c r="I698" s="5">
        <f>INDEX(Variables!$C$5:$C$105,MATCH($A698,Variables!$A$5:$A$105,0))</f>
        <v/>
      </c>
      <c r="J698" s="5">
        <f>INDEX(Variables!$E$5:$E$105,MATCH($A698,Variables!$A$5:$A$105,0))</f>
        <v/>
      </c>
      <c r="K698" s="25">
        <f>LOWER(Settings!$C$4)&amp;".mit."&amp;$A698&amp;IF($C698="","","."&amp;$C698&amp;"."&amp;$B698)&amp;IF(INDEX(Variables!$D$5:$D$105,MATCH($A698,Variables!$A$5:$A$105,0))="","","."&amp;INDEX(Variables!$D$5:$D$105,MATCH($A698,Variables!$A$5:$A$105,0)))&amp;"."&amp;K$5</f>
        <v/>
      </c>
      <c r="L698" s="46">
        <f>L662*Settings!$C$13*(L608+L626+L617*L$135+L635*$D698)</f>
        <v/>
      </c>
      <c r="M698" s="47">
        <f>M662*Settings!$C$13*(M608+M626+M617*M$135+M635*$D698)</f>
        <v/>
      </c>
      <c r="N698" s="47">
        <f>N662*Settings!$C$13*(N608+N626+N617*N$135+N635*$D698)</f>
        <v/>
      </c>
      <c r="O698" s="47">
        <f>O662*Settings!$C$13*(O608+O626+O617*O$135+O635*$D698)</f>
        <v/>
      </c>
      <c r="P698" s="47">
        <f>P662*Settings!$C$13*(P608+P626+P617*P$135+P635*$D698)</f>
        <v/>
      </c>
      <c r="Q698" s="47">
        <f>Q662*Settings!$C$13*(Q608+Q626+Q617*Q$135+Q635*$D698)</f>
        <v/>
      </c>
      <c r="R698" s="47">
        <f>R662*Settings!$C$13*(R608+R626+R617*R$135+R635*$D698)</f>
        <v/>
      </c>
      <c r="S698" s="47">
        <f>S662*Settings!$C$13*(S608+S626+S617*S$135+S635*$D698)</f>
        <v/>
      </c>
      <c r="T698" s="47">
        <f>T662*Settings!$C$13*(T608+T626+T617*T$135+T635*$D698)</f>
        <v/>
      </c>
      <c r="U698" s="47">
        <f>U662*Settings!$C$13*(U608+U626+U617*U$135+U635*$D698)</f>
        <v/>
      </c>
      <c r="V698" s="47">
        <f>V662*Settings!$C$13*(V608+V626+V617*V$135+V635*$D698)</f>
        <v/>
      </c>
      <c r="W698" s="47">
        <f>W662*Settings!$C$13*(W608+W626+W617*W$135+W635*$D698)</f>
        <v/>
      </c>
      <c r="X698" s="47">
        <f>X662*Settings!$C$13*(X608+X626+X617*X$135+X635*$D698)</f>
        <v/>
      </c>
      <c r="Y698" s="47">
        <f>Y662*Settings!$C$13*(Y608+Y626+Y617*Y$135+Y635*$D698)</f>
        <v/>
      </c>
      <c r="Z698" s="47">
        <f>Z662*Settings!$C$13*(Z608+Z626+Z617*Z$135+Z635*$D698)</f>
        <v/>
      </c>
      <c r="AA698" s="47">
        <f>AA662*Settings!$C$13*(AA608+AA626+AA617*AA$135+AA635*$D698)</f>
        <v/>
      </c>
      <c r="AB698" s="47">
        <f>AB662*Settings!$C$13*(AB608+AB626+AB617*AB$135+AB635*$D698)</f>
        <v/>
      </c>
      <c r="AC698" s="47">
        <f>AC662*Settings!$C$13*(AC608+AC626+AC617*AC$135+AC635*$D698)</f>
        <v/>
      </c>
      <c r="AD698" s="48">
        <f>REVENUE(AD662,Settings!$C$13,NEWREVRATE(AD608,AD626,AD617,AD$135,AD635,$D698))</f>
        <v/>
      </c>
      <c r="AE698" s="25">
        <f>LOWER(Settings!$C$4)&amp;".mit."&amp;$A698&amp;IF($C698="","","."&amp;$C698&amp;"."&amp;$B698)&amp;IF(INDEX(Variables!$D$5:$D$105,MATCH($A698,Variables!$A$5:$A$105,0))="","","."&amp;INDEX(Variables!$D$5:$D$105,MATCH($A698,Variables!$A$5:$A$105,0)))&amp;"."&amp;AE$5</f>
        <v/>
      </c>
      <c r="AF698" s="46">
        <f>AF662*Settings!$C$13*(AF608+AF626+AF617*AF$135+AF635*$D698)</f>
        <v/>
      </c>
      <c r="AG698" s="47">
        <f>AG662*Settings!$C$13*(AG608+AG626+AG617*AG$135+AG635*$D698)</f>
        <v/>
      </c>
      <c r="AH698" s="47">
        <f>AH662*Settings!$C$13*(AH608+AH626+AH617*AH$135+AH635*$D698)</f>
        <v/>
      </c>
      <c r="AI698" s="47">
        <f>AI662*Settings!$C$13*(AI608+AI626+AI617*AI$135+AI635*$D698)</f>
        <v/>
      </c>
      <c r="AJ698" s="47">
        <f>AJ662*Settings!$C$13*(AJ608+AJ626+AJ617*AJ$135+AJ635*$D698)</f>
        <v/>
      </c>
      <c r="AK698" s="47">
        <f>AK662*Settings!$C$13*(AK608+AK626+AK617*AK$135+AK635*$D698)</f>
        <v/>
      </c>
      <c r="AL698" s="47">
        <f>AL662*Settings!$C$13*(AL608+AL626+AL617*AL$135+AL635*$D698)</f>
        <v/>
      </c>
      <c r="AM698" s="47">
        <f>AM662*Settings!$C$13*(AM608+AM626+AM617*AM$135+AM635*$D698)</f>
        <v/>
      </c>
      <c r="AN698" s="47">
        <f>AN662*Settings!$C$13*(AN608+AN626+AN617*AN$135+AN635*$D698)</f>
        <v/>
      </c>
      <c r="AO698" s="47">
        <f>AO662*Settings!$C$13*(AO608+AO626+AO617*AO$135+AO635*$D698)</f>
        <v/>
      </c>
      <c r="AP698" s="47">
        <f>AP662*Settings!$C$13*(AP608+AP626+AP617*AP$135+AP635*$D698)</f>
        <v/>
      </c>
      <c r="AQ698" s="47">
        <f>AQ662*Settings!$C$13*(AQ608+AQ626+AQ617*AQ$135+AQ635*$D698)</f>
        <v/>
      </c>
      <c r="AR698" s="47">
        <f>AR662*Settings!$C$13*(AR608+AR626+AR617*AR$135+AR635*$D698)</f>
        <v/>
      </c>
      <c r="AS698" s="47">
        <f>AS662*Settings!$C$13*(AS608+AS626+AS617*AS$135+AS635*$D698)</f>
        <v/>
      </c>
      <c r="AT698" s="47">
        <f>AT662*Settings!$C$13*(AT608+AT626+AT617*AT$135+AT635*$D698)</f>
        <v/>
      </c>
      <c r="AU698" s="47">
        <f>AU662*Settings!$C$13*(AU608+AU626+AU617*AU$135+AU635*$D698)</f>
        <v/>
      </c>
      <c r="AV698" s="47">
        <f>AV662*Settings!$C$13*(AV608+AV626+AV617*AV$135+AV635*$D698)</f>
        <v/>
      </c>
      <c r="AW698" s="47">
        <f>AW662*Settings!$C$13*(AW608+AW626+AW617*AW$135+AW635*$D698)</f>
        <v/>
      </c>
      <c r="AX698" s="48">
        <f>REVENUE(AX662,Settings!$C$13,NEWREVRATE(AX608,AX626,AX617,AX$135,AX635,$D698))</f>
        <v/>
      </c>
    </row>
    <row r="699" hidden="1" outlineLevel="2">
      <c r="A699" s="5" t="inlineStr">
        <is>
          <t>rnew</t>
        </is>
      </c>
      <c r="B699" s="5" t="inlineStr">
        <is>
          <t>ker</t>
        </is>
      </c>
      <c r="C699" s="5" t="inlineStr">
        <is>
          <t>nav</t>
        </is>
      </c>
      <c r="D699" s="40">
        <f>INDEX(Inputs!$S$5:$S$132,MATCH($B699&amp;"|"&amp;$C699,Inputs!$A$5:$A$132,0))</f>
        <v/>
      </c>
      <c r="E699" s="39" t="n"/>
      <c r="F699" s="39" t="n"/>
      <c r="G699" s="39" t="n"/>
      <c r="H699" s="5">
        <f>INDEX(Variables!$B$5:$B$105,MATCH($A699,Variables!$A$5:$A$105,0))&amp;IF($C699="",""," | "&amp;INDEX(Mapping!$B$5:$B$26,MATCH($C699,Mapping!$A$5:$A$26,0))&amp;" | "&amp;INDEX(Mapping!$B$30:$B$41,MATCH($B699,Mapping!$A$30:$A$41,0)))</f>
        <v/>
      </c>
      <c r="I699" s="5">
        <f>INDEX(Variables!$C$5:$C$105,MATCH($A699,Variables!$A$5:$A$105,0))</f>
        <v/>
      </c>
      <c r="J699" s="5">
        <f>INDEX(Variables!$E$5:$E$105,MATCH($A699,Variables!$A$5:$A$105,0))</f>
        <v/>
      </c>
      <c r="K699" s="25">
        <f>LOWER(Settings!$C$4)&amp;".mit."&amp;$A699&amp;IF($C699="","","."&amp;$C699&amp;"."&amp;$B699)&amp;IF(INDEX(Variables!$D$5:$D$105,MATCH($A699,Variables!$A$5:$A$105,0))="","","."&amp;INDEX(Variables!$D$5:$D$105,MATCH($A699,Variables!$A$5:$A$105,0)))&amp;"."&amp;K$5</f>
        <v/>
      </c>
      <c r="L699" s="46">
        <f>L663*Settings!$C$13*(L609+L627+L618*L$135+L636*$D699)</f>
        <v/>
      </c>
      <c r="M699" s="47">
        <f>M663*Settings!$C$13*(M609+M627+M618*M$135+M636*$D699)</f>
        <v/>
      </c>
      <c r="N699" s="47">
        <f>N663*Settings!$C$13*(N609+N627+N618*N$135+N636*$D699)</f>
        <v/>
      </c>
      <c r="O699" s="47">
        <f>O663*Settings!$C$13*(O609+O627+O618*O$135+O636*$D699)</f>
        <v/>
      </c>
      <c r="P699" s="47">
        <f>P663*Settings!$C$13*(P609+P627+P618*P$135+P636*$D699)</f>
        <v/>
      </c>
      <c r="Q699" s="47">
        <f>Q663*Settings!$C$13*(Q609+Q627+Q618*Q$135+Q636*$D699)</f>
        <v/>
      </c>
      <c r="R699" s="47">
        <f>R663*Settings!$C$13*(R609+R627+R618*R$135+R636*$D699)</f>
        <v/>
      </c>
      <c r="S699" s="47">
        <f>S663*Settings!$C$13*(S609+S627+S618*S$135+S636*$D699)</f>
        <v/>
      </c>
      <c r="T699" s="47">
        <f>T663*Settings!$C$13*(T609+T627+T618*T$135+T636*$D699)</f>
        <v/>
      </c>
      <c r="U699" s="47">
        <f>U663*Settings!$C$13*(U609+U627+U618*U$135+U636*$D699)</f>
        <v/>
      </c>
      <c r="V699" s="47">
        <f>V663*Settings!$C$13*(V609+V627+V618*V$135+V636*$D699)</f>
        <v/>
      </c>
      <c r="W699" s="47">
        <f>W663*Settings!$C$13*(W609+W627+W618*W$135+W636*$D699)</f>
        <v/>
      </c>
      <c r="X699" s="47">
        <f>X663*Settings!$C$13*(X609+X627+X618*X$135+X636*$D699)</f>
        <v/>
      </c>
      <c r="Y699" s="47">
        <f>Y663*Settings!$C$13*(Y609+Y627+Y618*Y$135+Y636*$D699)</f>
        <v/>
      </c>
      <c r="Z699" s="47">
        <f>Z663*Settings!$C$13*(Z609+Z627+Z618*Z$135+Z636*$D699)</f>
        <v/>
      </c>
      <c r="AA699" s="47">
        <f>AA663*Settings!$C$13*(AA609+AA627+AA618*AA$135+AA636*$D699)</f>
        <v/>
      </c>
      <c r="AB699" s="47">
        <f>AB663*Settings!$C$13*(AB609+AB627+AB618*AB$135+AB636*$D699)</f>
        <v/>
      </c>
      <c r="AC699" s="47">
        <f>AC663*Settings!$C$13*(AC609+AC627+AC618*AC$135+AC636*$D699)</f>
        <v/>
      </c>
      <c r="AD699" s="48">
        <f>REVENUE(AD663,Settings!$C$13,NEWREVRATE(AD609,AD627,AD618,AD$135,AD636,$D699))</f>
        <v/>
      </c>
      <c r="AE699" s="25">
        <f>LOWER(Settings!$C$4)&amp;".mit."&amp;$A699&amp;IF($C699="","","."&amp;$C699&amp;"."&amp;$B699)&amp;IF(INDEX(Variables!$D$5:$D$105,MATCH($A699,Variables!$A$5:$A$105,0))="","","."&amp;INDEX(Variables!$D$5:$D$105,MATCH($A699,Variables!$A$5:$A$105,0)))&amp;"."&amp;AE$5</f>
        <v/>
      </c>
      <c r="AF699" s="46">
        <f>AF663*Settings!$C$13*(AF609+AF627+AF618*AF$135+AF636*$D699)</f>
        <v/>
      </c>
      <c r="AG699" s="47">
        <f>AG663*Settings!$C$13*(AG609+AG627+AG618*AG$135+AG636*$D699)</f>
        <v/>
      </c>
      <c r="AH699" s="47">
        <f>AH663*Settings!$C$13*(AH609+AH627+AH618*AH$135+AH636*$D699)</f>
        <v/>
      </c>
      <c r="AI699" s="47">
        <f>AI663*Settings!$C$13*(AI609+AI627+AI618*AI$135+AI636*$D699)</f>
        <v/>
      </c>
      <c r="AJ699" s="47">
        <f>AJ663*Settings!$C$13*(AJ609+AJ627+AJ618*AJ$135+AJ636*$D699)</f>
        <v/>
      </c>
      <c r="AK699" s="47">
        <f>AK663*Settings!$C$13*(AK609+AK627+AK618*AK$135+AK636*$D699)</f>
        <v/>
      </c>
      <c r="AL699" s="47">
        <f>AL663*Settings!$C$13*(AL609+AL627+AL618*AL$135+AL636*$D699)</f>
        <v/>
      </c>
      <c r="AM699" s="47">
        <f>AM663*Settings!$C$13*(AM609+AM627+AM618*AM$135+AM636*$D699)</f>
        <v/>
      </c>
      <c r="AN699" s="47">
        <f>AN663*Settings!$C$13*(AN609+AN627+AN618*AN$135+AN636*$D699)</f>
        <v/>
      </c>
      <c r="AO699" s="47">
        <f>AO663*Settings!$C$13*(AO609+AO627+AO618*AO$135+AO636*$D699)</f>
        <v/>
      </c>
      <c r="AP699" s="47">
        <f>AP663*Settings!$C$13*(AP609+AP627+AP618*AP$135+AP636*$D699)</f>
        <v/>
      </c>
      <c r="AQ699" s="47">
        <f>AQ663*Settings!$C$13*(AQ609+AQ627+AQ618*AQ$135+AQ636*$D699)</f>
        <v/>
      </c>
      <c r="AR699" s="47">
        <f>AR663*Settings!$C$13*(AR609+AR627+AR618*AR$135+AR636*$D699)</f>
        <v/>
      </c>
      <c r="AS699" s="47">
        <f>AS663*Settings!$C$13*(AS609+AS627+AS618*AS$135+AS636*$D699)</f>
        <v/>
      </c>
      <c r="AT699" s="47">
        <f>AT663*Settings!$C$13*(AT609+AT627+AT618*AT$135+AT636*$D699)</f>
        <v/>
      </c>
      <c r="AU699" s="47">
        <f>AU663*Settings!$C$13*(AU609+AU627+AU618*AU$135+AU636*$D699)</f>
        <v/>
      </c>
      <c r="AV699" s="47">
        <f>AV663*Settings!$C$13*(AV609+AV627+AV618*AV$135+AV636*$D699)</f>
        <v/>
      </c>
      <c r="AW699" s="47">
        <f>AW663*Settings!$C$13*(AW609+AW627+AW618*AW$135+AW636*$D699)</f>
        <v/>
      </c>
      <c r="AX699" s="48">
        <f>REVENUE(AX663,Settings!$C$13,NEWREVRATE(AX609,AX627,AX618,AX$135,AX636,$D699))</f>
        <v/>
      </c>
    </row>
    <row r="700" hidden="1" outlineLevel="2">
      <c r="A700" s="5" t="inlineStr">
        <is>
          <t>rnew</t>
        </is>
      </c>
      <c r="B700" s="5" t="inlineStr">
        <is>
          <t>oop</t>
        </is>
      </c>
      <c r="C700" s="5" t="inlineStr">
        <is>
          <t>nav</t>
        </is>
      </c>
      <c r="D700" s="40">
        <f>INDEX(Inputs!$S$5:$S$132,MATCH($B700&amp;"|"&amp;$C700,Inputs!$A$5:$A$132,0))</f>
        <v/>
      </c>
      <c r="E700" s="39" t="n"/>
      <c r="F700" s="39" t="n"/>
      <c r="G700" s="39" t="n"/>
      <c r="H700" s="5">
        <f>INDEX(Variables!$B$5:$B$105,MATCH($A700,Variables!$A$5:$A$105,0))&amp;IF($C700="",""," | "&amp;INDEX(Mapping!$B$5:$B$26,MATCH($C700,Mapping!$A$5:$A$26,0))&amp;" | "&amp;INDEX(Mapping!$B$30:$B$41,MATCH($B700,Mapping!$A$30:$A$41,0)))</f>
        <v/>
      </c>
      <c r="I700" s="5">
        <f>INDEX(Variables!$C$5:$C$105,MATCH($A700,Variables!$A$5:$A$105,0))</f>
        <v/>
      </c>
      <c r="J700" s="5">
        <f>INDEX(Variables!$E$5:$E$105,MATCH($A700,Variables!$A$5:$A$105,0))</f>
        <v/>
      </c>
      <c r="K700" s="25">
        <f>LOWER(Settings!$C$4)&amp;".mit."&amp;$A700&amp;IF($C700="","","."&amp;$C700&amp;"."&amp;$B700)&amp;IF(INDEX(Variables!$D$5:$D$105,MATCH($A700,Variables!$A$5:$A$105,0))="","","."&amp;INDEX(Variables!$D$5:$D$105,MATCH($A700,Variables!$A$5:$A$105,0)))&amp;"."&amp;K$5</f>
        <v/>
      </c>
      <c r="L700" s="46">
        <f>L664*Settings!$C$13*(L610+L628+L619*L$135+L637*$D700)</f>
        <v/>
      </c>
      <c r="M700" s="47">
        <f>M664*Settings!$C$13*(M610+M628+M619*M$135+M637*$D700)</f>
        <v/>
      </c>
      <c r="N700" s="47">
        <f>N664*Settings!$C$13*(N610+N628+N619*N$135+N637*$D700)</f>
        <v/>
      </c>
      <c r="O700" s="47">
        <f>O664*Settings!$C$13*(O610+O628+O619*O$135+O637*$D700)</f>
        <v/>
      </c>
      <c r="P700" s="47">
        <f>P664*Settings!$C$13*(P610+P628+P619*P$135+P637*$D700)</f>
        <v/>
      </c>
      <c r="Q700" s="47">
        <f>Q664*Settings!$C$13*(Q610+Q628+Q619*Q$135+Q637*$D700)</f>
        <v/>
      </c>
      <c r="R700" s="47">
        <f>R664*Settings!$C$13*(R610+R628+R619*R$135+R637*$D700)</f>
        <v/>
      </c>
      <c r="S700" s="47">
        <f>S664*Settings!$C$13*(S610+S628+S619*S$135+S637*$D700)</f>
        <v/>
      </c>
      <c r="T700" s="47">
        <f>T664*Settings!$C$13*(T610+T628+T619*T$135+T637*$D700)</f>
        <v/>
      </c>
      <c r="U700" s="47">
        <f>U664*Settings!$C$13*(U610+U628+U619*U$135+U637*$D700)</f>
        <v/>
      </c>
      <c r="V700" s="47">
        <f>V664*Settings!$C$13*(V610+V628+V619*V$135+V637*$D700)</f>
        <v/>
      </c>
      <c r="W700" s="47">
        <f>W664*Settings!$C$13*(W610+W628+W619*W$135+W637*$D700)</f>
        <v/>
      </c>
      <c r="X700" s="47">
        <f>X664*Settings!$C$13*(X610+X628+X619*X$135+X637*$D700)</f>
        <v/>
      </c>
      <c r="Y700" s="47">
        <f>Y664*Settings!$C$13*(Y610+Y628+Y619*Y$135+Y637*$D700)</f>
        <v/>
      </c>
      <c r="Z700" s="47">
        <f>Z664*Settings!$C$13*(Z610+Z628+Z619*Z$135+Z637*$D700)</f>
        <v/>
      </c>
      <c r="AA700" s="47">
        <f>AA664*Settings!$C$13*(AA610+AA628+AA619*AA$135+AA637*$D700)</f>
        <v/>
      </c>
      <c r="AB700" s="47">
        <f>AB664*Settings!$C$13*(AB610+AB628+AB619*AB$135+AB637*$D700)</f>
        <v/>
      </c>
      <c r="AC700" s="47">
        <f>AC664*Settings!$C$13*(AC610+AC628+AC619*AC$135+AC637*$D700)</f>
        <v/>
      </c>
      <c r="AD700" s="48">
        <f>REVENUE(AD664,Settings!$C$13,NEWREVRATE(AD610,AD628,AD619,AD$135,AD637,$D700))</f>
        <v/>
      </c>
      <c r="AE700" s="25">
        <f>LOWER(Settings!$C$4)&amp;".mit."&amp;$A700&amp;IF($C700="","","."&amp;$C700&amp;"."&amp;$B700)&amp;IF(INDEX(Variables!$D$5:$D$105,MATCH($A700,Variables!$A$5:$A$105,0))="","","."&amp;INDEX(Variables!$D$5:$D$105,MATCH($A700,Variables!$A$5:$A$105,0)))&amp;"."&amp;AE$5</f>
        <v/>
      </c>
      <c r="AF700" s="46">
        <f>AF664*Settings!$C$13*(AF610+AF628+AF619*AF$135+AF637*$D700)</f>
        <v/>
      </c>
      <c r="AG700" s="47">
        <f>AG664*Settings!$C$13*(AG610+AG628+AG619*AG$135+AG637*$D700)</f>
        <v/>
      </c>
      <c r="AH700" s="47">
        <f>AH664*Settings!$C$13*(AH610+AH628+AH619*AH$135+AH637*$D700)</f>
        <v/>
      </c>
      <c r="AI700" s="47">
        <f>AI664*Settings!$C$13*(AI610+AI628+AI619*AI$135+AI637*$D700)</f>
        <v/>
      </c>
      <c r="AJ700" s="47">
        <f>AJ664*Settings!$C$13*(AJ610+AJ628+AJ619*AJ$135+AJ637*$D700)</f>
        <v/>
      </c>
      <c r="AK700" s="47">
        <f>AK664*Settings!$C$13*(AK610+AK628+AK619*AK$135+AK637*$D700)</f>
        <v/>
      </c>
      <c r="AL700" s="47">
        <f>AL664*Settings!$C$13*(AL610+AL628+AL619*AL$135+AL637*$D700)</f>
        <v/>
      </c>
      <c r="AM700" s="47">
        <f>AM664*Settings!$C$13*(AM610+AM628+AM619*AM$135+AM637*$D700)</f>
        <v/>
      </c>
      <c r="AN700" s="47">
        <f>AN664*Settings!$C$13*(AN610+AN628+AN619*AN$135+AN637*$D700)</f>
        <v/>
      </c>
      <c r="AO700" s="47">
        <f>AO664*Settings!$C$13*(AO610+AO628+AO619*AO$135+AO637*$D700)</f>
        <v/>
      </c>
      <c r="AP700" s="47">
        <f>AP664*Settings!$C$13*(AP610+AP628+AP619*AP$135+AP637*$D700)</f>
        <v/>
      </c>
      <c r="AQ700" s="47">
        <f>AQ664*Settings!$C$13*(AQ610+AQ628+AQ619*AQ$135+AQ637*$D700)</f>
        <v/>
      </c>
      <c r="AR700" s="47">
        <f>AR664*Settings!$C$13*(AR610+AR628+AR619*AR$135+AR637*$D700)</f>
        <v/>
      </c>
      <c r="AS700" s="47">
        <f>AS664*Settings!$C$13*(AS610+AS628+AS619*AS$135+AS637*$D700)</f>
        <v/>
      </c>
      <c r="AT700" s="47">
        <f>AT664*Settings!$C$13*(AT610+AT628+AT619*AT$135+AT637*$D700)</f>
        <v/>
      </c>
      <c r="AU700" s="47">
        <f>AU664*Settings!$C$13*(AU610+AU628+AU619*AU$135+AU637*$D700)</f>
        <v/>
      </c>
      <c r="AV700" s="47">
        <f>AV664*Settings!$C$13*(AV610+AV628+AV619*AV$135+AV637*$D700)</f>
        <v/>
      </c>
      <c r="AW700" s="47">
        <f>AW664*Settings!$C$13*(AW610+AW628+AW619*AW$135+AW637*$D700)</f>
        <v/>
      </c>
      <c r="AX700" s="48">
        <f>REVENUE(AX664,Settings!$C$13,NEWREVRATE(AX610,AX628,AX619,AX$135,AX637,$D700))</f>
        <v/>
      </c>
    </row>
    <row r="701" hidden="1" outlineLevel="2">
      <c r="A701" s="5" t="inlineStr">
        <is>
          <t>rnew</t>
        </is>
      </c>
      <c r="B701" s="5" t="inlineStr">
        <is>
          <t>bio</t>
        </is>
      </c>
      <c r="C701" s="5" t="inlineStr">
        <is>
          <t>nav</t>
        </is>
      </c>
      <c r="D701" s="40">
        <f>INDEX(Inputs!$S$5:$S$132,MATCH($B701&amp;"|"&amp;$C701,Inputs!$A$5:$A$132,0))</f>
        <v/>
      </c>
      <c r="E701" s="39" t="n"/>
      <c r="F701" s="39" t="n"/>
      <c r="G701" s="39" t="n"/>
      <c r="H701" s="5">
        <f>INDEX(Variables!$B$5:$B$105,MATCH($A701,Variables!$A$5:$A$105,0))&amp;IF($C701="",""," | "&amp;INDEX(Mapping!$B$5:$B$26,MATCH($C701,Mapping!$A$5:$A$26,0))&amp;" | "&amp;INDEX(Mapping!$B$30:$B$41,MATCH($B701,Mapping!$A$30:$A$41,0)))</f>
        <v/>
      </c>
      <c r="I701" s="5">
        <f>INDEX(Variables!$C$5:$C$105,MATCH($A701,Variables!$A$5:$A$105,0))</f>
        <v/>
      </c>
      <c r="J701" s="5">
        <f>INDEX(Variables!$E$5:$E$105,MATCH($A701,Variables!$A$5:$A$105,0))</f>
        <v/>
      </c>
      <c r="K701" s="25">
        <f>LOWER(Settings!$C$4)&amp;".mit."&amp;$A701&amp;IF($C701="","","."&amp;$C701&amp;"."&amp;$B701)&amp;IF(INDEX(Variables!$D$5:$D$105,MATCH($A701,Variables!$A$5:$A$105,0))="","","."&amp;INDEX(Variables!$D$5:$D$105,MATCH($A701,Variables!$A$5:$A$105,0)))&amp;"."&amp;K$5</f>
        <v/>
      </c>
      <c r="L701" s="46">
        <f>L665*Settings!$C$13*(L611+L629+L620*L$135+L638*$D701)</f>
        <v/>
      </c>
      <c r="M701" s="47">
        <f>M665*Settings!$C$13*(M611+M629+M620*M$135+M638*$D701)</f>
        <v/>
      </c>
      <c r="N701" s="47">
        <f>N665*Settings!$C$13*(N611+N629+N620*N$135+N638*$D701)</f>
        <v/>
      </c>
      <c r="O701" s="47">
        <f>O665*Settings!$C$13*(O611+O629+O620*O$135+O638*$D701)</f>
        <v/>
      </c>
      <c r="P701" s="47">
        <f>P665*Settings!$C$13*(P611+P629+P620*P$135+P638*$D701)</f>
        <v/>
      </c>
      <c r="Q701" s="47">
        <f>Q665*Settings!$C$13*(Q611+Q629+Q620*Q$135+Q638*$D701)</f>
        <v/>
      </c>
      <c r="R701" s="47">
        <f>R665*Settings!$C$13*(R611+R629+R620*R$135+R638*$D701)</f>
        <v/>
      </c>
      <c r="S701" s="47">
        <f>S665*Settings!$C$13*(S611+S629+S620*S$135+S638*$D701)</f>
        <v/>
      </c>
      <c r="T701" s="47">
        <f>T665*Settings!$C$13*(T611+T629+T620*T$135+T638*$D701)</f>
        <v/>
      </c>
      <c r="U701" s="47">
        <f>U665*Settings!$C$13*(U611+U629+U620*U$135+U638*$D701)</f>
        <v/>
      </c>
      <c r="V701" s="47">
        <f>V665*Settings!$C$13*(V611+V629+V620*V$135+V638*$D701)</f>
        <v/>
      </c>
      <c r="W701" s="47">
        <f>W665*Settings!$C$13*(W611+W629+W620*W$135+W638*$D701)</f>
        <v/>
      </c>
      <c r="X701" s="47">
        <f>X665*Settings!$C$13*(X611+X629+X620*X$135+X638*$D701)</f>
        <v/>
      </c>
      <c r="Y701" s="47">
        <f>Y665*Settings!$C$13*(Y611+Y629+Y620*Y$135+Y638*$D701)</f>
        <v/>
      </c>
      <c r="Z701" s="47">
        <f>Z665*Settings!$C$13*(Z611+Z629+Z620*Z$135+Z638*$D701)</f>
        <v/>
      </c>
      <c r="AA701" s="47">
        <f>AA665*Settings!$C$13*(AA611+AA629+AA620*AA$135+AA638*$D701)</f>
        <v/>
      </c>
      <c r="AB701" s="47">
        <f>AB665*Settings!$C$13*(AB611+AB629+AB620*AB$135+AB638*$D701)</f>
        <v/>
      </c>
      <c r="AC701" s="47">
        <f>AC665*Settings!$C$13*(AC611+AC629+AC620*AC$135+AC638*$D701)</f>
        <v/>
      </c>
      <c r="AD701" s="48">
        <f>REVENUE(AD665,Settings!$C$13,NEWREVRATE(AD611,AD629,AD620,AD$135,AD638,$D701))</f>
        <v/>
      </c>
      <c r="AE701" s="25">
        <f>LOWER(Settings!$C$4)&amp;".mit."&amp;$A701&amp;IF($C701="","","."&amp;$C701&amp;"."&amp;$B701)&amp;IF(INDEX(Variables!$D$5:$D$105,MATCH($A701,Variables!$A$5:$A$105,0))="","","."&amp;INDEX(Variables!$D$5:$D$105,MATCH($A701,Variables!$A$5:$A$105,0)))&amp;"."&amp;AE$5</f>
        <v/>
      </c>
      <c r="AF701" s="46">
        <f>AF665*Settings!$C$13*(AF611+AF629+AF620*AF$135+AF638*$D701)</f>
        <v/>
      </c>
      <c r="AG701" s="47">
        <f>AG665*Settings!$C$13*(AG611+AG629+AG620*AG$135+AG638*$D701)</f>
        <v/>
      </c>
      <c r="AH701" s="47">
        <f>AH665*Settings!$C$13*(AH611+AH629+AH620*AH$135+AH638*$D701)</f>
        <v/>
      </c>
      <c r="AI701" s="47">
        <f>AI665*Settings!$C$13*(AI611+AI629+AI620*AI$135+AI638*$D701)</f>
        <v/>
      </c>
      <c r="AJ701" s="47">
        <f>AJ665*Settings!$C$13*(AJ611+AJ629+AJ620*AJ$135+AJ638*$D701)</f>
        <v/>
      </c>
      <c r="AK701" s="47">
        <f>AK665*Settings!$C$13*(AK611+AK629+AK620*AK$135+AK638*$D701)</f>
        <v/>
      </c>
      <c r="AL701" s="47">
        <f>AL665*Settings!$C$13*(AL611+AL629+AL620*AL$135+AL638*$D701)</f>
        <v/>
      </c>
      <c r="AM701" s="47">
        <f>AM665*Settings!$C$13*(AM611+AM629+AM620*AM$135+AM638*$D701)</f>
        <v/>
      </c>
      <c r="AN701" s="47">
        <f>AN665*Settings!$C$13*(AN611+AN629+AN620*AN$135+AN638*$D701)</f>
        <v/>
      </c>
      <c r="AO701" s="47">
        <f>AO665*Settings!$C$13*(AO611+AO629+AO620*AO$135+AO638*$D701)</f>
        <v/>
      </c>
      <c r="AP701" s="47">
        <f>AP665*Settings!$C$13*(AP611+AP629+AP620*AP$135+AP638*$D701)</f>
        <v/>
      </c>
      <c r="AQ701" s="47">
        <f>AQ665*Settings!$C$13*(AQ611+AQ629+AQ620*AQ$135+AQ638*$D701)</f>
        <v/>
      </c>
      <c r="AR701" s="47">
        <f>AR665*Settings!$C$13*(AR611+AR629+AR620*AR$135+AR638*$D701)</f>
        <v/>
      </c>
      <c r="AS701" s="47">
        <f>AS665*Settings!$C$13*(AS611+AS629+AS620*AS$135+AS638*$D701)</f>
        <v/>
      </c>
      <c r="AT701" s="47">
        <f>AT665*Settings!$C$13*(AT611+AT629+AT620*AT$135+AT638*$D701)</f>
        <v/>
      </c>
      <c r="AU701" s="47">
        <f>AU665*Settings!$C$13*(AU611+AU629+AU620*AU$135+AU638*$D701)</f>
        <v/>
      </c>
      <c r="AV701" s="47">
        <f>AV665*Settings!$C$13*(AV611+AV629+AV620*AV$135+AV638*$D701)</f>
        <v/>
      </c>
      <c r="AW701" s="47">
        <f>AW665*Settings!$C$13*(AW611+AW629+AW620*AW$135+AW638*$D701)</f>
        <v/>
      </c>
      <c r="AX701" s="48">
        <f>REVENUE(AX665,Settings!$C$13,NEWREVRATE(AX611,AX629,AX620,AX$135,AX638,$D701))</f>
        <v/>
      </c>
    </row>
    <row r="702" hidden="1" outlineLevel="2"/>
    <row r="704">
      <c r="A704" s="20" t="inlineStr">
        <is>
          <t>6. Buildings sector</t>
        </is>
      </c>
      <c r="B704" s="21" t="n"/>
      <c r="C704" s="21" t="n"/>
      <c r="D704" s="21" t="n"/>
      <c r="E704" s="21" t="n"/>
      <c r="F704" s="21" t="n"/>
      <c r="G704" s="21" t="n"/>
      <c r="H704" s="21" t="n"/>
      <c r="I704" s="21" t="n"/>
      <c r="J704" s="21" t="n"/>
      <c r="K704" s="21" t="n"/>
      <c r="L704" s="21" t="n"/>
      <c r="M704" s="21" t="n"/>
      <c r="N704" s="21" t="n"/>
      <c r="O704" s="21" t="n"/>
      <c r="P704" s="21" t="n"/>
      <c r="Q704" s="21" t="n"/>
      <c r="R704" s="21" t="n"/>
      <c r="S704" s="21" t="n"/>
      <c r="T704" s="21" t="n"/>
      <c r="U704" s="21" t="n"/>
      <c r="V704" s="21" t="n"/>
      <c r="W704" s="21" t="n"/>
      <c r="X704" s="21" t="n"/>
      <c r="Y704" s="21" t="n"/>
      <c r="Z704" s="21" t="n"/>
      <c r="AA704" s="21" t="n"/>
      <c r="AB704" s="21" t="n"/>
      <c r="AC704" s="21" t="n"/>
      <c r="AD704" s="21" t="n"/>
      <c r="AE704" s="21" t="n"/>
      <c r="AF704" s="21" t="n"/>
      <c r="AG704" s="21" t="n"/>
      <c r="AH704" s="21" t="n"/>
      <c r="AI704" s="21" t="n"/>
      <c r="AJ704" s="21" t="n"/>
      <c r="AK704" s="21" t="n"/>
      <c r="AL704" s="21" t="n"/>
      <c r="AM704" s="21" t="n"/>
      <c r="AN704" s="21" t="n"/>
      <c r="AO704" s="21" t="n"/>
      <c r="AP704" s="21" t="n"/>
      <c r="AQ704" s="21" t="n"/>
      <c r="AR704" s="21" t="n"/>
      <c r="AS704" s="21" t="n"/>
      <c r="AT704" s="21" t="n"/>
      <c r="AU704" s="21" t="n"/>
      <c r="AV704" s="21" t="n"/>
      <c r="AW704" s="21" t="n"/>
      <c r="AX704" s="21" t="n"/>
    </row>
    <row r="705">
      <c r="A705" s="9" t="inlineStr">
        <is>
          <t>ener</t>
        </is>
      </c>
      <c r="B705" s="9" t="inlineStr">
        <is>
          <t>all</t>
        </is>
      </c>
      <c r="C705" s="9" t="inlineStr">
        <is>
          <t>bld</t>
        </is>
      </c>
      <c r="H705" s="9">
        <f>INDEX(Variables!$B$5:$B$105,MATCH($A705,Variables!$A$5:$A$105,0))&amp;IF($C705="",""," | "&amp;INDEX(Mapping!$B$5:$B$26,MATCH($C705,Mapping!$A$5:$A$26,0))&amp;" | "&amp;INDEX(Mapping!$B$30:$B$41,MATCH($B705,Mapping!$A$30:$A$41,0)))</f>
        <v/>
      </c>
      <c r="I705" s="9">
        <f>INDEX(Variables!$C$5:$C$105,MATCH($A705,Variables!$A$5:$A$105,0))</f>
        <v/>
      </c>
      <c r="J705" s="9">
        <f>INDEX(Variables!$E$5:$E$105,MATCH($A705,Variables!$A$5:$A$105,0))</f>
        <v/>
      </c>
      <c r="K705" s="30">
        <f>LOWER(Settings!$C$4)&amp;".mit."&amp;$A705&amp;IF($C705="","","."&amp;$C705&amp;"."&amp;$B705)&amp;IF(INDEX(Variables!$D$5:$D$105,MATCH($A705,Variables!$A$5:$A$105,0))="","","."&amp;INDEX(Variables!$D$5:$D$105,MATCH($A705,Variables!$A$5:$A$105,0)))&amp;"."&amp;K$5</f>
        <v/>
      </c>
      <c r="L705" s="44">
        <f>SUMIFS(L706:L1005,$A706:$A1005,"ener",$B706:$B1005,"&lt;&gt;all")</f>
        <v/>
      </c>
      <c r="M705" s="45">
        <f>SUMIFS(M706:M1005,$A706:$A1005,"ener",$B706:$B1005,"&lt;&gt;all")</f>
        <v/>
      </c>
      <c r="N705" s="45">
        <f>SUMIFS(N706:N1005,$A706:$A1005,"ener",$B706:$B1005,"&lt;&gt;all")</f>
        <v/>
      </c>
      <c r="O705" s="45">
        <f>SUMIFS(O706:O1005,$A706:$A1005,"ener",$B706:$B1005,"&lt;&gt;all")</f>
        <v/>
      </c>
      <c r="P705" s="45">
        <f>SUMIFS(P706:P1005,$A706:$A1005,"ener",$B706:$B1005,"&lt;&gt;all")</f>
        <v/>
      </c>
      <c r="Q705" s="45">
        <f>SUMIFS(Q706:Q1005,$A706:$A1005,"ener",$B706:$B1005,"&lt;&gt;all")</f>
        <v/>
      </c>
      <c r="R705" s="45">
        <f>SUMIFS(R706:R1005,$A706:$A1005,"ener",$B706:$B1005,"&lt;&gt;all")</f>
        <v/>
      </c>
      <c r="S705" s="45">
        <f>SUMIFS(S706:S1005,$A706:$A1005,"ener",$B706:$B1005,"&lt;&gt;all")</f>
        <v/>
      </c>
      <c r="T705" s="45">
        <f>SUMIFS(T706:T1005,$A706:$A1005,"ener",$B706:$B1005,"&lt;&gt;all")</f>
        <v/>
      </c>
      <c r="U705" s="45">
        <f>SUMIFS(U706:U1005,$A706:$A1005,"ener",$B706:$B1005,"&lt;&gt;all")</f>
        <v/>
      </c>
      <c r="V705" s="45">
        <f>SUMIFS(V706:V1005,$A706:$A1005,"ener",$B706:$B1005,"&lt;&gt;all")</f>
        <v/>
      </c>
      <c r="W705" s="45">
        <f>SUMIFS(W706:W1005,$A706:$A1005,"ener",$B706:$B1005,"&lt;&gt;all")</f>
        <v/>
      </c>
      <c r="X705" s="45">
        <f>SUMIFS(X706:X1005,$A706:$A1005,"ener",$B706:$B1005,"&lt;&gt;all")</f>
        <v/>
      </c>
      <c r="Y705" s="45">
        <f>SUMIFS(Y706:Y1005,$A706:$A1005,"ener",$B706:$B1005,"&lt;&gt;all")</f>
        <v/>
      </c>
      <c r="Z705" s="45">
        <f>SUMIFS(Z706:Z1005,$A706:$A1005,"ener",$B706:$B1005,"&lt;&gt;all")</f>
        <v/>
      </c>
      <c r="AA705" s="45">
        <f>SUMIFS(AA706:AA1005,$A706:$A1005,"ener",$B706:$B1005,"&lt;&gt;all")</f>
        <v/>
      </c>
      <c r="AB705" s="45">
        <f>SUMIFS(AB706:AB1005,$A706:$A1005,"ener",$B706:$B1005,"&lt;&gt;all")</f>
        <v/>
      </c>
      <c r="AC705" s="45">
        <f>SUMIFS(AC706:AC1005,$A706:$A1005,"ener",$B706:$B1005,"&lt;&gt;all")</f>
        <v/>
      </c>
      <c r="AD705" s="45">
        <f>SUMIFS(AD706:AD1005,$A706:$A1005,"ener",$B706:$B1005,"&lt;&gt;all")</f>
        <v/>
      </c>
      <c r="AE705" s="30">
        <f>LOWER(Settings!$C$4)&amp;".mit."&amp;$A705&amp;IF($C705="","","."&amp;$C705&amp;"."&amp;$B705)&amp;IF(INDEX(Variables!$D$5:$D$105,MATCH($A705,Variables!$A$5:$A$105,0))="","","."&amp;INDEX(Variables!$D$5:$D$105,MATCH($A705,Variables!$A$5:$A$105,0)))&amp;"."&amp;AE$5</f>
        <v/>
      </c>
      <c r="AF705" s="44">
        <f>SUMIFS(AF706:AF1005,$A706:$A1005,"ener",$B706:$B1005,"&lt;&gt;all")</f>
        <v/>
      </c>
      <c r="AG705" s="45">
        <f>SUMIFS(AG706:AG1005,$A706:$A1005,"ener",$B706:$B1005,"&lt;&gt;all")</f>
        <v/>
      </c>
      <c r="AH705" s="45">
        <f>SUMIFS(AH706:AH1005,$A706:$A1005,"ener",$B706:$B1005,"&lt;&gt;all")</f>
        <v/>
      </c>
      <c r="AI705" s="45">
        <f>SUMIFS(AI706:AI1005,$A706:$A1005,"ener",$B706:$B1005,"&lt;&gt;all")</f>
        <v/>
      </c>
      <c r="AJ705" s="45">
        <f>SUMIFS(AJ706:AJ1005,$A706:$A1005,"ener",$B706:$B1005,"&lt;&gt;all")</f>
        <v/>
      </c>
      <c r="AK705" s="45">
        <f>SUMIFS(AK706:AK1005,$A706:$A1005,"ener",$B706:$B1005,"&lt;&gt;all")</f>
        <v/>
      </c>
      <c r="AL705" s="45">
        <f>SUMIFS(AL706:AL1005,$A706:$A1005,"ener",$B706:$B1005,"&lt;&gt;all")</f>
        <v/>
      </c>
      <c r="AM705" s="45">
        <f>SUMIFS(AM706:AM1005,$A706:$A1005,"ener",$B706:$B1005,"&lt;&gt;all")</f>
        <v/>
      </c>
      <c r="AN705" s="45">
        <f>SUMIFS(AN706:AN1005,$A706:$A1005,"ener",$B706:$B1005,"&lt;&gt;all")</f>
        <v/>
      </c>
      <c r="AO705" s="45">
        <f>SUMIFS(AO706:AO1005,$A706:$A1005,"ener",$B706:$B1005,"&lt;&gt;all")</f>
        <v/>
      </c>
      <c r="AP705" s="45">
        <f>SUMIFS(AP706:AP1005,$A706:$A1005,"ener",$B706:$B1005,"&lt;&gt;all")</f>
        <v/>
      </c>
      <c r="AQ705" s="45">
        <f>SUMIFS(AQ706:AQ1005,$A706:$A1005,"ener",$B706:$B1005,"&lt;&gt;all")</f>
        <v/>
      </c>
      <c r="AR705" s="45">
        <f>SUMIFS(AR706:AR1005,$A706:$A1005,"ener",$B706:$B1005,"&lt;&gt;all")</f>
        <v/>
      </c>
      <c r="AS705" s="45">
        <f>SUMIFS(AS706:AS1005,$A706:$A1005,"ener",$B706:$B1005,"&lt;&gt;all")</f>
        <v/>
      </c>
      <c r="AT705" s="45">
        <f>SUMIFS(AT706:AT1005,$A706:$A1005,"ener",$B706:$B1005,"&lt;&gt;all")</f>
        <v/>
      </c>
      <c r="AU705" s="45">
        <f>SUMIFS(AU706:AU1005,$A706:$A1005,"ener",$B706:$B1005,"&lt;&gt;all")</f>
        <v/>
      </c>
      <c r="AV705" s="45">
        <f>SUMIFS(AV706:AV1005,$A706:$A1005,"ener",$B706:$B1005,"&lt;&gt;all")</f>
        <v/>
      </c>
      <c r="AW705" s="45">
        <f>SUMIFS(AW706:AW1005,$A706:$A1005,"ener",$B706:$B1005,"&lt;&gt;all")</f>
        <v/>
      </c>
      <c r="AX705" s="45">
        <f>SUMIFS(AX706:AX1005,$A706:$A1005,"ener",$B706:$B1005,"&lt;&gt;all")</f>
        <v/>
      </c>
    </row>
    <row r="706" outlineLevel="1" collapsed="1">
      <c r="A706" s="9" t="inlineStr">
        <is>
          <t>ener</t>
        </is>
      </c>
      <c r="B706" s="9" t="inlineStr">
        <is>
          <t>all</t>
        </is>
      </c>
      <c r="C706" s="9" t="inlineStr">
        <is>
          <t>res</t>
        </is>
      </c>
      <c r="H706" s="9">
        <f>INDEX(Variables!$B$5:$B$105,MATCH($A706,Variables!$A$5:$A$105,0))&amp;IF($C706="",""," | "&amp;INDEX(Mapping!$B$5:$B$26,MATCH($C706,Mapping!$A$5:$A$26,0))&amp;" | "&amp;INDEX(Mapping!$B$30:$B$41,MATCH($B706,Mapping!$A$30:$A$41,0)))</f>
        <v/>
      </c>
      <c r="I706" s="9">
        <f>INDEX(Variables!$C$5:$C$105,MATCH($A706,Variables!$A$5:$A$105,0))</f>
        <v/>
      </c>
      <c r="J706" s="9">
        <f>INDEX(Variables!$E$5:$E$105,MATCH($A706,Variables!$A$5:$A$105,0))</f>
        <v/>
      </c>
      <c r="K706" s="30">
        <f>LOWER(Settings!$C$4)&amp;".mit."&amp;$A706&amp;IF($C706="","","."&amp;$C706&amp;"."&amp;$B706)&amp;IF(INDEX(Variables!$D$5:$D$105,MATCH($A706,Variables!$A$5:$A$105,0))="","","."&amp;INDEX(Variables!$D$5:$D$105,MATCH($A706,Variables!$A$5:$A$105,0)))&amp;"."&amp;K$5</f>
        <v/>
      </c>
      <c r="L706" s="44">
        <f>SUM(L761:L768)</f>
        <v/>
      </c>
      <c r="M706" s="45">
        <f>SUM(M761:M768)</f>
        <v/>
      </c>
      <c r="N706" s="45">
        <f>SUM(N761:N768)</f>
        <v/>
      </c>
      <c r="O706" s="45">
        <f>SUM(O761:O768)</f>
        <v/>
      </c>
      <c r="P706" s="45">
        <f>SUM(P761:P768)</f>
        <v/>
      </c>
      <c r="Q706" s="45">
        <f>SUM(Q761:Q768)</f>
        <v/>
      </c>
      <c r="R706" s="45">
        <f>SUM(R761:R768)</f>
        <v/>
      </c>
      <c r="S706" s="45">
        <f>SUM(S761:S768)</f>
        <v/>
      </c>
      <c r="T706" s="45">
        <f>SUM(T761:T768)</f>
        <v/>
      </c>
      <c r="U706" s="45">
        <f>SUM(U761:U768)</f>
        <v/>
      </c>
      <c r="V706" s="45">
        <f>SUM(V761:V768)</f>
        <v/>
      </c>
      <c r="W706" s="45">
        <f>SUM(W761:W768)</f>
        <v/>
      </c>
      <c r="X706" s="45">
        <f>SUM(X761:X768)</f>
        <v/>
      </c>
      <c r="Y706" s="45">
        <f>SUM(Y761:Y768)</f>
        <v/>
      </c>
      <c r="Z706" s="45">
        <f>SUM(Z761:Z768)</f>
        <v/>
      </c>
      <c r="AA706" s="45">
        <f>SUM(AA761:AA768)</f>
        <v/>
      </c>
      <c r="AB706" s="45">
        <f>SUM(AB761:AB768)</f>
        <v/>
      </c>
      <c r="AC706" s="45">
        <f>SUM(AC761:AC768)</f>
        <v/>
      </c>
      <c r="AD706" s="45">
        <f>SUM(AD761:AD768)</f>
        <v/>
      </c>
      <c r="AE706" s="30">
        <f>LOWER(Settings!$C$4)&amp;".mit."&amp;$A706&amp;IF($C706="","","."&amp;$C706&amp;"."&amp;$B706)&amp;IF(INDEX(Variables!$D$5:$D$105,MATCH($A706,Variables!$A$5:$A$105,0))="","","."&amp;INDEX(Variables!$D$5:$D$105,MATCH($A706,Variables!$A$5:$A$105,0)))&amp;"."&amp;AE$5</f>
        <v/>
      </c>
      <c r="AF706" s="44">
        <f>SUM(AF761:AF768)</f>
        <v/>
      </c>
      <c r="AG706" s="45">
        <f>SUM(AG761:AG768)</f>
        <v/>
      </c>
      <c r="AH706" s="45">
        <f>SUM(AH761:AH768)</f>
        <v/>
      </c>
      <c r="AI706" s="45">
        <f>SUM(AI761:AI768)</f>
        <v/>
      </c>
      <c r="AJ706" s="45">
        <f>SUM(AJ761:AJ768)</f>
        <v/>
      </c>
      <c r="AK706" s="45">
        <f>SUM(AK761:AK768)</f>
        <v/>
      </c>
      <c r="AL706" s="45">
        <f>SUM(AL761:AL768)</f>
        <v/>
      </c>
      <c r="AM706" s="45">
        <f>SUM(AM761:AM768)</f>
        <v/>
      </c>
      <c r="AN706" s="45">
        <f>SUM(AN761:AN768)</f>
        <v/>
      </c>
      <c r="AO706" s="45">
        <f>SUM(AO761:AO768)</f>
        <v/>
      </c>
      <c r="AP706" s="45">
        <f>SUM(AP761:AP768)</f>
        <v/>
      </c>
      <c r="AQ706" s="45">
        <f>SUM(AQ761:AQ768)</f>
        <v/>
      </c>
      <c r="AR706" s="45">
        <f>SUM(AR761:AR768)</f>
        <v/>
      </c>
      <c r="AS706" s="45">
        <f>SUM(AS761:AS768)</f>
        <v/>
      </c>
      <c r="AT706" s="45">
        <f>SUM(AT761:AT768)</f>
        <v/>
      </c>
      <c r="AU706" s="45">
        <f>SUM(AU761:AU768)</f>
        <v/>
      </c>
      <c r="AV706" s="45">
        <f>SUM(AV761:AV768)</f>
        <v/>
      </c>
      <c r="AW706" s="45">
        <f>SUM(AW761:AW768)</f>
        <v/>
      </c>
      <c r="AX706" s="45">
        <f>SUM(AX761:AX768)</f>
        <v/>
      </c>
    </row>
    <row r="707" hidden="1" outlineLevel="2">
      <c r="A707" s="5" t="inlineStr">
        <is>
          <t>ctxnew</t>
        </is>
      </c>
      <c r="B707" s="5" t="inlineStr">
        <is>
          <t>coa</t>
        </is>
      </c>
      <c r="C707" s="5" t="inlineStr">
        <is>
          <t>res</t>
        </is>
      </c>
      <c r="D707" s="40">
        <f>INDEX(Inputs!$T$5:$T$132,MATCH($B707&amp;"|"&amp;$C707,Inputs!$A$5:$A$132,0))</f>
        <v/>
      </c>
      <c r="E707" s="40">
        <f>INDEX(Inputs!$J$5:$J$132,MATCH($B707&amp;"|"&amp;$C707,Inputs!$A$5:$A$132,0))</f>
        <v/>
      </c>
      <c r="F707" s="40">
        <f>INDEX(Inputs!$K$5:$K$132,MATCH($B707&amp;"|"&amp;$C707,Inputs!$A$5:$A$132,0))</f>
        <v/>
      </c>
      <c r="G707" s="39" t="n"/>
      <c r="H707" s="5">
        <f>INDEX(Variables!$B$5:$B$105,MATCH($A707,Variables!$A$5:$A$105,0))&amp;IF($C707="",""," | "&amp;INDEX(Mapping!$B$5:$B$26,MATCH($C707,Mapping!$A$5:$A$26,0))&amp;" | "&amp;INDEX(Mapping!$B$30:$B$41,MATCH($B707,Mapping!$A$30:$A$41,0)))</f>
        <v/>
      </c>
      <c r="I707" s="5">
        <f>INDEX(Variables!$C$5:$C$105,MATCH($A707,Variables!$A$5:$A$105,0))</f>
        <v/>
      </c>
      <c r="J707" s="5">
        <f>INDEX(Variables!$E$5:$E$105,MATCH($A707,Variables!$A$5:$A$105,0))</f>
        <v/>
      </c>
      <c r="K707" s="25">
        <f>LOWER(Settings!$C$4)&amp;".mit."&amp;$A707&amp;IF($C707="","","."&amp;$C707&amp;"."&amp;$B707)&amp;IF(INDEX(Variables!$D$5:$D$105,MATCH($A707,Variables!$A$5:$A$105,0))="","","."&amp;INDEX(Variables!$D$5:$D$105,MATCH($A707,Variables!$A$5:$A$105,0)))&amp;"."&amp;K$5</f>
        <v/>
      </c>
      <c r="L707" s="41">
        <f>L$12*$D707*INDEX(L$21:L$28,$E707)*INDEX(L$30:L$46,$F707)*(1-INDEX(L$117:L$133,$F707))</f>
        <v/>
      </c>
      <c r="M707" s="40">
        <f>M$12*$D707*INDEX(M$21:M$28,$E707)*INDEX(M$30:M$46,$F707)*(1-INDEX(M$117:M$133,$F707))</f>
        <v/>
      </c>
      <c r="N707" s="40">
        <f>N$12*$D707*INDEX(N$21:N$28,$E707)*INDEX(N$30:N$46,$F707)*(1-INDEX(N$117:N$133,$F707))</f>
        <v/>
      </c>
      <c r="O707" s="40">
        <f>O$12*$D707*INDEX(O$21:O$28,$E707)*INDEX(O$30:O$46,$F707)*(1-INDEX(O$117:O$133,$F707))</f>
        <v/>
      </c>
      <c r="P707" s="40">
        <f>P$12*$D707*INDEX(P$21:P$28,$E707)*INDEX(P$30:P$46,$F707)*(1-INDEX(P$117:P$133,$F707))</f>
        <v/>
      </c>
      <c r="Q707" s="40">
        <f>Q$12*$D707*INDEX(Q$21:Q$28,$E707)*INDEX(Q$30:Q$46,$F707)*(1-INDEX(Q$117:Q$133,$F707))</f>
        <v/>
      </c>
      <c r="R707" s="40">
        <f>R$12*$D707*INDEX(R$21:R$28,$E707)*INDEX(R$30:R$46,$F707)*(1-INDEX(R$117:R$133,$F707))</f>
        <v/>
      </c>
      <c r="S707" s="40">
        <f>S$12*$D707*INDEX(S$21:S$28,$E707)*INDEX(S$30:S$46,$F707)*(1-INDEX(S$117:S$133,$F707))</f>
        <v/>
      </c>
      <c r="T707" s="40">
        <f>T$12*$D707*INDEX(T$21:T$28,$E707)*INDEX(T$30:T$46,$F707)*(1-INDEX(T$117:T$133,$F707))</f>
        <v/>
      </c>
      <c r="U707" s="40">
        <f>U$12*$D707*INDEX(U$21:U$28,$E707)*INDEX(U$30:U$46,$F707)*(1-INDEX(U$117:U$133,$F707))</f>
        <v/>
      </c>
      <c r="V707" s="40">
        <f>V$12*$D707*INDEX(V$21:V$28,$E707)*INDEX(V$30:V$46,$F707)*(1-INDEX(V$117:V$133,$F707))</f>
        <v/>
      </c>
      <c r="W707" s="40">
        <f>W$12*$D707*INDEX(W$21:W$28,$E707)*INDEX(W$30:W$46,$F707)*(1-INDEX(W$117:W$133,$F707))</f>
        <v/>
      </c>
      <c r="X707" s="40">
        <f>X$12*$D707*INDEX(X$21:X$28,$E707)*INDEX(X$30:X$46,$F707)*(1-INDEX(X$117:X$133,$F707))</f>
        <v/>
      </c>
      <c r="Y707" s="40">
        <f>Y$12*$D707*INDEX(Y$21:Y$28,$E707)*INDEX(Y$30:Y$46,$F707)*(1-INDEX(Y$117:Y$133,$F707))</f>
        <v/>
      </c>
      <c r="Z707" s="40">
        <f>Z$12*$D707*INDEX(Z$21:Z$28,$E707)*INDEX(Z$30:Z$46,$F707)*(1-INDEX(Z$117:Z$133,$F707))</f>
        <v/>
      </c>
      <c r="AA707" s="40">
        <f>AA$12*$D707*INDEX(AA$21:AA$28,$E707)*INDEX(AA$30:AA$46,$F707)*(1-INDEX(AA$117:AA$133,$F707))</f>
        <v/>
      </c>
      <c r="AB707" s="40">
        <f>AB$12*$D707*INDEX(AB$21:AB$28,$E707)*INDEX(AB$30:AB$46,$F707)*(1-INDEX(AB$117:AB$133,$F707))</f>
        <v/>
      </c>
      <c r="AC707" s="40">
        <f>AC$12*$D707*INDEX(AC$21:AC$28,$E707)*INDEX(AC$30:AC$46,$F707)*(1-INDEX(AC$117:AC$133,$F707))</f>
        <v/>
      </c>
      <c r="AD707" s="42">
        <f>CARBONTAX(AD$12,$D707,INDEX(AD$21:AD$28,$E707),INDEX(AD$30:AD$46,$F707),INDEX(AD$117:AD$133,$F707))</f>
        <v/>
      </c>
      <c r="AE707" s="25">
        <f>LOWER(Settings!$C$4)&amp;".mit."&amp;$A707&amp;IF($C707="","","."&amp;$C707&amp;"."&amp;$B707)&amp;IF(INDEX(Variables!$D$5:$D$105,MATCH($A707,Variables!$A$5:$A$105,0))="","","."&amp;INDEX(Variables!$D$5:$D$105,MATCH($A707,Variables!$A$5:$A$105,0)))&amp;"."&amp;AE$5</f>
        <v/>
      </c>
      <c r="AF707" s="41">
        <f>AF$12*$D707*INDEX(AF$21:AF$28,$E707)*INDEX(AF$30:AF$46,$F707)*(1-INDEX(AF$117:AF$133,$F707))</f>
        <v/>
      </c>
      <c r="AG707" s="40">
        <f>AG$12*$D707*INDEX(AG$21:AG$28,$E707)*INDEX(AG$30:AG$46,$F707)*(1-INDEX(AG$117:AG$133,$F707))</f>
        <v/>
      </c>
      <c r="AH707" s="40">
        <f>AH$12*$D707*INDEX(AH$21:AH$28,$E707)*INDEX(AH$30:AH$46,$F707)*(1-INDEX(AH$117:AH$133,$F707))</f>
        <v/>
      </c>
      <c r="AI707" s="40">
        <f>AI$12*$D707*INDEX(AI$21:AI$28,$E707)*INDEX(AI$30:AI$46,$F707)*(1-INDEX(AI$117:AI$133,$F707))</f>
        <v/>
      </c>
      <c r="AJ707" s="40">
        <f>AJ$12*$D707*INDEX(AJ$21:AJ$28,$E707)*INDEX(AJ$30:AJ$46,$F707)*(1-INDEX(AJ$117:AJ$133,$F707))</f>
        <v/>
      </c>
      <c r="AK707" s="40">
        <f>AK$12*$D707*INDEX(AK$21:AK$28,$E707)*INDEX(AK$30:AK$46,$F707)*(1-INDEX(AK$117:AK$133,$F707))</f>
        <v/>
      </c>
      <c r="AL707" s="40">
        <f>AL$12*$D707*INDEX(AL$21:AL$28,$E707)*INDEX(AL$30:AL$46,$F707)*(1-INDEX(AL$117:AL$133,$F707))</f>
        <v/>
      </c>
      <c r="AM707" s="40">
        <f>AM$12*$D707*INDEX(AM$21:AM$28,$E707)*INDEX(AM$30:AM$46,$F707)*(1-INDEX(AM$117:AM$133,$F707))</f>
        <v/>
      </c>
      <c r="AN707" s="40">
        <f>AN$12*$D707*INDEX(AN$21:AN$28,$E707)*INDEX(AN$30:AN$46,$F707)*(1-INDEX(AN$117:AN$133,$F707))</f>
        <v/>
      </c>
      <c r="AO707" s="40">
        <f>AO$12*$D707*INDEX(AO$21:AO$28,$E707)*INDEX(AO$30:AO$46,$F707)*(1-INDEX(AO$117:AO$133,$F707))</f>
        <v/>
      </c>
      <c r="AP707" s="40">
        <f>AP$12*$D707*INDEX(AP$21:AP$28,$E707)*INDEX(AP$30:AP$46,$F707)*(1-INDEX(AP$117:AP$133,$F707))</f>
        <v/>
      </c>
      <c r="AQ707" s="40">
        <f>AQ$12*$D707*INDEX(AQ$21:AQ$28,$E707)*INDEX(AQ$30:AQ$46,$F707)*(1-INDEX(AQ$117:AQ$133,$F707))</f>
        <v/>
      </c>
      <c r="AR707" s="40">
        <f>AR$12*$D707*INDEX(AR$21:AR$28,$E707)*INDEX(AR$30:AR$46,$F707)*(1-INDEX(AR$117:AR$133,$F707))</f>
        <v/>
      </c>
      <c r="AS707" s="40">
        <f>AS$12*$D707*INDEX(AS$21:AS$28,$E707)*INDEX(AS$30:AS$46,$F707)*(1-INDEX(AS$117:AS$133,$F707))</f>
        <v/>
      </c>
      <c r="AT707" s="40">
        <f>AT$12*$D707*INDEX(AT$21:AT$28,$E707)*INDEX(AT$30:AT$46,$F707)*(1-INDEX(AT$117:AT$133,$F707))</f>
        <v/>
      </c>
      <c r="AU707" s="40">
        <f>AU$12*$D707*INDEX(AU$21:AU$28,$E707)*INDEX(AU$30:AU$46,$F707)*(1-INDEX(AU$117:AU$133,$F707))</f>
        <v/>
      </c>
      <c r="AV707" s="40">
        <f>AV$12*$D707*INDEX(AV$21:AV$28,$E707)*INDEX(AV$30:AV$46,$F707)*(1-INDEX(AV$117:AV$133,$F707))</f>
        <v/>
      </c>
      <c r="AW707" s="40">
        <f>AW$12*$D707*INDEX(AW$21:AW$28,$E707)*INDEX(AW$30:AW$46,$F707)*(1-INDEX(AW$117:AW$133,$F707))</f>
        <v/>
      </c>
      <c r="AX707" s="42">
        <f>CARBONTAX(AX$12,$D707,INDEX(AX$21:AX$28,$E707),INDEX(AX$30:AX$46,$F707),INDEX(AX$117:AX$133,$F707))</f>
        <v/>
      </c>
    </row>
    <row r="708" hidden="1" outlineLevel="2">
      <c r="A708" s="5" t="inlineStr">
        <is>
          <t>ctxnew</t>
        </is>
      </c>
      <c r="B708" s="5" t="inlineStr">
        <is>
          <t>nga</t>
        </is>
      </c>
      <c r="C708" s="5" t="inlineStr">
        <is>
          <t>res</t>
        </is>
      </c>
      <c r="D708" s="40">
        <f>INDEX(Inputs!$T$5:$T$132,MATCH($B708&amp;"|"&amp;$C708,Inputs!$A$5:$A$132,0))</f>
        <v/>
      </c>
      <c r="E708" s="40">
        <f>INDEX(Inputs!$J$5:$J$132,MATCH($B708&amp;"|"&amp;$C708,Inputs!$A$5:$A$132,0))</f>
        <v/>
      </c>
      <c r="F708" s="40">
        <f>INDEX(Inputs!$K$5:$K$132,MATCH($B708&amp;"|"&amp;$C708,Inputs!$A$5:$A$132,0))</f>
        <v/>
      </c>
      <c r="G708" s="39" t="n"/>
      <c r="H708" s="5">
        <f>INDEX(Variables!$B$5:$B$105,MATCH($A708,Variables!$A$5:$A$105,0))&amp;IF($C708="",""," | "&amp;INDEX(Mapping!$B$5:$B$26,MATCH($C708,Mapping!$A$5:$A$26,0))&amp;" | "&amp;INDEX(Mapping!$B$30:$B$41,MATCH($B708,Mapping!$A$30:$A$41,0)))</f>
        <v/>
      </c>
      <c r="I708" s="5">
        <f>INDEX(Variables!$C$5:$C$105,MATCH($A708,Variables!$A$5:$A$105,0))</f>
        <v/>
      </c>
      <c r="J708" s="5">
        <f>INDEX(Variables!$E$5:$E$105,MATCH($A708,Variables!$A$5:$A$105,0))</f>
        <v/>
      </c>
      <c r="K708" s="25">
        <f>LOWER(Settings!$C$4)&amp;".mit."&amp;$A708&amp;IF($C708="","","."&amp;$C708&amp;"."&amp;$B708)&amp;IF(INDEX(Variables!$D$5:$D$105,MATCH($A708,Variables!$A$5:$A$105,0))="","","."&amp;INDEX(Variables!$D$5:$D$105,MATCH($A708,Variables!$A$5:$A$105,0)))&amp;"."&amp;K$5</f>
        <v/>
      </c>
      <c r="L708" s="41">
        <f>L$12*$D708*INDEX(L$21:L$28,$E708)*INDEX(L$30:L$46,$F708)*(1-INDEX(L$117:L$133,$F708))</f>
        <v/>
      </c>
      <c r="M708" s="40">
        <f>M$12*$D708*INDEX(M$21:M$28,$E708)*INDEX(M$30:M$46,$F708)*(1-INDEX(M$117:M$133,$F708))</f>
        <v/>
      </c>
      <c r="N708" s="40">
        <f>N$12*$D708*INDEX(N$21:N$28,$E708)*INDEX(N$30:N$46,$F708)*(1-INDEX(N$117:N$133,$F708))</f>
        <v/>
      </c>
      <c r="O708" s="40">
        <f>O$12*$D708*INDEX(O$21:O$28,$E708)*INDEX(O$30:O$46,$F708)*(1-INDEX(O$117:O$133,$F708))</f>
        <v/>
      </c>
      <c r="P708" s="40">
        <f>P$12*$D708*INDEX(P$21:P$28,$E708)*INDEX(P$30:P$46,$F708)*(1-INDEX(P$117:P$133,$F708))</f>
        <v/>
      </c>
      <c r="Q708" s="40">
        <f>Q$12*$D708*INDEX(Q$21:Q$28,$E708)*INDEX(Q$30:Q$46,$F708)*(1-INDEX(Q$117:Q$133,$F708))</f>
        <v/>
      </c>
      <c r="R708" s="40">
        <f>R$12*$D708*INDEX(R$21:R$28,$E708)*INDEX(R$30:R$46,$F708)*(1-INDEX(R$117:R$133,$F708))</f>
        <v/>
      </c>
      <c r="S708" s="40">
        <f>S$12*$D708*INDEX(S$21:S$28,$E708)*INDEX(S$30:S$46,$F708)*(1-INDEX(S$117:S$133,$F708))</f>
        <v/>
      </c>
      <c r="T708" s="40">
        <f>T$12*$D708*INDEX(T$21:T$28,$E708)*INDEX(T$30:T$46,$F708)*(1-INDEX(T$117:T$133,$F708))</f>
        <v/>
      </c>
      <c r="U708" s="40">
        <f>U$12*$D708*INDEX(U$21:U$28,$E708)*INDEX(U$30:U$46,$F708)*(1-INDEX(U$117:U$133,$F708))</f>
        <v/>
      </c>
      <c r="V708" s="40">
        <f>V$12*$D708*INDEX(V$21:V$28,$E708)*INDEX(V$30:V$46,$F708)*(1-INDEX(V$117:V$133,$F708))</f>
        <v/>
      </c>
      <c r="W708" s="40">
        <f>W$12*$D708*INDEX(W$21:W$28,$E708)*INDEX(W$30:W$46,$F708)*(1-INDEX(W$117:W$133,$F708))</f>
        <v/>
      </c>
      <c r="X708" s="40">
        <f>X$12*$D708*INDEX(X$21:X$28,$E708)*INDEX(X$30:X$46,$F708)*(1-INDEX(X$117:X$133,$F708))</f>
        <v/>
      </c>
      <c r="Y708" s="40">
        <f>Y$12*$D708*INDEX(Y$21:Y$28,$E708)*INDEX(Y$30:Y$46,$F708)*(1-INDEX(Y$117:Y$133,$F708))</f>
        <v/>
      </c>
      <c r="Z708" s="40">
        <f>Z$12*$D708*INDEX(Z$21:Z$28,$E708)*INDEX(Z$30:Z$46,$F708)*(1-INDEX(Z$117:Z$133,$F708))</f>
        <v/>
      </c>
      <c r="AA708" s="40">
        <f>AA$12*$D708*INDEX(AA$21:AA$28,$E708)*INDEX(AA$30:AA$46,$F708)*(1-INDEX(AA$117:AA$133,$F708))</f>
        <v/>
      </c>
      <c r="AB708" s="40">
        <f>AB$12*$D708*INDEX(AB$21:AB$28,$E708)*INDEX(AB$30:AB$46,$F708)*(1-INDEX(AB$117:AB$133,$F708))</f>
        <v/>
      </c>
      <c r="AC708" s="40">
        <f>AC$12*$D708*INDEX(AC$21:AC$28,$E708)*INDEX(AC$30:AC$46,$F708)*(1-INDEX(AC$117:AC$133,$F708))</f>
        <v/>
      </c>
      <c r="AD708" s="42">
        <f>CARBONTAX(AD$12,$D708,INDEX(AD$21:AD$28,$E708),INDEX(AD$30:AD$46,$F708),INDEX(AD$117:AD$133,$F708))</f>
        <v/>
      </c>
      <c r="AE708" s="25">
        <f>LOWER(Settings!$C$4)&amp;".mit."&amp;$A708&amp;IF($C708="","","."&amp;$C708&amp;"."&amp;$B708)&amp;IF(INDEX(Variables!$D$5:$D$105,MATCH($A708,Variables!$A$5:$A$105,0))="","","."&amp;INDEX(Variables!$D$5:$D$105,MATCH($A708,Variables!$A$5:$A$105,0)))&amp;"."&amp;AE$5</f>
        <v/>
      </c>
      <c r="AF708" s="41">
        <f>AF$12*$D708*INDEX(AF$21:AF$28,$E708)*INDEX(AF$30:AF$46,$F708)*(1-INDEX(AF$117:AF$133,$F708))</f>
        <v/>
      </c>
      <c r="AG708" s="40">
        <f>AG$12*$D708*INDEX(AG$21:AG$28,$E708)*INDEX(AG$30:AG$46,$F708)*(1-INDEX(AG$117:AG$133,$F708))</f>
        <v/>
      </c>
      <c r="AH708" s="40">
        <f>AH$12*$D708*INDEX(AH$21:AH$28,$E708)*INDEX(AH$30:AH$46,$F708)*(1-INDEX(AH$117:AH$133,$F708))</f>
        <v/>
      </c>
      <c r="AI708" s="40">
        <f>AI$12*$D708*INDEX(AI$21:AI$28,$E708)*INDEX(AI$30:AI$46,$F708)*(1-INDEX(AI$117:AI$133,$F708))</f>
        <v/>
      </c>
      <c r="AJ708" s="40">
        <f>AJ$12*$D708*INDEX(AJ$21:AJ$28,$E708)*INDEX(AJ$30:AJ$46,$F708)*(1-INDEX(AJ$117:AJ$133,$F708))</f>
        <v/>
      </c>
      <c r="AK708" s="40">
        <f>AK$12*$D708*INDEX(AK$21:AK$28,$E708)*INDEX(AK$30:AK$46,$F708)*(1-INDEX(AK$117:AK$133,$F708))</f>
        <v/>
      </c>
      <c r="AL708" s="40">
        <f>AL$12*$D708*INDEX(AL$21:AL$28,$E708)*INDEX(AL$30:AL$46,$F708)*(1-INDEX(AL$117:AL$133,$F708))</f>
        <v/>
      </c>
      <c r="AM708" s="40">
        <f>AM$12*$D708*INDEX(AM$21:AM$28,$E708)*INDEX(AM$30:AM$46,$F708)*(1-INDEX(AM$117:AM$133,$F708))</f>
        <v/>
      </c>
      <c r="AN708" s="40">
        <f>AN$12*$D708*INDEX(AN$21:AN$28,$E708)*INDEX(AN$30:AN$46,$F708)*(1-INDEX(AN$117:AN$133,$F708))</f>
        <v/>
      </c>
      <c r="AO708" s="40">
        <f>AO$12*$D708*INDEX(AO$21:AO$28,$E708)*INDEX(AO$30:AO$46,$F708)*(1-INDEX(AO$117:AO$133,$F708))</f>
        <v/>
      </c>
      <c r="AP708" s="40">
        <f>AP$12*$D708*INDEX(AP$21:AP$28,$E708)*INDEX(AP$30:AP$46,$F708)*(1-INDEX(AP$117:AP$133,$F708))</f>
        <v/>
      </c>
      <c r="AQ708" s="40">
        <f>AQ$12*$D708*INDEX(AQ$21:AQ$28,$E708)*INDEX(AQ$30:AQ$46,$F708)*(1-INDEX(AQ$117:AQ$133,$F708))</f>
        <v/>
      </c>
      <c r="AR708" s="40">
        <f>AR$12*$D708*INDEX(AR$21:AR$28,$E708)*INDEX(AR$30:AR$46,$F708)*(1-INDEX(AR$117:AR$133,$F708))</f>
        <v/>
      </c>
      <c r="AS708" s="40">
        <f>AS$12*$D708*INDEX(AS$21:AS$28,$E708)*INDEX(AS$30:AS$46,$F708)*(1-INDEX(AS$117:AS$133,$F708))</f>
        <v/>
      </c>
      <c r="AT708" s="40">
        <f>AT$12*$D708*INDEX(AT$21:AT$28,$E708)*INDEX(AT$30:AT$46,$F708)*(1-INDEX(AT$117:AT$133,$F708))</f>
        <v/>
      </c>
      <c r="AU708" s="40">
        <f>AU$12*$D708*INDEX(AU$21:AU$28,$E708)*INDEX(AU$30:AU$46,$F708)*(1-INDEX(AU$117:AU$133,$F708))</f>
        <v/>
      </c>
      <c r="AV708" s="40">
        <f>AV$12*$D708*INDEX(AV$21:AV$28,$E708)*INDEX(AV$30:AV$46,$F708)*(1-INDEX(AV$117:AV$133,$F708))</f>
        <v/>
      </c>
      <c r="AW708" s="40">
        <f>AW$12*$D708*INDEX(AW$21:AW$28,$E708)*INDEX(AW$30:AW$46,$F708)*(1-INDEX(AW$117:AW$133,$F708))</f>
        <v/>
      </c>
      <c r="AX708" s="42">
        <f>CARBONTAX(AX$12,$D708,INDEX(AX$21:AX$28,$E708),INDEX(AX$30:AX$46,$F708),INDEX(AX$117:AX$133,$F708))</f>
        <v/>
      </c>
    </row>
    <row r="709" hidden="1" outlineLevel="2">
      <c r="A709" s="5" t="inlineStr">
        <is>
          <t>ctxnew</t>
        </is>
      </c>
      <c r="B709" s="5" t="inlineStr">
        <is>
          <t>gso</t>
        </is>
      </c>
      <c r="C709" s="5" t="inlineStr">
        <is>
          <t>res</t>
        </is>
      </c>
      <c r="D709" s="40">
        <f>INDEX(Inputs!$T$5:$T$132,MATCH($B709&amp;"|"&amp;$C709,Inputs!$A$5:$A$132,0))</f>
        <v/>
      </c>
      <c r="E709" s="40">
        <f>INDEX(Inputs!$J$5:$J$132,MATCH($B709&amp;"|"&amp;$C709,Inputs!$A$5:$A$132,0))</f>
        <v/>
      </c>
      <c r="F709" s="40">
        <f>INDEX(Inputs!$K$5:$K$132,MATCH($B709&amp;"|"&amp;$C709,Inputs!$A$5:$A$132,0))</f>
        <v/>
      </c>
      <c r="G709" s="39" t="n"/>
      <c r="H709" s="5">
        <f>INDEX(Variables!$B$5:$B$105,MATCH($A709,Variables!$A$5:$A$105,0))&amp;IF($C709="",""," | "&amp;INDEX(Mapping!$B$5:$B$26,MATCH($C709,Mapping!$A$5:$A$26,0))&amp;" | "&amp;INDEX(Mapping!$B$30:$B$41,MATCH($B709,Mapping!$A$30:$A$41,0)))</f>
        <v/>
      </c>
      <c r="I709" s="5">
        <f>INDEX(Variables!$C$5:$C$105,MATCH($A709,Variables!$A$5:$A$105,0))</f>
        <v/>
      </c>
      <c r="J709" s="5">
        <f>INDEX(Variables!$E$5:$E$105,MATCH($A709,Variables!$A$5:$A$105,0))</f>
        <v/>
      </c>
      <c r="K709" s="25">
        <f>LOWER(Settings!$C$4)&amp;".mit."&amp;$A709&amp;IF($C709="","","."&amp;$C709&amp;"."&amp;$B709)&amp;IF(INDEX(Variables!$D$5:$D$105,MATCH($A709,Variables!$A$5:$A$105,0))="","","."&amp;INDEX(Variables!$D$5:$D$105,MATCH($A709,Variables!$A$5:$A$105,0)))&amp;"."&amp;K$5</f>
        <v/>
      </c>
      <c r="L709" s="41">
        <f>L$12*$D709*INDEX(L$21:L$28,$E709)*INDEX(L$30:L$46,$F709)*(1-INDEX(L$117:L$133,$F709))</f>
        <v/>
      </c>
      <c r="M709" s="40">
        <f>M$12*$D709*INDEX(M$21:M$28,$E709)*INDEX(M$30:M$46,$F709)*(1-INDEX(M$117:M$133,$F709))</f>
        <v/>
      </c>
      <c r="N709" s="40">
        <f>N$12*$D709*INDEX(N$21:N$28,$E709)*INDEX(N$30:N$46,$F709)*(1-INDEX(N$117:N$133,$F709))</f>
        <v/>
      </c>
      <c r="O709" s="40">
        <f>O$12*$D709*INDEX(O$21:O$28,$E709)*INDEX(O$30:O$46,$F709)*(1-INDEX(O$117:O$133,$F709))</f>
        <v/>
      </c>
      <c r="P709" s="40">
        <f>P$12*$D709*INDEX(P$21:P$28,$E709)*INDEX(P$30:P$46,$F709)*(1-INDEX(P$117:P$133,$F709))</f>
        <v/>
      </c>
      <c r="Q709" s="40">
        <f>Q$12*$D709*INDEX(Q$21:Q$28,$E709)*INDEX(Q$30:Q$46,$F709)*(1-INDEX(Q$117:Q$133,$F709))</f>
        <v/>
      </c>
      <c r="R709" s="40">
        <f>R$12*$D709*INDEX(R$21:R$28,$E709)*INDEX(R$30:R$46,$F709)*(1-INDEX(R$117:R$133,$F709))</f>
        <v/>
      </c>
      <c r="S709" s="40">
        <f>S$12*$D709*INDEX(S$21:S$28,$E709)*INDEX(S$30:S$46,$F709)*(1-INDEX(S$117:S$133,$F709))</f>
        <v/>
      </c>
      <c r="T709" s="40">
        <f>T$12*$D709*INDEX(T$21:T$28,$E709)*INDEX(T$30:T$46,$F709)*(1-INDEX(T$117:T$133,$F709))</f>
        <v/>
      </c>
      <c r="U709" s="40">
        <f>U$12*$D709*INDEX(U$21:U$28,$E709)*INDEX(U$30:U$46,$F709)*(1-INDEX(U$117:U$133,$F709))</f>
        <v/>
      </c>
      <c r="V709" s="40">
        <f>V$12*$D709*INDEX(V$21:V$28,$E709)*INDEX(V$30:V$46,$F709)*(1-INDEX(V$117:V$133,$F709))</f>
        <v/>
      </c>
      <c r="W709" s="40">
        <f>W$12*$D709*INDEX(W$21:W$28,$E709)*INDEX(W$30:W$46,$F709)*(1-INDEX(W$117:W$133,$F709))</f>
        <v/>
      </c>
      <c r="X709" s="40">
        <f>X$12*$D709*INDEX(X$21:X$28,$E709)*INDEX(X$30:X$46,$F709)*(1-INDEX(X$117:X$133,$F709))</f>
        <v/>
      </c>
      <c r="Y709" s="40">
        <f>Y$12*$D709*INDEX(Y$21:Y$28,$E709)*INDEX(Y$30:Y$46,$F709)*(1-INDEX(Y$117:Y$133,$F709))</f>
        <v/>
      </c>
      <c r="Z709" s="40">
        <f>Z$12*$D709*INDEX(Z$21:Z$28,$E709)*INDEX(Z$30:Z$46,$F709)*(1-INDEX(Z$117:Z$133,$F709))</f>
        <v/>
      </c>
      <c r="AA709" s="40">
        <f>AA$12*$D709*INDEX(AA$21:AA$28,$E709)*INDEX(AA$30:AA$46,$F709)*(1-INDEX(AA$117:AA$133,$F709))</f>
        <v/>
      </c>
      <c r="AB709" s="40">
        <f>AB$12*$D709*INDEX(AB$21:AB$28,$E709)*INDEX(AB$30:AB$46,$F709)*(1-INDEX(AB$117:AB$133,$F709))</f>
        <v/>
      </c>
      <c r="AC709" s="40">
        <f>AC$12*$D709*INDEX(AC$21:AC$28,$E709)*INDEX(AC$30:AC$46,$F709)*(1-INDEX(AC$117:AC$133,$F709))</f>
        <v/>
      </c>
      <c r="AD709" s="42">
        <f>CARBONTAX(AD$12,$D709,INDEX(AD$21:AD$28,$E709),INDEX(AD$30:AD$46,$F709),INDEX(AD$117:AD$133,$F709))</f>
        <v/>
      </c>
      <c r="AE709" s="25">
        <f>LOWER(Settings!$C$4)&amp;".mit."&amp;$A709&amp;IF($C709="","","."&amp;$C709&amp;"."&amp;$B709)&amp;IF(INDEX(Variables!$D$5:$D$105,MATCH($A709,Variables!$A$5:$A$105,0))="","","."&amp;INDEX(Variables!$D$5:$D$105,MATCH($A709,Variables!$A$5:$A$105,0)))&amp;"."&amp;AE$5</f>
        <v/>
      </c>
      <c r="AF709" s="41">
        <f>AF$12*$D709*INDEX(AF$21:AF$28,$E709)*INDEX(AF$30:AF$46,$F709)*(1-INDEX(AF$117:AF$133,$F709))</f>
        <v/>
      </c>
      <c r="AG709" s="40">
        <f>AG$12*$D709*INDEX(AG$21:AG$28,$E709)*INDEX(AG$30:AG$46,$F709)*(1-INDEX(AG$117:AG$133,$F709))</f>
        <v/>
      </c>
      <c r="AH709" s="40">
        <f>AH$12*$D709*INDEX(AH$21:AH$28,$E709)*INDEX(AH$30:AH$46,$F709)*(1-INDEX(AH$117:AH$133,$F709))</f>
        <v/>
      </c>
      <c r="AI709" s="40">
        <f>AI$12*$D709*INDEX(AI$21:AI$28,$E709)*INDEX(AI$30:AI$46,$F709)*(1-INDEX(AI$117:AI$133,$F709))</f>
        <v/>
      </c>
      <c r="AJ709" s="40">
        <f>AJ$12*$D709*INDEX(AJ$21:AJ$28,$E709)*INDEX(AJ$30:AJ$46,$F709)*(1-INDEX(AJ$117:AJ$133,$F709))</f>
        <v/>
      </c>
      <c r="AK709" s="40">
        <f>AK$12*$D709*INDEX(AK$21:AK$28,$E709)*INDEX(AK$30:AK$46,$F709)*(1-INDEX(AK$117:AK$133,$F709))</f>
        <v/>
      </c>
      <c r="AL709" s="40">
        <f>AL$12*$D709*INDEX(AL$21:AL$28,$E709)*INDEX(AL$30:AL$46,$F709)*(1-INDEX(AL$117:AL$133,$F709))</f>
        <v/>
      </c>
      <c r="AM709" s="40">
        <f>AM$12*$D709*INDEX(AM$21:AM$28,$E709)*INDEX(AM$30:AM$46,$F709)*(1-INDEX(AM$117:AM$133,$F709))</f>
        <v/>
      </c>
      <c r="AN709" s="40">
        <f>AN$12*$D709*INDEX(AN$21:AN$28,$E709)*INDEX(AN$30:AN$46,$F709)*(1-INDEX(AN$117:AN$133,$F709))</f>
        <v/>
      </c>
      <c r="AO709" s="40">
        <f>AO$12*$D709*INDEX(AO$21:AO$28,$E709)*INDEX(AO$30:AO$46,$F709)*(1-INDEX(AO$117:AO$133,$F709))</f>
        <v/>
      </c>
      <c r="AP709" s="40">
        <f>AP$12*$D709*INDEX(AP$21:AP$28,$E709)*INDEX(AP$30:AP$46,$F709)*(1-INDEX(AP$117:AP$133,$F709))</f>
        <v/>
      </c>
      <c r="AQ709" s="40">
        <f>AQ$12*$D709*INDEX(AQ$21:AQ$28,$E709)*INDEX(AQ$30:AQ$46,$F709)*(1-INDEX(AQ$117:AQ$133,$F709))</f>
        <v/>
      </c>
      <c r="AR709" s="40">
        <f>AR$12*$D709*INDEX(AR$21:AR$28,$E709)*INDEX(AR$30:AR$46,$F709)*(1-INDEX(AR$117:AR$133,$F709))</f>
        <v/>
      </c>
      <c r="AS709" s="40">
        <f>AS$12*$D709*INDEX(AS$21:AS$28,$E709)*INDEX(AS$30:AS$46,$F709)*(1-INDEX(AS$117:AS$133,$F709))</f>
        <v/>
      </c>
      <c r="AT709" s="40">
        <f>AT$12*$D709*INDEX(AT$21:AT$28,$E709)*INDEX(AT$30:AT$46,$F709)*(1-INDEX(AT$117:AT$133,$F709))</f>
        <v/>
      </c>
      <c r="AU709" s="40">
        <f>AU$12*$D709*INDEX(AU$21:AU$28,$E709)*INDEX(AU$30:AU$46,$F709)*(1-INDEX(AU$117:AU$133,$F709))</f>
        <v/>
      </c>
      <c r="AV709" s="40">
        <f>AV$12*$D709*INDEX(AV$21:AV$28,$E709)*INDEX(AV$30:AV$46,$F709)*(1-INDEX(AV$117:AV$133,$F709))</f>
        <v/>
      </c>
      <c r="AW709" s="40">
        <f>AW$12*$D709*INDEX(AW$21:AW$28,$E709)*INDEX(AW$30:AW$46,$F709)*(1-INDEX(AW$117:AW$133,$F709))</f>
        <v/>
      </c>
      <c r="AX709" s="42">
        <f>CARBONTAX(AX$12,$D709,INDEX(AX$21:AX$28,$E709),INDEX(AX$30:AX$46,$F709),INDEX(AX$117:AX$133,$F709))</f>
        <v/>
      </c>
    </row>
    <row r="710" hidden="1" outlineLevel="2">
      <c r="A710" s="5" t="inlineStr">
        <is>
          <t>ctxnew</t>
        </is>
      </c>
      <c r="B710" s="5" t="inlineStr">
        <is>
          <t>die</t>
        </is>
      </c>
      <c r="C710" s="5" t="inlineStr">
        <is>
          <t>res</t>
        </is>
      </c>
      <c r="D710" s="40">
        <f>INDEX(Inputs!$T$5:$T$132,MATCH($B710&amp;"|"&amp;$C710,Inputs!$A$5:$A$132,0))</f>
        <v/>
      </c>
      <c r="E710" s="40">
        <f>INDEX(Inputs!$J$5:$J$132,MATCH($B710&amp;"|"&amp;$C710,Inputs!$A$5:$A$132,0))</f>
        <v/>
      </c>
      <c r="F710" s="40">
        <f>INDEX(Inputs!$K$5:$K$132,MATCH($B710&amp;"|"&amp;$C710,Inputs!$A$5:$A$132,0))</f>
        <v/>
      </c>
      <c r="G710" s="39" t="n"/>
      <c r="H710" s="5">
        <f>INDEX(Variables!$B$5:$B$105,MATCH($A710,Variables!$A$5:$A$105,0))&amp;IF($C710="",""," | "&amp;INDEX(Mapping!$B$5:$B$26,MATCH($C710,Mapping!$A$5:$A$26,0))&amp;" | "&amp;INDEX(Mapping!$B$30:$B$41,MATCH($B710,Mapping!$A$30:$A$41,0)))</f>
        <v/>
      </c>
      <c r="I710" s="5">
        <f>INDEX(Variables!$C$5:$C$105,MATCH($A710,Variables!$A$5:$A$105,0))</f>
        <v/>
      </c>
      <c r="J710" s="5">
        <f>INDEX(Variables!$E$5:$E$105,MATCH($A710,Variables!$A$5:$A$105,0))</f>
        <v/>
      </c>
      <c r="K710" s="25">
        <f>LOWER(Settings!$C$4)&amp;".mit."&amp;$A710&amp;IF($C710="","","."&amp;$C710&amp;"."&amp;$B710)&amp;IF(INDEX(Variables!$D$5:$D$105,MATCH($A710,Variables!$A$5:$A$105,0))="","","."&amp;INDEX(Variables!$D$5:$D$105,MATCH($A710,Variables!$A$5:$A$105,0)))&amp;"."&amp;K$5</f>
        <v/>
      </c>
      <c r="L710" s="41">
        <f>L$12*$D710*INDEX(L$21:L$28,$E710)*INDEX(L$30:L$46,$F710)*(1-INDEX(L$117:L$133,$F710))</f>
        <v/>
      </c>
      <c r="M710" s="40">
        <f>M$12*$D710*INDEX(M$21:M$28,$E710)*INDEX(M$30:M$46,$F710)*(1-INDEX(M$117:M$133,$F710))</f>
        <v/>
      </c>
      <c r="N710" s="40">
        <f>N$12*$D710*INDEX(N$21:N$28,$E710)*INDEX(N$30:N$46,$F710)*(1-INDEX(N$117:N$133,$F710))</f>
        <v/>
      </c>
      <c r="O710" s="40">
        <f>O$12*$D710*INDEX(O$21:O$28,$E710)*INDEX(O$30:O$46,$F710)*(1-INDEX(O$117:O$133,$F710))</f>
        <v/>
      </c>
      <c r="P710" s="40">
        <f>P$12*$D710*INDEX(P$21:P$28,$E710)*INDEX(P$30:P$46,$F710)*(1-INDEX(P$117:P$133,$F710))</f>
        <v/>
      </c>
      <c r="Q710" s="40">
        <f>Q$12*$D710*INDEX(Q$21:Q$28,$E710)*INDEX(Q$30:Q$46,$F710)*(1-INDEX(Q$117:Q$133,$F710))</f>
        <v/>
      </c>
      <c r="R710" s="40">
        <f>R$12*$D710*INDEX(R$21:R$28,$E710)*INDEX(R$30:R$46,$F710)*(1-INDEX(R$117:R$133,$F710))</f>
        <v/>
      </c>
      <c r="S710" s="40">
        <f>S$12*$D710*INDEX(S$21:S$28,$E710)*INDEX(S$30:S$46,$F710)*(1-INDEX(S$117:S$133,$F710))</f>
        <v/>
      </c>
      <c r="T710" s="40">
        <f>T$12*$D710*INDEX(T$21:T$28,$E710)*INDEX(T$30:T$46,$F710)*(1-INDEX(T$117:T$133,$F710))</f>
        <v/>
      </c>
      <c r="U710" s="40">
        <f>U$12*$D710*INDEX(U$21:U$28,$E710)*INDEX(U$30:U$46,$F710)*(1-INDEX(U$117:U$133,$F710))</f>
        <v/>
      </c>
      <c r="V710" s="40">
        <f>V$12*$D710*INDEX(V$21:V$28,$E710)*INDEX(V$30:V$46,$F710)*(1-INDEX(V$117:V$133,$F710))</f>
        <v/>
      </c>
      <c r="W710" s="40">
        <f>W$12*$D710*INDEX(W$21:W$28,$E710)*INDEX(W$30:W$46,$F710)*(1-INDEX(W$117:W$133,$F710))</f>
        <v/>
      </c>
      <c r="X710" s="40">
        <f>X$12*$D710*INDEX(X$21:X$28,$E710)*INDEX(X$30:X$46,$F710)*(1-INDEX(X$117:X$133,$F710))</f>
        <v/>
      </c>
      <c r="Y710" s="40">
        <f>Y$12*$D710*INDEX(Y$21:Y$28,$E710)*INDEX(Y$30:Y$46,$F710)*(1-INDEX(Y$117:Y$133,$F710))</f>
        <v/>
      </c>
      <c r="Z710" s="40">
        <f>Z$12*$D710*INDEX(Z$21:Z$28,$E710)*INDEX(Z$30:Z$46,$F710)*(1-INDEX(Z$117:Z$133,$F710))</f>
        <v/>
      </c>
      <c r="AA710" s="40">
        <f>AA$12*$D710*INDEX(AA$21:AA$28,$E710)*INDEX(AA$30:AA$46,$F710)*(1-INDEX(AA$117:AA$133,$F710))</f>
        <v/>
      </c>
      <c r="AB710" s="40">
        <f>AB$12*$D710*INDEX(AB$21:AB$28,$E710)*INDEX(AB$30:AB$46,$F710)*(1-INDEX(AB$117:AB$133,$F710))</f>
        <v/>
      </c>
      <c r="AC710" s="40">
        <f>AC$12*$D710*INDEX(AC$21:AC$28,$E710)*INDEX(AC$30:AC$46,$F710)*(1-INDEX(AC$117:AC$133,$F710))</f>
        <v/>
      </c>
      <c r="AD710" s="42">
        <f>CARBONTAX(AD$12,$D710,INDEX(AD$21:AD$28,$E710),INDEX(AD$30:AD$46,$F710),INDEX(AD$117:AD$133,$F710))</f>
        <v/>
      </c>
      <c r="AE710" s="25">
        <f>LOWER(Settings!$C$4)&amp;".mit."&amp;$A710&amp;IF($C710="","","."&amp;$C710&amp;"."&amp;$B710)&amp;IF(INDEX(Variables!$D$5:$D$105,MATCH($A710,Variables!$A$5:$A$105,0))="","","."&amp;INDEX(Variables!$D$5:$D$105,MATCH($A710,Variables!$A$5:$A$105,0)))&amp;"."&amp;AE$5</f>
        <v/>
      </c>
      <c r="AF710" s="41">
        <f>AF$12*$D710*INDEX(AF$21:AF$28,$E710)*INDEX(AF$30:AF$46,$F710)*(1-INDEX(AF$117:AF$133,$F710))</f>
        <v/>
      </c>
      <c r="AG710" s="40">
        <f>AG$12*$D710*INDEX(AG$21:AG$28,$E710)*INDEX(AG$30:AG$46,$F710)*(1-INDEX(AG$117:AG$133,$F710))</f>
        <v/>
      </c>
      <c r="AH710" s="40">
        <f>AH$12*$D710*INDEX(AH$21:AH$28,$E710)*INDEX(AH$30:AH$46,$F710)*(1-INDEX(AH$117:AH$133,$F710))</f>
        <v/>
      </c>
      <c r="AI710" s="40">
        <f>AI$12*$D710*INDEX(AI$21:AI$28,$E710)*INDEX(AI$30:AI$46,$F710)*(1-INDEX(AI$117:AI$133,$F710))</f>
        <v/>
      </c>
      <c r="AJ710" s="40">
        <f>AJ$12*$D710*INDEX(AJ$21:AJ$28,$E710)*INDEX(AJ$30:AJ$46,$F710)*(1-INDEX(AJ$117:AJ$133,$F710))</f>
        <v/>
      </c>
      <c r="AK710" s="40">
        <f>AK$12*$D710*INDEX(AK$21:AK$28,$E710)*INDEX(AK$30:AK$46,$F710)*(1-INDEX(AK$117:AK$133,$F710))</f>
        <v/>
      </c>
      <c r="AL710" s="40">
        <f>AL$12*$D710*INDEX(AL$21:AL$28,$E710)*INDEX(AL$30:AL$46,$F710)*(1-INDEX(AL$117:AL$133,$F710))</f>
        <v/>
      </c>
      <c r="AM710" s="40">
        <f>AM$12*$D710*INDEX(AM$21:AM$28,$E710)*INDEX(AM$30:AM$46,$F710)*(1-INDEX(AM$117:AM$133,$F710))</f>
        <v/>
      </c>
      <c r="AN710" s="40">
        <f>AN$12*$D710*INDEX(AN$21:AN$28,$E710)*INDEX(AN$30:AN$46,$F710)*(1-INDEX(AN$117:AN$133,$F710))</f>
        <v/>
      </c>
      <c r="AO710" s="40">
        <f>AO$12*$D710*INDEX(AO$21:AO$28,$E710)*INDEX(AO$30:AO$46,$F710)*(1-INDEX(AO$117:AO$133,$F710))</f>
        <v/>
      </c>
      <c r="AP710" s="40">
        <f>AP$12*$D710*INDEX(AP$21:AP$28,$E710)*INDEX(AP$30:AP$46,$F710)*(1-INDEX(AP$117:AP$133,$F710))</f>
        <v/>
      </c>
      <c r="AQ710" s="40">
        <f>AQ$12*$D710*INDEX(AQ$21:AQ$28,$E710)*INDEX(AQ$30:AQ$46,$F710)*(1-INDEX(AQ$117:AQ$133,$F710))</f>
        <v/>
      </c>
      <c r="AR710" s="40">
        <f>AR$12*$D710*INDEX(AR$21:AR$28,$E710)*INDEX(AR$30:AR$46,$F710)*(1-INDEX(AR$117:AR$133,$F710))</f>
        <v/>
      </c>
      <c r="AS710" s="40">
        <f>AS$12*$D710*INDEX(AS$21:AS$28,$E710)*INDEX(AS$30:AS$46,$F710)*(1-INDEX(AS$117:AS$133,$F710))</f>
        <v/>
      </c>
      <c r="AT710" s="40">
        <f>AT$12*$D710*INDEX(AT$21:AT$28,$E710)*INDEX(AT$30:AT$46,$F710)*(1-INDEX(AT$117:AT$133,$F710))</f>
        <v/>
      </c>
      <c r="AU710" s="40">
        <f>AU$12*$D710*INDEX(AU$21:AU$28,$E710)*INDEX(AU$30:AU$46,$F710)*(1-INDEX(AU$117:AU$133,$F710))</f>
        <v/>
      </c>
      <c r="AV710" s="40">
        <f>AV$12*$D710*INDEX(AV$21:AV$28,$E710)*INDEX(AV$30:AV$46,$F710)*(1-INDEX(AV$117:AV$133,$F710))</f>
        <v/>
      </c>
      <c r="AW710" s="40">
        <f>AW$12*$D710*INDEX(AW$21:AW$28,$E710)*INDEX(AW$30:AW$46,$F710)*(1-INDEX(AW$117:AW$133,$F710))</f>
        <v/>
      </c>
      <c r="AX710" s="42">
        <f>CARBONTAX(AX$12,$D710,INDEX(AX$21:AX$28,$E710),INDEX(AX$30:AX$46,$F710),INDEX(AX$117:AX$133,$F710))</f>
        <v/>
      </c>
    </row>
    <row r="711" hidden="1" outlineLevel="2">
      <c r="A711" s="5" t="inlineStr">
        <is>
          <t>ctxnew</t>
        </is>
      </c>
      <c r="B711" s="5" t="inlineStr">
        <is>
          <t>lpg</t>
        </is>
      </c>
      <c r="C711" s="5" t="inlineStr">
        <is>
          <t>res</t>
        </is>
      </c>
      <c r="D711" s="40">
        <f>INDEX(Inputs!$T$5:$T$132,MATCH($B711&amp;"|"&amp;$C711,Inputs!$A$5:$A$132,0))</f>
        <v/>
      </c>
      <c r="E711" s="40">
        <f>INDEX(Inputs!$J$5:$J$132,MATCH($B711&amp;"|"&amp;$C711,Inputs!$A$5:$A$132,0))</f>
        <v/>
      </c>
      <c r="F711" s="40">
        <f>INDEX(Inputs!$K$5:$K$132,MATCH($B711&amp;"|"&amp;$C711,Inputs!$A$5:$A$132,0))</f>
        <v/>
      </c>
      <c r="G711" s="39" t="n"/>
      <c r="H711" s="5">
        <f>INDEX(Variables!$B$5:$B$105,MATCH($A711,Variables!$A$5:$A$105,0))&amp;IF($C711="",""," | "&amp;INDEX(Mapping!$B$5:$B$26,MATCH($C711,Mapping!$A$5:$A$26,0))&amp;" | "&amp;INDEX(Mapping!$B$30:$B$41,MATCH($B711,Mapping!$A$30:$A$41,0)))</f>
        <v/>
      </c>
      <c r="I711" s="5">
        <f>INDEX(Variables!$C$5:$C$105,MATCH($A711,Variables!$A$5:$A$105,0))</f>
        <v/>
      </c>
      <c r="J711" s="5">
        <f>INDEX(Variables!$E$5:$E$105,MATCH($A711,Variables!$A$5:$A$105,0))</f>
        <v/>
      </c>
      <c r="K711" s="25">
        <f>LOWER(Settings!$C$4)&amp;".mit."&amp;$A711&amp;IF($C711="","","."&amp;$C711&amp;"."&amp;$B711)&amp;IF(INDEX(Variables!$D$5:$D$105,MATCH($A711,Variables!$A$5:$A$105,0))="","","."&amp;INDEX(Variables!$D$5:$D$105,MATCH($A711,Variables!$A$5:$A$105,0)))&amp;"."&amp;K$5</f>
        <v/>
      </c>
      <c r="L711" s="41">
        <f>L$12*$D711*INDEX(L$21:L$28,$E711)*INDEX(L$30:L$46,$F711)*(1-INDEX(L$117:L$133,$F711))</f>
        <v/>
      </c>
      <c r="M711" s="40">
        <f>M$12*$D711*INDEX(M$21:M$28,$E711)*INDEX(M$30:M$46,$F711)*(1-INDEX(M$117:M$133,$F711))</f>
        <v/>
      </c>
      <c r="N711" s="40">
        <f>N$12*$D711*INDEX(N$21:N$28,$E711)*INDEX(N$30:N$46,$F711)*(1-INDEX(N$117:N$133,$F711))</f>
        <v/>
      </c>
      <c r="O711" s="40">
        <f>O$12*$D711*INDEX(O$21:O$28,$E711)*INDEX(O$30:O$46,$F711)*(1-INDEX(O$117:O$133,$F711))</f>
        <v/>
      </c>
      <c r="P711" s="40">
        <f>P$12*$D711*INDEX(P$21:P$28,$E711)*INDEX(P$30:P$46,$F711)*(1-INDEX(P$117:P$133,$F711))</f>
        <v/>
      </c>
      <c r="Q711" s="40">
        <f>Q$12*$D711*INDEX(Q$21:Q$28,$E711)*INDEX(Q$30:Q$46,$F711)*(1-INDEX(Q$117:Q$133,$F711))</f>
        <v/>
      </c>
      <c r="R711" s="40">
        <f>R$12*$D711*INDEX(R$21:R$28,$E711)*INDEX(R$30:R$46,$F711)*(1-INDEX(R$117:R$133,$F711))</f>
        <v/>
      </c>
      <c r="S711" s="40">
        <f>S$12*$D711*INDEX(S$21:S$28,$E711)*INDEX(S$30:S$46,$F711)*(1-INDEX(S$117:S$133,$F711))</f>
        <v/>
      </c>
      <c r="T711" s="40">
        <f>T$12*$D711*INDEX(T$21:T$28,$E711)*INDEX(T$30:T$46,$F711)*(1-INDEX(T$117:T$133,$F711))</f>
        <v/>
      </c>
      <c r="U711" s="40">
        <f>U$12*$D711*INDEX(U$21:U$28,$E711)*INDEX(U$30:U$46,$F711)*(1-INDEX(U$117:U$133,$F711))</f>
        <v/>
      </c>
      <c r="V711" s="40">
        <f>V$12*$D711*INDEX(V$21:V$28,$E711)*INDEX(V$30:V$46,$F711)*(1-INDEX(V$117:V$133,$F711))</f>
        <v/>
      </c>
      <c r="W711" s="40">
        <f>W$12*$D711*INDEX(W$21:W$28,$E711)*INDEX(W$30:W$46,$F711)*(1-INDEX(W$117:W$133,$F711))</f>
        <v/>
      </c>
      <c r="X711" s="40">
        <f>X$12*$D711*INDEX(X$21:X$28,$E711)*INDEX(X$30:X$46,$F711)*(1-INDEX(X$117:X$133,$F711))</f>
        <v/>
      </c>
      <c r="Y711" s="40">
        <f>Y$12*$D711*INDEX(Y$21:Y$28,$E711)*INDEX(Y$30:Y$46,$F711)*(1-INDEX(Y$117:Y$133,$F711))</f>
        <v/>
      </c>
      <c r="Z711" s="40">
        <f>Z$12*$D711*INDEX(Z$21:Z$28,$E711)*INDEX(Z$30:Z$46,$F711)*(1-INDEX(Z$117:Z$133,$F711))</f>
        <v/>
      </c>
      <c r="AA711" s="40">
        <f>AA$12*$D711*INDEX(AA$21:AA$28,$E711)*INDEX(AA$30:AA$46,$F711)*(1-INDEX(AA$117:AA$133,$F711))</f>
        <v/>
      </c>
      <c r="AB711" s="40">
        <f>AB$12*$D711*INDEX(AB$21:AB$28,$E711)*INDEX(AB$30:AB$46,$F711)*(1-INDEX(AB$117:AB$133,$F711))</f>
        <v/>
      </c>
      <c r="AC711" s="40">
        <f>AC$12*$D711*INDEX(AC$21:AC$28,$E711)*INDEX(AC$30:AC$46,$F711)*(1-INDEX(AC$117:AC$133,$F711))</f>
        <v/>
      </c>
      <c r="AD711" s="42">
        <f>CARBONTAX(AD$12,$D711,INDEX(AD$21:AD$28,$E711),INDEX(AD$30:AD$46,$F711),INDEX(AD$117:AD$133,$F711))</f>
        <v/>
      </c>
      <c r="AE711" s="25">
        <f>LOWER(Settings!$C$4)&amp;".mit."&amp;$A711&amp;IF($C711="","","."&amp;$C711&amp;"."&amp;$B711)&amp;IF(INDEX(Variables!$D$5:$D$105,MATCH($A711,Variables!$A$5:$A$105,0))="","","."&amp;INDEX(Variables!$D$5:$D$105,MATCH($A711,Variables!$A$5:$A$105,0)))&amp;"."&amp;AE$5</f>
        <v/>
      </c>
      <c r="AF711" s="41">
        <f>AF$12*$D711*INDEX(AF$21:AF$28,$E711)*INDEX(AF$30:AF$46,$F711)*(1-INDEX(AF$117:AF$133,$F711))</f>
        <v/>
      </c>
      <c r="AG711" s="40">
        <f>AG$12*$D711*INDEX(AG$21:AG$28,$E711)*INDEX(AG$30:AG$46,$F711)*(1-INDEX(AG$117:AG$133,$F711))</f>
        <v/>
      </c>
      <c r="AH711" s="40">
        <f>AH$12*$D711*INDEX(AH$21:AH$28,$E711)*INDEX(AH$30:AH$46,$F711)*(1-INDEX(AH$117:AH$133,$F711))</f>
        <v/>
      </c>
      <c r="AI711" s="40">
        <f>AI$12*$D711*INDEX(AI$21:AI$28,$E711)*INDEX(AI$30:AI$46,$F711)*(1-INDEX(AI$117:AI$133,$F711))</f>
        <v/>
      </c>
      <c r="AJ711" s="40">
        <f>AJ$12*$D711*INDEX(AJ$21:AJ$28,$E711)*INDEX(AJ$30:AJ$46,$F711)*(1-INDEX(AJ$117:AJ$133,$F711))</f>
        <v/>
      </c>
      <c r="AK711" s="40">
        <f>AK$12*$D711*INDEX(AK$21:AK$28,$E711)*INDEX(AK$30:AK$46,$F711)*(1-INDEX(AK$117:AK$133,$F711))</f>
        <v/>
      </c>
      <c r="AL711" s="40">
        <f>AL$12*$D711*INDEX(AL$21:AL$28,$E711)*INDEX(AL$30:AL$46,$F711)*(1-INDEX(AL$117:AL$133,$F711))</f>
        <v/>
      </c>
      <c r="AM711" s="40">
        <f>AM$12*$D711*INDEX(AM$21:AM$28,$E711)*INDEX(AM$30:AM$46,$F711)*(1-INDEX(AM$117:AM$133,$F711))</f>
        <v/>
      </c>
      <c r="AN711" s="40">
        <f>AN$12*$D711*INDEX(AN$21:AN$28,$E711)*INDEX(AN$30:AN$46,$F711)*(1-INDEX(AN$117:AN$133,$F711))</f>
        <v/>
      </c>
      <c r="AO711" s="40">
        <f>AO$12*$D711*INDEX(AO$21:AO$28,$E711)*INDEX(AO$30:AO$46,$F711)*(1-INDEX(AO$117:AO$133,$F711))</f>
        <v/>
      </c>
      <c r="AP711" s="40">
        <f>AP$12*$D711*INDEX(AP$21:AP$28,$E711)*INDEX(AP$30:AP$46,$F711)*(1-INDEX(AP$117:AP$133,$F711))</f>
        <v/>
      </c>
      <c r="AQ711" s="40">
        <f>AQ$12*$D711*INDEX(AQ$21:AQ$28,$E711)*INDEX(AQ$30:AQ$46,$F711)*(1-INDEX(AQ$117:AQ$133,$F711))</f>
        <v/>
      </c>
      <c r="AR711" s="40">
        <f>AR$12*$D711*INDEX(AR$21:AR$28,$E711)*INDEX(AR$30:AR$46,$F711)*(1-INDEX(AR$117:AR$133,$F711))</f>
        <v/>
      </c>
      <c r="AS711" s="40">
        <f>AS$12*$D711*INDEX(AS$21:AS$28,$E711)*INDEX(AS$30:AS$46,$F711)*(1-INDEX(AS$117:AS$133,$F711))</f>
        <v/>
      </c>
      <c r="AT711" s="40">
        <f>AT$12*$D711*INDEX(AT$21:AT$28,$E711)*INDEX(AT$30:AT$46,$F711)*(1-INDEX(AT$117:AT$133,$F711))</f>
        <v/>
      </c>
      <c r="AU711" s="40">
        <f>AU$12*$D711*INDEX(AU$21:AU$28,$E711)*INDEX(AU$30:AU$46,$F711)*(1-INDEX(AU$117:AU$133,$F711))</f>
        <v/>
      </c>
      <c r="AV711" s="40">
        <f>AV$12*$D711*INDEX(AV$21:AV$28,$E711)*INDEX(AV$30:AV$46,$F711)*(1-INDEX(AV$117:AV$133,$F711))</f>
        <v/>
      </c>
      <c r="AW711" s="40">
        <f>AW$12*$D711*INDEX(AW$21:AW$28,$E711)*INDEX(AW$30:AW$46,$F711)*(1-INDEX(AW$117:AW$133,$F711))</f>
        <v/>
      </c>
      <c r="AX711" s="42">
        <f>CARBONTAX(AX$12,$D711,INDEX(AX$21:AX$28,$E711),INDEX(AX$30:AX$46,$F711),INDEX(AX$117:AX$133,$F711))</f>
        <v/>
      </c>
    </row>
    <row r="712" hidden="1" outlineLevel="2">
      <c r="A712" s="5" t="inlineStr">
        <is>
          <t>ctxnew</t>
        </is>
      </c>
      <c r="B712" s="5" t="inlineStr">
        <is>
          <t>ker</t>
        </is>
      </c>
      <c r="C712" s="5" t="inlineStr">
        <is>
          <t>res</t>
        </is>
      </c>
      <c r="D712" s="40">
        <f>INDEX(Inputs!$T$5:$T$132,MATCH($B712&amp;"|"&amp;$C712,Inputs!$A$5:$A$132,0))</f>
        <v/>
      </c>
      <c r="E712" s="40">
        <f>INDEX(Inputs!$J$5:$J$132,MATCH($B712&amp;"|"&amp;$C712,Inputs!$A$5:$A$132,0))</f>
        <v/>
      </c>
      <c r="F712" s="40">
        <f>INDEX(Inputs!$K$5:$K$132,MATCH($B712&amp;"|"&amp;$C712,Inputs!$A$5:$A$132,0))</f>
        <v/>
      </c>
      <c r="G712" s="39" t="n"/>
      <c r="H712" s="5">
        <f>INDEX(Variables!$B$5:$B$105,MATCH($A712,Variables!$A$5:$A$105,0))&amp;IF($C712="",""," | "&amp;INDEX(Mapping!$B$5:$B$26,MATCH($C712,Mapping!$A$5:$A$26,0))&amp;" | "&amp;INDEX(Mapping!$B$30:$B$41,MATCH($B712,Mapping!$A$30:$A$41,0)))</f>
        <v/>
      </c>
      <c r="I712" s="5">
        <f>INDEX(Variables!$C$5:$C$105,MATCH($A712,Variables!$A$5:$A$105,0))</f>
        <v/>
      </c>
      <c r="J712" s="5">
        <f>INDEX(Variables!$E$5:$E$105,MATCH($A712,Variables!$A$5:$A$105,0))</f>
        <v/>
      </c>
      <c r="K712" s="25">
        <f>LOWER(Settings!$C$4)&amp;".mit."&amp;$A712&amp;IF($C712="","","."&amp;$C712&amp;"."&amp;$B712)&amp;IF(INDEX(Variables!$D$5:$D$105,MATCH($A712,Variables!$A$5:$A$105,0))="","","."&amp;INDEX(Variables!$D$5:$D$105,MATCH($A712,Variables!$A$5:$A$105,0)))&amp;"."&amp;K$5</f>
        <v/>
      </c>
      <c r="L712" s="41">
        <f>L$12*$D712*INDEX(L$21:L$28,$E712)*INDEX(L$30:L$46,$F712)*(1-INDEX(L$117:L$133,$F712))</f>
        <v/>
      </c>
      <c r="M712" s="40">
        <f>M$12*$D712*INDEX(M$21:M$28,$E712)*INDEX(M$30:M$46,$F712)*(1-INDEX(M$117:M$133,$F712))</f>
        <v/>
      </c>
      <c r="N712" s="40">
        <f>N$12*$D712*INDEX(N$21:N$28,$E712)*INDEX(N$30:N$46,$F712)*(1-INDEX(N$117:N$133,$F712))</f>
        <v/>
      </c>
      <c r="O712" s="40">
        <f>O$12*$D712*INDEX(O$21:O$28,$E712)*INDEX(O$30:O$46,$F712)*(1-INDEX(O$117:O$133,$F712))</f>
        <v/>
      </c>
      <c r="P712" s="40">
        <f>P$12*$D712*INDEX(P$21:P$28,$E712)*INDEX(P$30:P$46,$F712)*(1-INDEX(P$117:P$133,$F712))</f>
        <v/>
      </c>
      <c r="Q712" s="40">
        <f>Q$12*$D712*INDEX(Q$21:Q$28,$E712)*INDEX(Q$30:Q$46,$F712)*(1-INDEX(Q$117:Q$133,$F712))</f>
        <v/>
      </c>
      <c r="R712" s="40">
        <f>R$12*$D712*INDEX(R$21:R$28,$E712)*INDEX(R$30:R$46,$F712)*(1-INDEX(R$117:R$133,$F712))</f>
        <v/>
      </c>
      <c r="S712" s="40">
        <f>S$12*$D712*INDEX(S$21:S$28,$E712)*INDEX(S$30:S$46,$F712)*(1-INDEX(S$117:S$133,$F712))</f>
        <v/>
      </c>
      <c r="T712" s="40">
        <f>T$12*$D712*INDEX(T$21:T$28,$E712)*INDEX(T$30:T$46,$F712)*(1-INDEX(T$117:T$133,$F712))</f>
        <v/>
      </c>
      <c r="U712" s="40">
        <f>U$12*$D712*INDEX(U$21:U$28,$E712)*INDEX(U$30:U$46,$F712)*(1-INDEX(U$117:U$133,$F712))</f>
        <v/>
      </c>
      <c r="V712" s="40">
        <f>V$12*$D712*INDEX(V$21:V$28,$E712)*INDEX(V$30:V$46,$F712)*(1-INDEX(V$117:V$133,$F712))</f>
        <v/>
      </c>
      <c r="W712" s="40">
        <f>W$12*$D712*INDEX(W$21:W$28,$E712)*INDEX(W$30:W$46,$F712)*(1-INDEX(W$117:W$133,$F712))</f>
        <v/>
      </c>
      <c r="X712" s="40">
        <f>X$12*$D712*INDEX(X$21:X$28,$E712)*INDEX(X$30:X$46,$F712)*(1-INDEX(X$117:X$133,$F712))</f>
        <v/>
      </c>
      <c r="Y712" s="40">
        <f>Y$12*$D712*INDEX(Y$21:Y$28,$E712)*INDEX(Y$30:Y$46,$F712)*(1-INDEX(Y$117:Y$133,$F712))</f>
        <v/>
      </c>
      <c r="Z712" s="40">
        <f>Z$12*$D712*INDEX(Z$21:Z$28,$E712)*INDEX(Z$30:Z$46,$F712)*(1-INDEX(Z$117:Z$133,$F712))</f>
        <v/>
      </c>
      <c r="AA712" s="40">
        <f>AA$12*$D712*INDEX(AA$21:AA$28,$E712)*INDEX(AA$30:AA$46,$F712)*(1-INDEX(AA$117:AA$133,$F712))</f>
        <v/>
      </c>
      <c r="AB712" s="40">
        <f>AB$12*$D712*INDEX(AB$21:AB$28,$E712)*INDEX(AB$30:AB$46,$F712)*(1-INDEX(AB$117:AB$133,$F712))</f>
        <v/>
      </c>
      <c r="AC712" s="40">
        <f>AC$12*$D712*INDEX(AC$21:AC$28,$E712)*INDEX(AC$30:AC$46,$F712)*(1-INDEX(AC$117:AC$133,$F712))</f>
        <v/>
      </c>
      <c r="AD712" s="42">
        <f>CARBONTAX(AD$12,$D712,INDEX(AD$21:AD$28,$E712),INDEX(AD$30:AD$46,$F712),INDEX(AD$117:AD$133,$F712))</f>
        <v/>
      </c>
      <c r="AE712" s="25">
        <f>LOWER(Settings!$C$4)&amp;".mit."&amp;$A712&amp;IF($C712="","","."&amp;$C712&amp;"."&amp;$B712)&amp;IF(INDEX(Variables!$D$5:$D$105,MATCH($A712,Variables!$A$5:$A$105,0))="","","."&amp;INDEX(Variables!$D$5:$D$105,MATCH($A712,Variables!$A$5:$A$105,0)))&amp;"."&amp;AE$5</f>
        <v/>
      </c>
      <c r="AF712" s="41">
        <f>AF$12*$D712*INDEX(AF$21:AF$28,$E712)*INDEX(AF$30:AF$46,$F712)*(1-INDEX(AF$117:AF$133,$F712))</f>
        <v/>
      </c>
      <c r="AG712" s="40">
        <f>AG$12*$D712*INDEX(AG$21:AG$28,$E712)*INDEX(AG$30:AG$46,$F712)*(1-INDEX(AG$117:AG$133,$F712))</f>
        <v/>
      </c>
      <c r="AH712" s="40">
        <f>AH$12*$D712*INDEX(AH$21:AH$28,$E712)*INDEX(AH$30:AH$46,$F712)*(1-INDEX(AH$117:AH$133,$F712))</f>
        <v/>
      </c>
      <c r="AI712" s="40">
        <f>AI$12*$D712*INDEX(AI$21:AI$28,$E712)*INDEX(AI$30:AI$46,$F712)*(1-INDEX(AI$117:AI$133,$F712))</f>
        <v/>
      </c>
      <c r="AJ712" s="40">
        <f>AJ$12*$D712*INDEX(AJ$21:AJ$28,$E712)*INDEX(AJ$30:AJ$46,$F712)*(1-INDEX(AJ$117:AJ$133,$F712))</f>
        <v/>
      </c>
      <c r="AK712" s="40">
        <f>AK$12*$D712*INDEX(AK$21:AK$28,$E712)*INDEX(AK$30:AK$46,$F712)*(1-INDEX(AK$117:AK$133,$F712))</f>
        <v/>
      </c>
      <c r="AL712" s="40">
        <f>AL$12*$D712*INDEX(AL$21:AL$28,$E712)*INDEX(AL$30:AL$46,$F712)*(1-INDEX(AL$117:AL$133,$F712))</f>
        <v/>
      </c>
      <c r="AM712" s="40">
        <f>AM$12*$D712*INDEX(AM$21:AM$28,$E712)*INDEX(AM$30:AM$46,$F712)*(1-INDEX(AM$117:AM$133,$F712))</f>
        <v/>
      </c>
      <c r="AN712" s="40">
        <f>AN$12*$D712*INDEX(AN$21:AN$28,$E712)*INDEX(AN$30:AN$46,$F712)*(1-INDEX(AN$117:AN$133,$F712))</f>
        <v/>
      </c>
      <c r="AO712" s="40">
        <f>AO$12*$D712*INDEX(AO$21:AO$28,$E712)*INDEX(AO$30:AO$46,$F712)*(1-INDEX(AO$117:AO$133,$F712))</f>
        <v/>
      </c>
      <c r="AP712" s="40">
        <f>AP$12*$D712*INDEX(AP$21:AP$28,$E712)*INDEX(AP$30:AP$46,$F712)*(1-INDEX(AP$117:AP$133,$F712))</f>
        <v/>
      </c>
      <c r="AQ712" s="40">
        <f>AQ$12*$D712*INDEX(AQ$21:AQ$28,$E712)*INDEX(AQ$30:AQ$46,$F712)*(1-INDEX(AQ$117:AQ$133,$F712))</f>
        <v/>
      </c>
      <c r="AR712" s="40">
        <f>AR$12*$D712*INDEX(AR$21:AR$28,$E712)*INDEX(AR$30:AR$46,$F712)*(1-INDEX(AR$117:AR$133,$F712))</f>
        <v/>
      </c>
      <c r="AS712" s="40">
        <f>AS$12*$D712*INDEX(AS$21:AS$28,$E712)*INDEX(AS$30:AS$46,$F712)*(1-INDEX(AS$117:AS$133,$F712))</f>
        <v/>
      </c>
      <c r="AT712" s="40">
        <f>AT$12*$D712*INDEX(AT$21:AT$28,$E712)*INDEX(AT$30:AT$46,$F712)*(1-INDEX(AT$117:AT$133,$F712))</f>
        <v/>
      </c>
      <c r="AU712" s="40">
        <f>AU$12*$D712*INDEX(AU$21:AU$28,$E712)*INDEX(AU$30:AU$46,$F712)*(1-INDEX(AU$117:AU$133,$F712))</f>
        <v/>
      </c>
      <c r="AV712" s="40">
        <f>AV$12*$D712*INDEX(AV$21:AV$28,$E712)*INDEX(AV$30:AV$46,$F712)*(1-INDEX(AV$117:AV$133,$F712))</f>
        <v/>
      </c>
      <c r="AW712" s="40">
        <f>AW$12*$D712*INDEX(AW$21:AW$28,$E712)*INDEX(AW$30:AW$46,$F712)*(1-INDEX(AW$117:AW$133,$F712))</f>
        <v/>
      </c>
      <c r="AX712" s="42">
        <f>CARBONTAX(AX$12,$D712,INDEX(AX$21:AX$28,$E712),INDEX(AX$30:AX$46,$F712),INDEX(AX$117:AX$133,$F712))</f>
        <v/>
      </c>
    </row>
    <row r="713" hidden="1" outlineLevel="2">
      <c r="A713" s="5" t="inlineStr">
        <is>
          <t>ctxnew</t>
        </is>
      </c>
      <c r="B713" s="5" t="inlineStr">
        <is>
          <t>oop</t>
        </is>
      </c>
      <c r="C713" s="5" t="inlineStr">
        <is>
          <t>res</t>
        </is>
      </c>
      <c r="D713" s="40">
        <f>INDEX(Inputs!$T$5:$T$132,MATCH($B713&amp;"|"&amp;$C713,Inputs!$A$5:$A$132,0))</f>
        <v/>
      </c>
      <c r="E713" s="40">
        <f>INDEX(Inputs!$J$5:$J$132,MATCH($B713&amp;"|"&amp;$C713,Inputs!$A$5:$A$132,0))</f>
        <v/>
      </c>
      <c r="F713" s="40">
        <f>INDEX(Inputs!$K$5:$K$132,MATCH($B713&amp;"|"&amp;$C713,Inputs!$A$5:$A$132,0))</f>
        <v/>
      </c>
      <c r="G713" s="39" t="n"/>
      <c r="H713" s="5">
        <f>INDEX(Variables!$B$5:$B$105,MATCH($A713,Variables!$A$5:$A$105,0))&amp;IF($C713="",""," | "&amp;INDEX(Mapping!$B$5:$B$26,MATCH($C713,Mapping!$A$5:$A$26,0))&amp;" | "&amp;INDEX(Mapping!$B$30:$B$41,MATCH($B713,Mapping!$A$30:$A$41,0)))</f>
        <v/>
      </c>
      <c r="I713" s="5">
        <f>INDEX(Variables!$C$5:$C$105,MATCH($A713,Variables!$A$5:$A$105,0))</f>
        <v/>
      </c>
      <c r="J713" s="5">
        <f>INDEX(Variables!$E$5:$E$105,MATCH($A713,Variables!$A$5:$A$105,0))</f>
        <v/>
      </c>
      <c r="K713" s="25">
        <f>LOWER(Settings!$C$4)&amp;".mit."&amp;$A713&amp;IF($C713="","","."&amp;$C713&amp;"."&amp;$B713)&amp;IF(INDEX(Variables!$D$5:$D$105,MATCH($A713,Variables!$A$5:$A$105,0))="","","."&amp;INDEX(Variables!$D$5:$D$105,MATCH($A713,Variables!$A$5:$A$105,0)))&amp;"."&amp;K$5</f>
        <v/>
      </c>
      <c r="L713" s="41">
        <f>L$12*$D713*INDEX(L$21:L$28,$E713)*INDEX(L$30:L$46,$F713)*(1-INDEX(L$117:L$133,$F713))</f>
        <v/>
      </c>
      <c r="M713" s="40">
        <f>M$12*$D713*INDEX(M$21:M$28,$E713)*INDEX(M$30:M$46,$F713)*(1-INDEX(M$117:M$133,$F713))</f>
        <v/>
      </c>
      <c r="N713" s="40">
        <f>N$12*$D713*INDEX(N$21:N$28,$E713)*INDEX(N$30:N$46,$F713)*(1-INDEX(N$117:N$133,$F713))</f>
        <v/>
      </c>
      <c r="O713" s="40">
        <f>O$12*$D713*INDEX(O$21:O$28,$E713)*INDEX(O$30:O$46,$F713)*(1-INDEX(O$117:O$133,$F713))</f>
        <v/>
      </c>
      <c r="P713" s="40">
        <f>P$12*$D713*INDEX(P$21:P$28,$E713)*INDEX(P$30:P$46,$F713)*(1-INDEX(P$117:P$133,$F713))</f>
        <v/>
      </c>
      <c r="Q713" s="40">
        <f>Q$12*$D713*INDEX(Q$21:Q$28,$E713)*INDEX(Q$30:Q$46,$F713)*(1-INDEX(Q$117:Q$133,$F713))</f>
        <v/>
      </c>
      <c r="R713" s="40">
        <f>R$12*$D713*INDEX(R$21:R$28,$E713)*INDEX(R$30:R$46,$F713)*(1-INDEX(R$117:R$133,$F713))</f>
        <v/>
      </c>
      <c r="S713" s="40">
        <f>S$12*$D713*INDEX(S$21:S$28,$E713)*INDEX(S$30:S$46,$F713)*(1-INDEX(S$117:S$133,$F713))</f>
        <v/>
      </c>
      <c r="T713" s="40">
        <f>T$12*$D713*INDEX(T$21:T$28,$E713)*INDEX(T$30:T$46,$F713)*(1-INDEX(T$117:T$133,$F713))</f>
        <v/>
      </c>
      <c r="U713" s="40">
        <f>U$12*$D713*INDEX(U$21:U$28,$E713)*INDEX(U$30:U$46,$F713)*(1-INDEX(U$117:U$133,$F713))</f>
        <v/>
      </c>
      <c r="V713" s="40">
        <f>V$12*$D713*INDEX(V$21:V$28,$E713)*INDEX(V$30:V$46,$F713)*(1-INDEX(V$117:V$133,$F713))</f>
        <v/>
      </c>
      <c r="W713" s="40">
        <f>W$12*$D713*INDEX(W$21:W$28,$E713)*INDEX(W$30:W$46,$F713)*(1-INDEX(W$117:W$133,$F713))</f>
        <v/>
      </c>
      <c r="X713" s="40">
        <f>X$12*$D713*INDEX(X$21:X$28,$E713)*INDEX(X$30:X$46,$F713)*(1-INDEX(X$117:X$133,$F713))</f>
        <v/>
      </c>
      <c r="Y713" s="40">
        <f>Y$12*$D713*INDEX(Y$21:Y$28,$E713)*INDEX(Y$30:Y$46,$F713)*(1-INDEX(Y$117:Y$133,$F713))</f>
        <v/>
      </c>
      <c r="Z713" s="40">
        <f>Z$12*$D713*INDEX(Z$21:Z$28,$E713)*INDEX(Z$30:Z$46,$F713)*(1-INDEX(Z$117:Z$133,$F713))</f>
        <v/>
      </c>
      <c r="AA713" s="40">
        <f>AA$12*$D713*INDEX(AA$21:AA$28,$E713)*INDEX(AA$30:AA$46,$F713)*(1-INDEX(AA$117:AA$133,$F713))</f>
        <v/>
      </c>
      <c r="AB713" s="40">
        <f>AB$12*$D713*INDEX(AB$21:AB$28,$E713)*INDEX(AB$30:AB$46,$F713)*(1-INDEX(AB$117:AB$133,$F713))</f>
        <v/>
      </c>
      <c r="AC713" s="40">
        <f>AC$12*$D713*INDEX(AC$21:AC$28,$E713)*INDEX(AC$30:AC$46,$F713)*(1-INDEX(AC$117:AC$133,$F713))</f>
        <v/>
      </c>
      <c r="AD713" s="42">
        <f>CARBONTAX(AD$12,$D713,INDEX(AD$21:AD$28,$E713),INDEX(AD$30:AD$46,$F713),INDEX(AD$117:AD$133,$F713))</f>
        <v/>
      </c>
      <c r="AE713" s="25">
        <f>LOWER(Settings!$C$4)&amp;".mit."&amp;$A713&amp;IF($C713="","","."&amp;$C713&amp;"."&amp;$B713)&amp;IF(INDEX(Variables!$D$5:$D$105,MATCH($A713,Variables!$A$5:$A$105,0))="","","."&amp;INDEX(Variables!$D$5:$D$105,MATCH($A713,Variables!$A$5:$A$105,0)))&amp;"."&amp;AE$5</f>
        <v/>
      </c>
      <c r="AF713" s="41">
        <f>AF$12*$D713*INDEX(AF$21:AF$28,$E713)*INDEX(AF$30:AF$46,$F713)*(1-INDEX(AF$117:AF$133,$F713))</f>
        <v/>
      </c>
      <c r="AG713" s="40">
        <f>AG$12*$D713*INDEX(AG$21:AG$28,$E713)*INDEX(AG$30:AG$46,$F713)*(1-INDEX(AG$117:AG$133,$F713))</f>
        <v/>
      </c>
      <c r="AH713" s="40">
        <f>AH$12*$D713*INDEX(AH$21:AH$28,$E713)*INDEX(AH$30:AH$46,$F713)*(1-INDEX(AH$117:AH$133,$F713))</f>
        <v/>
      </c>
      <c r="AI713" s="40">
        <f>AI$12*$D713*INDEX(AI$21:AI$28,$E713)*INDEX(AI$30:AI$46,$F713)*(1-INDEX(AI$117:AI$133,$F713))</f>
        <v/>
      </c>
      <c r="AJ713" s="40">
        <f>AJ$12*$D713*INDEX(AJ$21:AJ$28,$E713)*INDEX(AJ$30:AJ$46,$F713)*(1-INDEX(AJ$117:AJ$133,$F713))</f>
        <v/>
      </c>
      <c r="AK713" s="40">
        <f>AK$12*$D713*INDEX(AK$21:AK$28,$E713)*INDEX(AK$30:AK$46,$F713)*(1-INDEX(AK$117:AK$133,$F713))</f>
        <v/>
      </c>
      <c r="AL713" s="40">
        <f>AL$12*$D713*INDEX(AL$21:AL$28,$E713)*INDEX(AL$30:AL$46,$F713)*(1-INDEX(AL$117:AL$133,$F713))</f>
        <v/>
      </c>
      <c r="AM713" s="40">
        <f>AM$12*$D713*INDEX(AM$21:AM$28,$E713)*INDEX(AM$30:AM$46,$F713)*(1-INDEX(AM$117:AM$133,$F713))</f>
        <v/>
      </c>
      <c r="AN713" s="40">
        <f>AN$12*$D713*INDEX(AN$21:AN$28,$E713)*INDEX(AN$30:AN$46,$F713)*(1-INDEX(AN$117:AN$133,$F713))</f>
        <v/>
      </c>
      <c r="AO713" s="40">
        <f>AO$12*$D713*INDEX(AO$21:AO$28,$E713)*INDEX(AO$30:AO$46,$F713)*(1-INDEX(AO$117:AO$133,$F713))</f>
        <v/>
      </c>
      <c r="AP713" s="40">
        <f>AP$12*$D713*INDEX(AP$21:AP$28,$E713)*INDEX(AP$30:AP$46,$F713)*(1-INDEX(AP$117:AP$133,$F713))</f>
        <v/>
      </c>
      <c r="AQ713" s="40">
        <f>AQ$12*$D713*INDEX(AQ$21:AQ$28,$E713)*INDEX(AQ$30:AQ$46,$F713)*(1-INDEX(AQ$117:AQ$133,$F713))</f>
        <v/>
      </c>
      <c r="AR713" s="40">
        <f>AR$12*$D713*INDEX(AR$21:AR$28,$E713)*INDEX(AR$30:AR$46,$F713)*(1-INDEX(AR$117:AR$133,$F713))</f>
        <v/>
      </c>
      <c r="AS713" s="40">
        <f>AS$12*$D713*INDEX(AS$21:AS$28,$E713)*INDEX(AS$30:AS$46,$F713)*(1-INDEX(AS$117:AS$133,$F713))</f>
        <v/>
      </c>
      <c r="AT713" s="40">
        <f>AT$12*$D713*INDEX(AT$21:AT$28,$E713)*INDEX(AT$30:AT$46,$F713)*(1-INDEX(AT$117:AT$133,$F713))</f>
        <v/>
      </c>
      <c r="AU713" s="40">
        <f>AU$12*$D713*INDEX(AU$21:AU$28,$E713)*INDEX(AU$30:AU$46,$F713)*(1-INDEX(AU$117:AU$133,$F713))</f>
        <v/>
      </c>
      <c r="AV713" s="40">
        <f>AV$12*$D713*INDEX(AV$21:AV$28,$E713)*INDEX(AV$30:AV$46,$F713)*(1-INDEX(AV$117:AV$133,$F713))</f>
        <v/>
      </c>
      <c r="AW713" s="40">
        <f>AW$12*$D713*INDEX(AW$21:AW$28,$E713)*INDEX(AW$30:AW$46,$F713)*(1-INDEX(AW$117:AW$133,$F713))</f>
        <v/>
      </c>
      <c r="AX713" s="42">
        <f>CARBONTAX(AX$12,$D713,INDEX(AX$21:AX$28,$E713),INDEX(AX$30:AX$46,$F713),INDEX(AX$117:AX$133,$F713))</f>
        <v/>
      </c>
    </row>
    <row r="714" hidden="1" outlineLevel="2">
      <c r="A714" s="5" t="inlineStr">
        <is>
          <t>ctxnew</t>
        </is>
      </c>
      <c r="B714" s="5" t="inlineStr">
        <is>
          <t>bio</t>
        </is>
      </c>
      <c r="C714" s="5" t="inlineStr">
        <is>
          <t>res</t>
        </is>
      </c>
      <c r="D714" s="40">
        <f>INDEX(Inputs!$T$5:$T$132,MATCH($B714&amp;"|"&amp;$C714,Inputs!$A$5:$A$132,0))</f>
        <v/>
      </c>
      <c r="E714" s="40">
        <f>INDEX(Inputs!$J$5:$J$132,MATCH($B714&amp;"|"&amp;$C714,Inputs!$A$5:$A$132,0))</f>
        <v/>
      </c>
      <c r="F714" s="40">
        <f>INDEX(Inputs!$K$5:$K$132,MATCH($B714&amp;"|"&amp;$C714,Inputs!$A$5:$A$132,0))</f>
        <v/>
      </c>
      <c r="G714" s="39" t="n"/>
      <c r="H714" s="5">
        <f>INDEX(Variables!$B$5:$B$105,MATCH($A714,Variables!$A$5:$A$105,0))&amp;IF($C714="",""," | "&amp;INDEX(Mapping!$B$5:$B$26,MATCH($C714,Mapping!$A$5:$A$26,0))&amp;" | "&amp;INDEX(Mapping!$B$30:$B$41,MATCH($B714,Mapping!$A$30:$A$41,0)))</f>
        <v/>
      </c>
      <c r="I714" s="5">
        <f>INDEX(Variables!$C$5:$C$105,MATCH($A714,Variables!$A$5:$A$105,0))</f>
        <v/>
      </c>
      <c r="J714" s="5">
        <f>INDEX(Variables!$E$5:$E$105,MATCH($A714,Variables!$A$5:$A$105,0))</f>
        <v/>
      </c>
      <c r="K714" s="25">
        <f>LOWER(Settings!$C$4)&amp;".mit."&amp;$A714&amp;IF($C714="","","."&amp;$C714&amp;"."&amp;$B714)&amp;IF(INDEX(Variables!$D$5:$D$105,MATCH($A714,Variables!$A$5:$A$105,0))="","","."&amp;INDEX(Variables!$D$5:$D$105,MATCH($A714,Variables!$A$5:$A$105,0)))&amp;"."&amp;K$5</f>
        <v/>
      </c>
      <c r="L714" s="41">
        <f>L$12*$D714*INDEX(L$21:L$28,$E714)*INDEX(L$30:L$46,$F714)*(1-INDEX(L$117:L$133,$F714))</f>
        <v/>
      </c>
      <c r="M714" s="40">
        <f>M$12*$D714*INDEX(M$21:M$28,$E714)*INDEX(M$30:M$46,$F714)*(1-INDEX(M$117:M$133,$F714))</f>
        <v/>
      </c>
      <c r="N714" s="40">
        <f>N$12*$D714*INDEX(N$21:N$28,$E714)*INDEX(N$30:N$46,$F714)*(1-INDEX(N$117:N$133,$F714))</f>
        <v/>
      </c>
      <c r="O714" s="40">
        <f>O$12*$D714*INDEX(O$21:O$28,$E714)*INDEX(O$30:O$46,$F714)*(1-INDEX(O$117:O$133,$F714))</f>
        <v/>
      </c>
      <c r="P714" s="40">
        <f>P$12*$D714*INDEX(P$21:P$28,$E714)*INDEX(P$30:P$46,$F714)*(1-INDEX(P$117:P$133,$F714))</f>
        <v/>
      </c>
      <c r="Q714" s="40">
        <f>Q$12*$D714*INDEX(Q$21:Q$28,$E714)*INDEX(Q$30:Q$46,$F714)*(1-INDEX(Q$117:Q$133,$F714))</f>
        <v/>
      </c>
      <c r="R714" s="40">
        <f>R$12*$D714*INDEX(R$21:R$28,$E714)*INDEX(R$30:R$46,$F714)*(1-INDEX(R$117:R$133,$F714))</f>
        <v/>
      </c>
      <c r="S714" s="40">
        <f>S$12*$D714*INDEX(S$21:S$28,$E714)*INDEX(S$30:S$46,$F714)*(1-INDEX(S$117:S$133,$F714))</f>
        <v/>
      </c>
      <c r="T714" s="40">
        <f>T$12*$D714*INDEX(T$21:T$28,$E714)*INDEX(T$30:T$46,$F714)*(1-INDEX(T$117:T$133,$F714))</f>
        <v/>
      </c>
      <c r="U714" s="40">
        <f>U$12*$D714*INDEX(U$21:U$28,$E714)*INDEX(U$30:U$46,$F714)*(1-INDEX(U$117:U$133,$F714))</f>
        <v/>
      </c>
      <c r="V714" s="40">
        <f>V$12*$D714*INDEX(V$21:V$28,$E714)*INDEX(V$30:V$46,$F714)*(1-INDEX(V$117:V$133,$F714))</f>
        <v/>
      </c>
      <c r="W714" s="40">
        <f>W$12*$D714*INDEX(W$21:W$28,$E714)*INDEX(W$30:W$46,$F714)*(1-INDEX(W$117:W$133,$F714))</f>
        <v/>
      </c>
      <c r="X714" s="40">
        <f>X$12*$D714*INDEX(X$21:X$28,$E714)*INDEX(X$30:X$46,$F714)*(1-INDEX(X$117:X$133,$F714))</f>
        <v/>
      </c>
      <c r="Y714" s="40">
        <f>Y$12*$D714*INDEX(Y$21:Y$28,$E714)*INDEX(Y$30:Y$46,$F714)*(1-INDEX(Y$117:Y$133,$F714))</f>
        <v/>
      </c>
      <c r="Z714" s="40">
        <f>Z$12*$D714*INDEX(Z$21:Z$28,$E714)*INDEX(Z$30:Z$46,$F714)*(1-INDEX(Z$117:Z$133,$F714))</f>
        <v/>
      </c>
      <c r="AA714" s="40">
        <f>AA$12*$D714*INDEX(AA$21:AA$28,$E714)*INDEX(AA$30:AA$46,$F714)*(1-INDEX(AA$117:AA$133,$F714))</f>
        <v/>
      </c>
      <c r="AB714" s="40">
        <f>AB$12*$D714*INDEX(AB$21:AB$28,$E714)*INDEX(AB$30:AB$46,$F714)*(1-INDEX(AB$117:AB$133,$F714))</f>
        <v/>
      </c>
      <c r="AC714" s="40">
        <f>AC$12*$D714*INDEX(AC$21:AC$28,$E714)*INDEX(AC$30:AC$46,$F714)*(1-INDEX(AC$117:AC$133,$F714))</f>
        <v/>
      </c>
      <c r="AD714" s="42">
        <f>CARBONTAX(AD$12,$D714,INDEX(AD$21:AD$28,$E714),INDEX(AD$30:AD$46,$F714),INDEX(AD$117:AD$133,$F714))</f>
        <v/>
      </c>
      <c r="AE714" s="25">
        <f>LOWER(Settings!$C$4)&amp;".mit."&amp;$A714&amp;IF($C714="","","."&amp;$C714&amp;"."&amp;$B714)&amp;IF(INDEX(Variables!$D$5:$D$105,MATCH($A714,Variables!$A$5:$A$105,0))="","","."&amp;INDEX(Variables!$D$5:$D$105,MATCH($A714,Variables!$A$5:$A$105,0)))&amp;"."&amp;AE$5</f>
        <v/>
      </c>
      <c r="AF714" s="41">
        <f>AF$12*$D714*INDEX(AF$21:AF$28,$E714)*INDEX(AF$30:AF$46,$F714)*(1-INDEX(AF$117:AF$133,$F714))</f>
        <v/>
      </c>
      <c r="AG714" s="40">
        <f>AG$12*$D714*INDEX(AG$21:AG$28,$E714)*INDEX(AG$30:AG$46,$F714)*(1-INDEX(AG$117:AG$133,$F714))</f>
        <v/>
      </c>
      <c r="AH714" s="40">
        <f>AH$12*$D714*INDEX(AH$21:AH$28,$E714)*INDEX(AH$30:AH$46,$F714)*(1-INDEX(AH$117:AH$133,$F714))</f>
        <v/>
      </c>
      <c r="AI714" s="40">
        <f>AI$12*$D714*INDEX(AI$21:AI$28,$E714)*INDEX(AI$30:AI$46,$F714)*(1-INDEX(AI$117:AI$133,$F714))</f>
        <v/>
      </c>
      <c r="AJ714" s="40">
        <f>AJ$12*$D714*INDEX(AJ$21:AJ$28,$E714)*INDEX(AJ$30:AJ$46,$F714)*(1-INDEX(AJ$117:AJ$133,$F714))</f>
        <v/>
      </c>
      <c r="AK714" s="40">
        <f>AK$12*$D714*INDEX(AK$21:AK$28,$E714)*INDEX(AK$30:AK$46,$F714)*(1-INDEX(AK$117:AK$133,$F714))</f>
        <v/>
      </c>
      <c r="AL714" s="40">
        <f>AL$12*$D714*INDEX(AL$21:AL$28,$E714)*INDEX(AL$30:AL$46,$F714)*(1-INDEX(AL$117:AL$133,$F714))</f>
        <v/>
      </c>
      <c r="AM714" s="40">
        <f>AM$12*$D714*INDEX(AM$21:AM$28,$E714)*INDEX(AM$30:AM$46,$F714)*(1-INDEX(AM$117:AM$133,$F714))</f>
        <v/>
      </c>
      <c r="AN714" s="40">
        <f>AN$12*$D714*INDEX(AN$21:AN$28,$E714)*INDEX(AN$30:AN$46,$F714)*(1-INDEX(AN$117:AN$133,$F714))</f>
        <v/>
      </c>
      <c r="AO714" s="40">
        <f>AO$12*$D714*INDEX(AO$21:AO$28,$E714)*INDEX(AO$30:AO$46,$F714)*(1-INDEX(AO$117:AO$133,$F714))</f>
        <v/>
      </c>
      <c r="AP714" s="40">
        <f>AP$12*$D714*INDEX(AP$21:AP$28,$E714)*INDEX(AP$30:AP$46,$F714)*(1-INDEX(AP$117:AP$133,$F714))</f>
        <v/>
      </c>
      <c r="AQ714" s="40">
        <f>AQ$12*$D714*INDEX(AQ$21:AQ$28,$E714)*INDEX(AQ$30:AQ$46,$F714)*(1-INDEX(AQ$117:AQ$133,$F714))</f>
        <v/>
      </c>
      <c r="AR714" s="40">
        <f>AR$12*$D714*INDEX(AR$21:AR$28,$E714)*INDEX(AR$30:AR$46,$F714)*(1-INDEX(AR$117:AR$133,$F714))</f>
        <v/>
      </c>
      <c r="AS714" s="40">
        <f>AS$12*$D714*INDEX(AS$21:AS$28,$E714)*INDEX(AS$30:AS$46,$F714)*(1-INDEX(AS$117:AS$133,$F714))</f>
        <v/>
      </c>
      <c r="AT714" s="40">
        <f>AT$12*$D714*INDEX(AT$21:AT$28,$E714)*INDEX(AT$30:AT$46,$F714)*(1-INDEX(AT$117:AT$133,$F714))</f>
        <v/>
      </c>
      <c r="AU714" s="40">
        <f>AU$12*$D714*INDEX(AU$21:AU$28,$E714)*INDEX(AU$30:AU$46,$F714)*(1-INDEX(AU$117:AU$133,$F714))</f>
        <v/>
      </c>
      <c r="AV714" s="40">
        <f>AV$12*$D714*INDEX(AV$21:AV$28,$E714)*INDEX(AV$30:AV$46,$F714)*(1-INDEX(AV$117:AV$133,$F714))</f>
        <v/>
      </c>
      <c r="AW714" s="40">
        <f>AW$12*$D714*INDEX(AW$21:AW$28,$E714)*INDEX(AW$30:AW$46,$F714)*(1-INDEX(AW$117:AW$133,$F714))</f>
        <v/>
      </c>
      <c r="AX714" s="42">
        <f>CARBONTAX(AX$12,$D714,INDEX(AX$21:AX$28,$E714),INDEX(AX$30:AX$46,$F714),INDEX(AX$117:AX$133,$F714))</f>
        <v/>
      </c>
    </row>
    <row r="715" hidden="1" outlineLevel="2"/>
    <row r="716" hidden="1" outlineLevel="2">
      <c r="A716" s="5" t="inlineStr">
        <is>
          <t>ets</t>
        </is>
      </c>
      <c r="B716" s="5" t="inlineStr">
        <is>
          <t>coa</t>
        </is>
      </c>
      <c r="C716" s="5" t="inlineStr">
        <is>
          <t>res</t>
        </is>
      </c>
      <c r="D716" s="40">
        <f>INDEX(Inputs!$T$5:$T$132,MATCH($B716&amp;"|"&amp;$C716,Inputs!$A$5:$A$132,0))</f>
        <v/>
      </c>
      <c r="E716" s="40">
        <f>INDEX(Inputs!$K$5:$K$132,MATCH($B716&amp;"|"&amp;$C716,Inputs!$A$5:$A$132,0))</f>
        <v/>
      </c>
      <c r="F716" s="39" t="n"/>
      <c r="G716" s="39" t="n"/>
      <c r="H716" s="5">
        <f>INDEX(Variables!$B$5:$B$105,MATCH($A716,Variables!$A$5:$A$105,0))&amp;IF($C716="",""," | "&amp;INDEX(Mapping!$B$5:$B$26,MATCH($C716,Mapping!$A$5:$A$26,0))&amp;" | "&amp;INDEX(Mapping!$B$30:$B$41,MATCH($B716,Mapping!$A$30:$A$41,0)))</f>
        <v/>
      </c>
      <c r="I716" s="5">
        <f>INDEX(Variables!$C$5:$C$105,MATCH($A716,Variables!$A$5:$A$105,0))</f>
        <v/>
      </c>
      <c r="J716" s="5">
        <f>INDEX(Variables!$E$5:$E$105,MATCH($A716,Variables!$A$5:$A$105,0))</f>
        <v/>
      </c>
      <c r="K716" s="25">
        <f>LOWER(Settings!$C$4)&amp;".mit."&amp;$A716&amp;IF($C716="","","."&amp;$C716&amp;"."&amp;$B716)&amp;IF(INDEX(Variables!$D$5:$D$105,MATCH($A716,Variables!$A$5:$A$105,0))="","","."&amp;INDEX(Variables!$D$5:$D$105,MATCH($A716,Variables!$A$5:$A$105,0)))&amp;"."&amp;K$5</f>
        <v/>
      </c>
      <c r="L716" s="41">
        <f>L$134*$D716*INDEX(L$117:L$133,$E716)</f>
        <v/>
      </c>
      <c r="M716" s="40">
        <f>M$134*$D716*INDEX(M$117:M$133,$E716)</f>
        <v/>
      </c>
      <c r="N716" s="40">
        <f>N$134*$D716*INDEX(N$117:N$133,$E716)</f>
        <v/>
      </c>
      <c r="O716" s="40">
        <f>O$134*$D716*INDEX(O$117:O$133,$E716)</f>
        <v/>
      </c>
      <c r="P716" s="40">
        <f>P$134*$D716*INDEX(P$117:P$133,$E716)</f>
        <v/>
      </c>
      <c r="Q716" s="40">
        <f>Q$134*$D716*INDEX(Q$117:Q$133,$E716)</f>
        <v/>
      </c>
      <c r="R716" s="40">
        <f>R$134*$D716*INDEX(R$117:R$133,$E716)</f>
        <v/>
      </c>
      <c r="S716" s="40">
        <f>S$134*$D716*INDEX(S$117:S$133,$E716)</f>
        <v/>
      </c>
      <c r="T716" s="40">
        <f>T$134*$D716*INDEX(T$117:T$133,$E716)</f>
        <v/>
      </c>
      <c r="U716" s="40">
        <f>U$134*$D716*INDEX(U$117:U$133,$E716)</f>
        <v/>
      </c>
      <c r="V716" s="40">
        <f>V$134*$D716*INDEX(V$117:V$133,$E716)</f>
        <v/>
      </c>
      <c r="W716" s="40">
        <f>W$134*$D716*INDEX(W$117:W$133,$E716)</f>
        <v/>
      </c>
      <c r="X716" s="40">
        <f>X$134*$D716*INDEX(X$117:X$133,$E716)</f>
        <v/>
      </c>
      <c r="Y716" s="40">
        <f>Y$134*$D716*INDEX(Y$117:Y$133,$E716)</f>
        <v/>
      </c>
      <c r="Z716" s="40">
        <f>Z$134*$D716*INDEX(Z$117:Z$133,$E716)</f>
        <v/>
      </c>
      <c r="AA716" s="40">
        <f>AA$134*$D716*INDEX(AA$117:AA$133,$E716)</f>
        <v/>
      </c>
      <c r="AB716" s="40">
        <f>AB$134*$D716*INDEX(AB$117:AB$133,$E716)</f>
        <v/>
      </c>
      <c r="AC716" s="40">
        <f>AC$134*$D716*INDEX(AC$117:AC$133,$E716)</f>
        <v/>
      </c>
      <c r="AD716" s="42">
        <f>ETSCOST(AD$134,$D716,INDEX(AD$117:AD$133,$E716))</f>
        <v/>
      </c>
      <c r="AE716" s="25">
        <f>LOWER(Settings!$C$4)&amp;".mit."&amp;$A716&amp;IF($C716="","","."&amp;$C716&amp;"."&amp;$B716)&amp;IF(INDEX(Variables!$D$5:$D$105,MATCH($A716,Variables!$A$5:$A$105,0))="","","."&amp;INDEX(Variables!$D$5:$D$105,MATCH($A716,Variables!$A$5:$A$105,0)))&amp;"."&amp;AE$5</f>
        <v/>
      </c>
      <c r="AF716" s="41">
        <f>AF$134*$D716*INDEX(AF$117:AF$133,$E716)</f>
        <v/>
      </c>
      <c r="AG716" s="40">
        <f>AG$134*$D716*INDEX(AG$117:AG$133,$E716)</f>
        <v/>
      </c>
      <c r="AH716" s="40">
        <f>AH$134*$D716*INDEX(AH$117:AH$133,$E716)</f>
        <v/>
      </c>
      <c r="AI716" s="40">
        <f>AI$134*$D716*INDEX(AI$117:AI$133,$E716)</f>
        <v/>
      </c>
      <c r="AJ716" s="40">
        <f>AJ$134*$D716*INDEX(AJ$117:AJ$133,$E716)</f>
        <v/>
      </c>
      <c r="AK716" s="40">
        <f>AK$134*$D716*INDEX(AK$117:AK$133,$E716)</f>
        <v/>
      </c>
      <c r="AL716" s="40">
        <f>AL$134*$D716*INDEX(AL$117:AL$133,$E716)</f>
        <v/>
      </c>
      <c r="AM716" s="40">
        <f>AM$134*$D716*INDEX(AM$117:AM$133,$E716)</f>
        <v/>
      </c>
      <c r="AN716" s="40">
        <f>AN$134*$D716*INDEX(AN$117:AN$133,$E716)</f>
        <v/>
      </c>
      <c r="AO716" s="40">
        <f>AO$134*$D716*INDEX(AO$117:AO$133,$E716)</f>
        <v/>
      </c>
      <c r="AP716" s="40">
        <f>AP$134*$D716*INDEX(AP$117:AP$133,$E716)</f>
        <v/>
      </c>
      <c r="AQ716" s="40">
        <f>AQ$134*$D716*INDEX(AQ$117:AQ$133,$E716)</f>
        <v/>
      </c>
      <c r="AR716" s="40">
        <f>AR$134*$D716*INDEX(AR$117:AR$133,$E716)</f>
        <v/>
      </c>
      <c r="AS716" s="40">
        <f>AS$134*$D716*INDEX(AS$117:AS$133,$E716)</f>
        <v/>
      </c>
      <c r="AT716" s="40">
        <f>AT$134*$D716*INDEX(AT$117:AT$133,$E716)</f>
        <v/>
      </c>
      <c r="AU716" s="40">
        <f>AU$134*$D716*INDEX(AU$117:AU$133,$E716)</f>
        <v/>
      </c>
      <c r="AV716" s="40">
        <f>AV$134*$D716*INDEX(AV$117:AV$133,$E716)</f>
        <v/>
      </c>
      <c r="AW716" s="40">
        <f>AW$134*$D716*INDEX(AW$117:AW$133,$E716)</f>
        <v/>
      </c>
      <c r="AX716" s="42">
        <f>ETSCOST(AX$134,$D716,INDEX(AX$117:AX$133,$E716))</f>
        <v/>
      </c>
    </row>
    <row r="717" hidden="1" outlineLevel="2">
      <c r="A717" s="5" t="inlineStr">
        <is>
          <t>ets</t>
        </is>
      </c>
      <c r="B717" s="5" t="inlineStr">
        <is>
          <t>nga</t>
        </is>
      </c>
      <c r="C717" s="5" t="inlineStr">
        <is>
          <t>res</t>
        </is>
      </c>
      <c r="D717" s="40">
        <f>INDEX(Inputs!$T$5:$T$132,MATCH($B717&amp;"|"&amp;$C717,Inputs!$A$5:$A$132,0))</f>
        <v/>
      </c>
      <c r="E717" s="40">
        <f>INDEX(Inputs!$K$5:$K$132,MATCH($B717&amp;"|"&amp;$C717,Inputs!$A$5:$A$132,0))</f>
        <v/>
      </c>
      <c r="F717" s="39" t="n"/>
      <c r="G717" s="39" t="n"/>
      <c r="H717" s="5">
        <f>INDEX(Variables!$B$5:$B$105,MATCH($A717,Variables!$A$5:$A$105,0))&amp;IF($C717="",""," | "&amp;INDEX(Mapping!$B$5:$B$26,MATCH($C717,Mapping!$A$5:$A$26,0))&amp;" | "&amp;INDEX(Mapping!$B$30:$B$41,MATCH($B717,Mapping!$A$30:$A$41,0)))</f>
        <v/>
      </c>
      <c r="I717" s="5">
        <f>INDEX(Variables!$C$5:$C$105,MATCH($A717,Variables!$A$5:$A$105,0))</f>
        <v/>
      </c>
      <c r="J717" s="5">
        <f>INDEX(Variables!$E$5:$E$105,MATCH($A717,Variables!$A$5:$A$105,0))</f>
        <v/>
      </c>
      <c r="K717" s="25">
        <f>LOWER(Settings!$C$4)&amp;".mit."&amp;$A717&amp;IF($C717="","","."&amp;$C717&amp;"."&amp;$B717)&amp;IF(INDEX(Variables!$D$5:$D$105,MATCH($A717,Variables!$A$5:$A$105,0))="","","."&amp;INDEX(Variables!$D$5:$D$105,MATCH($A717,Variables!$A$5:$A$105,0)))&amp;"."&amp;K$5</f>
        <v/>
      </c>
      <c r="L717" s="41">
        <f>L$134*$D717*INDEX(L$117:L$133,$E717)</f>
        <v/>
      </c>
      <c r="M717" s="40">
        <f>M$134*$D717*INDEX(M$117:M$133,$E717)</f>
        <v/>
      </c>
      <c r="N717" s="40">
        <f>N$134*$D717*INDEX(N$117:N$133,$E717)</f>
        <v/>
      </c>
      <c r="O717" s="40">
        <f>O$134*$D717*INDEX(O$117:O$133,$E717)</f>
        <v/>
      </c>
      <c r="P717" s="40">
        <f>P$134*$D717*INDEX(P$117:P$133,$E717)</f>
        <v/>
      </c>
      <c r="Q717" s="40">
        <f>Q$134*$D717*INDEX(Q$117:Q$133,$E717)</f>
        <v/>
      </c>
      <c r="R717" s="40">
        <f>R$134*$D717*INDEX(R$117:R$133,$E717)</f>
        <v/>
      </c>
      <c r="S717" s="40">
        <f>S$134*$D717*INDEX(S$117:S$133,$E717)</f>
        <v/>
      </c>
      <c r="T717" s="40">
        <f>T$134*$D717*INDEX(T$117:T$133,$E717)</f>
        <v/>
      </c>
      <c r="U717" s="40">
        <f>U$134*$D717*INDEX(U$117:U$133,$E717)</f>
        <v/>
      </c>
      <c r="V717" s="40">
        <f>V$134*$D717*INDEX(V$117:V$133,$E717)</f>
        <v/>
      </c>
      <c r="W717" s="40">
        <f>W$134*$D717*INDEX(W$117:W$133,$E717)</f>
        <v/>
      </c>
      <c r="X717" s="40">
        <f>X$134*$D717*INDEX(X$117:X$133,$E717)</f>
        <v/>
      </c>
      <c r="Y717" s="40">
        <f>Y$134*$D717*INDEX(Y$117:Y$133,$E717)</f>
        <v/>
      </c>
      <c r="Z717" s="40">
        <f>Z$134*$D717*INDEX(Z$117:Z$133,$E717)</f>
        <v/>
      </c>
      <c r="AA717" s="40">
        <f>AA$134*$D717*INDEX(AA$117:AA$133,$E717)</f>
        <v/>
      </c>
      <c r="AB717" s="40">
        <f>AB$134*$D717*INDEX(AB$117:AB$133,$E717)</f>
        <v/>
      </c>
      <c r="AC717" s="40">
        <f>AC$134*$D717*INDEX(AC$117:AC$133,$E717)</f>
        <v/>
      </c>
      <c r="AD717" s="42">
        <f>ETSCOST(AD$134,$D717,INDEX(AD$117:AD$133,$E717))</f>
        <v/>
      </c>
      <c r="AE717" s="25">
        <f>LOWER(Settings!$C$4)&amp;".mit."&amp;$A717&amp;IF($C717="","","."&amp;$C717&amp;"."&amp;$B717)&amp;IF(INDEX(Variables!$D$5:$D$105,MATCH($A717,Variables!$A$5:$A$105,0))="","","."&amp;INDEX(Variables!$D$5:$D$105,MATCH($A717,Variables!$A$5:$A$105,0)))&amp;"."&amp;AE$5</f>
        <v/>
      </c>
      <c r="AF717" s="41">
        <f>AF$134*$D717*INDEX(AF$117:AF$133,$E717)</f>
        <v/>
      </c>
      <c r="AG717" s="40">
        <f>AG$134*$D717*INDEX(AG$117:AG$133,$E717)</f>
        <v/>
      </c>
      <c r="AH717" s="40">
        <f>AH$134*$D717*INDEX(AH$117:AH$133,$E717)</f>
        <v/>
      </c>
      <c r="AI717" s="40">
        <f>AI$134*$D717*INDEX(AI$117:AI$133,$E717)</f>
        <v/>
      </c>
      <c r="AJ717" s="40">
        <f>AJ$134*$D717*INDEX(AJ$117:AJ$133,$E717)</f>
        <v/>
      </c>
      <c r="AK717" s="40">
        <f>AK$134*$D717*INDEX(AK$117:AK$133,$E717)</f>
        <v/>
      </c>
      <c r="AL717" s="40">
        <f>AL$134*$D717*INDEX(AL$117:AL$133,$E717)</f>
        <v/>
      </c>
      <c r="AM717" s="40">
        <f>AM$134*$D717*INDEX(AM$117:AM$133,$E717)</f>
        <v/>
      </c>
      <c r="AN717" s="40">
        <f>AN$134*$D717*INDEX(AN$117:AN$133,$E717)</f>
        <v/>
      </c>
      <c r="AO717" s="40">
        <f>AO$134*$D717*INDEX(AO$117:AO$133,$E717)</f>
        <v/>
      </c>
      <c r="AP717" s="40">
        <f>AP$134*$D717*INDEX(AP$117:AP$133,$E717)</f>
        <v/>
      </c>
      <c r="AQ717" s="40">
        <f>AQ$134*$D717*INDEX(AQ$117:AQ$133,$E717)</f>
        <v/>
      </c>
      <c r="AR717" s="40">
        <f>AR$134*$D717*INDEX(AR$117:AR$133,$E717)</f>
        <v/>
      </c>
      <c r="AS717" s="40">
        <f>AS$134*$D717*INDEX(AS$117:AS$133,$E717)</f>
        <v/>
      </c>
      <c r="AT717" s="40">
        <f>AT$134*$D717*INDEX(AT$117:AT$133,$E717)</f>
        <v/>
      </c>
      <c r="AU717" s="40">
        <f>AU$134*$D717*INDEX(AU$117:AU$133,$E717)</f>
        <v/>
      </c>
      <c r="AV717" s="40">
        <f>AV$134*$D717*INDEX(AV$117:AV$133,$E717)</f>
        <v/>
      </c>
      <c r="AW717" s="40">
        <f>AW$134*$D717*INDEX(AW$117:AW$133,$E717)</f>
        <v/>
      </c>
      <c r="AX717" s="42">
        <f>ETSCOST(AX$134,$D717,INDEX(AX$117:AX$133,$E717))</f>
        <v/>
      </c>
    </row>
    <row r="718" hidden="1" outlineLevel="2">
      <c r="A718" s="5" t="inlineStr">
        <is>
          <t>ets</t>
        </is>
      </c>
      <c r="B718" s="5" t="inlineStr">
        <is>
          <t>gso</t>
        </is>
      </c>
      <c r="C718" s="5" t="inlineStr">
        <is>
          <t>res</t>
        </is>
      </c>
      <c r="D718" s="40">
        <f>INDEX(Inputs!$T$5:$T$132,MATCH($B718&amp;"|"&amp;$C718,Inputs!$A$5:$A$132,0))</f>
        <v/>
      </c>
      <c r="E718" s="40">
        <f>INDEX(Inputs!$K$5:$K$132,MATCH($B718&amp;"|"&amp;$C718,Inputs!$A$5:$A$132,0))</f>
        <v/>
      </c>
      <c r="F718" s="39" t="n"/>
      <c r="G718" s="39" t="n"/>
      <c r="H718" s="5">
        <f>INDEX(Variables!$B$5:$B$105,MATCH($A718,Variables!$A$5:$A$105,0))&amp;IF($C718="",""," | "&amp;INDEX(Mapping!$B$5:$B$26,MATCH($C718,Mapping!$A$5:$A$26,0))&amp;" | "&amp;INDEX(Mapping!$B$30:$B$41,MATCH($B718,Mapping!$A$30:$A$41,0)))</f>
        <v/>
      </c>
      <c r="I718" s="5">
        <f>INDEX(Variables!$C$5:$C$105,MATCH($A718,Variables!$A$5:$A$105,0))</f>
        <v/>
      </c>
      <c r="J718" s="5">
        <f>INDEX(Variables!$E$5:$E$105,MATCH($A718,Variables!$A$5:$A$105,0))</f>
        <v/>
      </c>
      <c r="K718" s="25">
        <f>LOWER(Settings!$C$4)&amp;".mit."&amp;$A718&amp;IF($C718="","","."&amp;$C718&amp;"."&amp;$B718)&amp;IF(INDEX(Variables!$D$5:$D$105,MATCH($A718,Variables!$A$5:$A$105,0))="","","."&amp;INDEX(Variables!$D$5:$D$105,MATCH($A718,Variables!$A$5:$A$105,0)))&amp;"."&amp;K$5</f>
        <v/>
      </c>
      <c r="L718" s="41">
        <f>L$134*$D718*INDEX(L$117:L$133,$E718)</f>
        <v/>
      </c>
      <c r="M718" s="40">
        <f>M$134*$D718*INDEX(M$117:M$133,$E718)</f>
        <v/>
      </c>
      <c r="N718" s="40">
        <f>N$134*$D718*INDEX(N$117:N$133,$E718)</f>
        <v/>
      </c>
      <c r="O718" s="40">
        <f>O$134*$D718*INDEX(O$117:O$133,$E718)</f>
        <v/>
      </c>
      <c r="P718" s="40">
        <f>P$134*$D718*INDEX(P$117:P$133,$E718)</f>
        <v/>
      </c>
      <c r="Q718" s="40">
        <f>Q$134*$D718*INDEX(Q$117:Q$133,$E718)</f>
        <v/>
      </c>
      <c r="R718" s="40">
        <f>R$134*$D718*INDEX(R$117:R$133,$E718)</f>
        <v/>
      </c>
      <c r="S718" s="40">
        <f>S$134*$D718*INDEX(S$117:S$133,$E718)</f>
        <v/>
      </c>
      <c r="T718" s="40">
        <f>T$134*$D718*INDEX(T$117:T$133,$E718)</f>
        <v/>
      </c>
      <c r="U718" s="40">
        <f>U$134*$D718*INDEX(U$117:U$133,$E718)</f>
        <v/>
      </c>
      <c r="V718" s="40">
        <f>V$134*$D718*INDEX(V$117:V$133,$E718)</f>
        <v/>
      </c>
      <c r="W718" s="40">
        <f>W$134*$D718*INDEX(W$117:W$133,$E718)</f>
        <v/>
      </c>
      <c r="X718" s="40">
        <f>X$134*$D718*INDEX(X$117:X$133,$E718)</f>
        <v/>
      </c>
      <c r="Y718" s="40">
        <f>Y$134*$D718*INDEX(Y$117:Y$133,$E718)</f>
        <v/>
      </c>
      <c r="Z718" s="40">
        <f>Z$134*$D718*INDEX(Z$117:Z$133,$E718)</f>
        <v/>
      </c>
      <c r="AA718" s="40">
        <f>AA$134*$D718*INDEX(AA$117:AA$133,$E718)</f>
        <v/>
      </c>
      <c r="AB718" s="40">
        <f>AB$134*$D718*INDEX(AB$117:AB$133,$E718)</f>
        <v/>
      </c>
      <c r="AC718" s="40">
        <f>AC$134*$D718*INDEX(AC$117:AC$133,$E718)</f>
        <v/>
      </c>
      <c r="AD718" s="42">
        <f>ETSCOST(AD$134,$D718,INDEX(AD$117:AD$133,$E718))</f>
        <v/>
      </c>
      <c r="AE718" s="25">
        <f>LOWER(Settings!$C$4)&amp;".mit."&amp;$A718&amp;IF($C718="","","."&amp;$C718&amp;"."&amp;$B718)&amp;IF(INDEX(Variables!$D$5:$D$105,MATCH($A718,Variables!$A$5:$A$105,0))="","","."&amp;INDEX(Variables!$D$5:$D$105,MATCH($A718,Variables!$A$5:$A$105,0)))&amp;"."&amp;AE$5</f>
        <v/>
      </c>
      <c r="AF718" s="41">
        <f>AF$134*$D718*INDEX(AF$117:AF$133,$E718)</f>
        <v/>
      </c>
      <c r="AG718" s="40">
        <f>AG$134*$D718*INDEX(AG$117:AG$133,$E718)</f>
        <v/>
      </c>
      <c r="AH718" s="40">
        <f>AH$134*$D718*INDEX(AH$117:AH$133,$E718)</f>
        <v/>
      </c>
      <c r="AI718" s="40">
        <f>AI$134*$D718*INDEX(AI$117:AI$133,$E718)</f>
        <v/>
      </c>
      <c r="AJ718" s="40">
        <f>AJ$134*$D718*INDEX(AJ$117:AJ$133,$E718)</f>
        <v/>
      </c>
      <c r="AK718" s="40">
        <f>AK$134*$D718*INDEX(AK$117:AK$133,$E718)</f>
        <v/>
      </c>
      <c r="AL718" s="40">
        <f>AL$134*$D718*INDEX(AL$117:AL$133,$E718)</f>
        <v/>
      </c>
      <c r="AM718" s="40">
        <f>AM$134*$D718*INDEX(AM$117:AM$133,$E718)</f>
        <v/>
      </c>
      <c r="AN718" s="40">
        <f>AN$134*$D718*INDEX(AN$117:AN$133,$E718)</f>
        <v/>
      </c>
      <c r="AO718" s="40">
        <f>AO$134*$D718*INDEX(AO$117:AO$133,$E718)</f>
        <v/>
      </c>
      <c r="AP718" s="40">
        <f>AP$134*$D718*INDEX(AP$117:AP$133,$E718)</f>
        <v/>
      </c>
      <c r="AQ718" s="40">
        <f>AQ$134*$D718*INDEX(AQ$117:AQ$133,$E718)</f>
        <v/>
      </c>
      <c r="AR718" s="40">
        <f>AR$134*$D718*INDEX(AR$117:AR$133,$E718)</f>
        <v/>
      </c>
      <c r="AS718" s="40">
        <f>AS$134*$D718*INDEX(AS$117:AS$133,$E718)</f>
        <v/>
      </c>
      <c r="AT718" s="40">
        <f>AT$134*$D718*INDEX(AT$117:AT$133,$E718)</f>
        <v/>
      </c>
      <c r="AU718" s="40">
        <f>AU$134*$D718*INDEX(AU$117:AU$133,$E718)</f>
        <v/>
      </c>
      <c r="AV718" s="40">
        <f>AV$134*$D718*INDEX(AV$117:AV$133,$E718)</f>
        <v/>
      </c>
      <c r="AW718" s="40">
        <f>AW$134*$D718*INDEX(AW$117:AW$133,$E718)</f>
        <v/>
      </c>
      <c r="AX718" s="42">
        <f>ETSCOST(AX$134,$D718,INDEX(AX$117:AX$133,$E718))</f>
        <v/>
      </c>
    </row>
    <row r="719" hidden="1" outlineLevel="2">
      <c r="A719" s="5" t="inlineStr">
        <is>
          <t>ets</t>
        </is>
      </c>
      <c r="B719" s="5" t="inlineStr">
        <is>
          <t>die</t>
        </is>
      </c>
      <c r="C719" s="5" t="inlineStr">
        <is>
          <t>res</t>
        </is>
      </c>
      <c r="D719" s="40">
        <f>INDEX(Inputs!$T$5:$T$132,MATCH($B719&amp;"|"&amp;$C719,Inputs!$A$5:$A$132,0))</f>
        <v/>
      </c>
      <c r="E719" s="40">
        <f>INDEX(Inputs!$K$5:$K$132,MATCH($B719&amp;"|"&amp;$C719,Inputs!$A$5:$A$132,0))</f>
        <v/>
      </c>
      <c r="F719" s="39" t="n"/>
      <c r="G719" s="39" t="n"/>
      <c r="H719" s="5">
        <f>INDEX(Variables!$B$5:$B$105,MATCH($A719,Variables!$A$5:$A$105,0))&amp;IF($C719="",""," | "&amp;INDEX(Mapping!$B$5:$B$26,MATCH($C719,Mapping!$A$5:$A$26,0))&amp;" | "&amp;INDEX(Mapping!$B$30:$B$41,MATCH($B719,Mapping!$A$30:$A$41,0)))</f>
        <v/>
      </c>
      <c r="I719" s="5">
        <f>INDEX(Variables!$C$5:$C$105,MATCH($A719,Variables!$A$5:$A$105,0))</f>
        <v/>
      </c>
      <c r="J719" s="5">
        <f>INDEX(Variables!$E$5:$E$105,MATCH($A719,Variables!$A$5:$A$105,0))</f>
        <v/>
      </c>
      <c r="K719" s="25">
        <f>LOWER(Settings!$C$4)&amp;".mit."&amp;$A719&amp;IF($C719="","","."&amp;$C719&amp;"."&amp;$B719)&amp;IF(INDEX(Variables!$D$5:$D$105,MATCH($A719,Variables!$A$5:$A$105,0))="","","."&amp;INDEX(Variables!$D$5:$D$105,MATCH($A719,Variables!$A$5:$A$105,0)))&amp;"."&amp;K$5</f>
        <v/>
      </c>
      <c r="L719" s="41">
        <f>L$134*$D719*INDEX(L$117:L$133,$E719)</f>
        <v/>
      </c>
      <c r="M719" s="40">
        <f>M$134*$D719*INDEX(M$117:M$133,$E719)</f>
        <v/>
      </c>
      <c r="N719" s="40">
        <f>N$134*$D719*INDEX(N$117:N$133,$E719)</f>
        <v/>
      </c>
      <c r="O719" s="40">
        <f>O$134*$D719*INDEX(O$117:O$133,$E719)</f>
        <v/>
      </c>
      <c r="P719" s="40">
        <f>P$134*$D719*INDEX(P$117:P$133,$E719)</f>
        <v/>
      </c>
      <c r="Q719" s="40">
        <f>Q$134*$D719*INDEX(Q$117:Q$133,$E719)</f>
        <v/>
      </c>
      <c r="R719" s="40">
        <f>R$134*$D719*INDEX(R$117:R$133,$E719)</f>
        <v/>
      </c>
      <c r="S719" s="40">
        <f>S$134*$D719*INDEX(S$117:S$133,$E719)</f>
        <v/>
      </c>
      <c r="T719" s="40">
        <f>T$134*$D719*INDEX(T$117:T$133,$E719)</f>
        <v/>
      </c>
      <c r="U719" s="40">
        <f>U$134*$D719*INDEX(U$117:U$133,$E719)</f>
        <v/>
      </c>
      <c r="V719" s="40">
        <f>V$134*$D719*INDEX(V$117:V$133,$E719)</f>
        <v/>
      </c>
      <c r="W719" s="40">
        <f>W$134*$D719*INDEX(W$117:W$133,$E719)</f>
        <v/>
      </c>
      <c r="X719" s="40">
        <f>X$134*$D719*INDEX(X$117:X$133,$E719)</f>
        <v/>
      </c>
      <c r="Y719" s="40">
        <f>Y$134*$D719*INDEX(Y$117:Y$133,$E719)</f>
        <v/>
      </c>
      <c r="Z719" s="40">
        <f>Z$134*$D719*INDEX(Z$117:Z$133,$E719)</f>
        <v/>
      </c>
      <c r="AA719" s="40">
        <f>AA$134*$D719*INDEX(AA$117:AA$133,$E719)</f>
        <v/>
      </c>
      <c r="AB719" s="40">
        <f>AB$134*$D719*INDEX(AB$117:AB$133,$E719)</f>
        <v/>
      </c>
      <c r="AC719" s="40">
        <f>AC$134*$D719*INDEX(AC$117:AC$133,$E719)</f>
        <v/>
      </c>
      <c r="AD719" s="42">
        <f>ETSCOST(AD$134,$D719,INDEX(AD$117:AD$133,$E719))</f>
        <v/>
      </c>
      <c r="AE719" s="25">
        <f>LOWER(Settings!$C$4)&amp;".mit."&amp;$A719&amp;IF($C719="","","."&amp;$C719&amp;"."&amp;$B719)&amp;IF(INDEX(Variables!$D$5:$D$105,MATCH($A719,Variables!$A$5:$A$105,0))="","","."&amp;INDEX(Variables!$D$5:$D$105,MATCH($A719,Variables!$A$5:$A$105,0)))&amp;"."&amp;AE$5</f>
        <v/>
      </c>
      <c r="AF719" s="41">
        <f>AF$134*$D719*INDEX(AF$117:AF$133,$E719)</f>
        <v/>
      </c>
      <c r="AG719" s="40">
        <f>AG$134*$D719*INDEX(AG$117:AG$133,$E719)</f>
        <v/>
      </c>
      <c r="AH719" s="40">
        <f>AH$134*$D719*INDEX(AH$117:AH$133,$E719)</f>
        <v/>
      </c>
      <c r="AI719" s="40">
        <f>AI$134*$D719*INDEX(AI$117:AI$133,$E719)</f>
        <v/>
      </c>
      <c r="AJ719" s="40">
        <f>AJ$134*$D719*INDEX(AJ$117:AJ$133,$E719)</f>
        <v/>
      </c>
      <c r="AK719" s="40">
        <f>AK$134*$D719*INDEX(AK$117:AK$133,$E719)</f>
        <v/>
      </c>
      <c r="AL719" s="40">
        <f>AL$134*$D719*INDEX(AL$117:AL$133,$E719)</f>
        <v/>
      </c>
      <c r="AM719" s="40">
        <f>AM$134*$D719*INDEX(AM$117:AM$133,$E719)</f>
        <v/>
      </c>
      <c r="AN719" s="40">
        <f>AN$134*$D719*INDEX(AN$117:AN$133,$E719)</f>
        <v/>
      </c>
      <c r="AO719" s="40">
        <f>AO$134*$D719*INDEX(AO$117:AO$133,$E719)</f>
        <v/>
      </c>
      <c r="AP719" s="40">
        <f>AP$134*$D719*INDEX(AP$117:AP$133,$E719)</f>
        <v/>
      </c>
      <c r="AQ719" s="40">
        <f>AQ$134*$D719*INDEX(AQ$117:AQ$133,$E719)</f>
        <v/>
      </c>
      <c r="AR719" s="40">
        <f>AR$134*$D719*INDEX(AR$117:AR$133,$E719)</f>
        <v/>
      </c>
      <c r="AS719" s="40">
        <f>AS$134*$D719*INDEX(AS$117:AS$133,$E719)</f>
        <v/>
      </c>
      <c r="AT719" s="40">
        <f>AT$134*$D719*INDEX(AT$117:AT$133,$E719)</f>
        <v/>
      </c>
      <c r="AU719" s="40">
        <f>AU$134*$D719*INDEX(AU$117:AU$133,$E719)</f>
        <v/>
      </c>
      <c r="AV719" s="40">
        <f>AV$134*$D719*INDEX(AV$117:AV$133,$E719)</f>
        <v/>
      </c>
      <c r="AW719" s="40">
        <f>AW$134*$D719*INDEX(AW$117:AW$133,$E719)</f>
        <v/>
      </c>
      <c r="AX719" s="42">
        <f>ETSCOST(AX$134,$D719,INDEX(AX$117:AX$133,$E719))</f>
        <v/>
      </c>
    </row>
    <row r="720" hidden="1" outlineLevel="2">
      <c r="A720" s="5" t="inlineStr">
        <is>
          <t>ets</t>
        </is>
      </c>
      <c r="B720" s="5" t="inlineStr">
        <is>
          <t>lpg</t>
        </is>
      </c>
      <c r="C720" s="5" t="inlineStr">
        <is>
          <t>res</t>
        </is>
      </c>
      <c r="D720" s="40">
        <f>INDEX(Inputs!$T$5:$T$132,MATCH($B720&amp;"|"&amp;$C720,Inputs!$A$5:$A$132,0))</f>
        <v/>
      </c>
      <c r="E720" s="40">
        <f>INDEX(Inputs!$K$5:$K$132,MATCH($B720&amp;"|"&amp;$C720,Inputs!$A$5:$A$132,0))</f>
        <v/>
      </c>
      <c r="F720" s="39" t="n"/>
      <c r="G720" s="39" t="n"/>
      <c r="H720" s="5">
        <f>INDEX(Variables!$B$5:$B$105,MATCH($A720,Variables!$A$5:$A$105,0))&amp;IF($C720="",""," | "&amp;INDEX(Mapping!$B$5:$B$26,MATCH($C720,Mapping!$A$5:$A$26,0))&amp;" | "&amp;INDEX(Mapping!$B$30:$B$41,MATCH($B720,Mapping!$A$30:$A$41,0)))</f>
        <v/>
      </c>
      <c r="I720" s="5">
        <f>INDEX(Variables!$C$5:$C$105,MATCH($A720,Variables!$A$5:$A$105,0))</f>
        <v/>
      </c>
      <c r="J720" s="5">
        <f>INDEX(Variables!$E$5:$E$105,MATCH($A720,Variables!$A$5:$A$105,0))</f>
        <v/>
      </c>
      <c r="K720" s="25">
        <f>LOWER(Settings!$C$4)&amp;".mit."&amp;$A720&amp;IF($C720="","","."&amp;$C720&amp;"."&amp;$B720)&amp;IF(INDEX(Variables!$D$5:$D$105,MATCH($A720,Variables!$A$5:$A$105,0))="","","."&amp;INDEX(Variables!$D$5:$D$105,MATCH($A720,Variables!$A$5:$A$105,0)))&amp;"."&amp;K$5</f>
        <v/>
      </c>
      <c r="L720" s="41">
        <f>L$134*$D720*INDEX(L$117:L$133,$E720)</f>
        <v/>
      </c>
      <c r="M720" s="40">
        <f>M$134*$D720*INDEX(M$117:M$133,$E720)</f>
        <v/>
      </c>
      <c r="N720" s="40">
        <f>N$134*$D720*INDEX(N$117:N$133,$E720)</f>
        <v/>
      </c>
      <c r="O720" s="40">
        <f>O$134*$D720*INDEX(O$117:O$133,$E720)</f>
        <v/>
      </c>
      <c r="P720" s="40">
        <f>P$134*$D720*INDEX(P$117:P$133,$E720)</f>
        <v/>
      </c>
      <c r="Q720" s="40">
        <f>Q$134*$D720*INDEX(Q$117:Q$133,$E720)</f>
        <v/>
      </c>
      <c r="R720" s="40">
        <f>R$134*$D720*INDEX(R$117:R$133,$E720)</f>
        <v/>
      </c>
      <c r="S720" s="40">
        <f>S$134*$D720*INDEX(S$117:S$133,$E720)</f>
        <v/>
      </c>
      <c r="T720" s="40">
        <f>T$134*$D720*INDEX(T$117:T$133,$E720)</f>
        <v/>
      </c>
      <c r="U720" s="40">
        <f>U$134*$D720*INDEX(U$117:U$133,$E720)</f>
        <v/>
      </c>
      <c r="V720" s="40">
        <f>V$134*$D720*INDEX(V$117:V$133,$E720)</f>
        <v/>
      </c>
      <c r="W720" s="40">
        <f>W$134*$D720*INDEX(W$117:W$133,$E720)</f>
        <v/>
      </c>
      <c r="X720" s="40">
        <f>X$134*$D720*INDEX(X$117:X$133,$E720)</f>
        <v/>
      </c>
      <c r="Y720" s="40">
        <f>Y$134*$D720*INDEX(Y$117:Y$133,$E720)</f>
        <v/>
      </c>
      <c r="Z720" s="40">
        <f>Z$134*$D720*INDEX(Z$117:Z$133,$E720)</f>
        <v/>
      </c>
      <c r="AA720" s="40">
        <f>AA$134*$D720*INDEX(AA$117:AA$133,$E720)</f>
        <v/>
      </c>
      <c r="AB720" s="40">
        <f>AB$134*$D720*INDEX(AB$117:AB$133,$E720)</f>
        <v/>
      </c>
      <c r="AC720" s="40">
        <f>AC$134*$D720*INDEX(AC$117:AC$133,$E720)</f>
        <v/>
      </c>
      <c r="AD720" s="42">
        <f>ETSCOST(AD$134,$D720,INDEX(AD$117:AD$133,$E720))</f>
        <v/>
      </c>
      <c r="AE720" s="25">
        <f>LOWER(Settings!$C$4)&amp;".mit."&amp;$A720&amp;IF($C720="","","."&amp;$C720&amp;"."&amp;$B720)&amp;IF(INDEX(Variables!$D$5:$D$105,MATCH($A720,Variables!$A$5:$A$105,0))="","","."&amp;INDEX(Variables!$D$5:$D$105,MATCH($A720,Variables!$A$5:$A$105,0)))&amp;"."&amp;AE$5</f>
        <v/>
      </c>
      <c r="AF720" s="41">
        <f>AF$134*$D720*INDEX(AF$117:AF$133,$E720)</f>
        <v/>
      </c>
      <c r="AG720" s="40">
        <f>AG$134*$D720*INDEX(AG$117:AG$133,$E720)</f>
        <v/>
      </c>
      <c r="AH720" s="40">
        <f>AH$134*$D720*INDEX(AH$117:AH$133,$E720)</f>
        <v/>
      </c>
      <c r="AI720" s="40">
        <f>AI$134*$D720*INDEX(AI$117:AI$133,$E720)</f>
        <v/>
      </c>
      <c r="AJ720" s="40">
        <f>AJ$134*$D720*INDEX(AJ$117:AJ$133,$E720)</f>
        <v/>
      </c>
      <c r="AK720" s="40">
        <f>AK$134*$D720*INDEX(AK$117:AK$133,$E720)</f>
        <v/>
      </c>
      <c r="AL720" s="40">
        <f>AL$134*$D720*INDEX(AL$117:AL$133,$E720)</f>
        <v/>
      </c>
      <c r="AM720" s="40">
        <f>AM$134*$D720*INDEX(AM$117:AM$133,$E720)</f>
        <v/>
      </c>
      <c r="AN720" s="40">
        <f>AN$134*$D720*INDEX(AN$117:AN$133,$E720)</f>
        <v/>
      </c>
      <c r="AO720" s="40">
        <f>AO$134*$D720*INDEX(AO$117:AO$133,$E720)</f>
        <v/>
      </c>
      <c r="AP720" s="40">
        <f>AP$134*$D720*INDEX(AP$117:AP$133,$E720)</f>
        <v/>
      </c>
      <c r="AQ720" s="40">
        <f>AQ$134*$D720*INDEX(AQ$117:AQ$133,$E720)</f>
        <v/>
      </c>
      <c r="AR720" s="40">
        <f>AR$134*$D720*INDEX(AR$117:AR$133,$E720)</f>
        <v/>
      </c>
      <c r="AS720" s="40">
        <f>AS$134*$D720*INDEX(AS$117:AS$133,$E720)</f>
        <v/>
      </c>
      <c r="AT720" s="40">
        <f>AT$134*$D720*INDEX(AT$117:AT$133,$E720)</f>
        <v/>
      </c>
      <c r="AU720" s="40">
        <f>AU$134*$D720*INDEX(AU$117:AU$133,$E720)</f>
        <v/>
      </c>
      <c r="AV720" s="40">
        <f>AV$134*$D720*INDEX(AV$117:AV$133,$E720)</f>
        <v/>
      </c>
      <c r="AW720" s="40">
        <f>AW$134*$D720*INDEX(AW$117:AW$133,$E720)</f>
        <v/>
      </c>
      <c r="AX720" s="42">
        <f>ETSCOST(AX$134,$D720,INDEX(AX$117:AX$133,$E720))</f>
        <v/>
      </c>
    </row>
    <row r="721" hidden="1" outlineLevel="2">
      <c r="A721" s="5" t="inlineStr">
        <is>
          <t>ets</t>
        </is>
      </c>
      <c r="B721" s="5" t="inlineStr">
        <is>
          <t>ker</t>
        </is>
      </c>
      <c r="C721" s="5" t="inlineStr">
        <is>
          <t>res</t>
        </is>
      </c>
      <c r="D721" s="40">
        <f>INDEX(Inputs!$T$5:$T$132,MATCH($B721&amp;"|"&amp;$C721,Inputs!$A$5:$A$132,0))</f>
        <v/>
      </c>
      <c r="E721" s="40">
        <f>INDEX(Inputs!$K$5:$K$132,MATCH($B721&amp;"|"&amp;$C721,Inputs!$A$5:$A$132,0))</f>
        <v/>
      </c>
      <c r="F721" s="39" t="n"/>
      <c r="G721" s="39" t="n"/>
      <c r="H721" s="5">
        <f>INDEX(Variables!$B$5:$B$105,MATCH($A721,Variables!$A$5:$A$105,0))&amp;IF($C721="",""," | "&amp;INDEX(Mapping!$B$5:$B$26,MATCH($C721,Mapping!$A$5:$A$26,0))&amp;" | "&amp;INDEX(Mapping!$B$30:$B$41,MATCH($B721,Mapping!$A$30:$A$41,0)))</f>
        <v/>
      </c>
      <c r="I721" s="5">
        <f>INDEX(Variables!$C$5:$C$105,MATCH($A721,Variables!$A$5:$A$105,0))</f>
        <v/>
      </c>
      <c r="J721" s="5">
        <f>INDEX(Variables!$E$5:$E$105,MATCH($A721,Variables!$A$5:$A$105,0))</f>
        <v/>
      </c>
      <c r="K721" s="25">
        <f>LOWER(Settings!$C$4)&amp;".mit."&amp;$A721&amp;IF($C721="","","."&amp;$C721&amp;"."&amp;$B721)&amp;IF(INDEX(Variables!$D$5:$D$105,MATCH($A721,Variables!$A$5:$A$105,0))="","","."&amp;INDEX(Variables!$D$5:$D$105,MATCH($A721,Variables!$A$5:$A$105,0)))&amp;"."&amp;K$5</f>
        <v/>
      </c>
      <c r="L721" s="41">
        <f>L$134*$D721*INDEX(L$117:L$133,$E721)</f>
        <v/>
      </c>
      <c r="M721" s="40">
        <f>M$134*$D721*INDEX(M$117:M$133,$E721)</f>
        <v/>
      </c>
      <c r="N721" s="40">
        <f>N$134*$D721*INDEX(N$117:N$133,$E721)</f>
        <v/>
      </c>
      <c r="O721" s="40">
        <f>O$134*$D721*INDEX(O$117:O$133,$E721)</f>
        <v/>
      </c>
      <c r="P721" s="40">
        <f>P$134*$D721*INDEX(P$117:P$133,$E721)</f>
        <v/>
      </c>
      <c r="Q721" s="40">
        <f>Q$134*$D721*INDEX(Q$117:Q$133,$E721)</f>
        <v/>
      </c>
      <c r="R721" s="40">
        <f>R$134*$D721*INDEX(R$117:R$133,$E721)</f>
        <v/>
      </c>
      <c r="S721" s="40">
        <f>S$134*$D721*INDEX(S$117:S$133,$E721)</f>
        <v/>
      </c>
      <c r="T721" s="40">
        <f>T$134*$D721*INDEX(T$117:T$133,$E721)</f>
        <v/>
      </c>
      <c r="U721" s="40">
        <f>U$134*$D721*INDEX(U$117:U$133,$E721)</f>
        <v/>
      </c>
      <c r="V721" s="40">
        <f>V$134*$D721*INDEX(V$117:V$133,$E721)</f>
        <v/>
      </c>
      <c r="W721" s="40">
        <f>W$134*$D721*INDEX(W$117:W$133,$E721)</f>
        <v/>
      </c>
      <c r="X721" s="40">
        <f>X$134*$D721*INDEX(X$117:X$133,$E721)</f>
        <v/>
      </c>
      <c r="Y721" s="40">
        <f>Y$134*$D721*INDEX(Y$117:Y$133,$E721)</f>
        <v/>
      </c>
      <c r="Z721" s="40">
        <f>Z$134*$D721*INDEX(Z$117:Z$133,$E721)</f>
        <v/>
      </c>
      <c r="AA721" s="40">
        <f>AA$134*$D721*INDEX(AA$117:AA$133,$E721)</f>
        <v/>
      </c>
      <c r="AB721" s="40">
        <f>AB$134*$D721*INDEX(AB$117:AB$133,$E721)</f>
        <v/>
      </c>
      <c r="AC721" s="40">
        <f>AC$134*$D721*INDEX(AC$117:AC$133,$E721)</f>
        <v/>
      </c>
      <c r="AD721" s="42">
        <f>ETSCOST(AD$134,$D721,INDEX(AD$117:AD$133,$E721))</f>
        <v/>
      </c>
      <c r="AE721" s="25">
        <f>LOWER(Settings!$C$4)&amp;".mit."&amp;$A721&amp;IF($C721="","","."&amp;$C721&amp;"."&amp;$B721)&amp;IF(INDEX(Variables!$D$5:$D$105,MATCH($A721,Variables!$A$5:$A$105,0))="","","."&amp;INDEX(Variables!$D$5:$D$105,MATCH($A721,Variables!$A$5:$A$105,0)))&amp;"."&amp;AE$5</f>
        <v/>
      </c>
      <c r="AF721" s="41">
        <f>AF$134*$D721*INDEX(AF$117:AF$133,$E721)</f>
        <v/>
      </c>
      <c r="AG721" s="40">
        <f>AG$134*$D721*INDEX(AG$117:AG$133,$E721)</f>
        <v/>
      </c>
      <c r="AH721" s="40">
        <f>AH$134*$D721*INDEX(AH$117:AH$133,$E721)</f>
        <v/>
      </c>
      <c r="AI721" s="40">
        <f>AI$134*$D721*INDEX(AI$117:AI$133,$E721)</f>
        <v/>
      </c>
      <c r="AJ721" s="40">
        <f>AJ$134*$D721*INDEX(AJ$117:AJ$133,$E721)</f>
        <v/>
      </c>
      <c r="AK721" s="40">
        <f>AK$134*$D721*INDEX(AK$117:AK$133,$E721)</f>
        <v/>
      </c>
      <c r="AL721" s="40">
        <f>AL$134*$D721*INDEX(AL$117:AL$133,$E721)</f>
        <v/>
      </c>
      <c r="AM721" s="40">
        <f>AM$134*$D721*INDEX(AM$117:AM$133,$E721)</f>
        <v/>
      </c>
      <c r="AN721" s="40">
        <f>AN$134*$D721*INDEX(AN$117:AN$133,$E721)</f>
        <v/>
      </c>
      <c r="AO721" s="40">
        <f>AO$134*$D721*INDEX(AO$117:AO$133,$E721)</f>
        <v/>
      </c>
      <c r="AP721" s="40">
        <f>AP$134*$D721*INDEX(AP$117:AP$133,$E721)</f>
        <v/>
      </c>
      <c r="AQ721" s="40">
        <f>AQ$134*$D721*INDEX(AQ$117:AQ$133,$E721)</f>
        <v/>
      </c>
      <c r="AR721" s="40">
        <f>AR$134*$D721*INDEX(AR$117:AR$133,$E721)</f>
        <v/>
      </c>
      <c r="AS721" s="40">
        <f>AS$134*$D721*INDEX(AS$117:AS$133,$E721)</f>
        <v/>
      </c>
      <c r="AT721" s="40">
        <f>AT$134*$D721*INDEX(AT$117:AT$133,$E721)</f>
        <v/>
      </c>
      <c r="AU721" s="40">
        <f>AU$134*$D721*INDEX(AU$117:AU$133,$E721)</f>
        <v/>
      </c>
      <c r="AV721" s="40">
        <f>AV$134*$D721*INDEX(AV$117:AV$133,$E721)</f>
        <v/>
      </c>
      <c r="AW721" s="40">
        <f>AW$134*$D721*INDEX(AW$117:AW$133,$E721)</f>
        <v/>
      </c>
      <c r="AX721" s="42">
        <f>ETSCOST(AX$134,$D721,INDEX(AX$117:AX$133,$E721))</f>
        <v/>
      </c>
    </row>
    <row r="722" hidden="1" outlineLevel="2">
      <c r="A722" s="5" t="inlineStr">
        <is>
          <t>ets</t>
        </is>
      </c>
      <c r="B722" s="5" t="inlineStr">
        <is>
          <t>oop</t>
        </is>
      </c>
      <c r="C722" s="5" t="inlineStr">
        <is>
          <t>res</t>
        </is>
      </c>
      <c r="D722" s="40">
        <f>INDEX(Inputs!$T$5:$T$132,MATCH($B722&amp;"|"&amp;$C722,Inputs!$A$5:$A$132,0))</f>
        <v/>
      </c>
      <c r="E722" s="40">
        <f>INDEX(Inputs!$K$5:$K$132,MATCH($B722&amp;"|"&amp;$C722,Inputs!$A$5:$A$132,0))</f>
        <v/>
      </c>
      <c r="F722" s="39" t="n"/>
      <c r="G722" s="39" t="n"/>
      <c r="H722" s="5">
        <f>INDEX(Variables!$B$5:$B$105,MATCH($A722,Variables!$A$5:$A$105,0))&amp;IF($C722="",""," | "&amp;INDEX(Mapping!$B$5:$B$26,MATCH($C722,Mapping!$A$5:$A$26,0))&amp;" | "&amp;INDEX(Mapping!$B$30:$B$41,MATCH($B722,Mapping!$A$30:$A$41,0)))</f>
        <v/>
      </c>
      <c r="I722" s="5">
        <f>INDEX(Variables!$C$5:$C$105,MATCH($A722,Variables!$A$5:$A$105,0))</f>
        <v/>
      </c>
      <c r="J722" s="5">
        <f>INDEX(Variables!$E$5:$E$105,MATCH($A722,Variables!$A$5:$A$105,0))</f>
        <v/>
      </c>
      <c r="K722" s="25">
        <f>LOWER(Settings!$C$4)&amp;".mit."&amp;$A722&amp;IF($C722="","","."&amp;$C722&amp;"."&amp;$B722)&amp;IF(INDEX(Variables!$D$5:$D$105,MATCH($A722,Variables!$A$5:$A$105,0))="","","."&amp;INDEX(Variables!$D$5:$D$105,MATCH($A722,Variables!$A$5:$A$105,0)))&amp;"."&amp;K$5</f>
        <v/>
      </c>
      <c r="L722" s="41">
        <f>L$134*$D722*INDEX(L$117:L$133,$E722)</f>
        <v/>
      </c>
      <c r="M722" s="40">
        <f>M$134*$D722*INDEX(M$117:M$133,$E722)</f>
        <v/>
      </c>
      <c r="N722" s="40">
        <f>N$134*$D722*INDEX(N$117:N$133,$E722)</f>
        <v/>
      </c>
      <c r="O722" s="40">
        <f>O$134*$D722*INDEX(O$117:O$133,$E722)</f>
        <v/>
      </c>
      <c r="P722" s="40">
        <f>P$134*$D722*INDEX(P$117:P$133,$E722)</f>
        <v/>
      </c>
      <c r="Q722" s="40">
        <f>Q$134*$D722*INDEX(Q$117:Q$133,$E722)</f>
        <v/>
      </c>
      <c r="R722" s="40">
        <f>R$134*$D722*INDEX(R$117:R$133,$E722)</f>
        <v/>
      </c>
      <c r="S722" s="40">
        <f>S$134*$D722*INDEX(S$117:S$133,$E722)</f>
        <v/>
      </c>
      <c r="T722" s="40">
        <f>T$134*$D722*INDEX(T$117:T$133,$E722)</f>
        <v/>
      </c>
      <c r="U722" s="40">
        <f>U$134*$D722*INDEX(U$117:U$133,$E722)</f>
        <v/>
      </c>
      <c r="V722" s="40">
        <f>V$134*$D722*INDEX(V$117:V$133,$E722)</f>
        <v/>
      </c>
      <c r="W722" s="40">
        <f>W$134*$D722*INDEX(W$117:W$133,$E722)</f>
        <v/>
      </c>
      <c r="X722" s="40">
        <f>X$134*$D722*INDEX(X$117:X$133,$E722)</f>
        <v/>
      </c>
      <c r="Y722" s="40">
        <f>Y$134*$D722*INDEX(Y$117:Y$133,$E722)</f>
        <v/>
      </c>
      <c r="Z722" s="40">
        <f>Z$134*$D722*INDEX(Z$117:Z$133,$E722)</f>
        <v/>
      </c>
      <c r="AA722" s="40">
        <f>AA$134*$D722*INDEX(AA$117:AA$133,$E722)</f>
        <v/>
      </c>
      <c r="AB722" s="40">
        <f>AB$134*$D722*INDEX(AB$117:AB$133,$E722)</f>
        <v/>
      </c>
      <c r="AC722" s="40">
        <f>AC$134*$D722*INDEX(AC$117:AC$133,$E722)</f>
        <v/>
      </c>
      <c r="AD722" s="42">
        <f>ETSCOST(AD$134,$D722,INDEX(AD$117:AD$133,$E722))</f>
        <v/>
      </c>
      <c r="AE722" s="25">
        <f>LOWER(Settings!$C$4)&amp;".mit."&amp;$A722&amp;IF($C722="","","."&amp;$C722&amp;"."&amp;$B722)&amp;IF(INDEX(Variables!$D$5:$D$105,MATCH($A722,Variables!$A$5:$A$105,0))="","","."&amp;INDEX(Variables!$D$5:$D$105,MATCH($A722,Variables!$A$5:$A$105,0)))&amp;"."&amp;AE$5</f>
        <v/>
      </c>
      <c r="AF722" s="41">
        <f>AF$134*$D722*INDEX(AF$117:AF$133,$E722)</f>
        <v/>
      </c>
      <c r="AG722" s="40">
        <f>AG$134*$D722*INDEX(AG$117:AG$133,$E722)</f>
        <v/>
      </c>
      <c r="AH722" s="40">
        <f>AH$134*$D722*INDEX(AH$117:AH$133,$E722)</f>
        <v/>
      </c>
      <c r="AI722" s="40">
        <f>AI$134*$D722*INDEX(AI$117:AI$133,$E722)</f>
        <v/>
      </c>
      <c r="AJ722" s="40">
        <f>AJ$134*$D722*INDEX(AJ$117:AJ$133,$E722)</f>
        <v/>
      </c>
      <c r="AK722" s="40">
        <f>AK$134*$D722*INDEX(AK$117:AK$133,$E722)</f>
        <v/>
      </c>
      <c r="AL722" s="40">
        <f>AL$134*$D722*INDEX(AL$117:AL$133,$E722)</f>
        <v/>
      </c>
      <c r="AM722" s="40">
        <f>AM$134*$D722*INDEX(AM$117:AM$133,$E722)</f>
        <v/>
      </c>
      <c r="AN722" s="40">
        <f>AN$134*$D722*INDEX(AN$117:AN$133,$E722)</f>
        <v/>
      </c>
      <c r="AO722" s="40">
        <f>AO$134*$D722*INDEX(AO$117:AO$133,$E722)</f>
        <v/>
      </c>
      <c r="AP722" s="40">
        <f>AP$134*$D722*INDEX(AP$117:AP$133,$E722)</f>
        <v/>
      </c>
      <c r="AQ722" s="40">
        <f>AQ$134*$D722*INDEX(AQ$117:AQ$133,$E722)</f>
        <v/>
      </c>
      <c r="AR722" s="40">
        <f>AR$134*$D722*INDEX(AR$117:AR$133,$E722)</f>
        <v/>
      </c>
      <c r="AS722" s="40">
        <f>AS$134*$D722*INDEX(AS$117:AS$133,$E722)</f>
        <v/>
      </c>
      <c r="AT722" s="40">
        <f>AT$134*$D722*INDEX(AT$117:AT$133,$E722)</f>
        <v/>
      </c>
      <c r="AU722" s="40">
        <f>AU$134*$D722*INDEX(AU$117:AU$133,$E722)</f>
        <v/>
      </c>
      <c r="AV722" s="40">
        <f>AV$134*$D722*INDEX(AV$117:AV$133,$E722)</f>
        <v/>
      </c>
      <c r="AW722" s="40">
        <f>AW$134*$D722*INDEX(AW$117:AW$133,$E722)</f>
        <v/>
      </c>
      <c r="AX722" s="42">
        <f>ETSCOST(AX$134,$D722,INDEX(AX$117:AX$133,$E722))</f>
        <v/>
      </c>
    </row>
    <row r="723" hidden="1" outlineLevel="2">
      <c r="A723" s="5" t="inlineStr">
        <is>
          <t>ets</t>
        </is>
      </c>
      <c r="B723" s="5" t="inlineStr">
        <is>
          <t>bio</t>
        </is>
      </c>
      <c r="C723" s="5" t="inlineStr">
        <is>
          <t>res</t>
        </is>
      </c>
      <c r="D723" s="40">
        <f>INDEX(Inputs!$T$5:$T$132,MATCH($B723&amp;"|"&amp;$C723,Inputs!$A$5:$A$132,0))</f>
        <v/>
      </c>
      <c r="E723" s="40">
        <f>INDEX(Inputs!$K$5:$K$132,MATCH($B723&amp;"|"&amp;$C723,Inputs!$A$5:$A$132,0))</f>
        <v/>
      </c>
      <c r="F723" s="39" t="n"/>
      <c r="G723" s="39" t="n"/>
      <c r="H723" s="5">
        <f>INDEX(Variables!$B$5:$B$105,MATCH($A723,Variables!$A$5:$A$105,0))&amp;IF($C723="",""," | "&amp;INDEX(Mapping!$B$5:$B$26,MATCH($C723,Mapping!$A$5:$A$26,0))&amp;" | "&amp;INDEX(Mapping!$B$30:$B$41,MATCH($B723,Mapping!$A$30:$A$41,0)))</f>
        <v/>
      </c>
      <c r="I723" s="5">
        <f>INDEX(Variables!$C$5:$C$105,MATCH($A723,Variables!$A$5:$A$105,0))</f>
        <v/>
      </c>
      <c r="J723" s="5">
        <f>INDEX(Variables!$E$5:$E$105,MATCH($A723,Variables!$A$5:$A$105,0))</f>
        <v/>
      </c>
      <c r="K723" s="25">
        <f>LOWER(Settings!$C$4)&amp;".mit."&amp;$A723&amp;IF($C723="","","."&amp;$C723&amp;"."&amp;$B723)&amp;IF(INDEX(Variables!$D$5:$D$105,MATCH($A723,Variables!$A$5:$A$105,0))="","","."&amp;INDEX(Variables!$D$5:$D$105,MATCH($A723,Variables!$A$5:$A$105,0)))&amp;"."&amp;K$5</f>
        <v/>
      </c>
      <c r="L723" s="41">
        <f>L$134*$D723*INDEX(L$117:L$133,$E723)</f>
        <v/>
      </c>
      <c r="M723" s="40">
        <f>M$134*$D723*INDEX(M$117:M$133,$E723)</f>
        <v/>
      </c>
      <c r="N723" s="40">
        <f>N$134*$D723*INDEX(N$117:N$133,$E723)</f>
        <v/>
      </c>
      <c r="O723" s="40">
        <f>O$134*$D723*INDEX(O$117:O$133,$E723)</f>
        <v/>
      </c>
      <c r="P723" s="40">
        <f>P$134*$D723*INDEX(P$117:P$133,$E723)</f>
        <v/>
      </c>
      <c r="Q723" s="40">
        <f>Q$134*$D723*INDEX(Q$117:Q$133,$E723)</f>
        <v/>
      </c>
      <c r="R723" s="40">
        <f>R$134*$D723*INDEX(R$117:R$133,$E723)</f>
        <v/>
      </c>
      <c r="S723" s="40">
        <f>S$134*$D723*INDEX(S$117:S$133,$E723)</f>
        <v/>
      </c>
      <c r="T723" s="40">
        <f>T$134*$D723*INDEX(T$117:T$133,$E723)</f>
        <v/>
      </c>
      <c r="U723" s="40">
        <f>U$134*$D723*INDEX(U$117:U$133,$E723)</f>
        <v/>
      </c>
      <c r="V723" s="40">
        <f>V$134*$D723*INDEX(V$117:V$133,$E723)</f>
        <v/>
      </c>
      <c r="W723" s="40">
        <f>W$134*$D723*INDEX(W$117:W$133,$E723)</f>
        <v/>
      </c>
      <c r="X723" s="40">
        <f>X$134*$D723*INDEX(X$117:X$133,$E723)</f>
        <v/>
      </c>
      <c r="Y723" s="40">
        <f>Y$134*$D723*INDEX(Y$117:Y$133,$E723)</f>
        <v/>
      </c>
      <c r="Z723" s="40">
        <f>Z$134*$D723*INDEX(Z$117:Z$133,$E723)</f>
        <v/>
      </c>
      <c r="AA723" s="40">
        <f>AA$134*$D723*INDEX(AA$117:AA$133,$E723)</f>
        <v/>
      </c>
      <c r="AB723" s="40">
        <f>AB$134*$D723*INDEX(AB$117:AB$133,$E723)</f>
        <v/>
      </c>
      <c r="AC723" s="40">
        <f>AC$134*$D723*INDEX(AC$117:AC$133,$E723)</f>
        <v/>
      </c>
      <c r="AD723" s="42">
        <f>ETSCOST(AD$134,$D723,INDEX(AD$117:AD$133,$E723))</f>
        <v/>
      </c>
      <c r="AE723" s="25">
        <f>LOWER(Settings!$C$4)&amp;".mit."&amp;$A723&amp;IF($C723="","","."&amp;$C723&amp;"."&amp;$B723)&amp;IF(INDEX(Variables!$D$5:$D$105,MATCH($A723,Variables!$A$5:$A$105,0))="","","."&amp;INDEX(Variables!$D$5:$D$105,MATCH($A723,Variables!$A$5:$A$105,0)))&amp;"."&amp;AE$5</f>
        <v/>
      </c>
      <c r="AF723" s="41">
        <f>AF$134*$D723*INDEX(AF$117:AF$133,$E723)</f>
        <v/>
      </c>
      <c r="AG723" s="40">
        <f>AG$134*$D723*INDEX(AG$117:AG$133,$E723)</f>
        <v/>
      </c>
      <c r="AH723" s="40">
        <f>AH$134*$D723*INDEX(AH$117:AH$133,$E723)</f>
        <v/>
      </c>
      <c r="AI723" s="40">
        <f>AI$134*$D723*INDEX(AI$117:AI$133,$E723)</f>
        <v/>
      </c>
      <c r="AJ723" s="40">
        <f>AJ$134*$D723*INDEX(AJ$117:AJ$133,$E723)</f>
        <v/>
      </c>
      <c r="AK723" s="40">
        <f>AK$134*$D723*INDEX(AK$117:AK$133,$E723)</f>
        <v/>
      </c>
      <c r="AL723" s="40">
        <f>AL$134*$D723*INDEX(AL$117:AL$133,$E723)</f>
        <v/>
      </c>
      <c r="AM723" s="40">
        <f>AM$134*$D723*INDEX(AM$117:AM$133,$E723)</f>
        <v/>
      </c>
      <c r="AN723" s="40">
        <f>AN$134*$D723*INDEX(AN$117:AN$133,$E723)</f>
        <v/>
      </c>
      <c r="AO723" s="40">
        <f>AO$134*$D723*INDEX(AO$117:AO$133,$E723)</f>
        <v/>
      </c>
      <c r="AP723" s="40">
        <f>AP$134*$D723*INDEX(AP$117:AP$133,$E723)</f>
        <v/>
      </c>
      <c r="AQ723" s="40">
        <f>AQ$134*$D723*INDEX(AQ$117:AQ$133,$E723)</f>
        <v/>
      </c>
      <c r="AR723" s="40">
        <f>AR$134*$D723*INDEX(AR$117:AR$133,$E723)</f>
        <v/>
      </c>
      <c r="AS723" s="40">
        <f>AS$134*$D723*INDEX(AS$117:AS$133,$E723)</f>
        <v/>
      </c>
      <c r="AT723" s="40">
        <f>AT$134*$D723*INDEX(AT$117:AT$133,$E723)</f>
        <v/>
      </c>
      <c r="AU723" s="40">
        <f>AU$134*$D723*INDEX(AU$117:AU$133,$E723)</f>
        <v/>
      </c>
      <c r="AV723" s="40">
        <f>AV$134*$D723*INDEX(AV$117:AV$133,$E723)</f>
        <v/>
      </c>
      <c r="AW723" s="40">
        <f>AW$134*$D723*INDEX(AW$117:AW$133,$E723)</f>
        <v/>
      </c>
      <c r="AX723" s="42">
        <f>ETSCOST(AX$134,$D723,INDEX(AX$117:AX$133,$E723))</f>
        <v/>
      </c>
    </row>
    <row r="724" hidden="1" outlineLevel="2"/>
    <row r="725" hidden="1" outlineLevel="2">
      <c r="A725" s="5" t="inlineStr">
        <is>
          <t>ntx</t>
        </is>
      </c>
      <c r="B725" s="5" t="inlineStr">
        <is>
          <t>coa</t>
        </is>
      </c>
      <c r="C725" s="5" t="inlineStr">
        <is>
          <t>res</t>
        </is>
      </c>
      <c r="D725" s="40">
        <f>INDEX(Inputs!$L$5:$L$132,MATCH($B725&amp;"|"&amp;$C725,Inputs!$A$5:$A$132,0))</f>
        <v/>
      </c>
      <c r="E725" s="40">
        <f>INDEX(Inputs!$I$5:$I$132,MATCH($B725&amp;"|"&amp;$C725,Inputs!$A$5:$A$132,0))</f>
        <v/>
      </c>
      <c r="F725" s="39" t="n"/>
      <c r="G725" s="39" t="n"/>
      <c r="H725" s="5">
        <f>INDEX(Variables!$B$5:$B$105,MATCH($A725,Variables!$A$5:$A$105,0))&amp;IF($C725="",""," | "&amp;INDEX(Mapping!$B$5:$B$26,MATCH($C725,Mapping!$A$5:$A$26,0))&amp;" | "&amp;INDEX(Mapping!$B$30:$B$41,MATCH($B725,Mapping!$A$30:$A$41,0)))</f>
        <v/>
      </c>
      <c r="I725" s="5">
        <f>INDEX(Variables!$C$5:$C$105,MATCH($A725,Variables!$A$5:$A$105,0))</f>
        <v/>
      </c>
      <c r="J725" s="5">
        <f>INDEX(Variables!$E$5:$E$105,MATCH($A725,Variables!$A$5:$A$105,0))</f>
        <v/>
      </c>
      <c r="K725" s="25">
        <f>LOWER(Settings!$C$4)&amp;".mit."&amp;$A725&amp;IF($C725="","","."&amp;$C725&amp;"."&amp;$B725)&amp;IF(INDEX(Variables!$D$5:$D$105,MATCH($A725,Variables!$A$5:$A$105,0))="","","."&amp;INDEX(Variables!$D$5:$D$105,MATCH($A725,Variables!$A$5:$A$105,0)))&amp;"."&amp;K$5</f>
        <v/>
      </c>
      <c r="L725" s="41">
        <f>INDEX(L$78:L$91,$D725)/$E725</f>
        <v/>
      </c>
      <c r="M725" s="40">
        <f>INDEX(M$78:M$91,$D725)/$E725</f>
        <v/>
      </c>
      <c r="N725" s="40">
        <f>INDEX(N$78:N$91,$D725)/$E725</f>
        <v/>
      </c>
      <c r="O725" s="40">
        <f>INDEX(O$78:O$91,$D725)/$E725</f>
        <v/>
      </c>
      <c r="P725" s="40">
        <f>INDEX(P$78:P$91,$D725)/$E725</f>
        <v/>
      </c>
      <c r="Q725" s="40">
        <f>INDEX(Q$78:Q$91,$D725)/$E725</f>
        <v/>
      </c>
      <c r="R725" s="40">
        <f>INDEX(R$78:R$91,$D725)/$E725</f>
        <v/>
      </c>
      <c r="S725" s="40">
        <f>INDEX(S$78:S$91,$D725)/$E725</f>
        <v/>
      </c>
      <c r="T725" s="40">
        <f>INDEX(T$78:T$91,$D725)/$E725</f>
        <v/>
      </c>
      <c r="U725" s="40">
        <f>INDEX(U$78:U$91,$D725)/$E725</f>
        <v/>
      </c>
      <c r="V725" s="40">
        <f>INDEX(V$78:V$91,$D725)/$E725</f>
        <v/>
      </c>
      <c r="W725" s="40">
        <f>INDEX(W$78:W$91,$D725)/$E725</f>
        <v/>
      </c>
      <c r="X725" s="40">
        <f>INDEX(X$78:X$91,$D725)/$E725</f>
        <v/>
      </c>
      <c r="Y725" s="40">
        <f>INDEX(Y$78:Y$91,$D725)/$E725</f>
        <v/>
      </c>
      <c r="Z725" s="40">
        <f>INDEX(Z$78:Z$91,$D725)/$E725</f>
        <v/>
      </c>
      <c r="AA725" s="40">
        <f>INDEX(AA$78:AA$91,$D725)/$E725</f>
        <v/>
      </c>
      <c r="AB725" s="40">
        <f>INDEX(AB$78:AB$91,$D725)/$E725</f>
        <v/>
      </c>
      <c r="AC725" s="40">
        <f>INDEX(AC$78:AC$91,$D725)/$E725</f>
        <v/>
      </c>
      <c r="AD725" s="42">
        <f>NEWEXCISE(INDEX(AD$78:AD$91,$D725),$E725)</f>
        <v/>
      </c>
      <c r="AE725" s="25">
        <f>LOWER(Settings!$C$4)&amp;".mit."&amp;$A725&amp;IF($C725="","","."&amp;$C725&amp;"."&amp;$B725)&amp;IF(INDEX(Variables!$D$5:$D$105,MATCH($A725,Variables!$A$5:$A$105,0))="","","."&amp;INDEX(Variables!$D$5:$D$105,MATCH($A725,Variables!$A$5:$A$105,0)))&amp;"."&amp;AE$5</f>
        <v/>
      </c>
      <c r="AF725" s="41">
        <f>INDEX(AF$78:AF$91,$D725)/$E725</f>
        <v/>
      </c>
      <c r="AG725" s="40">
        <f>INDEX(AG$78:AG$91,$D725)/$E725</f>
        <v/>
      </c>
      <c r="AH725" s="40">
        <f>INDEX(AH$78:AH$91,$D725)/$E725</f>
        <v/>
      </c>
      <c r="AI725" s="40">
        <f>INDEX(AI$78:AI$91,$D725)/$E725</f>
        <v/>
      </c>
      <c r="AJ725" s="40">
        <f>INDEX(AJ$78:AJ$91,$D725)/$E725</f>
        <v/>
      </c>
      <c r="AK725" s="40">
        <f>INDEX(AK$78:AK$91,$D725)/$E725</f>
        <v/>
      </c>
      <c r="AL725" s="40">
        <f>INDEX(AL$78:AL$91,$D725)/$E725</f>
        <v/>
      </c>
      <c r="AM725" s="40">
        <f>INDEX(AM$78:AM$91,$D725)/$E725</f>
        <v/>
      </c>
      <c r="AN725" s="40">
        <f>INDEX(AN$78:AN$91,$D725)/$E725</f>
        <v/>
      </c>
      <c r="AO725" s="40">
        <f>INDEX(AO$78:AO$91,$D725)/$E725</f>
        <v/>
      </c>
      <c r="AP725" s="40">
        <f>INDEX(AP$78:AP$91,$D725)/$E725</f>
        <v/>
      </c>
      <c r="AQ725" s="40">
        <f>INDEX(AQ$78:AQ$91,$D725)/$E725</f>
        <v/>
      </c>
      <c r="AR725" s="40">
        <f>INDEX(AR$78:AR$91,$D725)/$E725</f>
        <v/>
      </c>
      <c r="AS725" s="40">
        <f>INDEX(AS$78:AS$91,$D725)/$E725</f>
        <v/>
      </c>
      <c r="AT725" s="40">
        <f>INDEX(AT$78:AT$91,$D725)/$E725</f>
        <v/>
      </c>
      <c r="AU725" s="40">
        <f>INDEX(AU$78:AU$91,$D725)/$E725</f>
        <v/>
      </c>
      <c r="AV725" s="40">
        <f>INDEX(AV$78:AV$91,$D725)/$E725</f>
        <v/>
      </c>
      <c r="AW725" s="40">
        <f>INDEX(AW$78:AW$91,$D725)/$E725</f>
        <v/>
      </c>
      <c r="AX725" s="42">
        <f>NEWEXCISE(INDEX(AX$78:AX$91,$D725),$E725)</f>
        <v/>
      </c>
    </row>
    <row r="726" hidden="1" outlineLevel="2">
      <c r="A726" s="5" t="inlineStr">
        <is>
          <t>ntx</t>
        </is>
      </c>
      <c r="B726" s="5" t="inlineStr">
        <is>
          <t>nga</t>
        </is>
      </c>
      <c r="C726" s="5" t="inlineStr">
        <is>
          <t>res</t>
        </is>
      </c>
      <c r="D726" s="40">
        <f>INDEX(Inputs!$L$5:$L$132,MATCH($B726&amp;"|"&amp;$C726,Inputs!$A$5:$A$132,0))</f>
        <v/>
      </c>
      <c r="E726" s="40">
        <f>INDEX(Inputs!$I$5:$I$132,MATCH($B726&amp;"|"&amp;$C726,Inputs!$A$5:$A$132,0))</f>
        <v/>
      </c>
      <c r="F726" s="39" t="n"/>
      <c r="G726" s="39" t="n"/>
      <c r="H726" s="5">
        <f>INDEX(Variables!$B$5:$B$105,MATCH($A726,Variables!$A$5:$A$105,0))&amp;IF($C726="",""," | "&amp;INDEX(Mapping!$B$5:$B$26,MATCH($C726,Mapping!$A$5:$A$26,0))&amp;" | "&amp;INDEX(Mapping!$B$30:$B$41,MATCH($B726,Mapping!$A$30:$A$41,0)))</f>
        <v/>
      </c>
      <c r="I726" s="5">
        <f>INDEX(Variables!$C$5:$C$105,MATCH($A726,Variables!$A$5:$A$105,0))</f>
        <v/>
      </c>
      <c r="J726" s="5">
        <f>INDEX(Variables!$E$5:$E$105,MATCH($A726,Variables!$A$5:$A$105,0))</f>
        <v/>
      </c>
      <c r="K726" s="25">
        <f>LOWER(Settings!$C$4)&amp;".mit."&amp;$A726&amp;IF($C726="","","."&amp;$C726&amp;"."&amp;$B726)&amp;IF(INDEX(Variables!$D$5:$D$105,MATCH($A726,Variables!$A$5:$A$105,0))="","","."&amp;INDEX(Variables!$D$5:$D$105,MATCH($A726,Variables!$A$5:$A$105,0)))&amp;"."&amp;K$5</f>
        <v/>
      </c>
      <c r="L726" s="41">
        <f>INDEX(L$78:L$91,$D726)/$E726</f>
        <v/>
      </c>
      <c r="M726" s="40">
        <f>INDEX(M$78:M$91,$D726)/$E726</f>
        <v/>
      </c>
      <c r="N726" s="40">
        <f>INDEX(N$78:N$91,$D726)/$E726</f>
        <v/>
      </c>
      <c r="O726" s="40">
        <f>INDEX(O$78:O$91,$D726)/$E726</f>
        <v/>
      </c>
      <c r="P726" s="40">
        <f>INDEX(P$78:P$91,$D726)/$E726</f>
        <v/>
      </c>
      <c r="Q726" s="40">
        <f>INDEX(Q$78:Q$91,$D726)/$E726</f>
        <v/>
      </c>
      <c r="R726" s="40">
        <f>INDEX(R$78:R$91,$D726)/$E726</f>
        <v/>
      </c>
      <c r="S726" s="40">
        <f>INDEX(S$78:S$91,$D726)/$E726</f>
        <v/>
      </c>
      <c r="T726" s="40">
        <f>INDEX(T$78:T$91,$D726)/$E726</f>
        <v/>
      </c>
      <c r="U726" s="40">
        <f>INDEX(U$78:U$91,$D726)/$E726</f>
        <v/>
      </c>
      <c r="V726" s="40">
        <f>INDEX(V$78:V$91,$D726)/$E726</f>
        <v/>
      </c>
      <c r="W726" s="40">
        <f>INDEX(W$78:W$91,$D726)/$E726</f>
        <v/>
      </c>
      <c r="X726" s="40">
        <f>INDEX(X$78:X$91,$D726)/$E726</f>
        <v/>
      </c>
      <c r="Y726" s="40">
        <f>INDEX(Y$78:Y$91,$D726)/$E726</f>
        <v/>
      </c>
      <c r="Z726" s="40">
        <f>INDEX(Z$78:Z$91,$D726)/$E726</f>
        <v/>
      </c>
      <c r="AA726" s="40">
        <f>INDEX(AA$78:AA$91,$D726)/$E726</f>
        <v/>
      </c>
      <c r="AB726" s="40">
        <f>INDEX(AB$78:AB$91,$D726)/$E726</f>
        <v/>
      </c>
      <c r="AC726" s="40">
        <f>INDEX(AC$78:AC$91,$D726)/$E726</f>
        <v/>
      </c>
      <c r="AD726" s="42">
        <f>NEWEXCISE(INDEX(AD$78:AD$91,$D726),$E726)</f>
        <v/>
      </c>
      <c r="AE726" s="25">
        <f>LOWER(Settings!$C$4)&amp;".mit."&amp;$A726&amp;IF($C726="","","."&amp;$C726&amp;"."&amp;$B726)&amp;IF(INDEX(Variables!$D$5:$D$105,MATCH($A726,Variables!$A$5:$A$105,0))="","","."&amp;INDEX(Variables!$D$5:$D$105,MATCH($A726,Variables!$A$5:$A$105,0)))&amp;"."&amp;AE$5</f>
        <v/>
      </c>
      <c r="AF726" s="41">
        <f>INDEX(AF$78:AF$91,$D726)/$E726</f>
        <v/>
      </c>
      <c r="AG726" s="40">
        <f>INDEX(AG$78:AG$91,$D726)/$E726</f>
        <v/>
      </c>
      <c r="AH726" s="40">
        <f>INDEX(AH$78:AH$91,$D726)/$E726</f>
        <v/>
      </c>
      <c r="AI726" s="40">
        <f>INDEX(AI$78:AI$91,$D726)/$E726</f>
        <v/>
      </c>
      <c r="AJ726" s="40">
        <f>INDEX(AJ$78:AJ$91,$D726)/$E726</f>
        <v/>
      </c>
      <c r="AK726" s="40">
        <f>INDEX(AK$78:AK$91,$D726)/$E726</f>
        <v/>
      </c>
      <c r="AL726" s="40">
        <f>INDEX(AL$78:AL$91,$D726)/$E726</f>
        <v/>
      </c>
      <c r="AM726" s="40">
        <f>INDEX(AM$78:AM$91,$D726)/$E726</f>
        <v/>
      </c>
      <c r="AN726" s="40">
        <f>INDEX(AN$78:AN$91,$D726)/$E726</f>
        <v/>
      </c>
      <c r="AO726" s="40">
        <f>INDEX(AO$78:AO$91,$D726)/$E726</f>
        <v/>
      </c>
      <c r="AP726" s="40">
        <f>INDEX(AP$78:AP$91,$D726)/$E726</f>
        <v/>
      </c>
      <c r="AQ726" s="40">
        <f>INDEX(AQ$78:AQ$91,$D726)/$E726</f>
        <v/>
      </c>
      <c r="AR726" s="40">
        <f>INDEX(AR$78:AR$91,$D726)/$E726</f>
        <v/>
      </c>
      <c r="AS726" s="40">
        <f>INDEX(AS$78:AS$91,$D726)/$E726</f>
        <v/>
      </c>
      <c r="AT726" s="40">
        <f>INDEX(AT$78:AT$91,$D726)/$E726</f>
        <v/>
      </c>
      <c r="AU726" s="40">
        <f>INDEX(AU$78:AU$91,$D726)/$E726</f>
        <v/>
      </c>
      <c r="AV726" s="40">
        <f>INDEX(AV$78:AV$91,$D726)/$E726</f>
        <v/>
      </c>
      <c r="AW726" s="40">
        <f>INDEX(AW$78:AW$91,$D726)/$E726</f>
        <v/>
      </c>
      <c r="AX726" s="42">
        <f>NEWEXCISE(INDEX(AX$78:AX$91,$D726),$E726)</f>
        <v/>
      </c>
    </row>
    <row r="727" hidden="1" outlineLevel="2">
      <c r="A727" s="5" t="inlineStr">
        <is>
          <t>ntx</t>
        </is>
      </c>
      <c r="B727" s="5" t="inlineStr">
        <is>
          <t>gso</t>
        </is>
      </c>
      <c r="C727" s="5" t="inlineStr">
        <is>
          <t>res</t>
        </is>
      </c>
      <c r="D727" s="40">
        <f>INDEX(Inputs!$L$5:$L$132,MATCH($B727&amp;"|"&amp;$C727,Inputs!$A$5:$A$132,0))</f>
        <v/>
      </c>
      <c r="E727" s="40">
        <f>INDEX(Inputs!$I$5:$I$132,MATCH($B727&amp;"|"&amp;$C727,Inputs!$A$5:$A$132,0))</f>
        <v/>
      </c>
      <c r="F727" s="39" t="n"/>
      <c r="G727" s="39" t="n"/>
      <c r="H727" s="5">
        <f>INDEX(Variables!$B$5:$B$105,MATCH($A727,Variables!$A$5:$A$105,0))&amp;IF($C727="",""," | "&amp;INDEX(Mapping!$B$5:$B$26,MATCH($C727,Mapping!$A$5:$A$26,0))&amp;" | "&amp;INDEX(Mapping!$B$30:$B$41,MATCH($B727,Mapping!$A$30:$A$41,0)))</f>
        <v/>
      </c>
      <c r="I727" s="5">
        <f>INDEX(Variables!$C$5:$C$105,MATCH($A727,Variables!$A$5:$A$105,0))</f>
        <v/>
      </c>
      <c r="J727" s="5">
        <f>INDEX(Variables!$E$5:$E$105,MATCH($A727,Variables!$A$5:$A$105,0))</f>
        <v/>
      </c>
      <c r="K727" s="25">
        <f>LOWER(Settings!$C$4)&amp;".mit."&amp;$A727&amp;IF($C727="","","."&amp;$C727&amp;"."&amp;$B727)&amp;IF(INDEX(Variables!$D$5:$D$105,MATCH($A727,Variables!$A$5:$A$105,0))="","","."&amp;INDEX(Variables!$D$5:$D$105,MATCH($A727,Variables!$A$5:$A$105,0)))&amp;"."&amp;K$5</f>
        <v/>
      </c>
      <c r="L727" s="41">
        <f>INDEX(L$78:L$91,$D727)/$E727</f>
        <v/>
      </c>
      <c r="M727" s="40">
        <f>INDEX(M$78:M$91,$D727)/$E727</f>
        <v/>
      </c>
      <c r="N727" s="40">
        <f>INDEX(N$78:N$91,$D727)/$E727</f>
        <v/>
      </c>
      <c r="O727" s="40">
        <f>INDEX(O$78:O$91,$D727)/$E727</f>
        <v/>
      </c>
      <c r="P727" s="40">
        <f>INDEX(P$78:P$91,$D727)/$E727</f>
        <v/>
      </c>
      <c r="Q727" s="40">
        <f>INDEX(Q$78:Q$91,$D727)/$E727</f>
        <v/>
      </c>
      <c r="R727" s="40">
        <f>INDEX(R$78:R$91,$D727)/$E727</f>
        <v/>
      </c>
      <c r="S727" s="40">
        <f>INDEX(S$78:S$91,$D727)/$E727</f>
        <v/>
      </c>
      <c r="T727" s="40">
        <f>INDEX(T$78:T$91,$D727)/$E727</f>
        <v/>
      </c>
      <c r="U727" s="40">
        <f>INDEX(U$78:U$91,$D727)/$E727</f>
        <v/>
      </c>
      <c r="V727" s="40">
        <f>INDEX(V$78:V$91,$D727)/$E727</f>
        <v/>
      </c>
      <c r="W727" s="40">
        <f>INDEX(W$78:W$91,$D727)/$E727</f>
        <v/>
      </c>
      <c r="X727" s="40">
        <f>INDEX(X$78:X$91,$D727)/$E727</f>
        <v/>
      </c>
      <c r="Y727" s="40">
        <f>INDEX(Y$78:Y$91,$D727)/$E727</f>
        <v/>
      </c>
      <c r="Z727" s="40">
        <f>INDEX(Z$78:Z$91,$D727)/$E727</f>
        <v/>
      </c>
      <c r="AA727" s="40">
        <f>INDEX(AA$78:AA$91,$D727)/$E727</f>
        <v/>
      </c>
      <c r="AB727" s="40">
        <f>INDEX(AB$78:AB$91,$D727)/$E727</f>
        <v/>
      </c>
      <c r="AC727" s="40">
        <f>INDEX(AC$78:AC$91,$D727)/$E727</f>
        <v/>
      </c>
      <c r="AD727" s="42">
        <f>NEWEXCISE(INDEX(AD$78:AD$91,$D727),$E727)</f>
        <v/>
      </c>
      <c r="AE727" s="25">
        <f>LOWER(Settings!$C$4)&amp;".mit."&amp;$A727&amp;IF($C727="","","."&amp;$C727&amp;"."&amp;$B727)&amp;IF(INDEX(Variables!$D$5:$D$105,MATCH($A727,Variables!$A$5:$A$105,0))="","","."&amp;INDEX(Variables!$D$5:$D$105,MATCH($A727,Variables!$A$5:$A$105,0)))&amp;"."&amp;AE$5</f>
        <v/>
      </c>
      <c r="AF727" s="41">
        <f>INDEX(AF$78:AF$91,$D727)/$E727</f>
        <v/>
      </c>
      <c r="AG727" s="40">
        <f>INDEX(AG$78:AG$91,$D727)/$E727</f>
        <v/>
      </c>
      <c r="AH727" s="40">
        <f>INDEX(AH$78:AH$91,$D727)/$E727</f>
        <v/>
      </c>
      <c r="AI727" s="40">
        <f>INDEX(AI$78:AI$91,$D727)/$E727</f>
        <v/>
      </c>
      <c r="AJ727" s="40">
        <f>INDEX(AJ$78:AJ$91,$D727)/$E727</f>
        <v/>
      </c>
      <c r="AK727" s="40">
        <f>INDEX(AK$78:AK$91,$D727)/$E727</f>
        <v/>
      </c>
      <c r="AL727" s="40">
        <f>INDEX(AL$78:AL$91,$D727)/$E727</f>
        <v/>
      </c>
      <c r="AM727" s="40">
        <f>INDEX(AM$78:AM$91,$D727)/$E727</f>
        <v/>
      </c>
      <c r="AN727" s="40">
        <f>INDEX(AN$78:AN$91,$D727)/$E727</f>
        <v/>
      </c>
      <c r="AO727" s="40">
        <f>INDEX(AO$78:AO$91,$D727)/$E727</f>
        <v/>
      </c>
      <c r="AP727" s="40">
        <f>INDEX(AP$78:AP$91,$D727)/$E727</f>
        <v/>
      </c>
      <c r="AQ727" s="40">
        <f>INDEX(AQ$78:AQ$91,$D727)/$E727</f>
        <v/>
      </c>
      <c r="AR727" s="40">
        <f>INDEX(AR$78:AR$91,$D727)/$E727</f>
        <v/>
      </c>
      <c r="AS727" s="40">
        <f>INDEX(AS$78:AS$91,$D727)/$E727</f>
        <v/>
      </c>
      <c r="AT727" s="40">
        <f>INDEX(AT$78:AT$91,$D727)/$E727</f>
        <v/>
      </c>
      <c r="AU727" s="40">
        <f>INDEX(AU$78:AU$91,$D727)/$E727</f>
        <v/>
      </c>
      <c r="AV727" s="40">
        <f>INDEX(AV$78:AV$91,$D727)/$E727</f>
        <v/>
      </c>
      <c r="AW727" s="40">
        <f>INDEX(AW$78:AW$91,$D727)/$E727</f>
        <v/>
      </c>
      <c r="AX727" s="42">
        <f>NEWEXCISE(INDEX(AX$78:AX$91,$D727),$E727)</f>
        <v/>
      </c>
    </row>
    <row r="728" hidden="1" outlineLevel="2">
      <c r="A728" s="5" t="inlineStr">
        <is>
          <t>ntx</t>
        </is>
      </c>
      <c r="B728" s="5" t="inlineStr">
        <is>
          <t>die</t>
        </is>
      </c>
      <c r="C728" s="5" t="inlineStr">
        <is>
          <t>res</t>
        </is>
      </c>
      <c r="D728" s="40">
        <f>INDEX(Inputs!$L$5:$L$132,MATCH($B728&amp;"|"&amp;$C728,Inputs!$A$5:$A$132,0))</f>
        <v/>
      </c>
      <c r="E728" s="40">
        <f>INDEX(Inputs!$I$5:$I$132,MATCH($B728&amp;"|"&amp;$C728,Inputs!$A$5:$A$132,0))</f>
        <v/>
      </c>
      <c r="F728" s="39" t="n"/>
      <c r="G728" s="39" t="n"/>
      <c r="H728" s="5">
        <f>INDEX(Variables!$B$5:$B$105,MATCH($A728,Variables!$A$5:$A$105,0))&amp;IF($C728="",""," | "&amp;INDEX(Mapping!$B$5:$B$26,MATCH($C728,Mapping!$A$5:$A$26,0))&amp;" | "&amp;INDEX(Mapping!$B$30:$B$41,MATCH($B728,Mapping!$A$30:$A$41,0)))</f>
        <v/>
      </c>
      <c r="I728" s="5">
        <f>INDEX(Variables!$C$5:$C$105,MATCH($A728,Variables!$A$5:$A$105,0))</f>
        <v/>
      </c>
      <c r="J728" s="5">
        <f>INDEX(Variables!$E$5:$E$105,MATCH($A728,Variables!$A$5:$A$105,0))</f>
        <v/>
      </c>
      <c r="K728" s="25">
        <f>LOWER(Settings!$C$4)&amp;".mit."&amp;$A728&amp;IF($C728="","","."&amp;$C728&amp;"."&amp;$B728)&amp;IF(INDEX(Variables!$D$5:$D$105,MATCH($A728,Variables!$A$5:$A$105,0))="","","."&amp;INDEX(Variables!$D$5:$D$105,MATCH($A728,Variables!$A$5:$A$105,0)))&amp;"."&amp;K$5</f>
        <v/>
      </c>
      <c r="L728" s="41">
        <f>INDEX(L$78:L$91,$D728)/$E728</f>
        <v/>
      </c>
      <c r="M728" s="40">
        <f>INDEX(M$78:M$91,$D728)/$E728</f>
        <v/>
      </c>
      <c r="N728" s="40">
        <f>INDEX(N$78:N$91,$D728)/$E728</f>
        <v/>
      </c>
      <c r="O728" s="40">
        <f>INDEX(O$78:O$91,$D728)/$E728</f>
        <v/>
      </c>
      <c r="P728" s="40">
        <f>INDEX(P$78:P$91,$D728)/$E728</f>
        <v/>
      </c>
      <c r="Q728" s="40">
        <f>INDEX(Q$78:Q$91,$D728)/$E728</f>
        <v/>
      </c>
      <c r="R728" s="40">
        <f>INDEX(R$78:R$91,$D728)/$E728</f>
        <v/>
      </c>
      <c r="S728" s="40">
        <f>INDEX(S$78:S$91,$D728)/$E728</f>
        <v/>
      </c>
      <c r="T728" s="40">
        <f>INDEX(T$78:T$91,$D728)/$E728</f>
        <v/>
      </c>
      <c r="U728" s="40">
        <f>INDEX(U$78:U$91,$D728)/$E728</f>
        <v/>
      </c>
      <c r="V728" s="40">
        <f>INDEX(V$78:V$91,$D728)/$E728</f>
        <v/>
      </c>
      <c r="W728" s="40">
        <f>INDEX(W$78:W$91,$D728)/$E728</f>
        <v/>
      </c>
      <c r="X728" s="40">
        <f>INDEX(X$78:X$91,$D728)/$E728</f>
        <v/>
      </c>
      <c r="Y728" s="40">
        <f>INDEX(Y$78:Y$91,$D728)/$E728</f>
        <v/>
      </c>
      <c r="Z728" s="40">
        <f>INDEX(Z$78:Z$91,$D728)/$E728</f>
        <v/>
      </c>
      <c r="AA728" s="40">
        <f>INDEX(AA$78:AA$91,$D728)/$E728</f>
        <v/>
      </c>
      <c r="AB728" s="40">
        <f>INDEX(AB$78:AB$91,$D728)/$E728</f>
        <v/>
      </c>
      <c r="AC728" s="40">
        <f>INDEX(AC$78:AC$91,$D728)/$E728</f>
        <v/>
      </c>
      <c r="AD728" s="42">
        <f>NEWEXCISE(INDEX(AD$78:AD$91,$D728),$E728)</f>
        <v/>
      </c>
      <c r="AE728" s="25">
        <f>LOWER(Settings!$C$4)&amp;".mit."&amp;$A728&amp;IF($C728="","","."&amp;$C728&amp;"."&amp;$B728)&amp;IF(INDEX(Variables!$D$5:$D$105,MATCH($A728,Variables!$A$5:$A$105,0))="","","."&amp;INDEX(Variables!$D$5:$D$105,MATCH($A728,Variables!$A$5:$A$105,0)))&amp;"."&amp;AE$5</f>
        <v/>
      </c>
      <c r="AF728" s="41">
        <f>INDEX(AF$78:AF$91,$D728)/$E728</f>
        <v/>
      </c>
      <c r="AG728" s="40">
        <f>INDEX(AG$78:AG$91,$D728)/$E728</f>
        <v/>
      </c>
      <c r="AH728" s="40">
        <f>INDEX(AH$78:AH$91,$D728)/$E728</f>
        <v/>
      </c>
      <c r="AI728" s="40">
        <f>INDEX(AI$78:AI$91,$D728)/$E728</f>
        <v/>
      </c>
      <c r="AJ728" s="40">
        <f>INDEX(AJ$78:AJ$91,$D728)/$E728</f>
        <v/>
      </c>
      <c r="AK728" s="40">
        <f>INDEX(AK$78:AK$91,$D728)/$E728</f>
        <v/>
      </c>
      <c r="AL728" s="40">
        <f>INDEX(AL$78:AL$91,$D728)/$E728</f>
        <v/>
      </c>
      <c r="AM728" s="40">
        <f>INDEX(AM$78:AM$91,$D728)/$E728</f>
        <v/>
      </c>
      <c r="AN728" s="40">
        <f>INDEX(AN$78:AN$91,$D728)/$E728</f>
        <v/>
      </c>
      <c r="AO728" s="40">
        <f>INDEX(AO$78:AO$91,$D728)/$E728</f>
        <v/>
      </c>
      <c r="AP728" s="40">
        <f>INDEX(AP$78:AP$91,$D728)/$E728</f>
        <v/>
      </c>
      <c r="AQ728" s="40">
        <f>INDEX(AQ$78:AQ$91,$D728)/$E728</f>
        <v/>
      </c>
      <c r="AR728" s="40">
        <f>INDEX(AR$78:AR$91,$D728)/$E728</f>
        <v/>
      </c>
      <c r="AS728" s="40">
        <f>INDEX(AS$78:AS$91,$D728)/$E728</f>
        <v/>
      </c>
      <c r="AT728" s="40">
        <f>INDEX(AT$78:AT$91,$D728)/$E728</f>
        <v/>
      </c>
      <c r="AU728" s="40">
        <f>INDEX(AU$78:AU$91,$D728)/$E728</f>
        <v/>
      </c>
      <c r="AV728" s="40">
        <f>INDEX(AV$78:AV$91,$D728)/$E728</f>
        <v/>
      </c>
      <c r="AW728" s="40">
        <f>INDEX(AW$78:AW$91,$D728)/$E728</f>
        <v/>
      </c>
      <c r="AX728" s="42">
        <f>NEWEXCISE(INDEX(AX$78:AX$91,$D728),$E728)</f>
        <v/>
      </c>
    </row>
    <row r="729" hidden="1" outlineLevel="2">
      <c r="A729" s="5" t="inlineStr">
        <is>
          <t>ntx</t>
        </is>
      </c>
      <c r="B729" s="5" t="inlineStr">
        <is>
          <t>lpg</t>
        </is>
      </c>
      <c r="C729" s="5" t="inlineStr">
        <is>
          <t>res</t>
        </is>
      </c>
      <c r="D729" s="40">
        <f>INDEX(Inputs!$L$5:$L$132,MATCH($B729&amp;"|"&amp;$C729,Inputs!$A$5:$A$132,0))</f>
        <v/>
      </c>
      <c r="E729" s="40">
        <f>INDEX(Inputs!$I$5:$I$132,MATCH($B729&amp;"|"&amp;$C729,Inputs!$A$5:$A$132,0))</f>
        <v/>
      </c>
      <c r="F729" s="39" t="n"/>
      <c r="G729" s="39" t="n"/>
      <c r="H729" s="5">
        <f>INDEX(Variables!$B$5:$B$105,MATCH($A729,Variables!$A$5:$A$105,0))&amp;IF($C729="",""," | "&amp;INDEX(Mapping!$B$5:$B$26,MATCH($C729,Mapping!$A$5:$A$26,0))&amp;" | "&amp;INDEX(Mapping!$B$30:$B$41,MATCH($B729,Mapping!$A$30:$A$41,0)))</f>
        <v/>
      </c>
      <c r="I729" s="5">
        <f>INDEX(Variables!$C$5:$C$105,MATCH($A729,Variables!$A$5:$A$105,0))</f>
        <v/>
      </c>
      <c r="J729" s="5">
        <f>INDEX(Variables!$E$5:$E$105,MATCH($A729,Variables!$A$5:$A$105,0))</f>
        <v/>
      </c>
      <c r="K729" s="25">
        <f>LOWER(Settings!$C$4)&amp;".mit."&amp;$A729&amp;IF($C729="","","."&amp;$C729&amp;"."&amp;$B729)&amp;IF(INDEX(Variables!$D$5:$D$105,MATCH($A729,Variables!$A$5:$A$105,0))="","","."&amp;INDEX(Variables!$D$5:$D$105,MATCH($A729,Variables!$A$5:$A$105,0)))&amp;"."&amp;K$5</f>
        <v/>
      </c>
      <c r="L729" s="41">
        <f>INDEX(L$78:L$91,$D729)/$E729</f>
        <v/>
      </c>
      <c r="M729" s="40">
        <f>INDEX(M$78:M$91,$D729)/$E729</f>
        <v/>
      </c>
      <c r="N729" s="40">
        <f>INDEX(N$78:N$91,$D729)/$E729</f>
        <v/>
      </c>
      <c r="O729" s="40">
        <f>INDEX(O$78:O$91,$D729)/$E729</f>
        <v/>
      </c>
      <c r="P729" s="40">
        <f>INDEX(P$78:P$91,$D729)/$E729</f>
        <v/>
      </c>
      <c r="Q729" s="40">
        <f>INDEX(Q$78:Q$91,$D729)/$E729</f>
        <v/>
      </c>
      <c r="R729" s="40">
        <f>INDEX(R$78:R$91,$D729)/$E729</f>
        <v/>
      </c>
      <c r="S729" s="40">
        <f>INDEX(S$78:S$91,$D729)/$E729</f>
        <v/>
      </c>
      <c r="T729" s="40">
        <f>INDEX(T$78:T$91,$D729)/$E729</f>
        <v/>
      </c>
      <c r="U729" s="40">
        <f>INDEX(U$78:U$91,$D729)/$E729</f>
        <v/>
      </c>
      <c r="V729" s="40">
        <f>INDEX(V$78:V$91,$D729)/$E729</f>
        <v/>
      </c>
      <c r="W729" s="40">
        <f>INDEX(W$78:W$91,$D729)/$E729</f>
        <v/>
      </c>
      <c r="X729" s="40">
        <f>INDEX(X$78:X$91,$D729)/$E729</f>
        <v/>
      </c>
      <c r="Y729" s="40">
        <f>INDEX(Y$78:Y$91,$D729)/$E729</f>
        <v/>
      </c>
      <c r="Z729" s="40">
        <f>INDEX(Z$78:Z$91,$D729)/$E729</f>
        <v/>
      </c>
      <c r="AA729" s="40">
        <f>INDEX(AA$78:AA$91,$D729)/$E729</f>
        <v/>
      </c>
      <c r="AB729" s="40">
        <f>INDEX(AB$78:AB$91,$D729)/$E729</f>
        <v/>
      </c>
      <c r="AC729" s="40">
        <f>INDEX(AC$78:AC$91,$D729)/$E729</f>
        <v/>
      </c>
      <c r="AD729" s="42">
        <f>NEWEXCISE(INDEX(AD$78:AD$91,$D729),$E729)</f>
        <v/>
      </c>
      <c r="AE729" s="25">
        <f>LOWER(Settings!$C$4)&amp;".mit."&amp;$A729&amp;IF($C729="","","."&amp;$C729&amp;"."&amp;$B729)&amp;IF(INDEX(Variables!$D$5:$D$105,MATCH($A729,Variables!$A$5:$A$105,0))="","","."&amp;INDEX(Variables!$D$5:$D$105,MATCH($A729,Variables!$A$5:$A$105,0)))&amp;"."&amp;AE$5</f>
        <v/>
      </c>
      <c r="AF729" s="41">
        <f>INDEX(AF$78:AF$91,$D729)/$E729</f>
        <v/>
      </c>
      <c r="AG729" s="40">
        <f>INDEX(AG$78:AG$91,$D729)/$E729</f>
        <v/>
      </c>
      <c r="AH729" s="40">
        <f>INDEX(AH$78:AH$91,$D729)/$E729</f>
        <v/>
      </c>
      <c r="AI729" s="40">
        <f>INDEX(AI$78:AI$91,$D729)/$E729</f>
        <v/>
      </c>
      <c r="AJ729" s="40">
        <f>INDEX(AJ$78:AJ$91,$D729)/$E729</f>
        <v/>
      </c>
      <c r="AK729" s="40">
        <f>INDEX(AK$78:AK$91,$D729)/$E729</f>
        <v/>
      </c>
      <c r="AL729" s="40">
        <f>INDEX(AL$78:AL$91,$D729)/$E729</f>
        <v/>
      </c>
      <c r="AM729" s="40">
        <f>INDEX(AM$78:AM$91,$D729)/$E729</f>
        <v/>
      </c>
      <c r="AN729" s="40">
        <f>INDEX(AN$78:AN$91,$D729)/$E729</f>
        <v/>
      </c>
      <c r="AO729" s="40">
        <f>INDEX(AO$78:AO$91,$D729)/$E729</f>
        <v/>
      </c>
      <c r="AP729" s="40">
        <f>INDEX(AP$78:AP$91,$D729)/$E729</f>
        <v/>
      </c>
      <c r="AQ729" s="40">
        <f>INDEX(AQ$78:AQ$91,$D729)/$E729</f>
        <v/>
      </c>
      <c r="AR729" s="40">
        <f>INDEX(AR$78:AR$91,$D729)/$E729</f>
        <v/>
      </c>
      <c r="AS729" s="40">
        <f>INDEX(AS$78:AS$91,$D729)/$E729</f>
        <v/>
      </c>
      <c r="AT729" s="40">
        <f>INDEX(AT$78:AT$91,$D729)/$E729</f>
        <v/>
      </c>
      <c r="AU729" s="40">
        <f>INDEX(AU$78:AU$91,$D729)/$E729</f>
        <v/>
      </c>
      <c r="AV729" s="40">
        <f>INDEX(AV$78:AV$91,$D729)/$E729</f>
        <v/>
      </c>
      <c r="AW729" s="40">
        <f>INDEX(AW$78:AW$91,$D729)/$E729</f>
        <v/>
      </c>
      <c r="AX729" s="42">
        <f>NEWEXCISE(INDEX(AX$78:AX$91,$D729),$E729)</f>
        <v/>
      </c>
    </row>
    <row r="730" hidden="1" outlineLevel="2">
      <c r="A730" s="5" t="inlineStr">
        <is>
          <t>ntx</t>
        </is>
      </c>
      <c r="B730" s="5" t="inlineStr">
        <is>
          <t>ker</t>
        </is>
      </c>
      <c r="C730" s="5" t="inlineStr">
        <is>
          <t>res</t>
        </is>
      </c>
      <c r="D730" s="40">
        <f>INDEX(Inputs!$L$5:$L$132,MATCH($B730&amp;"|"&amp;$C730,Inputs!$A$5:$A$132,0))</f>
        <v/>
      </c>
      <c r="E730" s="40">
        <f>INDEX(Inputs!$I$5:$I$132,MATCH($B730&amp;"|"&amp;$C730,Inputs!$A$5:$A$132,0))</f>
        <v/>
      </c>
      <c r="F730" s="39" t="n"/>
      <c r="G730" s="39" t="n"/>
      <c r="H730" s="5">
        <f>INDEX(Variables!$B$5:$B$105,MATCH($A730,Variables!$A$5:$A$105,0))&amp;IF($C730="",""," | "&amp;INDEX(Mapping!$B$5:$B$26,MATCH($C730,Mapping!$A$5:$A$26,0))&amp;" | "&amp;INDEX(Mapping!$B$30:$B$41,MATCH($B730,Mapping!$A$30:$A$41,0)))</f>
        <v/>
      </c>
      <c r="I730" s="5">
        <f>INDEX(Variables!$C$5:$C$105,MATCH($A730,Variables!$A$5:$A$105,0))</f>
        <v/>
      </c>
      <c r="J730" s="5">
        <f>INDEX(Variables!$E$5:$E$105,MATCH($A730,Variables!$A$5:$A$105,0))</f>
        <v/>
      </c>
      <c r="K730" s="25">
        <f>LOWER(Settings!$C$4)&amp;".mit."&amp;$A730&amp;IF($C730="","","."&amp;$C730&amp;"."&amp;$B730)&amp;IF(INDEX(Variables!$D$5:$D$105,MATCH($A730,Variables!$A$5:$A$105,0))="","","."&amp;INDEX(Variables!$D$5:$D$105,MATCH($A730,Variables!$A$5:$A$105,0)))&amp;"."&amp;K$5</f>
        <v/>
      </c>
      <c r="L730" s="41">
        <f>INDEX(L$78:L$91,$D730)/$E730</f>
        <v/>
      </c>
      <c r="M730" s="40">
        <f>INDEX(M$78:M$91,$D730)/$E730</f>
        <v/>
      </c>
      <c r="N730" s="40">
        <f>INDEX(N$78:N$91,$D730)/$E730</f>
        <v/>
      </c>
      <c r="O730" s="40">
        <f>INDEX(O$78:O$91,$D730)/$E730</f>
        <v/>
      </c>
      <c r="P730" s="40">
        <f>INDEX(P$78:P$91,$D730)/$E730</f>
        <v/>
      </c>
      <c r="Q730" s="40">
        <f>INDEX(Q$78:Q$91,$D730)/$E730</f>
        <v/>
      </c>
      <c r="R730" s="40">
        <f>INDEX(R$78:R$91,$D730)/$E730</f>
        <v/>
      </c>
      <c r="S730" s="40">
        <f>INDEX(S$78:S$91,$D730)/$E730</f>
        <v/>
      </c>
      <c r="T730" s="40">
        <f>INDEX(T$78:T$91,$D730)/$E730</f>
        <v/>
      </c>
      <c r="U730" s="40">
        <f>INDEX(U$78:U$91,$D730)/$E730</f>
        <v/>
      </c>
      <c r="V730" s="40">
        <f>INDEX(V$78:V$91,$D730)/$E730</f>
        <v/>
      </c>
      <c r="W730" s="40">
        <f>INDEX(W$78:W$91,$D730)/$E730</f>
        <v/>
      </c>
      <c r="X730" s="40">
        <f>INDEX(X$78:X$91,$D730)/$E730</f>
        <v/>
      </c>
      <c r="Y730" s="40">
        <f>INDEX(Y$78:Y$91,$D730)/$E730</f>
        <v/>
      </c>
      <c r="Z730" s="40">
        <f>INDEX(Z$78:Z$91,$D730)/$E730</f>
        <v/>
      </c>
      <c r="AA730" s="40">
        <f>INDEX(AA$78:AA$91,$D730)/$E730</f>
        <v/>
      </c>
      <c r="AB730" s="40">
        <f>INDEX(AB$78:AB$91,$D730)/$E730</f>
        <v/>
      </c>
      <c r="AC730" s="40">
        <f>INDEX(AC$78:AC$91,$D730)/$E730</f>
        <v/>
      </c>
      <c r="AD730" s="42">
        <f>NEWEXCISE(INDEX(AD$78:AD$91,$D730),$E730)</f>
        <v/>
      </c>
      <c r="AE730" s="25">
        <f>LOWER(Settings!$C$4)&amp;".mit."&amp;$A730&amp;IF($C730="","","."&amp;$C730&amp;"."&amp;$B730)&amp;IF(INDEX(Variables!$D$5:$D$105,MATCH($A730,Variables!$A$5:$A$105,0))="","","."&amp;INDEX(Variables!$D$5:$D$105,MATCH($A730,Variables!$A$5:$A$105,0)))&amp;"."&amp;AE$5</f>
        <v/>
      </c>
      <c r="AF730" s="41">
        <f>INDEX(AF$78:AF$91,$D730)/$E730</f>
        <v/>
      </c>
      <c r="AG730" s="40">
        <f>INDEX(AG$78:AG$91,$D730)/$E730</f>
        <v/>
      </c>
      <c r="AH730" s="40">
        <f>INDEX(AH$78:AH$91,$D730)/$E730</f>
        <v/>
      </c>
      <c r="AI730" s="40">
        <f>INDEX(AI$78:AI$91,$D730)/$E730</f>
        <v/>
      </c>
      <c r="AJ730" s="40">
        <f>INDEX(AJ$78:AJ$91,$D730)/$E730</f>
        <v/>
      </c>
      <c r="AK730" s="40">
        <f>INDEX(AK$78:AK$91,$D730)/$E730</f>
        <v/>
      </c>
      <c r="AL730" s="40">
        <f>INDEX(AL$78:AL$91,$D730)/$E730</f>
        <v/>
      </c>
      <c r="AM730" s="40">
        <f>INDEX(AM$78:AM$91,$D730)/$E730</f>
        <v/>
      </c>
      <c r="AN730" s="40">
        <f>INDEX(AN$78:AN$91,$D730)/$E730</f>
        <v/>
      </c>
      <c r="AO730" s="40">
        <f>INDEX(AO$78:AO$91,$D730)/$E730</f>
        <v/>
      </c>
      <c r="AP730" s="40">
        <f>INDEX(AP$78:AP$91,$D730)/$E730</f>
        <v/>
      </c>
      <c r="AQ730" s="40">
        <f>INDEX(AQ$78:AQ$91,$D730)/$E730</f>
        <v/>
      </c>
      <c r="AR730" s="40">
        <f>INDEX(AR$78:AR$91,$D730)/$E730</f>
        <v/>
      </c>
      <c r="AS730" s="40">
        <f>INDEX(AS$78:AS$91,$D730)/$E730</f>
        <v/>
      </c>
      <c r="AT730" s="40">
        <f>INDEX(AT$78:AT$91,$D730)/$E730</f>
        <v/>
      </c>
      <c r="AU730" s="40">
        <f>INDEX(AU$78:AU$91,$D730)/$E730</f>
        <v/>
      </c>
      <c r="AV730" s="40">
        <f>INDEX(AV$78:AV$91,$D730)/$E730</f>
        <v/>
      </c>
      <c r="AW730" s="40">
        <f>INDEX(AW$78:AW$91,$D730)/$E730</f>
        <v/>
      </c>
      <c r="AX730" s="42">
        <f>NEWEXCISE(INDEX(AX$78:AX$91,$D730),$E730)</f>
        <v/>
      </c>
    </row>
    <row r="731" hidden="1" outlineLevel="2">
      <c r="A731" s="5" t="inlineStr">
        <is>
          <t>ntx</t>
        </is>
      </c>
      <c r="B731" s="5" t="inlineStr">
        <is>
          <t>oop</t>
        </is>
      </c>
      <c r="C731" s="5" t="inlineStr">
        <is>
          <t>res</t>
        </is>
      </c>
      <c r="D731" s="40">
        <f>INDEX(Inputs!$L$5:$L$132,MATCH($B731&amp;"|"&amp;$C731,Inputs!$A$5:$A$132,0))</f>
        <v/>
      </c>
      <c r="E731" s="40">
        <f>INDEX(Inputs!$I$5:$I$132,MATCH($B731&amp;"|"&amp;$C731,Inputs!$A$5:$A$132,0))</f>
        <v/>
      </c>
      <c r="F731" s="39" t="n"/>
      <c r="G731" s="39" t="n"/>
      <c r="H731" s="5">
        <f>INDEX(Variables!$B$5:$B$105,MATCH($A731,Variables!$A$5:$A$105,0))&amp;IF($C731="",""," | "&amp;INDEX(Mapping!$B$5:$B$26,MATCH($C731,Mapping!$A$5:$A$26,0))&amp;" | "&amp;INDEX(Mapping!$B$30:$B$41,MATCH($B731,Mapping!$A$30:$A$41,0)))</f>
        <v/>
      </c>
      <c r="I731" s="5">
        <f>INDEX(Variables!$C$5:$C$105,MATCH($A731,Variables!$A$5:$A$105,0))</f>
        <v/>
      </c>
      <c r="J731" s="5">
        <f>INDEX(Variables!$E$5:$E$105,MATCH($A731,Variables!$A$5:$A$105,0))</f>
        <v/>
      </c>
      <c r="K731" s="25">
        <f>LOWER(Settings!$C$4)&amp;".mit."&amp;$A731&amp;IF($C731="","","."&amp;$C731&amp;"."&amp;$B731)&amp;IF(INDEX(Variables!$D$5:$D$105,MATCH($A731,Variables!$A$5:$A$105,0))="","","."&amp;INDEX(Variables!$D$5:$D$105,MATCH($A731,Variables!$A$5:$A$105,0)))&amp;"."&amp;K$5</f>
        <v/>
      </c>
      <c r="L731" s="41">
        <f>INDEX(L$78:L$91,$D731)/$E731</f>
        <v/>
      </c>
      <c r="M731" s="40">
        <f>INDEX(M$78:M$91,$D731)/$E731</f>
        <v/>
      </c>
      <c r="N731" s="40">
        <f>INDEX(N$78:N$91,$D731)/$E731</f>
        <v/>
      </c>
      <c r="O731" s="40">
        <f>INDEX(O$78:O$91,$D731)/$E731</f>
        <v/>
      </c>
      <c r="P731" s="40">
        <f>INDEX(P$78:P$91,$D731)/$E731</f>
        <v/>
      </c>
      <c r="Q731" s="40">
        <f>INDEX(Q$78:Q$91,$D731)/$E731</f>
        <v/>
      </c>
      <c r="R731" s="40">
        <f>INDEX(R$78:R$91,$D731)/$E731</f>
        <v/>
      </c>
      <c r="S731" s="40">
        <f>INDEX(S$78:S$91,$D731)/$E731</f>
        <v/>
      </c>
      <c r="T731" s="40">
        <f>INDEX(T$78:T$91,$D731)/$E731</f>
        <v/>
      </c>
      <c r="U731" s="40">
        <f>INDEX(U$78:U$91,$D731)/$E731</f>
        <v/>
      </c>
      <c r="V731" s="40">
        <f>INDEX(V$78:V$91,$D731)/$E731</f>
        <v/>
      </c>
      <c r="W731" s="40">
        <f>INDEX(W$78:W$91,$D731)/$E731</f>
        <v/>
      </c>
      <c r="X731" s="40">
        <f>INDEX(X$78:X$91,$D731)/$E731</f>
        <v/>
      </c>
      <c r="Y731" s="40">
        <f>INDEX(Y$78:Y$91,$D731)/$E731</f>
        <v/>
      </c>
      <c r="Z731" s="40">
        <f>INDEX(Z$78:Z$91,$D731)/$E731</f>
        <v/>
      </c>
      <c r="AA731" s="40">
        <f>INDEX(AA$78:AA$91,$D731)/$E731</f>
        <v/>
      </c>
      <c r="AB731" s="40">
        <f>INDEX(AB$78:AB$91,$D731)/$E731</f>
        <v/>
      </c>
      <c r="AC731" s="40">
        <f>INDEX(AC$78:AC$91,$D731)/$E731</f>
        <v/>
      </c>
      <c r="AD731" s="42">
        <f>NEWEXCISE(INDEX(AD$78:AD$91,$D731),$E731)</f>
        <v/>
      </c>
      <c r="AE731" s="25">
        <f>LOWER(Settings!$C$4)&amp;".mit."&amp;$A731&amp;IF($C731="","","."&amp;$C731&amp;"."&amp;$B731)&amp;IF(INDEX(Variables!$D$5:$D$105,MATCH($A731,Variables!$A$5:$A$105,0))="","","."&amp;INDEX(Variables!$D$5:$D$105,MATCH($A731,Variables!$A$5:$A$105,0)))&amp;"."&amp;AE$5</f>
        <v/>
      </c>
      <c r="AF731" s="41">
        <f>INDEX(AF$78:AF$91,$D731)/$E731</f>
        <v/>
      </c>
      <c r="AG731" s="40">
        <f>INDEX(AG$78:AG$91,$D731)/$E731</f>
        <v/>
      </c>
      <c r="AH731" s="40">
        <f>INDEX(AH$78:AH$91,$D731)/$E731</f>
        <v/>
      </c>
      <c r="AI731" s="40">
        <f>INDEX(AI$78:AI$91,$D731)/$E731</f>
        <v/>
      </c>
      <c r="AJ731" s="40">
        <f>INDEX(AJ$78:AJ$91,$D731)/$E731</f>
        <v/>
      </c>
      <c r="AK731" s="40">
        <f>INDEX(AK$78:AK$91,$D731)/$E731</f>
        <v/>
      </c>
      <c r="AL731" s="40">
        <f>INDEX(AL$78:AL$91,$D731)/$E731</f>
        <v/>
      </c>
      <c r="AM731" s="40">
        <f>INDEX(AM$78:AM$91,$D731)/$E731</f>
        <v/>
      </c>
      <c r="AN731" s="40">
        <f>INDEX(AN$78:AN$91,$D731)/$E731</f>
        <v/>
      </c>
      <c r="AO731" s="40">
        <f>INDEX(AO$78:AO$91,$D731)/$E731</f>
        <v/>
      </c>
      <c r="AP731" s="40">
        <f>INDEX(AP$78:AP$91,$D731)/$E731</f>
        <v/>
      </c>
      <c r="AQ731" s="40">
        <f>INDEX(AQ$78:AQ$91,$D731)/$E731</f>
        <v/>
      </c>
      <c r="AR731" s="40">
        <f>INDEX(AR$78:AR$91,$D731)/$E731</f>
        <v/>
      </c>
      <c r="AS731" s="40">
        <f>INDEX(AS$78:AS$91,$D731)/$E731</f>
        <v/>
      </c>
      <c r="AT731" s="40">
        <f>INDEX(AT$78:AT$91,$D731)/$E731</f>
        <v/>
      </c>
      <c r="AU731" s="40">
        <f>INDEX(AU$78:AU$91,$D731)/$E731</f>
        <v/>
      </c>
      <c r="AV731" s="40">
        <f>INDEX(AV$78:AV$91,$D731)/$E731</f>
        <v/>
      </c>
      <c r="AW731" s="40">
        <f>INDEX(AW$78:AW$91,$D731)/$E731</f>
        <v/>
      </c>
      <c r="AX731" s="42">
        <f>NEWEXCISE(INDEX(AX$78:AX$91,$D731),$E731)</f>
        <v/>
      </c>
    </row>
    <row r="732" hidden="1" outlineLevel="2">
      <c r="A732" s="5" t="inlineStr">
        <is>
          <t>ntx</t>
        </is>
      </c>
      <c r="B732" s="5" t="inlineStr">
        <is>
          <t>bio</t>
        </is>
      </c>
      <c r="C732" s="5" t="inlineStr">
        <is>
          <t>res</t>
        </is>
      </c>
      <c r="D732" s="40">
        <f>INDEX(Inputs!$L$5:$L$132,MATCH($B732&amp;"|"&amp;$C732,Inputs!$A$5:$A$132,0))</f>
        <v/>
      </c>
      <c r="E732" s="40">
        <f>INDEX(Inputs!$I$5:$I$132,MATCH($B732&amp;"|"&amp;$C732,Inputs!$A$5:$A$132,0))</f>
        <v/>
      </c>
      <c r="F732" s="39" t="n"/>
      <c r="G732" s="39" t="n"/>
      <c r="H732" s="5">
        <f>INDEX(Variables!$B$5:$B$105,MATCH($A732,Variables!$A$5:$A$105,0))&amp;IF($C732="",""," | "&amp;INDEX(Mapping!$B$5:$B$26,MATCH($C732,Mapping!$A$5:$A$26,0))&amp;" | "&amp;INDEX(Mapping!$B$30:$B$41,MATCH($B732,Mapping!$A$30:$A$41,0)))</f>
        <v/>
      </c>
      <c r="I732" s="5">
        <f>INDEX(Variables!$C$5:$C$105,MATCH($A732,Variables!$A$5:$A$105,0))</f>
        <v/>
      </c>
      <c r="J732" s="5">
        <f>INDEX(Variables!$E$5:$E$105,MATCH($A732,Variables!$A$5:$A$105,0))</f>
        <v/>
      </c>
      <c r="K732" s="25">
        <f>LOWER(Settings!$C$4)&amp;".mit."&amp;$A732&amp;IF($C732="","","."&amp;$C732&amp;"."&amp;$B732)&amp;IF(INDEX(Variables!$D$5:$D$105,MATCH($A732,Variables!$A$5:$A$105,0))="","","."&amp;INDEX(Variables!$D$5:$D$105,MATCH($A732,Variables!$A$5:$A$105,0)))&amp;"."&amp;K$5</f>
        <v/>
      </c>
      <c r="L732" s="41">
        <f>INDEX(L$78:L$91,$D732)/$E732</f>
        <v/>
      </c>
      <c r="M732" s="40">
        <f>INDEX(M$78:M$91,$D732)/$E732</f>
        <v/>
      </c>
      <c r="N732" s="40">
        <f>INDEX(N$78:N$91,$D732)/$E732</f>
        <v/>
      </c>
      <c r="O732" s="40">
        <f>INDEX(O$78:O$91,$D732)/$E732</f>
        <v/>
      </c>
      <c r="P732" s="40">
        <f>INDEX(P$78:P$91,$D732)/$E732</f>
        <v/>
      </c>
      <c r="Q732" s="40">
        <f>INDEX(Q$78:Q$91,$D732)/$E732</f>
        <v/>
      </c>
      <c r="R732" s="40">
        <f>INDEX(R$78:R$91,$D732)/$E732</f>
        <v/>
      </c>
      <c r="S732" s="40">
        <f>INDEX(S$78:S$91,$D732)/$E732</f>
        <v/>
      </c>
      <c r="T732" s="40">
        <f>INDEX(T$78:T$91,$D732)/$E732</f>
        <v/>
      </c>
      <c r="U732" s="40">
        <f>INDEX(U$78:U$91,$D732)/$E732</f>
        <v/>
      </c>
      <c r="V732" s="40">
        <f>INDEX(V$78:V$91,$D732)/$E732</f>
        <v/>
      </c>
      <c r="W732" s="40">
        <f>INDEX(W$78:W$91,$D732)/$E732</f>
        <v/>
      </c>
      <c r="X732" s="40">
        <f>INDEX(X$78:X$91,$D732)/$E732</f>
        <v/>
      </c>
      <c r="Y732" s="40">
        <f>INDEX(Y$78:Y$91,$D732)/$E732</f>
        <v/>
      </c>
      <c r="Z732" s="40">
        <f>INDEX(Z$78:Z$91,$D732)/$E732</f>
        <v/>
      </c>
      <c r="AA732" s="40">
        <f>INDEX(AA$78:AA$91,$D732)/$E732</f>
        <v/>
      </c>
      <c r="AB732" s="40">
        <f>INDEX(AB$78:AB$91,$D732)/$E732</f>
        <v/>
      </c>
      <c r="AC732" s="40">
        <f>INDEX(AC$78:AC$91,$D732)/$E732</f>
        <v/>
      </c>
      <c r="AD732" s="42">
        <f>NEWEXCISE(INDEX(AD$78:AD$91,$D732),$E732)</f>
        <v/>
      </c>
      <c r="AE732" s="25">
        <f>LOWER(Settings!$C$4)&amp;".mit."&amp;$A732&amp;IF($C732="","","."&amp;$C732&amp;"."&amp;$B732)&amp;IF(INDEX(Variables!$D$5:$D$105,MATCH($A732,Variables!$A$5:$A$105,0))="","","."&amp;INDEX(Variables!$D$5:$D$105,MATCH($A732,Variables!$A$5:$A$105,0)))&amp;"."&amp;AE$5</f>
        <v/>
      </c>
      <c r="AF732" s="41">
        <f>INDEX(AF$78:AF$91,$D732)/$E732</f>
        <v/>
      </c>
      <c r="AG732" s="40">
        <f>INDEX(AG$78:AG$91,$D732)/$E732</f>
        <v/>
      </c>
      <c r="AH732" s="40">
        <f>INDEX(AH$78:AH$91,$D732)/$E732</f>
        <v/>
      </c>
      <c r="AI732" s="40">
        <f>INDEX(AI$78:AI$91,$D732)/$E732</f>
        <v/>
      </c>
      <c r="AJ732" s="40">
        <f>INDEX(AJ$78:AJ$91,$D732)/$E732</f>
        <v/>
      </c>
      <c r="AK732" s="40">
        <f>INDEX(AK$78:AK$91,$D732)/$E732</f>
        <v/>
      </c>
      <c r="AL732" s="40">
        <f>INDEX(AL$78:AL$91,$D732)/$E732</f>
        <v/>
      </c>
      <c r="AM732" s="40">
        <f>INDEX(AM$78:AM$91,$D732)/$E732</f>
        <v/>
      </c>
      <c r="AN732" s="40">
        <f>INDEX(AN$78:AN$91,$D732)/$E732</f>
        <v/>
      </c>
      <c r="AO732" s="40">
        <f>INDEX(AO$78:AO$91,$D732)/$E732</f>
        <v/>
      </c>
      <c r="AP732" s="40">
        <f>INDEX(AP$78:AP$91,$D732)/$E732</f>
        <v/>
      </c>
      <c r="AQ732" s="40">
        <f>INDEX(AQ$78:AQ$91,$D732)/$E732</f>
        <v/>
      </c>
      <c r="AR732" s="40">
        <f>INDEX(AR$78:AR$91,$D732)/$E732</f>
        <v/>
      </c>
      <c r="AS732" s="40">
        <f>INDEX(AS$78:AS$91,$D732)/$E732</f>
        <v/>
      </c>
      <c r="AT732" s="40">
        <f>INDEX(AT$78:AT$91,$D732)/$E732</f>
        <v/>
      </c>
      <c r="AU732" s="40">
        <f>INDEX(AU$78:AU$91,$D732)/$E732</f>
        <v/>
      </c>
      <c r="AV732" s="40">
        <f>INDEX(AV$78:AV$91,$D732)/$E732</f>
        <v/>
      </c>
      <c r="AW732" s="40">
        <f>INDEX(AW$78:AW$91,$D732)/$E732</f>
        <v/>
      </c>
      <c r="AX732" s="42">
        <f>NEWEXCISE(INDEX(AX$78:AX$91,$D732),$E732)</f>
        <v/>
      </c>
    </row>
    <row r="733" hidden="1" outlineLevel="2"/>
    <row r="734" hidden="1" outlineLevel="2">
      <c r="A734" s="5" t="inlineStr">
        <is>
          <t>nce</t>
        </is>
      </c>
      <c r="B734" s="5" t="inlineStr">
        <is>
          <t>coa</t>
        </is>
      </c>
      <c r="C734" s="5" t="inlineStr">
        <is>
          <t>res</t>
        </is>
      </c>
      <c r="D734" s="39" t="n"/>
      <c r="E734" s="39" t="n"/>
      <c r="F734" s="39" t="n"/>
      <c r="G734" s="39" t="n"/>
      <c r="H734" s="5">
        <f>INDEX(Variables!$B$5:$B$105,MATCH($A734,Variables!$A$5:$A$105,0))&amp;IF($C734="",""," | "&amp;INDEX(Mapping!$B$5:$B$26,MATCH($C734,Mapping!$A$5:$A$26,0))&amp;" | "&amp;INDEX(Mapping!$B$30:$B$41,MATCH($B734,Mapping!$A$30:$A$41,0)))</f>
        <v/>
      </c>
      <c r="I734" s="5">
        <f>INDEX(Variables!$C$5:$C$105,MATCH($A734,Variables!$A$5:$A$105,0))</f>
        <v/>
      </c>
      <c r="J734" s="5">
        <f>INDEX(Variables!$E$5:$E$105,MATCH($A734,Variables!$A$5:$A$105,0))</f>
        <v/>
      </c>
      <c r="K734" s="25">
        <f>LOWER(Settings!$C$4)&amp;".mit."&amp;$A734&amp;IF($C734="","","."&amp;$C734&amp;"."&amp;$B734)&amp;IF(INDEX(Variables!$D$5:$D$105,MATCH($A734,Variables!$A$5:$A$105,0))="","","."&amp;INDEX(Variables!$D$5:$D$105,MATCH($A734,Variables!$A$5:$A$105,0)))&amp;"."&amp;K$5</f>
        <v/>
      </c>
      <c r="L734" s="41">
        <f>L707+L716+L725</f>
        <v/>
      </c>
      <c r="M734" s="40">
        <f>M707+M716+M725</f>
        <v/>
      </c>
      <c r="N734" s="40">
        <f>N707+N716+N725</f>
        <v/>
      </c>
      <c r="O734" s="40">
        <f>O707+O716+O725</f>
        <v/>
      </c>
      <c r="P734" s="40">
        <f>P707+P716+P725</f>
        <v/>
      </c>
      <c r="Q734" s="40">
        <f>Q707+Q716+Q725</f>
        <v/>
      </c>
      <c r="R734" s="40">
        <f>R707+R716+R725</f>
        <v/>
      </c>
      <c r="S734" s="40">
        <f>S707+S716+S725</f>
        <v/>
      </c>
      <c r="T734" s="40">
        <f>T707+T716+T725</f>
        <v/>
      </c>
      <c r="U734" s="40">
        <f>U707+U716+U725</f>
        <v/>
      </c>
      <c r="V734" s="40">
        <f>V707+V716+V725</f>
        <v/>
      </c>
      <c r="W734" s="40">
        <f>W707+W716+W725</f>
        <v/>
      </c>
      <c r="X734" s="40">
        <f>X707+X716+X725</f>
        <v/>
      </c>
      <c r="Y734" s="40">
        <f>Y707+Y716+Y725</f>
        <v/>
      </c>
      <c r="Z734" s="40">
        <f>Z707+Z716+Z725</f>
        <v/>
      </c>
      <c r="AA734" s="40">
        <f>AA707+AA716+AA725</f>
        <v/>
      </c>
      <c r="AB734" s="40">
        <f>AB707+AB716+AB725</f>
        <v/>
      </c>
      <c r="AC734" s="40">
        <f>AC707+AC716+AC725</f>
        <v/>
      </c>
      <c r="AD734" s="42">
        <f>NEWPOLICY(AD707,AD716,AD725)</f>
        <v/>
      </c>
      <c r="AE734" s="25">
        <f>LOWER(Settings!$C$4)&amp;".mit."&amp;$A734&amp;IF($C734="","","."&amp;$C734&amp;"."&amp;$B734)&amp;IF(INDEX(Variables!$D$5:$D$105,MATCH($A734,Variables!$A$5:$A$105,0))="","","."&amp;INDEX(Variables!$D$5:$D$105,MATCH($A734,Variables!$A$5:$A$105,0)))&amp;"."&amp;AE$5</f>
        <v/>
      </c>
      <c r="AF734" s="41">
        <f>AF707+AF716+AF725</f>
        <v/>
      </c>
      <c r="AG734" s="40">
        <f>AG707+AG716+AG725</f>
        <v/>
      </c>
      <c r="AH734" s="40">
        <f>AH707+AH716+AH725</f>
        <v/>
      </c>
      <c r="AI734" s="40">
        <f>AI707+AI716+AI725</f>
        <v/>
      </c>
      <c r="AJ734" s="40">
        <f>AJ707+AJ716+AJ725</f>
        <v/>
      </c>
      <c r="AK734" s="40">
        <f>AK707+AK716+AK725</f>
        <v/>
      </c>
      <c r="AL734" s="40">
        <f>AL707+AL716+AL725</f>
        <v/>
      </c>
      <c r="AM734" s="40">
        <f>AM707+AM716+AM725</f>
        <v/>
      </c>
      <c r="AN734" s="40">
        <f>AN707+AN716+AN725</f>
        <v/>
      </c>
      <c r="AO734" s="40">
        <f>AO707+AO716+AO725</f>
        <v/>
      </c>
      <c r="AP734" s="40">
        <f>AP707+AP716+AP725</f>
        <v/>
      </c>
      <c r="AQ734" s="40">
        <f>AQ707+AQ716+AQ725</f>
        <v/>
      </c>
      <c r="AR734" s="40">
        <f>AR707+AR716+AR725</f>
        <v/>
      </c>
      <c r="AS734" s="40">
        <f>AS707+AS716+AS725</f>
        <v/>
      </c>
      <c r="AT734" s="40">
        <f>AT707+AT716+AT725</f>
        <v/>
      </c>
      <c r="AU734" s="40">
        <f>AU707+AU716+AU725</f>
        <v/>
      </c>
      <c r="AV734" s="40">
        <f>AV707+AV716+AV725</f>
        <v/>
      </c>
      <c r="AW734" s="40">
        <f>AW707+AW716+AW725</f>
        <v/>
      </c>
      <c r="AX734" s="42">
        <f>NEWPOLICY(AX707,AX716,AX725)</f>
        <v/>
      </c>
    </row>
    <row r="735" hidden="1" outlineLevel="2">
      <c r="A735" s="5" t="inlineStr">
        <is>
          <t>nce</t>
        </is>
      </c>
      <c r="B735" s="5" t="inlineStr">
        <is>
          <t>nga</t>
        </is>
      </c>
      <c r="C735" s="5" t="inlineStr">
        <is>
          <t>res</t>
        </is>
      </c>
      <c r="D735" s="39" t="n"/>
      <c r="E735" s="39" t="n"/>
      <c r="F735" s="39" t="n"/>
      <c r="G735" s="39" t="n"/>
      <c r="H735" s="5">
        <f>INDEX(Variables!$B$5:$B$105,MATCH($A735,Variables!$A$5:$A$105,0))&amp;IF($C735="",""," | "&amp;INDEX(Mapping!$B$5:$B$26,MATCH($C735,Mapping!$A$5:$A$26,0))&amp;" | "&amp;INDEX(Mapping!$B$30:$B$41,MATCH($B735,Mapping!$A$30:$A$41,0)))</f>
        <v/>
      </c>
      <c r="I735" s="5">
        <f>INDEX(Variables!$C$5:$C$105,MATCH($A735,Variables!$A$5:$A$105,0))</f>
        <v/>
      </c>
      <c r="J735" s="5">
        <f>INDEX(Variables!$E$5:$E$105,MATCH($A735,Variables!$A$5:$A$105,0))</f>
        <v/>
      </c>
      <c r="K735" s="25">
        <f>LOWER(Settings!$C$4)&amp;".mit."&amp;$A735&amp;IF($C735="","","."&amp;$C735&amp;"."&amp;$B735)&amp;IF(INDEX(Variables!$D$5:$D$105,MATCH($A735,Variables!$A$5:$A$105,0))="","","."&amp;INDEX(Variables!$D$5:$D$105,MATCH($A735,Variables!$A$5:$A$105,0)))&amp;"."&amp;K$5</f>
        <v/>
      </c>
      <c r="L735" s="41">
        <f>L708+L717+L726</f>
        <v/>
      </c>
      <c r="M735" s="40">
        <f>M708+M717+M726</f>
        <v/>
      </c>
      <c r="N735" s="40">
        <f>N708+N717+N726</f>
        <v/>
      </c>
      <c r="O735" s="40">
        <f>O708+O717+O726</f>
        <v/>
      </c>
      <c r="P735" s="40">
        <f>P708+P717+P726</f>
        <v/>
      </c>
      <c r="Q735" s="40">
        <f>Q708+Q717+Q726</f>
        <v/>
      </c>
      <c r="R735" s="40">
        <f>R708+R717+R726</f>
        <v/>
      </c>
      <c r="S735" s="40">
        <f>S708+S717+S726</f>
        <v/>
      </c>
      <c r="T735" s="40">
        <f>T708+T717+T726</f>
        <v/>
      </c>
      <c r="U735" s="40">
        <f>U708+U717+U726</f>
        <v/>
      </c>
      <c r="V735" s="40">
        <f>V708+V717+V726</f>
        <v/>
      </c>
      <c r="W735" s="40">
        <f>W708+W717+W726</f>
        <v/>
      </c>
      <c r="X735" s="40">
        <f>X708+X717+X726</f>
        <v/>
      </c>
      <c r="Y735" s="40">
        <f>Y708+Y717+Y726</f>
        <v/>
      </c>
      <c r="Z735" s="40">
        <f>Z708+Z717+Z726</f>
        <v/>
      </c>
      <c r="AA735" s="40">
        <f>AA708+AA717+AA726</f>
        <v/>
      </c>
      <c r="AB735" s="40">
        <f>AB708+AB717+AB726</f>
        <v/>
      </c>
      <c r="AC735" s="40">
        <f>AC708+AC717+AC726</f>
        <v/>
      </c>
      <c r="AD735" s="42">
        <f>NEWPOLICY(AD708,AD717,AD726)</f>
        <v/>
      </c>
      <c r="AE735" s="25">
        <f>LOWER(Settings!$C$4)&amp;".mit."&amp;$A735&amp;IF($C735="","","."&amp;$C735&amp;"."&amp;$B735)&amp;IF(INDEX(Variables!$D$5:$D$105,MATCH($A735,Variables!$A$5:$A$105,0))="","","."&amp;INDEX(Variables!$D$5:$D$105,MATCH($A735,Variables!$A$5:$A$105,0)))&amp;"."&amp;AE$5</f>
        <v/>
      </c>
      <c r="AF735" s="41">
        <f>AF708+AF717+AF726</f>
        <v/>
      </c>
      <c r="AG735" s="40">
        <f>AG708+AG717+AG726</f>
        <v/>
      </c>
      <c r="AH735" s="40">
        <f>AH708+AH717+AH726</f>
        <v/>
      </c>
      <c r="AI735" s="40">
        <f>AI708+AI717+AI726</f>
        <v/>
      </c>
      <c r="AJ735" s="40">
        <f>AJ708+AJ717+AJ726</f>
        <v/>
      </c>
      <c r="AK735" s="40">
        <f>AK708+AK717+AK726</f>
        <v/>
      </c>
      <c r="AL735" s="40">
        <f>AL708+AL717+AL726</f>
        <v/>
      </c>
      <c r="AM735" s="40">
        <f>AM708+AM717+AM726</f>
        <v/>
      </c>
      <c r="AN735" s="40">
        <f>AN708+AN717+AN726</f>
        <v/>
      </c>
      <c r="AO735" s="40">
        <f>AO708+AO717+AO726</f>
        <v/>
      </c>
      <c r="AP735" s="40">
        <f>AP708+AP717+AP726</f>
        <v/>
      </c>
      <c r="AQ735" s="40">
        <f>AQ708+AQ717+AQ726</f>
        <v/>
      </c>
      <c r="AR735" s="40">
        <f>AR708+AR717+AR726</f>
        <v/>
      </c>
      <c r="AS735" s="40">
        <f>AS708+AS717+AS726</f>
        <v/>
      </c>
      <c r="AT735" s="40">
        <f>AT708+AT717+AT726</f>
        <v/>
      </c>
      <c r="AU735" s="40">
        <f>AU708+AU717+AU726</f>
        <v/>
      </c>
      <c r="AV735" s="40">
        <f>AV708+AV717+AV726</f>
        <v/>
      </c>
      <c r="AW735" s="40">
        <f>AW708+AW717+AW726</f>
        <v/>
      </c>
      <c r="AX735" s="42">
        <f>NEWPOLICY(AX708,AX717,AX726)</f>
        <v/>
      </c>
    </row>
    <row r="736" hidden="1" outlineLevel="2">
      <c r="A736" s="5" t="inlineStr">
        <is>
          <t>nce</t>
        </is>
      </c>
      <c r="B736" s="5" t="inlineStr">
        <is>
          <t>gso</t>
        </is>
      </c>
      <c r="C736" s="5" t="inlineStr">
        <is>
          <t>res</t>
        </is>
      </c>
      <c r="D736" s="39" t="n"/>
      <c r="E736" s="39" t="n"/>
      <c r="F736" s="39" t="n"/>
      <c r="G736" s="39" t="n"/>
      <c r="H736" s="5">
        <f>INDEX(Variables!$B$5:$B$105,MATCH($A736,Variables!$A$5:$A$105,0))&amp;IF($C736="",""," | "&amp;INDEX(Mapping!$B$5:$B$26,MATCH($C736,Mapping!$A$5:$A$26,0))&amp;" | "&amp;INDEX(Mapping!$B$30:$B$41,MATCH($B736,Mapping!$A$30:$A$41,0)))</f>
        <v/>
      </c>
      <c r="I736" s="5">
        <f>INDEX(Variables!$C$5:$C$105,MATCH($A736,Variables!$A$5:$A$105,0))</f>
        <v/>
      </c>
      <c r="J736" s="5">
        <f>INDEX(Variables!$E$5:$E$105,MATCH($A736,Variables!$A$5:$A$105,0))</f>
        <v/>
      </c>
      <c r="K736" s="25">
        <f>LOWER(Settings!$C$4)&amp;".mit."&amp;$A736&amp;IF($C736="","","."&amp;$C736&amp;"."&amp;$B736)&amp;IF(INDEX(Variables!$D$5:$D$105,MATCH($A736,Variables!$A$5:$A$105,0))="","","."&amp;INDEX(Variables!$D$5:$D$105,MATCH($A736,Variables!$A$5:$A$105,0)))&amp;"."&amp;K$5</f>
        <v/>
      </c>
      <c r="L736" s="41">
        <f>L709+L718+L727</f>
        <v/>
      </c>
      <c r="M736" s="40">
        <f>M709+M718+M727</f>
        <v/>
      </c>
      <c r="N736" s="40">
        <f>N709+N718+N727</f>
        <v/>
      </c>
      <c r="O736" s="40">
        <f>O709+O718+O727</f>
        <v/>
      </c>
      <c r="P736" s="40">
        <f>P709+P718+P727</f>
        <v/>
      </c>
      <c r="Q736" s="40">
        <f>Q709+Q718+Q727</f>
        <v/>
      </c>
      <c r="R736" s="40">
        <f>R709+R718+R727</f>
        <v/>
      </c>
      <c r="S736" s="40">
        <f>S709+S718+S727</f>
        <v/>
      </c>
      <c r="T736" s="40">
        <f>T709+T718+T727</f>
        <v/>
      </c>
      <c r="U736" s="40">
        <f>U709+U718+U727</f>
        <v/>
      </c>
      <c r="V736" s="40">
        <f>V709+V718+V727</f>
        <v/>
      </c>
      <c r="W736" s="40">
        <f>W709+W718+W727</f>
        <v/>
      </c>
      <c r="X736" s="40">
        <f>X709+X718+X727</f>
        <v/>
      </c>
      <c r="Y736" s="40">
        <f>Y709+Y718+Y727</f>
        <v/>
      </c>
      <c r="Z736" s="40">
        <f>Z709+Z718+Z727</f>
        <v/>
      </c>
      <c r="AA736" s="40">
        <f>AA709+AA718+AA727</f>
        <v/>
      </c>
      <c r="AB736" s="40">
        <f>AB709+AB718+AB727</f>
        <v/>
      </c>
      <c r="AC736" s="40">
        <f>AC709+AC718+AC727</f>
        <v/>
      </c>
      <c r="AD736" s="42">
        <f>NEWPOLICY(AD709,AD718,AD727)</f>
        <v/>
      </c>
      <c r="AE736" s="25">
        <f>LOWER(Settings!$C$4)&amp;".mit."&amp;$A736&amp;IF($C736="","","."&amp;$C736&amp;"."&amp;$B736)&amp;IF(INDEX(Variables!$D$5:$D$105,MATCH($A736,Variables!$A$5:$A$105,0))="","","."&amp;INDEX(Variables!$D$5:$D$105,MATCH($A736,Variables!$A$5:$A$105,0)))&amp;"."&amp;AE$5</f>
        <v/>
      </c>
      <c r="AF736" s="41">
        <f>AF709+AF718+AF727</f>
        <v/>
      </c>
      <c r="AG736" s="40">
        <f>AG709+AG718+AG727</f>
        <v/>
      </c>
      <c r="AH736" s="40">
        <f>AH709+AH718+AH727</f>
        <v/>
      </c>
      <c r="AI736" s="40">
        <f>AI709+AI718+AI727</f>
        <v/>
      </c>
      <c r="AJ736" s="40">
        <f>AJ709+AJ718+AJ727</f>
        <v/>
      </c>
      <c r="AK736" s="40">
        <f>AK709+AK718+AK727</f>
        <v/>
      </c>
      <c r="AL736" s="40">
        <f>AL709+AL718+AL727</f>
        <v/>
      </c>
      <c r="AM736" s="40">
        <f>AM709+AM718+AM727</f>
        <v/>
      </c>
      <c r="AN736" s="40">
        <f>AN709+AN718+AN727</f>
        <v/>
      </c>
      <c r="AO736" s="40">
        <f>AO709+AO718+AO727</f>
        <v/>
      </c>
      <c r="AP736" s="40">
        <f>AP709+AP718+AP727</f>
        <v/>
      </c>
      <c r="AQ736" s="40">
        <f>AQ709+AQ718+AQ727</f>
        <v/>
      </c>
      <c r="AR736" s="40">
        <f>AR709+AR718+AR727</f>
        <v/>
      </c>
      <c r="AS736" s="40">
        <f>AS709+AS718+AS727</f>
        <v/>
      </c>
      <c r="AT736" s="40">
        <f>AT709+AT718+AT727</f>
        <v/>
      </c>
      <c r="AU736" s="40">
        <f>AU709+AU718+AU727</f>
        <v/>
      </c>
      <c r="AV736" s="40">
        <f>AV709+AV718+AV727</f>
        <v/>
      </c>
      <c r="AW736" s="40">
        <f>AW709+AW718+AW727</f>
        <v/>
      </c>
      <c r="AX736" s="42">
        <f>NEWPOLICY(AX709,AX718,AX727)</f>
        <v/>
      </c>
    </row>
    <row r="737" hidden="1" outlineLevel="2">
      <c r="A737" s="5" t="inlineStr">
        <is>
          <t>nce</t>
        </is>
      </c>
      <c r="B737" s="5" t="inlineStr">
        <is>
          <t>die</t>
        </is>
      </c>
      <c r="C737" s="5" t="inlineStr">
        <is>
          <t>res</t>
        </is>
      </c>
      <c r="D737" s="39" t="n"/>
      <c r="E737" s="39" t="n"/>
      <c r="F737" s="39" t="n"/>
      <c r="G737" s="39" t="n"/>
      <c r="H737" s="5">
        <f>INDEX(Variables!$B$5:$B$105,MATCH($A737,Variables!$A$5:$A$105,0))&amp;IF($C737="",""," | "&amp;INDEX(Mapping!$B$5:$B$26,MATCH($C737,Mapping!$A$5:$A$26,0))&amp;" | "&amp;INDEX(Mapping!$B$30:$B$41,MATCH($B737,Mapping!$A$30:$A$41,0)))</f>
        <v/>
      </c>
      <c r="I737" s="5">
        <f>INDEX(Variables!$C$5:$C$105,MATCH($A737,Variables!$A$5:$A$105,0))</f>
        <v/>
      </c>
      <c r="J737" s="5">
        <f>INDEX(Variables!$E$5:$E$105,MATCH($A737,Variables!$A$5:$A$105,0))</f>
        <v/>
      </c>
      <c r="K737" s="25">
        <f>LOWER(Settings!$C$4)&amp;".mit."&amp;$A737&amp;IF($C737="","","."&amp;$C737&amp;"."&amp;$B737)&amp;IF(INDEX(Variables!$D$5:$D$105,MATCH($A737,Variables!$A$5:$A$105,0))="","","."&amp;INDEX(Variables!$D$5:$D$105,MATCH($A737,Variables!$A$5:$A$105,0)))&amp;"."&amp;K$5</f>
        <v/>
      </c>
      <c r="L737" s="41">
        <f>L710+L719+L728</f>
        <v/>
      </c>
      <c r="M737" s="40">
        <f>M710+M719+M728</f>
        <v/>
      </c>
      <c r="N737" s="40">
        <f>N710+N719+N728</f>
        <v/>
      </c>
      <c r="O737" s="40">
        <f>O710+O719+O728</f>
        <v/>
      </c>
      <c r="P737" s="40">
        <f>P710+P719+P728</f>
        <v/>
      </c>
      <c r="Q737" s="40">
        <f>Q710+Q719+Q728</f>
        <v/>
      </c>
      <c r="R737" s="40">
        <f>R710+R719+R728</f>
        <v/>
      </c>
      <c r="S737" s="40">
        <f>S710+S719+S728</f>
        <v/>
      </c>
      <c r="T737" s="40">
        <f>T710+T719+T728</f>
        <v/>
      </c>
      <c r="U737" s="40">
        <f>U710+U719+U728</f>
        <v/>
      </c>
      <c r="V737" s="40">
        <f>V710+V719+V728</f>
        <v/>
      </c>
      <c r="W737" s="40">
        <f>W710+W719+W728</f>
        <v/>
      </c>
      <c r="X737" s="40">
        <f>X710+X719+X728</f>
        <v/>
      </c>
      <c r="Y737" s="40">
        <f>Y710+Y719+Y728</f>
        <v/>
      </c>
      <c r="Z737" s="40">
        <f>Z710+Z719+Z728</f>
        <v/>
      </c>
      <c r="AA737" s="40">
        <f>AA710+AA719+AA728</f>
        <v/>
      </c>
      <c r="AB737" s="40">
        <f>AB710+AB719+AB728</f>
        <v/>
      </c>
      <c r="AC737" s="40">
        <f>AC710+AC719+AC728</f>
        <v/>
      </c>
      <c r="AD737" s="42">
        <f>NEWPOLICY(AD710,AD719,AD728)</f>
        <v/>
      </c>
      <c r="AE737" s="25">
        <f>LOWER(Settings!$C$4)&amp;".mit."&amp;$A737&amp;IF($C737="","","."&amp;$C737&amp;"."&amp;$B737)&amp;IF(INDEX(Variables!$D$5:$D$105,MATCH($A737,Variables!$A$5:$A$105,0))="","","."&amp;INDEX(Variables!$D$5:$D$105,MATCH($A737,Variables!$A$5:$A$105,0)))&amp;"."&amp;AE$5</f>
        <v/>
      </c>
      <c r="AF737" s="41">
        <f>AF710+AF719+AF728</f>
        <v/>
      </c>
      <c r="AG737" s="40">
        <f>AG710+AG719+AG728</f>
        <v/>
      </c>
      <c r="AH737" s="40">
        <f>AH710+AH719+AH728</f>
        <v/>
      </c>
      <c r="AI737" s="40">
        <f>AI710+AI719+AI728</f>
        <v/>
      </c>
      <c r="AJ737" s="40">
        <f>AJ710+AJ719+AJ728</f>
        <v/>
      </c>
      <c r="AK737" s="40">
        <f>AK710+AK719+AK728</f>
        <v/>
      </c>
      <c r="AL737" s="40">
        <f>AL710+AL719+AL728</f>
        <v/>
      </c>
      <c r="AM737" s="40">
        <f>AM710+AM719+AM728</f>
        <v/>
      </c>
      <c r="AN737" s="40">
        <f>AN710+AN719+AN728</f>
        <v/>
      </c>
      <c r="AO737" s="40">
        <f>AO710+AO719+AO728</f>
        <v/>
      </c>
      <c r="AP737" s="40">
        <f>AP710+AP719+AP728</f>
        <v/>
      </c>
      <c r="AQ737" s="40">
        <f>AQ710+AQ719+AQ728</f>
        <v/>
      </c>
      <c r="AR737" s="40">
        <f>AR710+AR719+AR728</f>
        <v/>
      </c>
      <c r="AS737" s="40">
        <f>AS710+AS719+AS728</f>
        <v/>
      </c>
      <c r="AT737" s="40">
        <f>AT710+AT719+AT728</f>
        <v/>
      </c>
      <c r="AU737" s="40">
        <f>AU710+AU719+AU728</f>
        <v/>
      </c>
      <c r="AV737" s="40">
        <f>AV710+AV719+AV728</f>
        <v/>
      </c>
      <c r="AW737" s="40">
        <f>AW710+AW719+AW728</f>
        <v/>
      </c>
      <c r="AX737" s="42">
        <f>NEWPOLICY(AX710,AX719,AX728)</f>
        <v/>
      </c>
    </row>
    <row r="738" hidden="1" outlineLevel="2">
      <c r="A738" s="5" t="inlineStr">
        <is>
          <t>nce</t>
        </is>
      </c>
      <c r="B738" s="5" t="inlineStr">
        <is>
          <t>lpg</t>
        </is>
      </c>
      <c r="C738" s="5" t="inlineStr">
        <is>
          <t>res</t>
        </is>
      </c>
      <c r="D738" s="39" t="n"/>
      <c r="E738" s="39" t="n"/>
      <c r="F738" s="39" t="n"/>
      <c r="G738" s="39" t="n"/>
      <c r="H738" s="5">
        <f>INDEX(Variables!$B$5:$B$105,MATCH($A738,Variables!$A$5:$A$105,0))&amp;IF($C738="",""," | "&amp;INDEX(Mapping!$B$5:$B$26,MATCH($C738,Mapping!$A$5:$A$26,0))&amp;" | "&amp;INDEX(Mapping!$B$30:$B$41,MATCH($B738,Mapping!$A$30:$A$41,0)))</f>
        <v/>
      </c>
      <c r="I738" s="5">
        <f>INDEX(Variables!$C$5:$C$105,MATCH($A738,Variables!$A$5:$A$105,0))</f>
        <v/>
      </c>
      <c r="J738" s="5">
        <f>INDEX(Variables!$E$5:$E$105,MATCH($A738,Variables!$A$5:$A$105,0))</f>
        <v/>
      </c>
      <c r="K738" s="25">
        <f>LOWER(Settings!$C$4)&amp;".mit."&amp;$A738&amp;IF($C738="","","."&amp;$C738&amp;"."&amp;$B738)&amp;IF(INDEX(Variables!$D$5:$D$105,MATCH($A738,Variables!$A$5:$A$105,0))="","","."&amp;INDEX(Variables!$D$5:$D$105,MATCH($A738,Variables!$A$5:$A$105,0)))&amp;"."&amp;K$5</f>
        <v/>
      </c>
      <c r="L738" s="41">
        <f>L711+L720+L729</f>
        <v/>
      </c>
      <c r="M738" s="40">
        <f>M711+M720+M729</f>
        <v/>
      </c>
      <c r="N738" s="40">
        <f>N711+N720+N729</f>
        <v/>
      </c>
      <c r="O738" s="40">
        <f>O711+O720+O729</f>
        <v/>
      </c>
      <c r="P738" s="40">
        <f>P711+P720+P729</f>
        <v/>
      </c>
      <c r="Q738" s="40">
        <f>Q711+Q720+Q729</f>
        <v/>
      </c>
      <c r="R738" s="40">
        <f>R711+R720+R729</f>
        <v/>
      </c>
      <c r="S738" s="40">
        <f>S711+S720+S729</f>
        <v/>
      </c>
      <c r="T738" s="40">
        <f>T711+T720+T729</f>
        <v/>
      </c>
      <c r="U738" s="40">
        <f>U711+U720+U729</f>
        <v/>
      </c>
      <c r="V738" s="40">
        <f>V711+V720+V729</f>
        <v/>
      </c>
      <c r="W738" s="40">
        <f>W711+W720+W729</f>
        <v/>
      </c>
      <c r="X738" s="40">
        <f>X711+X720+X729</f>
        <v/>
      </c>
      <c r="Y738" s="40">
        <f>Y711+Y720+Y729</f>
        <v/>
      </c>
      <c r="Z738" s="40">
        <f>Z711+Z720+Z729</f>
        <v/>
      </c>
      <c r="AA738" s="40">
        <f>AA711+AA720+AA729</f>
        <v/>
      </c>
      <c r="AB738" s="40">
        <f>AB711+AB720+AB729</f>
        <v/>
      </c>
      <c r="AC738" s="40">
        <f>AC711+AC720+AC729</f>
        <v/>
      </c>
      <c r="AD738" s="42">
        <f>NEWPOLICY(AD711,AD720,AD729)</f>
        <v/>
      </c>
      <c r="AE738" s="25">
        <f>LOWER(Settings!$C$4)&amp;".mit."&amp;$A738&amp;IF($C738="","","."&amp;$C738&amp;"."&amp;$B738)&amp;IF(INDEX(Variables!$D$5:$D$105,MATCH($A738,Variables!$A$5:$A$105,0))="","","."&amp;INDEX(Variables!$D$5:$D$105,MATCH($A738,Variables!$A$5:$A$105,0)))&amp;"."&amp;AE$5</f>
        <v/>
      </c>
      <c r="AF738" s="41">
        <f>AF711+AF720+AF729</f>
        <v/>
      </c>
      <c r="AG738" s="40">
        <f>AG711+AG720+AG729</f>
        <v/>
      </c>
      <c r="AH738" s="40">
        <f>AH711+AH720+AH729</f>
        <v/>
      </c>
      <c r="AI738" s="40">
        <f>AI711+AI720+AI729</f>
        <v/>
      </c>
      <c r="AJ738" s="40">
        <f>AJ711+AJ720+AJ729</f>
        <v/>
      </c>
      <c r="AK738" s="40">
        <f>AK711+AK720+AK729</f>
        <v/>
      </c>
      <c r="AL738" s="40">
        <f>AL711+AL720+AL729</f>
        <v/>
      </c>
      <c r="AM738" s="40">
        <f>AM711+AM720+AM729</f>
        <v/>
      </c>
      <c r="AN738" s="40">
        <f>AN711+AN720+AN729</f>
        <v/>
      </c>
      <c r="AO738" s="40">
        <f>AO711+AO720+AO729</f>
        <v/>
      </c>
      <c r="AP738" s="40">
        <f>AP711+AP720+AP729</f>
        <v/>
      </c>
      <c r="AQ738" s="40">
        <f>AQ711+AQ720+AQ729</f>
        <v/>
      </c>
      <c r="AR738" s="40">
        <f>AR711+AR720+AR729</f>
        <v/>
      </c>
      <c r="AS738" s="40">
        <f>AS711+AS720+AS729</f>
        <v/>
      </c>
      <c r="AT738" s="40">
        <f>AT711+AT720+AT729</f>
        <v/>
      </c>
      <c r="AU738" s="40">
        <f>AU711+AU720+AU729</f>
        <v/>
      </c>
      <c r="AV738" s="40">
        <f>AV711+AV720+AV729</f>
        <v/>
      </c>
      <c r="AW738" s="40">
        <f>AW711+AW720+AW729</f>
        <v/>
      </c>
      <c r="AX738" s="42">
        <f>NEWPOLICY(AX711,AX720,AX729)</f>
        <v/>
      </c>
    </row>
    <row r="739" hidden="1" outlineLevel="2">
      <c r="A739" s="5" t="inlineStr">
        <is>
          <t>nce</t>
        </is>
      </c>
      <c r="B739" s="5" t="inlineStr">
        <is>
          <t>ker</t>
        </is>
      </c>
      <c r="C739" s="5" t="inlineStr">
        <is>
          <t>res</t>
        </is>
      </c>
      <c r="D739" s="39" t="n"/>
      <c r="E739" s="39" t="n"/>
      <c r="F739" s="39" t="n"/>
      <c r="G739" s="39" t="n"/>
      <c r="H739" s="5">
        <f>INDEX(Variables!$B$5:$B$105,MATCH($A739,Variables!$A$5:$A$105,0))&amp;IF($C739="",""," | "&amp;INDEX(Mapping!$B$5:$B$26,MATCH($C739,Mapping!$A$5:$A$26,0))&amp;" | "&amp;INDEX(Mapping!$B$30:$B$41,MATCH($B739,Mapping!$A$30:$A$41,0)))</f>
        <v/>
      </c>
      <c r="I739" s="5">
        <f>INDEX(Variables!$C$5:$C$105,MATCH($A739,Variables!$A$5:$A$105,0))</f>
        <v/>
      </c>
      <c r="J739" s="5">
        <f>INDEX(Variables!$E$5:$E$105,MATCH($A739,Variables!$A$5:$A$105,0))</f>
        <v/>
      </c>
      <c r="K739" s="25">
        <f>LOWER(Settings!$C$4)&amp;".mit."&amp;$A739&amp;IF($C739="","","."&amp;$C739&amp;"."&amp;$B739)&amp;IF(INDEX(Variables!$D$5:$D$105,MATCH($A739,Variables!$A$5:$A$105,0))="","","."&amp;INDEX(Variables!$D$5:$D$105,MATCH($A739,Variables!$A$5:$A$105,0)))&amp;"."&amp;K$5</f>
        <v/>
      </c>
      <c r="L739" s="41">
        <f>L712+L721+L730</f>
        <v/>
      </c>
      <c r="M739" s="40">
        <f>M712+M721+M730</f>
        <v/>
      </c>
      <c r="N739" s="40">
        <f>N712+N721+N730</f>
        <v/>
      </c>
      <c r="O739" s="40">
        <f>O712+O721+O730</f>
        <v/>
      </c>
      <c r="P739" s="40">
        <f>P712+P721+P730</f>
        <v/>
      </c>
      <c r="Q739" s="40">
        <f>Q712+Q721+Q730</f>
        <v/>
      </c>
      <c r="R739" s="40">
        <f>R712+R721+R730</f>
        <v/>
      </c>
      <c r="S739" s="40">
        <f>S712+S721+S730</f>
        <v/>
      </c>
      <c r="T739" s="40">
        <f>T712+T721+T730</f>
        <v/>
      </c>
      <c r="U739" s="40">
        <f>U712+U721+U730</f>
        <v/>
      </c>
      <c r="V739" s="40">
        <f>V712+V721+V730</f>
        <v/>
      </c>
      <c r="W739" s="40">
        <f>W712+W721+W730</f>
        <v/>
      </c>
      <c r="X739" s="40">
        <f>X712+X721+X730</f>
        <v/>
      </c>
      <c r="Y739" s="40">
        <f>Y712+Y721+Y730</f>
        <v/>
      </c>
      <c r="Z739" s="40">
        <f>Z712+Z721+Z730</f>
        <v/>
      </c>
      <c r="AA739" s="40">
        <f>AA712+AA721+AA730</f>
        <v/>
      </c>
      <c r="AB739" s="40">
        <f>AB712+AB721+AB730</f>
        <v/>
      </c>
      <c r="AC739" s="40">
        <f>AC712+AC721+AC730</f>
        <v/>
      </c>
      <c r="AD739" s="42">
        <f>NEWPOLICY(AD712,AD721,AD730)</f>
        <v/>
      </c>
      <c r="AE739" s="25">
        <f>LOWER(Settings!$C$4)&amp;".mit."&amp;$A739&amp;IF($C739="","","."&amp;$C739&amp;"."&amp;$B739)&amp;IF(INDEX(Variables!$D$5:$D$105,MATCH($A739,Variables!$A$5:$A$105,0))="","","."&amp;INDEX(Variables!$D$5:$D$105,MATCH($A739,Variables!$A$5:$A$105,0)))&amp;"."&amp;AE$5</f>
        <v/>
      </c>
      <c r="AF739" s="41">
        <f>AF712+AF721+AF730</f>
        <v/>
      </c>
      <c r="AG739" s="40">
        <f>AG712+AG721+AG730</f>
        <v/>
      </c>
      <c r="AH739" s="40">
        <f>AH712+AH721+AH730</f>
        <v/>
      </c>
      <c r="AI739" s="40">
        <f>AI712+AI721+AI730</f>
        <v/>
      </c>
      <c r="AJ739" s="40">
        <f>AJ712+AJ721+AJ730</f>
        <v/>
      </c>
      <c r="AK739" s="40">
        <f>AK712+AK721+AK730</f>
        <v/>
      </c>
      <c r="AL739" s="40">
        <f>AL712+AL721+AL730</f>
        <v/>
      </c>
      <c r="AM739" s="40">
        <f>AM712+AM721+AM730</f>
        <v/>
      </c>
      <c r="AN739" s="40">
        <f>AN712+AN721+AN730</f>
        <v/>
      </c>
      <c r="AO739" s="40">
        <f>AO712+AO721+AO730</f>
        <v/>
      </c>
      <c r="AP739" s="40">
        <f>AP712+AP721+AP730</f>
        <v/>
      </c>
      <c r="AQ739" s="40">
        <f>AQ712+AQ721+AQ730</f>
        <v/>
      </c>
      <c r="AR739" s="40">
        <f>AR712+AR721+AR730</f>
        <v/>
      </c>
      <c r="AS739" s="40">
        <f>AS712+AS721+AS730</f>
        <v/>
      </c>
      <c r="AT739" s="40">
        <f>AT712+AT721+AT730</f>
        <v/>
      </c>
      <c r="AU739" s="40">
        <f>AU712+AU721+AU730</f>
        <v/>
      </c>
      <c r="AV739" s="40">
        <f>AV712+AV721+AV730</f>
        <v/>
      </c>
      <c r="AW739" s="40">
        <f>AW712+AW721+AW730</f>
        <v/>
      </c>
      <c r="AX739" s="42">
        <f>NEWPOLICY(AX712,AX721,AX730)</f>
        <v/>
      </c>
    </row>
    <row r="740" hidden="1" outlineLevel="2">
      <c r="A740" s="5" t="inlineStr">
        <is>
          <t>nce</t>
        </is>
      </c>
      <c r="B740" s="5" t="inlineStr">
        <is>
          <t>oop</t>
        </is>
      </c>
      <c r="C740" s="5" t="inlineStr">
        <is>
          <t>res</t>
        </is>
      </c>
      <c r="D740" s="39" t="n"/>
      <c r="E740" s="39" t="n"/>
      <c r="F740" s="39" t="n"/>
      <c r="G740" s="39" t="n"/>
      <c r="H740" s="5">
        <f>INDEX(Variables!$B$5:$B$105,MATCH($A740,Variables!$A$5:$A$105,0))&amp;IF($C740="",""," | "&amp;INDEX(Mapping!$B$5:$B$26,MATCH($C740,Mapping!$A$5:$A$26,0))&amp;" | "&amp;INDEX(Mapping!$B$30:$B$41,MATCH($B740,Mapping!$A$30:$A$41,0)))</f>
        <v/>
      </c>
      <c r="I740" s="5">
        <f>INDEX(Variables!$C$5:$C$105,MATCH($A740,Variables!$A$5:$A$105,0))</f>
        <v/>
      </c>
      <c r="J740" s="5">
        <f>INDEX(Variables!$E$5:$E$105,MATCH($A740,Variables!$A$5:$A$105,0))</f>
        <v/>
      </c>
      <c r="K740" s="25">
        <f>LOWER(Settings!$C$4)&amp;".mit."&amp;$A740&amp;IF($C740="","","."&amp;$C740&amp;"."&amp;$B740)&amp;IF(INDEX(Variables!$D$5:$D$105,MATCH($A740,Variables!$A$5:$A$105,0))="","","."&amp;INDEX(Variables!$D$5:$D$105,MATCH($A740,Variables!$A$5:$A$105,0)))&amp;"."&amp;K$5</f>
        <v/>
      </c>
      <c r="L740" s="41">
        <f>L713+L722+L731</f>
        <v/>
      </c>
      <c r="M740" s="40">
        <f>M713+M722+M731</f>
        <v/>
      </c>
      <c r="N740" s="40">
        <f>N713+N722+N731</f>
        <v/>
      </c>
      <c r="O740" s="40">
        <f>O713+O722+O731</f>
        <v/>
      </c>
      <c r="P740" s="40">
        <f>P713+P722+P731</f>
        <v/>
      </c>
      <c r="Q740" s="40">
        <f>Q713+Q722+Q731</f>
        <v/>
      </c>
      <c r="R740" s="40">
        <f>R713+R722+R731</f>
        <v/>
      </c>
      <c r="S740" s="40">
        <f>S713+S722+S731</f>
        <v/>
      </c>
      <c r="T740" s="40">
        <f>T713+T722+T731</f>
        <v/>
      </c>
      <c r="U740" s="40">
        <f>U713+U722+U731</f>
        <v/>
      </c>
      <c r="V740" s="40">
        <f>V713+V722+V731</f>
        <v/>
      </c>
      <c r="W740" s="40">
        <f>W713+W722+W731</f>
        <v/>
      </c>
      <c r="X740" s="40">
        <f>X713+X722+X731</f>
        <v/>
      </c>
      <c r="Y740" s="40">
        <f>Y713+Y722+Y731</f>
        <v/>
      </c>
      <c r="Z740" s="40">
        <f>Z713+Z722+Z731</f>
        <v/>
      </c>
      <c r="AA740" s="40">
        <f>AA713+AA722+AA731</f>
        <v/>
      </c>
      <c r="AB740" s="40">
        <f>AB713+AB722+AB731</f>
        <v/>
      </c>
      <c r="AC740" s="40">
        <f>AC713+AC722+AC731</f>
        <v/>
      </c>
      <c r="AD740" s="42">
        <f>NEWPOLICY(AD713,AD722,AD731)</f>
        <v/>
      </c>
      <c r="AE740" s="25">
        <f>LOWER(Settings!$C$4)&amp;".mit."&amp;$A740&amp;IF($C740="","","."&amp;$C740&amp;"."&amp;$B740)&amp;IF(INDEX(Variables!$D$5:$D$105,MATCH($A740,Variables!$A$5:$A$105,0))="","","."&amp;INDEX(Variables!$D$5:$D$105,MATCH($A740,Variables!$A$5:$A$105,0)))&amp;"."&amp;AE$5</f>
        <v/>
      </c>
      <c r="AF740" s="41">
        <f>AF713+AF722+AF731</f>
        <v/>
      </c>
      <c r="AG740" s="40">
        <f>AG713+AG722+AG731</f>
        <v/>
      </c>
      <c r="AH740" s="40">
        <f>AH713+AH722+AH731</f>
        <v/>
      </c>
      <c r="AI740" s="40">
        <f>AI713+AI722+AI731</f>
        <v/>
      </c>
      <c r="AJ740" s="40">
        <f>AJ713+AJ722+AJ731</f>
        <v/>
      </c>
      <c r="AK740" s="40">
        <f>AK713+AK722+AK731</f>
        <v/>
      </c>
      <c r="AL740" s="40">
        <f>AL713+AL722+AL731</f>
        <v/>
      </c>
      <c r="AM740" s="40">
        <f>AM713+AM722+AM731</f>
        <v/>
      </c>
      <c r="AN740" s="40">
        <f>AN713+AN722+AN731</f>
        <v/>
      </c>
      <c r="AO740" s="40">
        <f>AO713+AO722+AO731</f>
        <v/>
      </c>
      <c r="AP740" s="40">
        <f>AP713+AP722+AP731</f>
        <v/>
      </c>
      <c r="AQ740" s="40">
        <f>AQ713+AQ722+AQ731</f>
        <v/>
      </c>
      <c r="AR740" s="40">
        <f>AR713+AR722+AR731</f>
        <v/>
      </c>
      <c r="AS740" s="40">
        <f>AS713+AS722+AS731</f>
        <v/>
      </c>
      <c r="AT740" s="40">
        <f>AT713+AT722+AT731</f>
        <v/>
      </c>
      <c r="AU740" s="40">
        <f>AU713+AU722+AU731</f>
        <v/>
      </c>
      <c r="AV740" s="40">
        <f>AV713+AV722+AV731</f>
        <v/>
      </c>
      <c r="AW740" s="40">
        <f>AW713+AW722+AW731</f>
        <v/>
      </c>
      <c r="AX740" s="42">
        <f>NEWPOLICY(AX713,AX722,AX731)</f>
        <v/>
      </c>
    </row>
    <row r="741" hidden="1" outlineLevel="2">
      <c r="A741" s="5" t="inlineStr">
        <is>
          <t>nce</t>
        </is>
      </c>
      <c r="B741" s="5" t="inlineStr">
        <is>
          <t>bio</t>
        </is>
      </c>
      <c r="C741" s="5" t="inlineStr">
        <is>
          <t>res</t>
        </is>
      </c>
      <c r="D741" s="39" t="n"/>
      <c r="E741" s="39" t="n"/>
      <c r="F741" s="39" t="n"/>
      <c r="G741" s="39" t="n"/>
      <c r="H741" s="5">
        <f>INDEX(Variables!$B$5:$B$105,MATCH($A741,Variables!$A$5:$A$105,0))&amp;IF($C741="",""," | "&amp;INDEX(Mapping!$B$5:$B$26,MATCH($C741,Mapping!$A$5:$A$26,0))&amp;" | "&amp;INDEX(Mapping!$B$30:$B$41,MATCH($B741,Mapping!$A$30:$A$41,0)))</f>
        <v/>
      </c>
      <c r="I741" s="5">
        <f>INDEX(Variables!$C$5:$C$105,MATCH($A741,Variables!$A$5:$A$105,0))</f>
        <v/>
      </c>
      <c r="J741" s="5">
        <f>INDEX(Variables!$E$5:$E$105,MATCH($A741,Variables!$A$5:$A$105,0))</f>
        <v/>
      </c>
      <c r="K741" s="25">
        <f>LOWER(Settings!$C$4)&amp;".mit."&amp;$A741&amp;IF($C741="","","."&amp;$C741&amp;"."&amp;$B741)&amp;IF(INDEX(Variables!$D$5:$D$105,MATCH($A741,Variables!$A$5:$A$105,0))="","","."&amp;INDEX(Variables!$D$5:$D$105,MATCH($A741,Variables!$A$5:$A$105,0)))&amp;"."&amp;K$5</f>
        <v/>
      </c>
      <c r="L741" s="41">
        <f>L714+L723+L732</f>
        <v/>
      </c>
      <c r="M741" s="40">
        <f>M714+M723+M732</f>
        <v/>
      </c>
      <c r="N741" s="40">
        <f>N714+N723+N732</f>
        <v/>
      </c>
      <c r="O741" s="40">
        <f>O714+O723+O732</f>
        <v/>
      </c>
      <c r="P741" s="40">
        <f>P714+P723+P732</f>
        <v/>
      </c>
      <c r="Q741" s="40">
        <f>Q714+Q723+Q732</f>
        <v/>
      </c>
      <c r="R741" s="40">
        <f>R714+R723+R732</f>
        <v/>
      </c>
      <c r="S741" s="40">
        <f>S714+S723+S732</f>
        <v/>
      </c>
      <c r="T741" s="40">
        <f>T714+T723+T732</f>
        <v/>
      </c>
      <c r="U741" s="40">
        <f>U714+U723+U732</f>
        <v/>
      </c>
      <c r="V741" s="40">
        <f>V714+V723+V732</f>
        <v/>
      </c>
      <c r="W741" s="40">
        <f>W714+W723+W732</f>
        <v/>
      </c>
      <c r="X741" s="40">
        <f>X714+X723+X732</f>
        <v/>
      </c>
      <c r="Y741" s="40">
        <f>Y714+Y723+Y732</f>
        <v/>
      </c>
      <c r="Z741" s="40">
        <f>Z714+Z723+Z732</f>
        <v/>
      </c>
      <c r="AA741" s="40">
        <f>AA714+AA723+AA732</f>
        <v/>
      </c>
      <c r="AB741" s="40">
        <f>AB714+AB723+AB732</f>
        <v/>
      </c>
      <c r="AC741" s="40">
        <f>AC714+AC723+AC732</f>
        <v/>
      </c>
      <c r="AD741" s="42">
        <f>NEWPOLICY(AD714,AD723,AD732)</f>
        <v/>
      </c>
      <c r="AE741" s="25">
        <f>LOWER(Settings!$C$4)&amp;".mit."&amp;$A741&amp;IF($C741="","","."&amp;$C741&amp;"."&amp;$B741)&amp;IF(INDEX(Variables!$D$5:$D$105,MATCH($A741,Variables!$A$5:$A$105,0))="","","."&amp;INDEX(Variables!$D$5:$D$105,MATCH($A741,Variables!$A$5:$A$105,0)))&amp;"."&amp;AE$5</f>
        <v/>
      </c>
      <c r="AF741" s="41">
        <f>AF714+AF723+AF732</f>
        <v/>
      </c>
      <c r="AG741" s="40">
        <f>AG714+AG723+AG732</f>
        <v/>
      </c>
      <c r="AH741" s="40">
        <f>AH714+AH723+AH732</f>
        <v/>
      </c>
      <c r="AI741" s="40">
        <f>AI714+AI723+AI732</f>
        <v/>
      </c>
      <c r="AJ741" s="40">
        <f>AJ714+AJ723+AJ732</f>
        <v/>
      </c>
      <c r="AK741" s="40">
        <f>AK714+AK723+AK732</f>
        <v/>
      </c>
      <c r="AL741" s="40">
        <f>AL714+AL723+AL732</f>
        <v/>
      </c>
      <c r="AM741" s="40">
        <f>AM714+AM723+AM732</f>
        <v/>
      </c>
      <c r="AN741" s="40">
        <f>AN714+AN723+AN732</f>
        <v/>
      </c>
      <c r="AO741" s="40">
        <f>AO714+AO723+AO732</f>
        <v/>
      </c>
      <c r="AP741" s="40">
        <f>AP714+AP723+AP732</f>
        <v/>
      </c>
      <c r="AQ741" s="40">
        <f>AQ714+AQ723+AQ732</f>
        <v/>
      </c>
      <c r="AR741" s="40">
        <f>AR714+AR723+AR732</f>
        <v/>
      </c>
      <c r="AS741" s="40">
        <f>AS714+AS723+AS732</f>
        <v/>
      </c>
      <c r="AT741" s="40">
        <f>AT714+AT723+AT732</f>
        <v/>
      </c>
      <c r="AU741" s="40">
        <f>AU714+AU723+AU732</f>
        <v/>
      </c>
      <c r="AV741" s="40">
        <f>AV714+AV723+AV732</f>
        <v/>
      </c>
      <c r="AW741" s="40">
        <f>AW714+AW723+AW732</f>
        <v/>
      </c>
      <c r="AX741" s="42">
        <f>NEWPOLICY(AX714,AX723,AX732)</f>
        <v/>
      </c>
    </row>
    <row r="742" hidden="1" outlineLevel="2"/>
    <row r="743" hidden="1" outlineLevel="2">
      <c r="A743" s="5" t="inlineStr">
        <is>
          <t>atp</t>
        </is>
      </c>
      <c r="B743" s="5" t="inlineStr">
        <is>
          <t>coa</t>
        </is>
      </c>
      <c r="C743" s="5" t="inlineStr">
        <is>
          <t>res</t>
        </is>
      </c>
      <c r="D743" s="40">
        <f>INDEX(Inputs!$R$5:$R$132,MATCH($B743&amp;"|"&amp;$C743,Inputs!$A$5:$A$132,0))</f>
        <v/>
      </c>
      <c r="E743" s="40">
        <f>INDEX(Inputs!$S$5:$S$132,MATCH($B743&amp;"|"&amp;$C743,Inputs!$A$5:$A$132,0))</f>
        <v/>
      </c>
      <c r="F743" s="39" t="n"/>
      <c r="G743" s="39" t="n"/>
      <c r="H743" s="5">
        <f>INDEX(Variables!$B$5:$B$105,MATCH($A743,Variables!$A$5:$A$105,0))&amp;IF($C743="",""," | "&amp;INDEX(Mapping!$B$5:$B$26,MATCH($C743,Mapping!$A$5:$A$26,0))&amp;" | "&amp;INDEX(Mapping!$B$30:$B$41,MATCH($B743,Mapping!$A$30:$A$41,0)))</f>
        <v/>
      </c>
      <c r="I743" s="5">
        <f>INDEX(Variables!$C$5:$C$105,MATCH($A743,Variables!$A$5:$A$105,0))</f>
        <v/>
      </c>
      <c r="J743" s="5">
        <f>INDEX(Variables!$E$5:$E$105,MATCH($A743,Variables!$A$5:$A$105,0))</f>
        <v/>
      </c>
      <c r="K743" s="25">
        <f>LOWER(Settings!$C$4)&amp;".mit."&amp;$A743&amp;IF($C743="","","."&amp;$C743&amp;"."&amp;$B743)&amp;IF(INDEX(Variables!$D$5:$D$105,MATCH($A743,Variables!$A$5:$A$105,0))="","","."&amp;INDEX(Variables!$D$5:$D$105,MATCH($A743,Variables!$A$5:$A$105,0)))&amp;"."&amp;K$5</f>
        <v/>
      </c>
      <c r="L743" s="41">
        <f>MAX(INDEX(L$232:L$243,$D743)+L734*(1+$E743),0.01)</f>
        <v/>
      </c>
      <c r="M743" s="40">
        <f>MAX(INDEX(M$232:M$243,$D743)+M734*(1+$E743),0.01)</f>
        <v/>
      </c>
      <c r="N743" s="40">
        <f>MAX(INDEX(N$232:N$243,$D743)+N734*(1+$E743),0.01)</f>
        <v/>
      </c>
      <c r="O743" s="40">
        <f>MAX(INDEX(O$232:O$243,$D743)+O734*(1+$E743),0.01)</f>
        <v/>
      </c>
      <c r="P743" s="40">
        <f>MAX(INDEX(P$232:P$243,$D743)+P734*(1+$E743),0.01)</f>
        <v/>
      </c>
      <c r="Q743" s="40">
        <f>MAX(INDEX(Q$232:Q$243,$D743)+Q734*(1+$E743),0.01)</f>
        <v/>
      </c>
      <c r="R743" s="40">
        <f>MAX(INDEX(R$232:R$243,$D743)+R734*(1+$E743),0.01)</f>
        <v/>
      </c>
      <c r="S743" s="40">
        <f>MAX(INDEX(S$232:S$243,$D743)+S734*(1+$E743),0.01)</f>
        <v/>
      </c>
      <c r="T743" s="40">
        <f>MAX(INDEX(T$232:T$243,$D743)+T734*(1+$E743),0.01)</f>
        <v/>
      </c>
      <c r="U743" s="40">
        <f>MAX(INDEX(U$232:U$243,$D743)+U734*(1+$E743),0.01)</f>
        <v/>
      </c>
      <c r="V743" s="40">
        <f>MAX(INDEX(V$232:V$243,$D743)+V734*(1+$E743),0.01)</f>
        <v/>
      </c>
      <c r="W743" s="40">
        <f>MAX(INDEX(W$232:W$243,$D743)+W734*(1+$E743),0.01)</f>
        <v/>
      </c>
      <c r="X743" s="40">
        <f>MAX(INDEX(X$232:X$243,$D743)+X734*(1+$E743),0.01)</f>
        <v/>
      </c>
      <c r="Y743" s="40">
        <f>MAX(INDEX(Y$232:Y$243,$D743)+Y734*(1+$E743),0.01)</f>
        <v/>
      </c>
      <c r="Z743" s="40">
        <f>MAX(INDEX(Z$232:Z$243,$D743)+Z734*(1+$E743),0.01)</f>
        <v/>
      </c>
      <c r="AA743" s="40">
        <f>MAX(INDEX(AA$232:AA$243,$D743)+AA734*(1+$E743),0.01)</f>
        <v/>
      </c>
      <c r="AB743" s="40">
        <f>MAX(INDEX(AB$232:AB$243,$D743)+AB734*(1+$E743),0.01)</f>
        <v/>
      </c>
      <c r="AC743" s="40">
        <f>MAX(INDEX(AC$232:AC$243,$D743)+AC734*(1+$E743),0.01)</f>
        <v/>
      </c>
      <c r="AD743" s="42">
        <f>POSTTAX(INDEX(AD$232:AD$243,$D743),AD734,$E743)</f>
        <v/>
      </c>
      <c r="AE743" s="25">
        <f>LOWER(Settings!$C$4)&amp;".mit."&amp;$A743&amp;IF($C743="","","."&amp;$C743&amp;"."&amp;$B743)&amp;IF(INDEX(Variables!$D$5:$D$105,MATCH($A743,Variables!$A$5:$A$105,0))="","","."&amp;INDEX(Variables!$D$5:$D$105,MATCH($A743,Variables!$A$5:$A$105,0)))&amp;"."&amp;AE$5</f>
        <v/>
      </c>
      <c r="AF743" s="41">
        <f>MAX(INDEX(AF$232:AF$243,$D743)+AF734*(1+$E743),0.01)</f>
        <v/>
      </c>
      <c r="AG743" s="40">
        <f>MAX(INDEX(AG$232:AG$243,$D743)+AG734*(1+$E743),0.01)</f>
        <v/>
      </c>
      <c r="AH743" s="40">
        <f>MAX(INDEX(AH$232:AH$243,$D743)+AH734*(1+$E743),0.01)</f>
        <v/>
      </c>
      <c r="AI743" s="40">
        <f>MAX(INDEX(AI$232:AI$243,$D743)+AI734*(1+$E743),0.01)</f>
        <v/>
      </c>
      <c r="AJ743" s="40">
        <f>MAX(INDEX(AJ$232:AJ$243,$D743)+AJ734*(1+$E743),0.01)</f>
        <v/>
      </c>
      <c r="AK743" s="40">
        <f>MAX(INDEX(AK$232:AK$243,$D743)+AK734*(1+$E743),0.01)</f>
        <v/>
      </c>
      <c r="AL743" s="40">
        <f>MAX(INDEX(AL$232:AL$243,$D743)+AL734*(1+$E743),0.01)</f>
        <v/>
      </c>
      <c r="AM743" s="40">
        <f>MAX(INDEX(AM$232:AM$243,$D743)+AM734*(1+$E743),0.01)</f>
        <v/>
      </c>
      <c r="AN743" s="40">
        <f>MAX(INDEX(AN$232:AN$243,$D743)+AN734*(1+$E743),0.01)</f>
        <v/>
      </c>
      <c r="AO743" s="40">
        <f>MAX(INDEX(AO$232:AO$243,$D743)+AO734*(1+$E743),0.01)</f>
        <v/>
      </c>
      <c r="AP743" s="40">
        <f>MAX(INDEX(AP$232:AP$243,$D743)+AP734*(1+$E743),0.01)</f>
        <v/>
      </c>
      <c r="AQ743" s="40">
        <f>MAX(INDEX(AQ$232:AQ$243,$D743)+AQ734*(1+$E743),0.01)</f>
        <v/>
      </c>
      <c r="AR743" s="40">
        <f>MAX(INDEX(AR$232:AR$243,$D743)+AR734*(1+$E743),0.01)</f>
        <v/>
      </c>
      <c r="AS743" s="40">
        <f>MAX(INDEX(AS$232:AS$243,$D743)+AS734*(1+$E743),0.01)</f>
        <v/>
      </c>
      <c r="AT743" s="40">
        <f>MAX(INDEX(AT$232:AT$243,$D743)+AT734*(1+$E743),0.01)</f>
        <v/>
      </c>
      <c r="AU743" s="40">
        <f>MAX(INDEX(AU$232:AU$243,$D743)+AU734*(1+$E743),0.01)</f>
        <v/>
      </c>
      <c r="AV743" s="40">
        <f>MAX(INDEX(AV$232:AV$243,$D743)+AV734*(1+$E743),0.01)</f>
        <v/>
      </c>
      <c r="AW743" s="40">
        <f>MAX(INDEX(AW$232:AW$243,$D743)+AW734*(1+$E743),0.01)</f>
        <v/>
      </c>
      <c r="AX743" s="42">
        <f>POSTTAX(INDEX(AX$232:AX$243,$D743),AX734,$E743)</f>
        <v/>
      </c>
    </row>
    <row r="744" hidden="1" outlineLevel="2">
      <c r="A744" s="5" t="inlineStr">
        <is>
          <t>atp</t>
        </is>
      </c>
      <c r="B744" s="5" t="inlineStr">
        <is>
          <t>nga</t>
        </is>
      </c>
      <c r="C744" s="5" t="inlineStr">
        <is>
          <t>res</t>
        </is>
      </c>
      <c r="D744" s="40">
        <f>INDEX(Inputs!$R$5:$R$132,MATCH($B744&amp;"|"&amp;$C744,Inputs!$A$5:$A$132,0))</f>
        <v/>
      </c>
      <c r="E744" s="40">
        <f>INDEX(Inputs!$S$5:$S$132,MATCH($B744&amp;"|"&amp;$C744,Inputs!$A$5:$A$132,0))</f>
        <v/>
      </c>
      <c r="F744" s="39" t="n"/>
      <c r="G744" s="39" t="n"/>
      <c r="H744" s="5">
        <f>INDEX(Variables!$B$5:$B$105,MATCH($A744,Variables!$A$5:$A$105,0))&amp;IF($C744="",""," | "&amp;INDEX(Mapping!$B$5:$B$26,MATCH($C744,Mapping!$A$5:$A$26,0))&amp;" | "&amp;INDEX(Mapping!$B$30:$B$41,MATCH($B744,Mapping!$A$30:$A$41,0)))</f>
        <v/>
      </c>
      <c r="I744" s="5">
        <f>INDEX(Variables!$C$5:$C$105,MATCH($A744,Variables!$A$5:$A$105,0))</f>
        <v/>
      </c>
      <c r="J744" s="5">
        <f>INDEX(Variables!$E$5:$E$105,MATCH($A744,Variables!$A$5:$A$105,0))</f>
        <v/>
      </c>
      <c r="K744" s="25">
        <f>LOWER(Settings!$C$4)&amp;".mit."&amp;$A744&amp;IF($C744="","","."&amp;$C744&amp;"."&amp;$B744)&amp;IF(INDEX(Variables!$D$5:$D$105,MATCH($A744,Variables!$A$5:$A$105,0))="","","."&amp;INDEX(Variables!$D$5:$D$105,MATCH($A744,Variables!$A$5:$A$105,0)))&amp;"."&amp;K$5</f>
        <v/>
      </c>
      <c r="L744" s="41">
        <f>MAX(INDEX(L$232:L$243,$D744)+L735*(1+$E744),0.01)</f>
        <v/>
      </c>
      <c r="M744" s="40">
        <f>MAX(INDEX(M$232:M$243,$D744)+M735*(1+$E744),0.01)</f>
        <v/>
      </c>
      <c r="N744" s="40">
        <f>MAX(INDEX(N$232:N$243,$D744)+N735*(1+$E744),0.01)</f>
        <v/>
      </c>
      <c r="O744" s="40">
        <f>MAX(INDEX(O$232:O$243,$D744)+O735*(1+$E744),0.01)</f>
        <v/>
      </c>
      <c r="P744" s="40">
        <f>MAX(INDEX(P$232:P$243,$D744)+P735*(1+$E744),0.01)</f>
        <v/>
      </c>
      <c r="Q744" s="40">
        <f>MAX(INDEX(Q$232:Q$243,$D744)+Q735*(1+$E744),0.01)</f>
        <v/>
      </c>
      <c r="R744" s="40">
        <f>MAX(INDEX(R$232:R$243,$D744)+R735*(1+$E744),0.01)</f>
        <v/>
      </c>
      <c r="S744" s="40">
        <f>MAX(INDEX(S$232:S$243,$D744)+S735*(1+$E744),0.01)</f>
        <v/>
      </c>
      <c r="T744" s="40">
        <f>MAX(INDEX(T$232:T$243,$D744)+T735*(1+$E744),0.01)</f>
        <v/>
      </c>
      <c r="U744" s="40">
        <f>MAX(INDEX(U$232:U$243,$D744)+U735*(1+$E744),0.01)</f>
        <v/>
      </c>
      <c r="V744" s="40">
        <f>MAX(INDEX(V$232:V$243,$D744)+V735*(1+$E744),0.01)</f>
        <v/>
      </c>
      <c r="W744" s="40">
        <f>MAX(INDEX(W$232:W$243,$D744)+W735*(1+$E744),0.01)</f>
        <v/>
      </c>
      <c r="X744" s="40">
        <f>MAX(INDEX(X$232:X$243,$D744)+X735*(1+$E744),0.01)</f>
        <v/>
      </c>
      <c r="Y744" s="40">
        <f>MAX(INDEX(Y$232:Y$243,$D744)+Y735*(1+$E744),0.01)</f>
        <v/>
      </c>
      <c r="Z744" s="40">
        <f>MAX(INDEX(Z$232:Z$243,$D744)+Z735*(1+$E744),0.01)</f>
        <v/>
      </c>
      <c r="AA744" s="40">
        <f>MAX(INDEX(AA$232:AA$243,$D744)+AA735*(1+$E744),0.01)</f>
        <v/>
      </c>
      <c r="AB744" s="40">
        <f>MAX(INDEX(AB$232:AB$243,$D744)+AB735*(1+$E744),0.01)</f>
        <v/>
      </c>
      <c r="AC744" s="40">
        <f>MAX(INDEX(AC$232:AC$243,$D744)+AC735*(1+$E744),0.01)</f>
        <v/>
      </c>
      <c r="AD744" s="42">
        <f>POSTTAX(INDEX(AD$232:AD$243,$D744),AD735,$E744)</f>
        <v/>
      </c>
      <c r="AE744" s="25">
        <f>LOWER(Settings!$C$4)&amp;".mit."&amp;$A744&amp;IF($C744="","","."&amp;$C744&amp;"."&amp;$B744)&amp;IF(INDEX(Variables!$D$5:$D$105,MATCH($A744,Variables!$A$5:$A$105,0))="","","."&amp;INDEX(Variables!$D$5:$D$105,MATCH($A744,Variables!$A$5:$A$105,0)))&amp;"."&amp;AE$5</f>
        <v/>
      </c>
      <c r="AF744" s="41">
        <f>MAX(INDEX(AF$232:AF$243,$D744)+AF735*(1+$E744),0.01)</f>
        <v/>
      </c>
      <c r="AG744" s="40">
        <f>MAX(INDEX(AG$232:AG$243,$D744)+AG735*(1+$E744),0.01)</f>
        <v/>
      </c>
      <c r="AH744" s="40">
        <f>MAX(INDEX(AH$232:AH$243,$D744)+AH735*(1+$E744),0.01)</f>
        <v/>
      </c>
      <c r="AI744" s="40">
        <f>MAX(INDEX(AI$232:AI$243,$D744)+AI735*(1+$E744),0.01)</f>
        <v/>
      </c>
      <c r="AJ744" s="40">
        <f>MAX(INDEX(AJ$232:AJ$243,$D744)+AJ735*(1+$E744),0.01)</f>
        <v/>
      </c>
      <c r="AK744" s="40">
        <f>MAX(INDEX(AK$232:AK$243,$D744)+AK735*(1+$E744),0.01)</f>
        <v/>
      </c>
      <c r="AL744" s="40">
        <f>MAX(INDEX(AL$232:AL$243,$D744)+AL735*(1+$E744),0.01)</f>
        <v/>
      </c>
      <c r="AM744" s="40">
        <f>MAX(INDEX(AM$232:AM$243,$D744)+AM735*(1+$E744),0.01)</f>
        <v/>
      </c>
      <c r="AN744" s="40">
        <f>MAX(INDEX(AN$232:AN$243,$D744)+AN735*(1+$E744),0.01)</f>
        <v/>
      </c>
      <c r="AO744" s="40">
        <f>MAX(INDEX(AO$232:AO$243,$D744)+AO735*(1+$E744),0.01)</f>
        <v/>
      </c>
      <c r="AP744" s="40">
        <f>MAX(INDEX(AP$232:AP$243,$D744)+AP735*(1+$E744),0.01)</f>
        <v/>
      </c>
      <c r="AQ744" s="40">
        <f>MAX(INDEX(AQ$232:AQ$243,$D744)+AQ735*(1+$E744),0.01)</f>
        <v/>
      </c>
      <c r="AR744" s="40">
        <f>MAX(INDEX(AR$232:AR$243,$D744)+AR735*(1+$E744),0.01)</f>
        <v/>
      </c>
      <c r="AS744" s="40">
        <f>MAX(INDEX(AS$232:AS$243,$D744)+AS735*(1+$E744),0.01)</f>
        <v/>
      </c>
      <c r="AT744" s="40">
        <f>MAX(INDEX(AT$232:AT$243,$D744)+AT735*(1+$E744),0.01)</f>
        <v/>
      </c>
      <c r="AU744" s="40">
        <f>MAX(INDEX(AU$232:AU$243,$D744)+AU735*(1+$E744),0.01)</f>
        <v/>
      </c>
      <c r="AV744" s="40">
        <f>MAX(INDEX(AV$232:AV$243,$D744)+AV735*(1+$E744),0.01)</f>
        <v/>
      </c>
      <c r="AW744" s="40">
        <f>MAX(INDEX(AW$232:AW$243,$D744)+AW735*(1+$E744),0.01)</f>
        <v/>
      </c>
      <c r="AX744" s="42">
        <f>POSTTAX(INDEX(AX$232:AX$243,$D744),AX735,$E744)</f>
        <v/>
      </c>
    </row>
    <row r="745" hidden="1" outlineLevel="2">
      <c r="A745" s="5" t="inlineStr">
        <is>
          <t>atp</t>
        </is>
      </c>
      <c r="B745" s="5" t="inlineStr">
        <is>
          <t>gso</t>
        </is>
      </c>
      <c r="C745" s="5" t="inlineStr">
        <is>
          <t>res</t>
        </is>
      </c>
      <c r="D745" s="40">
        <f>INDEX(Inputs!$R$5:$R$132,MATCH($B745&amp;"|"&amp;$C745,Inputs!$A$5:$A$132,0))</f>
        <v/>
      </c>
      <c r="E745" s="40">
        <f>INDEX(Inputs!$S$5:$S$132,MATCH($B745&amp;"|"&amp;$C745,Inputs!$A$5:$A$132,0))</f>
        <v/>
      </c>
      <c r="F745" s="39" t="n"/>
      <c r="G745" s="39" t="n"/>
      <c r="H745" s="5">
        <f>INDEX(Variables!$B$5:$B$105,MATCH($A745,Variables!$A$5:$A$105,0))&amp;IF($C745="",""," | "&amp;INDEX(Mapping!$B$5:$B$26,MATCH($C745,Mapping!$A$5:$A$26,0))&amp;" | "&amp;INDEX(Mapping!$B$30:$B$41,MATCH($B745,Mapping!$A$30:$A$41,0)))</f>
        <v/>
      </c>
      <c r="I745" s="5">
        <f>INDEX(Variables!$C$5:$C$105,MATCH($A745,Variables!$A$5:$A$105,0))</f>
        <v/>
      </c>
      <c r="J745" s="5">
        <f>INDEX(Variables!$E$5:$E$105,MATCH($A745,Variables!$A$5:$A$105,0))</f>
        <v/>
      </c>
      <c r="K745" s="25">
        <f>LOWER(Settings!$C$4)&amp;".mit."&amp;$A745&amp;IF($C745="","","."&amp;$C745&amp;"."&amp;$B745)&amp;IF(INDEX(Variables!$D$5:$D$105,MATCH($A745,Variables!$A$5:$A$105,0))="","","."&amp;INDEX(Variables!$D$5:$D$105,MATCH($A745,Variables!$A$5:$A$105,0)))&amp;"."&amp;K$5</f>
        <v/>
      </c>
      <c r="L745" s="41">
        <f>MAX(INDEX(L$232:L$243,$D745)+L736*(1+$E745),0.01)</f>
        <v/>
      </c>
      <c r="M745" s="40">
        <f>MAX(INDEX(M$232:M$243,$D745)+M736*(1+$E745),0.01)</f>
        <v/>
      </c>
      <c r="N745" s="40">
        <f>MAX(INDEX(N$232:N$243,$D745)+N736*(1+$E745),0.01)</f>
        <v/>
      </c>
      <c r="O745" s="40">
        <f>MAX(INDEX(O$232:O$243,$D745)+O736*(1+$E745),0.01)</f>
        <v/>
      </c>
      <c r="P745" s="40">
        <f>MAX(INDEX(P$232:P$243,$D745)+P736*(1+$E745),0.01)</f>
        <v/>
      </c>
      <c r="Q745" s="40">
        <f>MAX(INDEX(Q$232:Q$243,$D745)+Q736*(1+$E745),0.01)</f>
        <v/>
      </c>
      <c r="R745" s="40">
        <f>MAX(INDEX(R$232:R$243,$D745)+R736*(1+$E745),0.01)</f>
        <v/>
      </c>
      <c r="S745" s="40">
        <f>MAX(INDEX(S$232:S$243,$D745)+S736*(1+$E745),0.01)</f>
        <v/>
      </c>
      <c r="T745" s="40">
        <f>MAX(INDEX(T$232:T$243,$D745)+T736*(1+$E745),0.01)</f>
        <v/>
      </c>
      <c r="U745" s="40">
        <f>MAX(INDEX(U$232:U$243,$D745)+U736*(1+$E745),0.01)</f>
        <v/>
      </c>
      <c r="V745" s="40">
        <f>MAX(INDEX(V$232:V$243,$D745)+V736*(1+$E745),0.01)</f>
        <v/>
      </c>
      <c r="W745" s="40">
        <f>MAX(INDEX(W$232:W$243,$D745)+W736*(1+$E745),0.01)</f>
        <v/>
      </c>
      <c r="X745" s="40">
        <f>MAX(INDEX(X$232:X$243,$D745)+X736*(1+$E745),0.01)</f>
        <v/>
      </c>
      <c r="Y745" s="40">
        <f>MAX(INDEX(Y$232:Y$243,$D745)+Y736*(1+$E745),0.01)</f>
        <v/>
      </c>
      <c r="Z745" s="40">
        <f>MAX(INDEX(Z$232:Z$243,$D745)+Z736*(1+$E745),0.01)</f>
        <v/>
      </c>
      <c r="AA745" s="40">
        <f>MAX(INDEX(AA$232:AA$243,$D745)+AA736*(1+$E745),0.01)</f>
        <v/>
      </c>
      <c r="AB745" s="40">
        <f>MAX(INDEX(AB$232:AB$243,$D745)+AB736*(1+$E745),0.01)</f>
        <v/>
      </c>
      <c r="AC745" s="40">
        <f>MAX(INDEX(AC$232:AC$243,$D745)+AC736*(1+$E745),0.01)</f>
        <v/>
      </c>
      <c r="AD745" s="42">
        <f>POSTTAX(INDEX(AD$232:AD$243,$D745),AD736,$E745)</f>
        <v/>
      </c>
      <c r="AE745" s="25">
        <f>LOWER(Settings!$C$4)&amp;".mit."&amp;$A745&amp;IF($C745="","","."&amp;$C745&amp;"."&amp;$B745)&amp;IF(INDEX(Variables!$D$5:$D$105,MATCH($A745,Variables!$A$5:$A$105,0))="","","."&amp;INDEX(Variables!$D$5:$D$105,MATCH($A745,Variables!$A$5:$A$105,0)))&amp;"."&amp;AE$5</f>
        <v/>
      </c>
      <c r="AF745" s="41">
        <f>MAX(INDEX(AF$232:AF$243,$D745)+AF736*(1+$E745),0.01)</f>
        <v/>
      </c>
      <c r="AG745" s="40">
        <f>MAX(INDEX(AG$232:AG$243,$D745)+AG736*(1+$E745),0.01)</f>
        <v/>
      </c>
      <c r="AH745" s="40">
        <f>MAX(INDEX(AH$232:AH$243,$D745)+AH736*(1+$E745),0.01)</f>
        <v/>
      </c>
      <c r="AI745" s="40">
        <f>MAX(INDEX(AI$232:AI$243,$D745)+AI736*(1+$E745),0.01)</f>
        <v/>
      </c>
      <c r="AJ745" s="40">
        <f>MAX(INDEX(AJ$232:AJ$243,$D745)+AJ736*(1+$E745),0.01)</f>
        <v/>
      </c>
      <c r="AK745" s="40">
        <f>MAX(INDEX(AK$232:AK$243,$D745)+AK736*(1+$E745),0.01)</f>
        <v/>
      </c>
      <c r="AL745" s="40">
        <f>MAX(INDEX(AL$232:AL$243,$D745)+AL736*(1+$E745),0.01)</f>
        <v/>
      </c>
      <c r="AM745" s="40">
        <f>MAX(INDEX(AM$232:AM$243,$D745)+AM736*(1+$E745),0.01)</f>
        <v/>
      </c>
      <c r="AN745" s="40">
        <f>MAX(INDEX(AN$232:AN$243,$D745)+AN736*(1+$E745),0.01)</f>
        <v/>
      </c>
      <c r="AO745" s="40">
        <f>MAX(INDEX(AO$232:AO$243,$D745)+AO736*(1+$E745),0.01)</f>
        <v/>
      </c>
      <c r="AP745" s="40">
        <f>MAX(INDEX(AP$232:AP$243,$D745)+AP736*(1+$E745),0.01)</f>
        <v/>
      </c>
      <c r="AQ745" s="40">
        <f>MAX(INDEX(AQ$232:AQ$243,$D745)+AQ736*(1+$E745),0.01)</f>
        <v/>
      </c>
      <c r="AR745" s="40">
        <f>MAX(INDEX(AR$232:AR$243,$D745)+AR736*(1+$E745),0.01)</f>
        <v/>
      </c>
      <c r="AS745" s="40">
        <f>MAX(INDEX(AS$232:AS$243,$D745)+AS736*(1+$E745),0.01)</f>
        <v/>
      </c>
      <c r="AT745" s="40">
        <f>MAX(INDEX(AT$232:AT$243,$D745)+AT736*(1+$E745),0.01)</f>
        <v/>
      </c>
      <c r="AU745" s="40">
        <f>MAX(INDEX(AU$232:AU$243,$D745)+AU736*(1+$E745),0.01)</f>
        <v/>
      </c>
      <c r="AV745" s="40">
        <f>MAX(INDEX(AV$232:AV$243,$D745)+AV736*(1+$E745),0.01)</f>
        <v/>
      </c>
      <c r="AW745" s="40">
        <f>MAX(INDEX(AW$232:AW$243,$D745)+AW736*(1+$E745),0.01)</f>
        <v/>
      </c>
      <c r="AX745" s="42">
        <f>POSTTAX(INDEX(AX$232:AX$243,$D745),AX736,$E745)</f>
        <v/>
      </c>
    </row>
    <row r="746" hidden="1" outlineLevel="2">
      <c r="A746" s="5" t="inlineStr">
        <is>
          <t>atp</t>
        </is>
      </c>
      <c r="B746" s="5" t="inlineStr">
        <is>
          <t>die</t>
        </is>
      </c>
      <c r="C746" s="5" t="inlineStr">
        <is>
          <t>res</t>
        </is>
      </c>
      <c r="D746" s="40">
        <f>INDEX(Inputs!$R$5:$R$132,MATCH($B746&amp;"|"&amp;$C746,Inputs!$A$5:$A$132,0))</f>
        <v/>
      </c>
      <c r="E746" s="40">
        <f>INDEX(Inputs!$S$5:$S$132,MATCH($B746&amp;"|"&amp;$C746,Inputs!$A$5:$A$132,0))</f>
        <v/>
      </c>
      <c r="F746" s="39" t="n"/>
      <c r="G746" s="39" t="n"/>
      <c r="H746" s="5">
        <f>INDEX(Variables!$B$5:$B$105,MATCH($A746,Variables!$A$5:$A$105,0))&amp;IF($C746="",""," | "&amp;INDEX(Mapping!$B$5:$B$26,MATCH($C746,Mapping!$A$5:$A$26,0))&amp;" | "&amp;INDEX(Mapping!$B$30:$B$41,MATCH($B746,Mapping!$A$30:$A$41,0)))</f>
        <v/>
      </c>
      <c r="I746" s="5">
        <f>INDEX(Variables!$C$5:$C$105,MATCH($A746,Variables!$A$5:$A$105,0))</f>
        <v/>
      </c>
      <c r="J746" s="5">
        <f>INDEX(Variables!$E$5:$E$105,MATCH($A746,Variables!$A$5:$A$105,0))</f>
        <v/>
      </c>
      <c r="K746" s="25">
        <f>LOWER(Settings!$C$4)&amp;".mit."&amp;$A746&amp;IF($C746="","","."&amp;$C746&amp;"."&amp;$B746)&amp;IF(INDEX(Variables!$D$5:$D$105,MATCH($A746,Variables!$A$5:$A$105,0))="","","."&amp;INDEX(Variables!$D$5:$D$105,MATCH($A746,Variables!$A$5:$A$105,0)))&amp;"."&amp;K$5</f>
        <v/>
      </c>
      <c r="L746" s="41">
        <f>MAX(INDEX(L$232:L$243,$D746)+L737*(1+$E746),0.01)</f>
        <v/>
      </c>
      <c r="M746" s="40">
        <f>MAX(INDEX(M$232:M$243,$D746)+M737*(1+$E746),0.01)</f>
        <v/>
      </c>
      <c r="N746" s="40">
        <f>MAX(INDEX(N$232:N$243,$D746)+N737*(1+$E746),0.01)</f>
        <v/>
      </c>
      <c r="O746" s="40">
        <f>MAX(INDEX(O$232:O$243,$D746)+O737*(1+$E746),0.01)</f>
        <v/>
      </c>
      <c r="P746" s="40">
        <f>MAX(INDEX(P$232:P$243,$D746)+P737*(1+$E746),0.01)</f>
        <v/>
      </c>
      <c r="Q746" s="40">
        <f>MAX(INDEX(Q$232:Q$243,$D746)+Q737*(1+$E746),0.01)</f>
        <v/>
      </c>
      <c r="R746" s="40">
        <f>MAX(INDEX(R$232:R$243,$D746)+R737*(1+$E746),0.01)</f>
        <v/>
      </c>
      <c r="S746" s="40">
        <f>MAX(INDEX(S$232:S$243,$D746)+S737*(1+$E746),0.01)</f>
        <v/>
      </c>
      <c r="T746" s="40">
        <f>MAX(INDEX(T$232:T$243,$D746)+T737*(1+$E746),0.01)</f>
        <v/>
      </c>
      <c r="U746" s="40">
        <f>MAX(INDEX(U$232:U$243,$D746)+U737*(1+$E746),0.01)</f>
        <v/>
      </c>
      <c r="V746" s="40">
        <f>MAX(INDEX(V$232:V$243,$D746)+V737*(1+$E746),0.01)</f>
        <v/>
      </c>
      <c r="W746" s="40">
        <f>MAX(INDEX(W$232:W$243,$D746)+W737*(1+$E746),0.01)</f>
        <v/>
      </c>
      <c r="X746" s="40">
        <f>MAX(INDEX(X$232:X$243,$D746)+X737*(1+$E746),0.01)</f>
        <v/>
      </c>
      <c r="Y746" s="40">
        <f>MAX(INDEX(Y$232:Y$243,$D746)+Y737*(1+$E746),0.01)</f>
        <v/>
      </c>
      <c r="Z746" s="40">
        <f>MAX(INDEX(Z$232:Z$243,$D746)+Z737*(1+$E746),0.01)</f>
        <v/>
      </c>
      <c r="AA746" s="40">
        <f>MAX(INDEX(AA$232:AA$243,$D746)+AA737*(1+$E746),0.01)</f>
        <v/>
      </c>
      <c r="AB746" s="40">
        <f>MAX(INDEX(AB$232:AB$243,$D746)+AB737*(1+$E746),0.01)</f>
        <v/>
      </c>
      <c r="AC746" s="40">
        <f>MAX(INDEX(AC$232:AC$243,$D746)+AC737*(1+$E746),0.01)</f>
        <v/>
      </c>
      <c r="AD746" s="42">
        <f>POSTTAX(INDEX(AD$232:AD$243,$D746),AD737,$E746)</f>
        <v/>
      </c>
      <c r="AE746" s="25">
        <f>LOWER(Settings!$C$4)&amp;".mit."&amp;$A746&amp;IF($C746="","","."&amp;$C746&amp;"."&amp;$B746)&amp;IF(INDEX(Variables!$D$5:$D$105,MATCH($A746,Variables!$A$5:$A$105,0))="","","."&amp;INDEX(Variables!$D$5:$D$105,MATCH($A746,Variables!$A$5:$A$105,0)))&amp;"."&amp;AE$5</f>
        <v/>
      </c>
      <c r="AF746" s="41">
        <f>MAX(INDEX(AF$232:AF$243,$D746)+AF737*(1+$E746),0.01)</f>
        <v/>
      </c>
      <c r="AG746" s="40">
        <f>MAX(INDEX(AG$232:AG$243,$D746)+AG737*(1+$E746),0.01)</f>
        <v/>
      </c>
      <c r="AH746" s="40">
        <f>MAX(INDEX(AH$232:AH$243,$D746)+AH737*(1+$E746),0.01)</f>
        <v/>
      </c>
      <c r="AI746" s="40">
        <f>MAX(INDEX(AI$232:AI$243,$D746)+AI737*(1+$E746),0.01)</f>
        <v/>
      </c>
      <c r="AJ746" s="40">
        <f>MAX(INDEX(AJ$232:AJ$243,$D746)+AJ737*(1+$E746),0.01)</f>
        <v/>
      </c>
      <c r="AK746" s="40">
        <f>MAX(INDEX(AK$232:AK$243,$D746)+AK737*(1+$E746),0.01)</f>
        <v/>
      </c>
      <c r="AL746" s="40">
        <f>MAX(INDEX(AL$232:AL$243,$D746)+AL737*(1+$E746),0.01)</f>
        <v/>
      </c>
      <c r="AM746" s="40">
        <f>MAX(INDEX(AM$232:AM$243,$D746)+AM737*(1+$E746),0.01)</f>
        <v/>
      </c>
      <c r="AN746" s="40">
        <f>MAX(INDEX(AN$232:AN$243,$D746)+AN737*(1+$E746),0.01)</f>
        <v/>
      </c>
      <c r="AO746" s="40">
        <f>MAX(INDEX(AO$232:AO$243,$D746)+AO737*(1+$E746),0.01)</f>
        <v/>
      </c>
      <c r="AP746" s="40">
        <f>MAX(INDEX(AP$232:AP$243,$D746)+AP737*(1+$E746),0.01)</f>
        <v/>
      </c>
      <c r="AQ746" s="40">
        <f>MAX(INDEX(AQ$232:AQ$243,$D746)+AQ737*(1+$E746),0.01)</f>
        <v/>
      </c>
      <c r="AR746" s="40">
        <f>MAX(INDEX(AR$232:AR$243,$D746)+AR737*(1+$E746),0.01)</f>
        <v/>
      </c>
      <c r="AS746" s="40">
        <f>MAX(INDEX(AS$232:AS$243,$D746)+AS737*(1+$E746),0.01)</f>
        <v/>
      </c>
      <c r="AT746" s="40">
        <f>MAX(INDEX(AT$232:AT$243,$D746)+AT737*(1+$E746),0.01)</f>
        <v/>
      </c>
      <c r="AU746" s="40">
        <f>MAX(INDEX(AU$232:AU$243,$D746)+AU737*(1+$E746),0.01)</f>
        <v/>
      </c>
      <c r="AV746" s="40">
        <f>MAX(INDEX(AV$232:AV$243,$D746)+AV737*(1+$E746),0.01)</f>
        <v/>
      </c>
      <c r="AW746" s="40">
        <f>MAX(INDEX(AW$232:AW$243,$D746)+AW737*(1+$E746),0.01)</f>
        <v/>
      </c>
      <c r="AX746" s="42">
        <f>POSTTAX(INDEX(AX$232:AX$243,$D746),AX737,$E746)</f>
        <v/>
      </c>
    </row>
    <row r="747" hidden="1" outlineLevel="2">
      <c r="A747" s="5" t="inlineStr">
        <is>
          <t>atp</t>
        </is>
      </c>
      <c r="B747" s="5" t="inlineStr">
        <is>
          <t>lpg</t>
        </is>
      </c>
      <c r="C747" s="5" t="inlineStr">
        <is>
          <t>res</t>
        </is>
      </c>
      <c r="D747" s="40">
        <f>INDEX(Inputs!$R$5:$R$132,MATCH($B747&amp;"|"&amp;$C747,Inputs!$A$5:$A$132,0))</f>
        <v/>
      </c>
      <c r="E747" s="40">
        <f>INDEX(Inputs!$S$5:$S$132,MATCH($B747&amp;"|"&amp;$C747,Inputs!$A$5:$A$132,0))</f>
        <v/>
      </c>
      <c r="F747" s="39" t="n"/>
      <c r="G747" s="39" t="n"/>
      <c r="H747" s="5">
        <f>INDEX(Variables!$B$5:$B$105,MATCH($A747,Variables!$A$5:$A$105,0))&amp;IF($C747="",""," | "&amp;INDEX(Mapping!$B$5:$B$26,MATCH($C747,Mapping!$A$5:$A$26,0))&amp;" | "&amp;INDEX(Mapping!$B$30:$B$41,MATCH($B747,Mapping!$A$30:$A$41,0)))</f>
        <v/>
      </c>
      <c r="I747" s="5">
        <f>INDEX(Variables!$C$5:$C$105,MATCH($A747,Variables!$A$5:$A$105,0))</f>
        <v/>
      </c>
      <c r="J747" s="5">
        <f>INDEX(Variables!$E$5:$E$105,MATCH($A747,Variables!$A$5:$A$105,0))</f>
        <v/>
      </c>
      <c r="K747" s="25">
        <f>LOWER(Settings!$C$4)&amp;".mit."&amp;$A747&amp;IF($C747="","","."&amp;$C747&amp;"."&amp;$B747)&amp;IF(INDEX(Variables!$D$5:$D$105,MATCH($A747,Variables!$A$5:$A$105,0))="","","."&amp;INDEX(Variables!$D$5:$D$105,MATCH($A747,Variables!$A$5:$A$105,0)))&amp;"."&amp;K$5</f>
        <v/>
      </c>
      <c r="L747" s="41">
        <f>MAX(INDEX(L$232:L$243,$D747)+L738*(1+$E747),0.01)</f>
        <v/>
      </c>
      <c r="M747" s="40">
        <f>MAX(INDEX(M$232:M$243,$D747)+M738*(1+$E747),0.01)</f>
        <v/>
      </c>
      <c r="N747" s="40">
        <f>MAX(INDEX(N$232:N$243,$D747)+N738*(1+$E747),0.01)</f>
        <v/>
      </c>
      <c r="O747" s="40">
        <f>MAX(INDEX(O$232:O$243,$D747)+O738*(1+$E747),0.01)</f>
        <v/>
      </c>
      <c r="P747" s="40">
        <f>MAX(INDEX(P$232:P$243,$D747)+P738*(1+$E747),0.01)</f>
        <v/>
      </c>
      <c r="Q747" s="40">
        <f>MAX(INDEX(Q$232:Q$243,$D747)+Q738*(1+$E747),0.01)</f>
        <v/>
      </c>
      <c r="R747" s="40">
        <f>MAX(INDEX(R$232:R$243,$D747)+R738*(1+$E747),0.01)</f>
        <v/>
      </c>
      <c r="S747" s="40">
        <f>MAX(INDEX(S$232:S$243,$D747)+S738*(1+$E747),0.01)</f>
        <v/>
      </c>
      <c r="T747" s="40">
        <f>MAX(INDEX(T$232:T$243,$D747)+T738*(1+$E747),0.01)</f>
        <v/>
      </c>
      <c r="U747" s="40">
        <f>MAX(INDEX(U$232:U$243,$D747)+U738*(1+$E747),0.01)</f>
        <v/>
      </c>
      <c r="V747" s="40">
        <f>MAX(INDEX(V$232:V$243,$D747)+V738*(1+$E747),0.01)</f>
        <v/>
      </c>
      <c r="W747" s="40">
        <f>MAX(INDEX(W$232:W$243,$D747)+W738*(1+$E747),0.01)</f>
        <v/>
      </c>
      <c r="X747" s="40">
        <f>MAX(INDEX(X$232:X$243,$D747)+X738*(1+$E747),0.01)</f>
        <v/>
      </c>
      <c r="Y747" s="40">
        <f>MAX(INDEX(Y$232:Y$243,$D747)+Y738*(1+$E747),0.01)</f>
        <v/>
      </c>
      <c r="Z747" s="40">
        <f>MAX(INDEX(Z$232:Z$243,$D747)+Z738*(1+$E747),0.01)</f>
        <v/>
      </c>
      <c r="AA747" s="40">
        <f>MAX(INDEX(AA$232:AA$243,$D747)+AA738*(1+$E747),0.01)</f>
        <v/>
      </c>
      <c r="AB747" s="40">
        <f>MAX(INDEX(AB$232:AB$243,$D747)+AB738*(1+$E747),0.01)</f>
        <v/>
      </c>
      <c r="AC747" s="40">
        <f>MAX(INDEX(AC$232:AC$243,$D747)+AC738*(1+$E747),0.01)</f>
        <v/>
      </c>
      <c r="AD747" s="42">
        <f>POSTTAX(INDEX(AD$232:AD$243,$D747),AD738,$E747)</f>
        <v/>
      </c>
      <c r="AE747" s="25">
        <f>LOWER(Settings!$C$4)&amp;".mit."&amp;$A747&amp;IF($C747="","","."&amp;$C747&amp;"."&amp;$B747)&amp;IF(INDEX(Variables!$D$5:$D$105,MATCH($A747,Variables!$A$5:$A$105,0))="","","."&amp;INDEX(Variables!$D$5:$D$105,MATCH($A747,Variables!$A$5:$A$105,0)))&amp;"."&amp;AE$5</f>
        <v/>
      </c>
      <c r="AF747" s="41">
        <f>MAX(INDEX(AF$232:AF$243,$D747)+AF738*(1+$E747),0.01)</f>
        <v/>
      </c>
      <c r="AG747" s="40">
        <f>MAX(INDEX(AG$232:AG$243,$D747)+AG738*(1+$E747),0.01)</f>
        <v/>
      </c>
      <c r="AH747" s="40">
        <f>MAX(INDEX(AH$232:AH$243,$D747)+AH738*(1+$E747),0.01)</f>
        <v/>
      </c>
      <c r="AI747" s="40">
        <f>MAX(INDEX(AI$232:AI$243,$D747)+AI738*(1+$E747),0.01)</f>
        <v/>
      </c>
      <c r="AJ747" s="40">
        <f>MAX(INDEX(AJ$232:AJ$243,$D747)+AJ738*(1+$E747),0.01)</f>
        <v/>
      </c>
      <c r="AK747" s="40">
        <f>MAX(INDEX(AK$232:AK$243,$D747)+AK738*(1+$E747),0.01)</f>
        <v/>
      </c>
      <c r="AL747" s="40">
        <f>MAX(INDEX(AL$232:AL$243,$D747)+AL738*(1+$E747),0.01)</f>
        <v/>
      </c>
      <c r="AM747" s="40">
        <f>MAX(INDEX(AM$232:AM$243,$D747)+AM738*(1+$E747),0.01)</f>
        <v/>
      </c>
      <c r="AN747" s="40">
        <f>MAX(INDEX(AN$232:AN$243,$D747)+AN738*(1+$E747),0.01)</f>
        <v/>
      </c>
      <c r="AO747" s="40">
        <f>MAX(INDEX(AO$232:AO$243,$D747)+AO738*(1+$E747),0.01)</f>
        <v/>
      </c>
      <c r="AP747" s="40">
        <f>MAX(INDEX(AP$232:AP$243,$D747)+AP738*(1+$E747),0.01)</f>
        <v/>
      </c>
      <c r="AQ747" s="40">
        <f>MAX(INDEX(AQ$232:AQ$243,$D747)+AQ738*(1+$E747),0.01)</f>
        <v/>
      </c>
      <c r="AR747" s="40">
        <f>MAX(INDEX(AR$232:AR$243,$D747)+AR738*(1+$E747),0.01)</f>
        <v/>
      </c>
      <c r="AS747" s="40">
        <f>MAX(INDEX(AS$232:AS$243,$D747)+AS738*(1+$E747),0.01)</f>
        <v/>
      </c>
      <c r="AT747" s="40">
        <f>MAX(INDEX(AT$232:AT$243,$D747)+AT738*(1+$E747),0.01)</f>
        <v/>
      </c>
      <c r="AU747" s="40">
        <f>MAX(INDEX(AU$232:AU$243,$D747)+AU738*(1+$E747),0.01)</f>
        <v/>
      </c>
      <c r="AV747" s="40">
        <f>MAX(INDEX(AV$232:AV$243,$D747)+AV738*(1+$E747),0.01)</f>
        <v/>
      </c>
      <c r="AW747" s="40">
        <f>MAX(INDEX(AW$232:AW$243,$D747)+AW738*(1+$E747),0.01)</f>
        <v/>
      </c>
      <c r="AX747" s="42">
        <f>POSTTAX(INDEX(AX$232:AX$243,$D747),AX738,$E747)</f>
        <v/>
      </c>
    </row>
    <row r="748" hidden="1" outlineLevel="2">
      <c r="A748" s="5" t="inlineStr">
        <is>
          <t>atp</t>
        </is>
      </c>
      <c r="B748" s="5" t="inlineStr">
        <is>
          <t>ker</t>
        </is>
      </c>
      <c r="C748" s="5" t="inlineStr">
        <is>
          <t>res</t>
        </is>
      </c>
      <c r="D748" s="40">
        <f>INDEX(Inputs!$R$5:$R$132,MATCH($B748&amp;"|"&amp;$C748,Inputs!$A$5:$A$132,0))</f>
        <v/>
      </c>
      <c r="E748" s="40">
        <f>INDEX(Inputs!$S$5:$S$132,MATCH($B748&amp;"|"&amp;$C748,Inputs!$A$5:$A$132,0))</f>
        <v/>
      </c>
      <c r="F748" s="39" t="n"/>
      <c r="G748" s="39" t="n"/>
      <c r="H748" s="5">
        <f>INDEX(Variables!$B$5:$B$105,MATCH($A748,Variables!$A$5:$A$105,0))&amp;IF($C748="",""," | "&amp;INDEX(Mapping!$B$5:$B$26,MATCH($C748,Mapping!$A$5:$A$26,0))&amp;" | "&amp;INDEX(Mapping!$B$30:$B$41,MATCH($B748,Mapping!$A$30:$A$41,0)))</f>
        <v/>
      </c>
      <c r="I748" s="5">
        <f>INDEX(Variables!$C$5:$C$105,MATCH($A748,Variables!$A$5:$A$105,0))</f>
        <v/>
      </c>
      <c r="J748" s="5">
        <f>INDEX(Variables!$E$5:$E$105,MATCH($A748,Variables!$A$5:$A$105,0))</f>
        <v/>
      </c>
      <c r="K748" s="25">
        <f>LOWER(Settings!$C$4)&amp;".mit."&amp;$A748&amp;IF($C748="","","."&amp;$C748&amp;"."&amp;$B748)&amp;IF(INDEX(Variables!$D$5:$D$105,MATCH($A748,Variables!$A$5:$A$105,0))="","","."&amp;INDEX(Variables!$D$5:$D$105,MATCH($A748,Variables!$A$5:$A$105,0)))&amp;"."&amp;K$5</f>
        <v/>
      </c>
      <c r="L748" s="41">
        <f>MAX(INDEX(L$232:L$243,$D748)+L739*(1+$E748),0.01)</f>
        <v/>
      </c>
      <c r="M748" s="40">
        <f>MAX(INDEX(M$232:M$243,$D748)+M739*(1+$E748),0.01)</f>
        <v/>
      </c>
      <c r="N748" s="40">
        <f>MAX(INDEX(N$232:N$243,$D748)+N739*(1+$E748),0.01)</f>
        <v/>
      </c>
      <c r="O748" s="40">
        <f>MAX(INDEX(O$232:O$243,$D748)+O739*(1+$E748),0.01)</f>
        <v/>
      </c>
      <c r="P748" s="40">
        <f>MAX(INDEX(P$232:P$243,$D748)+P739*(1+$E748),0.01)</f>
        <v/>
      </c>
      <c r="Q748" s="40">
        <f>MAX(INDEX(Q$232:Q$243,$D748)+Q739*(1+$E748),0.01)</f>
        <v/>
      </c>
      <c r="R748" s="40">
        <f>MAX(INDEX(R$232:R$243,$D748)+R739*(1+$E748),0.01)</f>
        <v/>
      </c>
      <c r="S748" s="40">
        <f>MAX(INDEX(S$232:S$243,$D748)+S739*(1+$E748),0.01)</f>
        <v/>
      </c>
      <c r="T748" s="40">
        <f>MAX(INDEX(T$232:T$243,$D748)+T739*(1+$E748),0.01)</f>
        <v/>
      </c>
      <c r="U748" s="40">
        <f>MAX(INDEX(U$232:U$243,$D748)+U739*(1+$E748),0.01)</f>
        <v/>
      </c>
      <c r="V748" s="40">
        <f>MAX(INDEX(V$232:V$243,$D748)+V739*(1+$E748),0.01)</f>
        <v/>
      </c>
      <c r="W748" s="40">
        <f>MAX(INDEX(W$232:W$243,$D748)+W739*(1+$E748),0.01)</f>
        <v/>
      </c>
      <c r="X748" s="40">
        <f>MAX(INDEX(X$232:X$243,$D748)+X739*(1+$E748),0.01)</f>
        <v/>
      </c>
      <c r="Y748" s="40">
        <f>MAX(INDEX(Y$232:Y$243,$D748)+Y739*(1+$E748),0.01)</f>
        <v/>
      </c>
      <c r="Z748" s="40">
        <f>MAX(INDEX(Z$232:Z$243,$D748)+Z739*(1+$E748),0.01)</f>
        <v/>
      </c>
      <c r="AA748" s="40">
        <f>MAX(INDEX(AA$232:AA$243,$D748)+AA739*(1+$E748),0.01)</f>
        <v/>
      </c>
      <c r="AB748" s="40">
        <f>MAX(INDEX(AB$232:AB$243,$D748)+AB739*(1+$E748),0.01)</f>
        <v/>
      </c>
      <c r="AC748" s="40">
        <f>MAX(INDEX(AC$232:AC$243,$D748)+AC739*(1+$E748),0.01)</f>
        <v/>
      </c>
      <c r="AD748" s="42">
        <f>POSTTAX(INDEX(AD$232:AD$243,$D748),AD739,$E748)</f>
        <v/>
      </c>
      <c r="AE748" s="25">
        <f>LOWER(Settings!$C$4)&amp;".mit."&amp;$A748&amp;IF($C748="","","."&amp;$C748&amp;"."&amp;$B748)&amp;IF(INDEX(Variables!$D$5:$D$105,MATCH($A748,Variables!$A$5:$A$105,0))="","","."&amp;INDEX(Variables!$D$5:$D$105,MATCH($A748,Variables!$A$5:$A$105,0)))&amp;"."&amp;AE$5</f>
        <v/>
      </c>
      <c r="AF748" s="41">
        <f>MAX(INDEX(AF$232:AF$243,$D748)+AF739*(1+$E748),0.01)</f>
        <v/>
      </c>
      <c r="AG748" s="40">
        <f>MAX(INDEX(AG$232:AG$243,$D748)+AG739*(1+$E748),0.01)</f>
        <v/>
      </c>
      <c r="AH748" s="40">
        <f>MAX(INDEX(AH$232:AH$243,$D748)+AH739*(1+$E748),0.01)</f>
        <v/>
      </c>
      <c r="AI748" s="40">
        <f>MAX(INDEX(AI$232:AI$243,$D748)+AI739*(1+$E748),0.01)</f>
        <v/>
      </c>
      <c r="AJ748" s="40">
        <f>MAX(INDEX(AJ$232:AJ$243,$D748)+AJ739*(1+$E748),0.01)</f>
        <v/>
      </c>
      <c r="AK748" s="40">
        <f>MAX(INDEX(AK$232:AK$243,$D748)+AK739*(1+$E748),0.01)</f>
        <v/>
      </c>
      <c r="AL748" s="40">
        <f>MAX(INDEX(AL$232:AL$243,$D748)+AL739*(1+$E748),0.01)</f>
        <v/>
      </c>
      <c r="AM748" s="40">
        <f>MAX(INDEX(AM$232:AM$243,$D748)+AM739*(1+$E748),0.01)</f>
        <v/>
      </c>
      <c r="AN748" s="40">
        <f>MAX(INDEX(AN$232:AN$243,$D748)+AN739*(1+$E748),0.01)</f>
        <v/>
      </c>
      <c r="AO748" s="40">
        <f>MAX(INDEX(AO$232:AO$243,$D748)+AO739*(1+$E748),0.01)</f>
        <v/>
      </c>
      <c r="AP748" s="40">
        <f>MAX(INDEX(AP$232:AP$243,$D748)+AP739*(1+$E748),0.01)</f>
        <v/>
      </c>
      <c r="AQ748" s="40">
        <f>MAX(INDEX(AQ$232:AQ$243,$D748)+AQ739*(1+$E748),0.01)</f>
        <v/>
      </c>
      <c r="AR748" s="40">
        <f>MAX(INDEX(AR$232:AR$243,$D748)+AR739*(1+$E748),0.01)</f>
        <v/>
      </c>
      <c r="AS748" s="40">
        <f>MAX(INDEX(AS$232:AS$243,$D748)+AS739*(1+$E748),0.01)</f>
        <v/>
      </c>
      <c r="AT748" s="40">
        <f>MAX(INDEX(AT$232:AT$243,$D748)+AT739*(1+$E748),0.01)</f>
        <v/>
      </c>
      <c r="AU748" s="40">
        <f>MAX(INDEX(AU$232:AU$243,$D748)+AU739*(1+$E748),0.01)</f>
        <v/>
      </c>
      <c r="AV748" s="40">
        <f>MAX(INDEX(AV$232:AV$243,$D748)+AV739*(1+$E748),0.01)</f>
        <v/>
      </c>
      <c r="AW748" s="40">
        <f>MAX(INDEX(AW$232:AW$243,$D748)+AW739*(1+$E748),0.01)</f>
        <v/>
      </c>
      <c r="AX748" s="42">
        <f>POSTTAX(INDEX(AX$232:AX$243,$D748),AX739,$E748)</f>
        <v/>
      </c>
    </row>
    <row r="749" hidden="1" outlineLevel="2">
      <c r="A749" s="5" t="inlineStr">
        <is>
          <t>atp</t>
        </is>
      </c>
      <c r="B749" s="5" t="inlineStr">
        <is>
          <t>oop</t>
        </is>
      </c>
      <c r="C749" s="5" t="inlineStr">
        <is>
          <t>res</t>
        </is>
      </c>
      <c r="D749" s="40">
        <f>INDEX(Inputs!$R$5:$R$132,MATCH($B749&amp;"|"&amp;$C749,Inputs!$A$5:$A$132,0))</f>
        <v/>
      </c>
      <c r="E749" s="40">
        <f>INDEX(Inputs!$S$5:$S$132,MATCH($B749&amp;"|"&amp;$C749,Inputs!$A$5:$A$132,0))</f>
        <v/>
      </c>
      <c r="F749" s="39" t="n"/>
      <c r="G749" s="39" t="n"/>
      <c r="H749" s="5">
        <f>INDEX(Variables!$B$5:$B$105,MATCH($A749,Variables!$A$5:$A$105,0))&amp;IF($C749="",""," | "&amp;INDEX(Mapping!$B$5:$B$26,MATCH($C749,Mapping!$A$5:$A$26,0))&amp;" | "&amp;INDEX(Mapping!$B$30:$B$41,MATCH($B749,Mapping!$A$30:$A$41,0)))</f>
        <v/>
      </c>
      <c r="I749" s="5">
        <f>INDEX(Variables!$C$5:$C$105,MATCH($A749,Variables!$A$5:$A$105,0))</f>
        <v/>
      </c>
      <c r="J749" s="5">
        <f>INDEX(Variables!$E$5:$E$105,MATCH($A749,Variables!$A$5:$A$105,0))</f>
        <v/>
      </c>
      <c r="K749" s="25">
        <f>LOWER(Settings!$C$4)&amp;".mit."&amp;$A749&amp;IF($C749="","","."&amp;$C749&amp;"."&amp;$B749)&amp;IF(INDEX(Variables!$D$5:$D$105,MATCH($A749,Variables!$A$5:$A$105,0))="","","."&amp;INDEX(Variables!$D$5:$D$105,MATCH($A749,Variables!$A$5:$A$105,0)))&amp;"."&amp;K$5</f>
        <v/>
      </c>
      <c r="L749" s="41">
        <f>MAX(INDEX(L$232:L$243,$D749)+L740*(1+$E749),0.01)</f>
        <v/>
      </c>
      <c r="M749" s="40">
        <f>MAX(INDEX(M$232:M$243,$D749)+M740*(1+$E749),0.01)</f>
        <v/>
      </c>
      <c r="N749" s="40">
        <f>MAX(INDEX(N$232:N$243,$D749)+N740*(1+$E749),0.01)</f>
        <v/>
      </c>
      <c r="O749" s="40">
        <f>MAX(INDEX(O$232:O$243,$D749)+O740*(1+$E749),0.01)</f>
        <v/>
      </c>
      <c r="P749" s="40">
        <f>MAX(INDEX(P$232:P$243,$D749)+P740*(1+$E749),0.01)</f>
        <v/>
      </c>
      <c r="Q749" s="40">
        <f>MAX(INDEX(Q$232:Q$243,$D749)+Q740*(1+$E749),0.01)</f>
        <v/>
      </c>
      <c r="R749" s="40">
        <f>MAX(INDEX(R$232:R$243,$D749)+R740*(1+$E749),0.01)</f>
        <v/>
      </c>
      <c r="S749" s="40">
        <f>MAX(INDEX(S$232:S$243,$D749)+S740*(1+$E749),0.01)</f>
        <v/>
      </c>
      <c r="T749" s="40">
        <f>MAX(INDEX(T$232:T$243,$D749)+T740*(1+$E749),0.01)</f>
        <v/>
      </c>
      <c r="U749" s="40">
        <f>MAX(INDEX(U$232:U$243,$D749)+U740*(1+$E749),0.01)</f>
        <v/>
      </c>
      <c r="V749" s="40">
        <f>MAX(INDEX(V$232:V$243,$D749)+V740*(1+$E749),0.01)</f>
        <v/>
      </c>
      <c r="W749" s="40">
        <f>MAX(INDEX(W$232:W$243,$D749)+W740*(1+$E749),0.01)</f>
        <v/>
      </c>
      <c r="X749" s="40">
        <f>MAX(INDEX(X$232:X$243,$D749)+X740*(1+$E749),0.01)</f>
        <v/>
      </c>
      <c r="Y749" s="40">
        <f>MAX(INDEX(Y$232:Y$243,$D749)+Y740*(1+$E749),0.01)</f>
        <v/>
      </c>
      <c r="Z749" s="40">
        <f>MAX(INDEX(Z$232:Z$243,$D749)+Z740*(1+$E749),0.01)</f>
        <v/>
      </c>
      <c r="AA749" s="40">
        <f>MAX(INDEX(AA$232:AA$243,$D749)+AA740*(1+$E749),0.01)</f>
        <v/>
      </c>
      <c r="AB749" s="40">
        <f>MAX(INDEX(AB$232:AB$243,$D749)+AB740*(1+$E749),0.01)</f>
        <v/>
      </c>
      <c r="AC749" s="40">
        <f>MAX(INDEX(AC$232:AC$243,$D749)+AC740*(1+$E749),0.01)</f>
        <v/>
      </c>
      <c r="AD749" s="42">
        <f>POSTTAX(INDEX(AD$232:AD$243,$D749),AD740,$E749)</f>
        <v/>
      </c>
      <c r="AE749" s="25">
        <f>LOWER(Settings!$C$4)&amp;".mit."&amp;$A749&amp;IF($C749="","","."&amp;$C749&amp;"."&amp;$B749)&amp;IF(INDEX(Variables!$D$5:$D$105,MATCH($A749,Variables!$A$5:$A$105,0))="","","."&amp;INDEX(Variables!$D$5:$D$105,MATCH($A749,Variables!$A$5:$A$105,0)))&amp;"."&amp;AE$5</f>
        <v/>
      </c>
      <c r="AF749" s="41">
        <f>MAX(INDEX(AF$232:AF$243,$D749)+AF740*(1+$E749),0.01)</f>
        <v/>
      </c>
      <c r="AG749" s="40">
        <f>MAX(INDEX(AG$232:AG$243,$D749)+AG740*(1+$E749),0.01)</f>
        <v/>
      </c>
      <c r="AH749" s="40">
        <f>MAX(INDEX(AH$232:AH$243,$D749)+AH740*(1+$E749),0.01)</f>
        <v/>
      </c>
      <c r="AI749" s="40">
        <f>MAX(INDEX(AI$232:AI$243,$D749)+AI740*(1+$E749),0.01)</f>
        <v/>
      </c>
      <c r="AJ749" s="40">
        <f>MAX(INDEX(AJ$232:AJ$243,$D749)+AJ740*(1+$E749),0.01)</f>
        <v/>
      </c>
      <c r="AK749" s="40">
        <f>MAX(INDEX(AK$232:AK$243,$D749)+AK740*(1+$E749),0.01)</f>
        <v/>
      </c>
      <c r="AL749" s="40">
        <f>MAX(INDEX(AL$232:AL$243,$D749)+AL740*(1+$E749),0.01)</f>
        <v/>
      </c>
      <c r="AM749" s="40">
        <f>MAX(INDEX(AM$232:AM$243,$D749)+AM740*(1+$E749),0.01)</f>
        <v/>
      </c>
      <c r="AN749" s="40">
        <f>MAX(INDEX(AN$232:AN$243,$D749)+AN740*(1+$E749),0.01)</f>
        <v/>
      </c>
      <c r="AO749" s="40">
        <f>MAX(INDEX(AO$232:AO$243,$D749)+AO740*(1+$E749),0.01)</f>
        <v/>
      </c>
      <c r="AP749" s="40">
        <f>MAX(INDEX(AP$232:AP$243,$D749)+AP740*(1+$E749),0.01)</f>
        <v/>
      </c>
      <c r="AQ749" s="40">
        <f>MAX(INDEX(AQ$232:AQ$243,$D749)+AQ740*(1+$E749),0.01)</f>
        <v/>
      </c>
      <c r="AR749" s="40">
        <f>MAX(INDEX(AR$232:AR$243,$D749)+AR740*(1+$E749),0.01)</f>
        <v/>
      </c>
      <c r="AS749" s="40">
        <f>MAX(INDEX(AS$232:AS$243,$D749)+AS740*(1+$E749),0.01)</f>
        <v/>
      </c>
      <c r="AT749" s="40">
        <f>MAX(INDEX(AT$232:AT$243,$D749)+AT740*(1+$E749),0.01)</f>
        <v/>
      </c>
      <c r="AU749" s="40">
        <f>MAX(INDEX(AU$232:AU$243,$D749)+AU740*(1+$E749),0.01)</f>
        <v/>
      </c>
      <c r="AV749" s="40">
        <f>MAX(INDEX(AV$232:AV$243,$D749)+AV740*(1+$E749),0.01)</f>
        <v/>
      </c>
      <c r="AW749" s="40">
        <f>MAX(INDEX(AW$232:AW$243,$D749)+AW740*(1+$E749),0.01)</f>
        <v/>
      </c>
      <c r="AX749" s="42">
        <f>POSTTAX(INDEX(AX$232:AX$243,$D749),AX740,$E749)</f>
        <v/>
      </c>
    </row>
    <row r="750" hidden="1" outlineLevel="2">
      <c r="A750" s="5" t="inlineStr">
        <is>
          <t>atp</t>
        </is>
      </c>
      <c r="B750" s="5" t="inlineStr">
        <is>
          <t>bio</t>
        </is>
      </c>
      <c r="C750" s="5" t="inlineStr">
        <is>
          <t>res</t>
        </is>
      </c>
      <c r="D750" s="40">
        <f>INDEX(Inputs!$R$5:$R$132,MATCH($B750&amp;"|"&amp;$C750,Inputs!$A$5:$A$132,0))</f>
        <v/>
      </c>
      <c r="E750" s="40">
        <f>INDEX(Inputs!$S$5:$S$132,MATCH($B750&amp;"|"&amp;$C750,Inputs!$A$5:$A$132,0))</f>
        <v/>
      </c>
      <c r="F750" s="39" t="n"/>
      <c r="G750" s="39" t="n"/>
      <c r="H750" s="5">
        <f>INDEX(Variables!$B$5:$B$105,MATCH($A750,Variables!$A$5:$A$105,0))&amp;IF($C750="",""," | "&amp;INDEX(Mapping!$B$5:$B$26,MATCH($C750,Mapping!$A$5:$A$26,0))&amp;" | "&amp;INDEX(Mapping!$B$30:$B$41,MATCH($B750,Mapping!$A$30:$A$41,0)))</f>
        <v/>
      </c>
      <c r="I750" s="5">
        <f>INDEX(Variables!$C$5:$C$105,MATCH($A750,Variables!$A$5:$A$105,0))</f>
        <v/>
      </c>
      <c r="J750" s="5">
        <f>INDEX(Variables!$E$5:$E$105,MATCH($A750,Variables!$A$5:$A$105,0))</f>
        <v/>
      </c>
      <c r="K750" s="25">
        <f>LOWER(Settings!$C$4)&amp;".mit."&amp;$A750&amp;IF($C750="","","."&amp;$C750&amp;"."&amp;$B750)&amp;IF(INDEX(Variables!$D$5:$D$105,MATCH($A750,Variables!$A$5:$A$105,0))="","","."&amp;INDEX(Variables!$D$5:$D$105,MATCH($A750,Variables!$A$5:$A$105,0)))&amp;"."&amp;K$5</f>
        <v/>
      </c>
      <c r="L750" s="41">
        <f>MAX(INDEX(L$232:L$243,$D750)+L741*(1+$E750),0.01)</f>
        <v/>
      </c>
      <c r="M750" s="40">
        <f>MAX(INDEX(M$232:M$243,$D750)+M741*(1+$E750),0.01)</f>
        <v/>
      </c>
      <c r="N750" s="40">
        <f>MAX(INDEX(N$232:N$243,$D750)+N741*(1+$E750),0.01)</f>
        <v/>
      </c>
      <c r="O750" s="40">
        <f>MAX(INDEX(O$232:O$243,$D750)+O741*(1+$E750),0.01)</f>
        <v/>
      </c>
      <c r="P750" s="40">
        <f>MAX(INDEX(P$232:P$243,$D750)+P741*(1+$E750),0.01)</f>
        <v/>
      </c>
      <c r="Q750" s="40">
        <f>MAX(INDEX(Q$232:Q$243,$D750)+Q741*(1+$E750),0.01)</f>
        <v/>
      </c>
      <c r="R750" s="40">
        <f>MAX(INDEX(R$232:R$243,$D750)+R741*(1+$E750),0.01)</f>
        <v/>
      </c>
      <c r="S750" s="40">
        <f>MAX(INDEX(S$232:S$243,$D750)+S741*(1+$E750),0.01)</f>
        <v/>
      </c>
      <c r="T750" s="40">
        <f>MAX(INDEX(T$232:T$243,$D750)+T741*(1+$E750),0.01)</f>
        <v/>
      </c>
      <c r="U750" s="40">
        <f>MAX(INDEX(U$232:U$243,$D750)+U741*(1+$E750),0.01)</f>
        <v/>
      </c>
      <c r="V750" s="40">
        <f>MAX(INDEX(V$232:V$243,$D750)+V741*(1+$E750),0.01)</f>
        <v/>
      </c>
      <c r="W750" s="40">
        <f>MAX(INDEX(W$232:W$243,$D750)+W741*(1+$E750),0.01)</f>
        <v/>
      </c>
      <c r="X750" s="40">
        <f>MAX(INDEX(X$232:X$243,$D750)+X741*(1+$E750),0.01)</f>
        <v/>
      </c>
      <c r="Y750" s="40">
        <f>MAX(INDEX(Y$232:Y$243,$D750)+Y741*(1+$E750),0.01)</f>
        <v/>
      </c>
      <c r="Z750" s="40">
        <f>MAX(INDEX(Z$232:Z$243,$D750)+Z741*(1+$E750),0.01)</f>
        <v/>
      </c>
      <c r="AA750" s="40">
        <f>MAX(INDEX(AA$232:AA$243,$D750)+AA741*(1+$E750),0.01)</f>
        <v/>
      </c>
      <c r="AB750" s="40">
        <f>MAX(INDEX(AB$232:AB$243,$D750)+AB741*(1+$E750),0.01)</f>
        <v/>
      </c>
      <c r="AC750" s="40">
        <f>MAX(INDEX(AC$232:AC$243,$D750)+AC741*(1+$E750),0.01)</f>
        <v/>
      </c>
      <c r="AD750" s="42">
        <f>POSTTAX(INDEX(AD$232:AD$243,$D750),AD741,$E750)</f>
        <v/>
      </c>
      <c r="AE750" s="25">
        <f>LOWER(Settings!$C$4)&amp;".mit."&amp;$A750&amp;IF($C750="","","."&amp;$C750&amp;"."&amp;$B750)&amp;IF(INDEX(Variables!$D$5:$D$105,MATCH($A750,Variables!$A$5:$A$105,0))="","","."&amp;INDEX(Variables!$D$5:$D$105,MATCH($A750,Variables!$A$5:$A$105,0)))&amp;"."&amp;AE$5</f>
        <v/>
      </c>
      <c r="AF750" s="41">
        <f>MAX(INDEX(AF$232:AF$243,$D750)+AF741*(1+$E750),0.01)</f>
        <v/>
      </c>
      <c r="AG750" s="40">
        <f>MAX(INDEX(AG$232:AG$243,$D750)+AG741*(1+$E750),0.01)</f>
        <v/>
      </c>
      <c r="AH750" s="40">
        <f>MAX(INDEX(AH$232:AH$243,$D750)+AH741*(1+$E750),0.01)</f>
        <v/>
      </c>
      <c r="AI750" s="40">
        <f>MAX(INDEX(AI$232:AI$243,$D750)+AI741*(1+$E750),0.01)</f>
        <v/>
      </c>
      <c r="AJ750" s="40">
        <f>MAX(INDEX(AJ$232:AJ$243,$D750)+AJ741*(1+$E750),0.01)</f>
        <v/>
      </c>
      <c r="AK750" s="40">
        <f>MAX(INDEX(AK$232:AK$243,$D750)+AK741*(1+$E750),0.01)</f>
        <v/>
      </c>
      <c r="AL750" s="40">
        <f>MAX(INDEX(AL$232:AL$243,$D750)+AL741*(1+$E750),0.01)</f>
        <v/>
      </c>
      <c r="AM750" s="40">
        <f>MAX(INDEX(AM$232:AM$243,$D750)+AM741*(1+$E750),0.01)</f>
        <v/>
      </c>
      <c r="AN750" s="40">
        <f>MAX(INDEX(AN$232:AN$243,$D750)+AN741*(1+$E750),0.01)</f>
        <v/>
      </c>
      <c r="AO750" s="40">
        <f>MAX(INDEX(AO$232:AO$243,$D750)+AO741*(1+$E750),0.01)</f>
        <v/>
      </c>
      <c r="AP750" s="40">
        <f>MAX(INDEX(AP$232:AP$243,$D750)+AP741*(1+$E750),0.01)</f>
        <v/>
      </c>
      <c r="AQ750" s="40">
        <f>MAX(INDEX(AQ$232:AQ$243,$D750)+AQ741*(1+$E750),0.01)</f>
        <v/>
      </c>
      <c r="AR750" s="40">
        <f>MAX(INDEX(AR$232:AR$243,$D750)+AR741*(1+$E750),0.01)</f>
        <v/>
      </c>
      <c r="AS750" s="40">
        <f>MAX(INDEX(AS$232:AS$243,$D750)+AS741*(1+$E750),0.01)</f>
        <v/>
      </c>
      <c r="AT750" s="40">
        <f>MAX(INDEX(AT$232:AT$243,$D750)+AT741*(1+$E750),0.01)</f>
        <v/>
      </c>
      <c r="AU750" s="40">
        <f>MAX(INDEX(AU$232:AU$243,$D750)+AU741*(1+$E750),0.01)</f>
        <v/>
      </c>
      <c r="AV750" s="40">
        <f>MAX(INDEX(AV$232:AV$243,$D750)+AV741*(1+$E750),0.01)</f>
        <v/>
      </c>
      <c r="AW750" s="40">
        <f>MAX(INDEX(AW$232:AW$243,$D750)+AW741*(1+$E750),0.01)</f>
        <v/>
      </c>
      <c r="AX750" s="42">
        <f>POSTTAX(INDEX(AX$232:AX$243,$D750),AX741,$E750)</f>
        <v/>
      </c>
    </row>
    <row r="751" hidden="1" outlineLevel="2"/>
    <row r="752" hidden="1" outlineLevel="2">
      <c r="A752" s="5" t="inlineStr">
        <is>
          <t>shp</t>
        </is>
      </c>
      <c r="B752" s="5" t="inlineStr">
        <is>
          <t>coa</t>
        </is>
      </c>
      <c r="C752" s="5" t="inlineStr">
        <is>
          <t>res</t>
        </is>
      </c>
      <c r="D752" s="40">
        <f>INDEX(Inputs!$M$5:$M$132,MATCH($B752&amp;"|"&amp;$C752,Inputs!$A$5:$A$132,0))</f>
        <v/>
      </c>
      <c r="E752" s="40">
        <f>INDEX(Inputs!$T$5:$T$132,MATCH($B752&amp;"|"&amp;$C752,Inputs!$A$5:$A$132,0))</f>
        <v/>
      </c>
      <c r="F752" s="40">
        <f>INDEX(Inputs!$K$5:$K$132,MATCH($B752&amp;"|"&amp;$C752,Inputs!$A$5:$A$132,0))</f>
        <v/>
      </c>
      <c r="G752" s="39" t="n"/>
      <c r="H752" s="5">
        <f>INDEX(Variables!$B$5:$B$105,MATCH($A752,Variables!$A$5:$A$105,0))&amp;IF($C752="",""," | "&amp;INDEX(Mapping!$B$5:$B$26,MATCH($C752,Mapping!$A$5:$A$26,0))&amp;" | "&amp;INDEX(Mapping!$B$30:$B$41,MATCH($B752,Mapping!$A$30:$A$41,0)))</f>
        <v/>
      </c>
      <c r="I752" s="5">
        <f>INDEX(Variables!$C$5:$C$105,MATCH($A752,Variables!$A$5:$A$105,0))</f>
        <v/>
      </c>
      <c r="J752" s="5">
        <f>INDEX(Variables!$E$5:$E$105,MATCH($A752,Variables!$A$5:$A$105,0))</f>
        <v/>
      </c>
      <c r="K752" s="25">
        <f>LOWER(Settings!$C$4)&amp;".mit."&amp;$A752&amp;IF($C752="","","."&amp;$C752&amp;"."&amp;$B752)&amp;IF(INDEX(Variables!$D$5:$D$105,MATCH($A752,Variables!$A$5:$A$105,0))="","","."&amp;INDEX(Variables!$D$5:$D$105,MATCH($A752,Variables!$A$5:$A$105,0)))&amp;"."&amp;K$5</f>
        <v/>
      </c>
      <c r="L752" s="41">
        <f>INDEX(L$175:L$178,$D752)*$E752*INDEX(L$179:L$195,$F752)</f>
        <v/>
      </c>
      <c r="M752" s="40">
        <f>INDEX(M$175:M$178,$D752)*$E752*INDEX(M$179:M$195,$F752)</f>
        <v/>
      </c>
      <c r="N752" s="40">
        <f>INDEX(N$175:N$178,$D752)*$E752*INDEX(N$179:N$195,$F752)</f>
        <v/>
      </c>
      <c r="O752" s="40">
        <f>INDEX(O$175:O$178,$D752)*$E752*INDEX(O$179:O$195,$F752)</f>
        <v/>
      </c>
      <c r="P752" s="40">
        <f>INDEX(P$175:P$178,$D752)*$E752*INDEX(P$179:P$195,$F752)</f>
        <v/>
      </c>
      <c r="Q752" s="40">
        <f>INDEX(Q$175:Q$178,$D752)*$E752*INDEX(Q$179:Q$195,$F752)</f>
        <v/>
      </c>
      <c r="R752" s="40">
        <f>INDEX(R$175:R$178,$D752)*$E752*INDEX(R$179:R$195,$F752)</f>
        <v/>
      </c>
      <c r="S752" s="40">
        <f>INDEX(S$175:S$178,$D752)*$E752*INDEX(S$179:S$195,$F752)</f>
        <v/>
      </c>
      <c r="T752" s="40">
        <f>INDEX(T$175:T$178,$D752)*$E752*INDEX(T$179:T$195,$F752)</f>
        <v/>
      </c>
      <c r="U752" s="40">
        <f>INDEX(U$175:U$178,$D752)*$E752*INDEX(U$179:U$195,$F752)</f>
        <v/>
      </c>
      <c r="V752" s="40">
        <f>INDEX(V$175:V$178,$D752)*$E752*INDEX(V$179:V$195,$F752)</f>
        <v/>
      </c>
      <c r="W752" s="40">
        <f>INDEX(W$175:W$178,$D752)*$E752*INDEX(W$179:W$195,$F752)</f>
        <v/>
      </c>
      <c r="X752" s="40">
        <f>INDEX(X$175:X$178,$D752)*$E752*INDEX(X$179:X$195,$F752)</f>
        <v/>
      </c>
      <c r="Y752" s="40">
        <f>INDEX(Y$175:Y$178,$D752)*$E752*INDEX(Y$179:Y$195,$F752)</f>
        <v/>
      </c>
      <c r="Z752" s="40">
        <f>INDEX(Z$175:Z$178,$D752)*$E752*INDEX(Z$179:Z$195,$F752)</f>
        <v/>
      </c>
      <c r="AA752" s="40">
        <f>INDEX(AA$175:AA$178,$D752)*$E752*INDEX(AA$179:AA$195,$F752)</f>
        <v/>
      </c>
      <c r="AB752" s="40">
        <f>INDEX(AB$175:AB$178,$D752)*$E752*INDEX(AB$179:AB$195,$F752)</f>
        <v/>
      </c>
      <c r="AC752" s="40">
        <f>INDEX(AC$175:AC$178,$D752)*$E752*INDEX(AC$179:AC$195,$F752)</f>
        <v/>
      </c>
      <c r="AD752" s="42">
        <f>SHADOWEFF(INDEX(AD$175:AD$178,$D752),$E752,INDEX(AD$179:AD$195,$F752))</f>
        <v/>
      </c>
      <c r="AE752" s="25">
        <f>LOWER(Settings!$C$4)&amp;".mit."&amp;$A752&amp;IF($C752="","","."&amp;$C752&amp;"."&amp;$B752)&amp;IF(INDEX(Variables!$D$5:$D$105,MATCH($A752,Variables!$A$5:$A$105,0))="","","."&amp;INDEX(Variables!$D$5:$D$105,MATCH($A752,Variables!$A$5:$A$105,0)))&amp;"."&amp;AE$5</f>
        <v/>
      </c>
      <c r="AF752" s="41">
        <f>INDEX(AF$175:AF$178,$D752)*$E752*INDEX(AF$179:AF$195,$F752)</f>
        <v/>
      </c>
      <c r="AG752" s="40">
        <f>INDEX(AG$175:AG$178,$D752)*$E752*INDEX(AG$179:AG$195,$F752)</f>
        <v/>
      </c>
      <c r="AH752" s="40">
        <f>INDEX(AH$175:AH$178,$D752)*$E752*INDEX(AH$179:AH$195,$F752)</f>
        <v/>
      </c>
      <c r="AI752" s="40">
        <f>INDEX(AI$175:AI$178,$D752)*$E752*INDEX(AI$179:AI$195,$F752)</f>
        <v/>
      </c>
      <c r="AJ752" s="40">
        <f>INDEX(AJ$175:AJ$178,$D752)*$E752*INDEX(AJ$179:AJ$195,$F752)</f>
        <v/>
      </c>
      <c r="AK752" s="40">
        <f>INDEX(AK$175:AK$178,$D752)*$E752*INDEX(AK$179:AK$195,$F752)</f>
        <v/>
      </c>
      <c r="AL752" s="40">
        <f>INDEX(AL$175:AL$178,$D752)*$E752*INDEX(AL$179:AL$195,$F752)</f>
        <v/>
      </c>
      <c r="AM752" s="40">
        <f>INDEX(AM$175:AM$178,$D752)*$E752*INDEX(AM$179:AM$195,$F752)</f>
        <v/>
      </c>
      <c r="AN752" s="40">
        <f>INDEX(AN$175:AN$178,$D752)*$E752*INDEX(AN$179:AN$195,$F752)</f>
        <v/>
      </c>
      <c r="AO752" s="40">
        <f>INDEX(AO$175:AO$178,$D752)*$E752*INDEX(AO$179:AO$195,$F752)</f>
        <v/>
      </c>
      <c r="AP752" s="40">
        <f>INDEX(AP$175:AP$178,$D752)*$E752*INDEX(AP$179:AP$195,$F752)</f>
        <v/>
      </c>
      <c r="AQ752" s="40">
        <f>INDEX(AQ$175:AQ$178,$D752)*$E752*INDEX(AQ$179:AQ$195,$F752)</f>
        <v/>
      </c>
      <c r="AR752" s="40">
        <f>INDEX(AR$175:AR$178,$D752)*$E752*INDEX(AR$179:AR$195,$F752)</f>
        <v/>
      </c>
      <c r="AS752" s="40">
        <f>INDEX(AS$175:AS$178,$D752)*$E752*INDEX(AS$179:AS$195,$F752)</f>
        <v/>
      </c>
      <c r="AT752" s="40">
        <f>INDEX(AT$175:AT$178,$D752)*$E752*INDEX(AT$179:AT$195,$F752)</f>
        <v/>
      </c>
      <c r="AU752" s="40">
        <f>INDEX(AU$175:AU$178,$D752)*$E752*INDEX(AU$179:AU$195,$F752)</f>
        <v/>
      </c>
      <c r="AV752" s="40">
        <f>INDEX(AV$175:AV$178,$D752)*$E752*INDEX(AV$179:AV$195,$F752)</f>
        <v/>
      </c>
      <c r="AW752" s="40">
        <f>INDEX(AW$175:AW$178,$D752)*$E752*INDEX(AW$179:AW$195,$F752)</f>
        <v/>
      </c>
      <c r="AX752" s="42">
        <f>SHADOWEFF(INDEX(AX$175:AX$178,$D752),$E752,INDEX(AX$179:AX$195,$F752))</f>
        <v/>
      </c>
    </row>
    <row r="753" hidden="1" outlineLevel="2">
      <c r="A753" s="5" t="inlineStr">
        <is>
          <t>shp</t>
        </is>
      </c>
      <c r="B753" s="5" t="inlineStr">
        <is>
          <t>nga</t>
        </is>
      </c>
      <c r="C753" s="5" t="inlineStr">
        <is>
          <t>res</t>
        </is>
      </c>
      <c r="D753" s="40">
        <f>INDEX(Inputs!$M$5:$M$132,MATCH($B753&amp;"|"&amp;$C753,Inputs!$A$5:$A$132,0))</f>
        <v/>
      </c>
      <c r="E753" s="40">
        <f>INDEX(Inputs!$T$5:$T$132,MATCH($B753&amp;"|"&amp;$C753,Inputs!$A$5:$A$132,0))</f>
        <v/>
      </c>
      <c r="F753" s="40">
        <f>INDEX(Inputs!$K$5:$K$132,MATCH($B753&amp;"|"&amp;$C753,Inputs!$A$5:$A$132,0))</f>
        <v/>
      </c>
      <c r="G753" s="39" t="n"/>
      <c r="H753" s="5">
        <f>INDEX(Variables!$B$5:$B$105,MATCH($A753,Variables!$A$5:$A$105,0))&amp;IF($C753="",""," | "&amp;INDEX(Mapping!$B$5:$B$26,MATCH($C753,Mapping!$A$5:$A$26,0))&amp;" | "&amp;INDEX(Mapping!$B$30:$B$41,MATCH($B753,Mapping!$A$30:$A$41,0)))</f>
        <v/>
      </c>
      <c r="I753" s="5">
        <f>INDEX(Variables!$C$5:$C$105,MATCH($A753,Variables!$A$5:$A$105,0))</f>
        <v/>
      </c>
      <c r="J753" s="5">
        <f>INDEX(Variables!$E$5:$E$105,MATCH($A753,Variables!$A$5:$A$105,0))</f>
        <v/>
      </c>
      <c r="K753" s="25">
        <f>LOWER(Settings!$C$4)&amp;".mit."&amp;$A753&amp;IF($C753="","","."&amp;$C753&amp;"."&amp;$B753)&amp;IF(INDEX(Variables!$D$5:$D$105,MATCH($A753,Variables!$A$5:$A$105,0))="","","."&amp;INDEX(Variables!$D$5:$D$105,MATCH($A753,Variables!$A$5:$A$105,0)))&amp;"."&amp;K$5</f>
        <v/>
      </c>
      <c r="L753" s="41">
        <f>INDEX(L$175:L$178,$D753)*$E753*INDEX(L$179:L$195,$F753)</f>
        <v/>
      </c>
      <c r="M753" s="40">
        <f>INDEX(M$175:M$178,$D753)*$E753*INDEX(M$179:M$195,$F753)</f>
        <v/>
      </c>
      <c r="N753" s="40">
        <f>INDEX(N$175:N$178,$D753)*$E753*INDEX(N$179:N$195,$F753)</f>
        <v/>
      </c>
      <c r="O753" s="40">
        <f>INDEX(O$175:O$178,$D753)*$E753*INDEX(O$179:O$195,$F753)</f>
        <v/>
      </c>
      <c r="P753" s="40">
        <f>INDEX(P$175:P$178,$D753)*$E753*INDEX(P$179:P$195,$F753)</f>
        <v/>
      </c>
      <c r="Q753" s="40">
        <f>INDEX(Q$175:Q$178,$D753)*$E753*INDEX(Q$179:Q$195,$F753)</f>
        <v/>
      </c>
      <c r="R753" s="40">
        <f>INDEX(R$175:R$178,$D753)*$E753*INDEX(R$179:R$195,$F753)</f>
        <v/>
      </c>
      <c r="S753" s="40">
        <f>INDEX(S$175:S$178,$D753)*$E753*INDEX(S$179:S$195,$F753)</f>
        <v/>
      </c>
      <c r="T753" s="40">
        <f>INDEX(T$175:T$178,$D753)*$E753*INDEX(T$179:T$195,$F753)</f>
        <v/>
      </c>
      <c r="U753" s="40">
        <f>INDEX(U$175:U$178,$D753)*$E753*INDEX(U$179:U$195,$F753)</f>
        <v/>
      </c>
      <c r="V753" s="40">
        <f>INDEX(V$175:V$178,$D753)*$E753*INDEX(V$179:V$195,$F753)</f>
        <v/>
      </c>
      <c r="W753" s="40">
        <f>INDEX(W$175:W$178,$D753)*$E753*INDEX(W$179:W$195,$F753)</f>
        <v/>
      </c>
      <c r="X753" s="40">
        <f>INDEX(X$175:X$178,$D753)*$E753*INDEX(X$179:X$195,$F753)</f>
        <v/>
      </c>
      <c r="Y753" s="40">
        <f>INDEX(Y$175:Y$178,$D753)*$E753*INDEX(Y$179:Y$195,$F753)</f>
        <v/>
      </c>
      <c r="Z753" s="40">
        <f>INDEX(Z$175:Z$178,$D753)*$E753*INDEX(Z$179:Z$195,$F753)</f>
        <v/>
      </c>
      <c r="AA753" s="40">
        <f>INDEX(AA$175:AA$178,$D753)*$E753*INDEX(AA$179:AA$195,$F753)</f>
        <v/>
      </c>
      <c r="AB753" s="40">
        <f>INDEX(AB$175:AB$178,$D753)*$E753*INDEX(AB$179:AB$195,$F753)</f>
        <v/>
      </c>
      <c r="AC753" s="40">
        <f>INDEX(AC$175:AC$178,$D753)*$E753*INDEX(AC$179:AC$195,$F753)</f>
        <v/>
      </c>
      <c r="AD753" s="42">
        <f>SHADOWEFF(INDEX(AD$175:AD$178,$D753),$E753,INDEX(AD$179:AD$195,$F753))</f>
        <v/>
      </c>
      <c r="AE753" s="25">
        <f>LOWER(Settings!$C$4)&amp;".mit."&amp;$A753&amp;IF($C753="","","."&amp;$C753&amp;"."&amp;$B753)&amp;IF(INDEX(Variables!$D$5:$D$105,MATCH($A753,Variables!$A$5:$A$105,0))="","","."&amp;INDEX(Variables!$D$5:$D$105,MATCH($A753,Variables!$A$5:$A$105,0)))&amp;"."&amp;AE$5</f>
        <v/>
      </c>
      <c r="AF753" s="41">
        <f>INDEX(AF$175:AF$178,$D753)*$E753*INDEX(AF$179:AF$195,$F753)</f>
        <v/>
      </c>
      <c r="AG753" s="40">
        <f>INDEX(AG$175:AG$178,$D753)*$E753*INDEX(AG$179:AG$195,$F753)</f>
        <v/>
      </c>
      <c r="AH753" s="40">
        <f>INDEX(AH$175:AH$178,$D753)*$E753*INDEX(AH$179:AH$195,$F753)</f>
        <v/>
      </c>
      <c r="AI753" s="40">
        <f>INDEX(AI$175:AI$178,$D753)*$E753*INDEX(AI$179:AI$195,$F753)</f>
        <v/>
      </c>
      <c r="AJ753" s="40">
        <f>INDEX(AJ$175:AJ$178,$D753)*$E753*INDEX(AJ$179:AJ$195,$F753)</f>
        <v/>
      </c>
      <c r="AK753" s="40">
        <f>INDEX(AK$175:AK$178,$D753)*$E753*INDEX(AK$179:AK$195,$F753)</f>
        <v/>
      </c>
      <c r="AL753" s="40">
        <f>INDEX(AL$175:AL$178,$D753)*$E753*INDEX(AL$179:AL$195,$F753)</f>
        <v/>
      </c>
      <c r="AM753" s="40">
        <f>INDEX(AM$175:AM$178,$D753)*$E753*INDEX(AM$179:AM$195,$F753)</f>
        <v/>
      </c>
      <c r="AN753" s="40">
        <f>INDEX(AN$175:AN$178,$D753)*$E753*INDEX(AN$179:AN$195,$F753)</f>
        <v/>
      </c>
      <c r="AO753" s="40">
        <f>INDEX(AO$175:AO$178,$D753)*$E753*INDEX(AO$179:AO$195,$F753)</f>
        <v/>
      </c>
      <c r="AP753" s="40">
        <f>INDEX(AP$175:AP$178,$D753)*$E753*INDEX(AP$179:AP$195,$F753)</f>
        <v/>
      </c>
      <c r="AQ753" s="40">
        <f>INDEX(AQ$175:AQ$178,$D753)*$E753*INDEX(AQ$179:AQ$195,$F753)</f>
        <v/>
      </c>
      <c r="AR753" s="40">
        <f>INDEX(AR$175:AR$178,$D753)*$E753*INDEX(AR$179:AR$195,$F753)</f>
        <v/>
      </c>
      <c r="AS753" s="40">
        <f>INDEX(AS$175:AS$178,$D753)*$E753*INDEX(AS$179:AS$195,$F753)</f>
        <v/>
      </c>
      <c r="AT753" s="40">
        <f>INDEX(AT$175:AT$178,$D753)*$E753*INDEX(AT$179:AT$195,$F753)</f>
        <v/>
      </c>
      <c r="AU753" s="40">
        <f>INDEX(AU$175:AU$178,$D753)*$E753*INDEX(AU$179:AU$195,$F753)</f>
        <v/>
      </c>
      <c r="AV753" s="40">
        <f>INDEX(AV$175:AV$178,$D753)*$E753*INDEX(AV$179:AV$195,$F753)</f>
        <v/>
      </c>
      <c r="AW753" s="40">
        <f>INDEX(AW$175:AW$178,$D753)*$E753*INDEX(AW$179:AW$195,$F753)</f>
        <v/>
      </c>
      <c r="AX753" s="42">
        <f>SHADOWEFF(INDEX(AX$175:AX$178,$D753),$E753,INDEX(AX$179:AX$195,$F753))</f>
        <v/>
      </c>
    </row>
    <row r="754" hidden="1" outlineLevel="2">
      <c r="A754" s="5" t="inlineStr">
        <is>
          <t>shp</t>
        </is>
      </c>
      <c r="B754" s="5" t="inlineStr">
        <is>
          <t>gso</t>
        </is>
      </c>
      <c r="C754" s="5" t="inlineStr">
        <is>
          <t>res</t>
        </is>
      </c>
      <c r="D754" s="40">
        <f>INDEX(Inputs!$M$5:$M$132,MATCH($B754&amp;"|"&amp;$C754,Inputs!$A$5:$A$132,0))</f>
        <v/>
      </c>
      <c r="E754" s="40">
        <f>INDEX(Inputs!$T$5:$T$132,MATCH($B754&amp;"|"&amp;$C754,Inputs!$A$5:$A$132,0))</f>
        <v/>
      </c>
      <c r="F754" s="40">
        <f>INDEX(Inputs!$K$5:$K$132,MATCH($B754&amp;"|"&amp;$C754,Inputs!$A$5:$A$132,0))</f>
        <v/>
      </c>
      <c r="G754" s="39" t="n"/>
      <c r="H754" s="5">
        <f>INDEX(Variables!$B$5:$B$105,MATCH($A754,Variables!$A$5:$A$105,0))&amp;IF($C754="",""," | "&amp;INDEX(Mapping!$B$5:$B$26,MATCH($C754,Mapping!$A$5:$A$26,0))&amp;" | "&amp;INDEX(Mapping!$B$30:$B$41,MATCH($B754,Mapping!$A$30:$A$41,0)))</f>
        <v/>
      </c>
      <c r="I754" s="5">
        <f>INDEX(Variables!$C$5:$C$105,MATCH($A754,Variables!$A$5:$A$105,0))</f>
        <v/>
      </c>
      <c r="J754" s="5">
        <f>INDEX(Variables!$E$5:$E$105,MATCH($A754,Variables!$A$5:$A$105,0))</f>
        <v/>
      </c>
      <c r="K754" s="25">
        <f>LOWER(Settings!$C$4)&amp;".mit."&amp;$A754&amp;IF($C754="","","."&amp;$C754&amp;"."&amp;$B754)&amp;IF(INDEX(Variables!$D$5:$D$105,MATCH($A754,Variables!$A$5:$A$105,0))="","","."&amp;INDEX(Variables!$D$5:$D$105,MATCH($A754,Variables!$A$5:$A$105,0)))&amp;"."&amp;K$5</f>
        <v/>
      </c>
      <c r="L754" s="41">
        <f>INDEX(L$175:L$178,$D754)*$E754*INDEX(L$179:L$195,$F754)</f>
        <v/>
      </c>
      <c r="M754" s="40">
        <f>INDEX(M$175:M$178,$D754)*$E754*INDEX(M$179:M$195,$F754)</f>
        <v/>
      </c>
      <c r="N754" s="40">
        <f>INDEX(N$175:N$178,$D754)*$E754*INDEX(N$179:N$195,$F754)</f>
        <v/>
      </c>
      <c r="O754" s="40">
        <f>INDEX(O$175:O$178,$D754)*$E754*INDEX(O$179:O$195,$F754)</f>
        <v/>
      </c>
      <c r="P754" s="40">
        <f>INDEX(P$175:P$178,$D754)*$E754*INDEX(P$179:P$195,$F754)</f>
        <v/>
      </c>
      <c r="Q754" s="40">
        <f>INDEX(Q$175:Q$178,$D754)*$E754*INDEX(Q$179:Q$195,$F754)</f>
        <v/>
      </c>
      <c r="R754" s="40">
        <f>INDEX(R$175:R$178,$D754)*$E754*INDEX(R$179:R$195,$F754)</f>
        <v/>
      </c>
      <c r="S754" s="40">
        <f>INDEX(S$175:S$178,$D754)*$E754*INDEX(S$179:S$195,$F754)</f>
        <v/>
      </c>
      <c r="T754" s="40">
        <f>INDEX(T$175:T$178,$D754)*$E754*INDEX(T$179:T$195,$F754)</f>
        <v/>
      </c>
      <c r="U754" s="40">
        <f>INDEX(U$175:U$178,$D754)*$E754*INDEX(U$179:U$195,$F754)</f>
        <v/>
      </c>
      <c r="V754" s="40">
        <f>INDEX(V$175:V$178,$D754)*$E754*INDEX(V$179:V$195,$F754)</f>
        <v/>
      </c>
      <c r="W754" s="40">
        <f>INDEX(W$175:W$178,$D754)*$E754*INDEX(W$179:W$195,$F754)</f>
        <v/>
      </c>
      <c r="X754" s="40">
        <f>INDEX(X$175:X$178,$D754)*$E754*INDEX(X$179:X$195,$F754)</f>
        <v/>
      </c>
      <c r="Y754" s="40">
        <f>INDEX(Y$175:Y$178,$D754)*$E754*INDEX(Y$179:Y$195,$F754)</f>
        <v/>
      </c>
      <c r="Z754" s="40">
        <f>INDEX(Z$175:Z$178,$D754)*$E754*INDEX(Z$179:Z$195,$F754)</f>
        <v/>
      </c>
      <c r="AA754" s="40">
        <f>INDEX(AA$175:AA$178,$D754)*$E754*INDEX(AA$179:AA$195,$F754)</f>
        <v/>
      </c>
      <c r="AB754" s="40">
        <f>INDEX(AB$175:AB$178,$D754)*$E754*INDEX(AB$179:AB$195,$F754)</f>
        <v/>
      </c>
      <c r="AC754" s="40">
        <f>INDEX(AC$175:AC$178,$D754)*$E754*INDEX(AC$179:AC$195,$F754)</f>
        <v/>
      </c>
      <c r="AD754" s="42">
        <f>SHADOWEFF(INDEX(AD$175:AD$178,$D754),$E754,INDEX(AD$179:AD$195,$F754))</f>
        <v/>
      </c>
      <c r="AE754" s="25">
        <f>LOWER(Settings!$C$4)&amp;".mit."&amp;$A754&amp;IF($C754="","","."&amp;$C754&amp;"."&amp;$B754)&amp;IF(INDEX(Variables!$D$5:$D$105,MATCH($A754,Variables!$A$5:$A$105,0))="","","."&amp;INDEX(Variables!$D$5:$D$105,MATCH($A754,Variables!$A$5:$A$105,0)))&amp;"."&amp;AE$5</f>
        <v/>
      </c>
      <c r="AF754" s="41">
        <f>INDEX(AF$175:AF$178,$D754)*$E754*INDEX(AF$179:AF$195,$F754)</f>
        <v/>
      </c>
      <c r="AG754" s="40">
        <f>INDEX(AG$175:AG$178,$D754)*$E754*INDEX(AG$179:AG$195,$F754)</f>
        <v/>
      </c>
      <c r="AH754" s="40">
        <f>INDEX(AH$175:AH$178,$D754)*$E754*INDEX(AH$179:AH$195,$F754)</f>
        <v/>
      </c>
      <c r="AI754" s="40">
        <f>INDEX(AI$175:AI$178,$D754)*$E754*INDEX(AI$179:AI$195,$F754)</f>
        <v/>
      </c>
      <c r="AJ754" s="40">
        <f>INDEX(AJ$175:AJ$178,$D754)*$E754*INDEX(AJ$179:AJ$195,$F754)</f>
        <v/>
      </c>
      <c r="AK754" s="40">
        <f>INDEX(AK$175:AK$178,$D754)*$E754*INDEX(AK$179:AK$195,$F754)</f>
        <v/>
      </c>
      <c r="AL754" s="40">
        <f>INDEX(AL$175:AL$178,$D754)*$E754*INDEX(AL$179:AL$195,$F754)</f>
        <v/>
      </c>
      <c r="AM754" s="40">
        <f>INDEX(AM$175:AM$178,$D754)*$E754*INDEX(AM$179:AM$195,$F754)</f>
        <v/>
      </c>
      <c r="AN754" s="40">
        <f>INDEX(AN$175:AN$178,$D754)*$E754*INDEX(AN$179:AN$195,$F754)</f>
        <v/>
      </c>
      <c r="AO754" s="40">
        <f>INDEX(AO$175:AO$178,$D754)*$E754*INDEX(AO$179:AO$195,$F754)</f>
        <v/>
      </c>
      <c r="AP754" s="40">
        <f>INDEX(AP$175:AP$178,$D754)*$E754*INDEX(AP$179:AP$195,$F754)</f>
        <v/>
      </c>
      <c r="AQ754" s="40">
        <f>INDEX(AQ$175:AQ$178,$D754)*$E754*INDEX(AQ$179:AQ$195,$F754)</f>
        <v/>
      </c>
      <c r="AR754" s="40">
        <f>INDEX(AR$175:AR$178,$D754)*$E754*INDEX(AR$179:AR$195,$F754)</f>
        <v/>
      </c>
      <c r="AS754" s="40">
        <f>INDEX(AS$175:AS$178,$D754)*$E754*INDEX(AS$179:AS$195,$F754)</f>
        <v/>
      </c>
      <c r="AT754" s="40">
        <f>INDEX(AT$175:AT$178,$D754)*$E754*INDEX(AT$179:AT$195,$F754)</f>
        <v/>
      </c>
      <c r="AU754" s="40">
        <f>INDEX(AU$175:AU$178,$D754)*$E754*INDEX(AU$179:AU$195,$F754)</f>
        <v/>
      </c>
      <c r="AV754" s="40">
        <f>INDEX(AV$175:AV$178,$D754)*$E754*INDEX(AV$179:AV$195,$F754)</f>
        <v/>
      </c>
      <c r="AW754" s="40">
        <f>INDEX(AW$175:AW$178,$D754)*$E754*INDEX(AW$179:AW$195,$F754)</f>
        <v/>
      </c>
      <c r="AX754" s="42">
        <f>SHADOWEFF(INDEX(AX$175:AX$178,$D754),$E754,INDEX(AX$179:AX$195,$F754))</f>
        <v/>
      </c>
    </row>
    <row r="755" hidden="1" outlineLevel="2">
      <c r="A755" s="5" t="inlineStr">
        <is>
          <t>shp</t>
        </is>
      </c>
      <c r="B755" s="5" t="inlineStr">
        <is>
          <t>die</t>
        </is>
      </c>
      <c r="C755" s="5" t="inlineStr">
        <is>
          <t>res</t>
        </is>
      </c>
      <c r="D755" s="40">
        <f>INDEX(Inputs!$M$5:$M$132,MATCH($B755&amp;"|"&amp;$C755,Inputs!$A$5:$A$132,0))</f>
        <v/>
      </c>
      <c r="E755" s="40">
        <f>INDEX(Inputs!$T$5:$T$132,MATCH($B755&amp;"|"&amp;$C755,Inputs!$A$5:$A$132,0))</f>
        <v/>
      </c>
      <c r="F755" s="40">
        <f>INDEX(Inputs!$K$5:$K$132,MATCH($B755&amp;"|"&amp;$C755,Inputs!$A$5:$A$132,0))</f>
        <v/>
      </c>
      <c r="G755" s="39" t="n"/>
      <c r="H755" s="5">
        <f>INDEX(Variables!$B$5:$B$105,MATCH($A755,Variables!$A$5:$A$105,0))&amp;IF($C755="",""," | "&amp;INDEX(Mapping!$B$5:$B$26,MATCH($C755,Mapping!$A$5:$A$26,0))&amp;" | "&amp;INDEX(Mapping!$B$30:$B$41,MATCH($B755,Mapping!$A$30:$A$41,0)))</f>
        <v/>
      </c>
      <c r="I755" s="5">
        <f>INDEX(Variables!$C$5:$C$105,MATCH($A755,Variables!$A$5:$A$105,0))</f>
        <v/>
      </c>
      <c r="J755" s="5">
        <f>INDEX(Variables!$E$5:$E$105,MATCH($A755,Variables!$A$5:$A$105,0))</f>
        <v/>
      </c>
      <c r="K755" s="25">
        <f>LOWER(Settings!$C$4)&amp;".mit."&amp;$A755&amp;IF($C755="","","."&amp;$C755&amp;"."&amp;$B755)&amp;IF(INDEX(Variables!$D$5:$D$105,MATCH($A755,Variables!$A$5:$A$105,0))="","","."&amp;INDEX(Variables!$D$5:$D$105,MATCH($A755,Variables!$A$5:$A$105,0)))&amp;"."&amp;K$5</f>
        <v/>
      </c>
      <c r="L755" s="41">
        <f>INDEX(L$175:L$178,$D755)*$E755*INDEX(L$179:L$195,$F755)</f>
        <v/>
      </c>
      <c r="M755" s="40">
        <f>INDEX(M$175:M$178,$D755)*$E755*INDEX(M$179:M$195,$F755)</f>
        <v/>
      </c>
      <c r="N755" s="40">
        <f>INDEX(N$175:N$178,$D755)*$E755*INDEX(N$179:N$195,$F755)</f>
        <v/>
      </c>
      <c r="O755" s="40">
        <f>INDEX(O$175:O$178,$D755)*$E755*INDEX(O$179:O$195,$F755)</f>
        <v/>
      </c>
      <c r="P755" s="40">
        <f>INDEX(P$175:P$178,$D755)*$E755*INDEX(P$179:P$195,$F755)</f>
        <v/>
      </c>
      <c r="Q755" s="40">
        <f>INDEX(Q$175:Q$178,$D755)*$E755*INDEX(Q$179:Q$195,$F755)</f>
        <v/>
      </c>
      <c r="R755" s="40">
        <f>INDEX(R$175:R$178,$D755)*$E755*INDEX(R$179:R$195,$F755)</f>
        <v/>
      </c>
      <c r="S755" s="40">
        <f>INDEX(S$175:S$178,$D755)*$E755*INDEX(S$179:S$195,$F755)</f>
        <v/>
      </c>
      <c r="T755" s="40">
        <f>INDEX(T$175:T$178,$D755)*$E755*INDEX(T$179:T$195,$F755)</f>
        <v/>
      </c>
      <c r="U755" s="40">
        <f>INDEX(U$175:U$178,$D755)*$E755*INDEX(U$179:U$195,$F755)</f>
        <v/>
      </c>
      <c r="V755" s="40">
        <f>INDEX(V$175:V$178,$D755)*$E755*INDEX(V$179:V$195,$F755)</f>
        <v/>
      </c>
      <c r="W755" s="40">
        <f>INDEX(W$175:W$178,$D755)*$E755*INDEX(W$179:W$195,$F755)</f>
        <v/>
      </c>
      <c r="X755" s="40">
        <f>INDEX(X$175:X$178,$D755)*$E755*INDEX(X$179:X$195,$F755)</f>
        <v/>
      </c>
      <c r="Y755" s="40">
        <f>INDEX(Y$175:Y$178,$D755)*$E755*INDEX(Y$179:Y$195,$F755)</f>
        <v/>
      </c>
      <c r="Z755" s="40">
        <f>INDEX(Z$175:Z$178,$D755)*$E755*INDEX(Z$179:Z$195,$F755)</f>
        <v/>
      </c>
      <c r="AA755" s="40">
        <f>INDEX(AA$175:AA$178,$D755)*$E755*INDEX(AA$179:AA$195,$F755)</f>
        <v/>
      </c>
      <c r="AB755" s="40">
        <f>INDEX(AB$175:AB$178,$D755)*$E755*INDEX(AB$179:AB$195,$F755)</f>
        <v/>
      </c>
      <c r="AC755" s="40">
        <f>INDEX(AC$175:AC$178,$D755)*$E755*INDEX(AC$179:AC$195,$F755)</f>
        <v/>
      </c>
      <c r="AD755" s="42">
        <f>SHADOWEFF(INDEX(AD$175:AD$178,$D755),$E755,INDEX(AD$179:AD$195,$F755))</f>
        <v/>
      </c>
      <c r="AE755" s="25">
        <f>LOWER(Settings!$C$4)&amp;".mit."&amp;$A755&amp;IF($C755="","","."&amp;$C755&amp;"."&amp;$B755)&amp;IF(INDEX(Variables!$D$5:$D$105,MATCH($A755,Variables!$A$5:$A$105,0))="","","."&amp;INDEX(Variables!$D$5:$D$105,MATCH($A755,Variables!$A$5:$A$105,0)))&amp;"."&amp;AE$5</f>
        <v/>
      </c>
      <c r="AF755" s="41">
        <f>INDEX(AF$175:AF$178,$D755)*$E755*INDEX(AF$179:AF$195,$F755)</f>
        <v/>
      </c>
      <c r="AG755" s="40">
        <f>INDEX(AG$175:AG$178,$D755)*$E755*INDEX(AG$179:AG$195,$F755)</f>
        <v/>
      </c>
      <c r="AH755" s="40">
        <f>INDEX(AH$175:AH$178,$D755)*$E755*INDEX(AH$179:AH$195,$F755)</f>
        <v/>
      </c>
      <c r="AI755" s="40">
        <f>INDEX(AI$175:AI$178,$D755)*$E755*INDEX(AI$179:AI$195,$F755)</f>
        <v/>
      </c>
      <c r="AJ755" s="40">
        <f>INDEX(AJ$175:AJ$178,$D755)*$E755*INDEX(AJ$179:AJ$195,$F755)</f>
        <v/>
      </c>
      <c r="AK755" s="40">
        <f>INDEX(AK$175:AK$178,$D755)*$E755*INDEX(AK$179:AK$195,$F755)</f>
        <v/>
      </c>
      <c r="AL755" s="40">
        <f>INDEX(AL$175:AL$178,$D755)*$E755*INDEX(AL$179:AL$195,$F755)</f>
        <v/>
      </c>
      <c r="AM755" s="40">
        <f>INDEX(AM$175:AM$178,$D755)*$E755*INDEX(AM$179:AM$195,$F755)</f>
        <v/>
      </c>
      <c r="AN755" s="40">
        <f>INDEX(AN$175:AN$178,$D755)*$E755*INDEX(AN$179:AN$195,$F755)</f>
        <v/>
      </c>
      <c r="AO755" s="40">
        <f>INDEX(AO$175:AO$178,$D755)*$E755*INDEX(AO$179:AO$195,$F755)</f>
        <v/>
      </c>
      <c r="AP755" s="40">
        <f>INDEX(AP$175:AP$178,$D755)*$E755*INDEX(AP$179:AP$195,$F755)</f>
        <v/>
      </c>
      <c r="AQ755" s="40">
        <f>INDEX(AQ$175:AQ$178,$D755)*$E755*INDEX(AQ$179:AQ$195,$F755)</f>
        <v/>
      </c>
      <c r="AR755" s="40">
        <f>INDEX(AR$175:AR$178,$D755)*$E755*INDEX(AR$179:AR$195,$F755)</f>
        <v/>
      </c>
      <c r="AS755" s="40">
        <f>INDEX(AS$175:AS$178,$D755)*$E755*INDEX(AS$179:AS$195,$F755)</f>
        <v/>
      </c>
      <c r="AT755" s="40">
        <f>INDEX(AT$175:AT$178,$D755)*$E755*INDEX(AT$179:AT$195,$F755)</f>
        <v/>
      </c>
      <c r="AU755" s="40">
        <f>INDEX(AU$175:AU$178,$D755)*$E755*INDEX(AU$179:AU$195,$F755)</f>
        <v/>
      </c>
      <c r="AV755" s="40">
        <f>INDEX(AV$175:AV$178,$D755)*$E755*INDEX(AV$179:AV$195,$F755)</f>
        <v/>
      </c>
      <c r="AW755" s="40">
        <f>INDEX(AW$175:AW$178,$D755)*$E755*INDEX(AW$179:AW$195,$F755)</f>
        <v/>
      </c>
      <c r="AX755" s="42">
        <f>SHADOWEFF(INDEX(AX$175:AX$178,$D755),$E755,INDEX(AX$179:AX$195,$F755))</f>
        <v/>
      </c>
    </row>
    <row r="756" hidden="1" outlineLevel="2">
      <c r="A756" s="5" t="inlineStr">
        <is>
          <t>shp</t>
        </is>
      </c>
      <c r="B756" s="5" t="inlineStr">
        <is>
          <t>lpg</t>
        </is>
      </c>
      <c r="C756" s="5" t="inlineStr">
        <is>
          <t>res</t>
        </is>
      </c>
      <c r="D756" s="40">
        <f>INDEX(Inputs!$M$5:$M$132,MATCH($B756&amp;"|"&amp;$C756,Inputs!$A$5:$A$132,0))</f>
        <v/>
      </c>
      <c r="E756" s="40">
        <f>INDEX(Inputs!$T$5:$T$132,MATCH($B756&amp;"|"&amp;$C756,Inputs!$A$5:$A$132,0))</f>
        <v/>
      </c>
      <c r="F756" s="40">
        <f>INDEX(Inputs!$K$5:$K$132,MATCH($B756&amp;"|"&amp;$C756,Inputs!$A$5:$A$132,0))</f>
        <v/>
      </c>
      <c r="G756" s="39" t="n"/>
      <c r="H756" s="5">
        <f>INDEX(Variables!$B$5:$B$105,MATCH($A756,Variables!$A$5:$A$105,0))&amp;IF($C756="",""," | "&amp;INDEX(Mapping!$B$5:$B$26,MATCH($C756,Mapping!$A$5:$A$26,0))&amp;" | "&amp;INDEX(Mapping!$B$30:$B$41,MATCH($B756,Mapping!$A$30:$A$41,0)))</f>
        <v/>
      </c>
      <c r="I756" s="5">
        <f>INDEX(Variables!$C$5:$C$105,MATCH($A756,Variables!$A$5:$A$105,0))</f>
        <v/>
      </c>
      <c r="J756" s="5">
        <f>INDEX(Variables!$E$5:$E$105,MATCH($A756,Variables!$A$5:$A$105,0))</f>
        <v/>
      </c>
      <c r="K756" s="25">
        <f>LOWER(Settings!$C$4)&amp;".mit."&amp;$A756&amp;IF($C756="","","."&amp;$C756&amp;"."&amp;$B756)&amp;IF(INDEX(Variables!$D$5:$D$105,MATCH($A756,Variables!$A$5:$A$105,0))="","","."&amp;INDEX(Variables!$D$5:$D$105,MATCH($A756,Variables!$A$5:$A$105,0)))&amp;"."&amp;K$5</f>
        <v/>
      </c>
      <c r="L756" s="41">
        <f>INDEX(L$175:L$178,$D756)*$E756*INDEX(L$179:L$195,$F756)</f>
        <v/>
      </c>
      <c r="M756" s="40">
        <f>INDEX(M$175:M$178,$D756)*$E756*INDEX(M$179:M$195,$F756)</f>
        <v/>
      </c>
      <c r="N756" s="40">
        <f>INDEX(N$175:N$178,$D756)*$E756*INDEX(N$179:N$195,$F756)</f>
        <v/>
      </c>
      <c r="O756" s="40">
        <f>INDEX(O$175:O$178,$D756)*$E756*INDEX(O$179:O$195,$F756)</f>
        <v/>
      </c>
      <c r="P756" s="40">
        <f>INDEX(P$175:P$178,$D756)*$E756*INDEX(P$179:P$195,$F756)</f>
        <v/>
      </c>
      <c r="Q756" s="40">
        <f>INDEX(Q$175:Q$178,$D756)*$E756*INDEX(Q$179:Q$195,$F756)</f>
        <v/>
      </c>
      <c r="R756" s="40">
        <f>INDEX(R$175:R$178,$D756)*$E756*INDEX(R$179:R$195,$F756)</f>
        <v/>
      </c>
      <c r="S756" s="40">
        <f>INDEX(S$175:S$178,$D756)*$E756*INDEX(S$179:S$195,$F756)</f>
        <v/>
      </c>
      <c r="T756" s="40">
        <f>INDEX(T$175:T$178,$D756)*$E756*INDEX(T$179:T$195,$F756)</f>
        <v/>
      </c>
      <c r="U756" s="40">
        <f>INDEX(U$175:U$178,$D756)*$E756*INDEX(U$179:U$195,$F756)</f>
        <v/>
      </c>
      <c r="V756" s="40">
        <f>INDEX(V$175:V$178,$D756)*$E756*INDEX(V$179:V$195,$F756)</f>
        <v/>
      </c>
      <c r="W756" s="40">
        <f>INDEX(W$175:W$178,$D756)*$E756*INDEX(W$179:W$195,$F756)</f>
        <v/>
      </c>
      <c r="X756" s="40">
        <f>INDEX(X$175:X$178,$D756)*$E756*INDEX(X$179:X$195,$F756)</f>
        <v/>
      </c>
      <c r="Y756" s="40">
        <f>INDEX(Y$175:Y$178,$D756)*$E756*INDEX(Y$179:Y$195,$F756)</f>
        <v/>
      </c>
      <c r="Z756" s="40">
        <f>INDEX(Z$175:Z$178,$D756)*$E756*INDEX(Z$179:Z$195,$F756)</f>
        <v/>
      </c>
      <c r="AA756" s="40">
        <f>INDEX(AA$175:AA$178,$D756)*$E756*INDEX(AA$179:AA$195,$F756)</f>
        <v/>
      </c>
      <c r="AB756" s="40">
        <f>INDEX(AB$175:AB$178,$D756)*$E756*INDEX(AB$179:AB$195,$F756)</f>
        <v/>
      </c>
      <c r="AC756" s="40">
        <f>INDEX(AC$175:AC$178,$D756)*$E756*INDEX(AC$179:AC$195,$F756)</f>
        <v/>
      </c>
      <c r="AD756" s="42">
        <f>SHADOWEFF(INDEX(AD$175:AD$178,$D756),$E756,INDEX(AD$179:AD$195,$F756))</f>
        <v/>
      </c>
      <c r="AE756" s="25">
        <f>LOWER(Settings!$C$4)&amp;".mit."&amp;$A756&amp;IF($C756="","","."&amp;$C756&amp;"."&amp;$B756)&amp;IF(INDEX(Variables!$D$5:$D$105,MATCH($A756,Variables!$A$5:$A$105,0))="","","."&amp;INDEX(Variables!$D$5:$D$105,MATCH($A756,Variables!$A$5:$A$105,0)))&amp;"."&amp;AE$5</f>
        <v/>
      </c>
      <c r="AF756" s="41">
        <f>INDEX(AF$175:AF$178,$D756)*$E756*INDEX(AF$179:AF$195,$F756)</f>
        <v/>
      </c>
      <c r="AG756" s="40">
        <f>INDEX(AG$175:AG$178,$D756)*$E756*INDEX(AG$179:AG$195,$F756)</f>
        <v/>
      </c>
      <c r="AH756" s="40">
        <f>INDEX(AH$175:AH$178,$D756)*$E756*INDEX(AH$179:AH$195,$F756)</f>
        <v/>
      </c>
      <c r="AI756" s="40">
        <f>INDEX(AI$175:AI$178,$D756)*$E756*INDEX(AI$179:AI$195,$F756)</f>
        <v/>
      </c>
      <c r="AJ756" s="40">
        <f>INDEX(AJ$175:AJ$178,$D756)*$E756*INDEX(AJ$179:AJ$195,$F756)</f>
        <v/>
      </c>
      <c r="AK756" s="40">
        <f>INDEX(AK$175:AK$178,$D756)*$E756*INDEX(AK$179:AK$195,$F756)</f>
        <v/>
      </c>
      <c r="AL756" s="40">
        <f>INDEX(AL$175:AL$178,$D756)*$E756*INDEX(AL$179:AL$195,$F756)</f>
        <v/>
      </c>
      <c r="AM756" s="40">
        <f>INDEX(AM$175:AM$178,$D756)*$E756*INDEX(AM$179:AM$195,$F756)</f>
        <v/>
      </c>
      <c r="AN756" s="40">
        <f>INDEX(AN$175:AN$178,$D756)*$E756*INDEX(AN$179:AN$195,$F756)</f>
        <v/>
      </c>
      <c r="AO756" s="40">
        <f>INDEX(AO$175:AO$178,$D756)*$E756*INDEX(AO$179:AO$195,$F756)</f>
        <v/>
      </c>
      <c r="AP756" s="40">
        <f>INDEX(AP$175:AP$178,$D756)*$E756*INDEX(AP$179:AP$195,$F756)</f>
        <v/>
      </c>
      <c r="AQ756" s="40">
        <f>INDEX(AQ$175:AQ$178,$D756)*$E756*INDEX(AQ$179:AQ$195,$F756)</f>
        <v/>
      </c>
      <c r="AR756" s="40">
        <f>INDEX(AR$175:AR$178,$D756)*$E756*INDEX(AR$179:AR$195,$F756)</f>
        <v/>
      </c>
      <c r="AS756" s="40">
        <f>INDEX(AS$175:AS$178,$D756)*$E756*INDEX(AS$179:AS$195,$F756)</f>
        <v/>
      </c>
      <c r="AT756" s="40">
        <f>INDEX(AT$175:AT$178,$D756)*$E756*INDEX(AT$179:AT$195,$F756)</f>
        <v/>
      </c>
      <c r="AU756" s="40">
        <f>INDEX(AU$175:AU$178,$D756)*$E756*INDEX(AU$179:AU$195,$F756)</f>
        <v/>
      </c>
      <c r="AV756" s="40">
        <f>INDEX(AV$175:AV$178,$D756)*$E756*INDEX(AV$179:AV$195,$F756)</f>
        <v/>
      </c>
      <c r="AW756" s="40">
        <f>INDEX(AW$175:AW$178,$D756)*$E756*INDEX(AW$179:AW$195,$F756)</f>
        <v/>
      </c>
      <c r="AX756" s="42">
        <f>SHADOWEFF(INDEX(AX$175:AX$178,$D756),$E756,INDEX(AX$179:AX$195,$F756))</f>
        <v/>
      </c>
    </row>
    <row r="757" hidden="1" outlineLevel="2">
      <c r="A757" s="5" t="inlineStr">
        <is>
          <t>shp</t>
        </is>
      </c>
      <c r="B757" s="5" t="inlineStr">
        <is>
          <t>ker</t>
        </is>
      </c>
      <c r="C757" s="5" t="inlineStr">
        <is>
          <t>res</t>
        </is>
      </c>
      <c r="D757" s="40">
        <f>INDEX(Inputs!$M$5:$M$132,MATCH($B757&amp;"|"&amp;$C757,Inputs!$A$5:$A$132,0))</f>
        <v/>
      </c>
      <c r="E757" s="40">
        <f>INDEX(Inputs!$T$5:$T$132,MATCH($B757&amp;"|"&amp;$C757,Inputs!$A$5:$A$132,0))</f>
        <v/>
      </c>
      <c r="F757" s="40">
        <f>INDEX(Inputs!$K$5:$K$132,MATCH($B757&amp;"|"&amp;$C757,Inputs!$A$5:$A$132,0))</f>
        <v/>
      </c>
      <c r="G757" s="39" t="n"/>
      <c r="H757" s="5">
        <f>INDEX(Variables!$B$5:$B$105,MATCH($A757,Variables!$A$5:$A$105,0))&amp;IF($C757="",""," | "&amp;INDEX(Mapping!$B$5:$B$26,MATCH($C757,Mapping!$A$5:$A$26,0))&amp;" | "&amp;INDEX(Mapping!$B$30:$B$41,MATCH($B757,Mapping!$A$30:$A$41,0)))</f>
        <v/>
      </c>
      <c r="I757" s="5">
        <f>INDEX(Variables!$C$5:$C$105,MATCH($A757,Variables!$A$5:$A$105,0))</f>
        <v/>
      </c>
      <c r="J757" s="5">
        <f>INDEX(Variables!$E$5:$E$105,MATCH($A757,Variables!$A$5:$A$105,0))</f>
        <v/>
      </c>
      <c r="K757" s="25">
        <f>LOWER(Settings!$C$4)&amp;".mit."&amp;$A757&amp;IF($C757="","","."&amp;$C757&amp;"."&amp;$B757)&amp;IF(INDEX(Variables!$D$5:$D$105,MATCH($A757,Variables!$A$5:$A$105,0))="","","."&amp;INDEX(Variables!$D$5:$D$105,MATCH($A757,Variables!$A$5:$A$105,0)))&amp;"."&amp;K$5</f>
        <v/>
      </c>
      <c r="L757" s="41">
        <f>INDEX(L$175:L$178,$D757)*$E757*INDEX(L$179:L$195,$F757)</f>
        <v/>
      </c>
      <c r="M757" s="40">
        <f>INDEX(M$175:M$178,$D757)*$E757*INDEX(M$179:M$195,$F757)</f>
        <v/>
      </c>
      <c r="N757" s="40">
        <f>INDEX(N$175:N$178,$D757)*$E757*INDEX(N$179:N$195,$F757)</f>
        <v/>
      </c>
      <c r="O757" s="40">
        <f>INDEX(O$175:O$178,$D757)*$E757*INDEX(O$179:O$195,$F757)</f>
        <v/>
      </c>
      <c r="P757" s="40">
        <f>INDEX(P$175:P$178,$D757)*$E757*INDEX(P$179:P$195,$F757)</f>
        <v/>
      </c>
      <c r="Q757" s="40">
        <f>INDEX(Q$175:Q$178,$D757)*$E757*INDEX(Q$179:Q$195,$F757)</f>
        <v/>
      </c>
      <c r="R757" s="40">
        <f>INDEX(R$175:R$178,$D757)*$E757*INDEX(R$179:R$195,$F757)</f>
        <v/>
      </c>
      <c r="S757" s="40">
        <f>INDEX(S$175:S$178,$D757)*$E757*INDEX(S$179:S$195,$F757)</f>
        <v/>
      </c>
      <c r="T757" s="40">
        <f>INDEX(T$175:T$178,$D757)*$E757*INDEX(T$179:T$195,$F757)</f>
        <v/>
      </c>
      <c r="U757" s="40">
        <f>INDEX(U$175:U$178,$D757)*$E757*INDEX(U$179:U$195,$F757)</f>
        <v/>
      </c>
      <c r="V757" s="40">
        <f>INDEX(V$175:V$178,$D757)*$E757*INDEX(V$179:V$195,$F757)</f>
        <v/>
      </c>
      <c r="W757" s="40">
        <f>INDEX(W$175:W$178,$D757)*$E757*INDEX(W$179:W$195,$F757)</f>
        <v/>
      </c>
      <c r="X757" s="40">
        <f>INDEX(X$175:X$178,$D757)*$E757*INDEX(X$179:X$195,$F757)</f>
        <v/>
      </c>
      <c r="Y757" s="40">
        <f>INDEX(Y$175:Y$178,$D757)*$E757*INDEX(Y$179:Y$195,$F757)</f>
        <v/>
      </c>
      <c r="Z757" s="40">
        <f>INDEX(Z$175:Z$178,$D757)*$E757*INDEX(Z$179:Z$195,$F757)</f>
        <v/>
      </c>
      <c r="AA757" s="40">
        <f>INDEX(AA$175:AA$178,$D757)*$E757*INDEX(AA$179:AA$195,$F757)</f>
        <v/>
      </c>
      <c r="AB757" s="40">
        <f>INDEX(AB$175:AB$178,$D757)*$E757*INDEX(AB$179:AB$195,$F757)</f>
        <v/>
      </c>
      <c r="AC757" s="40">
        <f>INDEX(AC$175:AC$178,$D757)*$E757*INDEX(AC$179:AC$195,$F757)</f>
        <v/>
      </c>
      <c r="AD757" s="42">
        <f>SHADOWEFF(INDEX(AD$175:AD$178,$D757),$E757,INDEX(AD$179:AD$195,$F757))</f>
        <v/>
      </c>
      <c r="AE757" s="25">
        <f>LOWER(Settings!$C$4)&amp;".mit."&amp;$A757&amp;IF($C757="","","."&amp;$C757&amp;"."&amp;$B757)&amp;IF(INDEX(Variables!$D$5:$D$105,MATCH($A757,Variables!$A$5:$A$105,0))="","","."&amp;INDEX(Variables!$D$5:$D$105,MATCH($A757,Variables!$A$5:$A$105,0)))&amp;"."&amp;AE$5</f>
        <v/>
      </c>
      <c r="AF757" s="41">
        <f>INDEX(AF$175:AF$178,$D757)*$E757*INDEX(AF$179:AF$195,$F757)</f>
        <v/>
      </c>
      <c r="AG757" s="40">
        <f>INDEX(AG$175:AG$178,$D757)*$E757*INDEX(AG$179:AG$195,$F757)</f>
        <v/>
      </c>
      <c r="AH757" s="40">
        <f>INDEX(AH$175:AH$178,$D757)*$E757*INDEX(AH$179:AH$195,$F757)</f>
        <v/>
      </c>
      <c r="AI757" s="40">
        <f>INDEX(AI$175:AI$178,$D757)*$E757*INDEX(AI$179:AI$195,$F757)</f>
        <v/>
      </c>
      <c r="AJ757" s="40">
        <f>INDEX(AJ$175:AJ$178,$D757)*$E757*INDEX(AJ$179:AJ$195,$F757)</f>
        <v/>
      </c>
      <c r="AK757" s="40">
        <f>INDEX(AK$175:AK$178,$D757)*$E757*INDEX(AK$179:AK$195,$F757)</f>
        <v/>
      </c>
      <c r="AL757" s="40">
        <f>INDEX(AL$175:AL$178,$D757)*$E757*INDEX(AL$179:AL$195,$F757)</f>
        <v/>
      </c>
      <c r="AM757" s="40">
        <f>INDEX(AM$175:AM$178,$D757)*$E757*INDEX(AM$179:AM$195,$F757)</f>
        <v/>
      </c>
      <c r="AN757" s="40">
        <f>INDEX(AN$175:AN$178,$D757)*$E757*INDEX(AN$179:AN$195,$F757)</f>
        <v/>
      </c>
      <c r="AO757" s="40">
        <f>INDEX(AO$175:AO$178,$D757)*$E757*INDEX(AO$179:AO$195,$F757)</f>
        <v/>
      </c>
      <c r="AP757" s="40">
        <f>INDEX(AP$175:AP$178,$D757)*$E757*INDEX(AP$179:AP$195,$F757)</f>
        <v/>
      </c>
      <c r="AQ757" s="40">
        <f>INDEX(AQ$175:AQ$178,$D757)*$E757*INDEX(AQ$179:AQ$195,$F757)</f>
        <v/>
      </c>
      <c r="AR757" s="40">
        <f>INDEX(AR$175:AR$178,$D757)*$E757*INDEX(AR$179:AR$195,$F757)</f>
        <v/>
      </c>
      <c r="AS757" s="40">
        <f>INDEX(AS$175:AS$178,$D757)*$E757*INDEX(AS$179:AS$195,$F757)</f>
        <v/>
      </c>
      <c r="AT757" s="40">
        <f>INDEX(AT$175:AT$178,$D757)*$E757*INDEX(AT$179:AT$195,$F757)</f>
        <v/>
      </c>
      <c r="AU757" s="40">
        <f>INDEX(AU$175:AU$178,$D757)*$E757*INDEX(AU$179:AU$195,$F757)</f>
        <v/>
      </c>
      <c r="AV757" s="40">
        <f>INDEX(AV$175:AV$178,$D757)*$E757*INDEX(AV$179:AV$195,$F757)</f>
        <v/>
      </c>
      <c r="AW757" s="40">
        <f>INDEX(AW$175:AW$178,$D757)*$E757*INDEX(AW$179:AW$195,$F757)</f>
        <v/>
      </c>
      <c r="AX757" s="42">
        <f>SHADOWEFF(INDEX(AX$175:AX$178,$D757),$E757,INDEX(AX$179:AX$195,$F757))</f>
        <v/>
      </c>
    </row>
    <row r="758" hidden="1" outlineLevel="2">
      <c r="A758" s="5" t="inlineStr">
        <is>
          <t>shp</t>
        </is>
      </c>
      <c r="B758" s="5" t="inlineStr">
        <is>
          <t>oop</t>
        </is>
      </c>
      <c r="C758" s="5" t="inlineStr">
        <is>
          <t>res</t>
        </is>
      </c>
      <c r="D758" s="40">
        <f>INDEX(Inputs!$M$5:$M$132,MATCH($B758&amp;"|"&amp;$C758,Inputs!$A$5:$A$132,0))</f>
        <v/>
      </c>
      <c r="E758" s="40">
        <f>INDEX(Inputs!$T$5:$T$132,MATCH($B758&amp;"|"&amp;$C758,Inputs!$A$5:$A$132,0))</f>
        <v/>
      </c>
      <c r="F758" s="40">
        <f>INDEX(Inputs!$K$5:$K$132,MATCH($B758&amp;"|"&amp;$C758,Inputs!$A$5:$A$132,0))</f>
        <v/>
      </c>
      <c r="G758" s="39" t="n"/>
      <c r="H758" s="5">
        <f>INDEX(Variables!$B$5:$B$105,MATCH($A758,Variables!$A$5:$A$105,0))&amp;IF($C758="",""," | "&amp;INDEX(Mapping!$B$5:$B$26,MATCH($C758,Mapping!$A$5:$A$26,0))&amp;" | "&amp;INDEX(Mapping!$B$30:$B$41,MATCH($B758,Mapping!$A$30:$A$41,0)))</f>
        <v/>
      </c>
      <c r="I758" s="5">
        <f>INDEX(Variables!$C$5:$C$105,MATCH($A758,Variables!$A$5:$A$105,0))</f>
        <v/>
      </c>
      <c r="J758" s="5">
        <f>INDEX(Variables!$E$5:$E$105,MATCH($A758,Variables!$A$5:$A$105,0))</f>
        <v/>
      </c>
      <c r="K758" s="25">
        <f>LOWER(Settings!$C$4)&amp;".mit."&amp;$A758&amp;IF($C758="","","."&amp;$C758&amp;"."&amp;$B758)&amp;IF(INDEX(Variables!$D$5:$D$105,MATCH($A758,Variables!$A$5:$A$105,0))="","","."&amp;INDEX(Variables!$D$5:$D$105,MATCH($A758,Variables!$A$5:$A$105,0)))&amp;"."&amp;K$5</f>
        <v/>
      </c>
      <c r="L758" s="41">
        <f>INDEX(L$175:L$178,$D758)*$E758*INDEX(L$179:L$195,$F758)</f>
        <v/>
      </c>
      <c r="M758" s="40">
        <f>INDEX(M$175:M$178,$D758)*$E758*INDEX(M$179:M$195,$F758)</f>
        <v/>
      </c>
      <c r="N758" s="40">
        <f>INDEX(N$175:N$178,$D758)*$E758*INDEX(N$179:N$195,$F758)</f>
        <v/>
      </c>
      <c r="O758" s="40">
        <f>INDEX(O$175:O$178,$D758)*$E758*INDEX(O$179:O$195,$F758)</f>
        <v/>
      </c>
      <c r="P758" s="40">
        <f>INDEX(P$175:P$178,$D758)*$E758*INDEX(P$179:P$195,$F758)</f>
        <v/>
      </c>
      <c r="Q758" s="40">
        <f>INDEX(Q$175:Q$178,$D758)*$E758*INDEX(Q$179:Q$195,$F758)</f>
        <v/>
      </c>
      <c r="R758" s="40">
        <f>INDEX(R$175:R$178,$D758)*$E758*INDEX(R$179:R$195,$F758)</f>
        <v/>
      </c>
      <c r="S758" s="40">
        <f>INDEX(S$175:S$178,$D758)*$E758*INDEX(S$179:S$195,$F758)</f>
        <v/>
      </c>
      <c r="T758" s="40">
        <f>INDEX(T$175:T$178,$D758)*$E758*INDEX(T$179:T$195,$F758)</f>
        <v/>
      </c>
      <c r="U758" s="40">
        <f>INDEX(U$175:U$178,$D758)*$E758*INDEX(U$179:U$195,$F758)</f>
        <v/>
      </c>
      <c r="V758" s="40">
        <f>INDEX(V$175:V$178,$D758)*$E758*INDEX(V$179:V$195,$F758)</f>
        <v/>
      </c>
      <c r="W758" s="40">
        <f>INDEX(W$175:W$178,$D758)*$E758*INDEX(W$179:W$195,$F758)</f>
        <v/>
      </c>
      <c r="X758" s="40">
        <f>INDEX(X$175:X$178,$D758)*$E758*INDEX(X$179:X$195,$F758)</f>
        <v/>
      </c>
      <c r="Y758" s="40">
        <f>INDEX(Y$175:Y$178,$D758)*$E758*INDEX(Y$179:Y$195,$F758)</f>
        <v/>
      </c>
      <c r="Z758" s="40">
        <f>INDEX(Z$175:Z$178,$D758)*$E758*INDEX(Z$179:Z$195,$F758)</f>
        <v/>
      </c>
      <c r="AA758" s="40">
        <f>INDEX(AA$175:AA$178,$D758)*$E758*INDEX(AA$179:AA$195,$F758)</f>
        <v/>
      </c>
      <c r="AB758" s="40">
        <f>INDEX(AB$175:AB$178,$D758)*$E758*INDEX(AB$179:AB$195,$F758)</f>
        <v/>
      </c>
      <c r="AC758" s="40">
        <f>INDEX(AC$175:AC$178,$D758)*$E758*INDEX(AC$179:AC$195,$F758)</f>
        <v/>
      </c>
      <c r="AD758" s="42">
        <f>SHADOWEFF(INDEX(AD$175:AD$178,$D758),$E758,INDEX(AD$179:AD$195,$F758))</f>
        <v/>
      </c>
      <c r="AE758" s="25">
        <f>LOWER(Settings!$C$4)&amp;".mit."&amp;$A758&amp;IF($C758="","","."&amp;$C758&amp;"."&amp;$B758)&amp;IF(INDEX(Variables!$D$5:$D$105,MATCH($A758,Variables!$A$5:$A$105,0))="","","."&amp;INDEX(Variables!$D$5:$D$105,MATCH($A758,Variables!$A$5:$A$105,0)))&amp;"."&amp;AE$5</f>
        <v/>
      </c>
      <c r="AF758" s="41">
        <f>INDEX(AF$175:AF$178,$D758)*$E758*INDEX(AF$179:AF$195,$F758)</f>
        <v/>
      </c>
      <c r="AG758" s="40">
        <f>INDEX(AG$175:AG$178,$D758)*$E758*INDEX(AG$179:AG$195,$F758)</f>
        <v/>
      </c>
      <c r="AH758" s="40">
        <f>INDEX(AH$175:AH$178,$D758)*$E758*INDEX(AH$179:AH$195,$F758)</f>
        <v/>
      </c>
      <c r="AI758" s="40">
        <f>INDEX(AI$175:AI$178,$D758)*$E758*INDEX(AI$179:AI$195,$F758)</f>
        <v/>
      </c>
      <c r="AJ758" s="40">
        <f>INDEX(AJ$175:AJ$178,$D758)*$E758*INDEX(AJ$179:AJ$195,$F758)</f>
        <v/>
      </c>
      <c r="AK758" s="40">
        <f>INDEX(AK$175:AK$178,$D758)*$E758*INDEX(AK$179:AK$195,$F758)</f>
        <v/>
      </c>
      <c r="AL758" s="40">
        <f>INDEX(AL$175:AL$178,$D758)*$E758*INDEX(AL$179:AL$195,$F758)</f>
        <v/>
      </c>
      <c r="AM758" s="40">
        <f>INDEX(AM$175:AM$178,$D758)*$E758*INDEX(AM$179:AM$195,$F758)</f>
        <v/>
      </c>
      <c r="AN758" s="40">
        <f>INDEX(AN$175:AN$178,$D758)*$E758*INDEX(AN$179:AN$195,$F758)</f>
        <v/>
      </c>
      <c r="AO758" s="40">
        <f>INDEX(AO$175:AO$178,$D758)*$E758*INDEX(AO$179:AO$195,$F758)</f>
        <v/>
      </c>
      <c r="AP758" s="40">
        <f>INDEX(AP$175:AP$178,$D758)*$E758*INDEX(AP$179:AP$195,$F758)</f>
        <v/>
      </c>
      <c r="AQ758" s="40">
        <f>INDEX(AQ$175:AQ$178,$D758)*$E758*INDEX(AQ$179:AQ$195,$F758)</f>
        <v/>
      </c>
      <c r="AR758" s="40">
        <f>INDEX(AR$175:AR$178,$D758)*$E758*INDEX(AR$179:AR$195,$F758)</f>
        <v/>
      </c>
      <c r="AS758" s="40">
        <f>INDEX(AS$175:AS$178,$D758)*$E758*INDEX(AS$179:AS$195,$F758)</f>
        <v/>
      </c>
      <c r="AT758" s="40">
        <f>INDEX(AT$175:AT$178,$D758)*$E758*INDEX(AT$179:AT$195,$F758)</f>
        <v/>
      </c>
      <c r="AU758" s="40">
        <f>INDEX(AU$175:AU$178,$D758)*$E758*INDEX(AU$179:AU$195,$F758)</f>
        <v/>
      </c>
      <c r="AV758" s="40">
        <f>INDEX(AV$175:AV$178,$D758)*$E758*INDEX(AV$179:AV$195,$F758)</f>
        <v/>
      </c>
      <c r="AW758" s="40">
        <f>INDEX(AW$175:AW$178,$D758)*$E758*INDEX(AW$179:AW$195,$F758)</f>
        <v/>
      </c>
      <c r="AX758" s="42">
        <f>SHADOWEFF(INDEX(AX$175:AX$178,$D758),$E758,INDEX(AX$179:AX$195,$F758))</f>
        <v/>
      </c>
    </row>
    <row r="759" hidden="1" outlineLevel="2">
      <c r="A759" s="5" t="inlineStr">
        <is>
          <t>shp</t>
        </is>
      </c>
      <c r="B759" s="5" t="inlineStr">
        <is>
          <t>bio</t>
        </is>
      </c>
      <c r="C759" s="5" t="inlineStr">
        <is>
          <t>res</t>
        </is>
      </c>
      <c r="D759" s="40">
        <f>INDEX(Inputs!$M$5:$M$132,MATCH($B759&amp;"|"&amp;$C759,Inputs!$A$5:$A$132,0))</f>
        <v/>
      </c>
      <c r="E759" s="40">
        <f>INDEX(Inputs!$T$5:$T$132,MATCH($B759&amp;"|"&amp;$C759,Inputs!$A$5:$A$132,0))</f>
        <v/>
      </c>
      <c r="F759" s="40">
        <f>INDEX(Inputs!$K$5:$K$132,MATCH($B759&amp;"|"&amp;$C759,Inputs!$A$5:$A$132,0))</f>
        <v/>
      </c>
      <c r="G759" s="39" t="n"/>
      <c r="H759" s="5">
        <f>INDEX(Variables!$B$5:$B$105,MATCH($A759,Variables!$A$5:$A$105,0))&amp;IF($C759="",""," | "&amp;INDEX(Mapping!$B$5:$B$26,MATCH($C759,Mapping!$A$5:$A$26,0))&amp;" | "&amp;INDEX(Mapping!$B$30:$B$41,MATCH($B759,Mapping!$A$30:$A$41,0)))</f>
        <v/>
      </c>
      <c r="I759" s="5">
        <f>INDEX(Variables!$C$5:$C$105,MATCH($A759,Variables!$A$5:$A$105,0))</f>
        <v/>
      </c>
      <c r="J759" s="5">
        <f>INDEX(Variables!$E$5:$E$105,MATCH($A759,Variables!$A$5:$A$105,0))</f>
        <v/>
      </c>
      <c r="K759" s="25">
        <f>LOWER(Settings!$C$4)&amp;".mit."&amp;$A759&amp;IF($C759="","","."&amp;$C759&amp;"."&amp;$B759)&amp;IF(INDEX(Variables!$D$5:$D$105,MATCH($A759,Variables!$A$5:$A$105,0))="","","."&amp;INDEX(Variables!$D$5:$D$105,MATCH($A759,Variables!$A$5:$A$105,0)))&amp;"."&amp;K$5</f>
        <v/>
      </c>
      <c r="L759" s="41">
        <f>INDEX(L$175:L$178,$D759)*$E759*INDEX(L$179:L$195,$F759)</f>
        <v/>
      </c>
      <c r="M759" s="40">
        <f>INDEX(M$175:M$178,$D759)*$E759*INDEX(M$179:M$195,$F759)</f>
        <v/>
      </c>
      <c r="N759" s="40">
        <f>INDEX(N$175:N$178,$D759)*$E759*INDEX(N$179:N$195,$F759)</f>
        <v/>
      </c>
      <c r="O759" s="40">
        <f>INDEX(O$175:O$178,$D759)*$E759*INDEX(O$179:O$195,$F759)</f>
        <v/>
      </c>
      <c r="P759" s="40">
        <f>INDEX(P$175:P$178,$D759)*$E759*INDEX(P$179:P$195,$F759)</f>
        <v/>
      </c>
      <c r="Q759" s="40">
        <f>INDEX(Q$175:Q$178,$D759)*$E759*INDEX(Q$179:Q$195,$F759)</f>
        <v/>
      </c>
      <c r="R759" s="40">
        <f>INDEX(R$175:R$178,$D759)*$E759*INDEX(R$179:R$195,$F759)</f>
        <v/>
      </c>
      <c r="S759" s="40">
        <f>INDEX(S$175:S$178,$D759)*$E759*INDEX(S$179:S$195,$F759)</f>
        <v/>
      </c>
      <c r="T759" s="40">
        <f>INDEX(T$175:T$178,$D759)*$E759*INDEX(T$179:T$195,$F759)</f>
        <v/>
      </c>
      <c r="U759" s="40">
        <f>INDEX(U$175:U$178,$D759)*$E759*INDEX(U$179:U$195,$F759)</f>
        <v/>
      </c>
      <c r="V759" s="40">
        <f>INDEX(V$175:V$178,$D759)*$E759*INDEX(V$179:V$195,$F759)</f>
        <v/>
      </c>
      <c r="W759" s="40">
        <f>INDEX(W$175:W$178,$D759)*$E759*INDEX(W$179:W$195,$F759)</f>
        <v/>
      </c>
      <c r="X759" s="40">
        <f>INDEX(X$175:X$178,$D759)*$E759*INDEX(X$179:X$195,$F759)</f>
        <v/>
      </c>
      <c r="Y759" s="40">
        <f>INDEX(Y$175:Y$178,$D759)*$E759*INDEX(Y$179:Y$195,$F759)</f>
        <v/>
      </c>
      <c r="Z759" s="40">
        <f>INDEX(Z$175:Z$178,$D759)*$E759*INDEX(Z$179:Z$195,$F759)</f>
        <v/>
      </c>
      <c r="AA759" s="40">
        <f>INDEX(AA$175:AA$178,$D759)*$E759*INDEX(AA$179:AA$195,$F759)</f>
        <v/>
      </c>
      <c r="AB759" s="40">
        <f>INDEX(AB$175:AB$178,$D759)*$E759*INDEX(AB$179:AB$195,$F759)</f>
        <v/>
      </c>
      <c r="AC759" s="40">
        <f>INDEX(AC$175:AC$178,$D759)*$E759*INDEX(AC$179:AC$195,$F759)</f>
        <v/>
      </c>
      <c r="AD759" s="42">
        <f>SHADOWEFF(INDEX(AD$175:AD$178,$D759),$E759,INDEX(AD$179:AD$195,$F759))</f>
        <v/>
      </c>
      <c r="AE759" s="25">
        <f>LOWER(Settings!$C$4)&amp;".mit."&amp;$A759&amp;IF($C759="","","."&amp;$C759&amp;"."&amp;$B759)&amp;IF(INDEX(Variables!$D$5:$D$105,MATCH($A759,Variables!$A$5:$A$105,0))="","","."&amp;INDEX(Variables!$D$5:$D$105,MATCH($A759,Variables!$A$5:$A$105,0)))&amp;"."&amp;AE$5</f>
        <v/>
      </c>
      <c r="AF759" s="41">
        <f>INDEX(AF$175:AF$178,$D759)*$E759*INDEX(AF$179:AF$195,$F759)</f>
        <v/>
      </c>
      <c r="AG759" s="40">
        <f>INDEX(AG$175:AG$178,$D759)*$E759*INDEX(AG$179:AG$195,$F759)</f>
        <v/>
      </c>
      <c r="AH759" s="40">
        <f>INDEX(AH$175:AH$178,$D759)*$E759*INDEX(AH$179:AH$195,$F759)</f>
        <v/>
      </c>
      <c r="AI759" s="40">
        <f>INDEX(AI$175:AI$178,$D759)*$E759*INDEX(AI$179:AI$195,$F759)</f>
        <v/>
      </c>
      <c r="AJ759" s="40">
        <f>INDEX(AJ$175:AJ$178,$D759)*$E759*INDEX(AJ$179:AJ$195,$F759)</f>
        <v/>
      </c>
      <c r="AK759" s="40">
        <f>INDEX(AK$175:AK$178,$D759)*$E759*INDEX(AK$179:AK$195,$F759)</f>
        <v/>
      </c>
      <c r="AL759" s="40">
        <f>INDEX(AL$175:AL$178,$D759)*$E759*INDEX(AL$179:AL$195,$F759)</f>
        <v/>
      </c>
      <c r="AM759" s="40">
        <f>INDEX(AM$175:AM$178,$D759)*$E759*INDEX(AM$179:AM$195,$F759)</f>
        <v/>
      </c>
      <c r="AN759" s="40">
        <f>INDEX(AN$175:AN$178,$D759)*$E759*INDEX(AN$179:AN$195,$F759)</f>
        <v/>
      </c>
      <c r="AO759" s="40">
        <f>INDEX(AO$175:AO$178,$D759)*$E759*INDEX(AO$179:AO$195,$F759)</f>
        <v/>
      </c>
      <c r="AP759" s="40">
        <f>INDEX(AP$175:AP$178,$D759)*$E759*INDEX(AP$179:AP$195,$F759)</f>
        <v/>
      </c>
      <c r="AQ759" s="40">
        <f>INDEX(AQ$175:AQ$178,$D759)*$E759*INDEX(AQ$179:AQ$195,$F759)</f>
        <v/>
      </c>
      <c r="AR759" s="40">
        <f>INDEX(AR$175:AR$178,$D759)*$E759*INDEX(AR$179:AR$195,$F759)</f>
        <v/>
      </c>
      <c r="AS759" s="40">
        <f>INDEX(AS$175:AS$178,$D759)*$E759*INDEX(AS$179:AS$195,$F759)</f>
        <v/>
      </c>
      <c r="AT759" s="40">
        <f>INDEX(AT$175:AT$178,$D759)*$E759*INDEX(AT$179:AT$195,$F759)</f>
        <v/>
      </c>
      <c r="AU759" s="40">
        <f>INDEX(AU$175:AU$178,$D759)*$E759*INDEX(AU$179:AU$195,$F759)</f>
        <v/>
      </c>
      <c r="AV759" s="40">
        <f>INDEX(AV$175:AV$178,$D759)*$E759*INDEX(AV$179:AV$195,$F759)</f>
        <v/>
      </c>
      <c r="AW759" s="40">
        <f>INDEX(AW$175:AW$178,$D759)*$E759*INDEX(AW$179:AW$195,$F759)</f>
        <v/>
      </c>
      <c r="AX759" s="42">
        <f>SHADOWEFF(INDEX(AX$175:AX$178,$D759),$E759,INDEX(AX$179:AX$195,$F759))</f>
        <v/>
      </c>
    </row>
    <row r="760" hidden="1" outlineLevel="2"/>
    <row r="761" hidden="1" outlineLevel="2">
      <c r="A761" s="5" t="inlineStr">
        <is>
          <t>ener</t>
        </is>
      </c>
      <c r="B761" s="5" t="inlineStr">
        <is>
          <t>coa</t>
        </is>
      </c>
      <c r="C761" s="5" t="inlineStr">
        <is>
          <t>res</t>
        </is>
      </c>
      <c r="D761" s="40">
        <f>INDEX(Inputs!$N$5:$N$132,MATCH($B761&amp;"|"&amp;$C761,Inputs!$A$5:$A$132,0))</f>
        <v/>
      </c>
      <c r="E761" s="40">
        <f>INDEX(Inputs!$O$5:$O$132,MATCH($B761&amp;"|"&amp;$C761,Inputs!$A$5:$A$132,0))</f>
        <v/>
      </c>
      <c r="F761" s="40">
        <f>INDEX(Inputs!$P$5:$P$132,MATCH($B761&amp;"|"&amp;$C761,Inputs!$A$5:$A$132,0))</f>
        <v/>
      </c>
      <c r="G761" s="40">
        <f>INDEX(Inputs!$Q$5:$Q$132,MATCH($B761&amp;"|"&amp;$C761,Inputs!$A$5:$A$132,0))</f>
        <v/>
      </c>
      <c r="H761" s="5">
        <f>INDEX(Variables!$B$5:$B$105,MATCH($A761,Variables!$A$5:$A$105,0))&amp;IF($C761="",""," | "&amp;INDEX(Mapping!$B$5:$B$26,MATCH($C761,Mapping!$A$5:$A$26,0))&amp;" | "&amp;INDEX(Mapping!$B$30:$B$41,MATCH($B761,Mapping!$A$30:$A$41,0)))</f>
        <v/>
      </c>
      <c r="I761" s="5">
        <f>INDEX(Variables!$C$5:$C$105,MATCH($A761,Variables!$A$5:$A$105,0))</f>
        <v/>
      </c>
      <c r="J761" s="5">
        <f>INDEX(Variables!$E$5:$E$105,MATCH($A761,Variables!$A$5:$A$105,0))</f>
        <v/>
      </c>
      <c r="K761" s="25">
        <f>LOWER(Settings!$C$4)&amp;".mit."&amp;$A761&amp;IF($C761="","","."&amp;$C761&amp;"."&amp;$B761)&amp;IF(INDEX(Variables!$D$5:$D$105,MATCH($A761,Variables!$A$5:$A$105,0))="","","."&amp;INDEX(Variables!$D$5:$D$105,MATCH($A761,Variables!$A$5:$A$105,0)))&amp;"."&amp;K$5</f>
        <v/>
      </c>
      <c r="L761" s="46">
        <f>INDEX(Inputs!$U$5:$U$132,MATCH($B761&amp;"|"&amp;$C761,Inputs!$A$5:$A$132,0))</f>
        <v/>
      </c>
      <c r="M761" s="47">
        <f>L761*(1/(1+$G761))^(1+$E761)*(1+M$7)^$D761*(M743/L743)^$E761*((M743+M752)/(L743+L752))^($F761*(1+$E761))</f>
        <v/>
      </c>
      <c r="N761" s="47">
        <f>M761*(1/(1+$G761))^(1+$E761)*(1+N$7)^$D761*(N743/M743)^$E761*((N743+N752)/(M743+M752))^($F761*(1+$E761))</f>
        <v/>
      </c>
      <c r="O761" s="47">
        <f>N761*(1/(1+$G761))^(1+$E761)*(1+O$7)^$D761*(O743/N743)^$E761*((O743+O752)/(N743+N752))^($F761*(1+$E761))</f>
        <v/>
      </c>
      <c r="P761" s="47">
        <f>O761*(1/(1+$G761))^(1+$E761)*(1+P$7)^$D761*(P743/O743)^$E761*((P743+P752)/(O743+O752))^($F761*(1+$E761))</f>
        <v/>
      </c>
      <c r="Q761" s="47">
        <f>P761*(1/(1+$G761))^(1+$E761)*(1+Q$7)^$D761*(Q743/P743)^$E761*((Q743+Q752)/(P743+P752))^($F761*(1+$E761))</f>
        <v/>
      </c>
      <c r="R761" s="47">
        <f>Q761*(1/(1+$G761))^(1+$E761)*(1+R$7)^$D761*(R743/Q743)^$E761*((R743+R752)/(Q743+Q752))^($F761*(1+$E761))</f>
        <v/>
      </c>
      <c r="S761" s="47">
        <f>R761*(1/(1+$G761))^(1+$E761)*(1+S$7)^$D761*(S743/R743)^$E761*((S743+S752)/(R743+R752))^($F761*(1+$E761))</f>
        <v/>
      </c>
      <c r="T761" s="47">
        <f>S761*(1/(1+$G761))^(1+$E761)*(1+T$7)^$D761*(T743/S743)^$E761*((T743+T752)/(S743+S752))^($F761*(1+$E761))</f>
        <v/>
      </c>
      <c r="U761" s="47">
        <f>T761*(1/(1+$G761))^(1+$E761)*(1+U$7)^$D761*(U743/T743)^$E761*((U743+U752)/(T743+T752))^($F761*(1+$E761))</f>
        <v/>
      </c>
      <c r="V761" s="47">
        <f>U761*(1/(1+$G761))^(1+$E761)*(1+V$7)^$D761*(V743/U743)^$E761*((V743+V752)/(U743+U752))^($F761*(1+$E761))</f>
        <v/>
      </c>
      <c r="W761" s="47">
        <f>V761*(1/(1+$G761))^(1+$E761)*(1+W$7)^$D761*(W743/V743)^$E761*((W743+W752)/(V743+V752))^($F761*(1+$E761))</f>
        <v/>
      </c>
      <c r="X761" s="47">
        <f>W761*(1/(1+$G761))^(1+$E761)*(1+X$7)^$D761*(X743/W743)^$E761*((X743+X752)/(W743+W752))^($F761*(1+$E761))</f>
        <v/>
      </c>
      <c r="Y761" s="47">
        <f>X761*(1/(1+$G761))^(1+$E761)*(1+Y$7)^$D761*(Y743/X743)^$E761*((Y743+Y752)/(X743+X752))^($F761*(1+$E761))</f>
        <v/>
      </c>
      <c r="Z761" s="47">
        <f>Y761*(1/(1+$G761))^(1+$E761)*(1+Z$7)^$D761*(Z743/Y743)^$E761*((Z743+Z752)/(Y743+Y752))^($F761*(1+$E761))</f>
        <v/>
      </c>
      <c r="AA761" s="47">
        <f>Z761*(1/(1+$G761))^(1+$E761)*(1+AA$7)^$D761*(AA743/Z743)^$E761*((AA743+AA752)/(Z743+Z752))^($F761*(1+$E761))</f>
        <v/>
      </c>
      <c r="AB761" s="47">
        <f>AA761*(1/(1+$G761))^(1+$E761)*(1+AB$7)^$D761*(AB743/AA743)^$E761*((AB743+AB752)/(AA743+AA752))^($F761*(1+$E761))</f>
        <v/>
      </c>
      <c r="AC761" s="47">
        <f>AB761*(1/(1+$G761))^(1+$E761)*(1+AC$7)^$D761*(AC743/AB743)^$E761*((AC743+AC752)/(AB743+AB752))^($F761*(1+$E761))</f>
        <v/>
      </c>
      <c r="AD761" s="48">
        <f>FUELUSE(AC761,AD743,AC743,AD752,AC752,AD$7,$D761,$E761,$F761,$G761)</f>
        <v/>
      </c>
      <c r="AE761" s="25">
        <f>LOWER(Settings!$C$4)&amp;".mit."&amp;$A761&amp;IF($C761="","","."&amp;$C761&amp;"."&amp;$B761)&amp;IF(INDEX(Variables!$D$5:$D$105,MATCH($A761,Variables!$A$5:$A$105,0))="","","."&amp;INDEX(Variables!$D$5:$D$105,MATCH($A761,Variables!$A$5:$A$105,0)))&amp;"."&amp;AE$5</f>
        <v/>
      </c>
      <c r="AF761" s="46">
        <f>INDEX(Inputs!$U$5:$U$132,MATCH($B761&amp;"|"&amp;$C761,Inputs!$A$5:$A$132,0))</f>
        <v/>
      </c>
      <c r="AG761" s="47">
        <f>AF761*(1/(1+$G761))^(1+$E761)*(1+AG$7)^$D761*(AG743/AF743)^$E761*((AG743+AG752)/(AF743+AF752))^($F761*(1+$E761))</f>
        <v/>
      </c>
      <c r="AH761" s="47">
        <f>AG761*(1/(1+$G761))^(1+$E761)*(1+AH$7)^$D761*(AH743/AG743)^$E761*((AH743+AH752)/(AG743+AG752))^($F761*(1+$E761))</f>
        <v/>
      </c>
      <c r="AI761" s="47">
        <f>AH761*(1/(1+$G761))^(1+$E761)*(1+AI$7)^$D761*(AI743/AH743)^$E761*((AI743+AI752)/(AH743+AH752))^($F761*(1+$E761))</f>
        <v/>
      </c>
      <c r="AJ761" s="47">
        <f>AI761*(1/(1+$G761))^(1+$E761)*(1+AJ$7)^$D761*(AJ743/AI743)^$E761*((AJ743+AJ752)/(AI743+AI752))^($F761*(1+$E761))</f>
        <v/>
      </c>
      <c r="AK761" s="47">
        <f>AJ761*(1/(1+$G761))^(1+$E761)*(1+AK$7)^$D761*(AK743/AJ743)^$E761*((AK743+AK752)/(AJ743+AJ752))^($F761*(1+$E761))</f>
        <v/>
      </c>
      <c r="AL761" s="47">
        <f>AK761*(1/(1+$G761))^(1+$E761)*(1+AL$7)^$D761*(AL743/AK743)^$E761*((AL743+AL752)/(AK743+AK752))^($F761*(1+$E761))</f>
        <v/>
      </c>
      <c r="AM761" s="47">
        <f>AL761*(1/(1+$G761))^(1+$E761)*(1+AM$7)^$D761*(AM743/AL743)^$E761*((AM743+AM752)/(AL743+AL752))^($F761*(1+$E761))</f>
        <v/>
      </c>
      <c r="AN761" s="47">
        <f>AM761*(1/(1+$G761))^(1+$E761)*(1+AN$7)^$D761*(AN743/AM743)^$E761*((AN743+AN752)/(AM743+AM752))^($F761*(1+$E761))</f>
        <v/>
      </c>
      <c r="AO761" s="47">
        <f>AN761*(1/(1+$G761))^(1+$E761)*(1+AO$7)^$D761*(AO743/AN743)^$E761*((AO743+AO752)/(AN743+AN752))^($F761*(1+$E761))</f>
        <v/>
      </c>
      <c r="AP761" s="47">
        <f>AO761*(1/(1+$G761))^(1+$E761)*(1+AP$7)^$D761*(AP743/AO743)^$E761*((AP743+AP752)/(AO743+AO752))^($F761*(1+$E761))</f>
        <v/>
      </c>
      <c r="AQ761" s="47">
        <f>AP761*(1/(1+$G761))^(1+$E761)*(1+AQ$7)^$D761*(AQ743/AP743)^$E761*((AQ743+AQ752)/(AP743+AP752))^($F761*(1+$E761))</f>
        <v/>
      </c>
      <c r="AR761" s="47">
        <f>AQ761*(1/(1+$G761))^(1+$E761)*(1+AR$7)^$D761*(AR743/AQ743)^$E761*((AR743+AR752)/(AQ743+AQ752))^($F761*(1+$E761))</f>
        <v/>
      </c>
      <c r="AS761" s="47">
        <f>AR761*(1/(1+$G761))^(1+$E761)*(1+AS$7)^$D761*(AS743/AR743)^$E761*((AS743+AS752)/(AR743+AR752))^($F761*(1+$E761))</f>
        <v/>
      </c>
      <c r="AT761" s="47">
        <f>AS761*(1/(1+$G761))^(1+$E761)*(1+AT$7)^$D761*(AT743/AS743)^$E761*((AT743+AT752)/(AS743+AS752))^($F761*(1+$E761))</f>
        <v/>
      </c>
      <c r="AU761" s="47">
        <f>AT761*(1/(1+$G761))^(1+$E761)*(1+AU$7)^$D761*(AU743/AT743)^$E761*((AU743+AU752)/(AT743+AT752))^($F761*(1+$E761))</f>
        <v/>
      </c>
      <c r="AV761" s="47">
        <f>AU761*(1/(1+$G761))^(1+$E761)*(1+AV$7)^$D761*(AV743/AU743)^$E761*((AV743+AV752)/(AU743+AU752))^($F761*(1+$E761))</f>
        <v/>
      </c>
      <c r="AW761" s="47">
        <f>AV761*(1/(1+$G761))^(1+$E761)*(1+AW$7)^$D761*(AW743/AV743)^$E761*((AW743+AW752)/(AV743+AV752))^($F761*(1+$E761))</f>
        <v/>
      </c>
      <c r="AX761" s="48">
        <f>FUELUSE(AW761,AX743,AW743,AX752,AW752,AX$7,$D761,$E761,$F761,$G761)</f>
        <v/>
      </c>
    </row>
    <row r="762" hidden="1" outlineLevel="2">
      <c r="A762" s="5" t="inlineStr">
        <is>
          <t>ener</t>
        </is>
      </c>
      <c r="B762" s="5" t="inlineStr">
        <is>
          <t>nga</t>
        </is>
      </c>
      <c r="C762" s="5" t="inlineStr">
        <is>
          <t>res</t>
        </is>
      </c>
      <c r="D762" s="40">
        <f>INDEX(Inputs!$N$5:$N$132,MATCH($B762&amp;"|"&amp;$C762,Inputs!$A$5:$A$132,0))</f>
        <v/>
      </c>
      <c r="E762" s="40">
        <f>INDEX(Inputs!$O$5:$O$132,MATCH($B762&amp;"|"&amp;$C762,Inputs!$A$5:$A$132,0))</f>
        <v/>
      </c>
      <c r="F762" s="40">
        <f>INDEX(Inputs!$P$5:$P$132,MATCH($B762&amp;"|"&amp;$C762,Inputs!$A$5:$A$132,0))</f>
        <v/>
      </c>
      <c r="G762" s="40">
        <f>INDEX(Inputs!$Q$5:$Q$132,MATCH($B762&amp;"|"&amp;$C762,Inputs!$A$5:$A$132,0))</f>
        <v/>
      </c>
      <c r="H762" s="5">
        <f>INDEX(Variables!$B$5:$B$105,MATCH($A762,Variables!$A$5:$A$105,0))&amp;IF($C762="",""," | "&amp;INDEX(Mapping!$B$5:$B$26,MATCH($C762,Mapping!$A$5:$A$26,0))&amp;" | "&amp;INDEX(Mapping!$B$30:$B$41,MATCH($B762,Mapping!$A$30:$A$41,0)))</f>
        <v/>
      </c>
      <c r="I762" s="5">
        <f>INDEX(Variables!$C$5:$C$105,MATCH($A762,Variables!$A$5:$A$105,0))</f>
        <v/>
      </c>
      <c r="J762" s="5">
        <f>INDEX(Variables!$E$5:$E$105,MATCH($A762,Variables!$A$5:$A$105,0))</f>
        <v/>
      </c>
      <c r="K762" s="25">
        <f>LOWER(Settings!$C$4)&amp;".mit."&amp;$A762&amp;IF($C762="","","."&amp;$C762&amp;"."&amp;$B762)&amp;IF(INDEX(Variables!$D$5:$D$105,MATCH($A762,Variables!$A$5:$A$105,0))="","","."&amp;INDEX(Variables!$D$5:$D$105,MATCH($A762,Variables!$A$5:$A$105,0)))&amp;"."&amp;K$5</f>
        <v/>
      </c>
      <c r="L762" s="46">
        <f>INDEX(Inputs!$U$5:$U$132,MATCH($B762&amp;"|"&amp;$C762,Inputs!$A$5:$A$132,0))</f>
        <v/>
      </c>
      <c r="M762" s="47">
        <f>L762*(1/(1+$G762))^(1+$E762)*(1+M$7)^$D762*(M744/L744)^$E762*((M744+M753)/(L744+L753))^($F762*(1+$E762))</f>
        <v/>
      </c>
      <c r="N762" s="47">
        <f>M762*(1/(1+$G762))^(1+$E762)*(1+N$7)^$D762*(N744/M744)^$E762*((N744+N753)/(M744+M753))^($F762*(1+$E762))</f>
        <v/>
      </c>
      <c r="O762" s="47">
        <f>N762*(1/(1+$G762))^(1+$E762)*(1+O$7)^$D762*(O744/N744)^$E762*((O744+O753)/(N744+N753))^($F762*(1+$E762))</f>
        <v/>
      </c>
      <c r="P762" s="47">
        <f>O762*(1/(1+$G762))^(1+$E762)*(1+P$7)^$D762*(P744/O744)^$E762*((P744+P753)/(O744+O753))^($F762*(1+$E762))</f>
        <v/>
      </c>
      <c r="Q762" s="47">
        <f>P762*(1/(1+$G762))^(1+$E762)*(1+Q$7)^$D762*(Q744/P744)^$E762*((Q744+Q753)/(P744+P753))^($F762*(1+$E762))</f>
        <v/>
      </c>
      <c r="R762" s="47">
        <f>Q762*(1/(1+$G762))^(1+$E762)*(1+R$7)^$D762*(R744/Q744)^$E762*((R744+R753)/(Q744+Q753))^($F762*(1+$E762))</f>
        <v/>
      </c>
      <c r="S762" s="47">
        <f>R762*(1/(1+$G762))^(1+$E762)*(1+S$7)^$D762*(S744/R744)^$E762*((S744+S753)/(R744+R753))^($F762*(1+$E762))</f>
        <v/>
      </c>
      <c r="T762" s="47">
        <f>S762*(1/(1+$G762))^(1+$E762)*(1+T$7)^$D762*(T744/S744)^$E762*((T744+T753)/(S744+S753))^($F762*(1+$E762))</f>
        <v/>
      </c>
      <c r="U762" s="47">
        <f>T762*(1/(1+$G762))^(1+$E762)*(1+U$7)^$D762*(U744/T744)^$E762*((U744+U753)/(T744+T753))^($F762*(1+$E762))</f>
        <v/>
      </c>
      <c r="V762" s="47">
        <f>U762*(1/(1+$G762))^(1+$E762)*(1+V$7)^$D762*(V744/U744)^$E762*((V744+V753)/(U744+U753))^($F762*(1+$E762))</f>
        <v/>
      </c>
      <c r="W762" s="47">
        <f>V762*(1/(1+$G762))^(1+$E762)*(1+W$7)^$D762*(W744/V744)^$E762*((W744+W753)/(V744+V753))^($F762*(1+$E762))</f>
        <v/>
      </c>
      <c r="X762" s="47">
        <f>W762*(1/(1+$G762))^(1+$E762)*(1+X$7)^$D762*(X744/W744)^$E762*((X744+X753)/(W744+W753))^($F762*(1+$E762))</f>
        <v/>
      </c>
      <c r="Y762" s="47">
        <f>X762*(1/(1+$G762))^(1+$E762)*(1+Y$7)^$D762*(Y744/X744)^$E762*((Y744+Y753)/(X744+X753))^($F762*(1+$E762))</f>
        <v/>
      </c>
      <c r="Z762" s="47">
        <f>Y762*(1/(1+$G762))^(1+$E762)*(1+Z$7)^$D762*(Z744/Y744)^$E762*((Z744+Z753)/(Y744+Y753))^($F762*(1+$E762))</f>
        <v/>
      </c>
      <c r="AA762" s="47">
        <f>Z762*(1/(1+$G762))^(1+$E762)*(1+AA$7)^$D762*(AA744/Z744)^$E762*((AA744+AA753)/(Z744+Z753))^($F762*(1+$E762))</f>
        <v/>
      </c>
      <c r="AB762" s="47">
        <f>AA762*(1/(1+$G762))^(1+$E762)*(1+AB$7)^$D762*(AB744/AA744)^$E762*((AB744+AB753)/(AA744+AA753))^($F762*(1+$E762))</f>
        <v/>
      </c>
      <c r="AC762" s="47">
        <f>AB762*(1/(1+$G762))^(1+$E762)*(1+AC$7)^$D762*(AC744/AB744)^$E762*((AC744+AC753)/(AB744+AB753))^($F762*(1+$E762))</f>
        <v/>
      </c>
      <c r="AD762" s="48">
        <f>FUELUSE(AC762,AD744,AC744,AD753,AC753,AD$7,$D762,$E762,$F762,$G762)</f>
        <v/>
      </c>
      <c r="AE762" s="25">
        <f>LOWER(Settings!$C$4)&amp;".mit."&amp;$A762&amp;IF($C762="","","."&amp;$C762&amp;"."&amp;$B762)&amp;IF(INDEX(Variables!$D$5:$D$105,MATCH($A762,Variables!$A$5:$A$105,0))="","","."&amp;INDEX(Variables!$D$5:$D$105,MATCH($A762,Variables!$A$5:$A$105,0)))&amp;"."&amp;AE$5</f>
        <v/>
      </c>
      <c r="AF762" s="46">
        <f>INDEX(Inputs!$U$5:$U$132,MATCH($B762&amp;"|"&amp;$C762,Inputs!$A$5:$A$132,0))</f>
        <v/>
      </c>
      <c r="AG762" s="47">
        <f>AF762*(1/(1+$G762))^(1+$E762)*(1+AG$7)^$D762*(AG744/AF744)^$E762*((AG744+AG753)/(AF744+AF753))^($F762*(1+$E762))</f>
        <v/>
      </c>
      <c r="AH762" s="47">
        <f>AG762*(1/(1+$G762))^(1+$E762)*(1+AH$7)^$D762*(AH744/AG744)^$E762*((AH744+AH753)/(AG744+AG753))^($F762*(1+$E762))</f>
        <v/>
      </c>
      <c r="AI762" s="47">
        <f>AH762*(1/(1+$G762))^(1+$E762)*(1+AI$7)^$D762*(AI744/AH744)^$E762*((AI744+AI753)/(AH744+AH753))^($F762*(1+$E762))</f>
        <v/>
      </c>
      <c r="AJ762" s="47">
        <f>AI762*(1/(1+$G762))^(1+$E762)*(1+AJ$7)^$D762*(AJ744/AI744)^$E762*((AJ744+AJ753)/(AI744+AI753))^($F762*(1+$E762))</f>
        <v/>
      </c>
      <c r="AK762" s="47">
        <f>AJ762*(1/(1+$G762))^(1+$E762)*(1+AK$7)^$D762*(AK744/AJ744)^$E762*((AK744+AK753)/(AJ744+AJ753))^($F762*(1+$E762))</f>
        <v/>
      </c>
      <c r="AL762" s="47">
        <f>AK762*(1/(1+$G762))^(1+$E762)*(1+AL$7)^$D762*(AL744/AK744)^$E762*((AL744+AL753)/(AK744+AK753))^($F762*(1+$E762))</f>
        <v/>
      </c>
      <c r="AM762" s="47">
        <f>AL762*(1/(1+$G762))^(1+$E762)*(1+AM$7)^$D762*(AM744/AL744)^$E762*((AM744+AM753)/(AL744+AL753))^($F762*(1+$E762))</f>
        <v/>
      </c>
      <c r="AN762" s="47">
        <f>AM762*(1/(1+$G762))^(1+$E762)*(1+AN$7)^$D762*(AN744/AM744)^$E762*((AN744+AN753)/(AM744+AM753))^($F762*(1+$E762))</f>
        <v/>
      </c>
      <c r="AO762" s="47">
        <f>AN762*(1/(1+$G762))^(1+$E762)*(1+AO$7)^$D762*(AO744/AN744)^$E762*((AO744+AO753)/(AN744+AN753))^($F762*(1+$E762))</f>
        <v/>
      </c>
      <c r="AP762" s="47">
        <f>AO762*(1/(1+$G762))^(1+$E762)*(1+AP$7)^$D762*(AP744/AO744)^$E762*((AP744+AP753)/(AO744+AO753))^($F762*(1+$E762))</f>
        <v/>
      </c>
      <c r="AQ762" s="47">
        <f>AP762*(1/(1+$G762))^(1+$E762)*(1+AQ$7)^$D762*(AQ744/AP744)^$E762*((AQ744+AQ753)/(AP744+AP753))^($F762*(1+$E762))</f>
        <v/>
      </c>
      <c r="AR762" s="47">
        <f>AQ762*(1/(1+$G762))^(1+$E762)*(1+AR$7)^$D762*(AR744/AQ744)^$E762*((AR744+AR753)/(AQ744+AQ753))^($F762*(1+$E762))</f>
        <v/>
      </c>
      <c r="AS762" s="47">
        <f>AR762*(1/(1+$G762))^(1+$E762)*(1+AS$7)^$D762*(AS744/AR744)^$E762*((AS744+AS753)/(AR744+AR753))^($F762*(1+$E762))</f>
        <v/>
      </c>
      <c r="AT762" s="47">
        <f>AS762*(1/(1+$G762))^(1+$E762)*(1+AT$7)^$D762*(AT744/AS744)^$E762*((AT744+AT753)/(AS744+AS753))^($F762*(1+$E762))</f>
        <v/>
      </c>
      <c r="AU762" s="47">
        <f>AT762*(1/(1+$G762))^(1+$E762)*(1+AU$7)^$D762*(AU744/AT744)^$E762*((AU744+AU753)/(AT744+AT753))^($F762*(1+$E762))</f>
        <v/>
      </c>
      <c r="AV762" s="47">
        <f>AU762*(1/(1+$G762))^(1+$E762)*(1+AV$7)^$D762*(AV744/AU744)^$E762*((AV744+AV753)/(AU744+AU753))^($F762*(1+$E762))</f>
        <v/>
      </c>
      <c r="AW762" s="47">
        <f>AV762*(1/(1+$G762))^(1+$E762)*(1+AW$7)^$D762*(AW744/AV744)^$E762*((AW744+AW753)/(AV744+AV753))^($F762*(1+$E762))</f>
        <v/>
      </c>
      <c r="AX762" s="48">
        <f>FUELUSE(AW762,AX744,AW744,AX753,AW753,AX$7,$D762,$E762,$F762,$G762)</f>
        <v/>
      </c>
    </row>
    <row r="763" hidden="1" outlineLevel="2">
      <c r="A763" s="5" t="inlineStr">
        <is>
          <t>ener</t>
        </is>
      </c>
      <c r="B763" s="5" t="inlineStr">
        <is>
          <t>gso</t>
        </is>
      </c>
      <c r="C763" s="5" t="inlineStr">
        <is>
          <t>res</t>
        </is>
      </c>
      <c r="D763" s="40">
        <f>INDEX(Inputs!$N$5:$N$132,MATCH($B763&amp;"|"&amp;$C763,Inputs!$A$5:$A$132,0))</f>
        <v/>
      </c>
      <c r="E763" s="40">
        <f>INDEX(Inputs!$O$5:$O$132,MATCH($B763&amp;"|"&amp;$C763,Inputs!$A$5:$A$132,0))</f>
        <v/>
      </c>
      <c r="F763" s="40">
        <f>INDEX(Inputs!$P$5:$P$132,MATCH($B763&amp;"|"&amp;$C763,Inputs!$A$5:$A$132,0))</f>
        <v/>
      </c>
      <c r="G763" s="40">
        <f>INDEX(Inputs!$Q$5:$Q$132,MATCH($B763&amp;"|"&amp;$C763,Inputs!$A$5:$A$132,0))</f>
        <v/>
      </c>
      <c r="H763" s="5">
        <f>INDEX(Variables!$B$5:$B$105,MATCH($A763,Variables!$A$5:$A$105,0))&amp;IF($C763="",""," | "&amp;INDEX(Mapping!$B$5:$B$26,MATCH($C763,Mapping!$A$5:$A$26,0))&amp;" | "&amp;INDEX(Mapping!$B$30:$B$41,MATCH($B763,Mapping!$A$30:$A$41,0)))</f>
        <v/>
      </c>
      <c r="I763" s="5">
        <f>INDEX(Variables!$C$5:$C$105,MATCH($A763,Variables!$A$5:$A$105,0))</f>
        <v/>
      </c>
      <c r="J763" s="5">
        <f>INDEX(Variables!$E$5:$E$105,MATCH($A763,Variables!$A$5:$A$105,0))</f>
        <v/>
      </c>
      <c r="K763" s="25">
        <f>LOWER(Settings!$C$4)&amp;".mit."&amp;$A763&amp;IF($C763="","","."&amp;$C763&amp;"."&amp;$B763)&amp;IF(INDEX(Variables!$D$5:$D$105,MATCH($A763,Variables!$A$5:$A$105,0))="","","."&amp;INDEX(Variables!$D$5:$D$105,MATCH($A763,Variables!$A$5:$A$105,0)))&amp;"."&amp;K$5</f>
        <v/>
      </c>
      <c r="L763" s="46">
        <f>INDEX(Inputs!$U$5:$U$132,MATCH($B763&amp;"|"&amp;$C763,Inputs!$A$5:$A$132,0))</f>
        <v/>
      </c>
      <c r="M763" s="47">
        <f>L763*(1/(1+$G763))^(1+$E763)*(1+M$7)^$D763*(M745/L745)^$E763*((M745+M754)/(L745+L754))^($F763*(1+$E763))</f>
        <v/>
      </c>
      <c r="N763" s="47">
        <f>M763*(1/(1+$G763))^(1+$E763)*(1+N$7)^$D763*(N745/M745)^$E763*((N745+N754)/(M745+M754))^($F763*(1+$E763))</f>
        <v/>
      </c>
      <c r="O763" s="47">
        <f>N763*(1/(1+$G763))^(1+$E763)*(1+O$7)^$D763*(O745/N745)^$E763*((O745+O754)/(N745+N754))^($F763*(1+$E763))</f>
        <v/>
      </c>
      <c r="P763" s="47">
        <f>O763*(1/(1+$G763))^(1+$E763)*(1+P$7)^$D763*(P745/O745)^$E763*((P745+P754)/(O745+O754))^($F763*(1+$E763))</f>
        <v/>
      </c>
      <c r="Q763" s="47">
        <f>P763*(1/(1+$G763))^(1+$E763)*(1+Q$7)^$D763*(Q745/P745)^$E763*((Q745+Q754)/(P745+P754))^($F763*(1+$E763))</f>
        <v/>
      </c>
      <c r="R763" s="47">
        <f>Q763*(1/(1+$G763))^(1+$E763)*(1+R$7)^$D763*(R745/Q745)^$E763*((R745+R754)/(Q745+Q754))^($F763*(1+$E763))</f>
        <v/>
      </c>
      <c r="S763" s="47">
        <f>R763*(1/(1+$G763))^(1+$E763)*(1+S$7)^$D763*(S745/R745)^$E763*((S745+S754)/(R745+R754))^($F763*(1+$E763))</f>
        <v/>
      </c>
      <c r="T763" s="47">
        <f>S763*(1/(1+$G763))^(1+$E763)*(1+T$7)^$D763*(T745/S745)^$E763*((T745+T754)/(S745+S754))^($F763*(1+$E763))</f>
        <v/>
      </c>
      <c r="U763" s="47">
        <f>T763*(1/(1+$G763))^(1+$E763)*(1+U$7)^$D763*(U745/T745)^$E763*((U745+U754)/(T745+T754))^($F763*(1+$E763))</f>
        <v/>
      </c>
      <c r="V763" s="47">
        <f>U763*(1/(1+$G763))^(1+$E763)*(1+V$7)^$D763*(V745/U745)^$E763*((V745+V754)/(U745+U754))^($F763*(1+$E763))</f>
        <v/>
      </c>
      <c r="W763" s="47">
        <f>V763*(1/(1+$G763))^(1+$E763)*(1+W$7)^$D763*(W745/V745)^$E763*((W745+W754)/(V745+V754))^($F763*(1+$E763))</f>
        <v/>
      </c>
      <c r="X763" s="47">
        <f>W763*(1/(1+$G763))^(1+$E763)*(1+X$7)^$D763*(X745/W745)^$E763*((X745+X754)/(W745+W754))^($F763*(1+$E763))</f>
        <v/>
      </c>
      <c r="Y763" s="47">
        <f>X763*(1/(1+$G763))^(1+$E763)*(1+Y$7)^$D763*(Y745/X745)^$E763*((Y745+Y754)/(X745+X754))^($F763*(1+$E763))</f>
        <v/>
      </c>
      <c r="Z763" s="47">
        <f>Y763*(1/(1+$G763))^(1+$E763)*(1+Z$7)^$D763*(Z745/Y745)^$E763*((Z745+Z754)/(Y745+Y754))^($F763*(1+$E763))</f>
        <v/>
      </c>
      <c r="AA763" s="47">
        <f>Z763*(1/(1+$G763))^(1+$E763)*(1+AA$7)^$D763*(AA745/Z745)^$E763*((AA745+AA754)/(Z745+Z754))^($F763*(1+$E763))</f>
        <v/>
      </c>
      <c r="AB763" s="47">
        <f>AA763*(1/(1+$G763))^(1+$E763)*(1+AB$7)^$D763*(AB745/AA745)^$E763*((AB745+AB754)/(AA745+AA754))^($F763*(1+$E763))</f>
        <v/>
      </c>
      <c r="AC763" s="47">
        <f>AB763*(1/(1+$G763))^(1+$E763)*(1+AC$7)^$D763*(AC745/AB745)^$E763*((AC745+AC754)/(AB745+AB754))^($F763*(1+$E763))</f>
        <v/>
      </c>
      <c r="AD763" s="48">
        <f>FUELUSE(AC763,AD745,AC745,AD754,AC754,AD$7,$D763,$E763,$F763,$G763)</f>
        <v/>
      </c>
      <c r="AE763" s="25">
        <f>LOWER(Settings!$C$4)&amp;".mit."&amp;$A763&amp;IF($C763="","","."&amp;$C763&amp;"."&amp;$B763)&amp;IF(INDEX(Variables!$D$5:$D$105,MATCH($A763,Variables!$A$5:$A$105,0))="","","."&amp;INDEX(Variables!$D$5:$D$105,MATCH($A763,Variables!$A$5:$A$105,0)))&amp;"."&amp;AE$5</f>
        <v/>
      </c>
      <c r="AF763" s="46">
        <f>INDEX(Inputs!$U$5:$U$132,MATCH($B763&amp;"|"&amp;$C763,Inputs!$A$5:$A$132,0))</f>
        <v/>
      </c>
      <c r="AG763" s="47">
        <f>AF763*(1/(1+$G763))^(1+$E763)*(1+AG$7)^$D763*(AG745/AF745)^$E763*((AG745+AG754)/(AF745+AF754))^($F763*(1+$E763))</f>
        <v/>
      </c>
      <c r="AH763" s="47">
        <f>AG763*(1/(1+$G763))^(1+$E763)*(1+AH$7)^$D763*(AH745/AG745)^$E763*((AH745+AH754)/(AG745+AG754))^($F763*(1+$E763))</f>
        <v/>
      </c>
      <c r="AI763" s="47">
        <f>AH763*(1/(1+$G763))^(1+$E763)*(1+AI$7)^$D763*(AI745/AH745)^$E763*((AI745+AI754)/(AH745+AH754))^($F763*(1+$E763))</f>
        <v/>
      </c>
      <c r="AJ763" s="47">
        <f>AI763*(1/(1+$G763))^(1+$E763)*(1+AJ$7)^$D763*(AJ745/AI745)^$E763*((AJ745+AJ754)/(AI745+AI754))^($F763*(1+$E763))</f>
        <v/>
      </c>
      <c r="AK763" s="47">
        <f>AJ763*(1/(1+$G763))^(1+$E763)*(1+AK$7)^$D763*(AK745/AJ745)^$E763*((AK745+AK754)/(AJ745+AJ754))^($F763*(1+$E763))</f>
        <v/>
      </c>
      <c r="AL763" s="47">
        <f>AK763*(1/(1+$G763))^(1+$E763)*(1+AL$7)^$D763*(AL745/AK745)^$E763*((AL745+AL754)/(AK745+AK754))^($F763*(1+$E763))</f>
        <v/>
      </c>
      <c r="AM763" s="47">
        <f>AL763*(1/(1+$G763))^(1+$E763)*(1+AM$7)^$D763*(AM745/AL745)^$E763*((AM745+AM754)/(AL745+AL754))^($F763*(1+$E763))</f>
        <v/>
      </c>
      <c r="AN763" s="47">
        <f>AM763*(1/(1+$G763))^(1+$E763)*(1+AN$7)^$D763*(AN745/AM745)^$E763*((AN745+AN754)/(AM745+AM754))^($F763*(1+$E763))</f>
        <v/>
      </c>
      <c r="AO763" s="47">
        <f>AN763*(1/(1+$G763))^(1+$E763)*(1+AO$7)^$D763*(AO745/AN745)^$E763*((AO745+AO754)/(AN745+AN754))^($F763*(1+$E763))</f>
        <v/>
      </c>
      <c r="AP763" s="47">
        <f>AO763*(1/(1+$G763))^(1+$E763)*(1+AP$7)^$D763*(AP745/AO745)^$E763*((AP745+AP754)/(AO745+AO754))^($F763*(1+$E763))</f>
        <v/>
      </c>
      <c r="AQ763" s="47">
        <f>AP763*(1/(1+$G763))^(1+$E763)*(1+AQ$7)^$D763*(AQ745/AP745)^$E763*((AQ745+AQ754)/(AP745+AP754))^($F763*(1+$E763))</f>
        <v/>
      </c>
      <c r="AR763" s="47">
        <f>AQ763*(1/(1+$G763))^(1+$E763)*(1+AR$7)^$D763*(AR745/AQ745)^$E763*((AR745+AR754)/(AQ745+AQ754))^($F763*(1+$E763))</f>
        <v/>
      </c>
      <c r="AS763" s="47">
        <f>AR763*(1/(1+$G763))^(1+$E763)*(1+AS$7)^$D763*(AS745/AR745)^$E763*((AS745+AS754)/(AR745+AR754))^($F763*(1+$E763))</f>
        <v/>
      </c>
      <c r="AT763" s="47">
        <f>AS763*(1/(1+$G763))^(1+$E763)*(1+AT$7)^$D763*(AT745/AS745)^$E763*((AT745+AT754)/(AS745+AS754))^($F763*(1+$E763))</f>
        <v/>
      </c>
      <c r="AU763" s="47">
        <f>AT763*(1/(1+$G763))^(1+$E763)*(1+AU$7)^$D763*(AU745/AT745)^$E763*((AU745+AU754)/(AT745+AT754))^($F763*(1+$E763))</f>
        <v/>
      </c>
      <c r="AV763" s="47">
        <f>AU763*(1/(1+$G763))^(1+$E763)*(1+AV$7)^$D763*(AV745/AU745)^$E763*((AV745+AV754)/(AU745+AU754))^($F763*(1+$E763))</f>
        <v/>
      </c>
      <c r="AW763" s="47">
        <f>AV763*(1/(1+$G763))^(1+$E763)*(1+AW$7)^$D763*(AW745/AV745)^$E763*((AW745+AW754)/(AV745+AV754))^($F763*(1+$E763))</f>
        <v/>
      </c>
      <c r="AX763" s="48">
        <f>FUELUSE(AW763,AX745,AW745,AX754,AW754,AX$7,$D763,$E763,$F763,$G763)</f>
        <v/>
      </c>
    </row>
    <row r="764" hidden="1" outlineLevel="2">
      <c r="A764" s="5" t="inlineStr">
        <is>
          <t>ener</t>
        </is>
      </c>
      <c r="B764" s="5" t="inlineStr">
        <is>
          <t>die</t>
        </is>
      </c>
      <c r="C764" s="5" t="inlineStr">
        <is>
          <t>res</t>
        </is>
      </c>
      <c r="D764" s="40">
        <f>INDEX(Inputs!$N$5:$N$132,MATCH($B764&amp;"|"&amp;$C764,Inputs!$A$5:$A$132,0))</f>
        <v/>
      </c>
      <c r="E764" s="40">
        <f>INDEX(Inputs!$O$5:$O$132,MATCH($B764&amp;"|"&amp;$C764,Inputs!$A$5:$A$132,0))</f>
        <v/>
      </c>
      <c r="F764" s="40">
        <f>INDEX(Inputs!$P$5:$P$132,MATCH($B764&amp;"|"&amp;$C764,Inputs!$A$5:$A$132,0))</f>
        <v/>
      </c>
      <c r="G764" s="40">
        <f>INDEX(Inputs!$Q$5:$Q$132,MATCH($B764&amp;"|"&amp;$C764,Inputs!$A$5:$A$132,0))</f>
        <v/>
      </c>
      <c r="H764" s="5">
        <f>INDEX(Variables!$B$5:$B$105,MATCH($A764,Variables!$A$5:$A$105,0))&amp;IF($C764="",""," | "&amp;INDEX(Mapping!$B$5:$B$26,MATCH($C764,Mapping!$A$5:$A$26,0))&amp;" | "&amp;INDEX(Mapping!$B$30:$B$41,MATCH($B764,Mapping!$A$30:$A$41,0)))</f>
        <v/>
      </c>
      <c r="I764" s="5">
        <f>INDEX(Variables!$C$5:$C$105,MATCH($A764,Variables!$A$5:$A$105,0))</f>
        <v/>
      </c>
      <c r="J764" s="5">
        <f>INDEX(Variables!$E$5:$E$105,MATCH($A764,Variables!$A$5:$A$105,0))</f>
        <v/>
      </c>
      <c r="K764" s="25">
        <f>LOWER(Settings!$C$4)&amp;".mit."&amp;$A764&amp;IF($C764="","","."&amp;$C764&amp;"."&amp;$B764)&amp;IF(INDEX(Variables!$D$5:$D$105,MATCH($A764,Variables!$A$5:$A$105,0))="","","."&amp;INDEX(Variables!$D$5:$D$105,MATCH($A764,Variables!$A$5:$A$105,0)))&amp;"."&amp;K$5</f>
        <v/>
      </c>
      <c r="L764" s="46">
        <f>INDEX(Inputs!$U$5:$U$132,MATCH($B764&amp;"|"&amp;$C764,Inputs!$A$5:$A$132,0))</f>
        <v/>
      </c>
      <c r="M764" s="47">
        <f>L764*(1/(1+$G764))^(1+$E764)*(1+M$7)^$D764*(M746/L746)^$E764*((M746+M755)/(L746+L755))^($F764*(1+$E764))</f>
        <v/>
      </c>
      <c r="N764" s="47">
        <f>M764*(1/(1+$G764))^(1+$E764)*(1+N$7)^$D764*(N746/M746)^$E764*((N746+N755)/(M746+M755))^($F764*(1+$E764))</f>
        <v/>
      </c>
      <c r="O764" s="47">
        <f>N764*(1/(1+$G764))^(1+$E764)*(1+O$7)^$D764*(O746/N746)^$E764*((O746+O755)/(N746+N755))^($F764*(1+$E764))</f>
        <v/>
      </c>
      <c r="P764" s="47">
        <f>O764*(1/(1+$G764))^(1+$E764)*(1+P$7)^$D764*(P746/O746)^$E764*((P746+P755)/(O746+O755))^($F764*(1+$E764))</f>
        <v/>
      </c>
      <c r="Q764" s="47">
        <f>P764*(1/(1+$G764))^(1+$E764)*(1+Q$7)^$D764*(Q746/P746)^$E764*((Q746+Q755)/(P746+P755))^($F764*(1+$E764))</f>
        <v/>
      </c>
      <c r="R764" s="47">
        <f>Q764*(1/(1+$G764))^(1+$E764)*(1+R$7)^$D764*(R746/Q746)^$E764*((R746+R755)/(Q746+Q755))^($F764*(1+$E764))</f>
        <v/>
      </c>
      <c r="S764" s="47">
        <f>R764*(1/(1+$G764))^(1+$E764)*(1+S$7)^$D764*(S746/R746)^$E764*((S746+S755)/(R746+R755))^($F764*(1+$E764))</f>
        <v/>
      </c>
      <c r="T764" s="47">
        <f>S764*(1/(1+$G764))^(1+$E764)*(1+T$7)^$D764*(T746/S746)^$E764*((T746+T755)/(S746+S755))^($F764*(1+$E764))</f>
        <v/>
      </c>
      <c r="U764" s="47">
        <f>T764*(1/(1+$G764))^(1+$E764)*(1+U$7)^$D764*(U746/T746)^$E764*((U746+U755)/(T746+T755))^($F764*(1+$E764))</f>
        <v/>
      </c>
      <c r="V764" s="47">
        <f>U764*(1/(1+$G764))^(1+$E764)*(1+V$7)^$D764*(V746/U746)^$E764*((V746+V755)/(U746+U755))^($F764*(1+$E764))</f>
        <v/>
      </c>
      <c r="W764" s="47">
        <f>V764*(1/(1+$G764))^(1+$E764)*(1+W$7)^$D764*(W746/V746)^$E764*((W746+W755)/(V746+V755))^($F764*(1+$E764))</f>
        <v/>
      </c>
      <c r="X764" s="47">
        <f>W764*(1/(1+$G764))^(1+$E764)*(1+X$7)^$D764*(X746/W746)^$E764*((X746+X755)/(W746+W755))^($F764*(1+$E764))</f>
        <v/>
      </c>
      <c r="Y764" s="47">
        <f>X764*(1/(1+$G764))^(1+$E764)*(1+Y$7)^$D764*(Y746/X746)^$E764*((Y746+Y755)/(X746+X755))^($F764*(1+$E764))</f>
        <v/>
      </c>
      <c r="Z764" s="47">
        <f>Y764*(1/(1+$G764))^(1+$E764)*(1+Z$7)^$D764*(Z746/Y746)^$E764*((Z746+Z755)/(Y746+Y755))^($F764*(1+$E764))</f>
        <v/>
      </c>
      <c r="AA764" s="47">
        <f>Z764*(1/(1+$G764))^(1+$E764)*(1+AA$7)^$D764*(AA746/Z746)^$E764*((AA746+AA755)/(Z746+Z755))^($F764*(1+$E764))</f>
        <v/>
      </c>
      <c r="AB764" s="47">
        <f>AA764*(1/(1+$G764))^(1+$E764)*(1+AB$7)^$D764*(AB746/AA746)^$E764*((AB746+AB755)/(AA746+AA755))^($F764*(1+$E764))</f>
        <v/>
      </c>
      <c r="AC764" s="47">
        <f>AB764*(1/(1+$G764))^(1+$E764)*(1+AC$7)^$D764*(AC746/AB746)^$E764*((AC746+AC755)/(AB746+AB755))^($F764*(1+$E764))</f>
        <v/>
      </c>
      <c r="AD764" s="48">
        <f>FUELUSE(AC764,AD746,AC746,AD755,AC755,AD$7,$D764,$E764,$F764,$G764)</f>
        <v/>
      </c>
      <c r="AE764" s="25">
        <f>LOWER(Settings!$C$4)&amp;".mit."&amp;$A764&amp;IF($C764="","","."&amp;$C764&amp;"."&amp;$B764)&amp;IF(INDEX(Variables!$D$5:$D$105,MATCH($A764,Variables!$A$5:$A$105,0))="","","."&amp;INDEX(Variables!$D$5:$D$105,MATCH($A764,Variables!$A$5:$A$105,0)))&amp;"."&amp;AE$5</f>
        <v/>
      </c>
      <c r="AF764" s="46">
        <f>INDEX(Inputs!$U$5:$U$132,MATCH($B764&amp;"|"&amp;$C764,Inputs!$A$5:$A$132,0))</f>
        <v/>
      </c>
      <c r="AG764" s="47">
        <f>AF764*(1/(1+$G764))^(1+$E764)*(1+AG$7)^$D764*(AG746/AF746)^$E764*((AG746+AG755)/(AF746+AF755))^($F764*(1+$E764))</f>
        <v/>
      </c>
      <c r="AH764" s="47">
        <f>AG764*(1/(1+$G764))^(1+$E764)*(1+AH$7)^$D764*(AH746/AG746)^$E764*((AH746+AH755)/(AG746+AG755))^($F764*(1+$E764))</f>
        <v/>
      </c>
      <c r="AI764" s="47">
        <f>AH764*(1/(1+$G764))^(1+$E764)*(1+AI$7)^$D764*(AI746/AH746)^$E764*((AI746+AI755)/(AH746+AH755))^($F764*(1+$E764))</f>
        <v/>
      </c>
      <c r="AJ764" s="47">
        <f>AI764*(1/(1+$G764))^(1+$E764)*(1+AJ$7)^$D764*(AJ746/AI746)^$E764*((AJ746+AJ755)/(AI746+AI755))^($F764*(1+$E764))</f>
        <v/>
      </c>
      <c r="AK764" s="47">
        <f>AJ764*(1/(1+$G764))^(1+$E764)*(1+AK$7)^$D764*(AK746/AJ746)^$E764*((AK746+AK755)/(AJ746+AJ755))^($F764*(1+$E764))</f>
        <v/>
      </c>
      <c r="AL764" s="47">
        <f>AK764*(1/(1+$G764))^(1+$E764)*(1+AL$7)^$D764*(AL746/AK746)^$E764*((AL746+AL755)/(AK746+AK755))^($F764*(1+$E764))</f>
        <v/>
      </c>
      <c r="AM764" s="47">
        <f>AL764*(1/(1+$G764))^(1+$E764)*(1+AM$7)^$D764*(AM746/AL746)^$E764*((AM746+AM755)/(AL746+AL755))^($F764*(1+$E764))</f>
        <v/>
      </c>
      <c r="AN764" s="47">
        <f>AM764*(1/(1+$G764))^(1+$E764)*(1+AN$7)^$D764*(AN746/AM746)^$E764*((AN746+AN755)/(AM746+AM755))^($F764*(1+$E764))</f>
        <v/>
      </c>
      <c r="AO764" s="47">
        <f>AN764*(1/(1+$G764))^(1+$E764)*(1+AO$7)^$D764*(AO746/AN746)^$E764*((AO746+AO755)/(AN746+AN755))^($F764*(1+$E764))</f>
        <v/>
      </c>
      <c r="AP764" s="47">
        <f>AO764*(1/(1+$G764))^(1+$E764)*(1+AP$7)^$D764*(AP746/AO746)^$E764*((AP746+AP755)/(AO746+AO755))^($F764*(1+$E764))</f>
        <v/>
      </c>
      <c r="AQ764" s="47">
        <f>AP764*(1/(1+$G764))^(1+$E764)*(1+AQ$7)^$D764*(AQ746/AP746)^$E764*((AQ746+AQ755)/(AP746+AP755))^($F764*(1+$E764))</f>
        <v/>
      </c>
      <c r="AR764" s="47">
        <f>AQ764*(1/(1+$G764))^(1+$E764)*(1+AR$7)^$D764*(AR746/AQ746)^$E764*((AR746+AR755)/(AQ746+AQ755))^($F764*(1+$E764))</f>
        <v/>
      </c>
      <c r="AS764" s="47">
        <f>AR764*(1/(1+$G764))^(1+$E764)*(1+AS$7)^$D764*(AS746/AR746)^$E764*((AS746+AS755)/(AR746+AR755))^($F764*(1+$E764))</f>
        <v/>
      </c>
      <c r="AT764" s="47">
        <f>AS764*(1/(1+$G764))^(1+$E764)*(1+AT$7)^$D764*(AT746/AS746)^$E764*((AT746+AT755)/(AS746+AS755))^($F764*(1+$E764))</f>
        <v/>
      </c>
      <c r="AU764" s="47">
        <f>AT764*(1/(1+$G764))^(1+$E764)*(1+AU$7)^$D764*(AU746/AT746)^$E764*((AU746+AU755)/(AT746+AT755))^($F764*(1+$E764))</f>
        <v/>
      </c>
      <c r="AV764" s="47">
        <f>AU764*(1/(1+$G764))^(1+$E764)*(1+AV$7)^$D764*(AV746/AU746)^$E764*((AV746+AV755)/(AU746+AU755))^($F764*(1+$E764))</f>
        <v/>
      </c>
      <c r="AW764" s="47">
        <f>AV764*(1/(1+$G764))^(1+$E764)*(1+AW$7)^$D764*(AW746/AV746)^$E764*((AW746+AW755)/(AV746+AV755))^($F764*(1+$E764))</f>
        <v/>
      </c>
      <c r="AX764" s="48">
        <f>FUELUSE(AW764,AX746,AW746,AX755,AW755,AX$7,$D764,$E764,$F764,$G764)</f>
        <v/>
      </c>
    </row>
    <row r="765" hidden="1" outlineLevel="2">
      <c r="A765" s="5" t="inlineStr">
        <is>
          <t>ener</t>
        </is>
      </c>
      <c r="B765" s="5" t="inlineStr">
        <is>
          <t>lpg</t>
        </is>
      </c>
      <c r="C765" s="5" t="inlineStr">
        <is>
          <t>res</t>
        </is>
      </c>
      <c r="D765" s="40">
        <f>INDEX(Inputs!$N$5:$N$132,MATCH($B765&amp;"|"&amp;$C765,Inputs!$A$5:$A$132,0))</f>
        <v/>
      </c>
      <c r="E765" s="40">
        <f>INDEX(Inputs!$O$5:$O$132,MATCH($B765&amp;"|"&amp;$C765,Inputs!$A$5:$A$132,0))</f>
        <v/>
      </c>
      <c r="F765" s="40">
        <f>INDEX(Inputs!$P$5:$P$132,MATCH($B765&amp;"|"&amp;$C765,Inputs!$A$5:$A$132,0))</f>
        <v/>
      </c>
      <c r="G765" s="40">
        <f>INDEX(Inputs!$Q$5:$Q$132,MATCH($B765&amp;"|"&amp;$C765,Inputs!$A$5:$A$132,0))</f>
        <v/>
      </c>
      <c r="H765" s="5">
        <f>INDEX(Variables!$B$5:$B$105,MATCH($A765,Variables!$A$5:$A$105,0))&amp;IF($C765="",""," | "&amp;INDEX(Mapping!$B$5:$B$26,MATCH($C765,Mapping!$A$5:$A$26,0))&amp;" | "&amp;INDEX(Mapping!$B$30:$B$41,MATCH($B765,Mapping!$A$30:$A$41,0)))</f>
        <v/>
      </c>
      <c r="I765" s="5">
        <f>INDEX(Variables!$C$5:$C$105,MATCH($A765,Variables!$A$5:$A$105,0))</f>
        <v/>
      </c>
      <c r="J765" s="5">
        <f>INDEX(Variables!$E$5:$E$105,MATCH($A765,Variables!$A$5:$A$105,0))</f>
        <v/>
      </c>
      <c r="K765" s="25">
        <f>LOWER(Settings!$C$4)&amp;".mit."&amp;$A765&amp;IF($C765="","","."&amp;$C765&amp;"."&amp;$B765)&amp;IF(INDEX(Variables!$D$5:$D$105,MATCH($A765,Variables!$A$5:$A$105,0))="","","."&amp;INDEX(Variables!$D$5:$D$105,MATCH($A765,Variables!$A$5:$A$105,0)))&amp;"."&amp;K$5</f>
        <v/>
      </c>
      <c r="L765" s="46">
        <f>INDEX(Inputs!$U$5:$U$132,MATCH($B765&amp;"|"&amp;$C765,Inputs!$A$5:$A$132,0))</f>
        <v/>
      </c>
      <c r="M765" s="47">
        <f>L765*(1/(1+$G765))^(1+$E765)*(1+M$7)^$D765*(M747/L747)^$E765*((M747+M756)/(L747+L756))^($F765*(1+$E765))</f>
        <v/>
      </c>
      <c r="N765" s="47">
        <f>M765*(1/(1+$G765))^(1+$E765)*(1+N$7)^$D765*(N747/M747)^$E765*((N747+N756)/(M747+M756))^($F765*(1+$E765))</f>
        <v/>
      </c>
      <c r="O765" s="47">
        <f>N765*(1/(1+$G765))^(1+$E765)*(1+O$7)^$D765*(O747/N747)^$E765*((O747+O756)/(N747+N756))^($F765*(1+$E765))</f>
        <v/>
      </c>
      <c r="P765" s="47">
        <f>O765*(1/(1+$G765))^(1+$E765)*(1+P$7)^$D765*(P747/O747)^$E765*((P747+P756)/(O747+O756))^($F765*(1+$E765))</f>
        <v/>
      </c>
      <c r="Q765" s="47">
        <f>P765*(1/(1+$G765))^(1+$E765)*(1+Q$7)^$D765*(Q747/P747)^$E765*((Q747+Q756)/(P747+P756))^($F765*(1+$E765))</f>
        <v/>
      </c>
      <c r="R765" s="47">
        <f>Q765*(1/(1+$G765))^(1+$E765)*(1+R$7)^$D765*(R747/Q747)^$E765*((R747+R756)/(Q747+Q756))^($F765*(1+$E765))</f>
        <v/>
      </c>
      <c r="S765" s="47">
        <f>R765*(1/(1+$G765))^(1+$E765)*(1+S$7)^$D765*(S747/R747)^$E765*((S747+S756)/(R747+R756))^($F765*(1+$E765))</f>
        <v/>
      </c>
      <c r="T765" s="47">
        <f>S765*(1/(1+$G765))^(1+$E765)*(1+T$7)^$D765*(T747/S747)^$E765*((T747+T756)/(S747+S756))^($F765*(1+$E765))</f>
        <v/>
      </c>
      <c r="U765" s="47">
        <f>T765*(1/(1+$G765))^(1+$E765)*(1+U$7)^$D765*(U747/T747)^$E765*((U747+U756)/(T747+T756))^($F765*(1+$E765))</f>
        <v/>
      </c>
      <c r="V765" s="47">
        <f>U765*(1/(1+$G765))^(1+$E765)*(1+V$7)^$D765*(V747/U747)^$E765*((V747+V756)/(U747+U756))^($F765*(1+$E765))</f>
        <v/>
      </c>
      <c r="W765" s="47">
        <f>V765*(1/(1+$G765))^(1+$E765)*(1+W$7)^$D765*(W747/V747)^$E765*((W747+W756)/(V747+V756))^($F765*(1+$E765))</f>
        <v/>
      </c>
      <c r="X765" s="47">
        <f>W765*(1/(1+$G765))^(1+$E765)*(1+X$7)^$D765*(X747/W747)^$E765*((X747+X756)/(W747+W756))^($F765*(1+$E765))</f>
        <v/>
      </c>
      <c r="Y765" s="47">
        <f>X765*(1/(1+$G765))^(1+$E765)*(1+Y$7)^$D765*(Y747/X747)^$E765*((Y747+Y756)/(X747+X756))^($F765*(1+$E765))</f>
        <v/>
      </c>
      <c r="Z765" s="47">
        <f>Y765*(1/(1+$G765))^(1+$E765)*(1+Z$7)^$D765*(Z747/Y747)^$E765*((Z747+Z756)/(Y747+Y756))^($F765*(1+$E765))</f>
        <v/>
      </c>
      <c r="AA765" s="47">
        <f>Z765*(1/(1+$G765))^(1+$E765)*(1+AA$7)^$D765*(AA747/Z747)^$E765*((AA747+AA756)/(Z747+Z756))^($F765*(1+$E765))</f>
        <v/>
      </c>
      <c r="AB765" s="47">
        <f>AA765*(1/(1+$G765))^(1+$E765)*(1+AB$7)^$D765*(AB747/AA747)^$E765*((AB747+AB756)/(AA747+AA756))^($F765*(1+$E765))</f>
        <v/>
      </c>
      <c r="AC765" s="47">
        <f>AB765*(1/(1+$G765))^(1+$E765)*(1+AC$7)^$D765*(AC747/AB747)^$E765*((AC747+AC756)/(AB747+AB756))^($F765*(1+$E765))</f>
        <v/>
      </c>
      <c r="AD765" s="48">
        <f>FUELUSE(AC765,AD747,AC747,AD756,AC756,AD$7,$D765,$E765,$F765,$G765)</f>
        <v/>
      </c>
      <c r="AE765" s="25">
        <f>LOWER(Settings!$C$4)&amp;".mit."&amp;$A765&amp;IF($C765="","","."&amp;$C765&amp;"."&amp;$B765)&amp;IF(INDEX(Variables!$D$5:$D$105,MATCH($A765,Variables!$A$5:$A$105,0))="","","."&amp;INDEX(Variables!$D$5:$D$105,MATCH($A765,Variables!$A$5:$A$105,0)))&amp;"."&amp;AE$5</f>
        <v/>
      </c>
      <c r="AF765" s="46">
        <f>INDEX(Inputs!$U$5:$U$132,MATCH($B765&amp;"|"&amp;$C765,Inputs!$A$5:$A$132,0))</f>
        <v/>
      </c>
      <c r="AG765" s="47">
        <f>AF765*(1/(1+$G765))^(1+$E765)*(1+AG$7)^$D765*(AG747/AF747)^$E765*((AG747+AG756)/(AF747+AF756))^($F765*(1+$E765))</f>
        <v/>
      </c>
      <c r="AH765" s="47">
        <f>AG765*(1/(1+$G765))^(1+$E765)*(1+AH$7)^$D765*(AH747/AG747)^$E765*((AH747+AH756)/(AG747+AG756))^($F765*(1+$E765))</f>
        <v/>
      </c>
      <c r="AI765" s="47">
        <f>AH765*(1/(1+$G765))^(1+$E765)*(1+AI$7)^$D765*(AI747/AH747)^$E765*((AI747+AI756)/(AH747+AH756))^($F765*(1+$E765))</f>
        <v/>
      </c>
      <c r="AJ765" s="47">
        <f>AI765*(1/(1+$G765))^(1+$E765)*(1+AJ$7)^$D765*(AJ747/AI747)^$E765*((AJ747+AJ756)/(AI747+AI756))^($F765*(1+$E765))</f>
        <v/>
      </c>
      <c r="AK765" s="47">
        <f>AJ765*(1/(1+$G765))^(1+$E765)*(1+AK$7)^$D765*(AK747/AJ747)^$E765*((AK747+AK756)/(AJ747+AJ756))^($F765*(1+$E765))</f>
        <v/>
      </c>
      <c r="AL765" s="47">
        <f>AK765*(1/(1+$G765))^(1+$E765)*(1+AL$7)^$D765*(AL747/AK747)^$E765*((AL747+AL756)/(AK747+AK756))^($F765*(1+$E765))</f>
        <v/>
      </c>
      <c r="AM765" s="47">
        <f>AL765*(1/(1+$G765))^(1+$E765)*(1+AM$7)^$D765*(AM747/AL747)^$E765*((AM747+AM756)/(AL747+AL756))^($F765*(1+$E765))</f>
        <v/>
      </c>
      <c r="AN765" s="47">
        <f>AM765*(1/(1+$G765))^(1+$E765)*(1+AN$7)^$D765*(AN747/AM747)^$E765*((AN747+AN756)/(AM747+AM756))^($F765*(1+$E765))</f>
        <v/>
      </c>
      <c r="AO765" s="47">
        <f>AN765*(1/(1+$G765))^(1+$E765)*(1+AO$7)^$D765*(AO747/AN747)^$E765*((AO747+AO756)/(AN747+AN756))^($F765*(1+$E765))</f>
        <v/>
      </c>
      <c r="AP765" s="47">
        <f>AO765*(1/(1+$G765))^(1+$E765)*(1+AP$7)^$D765*(AP747/AO747)^$E765*((AP747+AP756)/(AO747+AO756))^($F765*(1+$E765))</f>
        <v/>
      </c>
      <c r="AQ765" s="47">
        <f>AP765*(1/(1+$G765))^(1+$E765)*(1+AQ$7)^$D765*(AQ747/AP747)^$E765*((AQ747+AQ756)/(AP747+AP756))^($F765*(1+$E765))</f>
        <v/>
      </c>
      <c r="AR765" s="47">
        <f>AQ765*(1/(1+$G765))^(1+$E765)*(1+AR$7)^$D765*(AR747/AQ747)^$E765*((AR747+AR756)/(AQ747+AQ756))^($F765*(1+$E765))</f>
        <v/>
      </c>
      <c r="AS765" s="47">
        <f>AR765*(1/(1+$G765))^(1+$E765)*(1+AS$7)^$D765*(AS747/AR747)^$E765*((AS747+AS756)/(AR747+AR756))^($F765*(1+$E765))</f>
        <v/>
      </c>
      <c r="AT765" s="47">
        <f>AS765*(1/(1+$G765))^(1+$E765)*(1+AT$7)^$D765*(AT747/AS747)^$E765*((AT747+AT756)/(AS747+AS756))^($F765*(1+$E765))</f>
        <v/>
      </c>
      <c r="AU765" s="47">
        <f>AT765*(1/(1+$G765))^(1+$E765)*(1+AU$7)^$D765*(AU747/AT747)^$E765*((AU747+AU756)/(AT747+AT756))^($F765*(1+$E765))</f>
        <v/>
      </c>
      <c r="AV765" s="47">
        <f>AU765*(1/(1+$G765))^(1+$E765)*(1+AV$7)^$D765*(AV747/AU747)^$E765*((AV747+AV756)/(AU747+AU756))^($F765*(1+$E765))</f>
        <v/>
      </c>
      <c r="AW765" s="47">
        <f>AV765*(1/(1+$G765))^(1+$E765)*(1+AW$7)^$D765*(AW747/AV747)^$E765*((AW747+AW756)/(AV747+AV756))^($F765*(1+$E765))</f>
        <v/>
      </c>
      <c r="AX765" s="48">
        <f>FUELUSE(AW765,AX747,AW747,AX756,AW756,AX$7,$D765,$E765,$F765,$G765)</f>
        <v/>
      </c>
    </row>
    <row r="766" hidden="1" outlineLevel="2">
      <c r="A766" s="5" t="inlineStr">
        <is>
          <t>ener</t>
        </is>
      </c>
      <c r="B766" s="5" t="inlineStr">
        <is>
          <t>ker</t>
        </is>
      </c>
      <c r="C766" s="5" t="inlineStr">
        <is>
          <t>res</t>
        </is>
      </c>
      <c r="D766" s="40">
        <f>INDEX(Inputs!$N$5:$N$132,MATCH($B766&amp;"|"&amp;$C766,Inputs!$A$5:$A$132,0))</f>
        <v/>
      </c>
      <c r="E766" s="40">
        <f>INDEX(Inputs!$O$5:$O$132,MATCH($B766&amp;"|"&amp;$C766,Inputs!$A$5:$A$132,0))</f>
        <v/>
      </c>
      <c r="F766" s="40">
        <f>INDEX(Inputs!$P$5:$P$132,MATCH($B766&amp;"|"&amp;$C766,Inputs!$A$5:$A$132,0))</f>
        <v/>
      </c>
      <c r="G766" s="40">
        <f>INDEX(Inputs!$Q$5:$Q$132,MATCH($B766&amp;"|"&amp;$C766,Inputs!$A$5:$A$132,0))</f>
        <v/>
      </c>
      <c r="H766" s="5">
        <f>INDEX(Variables!$B$5:$B$105,MATCH($A766,Variables!$A$5:$A$105,0))&amp;IF($C766="",""," | "&amp;INDEX(Mapping!$B$5:$B$26,MATCH($C766,Mapping!$A$5:$A$26,0))&amp;" | "&amp;INDEX(Mapping!$B$30:$B$41,MATCH($B766,Mapping!$A$30:$A$41,0)))</f>
        <v/>
      </c>
      <c r="I766" s="5">
        <f>INDEX(Variables!$C$5:$C$105,MATCH($A766,Variables!$A$5:$A$105,0))</f>
        <v/>
      </c>
      <c r="J766" s="5">
        <f>INDEX(Variables!$E$5:$E$105,MATCH($A766,Variables!$A$5:$A$105,0))</f>
        <v/>
      </c>
      <c r="K766" s="25">
        <f>LOWER(Settings!$C$4)&amp;".mit."&amp;$A766&amp;IF($C766="","","."&amp;$C766&amp;"."&amp;$B766)&amp;IF(INDEX(Variables!$D$5:$D$105,MATCH($A766,Variables!$A$5:$A$105,0))="","","."&amp;INDEX(Variables!$D$5:$D$105,MATCH($A766,Variables!$A$5:$A$105,0)))&amp;"."&amp;K$5</f>
        <v/>
      </c>
      <c r="L766" s="46">
        <f>INDEX(Inputs!$U$5:$U$132,MATCH($B766&amp;"|"&amp;$C766,Inputs!$A$5:$A$132,0))</f>
        <v/>
      </c>
      <c r="M766" s="47">
        <f>L766*(1/(1+$G766))^(1+$E766)*(1+M$7)^$D766*(M748/L748)^$E766*((M748+M757)/(L748+L757))^($F766*(1+$E766))</f>
        <v/>
      </c>
      <c r="N766" s="47">
        <f>M766*(1/(1+$G766))^(1+$E766)*(1+N$7)^$D766*(N748/M748)^$E766*((N748+N757)/(M748+M757))^($F766*(1+$E766))</f>
        <v/>
      </c>
      <c r="O766" s="47">
        <f>N766*(1/(1+$G766))^(1+$E766)*(1+O$7)^$D766*(O748/N748)^$E766*((O748+O757)/(N748+N757))^($F766*(1+$E766))</f>
        <v/>
      </c>
      <c r="P766" s="47">
        <f>O766*(1/(1+$G766))^(1+$E766)*(1+P$7)^$D766*(P748/O748)^$E766*((P748+P757)/(O748+O757))^($F766*(1+$E766))</f>
        <v/>
      </c>
      <c r="Q766" s="47">
        <f>P766*(1/(1+$G766))^(1+$E766)*(1+Q$7)^$D766*(Q748/P748)^$E766*((Q748+Q757)/(P748+P757))^($F766*(1+$E766))</f>
        <v/>
      </c>
      <c r="R766" s="47">
        <f>Q766*(1/(1+$G766))^(1+$E766)*(1+R$7)^$D766*(R748/Q748)^$E766*((R748+R757)/(Q748+Q757))^($F766*(1+$E766))</f>
        <v/>
      </c>
      <c r="S766" s="47">
        <f>R766*(1/(1+$G766))^(1+$E766)*(1+S$7)^$D766*(S748/R748)^$E766*((S748+S757)/(R748+R757))^($F766*(1+$E766))</f>
        <v/>
      </c>
      <c r="T766" s="47">
        <f>S766*(1/(1+$G766))^(1+$E766)*(1+T$7)^$D766*(T748/S748)^$E766*((T748+T757)/(S748+S757))^($F766*(1+$E766))</f>
        <v/>
      </c>
      <c r="U766" s="47">
        <f>T766*(1/(1+$G766))^(1+$E766)*(1+U$7)^$D766*(U748/T748)^$E766*((U748+U757)/(T748+T757))^($F766*(1+$E766))</f>
        <v/>
      </c>
      <c r="V766" s="47">
        <f>U766*(1/(1+$G766))^(1+$E766)*(1+V$7)^$D766*(V748/U748)^$E766*((V748+V757)/(U748+U757))^($F766*(1+$E766))</f>
        <v/>
      </c>
      <c r="W766" s="47">
        <f>V766*(1/(1+$G766))^(1+$E766)*(1+W$7)^$D766*(W748/V748)^$E766*((W748+W757)/(V748+V757))^($F766*(1+$E766))</f>
        <v/>
      </c>
      <c r="X766" s="47">
        <f>W766*(1/(1+$G766))^(1+$E766)*(1+X$7)^$D766*(X748/W748)^$E766*((X748+X757)/(W748+W757))^($F766*(1+$E766))</f>
        <v/>
      </c>
      <c r="Y766" s="47">
        <f>X766*(1/(1+$G766))^(1+$E766)*(1+Y$7)^$D766*(Y748/X748)^$E766*((Y748+Y757)/(X748+X757))^($F766*(1+$E766))</f>
        <v/>
      </c>
      <c r="Z766" s="47">
        <f>Y766*(1/(1+$G766))^(1+$E766)*(1+Z$7)^$D766*(Z748/Y748)^$E766*((Z748+Z757)/(Y748+Y757))^($F766*(1+$E766))</f>
        <v/>
      </c>
      <c r="AA766" s="47">
        <f>Z766*(1/(1+$G766))^(1+$E766)*(1+AA$7)^$D766*(AA748/Z748)^$E766*((AA748+AA757)/(Z748+Z757))^($F766*(1+$E766))</f>
        <v/>
      </c>
      <c r="AB766" s="47">
        <f>AA766*(1/(1+$G766))^(1+$E766)*(1+AB$7)^$D766*(AB748/AA748)^$E766*((AB748+AB757)/(AA748+AA757))^($F766*(1+$E766))</f>
        <v/>
      </c>
      <c r="AC766" s="47">
        <f>AB766*(1/(1+$G766))^(1+$E766)*(1+AC$7)^$D766*(AC748/AB748)^$E766*((AC748+AC757)/(AB748+AB757))^($F766*(1+$E766))</f>
        <v/>
      </c>
      <c r="AD766" s="48">
        <f>FUELUSE(AC766,AD748,AC748,AD757,AC757,AD$7,$D766,$E766,$F766,$G766)</f>
        <v/>
      </c>
      <c r="AE766" s="25">
        <f>LOWER(Settings!$C$4)&amp;".mit."&amp;$A766&amp;IF($C766="","","."&amp;$C766&amp;"."&amp;$B766)&amp;IF(INDEX(Variables!$D$5:$D$105,MATCH($A766,Variables!$A$5:$A$105,0))="","","."&amp;INDEX(Variables!$D$5:$D$105,MATCH($A766,Variables!$A$5:$A$105,0)))&amp;"."&amp;AE$5</f>
        <v/>
      </c>
      <c r="AF766" s="46">
        <f>INDEX(Inputs!$U$5:$U$132,MATCH($B766&amp;"|"&amp;$C766,Inputs!$A$5:$A$132,0))</f>
        <v/>
      </c>
      <c r="AG766" s="47">
        <f>AF766*(1/(1+$G766))^(1+$E766)*(1+AG$7)^$D766*(AG748/AF748)^$E766*((AG748+AG757)/(AF748+AF757))^($F766*(1+$E766))</f>
        <v/>
      </c>
      <c r="AH766" s="47">
        <f>AG766*(1/(1+$G766))^(1+$E766)*(1+AH$7)^$D766*(AH748/AG748)^$E766*((AH748+AH757)/(AG748+AG757))^($F766*(1+$E766))</f>
        <v/>
      </c>
      <c r="AI766" s="47">
        <f>AH766*(1/(1+$G766))^(1+$E766)*(1+AI$7)^$D766*(AI748/AH748)^$E766*((AI748+AI757)/(AH748+AH757))^($F766*(1+$E766))</f>
        <v/>
      </c>
      <c r="AJ766" s="47">
        <f>AI766*(1/(1+$G766))^(1+$E766)*(1+AJ$7)^$D766*(AJ748/AI748)^$E766*((AJ748+AJ757)/(AI748+AI757))^($F766*(1+$E766))</f>
        <v/>
      </c>
      <c r="AK766" s="47">
        <f>AJ766*(1/(1+$G766))^(1+$E766)*(1+AK$7)^$D766*(AK748/AJ748)^$E766*((AK748+AK757)/(AJ748+AJ757))^($F766*(1+$E766))</f>
        <v/>
      </c>
      <c r="AL766" s="47">
        <f>AK766*(1/(1+$G766))^(1+$E766)*(1+AL$7)^$D766*(AL748/AK748)^$E766*((AL748+AL757)/(AK748+AK757))^($F766*(1+$E766))</f>
        <v/>
      </c>
      <c r="AM766" s="47">
        <f>AL766*(1/(1+$G766))^(1+$E766)*(1+AM$7)^$D766*(AM748/AL748)^$E766*((AM748+AM757)/(AL748+AL757))^($F766*(1+$E766))</f>
        <v/>
      </c>
      <c r="AN766" s="47">
        <f>AM766*(1/(1+$G766))^(1+$E766)*(1+AN$7)^$D766*(AN748/AM748)^$E766*((AN748+AN757)/(AM748+AM757))^($F766*(1+$E766))</f>
        <v/>
      </c>
      <c r="AO766" s="47">
        <f>AN766*(1/(1+$G766))^(1+$E766)*(1+AO$7)^$D766*(AO748/AN748)^$E766*((AO748+AO757)/(AN748+AN757))^($F766*(1+$E766))</f>
        <v/>
      </c>
      <c r="AP766" s="47">
        <f>AO766*(1/(1+$G766))^(1+$E766)*(1+AP$7)^$D766*(AP748/AO748)^$E766*((AP748+AP757)/(AO748+AO757))^($F766*(1+$E766))</f>
        <v/>
      </c>
      <c r="AQ766" s="47">
        <f>AP766*(1/(1+$G766))^(1+$E766)*(1+AQ$7)^$D766*(AQ748/AP748)^$E766*((AQ748+AQ757)/(AP748+AP757))^($F766*(1+$E766))</f>
        <v/>
      </c>
      <c r="AR766" s="47">
        <f>AQ766*(1/(1+$G766))^(1+$E766)*(1+AR$7)^$D766*(AR748/AQ748)^$E766*((AR748+AR757)/(AQ748+AQ757))^($F766*(1+$E766))</f>
        <v/>
      </c>
      <c r="AS766" s="47">
        <f>AR766*(1/(1+$G766))^(1+$E766)*(1+AS$7)^$D766*(AS748/AR748)^$E766*((AS748+AS757)/(AR748+AR757))^($F766*(1+$E766))</f>
        <v/>
      </c>
      <c r="AT766" s="47">
        <f>AS766*(1/(1+$G766))^(1+$E766)*(1+AT$7)^$D766*(AT748/AS748)^$E766*((AT748+AT757)/(AS748+AS757))^($F766*(1+$E766))</f>
        <v/>
      </c>
      <c r="AU766" s="47">
        <f>AT766*(1/(1+$G766))^(1+$E766)*(1+AU$7)^$D766*(AU748/AT748)^$E766*((AU748+AU757)/(AT748+AT757))^($F766*(1+$E766))</f>
        <v/>
      </c>
      <c r="AV766" s="47">
        <f>AU766*(1/(1+$G766))^(1+$E766)*(1+AV$7)^$D766*(AV748/AU748)^$E766*((AV748+AV757)/(AU748+AU757))^($F766*(1+$E766))</f>
        <v/>
      </c>
      <c r="AW766" s="47">
        <f>AV766*(1/(1+$G766))^(1+$E766)*(1+AW$7)^$D766*(AW748/AV748)^$E766*((AW748+AW757)/(AV748+AV757))^($F766*(1+$E766))</f>
        <v/>
      </c>
      <c r="AX766" s="48">
        <f>FUELUSE(AW766,AX748,AW748,AX757,AW757,AX$7,$D766,$E766,$F766,$G766)</f>
        <v/>
      </c>
    </row>
    <row r="767" hidden="1" outlineLevel="2">
      <c r="A767" s="5" t="inlineStr">
        <is>
          <t>ener</t>
        </is>
      </c>
      <c r="B767" s="5" t="inlineStr">
        <is>
          <t>oop</t>
        </is>
      </c>
      <c r="C767" s="5" t="inlineStr">
        <is>
          <t>res</t>
        </is>
      </c>
      <c r="D767" s="40">
        <f>INDEX(Inputs!$N$5:$N$132,MATCH($B767&amp;"|"&amp;$C767,Inputs!$A$5:$A$132,0))</f>
        <v/>
      </c>
      <c r="E767" s="40">
        <f>INDEX(Inputs!$O$5:$O$132,MATCH($B767&amp;"|"&amp;$C767,Inputs!$A$5:$A$132,0))</f>
        <v/>
      </c>
      <c r="F767" s="40">
        <f>INDEX(Inputs!$P$5:$P$132,MATCH($B767&amp;"|"&amp;$C767,Inputs!$A$5:$A$132,0))</f>
        <v/>
      </c>
      <c r="G767" s="40">
        <f>INDEX(Inputs!$Q$5:$Q$132,MATCH($B767&amp;"|"&amp;$C767,Inputs!$A$5:$A$132,0))</f>
        <v/>
      </c>
      <c r="H767" s="5">
        <f>INDEX(Variables!$B$5:$B$105,MATCH($A767,Variables!$A$5:$A$105,0))&amp;IF($C767="",""," | "&amp;INDEX(Mapping!$B$5:$B$26,MATCH($C767,Mapping!$A$5:$A$26,0))&amp;" | "&amp;INDEX(Mapping!$B$30:$B$41,MATCH($B767,Mapping!$A$30:$A$41,0)))</f>
        <v/>
      </c>
      <c r="I767" s="5">
        <f>INDEX(Variables!$C$5:$C$105,MATCH($A767,Variables!$A$5:$A$105,0))</f>
        <v/>
      </c>
      <c r="J767" s="5">
        <f>INDEX(Variables!$E$5:$E$105,MATCH($A767,Variables!$A$5:$A$105,0))</f>
        <v/>
      </c>
      <c r="K767" s="25">
        <f>LOWER(Settings!$C$4)&amp;".mit."&amp;$A767&amp;IF($C767="","","."&amp;$C767&amp;"."&amp;$B767)&amp;IF(INDEX(Variables!$D$5:$D$105,MATCH($A767,Variables!$A$5:$A$105,0))="","","."&amp;INDEX(Variables!$D$5:$D$105,MATCH($A767,Variables!$A$5:$A$105,0)))&amp;"."&amp;K$5</f>
        <v/>
      </c>
      <c r="L767" s="46">
        <f>INDEX(Inputs!$U$5:$U$132,MATCH($B767&amp;"|"&amp;$C767,Inputs!$A$5:$A$132,0))</f>
        <v/>
      </c>
      <c r="M767" s="47">
        <f>L767*(1/(1+$G767))^(1+$E767)*(1+M$7)^$D767*(M749/L749)^$E767*((M749+M758)/(L749+L758))^($F767*(1+$E767))</f>
        <v/>
      </c>
      <c r="N767" s="47">
        <f>M767*(1/(1+$G767))^(1+$E767)*(1+N$7)^$D767*(N749/M749)^$E767*((N749+N758)/(M749+M758))^($F767*(1+$E767))</f>
        <v/>
      </c>
      <c r="O767" s="47">
        <f>N767*(1/(1+$G767))^(1+$E767)*(1+O$7)^$D767*(O749/N749)^$E767*((O749+O758)/(N749+N758))^($F767*(1+$E767))</f>
        <v/>
      </c>
      <c r="P767" s="47">
        <f>O767*(1/(1+$G767))^(1+$E767)*(1+P$7)^$D767*(P749/O749)^$E767*((P749+P758)/(O749+O758))^($F767*(1+$E767))</f>
        <v/>
      </c>
      <c r="Q767" s="47">
        <f>P767*(1/(1+$G767))^(1+$E767)*(1+Q$7)^$D767*(Q749/P749)^$E767*((Q749+Q758)/(P749+P758))^($F767*(1+$E767))</f>
        <v/>
      </c>
      <c r="R767" s="47">
        <f>Q767*(1/(1+$G767))^(1+$E767)*(1+R$7)^$D767*(R749/Q749)^$E767*((R749+R758)/(Q749+Q758))^($F767*(1+$E767))</f>
        <v/>
      </c>
      <c r="S767" s="47">
        <f>R767*(1/(1+$G767))^(1+$E767)*(1+S$7)^$D767*(S749/R749)^$E767*((S749+S758)/(R749+R758))^($F767*(1+$E767))</f>
        <v/>
      </c>
      <c r="T767" s="47">
        <f>S767*(1/(1+$G767))^(1+$E767)*(1+T$7)^$D767*(T749/S749)^$E767*((T749+T758)/(S749+S758))^($F767*(1+$E767))</f>
        <v/>
      </c>
      <c r="U767" s="47">
        <f>T767*(1/(1+$G767))^(1+$E767)*(1+U$7)^$D767*(U749/T749)^$E767*((U749+U758)/(T749+T758))^($F767*(1+$E767))</f>
        <v/>
      </c>
      <c r="V767" s="47">
        <f>U767*(1/(1+$G767))^(1+$E767)*(1+V$7)^$D767*(V749/U749)^$E767*((V749+V758)/(U749+U758))^($F767*(1+$E767))</f>
        <v/>
      </c>
      <c r="W767" s="47">
        <f>V767*(1/(1+$G767))^(1+$E767)*(1+W$7)^$D767*(W749/V749)^$E767*((W749+W758)/(V749+V758))^($F767*(1+$E767))</f>
        <v/>
      </c>
      <c r="X767" s="47">
        <f>W767*(1/(1+$G767))^(1+$E767)*(1+X$7)^$D767*(X749/W749)^$E767*((X749+X758)/(W749+W758))^($F767*(1+$E767))</f>
        <v/>
      </c>
      <c r="Y767" s="47">
        <f>X767*(1/(1+$G767))^(1+$E767)*(1+Y$7)^$D767*(Y749/X749)^$E767*((Y749+Y758)/(X749+X758))^($F767*(1+$E767))</f>
        <v/>
      </c>
      <c r="Z767" s="47">
        <f>Y767*(1/(1+$G767))^(1+$E767)*(1+Z$7)^$D767*(Z749/Y749)^$E767*((Z749+Z758)/(Y749+Y758))^($F767*(1+$E767))</f>
        <v/>
      </c>
      <c r="AA767" s="47">
        <f>Z767*(1/(1+$G767))^(1+$E767)*(1+AA$7)^$D767*(AA749/Z749)^$E767*((AA749+AA758)/(Z749+Z758))^($F767*(1+$E767))</f>
        <v/>
      </c>
      <c r="AB767" s="47">
        <f>AA767*(1/(1+$G767))^(1+$E767)*(1+AB$7)^$D767*(AB749/AA749)^$E767*((AB749+AB758)/(AA749+AA758))^($F767*(1+$E767))</f>
        <v/>
      </c>
      <c r="AC767" s="47">
        <f>AB767*(1/(1+$G767))^(1+$E767)*(1+AC$7)^$D767*(AC749/AB749)^$E767*((AC749+AC758)/(AB749+AB758))^($F767*(1+$E767))</f>
        <v/>
      </c>
      <c r="AD767" s="48">
        <f>FUELUSE(AC767,AD749,AC749,AD758,AC758,AD$7,$D767,$E767,$F767,$G767)</f>
        <v/>
      </c>
      <c r="AE767" s="25">
        <f>LOWER(Settings!$C$4)&amp;".mit."&amp;$A767&amp;IF($C767="","","."&amp;$C767&amp;"."&amp;$B767)&amp;IF(INDEX(Variables!$D$5:$D$105,MATCH($A767,Variables!$A$5:$A$105,0))="","","."&amp;INDEX(Variables!$D$5:$D$105,MATCH($A767,Variables!$A$5:$A$105,0)))&amp;"."&amp;AE$5</f>
        <v/>
      </c>
      <c r="AF767" s="46">
        <f>INDEX(Inputs!$U$5:$U$132,MATCH($B767&amp;"|"&amp;$C767,Inputs!$A$5:$A$132,0))</f>
        <v/>
      </c>
      <c r="AG767" s="47">
        <f>AF767*(1/(1+$G767))^(1+$E767)*(1+AG$7)^$D767*(AG749/AF749)^$E767*((AG749+AG758)/(AF749+AF758))^($F767*(1+$E767))</f>
        <v/>
      </c>
      <c r="AH767" s="47">
        <f>AG767*(1/(1+$G767))^(1+$E767)*(1+AH$7)^$D767*(AH749/AG749)^$E767*((AH749+AH758)/(AG749+AG758))^($F767*(1+$E767))</f>
        <v/>
      </c>
      <c r="AI767" s="47">
        <f>AH767*(1/(1+$G767))^(1+$E767)*(1+AI$7)^$D767*(AI749/AH749)^$E767*((AI749+AI758)/(AH749+AH758))^($F767*(1+$E767))</f>
        <v/>
      </c>
      <c r="AJ767" s="47">
        <f>AI767*(1/(1+$G767))^(1+$E767)*(1+AJ$7)^$D767*(AJ749/AI749)^$E767*((AJ749+AJ758)/(AI749+AI758))^($F767*(1+$E767))</f>
        <v/>
      </c>
      <c r="AK767" s="47">
        <f>AJ767*(1/(1+$G767))^(1+$E767)*(1+AK$7)^$D767*(AK749/AJ749)^$E767*((AK749+AK758)/(AJ749+AJ758))^($F767*(1+$E767))</f>
        <v/>
      </c>
      <c r="AL767" s="47">
        <f>AK767*(1/(1+$G767))^(1+$E767)*(1+AL$7)^$D767*(AL749/AK749)^$E767*((AL749+AL758)/(AK749+AK758))^($F767*(1+$E767))</f>
        <v/>
      </c>
      <c r="AM767" s="47">
        <f>AL767*(1/(1+$G767))^(1+$E767)*(1+AM$7)^$D767*(AM749/AL749)^$E767*((AM749+AM758)/(AL749+AL758))^($F767*(1+$E767))</f>
        <v/>
      </c>
      <c r="AN767" s="47">
        <f>AM767*(1/(1+$G767))^(1+$E767)*(1+AN$7)^$D767*(AN749/AM749)^$E767*((AN749+AN758)/(AM749+AM758))^($F767*(1+$E767))</f>
        <v/>
      </c>
      <c r="AO767" s="47">
        <f>AN767*(1/(1+$G767))^(1+$E767)*(1+AO$7)^$D767*(AO749/AN749)^$E767*((AO749+AO758)/(AN749+AN758))^($F767*(1+$E767))</f>
        <v/>
      </c>
      <c r="AP767" s="47">
        <f>AO767*(1/(1+$G767))^(1+$E767)*(1+AP$7)^$D767*(AP749/AO749)^$E767*((AP749+AP758)/(AO749+AO758))^($F767*(1+$E767))</f>
        <v/>
      </c>
      <c r="AQ767" s="47">
        <f>AP767*(1/(1+$G767))^(1+$E767)*(1+AQ$7)^$D767*(AQ749/AP749)^$E767*((AQ749+AQ758)/(AP749+AP758))^($F767*(1+$E767))</f>
        <v/>
      </c>
      <c r="AR767" s="47">
        <f>AQ767*(1/(1+$G767))^(1+$E767)*(1+AR$7)^$D767*(AR749/AQ749)^$E767*((AR749+AR758)/(AQ749+AQ758))^($F767*(1+$E767))</f>
        <v/>
      </c>
      <c r="AS767" s="47">
        <f>AR767*(1/(1+$G767))^(1+$E767)*(1+AS$7)^$D767*(AS749/AR749)^$E767*((AS749+AS758)/(AR749+AR758))^($F767*(1+$E767))</f>
        <v/>
      </c>
      <c r="AT767" s="47">
        <f>AS767*(1/(1+$G767))^(1+$E767)*(1+AT$7)^$D767*(AT749/AS749)^$E767*((AT749+AT758)/(AS749+AS758))^($F767*(1+$E767))</f>
        <v/>
      </c>
      <c r="AU767" s="47">
        <f>AT767*(1/(1+$G767))^(1+$E767)*(1+AU$7)^$D767*(AU749/AT749)^$E767*((AU749+AU758)/(AT749+AT758))^($F767*(1+$E767))</f>
        <v/>
      </c>
      <c r="AV767" s="47">
        <f>AU767*(1/(1+$G767))^(1+$E767)*(1+AV$7)^$D767*(AV749/AU749)^$E767*((AV749+AV758)/(AU749+AU758))^($F767*(1+$E767))</f>
        <v/>
      </c>
      <c r="AW767" s="47">
        <f>AV767*(1/(1+$G767))^(1+$E767)*(1+AW$7)^$D767*(AW749/AV749)^$E767*((AW749+AW758)/(AV749+AV758))^($F767*(1+$E767))</f>
        <v/>
      </c>
      <c r="AX767" s="48">
        <f>FUELUSE(AW767,AX749,AW749,AX758,AW758,AX$7,$D767,$E767,$F767,$G767)</f>
        <v/>
      </c>
    </row>
    <row r="768" hidden="1" outlineLevel="2">
      <c r="A768" s="5" t="inlineStr">
        <is>
          <t>ener</t>
        </is>
      </c>
      <c r="B768" s="5" t="inlineStr">
        <is>
          <t>bio</t>
        </is>
      </c>
      <c r="C768" s="5" t="inlineStr">
        <is>
          <t>res</t>
        </is>
      </c>
      <c r="D768" s="40">
        <f>INDEX(Inputs!$N$5:$N$132,MATCH($B768&amp;"|"&amp;$C768,Inputs!$A$5:$A$132,0))</f>
        <v/>
      </c>
      <c r="E768" s="40">
        <f>INDEX(Inputs!$O$5:$O$132,MATCH($B768&amp;"|"&amp;$C768,Inputs!$A$5:$A$132,0))</f>
        <v/>
      </c>
      <c r="F768" s="40">
        <f>INDEX(Inputs!$P$5:$P$132,MATCH($B768&amp;"|"&amp;$C768,Inputs!$A$5:$A$132,0))</f>
        <v/>
      </c>
      <c r="G768" s="40">
        <f>INDEX(Inputs!$Q$5:$Q$132,MATCH($B768&amp;"|"&amp;$C768,Inputs!$A$5:$A$132,0))</f>
        <v/>
      </c>
      <c r="H768" s="5">
        <f>INDEX(Variables!$B$5:$B$105,MATCH($A768,Variables!$A$5:$A$105,0))&amp;IF($C768="",""," | "&amp;INDEX(Mapping!$B$5:$B$26,MATCH($C768,Mapping!$A$5:$A$26,0))&amp;" | "&amp;INDEX(Mapping!$B$30:$B$41,MATCH($B768,Mapping!$A$30:$A$41,0)))</f>
        <v/>
      </c>
      <c r="I768" s="5">
        <f>INDEX(Variables!$C$5:$C$105,MATCH($A768,Variables!$A$5:$A$105,0))</f>
        <v/>
      </c>
      <c r="J768" s="5">
        <f>INDEX(Variables!$E$5:$E$105,MATCH($A768,Variables!$A$5:$A$105,0))</f>
        <v/>
      </c>
      <c r="K768" s="25">
        <f>LOWER(Settings!$C$4)&amp;".mit."&amp;$A768&amp;IF($C768="","","."&amp;$C768&amp;"."&amp;$B768)&amp;IF(INDEX(Variables!$D$5:$D$105,MATCH($A768,Variables!$A$5:$A$105,0))="","","."&amp;INDEX(Variables!$D$5:$D$105,MATCH($A768,Variables!$A$5:$A$105,0)))&amp;"."&amp;K$5</f>
        <v/>
      </c>
      <c r="L768" s="46">
        <f>INDEX(Inputs!$U$5:$U$132,MATCH($B768&amp;"|"&amp;$C768,Inputs!$A$5:$A$132,0))</f>
        <v/>
      </c>
      <c r="M768" s="47">
        <f>L768*(1/(1+$G768))^(1+$E768)*(1+M$7)^$D768*(M750/L750)^$E768*((M750+M759)/(L750+L759))^($F768*(1+$E768))</f>
        <v/>
      </c>
      <c r="N768" s="47">
        <f>M768*(1/(1+$G768))^(1+$E768)*(1+N$7)^$D768*(N750/M750)^$E768*((N750+N759)/(M750+M759))^($F768*(1+$E768))</f>
        <v/>
      </c>
      <c r="O768" s="47">
        <f>N768*(1/(1+$G768))^(1+$E768)*(1+O$7)^$D768*(O750/N750)^$E768*((O750+O759)/(N750+N759))^($F768*(1+$E768))</f>
        <v/>
      </c>
      <c r="P768" s="47">
        <f>O768*(1/(1+$G768))^(1+$E768)*(1+P$7)^$D768*(P750/O750)^$E768*((P750+P759)/(O750+O759))^($F768*(1+$E768))</f>
        <v/>
      </c>
      <c r="Q768" s="47">
        <f>P768*(1/(1+$G768))^(1+$E768)*(1+Q$7)^$D768*(Q750/P750)^$E768*((Q750+Q759)/(P750+P759))^($F768*(1+$E768))</f>
        <v/>
      </c>
      <c r="R768" s="47">
        <f>Q768*(1/(1+$G768))^(1+$E768)*(1+R$7)^$D768*(R750/Q750)^$E768*((R750+R759)/(Q750+Q759))^($F768*(1+$E768))</f>
        <v/>
      </c>
      <c r="S768" s="47">
        <f>R768*(1/(1+$G768))^(1+$E768)*(1+S$7)^$D768*(S750/R750)^$E768*((S750+S759)/(R750+R759))^($F768*(1+$E768))</f>
        <v/>
      </c>
      <c r="T768" s="47">
        <f>S768*(1/(1+$G768))^(1+$E768)*(1+T$7)^$D768*(T750/S750)^$E768*((T750+T759)/(S750+S759))^($F768*(1+$E768))</f>
        <v/>
      </c>
      <c r="U768" s="47">
        <f>T768*(1/(1+$G768))^(1+$E768)*(1+U$7)^$D768*(U750/T750)^$E768*((U750+U759)/(T750+T759))^($F768*(1+$E768))</f>
        <v/>
      </c>
      <c r="V768" s="47">
        <f>U768*(1/(1+$G768))^(1+$E768)*(1+V$7)^$D768*(V750/U750)^$E768*((V750+V759)/(U750+U759))^($F768*(1+$E768))</f>
        <v/>
      </c>
      <c r="W768" s="47">
        <f>V768*(1/(1+$G768))^(1+$E768)*(1+W$7)^$D768*(W750/V750)^$E768*((W750+W759)/(V750+V759))^($F768*(1+$E768))</f>
        <v/>
      </c>
      <c r="X768" s="47">
        <f>W768*(1/(1+$G768))^(1+$E768)*(1+X$7)^$D768*(X750/W750)^$E768*((X750+X759)/(W750+W759))^($F768*(1+$E768))</f>
        <v/>
      </c>
      <c r="Y768" s="47">
        <f>X768*(1/(1+$G768))^(1+$E768)*(1+Y$7)^$D768*(Y750/X750)^$E768*((Y750+Y759)/(X750+X759))^($F768*(1+$E768))</f>
        <v/>
      </c>
      <c r="Z768" s="47">
        <f>Y768*(1/(1+$G768))^(1+$E768)*(1+Z$7)^$D768*(Z750/Y750)^$E768*((Z750+Z759)/(Y750+Y759))^($F768*(1+$E768))</f>
        <v/>
      </c>
      <c r="AA768" s="47">
        <f>Z768*(1/(1+$G768))^(1+$E768)*(1+AA$7)^$D768*(AA750/Z750)^$E768*((AA750+AA759)/(Z750+Z759))^($F768*(1+$E768))</f>
        <v/>
      </c>
      <c r="AB768" s="47">
        <f>AA768*(1/(1+$G768))^(1+$E768)*(1+AB$7)^$D768*(AB750/AA750)^$E768*((AB750+AB759)/(AA750+AA759))^($F768*(1+$E768))</f>
        <v/>
      </c>
      <c r="AC768" s="47">
        <f>AB768*(1/(1+$G768))^(1+$E768)*(1+AC$7)^$D768*(AC750/AB750)^$E768*((AC750+AC759)/(AB750+AB759))^($F768*(1+$E768))</f>
        <v/>
      </c>
      <c r="AD768" s="48">
        <f>FUELUSE(AC768,AD750,AC750,AD759,AC759,AD$7,$D768,$E768,$F768,$G768)</f>
        <v/>
      </c>
      <c r="AE768" s="25">
        <f>LOWER(Settings!$C$4)&amp;".mit."&amp;$A768&amp;IF($C768="","","."&amp;$C768&amp;"."&amp;$B768)&amp;IF(INDEX(Variables!$D$5:$D$105,MATCH($A768,Variables!$A$5:$A$105,0))="","","."&amp;INDEX(Variables!$D$5:$D$105,MATCH($A768,Variables!$A$5:$A$105,0)))&amp;"."&amp;AE$5</f>
        <v/>
      </c>
      <c r="AF768" s="46">
        <f>INDEX(Inputs!$U$5:$U$132,MATCH($B768&amp;"|"&amp;$C768,Inputs!$A$5:$A$132,0))</f>
        <v/>
      </c>
      <c r="AG768" s="47">
        <f>AF768*(1/(1+$G768))^(1+$E768)*(1+AG$7)^$D768*(AG750/AF750)^$E768*((AG750+AG759)/(AF750+AF759))^($F768*(1+$E768))</f>
        <v/>
      </c>
      <c r="AH768" s="47">
        <f>AG768*(1/(1+$G768))^(1+$E768)*(1+AH$7)^$D768*(AH750/AG750)^$E768*((AH750+AH759)/(AG750+AG759))^($F768*(1+$E768))</f>
        <v/>
      </c>
      <c r="AI768" s="47">
        <f>AH768*(1/(1+$G768))^(1+$E768)*(1+AI$7)^$D768*(AI750/AH750)^$E768*((AI750+AI759)/(AH750+AH759))^($F768*(1+$E768))</f>
        <v/>
      </c>
      <c r="AJ768" s="47">
        <f>AI768*(1/(1+$G768))^(1+$E768)*(1+AJ$7)^$D768*(AJ750/AI750)^$E768*((AJ750+AJ759)/(AI750+AI759))^($F768*(1+$E768))</f>
        <v/>
      </c>
      <c r="AK768" s="47">
        <f>AJ768*(1/(1+$G768))^(1+$E768)*(1+AK$7)^$D768*(AK750/AJ750)^$E768*((AK750+AK759)/(AJ750+AJ759))^($F768*(1+$E768))</f>
        <v/>
      </c>
      <c r="AL768" s="47">
        <f>AK768*(1/(1+$G768))^(1+$E768)*(1+AL$7)^$D768*(AL750/AK750)^$E768*((AL750+AL759)/(AK750+AK759))^($F768*(1+$E768))</f>
        <v/>
      </c>
      <c r="AM768" s="47">
        <f>AL768*(1/(1+$G768))^(1+$E768)*(1+AM$7)^$D768*(AM750/AL750)^$E768*((AM750+AM759)/(AL750+AL759))^($F768*(1+$E768))</f>
        <v/>
      </c>
      <c r="AN768" s="47">
        <f>AM768*(1/(1+$G768))^(1+$E768)*(1+AN$7)^$D768*(AN750/AM750)^$E768*((AN750+AN759)/(AM750+AM759))^($F768*(1+$E768))</f>
        <v/>
      </c>
      <c r="AO768" s="47">
        <f>AN768*(1/(1+$G768))^(1+$E768)*(1+AO$7)^$D768*(AO750/AN750)^$E768*((AO750+AO759)/(AN750+AN759))^($F768*(1+$E768))</f>
        <v/>
      </c>
      <c r="AP768" s="47">
        <f>AO768*(1/(1+$G768))^(1+$E768)*(1+AP$7)^$D768*(AP750/AO750)^$E768*((AP750+AP759)/(AO750+AO759))^($F768*(1+$E768))</f>
        <v/>
      </c>
      <c r="AQ768" s="47">
        <f>AP768*(1/(1+$G768))^(1+$E768)*(1+AQ$7)^$D768*(AQ750/AP750)^$E768*((AQ750+AQ759)/(AP750+AP759))^($F768*(1+$E768))</f>
        <v/>
      </c>
      <c r="AR768" s="47">
        <f>AQ768*(1/(1+$G768))^(1+$E768)*(1+AR$7)^$D768*(AR750/AQ750)^$E768*((AR750+AR759)/(AQ750+AQ759))^($F768*(1+$E768))</f>
        <v/>
      </c>
      <c r="AS768" s="47">
        <f>AR768*(1/(1+$G768))^(1+$E768)*(1+AS$7)^$D768*(AS750/AR750)^$E768*((AS750+AS759)/(AR750+AR759))^($F768*(1+$E768))</f>
        <v/>
      </c>
      <c r="AT768" s="47">
        <f>AS768*(1/(1+$G768))^(1+$E768)*(1+AT$7)^$D768*(AT750/AS750)^$E768*((AT750+AT759)/(AS750+AS759))^($F768*(1+$E768))</f>
        <v/>
      </c>
      <c r="AU768" s="47">
        <f>AT768*(1/(1+$G768))^(1+$E768)*(1+AU$7)^$D768*(AU750/AT750)^$E768*((AU750+AU759)/(AT750+AT759))^($F768*(1+$E768))</f>
        <v/>
      </c>
      <c r="AV768" s="47">
        <f>AU768*(1/(1+$G768))^(1+$E768)*(1+AV$7)^$D768*(AV750/AU750)^$E768*((AV750+AV759)/(AU750+AU759))^($F768*(1+$E768))</f>
        <v/>
      </c>
      <c r="AW768" s="47">
        <f>AV768*(1/(1+$G768))^(1+$E768)*(1+AW$7)^$D768*(AW750/AV750)^$E768*((AW750+AW759)/(AV750+AV759))^($F768*(1+$E768))</f>
        <v/>
      </c>
      <c r="AX768" s="48">
        <f>FUELUSE(AW768,AX750,AW750,AX759,AW759,AX$7,$D768,$E768,$F768,$G768)</f>
        <v/>
      </c>
    </row>
    <row r="769" hidden="1" outlineLevel="2"/>
    <row r="770" hidden="1" outlineLevel="2">
      <c r="A770" s="5" t="inlineStr">
        <is>
          <t>co2</t>
        </is>
      </c>
      <c r="B770" s="5" t="inlineStr">
        <is>
          <t>coa</t>
        </is>
      </c>
      <c r="C770" s="5" t="inlineStr">
        <is>
          <t>res</t>
        </is>
      </c>
      <c r="D770" s="40">
        <f>INDEX(Inputs!$T$5:$T$132,MATCH($B770&amp;"|"&amp;$C770,Inputs!$A$5:$A$132,0))</f>
        <v/>
      </c>
      <c r="E770" s="39" t="n"/>
      <c r="F770" s="39" t="n"/>
      <c r="G770" s="39" t="n"/>
      <c r="H770" s="5">
        <f>INDEX(Variables!$B$5:$B$105,MATCH($A770,Variables!$A$5:$A$105,0))&amp;IF($C770="",""," | "&amp;INDEX(Mapping!$B$5:$B$26,MATCH($C770,Mapping!$A$5:$A$26,0))&amp;" | "&amp;INDEX(Mapping!$B$30:$B$41,MATCH($B770,Mapping!$A$30:$A$41,0)))</f>
        <v/>
      </c>
      <c r="I770" s="5">
        <f>INDEX(Variables!$C$5:$C$105,MATCH($A770,Variables!$A$5:$A$105,0))</f>
        <v/>
      </c>
      <c r="J770" s="5">
        <f>INDEX(Variables!$E$5:$E$105,MATCH($A770,Variables!$A$5:$A$105,0))</f>
        <v/>
      </c>
      <c r="K770" s="25">
        <f>LOWER(Settings!$C$4)&amp;".mit."&amp;$A770&amp;IF($C770="","","."&amp;$C770&amp;"."&amp;$B770)&amp;IF(INDEX(Variables!$D$5:$D$105,MATCH($A770,Variables!$A$5:$A$105,0))="","","."&amp;INDEX(Variables!$D$5:$D$105,MATCH($A770,Variables!$A$5:$A$105,0)))&amp;"."&amp;K$5</f>
        <v/>
      </c>
      <c r="L770" s="28">
        <f>L761*Settings!$C$13*$D770</f>
        <v/>
      </c>
      <c r="M770" s="29">
        <f>M761*Settings!$C$13*$D770</f>
        <v/>
      </c>
      <c r="N770" s="29">
        <f>N761*Settings!$C$13*$D770</f>
        <v/>
      </c>
      <c r="O770" s="29">
        <f>O761*Settings!$C$13*$D770</f>
        <v/>
      </c>
      <c r="P770" s="29">
        <f>P761*Settings!$C$13*$D770</f>
        <v/>
      </c>
      <c r="Q770" s="29">
        <f>Q761*Settings!$C$13*$D770</f>
        <v/>
      </c>
      <c r="R770" s="29">
        <f>R761*Settings!$C$13*$D770</f>
        <v/>
      </c>
      <c r="S770" s="29">
        <f>S761*Settings!$C$13*$D770</f>
        <v/>
      </c>
      <c r="T770" s="29">
        <f>T761*Settings!$C$13*$D770</f>
        <v/>
      </c>
      <c r="U770" s="29">
        <f>U761*Settings!$C$13*$D770</f>
        <v/>
      </c>
      <c r="V770" s="29">
        <f>V761*Settings!$C$13*$D770</f>
        <v/>
      </c>
      <c r="W770" s="29">
        <f>W761*Settings!$C$13*$D770</f>
        <v/>
      </c>
      <c r="X770" s="29">
        <f>X761*Settings!$C$13*$D770</f>
        <v/>
      </c>
      <c r="Y770" s="29">
        <f>Y761*Settings!$C$13*$D770</f>
        <v/>
      </c>
      <c r="Z770" s="29">
        <f>Z761*Settings!$C$13*$D770</f>
        <v/>
      </c>
      <c r="AA770" s="29">
        <f>AA761*Settings!$C$13*$D770</f>
        <v/>
      </c>
      <c r="AB770" s="29">
        <f>AB761*Settings!$C$13*$D770</f>
        <v/>
      </c>
      <c r="AC770" s="29">
        <f>AC761*Settings!$C$13*$D770</f>
        <v/>
      </c>
      <c r="AD770" s="49">
        <f>EMISSIONS(AD761,Settings!$C$13,$D770)</f>
        <v/>
      </c>
      <c r="AE770" s="25">
        <f>LOWER(Settings!$C$4)&amp;".mit."&amp;$A770&amp;IF($C770="","","."&amp;$C770&amp;"."&amp;$B770)&amp;IF(INDEX(Variables!$D$5:$D$105,MATCH($A770,Variables!$A$5:$A$105,0))="","","."&amp;INDEX(Variables!$D$5:$D$105,MATCH($A770,Variables!$A$5:$A$105,0)))&amp;"."&amp;AE$5</f>
        <v/>
      </c>
      <c r="AF770" s="28">
        <f>AF761*Settings!$C$13*$D770</f>
        <v/>
      </c>
      <c r="AG770" s="29">
        <f>AG761*Settings!$C$13*$D770</f>
        <v/>
      </c>
      <c r="AH770" s="29">
        <f>AH761*Settings!$C$13*$D770</f>
        <v/>
      </c>
      <c r="AI770" s="29">
        <f>AI761*Settings!$C$13*$D770</f>
        <v/>
      </c>
      <c r="AJ770" s="29">
        <f>AJ761*Settings!$C$13*$D770</f>
        <v/>
      </c>
      <c r="AK770" s="29">
        <f>AK761*Settings!$C$13*$D770</f>
        <v/>
      </c>
      <c r="AL770" s="29">
        <f>AL761*Settings!$C$13*$D770</f>
        <v/>
      </c>
      <c r="AM770" s="29">
        <f>AM761*Settings!$C$13*$D770</f>
        <v/>
      </c>
      <c r="AN770" s="29">
        <f>AN761*Settings!$C$13*$D770</f>
        <v/>
      </c>
      <c r="AO770" s="29">
        <f>AO761*Settings!$C$13*$D770</f>
        <v/>
      </c>
      <c r="AP770" s="29">
        <f>AP761*Settings!$C$13*$D770</f>
        <v/>
      </c>
      <c r="AQ770" s="29">
        <f>AQ761*Settings!$C$13*$D770</f>
        <v/>
      </c>
      <c r="AR770" s="29">
        <f>AR761*Settings!$C$13*$D770</f>
        <v/>
      </c>
      <c r="AS770" s="29">
        <f>AS761*Settings!$C$13*$D770</f>
        <v/>
      </c>
      <c r="AT770" s="29">
        <f>AT761*Settings!$C$13*$D770</f>
        <v/>
      </c>
      <c r="AU770" s="29">
        <f>AU761*Settings!$C$13*$D770</f>
        <v/>
      </c>
      <c r="AV770" s="29">
        <f>AV761*Settings!$C$13*$D770</f>
        <v/>
      </c>
      <c r="AW770" s="29">
        <f>AW761*Settings!$C$13*$D770</f>
        <v/>
      </c>
      <c r="AX770" s="49">
        <f>EMISSIONS(AX761,Settings!$C$13,$D770)</f>
        <v/>
      </c>
    </row>
    <row r="771" hidden="1" outlineLevel="2">
      <c r="A771" s="5" t="inlineStr">
        <is>
          <t>co2</t>
        </is>
      </c>
      <c r="B771" s="5" t="inlineStr">
        <is>
          <t>nga</t>
        </is>
      </c>
      <c r="C771" s="5" t="inlineStr">
        <is>
          <t>res</t>
        </is>
      </c>
      <c r="D771" s="40">
        <f>INDEX(Inputs!$T$5:$T$132,MATCH($B771&amp;"|"&amp;$C771,Inputs!$A$5:$A$132,0))</f>
        <v/>
      </c>
      <c r="E771" s="39" t="n"/>
      <c r="F771" s="39" t="n"/>
      <c r="G771" s="39" t="n"/>
      <c r="H771" s="5">
        <f>INDEX(Variables!$B$5:$B$105,MATCH($A771,Variables!$A$5:$A$105,0))&amp;IF($C771="",""," | "&amp;INDEX(Mapping!$B$5:$B$26,MATCH($C771,Mapping!$A$5:$A$26,0))&amp;" | "&amp;INDEX(Mapping!$B$30:$B$41,MATCH($B771,Mapping!$A$30:$A$41,0)))</f>
        <v/>
      </c>
      <c r="I771" s="5">
        <f>INDEX(Variables!$C$5:$C$105,MATCH($A771,Variables!$A$5:$A$105,0))</f>
        <v/>
      </c>
      <c r="J771" s="5">
        <f>INDEX(Variables!$E$5:$E$105,MATCH($A771,Variables!$A$5:$A$105,0))</f>
        <v/>
      </c>
      <c r="K771" s="25">
        <f>LOWER(Settings!$C$4)&amp;".mit."&amp;$A771&amp;IF($C771="","","."&amp;$C771&amp;"."&amp;$B771)&amp;IF(INDEX(Variables!$D$5:$D$105,MATCH($A771,Variables!$A$5:$A$105,0))="","","."&amp;INDEX(Variables!$D$5:$D$105,MATCH($A771,Variables!$A$5:$A$105,0)))&amp;"."&amp;K$5</f>
        <v/>
      </c>
      <c r="L771" s="28">
        <f>L762*Settings!$C$13*$D771</f>
        <v/>
      </c>
      <c r="M771" s="29">
        <f>M762*Settings!$C$13*$D771</f>
        <v/>
      </c>
      <c r="N771" s="29">
        <f>N762*Settings!$C$13*$D771</f>
        <v/>
      </c>
      <c r="O771" s="29">
        <f>O762*Settings!$C$13*$D771</f>
        <v/>
      </c>
      <c r="P771" s="29">
        <f>P762*Settings!$C$13*$D771</f>
        <v/>
      </c>
      <c r="Q771" s="29">
        <f>Q762*Settings!$C$13*$D771</f>
        <v/>
      </c>
      <c r="R771" s="29">
        <f>R762*Settings!$C$13*$D771</f>
        <v/>
      </c>
      <c r="S771" s="29">
        <f>S762*Settings!$C$13*$D771</f>
        <v/>
      </c>
      <c r="T771" s="29">
        <f>T762*Settings!$C$13*$D771</f>
        <v/>
      </c>
      <c r="U771" s="29">
        <f>U762*Settings!$C$13*$D771</f>
        <v/>
      </c>
      <c r="V771" s="29">
        <f>V762*Settings!$C$13*$D771</f>
        <v/>
      </c>
      <c r="W771" s="29">
        <f>W762*Settings!$C$13*$D771</f>
        <v/>
      </c>
      <c r="X771" s="29">
        <f>X762*Settings!$C$13*$D771</f>
        <v/>
      </c>
      <c r="Y771" s="29">
        <f>Y762*Settings!$C$13*$D771</f>
        <v/>
      </c>
      <c r="Z771" s="29">
        <f>Z762*Settings!$C$13*$D771</f>
        <v/>
      </c>
      <c r="AA771" s="29">
        <f>AA762*Settings!$C$13*$D771</f>
        <v/>
      </c>
      <c r="AB771" s="29">
        <f>AB762*Settings!$C$13*$D771</f>
        <v/>
      </c>
      <c r="AC771" s="29">
        <f>AC762*Settings!$C$13*$D771</f>
        <v/>
      </c>
      <c r="AD771" s="49">
        <f>EMISSIONS(AD762,Settings!$C$13,$D771)</f>
        <v/>
      </c>
      <c r="AE771" s="25">
        <f>LOWER(Settings!$C$4)&amp;".mit."&amp;$A771&amp;IF($C771="","","."&amp;$C771&amp;"."&amp;$B771)&amp;IF(INDEX(Variables!$D$5:$D$105,MATCH($A771,Variables!$A$5:$A$105,0))="","","."&amp;INDEX(Variables!$D$5:$D$105,MATCH($A771,Variables!$A$5:$A$105,0)))&amp;"."&amp;AE$5</f>
        <v/>
      </c>
      <c r="AF771" s="28">
        <f>AF762*Settings!$C$13*$D771</f>
        <v/>
      </c>
      <c r="AG771" s="29">
        <f>AG762*Settings!$C$13*$D771</f>
        <v/>
      </c>
      <c r="AH771" s="29">
        <f>AH762*Settings!$C$13*$D771</f>
        <v/>
      </c>
      <c r="AI771" s="29">
        <f>AI762*Settings!$C$13*$D771</f>
        <v/>
      </c>
      <c r="AJ771" s="29">
        <f>AJ762*Settings!$C$13*$D771</f>
        <v/>
      </c>
      <c r="AK771" s="29">
        <f>AK762*Settings!$C$13*$D771</f>
        <v/>
      </c>
      <c r="AL771" s="29">
        <f>AL762*Settings!$C$13*$D771</f>
        <v/>
      </c>
      <c r="AM771" s="29">
        <f>AM762*Settings!$C$13*$D771</f>
        <v/>
      </c>
      <c r="AN771" s="29">
        <f>AN762*Settings!$C$13*$D771</f>
        <v/>
      </c>
      <c r="AO771" s="29">
        <f>AO762*Settings!$C$13*$D771</f>
        <v/>
      </c>
      <c r="AP771" s="29">
        <f>AP762*Settings!$C$13*$D771</f>
        <v/>
      </c>
      <c r="AQ771" s="29">
        <f>AQ762*Settings!$C$13*$D771</f>
        <v/>
      </c>
      <c r="AR771" s="29">
        <f>AR762*Settings!$C$13*$D771</f>
        <v/>
      </c>
      <c r="AS771" s="29">
        <f>AS762*Settings!$C$13*$D771</f>
        <v/>
      </c>
      <c r="AT771" s="29">
        <f>AT762*Settings!$C$13*$D771</f>
        <v/>
      </c>
      <c r="AU771" s="29">
        <f>AU762*Settings!$C$13*$D771</f>
        <v/>
      </c>
      <c r="AV771" s="29">
        <f>AV762*Settings!$C$13*$D771</f>
        <v/>
      </c>
      <c r="AW771" s="29">
        <f>AW762*Settings!$C$13*$D771</f>
        <v/>
      </c>
      <c r="AX771" s="49">
        <f>EMISSIONS(AX762,Settings!$C$13,$D771)</f>
        <v/>
      </c>
    </row>
    <row r="772" hidden="1" outlineLevel="2">
      <c r="A772" s="5" t="inlineStr">
        <is>
          <t>co2</t>
        </is>
      </c>
      <c r="B772" s="5" t="inlineStr">
        <is>
          <t>gso</t>
        </is>
      </c>
      <c r="C772" s="5" t="inlineStr">
        <is>
          <t>res</t>
        </is>
      </c>
      <c r="D772" s="40">
        <f>INDEX(Inputs!$T$5:$T$132,MATCH($B772&amp;"|"&amp;$C772,Inputs!$A$5:$A$132,0))</f>
        <v/>
      </c>
      <c r="E772" s="39" t="n"/>
      <c r="F772" s="39" t="n"/>
      <c r="G772" s="39" t="n"/>
      <c r="H772" s="5">
        <f>INDEX(Variables!$B$5:$B$105,MATCH($A772,Variables!$A$5:$A$105,0))&amp;IF($C772="",""," | "&amp;INDEX(Mapping!$B$5:$B$26,MATCH($C772,Mapping!$A$5:$A$26,0))&amp;" | "&amp;INDEX(Mapping!$B$30:$B$41,MATCH($B772,Mapping!$A$30:$A$41,0)))</f>
        <v/>
      </c>
      <c r="I772" s="5">
        <f>INDEX(Variables!$C$5:$C$105,MATCH($A772,Variables!$A$5:$A$105,0))</f>
        <v/>
      </c>
      <c r="J772" s="5">
        <f>INDEX(Variables!$E$5:$E$105,MATCH($A772,Variables!$A$5:$A$105,0))</f>
        <v/>
      </c>
      <c r="K772" s="25">
        <f>LOWER(Settings!$C$4)&amp;".mit."&amp;$A772&amp;IF($C772="","","."&amp;$C772&amp;"."&amp;$B772)&amp;IF(INDEX(Variables!$D$5:$D$105,MATCH($A772,Variables!$A$5:$A$105,0))="","","."&amp;INDEX(Variables!$D$5:$D$105,MATCH($A772,Variables!$A$5:$A$105,0)))&amp;"."&amp;K$5</f>
        <v/>
      </c>
      <c r="L772" s="28">
        <f>L763*Settings!$C$13*$D772</f>
        <v/>
      </c>
      <c r="M772" s="29">
        <f>M763*Settings!$C$13*$D772</f>
        <v/>
      </c>
      <c r="N772" s="29">
        <f>N763*Settings!$C$13*$D772</f>
        <v/>
      </c>
      <c r="O772" s="29">
        <f>O763*Settings!$C$13*$D772</f>
        <v/>
      </c>
      <c r="P772" s="29">
        <f>P763*Settings!$C$13*$D772</f>
        <v/>
      </c>
      <c r="Q772" s="29">
        <f>Q763*Settings!$C$13*$D772</f>
        <v/>
      </c>
      <c r="R772" s="29">
        <f>R763*Settings!$C$13*$D772</f>
        <v/>
      </c>
      <c r="S772" s="29">
        <f>S763*Settings!$C$13*$D772</f>
        <v/>
      </c>
      <c r="T772" s="29">
        <f>T763*Settings!$C$13*$D772</f>
        <v/>
      </c>
      <c r="U772" s="29">
        <f>U763*Settings!$C$13*$D772</f>
        <v/>
      </c>
      <c r="V772" s="29">
        <f>V763*Settings!$C$13*$D772</f>
        <v/>
      </c>
      <c r="W772" s="29">
        <f>W763*Settings!$C$13*$D772</f>
        <v/>
      </c>
      <c r="X772" s="29">
        <f>X763*Settings!$C$13*$D772</f>
        <v/>
      </c>
      <c r="Y772" s="29">
        <f>Y763*Settings!$C$13*$D772</f>
        <v/>
      </c>
      <c r="Z772" s="29">
        <f>Z763*Settings!$C$13*$D772</f>
        <v/>
      </c>
      <c r="AA772" s="29">
        <f>AA763*Settings!$C$13*$D772</f>
        <v/>
      </c>
      <c r="AB772" s="29">
        <f>AB763*Settings!$C$13*$D772</f>
        <v/>
      </c>
      <c r="AC772" s="29">
        <f>AC763*Settings!$C$13*$D772</f>
        <v/>
      </c>
      <c r="AD772" s="49">
        <f>EMISSIONS(AD763,Settings!$C$13,$D772)</f>
        <v/>
      </c>
      <c r="AE772" s="25">
        <f>LOWER(Settings!$C$4)&amp;".mit."&amp;$A772&amp;IF($C772="","","."&amp;$C772&amp;"."&amp;$B772)&amp;IF(INDEX(Variables!$D$5:$D$105,MATCH($A772,Variables!$A$5:$A$105,0))="","","."&amp;INDEX(Variables!$D$5:$D$105,MATCH($A772,Variables!$A$5:$A$105,0)))&amp;"."&amp;AE$5</f>
        <v/>
      </c>
      <c r="AF772" s="28">
        <f>AF763*Settings!$C$13*$D772</f>
        <v/>
      </c>
      <c r="AG772" s="29">
        <f>AG763*Settings!$C$13*$D772</f>
        <v/>
      </c>
      <c r="AH772" s="29">
        <f>AH763*Settings!$C$13*$D772</f>
        <v/>
      </c>
      <c r="AI772" s="29">
        <f>AI763*Settings!$C$13*$D772</f>
        <v/>
      </c>
      <c r="AJ772" s="29">
        <f>AJ763*Settings!$C$13*$D772</f>
        <v/>
      </c>
      <c r="AK772" s="29">
        <f>AK763*Settings!$C$13*$D772</f>
        <v/>
      </c>
      <c r="AL772" s="29">
        <f>AL763*Settings!$C$13*$D772</f>
        <v/>
      </c>
      <c r="AM772" s="29">
        <f>AM763*Settings!$C$13*$D772</f>
        <v/>
      </c>
      <c r="AN772" s="29">
        <f>AN763*Settings!$C$13*$D772</f>
        <v/>
      </c>
      <c r="AO772" s="29">
        <f>AO763*Settings!$C$13*$D772</f>
        <v/>
      </c>
      <c r="AP772" s="29">
        <f>AP763*Settings!$C$13*$D772</f>
        <v/>
      </c>
      <c r="AQ772" s="29">
        <f>AQ763*Settings!$C$13*$D772</f>
        <v/>
      </c>
      <c r="AR772" s="29">
        <f>AR763*Settings!$C$13*$D772</f>
        <v/>
      </c>
      <c r="AS772" s="29">
        <f>AS763*Settings!$C$13*$D772</f>
        <v/>
      </c>
      <c r="AT772" s="29">
        <f>AT763*Settings!$C$13*$D772</f>
        <v/>
      </c>
      <c r="AU772" s="29">
        <f>AU763*Settings!$C$13*$D772</f>
        <v/>
      </c>
      <c r="AV772" s="29">
        <f>AV763*Settings!$C$13*$D772</f>
        <v/>
      </c>
      <c r="AW772" s="29">
        <f>AW763*Settings!$C$13*$D772</f>
        <v/>
      </c>
      <c r="AX772" s="49">
        <f>EMISSIONS(AX763,Settings!$C$13,$D772)</f>
        <v/>
      </c>
    </row>
    <row r="773" hidden="1" outlineLevel="2">
      <c r="A773" s="5" t="inlineStr">
        <is>
          <t>co2</t>
        </is>
      </c>
      <c r="B773" s="5" t="inlineStr">
        <is>
          <t>die</t>
        </is>
      </c>
      <c r="C773" s="5" t="inlineStr">
        <is>
          <t>res</t>
        </is>
      </c>
      <c r="D773" s="40">
        <f>INDEX(Inputs!$T$5:$T$132,MATCH($B773&amp;"|"&amp;$C773,Inputs!$A$5:$A$132,0))</f>
        <v/>
      </c>
      <c r="E773" s="39" t="n"/>
      <c r="F773" s="39" t="n"/>
      <c r="G773" s="39" t="n"/>
      <c r="H773" s="5">
        <f>INDEX(Variables!$B$5:$B$105,MATCH($A773,Variables!$A$5:$A$105,0))&amp;IF($C773="",""," | "&amp;INDEX(Mapping!$B$5:$B$26,MATCH($C773,Mapping!$A$5:$A$26,0))&amp;" | "&amp;INDEX(Mapping!$B$30:$B$41,MATCH($B773,Mapping!$A$30:$A$41,0)))</f>
        <v/>
      </c>
      <c r="I773" s="5">
        <f>INDEX(Variables!$C$5:$C$105,MATCH($A773,Variables!$A$5:$A$105,0))</f>
        <v/>
      </c>
      <c r="J773" s="5">
        <f>INDEX(Variables!$E$5:$E$105,MATCH($A773,Variables!$A$5:$A$105,0))</f>
        <v/>
      </c>
      <c r="K773" s="25">
        <f>LOWER(Settings!$C$4)&amp;".mit."&amp;$A773&amp;IF($C773="","","."&amp;$C773&amp;"."&amp;$B773)&amp;IF(INDEX(Variables!$D$5:$D$105,MATCH($A773,Variables!$A$5:$A$105,0))="","","."&amp;INDEX(Variables!$D$5:$D$105,MATCH($A773,Variables!$A$5:$A$105,0)))&amp;"."&amp;K$5</f>
        <v/>
      </c>
      <c r="L773" s="28">
        <f>L764*Settings!$C$13*$D773</f>
        <v/>
      </c>
      <c r="M773" s="29">
        <f>M764*Settings!$C$13*$D773</f>
        <v/>
      </c>
      <c r="N773" s="29">
        <f>N764*Settings!$C$13*$D773</f>
        <v/>
      </c>
      <c r="O773" s="29">
        <f>O764*Settings!$C$13*$D773</f>
        <v/>
      </c>
      <c r="P773" s="29">
        <f>P764*Settings!$C$13*$D773</f>
        <v/>
      </c>
      <c r="Q773" s="29">
        <f>Q764*Settings!$C$13*$D773</f>
        <v/>
      </c>
      <c r="R773" s="29">
        <f>R764*Settings!$C$13*$D773</f>
        <v/>
      </c>
      <c r="S773" s="29">
        <f>S764*Settings!$C$13*$D773</f>
        <v/>
      </c>
      <c r="T773" s="29">
        <f>T764*Settings!$C$13*$D773</f>
        <v/>
      </c>
      <c r="U773" s="29">
        <f>U764*Settings!$C$13*$D773</f>
        <v/>
      </c>
      <c r="V773" s="29">
        <f>V764*Settings!$C$13*$D773</f>
        <v/>
      </c>
      <c r="W773" s="29">
        <f>W764*Settings!$C$13*$D773</f>
        <v/>
      </c>
      <c r="X773" s="29">
        <f>X764*Settings!$C$13*$D773</f>
        <v/>
      </c>
      <c r="Y773" s="29">
        <f>Y764*Settings!$C$13*$D773</f>
        <v/>
      </c>
      <c r="Z773" s="29">
        <f>Z764*Settings!$C$13*$D773</f>
        <v/>
      </c>
      <c r="AA773" s="29">
        <f>AA764*Settings!$C$13*$D773</f>
        <v/>
      </c>
      <c r="AB773" s="29">
        <f>AB764*Settings!$C$13*$D773</f>
        <v/>
      </c>
      <c r="AC773" s="29">
        <f>AC764*Settings!$C$13*$D773</f>
        <v/>
      </c>
      <c r="AD773" s="49">
        <f>EMISSIONS(AD764,Settings!$C$13,$D773)</f>
        <v/>
      </c>
      <c r="AE773" s="25">
        <f>LOWER(Settings!$C$4)&amp;".mit."&amp;$A773&amp;IF($C773="","","."&amp;$C773&amp;"."&amp;$B773)&amp;IF(INDEX(Variables!$D$5:$D$105,MATCH($A773,Variables!$A$5:$A$105,0))="","","."&amp;INDEX(Variables!$D$5:$D$105,MATCH($A773,Variables!$A$5:$A$105,0)))&amp;"."&amp;AE$5</f>
        <v/>
      </c>
      <c r="AF773" s="28">
        <f>AF764*Settings!$C$13*$D773</f>
        <v/>
      </c>
      <c r="AG773" s="29">
        <f>AG764*Settings!$C$13*$D773</f>
        <v/>
      </c>
      <c r="AH773" s="29">
        <f>AH764*Settings!$C$13*$D773</f>
        <v/>
      </c>
      <c r="AI773" s="29">
        <f>AI764*Settings!$C$13*$D773</f>
        <v/>
      </c>
      <c r="AJ773" s="29">
        <f>AJ764*Settings!$C$13*$D773</f>
        <v/>
      </c>
      <c r="AK773" s="29">
        <f>AK764*Settings!$C$13*$D773</f>
        <v/>
      </c>
      <c r="AL773" s="29">
        <f>AL764*Settings!$C$13*$D773</f>
        <v/>
      </c>
      <c r="AM773" s="29">
        <f>AM764*Settings!$C$13*$D773</f>
        <v/>
      </c>
      <c r="AN773" s="29">
        <f>AN764*Settings!$C$13*$D773</f>
        <v/>
      </c>
      <c r="AO773" s="29">
        <f>AO764*Settings!$C$13*$D773</f>
        <v/>
      </c>
      <c r="AP773" s="29">
        <f>AP764*Settings!$C$13*$D773</f>
        <v/>
      </c>
      <c r="AQ773" s="29">
        <f>AQ764*Settings!$C$13*$D773</f>
        <v/>
      </c>
      <c r="AR773" s="29">
        <f>AR764*Settings!$C$13*$D773</f>
        <v/>
      </c>
      <c r="AS773" s="29">
        <f>AS764*Settings!$C$13*$D773</f>
        <v/>
      </c>
      <c r="AT773" s="29">
        <f>AT764*Settings!$C$13*$D773</f>
        <v/>
      </c>
      <c r="AU773" s="29">
        <f>AU764*Settings!$C$13*$D773</f>
        <v/>
      </c>
      <c r="AV773" s="29">
        <f>AV764*Settings!$C$13*$D773</f>
        <v/>
      </c>
      <c r="AW773" s="29">
        <f>AW764*Settings!$C$13*$D773</f>
        <v/>
      </c>
      <c r="AX773" s="49">
        <f>EMISSIONS(AX764,Settings!$C$13,$D773)</f>
        <v/>
      </c>
    </row>
    <row r="774" hidden="1" outlineLevel="2">
      <c r="A774" s="5" t="inlineStr">
        <is>
          <t>co2</t>
        </is>
      </c>
      <c r="B774" s="5" t="inlineStr">
        <is>
          <t>lpg</t>
        </is>
      </c>
      <c r="C774" s="5" t="inlineStr">
        <is>
          <t>res</t>
        </is>
      </c>
      <c r="D774" s="40">
        <f>INDEX(Inputs!$T$5:$T$132,MATCH($B774&amp;"|"&amp;$C774,Inputs!$A$5:$A$132,0))</f>
        <v/>
      </c>
      <c r="E774" s="39" t="n"/>
      <c r="F774" s="39" t="n"/>
      <c r="G774" s="39" t="n"/>
      <c r="H774" s="5">
        <f>INDEX(Variables!$B$5:$B$105,MATCH($A774,Variables!$A$5:$A$105,0))&amp;IF($C774="",""," | "&amp;INDEX(Mapping!$B$5:$B$26,MATCH($C774,Mapping!$A$5:$A$26,0))&amp;" | "&amp;INDEX(Mapping!$B$30:$B$41,MATCH($B774,Mapping!$A$30:$A$41,0)))</f>
        <v/>
      </c>
      <c r="I774" s="5">
        <f>INDEX(Variables!$C$5:$C$105,MATCH($A774,Variables!$A$5:$A$105,0))</f>
        <v/>
      </c>
      <c r="J774" s="5">
        <f>INDEX(Variables!$E$5:$E$105,MATCH($A774,Variables!$A$5:$A$105,0))</f>
        <v/>
      </c>
      <c r="K774" s="25">
        <f>LOWER(Settings!$C$4)&amp;".mit."&amp;$A774&amp;IF($C774="","","."&amp;$C774&amp;"."&amp;$B774)&amp;IF(INDEX(Variables!$D$5:$D$105,MATCH($A774,Variables!$A$5:$A$105,0))="","","."&amp;INDEX(Variables!$D$5:$D$105,MATCH($A774,Variables!$A$5:$A$105,0)))&amp;"."&amp;K$5</f>
        <v/>
      </c>
      <c r="L774" s="28">
        <f>L765*Settings!$C$13*$D774</f>
        <v/>
      </c>
      <c r="M774" s="29">
        <f>M765*Settings!$C$13*$D774</f>
        <v/>
      </c>
      <c r="N774" s="29">
        <f>N765*Settings!$C$13*$D774</f>
        <v/>
      </c>
      <c r="O774" s="29">
        <f>O765*Settings!$C$13*$D774</f>
        <v/>
      </c>
      <c r="P774" s="29">
        <f>P765*Settings!$C$13*$D774</f>
        <v/>
      </c>
      <c r="Q774" s="29">
        <f>Q765*Settings!$C$13*$D774</f>
        <v/>
      </c>
      <c r="R774" s="29">
        <f>R765*Settings!$C$13*$D774</f>
        <v/>
      </c>
      <c r="S774" s="29">
        <f>S765*Settings!$C$13*$D774</f>
        <v/>
      </c>
      <c r="T774" s="29">
        <f>T765*Settings!$C$13*$D774</f>
        <v/>
      </c>
      <c r="U774" s="29">
        <f>U765*Settings!$C$13*$D774</f>
        <v/>
      </c>
      <c r="V774" s="29">
        <f>V765*Settings!$C$13*$D774</f>
        <v/>
      </c>
      <c r="W774" s="29">
        <f>W765*Settings!$C$13*$D774</f>
        <v/>
      </c>
      <c r="X774" s="29">
        <f>X765*Settings!$C$13*$D774</f>
        <v/>
      </c>
      <c r="Y774" s="29">
        <f>Y765*Settings!$C$13*$D774</f>
        <v/>
      </c>
      <c r="Z774" s="29">
        <f>Z765*Settings!$C$13*$D774</f>
        <v/>
      </c>
      <c r="AA774" s="29">
        <f>AA765*Settings!$C$13*$D774</f>
        <v/>
      </c>
      <c r="AB774" s="29">
        <f>AB765*Settings!$C$13*$D774</f>
        <v/>
      </c>
      <c r="AC774" s="29">
        <f>AC765*Settings!$C$13*$D774</f>
        <v/>
      </c>
      <c r="AD774" s="49">
        <f>EMISSIONS(AD765,Settings!$C$13,$D774)</f>
        <v/>
      </c>
      <c r="AE774" s="25">
        <f>LOWER(Settings!$C$4)&amp;".mit."&amp;$A774&amp;IF($C774="","","."&amp;$C774&amp;"."&amp;$B774)&amp;IF(INDEX(Variables!$D$5:$D$105,MATCH($A774,Variables!$A$5:$A$105,0))="","","."&amp;INDEX(Variables!$D$5:$D$105,MATCH($A774,Variables!$A$5:$A$105,0)))&amp;"."&amp;AE$5</f>
        <v/>
      </c>
      <c r="AF774" s="28">
        <f>AF765*Settings!$C$13*$D774</f>
        <v/>
      </c>
      <c r="AG774" s="29">
        <f>AG765*Settings!$C$13*$D774</f>
        <v/>
      </c>
      <c r="AH774" s="29">
        <f>AH765*Settings!$C$13*$D774</f>
        <v/>
      </c>
      <c r="AI774" s="29">
        <f>AI765*Settings!$C$13*$D774</f>
        <v/>
      </c>
      <c r="AJ774" s="29">
        <f>AJ765*Settings!$C$13*$D774</f>
        <v/>
      </c>
      <c r="AK774" s="29">
        <f>AK765*Settings!$C$13*$D774</f>
        <v/>
      </c>
      <c r="AL774" s="29">
        <f>AL765*Settings!$C$13*$D774</f>
        <v/>
      </c>
      <c r="AM774" s="29">
        <f>AM765*Settings!$C$13*$D774</f>
        <v/>
      </c>
      <c r="AN774" s="29">
        <f>AN765*Settings!$C$13*$D774</f>
        <v/>
      </c>
      <c r="AO774" s="29">
        <f>AO765*Settings!$C$13*$D774</f>
        <v/>
      </c>
      <c r="AP774" s="29">
        <f>AP765*Settings!$C$13*$D774</f>
        <v/>
      </c>
      <c r="AQ774" s="29">
        <f>AQ765*Settings!$C$13*$D774</f>
        <v/>
      </c>
      <c r="AR774" s="29">
        <f>AR765*Settings!$C$13*$D774</f>
        <v/>
      </c>
      <c r="AS774" s="29">
        <f>AS765*Settings!$C$13*$D774</f>
        <v/>
      </c>
      <c r="AT774" s="29">
        <f>AT765*Settings!$C$13*$D774</f>
        <v/>
      </c>
      <c r="AU774" s="29">
        <f>AU765*Settings!$C$13*$D774</f>
        <v/>
      </c>
      <c r="AV774" s="29">
        <f>AV765*Settings!$C$13*$D774</f>
        <v/>
      </c>
      <c r="AW774" s="29">
        <f>AW765*Settings!$C$13*$D774</f>
        <v/>
      </c>
      <c r="AX774" s="49">
        <f>EMISSIONS(AX765,Settings!$C$13,$D774)</f>
        <v/>
      </c>
    </row>
    <row r="775" hidden="1" outlineLevel="2">
      <c r="A775" s="5" t="inlineStr">
        <is>
          <t>co2</t>
        </is>
      </c>
      <c r="B775" s="5" t="inlineStr">
        <is>
          <t>ker</t>
        </is>
      </c>
      <c r="C775" s="5" t="inlineStr">
        <is>
          <t>res</t>
        </is>
      </c>
      <c r="D775" s="40">
        <f>INDEX(Inputs!$T$5:$T$132,MATCH($B775&amp;"|"&amp;$C775,Inputs!$A$5:$A$132,0))</f>
        <v/>
      </c>
      <c r="E775" s="39" t="n"/>
      <c r="F775" s="39" t="n"/>
      <c r="G775" s="39" t="n"/>
      <c r="H775" s="5">
        <f>INDEX(Variables!$B$5:$B$105,MATCH($A775,Variables!$A$5:$A$105,0))&amp;IF($C775="",""," | "&amp;INDEX(Mapping!$B$5:$B$26,MATCH($C775,Mapping!$A$5:$A$26,0))&amp;" | "&amp;INDEX(Mapping!$B$30:$B$41,MATCH($B775,Mapping!$A$30:$A$41,0)))</f>
        <v/>
      </c>
      <c r="I775" s="5">
        <f>INDEX(Variables!$C$5:$C$105,MATCH($A775,Variables!$A$5:$A$105,0))</f>
        <v/>
      </c>
      <c r="J775" s="5">
        <f>INDEX(Variables!$E$5:$E$105,MATCH($A775,Variables!$A$5:$A$105,0))</f>
        <v/>
      </c>
      <c r="K775" s="25">
        <f>LOWER(Settings!$C$4)&amp;".mit."&amp;$A775&amp;IF($C775="","","."&amp;$C775&amp;"."&amp;$B775)&amp;IF(INDEX(Variables!$D$5:$D$105,MATCH($A775,Variables!$A$5:$A$105,0))="","","."&amp;INDEX(Variables!$D$5:$D$105,MATCH($A775,Variables!$A$5:$A$105,0)))&amp;"."&amp;K$5</f>
        <v/>
      </c>
      <c r="L775" s="28">
        <f>L766*Settings!$C$13*$D775</f>
        <v/>
      </c>
      <c r="M775" s="29">
        <f>M766*Settings!$C$13*$D775</f>
        <v/>
      </c>
      <c r="N775" s="29">
        <f>N766*Settings!$C$13*$D775</f>
        <v/>
      </c>
      <c r="O775" s="29">
        <f>O766*Settings!$C$13*$D775</f>
        <v/>
      </c>
      <c r="P775" s="29">
        <f>P766*Settings!$C$13*$D775</f>
        <v/>
      </c>
      <c r="Q775" s="29">
        <f>Q766*Settings!$C$13*$D775</f>
        <v/>
      </c>
      <c r="R775" s="29">
        <f>R766*Settings!$C$13*$D775</f>
        <v/>
      </c>
      <c r="S775" s="29">
        <f>S766*Settings!$C$13*$D775</f>
        <v/>
      </c>
      <c r="T775" s="29">
        <f>T766*Settings!$C$13*$D775</f>
        <v/>
      </c>
      <c r="U775" s="29">
        <f>U766*Settings!$C$13*$D775</f>
        <v/>
      </c>
      <c r="V775" s="29">
        <f>V766*Settings!$C$13*$D775</f>
        <v/>
      </c>
      <c r="W775" s="29">
        <f>W766*Settings!$C$13*$D775</f>
        <v/>
      </c>
      <c r="X775" s="29">
        <f>X766*Settings!$C$13*$D775</f>
        <v/>
      </c>
      <c r="Y775" s="29">
        <f>Y766*Settings!$C$13*$D775</f>
        <v/>
      </c>
      <c r="Z775" s="29">
        <f>Z766*Settings!$C$13*$D775</f>
        <v/>
      </c>
      <c r="AA775" s="29">
        <f>AA766*Settings!$C$13*$D775</f>
        <v/>
      </c>
      <c r="AB775" s="29">
        <f>AB766*Settings!$C$13*$D775</f>
        <v/>
      </c>
      <c r="AC775" s="29">
        <f>AC766*Settings!$C$13*$D775</f>
        <v/>
      </c>
      <c r="AD775" s="49">
        <f>EMISSIONS(AD766,Settings!$C$13,$D775)</f>
        <v/>
      </c>
      <c r="AE775" s="25">
        <f>LOWER(Settings!$C$4)&amp;".mit."&amp;$A775&amp;IF($C775="","","."&amp;$C775&amp;"."&amp;$B775)&amp;IF(INDEX(Variables!$D$5:$D$105,MATCH($A775,Variables!$A$5:$A$105,0))="","","."&amp;INDEX(Variables!$D$5:$D$105,MATCH($A775,Variables!$A$5:$A$105,0)))&amp;"."&amp;AE$5</f>
        <v/>
      </c>
      <c r="AF775" s="28">
        <f>AF766*Settings!$C$13*$D775</f>
        <v/>
      </c>
      <c r="AG775" s="29">
        <f>AG766*Settings!$C$13*$D775</f>
        <v/>
      </c>
      <c r="AH775" s="29">
        <f>AH766*Settings!$C$13*$D775</f>
        <v/>
      </c>
      <c r="AI775" s="29">
        <f>AI766*Settings!$C$13*$D775</f>
        <v/>
      </c>
      <c r="AJ775" s="29">
        <f>AJ766*Settings!$C$13*$D775</f>
        <v/>
      </c>
      <c r="AK775" s="29">
        <f>AK766*Settings!$C$13*$D775</f>
        <v/>
      </c>
      <c r="AL775" s="29">
        <f>AL766*Settings!$C$13*$D775</f>
        <v/>
      </c>
      <c r="AM775" s="29">
        <f>AM766*Settings!$C$13*$D775</f>
        <v/>
      </c>
      <c r="AN775" s="29">
        <f>AN766*Settings!$C$13*$D775</f>
        <v/>
      </c>
      <c r="AO775" s="29">
        <f>AO766*Settings!$C$13*$D775</f>
        <v/>
      </c>
      <c r="AP775" s="29">
        <f>AP766*Settings!$C$13*$D775</f>
        <v/>
      </c>
      <c r="AQ775" s="29">
        <f>AQ766*Settings!$C$13*$D775</f>
        <v/>
      </c>
      <c r="AR775" s="29">
        <f>AR766*Settings!$C$13*$D775</f>
        <v/>
      </c>
      <c r="AS775" s="29">
        <f>AS766*Settings!$C$13*$D775</f>
        <v/>
      </c>
      <c r="AT775" s="29">
        <f>AT766*Settings!$C$13*$D775</f>
        <v/>
      </c>
      <c r="AU775" s="29">
        <f>AU766*Settings!$C$13*$D775</f>
        <v/>
      </c>
      <c r="AV775" s="29">
        <f>AV766*Settings!$C$13*$D775</f>
        <v/>
      </c>
      <c r="AW775" s="29">
        <f>AW766*Settings!$C$13*$D775</f>
        <v/>
      </c>
      <c r="AX775" s="49">
        <f>EMISSIONS(AX766,Settings!$C$13,$D775)</f>
        <v/>
      </c>
    </row>
    <row r="776" hidden="1" outlineLevel="2">
      <c r="A776" s="5" t="inlineStr">
        <is>
          <t>co2</t>
        </is>
      </c>
      <c r="B776" s="5" t="inlineStr">
        <is>
          <t>oop</t>
        </is>
      </c>
      <c r="C776" s="5" t="inlineStr">
        <is>
          <t>res</t>
        </is>
      </c>
      <c r="D776" s="40">
        <f>INDEX(Inputs!$T$5:$T$132,MATCH($B776&amp;"|"&amp;$C776,Inputs!$A$5:$A$132,0))</f>
        <v/>
      </c>
      <c r="E776" s="39" t="n"/>
      <c r="F776" s="39" t="n"/>
      <c r="G776" s="39" t="n"/>
      <c r="H776" s="5">
        <f>INDEX(Variables!$B$5:$B$105,MATCH($A776,Variables!$A$5:$A$105,0))&amp;IF($C776="",""," | "&amp;INDEX(Mapping!$B$5:$B$26,MATCH($C776,Mapping!$A$5:$A$26,0))&amp;" | "&amp;INDEX(Mapping!$B$30:$B$41,MATCH($B776,Mapping!$A$30:$A$41,0)))</f>
        <v/>
      </c>
      <c r="I776" s="5">
        <f>INDEX(Variables!$C$5:$C$105,MATCH($A776,Variables!$A$5:$A$105,0))</f>
        <v/>
      </c>
      <c r="J776" s="5">
        <f>INDEX(Variables!$E$5:$E$105,MATCH($A776,Variables!$A$5:$A$105,0))</f>
        <v/>
      </c>
      <c r="K776" s="25">
        <f>LOWER(Settings!$C$4)&amp;".mit."&amp;$A776&amp;IF($C776="","","."&amp;$C776&amp;"."&amp;$B776)&amp;IF(INDEX(Variables!$D$5:$D$105,MATCH($A776,Variables!$A$5:$A$105,0))="","","."&amp;INDEX(Variables!$D$5:$D$105,MATCH($A776,Variables!$A$5:$A$105,0)))&amp;"."&amp;K$5</f>
        <v/>
      </c>
      <c r="L776" s="28">
        <f>L767*Settings!$C$13*$D776</f>
        <v/>
      </c>
      <c r="M776" s="29">
        <f>M767*Settings!$C$13*$D776</f>
        <v/>
      </c>
      <c r="N776" s="29">
        <f>N767*Settings!$C$13*$D776</f>
        <v/>
      </c>
      <c r="O776" s="29">
        <f>O767*Settings!$C$13*$D776</f>
        <v/>
      </c>
      <c r="P776" s="29">
        <f>P767*Settings!$C$13*$D776</f>
        <v/>
      </c>
      <c r="Q776" s="29">
        <f>Q767*Settings!$C$13*$D776</f>
        <v/>
      </c>
      <c r="R776" s="29">
        <f>R767*Settings!$C$13*$D776</f>
        <v/>
      </c>
      <c r="S776" s="29">
        <f>S767*Settings!$C$13*$D776</f>
        <v/>
      </c>
      <c r="T776" s="29">
        <f>T767*Settings!$C$13*$D776</f>
        <v/>
      </c>
      <c r="U776" s="29">
        <f>U767*Settings!$C$13*$D776</f>
        <v/>
      </c>
      <c r="V776" s="29">
        <f>V767*Settings!$C$13*$D776</f>
        <v/>
      </c>
      <c r="W776" s="29">
        <f>W767*Settings!$C$13*$D776</f>
        <v/>
      </c>
      <c r="X776" s="29">
        <f>X767*Settings!$C$13*$D776</f>
        <v/>
      </c>
      <c r="Y776" s="29">
        <f>Y767*Settings!$C$13*$D776</f>
        <v/>
      </c>
      <c r="Z776" s="29">
        <f>Z767*Settings!$C$13*$D776</f>
        <v/>
      </c>
      <c r="AA776" s="29">
        <f>AA767*Settings!$C$13*$D776</f>
        <v/>
      </c>
      <c r="AB776" s="29">
        <f>AB767*Settings!$C$13*$D776</f>
        <v/>
      </c>
      <c r="AC776" s="29">
        <f>AC767*Settings!$C$13*$D776</f>
        <v/>
      </c>
      <c r="AD776" s="49">
        <f>EMISSIONS(AD767,Settings!$C$13,$D776)</f>
        <v/>
      </c>
      <c r="AE776" s="25">
        <f>LOWER(Settings!$C$4)&amp;".mit."&amp;$A776&amp;IF($C776="","","."&amp;$C776&amp;"."&amp;$B776)&amp;IF(INDEX(Variables!$D$5:$D$105,MATCH($A776,Variables!$A$5:$A$105,0))="","","."&amp;INDEX(Variables!$D$5:$D$105,MATCH($A776,Variables!$A$5:$A$105,0)))&amp;"."&amp;AE$5</f>
        <v/>
      </c>
      <c r="AF776" s="28">
        <f>AF767*Settings!$C$13*$D776</f>
        <v/>
      </c>
      <c r="AG776" s="29">
        <f>AG767*Settings!$C$13*$D776</f>
        <v/>
      </c>
      <c r="AH776" s="29">
        <f>AH767*Settings!$C$13*$D776</f>
        <v/>
      </c>
      <c r="AI776" s="29">
        <f>AI767*Settings!$C$13*$D776</f>
        <v/>
      </c>
      <c r="AJ776" s="29">
        <f>AJ767*Settings!$C$13*$D776</f>
        <v/>
      </c>
      <c r="AK776" s="29">
        <f>AK767*Settings!$C$13*$D776</f>
        <v/>
      </c>
      <c r="AL776" s="29">
        <f>AL767*Settings!$C$13*$D776</f>
        <v/>
      </c>
      <c r="AM776" s="29">
        <f>AM767*Settings!$C$13*$D776</f>
        <v/>
      </c>
      <c r="AN776" s="29">
        <f>AN767*Settings!$C$13*$D776</f>
        <v/>
      </c>
      <c r="AO776" s="29">
        <f>AO767*Settings!$C$13*$D776</f>
        <v/>
      </c>
      <c r="AP776" s="29">
        <f>AP767*Settings!$C$13*$D776</f>
        <v/>
      </c>
      <c r="AQ776" s="29">
        <f>AQ767*Settings!$C$13*$D776</f>
        <v/>
      </c>
      <c r="AR776" s="29">
        <f>AR767*Settings!$C$13*$D776</f>
        <v/>
      </c>
      <c r="AS776" s="29">
        <f>AS767*Settings!$C$13*$D776</f>
        <v/>
      </c>
      <c r="AT776" s="29">
        <f>AT767*Settings!$C$13*$D776</f>
        <v/>
      </c>
      <c r="AU776" s="29">
        <f>AU767*Settings!$C$13*$D776</f>
        <v/>
      </c>
      <c r="AV776" s="29">
        <f>AV767*Settings!$C$13*$D776</f>
        <v/>
      </c>
      <c r="AW776" s="29">
        <f>AW767*Settings!$C$13*$D776</f>
        <v/>
      </c>
      <c r="AX776" s="49">
        <f>EMISSIONS(AX767,Settings!$C$13,$D776)</f>
        <v/>
      </c>
    </row>
    <row r="777" hidden="1" outlineLevel="2">
      <c r="A777" s="5" t="inlineStr">
        <is>
          <t>co2</t>
        </is>
      </c>
      <c r="B777" s="5" t="inlineStr">
        <is>
          <t>bio</t>
        </is>
      </c>
      <c r="C777" s="5" t="inlineStr">
        <is>
          <t>res</t>
        </is>
      </c>
      <c r="D777" s="40">
        <f>INDEX(Inputs!$T$5:$T$132,MATCH($B777&amp;"|"&amp;$C777,Inputs!$A$5:$A$132,0))</f>
        <v/>
      </c>
      <c r="E777" s="39" t="n"/>
      <c r="F777" s="39" t="n"/>
      <c r="G777" s="39" t="n"/>
      <c r="H777" s="5">
        <f>INDEX(Variables!$B$5:$B$105,MATCH($A777,Variables!$A$5:$A$105,0))&amp;IF($C777="",""," | "&amp;INDEX(Mapping!$B$5:$B$26,MATCH($C777,Mapping!$A$5:$A$26,0))&amp;" | "&amp;INDEX(Mapping!$B$30:$B$41,MATCH($B777,Mapping!$A$30:$A$41,0)))</f>
        <v/>
      </c>
      <c r="I777" s="5">
        <f>INDEX(Variables!$C$5:$C$105,MATCH($A777,Variables!$A$5:$A$105,0))</f>
        <v/>
      </c>
      <c r="J777" s="5">
        <f>INDEX(Variables!$E$5:$E$105,MATCH($A777,Variables!$A$5:$A$105,0))</f>
        <v/>
      </c>
      <c r="K777" s="25">
        <f>LOWER(Settings!$C$4)&amp;".mit."&amp;$A777&amp;IF($C777="","","."&amp;$C777&amp;"."&amp;$B777)&amp;IF(INDEX(Variables!$D$5:$D$105,MATCH($A777,Variables!$A$5:$A$105,0))="","","."&amp;INDEX(Variables!$D$5:$D$105,MATCH($A777,Variables!$A$5:$A$105,0)))&amp;"."&amp;K$5</f>
        <v/>
      </c>
      <c r="L777" s="28">
        <f>L768*Settings!$C$13*$D777</f>
        <v/>
      </c>
      <c r="M777" s="29">
        <f>M768*Settings!$C$13*$D777</f>
        <v/>
      </c>
      <c r="N777" s="29">
        <f>N768*Settings!$C$13*$D777</f>
        <v/>
      </c>
      <c r="O777" s="29">
        <f>O768*Settings!$C$13*$D777</f>
        <v/>
      </c>
      <c r="P777" s="29">
        <f>P768*Settings!$C$13*$D777</f>
        <v/>
      </c>
      <c r="Q777" s="29">
        <f>Q768*Settings!$C$13*$D777</f>
        <v/>
      </c>
      <c r="R777" s="29">
        <f>R768*Settings!$C$13*$D777</f>
        <v/>
      </c>
      <c r="S777" s="29">
        <f>S768*Settings!$C$13*$D777</f>
        <v/>
      </c>
      <c r="T777" s="29">
        <f>T768*Settings!$C$13*$D777</f>
        <v/>
      </c>
      <c r="U777" s="29">
        <f>U768*Settings!$C$13*$D777</f>
        <v/>
      </c>
      <c r="V777" s="29">
        <f>V768*Settings!$C$13*$D777</f>
        <v/>
      </c>
      <c r="W777" s="29">
        <f>W768*Settings!$C$13*$D777</f>
        <v/>
      </c>
      <c r="X777" s="29">
        <f>X768*Settings!$C$13*$D777</f>
        <v/>
      </c>
      <c r="Y777" s="29">
        <f>Y768*Settings!$C$13*$D777</f>
        <v/>
      </c>
      <c r="Z777" s="29">
        <f>Z768*Settings!$C$13*$D777</f>
        <v/>
      </c>
      <c r="AA777" s="29">
        <f>AA768*Settings!$C$13*$D777</f>
        <v/>
      </c>
      <c r="AB777" s="29">
        <f>AB768*Settings!$C$13*$D777</f>
        <v/>
      </c>
      <c r="AC777" s="29">
        <f>AC768*Settings!$C$13*$D777</f>
        <v/>
      </c>
      <c r="AD777" s="49">
        <f>EMISSIONS(AD768,Settings!$C$13,$D777)</f>
        <v/>
      </c>
      <c r="AE777" s="25">
        <f>LOWER(Settings!$C$4)&amp;".mit."&amp;$A777&amp;IF($C777="","","."&amp;$C777&amp;"."&amp;$B777)&amp;IF(INDEX(Variables!$D$5:$D$105,MATCH($A777,Variables!$A$5:$A$105,0))="","","."&amp;INDEX(Variables!$D$5:$D$105,MATCH($A777,Variables!$A$5:$A$105,0)))&amp;"."&amp;AE$5</f>
        <v/>
      </c>
      <c r="AF777" s="28">
        <f>AF768*Settings!$C$13*$D777</f>
        <v/>
      </c>
      <c r="AG777" s="29">
        <f>AG768*Settings!$C$13*$D777</f>
        <v/>
      </c>
      <c r="AH777" s="29">
        <f>AH768*Settings!$C$13*$D777</f>
        <v/>
      </c>
      <c r="AI777" s="29">
        <f>AI768*Settings!$C$13*$D777</f>
        <v/>
      </c>
      <c r="AJ777" s="29">
        <f>AJ768*Settings!$C$13*$D777</f>
        <v/>
      </c>
      <c r="AK777" s="29">
        <f>AK768*Settings!$C$13*$D777</f>
        <v/>
      </c>
      <c r="AL777" s="29">
        <f>AL768*Settings!$C$13*$D777</f>
        <v/>
      </c>
      <c r="AM777" s="29">
        <f>AM768*Settings!$C$13*$D777</f>
        <v/>
      </c>
      <c r="AN777" s="29">
        <f>AN768*Settings!$C$13*$D777</f>
        <v/>
      </c>
      <c r="AO777" s="29">
        <f>AO768*Settings!$C$13*$D777</f>
        <v/>
      </c>
      <c r="AP777" s="29">
        <f>AP768*Settings!$C$13*$D777</f>
        <v/>
      </c>
      <c r="AQ777" s="29">
        <f>AQ768*Settings!$C$13*$D777</f>
        <v/>
      </c>
      <c r="AR777" s="29">
        <f>AR768*Settings!$C$13*$D777</f>
        <v/>
      </c>
      <c r="AS777" s="29">
        <f>AS768*Settings!$C$13*$D777</f>
        <v/>
      </c>
      <c r="AT777" s="29">
        <f>AT768*Settings!$C$13*$D777</f>
        <v/>
      </c>
      <c r="AU777" s="29">
        <f>AU768*Settings!$C$13*$D777</f>
        <v/>
      </c>
      <c r="AV777" s="29">
        <f>AV768*Settings!$C$13*$D777</f>
        <v/>
      </c>
      <c r="AW777" s="29">
        <f>AW768*Settings!$C$13*$D777</f>
        <v/>
      </c>
      <c r="AX777" s="49">
        <f>EMISSIONS(AX768,Settings!$C$13,$D777)</f>
        <v/>
      </c>
    </row>
    <row r="778" hidden="1" outlineLevel="2"/>
    <row r="779" hidden="1" outlineLevel="2">
      <c r="A779" s="5" t="inlineStr">
        <is>
          <t>rtx</t>
        </is>
      </c>
      <c r="B779" s="5" t="inlineStr">
        <is>
          <t>coa</t>
        </is>
      </c>
      <c r="C779" s="5" t="inlineStr">
        <is>
          <t>res</t>
        </is>
      </c>
      <c r="D779" s="40">
        <f>INDEX(Inputs!$R$5:$R$132,MATCH($B779&amp;"|"&amp;$C779,Inputs!$A$5:$A$132,0))</f>
        <v/>
      </c>
      <c r="E779" s="39" t="n"/>
      <c r="F779" s="39" t="n"/>
      <c r="G779" s="39" t="n"/>
      <c r="H779" s="5">
        <f>INDEX(Variables!$B$5:$B$105,MATCH($A779,Variables!$A$5:$A$105,0))&amp;IF($C779="",""," | "&amp;INDEX(Mapping!$B$5:$B$26,MATCH($C779,Mapping!$A$5:$A$26,0))&amp;" | "&amp;INDEX(Mapping!$B$30:$B$41,MATCH($B779,Mapping!$A$30:$A$41,0)))</f>
        <v/>
      </c>
      <c r="I779" s="5">
        <f>INDEX(Variables!$C$5:$C$105,MATCH($A779,Variables!$A$5:$A$105,0))</f>
        <v/>
      </c>
      <c r="J779" s="5">
        <f>INDEX(Variables!$E$5:$E$105,MATCH($A779,Variables!$A$5:$A$105,0))</f>
        <v/>
      </c>
      <c r="K779" s="25">
        <f>LOWER(Settings!$C$4)&amp;".mit."&amp;$A779&amp;IF($C779="","","."&amp;$C779&amp;"."&amp;$B779)&amp;IF(INDEX(Variables!$D$5:$D$105,MATCH($A779,Variables!$A$5:$A$105,0))="","","."&amp;INDEX(Variables!$D$5:$D$105,MATCH($A779,Variables!$A$5:$A$105,0)))&amp;"."&amp;K$5</f>
        <v/>
      </c>
      <c r="L779" s="46">
        <f>L761*Settings!$C$13*(INDEX(L$258:L$269,$D779)+INDEX(L$245:L$256,$D779))</f>
        <v/>
      </c>
      <c r="M779" s="47">
        <f>M761*Settings!$C$13*(INDEX(M$258:M$269,$D779)+INDEX(M$245:M$256,$D779))</f>
        <v/>
      </c>
      <c r="N779" s="47">
        <f>N761*Settings!$C$13*(INDEX(N$258:N$269,$D779)+INDEX(N$245:N$256,$D779))</f>
        <v/>
      </c>
      <c r="O779" s="47">
        <f>O761*Settings!$C$13*(INDEX(O$258:O$269,$D779)+INDEX(O$245:O$256,$D779))</f>
        <v/>
      </c>
      <c r="P779" s="47">
        <f>P761*Settings!$C$13*(INDEX(P$258:P$269,$D779)+INDEX(P$245:P$256,$D779))</f>
        <v/>
      </c>
      <c r="Q779" s="47">
        <f>Q761*Settings!$C$13*(INDEX(Q$258:Q$269,$D779)+INDEX(Q$245:Q$256,$D779))</f>
        <v/>
      </c>
      <c r="R779" s="47">
        <f>R761*Settings!$C$13*(INDEX(R$258:R$269,$D779)+INDEX(R$245:R$256,$D779))</f>
        <v/>
      </c>
      <c r="S779" s="47">
        <f>S761*Settings!$C$13*(INDEX(S$258:S$269,$D779)+INDEX(S$245:S$256,$D779))</f>
        <v/>
      </c>
      <c r="T779" s="47">
        <f>T761*Settings!$C$13*(INDEX(T$258:T$269,$D779)+INDEX(T$245:T$256,$D779))</f>
        <v/>
      </c>
      <c r="U779" s="47">
        <f>U761*Settings!$C$13*(INDEX(U$258:U$269,$D779)+INDEX(U$245:U$256,$D779))</f>
        <v/>
      </c>
      <c r="V779" s="47">
        <f>V761*Settings!$C$13*(INDEX(V$258:V$269,$D779)+INDEX(V$245:V$256,$D779))</f>
        <v/>
      </c>
      <c r="W779" s="47">
        <f>W761*Settings!$C$13*(INDEX(W$258:W$269,$D779)+INDEX(W$245:W$256,$D779))</f>
        <v/>
      </c>
      <c r="X779" s="47">
        <f>X761*Settings!$C$13*(INDEX(X$258:X$269,$D779)+INDEX(X$245:X$256,$D779))</f>
        <v/>
      </c>
      <c r="Y779" s="47">
        <f>Y761*Settings!$C$13*(INDEX(Y$258:Y$269,$D779)+INDEX(Y$245:Y$256,$D779))</f>
        <v/>
      </c>
      <c r="Z779" s="47">
        <f>Z761*Settings!$C$13*(INDEX(Z$258:Z$269,$D779)+INDEX(Z$245:Z$256,$D779))</f>
        <v/>
      </c>
      <c r="AA779" s="47">
        <f>AA761*Settings!$C$13*(INDEX(AA$258:AA$269,$D779)+INDEX(AA$245:AA$256,$D779))</f>
        <v/>
      </c>
      <c r="AB779" s="47">
        <f>AB761*Settings!$C$13*(INDEX(AB$258:AB$269,$D779)+INDEX(AB$245:AB$256,$D779))</f>
        <v/>
      </c>
      <c r="AC779" s="47">
        <f>AC761*Settings!$C$13*(INDEX(AC$258:AC$269,$D779)+INDEX(AC$245:AC$256,$D779))</f>
        <v/>
      </c>
      <c r="AD779" s="48">
        <f>REVENUE(AD761,Settings!$C$13,INDEX(AD$258:AD$269,$D779)+INDEX(AD$245:AD$256,$D779))</f>
        <v/>
      </c>
      <c r="AE779" s="25">
        <f>LOWER(Settings!$C$4)&amp;".mit."&amp;$A779&amp;IF($C779="","","."&amp;$C779&amp;"."&amp;$B779)&amp;IF(INDEX(Variables!$D$5:$D$105,MATCH($A779,Variables!$A$5:$A$105,0))="","","."&amp;INDEX(Variables!$D$5:$D$105,MATCH($A779,Variables!$A$5:$A$105,0)))&amp;"."&amp;AE$5</f>
        <v/>
      </c>
      <c r="AF779" s="46">
        <f>AF761*Settings!$C$13*(INDEX(AF$258:AF$269,$D779)+INDEX(AF$245:AF$256,$D779))</f>
        <v/>
      </c>
      <c r="AG779" s="47">
        <f>AG761*Settings!$C$13*(INDEX(AG$258:AG$269,$D779)+INDEX(AG$245:AG$256,$D779))</f>
        <v/>
      </c>
      <c r="AH779" s="47">
        <f>AH761*Settings!$C$13*(INDEX(AH$258:AH$269,$D779)+INDEX(AH$245:AH$256,$D779))</f>
        <v/>
      </c>
      <c r="AI779" s="47">
        <f>AI761*Settings!$C$13*(INDEX(AI$258:AI$269,$D779)+INDEX(AI$245:AI$256,$D779))</f>
        <v/>
      </c>
      <c r="AJ779" s="47">
        <f>AJ761*Settings!$C$13*(INDEX(AJ$258:AJ$269,$D779)+INDEX(AJ$245:AJ$256,$D779))</f>
        <v/>
      </c>
      <c r="AK779" s="47">
        <f>AK761*Settings!$C$13*(INDEX(AK$258:AK$269,$D779)+INDEX(AK$245:AK$256,$D779))</f>
        <v/>
      </c>
      <c r="AL779" s="47">
        <f>AL761*Settings!$C$13*(INDEX(AL$258:AL$269,$D779)+INDEX(AL$245:AL$256,$D779))</f>
        <v/>
      </c>
      <c r="AM779" s="47">
        <f>AM761*Settings!$C$13*(INDEX(AM$258:AM$269,$D779)+INDEX(AM$245:AM$256,$D779))</f>
        <v/>
      </c>
      <c r="AN779" s="47">
        <f>AN761*Settings!$C$13*(INDEX(AN$258:AN$269,$D779)+INDEX(AN$245:AN$256,$D779))</f>
        <v/>
      </c>
      <c r="AO779" s="47">
        <f>AO761*Settings!$C$13*(INDEX(AO$258:AO$269,$D779)+INDEX(AO$245:AO$256,$D779))</f>
        <v/>
      </c>
      <c r="AP779" s="47">
        <f>AP761*Settings!$C$13*(INDEX(AP$258:AP$269,$D779)+INDEX(AP$245:AP$256,$D779))</f>
        <v/>
      </c>
      <c r="AQ779" s="47">
        <f>AQ761*Settings!$C$13*(INDEX(AQ$258:AQ$269,$D779)+INDEX(AQ$245:AQ$256,$D779))</f>
        <v/>
      </c>
      <c r="AR779" s="47">
        <f>AR761*Settings!$C$13*(INDEX(AR$258:AR$269,$D779)+INDEX(AR$245:AR$256,$D779))</f>
        <v/>
      </c>
      <c r="AS779" s="47">
        <f>AS761*Settings!$C$13*(INDEX(AS$258:AS$269,$D779)+INDEX(AS$245:AS$256,$D779))</f>
        <v/>
      </c>
      <c r="AT779" s="47">
        <f>AT761*Settings!$C$13*(INDEX(AT$258:AT$269,$D779)+INDEX(AT$245:AT$256,$D779))</f>
        <v/>
      </c>
      <c r="AU779" s="47">
        <f>AU761*Settings!$C$13*(INDEX(AU$258:AU$269,$D779)+INDEX(AU$245:AU$256,$D779))</f>
        <v/>
      </c>
      <c r="AV779" s="47">
        <f>AV761*Settings!$C$13*(INDEX(AV$258:AV$269,$D779)+INDEX(AV$245:AV$256,$D779))</f>
        <v/>
      </c>
      <c r="AW779" s="47">
        <f>AW761*Settings!$C$13*(INDEX(AW$258:AW$269,$D779)+INDEX(AW$245:AW$256,$D779))</f>
        <v/>
      </c>
      <c r="AX779" s="48">
        <f>REVENUE(AX761,Settings!$C$13,INDEX(AX$258:AX$269,$D779)+INDEX(AX$245:AX$256,$D779))</f>
        <v/>
      </c>
    </row>
    <row r="780" hidden="1" outlineLevel="2">
      <c r="A780" s="5" t="inlineStr">
        <is>
          <t>rtx</t>
        </is>
      </c>
      <c r="B780" s="5" t="inlineStr">
        <is>
          <t>nga</t>
        </is>
      </c>
      <c r="C780" s="5" t="inlineStr">
        <is>
          <t>res</t>
        </is>
      </c>
      <c r="D780" s="40">
        <f>INDEX(Inputs!$R$5:$R$132,MATCH($B780&amp;"|"&amp;$C780,Inputs!$A$5:$A$132,0))</f>
        <v/>
      </c>
      <c r="E780" s="39" t="n"/>
      <c r="F780" s="39" t="n"/>
      <c r="G780" s="39" t="n"/>
      <c r="H780" s="5">
        <f>INDEX(Variables!$B$5:$B$105,MATCH($A780,Variables!$A$5:$A$105,0))&amp;IF($C780="",""," | "&amp;INDEX(Mapping!$B$5:$B$26,MATCH($C780,Mapping!$A$5:$A$26,0))&amp;" | "&amp;INDEX(Mapping!$B$30:$B$41,MATCH($B780,Mapping!$A$30:$A$41,0)))</f>
        <v/>
      </c>
      <c r="I780" s="5">
        <f>INDEX(Variables!$C$5:$C$105,MATCH($A780,Variables!$A$5:$A$105,0))</f>
        <v/>
      </c>
      <c r="J780" s="5">
        <f>INDEX(Variables!$E$5:$E$105,MATCH($A780,Variables!$A$5:$A$105,0))</f>
        <v/>
      </c>
      <c r="K780" s="25">
        <f>LOWER(Settings!$C$4)&amp;".mit."&amp;$A780&amp;IF($C780="","","."&amp;$C780&amp;"."&amp;$B780)&amp;IF(INDEX(Variables!$D$5:$D$105,MATCH($A780,Variables!$A$5:$A$105,0))="","","."&amp;INDEX(Variables!$D$5:$D$105,MATCH($A780,Variables!$A$5:$A$105,0)))&amp;"."&amp;K$5</f>
        <v/>
      </c>
      <c r="L780" s="46">
        <f>L762*Settings!$C$13*(INDEX(L$258:L$269,$D780)+INDEX(L$245:L$256,$D780))</f>
        <v/>
      </c>
      <c r="M780" s="47">
        <f>M762*Settings!$C$13*(INDEX(M$258:M$269,$D780)+INDEX(M$245:M$256,$D780))</f>
        <v/>
      </c>
      <c r="N780" s="47">
        <f>N762*Settings!$C$13*(INDEX(N$258:N$269,$D780)+INDEX(N$245:N$256,$D780))</f>
        <v/>
      </c>
      <c r="O780" s="47">
        <f>O762*Settings!$C$13*(INDEX(O$258:O$269,$D780)+INDEX(O$245:O$256,$D780))</f>
        <v/>
      </c>
      <c r="P780" s="47">
        <f>P762*Settings!$C$13*(INDEX(P$258:P$269,$D780)+INDEX(P$245:P$256,$D780))</f>
        <v/>
      </c>
      <c r="Q780" s="47">
        <f>Q762*Settings!$C$13*(INDEX(Q$258:Q$269,$D780)+INDEX(Q$245:Q$256,$D780))</f>
        <v/>
      </c>
      <c r="R780" s="47">
        <f>R762*Settings!$C$13*(INDEX(R$258:R$269,$D780)+INDEX(R$245:R$256,$D780))</f>
        <v/>
      </c>
      <c r="S780" s="47">
        <f>S762*Settings!$C$13*(INDEX(S$258:S$269,$D780)+INDEX(S$245:S$256,$D780))</f>
        <v/>
      </c>
      <c r="T780" s="47">
        <f>T762*Settings!$C$13*(INDEX(T$258:T$269,$D780)+INDEX(T$245:T$256,$D780))</f>
        <v/>
      </c>
      <c r="U780" s="47">
        <f>U762*Settings!$C$13*(INDEX(U$258:U$269,$D780)+INDEX(U$245:U$256,$D780))</f>
        <v/>
      </c>
      <c r="V780" s="47">
        <f>V762*Settings!$C$13*(INDEX(V$258:V$269,$D780)+INDEX(V$245:V$256,$D780))</f>
        <v/>
      </c>
      <c r="W780" s="47">
        <f>W762*Settings!$C$13*(INDEX(W$258:W$269,$D780)+INDEX(W$245:W$256,$D780))</f>
        <v/>
      </c>
      <c r="X780" s="47">
        <f>X762*Settings!$C$13*(INDEX(X$258:X$269,$D780)+INDEX(X$245:X$256,$D780))</f>
        <v/>
      </c>
      <c r="Y780" s="47">
        <f>Y762*Settings!$C$13*(INDEX(Y$258:Y$269,$D780)+INDEX(Y$245:Y$256,$D780))</f>
        <v/>
      </c>
      <c r="Z780" s="47">
        <f>Z762*Settings!$C$13*(INDEX(Z$258:Z$269,$D780)+INDEX(Z$245:Z$256,$D780))</f>
        <v/>
      </c>
      <c r="AA780" s="47">
        <f>AA762*Settings!$C$13*(INDEX(AA$258:AA$269,$D780)+INDEX(AA$245:AA$256,$D780))</f>
        <v/>
      </c>
      <c r="AB780" s="47">
        <f>AB762*Settings!$C$13*(INDEX(AB$258:AB$269,$D780)+INDEX(AB$245:AB$256,$D780))</f>
        <v/>
      </c>
      <c r="AC780" s="47">
        <f>AC762*Settings!$C$13*(INDEX(AC$258:AC$269,$D780)+INDEX(AC$245:AC$256,$D780))</f>
        <v/>
      </c>
      <c r="AD780" s="48">
        <f>REVENUE(AD762,Settings!$C$13,INDEX(AD$258:AD$269,$D780)+INDEX(AD$245:AD$256,$D780))</f>
        <v/>
      </c>
      <c r="AE780" s="25">
        <f>LOWER(Settings!$C$4)&amp;".mit."&amp;$A780&amp;IF($C780="","","."&amp;$C780&amp;"."&amp;$B780)&amp;IF(INDEX(Variables!$D$5:$D$105,MATCH($A780,Variables!$A$5:$A$105,0))="","","."&amp;INDEX(Variables!$D$5:$D$105,MATCH($A780,Variables!$A$5:$A$105,0)))&amp;"."&amp;AE$5</f>
        <v/>
      </c>
      <c r="AF780" s="46">
        <f>AF762*Settings!$C$13*(INDEX(AF$258:AF$269,$D780)+INDEX(AF$245:AF$256,$D780))</f>
        <v/>
      </c>
      <c r="AG780" s="47">
        <f>AG762*Settings!$C$13*(INDEX(AG$258:AG$269,$D780)+INDEX(AG$245:AG$256,$D780))</f>
        <v/>
      </c>
      <c r="AH780" s="47">
        <f>AH762*Settings!$C$13*(INDEX(AH$258:AH$269,$D780)+INDEX(AH$245:AH$256,$D780))</f>
        <v/>
      </c>
      <c r="AI780" s="47">
        <f>AI762*Settings!$C$13*(INDEX(AI$258:AI$269,$D780)+INDEX(AI$245:AI$256,$D780))</f>
        <v/>
      </c>
      <c r="AJ780" s="47">
        <f>AJ762*Settings!$C$13*(INDEX(AJ$258:AJ$269,$D780)+INDEX(AJ$245:AJ$256,$D780))</f>
        <v/>
      </c>
      <c r="AK780" s="47">
        <f>AK762*Settings!$C$13*(INDEX(AK$258:AK$269,$D780)+INDEX(AK$245:AK$256,$D780))</f>
        <v/>
      </c>
      <c r="AL780" s="47">
        <f>AL762*Settings!$C$13*(INDEX(AL$258:AL$269,$D780)+INDEX(AL$245:AL$256,$D780))</f>
        <v/>
      </c>
      <c r="AM780" s="47">
        <f>AM762*Settings!$C$13*(INDEX(AM$258:AM$269,$D780)+INDEX(AM$245:AM$256,$D780))</f>
        <v/>
      </c>
      <c r="AN780" s="47">
        <f>AN762*Settings!$C$13*(INDEX(AN$258:AN$269,$D780)+INDEX(AN$245:AN$256,$D780))</f>
        <v/>
      </c>
      <c r="AO780" s="47">
        <f>AO762*Settings!$C$13*(INDEX(AO$258:AO$269,$D780)+INDEX(AO$245:AO$256,$D780))</f>
        <v/>
      </c>
      <c r="AP780" s="47">
        <f>AP762*Settings!$C$13*(INDEX(AP$258:AP$269,$D780)+INDEX(AP$245:AP$256,$D780))</f>
        <v/>
      </c>
      <c r="AQ780" s="47">
        <f>AQ762*Settings!$C$13*(INDEX(AQ$258:AQ$269,$D780)+INDEX(AQ$245:AQ$256,$D780))</f>
        <v/>
      </c>
      <c r="AR780" s="47">
        <f>AR762*Settings!$C$13*(INDEX(AR$258:AR$269,$D780)+INDEX(AR$245:AR$256,$D780))</f>
        <v/>
      </c>
      <c r="AS780" s="47">
        <f>AS762*Settings!$C$13*(INDEX(AS$258:AS$269,$D780)+INDEX(AS$245:AS$256,$D780))</f>
        <v/>
      </c>
      <c r="AT780" s="47">
        <f>AT762*Settings!$C$13*(INDEX(AT$258:AT$269,$D780)+INDEX(AT$245:AT$256,$D780))</f>
        <v/>
      </c>
      <c r="AU780" s="47">
        <f>AU762*Settings!$C$13*(INDEX(AU$258:AU$269,$D780)+INDEX(AU$245:AU$256,$D780))</f>
        <v/>
      </c>
      <c r="AV780" s="47">
        <f>AV762*Settings!$C$13*(INDEX(AV$258:AV$269,$D780)+INDEX(AV$245:AV$256,$D780))</f>
        <v/>
      </c>
      <c r="AW780" s="47">
        <f>AW762*Settings!$C$13*(INDEX(AW$258:AW$269,$D780)+INDEX(AW$245:AW$256,$D780))</f>
        <v/>
      </c>
      <c r="AX780" s="48">
        <f>REVENUE(AX762,Settings!$C$13,INDEX(AX$258:AX$269,$D780)+INDEX(AX$245:AX$256,$D780))</f>
        <v/>
      </c>
    </row>
    <row r="781" hidden="1" outlineLevel="2">
      <c r="A781" s="5" t="inlineStr">
        <is>
          <t>rtx</t>
        </is>
      </c>
      <c r="B781" s="5" t="inlineStr">
        <is>
          <t>gso</t>
        </is>
      </c>
      <c r="C781" s="5" t="inlineStr">
        <is>
          <t>res</t>
        </is>
      </c>
      <c r="D781" s="40">
        <f>INDEX(Inputs!$R$5:$R$132,MATCH($B781&amp;"|"&amp;$C781,Inputs!$A$5:$A$132,0))</f>
        <v/>
      </c>
      <c r="E781" s="39" t="n"/>
      <c r="F781" s="39" t="n"/>
      <c r="G781" s="39" t="n"/>
      <c r="H781" s="5">
        <f>INDEX(Variables!$B$5:$B$105,MATCH($A781,Variables!$A$5:$A$105,0))&amp;IF($C781="",""," | "&amp;INDEX(Mapping!$B$5:$B$26,MATCH($C781,Mapping!$A$5:$A$26,0))&amp;" | "&amp;INDEX(Mapping!$B$30:$B$41,MATCH($B781,Mapping!$A$30:$A$41,0)))</f>
        <v/>
      </c>
      <c r="I781" s="5">
        <f>INDEX(Variables!$C$5:$C$105,MATCH($A781,Variables!$A$5:$A$105,0))</f>
        <v/>
      </c>
      <c r="J781" s="5">
        <f>INDEX(Variables!$E$5:$E$105,MATCH($A781,Variables!$A$5:$A$105,0))</f>
        <v/>
      </c>
      <c r="K781" s="25">
        <f>LOWER(Settings!$C$4)&amp;".mit."&amp;$A781&amp;IF($C781="","","."&amp;$C781&amp;"."&amp;$B781)&amp;IF(INDEX(Variables!$D$5:$D$105,MATCH($A781,Variables!$A$5:$A$105,0))="","","."&amp;INDEX(Variables!$D$5:$D$105,MATCH($A781,Variables!$A$5:$A$105,0)))&amp;"."&amp;K$5</f>
        <v/>
      </c>
      <c r="L781" s="46">
        <f>L763*Settings!$C$13*(INDEX(L$258:L$269,$D781)+INDEX(L$245:L$256,$D781))</f>
        <v/>
      </c>
      <c r="M781" s="47">
        <f>M763*Settings!$C$13*(INDEX(M$258:M$269,$D781)+INDEX(M$245:M$256,$D781))</f>
        <v/>
      </c>
      <c r="N781" s="47">
        <f>N763*Settings!$C$13*(INDEX(N$258:N$269,$D781)+INDEX(N$245:N$256,$D781))</f>
        <v/>
      </c>
      <c r="O781" s="47">
        <f>O763*Settings!$C$13*(INDEX(O$258:O$269,$D781)+INDEX(O$245:O$256,$D781))</f>
        <v/>
      </c>
      <c r="P781" s="47">
        <f>P763*Settings!$C$13*(INDEX(P$258:P$269,$D781)+INDEX(P$245:P$256,$D781))</f>
        <v/>
      </c>
      <c r="Q781" s="47">
        <f>Q763*Settings!$C$13*(INDEX(Q$258:Q$269,$D781)+INDEX(Q$245:Q$256,$D781))</f>
        <v/>
      </c>
      <c r="R781" s="47">
        <f>R763*Settings!$C$13*(INDEX(R$258:R$269,$D781)+INDEX(R$245:R$256,$D781))</f>
        <v/>
      </c>
      <c r="S781" s="47">
        <f>S763*Settings!$C$13*(INDEX(S$258:S$269,$D781)+INDEX(S$245:S$256,$D781))</f>
        <v/>
      </c>
      <c r="T781" s="47">
        <f>T763*Settings!$C$13*(INDEX(T$258:T$269,$D781)+INDEX(T$245:T$256,$D781))</f>
        <v/>
      </c>
      <c r="U781" s="47">
        <f>U763*Settings!$C$13*(INDEX(U$258:U$269,$D781)+INDEX(U$245:U$256,$D781))</f>
        <v/>
      </c>
      <c r="V781" s="47">
        <f>V763*Settings!$C$13*(INDEX(V$258:V$269,$D781)+INDEX(V$245:V$256,$D781))</f>
        <v/>
      </c>
      <c r="W781" s="47">
        <f>W763*Settings!$C$13*(INDEX(W$258:W$269,$D781)+INDEX(W$245:W$256,$D781))</f>
        <v/>
      </c>
      <c r="X781" s="47">
        <f>X763*Settings!$C$13*(INDEX(X$258:X$269,$D781)+INDEX(X$245:X$256,$D781))</f>
        <v/>
      </c>
      <c r="Y781" s="47">
        <f>Y763*Settings!$C$13*(INDEX(Y$258:Y$269,$D781)+INDEX(Y$245:Y$256,$D781))</f>
        <v/>
      </c>
      <c r="Z781" s="47">
        <f>Z763*Settings!$C$13*(INDEX(Z$258:Z$269,$D781)+INDEX(Z$245:Z$256,$D781))</f>
        <v/>
      </c>
      <c r="AA781" s="47">
        <f>AA763*Settings!$C$13*(INDEX(AA$258:AA$269,$D781)+INDEX(AA$245:AA$256,$D781))</f>
        <v/>
      </c>
      <c r="AB781" s="47">
        <f>AB763*Settings!$C$13*(INDEX(AB$258:AB$269,$D781)+INDEX(AB$245:AB$256,$D781))</f>
        <v/>
      </c>
      <c r="AC781" s="47">
        <f>AC763*Settings!$C$13*(INDEX(AC$258:AC$269,$D781)+INDEX(AC$245:AC$256,$D781))</f>
        <v/>
      </c>
      <c r="AD781" s="48">
        <f>REVENUE(AD763,Settings!$C$13,INDEX(AD$258:AD$269,$D781)+INDEX(AD$245:AD$256,$D781))</f>
        <v/>
      </c>
      <c r="AE781" s="25">
        <f>LOWER(Settings!$C$4)&amp;".mit."&amp;$A781&amp;IF($C781="","","."&amp;$C781&amp;"."&amp;$B781)&amp;IF(INDEX(Variables!$D$5:$D$105,MATCH($A781,Variables!$A$5:$A$105,0))="","","."&amp;INDEX(Variables!$D$5:$D$105,MATCH($A781,Variables!$A$5:$A$105,0)))&amp;"."&amp;AE$5</f>
        <v/>
      </c>
      <c r="AF781" s="46">
        <f>AF763*Settings!$C$13*(INDEX(AF$258:AF$269,$D781)+INDEX(AF$245:AF$256,$D781))</f>
        <v/>
      </c>
      <c r="AG781" s="47">
        <f>AG763*Settings!$C$13*(INDEX(AG$258:AG$269,$D781)+INDEX(AG$245:AG$256,$D781))</f>
        <v/>
      </c>
      <c r="AH781" s="47">
        <f>AH763*Settings!$C$13*(INDEX(AH$258:AH$269,$D781)+INDEX(AH$245:AH$256,$D781))</f>
        <v/>
      </c>
      <c r="AI781" s="47">
        <f>AI763*Settings!$C$13*(INDEX(AI$258:AI$269,$D781)+INDEX(AI$245:AI$256,$D781))</f>
        <v/>
      </c>
      <c r="AJ781" s="47">
        <f>AJ763*Settings!$C$13*(INDEX(AJ$258:AJ$269,$D781)+INDEX(AJ$245:AJ$256,$D781))</f>
        <v/>
      </c>
      <c r="AK781" s="47">
        <f>AK763*Settings!$C$13*(INDEX(AK$258:AK$269,$D781)+INDEX(AK$245:AK$256,$D781))</f>
        <v/>
      </c>
      <c r="AL781" s="47">
        <f>AL763*Settings!$C$13*(INDEX(AL$258:AL$269,$D781)+INDEX(AL$245:AL$256,$D781))</f>
        <v/>
      </c>
      <c r="AM781" s="47">
        <f>AM763*Settings!$C$13*(INDEX(AM$258:AM$269,$D781)+INDEX(AM$245:AM$256,$D781))</f>
        <v/>
      </c>
      <c r="AN781" s="47">
        <f>AN763*Settings!$C$13*(INDEX(AN$258:AN$269,$D781)+INDEX(AN$245:AN$256,$D781))</f>
        <v/>
      </c>
      <c r="AO781" s="47">
        <f>AO763*Settings!$C$13*(INDEX(AO$258:AO$269,$D781)+INDEX(AO$245:AO$256,$D781))</f>
        <v/>
      </c>
      <c r="AP781" s="47">
        <f>AP763*Settings!$C$13*(INDEX(AP$258:AP$269,$D781)+INDEX(AP$245:AP$256,$D781))</f>
        <v/>
      </c>
      <c r="AQ781" s="47">
        <f>AQ763*Settings!$C$13*(INDEX(AQ$258:AQ$269,$D781)+INDEX(AQ$245:AQ$256,$D781))</f>
        <v/>
      </c>
      <c r="AR781" s="47">
        <f>AR763*Settings!$C$13*(INDEX(AR$258:AR$269,$D781)+INDEX(AR$245:AR$256,$D781))</f>
        <v/>
      </c>
      <c r="AS781" s="47">
        <f>AS763*Settings!$C$13*(INDEX(AS$258:AS$269,$D781)+INDEX(AS$245:AS$256,$D781))</f>
        <v/>
      </c>
      <c r="AT781" s="47">
        <f>AT763*Settings!$C$13*(INDEX(AT$258:AT$269,$D781)+INDEX(AT$245:AT$256,$D781))</f>
        <v/>
      </c>
      <c r="AU781" s="47">
        <f>AU763*Settings!$C$13*(INDEX(AU$258:AU$269,$D781)+INDEX(AU$245:AU$256,$D781))</f>
        <v/>
      </c>
      <c r="AV781" s="47">
        <f>AV763*Settings!$C$13*(INDEX(AV$258:AV$269,$D781)+INDEX(AV$245:AV$256,$D781))</f>
        <v/>
      </c>
      <c r="AW781" s="47">
        <f>AW763*Settings!$C$13*(INDEX(AW$258:AW$269,$D781)+INDEX(AW$245:AW$256,$D781))</f>
        <v/>
      </c>
      <c r="AX781" s="48">
        <f>REVENUE(AX763,Settings!$C$13,INDEX(AX$258:AX$269,$D781)+INDEX(AX$245:AX$256,$D781))</f>
        <v/>
      </c>
    </row>
    <row r="782" hidden="1" outlineLevel="2">
      <c r="A782" s="5" t="inlineStr">
        <is>
          <t>rtx</t>
        </is>
      </c>
      <c r="B782" s="5" t="inlineStr">
        <is>
          <t>die</t>
        </is>
      </c>
      <c r="C782" s="5" t="inlineStr">
        <is>
          <t>res</t>
        </is>
      </c>
      <c r="D782" s="40">
        <f>INDEX(Inputs!$R$5:$R$132,MATCH($B782&amp;"|"&amp;$C782,Inputs!$A$5:$A$132,0))</f>
        <v/>
      </c>
      <c r="E782" s="39" t="n"/>
      <c r="F782" s="39" t="n"/>
      <c r="G782" s="39" t="n"/>
      <c r="H782" s="5">
        <f>INDEX(Variables!$B$5:$B$105,MATCH($A782,Variables!$A$5:$A$105,0))&amp;IF($C782="",""," | "&amp;INDEX(Mapping!$B$5:$B$26,MATCH($C782,Mapping!$A$5:$A$26,0))&amp;" | "&amp;INDEX(Mapping!$B$30:$B$41,MATCH($B782,Mapping!$A$30:$A$41,0)))</f>
        <v/>
      </c>
      <c r="I782" s="5">
        <f>INDEX(Variables!$C$5:$C$105,MATCH($A782,Variables!$A$5:$A$105,0))</f>
        <v/>
      </c>
      <c r="J782" s="5">
        <f>INDEX(Variables!$E$5:$E$105,MATCH($A782,Variables!$A$5:$A$105,0))</f>
        <v/>
      </c>
      <c r="K782" s="25">
        <f>LOWER(Settings!$C$4)&amp;".mit."&amp;$A782&amp;IF($C782="","","."&amp;$C782&amp;"."&amp;$B782)&amp;IF(INDEX(Variables!$D$5:$D$105,MATCH($A782,Variables!$A$5:$A$105,0))="","","."&amp;INDEX(Variables!$D$5:$D$105,MATCH($A782,Variables!$A$5:$A$105,0)))&amp;"."&amp;K$5</f>
        <v/>
      </c>
      <c r="L782" s="46">
        <f>L764*Settings!$C$13*(INDEX(L$258:L$269,$D782)+INDEX(L$245:L$256,$D782))</f>
        <v/>
      </c>
      <c r="M782" s="47">
        <f>M764*Settings!$C$13*(INDEX(M$258:M$269,$D782)+INDEX(M$245:M$256,$D782))</f>
        <v/>
      </c>
      <c r="N782" s="47">
        <f>N764*Settings!$C$13*(INDEX(N$258:N$269,$D782)+INDEX(N$245:N$256,$D782))</f>
        <v/>
      </c>
      <c r="O782" s="47">
        <f>O764*Settings!$C$13*(INDEX(O$258:O$269,$D782)+INDEX(O$245:O$256,$D782))</f>
        <v/>
      </c>
      <c r="P782" s="47">
        <f>P764*Settings!$C$13*(INDEX(P$258:P$269,$D782)+INDEX(P$245:P$256,$D782))</f>
        <v/>
      </c>
      <c r="Q782" s="47">
        <f>Q764*Settings!$C$13*(INDEX(Q$258:Q$269,$D782)+INDEX(Q$245:Q$256,$D782))</f>
        <v/>
      </c>
      <c r="R782" s="47">
        <f>R764*Settings!$C$13*(INDEX(R$258:R$269,$D782)+INDEX(R$245:R$256,$D782))</f>
        <v/>
      </c>
      <c r="S782" s="47">
        <f>S764*Settings!$C$13*(INDEX(S$258:S$269,$D782)+INDEX(S$245:S$256,$D782))</f>
        <v/>
      </c>
      <c r="T782" s="47">
        <f>T764*Settings!$C$13*(INDEX(T$258:T$269,$D782)+INDEX(T$245:T$256,$D782))</f>
        <v/>
      </c>
      <c r="U782" s="47">
        <f>U764*Settings!$C$13*(INDEX(U$258:U$269,$D782)+INDEX(U$245:U$256,$D782))</f>
        <v/>
      </c>
      <c r="V782" s="47">
        <f>V764*Settings!$C$13*(INDEX(V$258:V$269,$D782)+INDEX(V$245:V$256,$D782))</f>
        <v/>
      </c>
      <c r="W782" s="47">
        <f>W764*Settings!$C$13*(INDEX(W$258:W$269,$D782)+INDEX(W$245:W$256,$D782))</f>
        <v/>
      </c>
      <c r="X782" s="47">
        <f>X764*Settings!$C$13*(INDEX(X$258:X$269,$D782)+INDEX(X$245:X$256,$D782))</f>
        <v/>
      </c>
      <c r="Y782" s="47">
        <f>Y764*Settings!$C$13*(INDEX(Y$258:Y$269,$D782)+INDEX(Y$245:Y$256,$D782))</f>
        <v/>
      </c>
      <c r="Z782" s="47">
        <f>Z764*Settings!$C$13*(INDEX(Z$258:Z$269,$D782)+INDEX(Z$245:Z$256,$D782))</f>
        <v/>
      </c>
      <c r="AA782" s="47">
        <f>AA764*Settings!$C$13*(INDEX(AA$258:AA$269,$D782)+INDEX(AA$245:AA$256,$D782))</f>
        <v/>
      </c>
      <c r="AB782" s="47">
        <f>AB764*Settings!$C$13*(INDEX(AB$258:AB$269,$D782)+INDEX(AB$245:AB$256,$D782))</f>
        <v/>
      </c>
      <c r="AC782" s="47">
        <f>AC764*Settings!$C$13*(INDEX(AC$258:AC$269,$D782)+INDEX(AC$245:AC$256,$D782))</f>
        <v/>
      </c>
      <c r="AD782" s="48">
        <f>REVENUE(AD764,Settings!$C$13,INDEX(AD$258:AD$269,$D782)+INDEX(AD$245:AD$256,$D782))</f>
        <v/>
      </c>
      <c r="AE782" s="25">
        <f>LOWER(Settings!$C$4)&amp;".mit."&amp;$A782&amp;IF($C782="","","."&amp;$C782&amp;"."&amp;$B782)&amp;IF(INDEX(Variables!$D$5:$D$105,MATCH($A782,Variables!$A$5:$A$105,0))="","","."&amp;INDEX(Variables!$D$5:$D$105,MATCH($A782,Variables!$A$5:$A$105,0)))&amp;"."&amp;AE$5</f>
        <v/>
      </c>
      <c r="AF782" s="46">
        <f>AF764*Settings!$C$13*(INDEX(AF$258:AF$269,$D782)+INDEX(AF$245:AF$256,$D782))</f>
        <v/>
      </c>
      <c r="AG782" s="47">
        <f>AG764*Settings!$C$13*(INDEX(AG$258:AG$269,$D782)+INDEX(AG$245:AG$256,$D782))</f>
        <v/>
      </c>
      <c r="AH782" s="47">
        <f>AH764*Settings!$C$13*(INDEX(AH$258:AH$269,$D782)+INDEX(AH$245:AH$256,$D782))</f>
        <v/>
      </c>
      <c r="AI782" s="47">
        <f>AI764*Settings!$C$13*(INDEX(AI$258:AI$269,$D782)+INDEX(AI$245:AI$256,$D782))</f>
        <v/>
      </c>
      <c r="AJ782" s="47">
        <f>AJ764*Settings!$C$13*(INDEX(AJ$258:AJ$269,$D782)+INDEX(AJ$245:AJ$256,$D782))</f>
        <v/>
      </c>
      <c r="AK782" s="47">
        <f>AK764*Settings!$C$13*(INDEX(AK$258:AK$269,$D782)+INDEX(AK$245:AK$256,$D782))</f>
        <v/>
      </c>
      <c r="AL782" s="47">
        <f>AL764*Settings!$C$13*(INDEX(AL$258:AL$269,$D782)+INDEX(AL$245:AL$256,$D782))</f>
        <v/>
      </c>
      <c r="AM782" s="47">
        <f>AM764*Settings!$C$13*(INDEX(AM$258:AM$269,$D782)+INDEX(AM$245:AM$256,$D782))</f>
        <v/>
      </c>
      <c r="AN782" s="47">
        <f>AN764*Settings!$C$13*(INDEX(AN$258:AN$269,$D782)+INDEX(AN$245:AN$256,$D782))</f>
        <v/>
      </c>
      <c r="AO782" s="47">
        <f>AO764*Settings!$C$13*(INDEX(AO$258:AO$269,$D782)+INDEX(AO$245:AO$256,$D782))</f>
        <v/>
      </c>
      <c r="AP782" s="47">
        <f>AP764*Settings!$C$13*(INDEX(AP$258:AP$269,$D782)+INDEX(AP$245:AP$256,$D782))</f>
        <v/>
      </c>
      <c r="AQ782" s="47">
        <f>AQ764*Settings!$C$13*(INDEX(AQ$258:AQ$269,$D782)+INDEX(AQ$245:AQ$256,$D782))</f>
        <v/>
      </c>
      <c r="AR782" s="47">
        <f>AR764*Settings!$C$13*(INDEX(AR$258:AR$269,$D782)+INDEX(AR$245:AR$256,$D782))</f>
        <v/>
      </c>
      <c r="AS782" s="47">
        <f>AS764*Settings!$C$13*(INDEX(AS$258:AS$269,$D782)+INDEX(AS$245:AS$256,$D782))</f>
        <v/>
      </c>
      <c r="AT782" s="47">
        <f>AT764*Settings!$C$13*(INDEX(AT$258:AT$269,$D782)+INDEX(AT$245:AT$256,$D782))</f>
        <v/>
      </c>
      <c r="AU782" s="47">
        <f>AU764*Settings!$C$13*(INDEX(AU$258:AU$269,$D782)+INDEX(AU$245:AU$256,$D782))</f>
        <v/>
      </c>
      <c r="AV782" s="47">
        <f>AV764*Settings!$C$13*(INDEX(AV$258:AV$269,$D782)+INDEX(AV$245:AV$256,$D782))</f>
        <v/>
      </c>
      <c r="AW782" s="47">
        <f>AW764*Settings!$C$13*(INDEX(AW$258:AW$269,$D782)+INDEX(AW$245:AW$256,$D782))</f>
        <v/>
      </c>
      <c r="AX782" s="48">
        <f>REVENUE(AX764,Settings!$C$13,INDEX(AX$258:AX$269,$D782)+INDEX(AX$245:AX$256,$D782))</f>
        <v/>
      </c>
    </row>
    <row r="783" hidden="1" outlineLevel="2">
      <c r="A783" s="5" t="inlineStr">
        <is>
          <t>rtx</t>
        </is>
      </c>
      <c r="B783" s="5" t="inlineStr">
        <is>
          <t>lpg</t>
        </is>
      </c>
      <c r="C783" s="5" t="inlineStr">
        <is>
          <t>res</t>
        </is>
      </c>
      <c r="D783" s="40">
        <f>INDEX(Inputs!$R$5:$R$132,MATCH($B783&amp;"|"&amp;$C783,Inputs!$A$5:$A$132,0))</f>
        <v/>
      </c>
      <c r="E783" s="39" t="n"/>
      <c r="F783" s="39" t="n"/>
      <c r="G783" s="39" t="n"/>
      <c r="H783" s="5">
        <f>INDEX(Variables!$B$5:$B$105,MATCH($A783,Variables!$A$5:$A$105,0))&amp;IF($C783="",""," | "&amp;INDEX(Mapping!$B$5:$B$26,MATCH($C783,Mapping!$A$5:$A$26,0))&amp;" | "&amp;INDEX(Mapping!$B$30:$B$41,MATCH($B783,Mapping!$A$30:$A$41,0)))</f>
        <v/>
      </c>
      <c r="I783" s="5">
        <f>INDEX(Variables!$C$5:$C$105,MATCH($A783,Variables!$A$5:$A$105,0))</f>
        <v/>
      </c>
      <c r="J783" s="5">
        <f>INDEX(Variables!$E$5:$E$105,MATCH($A783,Variables!$A$5:$A$105,0))</f>
        <v/>
      </c>
      <c r="K783" s="25">
        <f>LOWER(Settings!$C$4)&amp;".mit."&amp;$A783&amp;IF($C783="","","."&amp;$C783&amp;"."&amp;$B783)&amp;IF(INDEX(Variables!$D$5:$D$105,MATCH($A783,Variables!$A$5:$A$105,0))="","","."&amp;INDEX(Variables!$D$5:$D$105,MATCH($A783,Variables!$A$5:$A$105,0)))&amp;"."&amp;K$5</f>
        <v/>
      </c>
      <c r="L783" s="46">
        <f>L765*Settings!$C$13*(INDEX(L$258:L$269,$D783)+INDEX(L$245:L$256,$D783))</f>
        <v/>
      </c>
      <c r="M783" s="47">
        <f>M765*Settings!$C$13*(INDEX(M$258:M$269,$D783)+INDEX(M$245:M$256,$D783))</f>
        <v/>
      </c>
      <c r="N783" s="47">
        <f>N765*Settings!$C$13*(INDEX(N$258:N$269,$D783)+INDEX(N$245:N$256,$D783))</f>
        <v/>
      </c>
      <c r="O783" s="47">
        <f>O765*Settings!$C$13*(INDEX(O$258:O$269,$D783)+INDEX(O$245:O$256,$D783))</f>
        <v/>
      </c>
      <c r="P783" s="47">
        <f>P765*Settings!$C$13*(INDEX(P$258:P$269,$D783)+INDEX(P$245:P$256,$D783))</f>
        <v/>
      </c>
      <c r="Q783" s="47">
        <f>Q765*Settings!$C$13*(INDEX(Q$258:Q$269,$D783)+INDEX(Q$245:Q$256,$D783))</f>
        <v/>
      </c>
      <c r="R783" s="47">
        <f>R765*Settings!$C$13*(INDEX(R$258:R$269,$D783)+INDEX(R$245:R$256,$D783))</f>
        <v/>
      </c>
      <c r="S783" s="47">
        <f>S765*Settings!$C$13*(INDEX(S$258:S$269,$D783)+INDEX(S$245:S$256,$D783))</f>
        <v/>
      </c>
      <c r="T783" s="47">
        <f>T765*Settings!$C$13*(INDEX(T$258:T$269,$D783)+INDEX(T$245:T$256,$D783))</f>
        <v/>
      </c>
      <c r="U783" s="47">
        <f>U765*Settings!$C$13*(INDEX(U$258:U$269,$D783)+INDEX(U$245:U$256,$D783))</f>
        <v/>
      </c>
      <c r="V783" s="47">
        <f>V765*Settings!$C$13*(INDEX(V$258:V$269,$D783)+INDEX(V$245:V$256,$D783))</f>
        <v/>
      </c>
      <c r="W783" s="47">
        <f>W765*Settings!$C$13*(INDEX(W$258:W$269,$D783)+INDEX(W$245:W$256,$D783))</f>
        <v/>
      </c>
      <c r="X783" s="47">
        <f>X765*Settings!$C$13*(INDEX(X$258:X$269,$D783)+INDEX(X$245:X$256,$D783))</f>
        <v/>
      </c>
      <c r="Y783" s="47">
        <f>Y765*Settings!$C$13*(INDEX(Y$258:Y$269,$D783)+INDEX(Y$245:Y$256,$D783))</f>
        <v/>
      </c>
      <c r="Z783" s="47">
        <f>Z765*Settings!$C$13*(INDEX(Z$258:Z$269,$D783)+INDEX(Z$245:Z$256,$D783))</f>
        <v/>
      </c>
      <c r="AA783" s="47">
        <f>AA765*Settings!$C$13*(INDEX(AA$258:AA$269,$D783)+INDEX(AA$245:AA$256,$D783))</f>
        <v/>
      </c>
      <c r="AB783" s="47">
        <f>AB765*Settings!$C$13*(INDEX(AB$258:AB$269,$D783)+INDEX(AB$245:AB$256,$D783))</f>
        <v/>
      </c>
      <c r="AC783" s="47">
        <f>AC765*Settings!$C$13*(INDEX(AC$258:AC$269,$D783)+INDEX(AC$245:AC$256,$D783))</f>
        <v/>
      </c>
      <c r="AD783" s="48">
        <f>REVENUE(AD765,Settings!$C$13,INDEX(AD$258:AD$269,$D783)+INDEX(AD$245:AD$256,$D783))</f>
        <v/>
      </c>
      <c r="AE783" s="25">
        <f>LOWER(Settings!$C$4)&amp;".mit."&amp;$A783&amp;IF($C783="","","."&amp;$C783&amp;"."&amp;$B783)&amp;IF(INDEX(Variables!$D$5:$D$105,MATCH($A783,Variables!$A$5:$A$105,0))="","","."&amp;INDEX(Variables!$D$5:$D$105,MATCH($A783,Variables!$A$5:$A$105,0)))&amp;"."&amp;AE$5</f>
        <v/>
      </c>
      <c r="AF783" s="46">
        <f>AF765*Settings!$C$13*(INDEX(AF$258:AF$269,$D783)+INDEX(AF$245:AF$256,$D783))</f>
        <v/>
      </c>
      <c r="AG783" s="47">
        <f>AG765*Settings!$C$13*(INDEX(AG$258:AG$269,$D783)+INDEX(AG$245:AG$256,$D783))</f>
        <v/>
      </c>
      <c r="AH783" s="47">
        <f>AH765*Settings!$C$13*(INDEX(AH$258:AH$269,$D783)+INDEX(AH$245:AH$256,$D783))</f>
        <v/>
      </c>
      <c r="AI783" s="47">
        <f>AI765*Settings!$C$13*(INDEX(AI$258:AI$269,$D783)+INDEX(AI$245:AI$256,$D783))</f>
        <v/>
      </c>
      <c r="AJ783" s="47">
        <f>AJ765*Settings!$C$13*(INDEX(AJ$258:AJ$269,$D783)+INDEX(AJ$245:AJ$256,$D783))</f>
        <v/>
      </c>
      <c r="AK783" s="47">
        <f>AK765*Settings!$C$13*(INDEX(AK$258:AK$269,$D783)+INDEX(AK$245:AK$256,$D783))</f>
        <v/>
      </c>
      <c r="AL783" s="47">
        <f>AL765*Settings!$C$13*(INDEX(AL$258:AL$269,$D783)+INDEX(AL$245:AL$256,$D783))</f>
        <v/>
      </c>
      <c r="AM783" s="47">
        <f>AM765*Settings!$C$13*(INDEX(AM$258:AM$269,$D783)+INDEX(AM$245:AM$256,$D783))</f>
        <v/>
      </c>
      <c r="AN783" s="47">
        <f>AN765*Settings!$C$13*(INDEX(AN$258:AN$269,$D783)+INDEX(AN$245:AN$256,$D783))</f>
        <v/>
      </c>
      <c r="AO783" s="47">
        <f>AO765*Settings!$C$13*(INDEX(AO$258:AO$269,$D783)+INDEX(AO$245:AO$256,$D783))</f>
        <v/>
      </c>
      <c r="AP783" s="47">
        <f>AP765*Settings!$C$13*(INDEX(AP$258:AP$269,$D783)+INDEX(AP$245:AP$256,$D783))</f>
        <v/>
      </c>
      <c r="AQ783" s="47">
        <f>AQ765*Settings!$C$13*(INDEX(AQ$258:AQ$269,$D783)+INDEX(AQ$245:AQ$256,$D783))</f>
        <v/>
      </c>
      <c r="AR783" s="47">
        <f>AR765*Settings!$C$13*(INDEX(AR$258:AR$269,$D783)+INDEX(AR$245:AR$256,$D783))</f>
        <v/>
      </c>
      <c r="AS783" s="47">
        <f>AS765*Settings!$C$13*(INDEX(AS$258:AS$269,$D783)+INDEX(AS$245:AS$256,$D783))</f>
        <v/>
      </c>
      <c r="AT783" s="47">
        <f>AT765*Settings!$C$13*(INDEX(AT$258:AT$269,$D783)+INDEX(AT$245:AT$256,$D783))</f>
        <v/>
      </c>
      <c r="AU783" s="47">
        <f>AU765*Settings!$C$13*(INDEX(AU$258:AU$269,$D783)+INDEX(AU$245:AU$256,$D783))</f>
        <v/>
      </c>
      <c r="AV783" s="47">
        <f>AV765*Settings!$C$13*(INDEX(AV$258:AV$269,$D783)+INDEX(AV$245:AV$256,$D783))</f>
        <v/>
      </c>
      <c r="AW783" s="47">
        <f>AW765*Settings!$C$13*(INDEX(AW$258:AW$269,$D783)+INDEX(AW$245:AW$256,$D783))</f>
        <v/>
      </c>
      <c r="AX783" s="48">
        <f>REVENUE(AX765,Settings!$C$13,INDEX(AX$258:AX$269,$D783)+INDEX(AX$245:AX$256,$D783))</f>
        <v/>
      </c>
    </row>
    <row r="784" hidden="1" outlineLevel="2">
      <c r="A784" s="5" t="inlineStr">
        <is>
          <t>rtx</t>
        </is>
      </c>
      <c r="B784" s="5" t="inlineStr">
        <is>
          <t>ker</t>
        </is>
      </c>
      <c r="C784" s="5" t="inlineStr">
        <is>
          <t>res</t>
        </is>
      </c>
      <c r="D784" s="40">
        <f>INDEX(Inputs!$R$5:$R$132,MATCH($B784&amp;"|"&amp;$C784,Inputs!$A$5:$A$132,0))</f>
        <v/>
      </c>
      <c r="E784" s="39" t="n"/>
      <c r="F784" s="39" t="n"/>
      <c r="G784" s="39" t="n"/>
      <c r="H784" s="5">
        <f>INDEX(Variables!$B$5:$B$105,MATCH($A784,Variables!$A$5:$A$105,0))&amp;IF($C784="",""," | "&amp;INDEX(Mapping!$B$5:$B$26,MATCH($C784,Mapping!$A$5:$A$26,0))&amp;" | "&amp;INDEX(Mapping!$B$30:$B$41,MATCH($B784,Mapping!$A$30:$A$41,0)))</f>
        <v/>
      </c>
      <c r="I784" s="5">
        <f>INDEX(Variables!$C$5:$C$105,MATCH($A784,Variables!$A$5:$A$105,0))</f>
        <v/>
      </c>
      <c r="J784" s="5">
        <f>INDEX(Variables!$E$5:$E$105,MATCH($A784,Variables!$A$5:$A$105,0))</f>
        <v/>
      </c>
      <c r="K784" s="25">
        <f>LOWER(Settings!$C$4)&amp;".mit."&amp;$A784&amp;IF($C784="","","."&amp;$C784&amp;"."&amp;$B784)&amp;IF(INDEX(Variables!$D$5:$D$105,MATCH($A784,Variables!$A$5:$A$105,0))="","","."&amp;INDEX(Variables!$D$5:$D$105,MATCH($A784,Variables!$A$5:$A$105,0)))&amp;"."&amp;K$5</f>
        <v/>
      </c>
      <c r="L784" s="46">
        <f>L766*Settings!$C$13*(INDEX(L$258:L$269,$D784)+INDEX(L$245:L$256,$D784))</f>
        <v/>
      </c>
      <c r="M784" s="47">
        <f>M766*Settings!$C$13*(INDEX(M$258:M$269,$D784)+INDEX(M$245:M$256,$D784))</f>
        <v/>
      </c>
      <c r="N784" s="47">
        <f>N766*Settings!$C$13*(INDEX(N$258:N$269,$D784)+INDEX(N$245:N$256,$D784))</f>
        <v/>
      </c>
      <c r="O784" s="47">
        <f>O766*Settings!$C$13*(INDEX(O$258:O$269,$D784)+INDEX(O$245:O$256,$D784))</f>
        <v/>
      </c>
      <c r="P784" s="47">
        <f>P766*Settings!$C$13*(INDEX(P$258:P$269,$D784)+INDEX(P$245:P$256,$D784))</f>
        <v/>
      </c>
      <c r="Q784" s="47">
        <f>Q766*Settings!$C$13*(INDEX(Q$258:Q$269,$D784)+INDEX(Q$245:Q$256,$D784))</f>
        <v/>
      </c>
      <c r="R784" s="47">
        <f>R766*Settings!$C$13*(INDEX(R$258:R$269,$D784)+INDEX(R$245:R$256,$D784))</f>
        <v/>
      </c>
      <c r="S784" s="47">
        <f>S766*Settings!$C$13*(INDEX(S$258:S$269,$D784)+INDEX(S$245:S$256,$D784))</f>
        <v/>
      </c>
      <c r="T784" s="47">
        <f>T766*Settings!$C$13*(INDEX(T$258:T$269,$D784)+INDEX(T$245:T$256,$D784))</f>
        <v/>
      </c>
      <c r="U784" s="47">
        <f>U766*Settings!$C$13*(INDEX(U$258:U$269,$D784)+INDEX(U$245:U$256,$D784))</f>
        <v/>
      </c>
      <c r="V784" s="47">
        <f>V766*Settings!$C$13*(INDEX(V$258:V$269,$D784)+INDEX(V$245:V$256,$D784))</f>
        <v/>
      </c>
      <c r="W784" s="47">
        <f>W766*Settings!$C$13*(INDEX(W$258:W$269,$D784)+INDEX(W$245:W$256,$D784))</f>
        <v/>
      </c>
      <c r="X784" s="47">
        <f>X766*Settings!$C$13*(INDEX(X$258:X$269,$D784)+INDEX(X$245:X$256,$D784))</f>
        <v/>
      </c>
      <c r="Y784" s="47">
        <f>Y766*Settings!$C$13*(INDEX(Y$258:Y$269,$D784)+INDEX(Y$245:Y$256,$D784))</f>
        <v/>
      </c>
      <c r="Z784" s="47">
        <f>Z766*Settings!$C$13*(INDEX(Z$258:Z$269,$D784)+INDEX(Z$245:Z$256,$D784))</f>
        <v/>
      </c>
      <c r="AA784" s="47">
        <f>AA766*Settings!$C$13*(INDEX(AA$258:AA$269,$D784)+INDEX(AA$245:AA$256,$D784))</f>
        <v/>
      </c>
      <c r="AB784" s="47">
        <f>AB766*Settings!$C$13*(INDEX(AB$258:AB$269,$D784)+INDEX(AB$245:AB$256,$D784))</f>
        <v/>
      </c>
      <c r="AC784" s="47">
        <f>AC766*Settings!$C$13*(INDEX(AC$258:AC$269,$D784)+INDEX(AC$245:AC$256,$D784))</f>
        <v/>
      </c>
      <c r="AD784" s="48">
        <f>REVENUE(AD766,Settings!$C$13,INDEX(AD$258:AD$269,$D784)+INDEX(AD$245:AD$256,$D784))</f>
        <v/>
      </c>
      <c r="AE784" s="25">
        <f>LOWER(Settings!$C$4)&amp;".mit."&amp;$A784&amp;IF($C784="","","."&amp;$C784&amp;"."&amp;$B784)&amp;IF(INDEX(Variables!$D$5:$D$105,MATCH($A784,Variables!$A$5:$A$105,0))="","","."&amp;INDEX(Variables!$D$5:$D$105,MATCH($A784,Variables!$A$5:$A$105,0)))&amp;"."&amp;AE$5</f>
        <v/>
      </c>
      <c r="AF784" s="46">
        <f>AF766*Settings!$C$13*(INDEX(AF$258:AF$269,$D784)+INDEX(AF$245:AF$256,$D784))</f>
        <v/>
      </c>
      <c r="AG784" s="47">
        <f>AG766*Settings!$C$13*(INDEX(AG$258:AG$269,$D784)+INDEX(AG$245:AG$256,$D784))</f>
        <v/>
      </c>
      <c r="AH784" s="47">
        <f>AH766*Settings!$C$13*(INDEX(AH$258:AH$269,$D784)+INDEX(AH$245:AH$256,$D784))</f>
        <v/>
      </c>
      <c r="AI784" s="47">
        <f>AI766*Settings!$C$13*(INDEX(AI$258:AI$269,$D784)+INDEX(AI$245:AI$256,$D784))</f>
        <v/>
      </c>
      <c r="AJ784" s="47">
        <f>AJ766*Settings!$C$13*(INDEX(AJ$258:AJ$269,$D784)+INDEX(AJ$245:AJ$256,$D784))</f>
        <v/>
      </c>
      <c r="AK784" s="47">
        <f>AK766*Settings!$C$13*(INDEX(AK$258:AK$269,$D784)+INDEX(AK$245:AK$256,$D784))</f>
        <v/>
      </c>
      <c r="AL784" s="47">
        <f>AL766*Settings!$C$13*(INDEX(AL$258:AL$269,$D784)+INDEX(AL$245:AL$256,$D784))</f>
        <v/>
      </c>
      <c r="AM784" s="47">
        <f>AM766*Settings!$C$13*(INDEX(AM$258:AM$269,$D784)+INDEX(AM$245:AM$256,$D784))</f>
        <v/>
      </c>
      <c r="AN784" s="47">
        <f>AN766*Settings!$C$13*(INDEX(AN$258:AN$269,$D784)+INDEX(AN$245:AN$256,$D784))</f>
        <v/>
      </c>
      <c r="AO784" s="47">
        <f>AO766*Settings!$C$13*(INDEX(AO$258:AO$269,$D784)+INDEX(AO$245:AO$256,$D784))</f>
        <v/>
      </c>
      <c r="AP784" s="47">
        <f>AP766*Settings!$C$13*(INDEX(AP$258:AP$269,$D784)+INDEX(AP$245:AP$256,$D784))</f>
        <v/>
      </c>
      <c r="AQ784" s="47">
        <f>AQ766*Settings!$C$13*(INDEX(AQ$258:AQ$269,$D784)+INDEX(AQ$245:AQ$256,$D784))</f>
        <v/>
      </c>
      <c r="AR784" s="47">
        <f>AR766*Settings!$C$13*(INDEX(AR$258:AR$269,$D784)+INDEX(AR$245:AR$256,$D784))</f>
        <v/>
      </c>
      <c r="AS784" s="47">
        <f>AS766*Settings!$C$13*(INDEX(AS$258:AS$269,$D784)+INDEX(AS$245:AS$256,$D784))</f>
        <v/>
      </c>
      <c r="AT784" s="47">
        <f>AT766*Settings!$C$13*(INDEX(AT$258:AT$269,$D784)+INDEX(AT$245:AT$256,$D784))</f>
        <v/>
      </c>
      <c r="AU784" s="47">
        <f>AU766*Settings!$C$13*(INDEX(AU$258:AU$269,$D784)+INDEX(AU$245:AU$256,$D784))</f>
        <v/>
      </c>
      <c r="AV784" s="47">
        <f>AV766*Settings!$C$13*(INDEX(AV$258:AV$269,$D784)+INDEX(AV$245:AV$256,$D784))</f>
        <v/>
      </c>
      <c r="AW784" s="47">
        <f>AW766*Settings!$C$13*(INDEX(AW$258:AW$269,$D784)+INDEX(AW$245:AW$256,$D784))</f>
        <v/>
      </c>
      <c r="AX784" s="48">
        <f>REVENUE(AX766,Settings!$C$13,INDEX(AX$258:AX$269,$D784)+INDEX(AX$245:AX$256,$D784))</f>
        <v/>
      </c>
    </row>
    <row r="785" hidden="1" outlineLevel="2">
      <c r="A785" s="5" t="inlineStr">
        <is>
          <t>rtx</t>
        </is>
      </c>
      <c r="B785" s="5" t="inlineStr">
        <is>
          <t>oop</t>
        </is>
      </c>
      <c r="C785" s="5" t="inlineStr">
        <is>
          <t>res</t>
        </is>
      </c>
      <c r="D785" s="40">
        <f>INDEX(Inputs!$R$5:$R$132,MATCH($B785&amp;"|"&amp;$C785,Inputs!$A$5:$A$132,0))</f>
        <v/>
      </c>
      <c r="E785" s="39" t="n"/>
      <c r="F785" s="39" t="n"/>
      <c r="G785" s="39" t="n"/>
      <c r="H785" s="5">
        <f>INDEX(Variables!$B$5:$B$105,MATCH($A785,Variables!$A$5:$A$105,0))&amp;IF($C785="",""," | "&amp;INDEX(Mapping!$B$5:$B$26,MATCH($C785,Mapping!$A$5:$A$26,0))&amp;" | "&amp;INDEX(Mapping!$B$30:$B$41,MATCH($B785,Mapping!$A$30:$A$41,0)))</f>
        <v/>
      </c>
      <c r="I785" s="5">
        <f>INDEX(Variables!$C$5:$C$105,MATCH($A785,Variables!$A$5:$A$105,0))</f>
        <v/>
      </c>
      <c r="J785" s="5">
        <f>INDEX(Variables!$E$5:$E$105,MATCH($A785,Variables!$A$5:$A$105,0))</f>
        <v/>
      </c>
      <c r="K785" s="25">
        <f>LOWER(Settings!$C$4)&amp;".mit."&amp;$A785&amp;IF($C785="","","."&amp;$C785&amp;"."&amp;$B785)&amp;IF(INDEX(Variables!$D$5:$D$105,MATCH($A785,Variables!$A$5:$A$105,0))="","","."&amp;INDEX(Variables!$D$5:$D$105,MATCH($A785,Variables!$A$5:$A$105,0)))&amp;"."&amp;K$5</f>
        <v/>
      </c>
      <c r="L785" s="46">
        <f>L767*Settings!$C$13*(INDEX(L$258:L$269,$D785)+INDEX(L$245:L$256,$D785))</f>
        <v/>
      </c>
      <c r="M785" s="47">
        <f>M767*Settings!$C$13*(INDEX(M$258:M$269,$D785)+INDEX(M$245:M$256,$D785))</f>
        <v/>
      </c>
      <c r="N785" s="47">
        <f>N767*Settings!$C$13*(INDEX(N$258:N$269,$D785)+INDEX(N$245:N$256,$D785))</f>
        <v/>
      </c>
      <c r="O785" s="47">
        <f>O767*Settings!$C$13*(INDEX(O$258:O$269,$D785)+INDEX(O$245:O$256,$D785))</f>
        <v/>
      </c>
      <c r="P785" s="47">
        <f>P767*Settings!$C$13*(INDEX(P$258:P$269,$D785)+INDEX(P$245:P$256,$D785))</f>
        <v/>
      </c>
      <c r="Q785" s="47">
        <f>Q767*Settings!$C$13*(INDEX(Q$258:Q$269,$D785)+INDEX(Q$245:Q$256,$D785))</f>
        <v/>
      </c>
      <c r="R785" s="47">
        <f>R767*Settings!$C$13*(INDEX(R$258:R$269,$D785)+INDEX(R$245:R$256,$D785))</f>
        <v/>
      </c>
      <c r="S785" s="47">
        <f>S767*Settings!$C$13*(INDEX(S$258:S$269,$D785)+INDEX(S$245:S$256,$D785))</f>
        <v/>
      </c>
      <c r="T785" s="47">
        <f>T767*Settings!$C$13*(INDEX(T$258:T$269,$D785)+INDEX(T$245:T$256,$D785))</f>
        <v/>
      </c>
      <c r="U785" s="47">
        <f>U767*Settings!$C$13*(INDEX(U$258:U$269,$D785)+INDEX(U$245:U$256,$D785))</f>
        <v/>
      </c>
      <c r="V785" s="47">
        <f>V767*Settings!$C$13*(INDEX(V$258:V$269,$D785)+INDEX(V$245:V$256,$D785))</f>
        <v/>
      </c>
      <c r="W785" s="47">
        <f>W767*Settings!$C$13*(INDEX(W$258:W$269,$D785)+INDEX(W$245:W$256,$D785))</f>
        <v/>
      </c>
      <c r="X785" s="47">
        <f>X767*Settings!$C$13*(INDEX(X$258:X$269,$D785)+INDEX(X$245:X$256,$D785))</f>
        <v/>
      </c>
      <c r="Y785" s="47">
        <f>Y767*Settings!$C$13*(INDEX(Y$258:Y$269,$D785)+INDEX(Y$245:Y$256,$D785))</f>
        <v/>
      </c>
      <c r="Z785" s="47">
        <f>Z767*Settings!$C$13*(INDEX(Z$258:Z$269,$D785)+INDEX(Z$245:Z$256,$D785))</f>
        <v/>
      </c>
      <c r="AA785" s="47">
        <f>AA767*Settings!$C$13*(INDEX(AA$258:AA$269,$D785)+INDEX(AA$245:AA$256,$D785))</f>
        <v/>
      </c>
      <c r="AB785" s="47">
        <f>AB767*Settings!$C$13*(INDEX(AB$258:AB$269,$D785)+INDEX(AB$245:AB$256,$D785))</f>
        <v/>
      </c>
      <c r="AC785" s="47">
        <f>AC767*Settings!$C$13*(INDEX(AC$258:AC$269,$D785)+INDEX(AC$245:AC$256,$D785))</f>
        <v/>
      </c>
      <c r="AD785" s="48">
        <f>REVENUE(AD767,Settings!$C$13,INDEX(AD$258:AD$269,$D785)+INDEX(AD$245:AD$256,$D785))</f>
        <v/>
      </c>
      <c r="AE785" s="25">
        <f>LOWER(Settings!$C$4)&amp;".mit."&amp;$A785&amp;IF($C785="","","."&amp;$C785&amp;"."&amp;$B785)&amp;IF(INDEX(Variables!$D$5:$D$105,MATCH($A785,Variables!$A$5:$A$105,0))="","","."&amp;INDEX(Variables!$D$5:$D$105,MATCH($A785,Variables!$A$5:$A$105,0)))&amp;"."&amp;AE$5</f>
        <v/>
      </c>
      <c r="AF785" s="46">
        <f>AF767*Settings!$C$13*(INDEX(AF$258:AF$269,$D785)+INDEX(AF$245:AF$256,$D785))</f>
        <v/>
      </c>
      <c r="AG785" s="47">
        <f>AG767*Settings!$C$13*(INDEX(AG$258:AG$269,$D785)+INDEX(AG$245:AG$256,$D785))</f>
        <v/>
      </c>
      <c r="AH785" s="47">
        <f>AH767*Settings!$C$13*(INDEX(AH$258:AH$269,$D785)+INDEX(AH$245:AH$256,$D785))</f>
        <v/>
      </c>
      <c r="AI785" s="47">
        <f>AI767*Settings!$C$13*(INDEX(AI$258:AI$269,$D785)+INDEX(AI$245:AI$256,$D785))</f>
        <v/>
      </c>
      <c r="AJ785" s="47">
        <f>AJ767*Settings!$C$13*(INDEX(AJ$258:AJ$269,$D785)+INDEX(AJ$245:AJ$256,$D785))</f>
        <v/>
      </c>
      <c r="AK785" s="47">
        <f>AK767*Settings!$C$13*(INDEX(AK$258:AK$269,$D785)+INDEX(AK$245:AK$256,$D785))</f>
        <v/>
      </c>
      <c r="AL785" s="47">
        <f>AL767*Settings!$C$13*(INDEX(AL$258:AL$269,$D785)+INDEX(AL$245:AL$256,$D785))</f>
        <v/>
      </c>
      <c r="AM785" s="47">
        <f>AM767*Settings!$C$13*(INDEX(AM$258:AM$269,$D785)+INDEX(AM$245:AM$256,$D785))</f>
        <v/>
      </c>
      <c r="AN785" s="47">
        <f>AN767*Settings!$C$13*(INDEX(AN$258:AN$269,$D785)+INDEX(AN$245:AN$256,$D785))</f>
        <v/>
      </c>
      <c r="AO785" s="47">
        <f>AO767*Settings!$C$13*(INDEX(AO$258:AO$269,$D785)+INDEX(AO$245:AO$256,$D785))</f>
        <v/>
      </c>
      <c r="AP785" s="47">
        <f>AP767*Settings!$C$13*(INDEX(AP$258:AP$269,$D785)+INDEX(AP$245:AP$256,$D785))</f>
        <v/>
      </c>
      <c r="AQ785" s="47">
        <f>AQ767*Settings!$C$13*(INDEX(AQ$258:AQ$269,$D785)+INDEX(AQ$245:AQ$256,$D785))</f>
        <v/>
      </c>
      <c r="AR785" s="47">
        <f>AR767*Settings!$C$13*(INDEX(AR$258:AR$269,$D785)+INDEX(AR$245:AR$256,$D785))</f>
        <v/>
      </c>
      <c r="AS785" s="47">
        <f>AS767*Settings!$C$13*(INDEX(AS$258:AS$269,$D785)+INDEX(AS$245:AS$256,$D785))</f>
        <v/>
      </c>
      <c r="AT785" s="47">
        <f>AT767*Settings!$C$13*(INDEX(AT$258:AT$269,$D785)+INDEX(AT$245:AT$256,$D785))</f>
        <v/>
      </c>
      <c r="AU785" s="47">
        <f>AU767*Settings!$C$13*(INDEX(AU$258:AU$269,$D785)+INDEX(AU$245:AU$256,$D785))</f>
        <v/>
      </c>
      <c r="AV785" s="47">
        <f>AV767*Settings!$C$13*(INDEX(AV$258:AV$269,$D785)+INDEX(AV$245:AV$256,$D785))</f>
        <v/>
      </c>
      <c r="AW785" s="47">
        <f>AW767*Settings!$C$13*(INDEX(AW$258:AW$269,$D785)+INDEX(AW$245:AW$256,$D785))</f>
        <v/>
      </c>
      <c r="AX785" s="48">
        <f>REVENUE(AX767,Settings!$C$13,INDEX(AX$258:AX$269,$D785)+INDEX(AX$245:AX$256,$D785))</f>
        <v/>
      </c>
    </row>
    <row r="786" hidden="1" outlineLevel="2">
      <c r="A786" s="5" t="inlineStr">
        <is>
          <t>rtx</t>
        </is>
      </c>
      <c r="B786" s="5" t="inlineStr">
        <is>
          <t>bio</t>
        </is>
      </c>
      <c r="C786" s="5" t="inlineStr">
        <is>
          <t>res</t>
        </is>
      </c>
      <c r="D786" s="40">
        <f>INDEX(Inputs!$R$5:$R$132,MATCH($B786&amp;"|"&amp;$C786,Inputs!$A$5:$A$132,0))</f>
        <v/>
      </c>
      <c r="E786" s="39" t="n"/>
      <c r="F786" s="39" t="n"/>
      <c r="G786" s="39" t="n"/>
      <c r="H786" s="5">
        <f>INDEX(Variables!$B$5:$B$105,MATCH($A786,Variables!$A$5:$A$105,0))&amp;IF($C786="",""," | "&amp;INDEX(Mapping!$B$5:$B$26,MATCH($C786,Mapping!$A$5:$A$26,0))&amp;" | "&amp;INDEX(Mapping!$B$30:$B$41,MATCH($B786,Mapping!$A$30:$A$41,0)))</f>
        <v/>
      </c>
      <c r="I786" s="5">
        <f>INDEX(Variables!$C$5:$C$105,MATCH($A786,Variables!$A$5:$A$105,0))</f>
        <v/>
      </c>
      <c r="J786" s="5">
        <f>INDEX(Variables!$E$5:$E$105,MATCH($A786,Variables!$A$5:$A$105,0))</f>
        <v/>
      </c>
      <c r="K786" s="25">
        <f>LOWER(Settings!$C$4)&amp;".mit."&amp;$A786&amp;IF($C786="","","."&amp;$C786&amp;"."&amp;$B786)&amp;IF(INDEX(Variables!$D$5:$D$105,MATCH($A786,Variables!$A$5:$A$105,0))="","","."&amp;INDEX(Variables!$D$5:$D$105,MATCH($A786,Variables!$A$5:$A$105,0)))&amp;"."&amp;K$5</f>
        <v/>
      </c>
      <c r="L786" s="46">
        <f>L768*Settings!$C$13*(INDEX(L$258:L$269,$D786)+INDEX(L$245:L$256,$D786))</f>
        <v/>
      </c>
      <c r="M786" s="47">
        <f>M768*Settings!$C$13*(INDEX(M$258:M$269,$D786)+INDEX(M$245:M$256,$D786))</f>
        <v/>
      </c>
      <c r="N786" s="47">
        <f>N768*Settings!$C$13*(INDEX(N$258:N$269,$D786)+INDEX(N$245:N$256,$D786))</f>
        <v/>
      </c>
      <c r="O786" s="47">
        <f>O768*Settings!$C$13*(INDEX(O$258:O$269,$D786)+INDEX(O$245:O$256,$D786))</f>
        <v/>
      </c>
      <c r="P786" s="47">
        <f>P768*Settings!$C$13*(INDEX(P$258:P$269,$D786)+INDEX(P$245:P$256,$D786))</f>
        <v/>
      </c>
      <c r="Q786" s="47">
        <f>Q768*Settings!$C$13*(INDEX(Q$258:Q$269,$D786)+INDEX(Q$245:Q$256,$D786))</f>
        <v/>
      </c>
      <c r="R786" s="47">
        <f>R768*Settings!$C$13*(INDEX(R$258:R$269,$D786)+INDEX(R$245:R$256,$D786))</f>
        <v/>
      </c>
      <c r="S786" s="47">
        <f>S768*Settings!$C$13*(INDEX(S$258:S$269,$D786)+INDEX(S$245:S$256,$D786))</f>
        <v/>
      </c>
      <c r="T786" s="47">
        <f>T768*Settings!$C$13*(INDEX(T$258:T$269,$D786)+INDEX(T$245:T$256,$D786))</f>
        <v/>
      </c>
      <c r="U786" s="47">
        <f>U768*Settings!$C$13*(INDEX(U$258:U$269,$D786)+INDEX(U$245:U$256,$D786))</f>
        <v/>
      </c>
      <c r="V786" s="47">
        <f>V768*Settings!$C$13*(INDEX(V$258:V$269,$D786)+INDEX(V$245:V$256,$D786))</f>
        <v/>
      </c>
      <c r="W786" s="47">
        <f>W768*Settings!$C$13*(INDEX(W$258:W$269,$D786)+INDEX(W$245:W$256,$D786))</f>
        <v/>
      </c>
      <c r="X786" s="47">
        <f>X768*Settings!$C$13*(INDEX(X$258:X$269,$D786)+INDEX(X$245:X$256,$D786))</f>
        <v/>
      </c>
      <c r="Y786" s="47">
        <f>Y768*Settings!$C$13*(INDEX(Y$258:Y$269,$D786)+INDEX(Y$245:Y$256,$D786))</f>
        <v/>
      </c>
      <c r="Z786" s="47">
        <f>Z768*Settings!$C$13*(INDEX(Z$258:Z$269,$D786)+INDEX(Z$245:Z$256,$D786))</f>
        <v/>
      </c>
      <c r="AA786" s="47">
        <f>AA768*Settings!$C$13*(INDEX(AA$258:AA$269,$D786)+INDEX(AA$245:AA$256,$D786))</f>
        <v/>
      </c>
      <c r="AB786" s="47">
        <f>AB768*Settings!$C$13*(INDEX(AB$258:AB$269,$D786)+INDEX(AB$245:AB$256,$D786))</f>
        <v/>
      </c>
      <c r="AC786" s="47">
        <f>AC768*Settings!$C$13*(INDEX(AC$258:AC$269,$D786)+INDEX(AC$245:AC$256,$D786))</f>
        <v/>
      </c>
      <c r="AD786" s="48">
        <f>REVENUE(AD768,Settings!$C$13,INDEX(AD$258:AD$269,$D786)+INDEX(AD$245:AD$256,$D786))</f>
        <v/>
      </c>
      <c r="AE786" s="25">
        <f>LOWER(Settings!$C$4)&amp;".mit."&amp;$A786&amp;IF($C786="","","."&amp;$C786&amp;"."&amp;$B786)&amp;IF(INDEX(Variables!$D$5:$D$105,MATCH($A786,Variables!$A$5:$A$105,0))="","","."&amp;INDEX(Variables!$D$5:$D$105,MATCH($A786,Variables!$A$5:$A$105,0)))&amp;"."&amp;AE$5</f>
        <v/>
      </c>
      <c r="AF786" s="46">
        <f>AF768*Settings!$C$13*(INDEX(AF$258:AF$269,$D786)+INDEX(AF$245:AF$256,$D786))</f>
        <v/>
      </c>
      <c r="AG786" s="47">
        <f>AG768*Settings!$C$13*(INDEX(AG$258:AG$269,$D786)+INDEX(AG$245:AG$256,$D786))</f>
        <v/>
      </c>
      <c r="AH786" s="47">
        <f>AH768*Settings!$C$13*(INDEX(AH$258:AH$269,$D786)+INDEX(AH$245:AH$256,$D786))</f>
        <v/>
      </c>
      <c r="AI786" s="47">
        <f>AI768*Settings!$C$13*(INDEX(AI$258:AI$269,$D786)+INDEX(AI$245:AI$256,$D786))</f>
        <v/>
      </c>
      <c r="AJ786" s="47">
        <f>AJ768*Settings!$C$13*(INDEX(AJ$258:AJ$269,$D786)+INDEX(AJ$245:AJ$256,$D786))</f>
        <v/>
      </c>
      <c r="AK786" s="47">
        <f>AK768*Settings!$C$13*(INDEX(AK$258:AK$269,$D786)+INDEX(AK$245:AK$256,$D786))</f>
        <v/>
      </c>
      <c r="AL786" s="47">
        <f>AL768*Settings!$C$13*(INDEX(AL$258:AL$269,$D786)+INDEX(AL$245:AL$256,$D786))</f>
        <v/>
      </c>
      <c r="AM786" s="47">
        <f>AM768*Settings!$C$13*(INDEX(AM$258:AM$269,$D786)+INDEX(AM$245:AM$256,$D786))</f>
        <v/>
      </c>
      <c r="AN786" s="47">
        <f>AN768*Settings!$C$13*(INDEX(AN$258:AN$269,$D786)+INDEX(AN$245:AN$256,$D786))</f>
        <v/>
      </c>
      <c r="AO786" s="47">
        <f>AO768*Settings!$C$13*(INDEX(AO$258:AO$269,$D786)+INDEX(AO$245:AO$256,$D786))</f>
        <v/>
      </c>
      <c r="AP786" s="47">
        <f>AP768*Settings!$C$13*(INDEX(AP$258:AP$269,$D786)+INDEX(AP$245:AP$256,$D786))</f>
        <v/>
      </c>
      <c r="AQ786" s="47">
        <f>AQ768*Settings!$C$13*(INDEX(AQ$258:AQ$269,$D786)+INDEX(AQ$245:AQ$256,$D786))</f>
        <v/>
      </c>
      <c r="AR786" s="47">
        <f>AR768*Settings!$C$13*(INDEX(AR$258:AR$269,$D786)+INDEX(AR$245:AR$256,$D786))</f>
        <v/>
      </c>
      <c r="AS786" s="47">
        <f>AS768*Settings!$C$13*(INDEX(AS$258:AS$269,$D786)+INDEX(AS$245:AS$256,$D786))</f>
        <v/>
      </c>
      <c r="AT786" s="47">
        <f>AT768*Settings!$C$13*(INDEX(AT$258:AT$269,$D786)+INDEX(AT$245:AT$256,$D786))</f>
        <v/>
      </c>
      <c r="AU786" s="47">
        <f>AU768*Settings!$C$13*(INDEX(AU$258:AU$269,$D786)+INDEX(AU$245:AU$256,$D786))</f>
        <v/>
      </c>
      <c r="AV786" s="47">
        <f>AV768*Settings!$C$13*(INDEX(AV$258:AV$269,$D786)+INDEX(AV$245:AV$256,$D786))</f>
        <v/>
      </c>
      <c r="AW786" s="47">
        <f>AW768*Settings!$C$13*(INDEX(AW$258:AW$269,$D786)+INDEX(AW$245:AW$256,$D786))</f>
        <v/>
      </c>
      <c r="AX786" s="48">
        <f>REVENUE(AX768,Settings!$C$13,INDEX(AX$258:AX$269,$D786)+INDEX(AX$245:AX$256,$D786))</f>
        <v/>
      </c>
    </row>
    <row r="787" hidden="1" outlineLevel="2"/>
    <row r="788" hidden="1" outlineLevel="2">
      <c r="A788" s="5" t="inlineStr">
        <is>
          <t>rsub</t>
        </is>
      </c>
      <c r="B788" s="5" t="inlineStr">
        <is>
          <t>coa</t>
        </is>
      </c>
      <c r="C788" s="5" t="inlineStr">
        <is>
          <t>res</t>
        </is>
      </c>
      <c r="D788" s="40">
        <f>INDEX(Inputs!$R$5:$R$132,MATCH($B788&amp;"|"&amp;$C788,Inputs!$A$5:$A$132,0))</f>
        <v/>
      </c>
      <c r="E788" s="39" t="n"/>
      <c r="F788" s="39" t="n"/>
      <c r="G788" s="39" t="n"/>
      <c r="H788" s="5">
        <f>INDEX(Variables!$B$5:$B$105,MATCH($A788,Variables!$A$5:$A$105,0))&amp;IF($C788="",""," | "&amp;INDEX(Mapping!$B$5:$B$26,MATCH($C788,Mapping!$A$5:$A$26,0))&amp;" | "&amp;INDEX(Mapping!$B$30:$B$41,MATCH($B788,Mapping!$A$30:$A$41,0)))</f>
        <v/>
      </c>
      <c r="I788" s="5">
        <f>INDEX(Variables!$C$5:$C$105,MATCH($A788,Variables!$A$5:$A$105,0))</f>
        <v/>
      </c>
      <c r="J788" s="5">
        <f>INDEX(Variables!$E$5:$E$105,MATCH($A788,Variables!$A$5:$A$105,0))</f>
        <v/>
      </c>
      <c r="K788" s="25">
        <f>LOWER(Settings!$C$4)&amp;".mit."&amp;$A788&amp;IF($C788="","","."&amp;$C788&amp;"."&amp;$B788)&amp;IF(INDEX(Variables!$D$5:$D$105,MATCH($A788,Variables!$A$5:$A$105,0))="","","."&amp;INDEX(Variables!$D$5:$D$105,MATCH($A788,Variables!$A$5:$A$105,0)))&amp;"."&amp;K$5</f>
        <v/>
      </c>
      <c r="L788" s="46">
        <f>L761*Settings!$C$13*(INDEX(L$271:L$282,$D788))</f>
        <v/>
      </c>
      <c r="M788" s="47">
        <f>M761*Settings!$C$13*(INDEX(M$271:M$282,$D788))</f>
        <v/>
      </c>
      <c r="N788" s="47">
        <f>N761*Settings!$C$13*(INDEX(N$271:N$282,$D788))</f>
        <v/>
      </c>
      <c r="O788" s="47">
        <f>O761*Settings!$C$13*(INDEX(O$271:O$282,$D788))</f>
        <v/>
      </c>
      <c r="P788" s="47">
        <f>P761*Settings!$C$13*(INDEX(P$271:P$282,$D788))</f>
        <v/>
      </c>
      <c r="Q788" s="47">
        <f>Q761*Settings!$C$13*(INDEX(Q$271:Q$282,$D788))</f>
        <v/>
      </c>
      <c r="R788" s="47">
        <f>R761*Settings!$C$13*(INDEX(R$271:R$282,$D788))</f>
        <v/>
      </c>
      <c r="S788" s="47">
        <f>S761*Settings!$C$13*(INDEX(S$271:S$282,$D788))</f>
        <v/>
      </c>
      <c r="T788" s="47">
        <f>T761*Settings!$C$13*(INDEX(T$271:T$282,$D788))</f>
        <v/>
      </c>
      <c r="U788" s="47">
        <f>U761*Settings!$C$13*(INDEX(U$271:U$282,$D788))</f>
        <v/>
      </c>
      <c r="V788" s="47">
        <f>V761*Settings!$C$13*(INDEX(V$271:V$282,$D788))</f>
        <v/>
      </c>
      <c r="W788" s="47">
        <f>W761*Settings!$C$13*(INDEX(W$271:W$282,$D788))</f>
        <v/>
      </c>
      <c r="X788" s="47">
        <f>X761*Settings!$C$13*(INDEX(X$271:X$282,$D788))</f>
        <v/>
      </c>
      <c r="Y788" s="47">
        <f>Y761*Settings!$C$13*(INDEX(Y$271:Y$282,$D788))</f>
        <v/>
      </c>
      <c r="Z788" s="47">
        <f>Z761*Settings!$C$13*(INDEX(Z$271:Z$282,$D788))</f>
        <v/>
      </c>
      <c r="AA788" s="47">
        <f>AA761*Settings!$C$13*(INDEX(AA$271:AA$282,$D788))</f>
        <v/>
      </c>
      <c r="AB788" s="47">
        <f>AB761*Settings!$C$13*(INDEX(AB$271:AB$282,$D788))</f>
        <v/>
      </c>
      <c r="AC788" s="47">
        <f>AC761*Settings!$C$13*(INDEX(AC$271:AC$282,$D788))</f>
        <v/>
      </c>
      <c r="AD788" s="48">
        <f>REVENUE(AD761,Settings!$C$13,INDEX(AD$271:AD$282,$D788))</f>
        <v/>
      </c>
      <c r="AE788" s="25">
        <f>LOWER(Settings!$C$4)&amp;".mit."&amp;$A788&amp;IF($C788="","","."&amp;$C788&amp;"."&amp;$B788)&amp;IF(INDEX(Variables!$D$5:$D$105,MATCH($A788,Variables!$A$5:$A$105,0))="","","."&amp;INDEX(Variables!$D$5:$D$105,MATCH($A788,Variables!$A$5:$A$105,0)))&amp;"."&amp;AE$5</f>
        <v/>
      </c>
      <c r="AF788" s="46">
        <f>AF761*Settings!$C$13*(INDEX(AF$271:AF$282,$D788))</f>
        <v/>
      </c>
      <c r="AG788" s="47">
        <f>AG761*Settings!$C$13*(INDEX(AG$271:AG$282,$D788))</f>
        <v/>
      </c>
      <c r="AH788" s="47">
        <f>AH761*Settings!$C$13*(INDEX(AH$271:AH$282,$D788))</f>
        <v/>
      </c>
      <c r="AI788" s="47">
        <f>AI761*Settings!$C$13*(INDEX(AI$271:AI$282,$D788))</f>
        <v/>
      </c>
      <c r="AJ788" s="47">
        <f>AJ761*Settings!$C$13*(INDEX(AJ$271:AJ$282,$D788))</f>
        <v/>
      </c>
      <c r="AK788" s="47">
        <f>AK761*Settings!$C$13*(INDEX(AK$271:AK$282,$D788))</f>
        <v/>
      </c>
      <c r="AL788" s="47">
        <f>AL761*Settings!$C$13*(INDEX(AL$271:AL$282,$D788))</f>
        <v/>
      </c>
      <c r="AM788" s="47">
        <f>AM761*Settings!$C$13*(INDEX(AM$271:AM$282,$D788))</f>
        <v/>
      </c>
      <c r="AN788" s="47">
        <f>AN761*Settings!$C$13*(INDEX(AN$271:AN$282,$D788))</f>
        <v/>
      </c>
      <c r="AO788" s="47">
        <f>AO761*Settings!$C$13*(INDEX(AO$271:AO$282,$D788))</f>
        <v/>
      </c>
      <c r="AP788" s="47">
        <f>AP761*Settings!$C$13*(INDEX(AP$271:AP$282,$D788))</f>
        <v/>
      </c>
      <c r="AQ788" s="47">
        <f>AQ761*Settings!$C$13*(INDEX(AQ$271:AQ$282,$D788))</f>
        <v/>
      </c>
      <c r="AR788" s="47">
        <f>AR761*Settings!$C$13*(INDEX(AR$271:AR$282,$D788))</f>
        <v/>
      </c>
      <c r="AS788" s="47">
        <f>AS761*Settings!$C$13*(INDEX(AS$271:AS$282,$D788))</f>
        <v/>
      </c>
      <c r="AT788" s="47">
        <f>AT761*Settings!$C$13*(INDEX(AT$271:AT$282,$D788))</f>
        <v/>
      </c>
      <c r="AU788" s="47">
        <f>AU761*Settings!$C$13*(INDEX(AU$271:AU$282,$D788))</f>
        <v/>
      </c>
      <c r="AV788" s="47">
        <f>AV761*Settings!$C$13*(INDEX(AV$271:AV$282,$D788))</f>
        <v/>
      </c>
      <c r="AW788" s="47">
        <f>AW761*Settings!$C$13*(INDEX(AW$271:AW$282,$D788))</f>
        <v/>
      </c>
      <c r="AX788" s="48">
        <f>REVENUE(AX761,Settings!$C$13,INDEX(AX$271:AX$282,$D788))</f>
        <v/>
      </c>
    </row>
    <row r="789" hidden="1" outlineLevel="2">
      <c r="A789" s="5" t="inlineStr">
        <is>
          <t>rsub</t>
        </is>
      </c>
      <c r="B789" s="5" t="inlineStr">
        <is>
          <t>nga</t>
        </is>
      </c>
      <c r="C789" s="5" t="inlineStr">
        <is>
          <t>res</t>
        </is>
      </c>
      <c r="D789" s="40">
        <f>INDEX(Inputs!$R$5:$R$132,MATCH($B789&amp;"|"&amp;$C789,Inputs!$A$5:$A$132,0))</f>
        <v/>
      </c>
      <c r="E789" s="39" t="n"/>
      <c r="F789" s="39" t="n"/>
      <c r="G789" s="39" t="n"/>
      <c r="H789" s="5">
        <f>INDEX(Variables!$B$5:$B$105,MATCH($A789,Variables!$A$5:$A$105,0))&amp;IF($C789="",""," | "&amp;INDEX(Mapping!$B$5:$B$26,MATCH($C789,Mapping!$A$5:$A$26,0))&amp;" | "&amp;INDEX(Mapping!$B$30:$B$41,MATCH($B789,Mapping!$A$30:$A$41,0)))</f>
        <v/>
      </c>
      <c r="I789" s="5">
        <f>INDEX(Variables!$C$5:$C$105,MATCH($A789,Variables!$A$5:$A$105,0))</f>
        <v/>
      </c>
      <c r="J789" s="5">
        <f>INDEX(Variables!$E$5:$E$105,MATCH($A789,Variables!$A$5:$A$105,0))</f>
        <v/>
      </c>
      <c r="K789" s="25">
        <f>LOWER(Settings!$C$4)&amp;".mit."&amp;$A789&amp;IF($C789="","","."&amp;$C789&amp;"."&amp;$B789)&amp;IF(INDEX(Variables!$D$5:$D$105,MATCH($A789,Variables!$A$5:$A$105,0))="","","."&amp;INDEX(Variables!$D$5:$D$105,MATCH($A789,Variables!$A$5:$A$105,0)))&amp;"."&amp;K$5</f>
        <v/>
      </c>
      <c r="L789" s="46">
        <f>L762*Settings!$C$13*(INDEX(L$271:L$282,$D789))</f>
        <v/>
      </c>
      <c r="M789" s="47">
        <f>M762*Settings!$C$13*(INDEX(M$271:M$282,$D789))</f>
        <v/>
      </c>
      <c r="N789" s="47">
        <f>N762*Settings!$C$13*(INDEX(N$271:N$282,$D789))</f>
        <v/>
      </c>
      <c r="O789" s="47">
        <f>O762*Settings!$C$13*(INDEX(O$271:O$282,$D789))</f>
        <v/>
      </c>
      <c r="P789" s="47">
        <f>P762*Settings!$C$13*(INDEX(P$271:P$282,$D789))</f>
        <v/>
      </c>
      <c r="Q789" s="47">
        <f>Q762*Settings!$C$13*(INDEX(Q$271:Q$282,$D789))</f>
        <v/>
      </c>
      <c r="R789" s="47">
        <f>R762*Settings!$C$13*(INDEX(R$271:R$282,$D789))</f>
        <v/>
      </c>
      <c r="S789" s="47">
        <f>S762*Settings!$C$13*(INDEX(S$271:S$282,$D789))</f>
        <v/>
      </c>
      <c r="T789" s="47">
        <f>T762*Settings!$C$13*(INDEX(T$271:T$282,$D789))</f>
        <v/>
      </c>
      <c r="U789" s="47">
        <f>U762*Settings!$C$13*(INDEX(U$271:U$282,$D789))</f>
        <v/>
      </c>
      <c r="V789" s="47">
        <f>V762*Settings!$C$13*(INDEX(V$271:V$282,$D789))</f>
        <v/>
      </c>
      <c r="W789" s="47">
        <f>W762*Settings!$C$13*(INDEX(W$271:W$282,$D789))</f>
        <v/>
      </c>
      <c r="X789" s="47">
        <f>X762*Settings!$C$13*(INDEX(X$271:X$282,$D789))</f>
        <v/>
      </c>
      <c r="Y789" s="47">
        <f>Y762*Settings!$C$13*(INDEX(Y$271:Y$282,$D789))</f>
        <v/>
      </c>
      <c r="Z789" s="47">
        <f>Z762*Settings!$C$13*(INDEX(Z$271:Z$282,$D789))</f>
        <v/>
      </c>
      <c r="AA789" s="47">
        <f>AA762*Settings!$C$13*(INDEX(AA$271:AA$282,$D789))</f>
        <v/>
      </c>
      <c r="AB789" s="47">
        <f>AB762*Settings!$C$13*(INDEX(AB$271:AB$282,$D789))</f>
        <v/>
      </c>
      <c r="AC789" s="47">
        <f>AC762*Settings!$C$13*(INDEX(AC$271:AC$282,$D789))</f>
        <v/>
      </c>
      <c r="AD789" s="48">
        <f>REVENUE(AD762,Settings!$C$13,INDEX(AD$271:AD$282,$D789))</f>
        <v/>
      </c>
      <c r="AE789" s="25">
        <f>LOWER(Settings!$C$4)&amp;".mit."&amp;$A789&amp;IF($C789="","","."&amp;$C789&amp;"."&amp;$B789)&amp;IF(INDEX(Variables!$D$5:$D$105,MATCH($A789,Variables!$A$5:$A$105,0))="","","."&amp;INDEX(Variables!$D$5:$D$105,MATCH($A789,Variables!$A$5:$A$105,0)))&amp;"."&amp;AE$5</f>
        <v/>
      </c>
      <c r="AF789" s="46">
        <f>AF762*Settings!$C$13*(INDEX(AF$271:AF$282,$D789))</f>
        <v/>
      </c>
      <c r="AG789" s="47">
        <f>AG762*Settings!$C$13*(INDEX(AG$271:AG$282,$D789))</f>
        <v/>
      </c>
      <c r="AH789" s="47">
        <f>AH762*Settings!$C$13*(INDEX(AH$271:AH$282,$D789))</f>
        <v/>
      </c>
      <c r="AI789" s="47">
        <f>AI762*Settings!$C$13*(INDEX(AI$271:AI$282,$D789))</f>
        <v/>
      </c>
      <c r="AJ789" s="47">
        <f>AJ762*Settings!$C$13*(INDEX(AJ$271:AJ$282,$D789))</f>
        <v/>
      </c>
      <c r="AK789" s="47">
        <f>AK762*Settings!$C$13*(INDEX(AK$271:AK$282,$D789))</f>
        <v/>
      </c>
      <c r="AL789" s="47">
        <f>AL762*Settings!$C$13*(INDEX(AL$271:AL$282,$D789))</f>
        <v/>
      </c>
      <c r="AM789" s="47">
        <f>AM762*Settings!$C$13*(INDEX(AM$271:AM$282,$D789))</f>
        <v/>
      </c>
      <c r="AN789" s="47">
        <f>AN762*Settings!$C$13*(INDEX(AN$271:AN$282,$D789))</f>
        <v/>
      </c>
      <c r="AO789" s="47">
        <f>AO762*Settings!$C$13*(INDEX(AO$271:AO$282,$D789))</f>
        <v/>
      </c>
      <c r="AP789" s="47">
        <f>AP762*Settings!$C$13*(INDEX(AP$271:AP$282,$D789))</f>
        <v/>
      </c>
      <c r="AQ789" s="47">
        <f>AQ762*Settings!$C$13*(INDEX(AQ$271:AQ$282,$D789))</f>
        <v/>
      </c>
      <c r="AR789" s="47">
        <f>AR762*Settings!$C$13*(INDEX(AR$271:AR$282,$D789))</f>
        <v/>
      </c>
      <c r="AS789" s="47">
        <f>AS762*Settings!$C$13*(INDEX(AS$271:AS$282,$D789))</f>
        <v/>
      </c>
      <c r="AT789" s="47">
        <f>AT762*Settings!$C$13*(INDEX(AT$271:AT$282,$D789))</f>
        <v/>
      </c>
      <c r="AU789" s="47">
        <f>AU762*Settings!$C$13*(INDEX(AU$271:AU$282,$D789))</f>
        <v/>
      </c>
      <c r="AV789" s="47">
        <f>AV762*Settings!$C$13*(INDEX(AV$271:AV$282,$D789))</f>
        <v/>
      </c>
      <c r="AW789" s="47">
        <f>AW762*Settings!$C$13*(INDEX(AW$271:AW$282,$D789))</f>
        <v/>
      </c>
      <c r="AX789" s="48">
        <f>REVENUE(AX762,Settings!$C$13,INDEX(AX$271:AX$282,$D789))</f>
        <v/>
      </c>
    </row>
    <row r="790" hidden="1" outlineLevel="2">
      <c r="A790" s="5" t="inlineStr">
        <is>
          <t>rsub</t>
        </is>
      </c>
      <c r="B790" s="5" t="inlineStr">
        <is>
          <t>gso</t>
        </is>
      </c>
      <c r="C790" s="5" t="inlineStr">
        <is>
          <t>res</t>
        </is>
      </c>
      <c r="D790" s="40">
        <f>INDEX(Inputs!$R$5:$R$132,MATCH($B790&amp;"|"&amp;$C790,Inputs!$A$5:$A$132,0))</f>
        <v/>
      </c>
      <c r="E790" s="39" t="n"/>
      <c r="F790" s="39" t="n"/>
      <c r="G790" s="39" t="n"/>
      <c r="H790" s="5">
        <f>INDEX(Variables!$B$5:$B$105,MATCH($A790,Variables!$A$5:$A$105,0))&amp;IF($C790="",""," | "&amp;INDEX(Mapping!$B$5:$B$26,MATCH($C790,Mapping!$A$5:$A$26,0))&amp;" | "&amp;INDEX(Mapping!$B$30:$B$41,MATCH($B790,Mapping!$A$30:$A$41,0)))</f>
        <v/>
      </c>
      <c r="I790" s="5">
        <f>INDEX(Variables!$C$5:$C$105,MATCH($A790,Variables!$A$5:$A$105,0))</f>
        <v/>
      </c>
      <c r="J790" s="5">
        <f>INDEX(Variables!$E$5:$E$105,MATCH($A790,Variables!$A$5:$A$105,0))</f>
        <v/>
      </c>
      <c r="K790" s="25">
        <f>LOWER(Settings!$C$4)&amp;".mit."&amp;$A790&amp;IF($C790="","","."&amp;$C790&amp;"."&amp;$B790)&amp;IF(INDEX(Variables!$D$5:$D$105,MATCH($A790,Variables!$A$5:$A$105,0))="","","."&amp;INDEX(Variables!$D$5:$D$105,MATCH($A790,Variables!$A$5:$A$105,0)))&amp;"."&amp;K$5</f>
        <v/>
      </c>
      <c r="L790" s="46">
        <f>L763*Settings!$C$13*(INDEX(L$271:L$282,$D790))</f>
        <v/>
      </c>
      <c r="M790" s="47">
        <f>M763*Settings!$C$13*(INDEX(M$271:M$282,$D790))</f>
        <v/>
      </c>
      <c r="N790" s="47">
        <f>N763*Settings!$C$13*(INDEX(N$271:N$282,$D790))</f>
        <v/>
      </c>
      <c r="O790" s="47">
        <f>O763*Settings!$C$13*(INDEX(O$271:O$282,$D790))</f>
        <v/>
      </c>
      <c r="P790" s="47">
        <f>P763*Settings!$C$13*(INDEX(P$271:P$282,$D790))</f>
        <v/>
      </c>
      <c r="Q790" s="47">
        <f>Q763*Settings!$C$13*(INDEX(Q$271:Q$282,$D790))</f>
        <v/>
      </c>
      <c r="R790" s="47">
        <f>R763*Settings!$C$13*(INDEX(R$271:R$282,$D790))</f>
        <v/>
      </c>
      <c r="S790" s="47">
        <f>S763*Settings!$C$13*(INDEX(S$271:S$282,$D790))</f>
        <v/>
      </c>
      <c r="T790" s="47">
        <f>T763*Settings!$C$13*(INDEX(T$271:T$282,$D790))</f>
        <v/>
      </c>
      <c r="U790" s="47">
        <f>U763*Settings!$C$13*(INDEX(U$271:U$282,$D790))</f>
        <v/>
      </c>
      <c r="V790" s="47">
        <f>V763*Settings!$C$13*(INDEX(V$271:V$282,$D790))</f>
        <v/>
      </c>
      <c r="W790" s="47">
        <f>W763*Settings!$C$13*(INDEX(W$271:W$282,$D790))</f>
        <v/>
      </c>
      <c r="X790" s="47">
        <f>X763*Settings!$C$13*(INDEX(X$271:X$282,$D790))</f>
        <v/>
      </c>
      <c r="Y790" s="47">
        <f>Y763*Settings!$C$13*(INDEX(Y$271:Y$282,$D790))</f>
        <v/>
      </c>
      <c r="Z790" s="47">
        <f>Z763*Settings!$C$13*(INDEX(Z$271:Z$282,$D790))</f>
        <v/>
      </c>
      <c r="AA790" s="47">
        <f>AA763*Settings!$C$13*(INDEX(AA$271:AA$282,$D790))</f>
        <v/>
      </c>
      <c r="AB790" s="47">
        <f>AB763*Settings!$C$13*(INDEX(AB$271:AB$282,$D790))</f>
        <v/>
      </c>
      <c r="AC790" s="47">
        <f>AC763*Settings!$C$13*(INDEX(AC$271:AC$282,$D790))</f>
        <v/>
      </c>
      <c r="AD790" s="48">
        <f>REVENUE(AD763,Settings!$C$13,INDEX(AD$271:AD$282,$D790))</f>
        <v/>
      </c>
      <c r="AE790" s="25">
        <f>LOWER(Settings!$C$4)&amp;".mit."&amp;$A790&amp;IF($C790="","","."&amp;$C790&amp;"."&amp;$B790)&amp;IF(INDEX(Variables!$D$5:$D$105,MATCH($A790,Variables!$A$5:$A$105,0))="","","."&amp;INDEX(Variables!$D$5:$D$105,MATCH($A790,Variables!$A$5:$A$105,0)))&amp;"."&amp;AE$5</f>
        <v/>
      </c>
      <c r="AF790" s="46">
        <f>AF763*Settings!$C$13*(INDEX(AF$271:AF$282,$D790))</f>
        <v/>
      </c>
      <c r="AG790" s="47">
        <f>AG763*Settings!$C$13*(INDEX(AG$271:AG$282,$D790))</f>
        <v/>
      </c>
      <c r="AH790" s="47">
        <f>AH763*Settings!$C$13*(INDEX(AH$271:AH$282,$D790))</f>
        <v/>
      </c>
      <c r="AI790" s="47">
        <f>AI763*Settings!$C$13*(INDEX(AI$271:AI$282,$D790))</f>
        <v/>
      </c>
      <c r="AJ790" s="47">
        <f>AJ763*Settings!$C$13*(INDEX(AJ$271:AJ$282,$D790))</f>
        <v/>
      </c>
      <c r="AK790" s="47">
        <f>AK763*Settings!$C$13*(INDEX(AK$271:AK$282,$D790))</f>
        <v/>
      </c>
      <c r="AL790" s="47">
        <f>AL763*Settings!$C$13*(INDEX(AL$271:AL$282,$D790))</f>
        <v/>
      </c>
      <c r="AM790" s="47">
        <f>AM763*Settings!$C$13*(INDEX(AM$271:AM$282,$D790))</f>
        <v/>
      </c>
      <c r="AN790" s="47">
        <f>AN763*Settings!$C$13*(INDEX(AN$271:AN$282,$D790))</f>
        <v/>
      </c>
      <c r="AO790" s="47">
        <f>AO763*Settings!$C$13*(INDEX(AO$271:AO$282,$D790))</f>
        <v/>
      </c>
      <c r="AP790" s="47">
        <f>AP763*Settings!$C$13*(INDEX(AP$271:AP$282,$D790))</f>
        <v/>
      </c>
      <c r="AQ790" s="47">
        <f>AQ763*Settings!$C$13*(INDEX(AQ$271:AQ$282,$D790))</f>
        <v/>
      </c>
      <c r="AR790" s="47">
        <f>AR763*Settings!$C$13*(INDEX(AR$271:AR$282,$D790))</f>
        <v/>
      </c>
      <c r="AS790" s="47">
        <f>AS763*Settings!$C$13*(INDEX(AS$271:AS$282,$D790))</f>
        <v/>
      </c>
      <c r="AT790" s="47">
        <f>AT763*Settings!$C$13*(INDEX(AT$271:AT$282,$D790))</f>
        <v/>
      </c>
      <c r="AU790" s="47">
        <f>AU763*Settings!$C$13*(INDEX(AU$271:AU$282,$D790))</f>
        <v/>
      </c>
      <c r="AV790" s="47">
        <f>AV763*Settings!$C$13*(INDEX(AV$271:AV$282,$D790))</f>
        <v/>
      </c>
      <c r="AW790" s="47">
        <f>AW763*Settings!$C$13*(INDEX(AW$271:AW$282,$D790))</f>
        <v/>
      </c>
      <c r="AX790" s="48">
        <f>REVENUE(AX763,Settings!$C$13,INDEX(AX$271:AX$282,$D790))</f>
        <v/>
      </c>
    </row>
    <row r="791" hidden="1" outlineLevel="2">
      <c r="A791" s="5" t="inlineStr">
        <is>
          <t>rsub</t>
        </is>
      </c>
      <c r="B791" s="5" t="inlineStr">
        <is>
          <t>die</t>
        </is>
      </c>
      <c r="C791" s="5" t="inlineStr">
        <is>
          <t>res</t>
        </is>
      </c>
      <c r="D791" s="40">
        <f>INDEX(Inputs!$R$5:$R$132,MATCH($B791&amp;"|"&amp;$C791,Inputs!$A$5:$A$132,0))</f>
        <v/>
      </c>
      <c r="E791" s="39" t="n"/>
      <c r="F791" s="39" t="n"/>
      <c r="G791" s="39" t="n"/>
      <c r="H791" s="5">
        <f>INDEX(Variables!$B$5:$B$105,MATCH($A791,Variables!$A$5:$A$105,0))&amp;IF($C791="",""," | "&amp;INDEX(Mapping!$B$5:$B$26,MATCH($C791,Mapping!$A$5:$A$26,0))&amp;" | "&amp;INDEX(Mapping!$B$30:$B$41,MATCH($B791,Mapping!$A$30:$A$41,0)))</f>
        <v/>
      </c>
      <c r="I791" s="5">
        <f>INDEX(Variables!$C$5:$C$105,MATCH($A791,Variables!$A$5:$A$105,0))</f>
        <v/>
      </c>
      <c r="J791" s="5">
        <f>INDEX(Variables!$E$5:$E$105,MATCH($A791,Variables!$A$5:$A$105,0))</f>
        <v/>
      </c>
      <c r="K791" s="25">
        <f>LOWER(Settings!$C$4)&amp;".mit."&amp;$A791&amp;IF($C791="","","."&amp;$C791&amp;"."&amp;$B791)&amp;IF(INDEX(Variables!$D$5:$D$105,MATCH($A791,Variables!$A$5:$A$105,0))="","","."&amp;INDEX(Variables!$D$5:$D$105,MATCH($A791,Variables!$A$5:$A$105,0)))&amp;"."&amp;K$5</f>
        <v/>
      </c>
      <c r="L791" s="46">
        <f>L764*Settings!$C$13*(INDEX(L$271:L$282,$D791))</f>
        <v/>
      </c>
      <c r="M791" s="47">
        <f>M764*Settings!$C$13*(INDEX(M$271:M$282,$D791))</f>
        <v/>
      </c>
      <c r="N791" s="47">
        <f>N764*Settings!$C$13*(INDEX(N$271:N$282,$D791))</f>
        <v/>
      </c>
      <c r="O791" s="47">
        <f>O764*Settings!$C$13*(INDEX(O$271:O$282,$D791))</f>
        <v/>
      </c>
      <c r="P791" s="47">
        <f>P764*Settings!$C$13*(INDEX(P$271:P$282,$D791))</f>
        <v/>
      </c>
      <c r="Q791" s="47">
        <f>Q764*Settings!$C$13*(INDEX(Q$271:Q$282,$D791))</f>
        <v/>
      </c>
      <c r="R791" s="47">
        <f>R764*Settings!$C$13*(INDEX(R$271:R$282,$D791))</f>
        <v/>
      </c>
      <c r="S791" s="47">
        <f>S764*Settings!$C$13*(INDEX(S$271:S$282,$D791))</f>
        <v/>
      </c>
      <c r="T791" s="47">
        <f>T764*Settings!$C$13*(INDEX(T$271:T$282,$D791))</f>
        <v/>
      </c>
      <c r="U791" s="47">
        <f>U764*Settings!$C$13*(INDEX(U$271:U$282,$D791))</f>
        <v/>
      </c>
      <c r="V791" s="47">
        <f>V764*Settings!$C$13*(INDEX(V$271:V$282,$D791))</f>
        <v/>
      </c>
      <c r="W791" s="47">
        <f>W764*Settings!$C$13*(INDEX(W$271:W$282,$D791))</f>
        <v/>
      </c>
      <c r="X791" s="47">
        <f>X764*Settings!$C$13*(INDEX(X$271:X$282,$D791))</f>
        <v/>
      </c>
      <c r="Y791" s="47">
        <f>Y764*Settings!$C$13*(INDEX(Y$271:Y$282,$D791))</f>
        <v/>
      </c>
      <c r="Z791" s="47">
        <f>Z764*Settings!$C$13*(INDEX(Z$271:Z$282,$D791))</f>
        <v/>
      </c>
      <c r="AA791" s="47">
        <f>AA764*Settings!$C$13*(INDEX(AA$271:AA$282,$D791))</f>
        <v/>
      </c>
      <c r="AB791" s="47">
        <f>AB764*Settings!$C$13*(INDEX(AB$271:AB$282,$D791))</f>
        <v/>
      </c>
      <c r="AC791" s="47">
        <f>AC764*Settings!$C$13*(INDEX(AC$271:AC$282,$D791))</f>
        <v/>
      </c>
      <c r="AD791" s="48">
        <f>REVENUE(AD764,Settings!$C$13,INDEX(AD$271:AD$282,$D791))</f>
        <v/>
      </c>
      <c r="AE791" s="25">
        <f>LOWER(Settings!$C$4)&amp;".mit."&amp;$A791&amp;IF($C791="","","."&amp;$C791&amp;"."&amp;$B791)&amp;IF(INDEX(Variables!$D$5:$D$105,MATCH($A791,Variables!$A$5:$A$105,0))="","","."&amp;INDEX(Variables!$D$5:$D$105,MATCH($A791,Variables!$A$5:$A$105,0)))&amp;"."&amp;AE$5</f>
        <v/>
      </c>
      <c r="AF791" s="46">
        <f>AF764*Settings!$C$13*(INDEX(AF$271:AF$282,$D791))</f>
        <v/>
      </c>
      <c r="AG791" s="47">
        <f>AG764*Settings!$C$13*(INDEX(AG$271:AG$282,$D791))</f>
        <v/>
      </c>
      <c r="AH791" s="47">
        <f>AH764*Settings!$C$13*(INDEX(AH$271:AH$282,$D791))</f>
        <v/>
      </c>
      <c r="AI791" s="47">
        <f>AI764*Settings!$C$13*(INDEX(AI$271:AI$282,$D791))</f>
        <v/>
      </c>
      <c r="AJ791" s="47">
        <f>AJ764*Settings!$C$13*(INDEX(AJ$271:AJ$282,$D791))</f>
        <v/>
      </c>
      <c r="AK791" s="47">
        <f>AK764*Settings!$C$13*(INDEX(AK$271:AK$282,$D791))</f>
        <v/>
      </c>
      <c r="AL791" s="47">
        <f>AL764*Settings!$C$13*(INDEX(AL$271:AL$282,$D791))</f>
        <v/>
      </c>
      <c r="AM791" s="47">
        <f>AM764*Settings!$C$13*(INDEX(AM$271:AM$282,$D791))</f>
        <v/>
      </c>
      <c r="AN791" s="47">
        <f>AN764*Settings!$C$13*(INDEX(AN$271:AN$282,$D791))</f>
        <v/>
      </c>
      <c r="AO791" s="47">
        <f>AO764*Settings!$C$13*(INDEX(AO$271:AO$282,$D791))</f>
        <v/>
      </c>
      <c r="AP791" s="47">
        <f>AP764*Settings!$C$13*(INDEX(AP$271:AP$282,$D791))</f>
        <v/>
      </c>
      <c r="AQ791" s="47">
        <f>AQ764*Settings!$C$13*(INDEX(AQ$271:AQ$282,$D791))</f>
        <v/>
      </c>
      <c r="AR791" s="47">
        <f>AR764*Settings!$C$13*(INDEX(AR$271:AR$282,$D791))</f>
        <v/>
      </c>
      <c r="AS791" s="47">
        <f>AS764*Settings!$C$13*(INDEX(AS$271:AS$282,$D791))</f>
        <v/>
      </c>
      <c r="AT791" s="47">
        <f>AT764*Settings!$C$13*(INDEX(AT$271:AT$282,$D791))</f>
        <v/>
      </c>
      <c r="AU791" s="47">
        <f>AU764*Settings!$C$13*(INDEX(AU$271:AU$282,$D791))</f>
        <v/>
      </c>
      <c r="AV791" s="47">
        <f>AV764*Settings!$C$13*(INDEX(AV$271:AV$282,$D791))</f>
        <v/>
      </c>
      <c r="AW791" s="47">
        <f>AW764*Settings!$C$13*(INDEX(AW$271:AW$282,$D791))</f>
        <v/>
      </c>
      <c r="AX791" s="48">
        <f>REVENUE(AX764,Settings!$C$13,INDEX(AX$271:AX$282,$D791))</f>
        <v/>
      </c>
    </row>
    <row r="792" hidden="1" outlineLevel="2">
      <c r="A792" s="5" t="inlineStr">
        <is>
          <t>rsub</t>
        </is>
      </c>
      <c r="B792" s="5" t="inlineStr">
        <is>
          <t>lpg</t>
        </is>
      </c>
      <c r="C792" s="5" t="inlineStr">
        <is>
          <t>res</t>
        </is>
      </c>
      <c r="D792" s="40">
        <f>INDEX(Inputs!$R$5:$R$132,MATCH($B792&amp;"|"&amp;$C792,Inputs!$A$5:$A$132,0))</f>
        <v/>
      </c>
      <c r="E792" s="39" t="n"/>
      <c r="F792" s="39" t="n"/>
      <c r="G792" s="39" t="n"/>
      <c r="H792" s="5">
        <f>INDEX(Variables!$B$5:$B$105,MATCH($A792,Variables!$A$5:$A$105,0))&amp;IF($C792="",""," | "&amp;INDEX(Mapping!$B$5:$B$26,MATCH($C792,Mapping!$A$5:$A$26,0))&amp;" | "&amp;INDEX(Mapping!$B$30:$B$41,MATCH($B792,Mapping!$A$30:$A$41,0)))</f>
        <v/>
      </c>
      <c r="I792" s="5">
        <f>INDEX(Variables!$C$5:$C$105,MATCH($A792,Variables!$A$5:$A$105,0))</f>
        <v/>
      </c>
      <c r="J792" s="5">
        <f>INDEX(Variables!$E$5:$E$105,MATCH($A792,Variables!$A$5:$A$105,0))</f>
        <v/>
      </c>
      <c r="K792" s="25">
        <f>LOWER(Settings!$C$4)&amp;".mit."&amp;$A792&amp;IF($C792="","","."&amp;$C792&amp;"."&amp;$B792)&amp;IF(INDEX(Variables!$D$5:$D$105,MATCH($A792,Variables!$A$5:$A$105,0))="","","."&amp;INDEX(Variables!$D$5:$D$105,MATCH($A792,Variables!$A$5:$A$105,0)))&amp;"."&amp;K$5</f>
        <v/>
      </c>
      <c r="L792" s="46">
        <f>L765*Settings!$C$13*(INDEX(L$271:L$282,$D792))</f>
        <v/>
      </c>
      <c r="M792" s="47">
        <f>M765*Settings!$C$13*(INDEX(M$271:M$282,$D792))</f>
        <v/>
      </c>
      <c r="N792" s="47">
        <f>N765*Settings!$C$13*(INDEX(N$271:N$282,$D792))</f>
        <v/>
      </c>
      <c r="O792" s="47">
        <f>O765*Settings!$C$13*(INDEX(O$271:O$282,$D792))</f>
        <v/>
      </c>
      <c r="P792" s="47">
        <f>P765*Settings!$C$13*(INDEX(P$271:P$282,$D792))</f>
        <v/>
      </c>
      <c r="Q792" s="47">
        <f>Q765*Settings!$C$13*(INDEX(Q$271:Q$282,$D792))</f>
        <v/>
      </c>
      <c r="R792" s="47">
        <f>R765*Settings!$C$13*(INDEX(R$271:R$282,$D792))</f>
        <v/>
      </c>
      <c r="S792" s="47">
        <f>S765*Settings!$C$13*(INDEX(S$271:S$282,$D792))</f>
        <v/>
      </c>
      <c r="T792" s="47">
        <f>T765*Settings!$C$13*(INDEX(T$271:T$282,$D792))</f>
        <v/>
      </c>
      <c r="U792" s="47">
        <f>U765*Settings!$C$13*(INDEX(U$271:U$282,$D792))</f>
        <v/>
      </c>
      <c r="V792" s="47">
        <f>V765*Settings!$C$13*(INDEX(V$271:V$282,$D792))</f>
        <v/>
      </c>
      <c r="W792" s="47">
        <f>W765*Settings!$C$13*(INDEX(W$271:W$282,$D792))</f>
        <v/>
      </c>
      <c r="X792" s="47">
        <f>X765*Settings!$C$13*(INDEX(X$271:X$282,$D792))</f>
        <v/>
      </c>
      <c r="Y792" s="47">
        <f>Y765*Settings!$C$13*(INDEX(Y$271:Y$282,$D792))</f>
        <v/>
      </c>
      <c r="Z792" s="47">
        <f>Z765*Settings!$C$13*(INDEX(Z$271:Z$282,$D792))</f>
        <v/>
      </c>
      <c r="AA792" s="47">
        <f>AA765*Settings!$C$13*(INDEX(AA$271:AA$282,$D792))</f>
        <v/>
      </c>
      <c r="AB792" s="47">
        <f>AB765*Settings!$C$13*(INDEX(AB$271:AB$282,$D792))</f>
        <v/>
      </c>
      <c r="AC792" s="47">
        <f>AC765*Settings!$C$13*(INDEX(AC$271:AC$282,$D792))</f>
        <v/>
      </c>
      <c r="AD792" s="48">
        <f>REVENUE(AD765,Settings!$C$13,INDEX(AD$271:AD$282,$D792))</f>
        <v/>
      </c>
      <c r="AE792" s="25">
        <f>LOWER(Settings!$C$4)&amp;".mit."&amp;$A792&amp;IF($C792="","","."&amp;$C792&amp;"."&amp;$B792)&amp;IF(INDEX(Variables!$D$5:$D$105,MATCH($A792,Variables!$A$5:$A$105,0))="","","."&amp;INDEX(Variables!$D$5:$D$105,MATCH($A792,Variables!$A$5:$A$105,0)))&amp;"."&amp;AE$5</f>
        <v/>
      </c>
      <c r="AF792" s="46">
        <f>AF765*Settings!$C$13*(INDEX(AF$271:AF$282,$D792))</f>
        <v/>
      </c>
      <c r="AG792" s="47">
        <f>AG765*Settings!$C$13*(INDEX(AG$271:AG$282,$D792))</f>
        <v/>
      </c>
      <c r="AH792" s="47">
        <f>AH765*Settings!$C$13*(INDEX(AH$271:AH$282,$D792))</f>
        <v/>
      </c>
      <c r="AI792" s="47">
        <f>AI765*Settings!$C$13*(INDEX(AI$271:AI$282,$D792))</f>
        <v/>
      </c>
      <c r="AJ792" s="47">
        <f>AJ765*Settings!$C$13*(INDEX(AJ$271:AJ$282,$D792))</f>
        <v/>
      </c>
      <c r="AK792" s="47">
        <f>AK765*Settings!$C$13*(INDEX(AK$271:AK$282,$D792))</f>
        <v/>
      </c>
      <c r="AL792" s="47">
        <f>AL765*Settings!$C$13*(INDEX(AL$271:AL$282,$D792))</f>
        <v/>
      </c>
      <c r="AM792" s="47">
        <f>AM765*Settings!$C$13*(INDEX(AM$271:AM$282,$D792))</f>
        <v/>
      </c>
      <c r="AN792" s="47">
        <f>AN765*Settings!$C$13*(INDEX(AN$271:AN$282,$D792))</f>
        <v/>
      </c>
      <c r="AO792" s="47">
        <f>AO765*Settings!$C$13*(INDEX(AO$271:AO$282,$D792))</f>
        <v/>
      </c>
      <c r="AP792" s="47">
        <f>AP765*Settings!$C$13*(INDEX(AP$271:AP$282,$D792))</f>
        <v/>
      </c>
      <c r="AQ792" s="47">
        <f>AQ765*Settings!$C$13*(INDEX(AQ$271:AQ$282,$D792))</f>
        <v/>
      </c>
      <c r="AR792" s="47">
        <f>AR765*Settings!$C$13*(INDEX(AR$271:AR$282,$D792))</f>
        <v/>
      </c>
      <c r="AS792" s="47">
        <f>AS765*Settings!$C$13*(INDEX(AS$271:AS$282,$D792))</f>
        <v/>
      </c>
      <c r="AT792" s="47">
        <f>AT765*Settings!$C$13*(INDEX(AT$271:AT$282,$D792))</f>
        <v/>
      </c>
      <c r="AU792" s="47">
        <f>AU765*Settings!$C$13*(INDEX(AU$271:AU$282,$D792))</f>
        <v/>
      </c>
      <c r="AV792" s="47">
        <f>AV765*Settings!$C$13*(INDEX(AV$271:AV$282,$D792))</f>
        <v/>
      </c>
      <c r="AW792" s="47">
        <f>AW765*Settings!$C$13*(INDEX(AW$271:AW$282,$D792))</f>
        <v/>
      </c>
      <c r="AX792" s="48">
        <f>REVENUE(AX765,Settings!$C$13,INDEX(AX$271:AX$282,$D792))</f>
        <v/>
      </c>
    </row>
    <row r="793" hidden="1" outlineLevel="2">
      <c r="A793" s="5" t="inlineStr">
        <is>
          <t>rsub</t>
        </is>
      </c>
      <c r="B793" s="5" t="inlineStr">
        <is>
          <t>ker</t>
        </is>
      </c>
      <c r="C793" s="5" t="inlineStr">
        <is>
          <t>res</t>
        </is>
      </c>
      <c r="D793" s="40">
        <f>INDEX(Inputs!$R$5:$R$132,MATCH($B793&amp;"|"&amp;$C793,Inputs!$A$5:$A$132,0))</f>
        <v/>
      </c>
      <c r="E793" s="39" t="n"/>
      <c r="F793" s="39" t="n"/>
      <c r="G793" s="39" t="n"/>
      <c r="H793" s="5">
        <f>INDEX(Variables!$B$5:$B$105,MATCH($A793,Variables!$A$5:$A$105,0))&amp;IF($C793="",""," | "&amp;INDEX(Mapping!$B$5:$B$26,MATCH($C793,Mapping!$A$5:$A$26,0))&amp;" | "&amp;INDEX(Mapping!$B$30:$B$41,MATCH($B793,Mapping!$A$30:$A$41,0)))</f>
        <v/>
      </c>
      <c r="I793" s="5">
        <f>INDEX(Variables!$C$5:$C$105,MATCH($A793,Variables!$A$5:$A$105,0))</f>
        <v/>
      </c>
      <c r="J793" s="5">
        <f>INDEX(Variables!$E$5:$E$105,MATCH($A793,Variables!$A$5:$A$105,0))</f>
        <v/>
      </c>
      <c r="K793" s="25">
        <f>LOWER(Settings!$C$4)&amp;".mit."&amp;$A793&amp;IF($C793="","","."&amp;$C793&amp;"."&amp;$B793)&amp;IF(INDEX(Variables!$D$5:$D$105,MATCH($A793,Variables!$A$5:$A$105,0))="","","."&amp;INDEX(Variables!$D$5:$D$105,MATCH($A793,Variables!$A$5:$A$105,0)))&amp;"."&amp;K$5</f>
        <v/>
      </c>
      <c r="L793" s="46">
        <f>L766*Settings!$C$13*(INDEX(L$271:L$282,$D793))</f>
        <v/>
      </c>
      <c r="M793" s="47">
        <f>M766*Settings!$C$13*(INDEX(M$271:M$282,$D793))</f>
        <v/>
      </c>
      <c r="N793" s="47">
        <f>N766*Settings!$C$13*(INDEX(N$271:N$282,$D793))</f>
        <v/>
      </c>
      <c r="O793" s="47">
        <f>O766*Settings!$C$13*(INDEX(O$271:O$282,$D793))</f>
        <v/>
      </c>
      <c r="P793" s="47">
        <f>P766*Settings!$C$13*(INDEX(P$271:P$282,$D793))</f>
        <v/>
      </c>
      <c r="Q793" s="47">
        <f>Q766*Settings!$C$13*(INDEX(Q$271:Q$282,$D793))</f>
        <v/>
      </c>
      <c r="R793" s="47">
        <f>R766*Settings!$C$13*(INDEX(R$271:R$282,$D793))</f>
        <v/>
      </c>
      <c r="S793" s="47">
        <f>S766*Settings!$C$13*(INDEX(S$271:S$282,$D793))</f>
        <v/>
      </c>
      <c r="T793" s="47">
        <f>T766*Settings!$C$13*(INDEX(T$271:T$282,$D793))</f>
        <v/>
      </c>
      <c r="U793" s="47">
        <f>U766*Settings!$C$13*(INDEX(U$271:U$282,$D793))</f>
        <v/>
      </c>
      <c r="V793" s="47">
        <f>V766*Settings!$C$13*(INDEX(V$271:V$282,$D793))</f>
        <v/>
      </c>
      <c r="W793" s="47">
        <f>W766*Settings!$C$13*(INDEX(W$271:W$282,$D793))</f>
        <v/>
      </c>
      <c r="X793" s="47">
        <f>X766*Settings!$C$13*(INDEX(X$271:X$282,$D793))</f>
        <v/>
      </c>
      <c r="Y793" s="47">
        <f>Y766*Settings!$C$13*(INDEX(Y$271:Y$282,$D793))</f>
        <v/>
      </c>
      <c r="Z793" s="47">
        <f>Z766*Settings!$C$13*(INDEX(Z$271:Z$282,$D793))</f>
        <v/>
      </c>
      <c r="AA793" s="47">
        <f>AA766*Settings!$C$13*(INDEX(AA$271:AA$282,$D793))</f>
        <v/>
      </c>
      <c r="AB793" s="47">
        <f>AB766*Settings!$C$13*(INDEX(AB$271:AB$282,$D793))</f>
        <v/>
      </c>
      <c r="AC793" s="47">
        <f>AC766*Settings!$C$13*(INDEX(AC$271:AC$282,$D793))</f>
        <v/>
      </c>
      <c r="AD793" s="48">
        <f>REVENUE(AD766,Settings!$C$13,INDEX(AD$271:AD$282,$D793))</f>
        <v/>
      </c>
      <c r="AE793" s="25">
        <f>LOWER(Settings!$C$4)&amp;".mit."&amp;$A793&amp;IF($C793="","","."&amp;$C793&amp;"."&amp;$B793)&amp;IF(INDEX(Variables!$D$5:$D$105,MATCH($A793,Variables!$A$5:$A$105,0))="","","."&amp;INDEX(Variables!$D$5:$D$105,MATCH($A793,Variables!$A$5:$A$105,0)))&amp;"."&amp;AE$5</f>
        <v/>
      </c>
      <c r="AF793" s="46">
        <f>AF766*Settings!$C$13*(INDEX(AF$271:AF$282,$D793))</f>
        <v/>
      </c>
      <c r="AG793" s="47">
        <f>AG766*Settings!$C$13*(INDEX(AG$271:AG$282,$D793))</f>
        <v/>
      </c>
      <c r="AH793" s="47">
        <f>AH766*Settings!$C$13*(INDEX(AH$271:AH$282,$D793))</f>
        <v/>
      </c>
      <c r="AI793" s="47">
        <f>AI766*Settings!$C$13*(INDEX(AI$271:AI$282,$D793))</f>
        <v/>
      </c>
      <c r="AJ793" s="47">
        <f>AJ766*Settings!$C$13*(INDEX(AJ$271:AJ$282,$D793))</f>
        <v/>
      </c>
      <c r="AK793" s="47">
        <f>AK766*Settings!$C$13*(INDEX(AK$271:AK$282,$D793))</f>
        <v/>
      </c>
      <c r="AL793" s="47">
        <f>AL766*Settings!$C$13*(INDEX(AL$271:AL$282,$D793))</f>
        <v/>
      </c>
      <c r="AM793" s="47">
        <f>AM766*Settings!$C$13*(INDEX(AM$271:AM$282,$D793))</f>
        <v/>
      </c>
      <c r="AN793" s="47">
        <f>AN766*Settings!$C$13*(INDEX(AN$271:AN$282,$D793))</f>
        <v/>
      </c>
      <c r="AO793" s="47">
        <f>AO766*Settings!$C$13*(INDEX(AO$271:AO$282,$D793))</f>
        <v/>
      </c>
      <c r="AP793" s="47">
        <f>AP766*Settings!$C$13*(INDEX(AP$271:AP$282,$D793))</f>
        <v/>
      </c>
      <c r="AQ793" s="47">
        <f>AQ766*Settings!$C$13*(INDEX(AQ$271:AQ$282,$D793))</f>
        <v/>
      </c>
      <c r="AR793" s="47">
        <f>AR766*Settings!$C$13*(INDEX(AR$271:AR$282,$D793))</f>
        <v/>
      </c>
      <c r="AS793" s="47">
        <f>AS766*Settings!$C$13*(INDEX(AS$271:AS$282,$D793))</f>
        <v/>
      </c>
      <c r="AT793" s="47">
        <f>AT766*Settings!$C$13*(INDEX(AT$271:AT$282,$D793))</f>
        <v/>
      </c>
      <c r="AU793" s="47">
        <f>AU766*Settings!$C$13*(INDEX(AU$271:AU$282,$D793))</f>
        <v/>
      </c>
      <c r="AV793" s="47">
        <f>AV766*Settings!$C$13*(INDEX(AV$271:AV$282,$D793))</f>
        <v/>
      </c>
      <c r="AW793" s="47">
        <f>AW766*Settings!$C$13*(INDEX(AW$271:AW$282,$D793))</f>
        <v/>
      </c>
      <c r="AX793" s="48">
        <f>REVENUE(AX766,Settings!$C$13,INDEX(AX$271:AX$282,$D793))</f>
        <v/>
      </c>
    </row>
    <row r="794" hidden="1" outlineLevel="2">
      <c r="A794" s="5" t="inlineStr">
        <is>
          <t>rsub</t>
        </is>
      </c>
      <c r="B794" s="5" t="inlineStr">
        <is>
          <t>oop</t>
        </is>
      </c>
      <c r="C794" s="5" t="inlineStr">
        <is>
          <t>res</t>
        </is>
      </c>
      <c r="D794" s="40">
        <f>INDEX(Inputs!$R$5:$R$132,MATCH($B794&amp;"|"&amp;$C794,Inputs!$A$5:$A$132,0))</f>
        <v/>
      </c>
      <c r="E794" s="39" t="n"/>
      <c r="F794" s="39" t="n"/>
      <c r="G794" s="39" t="n"/>
      <c r="H794" s="5">
        <f>INDEX(Variables!$B$5:$B$105,MATCH($A794,Variables!$A$5:$A$105,0))&amp;IF($C794="",""," | "&amp;INDEX(Mapping!$B$5:$B$26,MATCH($C794,Mapping!$A$5:$A$26,0))&amp;" | "&amp;INDEX(Mapping!$B$30:$B$41,MATCH($B794,Mapping!$A$30:$A$41,0)))</f>
        <v/>
      </c>
      <c r="I794" s="5">
        <f>INDEX(Variables!$C$5:$C$105,MATCH($A794,Variables!$A$5:$A$105,0))</f>
        <v/>
      </c>
      <c r="J794" s="5">
        <f>INDEX(Variables!$E$5:$E$105,MATCH($A794,Variables!$A$5:$A$105,0))</f>
        <v/>
      </c>
      <c r="K794" s="25">
        <f>LOWER(Settings!$C$4)&amp;".mit."&amp;$A794&amp;IF($C794="","","."&amp;$C794&amp;"."&amp;$B794)&amp;IF(INDEX(Variables!$D$5:$D$105,MATCH($A794,Variables!$A$5:$A$105,0))="","","."&amp;INDEX(Variables!$D$5:$D$105,MATCH($A794,Variables!$A$5:$A$105,0)))&amp;"."&amp;K$5</f>
        <v/>
      </c>
      <c r="L794" s="46">
        <f>L767*Settings!$C$13*(INDEX(L$271:L$282,$D794))</f>
        <v/>
      </c>
      <c r="M794" s="47">
        <f>M767*Settings!$C$13*(INDEX(M$271:M$282,$D794))</f>
        <v/>
      </c>
      <c r="N794" s="47">
        <f>N767*Settings!$C$13*(INDEX(N$271:N$282,$D794))</f>
        <v/>
      </c>
      <c r="O794" s="47">
        <f>O767*Settings!$C$13*(INDEX(O$271:O$282,$D794))</f>
        <v/>
      </c>
      <c r="P794" s="47">
        <f>P767*Settings!$C$13*(INDEX(P$271:P$282,$D794))</f>
        <v/>
      </c>
      <c r="Q794" s="47">
        <f>Q767*Settings!$C$13*(INDEX(Q$271:Q$282,$D794))</f>
        <v/>
      </c>
      <c r="R794" s="47">
        <f>R767*Settings!$C$13*(INDEX(R$271:R$282,$D794))</f>
        <v/>
      </c>
      <c r="S794" s="47">
        <f>S767*Settings!$C$13*(INDEX(S$271:S$282,$D794))</f>
        <v/>
      </c>
      <c r="T794" s="47">
        <f>T767*Settings!$C$13*(INDEX(T$271:T$282,$D794))</f>
        <v/>
      </c>
      <c r="U794" s="47">
        <f>U767*Settings!$C$13*(INDEX(U$271:U$282,$D794))</f>
        <v/>
      </c>
      <c r="V794" s="47">
        <f>V767*Settings!$C$13*(INDEX(V$271:V$282,$D794))</f>
        <v/>
      </c>
      <c r="W794" s="47">
        <f>W767*Settings!$C$13*(INDEX(W$271:W$282,$D794))</f>
        <v/>
      </c>
      <c r="X794" s="47">
        <f>X767*Settings!$C$13*(INDEX(X$271:X$282,$D794))</f>
        <v/>
      </c>
      <c r="Y794" s="47">
        <f>Y767*Settings!$C$13*(INDEX(Y$271:Y$282,$D794))</f>
        <v/>
      </c>
      <c r="Z794" s="47">
        <f>Z767*Settings!$C$13*(INDEX(Z$271:Z$282,$D794))</f>
        <v/>
      </c>
      <c r="AA794" s="47">
        <f>AA767*Settings!$C$13*(INDEX(AA$271:AA$282,$D794))</f>
        <v/>
      </c>
      <c r="AB794" s="47">
        <f>AB767*Settings!$C$13*(INDEX(AB$271:AB$282,$D794))</f>
        <v/>
      </c>
      <c r="AC794" s="47">
        <f>AC767*Settings!$C$13*(INDEX(AC$271:AC$282,$D794))</f>
        <v/>
      </c>
      <c r="AD794" s="48">
        <f>REVENUE(AD767,Settings!$C$13,INDEX(AD$271:AD$282,$D794))</f>
        <v/>
      </c>
      <c r="AE794" s="25">
        <f>LOWER(Settings!$C$4)&amp;".mit."&amp;$A794&amp;IF($C794="","","."&amp;$C794&amp;"."&amp;$B794)&amp;IF(INDEX(Variables!$D$5:$D$105,MATCH($A794,Variables!$A$5:$A$105,0))="","","."&amp;INDEX(Variables!$D$5:$D$105,MATCH($A794,Variables!$A$5:$A$105,0)))&amp;"."&amp;AE$5</f>
        <v/>
      </c>
      <c r="AF794" s="46">
        <f>AF767*Settings!$C$13*(INDEX(AF$271:AF$282,$D794))</f>
        <v/>
      </c>
      <c r="AG794" s="47">
        <f>AG767*Settings!$C$13*(INDEX(AG$271:AG$282,$D794))</f>
        <v/>
      </c>
      <c r="AH794" s="47">
        <f>AH767*Settings!$C$13*(INDEX(AH$271:AH$282,$D794))</f>
        <v/>
      </c>
      <c r="AI794" s="47">
        <f>AI767*Settings!$C$13*(INDEX(AI$271:AI$282,$D794))</f>
        <v/>
      </c>
      <c r="AJ794" s="47">
        <f>AJ767*Settings!$C$13*(INDEX(AJ$271:AJ$282,$D794))</f>
        <v/>
      </c>
      <c r="AK794" s="47">
        <f>AK767*Settings!$C$13*(INDEX(AK$271:AK$282,$D794))</f>
        <v/>
      </c>
      <c r="AL794" s="47">
        <f>AL767*Settings!$C$13*(INDEX(AL$271:AL$282,$D794))</f>
        <v/>
      </c>
      <c r="AM794" s="47">
        <f>AM767*Settings!$C$13*(INDEX(AM$271:AM$282,$D794))</f>
        <v/>
      </c>
      <c r="AN794" s="47">
        <f>AN767*Settings!$C$13*(INDEX(AN$271:AN$282,$D794))</f>
        <v/>
      </c>
      <c r="AO794" s="47">
        <f>AO767*Settings!$C$13*(INDEX(AO$271:AO$282,$D794))</f>
        <v/>
      </c>
      <c r="AP794" s="47">
        <f>AP767*Settings!$C$13*(INDEX(AP$271:AP$282,$D794))</f>
        <v/>
      </c>
      <c r="AQ794" s="47">
        <f>AQ767*Settings!$C$13*(INDEX(AQ$271:AQ$282,$D794))</f>
        <v/>
      </c>
      <c r="AR794" s="47">
        <f>AR767*Settings!$C$13*(INDEX(AR$271:AR$282,$D794))</f>
        <v/>
      </c>
      <c r="AS794" s="47">
        <f>AS767*Settings!$C$13*(INDEX(AS$271:AS$282,$D794))</f>
        <v/>
      </c>
      <c r="AT794" s="47">
        <f>AT767*Settings!$C$13*(INDEX(AT$271:AT$282,$D794))</f>
        <v/>
      </c>
      <c r="AU794" s="47">
        <f>AU767*Settings!$C$13*(INDEX(AU$271:AU$282,$D794))</f>
        <v/>
      </c>
      <c r="AV794" s="47">
        <f>AV767*Settings!$C$13*(INDEX(AV$271:AV$282,$D794))</f>
        <v/>
      </c>
      <c r="AW794" s="47">
        <f>AW767*Settings!$C$13*(INDEX(AW$271:AW$282,$D794))</f>
        <v/>
      </c>
      <c r="AX794" s="48">
        <f>REVENUE(AX767,Settings!$C$13,INDEX(AX$271:AX$282,$D794))</f>
        <v/>
      </c>
    </row>
    <row r="795" hidden="1" outlineLevel="2">
      <c r="A795" s="5" t="inlineStr">
        <is>
          <t>rsub</t>
        </is>
      </c>
      <c r="B795" s="5" t="inlineStr">
        <is>
          <t>bio</t>
        </is>
      </c>
      <c r="C795" s="5" t="inlineStr">
        <is>
          <t>res</t>
        </is>
      </c>
      <c r="D795" s="40">
        <f>INDEX(Inputs!$R$5:$R$132,MATCH($B795&amp;"|"&amp;$C795,Inputs!$A$5:$A$132,0))</f>
        <v/>
      </c>
      <c r="E795" s="39" t="n"/>
      <c r="F795" s="39" t="n"/>
      <c r="G795" s="39" t="n"/>
      <c r="H795" s="5">
        <f>INDEX(Variables!$B$5:$B$105,MATCH($A795,Variables!$A$5:$A$105,0))&amp;IF($C795="",""," | "&amp;INDEX(Mapping!$B$5:$B$26,MATCH($C795,Mapping!$A$5:$A$26,0))&amp;" | "&amp;INDEX(Mapping!$B$30:$B$41,MATCH($B795,Mapping!$A$30:$A$41,0)))</f>
        <v/>
      </c>
      <c r="I795" s="5">
        <f>INDEX(Variables!$C$5:$C$105,MATCH($A795,Variables!$A$5:$A$105,0))</f>
        <v/>
      </c>
      <c r="J795" s="5">
        <f>INDEX(Variables!$E$5:$E$105,MATCH($A795,Variables!$A$5:$A$105,0))</f>
        <v/>
      </c>
      <c r="K795" s="25">
        <f>LOWER(Settings!$C$4)&amp;".mit."&amp;$A795&amp;IF($C795="","","."&amp;$C795&amp;"."&amp;$B795)&amp;IF(INDEX(Variables!$D$5:$D$105,MATCH($A795,Variables!$A$5:$A$105,0))="","","."&amp;INDEX(Variables!$D$5:$D$105,MATCH($A795,Variables!$A$5:$A$105,0)))&amp;"."&amp;K$5</f>
        <v/>
      </c>
      <c r="L795" s="46">
        <f>L768*Settings!$C$13*(INDEX(L$271:L$282,$D795))</f>
        <v/>
      </c>
      <c r="M795" s="47">
        <f>M768*Settings!$C$13*(INDEX(M$271:M$282,$D795))</f>
        <v/>
      </c>
      <c r="N795" s="47">
        <f>N768*Settings!$C$13*(INDEX(N$271:N$282,$D795))</f>
        <v/>
      </c>
      <c r="O795" s="47">
        <f>O768*Settings!$C$13*(INDEX(O$271:O$282,$D795))</f>
        <v/>
      </c>
      <c r="P795" s="47">
        <f>P768*Settings!$C$13*(INDEX(P$271:P$282,$D795))</f>
        <v/>
      </c>
      <c r="Q795" s="47">
        <f>Q768*Settings!$C$13*(INDEX(Q$271:Q$282,$D795))</f>
        <v/>
      </c>
      <c r="R795" s="47">
        <f>R768*Settings!$C$13*(INDEX(R$271:R$282,$D795))</f>
        <v/>
      </c>
      <c r="S795" s="47">
        <f>S768*Settings!$C$13*(INDEX(S$271:S$282,$D795))</f>
        <v/>
      </c>
      <c r="T795" s="47">
        <f>T768*Settings!$C$13*(INDEX(T$271:T$282,$D795))</f>
        <v/>
      </c>
      <c r="U795" s="47">
        <f>U768*Settings!$C$13*(INDEX(U$271:U$282,$D795))</f>
        <v/>
      </c>
      <c r="V795" s="47">
        <f>V768*Settings!$C$13*(INDEX(V$271:V$282,$D795))</f>
        <v/>
      </c>
      <c r="W795" s="47">
        <f>W768*Settings!$C$13*(INDEX(W$271:W$282,$D795))</f>
        <v/>
      </c>
      <c r="X795" s="47">
        <f>X768*Settings!$C$13*(INDEX(X$271:X$282,$D795))</f>
        <v/>
      </c>
      <c r="Y795" s="47">
        <f>Y768*Settings!$C$13*(INDEX(Y$271:Y$282,$D795))</f>
        <v/>
      </c>
      <c r="Z795" s="47">
        <f>Z768*Settings!$C$13*(INDEX(Z$271:Z$282,$D795))</f>
        <v/>
      </c>
      <c r="AA795" s="47">
        <f>AA768*Settings!$C$13*(INDEX(AA$271:AA$282,$D795))</f>
        <v/>
      </c>
      <c r="AB795" s="47">
        <f>AB768*Settings!$C$13*(INDEX(AB$271:AB$282,$D795))</f>
        <v/>
      </c>
      <c r="AC795" s="47">
        <f>AC768*Settings!$C$13*(INDEX(AC$271:AC$282,$D795))</f>
        <v/>
      </c>
      <c r="AD795" s="48">
        <f>REVENUE(AD768,Settings!$C$13,INDEX(AD$271:AD$282,$D795))</f>
        <v/>
      </c>
      <c r="AE795" s="25">
        <f>LOWER(Settings!$C$4)&amp;".mit."&amp;$A795&amp;IF($C795="","","."&amp;$C795&amp;"."&amp;$B795)&amp;IF(INDEX(Variables!$D$5:$D$105,MATCH($A795,Variables!$A$5:$A$105,0))="","","."&amp;INDEX(Variables!$D$5:$D$105,MATCH($A795,Variables!$A$5:$A$105,0)))&amp;"."&amp;AE$5</f>
        <v/>
      </c>
      <c r="AF795" s="46">
        <f>AF768*Settings!$C$13*(INDEX(AF$271:AF$282,$D795))</f>
        <v/>
      </c>
      <c r="AG795" s="47">
        <f>AG768*Settings!$C$13*(INDEX(AG$271:AG$282,$D795))</f>
        <v/>
      </c>
      <c r="AH795" s="47">
        <f>AH768*Settings!$C$13*(INDEX(AH$271:AH$282,$D795))</f>
        <v/>
      </c>
      <c r="AI795" s="47">
        <f>AI768*Settings!$C$13*(INDEX(AI$271:AI$282,$D795))</f>
        <v/>
      </c>
      <c r="AJ795" s="47">
        <f>AJ768*Settings!$C$13*(INDEX(AJ$271:AJ$282,$D795))</f>
        <v/>
      </c>
      <c r="AK795" s="47">
        <f>AK768*Settings!$C$13*(INDEX(AK$271:AK$282,$D795))</f>
        <v/>
      </c>
      <c r="AL795" s="47">
        <f>AL768*Settings!$C$13*(INDEX(AL$271:AL$282,$D795))</f>
        <v/>
      </c>
      <c r="AM795" s="47">
        <f>AM768*Settings!$C$13*(INDEX(AM$271:AM$282,$D795))</f>
        <v/>
      </c>
      <c r="AN795" s="47">
        <f>AN768*Settings!$C$13*(INDEX(AN$271:AN$282,$D795))</f>
        <v/>
      </c>
      <c r="AO795" s="47">
        <f>AO768*Settings!$C$13*(INDEX(AO$271:AO$282,$D795))</f>
        <v/>
      </c>
      <c r="AP795" s="47">
        <f>AP768*Settings!$C$13*(INDEX(AP$271:AP$282,$D795))</f>
        <v/>
      </c>
      <c r="AQ795" s="47">
        <f>AQ768*Settings!$C$13*(INDEX(AQ$271:AQ$282,$D795))</f>
        <v/>
      </c>
      <c r="AR795" s="47">
        <f>AR768*Settings!$C$13*(INDEX(AR$271:AR$282,$D795))</f>
        <v/>
      </c>
      <c r="AS795" s="47">
        <f>AS768*Settings!$C$13*(INDEX(AS$271:AS$282,$D795))</f>
        <v/>
      </c>
      <c r="AT795" s="47">
        <f>AT768*Settings!$C$13*(INDEX(AT$271:AT$282,$D795))</f>
        <v/>
      </c>
      <c r="AU795" s="47">
        <f>AU768*Settings!$C$13*(INDEX(AU$271:AU$282,$D795))</f>
        <v/>
      </c>
      <c r="AV795" s="47">
        <f>AV768*Settings!$C$13*(INDEX(AV$271:AV$282,$D795))</f>
        <v/>
      </c>
      <c r="AW795" s="47">
        <f>AW768*Settings!$C$13*(INDEX(AW$271:AW$282,$D795))</f>
        <v/>
      </c>
      <c r="AX795" s="48">
        <f>REVENUE(AX768,Settings!$C$13,INDEX(AX$271:AX$282,$D795))</f>
        <v/>
      </c>
    </row>
    <row r="796" hidden="1" outlineLevel="2"/>
    <row r="797" hidden="1" outlineLevel="2">
      <c r="A797" s="5" t="inlineStr">
        <is>
          <t>rnew</t>
        </is>
      </c>
      <c r="B797" s="5" t="inlineStr">
        <is>
          <t>coa</t>
        </is>
      </c>
      <c r="C797" s="5" t="inlineStr">
        <is>
          <t>res</t>
        </is>
      </c>
      <c r="D797" s="40">
        <f>INDEX(Inputs!$S$5:$S$132,MATCH($B797&amp;"|"&amp;$C797,Inputs!$A$5:$A$132,0))</f>
        <v/>
      </c>
      <c r="E797" s="39" t="n"/>
      <c r="F797" s="39" t="n"/>
      <c r="G797" s="39" t="n"/>
      <c r="H797" s="5">
        <f>INDEX(Variables!$B$5:$B$105,MATCH($A797,Variables!$A$5:$A$105,0))&amp;IF($C797="",""," | "&amp;INDEX(Mapping!$B$5:$B$26,MATCH($C797,Mapping!$A$5:$A$26,0))&amp;" | "&amp;INDEX(Mapping!$B$30:$B$41,MATCH($B797,Mapping!$A$30:$A$41,0)))</f>
        <v/>
      </c>
      <c r="I797" s="5">
        <f>INDEX(Variables!$C$5:$C$105,MATCH($A797,Variables!$A$5:$A$105,0))</f>
        <v/>
      </c>
      <c r="J797" s="5">
        <f>INDEX(Variables!$E$5:$E$105,MATCH($A797,Variables!$A$5:$A$105,0))</f>
        <v/>
      </c>
      <c r="K797" s="25">
        <f>LOWER(Settings!$C$4)&amp;".mit."&amp;$A797&amp;IF($C797="","","."&amp;$C797&amp;"."&amp;$B797)&amp;IF(INDEX(Variables!$D$5:$D$105,MATCH($A797,Variables!$A$5:$A$105,0))="","","."&amp;INDEX(Variables!$D$5:$D$105,MATCH($A797,Variables!$A$5:$A$105,0)))&amp;"."&amp;K$5</f>
        <v/>
      </c>
      <c r="L797" s="46">
        <f>L761*Settings!$C$13*(L707+L725+L716*L$135+L734*$D797)</f>
        <v/>
      </c>
      <c r="M797" s="47">
        <f>M761*Settings!$C$13*(M707+M725+M716*M$135+M734*$D797)</f>
        <v/>
      </c>
      <c r="N797" s="47">
        <f>N761*Settings!$C$13*(N707+N725+N716*N$135+N734*$D797)</f>
        <v/>
      </c>
      <c r="O797" s="47">
        <f>O761*Settings!$C$13*(O707+O725+O716*O$135+O734*$D797)</f>
        <v/>
      </c>
      <c r="P797" s="47">
        <f>P761*Settings!$C$13*(P707+P725+P716*P$135+P734*$D797)</f>
        <v/>
      </c>
      <c r="Q797" s="47">
        <f>Q761*Settings!$C$13*(Q707+Q725+Q716*Q$135+Q734*$D797)</f>
        <v/>
      </c>
      <c r="R797" s="47">
        <f>R761*Settings!$C$13*(R707+R725+R716*R$135+R734*$D797)</f>
        <v/>
      </c>
      <c r="S797" s="47">
        <f>S761*Settings!$C$13*(S707+S725+S716*S$135+S734*$D797)</f>
        <v/>
      </c>
      <c r="T797" s="47">
        <f>T761*Settings!$C$13*(T707+T725+T716*T$135+T734*$D797)</f>
        <v/>
      </c>
      <c r="U797" s="47">
        <f>U761*Settings!$C$13*(U707+U725+U716*U$135+U734*$D797)</f>
        <v/>
      </c>
      <c r="V797" s="47">
        <f>V761*Settings!$C$13*(V707+V725+V716*V$135+V734*$D797)</f>
        <v/>
      </c>
      <c r="W797" s="47">
        <f>W761*Settings!$C$13*(W707+W725+W716*W$135+W734*$D797)</f>
        <v/>
      </c>
      <c r="X797" s="47">
        <f>X761*Settings!$C$13*(X707+X725+X716*X$135+X734*$D797)</f>
        <v/>
      </c>
      <c r="Y797" s="47">
        <f>Y761*Settings!$C$13*(Y707+Y725+Y716*Y$135+Y734*$D797)</f>
        <v/>
      </c>
      <c r="Z797" s="47">
        <f>Z761*Settings!$C$13*(Z707+Z725+Z716*Z$135+Z734*$D797)</f>
        <v/>
      </c>
      <c r="AA797" s="47">
        <f>AA761*Settings!$C$13*(AA707+AA725+AA716*AA$135+AA734*$D797)</f>
        <v/>
      </c>
      <c r="AB797" s="47">
        <f>AB761*Settings!$C$13*(AB707+AB725+AB716*AB$135+AB734*$D797)</f>
        <v/>
      </c>
      <c r="AC797" s="47">
        <f>AC761*Settings!$C$13*(AC707+AC725+AC716*AC$135+AC734*$D797)</f>
        <v/>
      </c>
      <c r="AD797" s="48">
        <f>REVENUE(AD761,Settings!$C$13,NEWREVRATE(AD707,AD725,AD716,AD$135,AD734,$D797))</f>
        <v/>
      </c>
      <c r="AE797" s="25">
        <f>LOWER(Settings!$C$4)&amp;".mit."&amp;$A797&amp;IF($C797="","","."&amp;$C797&amp;"."&amp;$B797)&amp;IF(INDEX(Variables!$D$5:$D$105,MATCH($A797,Variables!$A$5:$A$105,0))="","","."&amp;INDEX(Variables!$D$5:$D$105,MATCH($A797,Variables!$A$5:$A$105,0)))&amp;"."&amp;AE$5</f>
        <v/>
      </c>
      <c r="AF797" s="46">
        <f>AF761*Settings!$C$13*(AF707+AF725+AF716*AF$135+AF734*$D797)</f>
        <v/>
      </c>
      <c r="AG797" s="47">
        <f>AG761*Settings!$C$13*(AG707+AG725+AG716*AG$135+AG734*$D797)</f>
        <v/>
      </c>
      <c r="AH797" s="47">
        <f>AH761*Settings!$C$13*(AH707+AH725+AH716*AH$135+AH734*$D797)</f>
        <v/>
      </c>
      <c r="AI797" s="47">
        <f>AI761*Settings!$C$13*(AI707+AI725+AI716*AI$135+AI734*$D797)</f>
        <v/>
      </c>
      <c r="AJ797" s="47">
        <f>AJ761*Settings!$C$13*(AJ707+AJ725+AJ716*AJ$135+AJ734*$D797)</f>
        <v/>
      </c>
      <c r="AK797" s="47">
        <f>AK761*Settings!$C$13*(AK707+AK725+AK716*AK$135+AK734*$D797)</f>
        <v/>
      </c>
      <c r="AL797" s="47">
        <f>AL761*Settings!$C$13*(AL707+AL725+AL716*AL$135+AL734*$D797)</f>
        <v/>
      </c>
      <c r="AM797" s="47">
        <f>AM761*Settings!$C$13*(AM707+AM725+AM716*AM$135+AM734*$D797)</f>
        <v/>
      </c>
      <c r="AN797" s="47">
        <f>AN761*Settings!$C$13*(AN707+AN725+AN716*AN$135+AN734*$D797)</f>
        <v/>
      </c>
      <c r="AO797" s="47">
        <f>AO761*Settings!$C$13*(AO707+AO725+AO716*AO$135+AO734*$D797)</f>
        <v/>
      </c>
      <c r="AP797" s="47">
        <f>AP761*Settings!$C$13*(AP707+AP725+AP716*AP$135+AP734*$D797)</f>
        <v/>
      </c>
      <c r="AQ797" s="47">
        <f>AQ761*Settings!$C$13*(AQ707+AQ725+AQ716*AQ$135+AQ734*$D797)</f>
        <v/>
      </c>
      <c r="AR797" s="47">
        <f>AR761*Settings!$C$13*(AR707+AR725+AR716*AR$135+AR734*$D797)</f>
        <v/>
      </c>
      <c r="AS797" s="47">
        <f>AS761*Settings!$C$13*(AS707+AS725+AS716*AS$135+AS734*$D797)</f>
        <v/>
      </c>
      <c r="AT797" s="47">
        <f>AT761*Settings!$C$13*(AT707+AT725+AT716*AT$135+AT734*$D797)</f>
        <v/>
      </c>
      <c r="AU797" s="47">
        <f>AU761*Settings!$C$13*(AU707+AU725+AU716*AU$135+AU734*$D797)</f>
        <v/>
      </c>
      <c r="AV797" s="47">
        <f>AV761*Settings!$C$13*(AV707+AV725+AV716*AV$135+AV734*$D797)</f>
        <v/>
      </c>
      <c r="AW797" s="47">
        <f>AW761*Settings!$C$13*(AW707+AW725+AW716*AW$135+AW734*$D797)</f>
        <v/>
      </c>
      <c r="AX797" s="48">
        <f>REVENUE(AX761,Settings!$C$13,NEWREVRATE(AX707,AX725,AX716,AX$135,AX734,$D797))</f>
        <v/>
      </c>
    </row>
    <row r="798" hidden="1" outlineLevel="2">
      <c r="A798" s="5" t="inlineStr">
        <is>
          <t>rnew</t>
        </is>
      </c>
      <c r="B798" s="5" t="inlineStr">
        <is>
          <t>nga</t>
        </is>
      </c>
      <c r="C798" s="5" t="inlineStr">
        <is>
          <t>res</t>
        </is>
      </c>
      <c r="D798" s="40">
        <f>INDEX(Inputs!$S$5:$S$132,MATCH($B798&amp;"|"&amp;$C798,Inputs!$A$5:$A$132,0))</f>
        <v/>
      </c>
      <c r="E798" s="39" t="n"/>
      <c r="F798" s="39" t="n"/>
      <c r="G798" s="39" t="n"/>
      <c r="H798" s="5">
        <f>INDEX(Variables!$B$5:$B$105,MATCH($A798,Variables!$A$5:$A$105,0))&amp;IF($C798="",""," | "&amp;INDEX(Mapping!$B$5:$B$26,MATCH($C798,Mapping!$A$5:$A$26,0))&amp;" | "&amp;INDEX(Mapping!$B$30:$B$41,MATCH($B798,Mapping!$A$30:$A$41,0)))</f>
        <v/>
      </c>
      <c r="I798" s="5">
        <f>INDEX(Variables!$C$5:$C$105,MATCH($A798,Variables!$A$5:$A$105,0))</f>
        <v/>
      </c>
      <c r="J798" s="5">
        <f>INDEX(Variables!$E$5:$E$105,MATCH($A798,Variables!$A$5:$A$105,0))</f>
        <v/>
      </c>
      <c r="K798" s="25">
        <f>LOWER(Settings!$C$4)&amp;".mit."&amp;$A798&amp;IF($C798="","","."&amp;$C798&amp;"."&amp;$B798)&amp;IF(INDEX(Variables!$D$5:$D$105,MATCH($A798,Variables!$A$5:$A$105,0))="","","."&amp;INDEX(Variables!$D$5:$D$105,MATCH($A798,Variables!$A$5:$A$105,0)))&amp;"."&amp;K$5</f>
        <v/>
      </c>
      <c r="L798" s="46">
        <f>L762*Settings!$C$13*(L708+L726+L717*L$135+L735*$D798)</f>
        <v/>
      </c>
      <c r="M798" s="47">
        <f>M762*Settings!$C$13*(M708+M726+M717*M$135+M735*$D798)</f>
        <v/>
      </c>
      <c r="N798" s="47">
        <f>N762*Settings!$C$13*(N708+N726+N717*N$135+N735*$D798)</f>
        <v/>
      </c>
      <c r="O798" s="47">
        <f>O762*Settings!$C$13*(O708+O726+O717*O$135+O735*$D798)</f>
        <v/>
      </c>
      <c r="P798" s="47">
        <f>P762*Settings!$C$13*(P708+P726+P717*P$135+P735*$D798)</f>
        <v/>
      </c>
      <c r="Q798" s="47">
        <f>Q762*Settings!$C$13*(Q708+Q726+Q717*Q$135+Q735*$D798)</f>
        <v/>
      </c>
      <c r="R798" s="47">
        <f>R762*Settings!$C$13*(R708+R726+R717*R$135+R735*$D798)</f>
        <v/>
      </c>
      <c r="S798" s="47">
        <f>S762*Settings!$C$13*(S708+S726+S717*S$135+S735*$D798)</f>
        <v/>
      </c>
      <c r="T798" s="47">
        <f>T762*Settings!$C$13*(T708+T726+T717*T$135+T735*$D798)</f>
        <v/>
      </c>
      <c r="U798" s="47">
        <f>U762*Settings!$C$13*(U708+U726+U717*U$135+U735*$D798)</f>
        <v/>
      </c>
      <c r="V798" s="47">
        <f>V762*Settings!$C$13*(V708+V726+V717*V$135+V735*$D798)</f>
        <v/>
      </c>
      <c r="W798" s="47">
        <f>W762*Settings!$C$13*(W708+W726+W717*W$135+W735*$D798)</f>
        <v/>
      </c>
      <c r="X798" s="47">
        <f>X762*Settings!$C$13*(X708+X726+X717*X$135+X735*$D798)</f>
        <v/>
      </c>
      <c r="Y798" s="47">
        <f>Y762*Settings!$C$13*(Y708+Y726+Y717*Y$135+Y735*$D798)</f>
        <v/>
      </c>
      <c r="Z798" s="47">
        <f>Z762*Settings!$C$13*(Z708+Z726+Z717*Z$135+Z735*$D798)</f>
        <v/>
      </c>
      <c r="AA798" s="47">
        <f>AA762*Settings!$C$13*(AA708+AA726+AA717*AA$135+AA735*$D798)</f>
        <v/>
      </c>
      <c r="AB798" s="47">
        <f>AB762*Settings!$C$13*(AB708+AB726+AB717*AB$135+AB735*$D798)</f>
        <v/>
      </c>
      <c r="AC798" s="47">
        <f>AC762*Settings!$C$13*(AC708+AC726+AC717*AC$135+AC735*$D798)</f>
        <v/>
      </c>
      <c r="AD798" s="48">
        <f>REVENUE(AD762,Settings!$C$13,NEWREVRATE(AD708,AD726,AD717,AD$135,AD735,$D798))</f>
        <v/>
      </c>
      <c r="AE798" s="25">
        <f>LOWER(Settings!$C$4)&amp;".mit."&amp;$A798&amp;IF($C798="","","."&amp;$C798&amp;"."&amp;$B798)&amp;IF(INDEX(Variables!$D$5:$D$105,MATCH($A798,Variables!$A$5:$A$105,0))="","","."&amp;INDEX(Variables!$D$5:$D$105,MATCH($A798,Variables!$A$5:$A$105,0)))&amp;"."&amp;AE$5</f>
        <v/>
      </c>
      <c r="AF798" s="46">
        <f>AF762*Settings!$C$13*(AF708+AF726+AF717*AF$135+AF735*$D798)</f>
        <v/>
      </c>
      <c r="AG798" s="47">
        <f>AG762*Settings!$C$13*(AG708+AG726+AG717*AG$135+AG735*$D798)</f>
        <v/>
      </c>
      <c r="AH798" s="47">
        <f>AH762*Settings!$C$13*(AH708+AH726+AH717*AH$135+AH735*$D798)</f>
        <v/>
      </c>
      <c r="AI798" s="47">
        <f>AI762*Settings!$C$13*(AI708+AI726+AI717*AI$135+AI735*$D798)</f>
        <v/>
      </c>
      <c r="AJ798" s="47">
        <f>AJ762*Settings!$C$13*(AJ708+AJ726+AJ717*AJ$135+AJ735*$D798)</f>
        <v/>
      </c>
      <c r="AK798" s="47">
        <f>AK762*Settings!$C$13*(AK708+AK726+AK717*AK$135+AK735*$D798)</f>
        <v/>
      </c>
      <c r="AL798" s="47">
        <f>AL762*Settings!$C$13*(AL708+AL726+AL717*AL$135+AL735*$D798)</f>
        <v/>
      </c>
      <c r="AM798" s="47">
        <f>AM762*Settings!$C$13*(AM708+AM726+AM717*AM$135+AM735*$D798)</f>
        <v/>
      </c>
      <c r="AN798" s="47">
        <f>AN762*Settings!$C$13*(AN708+AN726+AN717*AN$135+AN735*$D798)</f>
        <v/>
      </c>
      <c r="AO798" s="47">
        <f>AO762*Settings!$C$13*(AO708+AO726+AO717*AO$135+AO735*$D798)</f>
        <v/>
      </c>
      <c r="AP798" s="47">
        <f>AP762*Settings!$C$13*(AP708+AP726+AP717*AP$135+AP735*$D798)</f>
        <v/>
      </c>
      <c r="AQ798" s="47">
        <f>AQ762*Settings!$C$13*(AQ708+AQ726+AQ717*AQ$135+AQ735*$D798)</f>
        <v/>
      </c>
      <c r="AR798" s="47">
        <f>AR762*Settings!$C$13*(AR708+AR726+AR717*AR$135+AR735*$D798)</f>
        <v/>
      </c>
      <c r="AS798" s="47">
        <f>AS762*Settings!$C$13*(AS708+AS726+AS717*AS$135+AS735*$D798)</f>
        <v/>
      </c>
      <c r="AT798" s="47">
        <f>AT762*Settings!$C$13*(AT708+AT726+AT717*AT$135+AT735*$D798)</f>
        <v/>
      </c>
      <c r="AU798" s="47">
        <f>AU762*Settings!$C$13*(AU708+AU726+AU717*AU$135+AU735*$D798)</f>
        <v/>
      </c>
      <c r="AV798" s="47">
        <f>AV762*Settings!$C$13*(AV708+AV726+AV717*AV$135+AV735*$D798)</f>
        <v/>
      </c>
      <c r="AW798" s="47">
        <f>AW762*Settings!$C$13*(AW708+AW726+AW717*AW$135+AW735*$D798)</f>
        <v/>
      </c>
      <c r="AX798" s="48">
        <f>REVENUE(AX762,Settings!$C$13,NEWREVRATE(AX708,AX726,AX717,AX$135,AX735,$D798))</f>
        <v/>
      </c>
    </row>
    <row r="799" hidden="1" outlineLevel="2">
      <c r="A799" s="5" t="inlineStr">
        <is>
          <t>rnew</t>
        </is>
      </c>
      <c r="B799" s="5" t="inlineStr">
        <is>
          <t>gso</t>
        </is>
      </c>
      <c r="C799" s="5" t="inlineStr">
        <is>
          <t>res</t>
        </is>
      </c>
      <c r="D799" s="40">
        <f>INDEX(Inputs!$S$5:$S$132,MATCH($B799&amp;"|"&amp;$C799,Inputs!$A$5:$A$132,0))</f>
        <v/>
      </c>
      <c r="E799" s="39" t="n"/>
      <c r="F799" s="39" t="n"/>
      <c r="G799" s="39" t="n"/>
      <c r="H799" s="5">
        <f>INDEX(Variables!$B$5:$B$105,MATCH($A799,Variables!$A$5:$A$105,0))&amp;IF($C799="",""," | "&amp;INDEX(Mapping!$B$5:$B$26,MATCH($C799,Mapping!$A$5:$A$26,0))&amp;" | "&amp;INDEX(Mapping!$B$30:$B$41,MATCH($B799,Mapping!$A$30:$A$41,0)))</f>
        <v/>
      </c>
      <c r="I799" s="5">
        <f>INDEX(Variables!$C$5:$C$105,MATCH($A799,Variables!$A$5:$A$105,0))</f>
        <v/>
      </c>
      <c r="J799" s="5">
        <f>INDEX(Variables!$E$5:$E$105,MATCH($A799,Variables!$A$5:$A$105,0))</f>
        <v/>
      </c>
      <c r="K799" s="25">
        <f>LOWER(Settings!$C$4)&amp;".mit."&amp;$A799&amp;IF($C799="","","."&amp;$C799&amp;"."&amp;$B799)&amp;IF(INDEX(Variables!$D$5:$D$105,MATCH($A799,Variables!$A$5:$A$105,0))="","","."&amp;INDEX(Variables!$D$5:$D$105,MATCH($A799,Variables!$A$5:$A$105,0)))&amp;"."&amp;K$5</f>
        <v/>
      </c>
      <c r="L799" s="46">
        <f>L763*Settings!$C$13*(L709+L727+L718*L$135+L736*$D799)</f>
        <v/>
      </c>
      <c r="M799" s="47">
        <f>M763*Settings!$C$13*(M709+M727+M718*M$135+M736*$D799)</f>
        <v/>
      </c>
      <c r="N799" s="47">
        <f>N763*Settings!$C$13*(N709+N727+N718*N$135+N736*$D799)</f>
        <v/>
      </c>
      <c r="O799" s="47">
        <f>O763*Settings!$C$13*(O709+O727+O718*O$135+O736*$D799)</f>
        <v/>
      </c>
      <c r="P799" s="47">
        <f>P763*Settings!$C$13*(P709+P727+P718*P$135+P736*$D799)</f>
        <v/>
      </c>
      <c r="Q799" s="47">
        <f>Q763*Settings!$C$13*(Q709+Q727+Q718*Q$135+Q736*$D799)</f>
        <v/>
      </c>
      <c r="R799" s="47">
        <f>R763*Settings!$C$13*(R709+R727+R718*R$135+R736*$D799)</f>
        <v/>
      </c>
      <c r="S799" s="47">
        <f>S763*Settings!$C$13*(S709+S727+S718*S$135+S736*$D799)</f>
        <v/>
      </c>
      <c r="T799" s="47">
        <f>T763*Settings!$C$13*(T709+T727+T718*T$135+T736*$D799)</f>
        <v/>
      </c>
      <c r="U799" s="47">
        <f>U763*Settings!$C$13*(U709+U727+U718*U$135+U736*$D799)</f>
        <v/>
      </c>
      <c r="V799" s="47">
        <f>V763*Settings!$C$13*(V709+V727+V718*V$135+V736*$D799)</f>
        <v/>
      </c>
      <c r="W799" s="47">
        <f>W763*Settings!$C$13*(W709+W727+W718*W$135+W736*$D799)</f>
        <v/>
      </c>
      <c r="X799" s="47">
        <f>X763*Settings!$C$13*(X709+X727+X718*X$135+X736*$D799)</f>
        <v/>
      </c>
      <c r="Y799" s="47">
        <f>Y763*Settings!$C$13*(Y709+Y727+Y718*Y$135+Y736*$D799)</f>
        <v/>
      </c>
      <c r="Z799" s="47">
        <f>Z763*Settings!$C$13*(Z709+Z727+Z718*Z$135+Z736*$D799)</f>
        <v/>
      </c>
      <c r="AA799" s="47">
        <f>AA763*Settings!$C$13*(AA709+AA727+AA718*AA$135+AA736*$D799)</f>
        <v/>
      </c>
      <c r="AB799" s="47">
        <f>AB763*Settings!$C$13*(AB709+AB727+AB718*AB$135+AB736*$D799)</f>
        <v/>
      </c>
      <c r="AC799" s="47">
        <f>AC763*Settings!$C$13*(AC709+AC727+AC718*AC$135+AC736*$D799)</f>
        <v/>
      </c>
      <c r="AD799" s="48">
        <f>REVENUE(AD763,Settings!$C$13,NEWREVRATE(AD709,AD727,AD718,AD$135,AD736,$D799))</f>
        <v/>
      </c>
      <c r="AE799" s="25">
        <f>LOWER(Settings!$C$4)&amp;".mit."&amp;$A799&amp;IF($C799="","","."&amp;$C799&amp;"."&amp;$B799)&amp;IF(INDEX(Variables!$D$5:$D$105,MATCH($A799,Variables!$A$5:$A$105,0))="","","."&amp;INDEX(Variables!$D$5:$D$105,MATCH($A799,Variables!$A$5:$A$105,0)))&amp;"."&amp;AE$5</f>
        <v/>
      </c>
      <c r="AF799" s="46">
        <f>AF763*Settings!$C$13*(AF709+AF727+AF718*AF$135+AF736*$D799)</f>
        <v/>
      </c>
      <c r="AG799" s="47">
        <f>AG763*Settings!$C$13*(AG709+AG727+AG718*AG$135+AG736*$D799)</f>
        <v/>
      </c>
      <c r="AH799" s="47">
        <f>AH763*Settings!$C$13*(AH709+AH727+AH718*AH$135+AH736*$D799)</f>
        <v/>
      </c>
      <c r="AI799" s="47">
        <f>AI763*Settings!$C$13*(AI709+AI727+AI718*AI$135+AI736*$D799)</f>
        <v/>
      </c>
      <c r="AJ799" s="47">
        <f>AJ763*Settings!$C$13*(AJ709+AJ727+AJ718*AJ$135+AJ736*$D799)</f>
        <v/>
      </c>
      <c r="AK799" s="47">
        <f>AK763*Settings!$C$13*(AK709+AK727+AK718*AK$135+AK736*$D799)</f>
        <v/>
      </c>
      <c r="AL799" s="47">
        <f>AL763*Settings!$C$13*(AL709+AL727+AL718*AL$135+AL736*$D799)</f>
        <v/>
      </c>
      <c r="AM799" s="47">
        <f>AM763*Settings!$C$13*(AM709+AM727+AM718*AM$135+AM736*$D799)</f>
        <v/>
      </c>
      <c r="AN799" s="47">
        <f>AN763*Settings!$C$13*(AN709+AN727+AN718*AN$135+AN736*$D799)</f>
        <v/>
      </c>
      <c r="AO799" s="47">
        <f>AO763*Settings!$C$13*(AO709+AO727+AO718*AO$135+AO736*$D799)</f>
        <v/>
      </c>
      <c r="AP799" s="47">
        <f>AP763*Settings!$C$13*(AP709+AP727+AP718*AP$135+AP736*$D799)</f>
        <v/>
      </c>
      <c r="AQ799" s="47">
        <f>AQ763*Settings!$C$13*(AQ709+AQ727+AQ718*AQ$135+AQ736*$D799)</f>
        <v/>
      </c>
      <c r="AR799" s="47">
        <f>AR763*Settings!$C$13*(AR709+AR727+AR718*AR$135+AR736*$D799)</f>
        <v/>
      </c>
      <c r="AS799" s="47">
        <f>AS763*Settings!$C$13*(AS709+AS727+AS718*AS$135+AS736*$D799)</f>
        <v/>
      </c>
      <c r="AT799" s="47">
        <f>AT763*Settings!$C$13*(AT709+AT727+AT718*AT$135+AT736*$D799)</f>
        <v/>
      </c>
      <c r="AU799" s="47">
        <f>AU763*Settings!$C$13*(AU709+AU727+AU718*AU$135+AU736*$D799)</f>
        <v/>
      </c>
      <c r="AV799" s="47">
        <f>AV763*Settings!$C$13*(AV709+AV727+AV718*AV$135+AV736*$D799)</f>
        <v/>
      </c>
      <c r="AW799" s="47">
        <f>AW763*Settings!$C$13*(AW709+AW727+AW718*AW$135+AW736*$D799)</f>
        <v/>
      </c>
      <c r="AX799" s="48">
        <f>REVENUE(AX763,Settings!$C$13,NEWREVRATE(AX709,AX727,AX718,AX$135,AX736,$D799))</f>
        <v/>
      </c>
    </row>
    <row r="800" hidden="1" outlineLevel="2">
      <c r="A800" s="5" t="inlineStr">
        <is>
          <t>rnew</t>
        </is>
      </c>
      <c r="B800" s="5" t="inlineStr">
        <is>
          <t>die</t>
        </is>
      </c>
      <c r="C800" s="5" t="inlineStr">
        <is>
          <t>res</t>
        </is>
      </c>
      <c r="D800" s="40">
        <f>INDEX(Inputs!$S$5:$S$132,MATCH($B800&amp;"|"&amp;$C800,Inputs!$A$5:$A$132,0))</f>
        <v/>
      </c>
      <c r="E800" s="39" t="n"/>
      <c r="F800" s="39" t="n"/>
      <c r="G800" s="39" t="n"/>
      <c r="H800" s="5">
        <f>INDEX(Variables!$B$5:$B$105,MATCH($A800,Variables!$A$5:$A$105,0))&amp;IF($C800="",""," | "&amp;INDEX(Mapping!$B$5:$B$26,MATCH($C800,Mapping!$A$5:$A$26,0))&amp;" | "&amp;INDEX(Mapping!$B$30:$B$41,MATCH($B800,Mapping!$A$30:$A$41,0)))</f>
        <v/>
      </c>
      <c r="I800" s="5">
        <f>INDEX(Variables!$C$5:$C$105,MATCH($A800,Variables!$A$5:$A$105,0))</f>
        <v/>
      </c>
      <c r="J800" s="5">
        <f>INDEX(Variables!$E$5:$E$105,MATCH($A800,Variables!$A$5:$A$105,0))</f>
        <v/>
      </c>
      <c r="K800" s="25">
        <f>LOWER(Settings!$C$4)&amp;".mit."&amp;$A800&amp;IF($C800="","","."&amp;$C800&amp;"."&amp;$B800)&amp;IF(INDEX(Variables!$D$5:$D$105,MATCH($A800,Variables!$A$5:$A$105,0))="","","."&amp;INDEX(Variables!$D$5:$D$105,MATCH($A800,Variables!$A$5:$A$105,0)))&amp;"."&amp;K$5</f>
        <v/>
      </c>
      <c r="L800" s="46">
        <f>L764*Settings!$C$13*(L710+L728+L719*L$135+L737*$D800)</f>
        <v/>
      </c>
      <c r="M800" s="47">
        <f>M764*Settings!$C$13*(M710+M728+M719*M$135+M737*$D800)</f>
        <v/>
      </c>
      <c r="N800" s="47">
        <f>N764*Settings!$C$13*(N710+N728+N719*N$135+N737*$D800)</f>
        <v/>
      </c>
      <c r="O800" s="47">
        <f>O764*Settings!$C$13*(O710+O728+O719*O$135+O737*$D800)</f>
        <v/>
      </c>
      <c r="P800" s="47">
        <f>P764*Settings!$C$13*(P710+P728+P719*P$135+P737*$D800)</f>
        <v/>
      </c>
      <c r="Q800" s="47">
        <f>Q764*Settings!$C$13*(Q710+Q728+Q719*Q$135+Q737*$D800)</f>
        <v/>
      </c>
      <c r="R800" s="47">
        <f>R764*Settings!$C$13*(R710+R728+R719*R$135+R737*$D800)</f>
        <v/>
      </c>
      <c r="S800" s="47">
        <f>S764*Settings!$C$13*(S710+S728+S719*S$135+S737*$D800)</f>
        <v/>
      </c>
      <c r="T800" s="47">
        <f>T764*Settings!$C$13*(T710+T728+T719*T$135+T737*$D800)</f>
        <v/>
      </c>
      <c r="U800" s="47">
        <f>U764*Settings!$C$13*(U710+U728+U719*U$135+U737*$D800)</f>
        <v/>
      </c>
      <c r="V800" s="47">
        <f>V764*Settings!$C$13*(V710+V728+V719*V$135+V737*$D800)</f>
        <v/>
      </c>
      <c r="W800" s="47">
        <f>W764*Settings!$C$13*(W710+W728+W719*W$135+W737*$D800)</f>
        <v/>
      </c>
      <c r="X800" s="47">
        <f>X764*Settings!$C$13*(X710+X728+X719*X$135+X737*$D800)</f>
        <v/>
      </c>
      <c r="Y800" s="47">
        <f>Y764*Settings!$C$13*(Y710+Y728+Y719*Y$135+Y737*$D800)</f>
        <v/>
      </c>
      <c r="Z800" s="47">
        <f>Z764*Settings!$C$13*(Z710+Z728+Z719*Z$135+Z737*$D800)</f>
        <v/>
      </c>
      <c r="AA800" s="47">
        <f>AA764*Settings!$C$13*(AA710+AA728+AA719*AA$135+AA737*$D800)</f>
        <v/>
      </c>
      <c r="AB800" s="47">
        <f>AB764*Settings!$C$13*(AB710+AB728+AB719*AB$135+AB737*$D800)</f>
        <v/>
      </c>
      <c r="AC800" s="47">
        <f>AC764*Settings!$C$13*(AC710+AC728+AC719*AC$135+AC737*$D800)</f>
        <v/>
      </c>
      <c r="AD800" s="48">
        <f>REVENUE(AD764,Settings!$C$13,NEWREVRATE(AD710,AD728,AD719,AD$135,AD737,$D800))</f>
        <v/>
      </c>
      <c r="AE800" s="25">
        <f>LOWER(Settings!$C$4)&amp;".mit."&amp;$A800&amp;IF($C800="","","."&amp;$C800&amp;"."&amp;$B800)&amp;IF(INDEX(Variables!$D$5:$D$105,MATCH($A800,Variables!$A$5:$A$105,0))="","","."&amp;INDEX(Variables!$D$5:$D$105,MATCH($A800,Variables!$A$5:$A$105,0)))&amp;"."&amp;AE$5</f>
        <v/>
      </c>
      <c r="AF800" s="46">
        <f>AF764*Settings!$C$13*(AF710+AF728+AF719*AF$135+AF737*$D800)</f>
        <v/>
      </c>
      <c r="AG800" s="47">
        <f>AG764*Settings!$C$13*(AG710+AG728+AG719*AG$135+AG737*$D800)</f>
        <v/>
      </c>
      <c r="AH800" s="47">
        <f>AH764*Settings!$C$13*(AH710+AH728+AH719*AH$135+AH737*$D800)</f>
        <v/>
      </c>
      <c r="AI800" s="47">
        <f>AI764*Settings!$C$13*(AI710+AI728+AI719*AI$135+AI737*$D800)</f>
        <v/>
      </c>
      <c r="AJ800" s="47">
        <f>AJ764*Settings!$C$13*(AJ710+AJ728+AJ719*AJ$135+AJ737*$D800)</f>
        <v/>
      </c>
      <c r="AK800" s="47">
        <f>AK764*Settings!$C$13*(AK710+AK728+AK719*AK$135+AK737*$D800)</f>
        <v/>
      </c>
      <c r="AL800" s="47">
        <f>AL764*Settings!$C$13*(AL710+AL728+AL719*AL$135+AL737*$D800)</f>
        <v/>
      </c>
      <c r="AM800" s="47">
        <f>AM764*Settings!$C$13*(AM710+AM728+AM719*AM$135+AM737*$D800)</f>
        <v/>
      </c>
      <c r="AN800" s="47">
        <f>AN764*Settings!$C$13*(AN710+AN728+AN719*AN$135+AN737*$D800)</f>
        <v/>
      </c>
      <c r="AO800" s="47">
        <f>AO764*Settings!$C$13*(AO710+AO728+AO719*AO$135+AO737*$D800)</f>
        <v/>
      </c>
      <c r="AP800" s="47">
        <f>AP764*Settings!$C$13*(AP710+AP728+AP719*AP$135+AP737*$D800)</f>
        <v/>
      </c>
      <c r="AQ800" s="47">
        <f>AQ764*Settings!$C$13*(AQ710+AQ728+AQ719*AQ$135+AQ737*$D800)</f>
        <v/>
      </c>
      <c r="AR800" s="47">
        <f>AR764*Settings!$C$13*(AR710+AR728+AR719*AR$135+AR737*$D800)</f>
        <v/>
      </c>
      <c r="AS800" s="47">
        <f>AS764*Settings!$C$13*(AS710+AS728+AS719*AS$135+AS737*$D800)</f>
        <v/>
      </c>
      <c r="AT800" s="47">
        <f>AT764*Settings!$C$13*(AT710+AT728+AT719*AT$135+AT737*$D800)</f>
        <v/>
      </c>
      <c r="AU800" s="47">
        <f>AU764*Settings!$C$13*(AU710+AU728+AU719*AU$135+AU737*$D800)</f>
        <v/>
      </c>
      <c r="AV800" s="47">
        <f>AV764*Settings!$C$13*(AV710+AV728+AV719*AV$135+AV737*$D800)</f>
        <v/>
      </c>
      <c r="AW800" s="47">
        <f>AW764*Settings!$C$13*(AW710+AW728+AW719*AW$135+AW737*$D800)</f>
        <v/>
      </c>
      <c r="AX800" s="48">
        <f>REVENUE(AX764,Settings!$C$13,NEWREVRATE(AX710,AX728,AX719,AX$135,AX737,$D800))</f>
        <v/>
      </c>
    </row>
    <row r="801" hidden="1" outlineLevel="2">
      <c r="A801" s="5" t="inlineStr">
        <is>
          <t>rnew</t>
        </is>
      </c>
      <c r="B801" s="5" t="inlineStr">
        <is>
          <t>lpg</t>
        </is>
      </c>
      <c r="C801" s="5" t="inlineStr">
        <is>
          <t>res</t>
        </is>
      </c>
      <c r="D801" s="40">
        <f>INDEX(Inputs!$S$5:$S$132,MATCH($B801&amp;"|"&amp;$C801,Inputs!$A$5:$A$132,0))</f>
        <v/>
      </c>
      <c r="E801" s="39" t="n"/>
      <c r="F801" s="39" t="n"/>
      <c r="G801" s="39" t="n"/>
      <c r="H801" s="5">
        <f>INDEX(Variables!$B$5:$B$105,MATCH($A801,Variables!$A$5:$A$105,0))&amp;IF($C801="",""," | "&amp;INDEX(Mapping!$B$5:$B$26,MATCH($C801,Mapping!$A$5:$A$26,0))&amp;" | "&amp;INDEX(Mapping!$B$30:$B$41,MATCH($B801,Mapping!$A$30:$A$41,0)))</f>
        <v/>
      </c>
      <c r="I801" s="5">
        <f>INDEX(Variables!$C$5:$C$105,MATCH($A801,Variables!$A$5:$A$105,0))</f>
        <v/>
      </c>
      <c r="J801" s="5">
        <f>INDEX(Variables!$E$5:$E$105,MATCH($A801,Variables!$A$5:$A$105,0))</f>
        <v/>
      </c>
      <c r="K801" s="25">
        <f>LOWER(Settings!$C$4)&amp;".mit."&amp;$A801&amp;IF($C801="","","."&amp;$C801&amp;"."&amp;$B801)&amp;IF(INDEX(Variables!$D$5:$D$105,MATCH($A801,Variables!$A$5:$A$105,0))="","","."&amp;INDEX(Variables!$D$5:$D$105,MATCH($A801,Variables!$A$5:$A$105,0)))&amp;"."&amp;K$5</f>
        <v/>
      </c>
      <c r="L801" s="46">
        <f>L765*Settings!$C$13*(L711+L729+L720*L$135+L738*$D801)</f>
        <v/>
      </c>
      <c r="M801" s="47">
        <f>M765*Settings!$C$13*(M711+M729+M720*M$135+M738*$D801)</f>
        <v/>
      </c>
      <c r="N801" s="47">
        <f>N765*Settings!$C$13*(N711+N729+N720*N$135+N738*$D801)</f>
        <v/>
      </c>
      <c r="O801" s="47">
        <f>O765*Settings!$C$13*(O711+O729+O720*O$135+O738*$D801)</f>
        <v/>
      </c>
      <c r="P801" s="47">
        <f>P765*Settings!$C$13*(P711+P729+P720*P$135+P738*$D801)</f>
        <v/>
      </c>
      <c r="Q801" s="47">
        <f>Q765*Settings!$C$13*(Q711+Q729+Q720*Q$135+Q738*$D801)</f>
        <v/>
      </c>
      <c r="R801" s="47">
        <f>R765*Settings!$C$13*(R711+R729+R720*R$135+R738*$D801)</f>
        <v/>
      </c>
      <c r="S801" s="47">
        <f>S765*Settings!$C$13*(S711+S729+S720*S$135+S738*$D801)</f>
        <v/>
      </c>
      <c r="T801" s="47">
        <f>T765*Settings!$C$13*(T711+T729+T720*T$135+T738*$D801)</f>
        <v/>
      </c>
      <c r="U801" s="47">
        <f>U765*Settings!$C$13*(U711+U729+U720*U$135+U738*$D801)</f>
        <v/>
      </c>
      <c r="V801" s="47">
        <f>V765*Settings!$C$13*(V711+V729+V720*V$135+V738*$D801)</f>
        <v/>
      </c>
      <c r="W801" s="47">
        <f>W765*Settings!$C$13*(W711+W729+W720*W$135+W738*$D801)</f>
        <v/>
      </c>
      <c r="X801" s="47">
        <f>X765*Settings!$C$13*(X711+X729+X720*X$135+X738*$D801)</f>
        <v/>
      </c>
      <c r="Y801" s="47">
        <f>Y765*Settings!$C$13*(Y711+Y729+Y720*Y$135+Y738*$D801)</f>
        <v/>
      </c>
      <c r="Z801" s="47">
        <f>Z765*Settings!$C$13*(Z711+Z729+Z720*Z$135+Z738*$D801)</f>
        <v/>
      </c>
      <c r="AA801" s="47">
        <f>AA765*Settings!$C$13*(AA711+AA729+AA720*AA$135+AA738*$D801)</f>
        <v/>
      </c>
      <c r="AB801" s="47">
        <f>AB765*Settings!$C$13*(AB711+AB729+AB720*AB$135+AB738*$D801)</f>
        <v/>
      </c>
      <c r="AC801" s="47">
        <f>AC765*Settings!$C$13*(AC711+AC729+AC720*AC$135+AC738*$D801)</f>
        <v/>
      </c>
      <c r="AD801" s="48">
        <f>REVENUE(AD765,Settings!$C$13,NEWREVRATE(AD711,AD729,AD720,AD$135,AD738,$D801))</f>
        <v/>
      </c>
      <c r="AE801" s="25">
        <f>LOWER(Settings!$C$4)&amp;".mit."&amp;$A801&amp;IF($C801="","","."&amp;$C801&amp;"."&amp;$B801)&amp;IF(INDEX(Variables!$D$5:$D$105,MATCH($A801,Variables!$A$5:$A$105,0))="","","."&amp;INDEX(Variables!$D$5:$D$105,MATCH($A801,Variables!$A$5:$A$105,0)))&amp;"."&amp;AE$5</f>
        <v/>
      </c>
      <c r="AF801" s="46">
        <f>AF765*Settings!$C$13*(AF711+AF729+AF720*AF$135+AF738*$D801)</f>
        <v/>
      </c>
      <c r="AG801" s="47">
        <f>AG765*Settings!$C$13*(AG711+AG729+AG720*AG$135+AG738*$D801)</f>
        <v/>
      </c>
      <c r="AH801" s="47">
        <f>AH765*Settings!$C$13*(AH711+AH729+AH720*AH$135+AH738*$D801)</f>
        <v/>
      </c>
      <c r="AI801" s="47">
        <f>AI765*Settings!$C$13*(AI711+AI729+AI720*AI$135+AI738*$D801)</f>
        <v/>
      </c>
      <c r="AJ801" s="47">
        <f>AJ765*Settings!$C$13*(AJ711+AJ729+AJ720*AJ$135+AJ738*$D801)</f>
        <v/>
      </c>
      <c r="AK801" s="47">
        <f>AK765*Settings!$C$13*(AK711+AK729+AK720*AK$135+AK738*$D801)</f>
        <v/>
      </c>
      <c r="AL801" s="47">
        <f>AL765*Settings!$C$13*(AL711+AL729+AL720*AL$135+AL738*$D801)</f>
        <v/>
      </c>
      <c r="AM801" s="47">
        <f>AM765*Settings!$C$13*(AM711+AM729+AM720*AM$135+AM738*$D801)</f>
        <v/>
      </c>
      <c r="AN801" s="47">
        <f>AN765*Settings!$C$13*(AN711+AN729+AN720*AN$135+AN738*$D801)</f>
        <v/>
      </c>
      <c r="AO801" s="47">
        <f>AO765*Settings!$C$13*(AO711+AO729+AO720*AO$135+AO738*$D801)</f>
        <v/>
      </c>
      <c r="AP801" s="47">
        <f>AP765*Settings!$C$13*(AP711+AP729+AP720*AP$135+AP738*$D801)</f>
        <v/>
      </c>
      <c r="AQ801" s="47">
        <f>AQ765*Settings!$C$13*(AQ711+AQ729+AQ720*AQ$135+AQ738*$D801)</f>
        <v/>
      </c>
      <c r="AR801" s="47">
        <f>AR765*Settings!$C$13*(AR711+AR729+AR720*AR$135+AR738*$D801)</f>
        <v/>
      </c>
      <c r="AS801" s="47">
        <f>AS765*Settings!$C$13*(AS711+AS729+AS720*AS$135+AS738*$D801)</f>
        <v/>
      </c>
      <c r="AT801" s="47">
        <f>AT765*Settings!$C$13*(AT711+AT729+AT720*AT$135+AT738*$D801)</f>
        <v/>
      </c>
      <c r="AU801" s="47">
        <f>AU765*Settings!$C$13*(AU711+AU729+AU720*AU$135+AU738*$D801)</f>
        <v/>
      </c>
      <c r="AV801" s="47">
        <f>AV765*Settings!$C$13*(AV711+AV729+AV720*AV$135+AV738*$D801)</f>
        <v/>
      </c>
      <c r="AW801" s="47">
        <f>AW765*Settings!$C$13*(AW711+AW729+AW720*AW$135+AW738*$D801)</f>
        <v/>
      </c>
      <c r="AX801" s="48">
        <f>REVENUE(AX765,Settings!$C$13,NEWREVRATE(AX711,AX729,AX720,AX$135,AX738,$D801))</f>
        <v/>
      </c>
    </row>
    <row r="802" hidden="1" outlineLevel="2">
      <c r="A802" s="5" t="inlineStr">
        <is>
          <t>rnew</t>
        </is>
      </c>
      <c r="B802" s="5" t="inlineStr">
        <is>
          <t>ker</t>
        </is>
      </c>
      <c r="C802" s="5" t="inlineStr">
        <is>
          <t>res</t>
        </is>
      </c>
      <c r="D802" s="40">
        <f>INDEX(Inputs!$S$5:$S$132,MATCH($B802&amp;"|"&amp;$C802,Inputs!$A$5:$A$132,0))</f>
        <v/>
      </c>
      <c r="E802" s="39" t="n"/>
      <c r="F802" s="39" t="n"/>
      <c r="G802" s="39" t="n"/>
      <c r="H802" s="5">
        <f>INDEX(Variables!$B$5:$B$105,MATCH($A802,Variables!$A$5:$A$105,0))&amp;IF($C802="",""," | "&amp;INDEX(Mapping!$B$5:$B$26,MATCH($C802,Mapping!$A$5:$A$26,0))&amp;" | "&amp;INDEX(Mapping!$B$30:$B$41,MATCH($B802,Mapping!$A$30:$A$41,0)))</f>
        <v/>
      </c>
      <c r="I802" s="5">
        <f>INDEX(Variables!$C$5:$C$105,MATCH($A802,Variables!$A$5:$A$105,0))</f>
        <v/>
      </c>
      <c r="J802" s="5">
        <f>INDEX(Variables!$E$5:$E$105,MATCH($A802,Variables!$A$5:$A$105,0))</f>
        <v/>
      </c>
      <c r="K802" s="25">
        <f>LOWER(Settings!$C$4)&amp;".mit."&amp;$A802&amp;IF($C802="","","."&amp;$C802&amp;"."&amp;$B802)&amp;IF(INDEX(Variables!$D$5:$D$105,MATCH($A802,Variables!$A$5:$A$105,0))="","","."&amp;INDEX(Variables!$D$5:$D$105,MATCH($A802,Variables!$A$5:$A$105,0)))&amp;"."&amp;K$5</f>
        <v/>
      </c>
      <c r="L802" s="46">
        <f>L766*Settings!$C$13*(L712+L730+L721*L$135+L739*$D802)</f>
        <v/>
      </c>
      <c r="M802" s="47">
        <f>M766*Settings!$C$13*(M712+M730+M721*M$135+M739*$D802)</f>
        <v/>
      </c>
      <c r="N802" s="47">
        <f>N766*Settings!$C$13*(N712+N730+N721*N$135+N739*$D802)</f>
        <v/>
      </c>
      <c r="O802" s="47">
        <f>O766*Settings!$C$13*(O712+O730+O721*O$135+O739*$D802)</f>
        <v/>
      </c>
      <c r="P802" s="47">
        <f>P766*Settings!$C$13*(P712+P730+P721*P$135+P739*$D802)</f>
        <v/>
      </c>
      <c r="Q802" s="47">
        <f>Q766*Settings!$C$13*(Q712+Q730+Q721*Q$135+Q739*$D802)</f>
        <v/>
      </c>
      <c r="R802" s="47">
        <f>R766*Settings!$C$13*(R712+R730+R721*R$135+R739*$D802)</f>
        <v/>
      </c>
      <c r="S802" s="47">
        <f>S766*Settings!$C$13*(S712+S730+S721*S$135+S739*$D802)</f>
        <v/>
      </c>
      <c r="T802" s="47">
        <f>T766*Settings!$C$13*(T712+T730+T721*T$135+T739*$D802)</f>
        <v/>
      </c>
      <c r="U802" s="47">
        <f>U766*Settings!$C$13*(U712+U730+U721*U$135+U739*$D802)</f>
        <v/>
      </c>
      <c r="V802" s="47">
        <f>V766*Settings!$C$13*(V712+V730+V721*V$135+V739*$D802)</f>
        <v/>
      </c>
      <c r="W802" s="47">
        <f>W766*Settings!$C$13*(W712+W730+W721*W$135+W739*$D802)</f>
        <v/>
      </c>
      <c r="X802" s="47">
        <f>X766*Settings!$C$13*(X712+X730+X721*X$135+X739*$D802)</f>
        <v/>
      </c>
      <c r="Y802" s="47">
        <f>Y766*Settings!$C$13*(Y712+Y730+Y721*Y$135+Y739*$D802)</f>
        <v/>
      </c>
      <c r="Z802" s="47">
        <f>Z766*Settings!$C$13*(Z712+Z730+Z721*Z$135+Z739*$D802)</f>
        <v/>
      </c>
      <c r="AA802" s="47">
        <f>AA766*Settings!$C$13*(AA712+AA730+AA721*AA$135+AA739*$D802)</f>
        <v/>
      </c>
      <c r="AB802" s="47">
        <f>AB766*Settings!$C$13*(AB712+AB730+AB721*AB$135+AB739*$D802)</f>
        <v/>
      </c>
      <c r="AC802" s="47">
        <f>AC766*Settings!$C$13*(AC712+AC730+AC721*AC$135+AC739*$D802)</f>
        <v/>
      </c>
      <c r="AD802" s="48">
        <f>REVENUE(AD766,Settings!$C$13,NEWREVRATE(AD712,AD730,AD721,AD$135,AD739,$D802))</f>
        <v/>
      </c>
      <c r="AE802" s="25">
        <f>LOWER(Settings!$C$4)&amp;".mit."&amp;$A802&amp;IF($C802="","","."&amp;$C802&amp;"."&amp;$B802)&amp;IF(INDEX(Variables!$D$5:$D$105,MATCH($A802,Variables!$A$5:$A$105,0))="","","."&amp;INDEX(Variables!$D$5:$D$105,MATCH($A802,Variables!$A$5:$A$105,0)))&amp;"."&amp;AE$5</f>
        <v/>
      </c>
      <c r="AF802" s="46">
        <f>AF766*Settings!$C$13*(AF712+AF730+AF721*AF$135+AF739*$D802)</f>
        <v/>
      </c>
      <c r="AG802" s="47">
        <f>AG766*Settings!$C$13*(AG712+AG730+AG721*AG$135+AG739*$D802)</f>
        <v/>
      </c>
      <c r="AH802" s="47">
        <f>AH766*Settings!$C$13*(AH712+AH730+AH721*AH$135+AH739*$D802)</f>
        <v/>
      </c>
      <c r="AI802" s="47">
        <f>AI766*Settings!$C$13*(AI712+AI730+AI721*AI$135+AI739*$D802)</f>
        <v/>
      </c>
      <c r="AJ802" s="47">
        <f>AJ766*Settings!$C$13*(AJ712+AJ730+AJ721*AJ$135+AJ739*$D802)</f>
        <v/>
      </c>
      <c r="AK802" s="47">
        <f>AK766*Settings!$C$13*(AK712+AK730+AK721*AK$135+AK739*$D802)</f>
        <v/>
      </c>
      <c r="AL802" s="47">
        <f>AL766*Settings!$C$13*(AL712+AL730+AL721*AL$135+AL739*$D802)</f>
        <v/>
      </c>
      <c r="AM802" s="47">
        <f>AM766*Settings!$C$13*(AM712+AM730+AM721*AM$135+AM739*$D802)</f>
        <v/>
      </c>
      <c r="AN802" s="47">
        <f>AN766*Settings!$C$13*(AN712+AN730+AN721*AN$135+AN739*$D802)</f>
        <v/>
      </c>
      <c r="AO802" s="47">
        <f>AO766*Settings!$C$13*(AO712+AO730+AO721*AO$135+AO739*$D802)</f>
        <v/>
      </c>
      <c r="AP802" s="47">
        <f>AP766*Settings!$C$13*(AP712+AP730+AP721*AP$135+AP739*$D802)</f>
        <v/>
      </c>
      <c r="AQ802" s="47">
        <f>AQ766*Settings!$C$13*(AQ712+AQ730+AQ721*AQ$135+AQ739*$D802)</f>
        <v/>
      </c>
      <c r="AR802" s="47">
        <f>AR766*Settings!$C$13*(AR712+AR730+AR721*AR$135+AR739*$D802)</f>
        <v/>
      </c>
      <c r="AS802" s="47">
        <f>AS766*Settings!$C$13*(AS712+AS730+AS721*AS$135+AS739*$D802)</f>
        <v/>
      </c>
      <c r="AT802" s="47">
        <f>AT766*Settings!$C$13*(AT712+AT730+AT721*AT$135+AT739*$D802)</f>
        <v/>
      </c>
      <c r="AU802" s="47">
        <f>AU766*Settings!$C$13*(AU712+AU730+AU721*AU$135+AU739*$D802)</f>
        <v/>
      </c>
      <c r="AV802" s="47">
        <f>AV766*Settings!$C$13*(AV712+AV730+AV721*AV$135+AV739*$D802)</f>
        <v/>
      </c>
      <c r="AW802" s="47">
        <f>AW766*Settings!$C$13*(AW712+AW730+AW721*AW$135+AW739*$D802)</f>
        <v/>
      </c>
      <c r="AX802" s="48">
        <f>REVENUE(AX766,Settings!$C$13,NEWREVRATE(AX712,AX730,AX721,AX$135,AX739,$D802))</f>
        <v/>
      </c>
    </row>
    <row r="803" hidden="1" outlineLevel="2">
      <c r="A803" s="5" t="inlineStr">
        <is>
          <t>rnew</t>
        </is>
      </c>
      <c r="B803" s="5" t="inlineStr">
        <is>
          <t>oop</t>
        </is>
      </c>
      <c r="C803" s="5" t="inlineStr">
        <is>
          <t>res</t>
        </is>
      </c>
      <c r="D803" s="40">
        <f>INDEX(Inputs!$S$5:$S$132,MATCH($B803&amp;"|"&amp;$C803,Inputs!$A$5:$A$132,0))</f>
        <v/>
      </c>
      <c r="E803" s="39" t="n"/>
      <c r="F803" s="39" t="n"/>
      <c r="G803" s="39" t="n"/>
      <c r="H803" s="5">
        <f>INDEX(Variables!$B$5:$B$105,MATCH($A803,Variables!$A$5:$A$105,0))&amp;IF($C803="",""," | "&amp;INDEX(Mapping!$B$5:$B$26,MATCH($C803,Mapping!$A$5:$A$26,0))&amp;" | "&amp;INDEX(Mapping!$B$30:$B$41,MATCH($B803,Mapping!$A$30:$A$41,0)))</f>
        <v/>
      </c>
      <c r="I803" s="5">
        <f>INDEX(Variables!$C$5:$C$105,MATCH($A803,Variables!$A$5:$A$105,0))</f>
        <v/>
      </c>
      <c r="J803" s="5">
        <f>INDEX(Variables!$E$5:$E$105,MATCH($A803,Variables!$A$5:$A$105,0))</f>
        <v/>
      </c>
      <c r="K803" s="25">
        <f>LOWER(Settings!$C$4)&amp;".mit."&amp;$A803&amp;IF($C803="","","."&amp;$C803&amp;"."&amp;$B803)&amp;IF(INDEX(Variables!$D$5:$D$105,MATCH($A803,Variables!$A$5:$A$105,0))="","","."&amp;INDEX(Variables!$D$5:$D$105,MATCH($A803,Variables!$A$5:$A$105,0)))&amp;"."&amp;K$5</f>
        <v/>
      </c>
      <c r="L803" s="46">
        <f>L767*Settings!$C$13*(L713+L731+L722*L$135+L740*$D803)</f>
        <v/>
      </c>
      <c r="M803" s="47">
        <f>M767*Settings!$C$13*(M713+M731+M722*M$135+M740*$D803)</f>
        <v/>
      </c>
      <c r="N803" s="47">
        <f>N767*Settings!$C$13*(N713+N731+N722*N$135+N740*$D803)</f>
        <v/>
      </c>
      <c r="O803" s="47">
        <f>O767*Settings!$C$13*(O713+O731+O722*O$135+O740*$D803)</f>
        <v/>
      </c>
      <c r="P803" s="47">
        <f>P767*Settings!$C$13*(P713+P731+P722*P$135+P740*$D803)</f>
        <v/>
      </c>
      <c r="Q803" s="47">
        <f>Q767*Settings!$C$13*(Q713+Q731+Q722*Q$135+Q740*$D803)</f>
        <v/>
      </c>
      <c r="R803" s="47">
        <f>R767*Settings!$C$13*(R713+R731+R722*R$135+R740*$D803)</f>
        <v/>
      </c>
      <c r="S803" s="47">
        <f>S767*Settings!$C$13*(S713+S731+S722*S$135+S740*$D803)</f>
        <v/>
      </c>
      <c r="T803" s="47">
        <f>T767*Settings!$C$13*(T713+T731+T722*T$135+T740*$D803)</f>
        <v/>
      </c>
      <c r="U803" s="47">
        <f>U767*Settings!$C$13*(U713+U731+U722*U$135+U740*$D803)</f>
        <v/>
      </c>
      <c r="V803" s="47">
        <f>V767*Settings!$C$13*(V713+V731+V722*V$135+V740*$D803)</f>
        <v/>
      </c>
      <c r="W803" s="47">
        <f>W767*Settings!$C$13*(W713+W731+W722*W$135+W740*$D803)</f>
        <v/>
      </c>
      <c r="X803" s="47">
        <f>X767*Settings!$C$13*(X713+X731+X722*X$135+X740*$D803)</f>
        <v/>
      </c>
      <c r="Y803" s="47">
        <f>Y767*Settings!$C$13*(Y713+Y731+Y722*Y$135+Y740*$D803)</f>
        <v/>
      </c>
      <c r="Z803" s="47">
        <f>Z767*Settings!$C$13*(Z713+Z731+Z722*Z$135+Z740*$D803)</f>
        <v/>
      </c>
      <c r="AA803" s="47">
        <f>AA767*Settings!$C$13*(AA713+AA731+AA722*AA$135+AA740*$D803)</f>
        <v/>
      </c>
      <c r="AB803" s="47">
        <f>AB767*Settings!$C$13*(AB713+AB731+AB722*AB$135+AB740*$D803)</f>
        <v/>
      </c>
      <c r="AC803" s="47">
        <f>AC767*Settings!$C$13*(AC713+AC731+AC722*AC$135+AC740*$D803)</f>
        <v/>
      </c>
      <c r="AD803" s="48">
        <f>REVENUE(AD767,Settings!$C$13,NEWREVRATE(AD713,AD731,AD722,AD$135,AD740,$D803))</f>
        <v/>
      </c>
      <c r="AE803" s="25">
        <f>LOWER(Settings!$C$4)&amp;".mit."&amp;$A803&amp;IF($C803="","","."&amp;$C803&amp;"."&amp;$B803)&amp;IF(INDEX(Variables!$D$5:$D$105,MATCH($A803,Variables!$A$5:$A$105,0))="","","."&amp;INDEX(Variables!$D$5:$D$105,MATCH($A803,Variables!$A$5:$A$105,0)))&amp;"."&amp;AE$5</f>
        <v/>
      </c>
      <c r="AF803" s="46">
        <f>AF767*Settings!$C$13*(AF713+AF731+AF722*AF$135+AF740*$D803)</f>
        <v/>
      </c>
      <c r="AG803" s="47">
        <f>AG767*Settings!$C$13*(AG713+AG731+AG722*AG$135+AG740*$D803)</f>
        <v/>
      </c>
      <c r="AH803" s="47">
        <f>AH767*Settings!$C$13*(AH713+AH731+AH722*AH$135+AH740*$D803)</f>
        <v/>
      </c>
      <c r="AI803" s="47">
        <f>AI767*Settings!$C$13*(AI713+AI731+AI722*AI$135+AI740*$D803)</f>
        <v/>
      </c>
      <c r="AJ803" s="47">
        <f>AJ767*Settings!$C$13*(AJ713+AJ731+AJ722*AJ$135+AJ740*$D803)</f>
        <v/>
      </c>
      <c r="AK803" s="47">
        <f>AK767*Settings!$C$13*(AK713+AK731+AK722*AK$135+AK740*$D803)</f>
        <v/>
      </c>
      <c r="AL803" s="47">
        <f>AL767*Settings!$C$13*(AL713+AL731+AL722*AL$135+AL740*$D803)</f>
        <v/>
      </c>
      <c r="AM803" s="47">
        <f>AM767*Settings!$C$13*(AM713+AM731+AM722*AM$135+AM740*$D803)</f>
        <v/>
      </c>
      <c r="AN803" s="47">
        <f>AN767*Settings!$C$13*(AN713+AN731+AN722*AN$135+AN740*$D803)</f>
        <v/>
      </c>
      <c r="AO803" s="47">
        <f>AO767*Settings!$C$13*(AO713+AO731+AO722*AO$135+AO740*$D803)</f>
        <v/>
      </c>
      <c r="AP803" s="47">
        <f>AP767*Settings!$C$13*(AP713+AP731+AP722*AP$135+AP740*$D803)</f>
        <v/>
      </c>
      <c r="AQ803" s="47">
        <f>AQ767*Settings!$C$13*(AQ713+AQ731+AQ722*AQ$135+AQ740*$D803)</f>
        <v/>
      </c>
      <c r="AR803" s="47">
        <f>AR767*Settings!$C$13*(AR713+AR731+AR722*AR$135+AR740*$D803)</f>
        <v/>
      </c>
      <c r="AS803" s="47">
        <f>AS767*Settings!$C$13*(AS713+AS731+AS722*AS$135+AS740*$D803)</f>
        <v/>
      </c>
      <c r="AT803" s="47">
        <f>AT767*Settings!$C$13*(AT713+AT731+AT722*AT$135+AT740*$D803)</f>
        <v/>
      </c>
      <c r="AU803" s="47">
        <f>AU767*Settings!$C$13*(AU713+AU731+AU722*AU$135+AU740*$D803)</f>
        <v/>
      </c>
      <c r="AV803" s="47">
        <f>AV767*Settings!$C$13*(AV713+AV731+AV722*AV$135+AV740*$D803)</f>
        <v/>
      </c>
      <c r="AW803" s="47">
        <f>AW767*Settings!$C$13*(AW713+AW731+AW722*AW$135+AW740*$D803)</f>
        <v/>
      </c>
      <c r="AX803" s="48">
        <f>REVENUE(AX767,Settings!$C$13,NEWREVRATE(AX713,AX731,AX722,AX$135,AX740,$D803))</f>
        <v/>
      </c>
    </row>
    <row r="804" hidden="1" outlineLevel="2">
      <c r="A804" s="5" t="inlineStr">
        <is>
          <t>rnew</t>
        </is>
      </c>
      <c r="B804" s="5" t="inlineStr">
        <is>
          <t>bio</t>
        </is>
      </c>
      <c r="C804" s="5" t="inlineStr">
        <is>
          <t>res</t>
        </is>
      </c>
      <c r="D804" s="40">
        <f>INDEX(Inputs!$S$5:$S$132,MATCH($B804&amp;"|"&amp;$C804,Inputs!$A$5:$A$132,0))</f>
        <v/>
      </c>
      <c r="E804" s="39" t="n"/>
      <c r="F804" s="39" t="n"/>
      <c r="G804" s="39" t="n"/>
      <c r="H804" s="5">
        <f>INDEX(Variables!$B$5:$B$105,MATCH($A804,Variables!$A$5:$A$105,0))&amp;IF($C804="",""," | "&amp;INDEX(Mapping!$B$5:$B$26,MATCH($C804,Mapping!$A$5:$A$26,0))&amp;" | "&amp;INDEX(Mapping!$B$30:$B$41,MATCH($B804,Mapping!$A$30:$A$41,0)))</f>
        <v/>
      </c>
      <c r="I804" s="5">
        <f>INDEX(Variables!$C$5:$C$105,MATCH($A804,Variables!$A$5:$A$105,0))</f>
        <v/>
      </c>
      <c r="J804" s="5">
        <f>INDEX(Variables!$E$5:$E$105,MATCH($A804,Variables!$A$5:$A$105,0))</f>
        <v/>
      </c>
      <c r="K804" s="25">
        <f>LOWER(Settings!$C$4)&amp;".mit."&amp;$A804&amp;IF($C804="","","."&amp;$C804&amp;"."&amp;$B804)&amp;IF(INDEX(Variables!$D$5:$D$105,MATCH($A804,Variables!$A$5:$A$105,0))="","","."&amp;INDEX(Variables!$D$5:$D$105,MATCH($A804,Variables!$A$5:$A$105,0)))&amp;"."&amp;K$5</f>
        <v/>
      </c>
      <c r="L804" s="46">
        <f>L768*Settings!$C$13*(L714+L732+L723*L$135+L741*$D804)</f>
        <v/>
      </c>
      <c r="M804" s="47">
        <f>M768*Settings!$C$13*(M714+M732+M723*M$135+M741*$D804)</f>
        <v/>
      </c>
      <c r="N804" s="47">
        <f>N768*Settings!$C$13*(N714+N732+N723*N$135+N741*$D804)</f>
        <v/>
      </c>
      <c r="O804" s="47">
        <f>O768*Settings!$C$13*(O714+O732+O723*O$135+O741*$D804)</f>
        <v/>
      </c>
      <c r="P804" s="47">
        <f>P768*Settings!$C$13*(P714+P732+P723*P$135+P741*$D804)</f>
        <v/>
      </c>
      <c r="Q804" s="47">
        <f>Q768*Settings!$C$13*(Q714+Q732+Q723*Q$135+Q741*$D804)</f>
        <v/>
      </c>
      <c r="R804" s="47">
        <f>R768*Settings!$C$13*(R714+R732+R723*R$135+R741*$D804)</f>
        <v/>
      </c>
      <c r="S804" s="47">
        <f>S768*Settings!$C$13*(S714+S732+S723*S$135+S741*$D804)</f>
        <v/>
      </c>
      <c r="T804" s="47">
        <f>T768*Settings!$C$13*(T714+T732+T723*T$135+T741*$D804)</f>
        <v/>
      </c>
      <c r="U804" s="47">
        <f>U768*Settings!$C$13*(U714+U732+U723*U$135+U741*$D804)</f>
        <v/>
      </c>
      <c r="V804" s="47">
        <f>V768*Settings!$C$13*(V714+V732+V723*V$135+V741*$D804)</f>
        <v/>
      </c>
      <c r="W804" s="47">
        <f>W768*Settings!$C$13*(W714+W732+W723*W$135+W741*$D804)</f>
        <v/>
      </c>
      <c r="X804" s="47">
        <f>X768*Settings!$C$13*(X714+X732+X723*X$135+X741*$D804)</f>
        <v/>
      </c>
      <c r="Y804" s="47">
        <f>Y768*Settings!$C$13*(Y714+Y732+Y723*Y$135+Y741*$D804)</f>
        <v/>
      </c>
      <c r="Z804" s="47">
        <f>Z768*Settings!$C$13*(Z714+Z732+Z723*Z$135+Z741*$D804)</f>
        <v/>
      </c>
      <c r="AA804" s="47">
        <f>AA768*Settings!$C$13*(AA714+AA732+AA723*AA$135+AA741*$D804)</f>
        <v/>
      </c>
      <c r="AB804" s="47">
        <f>AB768*Settings!$C$13*(AB714+AB732+AB723*AB$135+AB741*$D804)</f>
        <v/>
      </c>
      <c r="AC804" s="47">
        <f>AC768*Settings!$C$13*(AC714+AC732+AC723*AC$135+AC741*$D804)</f>
        <v/>
      </c>
      <c r="AD804" s="48">
        <f>REVENUE(AD768,Settings!$C$13,NEWREVRATE(AD714,AD732,AD723,AD$135,AD741,$D804))</f>
        <v/>
      </c>
      <c r="AE804" s="25">
        <f>LOWER(Settings!$C$4)&amp;".mit."&amp;$A804&amp;IF($C804="","","."&amp;$C804&amp;"."&amp;$B804)&amp;IF(INDEX(Variables!$D$5:$D$105,MATCH($A804,Variables!$A$5:$A$105,0))="","","."&amp;INDEX(Variables!$D$5:$D$105,MATCH($A804,Variables!$A$5:$A$105,0)))&amp;"."&amp;AE$5</f>
        <v/>
      </c>
      <c r="AF804" s="46">
        <f>AF768*Settings!$C$13*(AF714+AF732+AF723*AF$135+AF741*$D804)</f>
        <v/>
      </c>
      <c r="AG804" s="47">
        <f>AG768*Settings!$C$13*(AG714+AG732+AG723*AG$135+AG741*$D804)</f>
        <v/>
      </c>
      <c r="AH804" s="47">
        <f>AH768*Settings!$C$13*(AH714+AH732+AH723*AH$135+AH741*$D804)</f>
        <v/>
      </c>
      <c r="AI804" s="47">
        <f>AI768*Settings!$C$13*(AI714+AI732+AI723*AI$135+AI741*$D804)</f>
        <v/>
      </c>
      <c r="AJ804" s="47">
        <f>AJ768*Settings!$C$13*(AJ714+AJ732+AJ723*AJ$135+AJ741*$D804)</f>
        <v/>
      </c>
      <c r="AK804" s="47">
        <f>AK768*Settings!$C$13*(AK714+AK732+AK723*AK$135+AK741*$D804)</f>
        <v/>
      </c>
      <c r="AL804" s="47">
        <f>AL768*Settings!$C$13*(AL714+AL732+AL723*AL$135+AL741*$D804)</f>
        <v/>
      </c>
      <c r="AM804" s="47">
        <f>AM768*Settings!$C$13*(AM714+AM732+AM723*AM$135+AM741*$D804)</f>
        <v/>
      </c>
      <c r="AN804" s="47">
        <f>AN768*Settings!$C$13*(AN714+AN732+AN723*AN$135+AN741*$D804)</f>
        <v/>
      </c>
      <c r="AO804" s="47">
        <f>AO768*Settings!$C$13*(AO714+AO732+AO723*AO$135+AO741*$D804)</f>
        <v/>
      </c>
      <c r="AP804" s="47">
        <f>AP768*Settings!$C$13*(AP714+AP732+AP723*AP$135+AP741*$D804)</f>
        <v/>
      </c>
      <c r="AQ804" s="47">
        <f>AQ768*Settings!$C$13*(AQ714+AQ732+AQ723*AQ$135+AQ741*$D804)</f>
        <v/>
      </c>
      <c r="AR804" s="47">
        <f>AR768*Settings!$C$13*(AR714+AR732+AR723*AR$135+AR741*$D804)</f>
        <v/>
      </c>
      <c r="AS804" s="47">
        <f>AS768*Settings!$C$13*(AS714+AS732+AS723*AS$135+AS741*$D804)</f>
        <v/>
      </c>
      <c r="AT804" s="47">
        <f>AT768*Settings!$C$13*(AT714+AT732+AT723*AT$135+AT741*$D804)</f>
        <v/>
      </c>
      <c r="AU804" s="47">
        <f>AU768*Settings!$C$13*(AU714+AU732+AU723*AU$135+AU741*$D804)</f>
        <v/>
      </c>
      <c r="AV804" s="47">
        <f>AV768*Settings!$C$13*(AV714+AV732+AV723*AV$135+AV741*$D804)</f>
        <v/>
      </c>
      <c r="AW804" s="47">
        <f>AW768*Settings!$C$13*(AW714+AW732+AW723*AW$135+AW741*$D804)</f>
        <v/>
      </c>
      <c r="AX804" s="48">
        <f>REVENUE(AX768,Settings!$C$13,NEWREVRATE(AX714,AX732,AX723,AX$135,AX741,$D804))</f>
        <v/>
      </c>
    </row>
    <row r="805" hidden="1" outlineLevel="2"/>
    <row r="806" outlineLevel="1" collapsed="1">
      <c r="A806" s="9" t="inlineStr">
        <is>
          <t>ener</t>
        </is>
      </c>
      <c r="B806" s="9" t="inlineStr">
        <is>
          <t>all</t>
        </is>
      </c>
      <c r="C806" s="9" t="inlineStr">
        <is>
          <t>foo</t>
        </is>
      </c>
      <c r="H806" s="9">
        <f>INDEX(Variables!$B$5:$B$105,MATCH($A806,Variables!$A$5:$A$105,0))&amp;IF($C806="",""," | "&amp;INDEX(Mapping!$B$5:$B$26,MATCH($C806,Mapping!$A$5:$A$26,0))&amp;" | "&amp;INDEX(Mapping!$B$30:$B$41,MATCH($B806,Mapping!$A$30:$A$41,0)))</f>
        <v/>
      </c>
      <c r="I806" s="9">
        <f>INDEX(Variables!$C$5:$C$105,MATCH($A806,Variables!$A$5:$A$105,0))</f>
        <v/>
      </c>
      <c r="J806" s="9">
        <f>INDEX(Variables!$E$5:$E$105,MATCH($A806,Variables!$A$5:$A$105,0))</f>
        <v/>
      </c>
      <c r="K806" s="30">
        <f>LOWER(Settings!$C$4)&amp;".mit."&amp;$A806&amp;IF($C806="","","."&amp;$C806&amp;"."&amp;$B806)&amp;IF(INDEX(Variables!$D$5:$D$105,MATCH($A806,Variables!$A$5:$A$105,0))="","","."&amp;INDEX(Variables!$D$5:$D$105,MATCH($A806,Variables!$A$5:$A$105,0)))&amp;"."&amp;K$5</f>
        <v/>
      </c>
      <c r="L806" s="44">
        <f>SUM(L861:L868)</f>
        <v/>
      </c>
      <c r="M806" s="45">
        <f>SUM(M861:M868)</f>
        <v/>
      </c>
      <c r="N806" s="45">
        <f>SUM(N861:N868)</f>
        <v/>
      </c>
      <c r="O806" s="45">
        <f>SUM(O861:O868)</f>
        <v/>
      </c>
      <c r="P806" s="45">
        <f>SUM(P861:P868)</f>
        <v/>
      </c>
      <c r="Q806" s="45">
        <f>SUM(Q861:Q868)</f>
        <v/>
      </c>
      <c r="R806" s="45">
        <f>SUM(R861:R868)</f>
        <v/>
      </c>
      <c r="S806" s="45">
        <f>SUM(S861:S868)</f>
        <v/>
      </c>
      <c r="T806" s="45">
        <f>SUM(T861:T868)</f>
        <v/>
      </c>
      <c r="U806" s="45">
        <f>SUM(U861:U868)</f>
        <v/>
      </c>
      <c r="V806" s="45">
        <f>SUM(V861:V868)</f>
        <v/>
      </c>
      <c r="W806" s="45">
        <f>SUM(W861:W868)</f>
        <v/>
      </c>
      <c r="X806" s="45">
        <f>SUM(X861:X868)</f>
        <v/>
      </c>
      <c r="Y806" s="45">
        <f>SUM(Y861:Y868)</f>
        <v/>
      </c>
      <c r="Z806" s="45">
        <f>SUM(Z861:Z868)</f>
        <v/>
      </c>
      <c r="AA806" s="45">
        <f>SUM(AA861:AA868)</f>
        <v/>
      </c>
      <c r="AB806" s="45">
        <f>SUM(AB861:AB868)</f>
        <v/>
      </c>
      <c r="AC806" s="45">
        <f>SUM(AC861:AC868)</f>
        <v/>
      </c>
      <c r="AD806" s="45">
        <f>SUM(AD861:AD868)</f>
        <v/>
      </c>
      <c r="AE806" s="30">
        <f>LOWER(Settings!$C$4)&amp;".mit."&amp;$A806&amp;IF($C806="","","."&amp;$C806&amp;"."&amp;$B806)&amp;IF(INDEX(Variables!$D$5:$D$105,MATCH($A806,Variables!$A$5:$A$105,0))="","","."&amp;INDEX(Variables!$D$5:$D$105,MATCH($A806,Variables!$A$5:$A$105,0)))&amp;"."&amp;AE$5</f>
        <v/>
      </c>
      <c r="AF806" s="44">
        <f>SUM(AF861:AF868)</f>
        <v/>
      </c>
      <c r="AG806" s="45">
        <f>SUM(AG861:AG868)</f>
        <v/>
      </c>
      <c r="AH806" s="45">
        <f>SUM(AH861:AH868)</f>
        <v/>
      </c>
      <c r="AI806" s="45">
        <f>SUM(AI861:AI868)</f>
        <v/>
      </c>
      <c r="AJ806" s="45">
        <f>SUM(AJ861:AJ868)</f>
        <v/>
      </c>
      <c r="AK806" s="45">
        <f>SUM(AK861:AK868)</f>
        <v/>
      </c>
      <c r="AL806" s="45">
        <f>SUM(AL861:AL868)</f>
        <v/>
      </c>
      <c r="AM806" s="45">
        <f>SUM(AM861:AM868)</f>
        <v/>
      </c>
      <c r="AN806" s="45">
        <f>SUM(AN861:AN868)</f>
        <v/>
      </c>
      <c r="AO806" s="45">
        <f>SUM(AO861:AO868)</f>
        <v/>
      </c>
      <c r="AP806" s="45">
        <f>SUM(AP861:AP868)</f>
        <v/>
      </c>
      <c r="AQ806" s="45">
        <f>SUM(AQ861:AQ868)</f>
        <v/>
      </c>
      <c r="AR806" s="45">
        <f>SUM(AR861:AR868)</f>
        <v/>
      </c>
      <c r="AS806" s="45">
        <f>SUM(AS861:AS868)</f>
        <v/>
      </c>
      <c r="AT806" s="45">
        <f>SUM(AT861:AT868)</f>
        <v/>
      </c>
      <c r="AU806" s="45">
        <f>SUM(AU861:AU868)</f>
        <v/>
      </c>
      <c r="AV806" s="45">
        <f>SUM(AV861:AV868)</f>
        <v/>
      </c>
      <c r="AW806" s="45">
        <f>SUM(AW861:AW868)</f>
        <v/>
      </c>
      <c r="AX806" s="45">
        <f>SUM(AX861:AX868)</f>
        <v/>
      </c>
    </row>
    <row r="807" hidden="1" outlineLevel="2">
      <c r="A807" s="5" t="inlineStr">
        <is>
          <t>ctxnew</t>
        </is>
      </c>
      <c r="B807" s="5" t="inlineStr">
        <is>
          <t>coa</t>
        </is>
      </c>
      <c r="C807" s="5" t="inlineStr">
        <is>
          <t>foo</t>
        </is>
      </c>
      <c r="D807" s="40">
        <f>INDEX(Inputs!$T$5:$T$132,MATCH($B807&amp;"|"&amp;$C807,Inputs!$A$5:$A$132,0))</f>
        <v/>
      </c>
      <c r="E807" s="40">
        <f>INDEX(Inputs!$J$5:$J$132,MATCH($B807&amp;"|"&amp;$C807,Inputs!$A$5:$A$132,0))</f>
        <v/>
      </c>
      <c r="F807" s="40">
        <f>INDEX(Inputs!$K$5:$K$132,MATCH($B807&amp;"|"&amp;$C807,Inputs!$A$5:$A$132,0))</f>
        <v/>
      </c>
      <c r="G807" s="39" t="n"/>
      <c r="H807" s="5">
        <f>INDEX(Variables!$B$5:$B$105,MATCH($A807,Variables!$A$5:$A$105,0))&amp;IF($C807="",""," | "&amp;INDEX(Mapping!$B$5:$B$26,MATCH($C807,Mapping!$A$5:$A$26,0))&amp;" | "&amp;INDEX(Mapping!$B$30:$B$41,MATCH($B807,Mapping!$A$30:$A$41,0)))</f>
        <v/>
      </c>
      <c r="I807" s="5">
        <f>INDEX(Variables!$C$5:$C$105,MATCH($A807,Variables!$A$5:$A$105,0))</f>
        <v/>
      </c>
      <c r="J807" s="5">
        <f>INDEX(Variables!$E$5:$E$105,MATCH($A807,Variables!$A$5:$A$105,0))</f>
        <v/>
      </c>
      <c r="K807" s="25">
        <f>LOWER(Settings!$C$4)&amp;".mit."&amp;$A807&amp;IF($C807="","","."&amp;$C807&amp;"."&amp;$B807)&amp;IF(INDEX(Variables!$D$5:$D$105,MATCH($A807,Variables!$A$5:$A$105,0))="","","."&amp;INDEX(Variables!$D$5:$D$105,MATCH($A807,Variables!$A$5:$A$105,0)))&amp;"."&amp;K$5</f>
        <v/>
      </c>
      <c r="L807" s="41">
        <f>L$12*$D807*INDEX(L$21:L$28,$E807)*INDEX(L$30:L$46,$F807)*(1-INDEX(L$117:L$133,$F807))</f>
        <v/>
      </c>
      <c r="M807" s="40">
        <f>M$12*$D807*INDEX(M$21:M$28,$E807)*INDEX(M$30:M$46,$F807)*(1-INDEX(M$117:M$133,$F807))</f>
        <v/>
      </c>
      <c r="N807" s="40">
        <f>N$12*$D807*INDEX(N$21:N$28,$E807)*INDEX(N$30:N$46,$F807)*(1-INDEX(N$117:N$133,$F807))</f>
        <v/>
      </c>
      <c r="O807" s="40">
        <f>O$12*$D807*INDEX(O$21:O$28,$E807)*INDEX(O$30:O$46,$F807)*(1-INDEX(O$117:O$133,$F807))</f>
        <v/>
      </c>
      <c r="P807" s="40">
        <f>P$12*$D807*INDEX(P$21:P$28,$E807)*INDEX(P$30:P$46,$F807)*(1-INDEX(P$117:P$133,$F807))</f>
        <v/>
      </c>
      <c r="Q807" s="40">
        <f>Q$12*$D807*INDEX(Q$21:Q$28,$E807)*INDEX(Q$30:Q$46,$F807)*(1-INDEX(Q$117:Q$133,$F807))</f>
        <v/>
      </c>
      <c r="R807" s="40">
        <f>R$12*$D807*INDEX(R$21:R$28,$E807)*INDEX(R$30:R$46,$F807)*(1-INDEX(R$117:R$133,$F807))</f>
        <v/>
      </c>
      <c r="S807" s="40">
        <f>S$12*$D807*INDEX(S$21:S$28,$E807)*INDEX(S$30:S$46,$F807)*(1-INDEX(S$117:S$133,$F807))</f>
        <v/>
      </c>
      <c r="T807" s="40">
        <f>T$12*$D807*INDEX(T$21:T$28,$E807)*INDEX(T$30:T$46,$F807)*(1-INDEX(T$117:T$133,$F807))</f>
        <v/>
      </c>
      <c r="U807" s="40">
        <f>U$12*$D807*INDEX(U$21:U$28,$E807)*INDEX(U$30:U$46,$F807)*(1-INDEX(U$117:U$133,$F807))</f>
        <v/>
      </c>
      <c r="V807" s="40">
        <f>V$12*$D807*INDEX(V$21:V$28,$E807)*INDEX(V$30:V$46,$F807)*(1-INDEX(V$117:V$133,$F807))</f>
        <v/>
      </c>
      <c r="W807" s="40">
        <f>W$12*$D807*INDEX(W$21:W$28,$E807)*INDEX(W$30:W$46,$F807)*(1-INDEX(W$117:W$133,$F807))</f>
        <v/>
      </c>
      <c r="X807" s="40">
        <f>X$12*$D807*INDEX(X$21:X$28,$E807)*INDEX(X$30:X$46,$F807)*(1-INDEX(X$117:X$133,$F807))</f>
        <v/>
      </c>
      <c r="Y807" s="40">
        <f>Y$12*$D807*INDEX(Y$21:Y$28,$E807)*INDEX(Y$30:Y$46,$F807)*(1-INDEX(Y$117:Y$133,$F807))</f>
        <v/>
      </c>
      <c r="Z807" s="40">
        <f>Z$12*$D807*INDEX(Z$21:Z$28,$E807)*INDEX(Z$30:Z$46,$F807)*(1-INDEX(Z$117:Z$133,$F807))</f>
        <v/>
      </c>
      <c r="AA807" s="40">
        <f>AA$12*$D807*INDEX(AA$21:AA$28,$E807)*INDEX(AA$30:AA$46,$F807)*(1-INDEX(AA$117:AA$133,$F807))</f>
        <v/>
      </c>
      <c r="AB807" s="40">
        <f>AB$12*$D807*INDEX(AB$21:AB$28,$E807)*INDEX(AB$30:AB$46,$F807)*(1-INDEX(AB$117:AB$133,$F807))</f>
        <v/>
      </c>
      <c r="AC807" s="40">
        <f>AC$12*$D807*INDEX(AC$21:AC$28,$E807)*INDEX(AC$30:AC$46,$F807)*(1-INDEX(AC$117:AC$133,$F807))</f>
        <v/>
      </c>
      <c r="AD807" s="42">
        <f>CARBONTAX(AD$12,$D807,INDEX(AD$21:AD$28,$E807),INDEX(AD$30:AD$46,$F807),INDEX(AD$117:AD$133,$F807))</f>
        <v/>
      </c>
      <c r="AE807" s="25">
        <f>LOWER(Settings!$C$4)&amp;".mit."&amp;$A807&amp;IF($C807="","","."&amp;$C807&amp;"."&amp;$B807)&amp;IF(INDEX(Variables!$D$5:$D$105,MATCH($A807,Variables!$A$5:$A$105,0))="","","."&amp;INDEX(Variables!$D$5:$D$105,MATCH($A807,Variables!$A$5:$A$105,0)))&amp;"."&amp;AE$5</f>
        <v/>
      </c>
      <c r="AF807" s="41">
        <f>AF$12*$D807*INDEX(AF$21:AF$28,$E807)*INDEX(AF$30:AF$46,$F807)*(1-INDEX(AF$117:AF$133,$F807))</f>
        <v/>
      </c>
      <c r="AG807" s="40">
        <f>AG$12*$D807*INDEX(AG$21:AG$28,$E807)*INDEX(AG$30:AG$46,$F807)*(1-INDEX(AG$117:AG$133,$F807))</f>
        <v/>
      </c>
      <c r="AH807" s="40">
        <f>AH$12*$D807*INDEX(AH$21:AH$28,$E807)*INDEX(AH$30:AH$46,$F807)*(1-INDEX(AH$117:AH$133,$F807))</f>
        <v/>
      </c>
      <c r="AI807" s="40">
        <f>AI$12*$D807*INDEX(AI$21:AI$28,$E807)*INDEX(AI$30:AI$46,$F807)*(1-INDEX(AI$117:AI$133,$F807))</f>
        <v/>
      </c>
      <c r="AJ807" s="40">
        <f>AJ$12*$D807*INDEX(AJ$21:AJ$28,$E807)*INDEX(AJ$30:AJ$46,$F807)*(1-INDEX(AJ$117:AJ$133,$F807))</f>
        <v/>
      </c>
      <c r="AK807" s="40">
        <f>AK$12*$D807*INDEX(AK$21:AK$28,$E807)*INDEX(AK$30:AK$46,$F807)*(1-INDEX(AK$117:AK$133,$F807))</f>
        <v/>
      </c>
      <c r="AL807" s="40">
        <f>AL$12*$D807*INDEX(AL$21:AL$28,$E807)*INDEX(AL$30:AL$46,$F807)*(1-INDEX(AL$117:AL$133,$F807))</f>
        <v/>
      </c>
      <c r="AM807" s="40">
        <f>AM$12*$D807*INDEX(AM$21:AM$28,$E807)*INDEX(AM$30:AM$46,$F807)*(1-INDEX(AM$117:AM$133,$F807))</f>
        <v/>
      </c>
      <c r="AN807" s="40">
        <f>AN$12*$D807*INDEX(AN$21:AN$28,$E807)*INDEX(AN$30:AN$46,$F807)*(1-INDEX(AN$117:AN$133,$F807))</f>
        <v/>
      </c>
      <c r="AO807" s="40">
        <f>AO$12*$D807*INDEX(AO$21:AO$28,$E807)*INDEX(AO$30:AO$46,$F807)*(1-INDEX(AO$117:AO$133,$F807))</f>
        <v/>
      </c>
      <c r="AP807" s="40">
        <f>AP$12*$D807*INDEX(AP$21:AP$28,$E807)*INDEX(AP$30:AP$46,$F807)*(1-INDEX(AP$117:AP$133,$F807))</f>
        <v/>
      </c>
      <c r="AQ807" s="40">
        <f>AQ$12*$D807*INDEX(AQ$21:AQ$28,$E807)*INDEX(AQ$30:AQ$46,$F807)*(1-INDEX(AQ$117:AQ$133,$F807))</f>
        <v/>
      </c>
      <c r="AR807" s="40">
        <f>AR$12*$D807*INDEX(AR$21:AR$28,$E807)*INDEX(AR$30:AR$46,$F807)*(1-INDEX(AR$117:AR$133,$F807))</f>
        <v/>
      </c>
      <c r="AS807" s="40">
        <f>AS$12*$D807*INDEX(AS$21:AS$28,$E807)*INDEX(AS$30:AS$46,$F807)*(1-INDEX(AS$117:AS$133,$F807))</f>
        <v/>
      </c>
      <c r="AT807" s="40">
        <f>AT$12*$D807*INDEX(AT$21:AT$28,$E807)*INDEX(AT$30:AT$46,$F807)*(1-INDEX(AT$117:AT$133,$F807))</f>
        <v/>
      </c>
      <c r="AU807" s="40">
        <f>AU$12*$D807*INDEX(AU$21:AU$28,$E807)*INDEX(AU$30:AU$46,$F807)*(1-INDEX(AU$117:AU$133,$F807))</f>
        <v/>
      </c>
      <c r="AV807" s="40">
        <f>AV$12*$D807*INDEX(AV$21:AV$28,$E807)*INDEX(AV$30:AV$46,$F807)*(1-INDEX(AV$117:AV$133,$F807))</f>
        <v/>
      </c>
      <c r="AW807" s="40">
        <f>AW$12*$D807*INDEX(AW$21:AW$28,$E807)*INDEX(AW$30:AW$46,$F807)*(1-INDEX(AW$117:AW$133,$F807))</f>
        <v/>
      </c>
      <c r="AX807" s="42">
        <f>CARBONTAX(AX$12,$D807,INDEX(AX$21:AX$28,$E807),INDEX(AX$30:AX$46,$F807),INDEX(AX$117:AX$133,$F807))</f>
        <v/>
      </c>
    </row>
    <row r="808" hidden="1" outlineLevel="2">
      <c r="A808" s="5" t="inlineStr">
        <is>
          <t>ctxnew</t>
        </is>
      </c>
      <c r="B808" s="5" t="inlineStr">
        <is>
          <t>nga</t>
        </is>
      </c>
      <c r="C808" s="5" t="inlineStr">
        <is>
          <t>foo</t>
        </is>
      </c>
      <c r="D808" s="40">
        <f>INDEX(Inputs!$T$5:$T$132,MATCH($B808&amp;"|"&amp;$C808,Inputs!$A$5:$A$132,0))</f>
        <v/>
      </c>
      <c r="E808" s="40">
        <f>INDEX(Inputs!$J$5:$J$132,MATCH($B808&amp;"|"&amp;$C808,Inputs!$A$5:$A$132,0))</f>
        <v/>
      </c>
      <c r="F808" s="40">
        <f>INDEX(Inputs!$K$5:$K$132,MATCH($B808&amp;"|"&amp;$C808,Inputs!$A$5:$A$132,0))</f>
        <v/>
      </c>
      <c r="G808" s="39" t="n"/>
      <c r="H808" s="5">
        <f>INDEX(Variables!$B$5:$B$105,MATCH($A808,Variables!$A$5:$A$105,0))&amp;IF($C808="",""," | "&amp;INDEX(Mapping!$B$5:$B$26,MATCH($C808,Mapping!$A$5:$A$26,0))&amp;" | "&amp;INDEX(Mapping!$B$30:$B$41,MATCH($B808,Mapping!$A$30:$A$41,0)))</f>
        <v/>
      </c>
      <c r="I808" s="5">
        <f>INDEX(Variables!$C$5:$C$105,MATCH($A808,Variables!$A$5:$A$105,0))</f>
        <v/>
      </c>
      <c r="J808" s="5">
        <f>INDEX(Variables!$E$5:$E$105,MATCH($A808,Variables!$A$5:$A$105,0))</f>
        <v/>
      </c>
      <c r="K808" s="25">
        <f>LOWER(Settings!$C$4)&amp;".mit."&amp;$A808&amp;IF($C808="","","."&amp;$C808&amp;"."&amp;$B808)&amp;IF(INDEX(Variables!$D$5:$D$105,MATCH($A808,Variables!$A$5:$A$105,0))="","","."&amp;INDEX(Variables!$D$5:$D$105,MATCH($A808,Variables!$A$5:$A$105,0)))&amp;"."&amp;K$5</f>
        <v/>
      </c>
      <c r="L808" s="41">
        <f>L$12*$D808*INDEX(L$21:L$28,$E808)*INDEX(L$30:L$46,$F808)*(1-INDEX(L$117:L$133,$F808))</f>
        <v/>
      </c>
      <c r="M808" s="40">
        <f>M$12*$D808*INDEX(M$21:M$28,$E808)*INDEX(M$30:M$46,$F808)*(1-INDEX(M$117:M$133,$F808))</f>
        <v/>
      </c>
      <c r="N808" s="40">
        <f>N$12*$D808*INDEX(N$21:N$28,$E808)*INDEX(N$30:N$46,$F808)*(1-INDEX(N$117:N$133,$F808))</f>
        <v/>
      </c>
      <c r="O808" s="40">
        <f>O$12*$D808*INDEX(O$21:O$28,$E808)*INDEX(O$30:O$46,$F808)*(1-INDEX(O$117:O$133,$F808))</f>
        <v/>
      </c>
      <c r="P808" s="40">
        <f>P$12*$D808*INDEX(P$21:P$28,$E808)*INDEX(P$30:P$46,$F808)*(1-INDEX(P$117:P$133,$F808))</f>
        <v/>
      </c>
      <c r="Q808" s="40">
        <f>Q$12*$D808*INDEX(Q$21:Q$28,$E808)*INDEX(Q$30:Q$46,$F808)*(1-INDEX(Q$117:Q$133,$F808))</f>
        <v/>
      </c>
      <c r="R808" s="40">
        <f>R$12*$D808*INDEX(R$21:R$28,$E808)*INDEX(R$30:R$46,$F808)*(1-INDEX(R$117:R$133,$F808))</f>
        <v/>
      </c>
      <c r="S808" s="40">
        <f>S$12*$D808*INDEX(S$21:S$28,$E808)*INDEX(S$30:S$46,$F808)*(1-INDEX(S$117:S$133,$F808))</f>
        <v/>
      </c>
      <c r="T808" s="40">
        <f>T$12*$D808*INDEX(T$21:T$28,$E808)*INDEX(T$30:T$46,$F808)*(1-INDEX(T$117:T$133,$F808))</f>
        <v/>
      </c>
      <c r="U808" s="40">
        <f>U$12*$D808*INDEX(U$21:U$28,$E808)*INDEX(U$30:U$46,$F808)*(1-INDEX(U$117:U$133,$F808))</f>
        <v/>
      </c>
      <c r="V808" s="40">
        <f>V$12*$D808*INDEX(V$21:V$28,$E808)*INDEX(V$30:V$46,$F808)*(1-INDEX(V$117:V$133,$F808))</f>
        <v/>
      </c>
      <c r="W808" s="40">
        <f>W$12*$D808*INDEX(W$21:W$28,$E808)*INDEX(W$30:W$46,$F808)*(1-INDEX(W$117:W$133,$F808))</f>
        <v/>
      </c>
      <c r="X808" s="40">
        <f>X$12*$D808*INDEX(X$21:X$28,$E808)*INDEX(X$30:X$46,$F808)*(1-INDEX(X$117:X$133,$F808))</f>
        <v/>
      </c>
      <c r="Y808" s="40">
        <f>Y$12*$D808*INDEX(Y$21:Y$28,$E808)*INDEX(Y$30:Y$46,$F808)*(1-INDEX(Y$117:Y$133,$F808))</f>
        <v/>
      </c>
      <c r="Z808" s="40">
        <f>Z$12*$D808*INDEX(Z$21:Z$28,$E808)*INDEX(Z$30:Z$46,$F808)*(1-INDEX(Z$117:Z$133,$F808))</f>
        <v/>
      </c>
      <c r="AA808" s="40">
        <f>AA$12*$D808*INDEX(AA$21:AA$28,$E808)*INDEX(AA$30:AA$46,$F808)*(1-INDEX(AA$117:AA$133,$F808))</f>
        <v/>
      </c>
      <c r="AB808" s="40">
        <f>AB$12*$D808*INDEX(AB$21:AB$28,$E808)*INDEX(AB$30:AB$46,$F808)*(1-INDEX(AB$117:AB$133,$F808))</f>
        <v/>
      </c>
      <c r="AC808" s="40">
        <f>AC$12*$D808*INDEX(AC$21:AC$28,$E808)*INDEX(AC$30:AC$46,$F808)*(1-INDEX(AC$117:AC$133,$F808))</f>
        <v/>
      </c>
      <c r="AD808" s="42">
        <f>CARBONTAX(AD$12,$D808,INDEX(AD$21:AD$28,$E808),INDEX(AD$30:AD$46,$F808),INDEX(AD$117:AD$133,$F808))</f>
        <v/>
      </c>
      <c r="AE808" s="25">
        <f>LOWER(Settings!$C$4)&amp;".mit."&amp;$A808&amp;IF($C808="","","."&amp;$C808&amp;"."&amp;$B808)&amp;IF(INDEX(Variables!$D$5:$D$105,MATCH($A808,Variables!$A$5:$A$105,0))="","","."&amp;INDEX(Variables!$D$5:$D$105,MATCH($A808,Variables!$A$5:$A$105,0)))&amp;"."&amp;AE$5</f>
        <v/>
      </c>
      <c r="AF808" s="41">
        <f>AF$12*$D808*INDEX(AF$21:AF$28,$E808)*INDEX(AF$30:AF$46,$F808)*(1-INDEX(AF$117:AF$133,$F808))</f>
        <v/>
      </c>
      <c r="AG808" s="40">
        <f>AG$12*$D808*INDEX(AG$21:AG$28,$E808)*INDEX(AG$30:AG$46,$F808)*(1-INDEX(AG$117:AG$133,$F808))</f>
        <v/>
      </c>
      <c r="AH808" s="40">
        <f>AH$12*$D808*INDEX(AH$21:AH$28,$E808)*INDEX(AH$30:AH$46,$F808)*(1-INDEX(AH$117:AH$133,$F808))</f>
        <v/>
      </c>
      <c r="AI808" s="40">
        <f>AI$12*$D808*INDEX(AI$21:AI$28,$E808)*INDEX(AI$30:AI$46,$F808)*(1-INDEX(AI$117:AI$133,$F808))</f>
        <v/>
      </c>
      <c r="AJ808" s="40">
        <f>AJ$12*$D808*INDEX(AJ$21:AJ$28,$E808)*INDEX(AJ$30:AJ$46,$F808)*(1-INDEX(AJ$117:AJ$133,$F808))</f>
        <v/>
      </c>
      <c r="AK808" s="40">
        <f>AK$12*$D808*INDEX(AK$21:AK$28,$E808)*INDEX(AK$30:AK$46,$F808)*(1-INDEX(AK$117:AK$133,$F808))</f>
        <v/>
      </c>
      <c r="AL808" s="40">
        <f>AL$12*$D808*INDEX(AL$21:AL$28,$E808)*INDEX(AL$30:AL$46,$F808)*(1-INDEX(AL$117:AL$133,$F808))</f>
        <v/>
      </c>
      <c r="AM808" s="40">
        <f>AM$12*$D808*INDEX(AM$21:AM$28,$E808)*INDEX(AM$30:AM$46,$F808)*(1-INDEX(AM$117:AM$133,$F808))</f>
        <v/>
      </c>
      <c r="AN808" s="40">
        <f>AN$12*$D808*INDEX(AN$21:AN$28,$E808)*INDEX(AN$30:AN$46,$F808)*(1-INDEX(AN$117:AN$133,$F808))</f>
        <v/>
      </c>
      <c r="AO808" s="40">
        <f>AO$12*$D808*INDEX(AO$21:AO$28,$E808)*INDEX(AO$30:AO$46,$F808)*(1-INDEX(AO$117:AO$133,$F808))</f>
        <v/>
      </c>
      <c r="AP808" s="40">
        <f>AP$12*$D808*INDEX(AP$21:AP$28,$E808)*INDEX(AP$30:AP$46,$F808)*(1-INDEX(AP$117:AP$133,$F808))</f>
        <v/>
      </c>
      <c r="AQ808" s="40">
        <f>AQ$12*$D808*INDEX(AQ$21:AQ$28,$E808)*INDEX(AQ$30:AQ$46,$F808)*(1-INDEX(AQ$117:AQ$133,$F808))</f>
        <v/>
      </c>
      <c r="AR808" s="40">
        <f>AR$12*$D808*INDEX(AR$21:AR$28,$E808)*INDEX(AR$30:AR$46,$F808)*(1-INDEX(AR$117:AR$133,$F808))</f>
        <v/>
      </c>
      <c r="AS808" s="40">
        <f>AS$12*$D808*INDEX(AS$21:AS$28,$E808)*INDEX(AS$30:AS$46,$F808)*(1-INDEX(AS$117:AS$133,$F808))</f>
        <v/>
      </c>
      <c r="AT808" s="40">
        <f>AT$12*$D808*INDEX(AT$21:AT$28,$E808)*INDEX(AT$30:AT$46,$F808)*(1-INDEX(AT$117:AT$133,$F808))</f>
        <v/>
      </c>
      <c r="AU808" s="40">
        <f>AU$12*$D808*INDEX(AU$21:AU$28,$E808)*INDEX(AU$30:AU$46,$F808)*(1-INDEX(AU$117:AU$133,$F808))</f>
        <v/>
      </c>
      <c r="AV808" s="40">
        <f>AV$12*$D808*INDEX(AV$21:AV$28,$E808)*INDEX(AV$30:AV$46,$F808)*(1-INDEX(AV$117:AV$133,$F808))</f>
        <v/>
      </c>
      <c r="AW808" s="40">
        <f>AW$12*$D808*INDEX(AW$21:AW$28,$E808)*INDEX(AW$30:AW$46,$F808)*(1-INDEX(AW$117:AW$133,$F808))</f>
        <v/>
      </c>
      <c r="AX808" s="42">
        <f>CARBONTAX(AX$12,$D808,INDEX(AX$21:AX$28,$E808),INDEX(AX$30:AX$46,$F808),INDEX(AX$117:AX$133,$F808))</f>
        <v/>
      </c>
    </row>
    <row r="809" hidden="1" outlineLevel="2">
      <c r="A809" s="5" t="inlineStr">
        <is>
          <t>ctxnew</t>
        </is>
      </c>
      <c r="B809" s="5" t="inlineStr">
        <is>
          <t>gso</t>
        </is>
      </c>
      <c r="C809" s="5" t="inlineStr">
        <is>
          <t>foo</t>
        </is>
      </c>
      <c r="D809" s="40">
        <f>INDEX(Inputs!$T$5:$T$132,MATCH($B809&amp;"|"&amp;$C809,Inputs!$A$5:$A$132,0))</f>
        <v/>
      </c>
      <c r="E809" s="40">
        <f>INDEX(Inputs!$J$5:$J$132,MATCH($B809&amp;"|"&amp;$C809,Inputs!$A$5:$A$132,0))</f>
        <v/>
      </c>
      <c r="F809" s="40">
        <f>INDEX(Inputs!$K$5:$K$132,MATCH($B809&amp;"|"&amp;$C809,Inputs!$A$5:$A$132,0))</f>
        <v/>
      </c>
      <c r="G809" s="39" t="n"/>
      <c r="H809" s="5">
        <f>INDEX(Variables!$B$5:$B$105,MATCH($A809,Variables!$A$5:$A$105,0))&amp;IF($C809="",""," | "&amp;INDEX(Mapping!$B$5:$B$26,MATCH($C809,Mapping!$A$5:$A$26,0))&amp;" | "&amp;INDEX(Mapping!$B$30:$B$41,MATCH($B809,Mapping!$A$30:$A$41,0)))</f>
        <v/>
      </c>
      <c r="I809" s="5">
        <f>INDEX(Variables!$C$5:$C$105,MATCH($A809,Variables!$A$5:$A$105,0))</f>
        <v/>
      </c>
      <c r="J809" s="5">
        <f>INDEX(Variables!$E$5:$E$105,MATCH($A809,Variables!$A$5:$A$105,0))</f>
        <v/>
      </c>
      <c r="K809" s="25">
        <f>LOWER(Settings!$C$4)&amp;".mit."&amp;$A809&amp;IF($C809="","","."&amp;$C809&amp;"."&amp;$B809)&amp;IF(INDEX(Variables!$D$5:$D$105,MATCH($A809,Variables!$A$5:$A$105,0))="","","."&amp;INDEX(Variables!$D$5:$D$105,MATCH($A809,Variables!$A$5:$A$105,0)))&amp;"."&amp;K$5</f>
        <v/>
      </c>
      <c r="L809" s="41">
        <f>L$12*$D809*INDEX(L$21:L$28,$E809)*INDEX(L$30:L$46,$F809)*(1-INDEX(L$117:L$133,$F809))</f>
        <v/>
      </c>
      <c r="M809" s="40">
        <f>M$12*$D809*INDEX(M$21:M$28,$E809)*INDEX(M$30:M$46,$F809)*(1-INDEX(M$117:M$133,$F809))</f>
        <v/>
      </c>
      <c r="N809" s="40">
        <f>N$12*$D809*INDEX(N$21:N$28,$E809)*INDEX(N$30:N$46,$F809)*(1-INDEX(N$117:N$133,$F809))</f>
        <v/>
      </c>
      <c r="O809" s="40">
        <f>O$12*$D809*INDEX(O$21:O$28,$E809)*INDEX(O$30:O$46,$F809)*(1-INDEX(O$117:O$133,$F809))</f>
        <v/>
      </c>
      <c r="P809" s="40">
        <f>P$12*$D809*INDEX(P$21:P$28,$E809)*INDEX(P$30:P$46,$F809)*(1-INDEX(P$117:P$133,$F809))</f>
        <v/>
      </c>
      <c r="Q809" s="40">
        <f>Q$12*$D809*INDEX(Q$21:Q$28,$E809)*INDEX(Q$30:Q$46,$F809)*(1-INDEX(Q$117:Q$133,$F809))</f>
        <v/>
      </c>
      <c r="R809" s="40">
        <f>R$12*$D809*INDEX(R$21:R$28,$E809)*INDEX(R$30:R$46,$F809)*(1-INDEX(R$117:R$133,$F809))</f>
        <v/>
      </c>
      <c r="S809" s="40">
        <f>S$12*$D809*INDEX(S$21:S$28,$E809)*INDEX(S$30:S$46,$F809)*(1-INDEX(S$117:S$133,$F809))</f>
        <v/>
      </c>
      <c r="T809" s="40">
        <f>T$12*$D809*INDEX(T$21:T$28,$E809)*INDEX(T$30:T$46,$F809)*(1-INDEX(T$117:T$133,$F809))</f>
        <v/>
      </c>
      <c r="U809" s="40">
        <f>U$12*$D809*INDEX(U$21:U$28,$E809)*INDEX(U$30:U$46,$F809)*(1-INDEX(U$117:U$133,$F809))</f>
        <v/>
      </c>
      <c r="V809" s="40">
        <f>V$12*$D809*INDEX(V$21:V$28,$E809)*INDEX(V$30:V$46,$F809)*(1-INDEX(V$117:V$133,$F809))</f>
        <v/>
      </c>
      <c r="W809" s="40">
        <f>W$12*$D809*INDEX(W$21:W$28,$E809)*INDEX(W$30:W$46,$F809)*(1-INDEX(W$117:W$133,$F809))</f>
        <v/>
      </c>
      <c r="X809" s="40">
        <f>X$12*$D809*INDEX(X$21:X$28,$E809)*INDEX(X$30:X$46,$F809)*(1-INDEX(X$117:X$133,$F809))</f>
        <v/>
      </c>
      <c r="Y809" s="40">
        <f>Y$12*$D809*INDEX(Y$21:Y$28,$E809)*INDEX(Y$30:Y$46,$F809)*(1-INDEX(Y$117:Y$133,$F809))</f>
        <v/>
      </c>
      <c r="Z809" s="40">
        <f>Z$12*$D809*INDEX(Z$21:Z$28,$E809)*INDEX(Z$30:Z$46,$F809)*(1-INDEX(Z$117:Z$133,$F809))</f>
        <v/>
      </c>
      <c r="AA809" s="40">
        <f>AA$12*$D809*INDEX(AA$21:AA$28,$E809)*INDEX(AA$30:AA$46,$F809)*(1-INDEX(AA$117:AA$133,$F809))</f>
        <v/>
      </c>
      <c r="AB809" s="40">
        <f>AB$12*$D809*INDEX(AB$21:AB$28,$E809)*INDEX(AB$30:AB$46,$F809)*(1-INDEX(AB$117:AB$133,$F809))</f>
        <v/>
      </c>
      <c r="AC809" s="40">
        <f>AC$12*$D809*INDEX(AC$21:AC$28,$E809)*INDEX(AC$30:AC$46,$F809)*(1-INDEX(AC$117:AC$133,$F809))</f>
        <v/>
      </c>
      <c r="AD809" s="42">
        <f>CARBONTAX(AD$12,$D809,INDEX(AD$21:AD$28,$E809),INDEX(AD$30:AD$46,$F809),INDEX(AD$117:AD$133,$F809))</f>
        <v/>
      </c>
      <c r="AE809" s="25">
        <f>LOWER(Settings!$C$4)&amp;".mit."&amp;$A809&amp;IF($C809="","","."&amp;$C809&amp;"."&amp;$B809)&amp;IF(INDEX(Variables!$D$5:$D$105,MATCH($A809,Variables!$A$5:$A$105,0))="","","."&amp;INDEX(Variables!$D$5:$D$105,MATCH($A809,Variables!$A$5:$A$105,0)))&amp;"."&amp;AE$5</f>
        <v/>
      </c>
      <c r="AF809" s="41">
        <f>AF$12*$D809*INDEX(AF$21:AF$28,$E809)*INDEX(AF$30:AF$46,$F809)*(1-INDEX(AF$117:AF$133,$F809))</f>
        <v/>
      </c>
      <c r="AG809" s="40">
        <f>AG$12*$D809*INDEX(AG$21:AG$28,$E809)*INDEX(AG$30:AG$46,$F809)*(1-INDEX(AG$117:AG$133,$F809))</f>
        <v/>
      </c>
      <c r="AH809" s="40">
        <f>AH$12*$D809*INDEX(AH$21:AH$28,$E809)*INDEX(AH$30:AH$46,$F809)*(1-INDEX(AH$117:AH$133,$F809))</f>
        <v/>
      </c>
      <c r="AI809" s="40">
        <f>AI$12*$D809*INDEX(AI$21:AI$28,$E809)*INDEX(AI$30:AI$46,$F809)*(1-INDEX(AI$117:AI$133,$F809))</f>
        <v/>
      </c>
      <c r="AJ809" s="40">
        <f>AJ$12*$D809*INDEX(AJ$21:AJ$28,$E809)*INDEX(AJ$30:AJ$46,$F809)*(1-INDEX(AJ$117:AJ$133,$F809))</f>
        <v/>
      </c>
      <c r="AK809" s="40">
        <f>AK$12*$D809*INDEX(AK$21:AK$28,$E809)*INDEX(AK$30:AK$46,$F809)*(1-INDEX(AK$117:AK$133,$F809))</f>
        <v/>
      </c>
      <c r="AL809" s="40">
        <f>AL$12*$D809*INDEX(AL$21:AL$28,$E809)*INDEX(AL$30:AL$46,$F809)*(1-INDEX(AL$117:AL$133,$F809))</f>
        <v/>
      </c>
      <c r="AM809" s="40">
        <f>AM$12*$D809*INDEX(AM$21:AM$28,$E809)*INDEX(AM$30:AM$46,$F809)*(1-INDEX(AM$117:AM$133,$F809))</f>
        <v/>
      </c>
      <c r="AN809" s="40">
        <f>AN$12*$D809*INDEX(AN$21:AN$28,$E809)*INDEX(AN$30:AN$46,$F809)*(1-INDEX(AN$117:AN$133,$F809))</f>
        <v/>
      </c>
      <c r="AO809" s="40">
        <f>AO$12*$D809*INDEX(AO$21:AO$28,$E809)*INDEX(AO$30:AO$46,$F809)*(1-INDEX(AO$117:AO$133,$F809))</f>
        <v/>
      </c>
      <c r="AP809" s="40">
        <f>AP$12*$D809*INDEX(AP$21:AP$28,$E809)*INDEX(AP$30:AP$46,$F809)*(1-INDEX(AP$117:AP$133,$F809))</f>
        <v/>
      </c>
      <c r="AQ809" s="40">
        <f>AQ$12*$D809*INDEX(AQ$21:AQ$28,$E809)*INDEX(AQ$30:AQ$46,$F809)*(1-INDEX(AQ$117:AQ$133,$F809))</f>
        <v/>
      </c>
      <c r="AR809" s="40">
        <f>AR$12*$D809*INDEX(AR$21:AR$28,$E809)*INDEX(AR$30:AR$46,$F809)*(1-INDEX(AR$117:AR$133,$F809))</f>
        <v/>
      </c>
      <c r="AS809" s="40">
        <f>AS$12*$D809*INDEX(AS$21:AS$28,$E809)*INDEX(AS$30:AS$46,$F809)*(1-INDEX(AS$117:AS$133,$F809))</f>
        <v/>
      </c>
      <c r="AT809" s="40">
        <f>AT$12*$D809*INDEX(AT$21:AT$28,$E809)*INDEX(AT$30:AT$46,$F809)*(1-INDEX(AT$117:AT$133,$F809))</f>
        <v/>
      </c>
      <c r="AU809" s="40">
        <f>AU$12*$D809*INDEX(AU$21:AU$28,$E809)*INDEX(AU$30:AU$46,$F809)*(1-INDEX(AU$117:AU$133,$F809))</f>
        <v/>
      </c>
      <c r="AV809" s="40">
        <f>AV$12*$D809*INDEX(AV$21:AV$28,$E809)*INDEX(AV$30:AV$46,$F809)*(1-INDEX(AV$117:AV$133,$F809))</f>
        <v/>
      </c>
      <c r="AW809" s="40">
        <f>AW$12*$D809*INDEX(AW$21:AW$28,$E809)*INDEX(AW$30:AW$46,$F809)*(1-INDEX(AW$117:AW$133,$F809))</f>
        <v/>
      </c>
      <c r="AX809" s="42">
        <f>CARBONTAX(AX$12,$D809,INDEX(AX$21:AX$28,$E809),INDEX(AX$30:AX$46,$F809),INDEX(AX$117:AX$133,$F809))</f>
        <v/>
      </c>
    </row>
    <row r="810" hidden="1" outlineLevel="2">
      <c r="A810" s="5" t="inlineStr">
        <is>
          <t>ctxnew</t>
        </is>
      </c>
      <c r="B810" s="5" t="inlineStr">
        <is>
          <t>die</t>
        </is>
      </c>
      <c r="C810" s="5" t="inlineStr">
        <is>
          <t>foo</t>
        </is>
      </c>
      <c r="D810" s="40">
        <f>INDEX(Inputs!$T$5:$T$132,MATCH($B810&amp;"|"&amp;$C810,Inputs!$A$5:$A$132,0))</f>
        <v/>
      </c>
      <c r="E810" s="40">
        <f>INDEX(Inputs!$J$5:$J$132,MATCH($B810&amp;"|"&amp;$C810,Inputs!$A$5:$A$132,0))</f>
        <v/>
      </c>
      <c r="F810" s="40">
        <f>INDEX(Inputs!$K$5:$K$132,MATCH($B810&amp;"|"&amp;$C810,Inputs!$A$5:$A$132,0))</f>
        <v/>
      </c>
      <c r="G810" s="39" t="n"/>
      <c r="H810" s="5">
        <f>INDEX(Variables!$B$5:$B$105,MATCH($A810,Variables!$A$5:$A$105,0))&amp;IF($C810="",""," | "&amp;INDEX(Mapping!$B$5:$B$26,MATCH($C810,Mapping!$A$5:$A$26,0))&amp;" | "&amp;INDEX(Mapping!$B$30:$B$41,MATCH($B810,Mapping!$A$30:$A$41,0)))</f>
        <v/>
      </c>
      <c r="I810" s="5">
        <f>INDEX(Variables!$C$5:$C$105,MATCH($A810,Variables!$A$5:$A$105,0))</f>
        <v/>
      </c>
      <c r="J810" s="5">
        <f>INDEX(Variables!$E$5:$E$105,MATCH($A810,Variables!$A$5:$A$105,0))</f>
        <v/>
      </c>
      <c r="K810" s="25">
        <f>LOWER(Settings!$C$4)&amp;".mit."&amp;$A810&amp;IF($C810="","","."&amp;$C810&amp;"."&amp;$B810)&amp;IF(INDEX(Variables!$D$5:$D$105,MATCH($A810,Variables!$A$5:$A$105,0))="","","."&amp;INDEX(Variables!$D$5:$D$105,MATCH($A810,Variables!$A$5:$A$105,0)))&amp;"."&amp;K$5</f>
        <v/>
      </c>
      <c r="L810" s="41">
        <f>L$12*$D810*INDEX(L$21:L$28,$E810)*INDEX(L$30:L$46,$F810)*(1-INDEX(L$117:L$133,$F810))</f>
        <v/>
      </c>
      <c r="M810" s="40">
        <f>M$12*$D810*INDEX(M$21:M$28,$E810)*INDEX(M$30:M$46,$F810)*(1-INDEX(M$117:M$133,$F810))</f>
        <v/>
      </c>
      <c r="N810" s="40">
        <f>N$12*$D810*INDEX(N$21:N$28,$E810)*INDEX(N$30:N$46,$F810)*(1-INDEX(N$117:N$133,$F810))</f>
        <v/>
      </c>
      <c r="O810" s="40">
        <f>O$12*$D810*INDEX(O$21:O$28,$E810)*INDEX(O$30:O$46,$F810)*(1-INDEX(O$117:O$133,$F810))</f>
        <v/>
      </c>
      <c r="P810" s="40">
        <f>P$12*$D810*INDEX(P$21:P$28,$E810)*INDEX(P$30:P$46,$F810)*(1-INDEX(P$117:P$133,$F810))</f>
        <v/>
      </c>
      <c r="Q810" s="40">
        <f>Q$12*$D810*INDEX(Q$21:Q$28,$E810)*INDEX(Q$30:Q$46,$F810)*(1-INDEX(Q$117:Q$133,$F810))</f>
        <v/>
      </c>
      <c r="R810" s="40">
        <f>R$12*$D810*INDEX(R$21:R$28,$E810)*INDEX(R$30:R$46,$F810)*(1-INDEX(R$117:R$133,$F810))</f>
        <v/>
      </c>
      <c r="S810" s="40">
        <f>S$12*$D810*INDEX(S$21:S$28,$E810)*INDEX(S$30:S$46,$F810)*(1-INDEX(S$117:S$133,$F810))</f>
        <v/>
      </c>
      <c r="T810" s="40">
        <f>T$12*$D810*INDEX(T$21:T$28,$E810)*INDEX(T$30:T$46,$F810)*(1-INDEX(T$117:T$133,$F810))</f>
        <v/>
      </c>
      <c r="U810" s="40">
        <f>U$12*$D810*INDEX(U$21:U$28,$E810)*INDEX(U$30:U$46,$F810)*(1-INDEX(U$117:U$133,$F810))</f>
        <v/>
      </c>
      <c r="V810" s="40">
        <f>V$12*$D810*INDEX(V$21:V$28,$E810)*INDEX(V$30:V$46,$F810)*(1-INDEX(V$117:V$133,$F810))</f>
        <v/>
      </c>
      <c r="W810" s="40">
        <f>W$12*$D810*INDEX(W$21:W$28,$E810)*INDEX(W$30:W$46,$F810)*(1-INDEX(W$117:W$133,$F810))</f>
        <v/>
      </c>
      <c r="X810" s="40">
        <f>X$12*$D810*INDEX(X$21:X$28,$E810)*INDEX(X$30:X$46,$F810)*(1-INDEX(X$117:X$133,$F810))</f>
        <v/>
      </c>
      <c r="Y810" s="40">
        <f>Y$12*$D810*INDEX(Y$21:Y$28,$E810)*INDEX(Y$30:Y$46,$F810)*(1-INDEX(Y$117:Y$133,$F810))</f>
        <v/>
      </c>
      <c r="Z810" s="40">
        <f>Z$12*$D810*INDEX(Z$21:Z$28,$E810)*INDEX(Z$30:Z$46,$F810)*(1-INDEX(Z$117:Z$133,$F810))</f>
        <v/>
      </c>
      <c r="AA810" s="40">
        <f>AA$12*$D810*INDEX(AA$21:AA$28,$E810)*INDEX(AA$30:AA$46,$F810)*(1-INDEX(AA$117:AA$133,$F810))</f>
        <v/>
      </c>
      <c r="AB810" s="40">
        <f>AB$12*$D810*INDEX(AB$21:AB$28,$E810)*INDEX(AB$30:AB$46,$F810)*(1-INDEX(AB$117:AB$133,$F810))</f>
        <v/>
      </c>
      <c r="AC810" s="40">
        <f>AC$12*$D810*INDEX(AC$21:AC$28,$E810)*INDEX(AC$30:AC$46,$F810)*(1-INDEX(AC$117:AC$133,$F810))</f>
        <v/>
      </c>
      <c r="AD810" s="42">
        <f>CARBONTAX(AD$12,$D810,INDEX(AD$21:AD$28,$E810),INDEX(AD$30:AD$46,$F810),INDEX(AD$117:AD$133,$F810))</f>
        <v/>
      </c>
      <c r="AE810" s="25">
        <f>LOWER(Settings!$C$4)&amp;".mit."&amp;$A810&amp;IF($C810="","","."&amp;$C810&amp;"."&amp;$B810)&amp;IF(INDEX(Variables!$D$5:$D$105,MATCH($A810,Variables!$A$5:$A$105,0))="","","."&amp;INDEX(Variables!$D$5:$D$105,MATCH($A810,Variables!$A$5:$A$105,0)))&amp;"."&amp;AE$5</f>
        <v/>
      </c>
      <c r="AF810" s="41">
        <f>AF$12*$D810*INDEX(AF$21:AF$28,$E810)*INDEX(AF$30:AF$46,$F810)*(1-INDEX(AF$117:AF$133,$F810))</f>
        <v/>
      </c>
      <c r="AG810" s="40">
        <f>AG$12*$D810*INDEX(AG$21:AG$28,$E810)*INDEX(AG$30:AG$46,$F810)*(1-INDEX(AG$117:AG$133,$F810))</f>
        <v/>
      </c>
      <c r="AH810" s="40">
        <f>AH$12*$D810*INDEX(AH$21:AH$28,$E810)*INDEX(AH$30:AH$46,$F810)*(1-INDEX(AH$117:AH$133,$F810))</f>
        <v/>
      </c>
      <c r="AI810" s="40">
        <f>AI$12*$D810*INDEX(AI$21:AI$28,$E810)*INDEX(AI$30:AI$46,$F810)*(1-INDEX(AI$117:AI$133,$F810))</f>
        <v/>
      </c>
      <c r="AJ810" s="40">
        <f>AJ$12*$D810*INDEX(AJ$21:AJ$28,$E810)*INDEX(AJ$30:AJ$46,$F810)*(1-INDEX(AJ$117:AJ$133,$F810))</f>
        <v/>
      </c>
      <c r="AK810" s="40">
        <f>AK$12*$D810*INDEX(AK$21:AK$28,$E810)*INDEX(AK$30:AK$46,$F810)*(1-INDEX(AK$117:AK$133,$F810))</f>
        <v/>
      </c>
      <c r="AL810" s="40">
        <f>AL$12*$D810*INDEX(AL$21:AL$28,$E810)*INDEX(AL$30:AL$46,$F810)*(1-INDEX(AL$117:AL$133,$F810))</f>
        <v/>
      </c>
      <c r="AM810" s="40">
        <f>AM$12*$D810*INDEX(AM$21:AM$28,$E810)*INDEX(AM$30:AM$46,$F810)*(1-INDEX(AM$117:AM$133,$F810))</f>
        <v/>
      </c>
      <c r="AN810" s="40">
        <f>AN$12*$D810*INDEX(AN$21:AN$28,$E810)*INDEX(AN$30:AN$46,$F810)*(1-INDEX(AN$117:AN$133,$F810))</f>
        <v/>
      </c>
      <c r="AO810" s="40">
        <f>AO$12*$D810*INDEX(AO$21:AO$28,$E810)*INDEX(AO$30:AO$46,$F810)*(1-INDEX(AO$117:AO$133,$F810))</f>
        <v/>
      </c>
      <c r="AP810" s="40">
        <f>AP$12*$D810*INDEX(AP$21:AP$28,$E810)*INDEX(AP$30:AP$46,$F810)*(1-INDEX(AP$117:AP$133,$F810))</f>
        <v/>
      </c>
      <c r="AQ810" s="40">
        <f>AQ$12*$D810*INDEX(AQ$21:AQ$28,$E810)*INDEX(AQ$30:AQ$46,$F810)*(1-INDEX(AQ$117:AQ$133,$F810))</f>
        <v/>
      </c>
      <c r="AR810" s="40">
        <f>AR$12*$D810*INDEX(AR$21:AR$28,$E810)*INDEX(AR$30:AR$46,$F810)*(1-INDEX(AR$117:AR$133,$F810))</f>
        <v/>
      </c>
      <c r="AS810" s="40">
        <f>AS$12*$D810*INDEX(AS$21:AS$28,$E810)*INDEX(AS$30:AS$46,$F810)*(1-INDEX(AS$117:AS$133,$F810))</f>
        <v/>
      </c>
      <c r="AT810" s="40">
        <f>AT$12*$D810*INDEX(AT$21:AT$28,$E810)*INDEX(AT$30:AT$46,$F810)*(1-INDEX(AT$117:AT$133,$F810))</f>
        <v/>
      </c>
      <c r="AU810" s="40">
        <f>AU$12*$D810*INDEX(AU$21:AU$28,$E810)*INDEX(AU$30:AU$46,$F810)*(1-INDEX(AU$117:AU$133,$F810))</f>
        <v/>
      </c>
      <c r="AV810" s="40">
        <f>AV$12*$D810*INDEX(AV$21:AV$28,$E810)*INDEX(AV$30:AV$46,$F810)*(1-INDEX(AV$117:AV$133,$F810))</f>
        <v/>
      </c>
      <c r="AW810" s="40">
        <f>AW$12*$D810*INDEX(AW$21:AW$28,$E810)*INDEX(AW$30:AW$46,$F810)*(1-INDEX(AW$117:AW$133,$F810))</f>
        <v/>
      </c>
      <c r="AX810" s="42">
        <f>CARBONTAX(AX$12,$D810,INDEX(AX$21:AX$28,$E810),INDEX(AX$30:AX$46,$F810),INDEX(AX$117:AX$133,$F810))</f>
        <v/>
      </c>
    </row>
    <row r="811" hidden="1" outlineLevel="2">
      <c r="A811" s="5" t="inlineStr">
        <is>
          <t>ctxnew</t>
        </is>
      </c>
      <c r="B811" s="5" t="inlineStr">
        <is>
          <t>lpg</t>
        </is>
      </c>
      <c r="C811" s="5" t="inlineStr">
        <is>
          <t>foo</t>
        </is>
      </c>
      <c r="D811" s="40">
        <f>INDEX(Inputs!$T$5:$T$132,MATCH($B811&amp;"|"&amp;$C811,Inputs!$A$5:$A$132,0))</f>
        <v/>
      </c>
      <c r="E811" s="40">
        <f>INDEX(Inputs!$J$5:$J$132,MATCH($B811&amp;"|"&amp;$C811,Inputs!$A$5:$A$132,0))</f>
        <v/>
      </c>
      <c r="F811" s="40">
        <f>INDEX(Inputs!$K$5:$K$132,MATCH($B811&amp;"|"&amp;$C811,Inputs!$A$5:$A$132,0))</f>
        <v/>
      </c>
      <c r="G811" s="39" t="n"/>
      <c r="H811" s="5">
        <f>INDEX(Variables!$B$5:$B$105,MATCH($A811,Variables!$A$5:$A$105,0))&amp;IF($C811="",""," | "&amp;INDEX(Mapping!$B$5:$B$26,MATCH($C811,Mapping!$A$5:$A$26,0))&amp;" | "&amp;INDEX(Mapping!$B$30:$B$41,MATCH($B811,Mapping!$A$30:$A$41,0)))</f>
        <v/>
      </c>
      <c r="I811" s="5">
        <f>INDEX(Variables!$C$5:$C$105,MATCH($A811,Variables!$A$5:$A$105,0))</f>
        <v/>
      </c>
      <c r="J811" s="5">
        <f>INDEX(Variables!$E$5:$E$105,MATCH($A811,Variables!$A$5:$A$105,0))</f>
        <v/>
      </c>
      <c r="K811" s="25">
        <f>LOWER(Settings!$C$4)&amp;".mit."&amp;$A811&amp;IF($C811="","","."&amp;$C811&amp;"."&amp;$B811)&amp;IF(INDEX(Variables!$D$5:$D$105,MATCH($A811,Variables!$A$5:$A$105,0))="","","."&amp;INDEX(Variables!$D$5:$D$105,MATCH($A811,Variables!$A$5:$A$105,0)))&amp;"."&amp;K$5</f>
        <v/>
      </c>
      <c r="L811" s="41">
        <f>L$12*$D811*INDEX(L$21:L$28,$E811)*INDEX(L$30:L$46,$F811)*(1-INDEX(L$117:L$133,$F811))</f>
        <v/>
      </c>
      <c r="M811" s="40">
        <f>M$12*$D811*INDEX(M$21:M$28,$E811)*INDEX(M$30:M$46,$F811)*(1-INDEX(M$117:M$133,$F811))</f>
        <v/>
      </c>
      <c r="N811" s="40">
        <f>N$12*$D811*INDEX(N$21:N$28,$E811)*INDEX(N$30:N$46,$F811)*(1-INDEX(N$117:N$133,$F811))</f>
        <v/>
      </c>
      <c r="O811" s="40">
        <f>O$12*$D811*INDEX(O$21:O$28,$E811)*INDEX(O$30:O$46,$F811)*(1-INDEX(O$117:O$133,$F811))</f>
        <v/>
      </c>
      <c r="P811" s="40">
        <f>P$12*$D811*INDEX(P$21:P$28,$E811)*INDEX(P$30:P$46,$F811)*(1-INDEX(P$117:P$133,$F811))</f>
        <v/>
      </c>
      <c r="Q811" s="40">
        <f>Q$12*$D811*INDEX(Q$21:Q$28,$E811)*INDEX(Q$30:Q$46,$F811)*(1-INDEX(Q$117:Q$133,$F811))</f>
        <v/>
      </c>
      <c r="R811" s="40">
        <f>R$12*$D811*INDEX(R$21:R$28,$E811)*INDEX(R$30:R$46,$F811)*(1-INDEX(R$117:R$133,$F811))</f>
        <v/>
      </c>
      <c r="S811" s="40">
        <f>S$12*$D811*INDEX(S$21:S$28,$E811)*INDEX(S$30:S$46,$F811)*(1-INDEX(S$117:S$133,$F811))</f>
        <v/>
      </c>
      <c r="T811" s="40">
        <f>T$12*$D811*INDEX(T$21:T$28,$E811)*INDEX(T$30:T$46,$F811)*(1-INDEX(T$117:T$133,$F811))</f>
        <v/>
      </c>
      <c r="U811" s="40">
        <f>U$12*$D811*INDEX(U$21:U$28,$E811)*INDEX(U$30:U$46,$F811)*(1-INDEX(U$117:U$133,$F811))</f>
        <v/>
      </c>
      <c r="V811" s="40">
        <f>V$12*$D811*INDEX(V$21:V$28,$E811)*INDEX(V$30:V$46,$F811)*(1-INDEX(V$117:V$133,$F811))</f>
        <v/>
      </c>
      <c r="W811" s="40">
        <f>W$12*$D811*INDEX(W$21:W$28,$E811)*INDEX(W$30:W$46,$F811)*(1-INDEX(W$117:W$133,$F811))</f>
        <v/>
      </c>
      <c r="X811" s="40">
        <f>X$12*$D811*INDEX(X$21:X$28,$E811)*INDEX(X$30:X$46,$F811)*(1-INDEX(X$117:X$133,$F811))</f>
        <v/>
      </c>
      <c r="Y811" s="40">
        <f>Y$12*$D811*INDEX(Y$21:Y$28,$E811)*INDEX(Y$30:Y$46,$F811)*(1-INDEX(Y$117:Y$133,$F811))</f>
        <v/>
      </c>
      <c r="Z811" s="40">
        <f>Z$12*$D811*INDEX(Z$21:Z$28,$E811)*INDEX(Z$30:Z$46,$F811)*(1-INDEX(Z$117:Z$133,$F811))</f>
        <v/>
      </c>
      <c r="AA811" s="40">
        <f>AA$12*$D811*INDEX(AA$21:AA$28,$E811)*INDEX(AA$30:AA$46,$F811)*(1-INDEX(AA$117:AA$133,$F811))</f>
        <v/>
      </c>
      <c r="AB811" s="40">
        <f>AB$12*$D811*INDEX(AB$21:AB$28,$E811)*INDEX(AB$30:AB$46,$F811)*(1-INDEX(AB$117:AB$133,$F811))</f>
        <v/>
      </c>
      <c r="AC811" s="40">
        <f>AC$12*$D811*INDEX(AC$21:AC$28,$E811)*INDEX(AC$30:AC$46,$F811)*(1-INDEX(AC$117:AC$133,$F811))</f>
        <v/>
      </c>
      <c r="AD811" s="42">
        <f>CARBONTAX(AD$12,$D811,INDEX(AD$21:AD$28,$E811),INDEX(AD$30:AD$46,$F811),INDEX(AD$117:AD$133,$F811))</f>
        <v/>
      </c>
      <c r="AE811" s="25">
        <f>LOWER(Settings!$C$4)&amp;".mit."&amp;$A811&amp;IF($C811="","","."&amp;$C811&amp;"."&amp;$B811)&amp;IF(INDEX(Variables!$D$5:$D$105,MATCH($A811,Variables!$A$5:$A$105,0))="","","."&amp;INDEX(Variables!$D$5:$D$105,MATCH($A811,Variables!$A$5:$A$105,0)))&amp;"."&amp;AE$5</f>
        <v/>
      </c>
      <c r="AF811" s="41">
        <f>AF$12*$D811*INDEX(AF$21:AF$28,$E811)*INDEX(AF$30:AF$46,$F811)*(1-INDEX(AF$117:AF$133,$F811))</f>
        <v/>
      </c>
      <c r="AG811" s="40">
        <f>AG$12*$D811*INDEX(AG$21:AG$28,$E811)*INDEX(AG$30:AG$46,$F811)*(1-INDEX(AG$117:AG$133,$F811))</f>
        <v/>
      </c>
      <c r="AH811" s="40">
        <f>AH$12*$D811*INDEX(AH$21:AH$28,$E811)*INDEX(AH$30:AH$46,$F811)*(1-INDEX(AH$117:AH$133,$F811))</f>
        <v/>
      </c>
      <c r="AI811" s="40">
        <f>AI$12*$D811*INDEX(AI$21:AI$28,$E811)*INDEX(AI$30:AI$46,$F811)*(1-INDEX(AI$117:AI$133,$F811))</f>
        <v/>
      </c>
      <c r="AJ811" s="40">
        <f>AJ$12*$D811*INDEX(AJ$21:AJ$28,$E811)*INDEX(AJ$30:AJ$46,$F811)*(1-INDEX(AJ$117:AJ$133,$F811))</f>
        <v/>
      </c>
      <c r="AK811" s="40">
        <f>AK$12*$D811*INDEX(AK$21:AK$28,$E811)*INDEX(AK$30:AK$46,$F811)*(1-INDEX(AK$117:AK$133,$F811))</f>
        <v/>
      </c>
      <c r="AL811" s="40">
        <f>AL$12*$D811*INDEX(AL$21:AL$28,$E811)*INDEX(AL$30:AL$46,$F811)*(1-INDEX(AL$117:AL$133,$F811))</f>
        <v/>
      </c>
      <c r="AM811" s="40">
        <f>AM$12*$D811*INDEX(AM$21:AM$28,$E811)*INDEX(AM$30:AM$46,$F811)*(1-INDEX(AM$117:AM$133,$F811))</f>
        <v/>
      </c>
      <c r="AN811" s="40">
        <f>AN$12*$D811*INDEX(AN$21:AN$28,$E811)*INDEX(AN$30:AN$46,$F811)*(1-INDEX(AN$117:AN$133,$F811))</f>
        <v/>
      </c>
      <c r="AO811" s="40">
        <f>AO$12*$D811*INDEX(AO$21:AO$28,$E811)*INDEX(AO$30:AO$46,$F811)*(1-INDEX(AO$117:AO$133,$F811))</f>
        <v/>
      </c>
      <c r="AP811" s="40">
        <f>AP$12*$D811*INDEX(AP$21:AP$28,$E811)*INDEX(AP$30:AP$46,$F811)*(1-INDEX(AP$117:AP$133,$F811))</f>
        <v/>
      </c>
      <c r="AQ811" s="40">
        <f>AQ$12*$D811*INDEX(AQ$21:AQ$28,$E811)*INDEX(AQ$30:AQ$46,$F811)*(1-INDEX(AQ$117:AQ$133,$F811))</f>
        <v/>
      </c>
      <c r="AR811" s="40">
        <f>AR$12*$D811*INDEX(AR$21:AR$28,$E811)*INDEX(AR$30:AR$46,$F811)*(1-INDEX(AR$117:AR$133,$F811))</f>
        <v/>
      </c>
      <c r="AS811" s="40">
        <f>AS$12*$D811*INDEX(AS$21:AS$28,$E811)*INDEX(AS$30:AS$46,$F811)*(1-INDEX(AS$117:AS$133,$F811))</f>
        <v/>
      </c>
      <c r="AT811" s="40">
        <f>AT$12*$D811*INDEX(AT$21:AT$28,$E811)*INDEX(AT$30:AT$46,$F811)*(1-INDEX(AT$117:AT$133,$F811))</f>
        <v/>
      </c>
      <c r="AU811" s="40">
        <f>AU$12*$D811*INDEX(AU$21:AU$28,$E811)*INDEX(AU$30:AU$46,$F811)*(1-INDEX(AU$117:AU$133,$F811))</f>
        <v/>
      </c>
      <c r="AV811" s="40">
        <f>AV$12*$D811*INDEX(AV$21:AV$28,$E811)*INDEX(AV$30:AV$46,$F811)*(1-INDEX(AV$117:AV$133,$F811))</f>
        <v/>
      </c>
      <c r="AW811" s="40">
        <f>AW$12*$D811*INDEX(AW$21:AW$28,$E811)*INDEX(AW$30:AW$46,$F811)*(1-INDEX(AW$117:AW$133,$F811))</f>
        <v/>
      </c>
      <c r="AX811" s="42">
        <f>CARBONTAX(AX$12,$D811,INDEX(AX$21:AX$28,$E811),INDEX(AX$30:AX$46,$F811),INDEX(AX$117:AX$133,$F811))</f>
        <v/>
      </c>
    </row>
    <row r="812" hidden="1" outlineLevel="2">
      <c r="A812" s="5" t="inlineStr">
        <is>
          <t>ctxnew</t>
        </is>
      </c>
      <c r="B812" s="5" t="inlineStr">
        <is>
          <t>ker</t>
        </is>
      </c>
      <c r="C812" s="5" t="inlineStr">
        <is>
          <t>foo</t>
        </is>
      </c>
      <c r="D812" s="40">
        <f>INDEX(Inputs!$T$5:$T$132,MATCH($B812&amp;"|"&amp;$C812,Inputs!$A$5:$A$132,0))</f>
        <v/>
      </c>
      <c r="E812" s="40">
        <f>INDEX(Inputs!$J$5:$J$132,MATCH($B812&amp;"|"&amp;$C812,Inputs!$A$5:$A$132,0))</f>
        <v/>
      </c>
      <c r="F812" s="40">
        <f>INDEX(Inputs!$K$5:$K$132,MATCH($B812&amp;"|"&amp;$C812,Inputs!$A$5:$A$132,0))</f>
        <v/>
      </c>
      <c r="G812" s="39" t="n"/>
      <c r="H812" s="5">
        <f>INDEX(Variables!$B$5:$B$105,MATCH($A812,Variables!$A$5:$A$105,0))&amp;IF($C812="",""," | "&amp;INDEX(Mapping!$B$5:$B$26,MATCH($C812,Mapping!$A$5:$A$26,0))&amp;" | "&amp;INDEX(Mapping!$B$30:$B$41,MATCH($B812,Mapping!$A$30:$A$41,0)))</f>
        <v/>
      </c>
      <c r="I812" s="5">
        <f>INDEX(Variables!$C$5:$C$105,MATCH($A812,Variables!$A$5:$A$105,0))</f>
        <v/>
      </c>
      <c r="J812" s="5">
        <f>INDEX(Variables!$E$5:$E$105,MATCH($A812,Variables!$A$5:$A$105,0))</f>
        <v/>
      </c>
      <c r="K812" s="25">
        <f>LOWER(Settings!$C$4)&amp;".mit."&amp;$A812&amp;IF($C812="","","."&amp;$C812&amp;"."&amp;$B812)&amp;IF(INDEX(Variables!$D$5:$D$105,MATCH($A812,Variables!$A$5:$A$105,0))="","","."&amp;INDEX(Variables!$D$5:$D$105,MATCH($A812,Variables!$A$5:$A$105,0)))&amp;"."&amp;K$5</f>
        <v/>
      </c>
      <c r="L812" s="41">
        <f>L$12*$D812*INDEX(L$21:L$28,$E812)*INDEX(L$30:L$46,$F812)*(1-INDEX(L$117:L$133,$F812))</f>
        <v/>
      </c>
      <c r="M812" s="40">
        <f>M$12*$D812*INDEX(M$21:M$28,$E812)*INDEX(M$30:M$46,$F812)*(1-INDEX(M$117:M$133,$F812))</f>
        <v/>
      </c>
      <c r="N812" s="40">
        <f>N$12*$D812*INDEX(N$21:N$28,$E812)*INDEX(N$30:N$46,$F812)*(1-INDEX(N$117:N$133,$F812))</f>
        <v/>
      </c>
      <c r="O812" s="40">
        <f>O$12*$D812*INDEX(O$21:O$28,$E812)*INDEX(O$30:O$46,$F812)*(1-INDEX(O$117:O$133,$F812))</f>
        <v/>
      </c>
      <c r="P812" s="40">
        <f>P$12*$D812*INDEX(P$21:P$28,$E812)*INDEX(P$30:P$46,$F812)*(1-INDEX(P$117:P$133,$F812))</f>
        <v/>
      </c>
      <c r="Q812" s="40">
        <f>Q$12*$D812*INDEX(Q$21:Q$28,$E812)*INDEX(Q$30:Q$46,$F812)*(1-INDEX(Q$117:Q$133,$F812))</f>
        <v/>
      </c>
      <c r="R812" s="40">
        <f>R$12*$D812*INDEX(R$21:R$28,$E812)*INDEX(R$30:R$46,$F812)*(1-INDEX(R$117:R$133,$F812))</f>
        <v/>
      </c>
      <c r="S812" s="40">
        <f>S$12*$D812*INDEX(S$21:S$28,$E812)*INDEX(S$30:S$46,$F812)*(1-INDEX(S$117:S$133,$F812))</f>
        <v/>
      </c>
      <c r="T812" s="40">
        <f>T$12*$D812*INDEX(T$21:T$28,$E812)*INDEX(T$30:T$46,$F812)*(1-INDEX(T$117:T$133,$F812))</f>
        <v/>
      </c>
      <c r="U812" s="40">
        <f>U$12*$D812*INDEX(U$21:U$28,$E812)*INDEX(U$30:U$46,$F812)*(1-INDEX(U$117:U$133,$F812))</f>
        <v/>
      </c>
      <c r="V812" s="40">
        <f>V$12*$D812*INDEX(V$21:V$28,$E812)*INDEX(V$30:V$46,$F812)*(1-INDEX(V$117:V$133,$F812))</f>
        <v/>
      </c>
      <c r="W812" s="40">
        <f>W$12*$D812*INDEX(W$21:W$28,$E812)*INDEX(W$30:W$46,$F812)*(1-INDEX(W$117:W$133,$F812))</f>
        <v/>
      </c>
      <c r="X812" s="40">
        <f>X$12*$D812*INDEX(X$21:X$28,$E812)*INDEX(X$30:X$46,$F812)*(1-INDEX(X$117:X$133,$F812))</f>
        <v/>
      </c>
      <c r="Y812" s="40">
        <f>Y$12*$D812*INDEX(Y$21:Y$28,$E812)*INDEX(Y$30:Y$46,$F812)*(1-INDEX(Y$117:Y$133,$F812))</f>
        <v/>
      </c>
      <c r="Z812" s="40">
        <f>Z$12*$D812*INDEX(Z$21:Z$28,$E812)*INDEX(Z$30:Z$46,$F812)*(1-INDEX(Z$117:Z$133,$F812))</f>
        <v/>
      </c>
      <c r="AA812" s="40">
        <f>AA$12*$D812*INDEX(AA$21:AA$28,$E812)*INDEX(AA$30:AA$46,$F812)*(1-INDEX(AA$117:AA$133,$F812))</f>
        <v/>
      </c>
      <c r="AB812" s="40">
        <f>AB$12*$D812*INDEX(AB$21:AB$28,$E812)*INDEX(AB$30:AB$46,$F812)*(1-INDEX(AB$117:AB$133,$F812))</f>
        <v/>
      </c>
      <c r="AC812" s="40">
        <f>AC$12*$D812*INDEX(AC$21:AC$28,$E812)*INDEX(AC$30:AC$46,$F812)*(1-INDEX(AC$117:AC$133,$F812))</f>
        <v/>
      </c>
      <c r="AD812" s="42">
        <f>CARBONTAX(AD$12,$D812,INDEX(AD$21:AD$28,$E812),INDEX(AD$30:AD$46,$F812),INDEX(AD$117:AD$133,$F812))</f>
        <v/>
      </c>
      <c r="AE812" s="25">
        <f>LOWER(Settings!$C$4)&amp;".mit."&amp;$A812&amp;IF($C812="","","."&amp;$C812&amp;"."&amp;$B812)&amp;IF(INDEX(Variables!$D$5:$D$105,MATCH($A812,Variables!$A$5:$A$105,0))="","","."&amp;INDEX(Variables!$D$5:$D$105,MATCH($A812,Variables!$A$5:$A$105,0)))&amp;"."&amp;AE$5</f>
        <v/>
      </c>
      <c r="AF812" s="41">
        <f>AF$12*$D812*INDEX(AF$21:AF$28,$E812)*INDEX(AF$30:AF$46,$F812)*(1-INDEX(AF$117:AF$133,$F812))</f>
        <v/>
      </c>
      <c r="AG812" s="40">
        <f>AG$12*$D812*INDEX(AG$21:AG$28,$E812)*INDEX(AG$30:AG$46,$F812)*(1-INDEX(AG$117:AG$133,$F812))</f>
        <v/>
      </c>
      <c r="AH812" s="40">
        <f>AH$12*$D812*INDEX(AH$21:AH$28,$E812)*INDEX(AH$30:AH$46,$F812)*(1-INDEX(AH$117:AH$133,$F812))</f>
        <v/>
      </c>
      <c r="AI812" s="40">
        <f>AI$12*$D812*INDEX(AI$21:AI$28,$E812)*INDEX(AI$30:AI$46,$F812)*(1-INDEX(AI$117:AI$133,$F812))</f>
        <v/>
      </c>
      <c r="AJ812" s="40">
        <f>AJ$12*$D812*INDEX(AJ$21:AJ$28,$E812)*INDEX(AJ$30:AJ$46,$F812)*(1-INDEX(AJ$117:AJ$133,$F812))</f>
        <v/>
      </c>
      <c r="AK812" s="40">
        <f>AK$12*$D812*INDEX(AK$21:AK$28,$E812)*INDEX(AK$30:AK$46,$F812)*(1-INDEX(AK$117:AK$133,$F812))</f>
        <v/>
      </c>
      <c r="AL812" s="40">
        <f>AL$12*$D812*INDEX(AL$21:AL$28,$E812)*INDEX(AL$30:AL$46,$F812)*(1-INDEX(AL$117:AL$133,$F812))</f>
        <v/>
      </c>
      <c r="AM812" s="40">
        <f>AM$12*$D812*INDEX(AM$21:AM$28,$E812)*INDEX(AM$30:AM$46,$F812)*(1-INDEX(AM$117:AM$133,$F812))</f>
        <v/>
      </c>
      <c r="AN812" s="40">
        <f>AN$12*$D812*INDEX(AN$21:AN$28,$E812)*INDEX(AN$30:AN$46,$F812)*(1-INDEX(AN$117:AN$133,$F812))</f>
        <v/>
      </c>
      <c r="AO812" s="40">
        <f>AO$12*$D812*INDEX(AO$21:AO$28,$E812)*INDEX(AO$30:AO$46,$F812)*(1-INDEX(AO$117:AO$133,$F812))</f>
        <v/>
      </c>
      <c r="AP812" s="40">
        <f>AP$12*$D812*INDEX(AP$21:AP$28,$E812)*INDEX(AP$30:AP$46,$F812)*(1-INDEX(AP$117:AP$133,$F812))</f>
        <v/>
      </c>
      <c r="AQ812" s="40">
        <f>AQ$12*$D812*INDEX(AQ$21:AQ$28,$E812)*INDEX(AQ$30:AQ$46,$F812)*(1-INDEX(AQ$117:AQ$133,$F812))</f>
        <v/>
      </c>
      <c r="AR812" s="40">
        <f>AR$12*$D812*INDEX(AR$21:AR$28,$E812)*INDEX(AR$30:AR$46,$F812)*(1-INDEX(AR$117:AR$133,$F812))</f>
        <v/>
      </c>
      <c r="AS812" s="40">
        <f>AS$12*$D812*INDEX(AS$21:AS$28,$E812)*INDEX(AS$30:AS$46,$F812)*(1-INDEX(AS$117:AS$133,$F812))</f>
        <v/>
      </c>
      <c r="AT812" s="40">
        <f>AT$12*$D812*INDEX(AT$21:AT$28,$E812)*INDEX(AT$30:AT$46,$F812)*(1-INDEX(AT$117:AT$133,$F812))</f>
        <v/>
      </c>
      <c r="AU812" s="40">
        <f>AU$12*$D812*INDEX(AU$21:AU$28,$E812)*INDEX(AU$30:AU$46,$F812)*(1-INDEX(AU$117:AU$133,$F812))</f>
        <v/>
      </c>
      <c r="AV812" s="40">
        <f>AV$12*$D812*INDEX(AV$21:AV$28,$E812)*INDEX(AV$30:AV$46,$F812)*(1-INDEX(AV$117:AV$133,$F812))</f>
        <v/>
      </c>
      <c r="AW812" s="40">
        <f>AW$12*$D812*INDEX(AW$21:AW$28,$E812)*INDEX(AW$30:AW$46,$F812)*(1-INDEX(AW$117:AW$133,$F812))</f>
        <v/>
      </c>
      <c r="AX812" s="42">
        <f>CARBONTAX(AX$12,$D812,INDEX(AX$21:AX$28,$E812),INDEX(AX$30:AX$46,$F812),INDEX(AX$117:AX$133,$F812))</f>
        <v/>
      </c>
    </row>
    <row r="813" hidden="1" outlineLevel="2">
      <c r="A813" s="5" t="inlineStr">
        <is>
          <t>ctxnew</t>
        </is>
      </c>
      <c r="B813" s="5" t="inlineStr">
        <is>
          <t>oop</t>
        </is>
      </c>
      <c r="C813" s="5" t="inlineStr">
        <is>
          <t>foo</t>
        </is>
      </c>
      <c r="D813" s="40">
        <f>INDEX(Inputs!$T$5:$T$132,MATCH($B813&amp;"|"&amp;$C813,Inputs!$A$5:$A$132,0))</f>
        <v/>
      </c>
      <c r="E813" s="40">
        <f>INDEX(Inputs!$J$5:$J$132,MATCH($B813&amp;"|"&amp;$C813,Inputs!$A$5:$A$132,0))</f>
        <v/>
      </c>
      <c r="F813" s="40">
        <f>INDEX(Inputs!$K$5:$K$132,MATCH($B813&amp;"|"&amp;$C813,Inputs!$A$5:$A$132,0))</f>
        <v/>
      </c>
      <c r="G813" s="39" t="n"/>
      <c r="H813" s="5">
        <f>INDEX(Variables!$B$5:$B$105,MATCH($A813,Variables!$A$5:$A$105,0))&amp;IF($C813="",""," | "&amp;INDEX(Mapping!$B$5:$B$26,MATCH($C813,Mapping!$A$5:$A$26,0))&amp;" | "&amp;INDEX(Mapping!$B$30:$B$41,MATCH($B813,Mapping!$A$30:$A$41,0)))</f>
        <v/>
      </c>
      <c r="I813" s="5">
        <f>INDEX(Variables!$C$5:$C$105,MATCH($A813,Variables!$A$5:$A$105,0))</f>
        <v/>
      </c>
      <c r="J813" s="5">
        <f>INDEX(Variables!$E$5:$E$105,MATCH($A813,Variables!$A$5:$A$105,0))</f>
        <v/>
      </c>
      <c r="K813" s="25">
        <f>LOWER(Settings!$C$4)&amp;".mit."&amp;$A813&amp;IF($C813="","","."&amp;$C813&amp;"."&amp;$B813)&amp;IF(INDEX(Variables!$D$5:$D$105,MATCH($A813,Variables!$A$5:$A$105,0))="","","."&amp;INDEX(Variables!$D$5:$D$105,MATCH($A813,Variables!$A$5:$A$105,0)))&amp;"."&amp;K$5</f>
        <v/>
      </c>
      <c r="L813" s="41">
        <f>L$12*$D813*INDEX(L$21:L$28,$E813)*INDEX(L$30:L$46,$F813)*(1-INDEX(L$117:L$133,$F813))</f>
        <v/>
      </c>
      <c r="M813" s="40">
        <f>M$12*$D813*INDEX(M$21:M$28,$E813)*INDEX(M$30:M$46,$F813)*(1-INDEX(M$117:M$133,$F813))</f>
        <v/>
      </c>
      <c r="N813" s="40">
        <f>N$12*$D813*INDEX(N$21:N$28,$E813)*INDEX(N$30:N$46,$F813)*(1-INDEX(N$117:N$133,$F813))</f>
        <v/>
      </c>
      <c r="O813" s="40">
        <f>O$12*$D813*INDEX(O$21:O$28,$E813)*INDEX(O$30:O$46,$F813)*(1-INDEX(O$117:O$133,$F813))</f>
        <v/>
      </c>
      <c r="P813" s="40">
        <f>P$12*$D813*INDEX(P$21:P$28,$E813)*INDEX(P$30:P$46,$F813)*(1-INDEX(P$117:P$133,$F813))</f>
        <v/>
      </c>
      <c r="Q813" s="40">
        <f>Q$12*$D813*INDEX(Q$21:Q$28,$E813)*INDEX(Q$30:Q$46,$F813)*(1-INDEX(Q$117:Q$133,$F813))</f>
        <v/>
      </c>
      <c r="R813" s="40">
        <f>R$12*$D813*INDEX(R$21:R$28,$E813)*INDEX(R$30:R$46,$F813)*(1-INDEX(R$117:R$133,$F813))</f>
        <v/>
      </c>
      <c r="S813" s="40">
        <f>S$12*$D813*INDEX(S$21:S$28,$E813)*INDEX(S$30:S$46,$F813)*(1-INDEX(S$117:S$133,$F813))</f>
        <v/>
      </c>
      <c r="T813" s="40">
        <f>T$12*$D813*INDEX(T$21:T$28,$E813)*INDEX(T$30:T$46,$F813)*(1-INDEX(T$117:T$133,$F813))</f>
        <v/>
      </c>
      <c r="U813" s="40">
        <f>U$12*$D813*INDEX(U$21:U$28,$E813)*INDEX(U$30:U$46,$F813)*(1-INDEX(U$117:U$133,$F813))</f>
        <v/>
      </c>
      <c r="V813" s="40">
        <f>V$12*$D813*INDEX(V$21:V$28,$E813)*INDEX(V$30:V$46,$F813)*(1-INDEX(V$117:V$133,$F813))</f>
        <v/>
      </c>
      <c r="W813" s="40">
        <f>W$12*$D813*INDEX(W$21:W$28,$E813)*INDEX(W$30:W$46,$F813)*(1-INDEX(W$117:W$133,$F813))</f>
        <v/>
      </c>
      <c r="X813" s="40">
        <f>X$12*$D813*INDEX(X$21:X$28,$E813)*INDEX(X$30:X$46,$F813)*(1-INDEX(X$117:X$133,$F813))</f>
        <v/>
      </c>
      <c r="Y813" s="40">
        <f>Y$12*$D813*INDEX(Y$21:Y$28,$E813)*INDEX(Y$30:Y$46,$F813)*(1-INDEX(Y$117:Y$133,$F813))</f>
        <v/>
      </c>
      <c r="Z813" s="40">
        <f>Z$12*$D813*INDEX(Z$21:Z$28,$E813)*INDEX(Z$30:Z$46,$F813)*(1-INDEX(Z$117:Z$133,$F813))</f>
        <v/>
      </c>
      <c r="AA813" s="40">
        <f>AA$12*$D813*INDEX(AA$21:AA$28,$E813)*INDEX(AA$30:AA$46,$F813)*(1-INDEX(AA$117:AA$133,$F813))</f>
        <v/>
      </c>
      <c r="AB813" s="40">
        <f>AB$12*$D813*INDEX(AB$21:AB$28,$E813)*INDEX(AB$30:AB$46,$F813)*(1-INDEX(AB$117:AB$133,$F813))</f>
        <v/>
      </c>
      <c r="AC813" s="40">
        <f>AC$12*$D813*INDEX(AC$21:AC$28,$E813)*INDEX(AC$30:AC$46,$F813)*(1-INDEX(AC$117:AC$133,$F813))</f>
        <v/>
      </c>
      <c r="AD813" s="42">
        <f>CARBONTAX(AD$12,$D813,INDEX(AD$21:AD$28,$E813),INDEX(AD$30:AD$46,$F813),INDEX(AD$117:AD$133,$F813))</f>
        <v/>
      </c>
      <c r="AE813" s="25">
        <f>LOWER(Settings!$C$4)&amp;".mit."&amp;$A813&amp;IF($C813="","","."&amp;$C813&amp;"."&amp;$B813)&amp;IF(INDEX(Variables!$D$5:$D$105,MATCH($A813,Variables!$A$5:$A$105,0))="","","."&amp;INDEX(Variables!$D$5:$D$105,MATCH($A813,Variables!$A$5:$A$105,0)))&amp;"."&amp;AE$5</f>
        <v/>
      </c>
      <c r="AF813" s="41">
        <f>AF$12*$D813*INDEX(AF$21:AF$28,$E813)*INDEX(AF$30:AF$46,$F813)*(1-INDEX(AF$117:AF$133,$F813))</f>
        <v/>
      </c>
      <c r="AG813" s="40">
        <f>AG$12*$D813*INDEX(AG$21:AG$28,$E813)*INDEX(AG$30:AG$46,$F813)*(1-INDEX(AG$117:AG$133,$F813))</f>
        <v/>
      </c>
      <c r="AH813" s="40">
        <f>AH$12*$D813*INDEX(AH$21:AH$28,$E813)*INDEX(AH$30:AH$46,$F813)*(1-INDEX(AH$117:AH$133,$F813))</f>
        <v/>
      </c>
      <c r="AI813" s="40">
        <f>AI$12*$D813*INDEX(AI$21:AI$28,$E813)*INDEX(AI$30:AI$46,$F813)*(1-INDEX(AI$117:AI$133,$F813))</f>
        <v/>
      </c>
      <c r="AJ813" s="40">
        <f>AJ$12*$D813*INDEX(AJ$21:AJ$28,$E813)*INDEX(AJ$30:AJ$46,$F813)*(1-INDEX(AJ$117:AJ$133,$F813))</f>
        <v/>
      </c>
      <c r="AK813" s="40">
        <f>AK$12*$D813*INDEX(AK$21:AK$28,$E813)*INDEX(AK$30:AK$46,$F813)*(1-INDEX(AK$117:AK$133,$F813))</f>
        <v/>
      </c>
      <c r="AL813" s="40">
        <f>AL$12*$D813*INDEX(AL$21:AL$28,$E813)*INDEX(AL$30:AL$46,$F813)*(1-INDEX(AL$117:AL$133,$F813))</f>
        <v/>
      </c>
      <c r="AM813" s="40">
        <f>AM$12*$D813*INDEX(AM$21:AM$28,$E813)*INDEX(AM$30:AM$46,$F813)*(1-INDEX(AM$117:AM$133,$F813))</f>
        <v/>
      </c>
      <c r="AN813" s="40">
        <f>AN$12*$D813*INDEX(AN$21:AN$28,$E813)*INDEX(AN$30:AN$46,$F813)*(1-INDEX(AN$117:AN$133,$F813))</f>
        <v/>
      </c>
      <c r="AO813" s="40">
        <f>AO$12*$D813*INDEX(AO$21:AO$28,$E813)*INDEX(AO$30:AO$46,$F813)*(1-INDEX(AO$117:AO$133,$F813))</f>
        <v/>
      </c>
      <c r="AP813" s="40">
        <f>AP$12*$D813*INDEX(AP$21:AP$28,$E813)*INDEX(AP$30:AP$46,$F813)*(1-INDEX(AP$117:AP$133,$F813))</f>
        <v/>
      </c>
      <c r="AQ813" s="40">
        <f>AQ$12*$D813*INDEX(AQ$21:AQ$28,$E813)*INDEX(AQ$30:AQ$46,$F813)*(1-INDEX(AQ$117:AQ$133,$F813))</f>
        <v/>
      </c>
      <c r="AR813" s="40">
        <f>AR$12*$D813*INDEX(AR$21:AR$28,$E813)*INDEX(AR$30:AR$46,$F813)*(1-INDEX(AR$117:AR$133,$F813))</f>
        <v/>
      </c>
      <c r="AS813" s="40">
        <f>AS$12*$D813*INDEX(AS$21:AS$28,$E813)*INDEX(AS$30:AS$46,$F813)*(1-INDEX(AS$117:AS$133,$F813))</f>
        <v/>
      </c>
      <c r="AT813" s="40">
        <f>AT$12*$D813*INDEX(AT$21:AT$28,$E813)*INDEX(AT$30:AT$46,$F813)*(1-INDEX(AT$117:AT$133,$F813))</f>
        <v/>
      </c>
      <c r="AU813" s="40">
        <f>AU$12*$D813*INDEX(AU$21:AU$28,$E813)*INDEX(AU$30:AU$46,$F813)*(1-INDEX(AU$117:AU$133,$F813))</f>
        <v/>
      </c>
      <c r="AV813" s="40">
        <f>AV$12*$D813*INDEX(AV$21:AV$28,$E813)*INDEX(AV$30:AV$46,$F813)*(1-INDEX(AV$117:AV$133,$F813))</f>
        <v/>
      </c>
      <c r="AW813" s="40">
        <f>AW$12*$D813*INDEX(AW$21:AW$28,$E813)*INDEX(AW$30:AW$46,$F813)*(1-INDEX(AW$117:AW$133,$F813))</f>
        <v/>
      </c>
      <c r="AX813" s="42">
        <f>CARBONTAX(AX$12,$D813,INDEX(AX$21:AX$28,$E813),INDEX(AX$30:AX$46,$F813),INDEX(AX$117:AX$133,$F813))</f>
        <v/>
      </c>
    </row>
    <row r="814" hidden="1" outlineLevel="2">
      <c r="A814" s="5" t="inlineStr">
        <is>
          <t>ctxnew</t>
        </is>
      </c>
      <c r="B814" s="5" t="inlineStr">
        <is>
          <t>bio</t>
        </is>
      </c>
      <c r="C814" s="5" t="inlineStr">
        <is>
          <t>foo</t>
        </is>
      </c>
      <c r="D814" s="40">
        <f>INDEX(Inputs!$T$5:$T$132,MATCH($B814&amp;"|"&amp;$C814,Inputs!$A$5:$A$132,0))</f>
        <v/>
      </c>
      <c r="E814" s="40">
        <f>INDEX(Inputs!$J$5:$J$132,MATCH($B814&amp;"|"&amp;$C814,Inputs!$A$5:$A$132,0))</f>
        <v/>
      </c>
      <c r="F814" s="40">
        <f>INDEX(Inputs!$K$5:$K$132,MATCH($B814&amp;"|"&amp;$C814,Inputs!$A$5:$A$132,0))</f>
        <v/>
      </c>
      <c r="G814" s="39" t="n"/>
      <c r="H814" s="5">
        <f>INDEX(Variables!$B$5:$B$105,MATCH($A814,Variables!$A$5:$A$105,0))&amp;IF($C814="",""," | "&amp;INDEX(Mapping!$B$5:$B$26,MATCH($C814,Mapping!$A$5:$A$26,0))&amp;" | "&amp;INDEX(Mapping!$B$30:$B$41,MATCH($B814,Mapping!$A$30:$A$41,0)))</f>
        <v/>
      </c>
      <c r="I814" s="5">
        <f>INDEX(Variables!$C$5:$C$105,MATCH($A814,Variables!$A$5:$A$105,0))</f>
        <v/>
      </c>
      <c r="J814" s="5">
        <f>INDEX(Variables!$E$5:$E$105,MATCH($A814,Variables!$A$5:$A$105,0))</f>
        <v/>
      </c>
      <c r="K814" s="25">
        <f>LOWER(Settings!$C$4)&amp;".mit."&amp;$A814&amp;IF($C814="","","."&amp;$C814&amp;"."&amp;$B814)&amp;IF(INDEX(Variables!$D$5:$D$105,MATCH($A814,Variables!$A$5:$A$105,0))="","","."&amp;INDEX(Variables!$D$5:$D$105,MATCH($A814,Variables!$A$5:$A$105,0)))&amp;"."&amp;K$5</f>
        <v/>
      </c>
      <c r="L814" s="41">
        <f>L$12*$D814*INDEX(L$21:L$28,$E814)*INDEX(L$30:L$46,$F814)*(1-INDEX(L$117:L$133,$F814))</f>
        <v/>
      </c>
      <c r="M814" s="40">
        <f>M$12*$D814*INDEX(M$21:M$28,$E814)*INDEX(M$30:M$46,$F814)*(1-INDEX(M$117:M$133,$F814))</f>
        <v/>
      </c>
      <c r="N814" s="40">
        <f>N$12*$D814*INDEX(N$21:N$28,$E814)*INDEX(N$30:N$46,$F814)*(1-INDEX(N$117:N$133,$F814))</f>
        <v/>
      </c>
      <c r="O814" s="40">
        <f>O$12*$D814*INDEX(O$21:O$28,$E814)*INDEX(O$30:O$46,$F814)*(1-INDEX(O$117:O$133,$F814))</f>
        <v/>
      </c>
      <c r="P814" s="40">
        <f>P$12*$D814*INDEX(P$21:P$28,$E814)*INDEX(P$30:P$46,$F814)*(1-INDEX(P$117:P$133,$F814))</f>
        <v/>
      </c>
      <c r="Q814" s="40">
        <f>Q$12*$D814*INDEX(Q$21:Q$28,$E814)*INDEX(Q$30:Q$46,$F814)*(1-INDEX(Q$117:Q$133,$F814))</f>
        <v/>
      </c>
      <c r="R814" s="40">
        <f>R$12*$D814*INDEX(R$21:R$28,$E814)*INDEX(R$30:R$46,$F814)*(1-INDEX(R$117:R$133,$F814))</f>
        <v/>
      </c>
      <c r="S814" s="40">
        <f>S$12*$D814*INDEX(S$21:S$28,$E814)*INDEX(S$30:S$46,$F814)*(1-INDEX(S$117:S$133,$F814))</f>
        <v/>
      </c>
      <c r="T814" s="40">
        <f>T$12*$D814*INDEX(T$21:T$28,$E814)*INDEX(T$30:T$46,$F814)*(1-INDEX(T$117:T$133,$F814))</f>
        <v/>
      </c>
      <c r="U814" s="40">
        <f>U$12*$D814*INDEX(U$21:U$28,$E814)*INDEX(U$30:U$46,$F814)*(1-INDEX(U$117:U$133,$F814))</f>
        <v/>
      </c>
      <c r="V814" s="40">
        <f>V$12*$D814*INDEX(V$21:V$28,$E814)*INDEX(V$30:V$46,$F814)*(1-INDEX(V$117:V$133,$F814))</f>
        <v/>
      </c>
      <c r="W814" s="40">
        <f>W$12*$D814*INDEX(W$21:W$28,$E814)*INDEX(W$30:W$46,$F814)*(1-INDEX(W$117:W$133,$F814))</f>
        <v/>
      </c>
      <c r="X814" s="40">
        <f>X$12*$D814*INDEX(X$21:X$28,$E814)*INDEX(X$30:X$46,$F814)*(1-INDEX(X$117:X$133,$F814))</f>
        <v/>
      </c>
      <c r="Y814" s="40">
        <f>Y$12*$D814*INDEX(Y$21:Y$28,$E814)*INDEX(Y$30:Y$46,$F814)*(1-INDEX(Y$117:Y$133,$F814))</f>
        <v/>
      </c>
      <c r="Z814" s="40">
        <f>Z$12*$D814*INDEX(Z$21:Z$28,$E814)*INDEX(Z$30:Z$46,$F814)*(1-INDEX(Z$117:Z$133,$F814))</f>
        <v/>
      </c>
      <c r="AA814" s="40">
        <f>AA$12*$D814*INDEX(AA$21:AA$28,$E814)*INDEX(AA$30:AA$46,$F814)*(1-INDEX(AA$117:AA$133,$F814))</f>
        <v/>
      </c>
      <c r="AB814" s="40">
        <f>AB$12*$D814*INDEX(AB$21:AB$28,$E814)*INDEX(AB$30:AB$46,$F814)*(1-INDEX(AB$117:AB$133,$F814))</f>
        <v/>
      </c>
      <c r="AC814" s="40">
        <f>AC$12*$D814*INDEX(AC$21:AC$28,$E814)*INDEX(AC$30:AC$46,$F814)*(1-INDEX(AC$117:AC$133,$F814))</f>
        <v/>
      </c>
      <c r="AD814" s="42">
        <f>CARBONTAX(AD$12,$D814,INDEX(AD$21:AD$28,$E814),INDEX(AD$30:AD$46,$F814),INDEX(AD$117:AD$133,$F814))</f>
        <v/>
      </c>
      <c r="AE814" s="25">
        <f>LOWER(Settings!$C$4)&amp;".mit."&amp;$A814&amp;IF($C814="","","."&amp;$C814&amp;"."&amp;$B814)&amp;IF(INDEX(Variables!$D$5:$D$105,MATCH($A814,Variables!$A$5:$A$105,0))="","","."&amp;INDEX(Variables!$D$5:$D$105,MATCH($A814,Variables!$A$5:$A$105,0)))&amp;"."&amp;AE$5</f>
        <v/>
      </c>
      <c r="AF814" s="41">
        <f>AF$12*$D814*INDEX(AF$21:AF$28,$E814)*INDEX(AF$30:AF$46,$F814)*(1-INDEX(AF$117:AF$133,$F814))</f>
        <v/>
      </c>
      <c r="AG814" s="40">
        <f>AG$12*$D814*INDEX(AG$21:AG$28,$E814)*INDEX(AG$30:AG$46,$F814)*(1-INDEX(AG$117:AG$133,$F814))</f>
        <v/>
      </c>
      <c r="AH814" s="40">
        <f>AH$12*$D814*INDEX(AH$21:AH$28,$E814)*INDEX(AH$30:AH$46,$F814)*(1-INDEX(AH$117:AH$133,$F814))</f>
        <v/>
      </c>
      <c r="AI814" s="40">
        <f>AI$12*$D814*INDEX(AI$21:AI$28,$E814)*INDEX(AI$30:AI$46,$F814)*(1-INDEX(AI$117:AI$133,$F814))</f>
        <v/>
      </c>
      <c r="AJ814" s="40">
        <f>AJ$12*$D814*INDEX(AJ$21:AJ$28,$E814)*INDEX(AJ$30:AJ$46,$F814)*(1-INDEX(AJ$117:AJ$133,$F814))</f>
        <v/>
      </c>
      <c r="AK814" s="40">
        <f>AK$12*$D814*INDEX(AK$21:AK$28,$E814)*INDEX(AK$30:AK$46,$F814)*(1-INDEX(AK$117:AK$133,$F814))</f>
        <v/>
      </c>
      <c r="AL814" s="40">
        <f>AL$12*$D814*INDEX(AL$21:AL$28,$E814)*INDEX(AL$30:AL$46,$F814)*(1-INDEX(AL$117:AL$133,$F814))</f>
        <v/>
      </c>
      <c r="AM814" s="40">
        <f>AM$12*$D814*INDEX(AM$21:AM$28,$E814)*INDEX(AM$30:AM$46,$F814)*(1-INDEX(AM$117:AM$133,$F814))</f>
        <v/>
      </c>
      <c r="AN814" s="40">
        <f>AN$12*$D814*INDEX(AN$21:AN$28,$E814)*INDEX(AN$30:AN$46,$F814)*(1-INDEX(AN$117:AN$133,$F814))</f>
        <v/>
      </c>
      <c r="AO814" s="40">
        <f>AO$12*$D814*INDEX(AO$21:AO$28,$E814)*INDEX(AO$30:AO$46,$F814)*(1-INDEX(AO$117:AO$133,$F814))</f>
        <v/>
      </c>
      <c r="AP814" s="40">
        <f>AP$12*$D814*INDEX(AP$21:AP$28,$E814)*INDEX(AP$30:AP$46,$F814)*(1-INDEX(AP$117:AP$133,$F814))</f>
        <v/>
      </c>
      <c r="AQ814" s="40">
        <f>AQ$12*$D814*INDEX(AQ$21:AQ$28,$E814)*INDEX(AQ$30:AQ$46,$F814)*(1-INDEX(AQ$117:AQ$133,$F814))</f>
        <v/>
      </c>
      <c r="AR814" s="40">
        <f>AR$12*$D814*INDEX(AR$21:AR$28,$E814)*INDEX(AR$30:AR$46,$F814)*(1-INDEX(AR$117:AR$133,$F814))</f>
        <v/>
      </c>
      <c r="AS814" s="40">
        <f>AS$12*$D814*INDEX(AS$21:AS$28,$E814)*INDEX(AS$30:AS$46,$F814)*(1-INDEX(AS$117:AS$133,$F814))</f>
        <v/>
      </c>
      <c r="AT814" s="40">
        <f>AT$12*$D814*INDEX(AT$21:AT$28,$E814)*INDEX(AT$30:AT$46,$F814)*(1-INDEX(AT$117:AT$133,$F814))</f>
        <v/>
      </c>
      <c r="AU814" s="40">
        <f>AU$12*$D814*INDEX(AU$21:AU$28,$E814)*INDEX(AU$30:AU$46,$F814)*(1-INDEX(AU$117:AU$133,$F814))</f>
        <v/>
      </c>
      <c r="AV814" s="40">
        <f>AV$12*$D814*INDEX(AV$21:AV$28,$E814)*INDEX(AV$30:AV$46,$F814)*(1-INDEX(AV$117:AV$133,$F814))</f>
        <v/>
      </c>
      <c r="AW814" s="40">
        <f>AW$12*$D814*INDEX(AW$21:AW$28,$E814)*INDEX(AW$30:AW$46,$F814)*(1-INDEX(AW$117:AW$133,$F814))</f>
        <v/>
      </c>
      <c r="AX814" s="42">
        <f>CARBONTAX(AX$12,$D814,INDEX(AX$21:AX$28,$E814),INDEX(AX$30:AX$46,$F814),INDEX(AX$117:AX$133,$F814))</f>
        <v/>
      </c>
    </row>
    <row r="815" hidden="1" outlineLevel="2"/>
    <row r="816" hidden="1" outlineLevel="2">
      <c r="A816" s="5" t="inlineStr">
        <is>
          <t>ets</t>
        </is>
      </c>
      <c r="B816" s="5" t="inlineStr">
        <is>
          <t>coa</t>
        </is>
      </c>
      <c r="C816" s="5" t="inlineStr">
        <is>
          <t>foo</t>
        </is>
      </c>
      <c r="D816" s="40">
        <f>INDEX(Inputs!$T$5:$T$132,MATCH($B816&amp;"|"&amp;$C816,Inputs!$A$5:$A$132,0))</f>
        <v/>
      </c>
      <c r="E816" s="40">
        <f>INDEX(Inputs!$K$5:$K$132,MATCH($B816&amp;"|"&amp;$C816,Inputs!$A$5:$A$132,0))</f>
        <v/>
      </c>
      <c r="F816" s="39" t="n"/>
      <c r="G816" s="39" t="n"/>
      <c r="H816" s="5">
        <f>INDEX(Variables!$B$5:$B$105,MATCH($A816,Variables!$A$5:$A$105,0))&amp;IF($C816="",""," | "&amp;INDEX(Mapping!$B$5:$B$26,MATCH($C816,Mapping!$A$5:$A$26,0))&amp;" | "&amp;INDEX(Mapping!$B$30:$B$41,MATCH($B816,Mapping!$A$30:$A$41,0)))</f>
        <v/>
      </c>
      <c r="I816" s="5">
        <f>INDEX(Variables!$C$5:$C$105,MATCH($A816,Variables!$A$5:$A$105,0))</f>
        <v/>
      </c>
      <c r="J816" s="5">
        <f>INDEX(Variables!$E$5:$E$105,MATCH($A816,Variables!$A$5:$A$105,0))</f>
        <v/>
      </c>
      <c r="K816" s="25">
        <f>LOWER(Settings!$C$4)&amp;".mit."&amp;$A816&amp;IF($C816="","","."&amp;$C816&amp;"."&amp;$B816)&amp;IF(INDEX(Variables!$D$5:$D$105,MATCH($A816,Variables!$A$5:$A$105,0))="","","."&amp;INDEX(Variables!$D$5:$D$105,MATCH($A816,Variables!$A$5:$A$105,0)))&amp;"."&amp;K$5</f>
        <v/>
      </c>
      <c r="L816" s="41">
        <f>L$134*$D816*INDEX(L$117:L$133,$E816)</f>
        <v/>
      </c>
      <c r="M816" s="40">
        <f>M$134*$D816*INDEX(M$117:M$133,$E816)</f>
        <v/>
      </c>
      <c r="N816" s="40">
        <f>N$134*$D816*INDEX(N$117:N$133,$E816)</f>
        <v/>
      </c>
      <c r="O816" s="40">
        <f>O$134*$D816*INDEX(O$117:O$133,$E816)</f>
        <v/>
      </c>
      <c r="P816" s="40">
        <f>P$134*$D816*INDEX(P$117:P$133,$E816)</f>
        <v/>
      </c>
      <c r="Q816" s="40">
        <f>Q$134*$D816*INDEX(Q$117:Q$133,$E816)</f>
        <v/>
      </c>
      <c r="R816" s="40">
        <f>R$134*$D816*INDEX(R$117:R$133,$E816)</f>
        <v/>
      </c>
      <c r="S816" s="40">
        <f>S$134*$D816*INDEX(S$117:S$133,$E816)</f>
        <v/>
      </c>
      <c r="T816" s="40">
        <f>T$134*$D816*INDEX(T$117:T$133,$E816)</f>
        <v/>
      </c>
      <c r="U816" s="40">
        <f>U$134*$D816*INDEX(U$117:U$133,$E816)</f>
        <v/>
      </c>
      <c r="V816" s="40">
        <f>V$134*$D816*INDEX(V$117:V$133,$E816)</f>
        <v/>
      </c>
      <c r="W816" s="40">
        <f>W$134*$D816*INDEX(W$117:W$133,$E816)</f>
        <v/>
      </c>
      <c r="X816" s="40">
        <f>X$134*$D816*INDEX(X$117:X$133,$E816)</f>
        <v/>
      </c>
      <c r="Y816" s="40">
        <f>Y$134*$D816*INDEX(Y$117:Y$133,$E816)</f>
        <v/>
      </c>
      <c r="Z816" s="40">
        <f>Z$134*$D816*INDEX(Z$117:Z$133,$E816)</f>
        <v/>
      </c>
      <c r="AA816" s="40">
        <f>AA$134*$D816*INDEX(AA$117:AA$133,$E816)</f>
        <v/>
      </c>
      <c r="AB816" s="40">
        <f>AB$134*$D816*INDEX(AB$117:AB$133,$E816)</f>
        <v/>
      </c>
      <c r="AC816" s="40">
        <f>AC$134*$D816*INDEX(AC$117:AC$133,$E816)</f>
        <v/>
      </c>
      <c r="AD816" s="42">
        <f>ETSCOST(AD$134,$D816,INDEX(AD$117:AD$133,$E816))</f>
        <v/>
      </c>
      <c r="AE816" s="25">
        <f>LOWER(Settings!$C$4)&amp;".mit."&amp;$A816&amp;IF($C816="","","."&amp;$C816&amp;"."&amp;$B816)&amp;IF(INDEX(Variables!$D$5:$D$105,MATCH($A816,Variables!$A$5:$A$105,0))="","","."&amp;INDEX(Variables!$D$5:$D$105,MATCH($A816,Variables!$A$5:$A$105,0)))&amp;"."&amp;AE$5</f>
        <v/>
      </c>
      <c r="AF816" s="41">
        <f>AF$134*$D816*INDEX(AF$117:AF$133,$E816)</f>
        <v/>
      </c>
      <c r="AG816" s="40">
        <f>AG$134*$D816*INDEX(AG$117:AG$133,$E816)</f>
        <v/>
      </c>
      <c r="AH816" s="40">
        <f>AH$134*$D816*INDEX(AH$117:AH$133,$E816)</f>
        <v/>
      </c>
      <c r="AI816" s="40">
        <f>AI$134*$D816*INDEX(AI$117:AI$133,$E816)</f>
        <v/>
      </c>
      <c r="AJ816" s="40">
        <f>AJ$134*$D816*INDEX(AJ$117:AJ$133,$E816)</f>
        <v/>
      </c>
      <c r="AK816" s="40">
        <f>AK$134*$D816*INDEX(AK$117:AK$133,$E816)</f>
        <v/>
      </c>
      <c r="AL816" s="40">
        <f>AL$134*$D816*INDEX(AL$117:AL$133,$E816)</f>
        <v/>
      </c>
      <c r="AM816" s="40">
        <f>AM$134*$D816*INDEX(AM$117:AM$133,$E816)</f>
        <v/>
      </c>
      <c r="AN816" s="40">
        <f>AN$134*$D816*INDEX(AN$117:AN$133,$E816)</f>
        <v/>
      </c>
      <c r="AO816" s="40">
        <f>AO$134*$D816*INDEX(AO$117:AO$133,$E816)</f>
        <v/>
      </c>
      <c r="AP816" s="40">
        <f>AP$134*$D816*INDEX(AP$117:AP$133,$E816)</f>
        <v/>
      </c>
      <c r="AQ816" s="40">
        <f>AQ$134*$D816*INDEX(AQ$117:AQ$133,$E816)</f>
        <v/>
      </c>
      <c r="AR816" s="40">
        <f>AR$134*$D816*INDEX(AR$117:AR$133,$E816)</f>
        <v/>
      </c>
      <c r="AS816" s="40">
        <f>AS$134*$D816*INDEX(AS$117:AS$133,$E816)</f>
        <v/>
      </c>
      <c r="AT816" s="40">
        <f>AT$134*$D816*INDEX(AT$117:AT$133,$E816)</f>
        <v/>
      </c>
      <c r="AU816" s="40">
        <f>AU$134*$D816*INDEX(AU$117:AU$133,$E816)</f>
        <v/>
      </c>
      <c r="AV816" s="40">
        <f>AV$134*$D816*INDEX(AV$117:AV$133,$E816)</f>
        <v/>
      </c>
      <c r="AW816" s="40">
        <f>AW$134*$D816*INDEX(AW$117:AW$133,$E816)</f>
        <v/>
      </c>
      <c r="AX816" s="42">
        <f>ETSCOST(AX$134,$D816,INDEX(AX$117:AX$133,$E816))</f>
        <v/>
      </c>
    </row>
    <row r="817" hidden="1" outlineLevel="2">
      <c r="A817" s="5" t="inlineStr">
        <is>
          <t>ets</t>
        </is>
      </c>
      <c r="B817" s="5" t="inlineStr">
        <is>
          <t>nga</t>
        </is>
      </c>
      <c r="C817" s="5" t="inlineStr">
        <is>
          <t>foo</t>
        </is>
      </c>
      <c r="D817" s="40">
        <f>INDEX(Inputs!$T$5:$T$132,MATCH($B817&amp;"|"&amp;$C817,Inputs!$A$5:$A$132,0))</f>
        <v/>
      </c>
      <c r="E817" s="40">
        <f>INDEX(Inputs!$K$5:$K$132,MATCH($B817&amp;"|"&amp;$C817,Inputs!$A$5:$A$132,0))</f>
        <v/>
      </c>
      <c r="F817" s="39" t="n"/>
      <c r="G817" s="39" t="n"/>
      <c r="H817" s="5">
        <f>INDEX(Variables!$B$5:$B$105,MATCH($A817,Variables!$A$5:$A$105,0))&amp;IF($C817="",""," | "&amp;INDEX(Mapping!$B$5:$B$26,MATCH($C817,Mapping!$A$5:$A$26,0))&amp;" | "&amp;INDEX(Mapping!$B$30:$B$41,MATCH($B817,Mapping!$A$30:$A$41,0)))</f>
        <v/>
      </c>
      <c r="I817" s="5">
        <f>INDEX(Variables!$C$5:$C$105,MATCH($A817,Variables!$A$5:$A$105,0))</f>
        <v/>
      </c>
      <c r="J817" s="5">
        <f>INDEX(Variables!$E$5:$E$105,MATCH($A817,Variables!$A$5:$A$105,0))</f>
        <v/>
      </c>
      <c r="K817" s="25">
        <f>LOWER(Settings!$C$4)&amp;".mit."&amp;$A817&amp;IF($C817="","","."&amp;$C817&amp;"."&amp;$B817)&amp;IF(INDEX(Variables!$D$5:$D$105,MATCH($A817,Variables!$A$5:$A$105,0))="","","."&amp;INDEX(Variables!$D$5:$D$105,MATCH($A817,Variables!$A$5:$A$105,0)))&amp;"."&amp;K$5</f>
        <v/>
      </c>
      <c r="L817" s="41">
        <f>L$134*$D817*INDEX(L$117:L$133,$E817)</f>
        <v/>
      </c>
      <c r="M817" s="40">
        <f>M$134*$D817*INDEX(M$117:M$133,$E817)</f>
        <v/>
      </c>
      <c r="N817" s="40">
        <f>N$134*$D817*INDEX(N$117:N$133,$E817)</f>
        <v/>
      </c>
      <c r="O817" s="40">
        <f>O$134*$D817*INDEX(O$117:O$133,$E817)</f>
        <v/>
      </c>
      <c r="P817" s="40">
        <f>P$134*$D817*INDEX(P$117:P$133,$E817)</f>
        <v/>
      </c>
      <c r="Q817" s="40">
        <f>Q$134*$D817*INDEX(Q$117:Q$133,$E817)</f>
        <v/>
      </c>
      <c r="R817" s="40">
        <f>R$134*$D817*INDEX(R$117:R$133,$E817)</f>
        <v/>
      </c>
      <c r="S817" s="40">
        <f>S$134*$D817*INDEX(S$117:S$133,$E817)</f>
        <v/>
      </c>
      <c r="T817" s="40">
        <f>T$134*$D817*INDEX(T$117:T$133,$E817)</f>
        <v/>
      </c>
      <c r="U817" s="40">
        <f>U$134*$D817*INDEX(U$117:U$133,$E817)</f>
        <v/>
      </c>
      <c r="V817" s="40">
        <f>V$134*$D817*INDEX(V$117:V$133,$E817)</f>
        <v/>
      </c>
      <c r="W817" s="40">
        <f>W$134*$D817*INDEX(W$117:W$133,$E817)</f>
        <v/>
      </c>
      <c r="X817" s="40">
        <f>X$134*$D817*INDEX(X$117:X$133,$E817)</f>
        <v/>
      </c>
      <c r="Y817" s="40">
        <f>Y$134*$D817*INDEX(Y$117:Y$133,$E817)</f>
        <v/>
      </c>
      <c r="Z817" s="40">
        <f>Z$134*$D817*INDEX(Z$117:Z$133,$E817)</f>
        <v/>
      </c>
      <c r="AA817" s="40">
        <f>AA$134*$D817*INDEX(AA$117:AA$133,$E817)</f>
        <v/>
      </c>
      <c r="AB817" s="40">
        <f>AB$134*$D817*INDEX(AB$117:AB$133,$E817)</f>
        <v/>
      </c>
      <c r="AC817" s="40">
        <f>AC$134*$D817*INDEX(AC$117:AC$133,$E817)</f>
        <v/>
      </c>
      <c r="AD817" s="42">
        <f>ETSCOST(AD$134,$D817,INDEX(AD$117:AD$133,$E817))</f>
        <v/>
      </c>
      <c r="AE817" s="25">
        <f>LOWER(Settings!$C$4)&amp;".mit."&amp;$A817&amp;IF($C817="","","."&amp;$C817&amp;"."&amp;$B817)&amp;IF(INDEX(Variables!$D$5:$D$105,MATCH($A817,Variables!$A$5:$A$105,0))="","","."&amp;INDEX(Variables!$D$5:$D$105,MATCH($A817,Variables!$A$5:$A$105,0)))&amp;"."&amp;AE$5</f>
        <v/>
      </c>
      <c r="AF817" s="41">
        <f>AF$134*$D817*INDEX(AF$117:AF$133,$E817)</f>
        <v/>
      </c>
      <c r="AG817" s="40">
        <f>AG$134*$D817*INDEX(AG$117:AG$133,$E817)</f>
        <v/>
      </c>
      <c r="AH817" s="40">
        <f>AH$134*$D817*INDEX(AH$117:AH$133,$E817)</f>
        <v/>
      </c>
      <c r="AI817" s="40">
        <f>AI$134*$D817*INDEX(AI$117:AI$133,$E817)</f>
        <v/>
      </c>
      <c r="AJ817" s="40">
        <f>AJ$134*$D817*INDEX(AJ$117:AJ$133,$E817)</f>
        <v/>
      </c>
      <c r="AK817" s="40">
        <f>AK$134*$D817*INDEX(AK$117:AK$133,$E817)</f>
        <v/>
      </c>
      <c r="AL817" s="40">
        <f>AL$134*$D817*INDEX(AL$117:AL$133,$E817)</f>
        <v/>
      </c>
      <c r="AM817" s="40">
        <f>AM$134*$D817*INDEX(AM$117:AM$133,$E817)</f>
        <v/>
      </c>
      <c r="AN817" s="40">
        <f>AN$134*$D817*INDEX(AN$117:AN$133,$E817)</f>
        <v/>
      </c>
      <c r="AO817" s="40">
        <f>AO$134*$D817*INDEX(AO$117:AO$133,$E817)</f>
        <v/>
      </c>
      <c r="AP817" s="40">
        <f>AP$134*$D817*INDEX(AP$117:AP$133,$E817)</f>
        <v/>
      </c>
      <c r="AQ817" s="40">
        <f>AQ$134*$D817*INDEX(AQ$117:AQ$133,$E817)</f>
        <v/>
      </c>
      <c r="AR817" s="40">
        <f>AR$134*$D817*INDEX(AR$117:AR$133,$E817)</f>
        <v/>
      </c>
      <c r="AS817" s="40">
        <f>AS$134*$D817*INDEX(AS$117:AS$133,$E817)</f>
        <v/>
      </c>
      <c r="AT817" s="40">
        <f>AT$134*$D817*INDEX(AT$117:AT$133,$E817)</f>
        <v/>
      </c>
      <c r="AU817" s="40">
        <f>AU$134*$D817*INDEX(AU$117:AU$133,$E817)</f>
        <v/>
      </c>
      <c r="AV817" s="40">
        <f>AV$134*$D817*INDEX(AV$117:AV$133,$E817)</f>
        <v/>
      </c>
      <c r="AW817" s="40">
        <f>AW$134*$D817*INDEX(AW$117:AW$133,$E817)</f>
        <v/>
      </c>
      <c r="AX817" s="42">
        <f>ETSCOST(AX$134,$D817,INDEX(AX$117:AX$133,$E817))</f>
        <v/>
      </c>
    </row>
    <row r="818" hidden="1" outlineLevel="2">
      <c r="A818" s="5" t="inlineStr">
        <is>
          <t>ets</t>
        </is>
      </c>
      <c r="B818" s="5" t="inlineStr">
        <is>
          <t>gso</t>
        </is>
      </c>
      <c r="C818" s="5" t="inlineStr">
        <is>
          <t>foo</t>
        </is>
      </c>
      <c r="D818" s="40">
        <f>INDEX(Inputs!$T$5:$T$132,MATCH($B818&amp;"|"&amp;$C818,Inputs!$A$5:$A$132,0))</f>
        <v/>
      </c>
      <c r="E818" s="40">
        <f>INDEX(Inputs!$K$5:$K$132,MATCH($B818&amp;"|"&amp;$C818,Inputs!$A$5:$A$132,0))</f>
        <v/>
      </c>
      <c r="F818" s="39" t="n"/>
      <c r="G818" s="39" t="n"/>
      <c r="H818" s="5">
        <f>INDEX(Variables!$B$5:$B$105,MATCH($A818,Variables!$A$5:$A$105,0))&amp;IF($C818="",""," | "&amp;INDEX(Mapping!$B$5:$B$26,MATCH($C818,Mapping!$A$5:$A$26,0))&amp;" | "&amp;INDEX(Mapping!$B$30:$B$41,MATCH($B818,Mapping!$A$30:$A$41,0)))</f>
        <v/>
      </c>
      <c r="I818" s="5">
        <f>INDEX(Variables!$C$5:$C$105,MATCH($A818,Variables!$A$5:$A$105,0))</f>
        <v/>
      </c>
      <c r="J818" s="5">
        <f>INDEX(Variables!$E$5:$E$105,MATCH($A818,Variables!$A$5:$A$105,0))</f>
        <v/>
      </c>
      <c r="K818" s="25">
        <f>LOWER(Settings!$C$4)&amp;".mit."&amp;$A818&amp;IF($C818="","","."&amp;$C818&amp;"."&amp;$B818)&amp;IF(INDEX(Variables!$D$5:$D$105,MATCH($A818,Variables!$A$5:$A$105,0))="","","."&amp;INDEX(Variables!$D$5:$D$105,MATCH($A818,Variables!$A$5:$A$105,0)))&amp;"."&amp;K$5</f>
        <v/>
      </c>
      <c r="L818" s="41">
        <f>L$134*$D818*INDEX(L$117:L$133,$E818)</f>
        <v/>
      </c>
      <c r="M818" s="40">
        <f>M$134*$D818*INDEX(M$117:M$133,$E818)</f>
        <v/>
      </c>
      <c r="N818" s="40">
        <f>N$134*$D818*INDEX(N$117:N$133,$E818)</f>
        <v/>
      </c>
      <c r="O818" s="40">
        <f>O$134*$D818*INDEX(O$117:O$133,$E818)</f>
        <v/>
      </c>
      <c r="P818" s="40">
        <f>P$134*$D818*INDEX(P$117:P$133,$E818)</f>
        <v/>
      </c>
      <c r="Q818" s="40">
        <f>Q$134*$D818*INDEX(Q$117:Q$133,$E818)</f>
        <v/>
      </c>
      <c r="R818" s="40">
        <f>R$134*$D818*INDEX(R$117:R$133,$E818)</f>
        <v/>
      </c>
      <c r="S818" s="40">
        <f>S$134*$D818*INDEX(S$117:S$133,$E818)</f>
        <v/>
      </c>
      <c r="T818" s="40">
        <f>T$134*$D818*INDEX(T$117:T$133,$E818)</f>
        <v/>
      </c>
      <c r="U818" s="40">
        <f>U$134*$D818*INDEX(U$117:U$133,$E818)</f>
        <v/>
      </c>
      <c r="V818" s="40">
        <f>V$134*$D818*INDEX(V$117:V$133,$E818)</f>
        <v/>
      </c>
      <c r="W818" s="40">
        <f>W$134*$D818*INDEX(W$117:W$133,$E818)</f>
        <v/>
      </c>
      <c r="X818" s="40">
        <f>X$134*$D818*INDEX(X$117:X$133,$E818)</f>
        <v/>
      </c>
      <c r="Y818" s="40">
        <f>Y$134*$D818*INDEX(Y$117:Y$133,$E818)</f>
        <v/>
      </c>
      <c r="Z818" s="40">
        <f>Z$134*$D818*INDEX(Z$117:Z$133,$E818)</f>
        <v/>
      </c>
      <c r="AA818" s="40">
        <f>AA$134*$D818*INDEX(AA$117:AA$133,$E818)</f>
        <v/>
      </c>
      <c r="AB818" s="40">
        <f>AB$134*$D818*INDEX(AB$117:AB$133,$E818)</f>
        <v/>
      </c>
      <c r="AC818" s="40">
        <f>AC$134*$D818*INDEX(AC$117:AC$133,$E818)</f>
        <v/>
      </c>
      <c r="AD818" s="42">
        <f>ETSCOST(AD$134,$D818,INDEX(AD$117:AD$133,$E818))</f>
        <v/>
      </c>
      <c r="AE818" s="25">
        <f>LOWER(Settings!$C$4)&amp;".mit."&amp;$A818&amp;IF($C818="","","."&amp;$C818&amp;"."&amp;$B818)&amp;IF(INDEX(Variables!$D$5:$D$105,MATCH($A818,Variables!$A$5:$A$105,0))="","","."&amp;INDEX(Variables!$D$5:$D$105,MATCH($A818,Variables!$A$5:$A$105,0)))&amp;"."&amp;AE$5</f>
        <v/>
      </c>
      <c r="AF818" s="41">
        <f>AF$134*$D818*INDEX(AF$117:AF$133,$E818)</f>
        <v/>
      </c>
      <c r="AG818" s="40">
        <f>AG$134*$D818*INDEX(AG$117:AG$133,$E818)</f>
        <v/>
      </c>
      <c r="AH818" s="40">
        <f>AH$134*$D818*INDEX(AH$117:AH$133,$E818)</f>
        <v/>
      </c>
      <c r="AI818" s="40">
        <f>AI$134*$D818*INDEX(AI$117:AI$133,$E818)</f>
        <v/>
      </c>
      <c r="AJ818" s="40">
        <f>AJ$134*$D818*INDEX(AJ$117:AJ$133,$E818)</f>
        <v/>
      </c>
      <c r="AK818" s="40">
        <f>AK$134*$D818*INDEX(AK$117:AK$133,$E818)</f>
        <v/>
      </c>
      <c r="AL818" s="40">
        <f>AL$134*$D818*INDEX(AL$117:AL$133,$E818)</f>
        <v/>
      </c>
      <c r="AM818" s="40">
        <f>AM$134*$D818*INDEX(AM$117:AM$133,$E818)</f>
        <v/>
      </c>
      <c r="AN818" s="40">
        <f>AN$134*$D818*INDEX(AN$117:AN$133,$E818)</f>
        <v/>
      </c>
      <c r="AO818" s="40">
        <f>AO$134*$D818*INDEX(AO$117:AO$133,$E818)</f>
        <v/>
      </c>
      <c r="AP818" s="40">
        <f>AP$134*$D818*INDEX(AP$117:AP$133,$E818)</f>
        <v/>
      </c>
      <c r="AQ818" s="40">
        <f>AQ$134*$D818*INDEX(AQ$117:AQ$133,$E818)</f>
        <v/>
      </c>
      <c r="AR818" s="40">
        <f>AR$134*$D818*INDEX(AR$117:AR$133,$E818)</f>
        <v/>
      </c>
      <c r="AS818" s="40">
        <f>AS$134*$D818*INDEX(AS$117:AS$133,$E818)</f>
        <v/>
      </c>
      <c r="AT818" s="40">
        <f>AT$134*$D818*INDEX(AT$117:AT$133,$E818)</f>
        <v/>
      </c>
      <c r="AU818" s="40">
        <f>AU$134*$D818*INDEX(AU$117:AU$133,$E818)</f>
        <v/>
      </c>
      <c r="AV818" s="40">
        <f>AV$134*$D818*INDEX(AV$117:AV$133,$E818)</f>
        <v/>
      </c>
      <c r="AW818" s="40">
        <f>AW$134*$D818*INDEX(AW$117:AW$133,$E818)</f>
        <v/>
      </c>
      <c r="AX818" s="42">
        <f>ETSCOST(AX$134,$D818,INDEX(AX$117:AX$133,$E818))</f>
        <v/>
      </c>
    </row>
    <row r="819" hidden="1" outlineLevel="2">
      <c r="A819" s="5" t="inlineStr">
        <is>
          <t>ets</t>
        </is>
      </c>
      <c r="B819" s="5" t="inlineStr">
        <is>
          <t>die</t>
        </is>
      </c>
      <c r="C819" s="5" t="inlineStr">
        <is>
          <t>foo</t>
        </is>
      </c>
      <c r="D819" s="40">
        <f>INDEX(Inputs!$T$5:$T$132,MATCH($B819&amp;"|"&amp;$C819,Inputs!$A$5:$A$132,0))</f>
        <v/>
      </c>
      <c r="E819" s="40">
        <f>INDEX(Inputs!$K$5:$K$132,MATCH($B819&amp;"|"&amp;$C819,Inputs!$A$5:$A$132,0))</f>
        <v/>
      </c>
      <c r="F819" s="39" t="n"/>
      <c r="G819" s="39" t="n"/>
      <c r="H819" s="5">
        <f>INDEX(Variables!$B$5:$B$105,MATCH($A819,Variables!$A$5:$A$105,0))&amp;IF($C819="",""," | "&amp;INDEX(Mapping!$B$5:$B$26,MATCH($C819,Mapping!$A$5:$A$26,0))&amp;" | "&amp;INDEX(Mapping!$B$30:$B$41,MATCH($B819,Mapping!$A$30:$A$41,0)))</f>
        <v/>
      </c>
      <c r="I819" s="5">
        <f>INDEX(Variables!$C$5:$C$105,MATCH($A819,Variables!$A$5:$A$105,0))</f>
        <v/>
      </c>
      <c r="J819" s="5">
        <f>INDEX(Variables!$E$5:$E$105,MATCH($A819,Variables!$A$5:$A$105,0))</f>
        <v/>
      </c>
      <c r="K819" s="25">
        <f>LOWER(Settings!$C$4)&amp;".mit."&amp;$A819&amp;IF($C819="","","."&amp;$C819&amp;"."&amp;$B819)&amp;IF(INDEX(Variables!$D$5:$D$105,MATCH($A819,Variables!$A$5:$A$105,0))="","","."&amp;INDEX(Variables!$D$5:$D$105,MATCH($A819,Variables!$A$5:$A$105,0)))&amp;"."&amp;K$5</f>
        <v/>
      </c>
      <c r="L819" s="41">
        <f>L$134*$D819*INDEX(L$117:L$133,$E819)</f>
        <v/>
      </c>
      <c r="M819" s="40">
        <f>M$134*$D819*INDEX(M$117:M$133,$E819)</f>
        <v/>
      </c>
      <c r="N819" s="40">
        <f>N$134*$D819*INDEX(N$117:N$133,$E819)</f>
        <v/>
      </c>
      <c r="O819" s="40">
        <f>O$134*$D819*INDEX(O$117:O$133,$E819)</f>
        <v/>
      </c>
      <c r="P819" s="40">
        <f>P$134*$D819*INDEX(P$117:P$133,$E819)</f>
        <v/>
      </c>
      <c r="Q819" s="40">
        <f>Q$134*$D819*INDEX(Q$117:Q$133,$E819)</f>
        <v/>
      </c>
      <c r="R819" s="40">
        <f>R$134*$D819*INDEX(R$117:R$133,$E819)</f>
        <v/>
      </c>
      <c r="S819" s="40">
        <f>S$134*$D819*INDEX(S$117:S$133,$E819)</f>
        <v/>
      </c>
      <c r="T819" s="40">
        <f>T$134*$D819*INDEX(T$117:T$133,$E819)</f>
        <v/>
      </c>
      <c r="U819" s="40">
        <f>U$134*$D819*INDEX(U$117:U$133,$E819)</f>
        <v/>
      </c>
      <c r="V819" s="40">
        <f>V$134*$D819*INDEX(V$117:V$133,$E819)</f>
        <v/>
      </c>
      <c r="W819" s="40">
        <f>W$134*$D819*INDEX(W$117:W$133,$E819)</f>
        <v/>
      </c>
      <c r="X819" s="40">
        <f>X$134*$D819*INDEX(X$117:X$133,$E819)</f>
        <v/>
      </c>
      <c r="Y819" s="40">
        <f>Y$134*$D819*INDEX(Y$117:Y$133,$E819)</f>
        <v/>
      </c>
      <c r="Z819" s="40">
        <f>Z$134*$D819*INDEX(Z$117:Z$133,$E819)</f>
        <v/>
      </c>
      <c r="AA819" s="40">
        <f>AA$134*$D819*INDEX(AA$117:AA$133,$E819)</f>
        <v/>
      </c>
      <c r="AB819" s="40">
        <f>AB$134*$D819*INDEX(AB$117:AB$133,$E819)</f>
        <v/>
      </c>
      <c r="AC819" s="40">
        <f>AC$134*$D819*INDEX(AC$117:AC$133,$E819)</f>
        <v/>
      </c>
      <c r="AD819" s="42">
        <f>ETSCOST(AD$134,$D819,INDEX(AD$117:AD$133,$E819))</f>
        <v/>
      </c>
      <c r="AE819" s="25">
        <f>LOWER(Settings!$C$4)&amp;".mit."&amp;$A819&amp;IF($C819="","","."&amp;$C819&amp;"."&amp;$B819)&amp;IF(INDEX(Variables!$D$5:$D$105,MATCH($A819,Variables!$A$5:$A$105,0))="","","."&amp;INDEX(Variables!$D$5:$D$105,MATCH($A819,Variables!$A$5:$A$105,0)))&amp;"."&amp;AE$5</f>
        <v/>
      </c>
      <c r="AF819" s="41">
        <f>AF$134*$D819*INDEX(AF$117:AF$133,$E819)</f>
        <v/>
      </c>
      <c r="AG819" s="40">
        <f>AG$134*$D819*INDEX(AG$117:AG$133,$E819)</f>
        <v/>
      </c>
      <c r="AH819" s="40">
        <f>AH$134*$D819*INDEX(AH$117:AH$133,$E819)</f>
        <v/>
      </c>
      <c r="AI819" s="40">
        <f>AI$134*$D819*INDEX(AI$117:AI$133,$E819)</f>
        <v/>
      </c>
      <c r="AJ819" s="40">
        <f>AJ$134*$D819*INDEX(AJ$117:AJ$133,$E819)</f>
        <v/>
      </c>
      <c r="AK819" s="40">
        <f>AK$134*$D819*INDEX(AK$117:AK$133,$E819)</f>
        <v/>
      </c>
      <c r="AL819" s="40">
        <f>AL$134*$D819*INDEX(AL$117:AL$133,$E819)</f>
        <v/>
      </c>
      <c r="AM819" s="40">
        <f>AM$134*$D819*INDEX(AM$117:AM$133,$E819)</f>
        <v/>
      </c>
      <c r="AN819" s="40">
        <f>AN$134*$D819*INDEX(AN$117:AN$133,$E819)</f>
        <v/>
      </c>
      <c r="AO819" s="40">
        <f>AO$134*$D819*INDEX(AO$117:AO$133,$E819)</f>
        <v/>
      </c>
      <c r="AP819" s="40">
        <f>AP$134*$D819*INDEX(AP$117:AP$133,$E819)</f>
        <v/>
      </c>
      <c r="AQ819" s="40">
        <f>AQ$134*$D819*INDEX(AQ$117:AQ$133,$E819)</f>
        <v/>
      </c>
      <c r="AR819" s="40">
        <f>AR$134*$D819*INDEX(AR$117:AR$133,$E819)</f>
        <v/>
      </c>
      <c r="AS819" s="40">
        <f>AS$134*$D819*INDEX(AS$117:AS$133,$E819)</f>
        <v/>
      </c>
      <c r="AT819" s="40">
        <f>AT$134*$D819*INDEX(AT$117:AT$133,$E819)</f>
        <v/>
      </c>
      <c r="AU819" s="40">
        <f>AU$134*$D819*INDEX(AU$117:AU$133,$E819)</f>
        <v/>
      </c>
      <c r="AV819" s="40">
        <f>AV$134*$D819*INDEX(AV$117:AV$133,$E819)</f>
        <v/>
      </c>
      <c r="AW819" s="40">
        <f>AW$134*$D819*INDEX(AW$117:AW$133,$E819)</f>
        <v/>
      </c>
      <c r="AX819" s="42">
        <f>ETSCOST(AX$134,$D819,INDEX(AX$117:AX$133,$E819))</f>
        <v/>
      </c>
    </row>
    <row r="820" hidden="1" outlineLevel="2">
      <c r="A820" s="5" t="inlineStr">
        <is>
          <t>ets</t>
        </is>
      </c>
      <c r="B820" s="5" t="inlineStr">
        <is>
          <t>lpg</t>
        </is>
      </c>
      <c r="C820" s="5" t="inlineStr">
        <is>
          <t>foo</t>
        </is>
      </c>
      <c r="D820" s="40">
        <f>INDEX(Inputs!$T$5:$T$132,MATCH($B820&amp;"|"&amp;$C820,Inputs!$A$5:$A$132,0))</f>
        <v/>
      </c>
      <c r="E820" s="40">
        <f>INDEX(Inputs!$K$5:$K$132,MATCH($B820&amp;"|"&amp;$C820,Inputs!$A$5:$A$132,0))</f>
        <v/>
      </c>
      <c r="F820" s="39" t="n"/>
      <c r="G820" s="39" t="n"/>
      <c r="H820" s="5">
        <f>INDEX(Variables!$B$5:$B$105,MATCH($A820,Variables!$A$5:$A$105,0))&amp;IF($C820="",""," | "&amp;INDEX(Mapping!$B$5:$B$26,MATCH($C820,Mapping!$A$5:$A$26,0))&amp;" | "&amp;INDEX(Mapping!$B$30:$B$41,MATCH($B820,Mapping!$A$30:$A$41,0)))</f>
        <v/>
      </c>
      <c r="I820" s="5">
        <f>INDEX(Variables!$C$5:$C$105,MATCH($A820,Variables!$A$5:$A$105,0))</f>
        <v/>
      </c>
      <c r="J820" s="5">
        <f>INDEX(Variables!$E$5:$E$105,MATCH($A820,Variables!$A$5:$A$105,0))</f>
        <v/>
      </c>
      <c r="K820" s="25">
        <f>LOWER(Settings!$C$4)&amp;".mit."&amp;$A820&amp;IF($C820="","","."&amp;$C820&amp;"."&amp;$B820)&amp;IF(INDEX(Variables!$D$5:$D$105,MATCH($A820,Variables!$A$5:$A$105,0))="","","."&amp;INDEX(Variables!$D$5:$D$105,MATCH($A820,Variables!$A$5:$A$105,0)))&amp;"."&amp;K$5</f>
        <v/>
      </c>
      <c r="L820" s="41">
        <f>L$134*$D820*INDEX(L$117:L$133,$E820)</f>
        <v/>
      </c>
      <c r="M820" s="40">
        <f>M$134*$D820*INDEX(M$117:M$133,$E820)</f>
        <v/>
      </c>
      <c r="N820" s="40">
        <f>N$134*$D820*INDEX(N$117:N$133,$E820)</f>
        <v/>
      </c>
      <c r="O820" s="40">
        <f>O$134*$D820*INDEX(O$117:O$133,$E820)</f>
        <v/>
      </c>
      <c r="P820" s="40">
        <f>P$134*$D820*INDEX(P$117:P$133,$E820)</f>
        <v/>
      </c>
      <c r="Q820" s="40">
        <f>Q$134*$D820*INDEX(Q$117:Q$133,$E820)</f>
        <v/>
      </c>
      <c r="R820" s="40">
        <f>R$134*$D820*INDEX(R$117:R$133,$E820)</f>
        <v/>
      </c>
      <c r="S820" s="40">
        <f>S$134*$D820*INDEX(S$117:S$133,$E820)</f>
        <v/>
      </c>
      <c r="T820" s="40">
        <f>T$134*$D820*INDEX(T$117:T$133,$E820)</f>
        <v/>
      </c>
      <c r="U820" s="40">
        <f>U$134*$D820*INDEX(U$117:U$133,$E820)</f>
        <v/>
      </c>
      <c r="V820" s="40">
        <f>V$134*$D820*INDEX(V$117:V$133,$E820)</f>
        <v/>
      </c>
      <c r="W820" s="40">
        <f>W$134*$D820*INDEX(W$117:W$133,$E820)</f>
        <v/>
      </c>
      <c r="X820" s="40">
        <f>X$134*$D820*INDEX(X$117:X$133,$E820)</f>
        <v/>
      </c>
      <c r="Y820" s="40">
        <f>Y$134*$D820*INDEX(Y$117:Y$133,$E820)</f>
        <v/>
      </c>
      <c r="Z820" s="40">
        <f>Z$134*$D820*INDEX(Z$117:Z$133,$E820)</f>
        <v/>
      </c>
      <c r="AA820" s="40">
        <f>AA$134*$D820*INDEX(AA$117:AA$133,$E820)</f>
        <v/>
      </c>
      <c r="AB820" s="40">
        <f>AB$134*$D820*INDEX(AB$117:AB$133,$E820)</f>
        <v/>
      </c>
      <c r="AC820" s="40">
        <f>AC$134*$D820*INDEX(AC$117:AC$133,$E820)</f>
        <v/>
      </c>
      <c r="AD820" s="42">
        <f>ETSCOST(AD$134,$D820,INDEX(AD$117:AD$133,$E820))</f>
        <v/>
      </c>
      <c r="AE820" s="25">
        <f>LOWER(Settings!$C$4)&amp;".mit."&amp;$A820&amp;IF($C820="","","."&amp;$C820&amp;"."&amp;$B820)&amp;IF(INDEX(Variables!$D$5:$D$105,MATCH($A820,Variables!$A$5:$A$105,0))="","","."&amp;INDEX(Variables!$D$5:$D$105,MATCH($A820,Variables!$A$5:$A$105,0)))&amp;"."&amp;AE$5</f>
        <v/>
      </c>
      <c r="AF820" s="41">
        <f>AF$134*$D820*INDEX(AF$117:AF$133,$E820)</f>
        <v/>
      </c>
      <c r="AG820" s="40">
        <f>AG$134*$D820*INDEX(AG$117:AG$133,$E820)</f>
        <v/>
      </c>
      <c r="AH820" s="40">
        <f>AH$134*$D820*INDEX(AH$117:AH$133,$E820)</f>
        <v/>
      </c>
      <c r="AI820" s="40">
        <f>AI$134*$D820*INDEX(AI$117:AI$133,$E820)</f>
        <v/>
      </c>
      <c r="AJ820" s="40">
        <f>AJ$134*$D820*INDEX(AJ$117:AJ$133,$E820)</f>
        <v/>
      </c>
      <c r="AK820" s="40">
        <f>AK$134*$D820*INDEX(AK$117:AK$133,$E820)</f>
        <v/>
      </c>
      <c r="AL820" s="40">
        <f>AL$134*$D820*INDEX(AL$117:AL$133,$E820)</f>
        <v/>
      </c>
      <c r="AM820" s="40">
        <f>AM$134*$D820*INDEX(AM$117:AM$133,$E820)</f>
        <v/>
      </c>
      <c r="AN820" s="40">
        <f>AN$134*$D820*INDEX(AN$117:AN$133,$E820)</f>
        <v/>
      </c>
      <c r="AO820" s="40">
        <f>AO$134*$D820*INDEX(AO$117:AO$133,$E820)</f>
        <v/>
      </c>
      <c r="AP820" s="40">
        <f>AP$134*$D820*INDEX(AP$117:AP$133,$E820)</f>
        <v/>
      </c>
      <c r="AQ820" s="40">
        <f>AQ$134*$D820*INDEX(AQ$117:AQ$133,$E820)</f>
        <v/>
      </c>
      <c r="AR820" s="40">
        <f>AR$134*$D820*INDEX(AR$117:AR$133,$E820)</f>
        <v/>
      </c>
      <c r="AS820" s="40">
        <f>AS$134*$D820*INDEX(AS$117:AS$133,$E820)</f>
        <v/>
      </c>
      <c r="AT820" s="40">
        <f>AT$134*$D820*INDEX(AT$117:AT$133,$E820)</f>
        <v/>
      </c>
      <c r="AU820" s="40">
        <f>AU$134*$D820*INDEX(AU$117:AU$133,$E820)</f>
        <v/>
      </c>
      <c r="AV820" s="40">
        <f>AV$134*$D820*INDEX(AV$117:AV$133,$E820)</f>
        <v/>
      </c>
      <c r="AW820" s="40">
        <f>AW$134*$D820*INDEX(AW$117:AW$133,$E820)</f>
        <v/>
      </c>
      <c r="AX820" s="42">
        <f>ETSCOST(AX$134,$D820,INDEX(AX$117:AX$133,$E820))</f>
        <v/>
      </c>
    </row>
    <row r="821" hidden="1" outlineLevel="2">
      <c r="A821" s="5" t="inlineStr">
        <is>
          <t>ets</t>
        </is>
      </c>
      <c r="B821" s="5" t="inlineStr">
        <is>
          <t>ker</t>
        </is>
      </c>
      <c r="C821" s="5" t="inlineStr">
        <is>
          <t>foo</t>
        </is>
      </c>
      <c r="D821" s="40">
        <f>INDEX(Inputs!$T$5:$T$132,MATCH($B821&amp;"|"&amp;$C821,Inputs!$A$5:$A$132,0))</f>
        <v/>
      </c>
      <c r="E821" s="40">
        <f>INDEX(Inputs!$K$5:$K$132,MATCH($B821&amp;"|"&amp;$C821,Inputs!$A$5:$A$132,0))</f>
        <v/>
      </c>
      <c r="F821" s="39" t="n"/>
      <c r="G821" s="39" t="n"/>
      <c r="H821" s="5">
        <f>INDEX(Variables!$B$5:$B$105,MATCH($A821,Variables!$A$5:$A$105,0))&amp;IF($C821="",""," | "&amp;INDEX(Mapping!$B$5:$B$26,MATCH($C821,Mapping!$A$5:$A$26,0))&amp;" | "&amp;INDEX(Mapping!$B$30:$B$41,MATCH($B821,Mapping!$A$30:$A$41,0)))</f>
        <v/>
      </c>
      <c r="I821" s="5">
        <f>INDEX(Variables!$C$5:$C$105,MATCH($A821,Variables!$A$5:$A$105,0))</f>
        <v/>
      </c>
      <c r="J821" s="5">
        <f>INDEX(Variables!$E$5:$E$105,MATCH($A821,Variables!$A$5:$A$105,0))</f>
        <v/>
      </c>
      <c r="K821" s="25">
        <f>LOWER(Settings!$C$4)&amp;".mit."&amp;$A821&amp;IF($C821="","","."&amp;$C821&amp;"."&amp;$B821)&amp;IF(INDEX(Variables!$D$5:$D$105,MATCH($A821,Variables!$A$5:$A$105,0))="","","."&amp;INDEX(Variables!$D$5:$D$105,MATCH($A821,Variables!$A$5:$A$105,0)))&amp;"."&amp;K$5</f>
        <v/>
      </c>
      <c r="L821" s="41">
        <f>L$134*$D821*INDEX(L$117:L$133,$E821)</f>
        <v/>
      </c>
      <c r="M821" s="40">
        <f>M$134*$D821*INDEX(M$117:M$133,$E821)</f>
        <v/>
      </c>
      <c r="N821" s="40">
        <f>N$134*$D821*INDEX(N$117:N$133,$E821)</f>
        <v/>
      </c>
      <c r="O821" s="40">
        <f>O$134*$D821*INDEX(O$117:O$133,$E821)</f>
        <v/>
      </c>
      <c r="P821" s="40">
        <f>P$134*$D821*INDEX(P$117:P$133,$E821)</f>
        <v/>
      </c>
      <c r="Q821" s="40">
        <f>Q$134*$D821*INDEX(Q$117:Q$133,$E821)</f>
        <v/>
      </c>
      <c r="R821" s="40">
        <f>R$134*$D821*INDEX(R$117:R$133,$E821)</f>
        <v/>
      </c>
      <c r="S821" s="40">
        <f>S$134*$D821*INDEX(S$117:S$133,$E821)</f>
        <v/>
      </c>
      <c r="T821" s="40">
        <f>T$134*$D821*INDEX(T$117:T$133,$E821)</f>
        <v/>
      </c>
      <c r="U821" s="40">
        <f>U$134*$D821*INDEX(U$117:U$133,$E821)</f>
        <v/>
      </c>
      <c r="V821" s="40">
        <f>V$134*$D821*INDEX(V$117:V$133,$E821)</f>
        <v/>
      </c>
      <c r="W821" s="40">
        <f>W$134*$D821*INDEX(W$117:W$133,$E821)</f>
        <v/>
      </c>
      <c r="X821" s="40">
        <f>X$134*$D821*INDEX(X$117:X$133,$E821)</f>
        <v/>
      </c>
      <c r="Y821" s="40">
        <f>Y$134*$D821*INDEX(Y$117:Y$133,$E821)</f>
        <v/>
      </c>
      <c r="Z821" s="40">
        <f>Z$134*$D821*INDEX(Z$117:Z$133,$E821)</f>
        <v/>
      </c>
      <c r="AA821" s="40">
        <f>AA$134*$D821*INDEX(AA$117:AA$133,$E821)</f>
        <v/>
      </c>
      <c r="AB821" s="40">
        <f>AB$134*$D821*INDEX(AB$117:AB$133,$E821)</f>
        <v/>
      </c>
      <c r="AC821" s="40">
        <f>AC$134*$D821*INDEX(AC$117:AC$133,$E821)</f>
        <v/>
      </c>
      <c r="AD821" s="42">
        <f>ETSCOST(AD$134,$D821,INDEX(AD$117:AD$133,$E821))</f>
        <v/>
      </c>
      <c r="AE821" s="25">
        <f>LOWER(Settings!$C$4)&amp;".mit."&amp;$A821&amp;IF($C821="","","."&amp;$C821&amp;"."&amp;$B821)&amp;IF(INDEX(Variables!$D$5:$D$105,MATCH($A821,Variables!$A$5:$A$105,0))="","","."&amp;INDEX(Variables!$D$5:$D$105,MATCH($A821,Variables!$A$5:$A$105,0)))&amp;"."&amp;AE$5</f>
        <v/>
      </c>
      <c r="AF821" s="41">
        <f>AF$134*$D821*INDEX(AF$117:AF$133,$E821)</f>
        <v/>
      </c>
      <c r="AG821" s="40">
        <f>AG$134*$D821*INDEX(AG$117:AG$133,$E821)</f>
        <v/>
      </c>
      <c r="AH821" s="40">
        <f>AH$134*$D821*INDEX(AH$117:AH$133,$E821)</f>
        <v/>
      </c>
      <c r="AI821" s="40">
        <f>AI$134*$D821*INDEX(AI$117:AI$133,$E821)</f>
        <v/>
      </c>
      <c r="AJ821" s="40">
        <f>AJ$134*$D821*INDEX(AJ$117:AJ$133,$E821)</f>
        <v/>
      </c>
      <c r="AK821" s="40">
        <f>AK$134*$D821*INDEX(AK$117:AK$133,$E821)</f>
        <v/>
      </c>
      <c r="AL821" s="40">
        <f>AL$134*$D821*INDEX(AL$117:AL$133,$E821)</f>
        <v/>
      </c>
      <c r="AM821" s="40">
        <f>AM$134*$D821*INDEX(AM$117:AM$133,$E821)</f>
        <v/>
      </c>
      <c r="AN821" s="40">
        <f>AN$134*$D821*INDEX(AN$117:AN$133,$E821)</f>
        <v/>
      </c>
      <c r="AO821" s="40">
        <f>AO$134*$D821*INDEX(AO$117:AO$133,$E821)</f>
        <v/>
      </c>
      <c r="AP821" s="40">
        <f>AP$134*$D821*INDEX(AP$117:AP$133,$E821)</f>
        <v/>
      </c>
      <c r="AQ821" s="40">
        <f>AQ$134*$D821*INDEX(AQ$117:AQ$133,$E821)</f>
        <v/>
      </c>
      <c r="AR821" s="40">
        <f>AR$134*$D821*INDEX(AR$117:AR$133,$E821)</f>
        <v/>
      </c>
      <c r="AS821" s="40">
        <f>AS$134*$D821*INDEX(AS$117:AS$133,$E821)</f>
        <v/>
      </c>
      <c r="AT821" s="40">
        <f>AT$134*$D821*INDEX(AT$117:AT$133,$E821)</f>
        <v/>
      </c>
      <c r="AU821" s="40">
        <f>AU$134*$D821*INDEX(AU$117:AU$133,$E821)</f>
        <v/>
      </c>
      <c r="AV821" s="40">
        <f>AV$134*$D821*INDEX(AV$117:AV$133,$E821)</f>
        <v/>
      </c>
      <c r="AW821" s="40">
        <f>AW$134*$D821*INDEX(AW$117:AW$133,$E821)</f>
        <v/>
      </c>
      <c r="AX821" s="42">
        <f>ETSCOST(AX$134,$D821,INDEX(AX$117:AX$133,$E821))</f>
        <v/>
      </c>
    </row>
    <row r="822" hidden="1" outlineLevel="2">
      <c r="A822" s="5" t="inlineStr">
        <is>
          <t>ets</t>
        </is>
      </c>
      <c r="B822" s="5" t="inlineStr">
        <is>
          <t>oop</t>
        </is>
      </c>
      <c r="C822" s="5" t="inlineStr">
        <is>
          <t>foo</t>
        </is>
      </c>
      <c r="D822" s="40">
        <f>INDEX(Inputs!$T$5:$T$132,MATCH($B822&amp;"|"&amp;$C822,Inputs!$A$5:$A$132,0))</f>
        <v/>
      </c>
      <c r="E822" s="40">
        <f>INDEX(Inputs!$K$5:$K$132,MATCH($B822&amp;"|"&amp;$C822,Inputs!$A$5:$A$132,0))</f>
        <v/>
      </c>
      <c r="F822" s="39" t="n"/>
      <c r="G822" s="39" t="n"/>
      <c r="H822" s="5">
        <f>INDEX(Variables!$B$5:$B$105,MATCH($A822,Variables!$A$5:$A$105,0))&amp;IF($C822="",""," | "&amp;INDEX(Mapping!$B$5:$B$26,MATCH($C822,Mapping!$A$5:$A$26,0))&amp;" | "&amp;INDEX(Mapping!$B$30:$B$41,MATCH($B822,Mapping!$A$30:$A$41,0)))</f>
        <v/>
      </c>
      <c r="I822" s="5">
        <f>INDEX(Variables!$C$5:$C$105,MATCH($A822,Variables!$A$5:$A$105,0))</f>
        <v/>
      </c>
      <c r="J822" s="5">
        <f>INDEX(Variables!$E$5:$E$105,MATCH($A822,Variables!$A$5:$A$105,0))</f>
        <v/>
      </c>
      <c r="K822" s="25">
        <f>LOWER(Settings!$C$4)&amp;".mit."&amp;$A822&amp;IF($C822="","","."&amp;$C822&amp;"."&amp;$B822)&amp;IF(INDEX(Variables!$D$5:$D$105,MATCH($A822,Variables!$A$5:$A$105,0))="","","."&amp;INDEX(Variables!$D$5:$D$105,MATCH($A822,Variables!$A$5:$A$105,0)))&amp;"."&amp;K$5</f>
        <v/>
      </c>
      <c r="L822" s="41">
        <f>L$134*$D822*INDEX(L$117:L$133,$E822)</f>
        <v/>
      </c>
      <c r="M822" s="40">
        <f>M$134*$D822*INDEX(M$117:M$133,$E822)</f>
        <v/>
      </c>
      <c r="N822" s="40">
        <f>N$134*$D822*INDEX(N$117:N$133,$E822)</f>
        <v/>
      </c>
      <c r="O822" s="40">
        <f>O$134*$D822*INDEX(O$117:O$133,$E822)</f>
        <v/>
      </c>
      <c r="P822" s="40">
        <f>P$134*$D822*INDEX(P$117:P$133,$E822)</f>
        <v/>
      </c>
      <c r="Q822" s="40">
        <f>Q$134*$D822*INDEX(Q$117:Q$133,$E822)</f>
        <v/>
      </c>
      <c r="R822" s="40">
        <f>R$134*$D822*INDEX(R$117:R$133,$E822)</f>
        <v/>
      </c>
      <c r="S822" s="40">
        <f>S$134*$D822*INDEX(S$117:S$133,$E822)</f>
        <v/>
      </c>
      <c r="T822" s="40">
        <f>T$134*$D822*INDEX(T$117:T$133,$E822)</f>
        <v/>
      </c>
      <c r="U822" s="40">
        <f>U$134*$D822*INDEX(U$117:U$133,$E822)</f>
        <v/>
      </c>
      <c r="V822" s="40">
        <f>V$134*$D822*INDEX(V$117:V$133,$E822)</f>
        <v/>
      </c>
      <c r="W822" s="40">
        <f>W$134*$D822*INDEX(W$117:W$133,$E822)</f>
        <v/>
      </c>
      <c r="X822" s="40">
        <f>X$134*$D822*INDEX(X$117:X$133,$E822)</f>
        <v/>
      </c>
      <c r="Y822" s="40">
        <f>Y$134*$D822*INDEX(Y$117:Y$133,$E822)</f>
        <v/>
      </c>
      <c r="Z822" s="40">
        <f>Z$134*$D822*INDEX(Z$117:Z$133,$E822)</f>
        <v/>
      </c>
      <c r="AA822" s="40">
        <f>AA$134*$D822*INDEX(AA$117:AA$133,$E822)</f>
        <v/>
      </c>
      <c r="AB822" s="40">
        <f>AB$134*$D822*INDEX(AB$117:AB$133,$E822)</f>
        <v/>
      </c>
      <c r="AC822" s="40">
        <f>AC$134*$D822*INDEX(AC$117:AC$133,$E822)</f>
        <v/>
      </c>
      <c r="AD822" s="42">
        <f>ETSCOST(AD$134,$D822,INDEX(AD$117:AD$133,$E822))</f>
        <v/>
      </c>
      <c r="AE822" s="25">
        <f>LOWER(Settings!$C$4)&amp;".mit."&amp;$A822&amp;IF($C822="","","."&amp;$C822&amp;"."&amp;$B822)&amp;IF(INDEX(Variables!$D$5:$D$105,MATCH($A822,Variables!$A$5:$A$105,0))="","","."&amp;INDEX(Variables!$D$5:$D$105,MATCH($A822,Variables!$A$5:$A$105,0)))&amp;"."&amp;AE$5</f>
        <v/>
      </c>
      <c r="AF822" s="41">
        <f>AF$134*$D822*INDEX(AF$117:AF$133,$E822)</f>
        <v/>
      </c>
      <c r="AG822" s="40">
        <f>AG$134*$D822*INDEX(AG$117:AG$133,$E822)</f>
        <v/>
      </c>
      <c r="AH822" s="40">
        <f>AH$134*$D822*INDEX(AH$117:AH$133,$E822)</f>
        <v/>
      </c>
      <c r="AI822" s="40">
        <f>AI$134*$D822*INDEX(AI$117:AI$133,$E822)</f>
        <v/>
      </c>
      <c r="AJ822" s="40">
        <f>AJ$134*$D822*INDEX(AJ$117:AJ$133,$E822)</f>
        <v/>
      </c>
      <c r="AK822" s="40">
        <f>AK$134*$D822*INDEX(AK$117:AK$133,$E822)</f>
        <v/>
      </c>
      <c r="AL822" s="40">
        <f>AL$134*$D822*INDEX(AL$117:AL$133,$E822)</f>
        <v/>
      </c>
      <c r="AM822" s="40">
        <f>AM$134*$D822*INDEX(AM$117:AM$133,$E822)</f>
        <v/>
      </c>
      <c r="AN822" s="40">
        <f>AN$134*$D822*INDEX(AN$117:AN$133,$E822)</f>
        <v/>
      </c>
      <c r="AO822" s="40">
        <f>AO$134*$D822*INDEX(AO$117:AO$133,$E822)</f>
        <v/>
      </c>
      <c r="AP822" s="40">
        <f>AP$134*$D822*INDEX(AP$117:AP$133,$E822)</f>
        <v/>
      </c>
      <c r="AQ822" s="40">
        <f>AQ$134*$D822*INDEX(AQ$117:AQ$133,$E822)</f>
        <v/>
      </c>
      <c r="AR822" s="40">
        <f>AR$134*$D822*INDEX(AR$117:AR$133,$E822)</f>
        <v/>
      </c>
      <c r="AS822" s="40">
        <f>AS$134*$D822*INDEX(AS$117:AS$133,$E822)</f>
        <v/>
      </c>
      <c r="AT822" s="40">
        <f>AT$134*$D822*INDEX(AT$117:AT$133,$E822)</f>
        <v/>
      </c>
      <c r="AU822" s="40">
        <f>AU$134*$D822*INDEX(AU$117:AU$133,$E822)</f>
        <v/>
      </c>
      <c r="AV822" s="40">
        <f>AV$134*$D822*INDEX(AV$117:AV$133,$E822)</f>
        <v/>
      </c>
      <c r="AW822" s="40">
        <f>AW$134*$D822*INDEX(AW$117:AW$133,$E822)</f>
        <v/>
      </c>
      <c r="AX822" s="42">
        <f>ETSCOST(AX$134,$D822,INDEX(AX$117:AX$133,$E822))</f>
        <v/>
      </c>
    </row>
    <row r="823" hidden="1" outlineLevel="2">
      <c r="A823" s="5" t="inlineStr">
        <is>
          <t>ets</t>
        </is>
      </c>
      <c r="B823" s="5" t="inlineStr">
        <is>
          <t>bio</t>
        </is>
      </c>
      <c r="C823" s="5" t="inlineStr">
        <is>
          <t>foo</t>
        </is>
      </c>
      <c r="D823" s="40">
        <f>INDEX(Inputs!$T$5:$T$132,MATCH($B823&amp;"|"&amp;$C823,Inputs!$A$5:$A$132,0))</f>
        <v/>
      </c>
      <c r="E823" s="40">
        <f>INDEX(Inputs!$K$5:$K$132,MATCH($B823&amp;"|"&amp;$C823,Inputs!$A$5:$A$132,0))</f>
        <v/>
      </c>
      <c r="F823" s="39" t="n"/>
      <c r="G823" s="39" t="n"/>
      <c r="H823" s="5">
        <f>INDEX(Variables!$B$5:$B$105,MATCH($A823,Variables!$A$5:$A$105,0))&amp;IF($C823="",""," | "&amp;INDEX(Mapping!$B$5:$B$26,MATCH($C823,Mapping!$A$5:$A$26,0))&amp;" | "&amp;INDEX(Mapping!$B$30:$B$41,MATCH($B823,Mapping!$A$30:$A$41,0)))</f>
        <v/>
      </c>
      <c r="I823" s="5">
        <f>INDEX(Variables!$C$5:$C$105,MATCH($A823,Variables!$A$5:$A$105,0))</f>
        <v/>
      </c>
      <c r="J823" s="5">
        <f>INDEX(Variables!$E$5:$E$105,MATCH($A823,Variables!$A$5:$A$105,0))</f>
        <v/>
      </c>
      <c r="K823" s="25">
        <f>LOWER(Settings!$C$4)&amp;".mit."&amp;$A823&amp;IF($C823="","","."&amp;$C823&amp;"."&amp;$B823)&amp;IF(INDEX(Variables!$D$5:$D$105,MATCH($A823,Variables!$A$5:$A$105,0))="","","."&amp;INDEX(Variables!$D$5:$D$105,MATCH($A823,Variables!$A$5:$A$105,0)))&amp;"."&amp;K$5</f>
        <v/>
      </c>
      <c r="L823" s="41">
        <f>L$134*$D823*INDEX(L$117:L$133,$E823)</f>
        <v/>
      </c>
      <c r="M823" s="40">
        <f>M$134*$D823*INDEX(M$117:M$133,$E823)</f>
        <v/>
      </c>
      <c r="N823" s="40">
        <f>N$134*$D823*INDEX(N$117:N$133,$E823)</f>
        <v/>
      </c>
      <c r="O823" s="40">
        <f>O$134*$D823*INDEX(O$117:O$133,$E823)</f>
        <v/>
      </c>
      <c r="P823" s="40">
        <f>P$134*$D823*INDEX(P$117:P$133,$E823)</f>
        <v/>
      </c>
      <c r="Q823" s="40">
        <f>Q$134*$D823*INDEX(Q$117:Q$133,$E823)</f>
        <v/>
      </c>
      <c r="R823" s="40">
        <f>R$134*$D823*INDEX(R$117:R$133,$E823)</f>
        <v/>
      </c>
      <c r="S823" s="40">
        <f>S$134*$D823*INDEX(S$117:S$133,$E823)</f>
        <v/>
      </c>
      <c r="T823" s="40">
        <f>T$134*$D823*INDEX(T$117:T$133,$E823)</f>
        <v/>
      </c>
      <c r="U823" s="40">
        <f>U$134*$D823*INDEX(U$117:U$133,$E823)</f>
        <v/>
      </c>
      <c r="V823" s="40">
        <f>V$134*$D823*INDEX(V$117:V$133,$E823)</f>
        <v/>
      </c>
      <c r="W823" s="40">
        <f>W$134*$D823*INDEX(W$117:W$133,$E823)</f>
        <v/>
      </c>
      <c r="X823" s="40">
        <f>X$134*$D823*INDEX(X$117:X$133,$E823)</f>
        <v/>
      </c>
      <c r="Y823" s="40">
        <f>Y$134*$D823*INDEX(Y$117:Y$133,$E823)</f>
        <v/>
      </c>
      <c r="Z823" s="40">
        <f>Z$134*$D823*INDEX(Z$117:Z$133,$E823)</f>
        <v/>
      </c>
      <c r="AA823" s="40">
        <f>AA$134*$D823*INDEX(AA$117:AA$133,$E823)</f>
        <v/>
      </c>
      <c r="AB823" s="40">
        <f>AB$134*$D823*INDEX(AB$117:AB$133,$E823)</f>
        <v/>
      </c>
      <c r="AC823" s="40">
        <f>AC$134*$D823*INDEX(AC$117:AC$133,$E823)</f>
        <v/>
      </c>
      <c r="AD823" s="42">
        <f>ETSCOST(AD$134,$D823,INDEX(AD$117:AD$133,$E823))</f>
        <v/>
      </c>
      <c r="AE823" s="25">
        <f>LOWER(Settings!$C$4)&amp;".mit."&amp;$A823&amp;IF($C823="","","."&amp;$C823&amp;"."&amp;$B823)&amp;IF(INDEX(Variables!$D$5:$D$105,MATCH($A823,Variables!$A$5:$A$105,0))="","","."&amp;INDEX(Variables!$D$5:$D$105,MATCH($A823,Variables!$A$5:$A$105,0)))&amp;"."&amp;AE$5</f>
        <v/>
      </c>
      <c r="AF823" s="41">
        <f>AF$134*$D823*INDEX(AF$117:AF$133,$E823)</f>
        <v/>
      </c>
      <c r="AG823" s="40">
        <f>AG$134*$D823*INDEX(AG$117:AG$133,$E823)</f>
        <v/>
      </c>
      <c r="AH823" s="40">
        <f>AH$134*$D823*INDEX(AH$117:AH$133,$E823)</f>
        <v/>
      </c>
      <c r="AI823" s="40">
        <f>AI$134*$D823*INDEX(AI$117:AI$133,$E823)</f>
        <v/>
      </c>
      <c r="AJ823" s="40">
        <f>AJ$134*$D823*INDEX(AJ$117:AJ$133,$E823)</f>
        <v/>
      </c>
      <c r="AK823" s="40">
        <f>AK$134*$D823*INDEX(AK$117:AK$133,$E823)</f>
        <v/>
      </c>
      <c r="AL823" s="40">
        <f>AL$134*$D823*INDEX(AL$117:AL$133,$E823)</f>
        <v/>
      </c>
      <c r="AM823" s="40">
        <f>AM$134*$D823*INDEX(AM$117:AM$133,$E823)</f>
        <v/>
      </c>
      <c r="AN823" s="40">
        <f>AN$134*$D823*INDEX(AN$117:AN$133,$E823)</f>
        <v/>
      </c>
      <c r="AO823" s="40">
        <f>AO$134*$D823*INDEX(AO$117:AO$133,$E823)</f>
        <v/>
      </c>
      <c r="AP823" s="40">
        <f>AP$134*$D823*INDEX(AP$117:AP$133,$E823)</f>
        <v/>
      </c>
      <c r="AQ823" s="40">
        <f>AQ$134*$D823*INDEX(AQ$117:AQ$133,$E823)</f>
        <v/>
      </c>
      <c r="AR823" s="40">
        <f>AR$134*$D823*INDEX(AR$117:AR$133,$E823)</f>
        <v/>
      </c>
      <c r="AS823" s="40">
        <f>AS$134*$D823*INDEX(AS$117:AS$133,$E823)</f>
        <v/>
      </c>
      <c r="AT823" s="40">
        <f>AT$134*$D823*INDEX(AT$117:AT$133,$E823)</f>
        <v/>
      </c>
      <c r="AU823" s="40">
        <f>AU$134*$D823*INDEX(AU$117:AU$133,$E823)</f>
        <v/>
      </c>
      <c r="AV823" s="40">
        <f>AV$134*$D823*INDEX(AV$117:AV$133,$E823)</f>
        <v/>
      </c>
      <c r="AW823" s="40">
        <f>AW$134*$D823*INDEX(AW$117:AW$133,$E823)</f>
        <v/>
      </c>
      <c r="AX823" s="42">
        <f>ETSCOST(AX$134,$D823,INDEX(AX$117:AX$133,$E823))</f>
        <v/>
      </c>
    </row>
    <row r="824" hidden="1" outlineLevel="2"/>
    <row r="825" hidden="1" outlineLevel="2">
      <c r="A825" s="5" t="inlineStr">
        <is>
          <t>ntx</t>
        </is>
      </c>
      <c r="B825" s="5" t="inlineStr">
        <is>
          <t>coa</t>
        </is>
      </c>
      <c r="C825" s="5" t="inlineStr">
        <is>
          <t>foo</t>
        </is>
      </c>
      <c r="D825" s="40">
        <f>INDEX(Inputs!$L$5:$L$132,MATCH($B825&amp;"|"&amp;$C825,Inputs!$A$5:$A$132,0))</f>
        <v/>
      </c>
      <c r="E825" s="40">
        <f>INDEX(Inputs!$I$5:$I$132,MATCH($B825&amp;"|"&amp;$C825,Inputs!$A$5:$A$132,0))</f>
        <v/>
      </c>
      <c r="F825" s="39" t="n"/>
      <c r="G825" s="39" t="n"/>
      <c r="H825" s="5">
        <f>INDEX(Variables!$B$5:$B$105,MATCH($A825,Variables!$A$5:$A$105,0))&amp;IF($C825="",""," | "&amp;INDEX(Mapping!$B$5:$B$26,MATCH($C825,Mapping!$A$5:$A$26,0))&amp;" | "&amp;INDEX(Mapping!$B$30:$B$41,MATCH($B825,Mapping!$A$30:$A$41,0)))</f>
        <v/>
      </c>
      <c r="I825" s="5">
        <f>INDEX(Variables!$C$5:$C$105,MATCH($A825,Variables!$A$5:$A$105,0))</f>
        <v/>
      </c>
      <c r="J825" s="5">
        <f>INDEX(Variables!$E$5:$E$105,MATCH($A825,Variables!$A$5:$A$105,0))</f>
        <v/>
      </c>
      <c r="K825" s="25">
        <f>LOWER(Settings!$C$4)&amp;".mit."&amp;$A825&amp;IF($C825="","","."&amp;$C825&amp;"."&amp;$B825)&amp;IF(INDEX(Variables!$D$5:$D$105,MATCH($A825,Variables!$A$5:$A$105,0))="","","."&amp;INDEX(Variables!$D$5:$D$105,MATCH($A825,Variables!$A$5:$A$105,0)))&amp;"."&amp;K$5</f>
        <v/>
      </c>
      <c r="L825" s="41">
        <f>INDEX(L$78:L$91,$D825)/$E825</f>
        <v/>
      </c>
      <c r="M825" s="40">
        <f>INDEX(M$78:M$91,$D825)/$E825</f>
        <v/>
      </c>
      <c r="N825" s="40">
        <f>INDEX(N$78:N$91,$D825)/$E825</f>
        <v/>
      </c>
      <c r="O825" s="40">
        <f>INDEX(O$78:O$91,$D825)/$E825</f>
        <v/>
      </c>
      <c r="P825" s="40">
        <f>INDEX(P$78:P$91,$D825)/$E825</f>
        <v/>
      </c>
      <c r="Q825" s="40">
        <f>INDEX(Q$78:Q$91,$D825)/$E825</f>
        <v/>
      </c>
      <c r="R825" s="40">
        <f>INDEX(R$78:R$91,$D825)/$E825</f>
        <v/>
      </c>
      <c r="S825" s="40">
        <f>INDEX(S$78:S$91,$D825)/$E825</f>
        <v/>
      </c>
      <c r="T825" s="40">
        <f>INDEX(T$78:T$91,$D825)/$E825</f>
        <v/>
      </c>
      <c r="U825" s="40">
        <f>INDEX(U$78:U$91,$D825)/$E825</f>
        <v/>
      </c>
      <c r="V825" s="40">
        <f>INDEX(V$78:V$91,$D825)/$E825</f>
        <v/>
      </c>
      <c r="W825" s="40">
        <f>INDEX(W$78:W$91,$D825)/$E825</f>
        <v/>
      </c>
      <c r="X825" s="40">
        <f>INDEX(X$78:X$91,$D825)/$E825</f>
        <v/>
      </c>
      <c r="Y825" s="40">
        <f>INDEX(Y$78:Y$91,$D825)/$E825</f>
        <v/>
      </c>
      <c r="Z825" s="40">
        <f>INDEX(Z$78:Z$91,$D825)/$E825</f>
        <v/>
      </c>
      <c r="AA825" s="40">
        <f>INDEX(AA$78:AA$91,$D825)/$E825</f>
        <v/>
      </c>
      <c r="AB825" s="40">
        <f>INDEX(AB$78:AB$91,$D825)/$E825</f>
        <v/>
      </c>
      <c r="AC825" s="40">
        <f>INDEX(AC$78:AC$91,$D825)/$E825</f>
        <v/>
      </c>
      <c r="AD825" s="42">
        <f>NEWEXCISE(INDEX(AD$78:AD$91,$D825),$E825)</f>
        <v/>
      </c>
      <c r="AE825" s="25">
        <f>LOWER(Settings!$C$4)&amp;".mit."&amp;$A825&amp;IF($C825="","","."&amp;$C825&amp;"."&amp;$B825)&amp;IF(INDEX(Variables!$D$5:$D$105,MATCH($A825,Variables!$A$5:$A$105,0))="","","."&amp;INDEX(Variables!$D$5:$D$105,MATCH($A825,Variables!$A$5:$A$105,0)))&amp;"."&amp;AE$5</f>
        <v/>
      </c>
      <c r="AF825" s="41">
        <f>INDEX(AF$78:AF$91,$D825)/$E825</f>
        <v/>
      </c>
      <c r="AG825" s="40">
        <f>INDEX(AG$78:AG$91,$D825)/$E825</f>
        <v/>
      </c>
      <c r="AH825" s="40">
        <f>INDEX(AH$78:AH$91,$D825)/$E825</f>
        <v/>
      </c>
      <c r="AI825" s="40">
        <f>INDEX(AI$78:AI$91,$D825)/$E825</f>
        <v/>
      </c>
      <c r="AJ825" s="40">
        <f>INDEX(AJ$78:AJ$91,$D825)/$E825</f>
        <v/>
      </c>
      <c r="AK825" s="40">
        <f>INDEX(AK$78:AK$91,$D825)/$E825</f>
        <v/>
      </c>
      <c r="AL825" s="40">
        <f>INDEX(AL$78:AL$91,$D825)/$E825</f>
        <v/>
      </c>
      <c r="AM825" s="40">
        <f>INDEX(AM$78:AM$91,$D825)/$E825</f>
        <v/>
      </c>
      <c r="AN825" s="40">
        <f>INDEX(AN$78:AN$91,$D825)/$E825</f>
        <v/>
      </c>
      <c r="AO825" s="40">
        <f>INDEX(AO$78:AO$91,$D825)/$E825</f>
        <v/>
      </c>
      <c r="AP825" s="40">
        <f>INDEX(AP$78:AP$91,$D825)/$E825</f>
        <v/>
      </c>
      <c r="AQ825" s="40">
        <f>INDEX(AQ$78:AQ$91,$D825)/$E825</f>
        <v/>
      </c>
      <c r="AR825" s="40">
        <f>INDEX(AR$78:AR$91,$D825)/$E825</f>
        <v/>
      </c>
      <c r="AS825" s="40">
        <f>INDEX(AS$78:AS$91,$D825)/$E825</f>
        <v/>
      </c>
      <c r="AT825" s="40">
        <f>INDEX(AT$78:AT$91,$D825)/$E825</f>
        <v/>
      </c>
      <c r="AU825" s="40">
        <f>INDEX(AU$78:AU$91,$D825)/$E825</f>
        <v/>
      </c>
      <c r="AV825" s="40">
        <f>INDEX(AV$78:AV$91,$D825)/$E825</f>
        <v/>
      </c>
      <c r="AW825" s="40">
        <f>INDEX(AW$78:AW$91,$D825)/$E825</f>
        <v/>
      </c>
      <c r="AX825" s="42">
        <f>NEWEXCISE(INDEX(AX$78:AX$91,$D825),$E825)</f>
        <v/>
      </c>
    </row>
    <row r="826" hidden="1" outlineLevel="2">
      <c r="A826" s="5" t="inlineStr">
        <is>
          <t>ntx</t>
        </is>
      </c>
      <c r="B826" s="5" t="inlineStr">
        <is>
          <t>nga</t>
        </is>
      </c>
      <c r="C826" s="5" t="inlineStr">
        <is>
          <t>foo</t>
        </is>
      </c>
      <c r="D826" s="40">
        <f>INDEX(Inputs!$L$5:$L$132,MATCH($B826&amp;"|"&amp;$C826,Inputs!$A$5:$A$132,0))</f>
        <v/>
      </c>
      <c r="E826" s="40">
        <f>INDEX(Inputs!$I$5:$I$132,MATCH($B826&amp;"|"&amp;$C826,Inputs!$A$5:$A$132,0))</f>
        <v/>
      </c>
      <c r="F826" s="39" t="n"/>
      <c r="G826" s="39" t="n"/>
      <c r="H826" s="5">
        <f>INDEX(Variables!$B$5:$B$105,MATCH($A826,Variables!$A$5:$A$105,0))&amp;IF($C826="",""," | "&amp;INDEX(Mapping!$B$5:$B$26,MATCH($C826,Mapping!$A$5:$A$26,0))&amp;" | "&amp;INDEX(Mapping!$B$30:$B$41,MATCH($B826,Mapping!$A$30:$A$41,0)))</f>
        <v/>
      </c>
      <c r="I826" s="5">
        <f>INDEX(Variables!$C$5:$C$105,MATCH($A826,Variables!$A$5:$A$105,0))</f>
        <v/>
      </c>
      <c r="J826" s="5">
        <f>INDEX(Variables!$E$5:$E$105,MATCH($A826,Variables!$A$5:$A$105,0))</f>
        <v/>
      </c>
      <c r="K826" s="25">
        <f>LOWER(Settings!$C$4)&amp;".mit."&amp;$A826&amp;IF($C826="","","."&amp;$C826&amp;"."&amp;$B826)&amp;IF(INDEX(Variables!$D$5:$D$105,MATCH($A826,Variables!$A$5:$A$105,0))="","","."&amp;INDEX(Variables!$D$5:$D$105,MATCH($A826,Variables!$A$5:$A$105,0)))&amp;"."&amp;K$5</f>
        <v/>
      </c>
      <c r="L826" s="41">
        <f>INDEX(L$78:L$91,$D826)/$E826</f>
        <v/>
      </c>
      <c r="M826" s="40">
        <f>INDEX(M$78:M$91,$D826)/$E826</f>
        <v/>
      </c>
      <c r="N826" s="40">
        <f>INDEX(N$78:N$91,$D826)/$E826</f>
        <v/>
      </c>
      <c r="O826" s="40">
        <f>INDEX(O$78:O$91,$D826)/$E826</f>
        <v/>
      </c>
      <c r="P826" s="40">
        <f>INDEX(P$78:P$91,$D826)/$E826</f>
        <v/>
      </c>
      <c r="Q826" s="40">
        <f>INDEX(Q$78:Q$91,$D826)/$E826</f>
        <v/>
      </c>
      <c r="R826" s="40">
        <f>INDEX(R$78:R$91,$D826)/$E826</f>
        <v/>
      </c>
      <c r="S826" s="40">
        <f>INDEX(S$78:S$91,$D826)/$E826</f>
        <v/>
      </c>
      <c r="T826" s="40">
        <f>INDEX(T$78:T$91,$D826)/$E826</f>
        <v/>
      </c>
      <c r="U826" s="40">
        <f>INDEX(U$78:U$91,$D826)/$E826</f>
        <v/>
      </c>
      <c r="V826" s="40">
        <f>INDEX(V$78:V$91,$D826)/$E826</f>
        <v/>
      </c>
      <c r="W826" s="40">
        <f>INDEX(W$78:W$91,$D826)/$E826</f>
        <v/>
      </c>
      <c r="X826" s="40">
        <f>INDEX(X$78:X$91,$D826)/$E826</f>
        <v/>
      </c>
      <c r="Y826" s="40">
        <f>INDEX(Y$78:Y$91,$D826)/$E826</f>
        <v/>
      </c>
      <c r="Z826" s="40">
        <f>INDEX(Z$78:Z$91,$D826)/$E826</f>
        <v/>
      </c>
      <c r="AA826" s="40">
        <f>INDEX(AA$78:AA$91,$D826)/$E826</f>
        <v/>
      </c>
      <c r="AB826" s="40">
        <f>INDEX(AB$78:AB$91,$D826)/$E826</f>
        <v/>
      </c>
      <c r="AC826" s="40">
        <f>INDEX(AC$78:AC$91,$D826)/$E826</f>
        <v/>
      </c>
      <c r="AD826" s="42">
        <f>NEWEXCISE(INDEX(AD$78:AD$91,$D826),$E826)</f>
        <v/>
      </c>
      <c r="AE826" s="25">
        <f>LOWER(Settings!$C$4)&amp;".mit."&amp;$A826&amp;IF($C826="","","."&amp;$C826&amp;"."&amp;$B826)&amp;IF(INDEX(Variables!$D$5:$D$105,MATCH($A826,Variables!$A$5:$A$105,0))="","","."&amp;INDEX(Variables!$D$5:$D$105,MATCH($A826,Variables!$A$5:$A$105,0)))&amp;"."&amp;AE$5</f>
        <v/>
      </c>
      <c r="AF826" s="41">
        <f>INDEX(AF$78:AF$91,$D826)/$E826</f>
        <v/>
      </c>
      <c r="AG826" s="40">
        <f>INDEX(AG$78:AG$91,$D826)/$E826</f>
        <v/>
      </c>
      <c r="AH826" s="40">
        <f>INDEX(AH$78:AH$91,$D826)/$E826</f>
        <v/>
      </c>
      <c r="AI826" s="40">
        <f>INDEX(AI$78:AI$91,$D826)/$E826</f>
        <v/>
      </c>
      <c r="AJ826" s="40">
        <f>INDEX(AJ$78:AJ$91,$D826)/$E826</f>
        <v/>
      </c>
      <c r="AK826" s="40">
        <f>INDEX(AK$78:AK$91,$D826)/$E826</f>
        <v/>
      </c>
      <c r="AL826" s="40">
        <f>INDEX(AL$78:AL$91,$D826)/$E826</f>
        <v/>
      </c>
      <c r="AM826" s="40">
        <f>INDEX(AM$78:AM$91,$D826)/$E826</f>
        <v/>
      </c>
      <c r="AN826" s="40">
        <f>INDEX(AN$78:AN$91,$D826)/$E826</f>
        <v/>
      </c>
      <c r="AO826" s="40">
        <f>INDEX(AO$78:AO$91,$D826)/$E826</f>
        <v/>
      </c>
      <c r="AP826" s="40">
        <f>INDEX(AP$78:AP$91,$D826)/$E826</f>
        <v/>
      </c>
      <c r="AQ826" s="40">
        <f>INDEX(AQ$78:AQ$91,$D826)/$E826</f>
        <v/>
      </c>
      <c r="AR826" s="40">
        <f>INDEX(AR$78:AR$91,$D826)/$E826</f>
        <v/>
      </c>
      <c r="AS826" s="40">
        <f>INDEX(AS$78:AS$91,$D826)/$E826</f>
        <v/>
      </c>
      <c r="AT826" s="40">
        <f>INDEX(AT$78:AT$91,$D826)/$E826</f>
        <v/>
      </c>
      <c r="AU826" s="40">
        <f>INDEX(AU$78:AU$91,$D826)/$E826</f>
        <v/>
      </c>
      <c r="AV826" s="40">
        <f>INDEX(AV$78:AV$91,$D826)/$E826</f>
        <v/>
      </c>
      <c r="AW826" s="40">
        <f>INDEX(AW$78:AW$91,$D826)/$E826</f>
        <v/>
      </c>
      <c r="AX826" s="42">
        <f>NEWEXCISE(INDEX(AX$78:AX$91,$D826),$E826)</f>
        <v/>
      </c>
    </row>
    <row r="827" hidden="1" outlineLevel="2">
      <c r="A827" s="5" t="inlineStr">
        <is>
          <t>ntx</t>
        </is>
      </c>
      <c r="B827" s="5" t="inlineStr">
        <is>
          <t>gso</t>
        </is>
      </c>
      <c r="C827" s="5" t="inlineStr">
        <is>
          <t>foo</t>
        </is>
      </c>
      <c r="D827" s="40">
        <f>INDEX(Inputs!$L$5:$L$132,MATCH($B827&amp;"|"&amp;$C827,Inputs!$A$5:$A$132,0))</f>
        <v/>
      </c>
      <c r="E827" s="40">
        <f>INDEX(Inputs!$I$5:$I$132,MATCH($B827&amp;"|"&amp;$C827,Inputs!$A$5:$A$132,0))</f>
        <v/>
      </c>
      <c r="F827" s="39" t="n"/>
      <c r="G827" s="39" t="n"/>
      <c r="H827" s="5">
        <f>INDEX(Variables!$B$5:$B$105,MATCH($A827,Variables!$A$5:$A$105,0))&amp;IF($C827="",""," | "&amp;INDEX(Mapping!$B$5:$B$26,MATCH($C827,Mapping!$A$5:$A$26,0))&amp;" | "&amp;INDEX(Mapping!$B$30:$B$41,MATCH($B827,Mapping!$A$30:$A$41,0)))</f>
        <v/>
      </c>
      <c r="I827" s="5">
        <f>INDEX(Variables!$C$5:$C$105,MATCH($A827,Variables!$A$5:$A$105,0))</f>
        <v/>
      </c>
      <c r="J827" s="5">
        <f>INDEX(Variables!$E$5:$E$105,MATCH($A827,Variables!$A$5:$A$105,0))</f>
        <v/>
      </c>
      <c r="K827" s="25">
        <f>LOWER(Settings!$C$4)&amp;".mit."&amp;$A827&amp;IF($C827="","","."&amp;$C827&amp;"."&amp;$B827)&amp;IF(INDEX(Variables!$D$5:$D$105,MATCH($A827,Variables!$A$5:$A$105,0))="","","."&amp;INDEX(Variables!$D$5:$D$105,MATCH($A827,Variables!$A$5:$A$105,0)))&amp;"."&amp;K$5</f>
        <v/>
      </c>
      <c r="L827" s="41">
        <f>INDEX(L$78:L$91,$D827)/$E827</f>
        <v/>
      </c>
      <c r="M827" s="40">
        <f>INDEX(M$78:M$91,$D827)/$E827</f>
        <v/>
      </c>
      <c r="N827" s="40">
        <f>INDEX(N$78:N$91,$D827)/$E827</f>
        <v/>
      </c>
      <c r="O827" s="40">
        <f>INDEX(O$78:O$91,$D827)/$E827</f>
        <v/>
      </c>
      <c r="P827" s="40">
        <f>INDEX(P$78:P$91,$D827)/$E827</f>
        <v/>
      </c>
      <c r="Q827" s="40">
        <f>INDEX(Q$78:Q$91,$D827)/$E827</f>
        <v/>
      </c>
      <c r="R827" s="40">
        <f>INDEX(R$78:R$91,$D827)/$E827</f>
        <v/>
      </c>
      <c r="S827" s="40">
        <f>INDEX(S$78:S$91,$D827)/$E827</f>
        <v/>
      </c>
      <c r="T827" s="40">
        <f>INDEX(T$78:T$91,$D827)/$E827</f>
        <v/>
      </c>
      <c r="U827" s="40">
        <f>INDEX(U$78:U$91,$D827)/$E827</f>
        <v/>
      </c>
      <c r="V827" s="40">
        <f>INDEX(V$78:V$91,$D827)/$E827</f>
        <v/>
      </c>
      <c r="W827" s="40">
        <f>INDEX(W$78:W$91,$D827)/$E827</f>
        <v/>
      </c>
      <c r="X827" s="40">
        <f>INDEX(X$78:X$91,$D827)/$E827</f>
        <v/>
      </c>
      <c r="Y827" s="40">
        <f>INDEX(Y$78:Y$91,$D827)/$E827</f>
        <v/>
      </c>
      <c r="Z827" s="40">
        <f>INDEX(Z$78:Z$91,$D827)/$E827</f>
        <v/>
      </c>
      <c r="AA827" s="40">
        <f>INDEX(AA$78:AA$91,$D827)/$E827</f>
        <v/>
      </c>
      <c r="AB827" s="40">
        <f>INDEX(AB$78:AB$91,$D827)/$E827</f>
        <v/>
      </c>
      <c r="AC827" s="40">
        <f>INDEX(AC$78:AC$91,$D827)/$E827</f>
        <v/>
      </c>
      <c r="AD827" s="42">
        <f>NEWEXCISE(INDEX(AD$78:AD$91,$D827),$E827)</f>
        <v/>
      </c>
      <c r="AE827" s="25">
        <f>LOWER(Settings!$C$4)&amp;".mit."&amp;$A827&amp;IF($C827="","","."&amp;$C827&amp;"."&amp;$B827)&amp;IF(INDEX(Variables!$D$5:$D$105,MATCH($A827,Variables!$A$5:$A$105,0))="","","."&amp;INDEX(Variables!$D$5:$D$105,MATCH($A827,Variables!$A$5:$A$105,0)))&amp;"."&amp;AE$5</f>
        <v/>
      </c>
      <c r="AF827" s="41">
        <f>INDEX(AF$78:AF$91,$D827)/$E827</f>
        <v/>
      </c>
      <c r="AG827" s="40">
        <f>INDEX(AG$78:AG$91,$D827)/$E827</f>
        <v/>
      </c>
      <c r="AH827" s="40">
        <f>INDEX(AH$78:AH$91,$D827)/$E827</f>
        <v/>
      </c>
      <c r="AI827" s="40">
        <f>INDEX(AI$78:AI$91,$D827)/$E827</f>
        <v/>
      </c>
      <c r="AJ827" s="40">
        <f>INDEX(AJ$78:AJ$91,$D827)/$E827</f>
        <v/>
      </c>
      <c r="AK827" s="40">
        <f>INDEX(AK$78:AK$91,$D827)/$E827</f>
        <v/>
      </c>
      <c r="AL827" s="40">
        <f>INDEX(AL$78:AL$91,$D827)/$E827</f>
        <v/>
      </c>
      <c r="AM827" s="40">
        <f>INDEX(AM$78:AM$91,$D827)/$E827</f>
        <v/>
      </c>
      <c r="AN827" s="40">
        <f>INDEX(AN$78:AN$91,$D827)/$E827</f>
        <v/>
      </c>
      <c r="AO827" s="40">
        <f>INDEX(AO$78:AO$91,$D827)/$E827</f>
        <v/>
      </c>
      <c r="AP827" s="40">
        <f>INDEX(AP$78:AP$91,$D827)/$E827</f>
        <v/>
      </c>
      <c r="AQ827" s="40">
        <f>INDEX(AQ$78:AQ$91,$D827)/$E827</f>
        <v/>
      </c>
      <c r="AR827" s="40">
        <f>INDEX(AR$78:AR$91,$D827)/$E827</f>
        <v/>
      </c>
      <c r="AS827" s="40">
        <f>INDEX(AS$78:AS$91,$D827)/$E827</f>
        <v/>
      </c>
      <c r="AT827" s="40">
        <f>INDEX(AT$78:AT$91,$D827)/$E827</f>
        <v/>
      </c>
      <c r="AU827" s="40">
        <f>INDEX(AU$78:AU$91,$D827)/$E827</f>
        <v/>
      </c>
      <c r="AV827" s="40">
        <f>INDEX(AV$78:AV$91,$D827)/$E827</f>
        <v/>
      </c>
      <c r="AW827" s="40">
        <f>INDEX(AW$78:AW$91,$D827)/$E827</f>
        <v/>
      </c>
      <c r="AX827" s="42">
        <f>NEWEXCISE(INDEX(AX$78:AX$91,$D827),$E827)</f>
        <v/>
      </c>
    </row>
    <row r="828" hidden="1" outlineLevel="2">
      <c r="A828" s="5" t="inlineStr">
        <is>
          <t>ntx</t>
        </is>
      </c>
      <c r="B828" s="5" t="inlineStr">
        <is>
          <t>die</t>
        </is>
      </c>
      <c r="C828" s="5" t="inlineStr">
        <is>
          <t>foo</t>
        </is>
      </c>
      <c r="D828" s="40">
        <f>INDEX(Inputs!$L$5:$L$132,MATCH($B828&amp;"|"&amp;$C828,Inputs!$A$5:$A$132,0))</f>
        <v/>
      </c>
      <c r="E828" s="40">
        <f>INDEX(Inputs!$I$5:$I$132,MATCH($B828&amp;"|"&amp;$C828,Inputs!$A$5:$A$132,0))</f>
        <v/>
      </c>
      <c r="F828" s="39" t="n"/>
      <c r="G828" s="39" t="n"/>
      <c r="H828" s="5">
        <f>INDEX(Variables!$B$5:$B$105,MATCH($A828,Variables!$A$5:$A$105,0))&amp;IF($C828="",""," | "&amp;INDEX(Mapping!$B$5:$B$26,MATCH($C828,Mapping!$A$5:$A$26,0))&amp;" | "&amp;INDEX(Mapping!$B$30:$B$41,MATCH($B828,Mapping!$A$30:$A$41,0)))</f>
        <v/>
      </c>
      <c r="I828" s="5">
        <f>INDEX(Variables!$C$5:$C$105,MATCH($A828,Variables!$A$5:$A$105,0))</f>
        <v/>
      </c>
      <c r="J828" s="5">
        <f>INDEX(Variables!$E$5:$E$105,MATCH($A828,Variables!$A$5:$A$105,0))</f>
        <v/>
      </c>
      <c r="K828" s="25">
        <f>LOWER(Settings!$C$4)&amp;".mit."&amp;$A828&amp;IF($C828="","","."&amp;$C828&amp;"."&amp;$B828)&amp;IF(INDEX(Variables!$D$5:$D$105,MATCH($A828,Variables!$A$5:$A$105,0))="","","."&amp;INDEX(Variables!$D$5:$D$105,MATCH($A828,Variables!$A$5:$A$105,0)))&amp;"."&amp;K$5</f>
        <v/>
      </c>
      <c r="L828" s="41">
        <f>INDEX(L$78:L$91,$D828)/$E828</f>
        <v/>
      </c>
      <c r="M828" s="40">
        <f>INDEX(M$78:M$91,$D828)/$E828</f>
        <v/>
      </c>
      <c r="N828" s="40">
        <f>INDEX(N$78:N$91,$D828)/$E828</f>
        <v/>
      </c>
      <c r="O828" s="40">
        <f>INDEX(O$78:O$91,$D828)/$E828</f>
        <v/>
      </c>
      <c r="P828" s="40">
        <f>INDEX(P$78:P$91,$D828)/$E828</f>
        <v/>
      </c>
      <c r="Q828" s="40">
        <f>INDEX(Q$78:Q$91,$D828)/$E828</f>
        <v/>
      </c>
      <c r="R828" s="40">
        <f>INDEX(R$78:R$91,$D828)/$E828</f>
        <v/>
      </c>
      <c r="S828" s="40">
        <f>INDEX(S$78:S$91,$D828)/$E828</f>
        <v/>
      </c>
      <c r="T828" s="40">
        <f>INDEX(T$78:T$91,$D828)/$E828</f>
        <v/>
      </c>
      <c r="U828" s="40">
        <f>INDEX(U$78:U$91,$D828)/$E828</f>
        <v/>
      </c>
      <c r="V828" s="40">
        <f>INDEX(V$78:V$91,$D828)/$E828</f>
        <v/>
      </c>
      <c r="W828" s="40">
        <f>INDEX(W$78:W$91,$D828)/$E828</f>
        <v/>
      </c>
      <c r="X828" s="40">
        <f>INDEX(X$78:X$91,$D828)/$E828</f>
        <v/>
      </c>
      <c r="Y828" s="40">
        <f>INDEX(Y$78:Y$91,$D828)/$E828</f>
        <v/>
      </c>
      <c r="Z828" s="40">
        <f>INDEX(Z$78:Z$91,$D828)/$E828</f>
        <v/>
      </c>
      <c r="AA828" s="40">
        <f>INDEX(AA$78:AA$91,$D828)/$E828</f>
        <v/>
      </c>
      <c r="AB828" s="40">
        <f>INDEX(AB$78:AB$91,$D828)/$E828</f>
        <v/>
      </c>
      <c r="AC828" s="40">
        <f>INDEX(AC$78:AC$91,$D828)/$E828</f>
        <v/>
      </c>
      <c r="AD828" s="42">
        <f>NEWEXCISE(INDEX(AD$78:AD$91,$D828),$E828)</f>
        <v/>
      </c>
      <c r="AE828" s="25">
        <f>LOWER(Settings!$C$4)&amp;".mit."&amp;$A828&amp;IF($C828="","","."&amp;$C828&amp;"."&amp;$B828)&amp;IF(INDEX(Variables!$D$5:$D$105,MATCH($A828,Variables!$A$5:$A$105,0))="","","."&amp;INDEX(Variables!$D$5:$D$105,MATCH($A828,Variables!$A$5:$A$105,0)))&amp;"."&amp;AE$5</f>
        <v/>
      </c>
      <c r="AF828" s="41">
        <f>INDEX(AF$78:AF$91,$D828)/$E828</f>
        <v/>
      </c>
      <c r="AG828" s="40">
        <f>INDEX(AG$78:AG$91,$D828)/$E828</f>
        <v/>
      </c>
      <c r="AH828" s="40">
        <f>INDEX(AH$78:AH$91,$D828)/$E828</f>
        <v/>
      </c>
      <c r="AI828" s="40">
        <f>INDEX(AI$78:AI$91,$D828)/$E828</f>
        <v/>
      </c>
      <c r="AJ828" s="40">
        <f>INDEX(AJ$78:AJ$91,$D828)/$E828</f>
        <v/>
      </c>
      <c r="AK828" s="40">
        <f>INDEX(AK$78:AK$91,$D828)/$E828</f>
        <v/>
      </c>
      <c r="AL828" s="40">
        <f>INDEX(AL$78:AL$91,$D828)/$E828</f>
        <v/>
      </c>
      <c r="AM828" s="40">
        <f>INDEX(AM$78:AM$91,$D828)/$E828</f>
        <v/>
      </c>
      <c r="AN828" s="40">
        <f>INDEX(AN$78:AN$91,$D828)/$E828</f>
        <v/>
      </c>
      <c r="AO828" s="40">
        <f>INDEX(AO$78:AO$91,$D828)/$E828</f>
        <v/>
      </c>
      <c r="AP828" s="40">
        <f>INDEX(AP$78:AP$91,$D828)/$E828</f>
        <v/>
      </c>
      <c r="AQ828" s="40">
        <f>INDEX(AQ$78:AQ$91,$D828)/$E828</f>
        <v/>
      </c>
      <c r="AR828" s="40">
        <f>INDEX(AR$78:AR$91,$D828)/$E828</f>
        <v/>
      </c>
      <c r="AS828" s="40">
        <f>INDEX(AS$78:AS$91,$D828)/$E828</f>
        <v/>
      </c>
      <c r="AT828" s="40">
        <f>INDEX(AT$78:AT$91,$D828)/$E828</f>
        <v/>
      </c>
      <c r="AU828" s="40">
        <f>INDEX(AU$78:AU$91,$D828)/$E828</f>
        <v/>
      </c>
      <c r="AV828" s="40">
        <f>INDEX(AV$78:AV$91,$D828)/$E828</f>
        <v/>
      </c>
      <c r="AW828" s="40">
        <f>INDEX(AW$78:AW$91,$D828)/$E828</f>
        <v/>
      </c>
      <c r="AX828" s="42">
        <f>NEWEXCISE(INDEX(AX$78:AX$91,$D828),$E828)</f>
        <v/>
      </c>
    </row>
    <row r="829" hidden="1" outlineLevel="2">
      <c r="A829" s="5" t="inlineStr">
        <is>
          <t>ntx</t>
        </is>
      </c>
      <c r="B829" s="5" t="inlineStr">
        <is>
          <t>lpg</t>
        </is>
      </c>
      <c r="C829" s="5" t="inlineStr">
        <is>
          <t>foo</t>
        </is>
      </c>
      <c r="D829" s="40">
        <f>INDEX(Inputs!$L$5:$L$132,MATCH($B829&amp;"|"&amp;$C829,Inputs!$A$5:$A$132,0))</f>
        <v/>
      </c>
      <c r="E829" s="40">
        <f>INDEX(Inputs!$I$5:$I$132,MATCH($B829&amp;"|"&amp;$C829,Inputs!$A$5:$A$132,0))</f>
        <v/>
      </c>
      <c r="F829" s="39" t="n"/>
      <c r="G829" s="39" t="n"/>
      <c r="H829" s="5">
        <f>INDEX(Variables!$B$5:$B$105,MATCH($A829,Variables!$A$5:$A$105,0))&amp;IF($C829="",""," | "&amp;INDEX(Mapping!$B$5:$B$26,MATCH($C829,Mapping!$A$5:$A$26,0))&amp;" | "&amp;INDEX(Mapping!$B$30:$B$41,MATCH($B829,Mapping!$A$30:$A$41,0)))</f>
        <v/>
      </c>
      <c r="I829" s="5">
        <f>INDEX(Variables!$C$5:$C$105,MATCH($A829,Variables!$A$5:$A$105,0))</f>
        <v/>
      </c>
      <c r="J829" s="5">
        <f>INDEX(Variables!$E$5:$E$105,MATCH($A829,Variables!$A$5:$A$105,0))</f>
        <v/>
      </c>
      <c r="K829" s="25">
        <f>LOWER(Settings!$C$4)&amp;".mit."&amp;$A829&amp;IF($C829="","","."&amp;$C829&amp;"."&amp;$B829)&amp;IF(INDEX(Variables!$D$5:$D$105,MATCH($A829,Variables!$A$5:$A$105,0))="","","."&amp;INDEX(Variables!$D$5:$D$105,MATCH($A829,Variables!$A$5:$A$105,0)))&amp;"."&amp;K$5</f>
        <v/>
      </c>
      <c r="L829" s="41">
        <f>INDEX(L$78:L$91,$D829)/$E829</f>
        <v/>
      </c>
      <c r="M829" s="40">
        <f>INDEX(M$78:M$91,$D829)/$E829</f>
        <v/>
      </c>
      <c r="N829" s="40">
        <f>INDEX(N$78:N$91,$D829)/$E829</f>
        <v/>
      </c>
      <c r="O829" s="40">
        <f>INDEX(O$78:O$91,$D829)/$E829</f>
        <v/>
      </c>
      <c r="P829" s="40">
        <f>INDEX(P$78:P$91,$D829)/$E829</f>
        <v/>
      </c>
      <c r="Q829" s="40">
        <f>INDEX(Q$78:Q$91,$D829)/$E829</f>
        <v/>
      </c>
      <c r="R829" s="40">
        <f>INDEX(R$78:R$91,$D829)/$E829</f>
        <v/>
      </c>
      <c r="S829" s="40">
        <f>INDEX(S$78:S$91,$D829)/$E829</f>
        <v/>
      </c>
      <c r="T829" s="40">
        <f>INDEX(T$78:T$91,$D829)/$E829</f>
        <v/>
      </c>
      <c r="U829" s="40">
        <f>INDEX(U$78:U$91,$D829)/$E829</f>
        <v/>
      </c>
      <c r="V829" s="40">
        <f>INDEX(V$78:V$91,$D829)/$E829</f>
        <v/>
      </c>
      <c r="W829" s="40">
        <f>INDEX(W$78:W$91,$D829)/$E829</f>
        <v/>
      </c>
      <c r="X829" s="40">
        <f>INDEX(X$78:X$91,$D829)/$E829</f>
        <v/>
      </c>
      <c r="Y829" s="40">
        <f>INDEX(Y$78:Y$91,$D829)/$E829</f>
        <v/>
      </c>
      <c r="Z829" s="40">
        <f>INDEX(Z$78:Z$91,$D829)/$E829</f>
        <v/>
      </c>
      <c r="AA829" s="40">
        <f>INDEX(AA$78:AA$91,$D829)/$E829</f>
        <v/>
      </c>
      <c r="AB829" s="40">
        <f>INDEX(AB$78:AB$91,$D829)/$E829</f>
        <v/>
      </c>
      <c r="AC829" s="40">
        <f>INDEX(AC$78:AC$91,$D829)/$E829</f>
        <v/>
      </c>
      <c r="AD829" s="42">
        <f>NEWEXCISE(INDEX(AD$78:AD$91,$D829),$E829)</f>
        <v/>
      </c>
      <c r="AE829" s="25">
        <f>LOWER(Settings!$C$4)&amp;".mit."&amp;$A829&amp;IF($C829="","","."&amp;$C829&amp;"."&amp;$B829)&amp;IF(INDEX(Variables!$D$5:$D$105,MATCH($A829,Variables!$A$5:$A$105,0))="","","."&amp;INDEX(Variables!$D$5:$D$105,MATCH($A829,Variables!$A$5:$A$105,0)))&amp;"."&amp;AE$5</f>
        <v/>
      </c>
      <c r="AF829" s="41">
        <f>INDEX(AF$78:AF$91,$D829)/$E829</f>
        <v/>
      </c>
      <c r="AG829" s="40">
        <f>INDEX(AG$78:AG$91,$D829)/$E829</f>
        <v/>
      </c>
      <c r="AH829" s="40">
        <f>INDEX(AH$78:AH$91,$D829)/$E829</f>
        <v/>
      </c>
      <c r="AI829" s="40">
        <f>INDEX(AI$78:AI$91,$D829)/$E829</f>
        <v/>
      </c>
      <c r="AJ829" s="40">
        <f>INDEX(AJ$78:AJ$91,$D829)/$E829</f>
        <v/>
      </c>
      <c r="AK829" s="40">
        <f>INDEX(AK$78:AK$91,$D829)/$E829</f>
        <v/>
      </c>
      <c r="AL829" s="40">
        <f>INDEX(AL$78:AL$91,$D829)/$E829</f>
        <v/>
      </c>
      <c r="AM829" s="40">
        <f>INDEX(AM$78:AM$91,$D829)/$E829</f>
        <v/>
      </c>
      <c r="AN829" s="40">
        <f>INDEX(AN$78:AN$91,$D829)/$E829</f>
        <v/>
      </c>
      <c r="AO829" s="40">
        <f>INDEX(AO$78:AO$91,$D829)/$E829</f>
        <v/>
      </c>
      <c r="AP829" s="40">
        <f>INDEX(AP$78:AP$91,$D829)/$E829</f>
        <v/>
      </c>
      <c r="AQ829" s="40">
        <f>INDEX(AQ$78:AQ$91,$D829)/$E829</f>
        <v/>
      </c>
      <c r="AR829" s="40">
        <f>INDEX(AR$78:AR$91,$D829)/$E829</f>
        <v/>
      </c>
      <c r="AS829" s="40">
        <f>INDEX(AS$78:AS$91,$D829)/$E829</f>
        <v/>
      </c>
      <c r="AT829" s="40">
        <f>INDEX(AT$78:AT$91,$D829)/$E829</f>
        <v/>
      </c>
      <c r="AU829" s="40">
        <f>INDEX(AU$78:AU$91,$D829)/$E829</f>
        <v/>
      </c>
      <c r="AV829" s="40">
        <f>INDEX(AV$78:AV$91,$D829)/$E829</f>
        <v/>
      </c>
      <c r="AW829" s="40">
        <f>INDEX(AW$78:AW$91,$D829)/$E829</f>
        <v/>
      </c>
      <c r="AX829" s="42">
        <f>NEWEXCISE(INDEX(AX$78:AX$91,$D829),$E829)</f>
        <v/>
      </c>
    </row>
    <row r="830" hidden="1" outlineLevel="2">
      <c r="A830" s="5" t="inlineStr">
        <is>
          <t>ntx</t>
        </is>
      </c>
      <c r="B830" s="5" t="inlineStr">
        <is>
          <t>ker</t>
        </is>
      </c>
      <c r="C830" s="5" t="inlineStr">
        <is>
          <t>foo</t>
        </is>
      </c>
      <c r="D830" s="40">
        <f>INDEX(Inputs!$L$5:$L$132,MATCH($B830&amp;"|"&amp;$C830,Inputs!$A$5:$A$132,0))</f>
        <v/>
      </c>
      <c r="E830" s="40">
        <f>INDEX(Inputs!$I$5:$I$132,MATCH($B830&amp;"|"&amp;$C830,Inputs!$A$5:$A$132,0))</f>
        <v/>
      </c>
      <c r="F830" s="39" t="n"/>
      <c r="G830" s="39" t="n"/>
      <c r="H830" s="5">
        <f>INDEX(Variables!$B$5:$B$105,MATCH($A830,Variables!$A$5:$A$105,0))&amp;IF($C830="",""," | "&amp;INDEX(Mapping!$B$5:$B$26,MATCH($C830,Mapping!$A$5:$A$26,0))&amp;" | "&amp;INDEX(Mapping!$B$30:$B$41,MATCH($B830,Mapping!$A$30:$A$41,0)))</f>
        <v/>
      </c>
      <c r="I830" s="5">
        <f>INDEX(Variables!$C$5:$C$105,MATCH($A830,Variables!$A$5:$A$105,0))</f>
        <v/>
      </c>
      <c r="J830" s="5">
        <f>INDEX(Variables!$E$5:$E$105,MATCH($A830,Variables!$A$5:$A$105,0))</f>
        <v/>
      </c>
      <c r="K830" s="25">
        <f>LOWER(Settings!$C$4)&amp;".mit."&amp;$A830&amp;IF($C830="","","."&amp;$C830&amp;"."&amp;$B830)&amp;IF(INDEX(Variables!$D$5:$D$105,MATCH($A830,Variables!$A$5:$A$105,0))="","","."&amp;INDEX(Variables!$D$5:$D$105,MATCH($A830,Variables!$A$5:$A$105,0)))&amp;"."&amp;K$5</f>
        <v/>
      </c>
      <c r="L830" s="41">
        <f>INDEX(L$78:L$91,$D830)/$E830</f>
        <v/>
      </c>
      <c r="M830" s="40">
        <f>INDEX(M$78:M$91,$D830)/$E830</f>
        <v/>
      </c>
      <c r="N830" s="40">
        <f>INDEX(N$78:N$91,$D830)/$E830</f>
        <v/>
      </c>
      <c r="O830" s="40">
        <f>INDEX(O$78:O$91,$D830)/$E830</f>
        <v/>
      </c>
      <c r="P830" s="40">
        <f>INDEX(P$78:P$91,$D830)/$E830</f>
        <v/>
      </c>
      <c r="Q830" s="40">
        <f>INDEX(Q$78:Q$91,$D830)/$E830</f>
        <v/>
      </c>
      <c r="R830" s="40">
        <f>INDEX(R$78:R$91,$D830)/$E830</f>
        <v/>
      </c>
      <c r="S830" s="40">
        <f>INDEX(S$78:S$91,$D830)/$E830</f>
        <v/>
      </c>
      <c r="T830" s="40">
        <f>INDEX(T$78:T$91,$D830)/$E830</f>
        <v/>
      </c>
      <c r="U830" s="40">
        <f>INDEX(U$78:U$91,$D830)/$E830</f>
        <v/>
      </c>
      <c r="V830" s="40">
        <f>INDEX(V$78:V$91,$D830)/$E830</f>
        <v/>
      </c>
      <c r="W830" s="40">
        <f>INDEX(W$78:W$91,$D830)/$E830</f>
        <v/>
      </c>
      <c r="X830" s="40">
        <f>INDEX(X$78:X$91,$D830)/$E830</f>
        <v/>
      </c>
      <c r="Y830" s="40">
        <f>INDEX(Y$78:Y$91,$D830)/$E830</f>
        <v/>
      </c>
      <c r="Z830" s="40">
        <f>INDEX(Z$78:Z$91,$D830)/$E830</f>
        <v/>
      </c>
      <c r="AA830" s="40">
        <f>INDEX(AA$78:AA$91,$D830)/$E830</f>
        <v/>
      </c>
      <c r="AB830" s="40">
        <f>INDEX(AB$78:AB$91,$D830)/$E830</f>
        <v/>
      </c>
      <c r="AC830" s="40">
        <f>INDEX(AC$78:AC$91,$D830)/$E830</f>
        <v/>
      </c>
      <c r="AD830" s="42">
        <f>NEWEXCISE(INDEX(AD$78:AD$91,$D830),$E830)</f>
        <v/>
      </c>
      <c r="AE830" s="25">
        <f>LOWER(Settings!$C$4)&amp;".mit."&amp;$A830&amp;IF($C830="","","."&amp;$C830&amp;"."&amp;$B830)&amp;IF(INDEX(Variables!$D$5:$D$105,MATCH($A830,Variables!$A$5:$A$105,0))="","","."&amp;INDEX(Variables!$D$5:$D$105,MATCH($A830,Variables!$A$5:$A$105,0)))&amp;"."&amp;AE$5</f>
        <v/>
      </c>
      <c r="AF830" s="41">
        <f>INDEX(AF$78:AF$91,$D830)/$E830</f>
        <v/>
      </c>
      <c r="AG830" s="40">
        <f>INDEX(AG$78:AG$91,$D830)/$E830</f>
        <v/>
      </c>
      <c r="AH830" s="40">
        <f>INDEX(AH$78:AH$91,$D830)/$E830</f>
        <v/>
      </c>
      <c r="AI830" s="40">
        <f>INDEX(AI$78:AI$91,$D830)/$E830</f>
        <v/>
      </c>
      <c r="AJ830" s="40">
        <f>INDEX(AJ$78:AJ$91,$D830)/$E830</f>
        <v/>
      </c>
      <c r="AK830" s="40">
        <f>INDEX(AK$78:AK$91,$D830)/$E830</f>
        <v/>
      </c>
      <c r="AL830" s="40">
        <f>INDEX(AL$78:AL$91,$D830)/$E830</f>
        <v/>
      </c>
      <c r="AM830" s="40">
        <f>INDEX(AM$78:AM$91,$D830)/$E830</f>
        <v/>
      </c>
      <c r="AN830" s="40">
        <f>INDEX(AN$78:AN$91,$D830)/$E830</f>
        <v/>
      </c>
      <c r="AO830" s="40">
        <f>INDEX(AO$78:AO$91,$D830)/$E830</f>
        <v/>
      </c>
      <c r="AP830" s="40">
        <f>INDEX(AP$78:AP$91,$D830)/$E830</f>
        <v/>
      </c>
      <c r="AQ830" s="40">
        <f>INDEX(AQ$78:AQ$91,$D830)/$E830</f>
        <v/>
      </c>
      <c r="AR830" s="40">
        <f>INDEX(AR$78:AR$91,$D830)/$E830</f>
        <v/>
      </c>
      <c r="AS830" s="40">
        <f>INDEX(AS$78:AS$91,$D830)/$E830</f>
        <v/>
      </c>
      <c r="AT830" s="40">
        <f>INDEX(AT$78:AT$91,$D830)/$E830</f>
        <v/>
      </c>
      <c r="AU830" s="40">
        <f>INDEX(AU$78:AU$91,$D830)/$E830</f>
        <v/>
      </c>
      <c r="AV830" s="40">
        <f>INDEX(AV$78:AV$91,$D830)/$E830</f>
        <v/>
      </c>
      <c r="AW830" s="40">
        <f>INDEX(AW$78:AW$91,$D830)/$E830</f>
        <v/>
      </c>
      <c r="AX830" s="42">
        <f>NEWEXCISE(INDEX(AX$78:AX$91,$D830),$E830)</f>
        <v/>
      </c>
    </row>
    <row r="831" hidden="1" outlineLevel="2">
      <c r="A831" s="5" t="inlineStr">
        <is>
          <t>ntx</t>
        </is>
      </c>
      <c r="B831" s="5" t="inlineStr">
        <is>
          <t>oop</t>
        </is>
      </c>
      <c r="C831" s="5" t="inlineStr">
        <is>
          <t>foo</t>
        </is>
      </c>
      <c r="D831" s="40">
        <f>INDEX(Inputs!$L$5:$L$132,MATCH($B831&amp;"|"&amp;$C831,Inputs!$A$5:$A$132,0))</f>
        <v/>
      </c>
      <c r="E831" s="40">
        <f>INDEX(Inputs!$I$5:$I$132,MATCH($B831&amp;"|"&amp;$C831,Inputs!$A$5:$A$132,0))</f>
        <v/>
      </c>
      <c r="F831" s="39" t="n"/>
      <c r="G831" s="39" t="n"/>
      <c r="H831" s="5">
        <f>INDEX(Variables!$B$5:$B$105,MATCH($A831,Variables!$A$5:$A$105,0))&amp;IF($C831="",""," | "&amp;INDEX(Mapping!$B$5:$B$26,MATCH($C831,Mapping!$A$5:$A$26,0))&amp;" | "&amp;INDEX(Mapping!$B$30:$B$41,MATCH($B831,Mapping!$A$30:$A$41,0)))</f>
        <v/>
      </c>
      <c r="I831" s="5">
        <f>INDEX(Variables!$C$5:$C$105,MATCH($A831,Variables!$A$5:$A$105,0))</f>
        <v/>
      </c>
      <c r="J831" s="5">
        <f>INDEX(Variables!$E$5:$E$105,MATCH($A831,Variables!$A$5:$A$105,0))</f>
        <v/>
      </c>
      <c r="K831" s="25">
        <f>LOWER(Settings!$C$4)&amp;".mit."&amp;$A831&amp;IF($C831="","","."&amp;$C831&amp;"."&amp;$B831)&amp;IF(INDEX(Variables!$D$5:$D$105,MATCH($A831,Variables!$A$5:$A$105,0))="","","."&amp;INDEX(Variables!$D$5:$D$105,MATCH($A831,Variables!$A$5:$A$105,0)))&amp;"."&amp;K$5</f>
        <v/>
      </c>
      <c r="L831" s="41">
        <f>INDEX(L$78:L$91,$D831)/$E831</f>
        <v/>
      </c>
      <c r="M831" s="40">
        <f>INDEX(M$78:M$91,$D831)/$E831</f>
        <v/>
      </c>
      <c r="N831" s="40">
        <f>INDEX(N$78:N$91,$D831)/$E831</f>
        <v/>
      </c>
      <c r="O831" s="40">
        <f>INDEX(O$78:O$91,$D831)/$E831</f>
        <v/>
      </c>
      <c r="P831" s="40">
        <f>INDEX(P$78:P$91,$D831)/$E831</f>
        <v/>
      </c>
      <c r="Q831" s="40">
        <f>INDEX(Q$78:Q$91,$D831)/$E831</f>
        <v/>
      </c>
      <c r="R831" s="40">
        <f>INDEX(R$78:R$91,$D831)/$E831</f>
        <v/>
      </c>
      <c r="S831" s="40">
        <f>INDEX(S$78:S$91,$D831)/$E831</f>
        <v/>
      </c>
      <c r="T831" s="40">
        <f>INDEX(T$78:T$91,$D831)/$E831</f>
        <v/>
      </c>
      <c r="U831" s="40">
        <f>INDEX(U$78:U$91,$D831)/$E831</f>
        <v/>
      </c>
      <c r="V831" s="40">
        <f>INDEX(V$78:V$91,$D831)/$E831</f>
        <v/>
      </c>
      <c r="W831" s="40">
        <f>INDEX(W$78:W$91,$D831)/$E831</f>
        <v/>
      </c>
      <c r="X831" s="40">
        <f>INDEX(X$78:X$91,$D831)/$E831</f>
        <v/>
      </c>
      <c r="Y831" s="40">
        <f>INDEX(Y$78:Y$91,$D831)/$E831</f>
        <v/>
      </c>
      <c r="Z831" s="40">
        <f>INDEX(Z$78:Z$91,$D831)/$E831</f>
        <v/>
      </c>
      <c r="AA831" s="40">
        <f>INDEX(AA$78:AA$91,$D831)/$E831</f>
        <v/>
      </c>
      <c r="AB831" s="40">
        <f>INDEX(AB$78:AB$91,$D831)/$E831</f>
        <v/>
      </c>
      <c r="AC831" s="40">
        <f>INDEX(AC$78:AC$91,$D831)/$E831</f>
        <v/>
      </c>
      <c r="AD831" s="42">
        <f>NEWEXCISE(INDEX(AD$78:AD$91,$D831),$E831)</f>
        <v/>
      </c>
      <c r="AE831" s="25">
        <f>LOWER(Settings!$C$4)&amp;".mit."&amp;$A831&amp;IF($C831="","","."&amp;$C831&amp;"."&amp;$B831)&amp;IF(INDEX(Variables!$D$5:$D$105,MATCH($A831,Variables!$A$5:$A$105,0))="","","."&amp;INDEX(Variables!$D$5:$D$105,MATCH($A831,Variables!$A$5:$A$105,0)))&amp;"."&amp;AE$5</f>
        <v/>
      </c>
      <c r="AF831" s="41">
        <f>INDEX(AF$78:AF$91,$D831)/$E831</f>
        <v/>
      </c>
      <c r="AG831" s="40">
        <f>INDEX(AG$78:AG$91,$D831)/$E831</f>
        <v/>
      </c>
      <c r="AH831" s="40">
        <f>INDEX(AH$78:AH$91,$D831)/$E831</f>
        <v/>
      </c>
      <c r="AI831" s="40">
        <f>INDEX(AI$78:AI$91,$D831)/$E831</f>
        <v/>
      </c>
      <c r="AJ831" s="40">
        <f>INDEX(AJ$78:AJ$91,$D831)/$E831</f>
        <v/>
      </c>
      <c r="AK831" s="40">
        <f>INDEX(AK$78:AK$91,$D831)/$E831</f>
        <v/>
      </c>
      <c r="AL831" s="40">
        <f>INDEX(AL$78:AL$91,$D831)/$E831</f>
        <v/>
      </c>
      <c r="AM831" s="40">
        <f>INDEX(AM$78:AM$91,$D831)/$E831</f>
        <v/>
      </c>
      <c r="AN831" s="40">
        <f>INDEX(AN$78:AN$91,$D831)/$E831</f>
        <v/>
      </c>
      <c r="AO831" s="40">
        <f>INDEX(AO$78:AO$91,$D831)/$E831</f>
        <v/>
      </c>
      <c r="AP831" s="40">
        <f>INDEX(AP$78:AP$91,$D831)/$E831</f>
        <v/>
      </c>
      <c r="AQ831" s="40">
        <f>INDEX(AQ$78:AQ$91,$D831)/$E831</f>
        <v/>
      </c>
      <c r="AR831" s="40">
        <f>INDEX(AR$78:AR$91,$D831)/$E831</f>
        <v/>
      </c>
      <c r="AS831" s="40">
        <f>INDEX(AS$78:AS$91,$D831)/$E831</f>
        <v/>
      </c>
      <c r="AT831" s="40">
        <f>INDEX(AT$78:AT$91,$D831)/$E831</f>
        <v/>
      </c>
      <c r="AU831" s="40">
        <f>INDEX(AU$78:AU$91,$D831)/$E831</f>
        <v/>
      </c>
      <c r="AV831" s="40">
        <f>INDEX(AV$78:AV$91,$D831)/$E831</f>
        <v/>
      </c>
      <c r="AW831" s="40">
        <f>INDEX(AW$78:AW$91,$D831)/$E831</f>
        <v/>
      </c>
      <c r="AX831" s="42">
        <f>NEWEXCISE(INDEX(AX$78:AX$91,$D831),$E831)</f>
        <v/>
      </c>
    </row>
    <row r="832" hidden="1" outlineLevel="2">
      <c r="A832" s="5" t="inlineStr">
        <is>
          <t>ntx</t>
        </is>
      </c>
      <c r="B832" s="5" t="inlineStr">
        <is>
          <t>bio</t>
        </is>
      </c>
      <c r="C832" s="5" t="inlineStr">
        <is>
          <t>foo</t>
        </is>
      </c>
      <c r="D832" s="40">
        <f>INDEX(Inputs!$L$5:$L$132,MATCH($B832&amp;"|"&amp;$C832,Inputs!$A$5:$A$132,0))</f>
        <v/>
      </c>
      <c r="E832" s="40">
        <f>INDEX(Inputs!$I$5:$I$132,MATCH($B832&amp;"|"&amp;$C832,Inputs!$A$5:$A$132,0))</f>
        <v/>
      </c>
      <c r="F832" s="39" t="n"/>
      <c r="G832" s="39" t="n"/>
      <c r="H832" s="5">
        <f>INDEX(Variables!$B$5:$B$105,MATCH($A832,Variables!$A$5:$A$105,0))&amp;IF($C832="",""," | "&amp;INDEX(Mapping!$B$5:$B$26,MATCH($C832,Mapping!$A$5:$A$26,0))&amp;" | "&amp;INDEX(Mapping!$B$30:$B$41,MATCH($B832,Mapping!$A$30:$A$41,0)))</f>
        <v/>
      </c>
      <c r="I832" s="5">
        <f>INDEX(Variables!$C$5:$C$105,MATCH($A832,Variables!$A$5:$A$105,0))</f>
        <v/>
      </c>
      <c r="J832" s="5">
        <f>INDEX(Variables!$E$5:$E$105,MATCH($A832,Variables!$A$5:$A$105,0))</f>
        <v/>
      </c>
      <c r="K832" s="25">
        <f>LOWER(Settings!$C$4)&amp;".mit."&amp;$A832&amp;IF($C832="","","."&amp;$C832&amp;"."&amp;$B832)&amp;IF(INDEX(Variables!$D$5:$D$105,MATCH($A832,Variables!$A$5:$A$105,0))="","","."&amp;INDEX(Variables!$D$5:$D$105,MATCH($A832,Variables!$A$5:$A$105,0)))&amp;"."&amp;K$5</f>
        <v/>
      </c>
      <c r="L832" s="41">
        <f>INDEX(L$78:L$91,$D832)/$E832</f>
        <v/>
      </c>
      <c r="M832" s="40">
        <f>INDEX(M$78:M$91,$D832)/$E832</f>
        <v/>
      </c>
      <c r="N832" s="40">
        <f>INDEX(N$78:N$91,$D832)/$E832</f>
        <v/>
      </c>
      <c r="O832" s="40">
        <f>INDEX(O$78:O$91,$D832)/$E832</f>
        <v/>
      </c>
      <c r="P832" s="40">
        <f>INDEX(P$78:P$91,$D832)/$E832</f>
        <v/>
      </c>
      <c r="Q832" s="40">
        <f>INDEX(Q$78:Q$91,$D832)/$E832</f>
        <v/>
      </c>
      <c r="R832" s="40">
        <f>INDEX(R$78:R$91,$D832)/$E832</f>
        <v/>
      </c>
      <c r="S832" s="40">
        <f>INDEX(S$78:S$91,$D832)/$E832</f>
        <v/>
      </c>
      <c r="T832" s="40">
        <f>INDEX(T$78:T$91,$D832)/$E832</f>
        <v/>
      </c>
      <c r="U832" s="40">
        <f>INDEX(U$78:U$91,$D832)/$E832</f>
        <v/>
      </c>
      <c r="V832" s="40">
        <f>INDEX(V$78:V$91,$D832)/$E832</f>
        <v/>
      </c>
      <c r="W832" s="40">
        <f>INDEX(W$78:W$91,$D832)/$E832</f>
        <v/>
      </c>
      <c r="X832" s="40">
        <f>INDEX(X$78:X$91,$D832)/$E832</f>
        <v/>
      </c>
      <c r="Y832" s="40">
        <f>INDEX(Y$78:Y$91,$D832)/$E832</f>
        <v/>
      </c>
      <c r="Z832" s="40">
        <f>INDEX(Z$78:Z$91,$D832)/$E832</f>
        <v/>
      </c>
      <c r="AA832" s="40">
        <f>INDEX(AA$78:AA$91,$D832)/$E832</f>
        <v/>
      </c>
      <c r="AB832" s="40">
        <f>INDEX(AB$78:AB$91,$D832)/$E832</f>
        <v/>
      </c>
      <c r="AC832" s="40">
        <f>INDEX(AC$78:AC$91,$D832)/$E832</f>
        <v/>
      </c>
      <c r="AD832" s="42">
        <f>NEWEXCISE(INDEX(AD$78:AD$91,$D832),$E832)</f>
        <v/>
      </c>
      <c r="AE832" s="25">
        <f>LOWER(Settings!$C$4)&amp;".mit."&amp;$A832&amp;IF($C832="","","."&amp;$C832&amp;"."&amp;$B832)&amp;IF(INDEX(Variables!$D$5:$D$105,MATCH($A832,Variables!$A$5:$A$105,0))="","","."&amp;INDEX(Variables!$D$5:$D$105,MATCH($A832,Variables!$A$5:$A$105,0)))&amp;"."&amp;AE$5</f>
        <v/>
      </c>
      <c r="AF832" s="41">
        <f>INDEX(AF$78:AF$91,$D832)/$E832</f>
        <v/>
      </c>
      <c r="AG832" s="40">
        <f>INDEX(AG$78:AG$91,$D832)/$E832</f>
        <v/>
      </c>
      <c r="AH832" s="40">
        <f>INDEX(AH$78:AH$91,$D832)/$E832</f>
        <v/>
      </c>
      <c r="AI832" s="40">
        <f>INDEX(AI$78:AI$91,$D832)/$E832</f>
        <v/>
      </c>
      <c r="AJ832" s="40">
        <f>INDEX(AJ$78:AJ$91,$D832)/$E832</f>
        <v/>
      </c>
      <c r="AK832" s="40">
        <f>INDEX(AK$78:AK$91,$D832)/$E832</f>
        <v/>
      </c>
      <c r="AL832" s="40">
        <f>INDEX(AL$78:AL$91,$D832)/$E832</f>
        <v/>
      </c>
      <c r="AM832" s="40">
        <f>INDEX(AM$78:AM$91,$D832)/$E832</f>
        <v/>
      </c>
      <c r="AN832" s="40">
        <f>INDEX(AN$78:AN$91,$D832)/$E832</f>
        <v/>
      </c>
      <c r="AO832" s="40">
        <f>INDEX(AO$78:AO$91,$D832)/$E832</f>
        <v/>
      </c>
      <c r="AP832" s="40">
        <f>INDEX(AP$78:AP$91,$D832)/$E832</f>
        <v/>
      </c>
      <c r="AQ832" s="40">
        <f>INDEX(AQ$78:AQ$91,$D832)/$E832</f>
        <v/>
      </c>
      <c r="AR832" s="40">
        <f>INDEX(AR$78:AR$91,$D832)/$E832</f>
        <v/>
      </c>
      <c r="AS832" s="40">
        <f>INDEX(AS$78:AS$91,$D832)/$E832</f>
        <v/>
      </c>
      <c r="AT832" s="40">
        <f>INDEX(AT$78:AT$91,$D832)/$E832</f>
        <v/>
      </c>
      <c r="AU832" s="40">
        <f>INDEX(AU$78:AU$91,$D832)/$E832</f>
        <v/>
      </c>
      <c r="AV832" s="40">
        <f>INDEX(AV$78:AV$91,$D832)/$E832</f>
        <v/>
      </c>
      <c r="AW832" s="40">
        <f>INDEX(AW$78:AW$91,$D832)/$E832</f>
        <v/>
      </c>
      <c r="AX832" s="42">
        <f>NEWEXCISE(INDEX(AX$78:AX$91,$D832),$E832)</f>
        <v/>
      </c>
    </row>
    <row r="833" hidden="1" outlineLevel="2"/>
    <row r="834" hidden="1" outlineLevel="2">
      <c r="A834" s="5" t="inlineStr">
        <is>
          <t>nce</t>
        </is>
      </c>
      <c r="B834" s="5" t="inlineStr">
        <is>
          <t>coa</t>
        </is>
      </c>
      <c r="C834" s="5" t="inlineStr">
        <is>
          <t>foo</t>
        </is>
      </c>
      <c r="D834" s="39" t="n"/>
      <c r="E834" s="39" t="n"/>
      <c r="F834" s="39" t="n"/>
      <c r="G834" s="39" t="n"/>
      <c r="H834" s="5">
        <f>INDEX(Variables!$B$5:$B$105,MATCH($A834,Variables!$A$5:$A$105,0))&amp;IF($C834="",""," | "&amp;INDEX(Mapping!$B$5:$B$26,MATCH($C834,Mapping!$A$5:$A$26,0))&amp;" | "&amp;INDEX(Mapping!$B$30:$B$41,MATCH($B834,Mapping!$A$30:$A$41,0)))</f>
        <v/>
      </c>
      <c r="I834" s="5">
        <f>INDEX(Variables!$C$5:$C$105,MATCH($A834,Variables!$A$5:$A$105,0))</f>
        <v/>
      </c>
      <c r="J834" s="5">
        <f>INDEX(Variables!$E$5:$E$105,MATCH($A834,Variables!$A$5:$A$105,0))</f>
        <v/>
      </c>
      <c r="K834" s="25">
        <f>LOWER(Settings!$C$4)&amp;".mit."&amp;$A834&amp;IF($C834="","","."&amp;$C834&amp;"."&amp;$B834)&amp;IF(INDEX(Variables!$D$5:$D$105,MATCH($A834,Variables!$A$5:$A$105,0))="","","."&amp;INDEX(Variables!$D$5:$D$105,MATCH($A834,Variables!$A$5:$A$105,0)))&amp;"."&amp;K$5</f>
        <v/>
      </c>
      <c r="L834" s="41">
        <f>L807+L816+L825</f>
        <v/>
      </c>
      <c r="M834" s="40">
        <f>M807+M816+M825</f>
        <v/>
      </c>
      <c r="N834" s="40">
        <f>N807+N816+N825</f>
        <v/>
      </c>
      <c r="O834" s="40">
        <f>O807+O816+O825</f>
        <v/>
      </c>
      <c r="P834" s="40">
        <f>P807+P816+P825</f>
        <v/>
      </c>
      <c r="Q834" s="40">
        <f>Q807+Q816+Q825</f>
        <v/>
      </c>
      <c r="R834" s="40">
        <f>R807+R816+R825</f>
        <v/>
      </c>
      <c r="S834" s="40">
        <f>S807+S816+S825</f>
        <v/>
      </c>
      <c r="T834" s="40">
        <f>T807+T816+T825</f>
        <v/>
      </c>
      <c r="U834" s="40">
        <f>U807+U816+U825</f>
        <v/>
      </c>
      <c r="V834" s="40">
        <f>V807+V816+V825</f>
        <v/>
      </c>
      <c r="W834" s="40">
        <f>W807+W816+W825</f>
        <v/>
      </c>
      <c r="X834" s="40">
        <f>X807+X816+X825</f>
        <v/>
      </c>
      <c r="Y834" s="40">
        <f>Y807+Y816+Y825</f>
        <v/>
      </c>
      <c r="Z834" s="40">
        <f>Z807+Z816+Z825</f>
        <v/>
      </c>
      <c r="AA834" s="40">
        <f>AA807+AA816+AA825</f>
        <v/>
      </c>
      <c r="AB834" s="40">
        <f>AB807+AB816+AB825</f>
        <v/>
      </c>
      <c r="AC834" s="40">
        <f>AC807+AC816+AC825</f>
        <v/>
      </c>
      <c r="AD834" s="42">
        <f>NEWPOLICY(AD807,AD816,AD825)</f>
        <v/>
      </c>
      <c r="AE834" s="25">
        <f>LOWER(Settings!$C$4)&amp;".mit."&amp;$A834&amp;IF($C834="","","."&amp;$C834&amp;"."&amp;$B834)&amp;IF(INDEX(Variables!$D$5:$D$105,MATCH($A834,Variables!$A$5:$A$105,0))="","","."&amp;INDEX(Variables!$D$5:$D$105,MATCH($A834,Variables!$A$5:$A$105,0)))&amp;"."&amp;AE$5</f>
        <v/>
      </c>
      <c r="AF834" s="41">
        <f>AF807+AF816+AF825</f>
        <v/>
      </c>
      <c r="AG834" s="40">
        <f>AG807+AG816+AG825</f>
        <v/>
      </c>
      <c r="AH834" s="40">
        <f>AH807+AH816+AH825</f>
        <v/>
      </c>
      <c r="AI834" s="40">
        <f>AI807+AI816+AI825</f>
        <v/>
      </c>
      <c r="AJ834" s="40">
        <f>AJ807+AJ816+AJ825</f>
        <v/>
      </c>
      <c r="AK834" s="40">
        <f>AK807+AK816+AK825</f>
        <v/>
      </c>
      <c r="AL834" s="40">
        <f>AL807+AL816+AL825</f>
        <v/>
      </c>
      <c r="AM834" s="40">
        <f>AM807+AM816+AM825</f>
        <v/>
      </c>
      <c r="AN834" s="40">
        <f>AN807+AN816+AN825</f>
        <v/>
      </c>
      <c r="AO834" s="40">
        <f>AO807+AO816+AO825</f>
        <v/>
      </c>
      <c r="AP834" s="40">
        <f>AP807+AP816+AP825</f>
        <v/>
      </c>
      <c r="AQ834" s="40">
        <f>AQ807+AQ816+AQ825</f>
        <v/>
      </c>
      <c r="AR834" s="40">
        <f>AR807+AR816+AR825</f>
        <v/>
      </c>
      <c r="AS834" s="40">
        <f>AS807+AS816+AS825</f>
        <v/>
      </c>
      <c r="AT834" s="40">
        <f>AT807+AT816+AT825</f>
        <v/>
      </c>
      <c r="AU834" s="40">
        <f>AU807+AU816+AU825</f>
        <v/>
      </c>
      <c r="AV834" s="40">
        <f>AV807+AV816+AV825</f>
        <v/>
      </c>
      <c r="AW834" s="40">
        <f>AW807+AW816+AW825</f>
        <v/>
      </c>
      <c r="AX834" s="42">
        <f>NEWPOLICY(AX807,AX816,AX825)</f>
        <v/>
      </c>
    </row>
    <row r="835" hidden="1" outlineLevel="2">
      <c r="A835" s="5" t="inlineStr">
        <is>
          <t>nce</t>
        </is>
      </c>
      <c r="B835" s="5" t="inlineStr">
        <is>
          <t>nga</t>
        </is>
      </c>
      <c r="C835" s="5" t="inlineStr">
        <is>
          <t>foo</t>
        </is>
      </c>
      <c r="D835" s="39" t="n"/>
      <c r="E835" s="39" t="n"/>
      <c r="F835" s="39" t="n"/>
      <c r="G835" s="39" t="n"/>
      <c r="H835" s="5">
        <f>INDEX(Variables!$B$5:$B$105,MATCH($A835,Variables!$A$5:$A$105,0))&amp;IF($C835="",""," | "&amp;INDEX(Mapping!$B$5:$B$26,MATCH($C835,Mapping!$A$5:$A$26,0))&amp;" | "&amp;INDEX(Mapping!$B$30:$B$41,MATCH($B835,Mapping!$A$30:$A$41,0)))</f>
        <v/>
      </c>
      <c r="I835" s="5">
        <f>INDEX(Variables!$C$5:$C$105,MATCH($A835,Variables!$A$5:$A$105,0))</f>
        <v/>
      </c>
      <c r="J835" s="5">
        <f>INDEX(Variables!$E$5:$E$105,MATCH($A835,Variables!$A$5:$A$105,0))</f>
        <v/>
      </c>
      <c r="K835" s="25">
        <f>LOWER(Settings!$C$4)&amp;".mit."&amp;$A835&amp;IF($C835="","","."&amp;$C835&amp;"."&amp;$B835)&amp;IF(INDEX(Variables!$D$5:$D$105,MATCH($A835,Variables!$A$5:$A$105,0))="","","."&amp;INDEX(Variables!$D$5:$D$105,MATCH($A835,Variables!$A$5:$A$105,0)))&amp;"."&amp;K$5</f>
        <v/>
      </c>
      <c r="L835" s="41">
        <f>L808+L817+L826</f>
        <v/>
      </c>
      <c r="M835" s="40">
        <f>M808+M817+M826</f>
        <v/>
      </c>
      <c r="N835" s="40">
        <f>N808+N817+N826</f>
        <v/>
      </c>
      <c r="O835" s="40">
        <f>O808+O817+O826</f>
        <v/>
      </c>
      <c r="P835" s="40">
        <f>P808+P817+P826</f>
        <v/>
      </c>
      <c r="Q835" s="40">
        <f>Q808+Q817+Q826</f>
        <v/>
      </c>
      <c r="R835" s="40">
        <f>R808+R817+R826</f>
        <v/>
      </c>
      <c r="S835" s="40">
        <f>S808+S817+S826</f>
        <v/>
      </c>
      <c r="T835" s="40">
        <f>T808+T817+T826</f>
        <v/>
      </c>
      <c r="U835" s="40">
        <f>U808+U817+U826</f>
        <v/>
      </c>
      <c r="V835" s="40">
        <f>V808+V817+V826</f>
        <v/>
      </c>
      <c r="W835" s="40">
        <f>W808+W817+W826</f>
        <v/>
      </c>
      <c r="X835" s="40">
        <f>X808+X817+X826</f>
        <v/>
      </c>
      <c r="Y835" s="40">
        <f>Y808+Y817+Y826</f>
        <v/>
      </c>
      <c r="Z835" s="40">
        <f>Z808+Z817+Z826</f>
        <v/>
      </c>
      <c r="AA835" s="40">
        <f>AA808+AA817+AA826</f>
        <v/>
      </c>
      <c r="AB835" s="40">
        <f>AB808+AB817+AB826</f>
        <v/>
      </c>
      <c r="AC835" s="40">
        <f>AC808+AC817+AC826</f>
        <v/>
      </c>
      <c r="AD835" s="42">
        <f>NEWPOLICY(AD808,AD817,AD826)</f>
        <v/>
      </c>
      <c r="AE835" s="25">
        <f>LOWER(Settings!$C$4)&amp;".mit."&amp;$A835&amp;IF($C835="","","."&amp;$C835&amp;"."&amp;$B835)&amp;IF(INDEX(Variables!$D$5:$D$105,MATCH($A835,Variables!$A$5:$A$105,0))="","","."&amp;INDEX(Variables!$D$5:$D$105,MATCH($A835,Variables!$A$5:$A$105,0)))&amp;"."&amp;AE$5</f>
        <v/>
      </c>
      <c r="AF835" s="41">
        <f>AF808+AF817+AF826</f>
        <v/>
      </c>
      <c r="AG835" s="40">
        <f>AG808+AG817+AG826</f>
        <v/>
      </c>
      <c r="AH835" s="40">
        <f>AH808+AH817+AH826</f>
        <v/>
      </c>
      <c r="AI835" s="40">
        <f>AI808+AI817+AI826</f>
        <v/>
      </c>
      <c r="AJ835" s="40">
        <f>AJ808+AJ817+AJ826</f>
        <v/>
      </c>
      <c r="AK835" s="40">
        <f>AK808+AK817+AK826</f>
        <v/>
      </c>
      <c r="AL835" s="40">
        <f>AL808+AL817+AL826</f>
        <v/>
      </c>
      <c r="AM835" s="40">
        <f>AM808+AM817+AM826</f>
        <v/>
      </c>
      <c r="AN835" s="40">
        <f>AN808+AN817+AN826</f>
        <v/>
      </c>
      <c r="AO835" s="40">
        <f>AO808+AO817+AO826</f>
        <v/>
      </c>
      <c r="AP835" s="40">
        <f>AP808+AP817+AP826</f>
        <v/>
      </c>
      <c r="AQ835" s="40">
        <f>AQ808+AQ817+AQ826</f>
        <v/>
      </c>
      <c r="AR835" s="40">
        <f>AR808+AR817+AR826</f>
        <v/>
      </c>
      <c r="AS835" s="40">
        <f>AS808+AS817+AS826</f>
        <v/>
      </c>
      <c r="AT835" s="40">
        <f>AT808+AT817+AT826</f>
        <v/>
      </c>
      <c r="AU835" s="40">
        <f>AU808+AU817+AU826</f>
        <v/>
      </c>
      <c r="AV835" s="40">
        <f>AV808+AV817+AV826</f>
        <v/>
      </c>
      <c r="AW835" s="40">
        <f>AW808+AW817+AW826</f>
        <v/>
      </c>
      <c r="AX835" s="42">
        <f>NEWPOLICY(AX808,AX817,AX826)</f>
        <v/>
      </c>
    </row>
    <row r="836" hidden="1" outlineLevel="2">
      <c r="A836" s="5" t="inlineStr">
        <is>
          <t>nce</t>
        </is>
      </c>
      <c r="B836" s="5" t="inlineStr">
        <is>
          <t>gso</t>
        </is>
      </c>
      <c r="C836" s="5" t="inlineStr">
        <is>
          <t>foo</t>
        </is>
      </c>
      <c r="D836" s="39" t="n"/>
      <c r="E836" s="39" t="n"/>
      <c r="F836" s="39" t="n"/>
      <c r="G836" s="39" t="n"/>
      <c r="H836" s="5">
        <f>INDEX(Variables!$B$5:$B$105,MATCH($A836,Variables!$A$5:$A$105,0))&amp;IF($C836="",""," | "&amp;INDEX(Mapping!$B$5:$B$26,MATCH($C836,Mapping!$A$5:$A$26,0))&amp;" | "&amp;INDEX(Mapping!$B$30:$B$41,MATCH($B836,Mapping!$A$30:$A$41,0)))</f>
        <v/>
      </c>
      <c r="I836" s="5">
        <f>INDEX(Variables!$C$5:$C$105,MATCH($A836,Variables!$A$5:$A$105,0))</f>
        <v/>
      </c>
      <c r="J836" s="5">
        <f>INDEX(Variables!$E$5:$E$105,MATCH($A836,Variables!$A$5:$A$105,0))</f>
        <v/>
      </c>
      <c r="K836" s="25">
        <f>LOWER(Settings!$C$4)&amp;".mit."&amp;$A836&amp;IF($C836="","","."&amp;$C836&amp;"."&amp;$B836)&amp;IF(INDEX(Variables!$D$5:$D$105,MATCH($A836,Variables!$A$5:$A$105,0))="","","."&amp;INDEX(Variables!$D$5:$D$105,MATCH($A836,Variables!$A$5:$A$105,0)))&amp;"."&amp;K$5</f>
        <v/>
      </c>
      <c r="L836" s="41">
        <f>L809+L818+L827</f>
        <v/>
      </c>
      <c r="M836" s="40">
        <f>M809+M818+M827</f>
        <v/>
      </c>
      <c r="N836" s="40">
        <f>N809+N818+N827</f>
        <v/>
      </c>
      <c r="O836" s="40">
        <f>O809+O818+O827</f>
        <v/>
      </c>
      <c r="P836" s="40">
        <f>P809+P818+P827</f>
        <v/>
      </c>
      <c r="Q836" s="40">
        <f>Q809+Q818+Q827</f>
        <v/>
      </c>
      <c r="R836" s="40">
        <f>R809+R818+R827</f>
        <v/>
      </c>
      <c r="S836" s="40">
        <f>S809+S818+S827</f>
        <v/>
      </c>
      <c r="T836" s="40">
        <f>T809+T818+T827</f>
        <v/>
      </c>
      <c r="U836" s="40">
        <f>U809+U818+U827</f>
        <v/>
      </c>
      <c r="V836" s="40">
        <f>V809+V818+V827</f>
        <v/>
      </c>
      <c r="W836" s="40">
        <f>W809+W818+W827</f>
        <v/>
      </c>
      <c r="X836" s="40">
        <f>X809+X818+X827</f>
        <v/>
      </c>
      <c r="Y836" s="40">
        <f>Y809+Y818+Y827</f>
        <v/>
      </c>
      <c r="Z836" s="40">
        <f>Z809+Z818+Z827</f>
        <v/>
      </c>
      <c r="AA836" s="40">
        <f>AA809+AA818+AA827</f>
        <v/>
      </c>
      <c r="AB836" s="40">
        <f>AB809+AB818+AB827</f>
        <v/>
      </c>
      <c r="AC836" s="40">
        <f>AC809+AC818+AC827</f>
        <v/>
      </c>
      <c r="AD836" s="42">
        <f>NEWPOLICY(AD809,AD818,AD827)</f>
        <v/>
      </c>
      <c r="AE836" s="25">
        <f>LOWER(Settings!$C$4)&amp;".mit."&amp;$A836&amp;IF($C836="","","."&amp;$C836&amp;"."&amp;$B836)&amp;IF(INDEX(Variables!$D$5:$D$105,MATCH($A836,Variables!$A$5:$A$105,0))="","","."&amp;INDEX(Variables!$D$5:$D$105,MATCH($A836,Variables!$A$5:$A$105,0)))&amp;"."&amp;AE$5</f>
        <v/>
      </c>
      <c r="AF836" s="41">
        <f>AF809+AF818+AF827</f>
        <v/>
      </c>
      <c r="AG836" s="40">
        <f>AG809+AG818+AG827</f>
        <v/>
      </c>
      <c r="AH836" s="40">
        <f>AH809+AH818+AH827</f>
        <v/>
      </c>
      <c r="AI836" s="40">
        <f>AI809+AI818+AI827</f>
        <v/>
      </c>
      <c r="AJ836" s="40">
        <f>AJ809+AJ818+AJ827</f>
        <v/>
      </c>
      <c r="AK836" s="40">
        <f>AK809+AK818+AK827</f>
        <v/>
      </c>
      <c r="AL836" s="40">
        <f>AL809+AL818+AL827</f>
        <v/>
      </c>
      <c r="AM836" s="40">
        <f>AM809+AM818+AM827</f>
        <v/>
      </c>
      <c r="AN836" s="40">
        <f>AN809+AN818+AN827</f>
        <v/>
      </c>
      <c r="AO836" s="40">
        <f>AO809+AO818+AO827</f>
        <v/>
      </c>
      <c r="AP836" s="40">
        <f>AP809+AP818+AP827</f>
        <v/>
      </c>
      <c r="AQ836" s="40">
        <f>AQ809+AQ818+AQ827</f>
        <v/>
      </c>
      <c r="AR836" s="40">
        <f>AR809+AR818+AR827</f>
        <v/>
      </c>
      <c r="AS836" s="40">
        <f>AS809+AS818+AS827</f>
        <v/>
      </c>
      <c r="AT836" s="40">
        <f>AT809+AT818+AT827</f>
        <v/>
      </c>
      <c r="AU836" s="40">
        <f>AU809+AU818+AU827</f>
        <v/>
      </c>
      <c r="AV836" s="40">
        <f>AV809+AV818+AV827</f>
        <v/>
      </c>
      <c r="AW836" s="40">
        <f>AW809+AW818+AW827</f>
        <v/>
      </c>
      <c r="AX836" s="42">
        <f>NEWPOLICY(AX809,AX818,AX827)</f>
        <v/>
      </c>
    </row>
    <row r="837" hidden="1" outlineLevel="2">
      <c r="A837" s="5" t="inlineStr">
        <is>
          <t>nce</t>
        </is>
      </c>
      <c r="B837" s="5" t="inlineStr">
        <is>
          <t>die</t>
        </is>
      </c>
      <c r="C837" s="5" t="inlineStr">
        <is>
          <t>foo</t>
        </is>
      </c>
      <c r="D837" s="39" t="n"/>
      <c r="E837" s="39" t="n"/>
      <c r="F837" s="39" t="n"/>
      <c r="G837" s="39" t="n"/>
      <c r="H837" s="5">
        <f>INDEX(Variables!$B$5:$B$105,MATCH($A837,Variables!$A$5:$A$105,0))&amp;IF($C837="",""," | "&amp;INDEX(Mapping!$B$5:$B$26,MATCH($C837,Mapping!$A$5:$A$26,0))&amp;" | "&amp;INDEX(Mapping!$B$30:$B$41,MATCH($B837,Mapping!$A$30:$A$41,0)))</f>
        <v/>
      </c>
      <c r="I837" s="5">
        <f>INDEX(Variables!$C$5:$C$105,MATCH($A837,Variables!$A$5:$A$105,0))</f>
        <v/>
      </c>
      <c r="J837" s="5">
        <f>INDEX(Variables!$E$5:$E$105,MATCH($A837,Variables!$A$5:$A$105,0))</f>
        <v/>
      </c>
      <c r="K837" s="25">
        <f>LOWER(Settings!$C$4)&amp;".mit."&amp;$A837&amp;IF($C837="","","."&amp;$C837&amp;"."&amp;$B837)&amp;IF(INDEX(Variables!$D$5:$D$105,MATCH($A837,Variables!$A$5:$A$105,0))="","","."&amp;INDEX(Variables!$D$5:$D$105,MATCH($A837,Variables!$A$5:$A$105,0)))&amp;"."&amp;K$5</f>
        <v/>
      </c>
      <c r="L837" s="41">
        <f>L810+L819+L828</f>
        <v/>
      </c>
      <c r="M837" s="40">
        <f>M810+M819+M828</f>
        <v/>
      </c>
      <c r="N837" s="40">
        <f>N810+N819+N828</f>
        <v/>
      </c>
      <c r="O837" s="40">
        <f>O810+O819+O828</f>
        <v/>
      </c>
      <c r="P837" s="40">
        <f>P810+P819+P828</f>
        <v/>
      </c>
      <c r="Q837" s="40">
        <f>Q810+Q819+Q828</f>
        <v/>
      </c>
      <c r="R837" s="40">
        <f>R810+R819+R828</f>
        <v/>
      </c>
      <c r="S837" s="40">
        <f>S810+S819+S828</f>
        <v/>
      </c>
      <c r="T837" s="40">
        <f>T810+T819+T828</f>
        <v/>
      </c>
      <c r="U837" s="40">
        <f>U810+U819+U828</f>
        <v/>
      </c>
      <c r="V837" s="40">
        <f>V810+V819+V828</f>
        <v/>
      </c>
      <c r="W837" s="40">
        <f>W810+W819+W828</f>
        <v/>
      </c>
      <c r="X837" s="40">
        <f>X810+X819+X828</f>
        <v/>
      </c>
      <c r="Y837" s="40">
        <f>Y810+Y819+Y828</f>
        <v/>
      </c>
      <c r="Z837" s="40">
        <f>Z810+Z819+Z828</f>
        <v/>
      </c>
      <c r="AA837" s="40">
        <f>AA810+AA819+AA828</f>
        <v/>
      </c>
      <c r="AB837" s="40">
        <f>AB810+AB819+AB828</f>
        <v/>
      </c>
      <c r="AC837" s="40">
        <f>AC810+AC819+AC828</f>
        <v/>
      </c>
      <c r="AD837" s="42">
        <f>NEWPOLICY(AD810,AD819,AD828)</f>
        <v/>
      </c>
      <c r="AE837" s="25">
        <f>LOWER(Settings!$C$4)&amp;".mit."&amp;$A837&amp;IF($C837="","","."&amp;$C837&amp;"."&amp;$B837)&amp;IF(INDEX(Variables!$D$5:$D$105,MATCH($A837,Variables!$A$5:$A$105,0))="","","."&amp;INDEX(Variables!$D$5:$D$105,MATCH($A837,Variables!$A$5:$A$105,0)))&amp;"."&amp;AE$5</f>
        <v/>
      </c>
      <c r="AF837" s="41">
        <f>AF810+AF819+AF828</f>
        <v/>
      </c>
      <c r="AG837" s="40">
        <f>AG810+AG819+AG828</f>
        <v/>
      </c>
      <c r="AH837" s="40">
        <f>AH810+AH819+AH828</f>
        <v/>
      </c>
      <c r="AI837" s="40">
        <f>AI810+AI819+AI828</f>
        <v/>
      </c>
      <c r="AJ837" s="40">
        <f>AJ810+AJ819+AJ828</f>
        <v/>
      </c>
      <c r="AK837" s="40">
        <f>AK810+AK819+AK828</f>
        <v/>
      </c>
      <c r="AL837" s="40">
        <f>AL810+AL819+AL828</f>
        <v/>
      </c>
      <c r="AM837" s="40">
        <f>AM810+AM819+AM828</f>
        <v/>
      </c>
      <c r="AN837" s="40">
        <f>AN810+AN819+AN828</f>
        <v/>
      </c>
      <c r="AO837" s="40">
        <f>AO810+AO819+AO828</f>
        <v/>
      </c>
      <c r="AP837" s="40">
        <f>AP810+AP819+AP828</f>
        <v/>
      </c>
      <c r="AQ837" s="40">
        <f>AQ810+AQ819+AQ828</f>
        <v/>
      </c>
      <c r="AR837" s="40">
        <f>AR810+AR819+AR828</f>
        <v/>
      </c>
      <c r="AS837" s="40">
        <f>AS810+AS819+AS828</f>
        <v/>
      </c>
      <c r="AT837" s="40">
        <f>AT810+AT819+AT828</f>
        <v/>
      </c>
      <c r="AU837" s="40">
        <f>AU810+AU819+AU828</f>
        <v/>
      </c>
      <c r="AV837" s="40">
        <f>AV810+AV819+AV828</f>
        <v/>
      </c>
      <c r="AW837" s="40">
        <f>AW810+AW819+AW828</f>
        <v/>
      </c>
      <c r="AX837" s="42">
        <f>NEWPOLICY(AX810,AX819,AX828)</f>
        <v/>
      </c>
    </row>
    <row r="838" hidden="1" outlineLevel="2">
      <c r="A838" s="5" t="inlineStr">
        <is>
          <t>nce</t>
        </is>
      </c>
      <c r="B838" s="5" t="inlineStr">
        <is>
          <t>lpg</t>
        </is>
      </c>
      <c r="C838" s="5" t="inlineStr">
        <is>
          <t>foo</t>
        </is>
      </c>
      <c r="D838" s="39" t="n"/>
      <c r="E838" s="39" t="n"/>
      <c r="F838" s="39" t="n"/>
      <c r="G838" s="39" t="n"/>
      <c r="H838" s="5">
        <f>INDEX(Variables!$B$5:$B$105,MATCH($A838,Variables!$A$5:$A$105,0))&amp;IF($C838="",""," | "&amp;INDEX(Mapping!$B$5:$B$26,MATCH($C838,Mapping!$A$5:$A$26,0))&amp;" | "&amp;INDEX(Mapping!$B$30:$B$41,MATCH($B838,Mapping!$A$30:$A$41,0)))</f>
        <v/>
      </c>
      <c r="I838" s="5">
        <f>INDEX(Variables!$C$5:$C$105,MATCH($A838,Variables!$A$5:$A$105,0))</f>
        <v/>
      </c>
      <c r="J838" s="5">
        <f>INDEX(Variables!$E$5:$E$105,MATCH($A838,Variables!$A$5:$A$105,0))</f>
        <v/>
      </c>
      <c r="K838" s="25">
        <f>LOWER(Settings!$C$4)&amp;".mit."&amp;$A838&amp;IF($C838="","","."&amp;$C838&amp;"."&amp;$B838)&amp;IF(INDEX(Variables!$D$5:$D$105,MATCH($A838,Variables!$A$5:$A$105,0))="","","."&amp;INDEX(Variables!$D$5:$D$105,MATCH($A838,Variables!$A$5:$A$105,0)))&amp;"."&amp;K$5</f>
        <v/>
      </c>
      <c r="L838" s="41">
        <f>L811+L820+L829</f>
        <v/>
      </c>
      <c r="M838" s="40">
        <f>M811+M820+M829</f>
        <v/>
      </c>
      <c r="N838" s="40">
        <f>N811+N820+N829</f>
        <v/>
      </c>
      <c r="O838" s="40">
        <f>O811+O820+O829</f>
        <v/>
      </c>
      <c r="P838" s="40">
        <f>P811+P820+P829</f>
        <v/>
      </c>
      <c r="Q838" s="40">
        <f>Q811+Q820+Q829</f>
        <v/>
      </c>
      <c r="R838" s="40">
        <f>R811+R820+R829</f>
        <v/>
      </c>
      <c r="S838" s="40">
        <f>S811+S820+S829</f>
        <v/>
      </c>
      <c r="T838" s="40">
        <f>T811+T820+T829</f>
        <v/>
      </c>
      <c r="U838" s="40">
        <f>U811+U820+U829</f>
        <v/>
      </c>
      <c r="V838" s="40">
        <f>V811+V820+V829</f>
        <v/>
      </c>
      <c r="W838" s="40">
        <f>W811+W820+W829</f>
        <v/>
      </c>
      <c r="X838" s="40">
        <f>X811+X820+X829</f>
        <v/>
      </c>
      <c r="Y838" s="40">
        <f>Y811+Y820+Y829</f>
        <v/>
      </c>
      <c r="Z838" s="40">
        <f>Z811+Z820+Z829</f>
        <v/>
      </c>
      <c r="AA838" s="40">
        <f>AA811+AA820+AA829</f>
        <v/>
      </c>
      <c r="AB838" s="40">
        <f>AB811+AB820+AB829</f>
        <v/>
      </c>
      <c r="AC838" s="40">
        <f>AC811+AC820+AC829</f>
        <v/>
      </c>
      <c r="AD838" s="42">
        <f>NEWPOLICY(AD811,AD820,AD829)</f>
        <v/>
      </c>
      <c r="AE838" s="25">
        <f>LOWER(Settings!$C$4)&amp;".mit."&amp;$A838&amp;IF($C838="","","."&amp;$C838&amp;"."&amp;$B838)&amp;IF(INDEX(Variables!$D$5:$D$105,MATCH($A838,Variables!$A$5:$A$105,0))="","","."&amp;INDEX(Variables!$D$5:$D$105,MATCH($A838,Variables!$A$5:$A$105,0)))&amp;"."&amp;AE$5</f>
        <v/>
      </c>
      <c r="AF838" s="41">
        <f>AF811+AF820+AF829</f>
        <v/>
      </c>
      <c r="AG838" s="40">
        <f>AG811+AG820+AG829</f>
        <v/>
      </c>
      <c r="AH838" s="40">
        <f>AH811+AH820+AH829</f>
        <v/>
      </c>
      <c r="AI838" s="40">
        <f>AI811+AI820+AI829</f>
        <v/>
      </c>
      <c r="AJ838" s="40">
        <f>AJ811+AJ820+AJ829</f>
        <v/>
      </c>
      <c r="AK838" s="40">
        <f>AK811+AK820+AK829</f>
        <v/>
      </c>
      <c r="AL838" s="40">
        <f>AL811+AL820+AL829</f>
        <v/>
      </c>
      <c r="AM838" s="40">
        <f>AM811+AM820+AM829</f>
        <v/>
      </c>
      <c r="AN838" s="40">
        <f>AN811+AN820+AN829</f>
        <v/>
      </c>
      <c r="AO838" s="40">
        <f>AO811+AO820+AO829</f>
        <v/>
      </c>
      <c r="AP838" s="40">
        <f>AP811+AP820+AP829</f>
        <v/>
      </c>
      <c r="AQ838" s="40">
        <f>AQ811+AQ820+AQ829</f>
        <v/>
      </c>
      <c r="AR838" s="40">
        <f>AR811+AR820+AR829</f>
        <v/>
      </c>
      <c r="AS838" s="40">
        <f>AS811+AS820+AS829</f>
        <v/>
      </c>
      <c r="AT838" s="40">
        <f>AT811+AT820+AT829</f>
        <v/>
      </c>
      <c r="AU838" s="40">
        <f>AU811+AU820+AU829</f>
        <v/>
      </c>
      <c r="AV838" s="40">
        <f>AV811+AV820+AV829</f>
        <v/>
      </c>
      <c r="AW838" s="40">
        <f>AW811+AW820+AW829</f>
        <v/>
      </c>
      <c r="AX838" s="42">
        <f>NEWPOLICY(AX811,AX820,AX829)</f>
        <v/>
      </c>
    </row>
    <row r="839" hidden="1" outlineLevel="2">
      <c r="A839" s="5" t="inlineStr">
        <is>
          <t>nce</t>
        </is>
      </c>
      <c r="B839" s="5" t="inlineStr">
        <is>
          <t>ker</t>
        </is>
      </c>
      <c r="C839" s="5" t="inlineStr">
        <is>
          <t>foo</t>
        </is>
      </c>
      <c r="D839" s="39" t="n"/>
      <c r="E839" s="39" t="n"/>
      <c r="F839" s="39" t="n"/>
      <c r="G839" s="39" t="n"/>
      <c r="H839" s="5">
        <f>INDEX(Variables!$B$5:$B$105,MATCH($A839,Variables!$A$5:$A$105,0))&amp;IF($C839="",""," | "&amp;INDEX(Mapping!$B$5:$B$26,MATCH($C839,Mapping!$A$5:$A$26,0))&amp;" | "&amp;INDEX(Mapping!$B$30:$B$41,MATCH($B839,Mapping!$A$30:$A$41,0)))</f>
        <v/>
      </c>
      <c r="I839" s="5">
        <f>INDEX(Variables!$C$5:$C$105,MATCH($A839,Variables!$A$5:$A$105,0))</f>
        <v/>
      </c>
      <c r="J839" s="5">
        <f>INDEX(Variables!$E$5:$E$105,MATCH($A839,Variables!$A$5:$A$105,0))</f>
        <v/>
      </c>
      <c r="K839" s="25">
        <f>LOWER(Settings!$C$4)&amp;".mit."&amp;$A839&amp;IF($C839="","","."&amp;$C839&amp;"."&amp;$B839)&amp;IF(INDEX(Variables!$D$5:$D$105,MATCH($A839,Variables!$A$5:$A$105,0))="","","."&amp;INDEX(Variables!$D$5:$D$105,MATCH($A839,Variables!$A$5:$A$105,0)))&amp;"."&amp;K$5</f>
        <v/>
      </c>
      <c r="L839" s="41">
        <f>L812+L821+L830</f>
        <v/>
      </c>
      <c r="M839" s="40">
        <f>M812+M821+M830</f>
        <v/>
      </c>
      <c r="N839" s="40">
        <f>N812+N821+N830</f>
        <v/>
      </c>
      <c r="O839" s="40">
        <f>O812+O821+O830</f>
        <v/>
      </c>
      <c r="P839" s="40">
        <f>P812+P821+P830</f>
        <v/>
      </c>
      <c r="Q839" s="40">
        <f>Q812+Q821+Q830</f>
        <v/>
      </c>
      <c r="R839" s="40">
        <f>R812+R821+R830</f>
        <v/>
      </c>
      <c r="S839" s="40">
        <f>S812+S821+S830</f>
        <v/>
      </c>
      <c r="T839" s="40">
        <f>T812+T821+T830</f>
        <v/>
      </c>
      <c r="U839" s="40">
        <f>U812+U821+U830</f>
        <v/>
      </c>
      <c r="V839" s="40">
        <f>V812+V821+V830</f>
        <v/>
      </c>
      <c r="W839" s="40">
        <f>W812+W821+W830</f>
        <v/>
      </c>
      <c r="X839" s="40">
        <f>X812+X821+X830</f>
        <v/>
      </c>
      <c r="Y839" s="40">
        <f>Y812+Y821+Y830</f>
        <v/>
      </c>
      <c r="Z839" s="40">
        <f>Z812+Z821+Z830</f>
        <v/>
      </c>
      <c r="AA839" s="40">
        <f>AA812+AA821+AA830</f>
        <v/>
      </c>
      <c r="AB839" s="40">
        <f>AB812+AB821+AB830</f>
        <v/>
      </c>
      <c r="AC839" s="40">
        <f>AC812+AC821+AC830</f>
        <v/>
      </c>
      <c r="AD839" s="42">
        <f>NEWPOLICY(AD812,AD821,AD830)</f>
        <v/>
      </c>
      <c r="AE839" s="25">
        <f>LOWER(Settings!$C$4)&amp;".mit."&amp;$A839&amp;IF($C839="","","."&amp;$C839&amp;"."&amp;$B839)&amp;IF(INDEX(Variables!$D$5:$D$105,MATCH($A839,Variables!$A$5:$A$105,0))="","","."&amp;INDEX(Variables!$D$5:$D$105,MATCH($A839,Variables!$A$5:$A$105,0)))&amp;"."&amp;AE$5</f>
        <v/>
      </c>
      <c r="AF839" s="41">
        <f>AF812+AF821+AF830</f>
        <v/>
      </c>
      <c r="AG839" s="40">
        <f>AG812+AG821+AG830</f>
        <v/>
      </c>
      <c r="AH839" s="40">
        <f>AH812+AH821+AH830</f>
        <v/>
      </c>
      <c r="AI839" s="40">
        <f>AI812+AI821+AI830</f>
        <v/>
      </c>
      <c r="AJ839" s="40">
        <f>AJ812+AJ821+AJ830</f>
        <v/>
      </c>
      <c r="AK839" s="40">
        <f>AK812+AK821+AK830</f>
        <v/>
      </c>
      <c r="AL839" s="40">
        <f>AL812+AL821+AL830</f>
        <v/>
      </c>
      <c r="AM839" s="40">
        <f>AM812+AM821+AM830</f>
        <v/>
      </c>
      <c r="AN839" s="40">
        <f>AN812+AN821+AN830</f>
        <v/>
      </c>
      <c r="AO839" s="40">
        <f>AO812+AO821+AO830</f>
        <v/>
      </c>
      <c r="AP839" s="40">
        <f>AP812+AP821+AP830</f>
        <v/>
      </c>
      <c r="AQ839" s="40">
        <f>AQ812+AQ821+AQ830</f>
        <v/>
      </c>
      <c r="AR839" s="40">
        <f>AR812+AR821+AR830</f>
        <v/>
      </c>
      <c r="AS839" s="40">
        <f>AS812+AS821+AS830</f>
        <v/>
      </c>
      <c r="AT839" s="40">
        <f>AT812+AT821+AT830</f>
        <v/>
      </c>
      <c r="AU839" s="40">
        <f>AU812+AU821+AU830</f>
        <v/>
      </c>
      <c r="AV839" s="40">
        <f>AV812+AV821+AV830</f>
        <v/>
      </c>
      <c r="AW839" s="40">
        <f>AW812+AW821+AW830</f>
        <v/>
      </c>
      <c r="AX839" s="42">
        <f>NEWPOLICY(AX812,AX821,AX830)</f>
        <v/>
      </c>
    </row>
    <row r="840" hidden="1" outlineLevel="2">
      <c r="A840" s="5" t="inlineStr">
        <is>
          <t>nce</t>
        </is>
      </c>
      <c r="B840" s="5" t="inlineStr">
        <is>
          <t>oop</t>
        </is>
      </c>
      <c r="C840" s="5" t="inlineStr">
        <is>
          <t>foo</t>
        </is>
      </c>
      <c r="D840" s="39" t="n"/>
      <c r="E840" s="39" t="n"/>
      <c r="F840" s="39" t="n"/>
      <c r="G840" s="39" t="n"/>
      <c r="H840" s="5">
        <f>INDEX(Variables!$B$5:$B$105,MATCH($A840,Variables!$A$5:$A$105,0))&amp;IF($C840="",""," | "&amp;INDEX(Mapping!$B$5:$B$26,MATCH($C840,Mapping!$A$5:$A$26,0))&amp;" | "&amp;INDEX(Mapping!$B$30:$B$41,MATCH($B840,Mapping!$A$30:$A$41,0)))</f>
        <v/>
      </c>
      <c r="I840" s="5">
        <f>INDEX(Variables!$C$5:$C$105,MATCH($A840,Variables!$A$5:$A$105,0))</f>
        <v/>
      </c>
      <c r="J840" s="5">
        <f>INDEX(Variables!$E$5:$E$105,MATCH($A840,Variables!$A$5:$A$105,0))</f>
        <v/>
      </c>
      <c r="K840" s="25">
        <f>LOWER(Settings!$C$4)&amp;".mit."&amp;$A840&amp;IF($C840="","","."&amp;$C840&amp;"."&amp;$B840)&amp;IF(INDEX(Variables!$D$5:$D$105,MATCH($A840,Variables!$A$5:$A$105,0))="","","."&amp;INDEX(Variables!$D$5:$D$105,MATCH($A840,Variables!$A$5:$A$105,0)))&amp;"."&amp;K$5</f>
        <v/>
      </c>
      <c r="L840" s="41">
        <f>L813+L822+L831</f>
        <v/>
      </c>
      <c r="M840" s="40">
        <f>M813+M822+M831</f>
        <v/>
      </c>
      <c r="N840" s="40">
        <f>N813+N822+N831</f>
        <v/>
      </c>
      <c r="O840" s="40">
        <f>O813+O822+O831</f>
        <v/>
      </c>
      <c r="P840" s="40">
        <f>P813+P822+P831</f>
        <v/>
      </c>
      <c r="Q840" s="40">
        <f>Q813+Q822+Q831</f>
        <v/>
      </c>
      <c r="R840" s="40">
        <f>R813+R822+R831</f>
        <v/>
      </c>
      <c r="S840" s="40">
        <f>S813+S822+S831</f>
        <v/>
      </c>
      <c r="T840" s="40">
        <f>T813+T822+T831</f>
        <v/>
      </c>
      <c r="U840" s="40">
        <f>U813+U822+U831</f>
        <v/>
      </c>
      <c r="V840" s="40">
        <f>V813+V822+V831</f>
        <v/>
      </c>
      <c r="W840" s="40">
        <f>W813+W822+W831</f>
        <v/>
      </c>
      <c r="X840" s="40">
        <f>X813+X822+X831</f>
        <v/>
      </c>
      <c r="Y840" s="40">
        <f>Y813+Y822+Y831</f>
        <v/>
      </c>
      <c r="Z840" s="40">
        <f>Z813+Z822+Z831</f>
        <v/>
      </c>
      <c r="AA840" s="40">
        <f>AA813+AA822+AA831</f>
        <v/>
      </c>
      <c r="AB840" s="40">
        <f>AB813+AB822+AB831</f>
        <v/>
      </c>
      <c r="AC840" s="40">
        <f>AC813+AC822+AC831</f>
        <v/>
      </c>
      <c r="AD840" s="42">
        <f>NEWPOLICY(AD813,AD822,AD831)</f>
        <v/>
      </c>
      <c r="AE840" s="25">
        <f>LOWER(Settings!$C$4)&amp;".mit."&amp;$A840&amp;IF($C840="","","."&amp;$C840&amp;"."&amp;$B840)&amp;IF(INDEX(Variables!$D$5:$D$105,MATCH($A840,Variables!$A$5:$A$105,0))="","","."&amp;INDEX(Variables!$D$5:$D$105,MATCH($A840,Variables!$A$5:$A$105,0)))&amp;"."&amp;AE$5</f>
        <v/>
      </c>
      <c r="AF840" s="41">
        <f>AF813+AF822+AF831</f>
        <v/>
      </c>
      <c r="AG840" s="40">
        <f>AG813+AG822+AG831</f>
        <v/>
      </c>
      <c r="AH840" s="40">
        <f>AH813+AH822+AH831</f>
        <v/>
      </c>
      <c r="AI840" s="40">
        <f>AI813+AI822+AI831</f>
        <v/>
      </c>
      <c r="AJ840" s="40">
        <f>AJ813+AJ822+AJ831</f>
        <v/>
      </c>
      <c r="AK840" s="40">
        <f>AK813+AK822+AK831</f>
        <v/>
      </c>
      <c r="AL840" s="40">
        <f>AL813+AL822+AL831</f>
        <v/>
      </c>
      <c r="AM840" s="40">
        <f>AM813+AM822+AM831</f>
        <v/>
      </c>
      <c r="AN840" s="40">
        <f>AN813+AN822+AN831</f>
        <v/>
      </c>
      <c r="AO840" s="40">
        <f>AO813+AO822+AO831</f>
        <v/>
      </c>
      <c r="AP840" s="40">
        <f>AP813+AP822+AP831</f>
        <v/>
      </c>
      <c r="AQ840" s="40">
        <f>AQ813+AQ822+AQ831</f>
        <v/>
      </c>
      <c r="AR840" s="40">
        <f>AR813+AR822+AR831</f>
        <v/>
      </c>
      <c r="AS840" s="40">
        <f>AS813+AS822+AS831</f>
        <v/>
      </c>
      <c r="AT840" s="40">
        <f>AT813+AT822+AT831</f>
        <v/>
      </c>
      <c r="AU840" s="40">
        <f>AU813+AU822+AU831</f>
        <v/>
      </c>
      <c r="AV840" s="40">
        <f>AV813+AV822+AV831</f>
        <v/>
      </c>
      <c r="AW840" s="40">
        <f>AW813+AW822+AW831</f>
        <v/>
      </c>
      <c r="AX840" s="42">
        <f>NEWPOLICY(AX813,AX822,AX831)</f>
        <v/>
      </c>
    </row>
    <row r="841" hidden="1" outlineLevel="2">
      <c r="A841" s="5" t="inlineStr">
        <is>
          <t>nce</t>
        </is>
      </c>
      <c r="B841" s="5" t="inlineStr">
        <is>
          <t>bio</t>
        </is>
      </c>
      <c r="C841" s="5" t="inlineStr">
        <is>
          <t>foo</t>
        </is>
      </c>
      <c r="D841" s="39" t="n"/>
      <c r="E841" s="39" t="n"/>
      <c r="F841" s="39" t="n"/>
      <c r="G841" s="39" t="n"/>
      <c r="H841" s="5">
        <f>INDEX(Variables!$B$5:$B$105,MATCH($A841,Variables!$A$5:$A$105,0))&amp;IF($C841="",""," | "&amp;INDEX(Mapping!$B$5:$B$26,MATCH($C841,Mapping!$A$5:$A$26,0))&amp;" | "&amp;INDEX(Mapping!$B$30:$B$41,MATCH($B841,Mapping!$A$30:$A$41,0)))</f>
        <v/>
      </c>
      <c r="I841" s="5">
        <f>INDEX(Variables!$C$5:$C$105,MATCH($A841,Variables!$A$5:$A$105,0))</f>
        <v/>
      </c>
      <c r="J841" s="5">
        <f>INDEX(Variables!$E$5:$E$105,MATCH($A841,Variables!$A$5:$A$105,0))</f>
        <v/>
      </c>
      <c r="K841" s="25">
        <f>LOWER(Settings!$C$4)&amp;".mit."&amp;$A841&amp;IF($C841="","","."&amp;$C841&amp;"."&amp;$B841)&amp;IF(INDEX(Variables!$D$5:$D$105,MATCH($A841,Variables!$A$5:$A$105,0))="","","."&amp;INDEX(Variables!$D$5:$D$105,MATCH($A841,Variables!$A$5:$A$105,0)))&amp;"."&amp;K$5</f>
        <v/>
      </c>
      <c r="L841" s="41">
        <f>L814+L823+L832</f>
        <v/>
      </c>
      <c r="M841" s="40">
        <f>M814+M823+M832</f>
        <v/>
      </c>
      <c r="N841" s="40">
        <f>N814+N823+N832</f>
        <v/>
      </c>
      <c r="O841" s="40">
        <f>O814+O823+O832</f>
        <v/>
      </c>
      <c r="P841" s="40">
        <f>P814+P823+P832</f>
        <v/>
      </c>
      <c r="Q841" s="40">
        <f>Q814+Q823+Q832</f>
        <v/>
      </c>
      <c r="R841" s="40">
        <f>R814+R823+R832</f>
        <v/>
      </c>
      <c r="S841" s="40">
        <f>S814+S823+S832</f>
        <v/>
      </c>
      <c r="T841" s="40">
        <f>T814+T823+T832</f>
        <v/>
      </c>
      <c r="U841" s="40">
        <f>U814+U823+U832</f>
        <v/>
      </c>
      <c r="V841" s="40">
        <f>V814+V823+V832</f>
        <v/>
      </c>
      <c r="W841" s="40">
        <f>W814+W823+W832</f>
        <v/>
      </c>
      <c r="X841" s="40">
        <f>X814+X823+X832</f>
        <v/>
      </c>
      <c r="Y841" s="40">
        <f>Y814+Y823+Y832</f>
        <v/>
      </c>
      <c r="Z841" s="40">
        <f>Z814+Z823+Z832</f>
        <v/>
      </c>
      <c r="AA841" s="40">
        <f>AA814+AA823+AA832</f>
        <v/>
      </c>
      <c r="AB841" s="40">
        <f>AB814+AB823+AB832</f>
        <v/>
      </c>
      <c r="AC841" s="40">
        <f>AC814+AC823+AC832</f>
        <v/>
      </c>
      <c r="AD841" s="42">
        <f>NEWPOLICY(AD814,AD823,AD832)</f>
        <v/>
      </c>
      <c r="AE841" s="25">
        <f>LOWER(Settings!$C$4)&amp;".mit."&amp;$A841&amp;IF($C841="","","."&amp;$C841&amp;"."&amp;$B841)&amp;IF(INDEX(Variables!$D$5:$D$105,MATCH($A841,Variables!$A$5:$A$105,0))="","","."&amp;INDEX(Variables!$D$5:$D$105,MATCH($A841,Variables!$A$5:$A$105,0)))&amp;"."&amp;AE$5</f>
        <v/>
      </c>
      <c r="AF841" s="41">
        <f>AF814+AF823+AF832</f>
        <v/>
      </c>
      <c r="AG841" s="40">
        <f>AG814+AG823+AG832</f>
        <v/>
      </c>
      <c r="AH841" s="40">
        <f>AH814+AH823+AH832</f>
        <v/>
      </c>
      <c r="AI841" s="40">
        <f>AI814+AI823+AI832</f>
        <v/>
      </c>
      <c r="AJ841" s="40">
        <f>AJ814+AJ823+AJ832</f>
        <v/>
      </c>
      <c r="AK841" s="40">
        <f>AK814+AK823+AK832</f>
        <v/>
      </c>
      <c r="AL841" s="40">
        <f>AL814+AL823+AL832</f>
        <v/>
      </c>
      <c r="AM841" s="40">
        <f>AM814+AM823+AM832</f>
        <v/>
      </c>
      <c r="AN841" s="40">
        <f>AN814+AN823+AN832</f>
        <v/>
      </c>
      <c r="AO841" s="40">
        <f>AO814+AO823+AO832</f>
        <v/>
      </c>
      <c r="AP841" s="40">
        <f>AP814+AP823+AP832</f>
        <v/>
      </c>
      <c r="AQ841" s="40">
        <f>AQ814+AQ823+AQ832</f>
        <v/>
      </c>
      <c r="AR841" s="40">
        <f>AR814+AR823+AR832</f>
        <v/>
      </c>
      <c r="AS841" s="40">
        <f>AS814+AS823+AS832</f>
        <v/>
      </c>
      <c r="AT841" s="40">
        <f>AT814+AT823+AT832</f>
        <v/>
      </c>
      <c r="AU841" s="40">
        <f>AU814+AU823+AU832</f>
        <v/>
      </c>
      <c r="AV841" s="40">
        <f>AV814+AV823+AV832</f>
        <v/>
      </c>
      <c r="AW841" s="40">
        <f>AW814+AW823+AW832</f>
        <v/>
      </c>
      <c r="AX841" s="42">
        <f>NEWPOLICY(AX814,AX823,AX832)</f>
        <v/>
      </c>
    </row>
    <row r="842" hidden="1" outlineLevel="2"/>
    <row r="843" hidden="1" outlineLevel="2">
      <c r="A843" s="5" t="inlineStr">
        <is>
          <t>atp</t>
        </is>
      </c>
      <c r="B843" s="5" t="inlineStr">
        <is>
          <t>coa</t>
        </is>
      </c>
      <c r="C843" s="5" t="inlineStr">
        <is>
          <t>foo</t>
        </is>
      </c>
      <c r="D843" s="40">
        <f>INDEX(Inputs!$R$5:$R$132,MATCH($B843&amp;"|"&amp;$C843,Inputs!$A$5:$A$132,0))</f>
        <v/>
      </c>
      <c r="E843" s="40">
        <f>INDEX(Inputs!$S$5:$S$132,MATCH($B843&amp;"|"&amp;$C843,Inputs!$A$5:$A$132,0))</f>
        <v/>
      </c>
      <c r="F843" s="39" t="n"/>
      <c r="G843" s="39" t="n"/>
      <c r="H843" s="5">
        <f>INDEX(Variables!$B$5:$B$105,MATCH($A843,Variables!$A$5:$A$105,0))&amp;IF($C843="",""," | "&amp;INDEX(Mapping!$B$5:$B$26,MATCH($C843,Mapping!$A$5:$A$26,0))&amp;" | "&amp;INDEX(Mapping!$B$30:$B$41,MATCH($B843,Mapping!$A$30:$A$41,0)))</f>
        <v/>
      </c>
      <c r="I843" s="5">
        <f>INDEX(Variables!$C$5:$C$105,MATCH($A843,Variables!$A$5:$A$105,0))</f>
        <v/>
      </c>
      <c r="J843" s="5">
        <f>INDEX(Variables!$E$5:$E$105,MATCH($A843,Variables!$A$5:$A$105,0))</f>
        <v/>
      </c>
      <c r="K843" s="25">
        <f>LOWER(Settings!$C$4)&amp;".mit."&amp;$A843&amp;IF($C843="","","."&amp;$C843&amp;"."&amp;$B843)&amp;IF(INDEX(Variables!$D$5:$D$105,MATCH($A843,Variables!$A$5:$A$105,0))="","","."&amp;INDEX(Variables!$D$5:$D$105,MATCH($A843,Variables!$A$5:$A$105,0)))&amp;"."&amp;K$5</f>
        <v/>
      </c>
      <c r="L843" s="41">
        <f>MAX(INDEX(L$232:L$243,$D843)+L834*(1+$E843),0.01)</f>
        <v/>
      </c>
      <c r="M843" s="40">
        <f>MAX(INDEX(M$232:M$243,$D843)+M834*(1+$E843),0.01)</f>
        <v/>
      </c>
      <c r="N843" s="40">
        <f>MAX(INDEX(N$232:N$243,$D843)+N834*(1+$E843),0.01)</f>
        <v/>
      </c>
      <c r="O843" s="40">
        <f>MAX(INDEX(O$232:O$243,$D843)+O834*(1+$E843),0.01)</f>
        <v/>
      </c>
      <c r="P843" s="40">
        <f>MAX(INDEX(P$232:P$243,$D843)+P834*(1+$E843),0.01)</f>
        <v/>
      </c>
      <c r="Q843" s="40">
        <f>MAX(INDEX(Q$232:Q$243,$D843)+Q834*(1+$E843),0.01)</f>
        <v/>
      </c>
      <c r="R843" s="40">
        <f>MAX(INDEX(R$232:R$243,$D843)+R834*(1+$E843),0.01)</f>
        <v/>
      </c>
      <c r="S843" s="40">
        <f>MAX(INDEX(S$232:S$243,$D843)+S834*(1+$E843),0.01)</f>
        <v/>
      </c>
      <c r="T843" s="40">
        <f>MAX(INDEX(T$232:T$243,$D843)+T834*(1+$E843),0.01)</f>
        <v/>
      </c>
      <c r="U843" s="40">
        <f>MAX(INDEX(U$232:U$243,$D843)+U834*(1+$E843),0.01)</f>
        <v/>
      </c>
      <c r="V843" s="40">
        <f>MAX(INDEX(V$232:V$243,$D843)+V834*(1+$E843),0.01)</f>
        <v/>
      </c>
      <c r="W843" s="40">
        <f>MAX(INDEX(W$232:W$243,$D843)+W834*(1+$E843),0.01)</f>
        <v/>
      </c>
      <c r="X843" s="40">
        <f>MAX(INDEX(X$232:X$243,$D843)+X834*(1+$E843),0.01)</f>
        <v/>
      </c>
      <c r="Y843" s="40">
        <f>MAX(INDEX(Y$232:Y$243,$D843)+Y834*(1+$E843),0.01)</f>
        <v/>
      </c>
      <c r="Z843" s="40">
        <f>MAX(INDEX(Z$232:Z$243,$D843)+Z834*(1+$E843),0.01)</f>
        <v/>
      </c>
      <c r="AA843" s="40">
        <f>MAX(INDEX(AA$232:AA$243,$D843)+AA834*(1+$E843),0.01)</f>
        <v/>
      </c>
      <c r="AB843" s="40">
        <f>MAX(INDEX(AB$232:AB$243,$D843)+AB834*(1+$E843),0.01)</f>
        <v/>
      </c>
      <c r="AC843" s="40">
        <f>MAX(INDEX(AC$232:AC$243,$D843)+AC834*(1+$E843),0.01)</f>
        <v/>
      </c>
      <c r="AD843" s="42">
        <f>POSTTAX(INDEX(AD$232:AD$243,$D843),AD834,$E843)</f>
        <v/>
      </c>
      <c r="AE843" s="25">
        <f>LOWER(Settings!$C$4)&amp;".mit."&amp;$A843&amp;IF($C843="","","."&amp;$C843&amp;"."&amp;$B843)&amp;IF(INDEX(Variables!$D$5:$D$105,MATCH($A843,Variables!$A$5:$A$105,0))="","","."&amp;INDEX(Variables!$D$5:$D$105,MATCH($A843,Variables!$A$5:$A$105,0)))&amp;"."&amp;AE$5</f>
        <v/>
      </c>
      <c r="AF843" s="41">
        <f>MAX(INDEX(AF$232:AF$243,$D843)+AF834*(1+$E843),0.01)</f>
        <v/>
      </c>
      <c r="AG843" s="40">
        <f>MAX(INDEX(AG$232:AG$243,$D843)+AG834*(1+$E843),0.01)</f>
        <v/>
      </c>
      <c r="AH843" s="40">
        <f>MAX(INDEX(AH$232:AH$243,$D843)+AH834*(1+$E843),0.01)</f>
        <v/>
      </c>
      <c r="AI843" s="40">
        <f>MAX(INDEX(AI$232:AI$243,$D843)+AI834*(1+$E843),0.01)</f>
        <v/>
      </c>
      <c r="AJ843" s="40">
        <f>MAX(INDEX(AJ$232:AJ$243,$D843)+AJ834*(1+$E843),0.01)</f>
        <v/>
      </c>
      <c r="AK843" s="40">
        <f>MAX(INDEX(AK$232:AK$243,$D843)+AK834*(1+$E843),0.01)</f>
        <v/>
      </c>
      <c r="AL843" s="40">
        <f>MAX(INDEX(AL$232:AL$243,$D843)+AL834*(1+$E843),0.01)</f>
        <v/>
      </c>
      <c r="AM843" s="40">
        <f>MAX(INDEX(AM$232:AM$243,$D843)+AM834*(1+$E843),0.01)</f>
        <v/>
      </c>
      <c r="AN843" s="40">
        <f>MAX(INDEX(AN$232:AN$243,$D843)+AN834*(1+$E843),0.01)</f>
        <v/>
      </c>
      <c r="AO843" s="40">
        <f>MAX(INDEX(AO$232:AO$243,$D843)+AO834*(1+$E843),0.01)</f>
        <v/>
      </c>
      <c r="AP843" s="40">
        <f>MAX(INDEX(AP$232:AP$243,$D843)+AP834*(1+$E843),0.01)</f>
        <v/>
      </c>
      <c r="AQ843" s="40">
        <f>MAX(INDEX(AQ$232:AQ$243,$D843)+AQ834*(1+$E843),0.01)</f>
        <v/>
      </c>
      <c r="AR843" s="40">
        <f>MAX(INDEX(AR$232:AR$243,$D843)+AR834*(1+$E843),0.01)</f>
        <v/>
      </c>
      <c r="AS843" s="40">
        <f>MAX(INDEX(AS$232:AS$243,$D843)+AS834*(1+$E843),0.01)</f>
        <v/>
      </c>
      <c r="AT843" s="40">
        <f>MAX(INDEX(AT$232:AT$243,$D843)+AT834*(1+$E843),0.01)</f>
        <v/>
      </c>
      <c r="AU843" s="40">
        <f>MAX(INDEX(AU$232:AU$243,$D843)+AU834*(1+$E843),0.01)</f>
        <v/>
      </c>
      <c r="AV843" s="40">
        <f>MAX(INDEX(AV$232:AV$243,$D843)+AV834*(1+$E843),0.01)</f>
        <v/>
      </c>
      <c r="AW843" s="40">
        <f>MAX(INDEX(AW$232:AW$243,$D843)+AW834*(1+$E843),0.01)</f>
        <v/>
      </c>
      <c r="AX843" s="42">
        <f>POSTTAX(INDEX(AX$232:AX$243,$D843),AX834,$E843)</f>
        <v/>
      </c>
    </row>
    <row r="844" hidden="1" outlineLevel="2">
      <c r="A844" s="5" t="inlineStr">
        <is>
          <t>atp</t>
        </is>
      </c>
      <c r="B844" s="5" t="inlineStr">
        <is>
          <t>nga</t>
        </is>
      </c>
      <c r="C844" s="5" t="inlineStr">
        <is>
          <t>foo</t>
        </is>
      </c>
      <c r="D844" s="40">
        <f>INDEX(Inputs!$R$5:$R$132,MATCH($B844&amp;"|"&amp;$C844,Inputs!$A$5:$A$132,0))</f>
        <v/>
      </c>
      <c r="E844" s="40">
        <f>INDEX(Inputs!$S$5:$S$132,MATCH($B844&amp;"|"&amp;$C844,Inputs!$A$5:$A$132,0))</f>
        <v/>
      </c>
      <c r="F844" s="39" t="n"/>
      <c r="G844" s="39" t="n"/>
      <c r="H844" s="5">
        <f>INDEX(Variables!$B$5:$B$105,MATCH($A844,Variables!$A$5:$A$105,0))&amp;IF($C844="",""," | "&amp;INDEX(Mapping!$B$5:$B$26,MATCH($C844,Mapping!$A$5:$A$26,0))&amp;" | "&amp;INDEX(Mapping!$B$30:$B$41,MATCH($B844,Mapping!$A$30:$A$41,0)))</f>
        <v/>
      </c>
      <c r="I844" s="5">
        <f>INDEX(Variables!$C$5:$C$105,MATCH($A844,Variables!$A$5:$A$105,0))</f>
        <v/>
      </c>
      <c r="J844" s="5">
        <f>INDEX(Variables!$E$5:$E$105,MATCH($A844,Variables!$A$5:$A$105,0))</f>
        <v/>
      </c>
      <c r="K844" s="25">
        <f>LOWER(Settings!$C$4)&amp;".mit."&amp;$A844&amp;IF($C844="","","."&amp;$C844&amp;"."&amp;$B844)&amp;IF(INDEX(Variables!$D$5:$D$105,MATCH($A844,Variables!$A$5:$A$105,0))="","","."&amp;INDEX(Variables!$D$5:$D$105,MATCH($A844,Variables!$A$5:$A$105,0)))&amp;"."&amp;K$5</f>
        <v/>
      </c>
      <c r="L844" s="41">
        <f>MAX(INDEX(L$232:L$243,$D844)+L835*(1+$E844),0.01)</f>
        <v/>
      </c>
      <c r="M844" s="40">
        <f>MAX(INDEX(M$232:M$243,$D844)+M835*(1+$E844),0.01)</f>
        <v/>
      </c>
      <c r="N844" s="40">
        <f>MAX(INDEX(N$232:N$243,$D844)+N835*(1+$E844),0.01)</f>
        <v/>
      </c>
      <c r="O844" s="40">
        <f>MAX(INDEX(O$232:O$243,$D844)+O835*(1+$E844),0.01)</f>
        <v/>
      </c>
      <c r="P844" s="40">
        <f>MAX(INDEX(P$232:P$243,$D844)+P835*(1+$E844),0.01)</f>
        <v/>
      </c>
      <c r="Q844" s="40">
        <f>MAX(INDEX(Q$232:Q$243,$D844)+Q835*(1+$E844),0.01)</f>
        <v/>
      </c>
      <c r="R844" s="40">
        <f>MAX(INDEX(R$232:R$243,$D844)+R835*(1+$E844),0.01)</f>
        <v/>
      </c>
      <c r="S844" s="40">
        <f>MAX(INDEX(S$232:S$243,$D844)+S835*(1+$E844),0.01)</f>
        <v/>
      </c>
      <c r="T844" s="40">
        <f>MAX(INDEX(T$232:T$243,$D844)+T835*(1+$E844),0.01)</f>
        <v/>
      </c>
      <c r="U844" s="40">
        <f>MAX(INDEX(U$232:U$243,$D844)+U835*(1+$E844),0.01)</f>
        <v/>
      </c>
      <c r="V844" s="40">
        <f>MAX(INDEX(V$232:V$243,$D844)+V835*(1+$E844),0.01)</f>
        <v/>
      </c>
      <c r="W844" s="40">
        <f>MAX(INDEX(W$232:W$243,$D844)+W835*(1+$E844),0.01)</f>
        <v/>
      </c>
      <c r="X844" s="40">
        <f>MAX(INDEX(X$232:X$243,$D844)+X835*(1+$E844),0.01)</f>
        <v/>
      </c>
      <c r="Y844" s="40">
        <f>MAX(INDEX(Y$232:Y$243,$D844)+Y835*(1+$E844),0.01)</f>
        <v/>
      </c>
      <c r="Z844" s="40">
        <f>MAX(INDEX(Z$232:Z$243,$D844)+Z835*(1+$E844),0.01)</f>
        <v/>
      </c>
      <c r="AA844" s="40">
        <f>MAX(INDEX(AA$232:AA$243,$D844)+AA835*(1+$E844),0.01)</f>
        <v/>
      </c>
      <c r="AB844" s="40">
        <f>MAX(INDEX(AB$232:AB$243,$D844)+AB835*(1+$E844),0.01)</f>
        <v/>
      </c>
      <c r="AC844" s="40">
        <f>MAX(INDEX(AC$232:AC$243,$D844)+AC835*(1+$E844),0.01)</f>
        <v/>
      </c>
      <c r="AD844" s="42">
        <f>POSTTAX(INDEX(AD$232:AD$243,$D844),AD835,$E844)</f>
        <v/>
      </c>
      <c r="AE844" s="25">
        <f>LOWER(Settings!$C$4)&amp;".mit."&amp;$A844&amp;IF($C844="","","."&amp;$C844&amp;"."&amp;$B844)&amp;IF(INDEX(Variables!$D$5:$D$105,MATCH($A844,Variables!$A$5:$A$105,0))="","","."&amp;INDEX(Variables!$D$5:$D$105,MATCH($A844,Variables!$A$5:$A$105,0)))&amp;"."&amp;AE$5</f>
        <v/>
      </c>
      <c r="AF844" s="41">
        <f>MAX(INDEX(AF$232:AF$243,$D844)+AF835*(1+$E844),0.01)</f>
        <v/>
      </c>
      <c r="AG844" s="40">
        <f>MAX(INDEX(AG$232:AG$243,$D844)+AG835*(1+$E844),0.01)</f>
        <v/>
      </c>
      <c r="AH844" s="40">
        <f>MAX(INDEX(AH$232:AH$243,$D844)+AH835*(1+$E844),0.01)</f>
        <v/>
      </c>
      <c r="AI844" s="40">
        <f>MAX(INDEX(AI$232:AI$243,$D844)+AI835*(1+$E844),0.01)</f>
        <v/>
      </c>
      <c r="AJ844" s="40">
        <f>MAX(INDEX(AJ$232:AJ$243,$D844)+AJ835*(1+$E844),0.01)</f>
        <v/>
      </c>
      <c r="AK844" s="40">
        <f>MAX(INDEX(AK$232:AK$243,$D844)+AK835*(1+$E844),0.01)</f>
        <v/>
      </c>
      <c r="AL844" s="40">
        <f>MAX(INDEX(AL$232:AL$243,$D844)+AL835*(1+$E844),0.01)</f>
        <v/>
      </c>
      <c r="AM844" s="40">
        <f>MAX(INDEX(AM$232:AM$243,$D844)+AM835*(1+$E844),0.01)</f>
        <v/>
      </c>
      <c r="AN844" s="40">
        <f>MAX(INDEX(AN$232:AN$243,$D844)+AN835*(1+$E844),0.01)</f>
        <v/>
      </c>
      <c r="AO844" s="40">
        <f>MAX(INDEX(AO$232:AO$243,$D844)+AO835*(1+$E844),0.01)</f>
        <v/>
      </c>
      <c r="AP844" s="40">
        <f>MAX(INDEX(AP$232:AP$243,$D844)+AP835*(1+$E844),0.01)</f>
        <v/>
      </c>
      <c r="AQ844" s="40">
        <f>MAX(INDEX(AQ$232:AQ$243,$D844)+AQ835*(1+$E844),0.01)</f>
        <v/>
      </c>
      <c r="AR844" s="40">
        <f>MAX(INDEX(AR$232:AR$243,$D844)+AR835*(1+$E844),0.01)</f>
        <v/>
      </c>
      <c r="AS844" s="40">
        <f>MAX(INDEX(AS$232:AS$243,$D844)+AS835*(1+$E844),0.01)</f>
        <v/>
      </c>
      <c r="AT844" s="40">
        <f>MAX(INDEX(AT$232:AT$243,$D844)+AT835*(1+$E844),0.01)</f>
        <v/>
      </c>
      <c r="AU844" s="40">
        <f>MAX(INDEX(AU$232:AU$243,$D844)+AU835*(1+$E844),0.01)</f>
        <v/>
      </c>
      <c r="AV844" s="40">
        <f>MAX(INDEX(AV$232:AV$243,$D844)+AV835*(1+$E844),0.01)</f>
        <v/>
      </c>
      <c r="AW844" s="40">
        <f>MAX(INDEX(AW$232:AW$243,$D844)+AW835*(1+$E844),0.01)</f>
        <v/>
      </c>
      <c r="AX844" s="42">
        <f>POSTTAX(INDEX(AX$232:AX$243,$D844),AX835,$E844)</f>
        <v/>
      </c>
    </row>
    <row r="845" hidden="1" outlineLevel="2">
      <c r="A845" s="5" t="inlineStr">
        <is>
          <t>atp</t>
        </is>
      </c>
      <c r="B845" s="5" t="inlineStr">
        <is>
          <t>gso</t>
        </is>
      </c>
      <c r="C845" s="5" t="inlineStr">
        <is>
          <t>foo</t>
        </is>
      </c>
      <c r="D845" s="40">
        <f>INDEX(Inputs!$R$5:$R$132,MATCH($B845&amp;"|"&amp;$C845,Inputs!$A$5:$A$132,0))</f>
        <v/>
      </c>
      <c r="E845" s="40">
        <f>INDEX(Inputs!$S$5:$S$132,MATCH($B845&amp;"|"&amp;$C845,Inputs!$A$5:$A$132,0))</f>
        <v/>
      </c>
      <c r="F845" s="39" t="n"/>
      <c r="G845" s="39" t="n"/>
      <c r="H845" s="5">
        <f>INDEX(Variables!$B$5:$B$105,MATCH($A845,Variables!$A$5:$A$105,0))&amp;IF($C845="",""," | "&amp;INDEX(Mapping!$B$5:$B$26,MATCH($C845,Mapping!$A$5:$A$26,0))&amp;" | "&amp;INDEX(Mapping!$B$30:$B$41,MATCH($B845,Mapping!$A$30:$A$41,0)))</f>
        <v/>
      </c>
      <c r="I845" s="5">
        <f>INDEX(Variables!$C$5:$C$105,MATCH($A845,Variables!$A$5:$A$105,0))</f>
        <v/>
      </c>
      <c r="J845" s="5">
        <f>INDEX(Variables!$E$5:$E$105,MATCH($A845,Variables!$A$5:$A$105,0))</f>
        <v/>
      </c>
      <c r="K845" s="25">
        <f>LOWER(Settings!$C$4)&amp;".mit."&amp;$A845&amp;IF($C845="","","."&amp;$C845&amp;"."&amp;$B845)&amp;IF(INDEX(Variables!$D$5:$D$105,MATCH($A845,Variables!$A$5:$A$105,0))="","","."&amp;INDEX(Variables!$D$5:$D$105,MATCH($A845,Variables!$A$5:$A$105,0)))&amp;"."&amp;K$5</f>
        <v/>
      </c>
      <c r="L845" s="41">
        <f>MAX(INDEX(L$232:L$243,$D845)+L836*(1+$E845),0.01)</f>
        <v/>
      </c>
      <c r="M845" s="40">
        <f>MAX(INDEX(M$232:M$243,$D845)+M836*(1+$E845),0.01)</f>
        <v/>
      </c>
      <c r="N845" s="40">
        <f>MAX(INDEX(N$232:N$243,$D845)+N836*(1+$E845),0.01)</f>
        <v/>
      </c>
      <c r="O845" s="40">
        <f>MAX(INDEX(O$232:O$243,$D845)+O836*(1+$E845),0.01)</f>
        <v/>
      </c>
      <c r="P845" s="40">
        <f>MAX(INDEX(P$232:P$243,$D845)+P836*(1+$E845),0.01)</f>
        <v/>
      </c>
      <c r="Q845" s="40">
        <f>MAX(INDEX(Q$232:Q$243,$D845)+Q836*(1+$E845),0.01)</f>
        <v/>
      </c>
      <c r="R845" s="40">
        <f>MAX(INDEX(R$232:R$243,$D845)+R836*(1+$E845),0.01)</f>
        <v/>
      </c>
      <c r="S845" s="40">
        <f>MAX(INDEX(S$232:S$243,$D845)+S836*(1+$E845),0.01)</f>
        <v/>
      </c>
      <c r="T845" s="40">
        <f>MAX(INDEX(T$232:T$243,$D845)+T836*(1+$E845),0.01)</f>
        <v/>
      </c>
      <c r="U845" s="40">
        <f>MAX(INDEX(U$232:U$243,$D845)+U836*(1+$E845),0.01)</f>
        <v/>
      </c>
      <c r="V845" s="40">
        <f>MAX(INDEX(V$232:V$243,$D845)+V836*(1+$E845),0.01)</f>
        <v/>
      </c>
      <c r="W845" s="40">
        <f>MAX(INDEX(W$232:W$243,$D845)+W836*(1+$E845),0.01)</f>
        <v/>
      </c>
      <c r="X845" s="40">
        <f>MAX(INDEX(X$232:X$243,$D845)+X836*(1+$E845),0.01)</f>
        <v/>
      </c>
      <c r="Y845" s="40">
        <f>MAX(INDEX(Y$232:Y$243,$D845)+Y836*(1+$E845),0.01)</f>
        <v/>
      </c>
      <c r="Z845" s="40">
        <f>MAX(INDEX(Z$232:Z$243,$D845)+Z836*(1+$E845),0.01)</f>
        <v/>
      </c>
      <c r="AA845" s="40">
        <f>MAX(INDEX(AA$232:AA$243,$D845)+AA836*(1+$E845),0.01)</f>
        <v/>
      </c>
      <c r="AB845" s="40">
        <f>MAX(INDEX(AB$232:AB$243,$D845)+AB836*(1+$E845),0.01)</f>
        <v/>
      </c>
      <c r="AC845" s="40">
        <f>MAX(INDEX(AC$232:AC$243,$D845)+AC836*(1+$E845),0.01)</f>
        <v/>
      </c>
      <c r="AD845" s="42">
        <f>POSTTAX(INDEX(AD$232:AD$243,$D845),AD836,$E845)</f>
        <v/>
      </c>
      <c r="AE845" s="25">
        <f>LOWER(Settings!$C$4)&amp;".mit."&amp;$A845&amp;IF($C845="","","."&amp;$C845&amp;"."&amp;$B845)&amp;IF(INDEX(Variables!$D$5:$D$105,MATCH($A845,Variables!$A$5:$A$105,0))="","","."&amp;INDEX(Variables!$D$5:$D$105,MATCH($A845,Variables!$A$5:$A$105,0)))&amp;"."&amp;AE$5</f>
        <v/>
      </c>
      <c r="AF845" s="41">
        <f>MAX(INDEX(AF$232:AF$243,$D845)+AF836*(1+$E845),0.01)</f>
        <v/>
      </c>
      <c r="AG845" s="40">
        <f>MAX(INDEX(AG$232:AG$243,$D845)+AG836*(1+$E845),0.01)</f>
        <v/>
      </c>
      <c r="AH845" s="40">
        <f>MAX(INDEX(AH$232:AH$243,$D845)+AH836*(1+$E845),0.01)</f>
        <v/>
      </c>
      <c r="AI845" s="40">
        <f>MAX(INDEX(AI$232:AI$243,$D845)+AI836*(1+$E845),0.01)</f>
        <v/>
      </c>
      <c r="AJ845" s="40">
        <f>MAX(INDEX(AJ$232:AJ$243,$D845)+AJ836*(1+$E845),0.01)</f>
        <v/>
      </c>
      <c r="AK845" s="40">
        <f>MAX(INDEX(AK$232:AK$243,$D845)+AK836*(1+$E845),0.01)</f>
        <v/>
      </c>
      <c r="AL845" s="40">
        <f>MAX(INDEX(AL$232:AL$243,$D845)+AL836*(1+$E845),0.01)</f>
        <v/>
      </c>
      <c r="AM845" s="40">
        <f>MAX(INDEX(AM$232:AM$243,$D845)+AM836*(1+$E845),0.01)</f>
        <v/>
      </c>
      <c r="AN845" s="40">
        <f>MAX(INDEX(AN$232:AN$243,$D845)+AN836*(1+$E845),0.01)</f>
        <v/>
      </c>
      <c r="AO845" s="40">
        <f>MAX(INDEX(AO$232:AO$243,$D845)+AO836*(1+$E845),0.01)</f>
        <v/>
      </c>
      <c r="AP845" s="40">
        <f>MAX(INDEX(AP$232:AP$243,$D845)+AP836*(1+$E845),0.01)</f>
        <v/>
      </c>
      <c r="AQ845" s="40">
        <f>MAX(INDEX(AQ$232:AQ$243,$D845)+AQ836*(1+$E845),0.01)</f>
        <v/>
      </c>
      <c r="AR845" s="40">
        <f>MAX(INDEX(AR$232:AR$243,$D845)+AR836*(1+$E845),0.01)</f>
        <v/>
      </c>
      <c r="AS845" s="40">
        <f>MAX(INDEX(AS$232:AS$243,$D845)+AS836*(1+$E845),0.01)</f>
        <v/>
      </c>
      <c r="AT845" s="40">
        <f>MAX(INDEX(AT$232:AT$243,$D845)+AT836*(1+$E845),0.01)</f>
        <v/>
      </c>
      <c r="AU845" s="40">
        <f>MAX(INDEX(AU$232:AU$243,$D845)+AU836*(1+$E845),0.01)</f>
        <v/>
      </c>
      <c r="AV845" s="40">
        <f>MAX(INDEX(AV$232:AV$243,$D845)+AV836*(1+$E845),0.01)</f>
        <v/>
      </c>
      <c r="AW845" s="40">
        <f>MAX(INDEX(AW$232:AW$243,$D845)+AW836*(1+$E845),0.01)</f>
        <v/>
      </c>
      <c r="AX845" s="42">
        <f>POSTTAX(INDEX(AX$232:AX$243,$D845),AX836,$E845)</f>
        <v/>
      </c>
    </row>
    <row r="846" hidden="1" outlineLevel="2">
      <c r="A846" s="5" t="inlineStr">
        <is>
          <t>atp</t>
        </is>
      </c>
      <c r="B846" s="5" t="inlineStr">
        <is>
          <t>die</t>
        </is>
      </c>
      <c r="C846" s="5" t="inlineStr">
        <is>
          <t>foo</t>
        </is>
      </c>
      <c r="D846" s="40">
        <f>INDEX(Inputs!$R$5:$R$132,MATCH($B846&amp;"|"&amp;$C846,Inputs!$A$5:$A$132,0))</f>
        <v/>
      </c>
      <c r="E846" s="40">
        <f>INDEX(Inputs!$S$5:$S$132,MATCH($B846&amp;"|"&amp;$C846,Inputs!$A$5:$A$132,0))</f>
        <v/>
      </c>
      <c r="F846" s="39" t="n"/>
      <c r="G846" s="39" t="n"/>
      <c r="H846" s="5">
        <f>INDEX(Variables!$B$5:$B$105,MATCH($A846,Variables!$A$5:$A$105,0))&amp;IF($C846="",""," | "&amp;INDEX(Mapping!$B$5:$B$26,MATCH($C846,Mapping!$A$5:$A$26,0))&amp;" | "&amp;INDEX(Mapping!$B$30:$B$41,MATCH($B846,Mapping!$A$30:$A$41,0)))</f>
        <v/>
      </c>
      <c r="I846" s="5">
        <f>INDEX(Variables!$C$5:$C$105,MATCH($A846,Variables!$A$5:$A$105,0))</f>
        <v/>
      </c>
      <c r="J846" s="5">
        <f>INDEX(Variables!$E$5:$E$105,MATCH($A846,Variables!$A$5:$A$105,0))</f>
        <v/>
      </c>
      <c r="K846" s="25">
        <f>LOWER(Settings!$C$4)&amp;".mit."&amp;$A846&amp;IF($C846="","","."&amp;$C846&amp;"."&amp;$B846)&amp;IF(INDEX(Variables!$D$5:$D$105,MATCH($A846,Variables!$A$5:$A$105,0))="","","."&amp;INDEX(Variables!$D$5:$D$105,MATCH($A846,Variables!$A$5:$A$105,0)))&amp;"."&amp;K$5</f>
        <v/>
      </c>
      <c r="L846" s="41">
        <f>MAX(INDEX(L$232:L$243,$D846)+L837*(1+$E846),0.01)</f>
        <v/>
      </c>
      <c r="M846" s="40">
        <f>MAX(INDEX(M$232:M$243,$D846)+M837*(1+$E846),0.01)</f>
        <v/>
      </c>
      <c r="N846" s="40">
        <f>MAX(INDEX(N$232:N$243,$D846)+N837*(1+$E846),0.01)</f>
        <v/>
      </c>
      <c r="O846" s="40">
        <f>MAX(INDEX(O$232:O$243,$D846)+O837*(1+$E846),0.01)</f>
        <v/>
      </c>
      <c r="P846" s="40">
        <f>MAX(INDEX(P$232:P$243,$D846)+P837*(1+$E846),0.01)</f>
        <v/>
      </c>
      <c r="Q846" s="40">
        <f>MAX(INDEX(Q$232:Q$243,$D846)+Q837*(1+$E846),0.01)</f>
        <v/>
      </c>
      <c r="R846" s="40">
        <f>MAX(INDEX(R$232:R$243,$D846)+R837*(1+$E846),0.01)</f>
        <v/>
      </c>
      <c r="S846" s="40">
        <f>MAX(INDEX(S$232:S$243,$D846)+S837*(1+$E846),0.01)</f>
        <v/>
      </c>
      <c r="T846" s="40">
        <f>MAX(INDEX(T$232:T$243,$D846)+T837*(1+$E846),0.01)</f>
        <v/>
      </c>
      <c r="U846" s="40">
        <f>MAX(INDEX(U$232:U$243,$D846)+U837*(1+$E846),0.01)</f>
        <v/>
      </c>
      <c r="V846" s="40">
        <f>MAX(INDEX(V$232:V$243,$D846)+V837*(1+$E846),0.01)</f>
        <v/>
      </c>
      <c r="W846" s="40">
        <f>MAX(INDEX(W$232:W$243,$D846)+W837*(1+$E846),0.01)</f>
        <v/>
      </c>
      <c r="X846" s="40">
        <f>MAX(INDEX(X$232:X$243,$D846)+X837*(1+$E846),0.01)</f>
        <v/>
      </c>
      <c r="Y846" s="40">
        <f>MAX(INDEX(Y$232:Y$243,$D846)+Y837*(1+$E846),0.01)</f>
        <v/>
      </c>
      <c r="Z846" s="40">
        <f>MAX(INDEX(Z$232:Z$243,$D846)+Z837*(1+$E846),0.01)</f>
        <v/>
      </c>
      <c r="AA846" s="40">
        <f>MAX(INDEX(AA$232:AA$243,$D846)+AA837*(1+$E846),0.01)</f>
        <v/>
      </c>
      <c r="AB846" s="40">
        <f>MAX(INDEX(AB$232:AB$243,$D846)+AB837*(1+$E846),0.01)</f>
        <v/>
      </c>
      <c r="AC846" s="40">
        <f>MAX(INDEX(AC$232:AC$243,$D846)+AC837*(1+$E846),0.01)</f>
        <v/>
      </c>
      <c r="AD846" s="42">
        <f>POSTTAX(INDEX(AD$232:AD$243,$D846),AD837,$E846)</f>
        <v/>
      </c>
      <c r="AE846" s="25">
        <f>LOWER(Settings!$C$4)&amp;".mit."&amp;$A846&amp;IF($C846="","","."&amp;$C846&amp;"."&amp;$B846)&amp;IF(INDEX(Variables!$D$5:$D$105,MATCH($A846,Variables!$A$5:$A$105,0))="","","."&amp;INDEX(Variables!$D$5:$D$105,MATCH($A846,Variables!$A$5:$A$105,0)))&amp;"."&amp;AE$5</f>
        <v/>
      </c>
      <c r="AF846" s="41">
        <f>MAX(INDEX(AF$232:AF$243,$D846)+AF837*(1+$E846),0.01)</f>
        <v/>
      </c>
      <c r="AG846" s="40">
        <f>MAX(INDEX(AG$232:AG$243,$D846)+AG837*(1+$E846),0.01)</f>
        <v/>
      </c>
      <c r="AH846" s="40">
        <f>MAX(INDEX(AH$232:AH$243,$D846)+AH837*(1+$E846),0.01)</f>
        <v/>
      </c>
      <c r="AI846" s="40">
        <f>MAX(INDEX(AI$232:AI$243,$D846)+AI837*(1+$E846),0.01)</f>
        <v/>
      </c>
      <c r="AJ846" s="40">
        <f>MAX(INDEX(AJ$232:AJ$243,$D846)+AJ837*(1+$E846),0.01)</f>
        <v/>
      </c>
      <c r="AK846" s="40">
        <f>MAX(INDEX(AK$232:AK$243,$D846)+AK837*(1+$E846),0.01)</f>
        <v/>
      </c>
      <c r="AL846" s="40">
        <f>MAX(INDEX(AL$232:AL$243,$D846)+AL837*(1+$E846),0.01)</f>
        <v/>
      </c>
      <c r="AM846" s="40">
        <f>MAX(INDEX(AM$232:AM$243,$D846)+AM837*(1+$E846),0.01)</f>
        <v/>
      </c>
      <c r="AN846" s="40">
        <f>MAX(INDEX(AN$232:AN$243,$D846)+AN837*(1+$E846),0.01)</f>
        <v/>
      </c>
      <c r="AO846" s="40">
        <f>MAX(INDEX(AO$232:AO$243,$D846)+AO837*(1+$E846),0.01)</f>
        <v/>
      </c>
      <c r="AP846" s="40">
        <f>MAX(INDEX(AP$232:AP$243,$D846)+AP837*(1+$E846),0.01)</f>
        <v/>
      </c>
      <c r="AQ846" s="40">
        <f>MAX(INDEX(AQ$232:AQ$243,$D846)+AQ837*(1+$E846),0.01)</f>
        <v/>
      </c>
      <c r="AR846" s="40">
        <f>MAX(INDEX(AR$232:AR$243,$D846)+AR837*(1+$E846),0.01)</f>
        <v/>
      </c>
      <c r="AS846" s="40">
        <f>MAX(INDEX(AS$232:AS$243,$D846)+AS837*(1+$E846),0.01)</f>
        <v/>
      </c>
      <c r="AT846" s="40">
        <f>MAX(INDEX(AT$232:AT$243,$D846)+AT837*(1+$E846),0.01)</f>
        <v/>
      </c>
      <c r="AU846" s="40">
        <f>MAX(INDEX(AU$232:AU$243,$D846)+AU837*(1+$E846),0.01)</f>
        <v/>
      </c>
      <c r="AV846" s="40">
        <f>MAX(INDEX(AV$232:AV$243,$D846)+AV837*(1+$E846),0.01)</f>
        <v/>
      </c>
      <c r="AW846" s="40">
        <f>MAX(INDEX(AW$232:AW$243,$D846)+AW837*(1+$E846),0.01)</f>
        <v/>
      </c>
      <c r="AX846" s="42">
        <f>POSTTAX(INDEX(AX$232:AX$243,$D846),AX837,$E846)</f>
        <v/>
      </c>
    </row>
    <row r="847" hidden="1" outlineLevel="2">
      <c r="A847" s="5" t="inlineStr">
        <is>
          <t>atp</t>
        </is>
      </c>
      <c r="B847" s="5" t="inlineStr">
        <is>
          <t>lpg</t>
        </is>
      </c>
      <c r="C847" s="5" t="inlineStr">
        <is>
          <t>foo</t>
        </is>
      </c>
      <c r="D847" s="40">
        <f>INDEX(Inputs!$R$5:$R$132,MATCH($B847&amp;"|"&amp;$C847,Inputs!$A$5:$A$132,0))</f>
        <v/>
      </c>
      <c r="E847" s="40">
        <f>INDEX(Inputs!$S$5:$S$132,MATCH($B847&amp;"|"&amp;$C847,Inputs!$A$5:$A$132,0))</f>
        <v/>
      </c>
      <c r="F847" s="39" t="n"/>
      <c r="G847" s="39" t="n"/>
      <c r="H847" s="5">
        <f>INDEX(Variables!$B$5:$B$105,MATCH($A847,Variables!$A$5:$A$105,0))&amp;IF($C847="",""," | "&amp;INDEX(Mapping!$B$5:$B$26,MATCH($C847,Mapping!$A$5:$A$26,0))&amp;" | "&amp;INDEX(Mapping!$B$30:$B$41,MATCH($B847,Mapping!$A$30:$A$41,0)))</f>
        <v/>
      </c>
      <c r="I847" s="5">
        <f>INDEX(Variables!$C$5:$C$105,MATCH($A847,Variables!$A$5:$A$105,0))</f>
        <v/>
      </c>
      <c r="J847" s="5">
        <f>INDEX(Variables!$E$5:$E$105,MATCH($A847,Variables!$A$5:$A$105,0))</f>
        <v/>
      </c>
      <c r="K847" s="25">
        <f>LOWER(Settings!$C$4)&amp;".mit."&amp;$A847&amp;IF($C847="","","."&amp;$C847&amp;"."&amp;$B847)&amp;IF(INDEX(Variables!$D$5:$D$105,MATCH($A847,Variables!$A$5:$A$105,0))="","","."&amp;INDEX(Variables!$D$5:$D$105,MATCH($A847,Variables!$A$5:$A$105,0)))&amp;"."&amp;K$5</f>
        <v/>
      </c>
      <c r="L847" s="41">
        <f>MAX(INDEX(L$232:L$243,$D847)+L838*(1+$E847),0.01)</f>
        <v/>
      </c>
      <c r="M847" s="40">
        <f>MAX(INDEX(M$232:M$243,$D847)+M838*(1+$E847),0.01)</f>
        <v/>
      </c>
      <c r="N847" s="40">
        <f>MAX(INDEX(N$232:N$243,$D847)+N838*(1+$E847),0.01)</f>
        <v/>
      </c>
      <c r="O847" s="40">
        <f>MAX(INDEX(O$232:O$243,$D847)+O838*(1+$E847),0.01)</f>
        <v/>
      </c>
      <c r="P847" s="40">
        <f>MAX(INDEX(P$232:P$243,$D847)+P838*(1+$E847),0.01)</f>
        <v/>
      </c>
      <c r="Q847" s="40">
        <f>MAX(INDEX(Q$232:Q$243,$D847)+Q838*(1+$E847),0.01)</f>
        <v/>
      </c>
      <c r="R847" s="40">
        <f>MAX(INDEX(R$232:R$243,$D847)+R838*(1+$E847),0.01)</f>
        <v/>
      </c>
      <c r="S847" s="40">
        <f>MAX(INDEX(S$232:S$243,$D847)+S838*(1+$E847),0.01)</f>
        <v/>
      </c>
      <c r="T847" s="40">
        <f>MAX(INDEX(T$232:T$243,$D847)+T838*(1+$E847),0.01)</f>
        <v/>
      </c>
      <c r="U847" s="40">
        <f>MAX(INDEX(U$232:U$243,$D847)+U838*(1+$E847),0.01)</f>
        <v/>
      </c>
      <c r="V847" s="40">
        <f>MAX(INDEX(V$232:V$243,$D847)+V838*(1+$E847),0.01)</f>
        <v/>
      </c>
      <c r="W847" s="40">
        <f>MAX(INDEX(W$232:W$243,$D847)+W838*(1+$E847),0.01)</f>
        <v/>
      </c>
      <c r="X847" s="40">
        <f>MAX(INDEX(X$232:X$243,$D847)+X838*(1+$E847),0.01)</f>
        <v/>
      </c>
      <c r="Y847" s="40">
        <f>MAX(INDEX(Y$232:Y$243,$D847)+Y838*(1+$E847),0.01)</f>
        <v/>
      </c>
      <c r="Z847" s="40">
        <f>MAX(INDEX(Z$232:Z$243,$D847)+Z838*(1+$E847),0.01)</f>
        <v/>
      </c>
      <c r="AA847" s="40">
        <f>MAX(INDEX(AA$232:AA$243,$D847)+AA838*(1+$E847),0.01)</f>
        <v/>
      </c>
      <c r="AB847" s="40">
        <f>MAX(INDEX(AB$232:AB$243,$D847)+AB838*(1+$E847),0.01)</f>
        <v/>
      </c>
      <c r="AC847" s="40">
        <f>MAX(INDEX(AC$232:AC$243,$D847)+AC838*(1+$E847),0.01)</f>
        <v/>
      </c>
      <c r="AD847" s="42">
        <f>POSTTAX(INDEX(AD$232:AD$243,$D847),AD838,$E847)</f>
        <v/>
      </c>
      <c r="AE847" s="25">
        <f>LOWER(Settings!$C$4)&amp;".mit."&amp;$A847&amp;IF($C847="","","."&amp;$C847&amp;"."&amp;$B847)&amp;IF(INDEX(Variables!$D$5:$D$105,MATCH($A847,Variables!$A$5:$A$105,0))="","","."&amp;INDEX(Variables!$D$5:$D$105,MATCH($A847,Variables!$A$5:$A$105,0)))&amp;"."&amp;AE$5</f>
        <v/>
      </c>
      <c r="AF847" s="41">
        <f>MAX(INDEX(AF$232:AF$243,$D847)+AF838*(1+$E847),0.01)</f>
        <v/>
      </c>
      <c r="AG847" s="40">
        <f>MAX(INDEX(AG$232:AG$243,$D847)+AG838*(1+$E847),0.01)</f>
        <v/>
      </c>
      <c r="AH847" s="40">
        <f>MAX(INDEX(AH$232:AH$243,$D847)+AH838*(1+$E847),0.01)</f>
        <v/>
      </c>
      <c r="AI847" s="40">
        <f>MAX(INDEX(AI$232:AI$243,$D847)+AI838*(1+$E847),0.01)</f>
        <v/>
      </c>
      <c r="AJ847" s="40">
        <f>MAX(INDEX(AJ$232:AJ$243,$D847)+AJ838*(1+$E847),0.01)</f>
        <v/>
      </c>
      <c r="AK847" s="40">
        <f>MAX(INDEX(AK$232:AK$243,$D847)+AK838*(1+$E847),0.01)</f>
        <v/>
      </c>
      <c r="AL847" s="40">
        <f>MAX(INDEX(AL$232:AL$243,$D847)+AL838*(1+$E847),0.01)</f>
        <v/>
      </c>
      <c r="AM847" s="40">
        <f>MAX(INDEX(AM$232:AM$243,$D847)+AM838*(1+$E847),0.01)</f>
        <v/>
      </c>
      <c r="AN847" s="40">
        <f>MAX(INDEX(AN$232:AN$243,$D847)+AN838*(1+$E847),0.01)</f>
        <v/>
      </c>
      <c r="AO847" s="40">
        <f>MAX(INDEX(AO$232:AO$243,$D847)+AO838*(1+$E847),0.01)</f>
        <v/>
      </c>
      <c r="AP847" s="40">
        <f>MAX(INDEX(AP$232:AP$243,$D847)+AP838*(1+$E847),0.01)</f>
        <v/>
      </c>
      <c r="AQ847" s="40">
        <f>MAX(INDEX(AQ$232:AQ$243,$D847)+AQ838*(1+$E847),0.01)</f>
        <v/>
      </c>
      <c r="AR847" s="40">
        <f>MAX(INDEX(AR$232:AR$243,$D847)+AR838*(1+$E847),0.01)</f>
        <v/>
      </c>
      <c r="AS847" s="40">
        <f>MAX(INDEX(AS$232:AS$243,$D847)+AS838*(1+$E847),0.01)</f>
        <v/>
      </c>
      <c r="AT847" s="40">
        <f>MAX(INDEX(AT$232:AT$243,$D847)+AT838*(1+$E847),0.01)</f>
        <v/>
      </c>
      <c r="AU847" s="40">
        <f>MAX(INDEX(AU$232:AU$243,$D847)+AU838*(1+$E847),0.01)</f>
        <v/>
      </c>
      <c r="AV847" s="40">
        <f>MAX(INDEX(AV$232:AV$243,$D847)+AV838*(1+$E847),0.01)</f>
        <v/>
      </c>
      <c r="AW847" s="40">
        <f>MAX(INDEX(AW$232:AW$243,$D847)+AW838*(1+$E847),0.01)</f>
        <v/>
      </c>
      <c r="AX847" s="42">
        <f>POSTTAX(INDEX(AX$232:AX$243,$D847),AX838,$E847)</f>
        <v/>
      </c>
    </row>
    <row r="848" hidden="1" outlineLevel="2">
      <c r="A848" s="5" t="inlineStr">
        <is>
          <t>atp</t>
        </is>
      </c>
      <c r="B848" s="5" t="inlineStr">
        <is>
          <t>ker</t>
        </is>
      </c>
      <c r="C848" s="5" t="inlineStr">
        <is>
          <t>foo</t>
        </is>
      </c>
      <c r="D848" s="40">
        <f>INDEX(Inputs!$R$5:$R$132,MATCH($B848&amp;"|"&amp;$C848,Inputs!$A$5:$A$132,0))</f>
        <v/>
      </c>
      <c r="E848" s="40">
        <f>INDEX(Inputs!$S$5:$S$132,MATCH($B848&amp;"|"&amp;$C848,Inputs!$A$5:$A$132,0))</f>
        <v/>
      </c>
      <c r="F848" s="39" t="n"/>
      <c r="G848" s="39" t="n"/>
      <c r="H848" s="5">
        <f>INDEX(Variables!$B$5:$B$105,MATCH($A848,Variables!$A$5:$A$105,0))&amp;IF($C848="",""," | "&amp;INDEX(Mapping!$B$5:$B$26,MATCH($C848,Mapping!$A$5:$A$26,0))&amp;" | "&amp;INDEX(Mapping!$B$30:$B$41,MATCH($B848,Mapping!$A$30:$A$41,0)))</f>
        <v/>
      </c>
      <c r="I848" s="5">
        <f>INDEX(Variables!$C$5:$C$105,MATCH($A848,Variables!$A$5:$A$105,0))</f>
        <v/>
      </c>
      <c r="J848" s="5">
        <f>INDEX(Variables!$E$5:$E$105,MATCH($A848,Variables!$A$5:$A$105,0))</f>
        <v/>
      </c>
      <c r="K848" s="25">
        <f>LOWER(Settings!$C$4)&amp;".mit."&amp;$A848&amp;IF($C848="","","."&amp;$C848&amp;"."&amp;$B848)&amp;IF(INDEX(Variables!$D$5:$D$105,MATCH($A848,Variables!$A$5:$A$105,0))="","","."&amp;INDEX(Variables!$D$5:$D$105,MATCH($A848,Variables!$A$5:$A$105,0)))&amp;"."&amp;K$5</f>
        <v/>
      </c>
      <c r="L848" s="41">
        <f>MAX(INDEX(L$232:L$243,$D848)+L839*(1+$E848),0.01)</f>
        <v/>
      </c>
      <c r="M848" s="40">
        <f>MAX(INDEX(M$232:M$243,$D848)+M839*(1+$E848),0.01)</f>
        <v/>
      </c>
      <c r="N848" s="40">
        <f>MAX(INDEX(N$232:N$243,$D848)+N839*(1+$E848),0.01)</f>
        <v/>
      </c>
      <c r="O848" s="40">
        <f>MAX(INDEX(O$232:O$243,$D848)+O839*(1+$E848),0.01)</f>
        <v/>
      </c>
      <c r="P848" s="40">
        <f>MAX(INDEX(P$232:P$243,$D848)+P839*(1+$E848),0.01)</f>
        <v/>
      </c>
      <c r="Q848" s="40">
        <f>MAX(INDEX(Q$232:Q$243,$D848)+Q839*(1+$E848),0.01)</f>
        <v/>
      </c>
      <c r="R848" s="40">
        <f>MAX(INDEX(R$232:R$243,$D848)+R839*(1+$E848),0.01)</f>
        <v/>
      </c>
      <c r="S848" s="40">
        <f>MAX(INDEX(S$232:S$243,$D848)+S839*(1+$E848),0.01)</f>
        <v/>
      </c>
      <c r="T848" s="40">
        <f>MAX(INDEX(T$232:T$243,$D848)+T839*(1+$E848),0.01)</f>
        <v/>
      </c>
      <c r="U848" s="40">
        <f>MAX(INDEX(U$232:U$243,$D848)+U839*(1+$E848),0.01)</f>
        <v/>
      </c>
      <c r="V848" s="40">
        <f>MAX(INDEX(V$232:V$243,$D848)+V839*(1+$E848),0.01)</f>
        <v/>
      </c>
      <c r="W848" s="40">
        <f>MAX(INDEX(W$232:W$243,$D848)+W839*(1+$E848),0.01)</f>
        <v/>
      </c>
      <c r="X848" s="40">
        <f>MAX(INDEX(X$232:X$243,$D848)+X839*(1+$E848),0.01)</f>
        <v/>
      </c>
      <c r="Y848" s="40">
        <f>MAX(INDEX(Y$232:Y$243,$D848)+Y839*(1+$E848),0.01)</f>
        <v/>
      </c>
      <c r="Z848" s="40">
        <f>MAX(INDEX(Z$232:Z$243,$D848)+Z839*(1+$E848),0.01)</f>
        <v/>
      </c>
      <c r="AA848" s="40">
        <f>MAX(INDEX(AA$232:AA$243,$D848)+AA839*(1+$E848),0.01)</f>
        <v/>
      </c>
      <c r="AB848" s="40">
        <f>MAX(INDEX(AB$232:AB$243,$D848)+AB839*(1+$E848),0.01)</f>
        <v/>
      </c>
      <c r="AC848" s="40">
        <f>MAX(INDEX(AC$232:AC$243,$D848)+AC839*(1+$E848),0.01)</f>
        <v/>
      </c>
      <c r="AD848" s="42">
        <f>POSTTAX(INDEX(AD$232:AD$243,$D848),AD839,$E848)</f>
        <v/>
      </c>
      <c r="AE848" s="25">
        <f>LOWER(Settings!$C$4)&amp;".mit."&amp;$A848&amp;IF($C848="","","."&amp;$C848&amp;"."&amp;$B848)&amp;IF(INDEX(Variables!$D$5:$D$105,MATCH($A848,Variables!$A$5:$A$105,0))="","","."&amp;INDEX(Variables!$D$5:$D$105,MATCH($A848,Variables!$A$5:$A$105,0)))&amp;"."&amp;AE$5</f>
        <v/>
      </c>
      <c r="AF848" s="41">
        <f>MAX(INDEX(AF$232:AF$243,$D848)+AF839*(1+$E848),0.01)</f>
        <v/>
      </c>
      <c r="AG848" s="40">
        <f>MAX(INDEX(AG$232:AG$243,$D848)+AG839*(1+$E848),0.01)</f>
        <v/>
      </c>
      <c r="AH848" s="40">
        <f>MAX(INDEX(AH$232:AH$243,$D848)+AH839*(1+$E848),0.01)</f>
        <v/>
      </c>
      <c r="AI848" s="40">
        <f>MAX(INDEX(AI$232:AI$243,$D848)+AI839*(1+$E848),0.01)</f>
        <v/>
      </c>
      <c r="AJ848" s="40">
        <f>MAX(INDEX(AJ$232:AJ$243,$D848)+AJ839*(1+$E848),0.01)</f>
        <v/>
      </c>
      <c r="AK848" s="40">
        <f>MAX(INDEX(AK$232:AK$243,$D848)+AK839*(1+$E848),0.01)</f>
        <v/>
      </c>
      <c r="AL848" s="40">
        <f>MAX(INDEX(AL$232:AL$243,$D848)+AL839*(1+$E848),0.01)</f>
        <v/>
      </c>
      <c r="AM848" s="40">
        <f>MAX(INDEX(AM$232:AM$243,$D848)+AM839*(1+$E848),0.01)</f>
        <v/>
      </c>
      <c r="AN848" s="40">
        <f>MAX(INDEX(AN$232:AN$243,$D848)+AN839*(1+$E848),0.01)</f>
        <v/>
      </c>
      <c r="AO848" s="40">
        <f>MAX(INDEX(AO$232:AO$243,$D848)+AO839*(1+$E848),0.01)</f>
        <v/>
      </c>
      <c r="AP848" s="40">
        <f>MAX(INDEX(AP$232:AP$243,$D848)+AP839*(1+$E848),0.01)</f>
        <v/>
      </c>
      <c r="AQ848" s="40">
        <f>MAX(INDEX(AQ$232:AQ$243,$D848)+AQ839*(1+$E848),0.01)</f>
        <v/>
      </c>
      <c r="AR848" s="40">
        <f>MAX(INDEX(AR$232:AR$243,$D848)+AR839*(1+$E848),0.01)</f>
        <v/>
      </c>
      <c r="AS848" s="40">
        <f>MAX(INDEX(AS$232:AS$243,$D848)+AS839*(1+$E848),0.01)</f>
        <v/>
      </c>
      <c r="AT848" s="40">
        <f>MAX(INDEX(AT$232:AT$243,$D848)+AT839*(1+$E848),0.01)</f>
        <v/>
      </c>
      <c r="AU848" s="40">
        <f>MAX(INDEX(AU$232:AU$243,$D848)+AU839*(1+$E848),0.01)</f>
        <v/>
      </c>
      <c r="AV848" s="40">
        <f>MAX(INDEX(AV$232:AV$243,$D848)+AV839*(1+$E848),0.01)</f>
        <v/>
      </c>
      <c r="AW848" s="40">
        <f>MAX(INDEX(AW$232:AW$243,$D848)+AW839*(1+$E848),0.01)</f>
        <v/>
      </c>
      <c r="AX848" s="42">
        <f>POSTTAX(INDEX(AX$232:AX$243,$D848),AX839,$E848)</f>
        <v/>
      </c>
    </row>
    <row r="849" hidden="1" outlineLevel="2">
      <c r="A849" s="5" t="inlineStr">
        <is>
          <t>atp</t>
        </is>
      </c>
      <c r="B849" s="5" t="inlineStr">
        <is>
          <t>oop</t>
        </is>
      </c>
      <c r="C849" s="5" t="inlineStr">
        <is>
          <t>foo</t>
        </is>
      </c>
      <c r="D849" s="40">
        <f>INDEX(Inputs!$R$5:$R$132,MATCH($B849&amp;"|"&amp;$C849,Inputs!$A$5:$A$132,0))</f>
        <v/>
      </c>
      <c r="E849" s="40">
        <f>INDEX(Inputs!$S$5:$S$132,MATCH($B849&amp;"|"&amp;$C849,Inputs!$A$5:$A$132,0))</f>
        <v/>
      </c>
      <c r="F849" s="39" t="n"/>
      <c r="G849" s="39" t="n"/>
      <c r="H849" s="5">
        <f>INDEX(Variables!$B$5:$B$105,MATCH($A849,Variables!$A$5:$A$105,0))&amp;IF($C849="",""," | "&amp;INDEX(Mapping!$B$5:$B$26,MATCH($C849,Mapping!$A$5:$A$26,0))&amp;" | "&amp;INDEX(Mapping!$B$30:$B$41,MATCH($B849,Mapping!$A$30:$A$41,0)))</f>
        <v/>
      </c>
      <c r="I849" s="5">
        <f>INDEX(Variables!$C$5:$C$105,MATCH($A849,Variables!$A$5:$A$105,0))</f>
        <v/>
      </c>
      <c r="J849" s="5">
        <f>INDEX(Variables!$E$5:$E$105,MATCH($A849,Variables!$A$5:$A$105,0))</f>
        <v/>
      </c>
      <c r="K849" s="25">
        <f>LOWER(Settings!$C$4)&amp;".mit."&amp;$A849&amp;IF($C849="","","."&amp;$C849&amp;"."&amp;$B849)&amp;IF(INDEX(Variables!$D$5:$D$105,MATCH($A849,Variables!$A$5:$A$105,0))="","","."&amp;INDEX(Variables!$D$5:$D$105,MATCH($A849,Variables!$A$5:$A$105,0)))&amp;"."&amp;K$5</f>
        <v/>
      </c>
      <c r="L849" s="41">
        <f>MAX(INDEX(L$232:L$243,$D849)+L840*(1+$E849),0.01)</f>
        <v/>
      </c>
      <c r="M849" s="40">
        <f>MAX(INDEX(M$232:M$243,$D849)+M840*(1+$E849),0.01)</f>
        <v/>
      </c>
      <c r="N849" s="40">
        <f>MAX(INDEX(N$232:N$243,$D849)+N840*(1+$E849),0.01)</f>
        <v/>
      </c>
      <c r="O849" s="40">
        <f>MAX(INDEX(O$232:O$243,$D849)+O840*(1+$E849),0.01)</f>
        <v/>
      </c>
      <c r="P849" s="40">
        <f>MAX(INDEX(P$232:P$243,$D849)+P840*(1+$E849),0.01)</f>
        <v/>
      </c>
      <c r="Q849" s="40">
        <f>MAX(INDEX(Q$232:Q$243,$D849)+Q840*(1+$E849),0.01)</f>
        <v/>
      </c>
      <c r="R849" s="40">
        <f>MAX(INDEX(R$232:R$243,$D849)+R840*(1+$E849),0.01)</f>
        <v/>
      </c>
      <c r="S849" s="40">
        <f>MAX(INDEX(S$232:S$243,$D849)+S840*(1+$E849),0.01)</f>
        <v/>
      </c>
      <c r="T849" s="40">
        <f>MAX(INDEX(T$232:T$243,$D849)+T840*(1+$E849),0.01)</f>
        <v/>
      </c>
      <c r="U849" s="40">
        <f>MAX(INDEX(U$232:U$243,$D849)+U840*(1+$E849),0.01)</f>
        <v/>
      </c>
      <c r="V849" s="40">
        <f>MAX(INDEX(V$232:V$243,$D849)+V840*(1+$E849),0.01)</f>
        <v/>
      </c>
      <c r="W849" s="40">
        <f>MAX(INDEX(W$232:W$243,$D849)+W840*(1+$E849),0.01)</f>
        <v/>
      </c>
      <c r="X849" s="40">
        <f>MAX(INDEX(X$232:X$243,$D849)+X840*(1+$E849),0.01)</f>
        <v/>
      </c>
      <c r="Y849" s="40">
        <f>MAX(INDEX(Y$232:Y$243,$D849)+Y840*(1+$E849),0.01)</f>
        <v/>
      </c>
      <c r="Z849" s="40">
        <f>MAX(INDEX(Z$232:Z$243,$D849)+Z840*(1+$E849),0.01)</f>
        <v/>
      </c>
      <c r="AA849" s="40">
        <f>MAX(INDEX(AA$232:AA$243,$D849)+AA840*(1+$E849),0.01)</f>
        <v/>
      </c>
      <c r="AB849" s="40">
        <f>MAX(INDEX(AB$232:AB$243,$D849)+AB840*(1+$E849),0.01)</f>
        <v/>
      </c>
      <c r="AC849" s="40">
        <f>MAX(INDEX(AC$232:AC$243,$D849)+AC840*(1+$E849),0.01)</f>
        <v/>
      </c>
      <c r="AD849" s="42">
        <f>POSTTAX(INDEX(AD$232:AD$243,$D849),AD840,$E849)</f>
        <v/>
      </c>
      <c r="AE849" s="25">
        <f>LOWER(Settings!$C$4)&amp;".mit."&amp;$A849&amp;IF($C849="","","."&amp;$C849&amp;"."&amp;$B849)&amp;IF(INDEX(Variables!$D$5:$D$105,MATCH($A849,Variables!$A$5:$A$105,0))="","","."&amp;INDEX(Variables!$D$5:$D$105,MATCH($A849,Variables!$A$5:$A$105,0)))&amp;"."&amp;AE$5</f>
        <v/>
      </c>
      <c r="AF849" s="41">
        <f>MAX(INDEX(AF$232:AF$243,$D849)+AF840*(1+$E849),0.01)</f>
        <v/>
      </c>
      <c r="AG849" s="40">
        <f>MAX(INDEX(AG$232:AG$243,$D849)+AG840*(1+$E849),0.01)</f>
        <v/>
      </c>
      <c r="AH849" s="40">
        <f>MAX(INDEX(AH$232:AH$243,$D849)+AH840*(1+$E849),0.01)</f>
        <v/>
      </c>
      <c r="AI849" s="40">
        <f>MAX(INDEX(AI$232:AI$243,$D849)+AI840*(1+$E849),0.01)</f>
        <v/>
      </c>
      <c r="AJ849" s="40">
        <f>MAX(INDEX(AJ$232:AJ$243,$D849)+AJ840*(1+$E849),0.01)</f>
        <v/>
      </c>
      <c r="AK849" s="40">
        <f>MAX(INDEX(AK$232:AK$243,$D849)+AK840*(1+$E849),0.01)</f>
        <v/>
      </c>
      <c r="AL849" s="40">
        <f>MAX(INDEX(AL$232:AL$243,$D849)+AL840*(1+$E849),0.01)</f>
        <v/>
      </c>
      <c r="AM849" s="40">
        <f>MAX(INDEX(AM$232:AM$243,$D849)+AM840*(1+$E849),0.01)</f>
        <v/>
      </c>
      <c r="AN849" s="40">
        <f>MAX(INDEX(AN$232:AN$243,$D849)+AN840*(1+$E849),0.01)</f>
        <v/>
      </c>
      <c r="AO849" s="40">
        <f>MAX(INDEX(AO$232:AO$243,$D849)+AO840*(1+$E849),0.01)</f>
        <v/>
      </c>
      <c r="AP849" s="40">
        <f>MAX(INDEX(AP$232:AP$243,$D849)+AP840*(1+$E849),0.01)</f>
        <v/>
      </c>
      <c r="AQ849" s="40">
        <f>MAX(INDEX(AQ$232:AQ$243,$D849)+AQ840*(1+$E849),0.01)</f>
        <v/>
      </c>
      <c r="AR849" s="40">
        <f>MAX(INDEX(AR$232:AR$243,$D849)+AR840*(1+$E849),0.01)</f>
        <v/>
      </c>
      <c r="AS849" s="40">
        <f>MAX(INDEX(AS$232:AS$243,$D849)+AS840*(1+$E849),0.01)</f>
        <v/>
      </c>
      <c r="AT849" s="40">
        <f>MAX(INDEX(AT$232:AT$243,$D849)+AT840*(1+$E849),0.01)</f>
        <v/>
      </c>
      <c r="AU849" s="40">
        <f>MAX(INDEX(AU$232:AU$243,$D849)+AU840*(1+$E849),0.01)</f>
        <v/>
      </c>
      <c r="AV849" s="40">
        <f>MAX(INDEX(AV$232:AV$243,$D849)+AV840*(1+$E849),0.01)</f>
        <v/>
      </c>
      <c r="AW849" s="40">
        <f>MAX(INDEX(AW$232:AW$243,$D849)+AW840*(1+$E849),0.01)</f>
        <v/>
      </c>
      <c r="AX849" s="42">
        <f>POSTTAX(INDEX(AX$232:AX$243,$D849),AX840,$E849)</f>
        <v/>
      </c>
    </row>
    <row r="850" hidden="1" outlineLevel="2">
      <c r="A850" s="5" t="inlineStr">
        <is>
          <t>atp</t>
        </is>
      </c>
      <c r="B850" s="5" t="inlineStr">
        <is>
          <t>bio</t>
        </is>
      </c>
      <c r="C850" s="5" t="inlineStr">
        <is>
          <t>foo</t>
        </is>
      </c>
      <c r="D850" s="40">
        <f>INDEX(Inputs!$R$5:$R$132,MATCH($B850&amp;"|"&amp;$C850,Inputs!$A$5:$A$132,0))</f>
        <v/>
      </c>
      <c r="E850" s="40">
        <f>INDEX(Inputs!$S$5:$S$132,MATCH($B850&amp;"|"&amp;$C850,Inputs!$A$5:$A$132,0))</f>
        <v/>
      </c>
      <c r="F850" s="39" t="n"/>
      <c r="G850" s="39" t="n"/>
      <c r="H850" s="5">
        <f>INDEX(Variables!$B$5:$B$105,MATCH($A850,Variables!$A$5:$A$105,0))&amp;IF($C850="",""," | "&amp;INDEX(Mapping!$B$5:$B$26,MATCH($C850,Mapping!$A$5:$A$26,0))&amp;" | "&amp;INDEX(Mapping!$B$30:$B$41,MATCH($B850,Mapping!$A$30:$A$41,0)))</f>
        <v/>
      </c>
      <c r="I850" s="5">
        <f>INDEX(Variables!$C$5:$C$105,MATCH($A850,Variables!$A$5:$A$105,0))</f>
        <v/>
      </c>
      <c r="J850" s="5">
        <f>INDEX(Variables!$E$5:$E$105,MATCH($A850,Variables!$A$5:$A$105,0))</f>
        <v/>
      </c>
      <c r="K850" s="25">
        <f>LOWER(Settings!$C$4)&amp;".mit."&amp;$A850&amp;IF($C850="","","."&amp;$C850&amp;"."&amp;$B850)&amp;IF(INDEX(Variables!$D$5:$D$105,MATCH($A850,Variables!$A$5:$A$105,0))="","","."&amp;INDEX(Variables!$D$5:$D$105,MATCH($A850,Variables!$A$5:$A$105,0)))&amp;"."&amp;K$5</f>
        <v/>
      </c>
      <c r="L850" s="41">
        <f>MAX(INDEX(L$232:L$243,$D850)+L841*(1+$E850),0.01)</f>
        <v/>
      </c>
      <c r="M850" s="40">
        <f>MAX(INDEX(M$232:M$243,$D850)+M841*(1+$E850),0.01)</f>
        <v/>
      </c>
      <c r="N850" s="40">
        <f>MAX(INDEX(N$232:N$243,$D850)+N841*(1+$E850),0.01)</f>
        <v/>
      </c>
      <c r="O850" s="40">
        <f>MAX(INDEX(O$232:O$243,$D850)+O841*(1+$E850),0.01)</f>
        <v/>
      </c>
      <c r="P850" s="40">
        <f>MAX(INDEX(P$232:P$243,$D850)+P841*(1+$E850),0.01)</f>
        <v/>
      </c>
      <c r="Q850" s="40">
        <f>MAX(INDEX(Q$232:Q$243,$D850)+Q841*(1+$E850),0.01)</f>
        <v/>
      </c>
      <c r="R850" s="40">
        <f>MAX(INDEX(R$232:R$243,$D850)+R841*(1+$E850),0.01)</f>
        <v/>
      </c>
      <c r="S850" s="40">
        <f>MAX(INDEX(S$232:S$243,$D850)+S841*(1+$E850),0.01)</f>
        <v/>
      </c>
      <c r="T850" s="40">
        <f>MAX(INDEX(T$232:T$243,$D850)+T841*(1+$E850),0.01)</f>
        <v/>
      </c>
      <c r="U850" s="40">
        <f>MAX(INDEX(U$232:U$243,$D850)+U841*(1+$E850),0.01)</f>
        <v/>
      </c>
      <c r="V850" s="40">
        <f>MAX(INDEX(V$232:V$243,$D850)+V841*(1+$E850),0.01)</f>
        <v/>
      </c>
      <c r="W850" s="40">
        <f>MAX(INDEX(W$232:W$243,$D850)+W841*(1+$E850),0.01)</f>
        <v/>
      </c>
      <c r="X850" s="40">
        <f>MAX(INDEX(X$232:X$243,$D850)+X841*(1+$E850),0.01)</f>
        <v/>
      </c>
      <c r="Y850" s="40">
        <f>MAX(INDEX(Y$232:Y$243,$D850)+Y841*(1+$E850),0.01)</f>
        <v/>
      </c>
      <c r="Z850" s="40">
        <f>MAX(INDEX(Z$232:Z$243,$D850)+Z841*(1+$E850),0.01)</f>
        <v/>
      </c>
      <c r="AA850" s="40">
        <f>MAX(INDEX(AA$232:AA$243,$D850)+AA841*(1+$E850),0.01)</f>
        <v/>
      </c>
      <c r="AB850" s="40">
        <f>MAX(INDEX(AB$232:AB$243,$D850)+AB841*(1+$E850),0.01)</f>
        <v/>
      </c>
      <c r="AC850" s="40">
        <f>MAX(INDEX(AC$232:AC$243,$D850)+AC841*(1+$E850),0.01)</f>
        <v/>
      </c>
      <c r="AD850" s="42">
        <f>POSTTAX(INDEX(AD$232:AD$243,$D850),AD841,$E850)</f>
        <v/>
      </c>
      <c r="AE850" s="25">
        <f>LOWER(Settings!$C$4)&amp;".mit."&amp;$A850&amp;IF($C850="","","."&amp;$C850&amp;"."&amp;$B850)&amp;IF(INDEX(Variables!$D$5:$D$105,MATCH($A850,Variables!$A$5:$A$105,0))="","","."&amp;INDEX(Variables!$D$5:$D$105,MATCH($A850,Variables!$A$5:$A$105,0)))&amp;"."&amp;AE$5</f>
        <v/>
      </c>
      <c r="AF850" s="41">
        <f>MAX(INDEX(AF$232:AF$243,$D850)+AF841*(1+$E850),0.01)</f>
        <v/>
      </c>
      <c r="AG850" s="40">
        <f>MAX(INDEX(AG$232:AG$243,$D850)+AG841*(1+$E850),0.01)</f>
        <v/>
      </c>
      <c r="AH850" s="40">
        <f>MAX(INDEX(AH$232:AH$243,$D850)+AH841*(1+$E850),0.01)</f>
        <v/>
      </c>
      <c r="AI850" s="40">
        <f>MAX(INDEX(AI$232:AI$243,$D850)+AI841*(1+$E850),0.01)</f>
        <v/>
      </c>
      <c r="AJ850" s="40">
        <f>MAX(INDEX(AJ$232:AJ$243,$D850)+AJ841*(1+$E850),0.01)</f>
        <v/>
      </c>
      <c r="AK850" s="40">
        <f>MAX(INDEX(AK$232:AK$243,$D850)+AK841*(1+$E850),0.01)</f>
        <v/>
      </c>
      <c r="AL850" s="40">
        <f>MAX(INDEX(AL$232:AL$243,$D850)+AL841*(1+$E850),0.01)</f>
        <v/>
      </c>
      <c r="AM850" s="40">
        <f>MAX(INDEX(AM$232:AM$243,$D850)+AM841*(1+$E850),0.01)</f>
        <v/>
      </c>
      <c r="AN850" s="40">
        <f>MAX(INDEX(AN$232:AN$243,$D850)+AN841*(1+$E850),0.01)</f>
        <v/>
      </c>
      <c r="AO850" s="40">
        <f>MAX(INDEX(AO$232:AO$243,$D850)+AO841*(1+$E850),0.01)</f>
        <v/>
      </c>
      <c r="AP850" s="40">
        <f>MAX(INDEX(AP$232:AP$243,$D850)+AP841*(1+$E850),0.01)</f>
        <v/>
      </c>
      <c r="AQ850" s="40">
        <f>MAX(INDEX(AQ$232:AQ$243,$D850)+AQ841*(1+$E850),0.01)</f>
        <v/>
      </c>
      <c r="AR850" s="40">
        <f>MAX(INDEX(AR$232:AR$243,$D850)+AR841*(1+$E850),0.01)</f>
        <v/>
      </c>
      <c r="AS850" s="40">
        <f>MAX(INDEX(AS$232:AS$243,$D850)+AS841*(1+$E850),0.01)</f>
        <v/>
      </c>
      <c r="AT850" s="40">
        <f>MAX(INDEX(AT$232:AT$243,$D850)+AT841*(1+$E850),0.01)</f>
        <v/>
      </c>
      <c r="AU850" s="40">
        <f>MAX(INDEX(AU$232:AU$243,$D850)+AU841*(1+$E850),0.01)</f>
        <v/>
      </c>
      <c r="AV850" s="40">
        <f>MAX(INDEX(AV$232:AV$243,$D850)+AV841*(1+$E850),0.01)</f>
        <v/>
      </c>
      <c r="AW850" s="40">
        <f>MAX(INDEX(AW$232:AW$243,$D850)+AW841*(1+$E850),0.01)</f>
        <v/>
      </c>
      <c r="AX850" s="42">
        <f>POSTTAX(INDEX(AX$232:AX$243,$D850),AX841,$E850)</f>
        <v/>
      </c>
    </row>
    <row r="851" hidden="1" outlineLevel="2"/>
    <row r="852" hidden="1" outlineLevel="2">
      <c r="A852" s="5" t="inlineStr">
        <is>
          <t>shp</t>
        </is>
      </c>
      <c r="B852" s="5" t="inlineStr">
        <is>
          <t>coa</t>
        </is>
      </c>
      <c r="C852" s="5" t="inlineStr">
        <is>
          <t>foo</t>
        </is>
      </c>
      <c r="D852" s="40">
        <f>INDEX(Inputs!$M$5:$M$132,MATCH($B852&amp;"|"&amp;$C852,Inputs!$A$5:$A$132,0))</f>
        <v/>
      </c>
      <c r="E852" s="40">
        <f>INDEX(Inputs!$T$5:$T$132,MATCH($B852&amp;"|"&amp;$C852,Inputs!$A$5:$A$132,0))</f>
        <v/>
      </c>
      <c r="F852" s="40">
        <f>INDEX(Inputs!$K$5:$K$132,MATCH($B852&amp;"|"&amp;$C852,Inputs!$A$5:$A$132,0))</f>
        <v/>
      </c>
      <c r="G852" s="39" t="n"/>
      <c r="H852" s="5">
        <f>INDEX(Variables!$B$5:$B$105,MATCH($A852,Variables!$A$5:$A$105,0))&amp;IF($C852="",""," | "&amp;INDEX(Mapping!$B$5:$B$26,MATCH($C852,Mapping!$A$5:$A$26,0))&amp;" | "&amp;INDEX(Mapping!$B$30:$B$41,MATCH($B852,Mapping!$A$30:$A$41,0)))</f>
        <v/>
      </c>
      <c r="I852" s="5">
        <f>INDEX(Variables!$C$5:$C$105,MATCH($A852,Variables!$A$5:$A$105,0))</f>
        <v/>
      </c>
      <c r="J852" s="5">
        <f>INDEX(Variables!$E$5:$E$105,MATCH($A852,Variables!$A$5:$A$105,0))</f>
        <v/>
      </c>
      <c r="K852" s="25">
        <f>LOWER(Settings!$C$4)&amp;".mit."&amp;$A852&amp;IF($C852="","","."&amp;$C852&amp;"."&amp;$B852)&amp;IF(INDEX(Variables!$D$5:$D$105,MATCH($A852,Variables!$A$5:$A$105,0))="","","."&amp;INDEX(Variables!$D$5:$D$105,MATCH($A852,Variables!$A$5:$A$105,0)))&amp;"."&amp;K$5</f>
        <v/>
      </c>
      <c r="L852" s="41">
        <f>INDEX(L$175:L$178,$D852)*$E852*INDEX(L$179:L$195,$F852)</f>
        <v/>
      </c>
      <c r="M852" s="40">
        <f>INDEX(M$175:M$178,$D852)*$E852*INDEX(M$179:M$195,$F852)</f>
        <v/>
      </c>
      <c r="N852" s="40">
        <f>INDEX(N$175:N$178,$D852)*$E852*INDEX(N$179:N$195,$F852)</f>
        <v/>
      </c>
      <c r="O852" s="40">
        <f>INDEX(O$175:O$178,$D852)*$E852*INDEX(O$179:O$195,$F852)</f>
        <v/>
      </c>
      <c r="P852" s="40">
        <f>INDEX(P$175:P$178,$D852)*$E852*INDEX(P$179:P$195,$F852)</f>
        <v/>
      </c>
      <c r="Q852" s="40">
        <f>INDEX(Q$175:Q$178,$D852)*$E852*INDEX(Q$179:Q$195,$F852)</f>
        <v/>
      </c>
      <c r="R852" s="40">
        <f>INDEX(R$175:R$178,$D852)*$E852*INDEX(R$179:R$195,$F852)</f>
        <v/>
      </c>
      <c r="S852" s="40">
        <f>INDEX(S$175:S$178,$D852)*$E852*INDEX(S$179:S$195,$F852)</f>
        <v/>
      </c>
      <c r="T852" s="40">
        <f>INDEX(T$175:T$178,$D852)*$E852*INDEX(T$179:T$195,$F852)</f>
        <v/>
      </c>
      <c r="U852" s="40">
        <f>INDEX(U$175:U$178,$D852)*$E852*INDEX(U$179:U$195,$F852)</f>
        <v/>
      </c>
      <c r="V852" s="40">
        <f>INDEX(V$175:V$178,$D852)*$E852*INDEX(V$179:V$195,$F852)</f>
        <v/>
      </c>
      <c r="W852" s="40">
        <f>INDEX(W$175:W$178,$D852)*$E852*INDEX(W$179:W$195,$F852)</f>
        <v/>
      </c>
      <c r="X852" s="40">
        <f>INDEX(X$175:X$178,$D852)*$E852*INDEX(X$179:X$195,$F852)</f>
        <v/>
      </c>
      <c r="Y852" s="40">
        <f>INDEX(Y$175:Y$178,$D852)*$E852*INDEX(Y$179:Y$195,$F852)</f>
        <v/>
      </c>
      <c r="Z852" s="40">
        <f>INDEX(Z$175:Z$178,$D852)*$E852*INDEX(Z$179:Z$195,$F852)</f>
        <v/>
      </c>
      <c r="AA852" s="40">
        <f>INDEX(AA$175:AA$178,$D852)*$E852*INDEX(AA$179:AA$195,$F852)</f>
        <v/>
      </c>
      <c r="AB852" s="40">
        <f>INDEX(AB$175:AB$178,$D852)*$E852*INDEX(AB$179:AB$195,$F852)</f>
        <v/>
      </c>
      <c r="AC852" s="40">
        <f>INDEX(AC$175:AC$178,$D852)*$E852*INDEX(AC$179:AC$195,$F852)</f>
        <v/>
      </c>
      <c r="AD852" s="42">
        <f>SHADOWEFF(INDEX(AD$175:AD$178,$D852),$E852,INDEX(AD$179:AD$195,$F852))</f>
        <v/>
      </c>
      <c r="AE852" s="25">
        <f>LOWER(Settings!$C$4)&amp;".mit."&amp;$A852&amp;IF($C852="","","."&amp;$C852&amp;"."&amp;$B852)&amp;IF(INDEX(Variables!$D$5:$D$105,MATCH($A852,Variables!$A$5:$A$105,0))="","","."&amp;INDEX(Variables!$D$5:$D$105,MATCH($A852,Variables!$A$5:$A$105,0)))&amp;"."&amp;AE$5</f>
        <v/>
      </c>
      <c r="AF852" s="41">
        <f>INDEX(AF$175:AF$178,$D852)*$E852*INDEX(AF$179:AF$195,$F852)</f>
        <v/>
      </c>
      <c r="AG852" s="40">
        <f>INDEX(AG$175:AG$178,$D852)*$E852*INDEX(AG$179:AG$195,$F852)</f>
        <v/>
      </c>
      <c r="AH852" s="40">
        <f>INDEX(AH$175:AH$178,$D852)*$E852*INDEX(AH$179:AH$195,$F852)</f>
        <v/>
      </c>
      <c r="AI852" s="40">
        <f>INDEX(AI$175:AI$178,$D852)*$E852*INDEX(AI$179:AI$195,$F852)</f>
        <v/>
      </c>
      <c r="AJ852" s="40">
        <f>INDEX(AJ$175:AJ$178,$D852)*$E852*INDEX(AJ$179:AJ$195,$F852)</f>
        <v/>
      </c>
      <c r="AK852" s="40">
        <f>INDEX(AK$175:AK$178,$D852)*$E852*INDEX(AK$179:AK$195,$F852)</f>
        <v/>
      </c>
      <c r="AL852" s="40">
        <f>INDEX(AL$175:AL$178,$D852)*$E852*INDEX(AL$179:AL$195,$F852)</f>
        <v/>
      </c>
      <c r="AM852" s="40">
        <f>INDEX(AM$175:AM$178,$D852)*$E852*INDEX(AM$179:AM$195,$F852)</f>
        <v/>
      </c>
      <c r="AN852" s="40">
        <f>INDEX(AN$175:AN$178,$D852)*$E852*INDEX(AN$179:AN$195,$F852)</f>
        <v/>
      </c>
      <c r="AO852" s="40">
        <f>INDEX(AO$175:AO$178,$D852)*$E852*INDEX(AO$179:AO$195,$F852)</f>
        <v/>
      </c>
      <c r="AP852" s="40">
        <f>INDEX(AP$175:AP$178,$D852)*$E852*INDEX(AP$179:AP$195,$F852)</f>
        <v/>
      </c>
      <c r="AQ852" s="40">
        <f>INDEX(AQ$175:AQ$178,$D852)*$E852*INDEX(AQ$179:AQ$195,$F852)</f>
        <v/>
      </c>
      <c r="AR852" s="40">
        <f>INDEX(AR$175:AR$178,$D852)*$E852*INDEX(AR$179:AR$195,$F852)</f>
        <v/>
      </c>
      <c r="AS852" s="40">
        <f>INDEX(AS$175:AS$178,$D852)*$E852*INDEX(AS$179:AS$195,$F852)</f>
        <v/>
      </c>
      <c r="AT852" s="40">
        <f>INDEX(AT$175:AT$178,$D852)*$E852*INDEX(AT$179:AT$195,$F852)</f>
        <v/>
      </c>
      <c r="AU852" s="40">
        <f>INDEX(AU$175:AU$178,$D852)*$E852*INDEX(AU$179:AU$195,$F852)</f>
        <v/>
      </c>
      <c r="AV852" s="40">
        <f>INDEX(AV$175:AV$178,$D852)*$E852*INDEX(AV$179:AV$195,$F852)</f>
        <v/>
      </c>
      <c r="AW852" s="40">
        <f>INDEX(AW$175:AW$178,$D852)*$E852*INDEX(AW$179:AW$195,$F852)</f>
        <v/>
      </c>
      <c r="AX852" s="42">
        <f>SHADOWEFF(INDEX(AX$175:AX$178,$D852),$E852,INDEX(AX$179:AX$195,$F852))</f>
        <v/>
      </c>
    </row>
    <row r="853" hidden="1" outlineLevel="2">
      <c r="A853" s="5" t="inlineStr">
        <is>
          <t>shp</t>
        </is>
      </c>
      <c r="B853" s="5" t="inlineStr">
        <is>
          <t>nga</t>
        </is>
      </c>
      <c r="C853" s="5" t="inlineStr">
        <is>
          <t>foo</t>
        </is>
      </c>
      <c r="D853" s="40">
        <f>INDEX(Inputs!$M$5:$M$132,MATCH($B853&amp;"|"&amp;$C853,Inputs!$A$5:$A$132,0))</f>
        <v/>
      </c>
      <c r="E853" s="40">
        <f>INDEX(Inputs!$T$5:$T$132,MATCH($B853&amp;"|"&amp;$C853,Inputs!$A$5:$A$132,0))</f>
        <v/>
      </c>
      <c r="F853" s="40">
        <f>INDEX(Inputs!$K$5:$K$132,MATCH($B853&amp;"|"&amp;$C853,Inputs!$A$5:$A$132,0))</f>
        <v/>
      </c>
      <c r="G853" s="39" t="n"/>
      <c r="H853" s="5">
        <f>INDEX(Variables!$B$5:$B$105,MATCH($A853,Variables!$A$5:$A$105,0))&amp;IF($C853="",""," | "&amp;INDEX(Mapping!$B$5:$B$26,MATCH($C853,Mapping!$A$5:$A$26,0))&amp;" | "&amp;INDEX(Mapping!$B$30:$B$41,MATCH($B853,Mapping!$A$30:$A$41,0)))</f>
        <v/>
      </c>
      <c r="I853" s="5">
        <f>INDEX(Variables!$C$5:$C$105,MATCH($A853,Variables!$A$5:$A$105,0))</f>
        <v/>
      </c>
      <c r="J853" s="5">
        <f>INDEX(Variables!$E$5:$E$105,MATCH($A853,Variables!$A$5:$A$105,0))</f>
        <v/>
      </c>
      <c r="K853" s="25">
        <f>LOWER(Settings!$C$4)&amp;".mit."&amp;$A853&amp;IF($C853="","","."&amp;$C853&amp;"."&amp;$B853)&amp;IF(INDEX(Variables!$D$5:$D$105,MATCH($A853,Variables!$A$5:$A$105,0))="","","."&amp;INDEX(Variables!$D$5:$D$105,MATCH($A853,Variables!$A$5:$A$105,0)))&amp;"."&amp;K$5</f>
        <v/>
      </c>
      <c r="L853" s="41">
        <f>INDEX(L$175:L$178,$D853)*$E853*INDEX(L$179:L$195,$F853)</f>
        <v/>
      </c>
      <c r="M853" s="40">
        <f>INDEX(M$175:M$178,$D853)*$E853*INDEX(M$179:M$195,$F853)</f>
        <v/>
      </c>
      <c r="N853" s="40">
        <f>INDEX(N$175:N$178,$D853)*$E853*INDEX(N$179:N$195,$F853)</f>
        <v/>
      </c>
      <c r="O853" s="40">
        <f>INDEX(O$175:O$178,$D853)*$E853*INDEX(O$179:O$195,$F853)</f>
        <v/>
      </c>
      <c r="P853" s="40">
        <f>INDEX(P$175:P$178,$D853)*$E853*INDEX(P$179:P$195,$F853)</f>
        <v/>
      </c>
      <c r="Q853" s="40">
        <f>INDEX(Q$175:Q$178,$D853)*$E853*INDEX(Q$179:Q$195,$F853)</f>
        <v/>
      </c>
      <c r="R853" s="40">
        <f>INDEX(R$175:R$178,$D853)*$E853*INDEX(R$179:R$195,$F853)</f>
        <v/>
      </c>
      <c r="S853" s="40">
        <f>INDEX(S$175:S$178,$D853)*$E853*INDEX(S$179:S$195,$F853)</f>
        <v/>
      </c>
      <c r="T853" s="40">
        <f>INDEX(T$175:T$178,$D853)*$E853*INDEX(T$179:T$195,$F853)</f>
        <v/>
      </c>
      <c r="U853" s="40">
        <f>INDEX(U$175:U$178,$D853)*$E853*INDEX(U$179:U$195,$F853)</f>
        <v/>
      </c>
      <c r="V853" s="40">
        <f>INDEX(V$175:V$178,$D853)*$E853*INDEX(V$179:V$195,$F853)</f>
        <v/>
      </c>
      <c r="W853" s="40">
        <f>INDEX(W$175:W$178,$D853)*$E853*INDEX(W$179:W$195,$F853)</f>
        <v/>
      </c>
      <c r="X853" s="40">
        <f>INDEX(X$175:X$178,$D853)*$E853*INDEX(X$179:X$195,$F853)</f>
        <v/>
      </c>
      <c r="Y853" s="40">
        <f>INDEX(Y$175:Y$178,$D853)*$E853*INDEX(Y$179:Y$195,$F853)</f>
        <v/>
      </c>
      <c r="Z853" s="40">
        <f>INDEX(Z$175:Z$178,$D853)*$E853*INDEX(Z$179:Z$195,$F853)</f>
        <v/>
      </c>
      <c r="AA853" s="40">
        <f>INDEX(AA$175:AA$178,$D853)*$E853*INDEX(AA$179:AA$195,$F853)</f>
        <v/>
      </c>
      <c r="AB853" s="40">
        <f>INDEX(AB$175:AB$178,$D853)*$E853*INDEX(AB$179:AB$195,$F853)</f>
        <v/>
      </c>
      <c r="AC853" s="40">
        <f>INDEX(AC$175:AC$178,$D853)*$E853*INDEX(AC$179:AC$195,$F853)</f>
        <v/>
      </c>
      <c r="AD853" s="42">
        <f>SHADOWEFF(INDEX(AD$175:AD$178,$D853),$E853,INDEX(AD$179:AD$195,$F853))</f>
        <v/>
      </c>
      <c r="AE853" s="25">
        <f>LOWER(Settings!$C$4)&amp;".mit."&amp;$A853&amp;IF($C853="","","."&amp;$C853&amp;"."&amp;$B853)&amp;IF(INDEX(Variables!$D$5:$D$105,MATCH($A853,Variables!$A$5:$A$105,0))="","","."&amp;INDEX(Variables!$D$5:$D$105,MATCH($A853,Variables!$A$5:$A$105,0)))&amp;"."&amp;AE$5</f>
        <v/>
      </c>
      <c r="AF853" s="41">
        <f>INDEX(AF$175:AF$178,$D853)*$E853*INDEX(AF$179:AF$195,$F853)</f>
        <v/>
      </c>
      <c r="AG853" s="40">
        <f>INDEX(AG$175:AG$178,$D853)*$E853*INDEX(AG$179:AG$195,$F853)</f>
        <v/>
      </c>
      <c r="AH853" s="40">
        <f>INDEX(AH$175:AH$178,$D853)*$E853*INDEX(AH$179:AH$195,$F853)</f>
        <v/>
      </c>
      <c r="AI853" s="40">
        <f>INDEX(AI$175:AI$178,$D853)*$E853*INDEX(AI$179:AI$195,$F853)</f>
        <v/>
      </c>
      <c r="AJ853" s="40">
        <f>INDEX(AJ$175:AJ$178,$D853)*$E853*INDEX(AJ$179:AJ$195,$F853)</f>
        <v/>
      </c>
      <c r="AK853" s="40">
        <f>INDEX(AK$175:AK$178,$D853)*$E853*INDEX(AK$179:AK$195,$F853)</f>
        <v/>
      </c>
      <c r="AL853" s="40">
        <f>INDEX(AL$175:AL$178,$D853)*$E853*INDEX(AL$179:AL$195,$F853)</f>
        <v/>
      </c>
      <c r="AM853" s="40">
        <f>INDEX(AM$175:AM$178,$D853)*$E853*INDEX(AM$179:AM$195,$F853)</f>
        <v/>
      </c>
      <c r="AN853" s="40">
        <f>INDEX(AN$175:AN$178,$D853)*$E853*INDEX(AN$179:AN$195,$F853)</f>
        <v/>
      </c>
      <c r="AO853" s="40">
        <f>INDEX(AO$175:AO$178,$D853)*$E853*INDEX(AO$179:AO$195,$F853)</f>
        <v/>
      </c>
      <c r="AP853" s="40">
        <f>INDEX(AP$175:AP$178,$D853)*$E853*INDEX(AP$179:AP$195,$F853)</f>
        <v/>
      </c>
      <c r="AQ853" s="40">
        <f>INDEX(AQ$175:AQ$178,$D853)*$E853*INDEX(AQ$179:AQ$195,$F853)</f>
        <v/>
      </c>
      <c r="AR853" s="40">
        <f>INDEX(AR$175:AR$178,$D853)*$E853*INDEX(AR$179:AR$195,$F853)</f>
        <v/>
      </c>
      <c r="AS853" s="40">
        <f>INDEX(AS$175:AS$178,$D853)*$E853*INDEX(AS$179:AS$195,$F853)</f>
        <v/>
      </c>
      <c r="AT853" s="40">
        <f>INDEX(AT$175:AT$178,$D853)*$E853*INDEX(AT$179:AT$195,$F853)</f>
        <v/>
      </c>
      <c r="AU853" s="40">
        <f>INDEX(AU$175:AU$178,$D853)*$E853*INDEX(AU$179:AU$195,$F853)</f>
        <v/>
      </c>
      <c r="AV853" s="40">
        <f>INDEX(AV$175:AV$178,$D853)*$E853*INDEX(AV$179:AV$195,$F853)</f>
        <v/>
      </c>
      <c r="AW853" s="40">
        <f>INDEX(AW$175:AW$178,$D853)*$E853*INDEX(AW$179:AW$195,$F853)</f>
        <v/>
      </c>
      <c r="AX853" s="42">
        <f>SHADOWEFF(INDEX(AX$175:AX$178,$D853),$E853,INDEX(AX$179:AX$195,$F853))</f>
        <v/>
      </c>
    </row>
    <row r="854" hidden="1" outlineLevel="2">
      <c r="A854" s="5" t="inlineStr">
        <is>
          <t>shp</t>
        </is>
      </c>
      <c r="B854" s="5" t="inlineStr">
        <is>
          <t>gso</t>
        </is>
      </c>
      <c r="C854" s="5" t="inlineStr">
        <is>
          <t>foo</t>
        </is>
      </c>
      <c r="D854" s="40">
        <f>INDEX(Inputs!$M$5:$M$132,MATCH($B854&amp;"|"&amp;$C854,Inputs!$A$5:$A$132,0))</f>
        <v/>
      </c>
      <c r="E854" s="40">
        <f>INDEX(Inputs!$T$5:$T$132,MATCH($B854&amp;"|"&amp;$C854,Inputs!$A$5:$A$132,0))</f>
        <v/>
      </c>
      <c r="F854" s="40">
        <f>INDEX(Inputs!$K$5:$K$132,MATCH($B854&amp;"|"&amp;$C854,Inputs!$A$5:$A$132,0))</f>
        <v/>
      </c>
      <c r="G854" s="39" t="n"/>
      <c r="H854" s="5">
        <f>INDEX(Variables!$B$5:$B$105,MATCH($A854,Variables!$A$5:$A$105,0))&amp;IF($C854="",""," | "&amp;INDEX(Mapping!$B$5:$B$26,MATCH($C854,Mapping!$A$5:$A$26,0))&amp;" | "&amp;INDEX(Mapping!$B$30:$B$41,MATCH($B854,Mapping!$A$30:$A$41,0)))</f>
        <v/>
      </c>
      <c r="I854" s="5">
        <f>INDEX(Variables!$C$5:$C$105,MATCH($A854,Variables!$A$5:$A$105,0))</f>
        <v/>
      </c>
      <c r="J854" s="5">
        <f>INDEX(Variables!$E$5:$E$105,MATCH($A854,Variables!$A$5:$A$105,0))</f>
        <v/>
      </c>
      <c r="K854" s="25">
        <f>LOWER(Settings!$C$4)&amp;".mit."&amp;$A854&amp;IF($C854="","","."&amp;$C854&amp;"."&amp;$B854)&amp;IF(INDEX(Variables!$D$5:$D$105,MATCH($A854,Variables!$A$5:$A$105,0))="","","."&amp;INDEX(Variables!$D$5:$D$105,MATCH($A854,Variables!$A$5:$A$105,0)))&amp;"."&amp;K$5</f>
        <v/>
      </c>
      <c r="L854" s="41">
        <f>INDEX(L$175:L$178,$D854)*$E854*INDEX(L$179:L$195,$F854)</f>
        <v/>
      </c>
      <c r="M854" s="40">
        <f>INDEX(M$175:M$178,$D854)*$E854*INDEX(M$179:M$195,$F854)</f>
        <v/>
      </c>
      <c r="N854" s="40">
        <f>INDEX(N$175:N$178,$D854)*$E854*INDEX(N$179:N$195,$F854)</f>
        <v/>
      </c>
      <c r="O854" s="40">
        <f>INDEX(O$175:O$178,$D854)*$E854*INDEX(O$179:O$195,$F854)</f>
        <v/>
      </c>
      <c r="P854" s="40">
        <f>INDEX(P$175:P$178,$D854)*$E854*INDEX(P$179:P$195,$F854)</f>
        <v/>
      </c>
      <c r="Q854" s="40">
        <f>INDEX(Q$175:Q$178,$D854)*$E854*INDEX(Q$179:Q$195,$F854)</f>
        <v/>
      </c>
      <c r="R854" s="40">
        <f>INDEX(R$175:R$178,$D854)*$E854*INDEX(R$179:R$195,$F854)</f>
        <v/>
      </c>
      <c r="S854" s="40">
        <f>INDEX(S$175:S$178,$D854)*$E854*INDEX(S$179:S$195,$F854)</f>
        <v/>
      </c>
      <c r="T854" s="40">
        <f>INDEX(T$175:T$178,$D854)*$E854*INDEX(T$179:T$195,$F854)</f>
        <v/>
      </c>
      <c r="U854" s="40">
        <f>INDEX(U$175:U$178,$D854)*$E854*INDEX(U$179:U$195,$F854)</f>
        <v/>
      </c>
      <c r="V854" s="40">
        <f>INDEX(V$175:V$178,$D854)*$E854*INDEX(V$179:V$195,$F854)</f>
        <v/>
      </c>
      <c r="W854" s="40">
        <f>INDEX(W$175:W$178,$D854)*$E854*INDEX(W$179:W$195,$F854)</f>
        <v/>
      </c>
      <c r="X854" s="40">
        <f>INDEX(X$175:X$178,$D854)*$E854*INDEX(X$179:X$195,$F854)</f>
        <v/>
      </c>
      <c r="Y854" s="40">
        <f>INDEX(Y$175:Y$178,$D854)*$E854*INDEX(Y$179:Y$195,$F854)</f>
        <v/>
      </c>
      <c r="Z854" s="40">
        <f>INDEX(Z$175:Z$178,$D854)*$E854*INDEX(Z$179:Z$195,$F854)</f>
        <v/>
      </c>
      <c r="AA854" s="40">
        <f>INDEX(AA$175:AA$178,$D854)*$E854*INDEX(AA$179:AA$195,$F854)</f>
        <v/>
      </c>
      <c r="AB854" s="40">
        <f>INDEX(AB$175:AB$178,$D854)*$E854*INDEX(AB$179:AB$195,$F854)</f>
        <v/>
      </c>
      <c r="AC854" s="40">
        <f>INDEX(AC$175:AC$178,$D854)*$E854*INDEX(AC$179:AC$195,$F854)</f>
        <v/>
      </c>
      <c r="AD854" s="42">
        <f>SHADOWEFF(INDEX(AD$175:AD$178,$D854),$E854,INDEX(AD$179:AD$195,$F854))</f>
        <v/>
      </c>
      <c r="AE854" s="25">
        <f>LOWER(Settings!$C$4)&amp;".mit."&amp;$A854&amp;IF($C854="","","."&amp;$C854&amp;"."&amp;$B854)&amp;IF(INDEX(Variables!$D$5:$D$105,MATCH($A854,Variables!$A$5:$A$105,0))="","","."&amp;INDEX(Variables!$D$5:$D$105,MATCH($A854,Variables!$A$5:$A$105,0)))&amp;"."&amp;AE$5</f>
        <v/>
      </c>
      <c r="AF854" s="41">
        <f>INDEX(AF$175:AF$178,$D854)*$E854*INDEX(AF$179:AF$195,$F854)</f>
        <v/>
      </c>
      <c r="AG854" s="40">
        <f>INDEX(AG$175:AG$178,$D854)*$E854*INDEX(AG$179:AG$195,$F854)</f>
        <v/>
      </c>
      <c r="AH854" s="40">
        <f>INDEX(AH$175:AH$178,$D854)*$E854*INDEX(AH$179:AH$195,$F854)</f>
        <v/>
      </c>
      <c r="AI854" s="40">
        <f>INDEX(AI$175:AI$178,$D854)*$E854*INDEX(AI$179:AI$195,$F854)</f>
        <v/>
      </c>
      <c r="AJ854" s="40">
        <f>INDEX(AJ$175:AJ$178,$D854)*$E854*INDEX(AJ$179:AJ$195,$F854)</f>
        <v/>
      </c>
      <c r="AK854" s="40">
        <f>INDEX(AK$175:AK$178,$D854)*$E854*INDEX(AK$179:AK$195,$F854)</f>
        <v/>
      </c>
      <c r="AL854" s="40">
        <f>INDEX(AL$175:AL$178,$D854)*$E854*INDEX(AL$179:AL$195,$F854)</f>
        <v/>
      </c>
      <c r="AM854" s="40">
        <f>INDEX(AM$175:AM$178,$D854)*$E854*INDEX(AM$179:AM$195,$F854)</f>
        <v/>
      </c>
      <c r="AN854" s="40">
        <f>INDEX(AN$175:AN$178,$D854)*$E854*INDEX(AN$179:AN$195,$F854)</f>
        <v/>
      </c>
      <c r="AO854" s="40">
        <f>INDEX(AO$175:AO$178,$D854)*$E854*INDEX(AO$179:AO$195,$F854)</f>
        <v/>
      </c>
      <c r="AP854" s="40">
        <f>INDEX(AP$175:AP$178,$D854)*$E854*INDEX(AP$179:AP$195,$F854)</f>
        <v/>
      </c>
      <c r="AQ854" s="40">
        <f>INDEX(AQ$175:AQ$178,$D854)*$E854*INDEX(AQ$179:AQ$195,$F854)</f>
        <v/>
      </c>
      <c r="AR854" s="40">
        <f>INDEX(AR$175:AR$178,$D854)*$E854*INDEX(AR$179:AR$195,$F854)</f>
        <v/>
      </c>
      <c r="AS854" s="40">
        <f>INDEX(AS$175:AS$178,$D854)*$E854*INDEX(AS$179:AS$195,$F854)</f>
        <v/>
      </c>
      <c r="AT854" s="40">
        <f>INDEX(AT$175:AT$178,$D854)*$E854*INDEX(AT$179:AT$195,$F854)</f>
        <v/>
      </c>
      <c r="AU854" s="40">
        <f>INDEX(AU$175:AU$178,$D854)*$E854*INDEX(AU$179:AU$195,$F854)</f>
        <v/>
      </c>
      <c r="AV854" s="40">
        <f>INDEX(AV$175:AV$178,$D854)*$E854*INDEX(AV$179:AV$195,$F854)</f>
        <v/>
      </c>
      <c r="AW854" s="40">
        <f>INDEX(AW$175:AW$178,$D854)*$E854*INDEX(AW$179:AW$195,$F854)</f>
        <v/>
      </c>
      <c r="AX854" s="42">
        <f>SHADOWEFF(INDEX(AX$175:AX$178,$D854),$E854,INDEX(AX$179:AX$195,$F854))</f>
        <v/>
      </c>
    </row>
    <row r="855" hidden="1" outlineLevel="2">
      <c r="A855" s="5" t="inlineStr">
        <is>
          <t>shp</t>
        </is>
      </c>
      <c r="B855" s="5" t="inlineStr">
        <is>
          <t>die</t>
        </is>
      </c>
      <c r="C855" s="5" t="inlineStr">
        <is>
          <t>foo</t>
        </is>
      </c>
      <c r="D855" s="40">
        <f>INDEX(Inputs!$M$5:$M$132,MATCH($B855&amp;"|"&amp;$C855,Inputs!$A$5:$A$132,0))</f>
        <v/>
      </c>
      <c r="E855" s="40">
        <f>INDEX(Inputs!$T$5:$T$132,MATCH($B855&amp;"|"&amp;$C855,Inputs!$A$5:$A$132,0))</f>
        <v/>
      </c>
      <c r="F855" s="40">
        <f>INDEX(Inputs!$K$5:$K$132,MATCH($B855&amp;"|"&amp;$C855,Inputs!$A$5:$A$132,0))</f>
        <v/>
      </c>
      <c r="G855" s="39" t="n"/>
      <c r="H855" s="5">
        <f>INDEX(Variables!$B$5:$B$105,MATCH($A855,Variables!$A$5:$A$105,0))&amp;IF($C855="",""," | "&amp;INDEX(Mapping!$B$5:$B$26,MATCH($C855,Mapping!$A$5:$A$26,0))&amp;" | "&amp;INDEX(Mapping!$B$30:$B$41,MATCH($B855,Mapping!$A$30:$A$41,0)))</f>
        <v/>
      </c>
      <c r="I855" s="5">
        <f>INDEX(Variables!$C$5:$C$105,MATCH($A855,Variables!$A$5:$A$105,0))</f>
        <v/>
      </c>
      <c r="J855" s="5">
        <f>INDEX(Variables!$E$5:$E$105,MATCH($A855,Variables!$A$5:$A$105,0))</f>
        <v/>
      </c>
      <c r="K855" s="25">
        <f>LOWER(Settings!$C$4)&amp;".mit."&amp;$A855&amp;IF($C855="","","."&amp;$C855&amp;"."&amp;$B855)&amp;IF(INDEX(Variables!$D$5:$D$105,MATCH($A855,Variables!$A$5:$A$105,0))="","","."&amp;INDEX(Variables!$D$5:$D$105,MATCH($A855,Variables!$A$5:$A$105,0)))&amp;"."&amp;K$5</f>
        <v/>
      </c>
      <c r="L855" s="41">
        <f>INDEX(L$175:L$178,$D855)*$E855*INDEX(L$179:L$195,$F855)</f>
        <v/>
      </c>
      <c r="M855" s="40">
        <f>INDEX(M$175:M$178,$D855)*$E855*INDEX(M$179:M$195,$F855)</f>
        <v/>
      </c>
      <c r="N855" s="40">
        <f>INDEX(N$175:N$178,$D855)*$E855*INDEX(N$179:N$195,$F855)</f>
        <v/>
      </c>
      <c r="O855" s="40">
        <f>INDEX(O$175:O$178,$D855)*$E855*INDEX(O$179:O$195,$F855)</f>
        <v/>
      </c>
      <c r="P855" s="40">
        <f>INDEX(P$175:P$178,$D855)*$E855*INDEX(P$179:P$195,$F855)</f>
        <v/>
      </c>
      <c r="Q855" s="40">
        <f>INDEX(Q$175:Q$178,$D855)*$E855*INDEX(Q$179:Q$195,$F855)</f>
        <v/>
      </c>
      <c r="R855" s="40">
        <f>INDEX(R$175:R$178,$D855)*$E855*INDEX(R$179:R$195,$F855)</f>
        <v/>
      </c>
      <c r="S855" s="40">
        <f>INDEX(S$175:S$178,$D855)*$E855*INDEX(S$179:S$195,$F855)</f>
        <v/>
      </c>
      <c r="T855" s="40">
        <f>INDEX(T$175:T$178,$D855)*$E855*INDEX(T$179:T$195,$F855)</f>
        <v/>
      </c>
      <c r="U855" s="40">
        <f>INDEX(U$175:U$178,$D855)*$E855*INDEX(U$179:U$195,$F855)</f>
        <v/>
      </c>
      <c r="V855" s="40">
        <f>INDEX(V$175:V$178,$D855)*$E855*INDEX(V$179:V$195,$F855)</f>
        <v/>
      </c>
      <c r="W855" s="40">
        <f>INDEX(W$175:W$178,$D855)*$E855*INDEX(W$179:W$195,$F855)</f>
        <v/>
      </c>
      <c r="X855" s="40">
        <f>INDEX(X$175:X$178,$D855)*$E855*INDEX(X$179:X$195,$F855)</f>
        <v/>
      </c>
      <c r="Y855" s="40">
        <f>INDEX(Y$175:Y$178,$D855)*$E855*INDEX(Y$179:Y$195,$F855)</f>
        <v/>
      </c>
      <c r="Z855" s="40">
        <f>INDEX(Z$175:Z$178,$D855)*$E855*INDEX(Z$179:Z$195,$F855)</f>
        <v/>
      </c>
      <c r="AA855" s="40">
        <f>INDEX(AA$175:AA$178,$D855)*$E855*INDEX(AA$179:AA$195,$F855)</f>
        <v/>
      </c>
      <c r="AB855" s="40">
        <f>INDEX(AB$175:AB$178,$D855)*$E855*INDEX(AB$179:AB$195,$F855)</f>
        <v/>
      </c>
      <c r="AC855" s="40">
        <f>INDEX(AC$175:AC$178,$D855)*$E855*INDEX(AC$179:AC$195,$F855)</f>
        <v/>
      </c>
      <c r="AD855" s="42">
        <f>SHADOWEFF(INDEX(AD$175:AD$178,$D855),$E855,INDEX(AD$179:AD$195,$F855))</f>
        <v/>
      </c>
      <c r="AE855" s="25">
        <f>LOWER(Settings!$C$4)&amp;".mit."&amp;$A855&amp;IF($C855="","","."&amp;$C855&amp;"."&amp;$B855)&amp;IF(INDEX(Variables!$D$5:$D$105,MATCH($A855,Variables!$A$5:$A$105,0))="","","."&amp;INDEX(Variables!$D$5:$D$105,MATCH($A855,Variables!$A$5:$A$105,0)))&amp;"."&amp;AE$5</f>
        <v/>
      </c>
      <c r="AF855" s="41">
        <f>INDEX(AF$175:AF$178,$D855)*$E855*INDEX(AF$179:AF$195,$F855)</f>
        <v/>
      </c>
      <c r="AG855" s="40">
        <f>INDEX(AG$175:AG$178,$D855)*$E855*INDEX(AG$179:AG$195,$F855)</f>
        <v/>
      </c>
      <c r="AH855" s="40">
        <f>INDEX(AH$175:AH$178,$D855)*$E855*INDEX(AH$179:AH$195,$F855)</f>
        <v/>
      </c>
      <c r="AI855" s="40">
        <f>INDEX(AI$175:AI$178,$D855)*$E855*INDEX(AI$179:AI$195,$F855)</f>
        <v/>
      </c>
      <c r="AJ855" s="40">
        <f>INDEX(AJ$175:AJ$178,$D855)*$E855*INDEX(AJ$179:AJ$195,$F855)</f>
        <v/>
      </c>
      <c r="AK855" s="40">
        <f>INDEX(AK$175:AK$178,$D855)*$E855*INDEX(AK$179:AK$195,$F855)</f>
        <v/>
      </c>
      <c r="AL855" s="40">
        <f>INDEX(AL$175:AL$178,$D855)*$E855*INDEX(AL$179:AL$195,$F855)</f>
        <v/>
      </c>
      <c r="AM855" s="40">
        <f>INDEX(AM$175:AM$178,$D855)*$E855*INDEX(AM$179:AM$195,$F855)</f>
        <v/>
      </c>
      <c r="AN855" s="40">
        <f>INDEX(AN$175:AN$178,$D855)*$E855*INDEX(AN$179:AN$195,$F855)</f>
        <v/>
      </c>
      <c r="AO855" s="40">
        <f>INDEX(AO$175:AO$178,$D855)*$E855*INDEX(AO$179:AO$195,$F855)</f>
        <v/>
      </c>
      <c r="AP855" s="40">
        <f>INDEX(AP$175:AP$178,$D855)*$E855*INDEX(AP$179:AP$195,$F855)</f>
        <v/>
      </c>
      <c r="AQ855" s="40">
        <f>INDEX(AQ$175:AQ$178,$D855)*$E855*INDEX(AQ$179:AQ$195,$F855)</f>
        <v/>
      </c>
      <c r="AR855" s="40">
        <f>INDEX(AR$175:AR$178,$D855)*$E855*INDEX(AR$179:AR$195,$F855)</f>
        <v/>
      </c>
      <c r="AS855" s="40">
        <f>INDEX(AS$175:AS$178,$D855)*$E855*INDEX(AS$179:AS$195,$F855)</f>
        <v/>
      </c>
      <c r="AT855" s="40">
        <f>INDEX(AT$175:AT$178,$D855)*$E855*INDEX(AT$179:AT$195,$F855)</f>
        <v/>
      </c>
      <c r="AU855" s="40">
        <f>INDEX(AU$175:AU$178,$D855)*$E855*INDEX(AU$179:AU$195,$F855)</f>
        <v/>
      </c>
      <c r="AV855" s="40">
        <f>INDEX(AV$175:AV$178,$D855)*$E855*INDEX(AV$179:AV$195,$F855)</f>
        <v/>
      </c>
      <c r="AW855" s="40">
        <f>INDEX(AW$175:AW$178,$D855)*$E855*INDEX(AW$179:AW$195,$F855)</f>
        <v/>
      </c>
      <c r="AX855" s="42">
        <f>SHADOWEFF(INDEX(AX$175:AX$178,$D855),$E855,INDEX(AX$179:AX$195,$F855))</f>
        <v/>
      </c>
    </row>
    <row r="856" hidden="1" outlineLevel="2">
      <c r="A856" s="5" t="inlineStr">
        <is>
          <t>shp</t>
        </is>
      </c>
      <c r="B856" s="5" t="inlineStr">
        <is>
          <t>lpg</t>
        </is>
      </c>
      <c r="C856" s="5" t="inlineStr">
        <is>
          <t>foo</t>
        </is>
      </c>
      <c r="D856" s="40">
        <f>INDEX(Inputs!$M$5:$M$132,MATCH($B856&amp;"|"&amp;$C856,Inputs!$A$5:$A$132,0))</f>
        <v/>
      </c>
      <c r="E856" s="40">
        <f>INDEX(Inputs!$T$5:$T$132,MATCH($B856&amp;"|"&amp;$C856,Inputs!$A$5:$A$132,0))</f>
        <v/>
      </c>
      <c r="F856" s="40">
        <f>INDEX(Inputs!$K$5:$K$132,MATCH($B856&amp;"|"&amp;$C856,Inputs!$A$5:$A$132,0))</f>
        <v/>
      </c>
      <c r="G856" s="39" t="n"/>
      <c r="H856" s="5">
        <f>INDEX(Variables!$B$5:$B$105,MATCH($A856,Variables!$A$5:$A$105,0))&amp;IF($C856="",""," | "&amp;INDEX(Mapping!$B$5:$B$26,MATCH($C856,Mapping!$A$5:$A$26,0))&amp;" | "&amp;INDEX(Mapping!$B$30:$B$41,MATCH($B856,Mapping!$A$30:$A$41,0)))</f>
        <v/>
      </c>
      <c r="I856" s="5">
        <f>INDEX(Variables!$C$5:$C$105,MATCH($A856,Variables!$A$5:$A$105,0))</f>
        <v/>
      </c>
      <c r="J856" s="5">
        <f>INDEX(Variables!$E$5:$E$105,MATCH($A856,Variables!$A$5:$A$105,0))</f>
        <v/>
      </c>
      <c r="K856" s="25">
        <f>LOWER(Settings!$C$4)&amp;".mit."&amp;$A856&amp;IF($C856="","","."&amp;$C856&amp;"."&amp;$B856)&amp;IF(INDEX(Variables!$D$5:$D$105,MATCH($A856,Variables!$A$5:$A$105,0))="","","."&amp;INDEX(Variables!$D$5:$D$105,MATCH($A856,Variables!$A$5:$A$105,0)))&amp;"."&amp;K$5</f>
        <v/>
      </c>
      <c r="L856" s="41">
        <f>INDEX(L$175:L$178,$D856)*$E856*INDEX(L$179:L$195,$F856)</f>
        <v/>
      </c>
      <c r="M856" s="40">
        <f>INDEX(M$175:M$178,$D856)*$E856*INDEX(M$179:M$195,$F856)</f>
        <v/>
      </c>
      <c r="N856" s="40">
        <f>INDEX(N$175:N$178,$D856)*$E856*INDEX(N$179:N$195,$F856)</f>
        <v/>
      </c>
      <c r="O856" s="40">
        <f>INDEX(O$175:O$178,$D856)*$E856*INDEX(O$179:O$195,$F856)</f>
        <v/>
      </c>
      <c r="P856" s="40">
        <f>INDEX(P$175:P$178,$D856)*$E856*INDEX(P$179:P$195,$F856)</f>
        <v/>
      </c>
      <c r="Q856" s="40">
        <f>INDEX(Q$175:Q$178,$D856)*$E856*INDEX(Q$179:Q$195,$F856)</f>
        <v/>
      </c>
      <c r="R856" s="40">
        <f>INDEX(R$175:R$178,$D856)*$E856*INDEX(R$179:R$195,$F856)</f>
        <v/>
      </c>
      <c r="S856" s="40">
        <f>INDEX(S$175:S$178,$D856)*$E856*INDEX(S$179:S$195,$F856)</f>
        <v/>
      </c>
      <c r="T856" s="40">
        <f>INDEX(T$175:T$178,$D856)*$E856*INDEX(T$179:T$195,$F856)</f>
        <v/>
      </c>
      <c r="U856" s="40">
        <f>INDEX(U$175:U$178,$D856)*$E856*INDEX(U$179:U$195,$F856)</f>
        <v/>
      </c>
      <c r="V856" s="40">
        <f>INDEX(V$175:V$178,$D856)*$E856*INDEX(V$179:V$195,$F856)</f>
        <v/>
      </c>
      <c r="W856" s="40">
        <f>INDEX(W$175:W$178,$D856)*$E856*INDEX(W$179:W$195,$F856)</f>
        <v/>
      </c>
      <c r="X856" s="40">
        <f>INDEX(X$175:X$178,$D856)*$E856*INDEX(X$179:X$195,$F856)</f>
        <v/>
      </c>
      <c r="Y856" s="40">
        <f>INDEX(Y$175:Y$178,$D856)*$E856*INDEX(Y$179:Y$195,$F856)</f>
        <v/>
      </c>
      <c r="Z856" s="40">
        <f>INDEX(Z$175:Z$178,$D856)*$E856*INDEX(Z$179:Z$195,$F856)</f>
        <v/>
      </c>
      <c r="AA856" s="40">
        <f>INDEX(AA$175:AA$178,$D856)*$E856*INDEX(AA$179:AA$195,$F856)</f>
        <v/>
      </c>
      <c r="AB856" s="40">
        <f>INDEX(AB$175:AB$178,$D856)*$E856*INDEX(AB$179:AB$195,$F856)</f>
        <v/>
      </c>
      <c r="AC856" s="40">
        <f>INDEX(AC$175:AC$178,$D856)*$E856*INDEX(AC$179:AC$195,$F856)</f>
        <v/>
      </c>
      <c r="AD856" s="42">
        <f>SHADOWEFF(INDEX(AD$175:AD$178,$D856),$E856,INDEX(AD$179:AD$195,$F856))</f>
        <v/>
      </c>
      <c r="AE856" s="25">
        <f>LOWER(Settings!$C$4)&amp;".mit."&amp;$A856&amp;IF($C856="","","."&amp;$C856&amp;"."&amp;$B856)&amp;IF(INDEX(Variables!$D$5:$D$105,MATCH($A856,Variables!$A$5:$A$105,0))="","","."&amp;INDEX(Variables!$D$5:$D$105,MATCH($A856,Variables!$A$5:$A$105,0)))&amp;"."&amp;AE$5</f>
        <v/>
      </c>
      <c r="AF856" s="41">
        <f>INDEX(AF$175:AF$178,$D856)*$E856*INDEX(AF$179:AF$195,$F856)</f>
        <v/>
      </c>
      <c r="AG856" s="40">
        <f>INDEX(AG$175:AG$178,$D856)*$E856*INDEX(AG$179:AG$195,$F856)</f>
        <v/>
      </c>
      <c r="AH856" s="40">
        <f>INDEX(AH$175:AH$178,$D856)*$E856*INDEX(AH$179:AH$195,$F856)</f>
        <v/>
      </c>
      <c r="AI856" s="40">
        <f>INDEX(AI$175:AI$178,$D856)*$E856*INDEX(AI$179:AI$195,$F856)</f>
        <v/>
      </c>
      <c r="AJ856" s="40">
        <f>INDEX(AJ$175:AJ$178,$D856)*$E856*INDEX(AJ$179:AJ$195,$F856)</f>
        <v/>
      </c>
      <c r="AK856" s="40">
        <f>INDEX(AK$175:AK$178,$D856)*$E856*INDEX(AK$179:AK$195,$F856)</f>
        <v/>
      </c>
      <c r="AL856" s="40">
        <f>INDEX(AL$175:AL$178,$D856)*$E856*INDEX(AL$179:AL$195,$F856)</f>
        <v/>
      </c>
      <c r="AM856" s="40">
        <f>INDEX(AM$175:AM$178,$D856)*$E856*INDEX(AM$179:AM$195,$F856)</f>
        <v/>
      </c>
      <c r="AN856" s="40">
        <f>INDEX(AN$175:AN$178,$D856)*$E856*INDEX(AN$179:AN$195,$F856)</f>
        <v/>
      </c>
      <c r="AO856" s="40">
        <f>INDEX(AO$175:AO$178,$D856)*$E856*INDEX(AO$179:AO$195,$F856)</f>
        <v/>
      </c>
      <c r="AP856" s="40">
        <f>INDEX(AP$175:AP$178,$D856)*$E856*INDEX(AP$179:AP$195,$F856)</f>
        <v/>
      </c>
      <c r="AQ856" s="40">
        <f>INDEX(AQ$175:AQ$178,$D856)*$E856*INDEX(AQ$179:AQ$195,$F856)</f>
        <v/>
      </c>
      <c r="AR856" s="40">
        <f>INDEX(AR$175:AR$178,$D856)*$E856*INDEX(AR$179:AR$195,$F856)</f>
        <v/>
      </c>
      <c r="AS856" s="40">
        <f>INDEX(AS$175:AS$178,$D856)*$E856*INDEX(AS$179:AS$195,$F856)</f>
        <v/>
      </c>
      <c r="AT856" s="40">
        <f>INDEX(AT$175:AT$178,$D856)*$E856*INDEX(AT$179:AT$195,$F856)</f>
        <v/>
      </c>
      <c r="AU856" s="40">
        <f>INDEX(AU$175:AU$178,$D856)*$E856*INDEX(AU$179:AU$195,$F856)</f>
        <v/>
      </c>
      <c r="AV856" s="40">
        <f>INDEX(AV$175:AV$178,$D856)*$E856*INDEX(AV$179:AV$195,$F856)</f>
        <v/>
      </c>
      <c r="AW856" s="40">
        <f>INDEX(AW$175:AW$178,$D856)*$E856*INDEX(AW$179:AW$195,$F856)</f>
        <v/>
      </c>
      <c r="AX856" s="42">
        <f>SHADOWEFF(INDEX(AX$175:AX$178,$D856),$E856,INDEX(AX$179:AX$195,$F856))</f>
        <v/>
      </c>
    </row>
    <row r="857" hidden="1" outlineLevel="2">
      <c r="A857" s="5" t="inlineStr">
        <is>
          <t>shp</t>
        </is>
      </c>
      <c r="B857" s="5" t="inlineStr">
        <is>
          <t>ker</t>
        </is>
      </c>
      <c r="C857" s="5" t="inlineStr">
        <is>
          <t>foo</t>
        </is>
      </c>
      <c r="D857" s="40">
        <f>INDEX(Inputs!$M$5:$M$132,MATCH($B857&amp;"|"&amp;$C857,Inputs!$A$5:$A$132,0))</f>
        <v/>
      </c>
      <c r="E857" s="40">
        <f>INDEX(Inputs!$T$5:$T$132,MATCH($B857&amp;"|"&amp;$C857,Inputs!$A$5:$A$132,0))</f>
        <v/>
      </c>
      <c r="F857" s="40">
        <f>INDEX(Inputs!$K$5:$K$132,MATCH($B857&amp;"|"&amp;$C857,Inputs!$A$5:$A$132,0))</f>
        <v/>
      </c>
      <c r="G857" s="39" t="n"/>
      <c r="H857" s="5">
        <f>INDEX(Variables!$B$5:$B$105,MATCH($A857,Variables!$A$5:$A$105,0))&amp;IF($C857="",""," | "&amp;INDEX(Mapping!$B$5:$B$26,MATCH($C857,Mapping!$A$5:$A$26,0))&amp;" | "&amp;INDEX(Mapping!$B$30:$B$41,MATCH($B857,Mapping!$A$30:$A$41,0)))</f>
        <v/>
      </c>
      <c r="I857" s="5">
        <f>INDEX(Variables!$C$5:$C$105,MATCH($A857,Variables!$A$5:$A$105,0))</f>
        <v/>
      </c>
      <c r="J857" s="5">
        <f>INDEX(Variables!$E$5:$E$105,MATCH($A857,Variables!$A$5:$A$105,0))</f>
        <v/>
      </c>
      <c r="K857" s="25">
        <f>LOWER(Settings!$C$4)&amp;".mit."&amp;$A857&amp;IF($C857="","","."&amp;$C857&amp;"."&amp;$B857)&amp;IF(INDEX(Variables!$D$5:$D$105,MATCH($A857,Variables!$A$5:$A$105,0))="","","."&amp;INDEX(Variables!$D$5:$D$105,MATCH($A857,Variables!$A$5:$A$105,0)))&amp;"."&amp;K$5</f>
        <v/>
      </c>
      <c r="L857" s="41">
        <f>INDEX(L$175:L$178,$D857)*$E857*INDEX(L$179:L$195,$F857)</f>
        <v/>
      </c>
      <c r="M857" s="40">
        <f>INDEX(M$175:M$178,$D857)*$E857*INDEX(M$179:M$195,$F857)</f>
        <v/>
      </c>
      <c r="N857" s="40">
        <f>INDEX(N$175:N$178,$D857)*$E857*INDEX(N$179:N$195,$F857)</f>
        <v/>
      </c>
      <c r="O857" s="40">
        <f>INDEX(O$175:O$178,$D857)*$E857*INDEX(O$179:O$195,$F857)</f>
        <v/>
      </c>
      <c r="P857" s="40">
        <f>INDEX(P$175:P$178,$D857)*$E857*INDEX(P$179:P$195,$F857)</f>
        <v/>
      </c>
      <c r="Q857" s="40">
        <f>INDEX(Q$175:Q$178,$D857)*$E857*INDEX(Q$179:Q$195,$F857)</f>
        <v/>
      </c>
      <c r="R857" s="40">
        <f>INDEX(R$175:R$178,$D857)*$E857*INDEX(R$179:R$195,$F857)</f>
        <v/>
      </c>
      <c r="S857" s="40">
        <f>INDEX(S$175:S$178,$D857)*$E857*INDEX(S$179:S$195,$F857)</f>
        <v/>
      </c>
      <c r="T857" s="40">
        <f>INDEX(T$175:T$178,$D857)*$E857*INDEX(T$179:T$195,$F857)</f>
        <v/>
      </c>
      <c r="U857" s="40">
        <f>INDEX(U$175:U$178,$D857)*$E857*INDEX(U$179:U$195,$F857)</f>
        <v/>
      </c>
      <c r="V857" s="40">
        <f>INDEX(V$175:V$178,$D857)*$E857*INDEX(V$179:V$195,$F857)</f>
        <v/>
      </c>
      <c r="W857" s="40">
        <f>INDEX(W$175:W$178,$D857)*$E857*INDEX(W$179:W$195,$F857)</f>
        <v/>
      </c>
      <c r="X857" s="40">
        <f>INDEX(X$175:X$178,$D857)*$E857*INDEX(X$179:X$195,$F857)</f>
        <v/>
      </c>
      <c r="Y857" s="40">
        <f>INDEX(Y$175:Y$178,$D857)*$E857*INDEX(Y$179:Y$195,$F857)</f>
        <v/>
      </c>
      <c r="Z857" s="40">
        <f>INDEX(Z$175:Z$178,$D857)*$E857*INDEX(Z$179:Z$195,$F857)</f>
        <v/>
      </c>
      <c r="AA857" s="40">
        <f>INDEX(AA$175:AA$178,$D857)*$E857*INDEX(AA$179:AA$195,$F857)</f>
        <v/>
      </c>
      <c r="AB857" s="40">
        <f>INDEX(AB$175:AB$178,$D857)*$E857*INDEX(AB$179:AB$195,$F857)</f>
        <v/>
      </c>
      <c r="AC857" s="40">
        <f>INDEX(AC$175:AC$178,$D857)*$E857*INDEX(AC$179:AC$195,$F857)</f>
        <v/>
      </c>
      <c r="AD857" s="42">
        <f>SHADOWEFF(INDEX(AD$175:AD$178,$D857),$E857,INDEX(AD$179:AD$195,$F857))</f>
        <v/>
      </c>
      <c r="AE857" s="25">
        <f>LOWER(Settings!$C$4)&amp;".mit."&amp;$A857&amp;IF($C857="","","."&amp;$C857&amp;"."&amp;$B857)&amp;IF(INDEX(Variables!$D$5:$D$105,MATCH($A857,Variables!$A$5:$A$105,0))="","","."&amp;INDEX(Variables!$D$5:$D$105,MATCH($A857,Variables!$A$5:$A$105,0)))&amp;"."&amp;AE$5</f>
        <v/>
      </c>
      <c r="AF857" s="41">
        <f>INDEX(AF$175:AF$178,$D857)*$E857*INDEX(AF$179:AF$195,$F857)</f>
        <v/>
      </c>
      <c r="AG857" s="40">
        <f>INDEX(AG$175:AG$178,$D857)*$E857*INDEX(AG$179:AG$195,$F857)</f>
        <v/>
      </c>
      <c r="AH857" s="40">
        <f>INDEX(AH$175:AH$178,$D857)*$E857*INDEX(AH$179:AH$195,$F857)</f>
        <v/>
      </c>
      <c r="AI857" s="40">
        <f>INDEX(AI$175:AI$178,$D857)*$E857*INDEX(AI$179:AI$195,$F857)</f>
        <v/>
      </c>
      <c r="AJ857" s="40">
        <f>INDEX(AJ$175:AJ$178,$D857)*$E857*INDEX(AJ$179:AJ$195,$F857)</f>
        <v/>
      </c>
      <c r="AK857" s="40">
        <f>INDEX(AK$175:AK$178,$D857)*$E857*INDEX(AK$179:AK$195,$F857)</f>
        <v/>
      </c>
      <c r="AL857" s="40">
        <f>INDEX(AL$175:AL$178,$D857)*$E857*INDEX(AL$179:AL$195,$F857)</f>
        <v/>
      </c>
      <c r="AM857" s="40">
        <f>INDEX(AM$175:AM$178,$D857)*$E857*INDEX(AM$179:AM$195,$F857)</f>
        <v/>
      </c>
      <c r="AN857" s="40">
        <f>INDEX(AN$175:AN$178,$D857)*$E857*INDEX(AN$179:AN$195,$F857)</f>
        <v/>
      </c>
      <c r="AO857" s="40">
        <f>INDEX(AO$175:AO$178,$D857)*$E857*INDEX(AO$179:AO$195,$F857)</f>
        <v/>
      </c>
      <c r="AP857" s="40">
        <f>INDEX(AP$175:AP$178,$D857)*$E857*INDEX(AP$179:AP$195,$F857)</f>
        <v/>
      </c>
      <c r="AQ857" s="40">
        <f>INDEX(AQ$175:AQ$178,$D857)*$E857*INDEX(AQ$179:AQ$195,$F857)</f>
        <v/>
      </c>
      <c r="AR857" s="40">
        <f>INDEX(AR$175:AR$178,$D857)*$E857*INDEX(AR$179:AR$195,$F857)</f>
        <v/>
      </c>
      <c r="AS857" s="40">
        <f>INDEX(AS$175:AS$178,$D857)*$E857*INDEX(AS$179:AS$195,$F857)</f>
        <v/>
      </c>
      <c r="AT857" s="40">
        <f>INDEX(AT$175:AT$178,$D857)*$E857*INDEX(AT$179:AT$195,$F857)</f>
        <v/>
      </c>
      <c r="AU857" s="40">
        <f>INDEX(AU$175:AU$178,$D857)*$E857*INDEX(AU$179:AU$195,$F857)</f>
        <v/>
      </c>
      <c r="AV857" s="40">
        <f>INDEX(AV$175:AV$178,$D857)*$E857*INDEX(AV$179:AV$195,$F857)</f>
        <v/>
      </c>
      <c r="AW857" s="40">
        <f>INDEX(AW$175:AW$178,$D857)*$E857*INDEX(AW$179:AW$195,$F857)</f>
        <v/>
      </c>
      <c r="AX857" s="42">
        <f>SHADOWEFF(INDEX(AX$175:AX$178,$D857),$E857,INDEX(AX$179:AX$195,$F857))</f>
        <v/>
      </c>
    </row>
    <row r="858" hidden="1" outlineLevel="2">
      <c r="A858" s="5" t="inlineStr">
        <is>
          <t>shp</t>
        </is>
      </c>
      <c r="B858" s="5" t="inlineStr">
        <is>
          <t>oop</t>
        </is>
      </c>
      <c r="C858" s="5" t="inlineStr">
        <is>
          <t>foo</t>
        </is>
      </c>
      <c r="D858" s="40">
        <f>INDEX(Inputs!$M$5:$M$132,MATCH($B858&amp;"|"&amp;$C858,Inputs!$A$5:$A$132,0))</f>
        <v/>
      </c>
      <c r="E858" s="40">
        <f>INDEX(Inputs!$T$5:$T$132,MATCH($B858&amp;"|"&amp;$C858,Inputs!$A$5:$A$132,0))</f>
        <v/>
      </c>
      <c r="F858" s="40">
        <f>INDEX(Inputs!$K$5:$K$132,MATCH($B858&amp;"|"&amp;$C858,Inputs!$A$5:$A$132,0))</f>
        <v/>
      </c>
      <c r="G858" s="39" t="n"/>
      <c r="H858" s="5">
        <f>INDEX(Variables!$B$5:$B$105,MATCH($A858,Variables!$A$5:$A$105,0))&amp;IF($C858="",""," | "&amp;INDEX(Mapping!$B$5:$B$26,MATCH($C858,Mapping!$A$5:$A$26,0))&amp;" | "&amp;INDEX(Mapping!$B$30:$B$41,MATCH($B858,Mapping!$A$30:$A$41,0)))</f>
        <v/>
      </c>
      <c r="I858" s="5">
        <f>INDEX(Variables!$C$5:$C$105,MATCH($A858,Variables!$A$5:$A$105,0))</f>
        <v/>
      </c>
      <c r="J858" s="5">
        <f>INDEX(Variables!$E$5:$E$105,MATCH($A858,Variables!$A$5:$A$105,0))</f>
        <v/>
      </c>
      <c r="K858" s="25">
        <f>LOWER(Settings!$C$4)&amp;".mit."&amp;$A858&amp;IF($C858="","","."&amp;$C858&amp;"."&amp;$B858)&amp;IF(INDEX(Variables!$D$5:$D$105,MATCH($A858,Variables!$A$5:$A$105,0))="","","."&amp;INDEX(Variables!$D$5:$D$105,MATCH($A858,Variables!$A$5:$A$105,0)))&amp;"."&amp;K$5</f>
        <v/>
      </c>
      <c r="L858" s="41">
        <f>INDEX(L$175:L$178,$D858)*$E858*INDEX(L$179:L$195,$F858)</f>
        <v/>
      </c>
      <c r="M858" s="40">
        <f>INDEX(M$175:M$178,$D858)*$E858*INDEX(M$179:M$195,$F858)</f>
        <v/>
      </c>
      <c r="N858" s="40">
        <f>INDEX(N$175:N$178,$D858)*$E858*INDEX(N$179:N$195,$F858)</f>
        <v/>
      </c>
      <c r="O858" s="40">
        <f>INDEX(O$175:O$178,$D858)*$E858*INDEX(O$179:O$195,$F858)</f>
        <v/>
      </c>
      <c r="P858" s="40">
        <f>INDEX(P$175:P$178,$D858)*$E858*INDEX(P$179:P$195,$F858)</f>
        <v/>
      </c>
      <c r="Q858" s="40">
        <f>INDEX(Q$175:Q$178,$D858)*$E858*INDEX(Q$179:Q$195,$F858)</f>
        <v/>
      </c>
      <c r="R858" s="40">
        <f>INDEX(R$175:R$178,$D858)*$E858*INDEX(R$179:R$195,$F858)</f>
        <v/>
      </c>
      <c r="S858" s="40">
        <f>INDEX(S$175:S$178,$D858)*$E858*INDEX(S$179:S$195,$F858)</f>
        <v/>
      </c>
      <c r="T858" s="40">
        <f>INDEX(T$175:T$178,$D858)*$E858*INDEX(T$179:T$195,$F858)</f>
        <v/>
      </c>
      <c r="U858" s="40">
        <f>INDEX(U$175:U$178,$D858)*$E858*INDEX(U$179:U$195,$F858)</f>
        <v/>
      </c>
      <c r="V858" s="40">
        <f>INDEX(V$175:V$178,$D858)*$E858*INDEX(V$179:V$195,$F858)</f>
        <v/>
      </c>
      <c r="W858" s="40">
        <f>INDEX(W$175:W$178,$D858)*$E858*INDEX(W$179:W$195,$F858)</f>
        <v/>
      </c>
      <c r="X858" s="40">
        <f>INDEX(X$175:X$178,$D858)*$E858*INDEX(X$179:X$195,$F858)</f>
        <v/>
      </c>
      <c r="Y858" s="40">
        <f>INDEX(Y$175:Y$178,$D858)*$E858*INDEX(Y$179:Y$195,$F858)</f>
        <v/>
      </c>
      <c r="Z858" s="40">
        <f>INDEX(Z$175:Z$178,$D858)*$E858*INDEX(Z$179:Z$195,$F858)</f>
        <v/>
      </c>
      <c r="AA858" s="40">
        <f>INDEX(AA$175:AA$178,$D858)*$E858*INDEX(AA$179:AA$195,$F858)</f>
        <v/>
      </c>
      <c r="AB858" s="40">
        <f>INDEX(AB$175:AB$178,$D858)*$E858*INDEX(AB$179:AB$195,$F858)</f>
        <v/>
      </c>
      <c r="AC858" s="40">
        <f>INDEX(AC$175:AC$178,$D858)*$E858*INDEX(AC$179:AC$195,$F858)</f>
        <v/>
      </c>
      <c r="AD858" s="42">
        <f>SHADOWEFF(INDEX(AD$175:AD$178,$D858),$E858,INDEX(AD$179:AD$195,$F858))</f>
        <v/>
      </c>
      <c r="AE858" s="25">
        <f>LOWER(Settings!$C$4)&amp;".mit."&amp;$A858&amp;IF($C858="","","."&amp;$C858&amp;"."&amp;$B858)&amp;IF(INDEX(Variables!$D$5:$D$105,MATCH($A858,Variables!$A$5:$A$105,0))="","","."&amp;INDEX(Variables!$D$5:$D$105,MATCH($A858,Variables!$A$5:$A$105,0)))&amp;"."&amp;AE$5</f>
        <v/>
      </c>
      <c r="AF858" s="41">
        <f>INDEX(AF$175:AF$178,$D858)*$E858*INDEX(AF$179:AF$195,$F858)</f>
        <v/>
      </c>
      <c r="AG858" s="40">
        <f>INDEX(AG$175:AG$178,$D858)*$E858*INDEX(AG$179:AG$195,$F858)</f>
        <v/>
      </c>
      <c r="AH858" s="40">
        <f>INDEX(AH$175:AH$178,$D858)*$E858*INDEX(AH$179:AH$195,$F858)</f>
        <v/>
      </c>
      <c r="AI858" s="40">
        <f>INDEX(AI$175:AI$178,$D858)*$E858*INDEX(AI$179:AI$195,$F858)</f>
        <v/>
      </c>
      <c r="AJ858" s="40">
        <f>INDEX(AJ$175:AJ$178,$D858)*$E858*INDEX(AJ$179:AJ$195,$F858)</f>
        <v/>
      </c>
      <c r="AK858" s="40">
        <f>INDEX(AK$175:AK$178,$D858)*$E858*INDEX(AK$179:AK$195,$F858)</f>
        <v/>
      </c>
      <c r="AL858" s="40">
        <f>INDEX(AL$175:AL$178,$D858)*$E858*INDEX(AL$179:AL$195,$F858)</f>
        <v/>
      </c>
      <c r="AM858" s="40">
        <f>INDEX(AM$175:AM$178,$D858)*$E858*INDEX(AM$179:AM$195,$F858)</f>
        <v/>
      </c>
      <c r="AN858" s="40">
        <f>INDEX(AN$175:AN$178,$D858)*$E858*INDEX(AN$179:AN$195,$F858)</f>
        <v/>
      </c>
      <c r="AO858" s="40">
        <f>INDEX(AO$175:AO$178,$D858)*$E858*INDEX(AO$179:AO$195,$F858)</f>
        <v/>
      </c>
      <c r="AP858" s="40">
        <f>INDEX(AP$175:AP$178,$D858)*$E858*INDEX(AP$179:AP$195,$F858)</f>
        <v/>
      </c>
      <c r="AQ858" s="40">
        <f>INDEX(AQ$175:AQ$178,$D858)*$E858*INDEX(AQ$179:AQ$195,$F858)</f>
        <v/>
      </c>
      <c r="AR858" s="40">
        <f>INDEX(AR$175:AR$178,$D858)*$E858*INDEX(AR$179:AR$195,$F858)</f>
        <v/>
      </c>
      <c r="AS858" s="40">
        <f>INDEX(AS$175:AS$178,$D858)*$E858*INDEX(AS$179:AS$195,$F858)</f>
        <v/>
      </c>
      <c r="AT858" s="40">
        <f>INDEX(AT$175:AT$178,$D858)*$E858*INDEX(AT$179:AT$195,$F858)</f>
        <v/>
      </c>
      <c r="AU858" s="40">
        <f>INDEX(AU$175:AU$178,$D858)*$E858*INDEX(AU$179:AU$195,$F858)</f>
        <v/>
      </c>
      <c r="AV858" s="40">
        <f>INDEX(AV$175:AV$178,$D858)*$E858*INDEX(AV$179:AV$195,$F858)</f>
        <v/>
      </c>
      <c r="AW858" s="40">
        <f>INDEX(AW$175:AW$178,$D858)*$E858*INDEX(AW$179:AW$195,$F858)</f>
        <v/>
      </c>
      <c r="AX858" s="42">
        <f>SHADOWEFF(INDEX(AX$175:AX$178,$D858),$E858,INDEX(AX$179:AX$195,$F858))</f>
        <v/>
      </c>
    </row>
    <row r="859" hidden="1" outlineLevel="2">
      <c r="A859" s="5" t="inlineStr">
        <is>
          <t>shp</t>
        </is>
      </c>
      <c r="B859" s="5" t="inlineStr">
        <is>
          <t>bio</t>
        </is>
      </c>
      <c r="C859" s="5" t="inlineStr">
        <is>
          <t>foo</t>
        </is>
      </c>
      <c r="D859" s="40">
        <f>INDEX(Inputs!$M$5:$M$132,MATCH($B859&amp;"|"&amp;$C859,Inputs!$A$5:$A$132,0))</f>
        <v/>
      </c>
      <c r="E859" s="40">
        <f>INDEX(Inputs!$T$5:$T$132,MATCH($B859&amp;"|"&amp;$C859,Inputs!$A$5:$A$132,0))</f>
        <v/>
      </c>
      <c r="F859" s="40">
        <f>INDEX(Inputs!$K$5:$K$132,MATCH($B859&amp;"|"&amp;$C859,Inputs!$A$5:$A$132,0))</f>
        <v/>
      </c>
      <c r="G859" s="39" t="n"/>
      <c r="H859" s="5">
        <f>INDEX(Variables!$B$5:$B$105,MATCH($A859,Variables!$A$5:$A$105,0))&amp;IF($C859="",""," | "&amp;INDEX(Mapping!$B$5:$B$26,MATCH($C859,Mapping!$A$5:$A$26,0))&amp;" | "&amp;INDEX(Mapping!$B$30:$B$41,MATCH($B859,Mapping!$A$30:$A$41,0)))</f>
        <v/>
      </c>
      <c r="I859" s="5">
        <f>INDEX(Variables!$C$5:$C$105,MATCH($A859,Variables!$A$5:$A$105,0))</f>
        <v/>
      </c>
      <c r="J859" s="5">
        <f>INDEX(Variables!$E$5:$E$105,MATCH($A859,Variables!$A$5:$A$105,0))</f>
        <v/>
      </c>
      <c r="K859" s="25">
        <f>LOWER(Settings!$C$4)&amp;".mit."&amp;$A859&amp;IF($C859="","","."&amp;$C859&amp;"."&amp;$B859)&amp;IF(INDEX(Variables!$D$5:$D$105,MATCH($A859,Variables!$A$5:$A$105,0))="","","."&amp;INDEX(Variables!$D$5:$D$105,MATCH($A859,Variables!$A$5:$A$105,0)))&amp;"."&amp;K$5</f>
        <v/>
      </c>
      <c r="L859" s="41">
        <f>INDEX(L$175:L$178,$D859)*$E859*INDEX(L$179:L$195,$F859)</f>
        <v/>
      </c>
      <c r="M859" s="40">
        <f>INDEX(M$175:M$178,$D859)*$E859*INDEX(M$179:M$195,$F859)</f>
        <v/>
      </c>
      <c r="N859" s="40">
        <f>INDEX(N$175:N$178,$D859)*$E859*INDEX(N$179:N$195,$F859)</f>
        <v/>
      </c>
      <c r="O859" s="40">
        <f>INDEX(O$175:O$178,$D859)*$E859*INDEX(O$179:O$195,$F859)</f>
        <v/>
      </c>
      <c r="P859" s="40">
        <f>INDEX(P$175:P$178,$D859)*$E859*INDEX(P$179:P$195,$F859)</f>
        <v/>
      </c>
      <c r="Q859" s="40">
        <f>INDEX(Q$175:Q$178,$D859)*$E859*INDEX(Q$179:Q$195,$F859)</f>
        <v/>
      </c>
      <c r="R859" s="40">
        <f>INDEX(R$175:R$178,$D859)*$E859*INDEX(R$179:R$195,$F859)</f>
        <v/>
      </c>
      <c r="S859" s="40">
        <f>INDEX(S$175:S$178,$D859)*$E859*INDEX(S$179:S$195,$F859)</f>
        <v/>
      </c>
      <c r="T859" s="40">
        <f>INDEX(T$175:T$178,$D859)*$E859*INDEX(T$179:T$195,$F859)</f>
        <v/>
      </c>
      <c r="U859" s="40">
        <f>INDEX(U$175:U$178,$D859)*$E859*INDEX(U$179:U$195,$F859)</f>
        <v/>
      </c>
      <c r="V859" s="40">
        <f>INDEX(V$175:V$178,$D859)*$E859*INDEX(V$179:V$195,$F859)</f>
        <v/>
      </c>
      <c r="W859" s="40">
        <f>INDEX(W$175:W$178,$D859)*$E859*INDEX(W$179:W$195,$F859)</f>
        <v/>
      </c>
      <c r="X859" s="40">
        <f>INDEX(X$175:X$178,$D859)*$E859*INDEX(X$179:X$195,$F859)</f>
        <v/>
      </c>
      <c r="Y859" s="40">
        <f>INDEX(Y$175:Y$178,$D859)*$E859*INDEX(Y$179:Y$195,$F859)</f>
        <v/>
      </c>
      <c r="Z859" s="40">
        <f>INDEX(Z$175:Z$178,$D859)*$E859*INDEX(Z$179:Z$195,$F859)</f>
        <v/>
      </c>
      <c r="AA859" s="40">
        <f>INDEX(AA$175:AA$178,$D859)*$E859*INDEX(AA$179:AA$195,$F859)</f>
        <v/>
      </c>
      <c r="AB859" s="40">
        <f>INDEX(AB$175:AB$178,$D859)*$E859*INDEX(AB$179:AB$195,$F859)</f>
        <v/>
      </c>
      <c r="AC859" s="40">
        <f>INDEX(AC$175:AC$178,$D859)*$E859*INDEX(AC$179:AC$195,$F859)</f>
        <v/>
      </c>
      <c r="AD859" s="42">
        <f>SHADOWEFF(INDEX(AD$175:AD$178,$D859),$E859,INDEX(AD$179:AD$195,$F859))</f>
        <v/>
      </c>
      <c r="AE859" s="25">
        <f>LOWER(Settings!$C$4)&amp;".mit."&amp;$A859&amp;IF($C859="","","."&amp;$C859&amp;"."&amp;$B859)&amp;IF(INDEX(Variables!$D$5:$D$105,MATCH($A859,Variables!$A$5:$A$105,0))="","","."&amp;INDEX(Variables!$D$5:$D$105,MATCH($A859,Variables!$A$5:$A$105,0)))&amp;"."&amp;AE$5</f>
        <v/>
      </c>
      <c r="AF859" s="41">
        <f>INDEX(AF$175:AF$178,$D859)*$E859*INDEX(AF$179:AF$195,$F859)</f>
        <v/>
      </c>
      <c r="AG859" s="40">
        <f>INDEX(AG$175:AG$178,$D859)*$E859*INDEX(AG$179:AG$195,$F859)</f>
        <v/>
      </c>
      <c r="AH859" s="40">
        <f>INDEX(AH$175:AH$178,$D859)*$E859*INDEX(AH$179:AH$195,$F859)</f>
        <v/>
      </c>
      <c r="AI859" s="40">
        <f>INDEX(AI$175:AI$178,$D859)*$E859*INDEX(AI$179:AI$195,$F859)</f>
        <v/>
      </c>
      <c r="AJ859" s="40">
        <f>INDEX(AJ$175:AJ$178,$D859)*$E859*INDEX(AJ$179:AJ$195,$F859)</f>
        <v/>
      </c>
      <c r="AK859" s="40">
        <f>INDEX(AK$175:AK$178,$D859)*$E859*INDEX(AK$179:AK$195,$F859)</f>
        <v/>
      </c>
      <c r="AL859" s="40">
        <f>INDEX(AL$175:AL$178,$D859)*$E859*INDEX(AL$179:AL$195,$F859)</f>
        <v/>
      </c>
      <c r="AM859" s="40">
        <f>INDEX(AM$175:AM$178,$D859)*$E859*INDEX(AM$179:AM$195,$F859)</f>
        <v/>
      </c>
      <c r="AN859" s="40">
        <f>INDEX(AN$175:AN$178,$D859)*$E859*INDEX(AN$179:AN$195,$F859)</f>
        <v/>
      </c>
      <c r="AO859" s="40">
        <f>INDEX(AO$175:AO$178,$D859)*$E859*INDEX(AO$179:AO$195,$F859)</f>
        <v/>
      </c>
      <c r="AP859" s="40">
        <f>INDEX(AP$175:AP$178,$D859)*$E859*INDEX(AP$179:AP$195,$F859)</f>
        <v/>
      </c>
      <c r="AQ859" s="40">
        <f>INDEX(AQ$175:AQ$178,$D859)*$E859*INDEX(AQ$179:AQ$195,$F859)</f>
        <v/>
      </c>
      <c r="AR859" s="40">
        <f>INDEX(AR$175:AR$178,$D859)*$E859*INDEX(AR$179:AR$195,$F859)</f>
        <v/>
      </c>
      <c r="AS859" s="40">
        <f>INDEX(AS$175:AS$178,$D859)*$E859*INDEX(AS$179:AS$195,$F859)</f>
        <v/>
      </c>
      <c r="AT859" s="40">
        <f>INDEX(AT$175:AT$178,$D859)*$E859*INDEX(AT$179:AT$195,$F859)</f>
        <v/>
      </c>
      <c r="AU859" s="40">
        <f>INDEX(AU$175:AU$178,$D859)*$E859*INDEX(AU$179:AU$195,$F859)</f>
        <v/>
      </c>
      <c r="AV859" s="40">
        <f>INDEX(AV$175:AV$178,$D859)*$E859*INDEX(AV$179:AV$195,$F859)</f>
        <v/>
      </c>
      <c r="AW859" s="40">
        <f>INDEX(AW$175:AW$178,$D859)*$E859*INDEX(AW$179:AW$195,$F859)</f>
        <v/>
      </c>
      <c r="AX859" s="42">
        <f>SHADOWEFF(INDEX(AX$175:AX$178,$D859),$E859,INDEX(AX$179:AX$195,$F859))</f>
        <v/>
      </c>
    </row>
    <row r="860" hidden="1" outlineLevel="2"/>
    <row r="861" hidden="1" outlineLevel="2">
      <c r="A861" s="5" t="inlineStr">
        <is>
          <t>ener</t>
        </is>
      </c>
      <c r="B861" s="5" t="inlineStr">
        <is>
          <t>coa</t>
        </is>
      </c>
      <c r="C861" s="5" t="inlineStr">
        <is>
          <t>foo</t>
        </is>
      </c>
      <c r="D861" s="40">
        <f>INDEX(Inputs!$N$5:$N$132,MATCH($B861&amp;"|"&amp;$C861,Inputs!$A$5:$A$132,0))</f>
        <v/>
      </c>
      <c r="E861" s="40">
        <f>INDEX(Inputs!$O$5:$O$132,MATCH($B861&amp;"|"&amp;$C861,Inputs!$A$5:$A$132,0))</f>
        <v/>
      </c>
      <c r="F861" s="40">
        <f>INDEX(Inputs!$P$5:$P$132,MATCH($B861&amp;"|"&amp;$C861,Inputs!$A$5:$A$132,0))</f>
        <v/>
      </c>
      <c r="G861" s="40">
        <f>INDEX(Inputs!$Q$5:$Q$132,MATCH($B861&amp;"|"&amp;$C861,Inputs!$A$5:$A$132,0))</f>
        <v/>
      </c>
      <c r="H861" s="5">
        <f>INDEX(Variables!$B$5:$B$105,MATCH($A861,Variables!$A$5:$A$105,0))&amp;IF($C861="",""," | "&amp;INDEX(Mapping!$B$5:$B$26,MATCH($C861,Mapping!$A$5:$A$26,0))&amp;" | "&amp;INDEX(Mapping!$B$30:$B$41,MATCH($B861,Mapping!$A$30:$A$41,0)))</f>
        <v/>
      </c>
      <c r="I861" s="5">
        <f>INDEX(Variables!$C$5:$C$105,MATCH($A861,Variables!$A$5:$A$105,0))</f>
        <v/>
      </c>
      <c r="J861" s="5">
        <f>INDEX(Variables!$E$5:$E$105,MATCH($A861,Variables!$A$5:$A$105,0))</f>
        <v/>
      </c>
      <c r="K861" s="25">
        <f>LOWER(Settings!$C$4)&amp;".mit."&amp;$A861&amp;IF($C861="","","."&amp;$C861&amp;"."&amp;$B861)&amp;IF(INDEX(Variables!$D$5:$D$105,MATCH($A861,Variables!$A$5:$A$105,0))="","","."&amp;INDEX(Variables!$D$5:$D$105,MATCH($A861,Variables!$A$5:$A$105,0)))&amp;"."&amp;K$5</f>
        <v/>
      </c>
      <c r="L861" s="46">
        <f>INDEX(Inputs!$U$5:$U$132,MATCH($B861&amp;"|"&amp;$C861,Inputs!$A$5:$A$132,0))</f>
        <v/>
      </c>
      <c r="M861" s="47">
        <f>L861*(1/(1+$G861))^(1+$E861)*(1+M$7)^$D861*(M843/L843)^$E861*((M843+M852)/(L843+L852))^($F861*(1+$E861))</f>
        <v/>
      </c>
      <c r="N861" s="47">
        <f>M861*(1/(1+$G861))^(1+$E861)*(1+N$7)^$D861*(N843/M843)^$E861*((N843+N852)/(M843+M852))^($F861*(1+$E861))</f>
        <v/>
      </c>
      <c r="O861" s="47">
        <f>N861*(1/(1+$G861))^(1+$E861)*(1+O$7)^$D861*(O843/N843)^$E861*((O843+O852)/(N843+N852))^($F861*(1+$E861))</f>
        <v/>
      </c>
      <c r="P861" s="47">
        <f>O861*(1/(1+$G861))^(1+$E861)*(1+P$7)^$D861*(P843/O843)^$E861*((P843+P852)/(O843+O852))^($F861*(1+$E861))</f>
        <v/>
      </c>
      <c r="Q861" s="47">
        <f>P861*(1/(1+$G861))^(1+$E861)*(1+Q$7)^$D861*(Q843/P843)^$E861*((Q843+Q852)/(P843+P852))^($F861*(1+$E861))</f>
        <v/>
      </c>
      <c r="R861" s="47">
        <f>Q861*(1/(1+$G861))^(1+$E861)*(1+R$7)^$D861*(R843/Q843)^$E861*((R843+R852)/(Q843+Q852))^($F861*(1+$E861))</f>
        <v/>
      </c>
      <c r="S861" s="47">
        <f>R861*(1/(1+$G861))^(1+$E861)*(1+S$7)^$D861*(S843/R843)^$E861*((S843+S852)/(R843+R852))^($F861*(1+$E861))</f>
        <v/>
      </c>
      <c r="T861" s="47">
        <f>S861*(1/(1+$G861))^(1+$E861)*(1+T$7)^$D861*(T843/S843)^$E861*((T843+T852)/(S843+S852))^($F861*(1+$E861))</f>
        <v/>
      </c>
      <c r="U861" s="47">
        <f>T861*(1/(1+$G861))^(1+$E861)*(1+U$7)^$D861*(U843/T843)^$E861*((U843+U852)/(T843+T852))^($F861*(1+$E861))</f>
        <v/>
      </c>
      <c r="V861" s="47">
        <f>U861*(1/(1+$G861))^(1+$E861)*(1+V$7)^$D861*(V843/U843)^$E861*((V843+V852)/(U843+U852))^($F861*(1+$E861))</f>
        <v/>
      </c>
      <c r="W861" s="47">
        <f>V861*(1/(1+$G861))^(1+$E861)*(1+W$7)^$D861*(W843/V843)^$E861*((W843+W852)/(V843+V852))^($F861*(1+$E861))</f>
        <v/>
      </c>
      <c r="X861" s="47">
        <f>W861*(1/(1+$G861))^(1+$E861)*(1+X$7)^$D861*(X843/W843)^$E861*((X843+X852)/(W843+W852))^($F861*(1+$E861))</f>
        <v/>
      </c>
      <c r="Y861" s="47">
        <f>X861*(1/(1+$G861))^(1+$E861)*(1+Y$7)^$D861*(Y843/X843)^$E861*((Y843+Y852)/(X843+X852))^($F861*(1+$E861))</f>
        <v/>
      </c>
      <c r="Z861" s="47">
        <f>Y861*(1/(1+$G861))^(1+$E861)*(1+Z$7)^$D861*(Z843/Y843)^$E861*((Z843+Z852)/(Y843+Y852))^($F861*(1+$E861))</f>
        <v/>
      </c>
      <c r="AA861" s="47">
        <f>Z861*(1/(1+$G861))^(1+$E861)*(1+AA$7)^$D861*(AA843/Z843)^$E861*((AA843+AA852)/(Z843+Z852))^($F861*(1+$E861))</f>
        <v/>
      </c>
      <c r="AB861" s="47">
        <f>AA861*(1/(1+$G861))^(1+$E861)*(1+AB$7)^$D861*(AB843/AA843)^$E861*((AB843+AB852)/(AA843+AA852))^($F861*(1+$E861))</f>
        <v/>
      </c>
      <c r="AC861" s="47">
        <f>AB861*(1/(1+$G861))^(1+$E861)*(1+AC$7)^$D861*(AC843/AB843)^$E861*((AC843+AC852)/(AB843+AB852))^($F861*(1+$E861))</f>
        <v/>
      </c>
      <c r="AD861" s="48">
        <f>FUELUSE(AC861,AD843,AC843,AD852,AC852,AD$7,$D861,$E861,$F861,$G861)</f>
        <v/>
      </c>
      <c r="AE861" s="25">
        <f>LOWER(Settings!$C$4)&amp;".mit."&amp;$A861&amp;IF($C861="","","."&amp;$C861&amp;"."&amp;$B861)&amp;IF(INDEX(Variables!$D$5:$D$105,MATCH($A861,Variables!$A$5:$A$105,0))="","","."&amp;INDEX(Variables!$D$5:$D$105,MATCH($A861,Variables!$A$5:$A$105,0)))&amp;"."&amp;AE$5</f>
        <v/>
      </c>
      <c r="AF861" s="46">
        <f>INDEX(Inputs!$U$5:$U$132,MATCH($B861&amp;"|"&amp;$C861,Inputs!$A$5:$A$132,0))</f>
        <v/>
      </c>
      <c r="AG861" s="47">
        <f>AF861*(1/(1+$G861))^(1+$E861)*(1+AG$7)^$D861*(AG843/AF843)^$E861*((AG843+AG852)/(AF843+AF852))^($F861*(1+$E861))</f>
        <v/>
      </c>
      <c r="AH861" s="47">
        <f>AG861*(1/(1+$G861))^(1+$E861)*(1+AH$7)^$D861*(AH843/AG843)^$E861*((AH843+AH852)/(AG843+AG852))^($F861*(1+$E861))</f>
        <v/>
      </c>
      <c r="AI861" s="47">
        <f>AH861*(1/(1+$G861))^(1+$E861)*(1+AI$7)^$D861*(AI843/AH843)^$E861*((AI843+AI852)/(AH843+AH852))^($F861*(1+$E861))</f>
        <v/>
      </c>
      <c r="AJ861" s="47">
        <f>AI861*(1/(1+$G861))^(1+$E861)*(1+AJ$7)^$D861*(AJ843/AI843)^$E861*((AJ843+AJ852)/(AI843+AI852))^($F861*(1+$E861))</f>
        <v/>
      </c>
      <c r="AK861" s="47">
        <f>AJ861*(1/(1+$G861))^(1+$E861)*(1+AK$7)^$D861*(AK843/AJ843)^$E861*((AK843+AK852)/(AJ843+AJ852))^($F861*(1+$E861))</f>
        <v/>
      </c>
      <c r="AL861" s="47">
        <f>AK861*(1/(1+$G861))^(1+$E861)*(1+AL$7)^$D861*(AL843/AK843)^$E861*((AL843+AL852)/(AK843+AK852))^($F861*(1+$E861))</f>
        <v/>
      </c>
      <c r="AM861" s="47">
        <f>AL861*(1/(1+$G861))^(1+$E861)*(1+AM$7)^$D861*(AM843/AL843)^$E861*((AM843+AM852)/(AL843+AL852))^($F861*(1+$E861))</f>
        <v/>
      </c>
      <c r="AN861" s="47">
        <f>AM861*(1/(1+$G861))^(1+$E861)*(1+AN$7)^$D861*(AN843/AM843)^$E861*((AN843+AN852)/(AM843+AM852))^($F861*(1+$E861))</f>
        <v/>
      </c>
      <c r="AO861" s="47">
        <f>AN861*(1/(1+$G861))^(1+$E861)*(1+AO$7)^$D861*(AO843/AN843)^$E861*((AO843+AO852)/(AN843+AN852))^($F861*(1+$E861))</f>
        <v/>
      </c>
      <c r="AP861" s="47">
        <f>AO861*(1/(1+$G861))^(1+$E861)*(1+AP$7)^$D861*(AP843/AO843)^$E861*((AP843+AP852)/(AO843+AO852))^($F861*(1+$E861))</f>
        <v/>
      </c>
      <c r="AQ861" s="47">
        <f>AP861*(1/(1+$G861))^(1+$E861)*(1+AQ$7)^$D861*(AQ843/AP843)^$E861*((AQ843+AQ852)/(AP843+AP852))^($F861*(1+$E861))</f>
        <v/>
      </c>
      <c r="AR861" s="47">
        <f>AQ861*(1/(1+$G861))^(1+$E861)*(1+AR$7)^$D861*(AR843/AQ843)^$E861*((AR843+AR852)/(AQ843+AQ852))^($F861*(1+$E861))</f>
        <v/>
      </c>
      <c r="AS861" s="47">
        <f>AR861*(1/(1+$G861))^(1+$E861)*(1+AS$7)^$D861*(AS843/AR843)^$E861*((AS843+AS852)/(AR843+AR852))^($F861*(1+$E861))</f>
        <v/>
      </c>
      <c r="AT861" s="47">
        <f>AS861*(1/(1+$G861))^(1+$E861)*(1+AT$7)^$D861*(AT843/AS843)^$E861*((AT843+AT852)/(AS843+AS852))^($F861*(1+$E861))</f>
        <v/>
      </c>
      <c r="AU861" s="47">
        <f>AT861*(1/(1+$G861))^(1+$E861)*(1+AU$7)^$D861*(AU843/AT843)^$E861*((AU843+AU852)/(AT843+AT852))^($F861*(1+$E861))</f>
        <v/>
      </c>
      <c r="AV861" s="47">
        <f>AU861*(1/(1+$G861))^(1+$E861)*(1+AV$7)^$D861*(AV843/AU843)^$E861*((AV843+AV852)/(AU843+AU852))^($F861*(1+$E861))</f>
        <v/>
      </c>
      <c r="AW861" s="47">
        <f>AV861*(1/(1+$G861))^(1+$E861)*(1+AW$7)^$D861*(AW843/AV843)^$E861*((AW843+AW852)/(AV843+AV852))^($F861*(1+$E861))</f>
        <v/>
      </c>
      <c r="AX861" s="48">
        <f>FUELUSE(AW861,AX843,AW843,AX852,AW852,AX$7,$D861,$E861,$F861,$G861)</f>
        <v/>
      </c>
    </row>
    <row r="862" hidden="1" outlineLevel="2">
      <c r="A862" s="5" t="inlineStr">
        <is>
          <t>ener</t>
        </is>
      </c>
      <c r="B862" s="5" t="inlineStr">
        <is>
          <t>nga</t>
        </is>
      </c>
      <c r="C862" s="5" t="inlineStr">
        <is>
          <t>foo</t>
        </is>
      </c>
      <c r="D862" s="40">
        <f>INDEX(Inputs!$N$5:$N$132,MATCH($B862&amp;"|"&amp;$C862,Inputs!$A$5:$A$132,0))</f>
        <v/>
      </c>
      <c r="E862" s="40">
        <f>INDEX(Inputs!$O$5:$O$132,MATCH($B862&amp;"|"&amp;$C862,Inputs!$A$5:$A$132,0))</f>
        <v/>
      </c>
      <c r="F862" s="40">
        <f>INDEX(Inputs!$P$5:$P$132,MATCH($B862&amp;"|"&amp;$C862,Inputs!$A$5:$A$132,0))</f>
        <v/>
      </c>
      <c r="G862" s="40">
        <f>INDEX(Inputs!$Q$5:$Q$132,MATCH($B862&amp;"|"&amp;$C862,Inputs!$A$5:$A$132,0))</f>
        <v/>
      </c>
      <c r="H862" s="5">
        <f>INDEX(Variables!$B$5:$B$105,MATCH($A862,Variables!$A$5:$A$105,0))&amp;IF($C862="",""," | "&amp;INDEX(Mapping!$B$5:$B$26,MATCH($C862,Mapping!$A$5:$A$26,0))&amp;" | "&amp;INDEX(Mapping!$B$30:$B$41,MATCH($B862,Mapping!$A$30:$A$41,0)))</f>
        <v/>
      </c>
      <c r="I862" s="5">
        <f>INDEX(Variables!$C$5:$C$105,MATCH($A862,Variables!$A$5:$A$105,0))</f>
        <v/>
      </c>
      <c r="J862" s="5">
        <f>INDEX(Variables!$E$5:$E$105,MATCH($A862,Variables!$A$5:$A$105,0))</f>
        <v/>
      </c>
      <c r="K862" s="25">
        <f>LOWER(Settings!$C$4)&amp;".mit."&amp;$A862&amp;IF($C862="","","."&amp;$C862&amp;"."&amp;$B862)&amp;IF(INDEX(Variables!$D$5:$D$105,MATCH($A862,Variables!$A$5:$A$105,0))="","","."&amp;INDEX(Variables!$D$5:$D$105,MATCH($A862,Variables!$A$5:$A$105,0)))&amp;"."&amp;K$5</f>
        <v/>
      </c>
      <c r="L862" s="46">
        <f>INDEX(Inputs!$U$5:$U$132,MATCH($B862&amp;"|"&amp;$C862,Inputs!$A$5:$A$132,0))</f>
        <v/>
      </c>
      <c r="M862" s="47">
        <f>L862*(1/(1+$G862))^(1+$E862)*(1+M$7)^$D862*(M844/L844)^$E862*((M844+M853)/(L844+L853))^($F862*(1+$E862))</f>
        <v/>
      </c>
      <c r="N862" s="47">
        <f>M862*(1/(1+$G862))^(1+$E862)*(1+N$7)^$D862*(N844/M844)^$E862*((N844+N853)/(M844+M853))^($F862*(1+$E862))</f>
        <v/>
      </c>
      <c r="O862" s="47">
        <f>N862*(1/(1+$G862))^(1+$E862)*(1+O$7)^$D862*(O844/N844)^$E862*((O844+O853)/(N844+N853))^($F862*(1+$E862))</f>
        <v/>
      </c>
      <c r="P862" s="47">
        <f>O862*(1/(1+$G862))^(1+$E862)*(1+P$7)^$D862*(P844/O844)^$E862*((P844+P853)/(O844+O853))^($F862*(1+$E862))</f>
        <v/>
      </c>
      <c r="Q862" s="47">
        <f>P862*(1/(1+$G862))^(1+$E862)*(1+Q$7)^$D862*(Q844/P844)^$E862*((Q844+Q853)/(P844+P853))^($F862*(1+$E862))</f>
        <v/>
      </c>
      <c r="R862" s="47">
        <f>Q862*(1/(1+$G862))^(1+$E862)*(1+R$7)^$D862*(R844/Q844)^$E862*((R844+R853)/(Q844+Q853))^($F862*(1+$E862))</f>
        <v/>
      </c>
      <c r="S862" s="47">
        <f>R862*(1/(1+$G862))^(1+$E862)*(1+S$7)^$D862*(S844/R844)^$E862*((S844+S853)/(R844+R853))^($F862*(1+$E862))</f>
        <v/>
      </c>
      <c r="T862" s="47">
        <f>S862*(1/(1+$G862))^(1+$E862)*(1+T$7)^$D862*(T844/S844)^$E862*((T844+T853)/(S844+S853))^($F862*(1+$E862))</f>
        <v/>
      </c>
      <c r="U862" s="47">
        <f>T862*(1/(1+$G862))^(1+$E862)*(1+U$7)^$D862*(U844/T844)^$E862*((U844+U853)/(T844+T853))^($F862*(1+$E862))</f>
        <v/>
      </c>
      <c r="V862" s="47">
        <f>U862*(1/(1+$G862))^(1+$E862)*(1+V$7)^$D862*(V844/U844)^$E862*((V844+V853)/(U844+U853))^($F862*(1+$E862))</f>
        <v/>
      </c>
      <c r="W862" s="47">
        <f>V862*(1/(1+$G862))^(1+$E862)*(1+W$7)^$D862*(W844/V844)^$E862*((W844+W853)/(V844+V853))^($F862*(1+$E862))</f>
        <v/>
      </c>
      <c r="X862" s="47">
        <f>W862*(1/(1+$G862))^(1+$E862)*(1+X$7)^$D862*(X844/W844)^$E862*((X844+X853)/(W844+W853))^($F862*(1+$E862))</f>
        <v/>
      </c>
      <c r="Y862" s="47">
        <f>X862*(1/(1+$G862))^(1+$E862)*(1+Y$7)^$D862*(Y844/X844)^$E862*((Y844+Y853)/(X844+X853))^($F862*(1+$E862))</f>
        <v/>
      </c>
      <c r="Z862" s="47">
        <f>Y862*(1/(1+$G862))^(1+$E862)*(1+Z$7)^$D862*(Z844/Y844)^$E862*((Z844+Z853)/(Y844+Y853))^($F862*(1+$E862))</f>
        <v/>
      </c>
      <c r="AA862" s="47">
        <f>Z862*(1/(1+$G862))^(1+$E862)*(1+AA$7)^$D862*(AA844/Z844)^$E862*((AA844+AA853)/(Z844+Z853))^($F862*(1+$E862))</f>
        <v/>
      </c>
      <c r="AB862" s="47">
        <f>AA862*(1/(1+$G862))^(1+$E862)*(1+AB$7)^$D862*(AB844/AA844)^$E862*((AB844+AB853)/(AA844+AA853))^($F862*(1+$E862))</f>
        <v/>
      </c>
      <c r="AC862" s="47">
        <f>AB862*(1/(1+$G862))^(1+$E862)*(1+AC$7)^$D862*(AC844/AB844)^$E862*((AC844+AC853)/(AB844+AB853))^($F862*(1+$E862))</f>
        <v/>
      </c>
      <c r="AD862" s="48">
        <f>FUELUSE(AC862,AD844,AC844,AD853,AC853,AD$7,$D862,$E862,$F862,$G862)</f>
        <v/>
      </c>
      <c r="AE862" s="25">
        <f>LOWER(Settings!$C$4)&amp;".mit."&amp;$A862&amp;IF($C862="","","."&amp;$C862&amp;"."&amp;$B862)&amp;IF(INDEX(Variables!$D$5:$D$105,MATCH($A862,Variables!$A$5:$A$105,0))="","","."&amp;INDEX(Variables!$D$5:$D$105,MATCH($A862,Variables!$A$5:$A$105,0)))&amp;"."&amp;AE$5</f>
        <v/>
      </c>
      <c r="AF862" s="46">
        <f>INDEX(Inputs!$U$5:$U$132,MATCH($B862&amp;"|"&amp;$C862,Inputs!$A$5:$A$132,0))</f>
        <v/>
      </c>
      <c r="AG862" s="47">
        <f>AF862*(1/(1+$G862))^(1+$E862)*(1+AG$7)^$D862*(AG844/AF844)^$E862*((AG844+AG853)/(AF844+AF853))^($F862*(1+$E862))</f>
        <v/>
      </c>
      <c r="AH862" s="47">
        <f>AG862*(1/(1+$G862))^(1+$E862)*(1+AH$7)^$D862*(AH844/AG844)^$E862*((AH844+AH853)/(AG844+AG853))^($F862*(1+$E862))</f>
        <v/>
      </c>
      <c r="AI862" s="47">
        <f>AH862*(1/(1+$G862))^(1+$E862)*(1+AI$7)^$D862*(AI844/AH844)^$E862*((AI844+AI853)/(AH844+AH853))^($F862*(1+$E862))</f>
        <v/>
      </c>
      <c r="AJ862" s="47">
        <f>AI862*(1/(1+$G862))^(1+$E862)*(1+AJ$7)^$D862*(AJ844/AI844)^$E862*((AJ844+AJ853)/(AI844+AI853))^($F862*(1+$E862))</f>
        <v/>
      </c>
      <c r="AK862" s="47">
        <f>AJ862*(1/(1+$G862))^(1+$E862)*(1+AK$7)^$D862*(AK844/AJ844)^$E862*((AK844+AK853)/(AJ844+AJ853))^($F862*(1+$E862))</f>
        <v/>
      </c>
      <c r="AL862" s="47">
        <f>AK862*(1/(1+$G862))^(1+$E862)*(1+AL$7)^$D862*(AL844/AK844)^$E862*((AL844+AL853)/(AK844+AK853))^($F862*(1+$E862))</f>
        <v/>
      </c>
      <c r="AM862" s="47">
        <f>AL862*(1/(1+$G862))^(1+$E862)*(1+AM$7)^$D862*(AM844/AL844)^$E862*((AM844+AM853)/(AL844+AL853))^($F862*(1+$E862))</f>
        <v/>
      </c>
      <c r="AN862" s="47">
        <f>AM862*(1/(1+$G862))^(1+$E862)*(1+AN$7)^$D862*(AN844/AM844)^$E862*((AN844+AN853)/(AM844+AM853))^($F862*(1+$E862))</f>
        <v/>
      </c>
      <c r="AO862" s="47">
        <f>AN862*(1/(1+$G862))^(1+$E862)*(1+AO$7)^$D862*(AO844/AN844)^$E862*((AO844+AO853)/(AN844+AN853))^($F862*(1+$E862))</f>
        <v/>
      </c>
      <c r="AP862" s="47">
        <f>AO862*(1/(1+$G862))^(1+$E862)*(1+AP$7)^$D862*(AP844/AO844)^$E862*((AP844+AP853)/(AO844+AO853))^($F862*(1+$E862))</f>
        <v/>
      </c>
      <c r="AQ862" s="47">
        <f>AP862*(1/(1+$G862))^(1+$E862)*(1+AQ$7)^$D862*(AQ844/AP844)^$E862*((AQ844+AQ853)/(AP844+AP853))^($F862*(1+$E862))</f>
        <v/>
      </c>
      <c r="AR862" s="47">
        <f>AQ862*(1/(1+$G862))^(1+$E862)*(1+AR$7)^$D862*(AR844/AQ844)^$E862*((AR844+AR853)/(AQ844+AQ853))^($F862*(1+$E862))</f>
        <v/>
      </c>
      <c r="AS862" s="47">
        <f>AR862*(1/(1+$G862))^(1+$E862)*(1+AS$7)^$D862*(AS844/AR844)^$E862*((AS844+AS853)/(AR844+AR853))^($F862*(1+$E862))</f>
        <v/>
      </c>
      <c r="AT862" s="47">
        <f>AS862*(1/(1+$G862))^(1+$E862)*(1+AT$7)^$D862*(AT844/AS844)^$E862*((AT844+AT853)/(AS844+AS853))^($F862*(1+$E862))</f>
        <v/>
      </c>
      <c r="AU862" s="47">
        <f>AT862*(1/(1+$G862))^(1+$E862)*(1+AU$7)^$D862*(AU844/AT844)^$E862*((AU844+AU853)/(AT844+AT853))^($F862*(1+$E862))</f>
        <v/>
      </c>
      <c r="AV862" s="47">
        <f>AU862*(1/(1+$G862))^(1+$E862)*(1+AV$7)^$D862*(AV844/AU844)^$E862*((AV844+AV853)/(AU844+AU853))^($F862*(1+$E862))</f>
        <v/>
      </c>
      <c r="AW862" s="47">
        <f>AV862*(1/(1+$G862))^(1+$E862)*(1+AW$7)^$D862*(AW844/AV844)^$E862*((AW844+AW853)/(AV844+AV853))^($F862*(1+$E862))</f>
        <v/>
      </c>
      <c r="AX862" s="48">
        <f>FUELUSE(AW862,AX844,AW844,AX853,AW853,AX$7,$D862,$E862,$F862,$G862)</f>
        <v/>
      </c>
    </row>
    <row r="863" hidden="1" outlineLevel="2">
      <c r="A863" s="5" t="inlineStr">
        <is>
          <t>ener</t>
        </is>
      </c>
      <c r="B863" s="5" t="inlineStr">
        <is>
          <t>gso</t>
        </is>
      </c>
      <c r="C863" s="5" t="inlineStr">
        <is>
          <t>foo</t>
        </is>
      </c>
      <c r="D863" s="40">
        <f>INDEX(Inputs!$N$5:$N$132,MATCH($B863&amp;"|"&amp;$C863,Inputs!$A$5:$A$132,0))</f>
        <v/>
      </c>
      <c r="E863" s="40">
        <f>INDEX(Inputs!$O$5:$O$132,MATCH($B863&amp;"|"&amp;$C863,Inputs!$A$5:$A$132,0))</f>
        <v/>
      </c>
      <c r="F863" s="40">
        <f>INDEX(Inputs!$P$5:$P$132,MATCH($B863&amp;"|"&amp;$C863,Inputs!$A$5:$A$132,0))</f>
        <v/>
      </c>
      <c r="G863" s="40">
        <f>INDEX(Inputs!$Q$5:$Q$132,MATCH($B863&amp;"|"&amp;$C863,Inputs!$A$5:$A$132,0))</f>
        <v/>
      </c>
      <c r="H863" s="5">
        <f>INDEX(Variables!$B$5:$B$105,MATCH($A863,Variables!$A$5:$A$105,0))&amp;IF($C863="",""," | "&amp;INDEX(Mapping!$B$5:$B$26,MATCH($C863,Mapping!$A$5:$A$26,0))&amp;" | "&amp;INDEX(Mapping!$B$30:$B$41,MATCH($B863,Mapping!$A$30:$A$41,0)))</f>
        <v/>
      </c>
      <c r="I863" s="5">
        <f>INDEX(Variables!$C$5:$C$105,MATCH($A863,Variables!$A$5:$A$105,0))</f>
        <v/>
      </c>
      <c r="J863" s="5">
        <f>INDEX(Variables!$E$5:$E$105,MATCH($A863,Variables!$A$5:$A$105,0))</f>
        <v/>
      </c>
      <c r="K863" s="25">
        <f>LOWER(Settings!$C$4)&amp;".mit."&amp;$A863&amp;IF($C863="","","."&amp;$C863&amp;"."&amp;$B863)&amp;IF(INDEX(Variables!$D$5:$D$105,MATCH($A863,Variables!$A$5:$A$105,0))="","","."&amp;INDEX(Variables!$D$5:$D$105,MATCH($A863,Variables!$A$5:$A$105,0)))&amp;"."&amp;K$5</f>
        <v/>
      </c>
      <c r="L863" s="46">
        <f>INDEX(Inputs!$U$5:$U$132,MATCH($B863&amp;"|"&amp;$C863,Inputs!$A$5:$A$132,0))</f>
        <v/>
      </c>
      <c r="M863" s="47">
        <f>L863*(1/(1+$G863))^(1+$E863)*(1+M$7)^$D863*(M845/L845)^$E863*((M845+M854)/(L845+L854))^($F863*(1+$E863))</f>
        <v/>
      </c>
      <c r="N863" s="47">
        <f>M863*(1/(1+$G863))^(1+$E863)*(1+N$7)^$D863*(N845/M845)^$E863*((N845+N854)/(M845+M854))^($F863*(1+$E863))</f>
        <v/>
      </c>
      <c r="O863" s="47">
        <f>N863*(1/(1+$G863))^(1+$E863)*(1+O$7)^$D863*(O845/N845)^$E863*((O845+O854)/(N845+N854))^($F863*(1+$E863))</f>
        <v/>
      </c>
      <c r="P863" s="47">
        <f>O863*(1/(1+$G863))^(1+$E863)*(1+P$7)^$D863*(P845/O845)^$E863*((P845+P854)/(O845+O854))^($F863*(1+$E863))</f>
        <v/>
      </c>
      <c r="Q863" s="47">
        <f>P863*(1/(1+$G863))^(1+$E863)*(1+Q$7)^$D863*(Q845/P845)^$E863*((Q845+Q854)/(P845+P854))^($F863*(1+$E863))</f>
        <v/>
      </c>
      <c r="R863" s="47">
        <f>Q863*(1/(1+$G863))^(1+$E863)*(1+R$7)^$D863*(R845/Q845)^$E863*((R845+R854)/(Q845+Q854))^($F863*(1+$E863))</f>
        <v/>
      </c>
      <c r="S863" s="47">
        <f>R863*(1/(1+$G863))^(1+$E863)*(1+S$7)^$D863*(S845/R845)^$E863*((S845+S854)/(R845+R854))^($F863*(1+$E863))</f>
        <v/>
      </c>
      <c r="T863" s="47">
        <f>S863*(1/(1+$G863))^(1+$E863)*(1+T$7)^$D863*(T845/S845)^$E863*((T845+T854)/(S845+S854))^($F863*(1+$E863))</f>
        <v/>
      </c>
      <c r="U863" s="47">
        <f>T863*(1/(1+$G863))^(1+$E863)*(1+U$7)^$D863*(U845/T845)^$E863*((U845+U854)/(T845+T854))^($F863*(1+$E863))</f>
        <v/>
      </c>
      <c r="V863" s="47">
        <f>U863*(1/(1+$G863))^(1+$E863)*(1+V$7)^$D863*(V845/U845)^$E863*((V845+V854)/(U845+U854))^($F863*(1+$E863))</f>
        <v/>
      </c>
      <c r="W863" s="47">
        <f>V863*(1/(1+$G863))^(1+$E863)*(1+W$7)^$D863*(W845/V845)^$E863*((W845+W854)/(V845+V854))^($F863*(1+$E863))</f>
        <v/>
      </c>
      <c r="X863" s="47">
        <f>W863*(1/(1+$G863))^(1+$E863)*(1+X$7)^$D863*(X845/W845)^$E863*((X845+X854)/(W845+W854))^($F863*(1+$E863))</f>
        <v/>
      </c>
      <c r="Y863" s="47">
        <f>X863*(1/(1+$G863))^(1+$E863)*(1+Y$7)^$D863*(Y845/X845)^$E863*((Y845+Y854)/(X845+X854))^($F863*(1+$E863))</f>
        <v/>
      </c>
      <c r="Z863" s="47">
        <f>Y863*(1/(1+$G863))^(1+$E863)*(1+Z$7)^$D863*(Z845/Y845)^$E863*((Z845+Z854)/(Y845+Y854))^($F863*(1+$E863))</f>
        <v/>
      </c>
      <c r="AA863" s="47">
        <f>Z863*(1/(1+$G863))^(1+$E863)*(1+AA$7)^$D863*(AA845/Z845)^$E863*((AA845+AA854)/(Z845+Z854))^($F863*(1+$E863))</f>
        <v/>
      </c>
      <c r="AB863" s="47">
        <f>AA863*(1/(1+$G863))^(1+$E863)*(1+AB$7)^$D863*(AB845/AA845)^$E863*((AB845+AB854)/(AA845+AA854))^($F863*(1+$E863))</f>
        <v/>
      </c>
      <c r="AC863" s="47">
        <f>AB863*(1/(1+$G863))^(1+$E863)*(1+AC$7)^$D863*(AC845/AB845)^$E863*((AC845+AC854)/(AB845+AB854))^($F863*(1+$E863))</f>
        <v/>
      </c>
      <c r="AD863" s="48">
        <f>FUELUSE(AC863,AD845,AC845,AD854,AC854,AD$7,$D863,$E863,$F863,$G863)</f>
        <v/>
      </c>
      <c r="AE863" s="25">
        <f>LOWER(Settings!$C$4)&amp;".mit."&amp;$A863&amp;IF($C863="","","."&amp;$C863&amp;"."&amp;$B863)&amp;IF(INDEX(Variables!$D$5:$D$105,MATCH($A863,Variables!$A$5:$A$105,0))="","","."&amp;INDEX(Variables!$D$5:$D$105,MATCH($A863,Variables!$A$5:$A$105,0)))&amp;"."&amp;AE$5</f>
        <v/>
      </c>
      <c r="AF863" s="46">
        <f>INDEX(Inputs!$U$5:$U$132,MATCH($B863&amp;"|"&amp;$C863,Inputs!$A$5:$A$132,0))</f>
        <v/>
      </c>
      <c r="AG863" s="47">
        <f>AF863*(1/(1+$G863))^(1+$E863)*(1+AG$7)^$D863*(AG845/AF845)^$E863*((AG845+AG854)/(AF845+AF854))^($F863*(1+$E863))</f>
        <v/>
      </c>
      <c r="AH863" s="47">
        <f>AG863*(1/(1+$G863))^(1+$E863)*(1+AH$7)^$D863*(AH845/AG845)^$E863*((AH845+AH854)/(AG845+AG854))^($F863*(1+$E863))</f>
        <v/>
      </c>
      <c r="AI863" s="47">
        <f>AH863*(1/(1+$G863))^(1+$E863)*(1+AI$7)^$D863*(AI845/AH845)^$E863*((AI845+AI854)/(AH845+AH854))^($F863*(1+$E863))</f>
        <v/>
      </c>
      <c r="AJ863" s="47">
        <f>AI863*(1/(1+$G863))^(1+$E863)*(1+AJ$7)^$D863*(AJ845/AI845)^$E863*((AJ845+AJ854)/(AI845+AI854))^($F863*(1+$E863))</f>
        <v/>
      </c>
      <c r="AK863" s="47">
        <f>AJ863*(1/(1+$G863))^(1+$E863)*(1+AK$7)^$D863*(AK845/AJ845)^$E863*((AK845+AK854)/(AJ845+AJ854))^($F863*(1+$E863))</f>
        <v/>
      </c>
      <c r="AL863" s="47">
        <f>AK863*(1/(1+$G863))^(1+$E863)*(1+AL$7)^$D863*(AL845/AK845)^$E863*((AL845+AL854)/(AK845+AK854))^($F863*(1+$E863))</f>
        <v/>
      </c>
      <c r="AM863" s="47">
        <f>AL863*(1/(1+$G863))^(1+$E863)*(1+AM$7)^$D863*(AM845/AL845)^$E863*((AM845+AM854)/(AL845+AL854))^($F863*(1+$E863))</f>
        <v/>
      </c>
      <c r="AN863" s="47">
        <f>AM863*(1/(1+$G863))^(1+$E863)*(1+AN$7)^$D863*(AN845/AM845)^$E863*((AN845+AN854)/(AM845+AM854))^($F863*(1+$E863))</f>
        <v/>
      </c>
      <c r="AO863" s="47">
        <f>AN863*(1/(1+$G863))^(1+$E863)*(1+AO$7)^$D863*(AO845/AN845)^$E863*((AO845+AO854)/(AN845+AN854))^($F863*(1+$E863))</f>
        <v/>
      </c>
      <c r="AP863" s="47">
        <f>AO863*(1/(1+$G863))^(1+$E863)*(1+AP$7)^$D863*(AP845/AO845)^$E863*((AP845+AP854)/(AO845+AO854))^($F863*(1+$E863))</f>
        <v/>
      </c>
      <c r="AQ863" s="47">
        <f>AP863*(1/(1+$G863))^(1+$E863)*(1+AQ$7)^$D863*(AQ845/AP845)^$E863*((AQ845+AQ854)/(AP845+AP854))^($F863*(1+$E863))</f>
        <v/>
      </c>
      <c r="AR863" s="47">
        <f>AQ863*(1/(1+$G863))^(1+$E863)*(1+AR$7)^$D863*(AR845/AQ845)^$E863*((AR845+AR854)/(AQ845+AQ854))^($F863*(1+$E863))</f>
        <v/>
      </c>
      <c r="AS863" s="47">
        <f>AR863*(1/(1+$G863))^(1+$E863)*(1+AS$7)^$D863*(AS845/AR845)^$E863*((AS845+AS854)/(AR845+AR854))^($F863*(1+$E863))</f>
        <v/>
      </c>
      <c r="AT863" s="47">
        <f>AS863*(1/(1+$G863))^(1+$E863)*(1+AT$7)^$D863*(AT845/AS845)^$E863*((AT845+AT854)/(AS845+AS854))^($F863*(1+$E863))</f>
        <v/>
      </c>
      <c r="AU863" s="47">
        <f>AT863*(1/(1+$G863))^(1+$E863)*(1+AU$7)^$D863*(AU845/AT845)^$E863*((AU845+AU854)/(AT845+AT854))^($F863*(1+$E863))</f>
        <v/>
      </c>
      <c r="AV863" s="47">
        <f>AU863*(1/(1+$G863))^(1+$E863)*(1+AV$7)^$D863*(AV845/AU845)^$E863*((AV845+AV854)/(AU845+AU854))^($F863*(1+$E863))</f>
        <v/>
      </c>
      <c r="AW863" s="47">
        <f>AV863*(1/(1+$G863))^(1+$E863)*(1+AW$7)^$D863*(AW845/AV845)^$E863*((AW845+AW854)/(AV845+AV854))^($F863*(1+$E863))</f>
        <v/>
      </c>
      <c r="AX863" s="48">
        <f>FUELUSE(AW863,AX845,AW845,AX854,AW854,AX$7,$D863,$E863,$F863,$G863)</f>
        <v/>
      </c>
    </row>
    <row r="864" hidden="1" outlineLevel="2">
      <c r="A864" s="5" t="inlineStr">
        <is>
          <t>ener</t>
        </is>
      </c>
      <c r="B864" s="5" t="inlineStr">
        <is>
          <t>die</t>
        </is>
      </c>
      <c r="C864" s="5" t="inlineStr">
        <is>
          <t>foo</t>
        </is>
      </c>
      <c r="D864" s="40">
        <f>INDEX(Inputs!$N$5:$N$132,MATCH($B864&amp;"|"&amp;$C864,Inputs!$A$5:$A$132,0))</f>
        <v/>
      </c>
      <c r="E864" s="40">
        <f>INDEX(Inputs!$O$5:$O$132,MATCH($B864&amp;"|"&amp;$C864,Inputs!$A$5:$A$132,0))</f>
        <v/>
      </c>
      <c r="F864" s="40">
        <f>INDEX(Inputs!$P$5:$P$132,MATCH($B864&amp;"|"&amp;$C864,Inputs!$A$5:$A$132,0))</f>
        <v/>
      </c>
      <c r="G864" s="40">
        <f>INDEX(Inputs!$Q$5:$Q$132,MATCH($B864&amp;"|"&amp;$C864,Inputs!$A$5:$A$132,0))</f>
        <v/>
      </c>
      <c r="H864" s="5">
        <f>INDEX(Variables!$B$5:$B$105,MATCH($A864,Variables!$A$5:$A$105,0))&amp;IF($C864="",""," | "&amp;INDEX(Mapping!$B$5:$B$26,MATCH($C864,Mapping!$A$5:$A$26,0))&amp;" | "&amp;INDEX(Mapping!$B$30:$B$41,MATCH($B864,Mapping!$A$30:$A$41,0)))</f>
        <v/>
      </c>
      <c r="I864" s="5">
        <f>INDEX(Variables!$C$5:$C$105,MATCH($A864,Variables!$A$5:$A$105,0))</f>
        <v/>
      </c>
      <c r="J864" s="5">
        <f>INDEX(Variables!$E$5:$E$105,MATCH($A864,Variables!$A$5:$A$105,0))</f>
        <v/>
      </c>
      <c r="K864" s="25">
        <f>LOWER(Settings!$C$4)&amp;".mit."&amp;$A864&amp;IF($C864="","","."&amp;$C864&amp;"."&amp;$B864)&amp;IF(INDEX(Variables!$D$5:$D$105,MATCH($A864,Variables!$A$5:$A$105,0))="","","."&amp;INDEX(Variables!$D$5:$D$105,MATCH($A864,Variables!$A$5:$A$105,0)))&amp;"."&amp;K$5</f>
        <v/>
      </c>
      <c r="L864" s="46">
        <f>INDEX(Inputs!$U$5:$U$132,MATCH($B864&amp;"|"&amp;$C864,Inputs!$A$5:$A$132,0))</f>
        <v/>
      </c>
      <c r="M864" s="47">
        <f>L864*(1/(1+$G864))^(1+$E864)*(1+M$7)^$D864*(M846/L846)^$E864*((M846+M855)/(L846+L855))^($F864*(1+$E864))</f>
        <v/>
      </c>
      <c r="N864" s="47">
        <f>M864*(1/(1+$G864))^(1+$E864)*(1+N$7)^$D864*(N846/M846)^$E864*((N846+N855)/(M846+M855))^($F864*(1+$E864))</f>
        <v/>
      </c>
      <c r="O864" s="47">
        <f>N864*(1/(1+$G864))^(1+$E864)*(1+O$7)^$D864*(O846/N846)^$E864*((O846+O855)/(N846+N855))^($F864*(1+$E864))</f>
        <v/>
      </c>
      <c r="P864" s="47">
        <f>O864*(1/(1+$G864))^(1+$E864)*(1+P$7)^$D864*(P846/O846)^$E864*((P846+P855)/(O846+O855))^($F864*(1+$E864))</f>
        <v/>
      </c>
      <c r="Q864" s="47">
        <f>P864*(1/(1+$G864))^(1+$E864)*(1+Q$7)^$D864*(Q846/P846)^$E864*((Q846+Q855)/(P846+P855))^($F864*(1+$E864))</f>
        <v/>
      </c>
      <c r="R864" s="47">
        <f>Q864*(1/(1+$G864))^(1+$E864)*(1+R$7)^$D864*(R846/Q846)^$E864*((R846+R855)/(Q846+Q855))^($F864*(1+$E864))</f>
        <v/>
      </c>
      <c r="S864" s="47">
        <f>R864*(1/(1+$G864))^(1+$E864)*(1+S$7)^$D864*(S846/R846)^$E864*((S846+S855)/(R846+R855))^($F864*(1+$E864))</f>
        <v/>
      </c>
      <c r="T864" s="47">
        <f>S864*(1/(1+$G864))^(1+$E864)*(1+T$7)^$D864*(T846/S846)^$E864*((T846+T855)/(S846+S855))^($F864*(1+$E864))</f>
        <v/>
      </c>
      <c r="U864" s="47">
        <f>T864*(1/(1+$G864))^(1+$E864)*(1+U$7)^$D864*(U846/T846)^$E864*((U846+U855)/(T846+T855))^($F864*(1+$E864))</f>
        <v/>
      </c>
      <c r="V864" s="47">
        <f>U864*(1/(1+$G864))^(1+$E864)*(1+V$7)^$D864*(V846/U846)^$E864*((V846+V855)/(U846+U855))^($F864*(1+$E864))</f>
        <v/>
      </c>
      <c r="W864" s="47">
        <f>V864*(1/(1+$G864))^(1+$E864)*(1+W$7)^$D864*(W846/V846)^$E864*((W846+W855)/(V846+V855))^($F864*(1+$E864))</f>
        <v/>
      </c>
      <c r="X864" s="47">
        <f>W864*(1/(1+$G864))^(1+$E864)*(1+X$7)^$D864*(X846/W846)^$E864*((X846+X855)/(W846+W855))^($F864*(1+$E864))</f>
        <v/>
      </c>
      <c r="Y864" s="47">
        <f>X864*(1/(1+$G864))^(1+$E864)*(1+Y$7)^$D864*(Y846/X846)^$E864*((Y846+Y855)/(X846+X855))^($F864*(1+$E864))</f>
        <v/>
      </c>
      <c r="Z864" s="47">
        <f>Y864*(1/(1+$G864))^(1+$E864)*(1+Z$7)^$D864*(Z846/Y846)^$E864*((Z846+Z855)/(Y846+Y855))^($F864*(1+$E864))</f>
        <v/>
      </c>
      <c r="AA864" s="47">
        <f>Z864*(1/(1+$G864))^(1+$E864)*(1+AA$7)^$D864*(AA846/Z846)^$E864*((AA846+AA855)/(Z846+Z855))^($F864*(1+$E864))</f>
        <v/>
      </c>
      <c r="AB864" s="47">
        <f>AA864*(1/(1+$G864))^(1+$E864)*(1+AB$7)^$D864*(AB846/AA846)^$E864*((AB846+AB855)/(AA846+AA855))^($F864*(1+$E864))</f>
        <v/>
      </c>
      <c r="AC864" s="47">
        <f>AB864*(1/(1+$G864))^(1+$E864)*(1+AC$7)^$D864*(AC846/AB846)^$E864*((AC846+AC855)/(AB846+AB855))^($F864*(1+$E864))</f>
        <v/>
      </c>
      <c r="AD864" s="48">
        <f>FUELUSE(AC864,AD846,AC846,AD855,AC855,AD$7,$D864,$E864,$F864,$G864)</f>
        <v/>
      </c>
      <c r="AE864" s="25">
        <f>LOWER(Settings!$C$4)&amp;".mit."&amp;$A864&amp;IF($C864="","","."&amp;$C864&amp;"."&amp;$B864)&amp;IF(INDEX(Variables!$D$5:$D$105,MATCH($A864,Variables!$A$5:$A$105,0))="","","."&amp;INDEX(Variables!$D$5:$D$105,MATCH($A864,Variables!$A$5:$A$105,0)))&amp;"."&amp;AE$5</f>
        <v/>
      </c>
      <c r="AF864" s="46">
        <f>INDEX(Inputs!$U$5:$U$132,MATCH($B864&amp;"|"&amp;$C864,Inputs!$A$5:$A$132,0))</f>
        <v/>
      </c>
      <c r="AG864" s="47">
        <f>AF864*(1/(1+$G864))^(1+$E864)*(1+AG$7)^$D864*(AG846/AF846)^$E864*((AG846+AG855)/(AF846+AF855))^($F864*(1+$E864))</f>
        <v/>
      </c>
      <c r="AH864" s="47">
        <f>AG864*(1/(1+$G864))^(1+$E864)*(1+AH$7)^$D864*(AH846/AG846)^$E864*((AH846+AH855)/(AG846+AG855))^($F864*(1+$E864))</f>
        <v/>
      </c>
      <c r="AI864" s="47">
        <f>AH864*(1/(1+$G864))^(1+$E864)*(1+AI$7)^$D864*(AI846/AH846)^$E864*((AI846+AI855)/(AH846+AH855))^($F864*(1+$E864))</f>
        <v/>
      </c>
      <c r="AJ864" s="47">
        <f>AI864*(1/(1+$G864))^(1+$E864)*(1+AJ$7)^$D864*(AJ846/AI846)^$E864*((AJ846+AJ855)/(AI846+AI855))^($F864*(1+$E864))</f>
        <v/>
      </c>
      <c r="AK864" s="47">
        <f>AJ864*(1/(1+$G864))^(1+$E864)*(1+AK$7)^$D864*(AK846/AJ846)^$E864*((AK846+AK855)/(AJ846+AJ855))^($F864*(1+$E864))</f>
        <v/>
      </c>
      <c r="AL864" s="47">
        <f>AK864*(1/(1+$G864))^(1+$E864)*(1+AL$7)^$D864*(AL846/AK846)^$E864*((AL846+AL855)/(AK846+AK855))^($F864*(1+$E864))</f>
        <v/>
      </c>
      <c r="AM864" s="47">
        <f>AL864*(1/(1+$G864))^(1+$E864)*(1+AM$7)^$D864*(AM846/AL846)^$E864*((AM846+AM855)/(AL846+AL855))^($F864*(1+$E864))</f>
        <v/>
      </c>
      <c r="AN864" s="47">
        <f>AM864*(1/(1+$G864))^(1+$E864)*(1+AN$7)^$D864*(AN846/AM846)^$E864*((AN846+AN855)/(AM846+AM855))^($F864*(1+$E864))</f>
        <v/>
      </c>
      <c r="AO864" s="47">
        <f>AN864*(1/(1+$G864))^(1+$E864)*(1+AO$7)^$D864*(AO846/AN846)^$E864*((AO846+AO855)/(AN846+AN855))^($F864*(1+$E864))</f>
        <v/>
      </c>
      <c r="AP864" s="47">
        <f>AO864*(1/(1+$G864))^(1+$E864)*(1+AP$7)^$D864*(AP846/AO846)^$E864*((AP846+AP855)/(AO846+AO855))^($F864*(1+$E864))</f>
        <v/>
      </c>
      <c r="AQ864" s="47">
        <f>AP864*(1/(1+$G864))^(1+$E864)*(1+AQ$7)^$D864*(AQ846/AP846)^$E864*((AQ846+AQ855)/(AP846+AP855))^($F864*(1+$E864))</f>
        <v/>
      </c>
      <c r="AR864" s="47">
        <f>AQ864*(1/(1+$G864))^(1+$E864)*(1+AR$7)^$D864*(AR846/AQ846)^$E864*((AR846+AR855)/(AQ846+AQ855))^($F864*(1+$E864))</f>
        <v/>
      </c>
      <c r="AS864" s="47">
        <f>AR864*(1/(1+$G864))^(1+$E864)*(1+AS$7)^$D864*(AS846/AR846)^$E864*((AS846+AS855)/(AR846+AR855))^($F864*(1+$E864))</f>
        <v/>
      </c>
      <c r="AT864" s="47">
        <f>AS864*(1/(1+$G864))^(1+$E864)*(1+AT$7)^$D864*(AT846/AS846)^$E864*((AT846+AT855)/(AS846+AS855))^($F864*(1+$E864))</f>
        <v/>
      </c>
      <c r="AU864" s="47">
        <f>AT864*(1/(1+$G864))^(1+$E864)*(1+AU$7)^$D864*(AU846/AT846)^$E864*((AU846+AU855)/(AT846+AT855))^($F864*(1+$E864))</f>
        <v/>
      </c>
      <c r="AV864" s="47">
        <f>AU864*(1/(1+$G864))^(1+$E864)*(1+AV$7)^$D864*(AV846/AU846)^$E864*((AV846+AV855)/(AU846+AU855))^($F864*(1+$E864))</f>
        <v/>
      </c>
      <c r="AW864" s="47">
        <f>AV864*(1/(1+$G864))^(1+$E864)*(1+AW$7)^$D864*(AW846/AV846)^$E864*((AW846+AW855)/(AV846+AV855))^($F864*(1+$E864))</f>
        <v/>
      </c>
      <c r="AX864" s="48">
        <f>FUELUSE(AW864,AX846,AW846,AX855,AW855,AX$7,$D864,$E864,$F864,$G864)</f>
        <v/>
      </c>
    </row>
    <row r="865" hidden="1" outlineLevel="2">
      <c r="A865" s="5" t="inlineStr">
        <is>
          <t>ener</t>
        </is>
      </c>
      <c r="B865" s="5" t="inlineStr">
        <is>
          <t>lpg</t>
        </is>
      </c>
      <c r="C865" s="5" t="inlineStr">
        <is>
          <t>foo</t>
        </is>
      </c>
      <c r="D865" s="40">
        <f>INDEX(Inputs!$N$5:$N$132,MATCH($B865&amp;"|"&amp;$C865,Inputs!$A$5:$A$132,0))</f>
        <v/>
      </c>
      <c r="E865" s="40">
        <f>INDEX(Inputs!$O$5:$O$132,MATCH($B865&amp;"|"&amp;$C865,Inputs!$A$5:$A$132,0))</f>
        <v/>
      </c>
      <c r="F865" s="40">
        <f>INDEX(Inputs!$P$5:$P$132,MATCH($B865&amp;"|"&amp;$C865,Inputs!$A$5:$A$132,0))</f>
        <v/>
      </c>
      <c r="G865" s="40">
        <f>INDEX(Inputs!$Q$5:$Q$132,MATCH($B865&amp;"|"&amp;$C865,Inputs!$A$5:$A$132,0))</f>
        <v/>
      </c>
      <c r="H865" s="5">
        <f>INDEX(Variables!$B$5:$B$105,MATCH($A865,Variables!$A$5:$A$105,0))&amp;IF($C865="",""," | "&amp;INDEX(Mapping!$B$5:$B$26,MATCH($C865,Mapping!$A$5:$A$26,0))&amp;" | "&amp;INDEX(Mapping!$B$30:$B$41,MATCH($B865,Mapping!$A$30:$A$41,0)))</f>
        <v/>
      </c>
      <c r="I865" s="5">
        <f>INDEX(Variables!$C$5:$C$105,MATCH($A865,Variables!$A$5:$A$105,0))</f>
        <v/>
      </c>
      <c r="J865" s="5">
        <f>INDEX(Variables!$E$5:$E$105,MATCH($A865,Variables!$A$5:$A$105,0))</f>
        <v/>
      </c>
      <c r="K865" s="25">
        <f>LOWER(Settings!$C$4)&amp;".mit."&amp;$A865&amp;IF($C865="","","."&amp;$C865&amp;"."&amp;$B865)&amp;IF(INDEX(Variables!$D$5:$D$105,MATCH($A865,Variables!$A$5:$A$105,0))="","","."&amp;INDEX(Variables!$D$5:$D$105,MATCH($A865,Variables!$A$5:$A$105,0)))&amp;"."&amp;K$5</f>
        <v/>
      </c>
      <c r="L865" s="46">
        <f>INDEX(Inputs!$U$5:$U$132,MATCH($B865&amp;"|"&amp;$C865,Inputs!$A$5:$A$132,0))</f>
        <v/>
      </c>
      <c r="M865" s="47">
        <f>L865*(1/(1+$G865))^(1+$E865)*(1+M$7)^$D865*(M847/L847)^$E865*((M847+M856)/(L847+L856))^($F865*(1+$E865))</f>
        <v/>
      </c>
      <c r="N865" s="47">
        <f>M865*(1/(1+$G865))^(1+$E865)*(1+N$7)^$D865*(N847/M847)^$E865*((N847+N856)/(M847+M856))^($F865*(1+$E865))</f>
        <v/>
      </c>
      <c r="O865" s="47">
        <f>N865*(1/(1+$G865))^(1+$E865)*(1+O$7)^$D865*(O847/N847)^$E865*((O847+O856)/(N847+N856))^($F865*(1+$E865))</f>
        <v/>
      </c>
      <c r="P865" s="47">
        <f>O865*(1/(1+$G865))^(1+$E865)*(1+P$7)^$D865*(P847/O847)^$E865*((P847+P856)/(O847+O856))^($F865*(1+$E865))</f>
        <v/>
      </c>
      <c r="Q865" s="47">
        <f>P865*(1/(1+$G865))^(1+$E865)*(1+Q$7)^$D865*(Q847/P847)^$E865*((Q847+Q856)/(P847+P856))^($F865*(1+$E865))</f>
        <v/>
      </c>
      <c r="R865" s="47">
        <f>Q865*(1/(1+$G865))^(1+$E865)*(1+R$7)^$D865*(R847/Q847)^$E865*((R847+R856)/(Q847+Q856))^($F865*(1+$E865))</f>
        <v/>
      </c>
      <c r="S865" s="47">
        <f>R865*(1/(1+$G865))^(1+$E865)*(1+S$7)^$D865*(S847/R847)^$E865*((S847+S856)/(R847+R856))^($F865*(1+$E865))</f>
        <v/>
      </c>
      <c r="T865" s="47">
        <f>S865*(1/(1+$G865))^(1+$E865)*(1+T$7)^$D865*(T847/S847)^$E865*((T847+T856)/(S847+S856))^($F865*(1+$E865))</f>
        <v/>
      </c>
      <c r="U865" s="47">
        <f>T865*(1/(1+$G865))^(1+$E865)*(1+U$7)^$D865*(U847/T847)^$E865*((U847+U856)/(T847+T856))^($F865*(1+$E865))</f>
        <v/>
      </c>
      <c r="V865" s="47">
        <f>U865*(1/(1+$G865))^(1+$E865)*(1+V$7)^$D865*(V847/U847)^$E865*((V847+V856)/(U847+U856))^($F865*(1+$E865))</f>
        <v/>
      </c>
      <c r="W865" s="47">
        <f>V865*(1/(1+$G865))^(1+$E865)*(1+W$7)^$D865*(W847/V847)^$E865*((W847+W856)/(V847+V856))^($F865*(1+$E865))</f>
        <v/>
      </c>
      <c r="X865" s="47">
        <f>W865*(1/(1+$G865))^(1+$E865)*(1+X$7)^$D865*(X847/W847)^$E865*((X847+X856)/(W847+W856))^($F865*(1+$E865))</f>
        <v/>
      </c>
      <c r="Y865" s="47">
        <f>X865*(1/(1+$G865))^(1+$E865)*(1+Y$7)^$D865*(Y847/X847)^$E865*((Y847+Y856)/(X847+X856))^($F865*(1+$E865))</f>
        <v/>
      </c>
      <c r="Z865" s="47">
        <f>Y865*(1/(1+$G865))^(1+$E865)*(1+Z$7)^$D865*(Z847/Y847)^$E865*((Z847+Z856)/(Y847+Y856))^($F865*(1+$E865))</f>
        <v/>
      </c>
      <c r="AA865" s="47">
        <f>Z865*(1/(1+$G865))^(1+$E865)*(1+AA$7)^$D865*(AA847/Z847)^$E865*((AA847+AA856)/(Z847+Z856))^($F865*(1+$E865))</f>
        <v/>
      </c>
      <c r="AB865" s="47">
        <f>AA865*(1/(1+$G865))^(1+$E865)*(1+AB$7)^$D865*(AB847/AA847)^$E865*((AB847+AB856)/(AA847+AA856))^($F865*(1+$E865))</f>
        <v/>
      </c>
      <c r="AC865" s="47">
        <f>AB865*(1/(1+$G865))^(1+$E865)*(1+AC$7)^$D865*(AC847/AB847)^$E865*((AC847+AC856)/(AB847+AB856))^($F865*(1+$E865))</f>
        <v/>
      </c>
      <c r="AD865" s="48">
        <f>FUELUSE(AC865,AD847,AC847,AD856,AC856,AD$7,$D865,$E865,$F865,$G865)</f>
        <v/>
      </c>
      <c r="AE865" s="25">
        <f>LOWER(Settings!$C$4)&amp;".mit."&amp;$A865&amp;IF($C865="","","."&amp;$C865&amp;"."&amp;$B865)&amp;IF(INDEX(Variables!$D$5:$D$105,MATCH($A865,Variables!$A$5:$A$105,0))="","","."&amp;INDEX(Variables!$D$5:$D$105,MATCH($A865,Variables!$A$5:$A$105,0)))&amp;"."&amp;AE$5</f>
        <v/>
      </c>
      <c r="AF865" s="46">
        <f>INDEX(Inputs!$U$5:$U$132,MATCH($B865&amp;"|"&amp;$C865,Inputs!$A$5:$A$132,0))</f>
        <v/>
      </c>
      <c r="AG865" s="47">
        <f>AF865*(1/(1+$G865))^(1+$E865)*(1+AG$7)^$D865*(AG847/AF847)^$E865*((AG847+AG856)/(AF847+AF856))^($F865*(1+$E865))</f>
        <v/>
      </c>
      <c r="AH865" s="47">
        <f>AG865*(1/(1+$G865))^(1+$E865)*(1+AH$7)^$D865*(AH847/AG847)^$E865*((AH847+AH856)/(AG847+AG856))^($F865*(1+$E865))</f>
        <v/>
      </c>
      <c r="AI865" s="47">
        <f>AH865*(1/(1+$G865))^(1+$E865)*(1+AI$7)^$D865*(AI847/AH847)^$E865*((AI847+AI856)/(AH847+AH856))^($F865*(1+$E865))</f>
        <v/>
      </c>
      <c r="AJ865" s="47">
        <f>AI865*(1/(1+$G865))^(1+$E865)*(1+AJ$7)^$D865*(AJ847/AI847)^$E865*((AJ847+AJ856)/(AI847+AI856))^($F865*(1+$E865))</f>
        <v/>
      </c>
      <c r="AK865" s="47">
        <f>AJ865*(1/(1+$G865))^(1+$E865)*(1+AK$7)^$D865*(AK847/AJ847)^$E865*((AK847+AK856)/(AJ847+AJ856))^($F865*(1+$E865))</f>
        <v/>
      </c>
      <c r="AL865" s="47">
        <f>AK865*(1/(1+$G865))^(1+$E865)*(1+AL$7)^$D865*(AL847/AK847)^$E865*((AL847+AL856)/(AK847+AK856))^($F865*(1+$E865))</f>
        <v/>
      </c>
      <c r="AM865" s="47">
        <f>AL865*(1/(1+$G865))^(1+$E865)*(1+AM$7)^$D865*(AM847/AL847)^$E865*((AM847+AM856)/(AL847+AL856))^($F865*(1+$E865))</f>
        <v/>
      </c>
      <c r="AN865" s="47">
        <f>AM865*(1/(1+$G865))^(1+$E865)*(1+AN$7)^$D865*(AN847/AM847)^$E865*((AN847+AN856)/(AM847+AM856))^($F865*(1+$E865))</f>
        <v/>
      </c>
      <c r="AO865" s="47">
        <f>AN865*(1/(1+$G865))^(1+$E865)*(1+AO$7)^$D865*(AO847/AN847)^$E865*((AO847+AO856)/(AN847+AN856))^($F865*(1+$E865))</f>
        <v/>
      </c>
      <c r="AP865" s="47">
        <f>AO865*(1/(1+$G865))^(1+$E865)*(1+AP$7)^$D865*(AP847/AO847)^$E865*((AP847+AP856)/(AO847+AO856))^($F865*(1+$E865))</f>
        <v/>
      </c>
      <c r="AQ865" s="47">
        <f>AP865*(1/(1+$G865))^(1+$E865)*(1+AQ$7)^$D865*(AQ847/AP847)^$E865*((AQ847+AQ856)/(AP847+AP856))^($F865*(1+$E865))</f>
        <v/>
      </c>
      <c r="AR865" s="47">
        <f>AQ865*(1/(1+$G865))^(1+$E865)*(1+AR$7)^$D865*(AR847/AQ847)^$E865*((AR847+AR856)/(AQ847+AQ856))^($F865*(1+$E865))</f>
        <v/>
      </c>
      <c r="AS865" s="47">
        <f>AR865*(1/(1+$G865))^(1+$E865)*(1+AS$7)^$D865*(AS847/AR847)^$E865*((AS847+AS856)/(AR847+AR856))^($F865*(1+$E865))</f>
        <v/>
      </c>
      <c r="AT865" s="47">
        <f>AS865*(1/(1+$G865))^(1+$E865)*(1+AT$7)^$D865*(AT847/AS847)^$E865*((AT847+AT856)/(AS847+AS856))^($F865*(1+$E865))</f>
        <v/>
      </c>
      <c r="AU865" s="47">
        <f>AT865*(1/(1+$G865))^(1+$E865)*(1+AU$7)^$D865*(AU847/AT847)^$E865*((AU847+AU856)/(AT847+AT856))^($F865*(1+$E865))</f>
        <v/>
      </c>
      <c r="AV865" s="47">
        <f>AU865*(1/(1+$G865))^(1+$E865)*(1+AV$7)^$D865*(AV847/AU847)^$E865*((AV847+AV856)/(AU847+AU856))^($F865*(1+$E865))</f>
        <v/>
      </c>
      <c r="AW865" s="47">
        <f>AV865*(1/(1+$G865))^(1+$E865)*(1+AW$7)^$D865*(AW847/AV847)^$E865*((AW847+AW856)/(AV847+AV856))^($F865*(1+$E865))</f>
        <v/>
      </c>
      <c r="AX865" s="48">
        <f>FUELUSE(AW865,AX847,AW847,AX856,AW856,AX$7,$D865,$E865,$F865,$G865)</f>
        <v/>
      </c>
    </row>
    <row r="866" hidden="1" outlineLevel="2">
      <c r="A866" s="5" t="inlineStr">
        <is>
          <t>ener</t>
        </is>
      </c>
      <c r="B866" s="5" t="inlineStr">
        <is>
          <t>ker</t>
        </is>
      </c>
      <c r="C866" s="5" t="inlineStr">
        <is>
          <t>foo</t>
        </is>
      </c>
      <c r="D866" s="40">
        <f>INDEX(Inputs!$N$5:$N$132,MATCH($B866&amp;"|"&amp;$C866,Inputs!$A$5:$A$132,0))</f>
        <v/>
      </c>
      <c r="E866" s="40">
        <f>INDEX(Inputs!$O$5:$O$132,MATCH($B866&amp;"|"&amp;$C866,Inputs!$A$5:$A$132,0))</f>
        <v/>
      </c>
      <c r="F866" s="40">
        <f>INDEX(Inputs!$P$5:$P$132,MATCH($B866&amp;"|"&amp;$C866,Inputs!$A$5:$A$132,0))</f>
        <v/>
      </c>
      <c r="G866" s="40">
        <f>INDEX(Inputs!$Q$5:$Q$132,MATCH($B866&amp;"|"&amp;$C866,Inputs!$A$5:$A$132,0))</f>
        <v/>
      </c>
      <c r="H866" s="5">
        <f>INDEX(Variables!$B$5:$B$105,MATCH($A866,Variables!$A$5:$A$105,0))&amp;IF($C866="",""," | "&amp;INDEX(Mapping!$B$5:$B$26,MATCH($C866,Mapping!$A$5:$A$26,0))&amp;" | "&amp;INDEX(Mapping!$B$30:$B$41,MATCH($B866,Mapping!$A$30:$A$41,0)))</f>
        <v/>
      </c>
      <c r="I866" s="5">
        <f>INDEX(Variables!$C$5:$C$105,MATCH($A866,Variables!$A$5:$A$105,0))</f>
        <v/>
      </c>
      <c r="J866" s="5">
        <f>INDEX(Variables!$E$5:$E$105,MATCH($A866,Variables!$A$5:$A$105,0))</f>
        <v/>
      </c>
      <c r="K866" s="25">
        <f>LOWER(Settings!$C$4)&amp;".mit."&amp;$A866&amp;IF($C866="","","."&amp;$C866&amp;"."&amp;$B866)&amp;IF(INDEX(Variables!$D$5:$D$105,MATCH($A866,Variables!$A$5:$A$105,0))="","","."&amp;INDEX(Variables!$D$5:$D$105,MATCH($A866,Variables!$A$5:$A$105,0)))&amp;"."&amp;K$5</f>
        <v/>
      </c>
      <c r="L866" s="46">
        <f>INDEX(Inputs!$U$5:$U$132,MATCH($B866&amp;"|"&amp;$C866,Inputs!$A$5:$A$132,0))</f>
        <v/>
      </c>
      <c r="M866" s="47">
        <f>L866*(1/(1+$G866))^(1+$E866)*(1+M$7)^$D866*(M848/L848)^$E866*((M848+M857)/(L848+L857))^($F866*(1+$E866))</f>
        <v/>
      </c>
      <c r="N866" s="47">
        <f>M866*(1/(1+$G866))^(1+$E866)*(1+N$7)^$D866*(N848/M848)^$E866*((N848+N857)/(M848+M857))^($F866*(1+$E866))</f>
        <v/>
      </c>
      <c r="O866" s="47">
        <f>N866*(1/(1+$G866))^(1+$E866)*(1+O$7)^$D866*(O848/N848)^$E866*((O848+O857)/(N848+N857))^($F866*(1+$E866))</f>
        <v/>
      </c>
      <c r="P866" s="47">
        <f>O866*(1/(1+$G866))^(1+$E866)*(1+P$7)^$D866*(P848/O848)^$E866*((P848+P857)/(O848+O857))^($F866*(1+$E866))</f>
        <v/>
      </c>
      <c r="Q866" s="47">
        <f>P866*(1/(1+$G866))^(1+$E866)*(1+Q$7)^$D866*(Q848/P848)^$E866*((Q848+Q857)/(P848+P857))^($F866*(1+$E866))</f>
        <v/>
      </c>
      <c r="R866" s="47">
        <f>Q866*(1/(1+$G866))^(1+$E866)*(1+R$7)^$D866*(R848/Q848)^$E866*((R848+R857)/(Q848+Q857))^($F866*(1+$E866))</f>
        <v/>
      </c>
      <c r="S866" s="47">
        <f>R866*(1/(1+$G866))^(1+$E866)*(1+S$7)^$D866*(S848/R848)^$E866*((S848+S857)/(R848+R857))^($F866*(1+$E866))</f>
        <v/>
      </c>
      <c r="T866" s="47">
        <f>S866*(1/(1+$G866))^(1+$E866)*(1+T$7)^$D866*(T848/S848)^$E866*((T848+T857)/(S848+S857))^($F866*(1+$E866))</f>
        <v/>
      </c>
      <c r="U866" s="47">
        <f>T866*(1/(1+$G866))^(1+$E866)*(1+U$7)^$D866*(U848/T848)^$E866*((U848+U857)/(T848+T857))^($F866*(1+$E866))</f>
        <v/>
      </c>
      <c r="V866" s="47">
        <f>U866*(1/(1+$G866))^(1+$E866)*(1+V$7)^$D866*(V848/U848)^$E866*((V848+V857)/(U848+U857))^($F866*(1+$E866))</f>
        <v/>
      </c>
      <c r="W866" s="47">
        <f>V866*(1/(1+$G866))^(1+$E866)*(1+W$7)^$D866*(W848/V848)^$E866*((W848+W857)/(V848+V857))^($F866*(1+$E866))</f>
        <v/>
      </c>
      <c r="X866" s="47">
        <f>W866*(1/(1+$G866))^(1+$E866)*(1+X$7)^$D866*(X848/W848)^$E866*((X848+X857)/(W848+W857))^($F866*(1+$E866))</f>
        <v/>
      </c>
      <c r="Y866" s="47">
        <f>X866*(1/(1+$G866))^(1+$E866)*(1+Y$7)^$D866*(Y848/X848)^$E866*((Y848+Y857)/(X848+X857))^($F866*(1+$E866))</f>
        <v/>
      </c>
      <c r="Z866" s="47">
        <f>Y866*(1/(1+$G866))^(1+$E866)*(1+Z$7)^$D866*(Z848/Y848)^$E866*((Z848+Z857)/(Y848+Y857))^($F866*(1+$E866))</f>
        <v/>
      </c>
      <c r="AA866" s="47">
        <f>Z866*(1/(1+$G866))^(1+$E866)*(1+AA$7)^$D866*(AA848/Z848)^$E866*((AA848+AA857)/(Z848+Z857))^($F866*(1+$E866))</f>
        <v/>
      </c>
      <c r="AB866" s="47">
        <f>AA866*(1/(1+$G866))^(1+$E866)*(1+AB$7)^$D866*(AB848/AA848)^$E866*((AB848+AB857)/(AA848+AA857))^($F866*(1+$E866))</f>
        <v/>
      </c>
      <c r="AC866" s="47">
        <f>AB866*(1/(1+$G866))^(1+$E866)*(1+AC$7)^$D866*(AC848/AB848)^$E866*((AC848+AC857)/(AB848+AB857))^($F866*(1+$E866))</f>
        <v/>
      </c>
      <c r="AD866" s="48">
        <f>FUELUSE(AC866,AD848,AC848,AD857,AC857,AD$7,$D866,$E866,$F866,$G866)</f>
        <v/>
      </c>
      <c r="AE866" s="25">
        <f>LOWER(Settings!$C$4)&amp;".mit."&amp;$A866&amp;IF($C866="","","."&amp;$C866&amp;"."&amp;$B866)&amp;IF(INDEX(Variables!$D$5:$D$105,MATCH($A866,Variables!$A$5:$A$105,0))="","","."&amp;INDEX(Variables!$D$5:$D$105,MATCH($A866,Variables!$A$5:$A$105,0)))&amp;"."&amp;AE$5</f>
        <v/>
      </c>
      <c r="AF866" s="46">
        <f>INDEX(Inputs!$U$5:$U$132,MATCH($B866&amp;"|"&amp;$C866,Inputs!$A$5:$A$132,0))</f>
        <v/>
      </c>
      <c r="AG866" s="47">
        <f>AF866*(1/(1+$G866))^(1+$E866)*(1+AG$7)^$D866*(AG848/AF848)^$E866*((AG848+AG857)/(AF848+AF857))^($F866*(1+$E866))</f>
        <v/>
      </c>
      <c r="AH866" s="47">
        <f>AG866*(1/(1+$G866))^(1+$E866)*(1+AH$7)^$D866*(AH848/AG848)^$E866*((AH848+AH857)/(AG848+AG857))^($F866*(1+$E866))</f>
        <v/>
      </c>
      <c r="AI866" s="47">
        <f>AH866*(1/(1+$G866))^(1+$E866)*(1+AI$7)^$D866*(AI848/AH848)^$E866*((AI848+AI857)/(AH848+AH857))^($F866*(1+$E866))</f>
        <v/>
      </c>
      <c r="AJ866" s="47">
        <f>AI866*(1/(1+$G866))^(1+$E866)*(1+AJ$7)^$D866*(AJ848/AI848)^$E866*((AJ848+AJ857)/(AI848+AI857))^($F866*(1+$E866))</f>
        <v/>
      </c>
      <c r="AK866" s="47">
        <f>AJ866*(1/(1+$G866))^(1+$E866)*(1+AK$7)^$D866*(AK848/AJ848)^$E866*((AK848+AK857)/(AJ848+AJ857))^($F866*(1+$E866))</f>
        <v/>
      </c>
      <c r="AL866" s="47">
        <f>AK866*(1/(1+$G866))^(1+$E866)*(1+AL$7)^$D866*(AL848/AK848)^$E866*((AL848+AL857)/(AK848+AK857))^($F866*(1+$E866))</f>
        <v/>
      </c>
      <c r="AM866" s="47">
        <f>AL866*(1/(1+$G866))^(1+$E866)*(1+AM$7)^$D866*(AM848/AL848)^$E866*((AM848+AM857)/(AL848+AL857))^($F866*(1+$E866))</f>
        <v/>
      </c>
      <c r="AN866" s="47">
        <f>AM866*(1/(1+$G866))^(1+$E866)*(1+AN$7)^$D866*(AN848/AM848)^$E866*((AN848+AN857)/(AM848+AM857))^($F866*(1+$E866))</f>
        <v/>
      </c>
      <c r="AO866" s="47">
        <f>AN866*(1/(1+$G866))^(1+$E866)*(1+AO$7)^$D866*(AO848/AN848)^$E866*((AO848+AO857)/(AN848+AN857))^($F866*(1+$E866))</f>
        <v/>
      </c>
      <c r="AP866" s="47">
        <f>AO866*(1/(1+$G866))^(1+$E866)*(1+AP$7)^$D866*(AP848/AO848)^$E866*((AP848+AP857)/(AO848+AO857))^($F866*(1+$E866))</f>
        <v/>
      </c>
      <c r="AQ866" s="47">
        <f>AP866*(1/(1+$G866))^(1+$E866)*(1+AQ$7)^$D866*(AQ848/AP848)^$E866*((AQ848+AQ857)/(AP848+AP857))^($F866*(1+$E866))</f>
        <v/>
      </c>
      <c r="AR866" s="47">
        <f>AQ866*(1/(1+$G866))^(1+$E866)*(1+AR$7)^$D866*(AR848/AQ848)^$E866*((AR848+AR857)/(AQ848+AQ857))^($F866*(1+$E866))</f>
        <v/>
      </c>
      <c r="AS866" s="47">
        <f>AR866*(1/(1+$G866))^(1+$E866)*(1+AS$7)^$D866*(AS848/AR848)^$E866*((AS848+AS857)/(AR848+AR857))^($F866*(1+$E866))</f>
        <v/>
      </c>
      <c r="AT866" s="47">
        <f>AS866*(1/(1+$G866))^(1+$E866)*(1+AT$7)^$D866*(AT848/AS848)^$E866*((AT848+AT857)/(AS848+AS857))^($F866*(1+$E866))</f>
        <v/>
      </c>
      <c r="AU866" s="47">
        <f>AT866*(1/(1+$G866))^(1+$E866)*(1+AU$7)^$D866*(AU848/AT848)^$E866*((AU848+AU857)/(AT848+AT857))^($F866*(1+$E866))</f>
        <v/>
      </c>
      <c r="AV866" s="47">
        <f>AU866*(1/(1+$G866))^(1+$E866)*(1+AV$7)^$D866*(AV848/AU848)^$E866*((AV848+AV857)/(AU848+AU857))^($F866*(1+$E866))</f>
        <v/>
      </c>
      <c r="AW866" s="47">
        <f>AV866*(1/(1+$G866))^(1+$E866)*(1+AW$7)^$D866*(AW848/AV848)^$E866*((AW848+AW857)/(AV848+AV857))^($F866*(1+$E866))</f>
        <v/>
      </c>
      <c r="AX866" s="48">
        <f>FUELUSE(AW866,AX848,AW848,AX857,AW857,AX$7,$D866,$E866,$F866,$G866)</f>
        <v/>
      </c>
    </row>
    <row r="867" hidden="1" outlineLevel="2">
      <c r="A867" s="5" t="inlineStr">
        <is>
          <t>ener</t>
        </is>
      </c>
      <c r="B867" s="5" t="inlineStr">
        <is>
          <t>oop</t>
        </is>
      </c>
      <c r="C867" s="5" t="inlineStr">
        <is>
          <t>foo</t>
        </is>
      </c>
      <c r="D867" s="40">
        <f>INDEX(Inputs!$N$5:$N$132,MATCH($B867&amp;"|"&amp;$C867,Inputs!$A$5:$A$132,0))</f>
        <v/>
      </c>
      <c r="E867" s="40">
        <f>INDEX(Inputs!$O$5:$O$132,MATCH($B867&amp;"|"&amp;$C867,Inputs!$A$5:$A$132,0))</f>
        <v/>
      </c>
      <c r="F867" s="40">
        <f>INDEX(Inputs!$P$5:$P$132,MATCH($B867&amp;"|"&amp;$C867,Inputs!$A$5:$A$132,0))</f>
        <v/>
      </c>
      <c r="G867" s="40">
        <f>INDEX(Inputs!$Q$5:$Q$132,MATCH($B867&amp;"|"&amp;$C867,Inputs!$A$5:$A$132,0))</f>
        <v/>
      </c>
      <c r="H867" s="5">
        <f>INDEX(Variables!$B$5:$B$105,MATCH($A867,Variables!$A$5:$A$105,0))&amp;IF($C867="",""," | "&amp;INDEX(Mapping!$B$5:$B$26,MATCH($C867,Mapping!$A$5:$A$26,0))&amp;" | "&amp;INDEX(Mapping!$B$30:$B$41,MATCH($B867,Mapping!$A$30:$A$41,0)))</f>
        <v/>
      </c>
      <c r="I867" s="5">
        <f>INDEX(Variables!$C$5:$C$105,MATCH($A867,Variables!$A$5:$A$105,0))</f>
        <v/>
      </c>
      <c r="J867" s="5">
        <f>INDEX(Variables!$E$5:$E$105,MATCH($A867,Variables!$A$5:$A$105,0))</f>
        <v/>
      </c>
      <c r="K867" s="25">
        <f>LOWER(Settings!$C$4)&amp;".mit."&amp;$A867&amp;IF($C867="","","."&amp;$C867&amp;"."&amp;$B867)&amp;IF(INDEX(Variables!$D$5:$D$105,MATCH($A867,Variables!$A$5:$A$105,0))="","","."&amp;INDEX(Variables!$D$5:$D$105,MATCH($A867,Variables!$A$5:$A$105,0)))&amp;"."&amp;K$5</f>
        <v/>
      </c>
      <c r="L867" s="46">
        <f>INDEX(Inputs!$U$5:$U$132,MATCH($B867&amp;"|"&amp;$C867,Inputs!$A$5:$A$132,0))</f>
        <v/>
      </c>
      <c r="M867" s="47">
        <f>L867*(1/(1+$G867))^(1+$E867)*(1+M$7)^$D867*(M849/L849)^$E867*((M849+M858)/(L849+L858))^($F867*(1+$E867))</f>
        <v/>
      </c>
      <c r="N867" s="47">
        <f>M867*(1/(1+$G867))^(1+$E867)*(1+N$7)^$D867*(N849/M849)^$E867*((N849+N858)/(M849+M858))^($F867*(1+$E867))</f>
        <v/>
      </c>
      <c r="O867" s="47">
        <f>N867*(1/(1+$G867))^(1+$E867)*(1+O$7)^$D867*(O849/N849)^$E867*((O849+O858)/(N849+N858))^($F867*(1+$E867))</f>
        <v/>
      </c>
      <c r="P867" s="47">
        <f>O867*(1/(1+$G867))^(1+$E867)*(1+P$7)^$D867*(P849/O849)^$E867*((P849+P858)/(O849+O858))^($F867*(1+$E867))</f>
        <v/>
      </c>
      <c r="Q867" s="47">
        <f>P867*(1/(1+$G867))^(1+$E867)*(1+Q$7)^$D867*(Q849/P849)^$E867*((Q849+Q858)/(P849+P858))^($F867*(1+$E867))</f>
        <v/>
      </c>
      <c r="R867" s="47">
        <f>Q867*(1/(1+$G867))^(1+$E867)*(1+R$7)^$D867*(R849/Q849)^$E867*((R849+R858)/(Q849+Q858))^($F867*(1+$E867))</f>
        <v/>
      </c>
      <c r="S867" s="47">
        <f>R867*(1/(1+$G867))^(1+$E867)*(1+S$7)^$D867*(S849/R849)^$E867*((S849+S858)/(R849+R858))^($F867*(1+$E867))</f>
        <v/>
      </c>
      <c r="T867" s="47">
        <f>S867*(1/(1+$G867))^(1+$E867)*(1+T$7)^$D867*(T849/S849)^$E867*((T849+T858)/(S849+S858))^($F867*(1+$E867))</f>
        <v/>
      </c>
      <c r="U867" s="47">
        <f>T867*(1/(1+$G867))^(1+$E867)*(1+U$7)^$D867*(U849/T849)^$E867*((U849+U858)/(T849+T858))^($F867*(1+$E867))</f>
        <v/>
      </c>
      <c r="V867" s="47">
        <f>U867*(1/(1+$G867))^(1+$E867)*(1+V$7)^$D867*(V849/U849)^$E867*((V849+V858)/(U849+U858))^($F867*(1+$E867))</f>
        <v/>
      </c>
      <c r="W867" s="47">
        <f>V867*(1/(1+$G867))^(1+$E867)*(1+W$7)^$D867*(W849/V849)^$E867*((W849+W858)/(V849+V858))^($F867*(1+$E867))</f>
        <v/>
      </c>
      <c r="X867" s="47">
        <f>W867*(1/(1+$G867))^(1+$E867)*(1+X$7)^$D867*(X849/W849)^$E867*((X849+X858)/(W849+W858))^($F867*(1+$E867))</f>
        <v/>
      </c>
      <c r="Y867" s="47">
        <f>X867*(1/(1+$G867))^(1+$E867)*(1+Y$7)^$D867*(Y849/X849)^$E867*((Y849+Y858)/(X849+X858))^($F867*(1+$E867))</f>
        <v/>
      </c>
      <c r="Z867" s="47">
        <f>Y867*(1/(1+$G867))^(1+$E867)*(1+Z$7)^$D867*(Z849/Y849)^$E867*((Z849+Z858)/(Y849+Y858))^($F867*(1+$E867))</f>
        <v/>
      </c>
      <c r="AA867" s="47">
        <f>Z867*(1/(1+$G867))^(1+$E867)*(1+AA$7)^$D867*(AA849/Z849)^$E867*((AA849+AA858)/(Z849+Z858))^($F867*(1+$E867))</f>
        <v/>
      </c>
      <c r="AB867" s="47">
        <f>AA867*(1/(1+$G867))^(1+$E867)*(1+AB$7)^$D867*(AB849/AA849)^$E867*((AB849+AB858)/(AA849+AA858))^($F867*(1+$E867))</f>
        <v/>
      </c>
      <c r="AC867" s="47">
        <f>AB867*(1/(1+$G867))^(1+$E867)*(1+AC$7)^$D867*(AC849/AB849)^$E867*((AC849+AC858)/(AB849+AB858))^($F867*(1+$E867))</f>
        <v/>
      </c>
      <c r="AD867" s="48">
        <f>FUELUSE(AC867,AD849,AC849,AD858,AC858,AD$7,$D867,$E867,$F867,$G867)</f>
        <v/>
      </c>
      <c r="AE867" s="25">
        <f>LOWER(Settings!$C$4)&amp;".mit."&amp;$A867&amp;IF($C867="","","."&amp;$C867&amp;"."&amp;$B867)&amp;IF(INDEX(Variables!$D$5:$D$105,MATCH($A867,Variables!$A$5:$A$105,0))="","","."&amp;INDEX(Variables!$D$5:$D$105,MATCH($A867,Variables!$A$5:$A$105,0)))&amp;"."&amp;AE$5</f>
        <v/>
      </c>
      <c r="AF867" s="46">
        <f>INDEX(Inputs!$U$5:$U$132,MATCH($B867&amp;"|"&amp;$C867,Inputs!$A$5:$A$132,0))</f>
        <v/>
      </c>
      <c r="AG867" s="47">
        <f>AF867*(1/(1+$G867))^(1+$E867)*(1+AG$7)^$D867*(AG849/AF849)^$E867*((AG849+AG858)/(AF849+AF858))^($F867*(1+$E867))</f>
        <v/>
      </c>
      <c r="AH867" s="47">
        <f>AG867*(1/(1+$G867))^(1+$E867)*(1+AH$7)^$D867*(AH849/AG849)^$E867*((AH849+AH858)/(AG849+AG858))^($F867*(1+$E867))</f>
        <v/>
      </c>
      <c r="AI867" s="47">
        <f>AH867*(1/(1+$G867))^(1+$E867)*(1+AI$7)^$D867*(AI849/AH849)^$E867*((AI849+AI858)/(AH849+AH858))^($F867*(1+$E867))</f>
        <v/>
      </c>
      <c r="AJ867" s="47">
        <f>AI867*(1/(1+$G867))^(1+$E867)*(1+AJ$7)^$D867*(AJ849/AI849)^$E867*((AJ849+AJ858)/(AI849+AI858))^($F867*(1+$E867))</f>
        <v/>
      </c>
      <c r="AK867" s="47">
        <f>AJ867*(1/(1+$G867))^(1+$E867)*(1+AK$7)^$D867*(AK849/AJ849)^$E867*((AK849+AK858)/(AJ849+AJ858))^($F867*(1+$E867))</f>
        <v/>
      </c>
      <c r="AL867" s="47">
        <f>AK867*(1/(1+$G867))^(1+$E867)*(1+AL$7)^$D867*(AL849/AK849)^$E867*((AL849+AL858)/(AK849+AK858))^($F867*(1+$E867))</f>
        <v/>
      </c>
      <c r="AM867" s="47">
        <f>AL867*(1/(1+$G867))^(1+$E867)*(1+AM$7)^$D867*(AM849/AL849)^$E867*((AM849+AM858)/(AL849+AL858))^($F867*(1+$E867))</f>
        <v/>
      </c>
      <c r="AN867" s="47">
        <f>AM867*(1/(1+$G867))^(1+$E867)*(1+AN$7)^$D867*(AN849/AM849)^$E867*((AN849+AN858)/(AM849+AM858))^($F867*(1+$E867))</f>
        <v/>
      </c>
      <c r="AO867" s="47">
        <f>AN867*(1/(1+$G867))^(1+$E867)*(1+AO$7)^$D867*(AO849/AN849)^$E867*((AO849+AO858)/(AN849+AN858))^($F867*(1+$E867))</f>
        <v/>
      </c>
      <c r="AP867" s="47">
        <f>AO867*(1/(1+$G867))^(1+$E867)*(1+AP$7)^$D867*(AP849/AO849)^$E867*((AP849+AP858)/(AO849+AO858))^($F867*(1+$E867))</f>
        <v/>
      </c>
      <c r="AQ867" s="47">
        <f>AP867*(1/(1+$G867))^(1+$E867)*(1+AQ$7)^$D867*(AQ849/AP849)^$E867*((AQ849+AQ858)/(AP849+AP858))^($F867*(1+$E867))</f>
        <v/>
      </c>
      <c r="AR867" s="47">
        <f>AQ867*(1/(1+$G867))^(1+$E867)*(1+AR$7)^$D867*(AR849/AQ849)^$E867*((AR849+AR858)/(AQ849+AQ858))^($F867*(1+$E867))</f>
        <v/>
      </c>
      <c r="AS867" s="47">
        <f>AR867*(1/(1+$G867))^(1+$E867)*(1+AS$7)^$D867*(AS849/AR849)^$E867*((AS849+AS858)/(AR849+AR858))^($F867*(1+$E867))</f>
        <v/>
      </c>
      <c r="AT867" s="47">
        <f>AS867*(1/(1+$G867))^(1+$E867)*(1+AT$7)^$D867*(AT849/AS849)^$E867*((AT849+AT858)/(AS849+AS858))^($F867*(1+$E867))</f>
        <v/>
      </c>
      <c r="AU867" s="47">
        <f>AT867*(1/(1+$G867))^(1+$E867)*(1+AU$7)^$D867*(AU849/AT849)^$E867*((AU849+AU858)/(AT849+AT858))^($F867*(1+$E867))</f>
        <v/>
      </c>
      <c r="AV867" s="47">
        <f>AU867*(1/(1+$G867))^(1+$E867)*(1+AV$7)^$D867*(AV849/AU849)^$E867*((AV849+AV858)/(AU849+AU858))^($F867*(1+$E867))</f>
        <v/>
      </c>
      <c r="AW867" s="47">
        <f>AV867*(1/(1+$G867))^(1+$E867)*(1+AW$7)^$D867*(AW849/AV849)^$E867*((AW849+AW858)/(AV849+AV858))^($F867*(1+$E867))</f>
        <v/>
      </c>
      <c r="AX867" s="48">
        <f>FUELUSE(AW867,AX849,AW849,AX858,AW858,AX$7,$D867,$E867,$F867,$G867)</f>
        <v/>
      </c>
    </row>
    <row r="868" hidden="1" outlineLevel="2">
      <c r="A868" s="5" t="inlineStr">
        <is>
          <t>ener</t>
        </is>
      </c>
      <c r="B868" s="5" t="inlineStr">
        <is>
          <t>bio</t>
        </is>
      </c>
      <c r="C868" s="5" t="inlineStr">
        <is>
          <t>foo</t>
        </is>
      </c>
      <c r="D868" s="40">
        <f>INDEX(Inputs!$N$5:$N$132,MATCH($B868&amp;"|"&amp;$C868,Inputs!$A$5:$A$132,0))</f>
        <v/>
      </c>
      <c r="E868" s="40">
        <f>INDEX(Inputs!$O$5:$O$132,MATCH($B868&amp;"|"&amp;$C868,Inputs!$A$5:$A$132,0))</f>
        <v/>
      </c>
      <c r="F868" s="40">
        <f>INDEX(Inputs!$P$5:$P$132,MATCH($B868&amp;"|"&amp;$C868,Inputs!$A$5:$A$132,0))</f>
        <v/>
      </c>
      <c r="G868" s="40">
        <f>INDEX(Inputs!$Q$5:$Q$132,MATCH($B868&amp;"|"&amp;$C868,Inputs!$A$5:$A$132,0))</f>
        <v/>
      </c>
      <c r="H868" s="5">
        <f>INDEX(Variables!$B$5:$B$105,MATCH($A868,Variables!$A$5:$A$105,0))&amp;IF($C868="",""," | "&amp;INDEX(Mapping!$B$5:$B$26,MATCH($C868,Mapping!$A$5:$A$26,0))&amp;" | "&amp;INDEX(Mapping!$B$30:$B$41,MATCH($B868,Mapping!$A$30:$A$41,0)))</f>
        <v/>
      </c>
      <c r="I868" s="5">
        <f>INDEX(Variables!$C$5:$C$105,MATCH($A868,Variables!$A$5:$A$105,0))</f>
        <v/>
      </c>
      <c r="J868" s="5">
        <f>INDEX(Variables!$E$5:$E$105,MATCH($A868,Variables!$A$5:$A$105,0))</f>
        <v/>
      </c>
      <c r="K868" s="25">
        <f>LOWER(Settings!$C$4)&amp;".mit."&amp;$A868&amp;IF($C868="","","."&amp;$C868&amp;"."&amp;$B868)&amp;IF(INDEX(Variables!$D$5:$D$105,MATCH($A868,Variables!$A$5:$A$105,0))="","","."&amp;INDEX(Variables!$D$5:$D$105,MATCH($A868,Variables!$A$5:$A$105,0)))&amp;"."&amp;K$5</f>
        <v/>
      </c>
      <c r="L868" s="46">
        <f>INDEX(Inputs!$U$5:$U$132,MATCH($B868&amp;"|"&amp;$C868,Inputs!$A$5:$A$132,0))</f>
        <v/>
      </c>
      <c r="M868" s="47">
        <f>L868*(1/(1+$G868))^(1+$E868)*(1+M$7)^$D868*(M850/L850)^$E868*((M850+M859)/(L850+L859))^($F868*(1+$E868))</f>
        <v/>
      </c>
      <c r="N868" s="47">
        <f>M868*(1/(1+$G868))^(1+$E868)*(1+N$7)^$D868*(N850/M850)^$E868*((N850+N859)/(M850+M859))^($F868*(1+$E868))</f>
        <v/>
      </c>
      <c r="O868" s="47">
        <f>N868*(1/(1+$G868))^(1+$E868)*(1+O$7)^$D868*(O850/N850)^$E868*((O850+O859)/(N850+N859))^($F868*(1+$E868))</f>
        <v/>
      </c>
      <c r="P868" s="47">
        <f>O868*(1/(1+$G868))^(1+$E868)*(1+P$7)^$D868*(P850/O850)^$E868*((P850+P859)/(O850+O859))^($F868*(1+$E868))</f>
        <v/>
      </c>
      <c r="Q868" s="47">
        <f>P868*(1/(1+$G868))^(1+$E868)*(1+Q$7)^$D868*(Q850/P850)^$E868*((Q850+Q859)/(P850+P859))^($F868*(1+$E868))</f>
        <v/>
      </c>
      <c r="R868" s="47">
        <f>Q868*(1/(1+$G868))^(1+$E868)*(1+R$7)^$D868*(R850/Q850)^$E868*((R850+R859)/(Q850+Q859))^($F868*(1+$E868))</f>
        <v/>
      </c>
      <c r="S868" s="47">
        <f>R868*(1/(1+$G868))^(1+$E868)*(1+S$7)^$D868*(S850/R850)^$E868*((S850+S859)/(R850+R859))^($F868*(1+$E868))</f>
        <v/>
      </c>
      <c r="T868" s="47">
        <f>S868*(1/(1+$G868))^(1+$E868)*(1+T$7)^$D868*(T850/S850)^$E868*((T850+T859)/(S850+S859))^($F868*(1+$E868))</f>
        <v/>
      </c>
      <c r="U868" s="47">
        <f>T868*(1/(1+$G868))^(1+$E868)*(1+U$7)^$D868*(U850/T850)^$E868*((U850+U859)/(T850+T859))^($F868*(1+$E868))</f>
        <v/>
      </c>
      <c r="V868" s="47">
        <f>U868*(1/(1+$G868))^(1+$E868)*(1+V$7)^$D868*(V850/U850)^$E868*((V850+V859)/(U850+U859))^($F868*(1+$E868))</f>
        <v/>
      </c>
      <c r="W868" s="47">
        <f>V868*(1/(1+$G868))^(1+$E868)*(1+W$7)^$D868*(W850/V850)^$E868*((W850+W859)/(V850+V859))^($F868*(1+$E868))</f>
        <v/>
      </c>
      <c r="X868" s="47">
        <f>W868*(1/(1+$G868))^(1+$E868)*(1+X$7)^$D868*(X850/W850)^$E868*((X850+X859)/(W850+W859))^($F868*(1+$E868))</f>
        <v/>
      </c>
      <c r="Y868" s="47">
        <f>X868*(1/(1+$G868))^(1+$E868)*(1+Y$7)^$D868*(Y850/X850)^$E868*((Y850+Y859)/(X850+X859))^($F868*(1+$E868))</f>
        <v/>
      </c>
      <c r="Z868" s="47">
        <f>Y868*(1/(1+$G868))^(1+$E868)*(1+Z$7)^$D868*(Z850/Y850)^$E868*((Z850+Z859)/(Y850+Y859))^($F868*(1+$E868))</f>
        <v/>
      </c>
      <c r="AA868" s="47">
        <f>Z868*(1/(1+$G868))^(1+$E868)*(1+AA$7)^$D868*(AA850/Z850)^$E868*((AA850+AA859)/(Z850+Z859))^($F868*(1+$E868))</f>
        <v/>
      </c>
      <c r="AB868" s="47">
        <f>AA868*(1/(1+$G868))^(1+$E868)*(1+AB$7)^$D868*(AB850/AA850)^$E868*((AB850+AB859)/(AA850+AA859))^($F868*(1+$E868))</f>
        <v/>
      </c>
      <c r="AC868" s="47">
        <f>AB868*(1/(1+$G868))^(1+$E868)*(1+AC$7)^$D868*(AC850/AB850)^$E868*((AC850+AC859)/(AB850+AB859))^($F868*(1+$E868))</f>
        <v/>
      </c>
      <c r="AD868" s="48">
        <f>FUELUSE(AC868,AD850,AC850,AD859,AC859,AD$7,$D868,$E868,$F868,$G868)</f>
        <v/>
      </c>
      <c r="AE868" s="25">
        <f>LOWER(Settings!$C$4)&amp;".mit."&amp;$A868&amp;IF($C868="","","."&amp;$C868&amp;"."&amp;$B868)&amp;IF(INDEX(Variables!$D$5:$D$105,MATCH($A868,Variables!$A$5:$A$105,0))="","","."&amp;INDEX(Variables!$D$5:$D$105,MATCH($A868,Variables!$A$5:$A$105,0)))&amp;"."&amp;AE$5</f>
        <v/>
      </c>
      <c r="AF868" s="46">
        <f>INDEX(Inputs!$U$5:$U$132,MATCH($B868&amp;"|"&amp;$C868,Inputs!$A$5:$A$132,0))</f>
        <v/>
      </c>
      <c r="AG868" s="47">
        <f>AF868*(1/(1+$G868))^(1+$E868)*(1+AG$7)^$D868*(AG850/AF850)^$E868*((AG850+AG859)/(AF850+AF859))^($F868*(1+$E868))</f>
        <v/>
      </c>
      <c r="AH868" s="47">
        <f>AG868*(1/(1+$G868))^(1+$E868)*(1+AH$7)^$D868*(AH850/AG850)^$E868*((AH850+AH859)/(AG850+AG859))^($F868*(1+$E868))</f>
        <v/>
      </c>
      <c r="AI868" s="47">
        <f>AH868*(1/(1+$G868))^(1+$E868)*(1+AI$7)^$D868*(AI850/AH850)^$E868*((AI850+AI859)/(AH850+AH859))^($F868*(1+$E868))</f>
        <v/>
      </c>
      <c r="AJ868" s="47">
        <f>AI868*(1/(1+$G868))^(1+$E868)*(1+AJ$7)^$D868*(AJ850/AI850)^$E868*((AJ850+AJ859)/(AI850+AI859))^($F868*(1+$E868))</f>
        <v/>
      </c>
      <c r="AK868" s="47">
        <f>AJ868*(1/(1+$G868))^(1+$E868)*(1+AK$7)^$D868*(AK850/AJ850)^$E868*((AK850+AK859)/(AJ850+AJ859))^($F868*(1+$E868))</f>
        <v/>
      </c>
      <c r="AL868" s="47">
        <f>AK868*(1/(1+$G868))^(1+$E868)*(1+AL$7)^$D868*(AL850/AK850)^$E868*((AL850+AL859)/(AK850+AK859))^($F868*(1+$E868))</f>
        <v/>
      </c>
      <c r="AM868" s="47">
        <f>AL868*(1/(1+$G868))^(1+$E868)*(1+AM$7)^$D868*(AM850/AL850)^$E868*((AM850+AM859)/(AL850+AL859))^($F868*(1+$E868))</f>
        <v/>
      </c>
      <c r="AN868" s="47">
        <f>AM868*(1/(1+$G868))^(1+$E868)*(1+AN$7)^$D868*(AN850/AM850)^$E868*((AN850+AN859)/(AM850+AM859))^($F868*(1+$E868))</f>
        <v/>
      </c>
      <c r="AO868" s="47">
        <f>AN868*(1/(1+$G868))^(1+$E868)*(1+AO$7)^$D868*(AO850/AN850)^$E868*((AO850+AO859)/(AN850+AN859))^($F868*(1+$E868))</f>
        <v/>
      </c>
      <c r="AP868" s="47">
        <f>AO868*(1/(1+$G868))^(1+$E868)*(1+AP$7)^$D868*(AP850/AO850)^$E868*((AP850+AP859)/(AO850+AO859))^($F868*(1+$E868))</f>
        <v/>
      </c>
      <c r="AQ868" s="47">
        <f>AP868*(1/(1+$G868))^(1+$E868)*(1+AQ$7)^$D868*(AQ850/AP850)^$E868*((AQ850+AQ859)/(AP850+AP859))^($F868*(1+$E868))</f>
        <v/>
      </c>
      <c r="AR868" s="47">
        <f>AQ868*(1/(1+$G868))^(1+$E868)*(1+AR$7)^$D868*(AR850/AQ850)^$E868*((AR850+AR859)/(AQ850+AQ859))^($F868*(1+$E868))</f>
        <v/>
      </c>
      <c r="AS868" s="47">
        <f>AR868*(1/(1+$G868))^(1+$E868)*(1+AS$7)^$D868*(AS850/AR850)^$E868*((AS850+AS859)/(AR850+AR859))^($F868*(1+$E868))</f>
        <v/>
      </c>
      <c r="AT868" s="47">
        <f>AS868*(1/(1+$G868))^(1+$E868)*(1+AT$7)^$D868*(AT850/AS850)^$E868*((AT850+AT859)/(AS850+AS859))^($F868*(1+$E868))</f>
        <v/>
      </c>
      <c r="AU868" s="47">
        <f>AT868*(1/(1+$G868))^(1+$E868)*(1+AU$7)^$D868*(AU850/AT850)^$E868*((AU850+AU859)/(AT850+AT859))^($F868*(1+$E868))</f>
        <v/>
      </c>
      <c r="AV868" s="47">
        <f>AU868*(1/(1+$G868))^(1+$E868)*(1+AV$7)^$D868*(AV850/AU850)^$E868*((AV850+AV859)/(AU850+AU859))^($F868*(1+$E868))</f>
        <v/>
      </c>
      <c r="AW868" s="47">
        <f>AV868*(1/(1+$G868))^(1+$E868)*(1+AW$7)^$D868*(AW850/AV850)^$E868*((AW850+AW859)/(AV850+AV859))^($F868*(1+$E868))</f>
        <v/>
      </c>
      <c r="AX868" s="48">
        <f>FUELUSE(AW868,AX850,AW850,AX859,AW859,AX$7,$D868,$E868,$F868,$G868)</f>
        <v/>
      </c>
    </row>
    <row r="869" hidden="1" outlineLevel="2"/>
    <row r="870" hidden="1" outlineLevel="2">
      <c r="A870" s="5" t="inlineStr">
        <is>
          <t>co2</t>
        </is>
      </c>
      <c r="B870" s="5" t="inlineStr">
        <is>
          <t>coa</t>
        </is>
      </c>
      <c r="C870" s="5" t="inlineStr">
        <is>
          <t>foo</t>
        </is>
      </c>
      <c r="D870" s="40">
        <f>INDEX(Inputs!$T$5:$T$132,MATCH($B870&amp;"|"&amp;$C870,Inputs!$A$5:$A$132,0))</f>
        <v/>
      </c>
      <c r="E870" s="39" t="n"/>
      <c r="F870" s="39" t="n"/>
      <c r="G870" s="39" t="n"/>
      <c r="H870" s="5">
        <f>INDEX(Variables!$B$5:$B$105,MATCH($A870,Variables!$A$5:$A$105,0))&amp;IF($C870="",""," | "&amp;INDEX(Mapping!$B$5:$B$26,MATCH($C870,Mapping!$A$5:$A$26,0))&amp;" | "&amp;INDEX(Mapping!$B$30:$B$41,MATCH($B870,Mapping!$A$30:$A$41,0)))</f>
        <v/>
      </c>
      <c r="I870" s="5">
        <f>INDEX(Variables!$C$5:$C$105,MATCH($A870,Variables!$A$5:$A$105,0))</f>
        <v/>
      </c>
      <c r="J870" s="5">
        <f>INDEX(Variables!$E$5:$E$105,MATCH($A870,Variables!$A$5:$A$105,0))</f>
        <v/>
      </c>
      <c r="K870" s="25">
        <f>LOWER(Settings!$C$4)&amp;".mit."&amp;$A870&amp;IF($C870="","","."&amp;$C870&amp;"."&amp;$B870)&amp;IF(INDEX(Variables!$D$5:$D$105,MATCH($A870,Variables!$A$5:$A$105,0))="","","."&amp;INDEX(Variables!$D$5:$D$105,MATCH($A870,Variables!$A$5:$A$105,0)))&amp;"."&amp;K$5</f>
        <v/>
      </c>
      <c r="L870" s="28">
        <f>L861*Settings!$C$13*$D870</f>
        <v/>
      </c>
      <c r="M870" s="29">
        <f>M861*Settings!$C$13*$D870</f>
        <v/>
      </c>
      <c r="N870" s="29">
        <f>N861*Settings!$C$13*$D870</f>
        <v/>
      </c>
      <c r="O870" s="29">
        <f>O861*Settings!$C$13*$D870</f>
        <v/>
      </c>
      <c r="P870" s="29">
        <f>P861*Settings!$C$13*$D870</f>
        <v/>
      </c>
      <c r="Q870" s="29">
        <f>Q861*Settings!$C$13*$D870</f>
        <v/>
      </c>
      <c r="R870" s="29">
        <f>R861*Settings!$C$13*$D870</f>
        <v/>
      </c>
      <c r="S870" s="29">
        <f>S861*Settings!$C$13*$D870</f>
        <v/>
      </c>
      <c r="T870" s="29">
        <f>T861*Settings!$C$13*$D870</f>
        <v/>
      </c>
      <c r="U870" s="29">
        <f>U861*Settings!$C$13*$D870</f>
        <v/>
      </c>
      <c r="V870" s="29">
        <f>V861*Settings!$C$13*$D870</f>
        <v/>
      </c>
      <c r="W870" s="29">
        <f>W861*Settings!$C$13*$D870</f>
        <v/>
      </c>
      <c r="X870" s="29">
        <f>X861*Settings!$C$13*$D870</f>
        <v/>
      </c>
      <c r="Y870" s="29">
        <f>Y861*Settings!$C$13*$D870</f>
        <v/>
      </c>
      <c r="Z870" s="29">
        <f>Z861*Settings!$C$13*$D870</f>
        <v/>
      </c>
      <c r="AA870" s="29">
        <f>AA861*Settings!$C$13*$D870</f>
        <v/>
      </c>
      <c r="AB870" s="29">
        <f>AB861*Settings!$C$13*$D870</f>
        <v/>
      </c>
      <c r="AC870" s="29">
        <f>AC861*Settings!$C$13*$D870</f>
        <v/>
      </c>
      <c r="AD870" s="49">
        <f>EMISSIONS(AD861,Settings!$C$13,$D870)</f>
        <v/>
      </c>
      <c r="AE870" s="25">
        <f>LOWER(Settings!$C$4)&amp;".mit."&amp;$A870&amp;IF($C870="","","."&amp;$C870&amp;"."&amp;$B870)&amp;IF(INDEX(Variables!$D$5:$D$105,MATCH($A870,Variables!$A$5:$A$105,0))="","","."&amp;INDEX(Variables!$D$5:$D$105,MATCH($A870,Variables!$A$5:$A$105,0)))&amp;"."&amp;AE$5</f>
        <v/>
      </c>
      <c r="AF870" s="28">
        <f>AF861*Settings!$C$13*$D870</f>
        <v/>
      </c>
      <c r="AG870" s="29">
        <f>AG861*Settings!$C$13*$D870</f>
        <v/>
      </c>
      <c r="AH870" s="29">
        <f>AH861*Settings!$C$13*$D870</f>
        <v/>
      </c>
      <c r="AI870" s="29">
        <f>AI861*Settings!$C$13*$D870</f>
        <v/>
      </c>
      <c r="AJ870" s="29">
        <f>AJ861*Settings!$C$13*$D870</f>
        <v/>
      </c>
      <c r="AK870" s="29">
        <f>AK861*Settings!$C$13*$D870</f>
        <v/>
      </c>
      <c r="AL870" s="29">
        <f>AL861*Settings!$C$13*$D870</f>
        <v/>
      </c>
      <c r="AM870" s="29">
        <f>AM861*Settings!$C$13*$D870</f>
        <v/>
      </c>
      <c r="AN870" s="29">
        <f>AN861*Settings!$C$13*$D870</f>
        <v/>
      </c>
      <c r="AO870" s="29">
        <f>AO861*Settings!$C$13*$D870</f>
        <v/>
      </c>
      <c r="AP870" s="29">
        <f>AP861*Settings!$C$13*$D870</f>
        <v/>
      </c>
      <c r="AQ870" s="29">
        <f>AQ861*Settings!$C$13*$D870</f>
        <v/>
      </c>
      <c r="AR870" s="29">
        <f>AR861*Settings!$C$13*$D870</f>
        <v/>
      </c>
      <c r="AS870" s="29">
        <f>AS861*Settings!$C$13*$D870</f>
        <v/>
      </c>
      <c r="AT870" s="29">
        <f>AT861*Settings!$C$13*$D870</f>
        <v/>
      </c>
      <c r="AU870" s="29">
        <f>AU861*Settings!$C$13*$D870</f>
        <v/>
      </c>
      <c r="AV870" s="29">
        <f>AV861*Settings!$C$13*$D870</f>
        <v/>
      </c>
      <c r="AW870" s="29">
        <f>AW861*Settings!$C$13*$D870</f>
        <v/>
      </c>
      <c r="AX870" s="49">
        <f>EMISSIONS(AX861,Settings!$C$13,$D870)</f>
        <v/>
      </c>
    </row>
    <row r="871" hidden="1" outlineLevel="2">
      <c r="A871" s="5" t="inlineStr">
        <is>
          <t>co2</t>
        </is>
      </c>
      <c r="B871" s="5" t="inlineStr">
        <is>
          <t>nga</t>
        </is>
      </c>
      <c r="C871" s="5" t="inlineStr">
        <is>
          <t>foo</t>
        </is>
      </c>
      <c r="D871" s="40">
        <f>INDEX(Inputs!$T$5:$T$132,MATCH($B871&amp;"|"&amp;$C871,Inputs!$A$5:$A$132,0))</f>
        <v/>
      </c>
      <c r="E871" s="39" t="n"/>
      <c r="F871" s="39" t="n"/>
      <c r="G871" s="39" t="n"/>
      <c r="H871" s="5">
        <f>INDEX(Variables!$B$5:$B$105,MATCH($A871,Variables!$A$5:$A$105,0))&amp;IF($C871="",""," | "&amp;INDEX(Mapping!$B$5:$B$26,MATCH($C871,Mapping!$A$5:$A$26,0))&amp;" | "&amp;INDEX(Mapping!$B$30:$B$41,MATCH($B871,Mapping!$A$30:$A$41,0)))</f>
        <v/>
      </c>
      <c r="I871" s="5">
        <f>INDEX(Variables!$C$5:$C$105,MATCH($A871,Variables!$A$5:$A$105,0))</f>
        <v/>
      </c>
      <c r="J871" s="5">
        <f>INDEX(Variables!$E$5:$E$105,MATCH($A871,Variables!$A$5:$A$105,0))</f>
        <v/>
      </c>
      <c r="K871" s="25">
        <f>LOWER(Settings!$C$4)&amp;".mit."&amp;$A871&amp;IF($C871="","","."&amp;$C871&amp;"."&amp;$B871)&amp;IF(INDEX(Variables!$D$5:$D$105,MATCH($A871,Variables!$A$5:$A$105,0))="","","."&amp;INDEX(Variables!$D$5:$D$105,MATCH($A871,Variables!$A$5:$A$105,0)))&amp;"."&amp;K$5</f>
        <v/>
      </c>
      <c r="L871" s="28">
        <f>L862*Settings!$C$13*$D871</f>
        <v/>
      </c>
      <c r="M871" s="29">
        <f>M862*Settings!$C$13*$D871</f>
        <v/>
      </c>
      <c r="N871" s="29">
        <f>N862*Settings!$C$13*$D871</f>
        <v/>
      </c>
      <c r="O871" s="29">
        <f>O862*Settings!$C$13*$D871</f>
        <v/>
      </c>
      <c r="P871" s="29">
        <f>P862*Settings!$C$13*$D871</f>
        <v/>
      </c>
      <c r="Q871" s="29">
        <f>Q862*Settings!$C$13*$D871</f>
        <v/>
      </c>
      <c r="R871" s="29">
        <f>R862*Settings!$C$13*$D871</f>
        <v/>
      </c>
      <c r="S871" s="29">
        <f>S862*Settings!$C$13*$D871</f>
        <v/>
      </c>
      <c r="T871" s="29">
        <f>T862*Settings!$C$13*$D871</f>
        <v/>
      </c>
      <c r="U871" s="29">
        <f>U862*Settings!$C$13*$D871</f>
        <v/>
      </c>
      <c r="V871" s="29">
        <f>V862*Settings!$C$13*$D871</f>
        <v/>
      </c>
      <c r="W871" s="29">
        <f>W862*Settings!$C$13*$D871</f>
        <v/>
      </c>
      <c r="X871" s="29">
        <f>X862*Settings!$C$13*$D871</f>
        <v/>
      </c>
      <c r="Y871" s="29">
        <f>Y862*Settings!$C$13*$D871</f>
        <v/>
      </c>
      <c r="Z871" s="29">
        <f>Z862*Settings!$C$13*$D871</f>
        <v/>
      </c>
      <c r="AA871" s="29">
        <f>AA862*Settings!$C$13*$D871</f>
        <v/>
      </c>
      <c r="AB871" s="29">
        <f>AB862*Settings!$C$13*$D871</f>
        <v/>
      </c>
      <c r="AC871" s="29">
        <f>AC862*Settings!$C$13*$D871</f>
        <v/>
      </c>
      <c r="AD871" s="49">
        <f>EMISSIONS(AD862,Settings!$C$13,$D871)</f>
        <v/>
      </c>
      <c r="AE871" s="25">
        <f>LOWER(Settings!$C$4)&amp;".mit."&amp;$A871&amp;IF($C871="","","."&amp;$C871&amp;"."&amp;$B871)&amp;IF(INDEX(Variables!$D$5:$D$105,MATCH($A871,Variables!$A$5:$A$105,0))="","","."&amp;INDEX(Variables!$D$5:$D$105,MATCH($A871,Variables!$A$5:$A$105,0)))&amp;"."&amp;AE$5</f>
        <v/>
      </c>
      <c r="AF871" s="28">
        <f>AF862*Settings!$C$13*$D871</f>
        <v/>
      </c>
      <c r="AG871" s="29">
        <f>AG862*Settings!$C$13*$D871</f>
        <v/>
      </c>
      <c r="AH871" s="29">
        <f>AH862*Settings!$C$13*$D871</f>
        <v/>
      </c>
      <c r="AI871" s="29">
        <f>AI862*Settings!$C$13*$D871</f>
        <v/>
      </c>
      <c r="AJ871" s="29">
        <f>AJ862*Settings!$C$13*$D871</f>
        <v/>
      </c>
      <c r="AK871" s="29">
        <f>AK862*Settings!$C$13*$D871</f>
        <v/>
      </c>
      <c r="AL871" s="29">
        <f>AL862*Settings!$C$13*$D871</f>
        <v/>
      </c>
      <c r="AM871" s="29">
        <f>AM862*Settings!$C$13*$D871</f>
        <v/>
      </c>
      <c r="AN871" s="29">
        <f>AN862*Settings!$C$13*$D871</f>
        <v/>
      </c>
      <c r="AO871" s="29">
        <f>AO862*Settings!$C$13*$D871</f>
        <v/>
      </c>
      <c r="AP871" s="29">
        <f>AP862*Settings!$C$13*$D871</f>
        <v/>
      </c>
      <c r="AQ871" s="29">
        <f>AQ862*Settings!$C$13*$D871</f>
        <v/>
      </c>
      <c r="AR871" s="29">
        <f>AR862*Settings!$C$13*$D871</f>
        <v/>
      </c>
      <c r="AS871" s="29">
        <f>AS862*Settings!$C$13*$D871</f>
        <v/>
      </c>
      <c r="AT871" s="29">
        <f>AT862*Settings!$C$13*$D871</f>
        <v/>
      </c>
      <c r="AU871" s="29">
        <f>AU862*Settings!$C$13*$D871</f>
        <v/>
      </c>
      <c r="AV871" s="29">
        <f>AV862*Settings!$C$13*$D871</f>
        <v/>
      </c>
      <c r="AW871" s="29">
        <f>AW862*Settings!$C$13*$D871</f>
        <v/>
      </c>
      <c r="AX871" s="49">
        <f>EMISSIONS(AX862,Settings!$C$13,$D871)</f>
        <v/>
      </c>
    </row>
    <row r="872" hidden="1" outlineLevel="2">
      <c r="A872" s="5" t="inlineStr">
        <is>
          <t>co2</t>
        </is>
      </c>
      <c r="B872" s="5" t="inlineStr">
        <is>
          <t>gso</t>
        </is>
      </c>
      <c r="C872" s="5" t="inlineStr">
        <is>
          <t>foo</t>
        </is>
      </c>
      <c r="D872" s="40">
        <f>INDEX(Inputs!$T$5:$T$132,MATCH($B872&amp;"|"&amp;$C872,Inputs!$A$5:$A$132,0))</f>
        <v/>
      </c>
      <c r="E872" s="39" t="n"/>
      <c r="F872" s="39" t="n"/>
      <c r="G872" s="39" t="n"/>
      <c r="H872" s="5">
        <f>INDEX(Variables!$B$5:$B$105,MATCH($A872,Variables!$A$5:$A$105,0))&amp;IF($C872="",""," | "&amp;INDEX(Mapping!$B$5:$B$26,MATCH($C872,Mapping!$A$5:$A$26,0))&amp;" | "&amp;INDEX(Mapping!$B$30:$B$41,MATCH($B872,Mapping!$A$30:$A$41,0)))</f>
        <v/>
      </c>
      <c r="I872" s="5">
        <f>INDEX(Variables!$C$5:$C$105,MATCH($A872,Variables!$A$5:$A$105,0))</f>
        <v/>
      </c>
      <c r="J872" s="5">
        <f>INDEX(Variables!$E$5:$E$105,MATCH($A872,Variables!$A$5:$A$105,0))</f>
        <v/>
      </c>
      <c r="K872" s="25">
        <f>LOWER(Settings!$C$4)&amp;".mit."&amp;$A872&amp;IF($C872="","","."&amp;$C872&amp;"."&amp;$B872)&amp;IF(INDEX(Variables!$D$5:$D$105,MATCH($A872,Variables!$A$5:$A$105,0))="","","."&amp;INDEX(Variables!$D$5:$D$105,MATCH($A872,Variables!$A$5:$A$105,0)))&amp;"."&amp;K$5</f>
        <v/>
      </c>
      <c r="L872" s="28">
        <f>L863*Settings!$C$13*$D872</f>
        <v/>
      </c>
      <c r="M872" s="29">
        <f>M863*Settings!$C$13*$D872</f>
        <v/>
      </c>
      <c r="N872" s="29">
        <f>N863*Settings!$C$13*$D872</f>
        <v/>
      </c>
      <c r="O872" s="29">
        <f>O863*Settings!$C$13*$D872</f>
        <v/>
      </c>
      <c r="P872" s="29">
        <f>P863*Settings!$C$13*$D872</f>
        <v/>
      </c>
      <c r="Q872" s="29">
        <f>Q863*Settings!$C$13*$D872</f>
        <v/>
      </c>
      <c r="R872" s="29">
        <f>R863*Settings!$C$13*$D872</f>
        <v/>
      </c>
      <c r="S872" s="29">
        <f>S863*Settings!$C$13*$D872</f>
        <v/>
      </c>
      <c r="T872" s="29">
        <f>T863*Settings!$C$13*$D872</f>
        <v/>
      </c>
      <c r="U872" s="29">
        <f>U863*Settings!$C$13*$D872</f>
        <v/>
      </c>
      <c r="V872" s="29">
        <f>V863*Settings!$C$13*$D872</f>
        <v/>
      </c>
      <c r="W872" s="29">
        <f>W863*Settings!$C$13*$D872</f>
        <v/>
      </c>
      <c r="X872" s="29">
        <f>X863*Settings!$C$13*$D872</f>
        <v/>
      </c>
      <c r="Y872" s="29">
        <f>Y863*Settings!$C$13*$D872</f>
        <v/>
      </c>
      <c r="Z872" s="29">
        <f>Z863*Settings!$C$13*$D872</f>
        <v/>
      </c>
      <c r="AA872" s="29">
        <f>AA863*Settings!$C$13*$D872</f>
        <v/>
      </c>
      <c r="AB872" s="29">
        <f>AB863*Settings!$C$13*$D872</f>
        <v/>
      </c>
      <c r="AC872" s="29">
        <f>AC863*Settings!$C$13*$D872</f>
        <v/>
      </c>
      <c r="AD872" s="49">
        <f>EMISSIONS(AD863,Settings!$C$13,$D872)</f>
        <v/>
      </c>
      <c r="AE872" s="25">
        <f>LOWER(Settings!$C$4)&amp;".mit."&amp;$A872&amp;IF($C872="","","."&amp;$C872&amp;"."&amp;$B872)&amp;IF(INDEX(Variables!$D$5:$D$105,MATCH($A872,Variables!$A$5:$A$105,0))="","","."&amp;INDEX(Variables!$D$5:$D$105,MATCH($A872,Variables!$A$5:$A$105,0)))&amp;"."&amp;AE$5</f>
        <v/>
      </c>
      <c r="AF872" s="28">
        <f>AF863*Settings!$C$13*$D872</f>
        <v/>
      </c>
      <c r="AG872" s="29">
        <f>AG863*Settings!$C$13*$D872</f>
        <v/>
      </c>
      <c r="AH872" s="29">
        <f>AH863*Settings!$C$13*$D872</f>
        <v/>
      </c>
      <c r="AI872" s="29">
        <f>AI863*Settings!$C$13*$D872</f>
        <v/>
      </c>
      <c r="AJ872" s="29">
        <f>AJ863*Settings!$C$13*$D872</f>
        <v/>
      </c>
      <c r="AK872" s="29">
        <f>AK863*Settings!$C$13*$D872</f>
        <v/>
      </c>
      <c r="AL872" s="29">
        <f>AL863*Settings!$C$13*$D872</f>
        <v/>
      </c>
      <c r="AM872" s="29">
        <f>AM863*Settings!$C$13*$D872</f>
        <v/>
      </c>
      <c r="AN872" s="29">
        <f>AN863*Settings!$C$13*$D872</f>
        <v/>
      </c>
      <c r="AO872" s="29">
        <f>AO863*Settings!$C$13*$D872</f>
        <v/>
      </c>
      <c r="AP872" s="29">
        <f>AP863*Settings!$C$13*$D872</f>
        <v/>
      </c>
      <c r="AQ872" s="29">
        <f>AQ863*Settings!$C$13*$D872</f>
        <v/>
      </c>
      <c r="AR872" s="29">
        <f>AR863*Settings!$C$13*$D872</f>
        <v/>
      </c>
      <c r="AS872" s="29">
        <f>AS863*Settings!$C$13*$D872</f>
        <v/>
      </c>
      <c r="AT872" s="29">
        <f>AT863*Settings!$C$13*$D872</f>
        <v/>
      </c>
      <c r="AU872" s="29">
        <f>AU863*Settings!$C$13*$D872</f>
        <v/>
      </c>
      <c r="AV872" s="29">
        <f>AV863*Settings!$C$13*$D872</f>
        <v/>
      </c>
      <c r="AW872" s="29">
        <f>AW863*Settings!$C$13*$D872</f>
        <v/>
      </c>
      <c r="AX872" s="49">
        <f>EMISSIONS(AX863,Settings!$C$13,$D872)</f>
        <v/>
      </c>
    </row>
    <row r="873" hidden="1" outlineLevel="2">
      <c r="A873" s="5" t="inlineStr">
        <is>
          <t>co2</t>
        </is>
      </c>
      <c r="B873" s="5" t="inlineStr">
        <is>
          <t>die</t>
        </is>
      </c>
      <c r="C873" s="5" t="inlineStr">
        <is>
          <t>foo</t>
        </is>
      </c>
      <c r="D873" s="40">
        <f>INDEX(Inputs!$T$5:$T$132,MATCH($B873&amp;"|"&amp;$C873,Inputs!$A$5:$A$132,0))</f>
        <v/>
      </c>
      <c r="E873" s="39" t="n"/>
      <c r="F873" s="39" t="n"/>
      <c r="G873" s="39" t="n"/>
      <c r="H873" s="5">
        <f>INDEX(Variables!$B$5:$B$105,MATCH($A873,Variables!$A$5:$A$105,0))&amp;IF($C873="",""," | "&amp;INDEX(Mapping!$B$5:$B$26,MATCH($C873,Mapping!$A$5:$A$26,0))&amp;" | "&amp;INDEX(Mapping!$B$30:$B$41,MATCH($B873,Mapping!$A$30:$A$41,0)))</f>
        <v/>
      </c>
      <c r="I873" s="5">
        <f>INDEX(Variables!$C$5:$C$105,MATCH($A873,Variables!$A$5:$A$105,0))</f>
        <v/>
      </c>
      <c r="J873" s="5">
        <f>INDEX(Variables!$E$5:$E$105,MATCH($A873,Variables!$A$5:$A$105,0))</f>
        <v/>
      </c>
      <c r="K873" s="25">
        <f>LOWER(Settings!$C$4)&amp;".mit."&amp;$A873&amp;IF($C873="","","."&amp;$C873&amp;"."&amp;$B873)&amp;IF(INDEX(Variables!$D$5:$D$105,MATCH($A873,Variables!$A$5:$A$105,0))="","","."&amp;INDEX(Variables!$D$5:$D$105,MATCH($A873,Variables!$A$5:$A$105,0)))&amp;"."&amp;K$5</f>
        <v/>
      </c>
      <c r="L873" s="28">
        <f>L864*Settings!$C$13*$D873</f>
        <v/>
      </c>
      <c r="M873" s="29">
        <f>M864*Settings!$C$13*$D873</f>
        <v/>
      </c>
      <c r="N873" s="29">
        <f>N864*Settings!$C$13*$D873</f>
        <v/>
      </c>
      <c r="O873" s="29">
        <f>O864*Settings!$C$13*$D873</f>
        <v/>
      </c>
      <c r="P873" s="29">
        <f>P864*Settings!$C$13*$D873</f>
        <v/>
      </c>
      <c r="Q873" s="29">
        <f>Q864*Settings!$C$13*$D873</f>
        <v/>
      </c>
      <c r="R873" s="29">
        <f>R864*Settings!$C$13*$D873</f>
        <v/>
      </c>
      <c r="S873" s="29">
        <f>S864*Settings!$C$13*$D873</f>
        <v/>
      </c>
      <c r="T873" s="29">
        <f>T864*Settings!$C$13*$D873</f>
        <v/>
      </c>
      <c r="U873" s="29">
        <f>U864*Settings!$C$13*$D873</f>
        <v/>
      </c>
      <c r="V873" s="29">
        <f>V864*Settings!$C$13*$D873</f>
        <v/>
      </c>
      <c r="W873" s="29">
        <f>W864*Settings!$C$13*$D873</f>
        <v/>
      </c>
      <c r="X873" s="29">
        <f>X864*Settings!$C$13*$D873</f>
        <v/>
      </c>
      <c r="Y873" s="29">
        <f>Y864*Settings!$C$13*$D873</f>
        <v/>
      </c>
      <c r="Z873" s="29">
        <f>Z864*Settings!$C$13*$D873</f>
        <v/>
      </c>
      <c r="AA873" s="29">
        <f>AA864*Settings!$C$13*$D873</f>
        <v/>
      </c>
      <c r="AB873" s="29">
        <f>AB864*Settings!$C$13*$D873</f>
        <v/>
      </c>
      <c r="AC873" s="29">
        <f>AC864*Settings!$C$13*$D873</f>
        <v/>
      </c>
      <c r="AD873" s="49">
        <f>EMISSIONS(AD864,Settings!$C$13,$D873)</f>
        <v/>
      </c>
      <c r="AE873" s="25">
        <f>LOWER(Settings!$C$4)&amp;".mit."&amp;$A873&amp;IF($C873="","","."&amp;$C873&amp;"."&amp;$B873)&amp;IF(INDEX(Variables!$D$5:$D$105,MATCH($A873,Variables!$A$5:$A$105,0))="","","."&amp;INDEX(Variables!$D$5:$D$105,MATCH($A873,Variables!$A$5:$A$105,0)))&amp;"."&amp;AE$5</f>
        <v/>
      </c>
      <c r="AF873" s="28">
        <f>AF864*Settings!$C$13*$D873</f>
        <v/>
      </c>
      <c r="AG873" s="29">
        <f>AG864*Settings!$C$13*$D873</f>
        <v/>
      </c>
      <c r="AH873" s="29">
        <f>AH864*Settings!$C$13*$D873</f>
        <v/>
      </c>
      <c r="AI873" s="29">
        <f>AI864*Settings!$C$13*$D873</f>
        <v/>
      </c>
      <c r="AJ873" s="29">
        <f>AJ864*Settings!$C$13*$D873</f>
        <v/>
      </c>
      <c r="AK873" s="29">
        <f>AK864*Settings!$C$13*$D873</f>
        <v/>
      </c>
      <c r="AL873" s="29">
        <f>AL864*Settings!$C$13*$D873</f>
        <v/>
      </c>
      <c r="AM873" s="29">
        <f>AM864*Settings!$C$13*$D873</f>
        <v/>
      </c>
      <c r="AN873" s="29">
        <f>AN864*Settings!$C$13*$D873</f>
        <v/>
      </c>
      <c r="AO873" s="29">
        <f>AO864*Settings!$C$13*$D873</f>
        <v/>
      </c>
      <c r="AP873" s="29">
        <f>AP864*Settings!$C$13*$D873</f>
        <v/>
      </c>
      <c r="AQ873" s="29">
        <f>AQ864*Settings!$C$13*$D873</f>
        <v/>
      </c>
      <c r="AR873" s="29">
        <f>AR864*Settings!$C$13*$D873</f>
        <v/>
      </c>
      <c r="AS873" s="29">
        <f>AS864*Settings!$C$13*$D873</f>
        <v/>
      </c>
      <c r="AT873" s="29">
        <f>AT864*Settings!$C$13*$D873</f>
        <v/>
      </c>
      <c r="AU873" s="29">
        <f>AU864*Settings!$C$13*$D873</f>
        <v/>
      </c>
      <c r="AV873" s="29">
        <f>AV864*Settings!$C$13*$D873</f>
        <v/>
      </c>
      <c r="AW873" s="29">
        <f>AW864*Settings!$C$13*$D873</f>
        <v/>
      </c>
      <c r="AX873" s="49">
        <f>EMISSIONS(AX864,Settings!$C$13,$D873)</f>
        <v/>
      </c>
    </row>
    <row r="874" hidden="1" outlineLevel="2">
      <c r="A874" s="5" t="inlineStr">
        <is>
          <t>co2</t>
        </is>
      </c>
      <c r="B874" s="5" t="inlineStr">
        <is>
          <t>lpg</t>
        </is>
      </c>
      <c r="C874" s="5" t="inlineStr">
        <is>
          <t>foo</t>
        </is>
      </c>
      <c r="D874" s="40">
        <f>INDEX(Inputs!$T$5:$T$132,MATCH($B874&amp;"|"&amp;$C874,Inputs!$A$5:$A$132,0))</f>
        <v/>
      </c>
      <c r="E874" s="39" t="n"/>
      <c r="F874" s="39" t="n"/>
      <c r="G874" s="39" t="n"/>
      <c r="H874" s="5">
        <f>INDEX(Variables!$B$5:$B$105,MATCH($A874,Variables!$A$5:$A$105,0))&amp;IF($C874="",""," | "&amp;INDEX(Mapping!$B$5:$B$26,MATCH($C874,Mapping!$A$5:$A$26,0))&amp;" | "&amp;INDEX(Mapping!$B$30:$B$41,MATCH($B874,Mapping!$A$30:$A$41,0)))</f>
        <v/>
      </c>
      <c r="I874" s="5">
        <f>INDEX(Variables!$C$5:$C$105,MATCH($A874,Variables!$A$5:$A$105,0))</f>
        <v/>
      </c>
      <c r="J874" s="5">
        <f>INDEX(Variables!$E$5:$E$105,MATCH($A874,Variables!$A$5:$A$105,0))</f>
        <v/>
      </c>
      <c r="K874" s="25">
        <f>LOWER(Settings!$C$4)&amp;".mit."&amp;$A874&amp;IF($C874="","","."&amp;$C874&amp;"."&amp;$B874)&amp;IF(INDEX(Variables!$D$5:$D$105,MATCH($A874,Variables!$A$5:$A$105,0))="","","."&amp;INDEX(Variables!$D$5:$D$105,MATCH($A874,Variables!$A$5:$A$105,0)))&amp;"."&amp;K$5</f>
        <v/>
      </c>
      <c r="L874" s="28">
        <f>L865*Settings!$C$13*$D874</f>
        <v/>
      </c>
      <c r="M874" s="29">
        <f>M865*Settings!$C$13*$D874</f>
        <v/>
      </c>
      <c r="N874" s="29">
        <f>N865*Settings!$C$13*$D874</f>
        <v/>
      </c>
      <c r="O874" s="29">
        <f>O865*Settings!$C$13*$D874</f>
        <v/>
      </c>
      <c r="P874" s="29">
        <f>P865*Settings!$C$13*$D874</f>
        <v/>
      </c>
      <c r="Q874" s="29">
        <f>Q865*Settings!$C$13*$D874</f>
        <v/>
      </c>
      <c r="R874" s="29">
        <f>R865*Settings!$C$13*$D874</f>
        <v/>
      </c>
      <c r="S874" s="29">
        <f>S865*Settings!$C$13*$D874</f>
        <v/>
      </c>
      <c r="T874" s="29">
        <f>T865*Settings!$C$13*$D874</f>
        <v/>
      </c>
      <c r="U874" s="29">
        <f>U865*Settings!$C$13*$D874</f>
        <v/>
      </c>
      <c r="V874" s="29">
        <f>V865*Settings!$C$13*$D874</f>
        <v/>
      </c>
      <c r="W874" s="29">
        <f>W865*Settings!$C$13*$D874</f>
        <v/>
      </c>
      <c r="X874" s="29">
        <f>X865*Settings!$C$13*$D874</f>
        <v/>
      </c>
      <c r="Y874" s="29">
        <f>Y865*Settings!$C$13*$D874</f>
        <v/>
      </c>
      <c r="Z874" s="29">
        <f>Z865*Settings!$C$13*$D874</f>
        <v/>
      </c>
      <c r="AA874" s="29">
        <f>AA865*Settings!$C$13*$D874</f>
        <v/>
      </c>
      <c r="AB874" s="29">
        <f>AB865*Settings!$C$13*$D874</f>
        <v/>
      </c>
      <c r="AC874" s="29">
        <f>AC865*Settings!$C$13*$D874</f>
        <v/>
      </c>
      <c r="AD874" s="49">
        <f>EMISSIONS(AD865,Settings!$C$13,$D874)</f>
        <v/>
      </c>
      <c r="AE874" s="25">
        <f>LOWER(Settings!$C$4)&amp;".mit."&amp;$A874&amp;IF($C874="","","."&amp;$C874&amp;"."&amp;$B874)&amp;IF(INDEX(Variables!$D$5:$D$105,MATCH($A874,Variables!$A$5:$A$105,0))="","","."&amp;INDEX(Variables!$D$5:$D$105,MATCH($A874,Variables!$A$5:$A$105,0)))&amp;"."&amp;AE$5</f>
        <v/>
      </c>
      <c r="AF874" s="28">
        <f>AF865*Settings!$C$13*$D874</f>
        <v/>
      </c>
      <c r="AG874" s="29">
        <f>AG865*Settings!$C$13*$D874</f>
        <v/>
      </c>
      <c r="AH874" s="29">
        <f>AH865*Settings!$C$13*$D874</f>
        <v/>
      </c>
      <c r="AI874" s="29">
        <f>AI865*Settings!$C$13*$D874</f>
        <v/>
      </c>
      <c r="AJ874" s="29">
        <f>AJ865*Settings!$C$13*$D874</f>
        <v/>
      </c>
      <c r="AK874" s="29">
        <f>AK865*Settings!$C$13*$D874</f>
        <v/>
      </c>
      <c r="AL874" s="29">
        <f>AL865*Settings!$C$13*$D874</f>
        <v/>
      </c>
      <c r="AM874" s="29">
        <f>AM865*Settings!$C$13*$D874</f>
        <v/>
      </c>
      <c r="AN874" s="29">
        <f>AN865*Settings!$C$13*$D874</f>
        <v/>
      </c>
      <c r="AO874" s="29">
        <f>AO865*Settings!$C$13*$D874</f>
        <v/>
      </c>
      <c r="AP874" s="29">
        <f>AP865*Settings!$C$13*$D874</f>
        <v/>
      </c>
      <c r="AQ874" s="29">
        <f>AQ865*Settings!$C$13*$D874</f>
        <v/>
      </c>
      <c r="AR874" s="29">
        <f>AR865*Settings!$C$13*$D874</f>
        <v/>
      </c>
      <c r="AS874" s="29">
        <f>AS865*Settings!$C$13*$D874</f>
        <v/>
      </c>
      <c r="AT874" s="29">
        <f>AT865*Settings!$C$13*$D874</f>
        <v/>
      </c>
      <c r="AU874" s="29">
        <f>AU865*Settings!$C$13*$D874</f>
        <v/>
      </c>
      <c r="AV874" s="29">
        <f>AV865*Settings!$C$13*$D874</f>
        <v/>
      </c>
      <c r="AW874" s="29">
        <f>AW865*Settings!$C$13*$D874</f>
        <v/>
      </c>
      <c r="AX874" s="49">
        <f>EMISSIONS(AX865,Settings!$C$13,$D874)</f>
        <v/>
      </c>
    </row>
    <row r="875" hidden="1" outlineLevel="2">
      <c r="A875" s="5" t="inlineStr">
        <is>
          <t>co2</t>
        </is>
      </c>
      <c r="B875" s="5" t="inlineStr">
        <is>
          <t>ker</t>
        </is>
      </c>
      <c r="C875" s="5" t="inlineStr">
        <is>
          <t>foo</t>
        </is>
      </c>
      <c r="D875" s="40">
        <f>INDEX(Inputs!$T$5:$T$132,MATCH($B875&amp;"|"&amp;$C875,Inputs!$A$5:$A$132,0))</f>
        <v/>
      </c>
      <c r="E875" s="39" t="n"/>
      <c r="F875" s="39" t="n"/>
      <c r="G875" s="39" t="n"/>
      <c r="H875" s="5">
        <f>INDEX(Variables!$B$5:$B$105,MATCH($A875,Variables!$A$5:$A$105,0))&amp;IF($C875="",""," | "&amp;INDEX(Mapping!$B$5:$B$26,MATCH($C875,Mapping!$A$5:$A$26,0))&amp;" | "&amp;INDEX(Mapping!$B$30:$B$41,MATCH($B875,Mapping!$A$30:$A$41,0)))</f>
        <v/>
      </c>
      <c r="I875" s="5">
        <f>INDEX(Variables!$C$5:$C$105,MATCH($A875,Variables!$A$5:$A$105,0))</f>
        <v/>
      </c>
      <c r="J875" s="5">
        <f>INDEX(Variables!$E$5:$E$105,MATCH($A875,Variables!$A$5:$A$105,0))</f>
        <v/>
      </c>
      <c r="K875" s="25">
        <f>LOWER(Settings!$C$4)&amp;".mit."&amp;$A875&amp;IF($C875="","","."&amp;$C875&amp;"."&amp;$B875)&amp;IF(INDEX(Variables!$D$5:$D$105,MATCH($A875,Variables!$A$5:$A$105,0))="","","."&amp;INDEX(Variables!$D$5:$D$105,MATCH($A875,Variables!$A$5:$A$105,0)))&amp;"."&amp;K$5</f>
        <v/>
      </c>
      <c r="L875" s="28">
        <f>L866*Settings!$C$13*$D875</f>
        <v/>
      </c>
      <c r="M875" s="29">
        <f>M866*Settings!$C$13*$D875</f>
        <v/>
      </c>
      <c r="N875" s="29">
        <f>N866*Settings!$C$13*$D875</f>
        <v/>
      </c>
      <c r="O875" s="29">
        <f>O866*Settings!$C$13*$D875</f>
        <v/>
      </c>
      <c r="P875" s="29">
        <f>P866*Settings!$C$13*$D875</f>
        <v/>
      </c>
      <c r="Q875" s="29">
        <f>Q866*Settings!$C$13*$D875</f>
        <v/>
      </c>
      <c r="R875" s="29">
        <f>R866*Settings!$C$13*$D875</f>
        <v/>
      </c>
      <c r="S875" s="29">
        <f>S866*Settings!$C$13*$D875</f>
        <v/>
      </c>
      <c r="T875" s="29">
        <f>T866*Settings!$C$13*$D875</f>
        <v/>
      </c>
      <c r="U875" s="29">
        <f>U866*Settings!$C$13*$D875</f>
        <v/>
      </c>
      <c r="V875" s="29">
        <f>V866*Settings!$C$13*$D875</f>
        <v/>
      </c>
      <c r="W875" s="29">
        <f>W866*Settings!$C$13*$D875</f>
        <v/>
      </c>
      <c r="X875" s="29">
        <f>X866*Settings!$C$13*$D875</f>
        <v/>
      </c>
      <c r="Y875" s="29">
        <f>Y866*Settings!$C$13*$D875</f>
        <v/>
      </c>
      <c r="Z875" s="29">
        <f>Z866*Settings!$C$13*$D875</f>
        <v/>
      </c>
      <c r="AA875" s="29">
        <f>AA866*Settings!$C$13*$D875</f>
        <v/>
      </c>
      <c r="AB875" s="29">
        <f>AB866*Settings!$C$13*$D875</f>
        <v/>
      </c>
      <c r="AC875" s="29">
        <f>AC866*Settings!$C$13*$D875</f>
        <v/>
      </c>
      <c r="AD875" s="49">
        <f>EMISSIONS(AD866,Settings!$C$13,$D875)</f>
        <v/>
      </c>
      <c r="AE875" s="25">
        <f>LOWER(Settings!$C$4)&amp;".mit."&amp;$A875&amp;IF($C875="","","."&amp;$C875&amp;"."&amp;$B875)&amp;IF(INDEX(Variables!$D$5:$D$105,MATCH($A875,Variables!$A$5:$A$105,0))="","","."&amp;INDEX(Variables!$D$5:$D$105,MATCH($A875,Variables!$A$5:$A$105,0)))&amp;"."&amp;AE$5</f>
        <v/>
      </c>
      <c r="AF875" s="28">
        <f>AF866*Settings!$C$13*$D875</f>
        <v/>
      </c>
      <c r="AG875" s="29">
        <f>AG866*Settings!$C$13*$D875</f>
        <v/>
      </c>
      <c r="AH875" s="29">
        <f>AH866*Settings!$C$13*$D875</f>
        <v/>
      </c>
      <c r="AI875" s="29">
        <f>AI866*Settings!$C$13*$D875</f>
        <v/>
      </c>
      <c r="AJ875" s="29">
        <f>AJ866*Settings!$C$13*$D875</f>
        <v/>
      </c>
      <c r="AK875" s="29">
        <f>AK866*Settings!$C$13*$D875</f>
        <v/>
      </c>
      <c r="AL875" s="29">
        <f>AL866*Settings!$C$13*$D875</f>
        <v/>
      </c>
      <c r="AM875" s="29">
        <f>AM866*Settings!$C$13*$D875</f>
        <v/>
      </c>
      <c r="AN875" s="29">
        <f>AN866*Settings!$C$13*$D875</f>
        <v/>
      </c>
      <c r="AO875" s="29">
        <f>AO866*Settings!$C$13*$D875</f>
        <v/>
      </c>
      <c r="AP875" s="29">
        <f>AP866*Settings!$C$13*$D875</f>
        <v/>
      </c>
      <c r="AQ875" s="29">
        <f>AQ866*Settings!$C$13*$D875</f>
        <v/>
      </c>
      <c r="AR875" s="29">
        <f>AR866*Settings!$C$13*$D875</f>
        <v/>
      </c>
      <c r="AS875" s="29">
        <f>AS866*Settings!$C$13*$D875</f>
        <v/>
      </c>
      <c r="AT875" s="29">
        <f>AT866*Settings!$C$13*$D875</f>
        <v/>
      </c>
      <c r="AU875" s="29">
        <f>AU866*Settings!$C$13*$D875</f>
        <v/>
      </c>
      <c r="AV875" s="29">
        <f>AV866*Settings!$C$13*$D875</f>
        <v/>
      </c>
      <c r="AW875" s="29">
        <f>AW866*Settings!$C$13*$D875</f>
        <v/>
      </c>
      <c r="AX875" s="49">
        <f>EMISSIONS(AX866,Settings!$C$13,$D875)</f>
        <v/>
      </c>
    </row>
    <row r="876" hidden="1" outlineLevel="2">
      <c r="A876" s="5" t="inlineStr">
        <is>
          <t>co2</t>
        </is>
      </c>
      <c r="B876" s="5" t="inlineStr">
        <is>
          <t>oop</t>
        </is>
      </c>
      <c r="C876" s="5" t="inlineStr">
        <is>
          <t>foo</t>
        </is>
      </c>
      <c r="D876" s="40">
        <f>INDEX(Inputs!$T$5:$T$132,MATCH($B876&amp;"|"&amp;$C876,Inputs!$A$5:$A$132,0))</f>
        <v/>
      </c>
      <c r="E876" s="39" t="n"/>
      <c r="F876" s="39" t="n"/>
      <c r="G876" s="39" t="n"/>
      <c r="H876" s="5">
        <f>INDEX(Variables!$B$5:$B$105,MATCH($A876,Variables!$A$5:$A$105,0))&amp;IF($C876="",""," | "&amp;INDEX(Mapping!$B$5:$B$26,MATCH($C876,Mapping!$A$5:$A$26,0))&amp;" | "&amp;INDEX(Mapping!$B$30:$B$41,MATCH($B876,Mapping!$A$30:$A$41,0)))</f>
        <v/>
      </c>
      <c r="I876" s="5">
        <f>INDEX(Variables!$C$5:$C$105,MATCH($A876,Variables!$A$5:$A$105,0))</f>
        <v/>
      </c>
      <c r="J876" s="5">
        <f>INDEX(Variables!$E$5:$E$105,MATCH($A876,Variables!$A$5:$A$105,0))</f>
        <v/>
      </c>
      <c r="K876" s="25">
        <f>LOWER(Settings!$C$4)&amp;".mit."&amp;$A876&amp;IF($C876="","","."&amp;$C876&amp;"."&amp;$B876)&amp;IF(INDEX(Variables!$D$5:$D$105,MATCH($A876,Variables!$A$5:$A$105,0))="","","."&amp;INDEX(Variables!$D$5:$D$105,MATCH($A876,Variables!$A$5:$A$105,0)))&amp;"."&amp;K$5</f>
        <v/>
      </c>
      <c r="L876" s="28">
        <f>L867*Settings!$C$13*$D876</f>
        <v/>
      </c>
      <c r="M876" s="29">
        <f>M867*Settings!$C$13*$D876</f>
        <v/>
      </c>
      <c r="N876" s="29">
        <f>N867*Settings!$C$13*$D876</f>
        <v/>
      </c>
      <c r="O876" s="29">
        <f>O867*Settings!$C$13*$D876</f>
        <v/>
      </c>
      <c r="P876" s="29">
        <f>P867*Settings!$C$13*$D876</f>
        <v/>
      </c>
      <c r="Q876" s="29">
        <f>Q867*Settings!$C$13*$D876</f>
        <v/>
      </c>
      <c r="R876" s="29">
        <f>R867*Settings!$C$13*$D876</f>
        <v/>
      </c>
      <c r="S876" s="29">
        <f>S867*Settings!$C$13*$D876</f>
        <v/>
      </c>
      <c r="T876" s="29">
        <f>T867*Settings!$C$13*$D876</f>
        <v/>
      </c>
      <c r="U876" s="29">
        <f>U867*Settings!$C$13*$D876</f>
        <v/>
      </c>
      <c r="V876" s="29">
        <f>V867*Settings!$C$13*$D876</f>
        <v/>
      </c>
      <c r="W876" s="29">
        <f>W867*Settings!$C$13*$D876</f>
        <v/>
      </c>
      <c r="X876" s="29">
        <f>X867*Settings!$C$13*$D876</f>
        <v/>
      </c>
      <c r="Y876" s="29">
        <f>Y867*Settings!$C$13*$D876</f>
        <v/>
      </c>
      <c r="Z876" s="29">
        <f>Z867*Settings!$C$13*$D876</f>
        <v/>
      </c>
      <c r="AA876" s="29">
        <f>AA867*Settings!$C$13*$D876</f>
        <v/>
      </c>
      <c r="AB876" s="29">
        <f>AB867*Settings!$C$13*$D876</f>
        <v/>
      </c>
      <c r="AC876" s="29">
        <f>AC867*Settings!$C$13*$D876</f>
        <v/>
      </c>
      <c r="AD876" s="49">
        <f>EMISSIONS(AD867,Settings!$C$13,$D876)</f>
        <v/>
      </c>
      <c r="AE876" s="25">
        <f>LOWER(Settings!$C$4)&amp;".mit."&amp;$A876&amp;IF($C876="","","."&amp;$C876&amp;"."&amp;$B876)&amp;IF(INDEX(Variables!$D$5:$D$105,MATCH($A876,Variables!$A$5:$A$105,0))="","","."&amp;INDEX(Variables!$D$5:$D$105,MATCH($A876,Variables!$A$5:$A$105,0)))&amp;"."&amp;AE$5</f>
        <v/>
      </c>
      <c r="AF876" s="28">
        <f>AF867*Settings!$C$13*$D876</f>
        <v/>
      </c>
      <c r="AG876" s="29">
        <f>AG867*Settings!$C$13*$D876</f>
        <v/>
      </c>
      <c r="AH876" s="29">
        <f>AH867*Settings!$C$13*$D876</f>
        <v/>
      </c>
      <c r="AI876" s="29">
        <f>AI867*Settings!$C$13*$D876</f>
        <v/>
      </c>
      <c r="AJ876" s="29">
        <f>AJ867*Settings!$C$13*$D876</f>
        <v/>
      </c>
      <c r="AK876" s="29">
        <f>AK867*Settings!$C$13*$D876</f>
        <v/>
      </c>
      <c r="AL876" s="29">
        <f>AL867*Settings!$C$13*$D876</f>
        <v/>
      </c>
      <c r="AM876" s="29">
        <f>AM867*Settings!$C$13*$D876</f>
        <v/>
      </c>
      <c r="AN876" s="29">
        <f>AN867*Settings!$C$13*$D876</f>
        <v/>
      </c>
      <c r="AO876" s="29">
        <f>AO867*Settings!$C$13*$D876</f>
        <v/>
      </c>
      <c r="AP876" s="29">
        <f>AP867*Settings!$C$13*$D876</f>
        <v/>
      </c>
      <c r="AQ876" s="29">
        <f>AQ867*Settings!$C$13*$D876</f>
        <v/>
      </c>
      <c r="AR876" s="29">
        <f>AR867*Settings!$C$13*$D876</f>
        <v/>
      </c>
      <c r="AS876" s="29">
        <f>AS867*Settings!$C$13*$D876</f>
        <v/>
      </c>
      <c r="AT876" s="29">
        <f>AT867*Settings!$C$13*$D876</f>
        <v/>
      </c>
      <c r="AU876" s="29">
        <f>AU867*Settings!$C$13*$D876</f>
        <v/>
      </c>
      <c r="AV876" s="29">
        <f>AV867*Settings!$C$13*$D876</f>
        <v/>
      </c>
      <c r="AW876" s="29">
        <f>AW867*Settings!$C$13*$D876</f>
        <v/>
      </c>
      <c r="AX876" s="49">
        <f>EMISSIONS(AX867,Settings!$C$13,$D876)</f>
        <v/>
      </c>
    </row>
    <row r="877" hidden="1" outlineLevel="2">
      <c r="A877" s="5" t="inlineStr">
        <is>
          <t>co2</t>
        </is>
      </c>
      <c r="B877" s="5" t="inlineStr">
        <is>
          <t>bio</t>
        </is>
      </c>
      <c r="C877" s="5" t="inlineStr">
        <is>
          <t>foo</t>
        </is>
      </c>
      <c r="D877" s="40">
        <f>INDEX(Inputs!$T$5:$T$132,MATCH($B877&amp;"|"&amp;$C877,Inputs!$A$5:$A$132,0))</f>
        <v/>
      </c>
      <c r="E877" s="39" t="n"/>
      <c r="F877" s="39" t="n"/>
      <c r="G877" s="39" t="n"/>
      <c r="H877" s="5">
        <f>INDEX(Variables!$B$5:$B$105,MATCH($A877,Variables!$A$5:$A$105,0))&amp;IF($C877="",""," | "&amp;INDEX(Mapping!$B$5:$B$26,MATCH($C877,Mapping!$A$5:$A$26,0))&amp;" | "&amp;INDEX(Mapping!$B$30:$B$41,MATCH($B877,Mapping!$A$30:$A$41,0)))</f>
        <v/>
      </c>
      <c r="I877" s="5">
        <f>INDEX(Variables!$C$5:$C$105,MATCH($A877,Variables!$A$5:$A$105,0))</f>
        <v/>
      </c>
      <c r="J877" s="5">
        <f>INDEX(Variables!$E$5:$E$105,MATCH($A877,Variables!$A$5:$A$105,0))</f>
        <v/>
      </c>
      <c r="K877" s="25">
        <f>LOWER(Settings!$C$4)&amp;".mit."&amp;$A877&amp;IF($C877="","","."&amp;$C877&amp;"."&amp;$B877)&amp;IF(INDEX(Variables!$D$5:$D$105,MATCH($A877,Variables!$A$5:$A$105,0))="","","."&amp;INDEX(Variables!$D$5:$D$105,MATCH($A877,Variables!$A$5:$A$105,0)))&amp;"."&amp;K$5</f>
        <v/>
      </c>
      <c r="L877" s="28">
        <f>L868*Settings!$C$13*$D877</f>
        <v/>
      </c>
      <c r="M877" s="29">
        <f>M868*Settings!$C$13*$D877</f>
        <v/>
      </c>
      <c r="N877" s="29">
        <f>N868*Settings!$C$13*$D877</f>
        <v/>
      </c>
      <c r="O877" s="29">
        <f>O868*Settings!$C$13*$D877</f>
        <v/>
      </c>
      <c r="P877" s="29">
        <f>P868*Settings!$C$13*$D877</f>
        <v/>
      </c>
      <c r="Q877" s="29">
        <f>Q868*Settings!$C$13*$D877</f>
        <v/>
      </c>
      <c r="R877" s="29">
        <f>R868*Settings!$C$13*$D877</f>
        <v/>
      </c>
      <c r="S877" s="29">
        <f>S868*Settings!$C$13*$D877</f>
        <v/>
      </c>
      <c r="T877" s="29">
        <f>T868*Settings!$C$13*$D877</f>
        <v/>
      </c>
      <c r="U877" s="29">
        <f>U868*Settings!$C$13*$D877</f>
        <v/>
      </c>
      <c r="V877" s="29">
        <f>V868*Settings!$C$13*$D877</f>
        <v/>
      </c>
      <c r="W877" s="29">
        <f>W868*Settings!$C$13*$D877</f>
        <v/>
      </c>
      <c r="X877" s="29">
        <f>X868*Settings!$C$13*$D877</f>
        <v/>
      </c>
      <c r="Y877" s="29">
        <f>Y868*Settings!$C$13*$D877</f>
        <v/>
      </c>
      <c r="Z877" s="29">
        <f>Z868*Settings!$C$13*$D877</f>
        <v/>
      </c>
      <c r="AA877" s="29">
        <f>AA868*Settings!$C$13*$D877</f>
        <v/>
      </c>
      <c r="AB877" s="29">
        <f>AB868*Settings!$C$13*$D877</f>
        <v/>
      </c>
      <c r="AC877" s="29">
        <f>AC868*Settings!$C$13*$D877</f>
        <v/>
      </c>
      <c r="AD877" s="49">
        <f>EMISSIONS(AD868,Settings!$C$13,$D877)</f>
        <v/>
      </c>
      <c r="AE877" s="25">
        <f>LOWER(Settings!$C$4)&amp;".mit."&amp;$A877&amp;IF($C877="","","."&amp;$C877&amp;"."&amp;$B877)&amp;IF(INDEX(Variables!$D$5:$D$105,MATCH($A877,Variables!$A$5:$A$105,0))="","","."&amp;INDEX(Variables!$D$5:$D$105,MATCH($A877,Variables!$A$5:$A$105,0)))&amp;"."&amp;AE$5</f>
        <v/>
      </c>
      <c r="AF877" s="28">
        <f>AF868*Settings!$C$13*$D877</f>
        <v/>
      </c>
      <c r="AG877" s="29">
        <f>AG868*Settings!$C$13*$D877</f>
        <v/>
      </c>
      <c r="AH877" s="29">
        <f>AH868*Settings!$C$13*$D877</f>
        <v/>
      </c>
      <c r="AI877" s="29">
        <f>AI868*Settings!$C$13*$D877</f>
        <v/>
      </c>
      <c r="AJ877" s="29">
        <f>AJ868*Settings!$C$13*$D877</f>
        <v/>
      </c>
      <c r="AK877" s="29">
        <f>AK868*Settings!$C$13*$D877</f>
        <v/>
      </c>
      <c r="AL877" s="29">
        <f>AL868*Settings!$C$13*$D877</f>
        <v/>
      </c>
      <c r="AM877" s="29">
        <f>AM868*Settings!$C$13*$D877</f>
        <v/>
      </c>
      <c r="AN877" s="29">
        <f>AN868*Settings!$C$13*$D877</f>
        <v/>
      </c>
      <c r="AO877" s="29">
        <f>AO868*Settings!$C$13*$D877</f>
        <v/>
      </c>
      <c r="AP877" s="29">
        <f>AP868*Settings!$C$13*$D877</f>
        <v/>
      </c>
      <c r="AQ877" s="29">
        <f>AQ868*Settings!$C$13*$D877</f>
        <v/>
      </c>
      <c r="AR877" s="29">
        <f>AR868*Settings!$C$13*$D877</f>
        <v/>
      </c>
      <c r="AS877" s="29">
        <f>AS868*Settings!$C$13*$D877</f>
        <v/>
      </c>
      <c r="AT877" s="29">
        <f>AT868*Settings!$C$13*$D877</f>
        <v/>
      </c>
      <c r="AU877" s="29">
        <f>AU868*Settings!$C$13*$D877</f>
        <v/>
      </c>
      <c r="AV877" s="29">
        <f>AV868*Settings!$C$13*$D877</f>
        <v/>
      </c>
      <c r="AW877" s="29">
        <f>AW868*Settings!$C$13*$D877</f>
        <v/>
      </c>
      <c r="AX877" s="49">
        <f>EMISSIONS(AX868,Settings!$C$13,$D877)</f>
        <v/>
      </c>
    </row>
    <row r="878" hidden="1" outlineLevel="2"/>
    <row r="879" hidden="1" outlineLevel="2">
      <c r="A879" s="5" t="inlineStr">
        <is>
          <t>rtx</t>
        </is>
      </c>
      <c r="B879" s="5" t="inlineStr">
        <is>
          <t>coa</t>
        </is>
      </c>
      <c r="C879" s="5" t="inlineStr">
        <is>
          <t>foo</t>
        </is>
      </c>
      <c r="D879" s="40">
        <f>INDEX(Inputs!$R$5:$R$132,MATCH($B879&amp;"|"&amp;$C879,Inputs!$A$5:$A$132,0))</f>
        <v/>
      </c>
      <c r="E879" s="39" t="n"/>
      <c r="F879" s="39" t="n"/>
      <c r="G879" s="39" t="n"/>
      <c r="H879" s="5">
        <f>INDEX(Variables!$B$5:$B$105,MATCH($A879,Variables!$A$5:$A$105,0))&amp;IF($C879="",""," | "&amp;INDEX(Mapping!$B$5:$B$26,MATCH($C879,Mapping!$A$5:$A$26,0))&amp;" | "&amp;INDEX(Mapping!$B$30:$B$41,MATCH($B879,Mapping!$A$30:$A$41,0)))</f>
        <v/>
      </c>
      <c r="I879" s="5">
        <f>INDEX(Variables!$C$5:$C$105,MATCH($A879,Variables!$A$5:$A$105,0))</f>
        <v/>
      </c>
      <c r="J879" s="5">
        <f>INDEX(Variables!$E$5:$E$105,MATCH($A879,Variables!$A$5:$A$105,0))</f>
        <v/>
      </c>
      <c r="K879" s="25">
        <f>LOWER(Settings!$C$4)&amp;".mit."&amp;$A879&amp;IF($C879="","","."&amp;$C879&amp;"."&amp;$B879)&amp;IF(INDEX(Variables!$D$5:$D$105,MATCH($A879,Variables!$A$5:$A$105,0))="","","."&amp;INDEX(Variables!$D$5:$D$105,MATCH($A879,Variables!$A$5:$A$105,0)))&amp;"."&amp;K$5</f>
        <v/>
      </c>
      <c r="L879" s="46">
        <f>L861*Settings!$C$13*(INDEX(L$258:L$269,$D879)+INDEX(L$245:L$256,$D879))</f>
        <v/>
      </c>
      <c r="M879" s="47">
        <f>M861*Settings!$C$13*(INDEX(M$258:M$269,$D879)+INDEX(M$245:M$256,$D879))</f>
        <v/>
      </c>
      <c r="N879" s="47">
        <f>N861*Settings!$C$13*(INDEX(N$258:N$269,$D879)+INDEX(N$245:N$256,$D879))</f>
        <v/>
      </c>
      <c r="O879" s="47">
        <f>O861*Settings!$C$13*(INDEX(O$258:O$269,$D879)+INDEX(O$245:O$256,$D879))</f>
        <v/>
      </c>
      <c r="P879" s="47">
        <f>P861*Settings!$C$13*(INDEX(P$258:P$269,$D879)+INDEX(P$245:P$256,$D879))</f>
        <v/>
      </c>
      <c r="Q879" s="47">
        <f>Q861*Settings!$C$13*(INDEX(Q$258:Q$269,$D879)+INDEX(Q$245:Q$256,$D879))</f>
        <v/>
      </c>
      <c r="R879" s="47">
        <f>R861*Settings!$C$13*(INDEX(R$258:R$269,$D879)+INDEX(R$245:R$256,$D879))</f>
        <v/>
      </c>
      <c r="S879" s="47">
        <f>S861*Settings!$C$13*(INDEX(S$258:S$269,$D879)+INDEX(S$245:S$256,$D879))</f>
        <v/>
      </c>
      <c r="T879" s="47">
        <f>T861*Settings!$C$13*(INDEX(T$258:T$269,$D879)+INDEX(T$245:T$256,$D879))</f>
        <v/>
      </c>
      <c r="U879" s="47">
        <f>U861*Settings!$C$13*(INDEX(U$258:U$269,$D879)+INDEX(U$245:U$256,$D879))</f>
        <v/>
      </c>
      <c r="V879" s="47">
        <f>V861*Settings!$C$13*(INDEX(V$258:V$269,$D879)+INDEX(V$245:V$256,$D879))</f>
        <v/>
      </c>
      <c r="W879" s="47">
        <f>W861*Settings!$C$13*(INDEX(W$258:W$269,$D879)+INDEX(W$245:W$256,$D879))</f>
        <v/>
      </c>
      <c r="X879" s="47">
        <f>X861*Settings!$C$13*(INDEX(X$258:X$269,$D879)+INDEX(X$245:X$256,$D879))</f>
        <v/>
      </c>
      <c r="Y879" s="47">
        <f>Y861*Settings!$C$13*(INDEX(Y$258:Y$269,$D879)+INDEX(Y$245:Y$256,$D879))</f>
        <v/>
      </c>
      <c r="Z879" s="47">
        <f>Z861*Settings!$C$13*(INDEX(Z$258:Z$269,$D879)+INDEX(Z$245:Z$256,$D879))</f>
        <v/>
      </c>
      <c r="AA879" s="47">
        <f>AA861*Settings!$C$13*(INDEX(AA$258:AA$269,$D879)+INDEX(AA$245:AA$256,$D879))</f>
        <v/>
      </c>
      <c r="AB879" s="47">
        <f>AB861*Settings!$C$13*(INDEX(AB$258:AB$269,$D879)+INDEX(AB$245:AB$256,$D879))</f>
        <v/>
      </c>
      <c r="AC879" s="47">
        <f>AC861*Settings!$C$13*(INDEX(AC$258:AC$269,$D879)+INDEX(AC$245:AC$256,$D879))</f>
        <v/>
      </c>
      <c r="AD879" s="48">
        <f>REVENUE(AD861,Settings!$C$13,INDEX(AD$258:AD$269,$D879)+INDEX(AD$245:AD$256,$D879))</f>
        <v/>
      </c>
      <c r="AE879" s="25">
        <f>LOWER(Settings!$C$4)&amp;".mit."&amp;$A879&amp;IF($C879="","","."&amp;$C879&amp;"."&amp;$B879)&amp;IF(INDEX(Variables!$D$5:$D$105,MATCH($A879,Variables!$A$5:$A$105,0))="","","."&amp;INDEX(Variables!$D$5:$D$105,MATCH($A879,Variables!$A$5:$A$105,0)))&amp;"."&amp;AE$5</f>
        <v/>
      </c>
      <c r="AF879" s="46">
        <f>AF861*Settings!$C$13*(INDEX(AF$258:AF$269,$D879)+INDEX(AF$245:AF$256,$D879))</f>
        <v/>
      </c>
      <c r="AG879" s="47">
        <f>AG861*Settings!$C$13*(INDEX(AG$258:AG$269,$D879)+INDEX(AG$245:AG$256,$D879))</f>
        <v/>
      </c>
      <c r="AH879" s="47">
        <f>AH861*Settings!$C$13*(INDEX(AH$258:AH$269,$D879)+INDEX(AH$245:AH$256,$D879))</f>
        <v/>
      </c>
      <c r="AI879" s="47">
        <f>AI861*Settings!$C$13*(INDEX(AI$258:AI$269,$D879)+INDEX(AI$245:AI$256,$D879))</f>
        <v/>
      </c>
      <c r="AJ879" s="47">
        <f>AJ861*Settings!$C$13*(INDEX(AJ$258:AJ$269,$D879)+INDEX(AJ$245:AJ$256,$D879))</f>
        <v/>
      </c>
      <c r="AK879" s="47">
        <f>AK861*Settings!$C$13*(INDEX(AK$258:AK$269,$D879)+INDEX(AK$245:AK$256,$D879))</f>
        <v/>
      </c>
      <c r="AL879" s="47">
        <f>AL861*Settings!$C$13*(INDEX(AL$258:AL$269,$D879)+INDEX(AL$245:AL$256,$D879))</f>
        <v/>
      </c>
      <c r="AM879" s="47">
        <f>AM861*Settings!$C$13*(INDEX(AM$258:AM$269,$D879)+INDEX(AM$245:AM$256,$D879))</f>
        <v/>
      </c>
      <c r="AN879" s="47">
        <f>AN861*Settings!$C$13*(INDEX(AN$258:AN$269,$D879)+INDEX(AN$245:AN$256,$D879))</f>
        <v/>
      </c>
      <c r="AO879" s="47">
        <f>AO861*Settings!$C$13*(INDEX(AO$258:AO$269,$D879)+INDEX(AO$245:AO$256,$D879))</f>
        <v/>
      </c>
      <c r="AP879" s="47">
        <f>AP861*Settings!$C$13*(INDEX(AP$258:AP$269,$D879)+INDEX(AP$245:AP$256,$D879))</f>
        <v/>
      </c>
      <c r="AQ879" s="47">
        <f>AQ861*Settings!$C$13*(INDEX(AQ$258:AQ$269,$D879)+INDEX(AQ$245:AQ$256,$D879))</f>
        <v/>
      </c>
      <c r="AR879" s="47">
        <f>AR861*Settings!$C$13*(INDEX(AR$258:AR$269,$D879)+INDEX(AR$245:AR$256,$D879))</f>
        <v/>
      </c>
      <c r="AS879" s="47">
        <f>AS861*Settings!$C$13*(INDEX(AS$258:AS$269,$D879)+INDEX(AS$245:AS$256,$D879))</f>
        <v/>
      </c>
      <c r="AT879" s="47">
        <f>AT861*Settings!$C$13*(INDEX(AT$258:AT$269,$D879)+INDEX(AT$245:AT$256,$D879))</f>
        <v/>
      </c>
      <c r="AU879" s="47">
        <f>AU861*Settings!$C$13*(INDEX(AU$258:AU$269,$D879)+INDEX(AU$245:AU$256,$D879))</f>
        <v/>
      </c>
      <c r="AV879" s="47">
        <f>AV861*Settings!$C$13*(INDEX(AV$258:AV$269,$D879)+INDEX(AV$245:AV$256,$D879))</f>
        <v/>
      </c>
      <c r="AW879" s="47">
        <f>AW861*Settings!$C$13*(INDEX(AW$258:AW$269,$D879)+INDEX(AW$245:AW$256,$D879))</f>
        <v/>
      </c>
      <c r="AX879" s="48">
        <f>REVENUE(AX861,Settings!$C$13,INDEX(AX$258:AX$269,$D879)+INDEX(AX$245:AX$256,$D879))</f>
        <v/>
      </c>
    </row>
    <row r="880" hidden="1" outlineLevel="2">
      <c r="A880" s="5" t="inlineStr">
        <is>
          <t>rtx</t>
        </is>
      </c>
      <c r="B880" s="5" t="inlineStr">
        <is>
          <t>nga</t>
        </is>
      </c>
      <c r="C880" s="5" t="inlineStr">
        <is>
          <t>foo</t>
        </is>
      </c>
      <c r="D880" s="40">
        <f>INDEX(Inputs!$R$5:$R$132,MATCH($B880&amp;"|"&amp;$C880,Inputs!$A$5:$A$132,0))</f>
        <v/>
      </c>
      <c r="E880" s="39" t="n"/>
      <c r="F880" s="39" t="n"/>
      <c r="G880" s="39" t="n"/>
      <c r="H880" s="5">
        <f>INDEX(Variables!$B$5:$B$105,MATCH($A880,Variables!$A$5:$A$105,0))&amp;IF($C880="",""," | "&amp;INDEX(Mapping!$B$5:$B$26,MATCH($C880,Mapping!$A$5:$A$26,0))&amp;" | "&amp;INDEX(Mapping!$B$30:$B$41,MATCH($B880,Mapping!$A$30:$A$41,0)))</f>
        <v/>
      </c>
      <c r="I880" s="5">
        <f>INDEX(Variables!$C$5:$C$105,MATCH($A880,Variables!$A$5:$A$105,0))</f>
        <v/>
      </c>
      <c r="J880" s="5">
        <f>INDEX(Variables!$E$5:$E$105,MATCH($A880,Variables!$A$5:$A$105,0))</f>
        <v/>
      </c>
      <c r="K880" s="25">
        <f>LOWER(Settings!$C$4)&amp;".mit."&amp;$A880&amp;IF($C880="","","."&amp;$C880&amp;"."&amp;$B880)&amp;IF(INDEX(Variables!$D$5:$D$105,MATCH($A880,Variables!$A$5:$A$105,0))="","","."&amp;INDEX(Variables!$D$5:$D$105,MATCH($A880,Variables!$A$5:$A$105,0)))&amp;"."&amp;K$5</f>
        <v/>
      </c>
      <c r="L880" s="46">
        <f>L862*Settings!$C$13*(INDEX(L$258:L$269,$D880)+INDEX(L$245:L$256,$D880))</f>
        <v/>
      </c>
      <c r="M880" s="47">
        <f>M862*Settings!$C$13*(INDEX(M$258:M$269,$D880)+INDEX(M$245:M$256,$D880))</f>
        <v/>
      </c>
      <c r="N880" s="47">
        <f>N862*Settings!$C$13*(INDEX(N$258:N$269,$D880)+INDEX(N$245:N$256,$D880))</f>
        <v/>
      </c>
      <c r="O880" s="47">
        <f>O862*Settings!$C$13*(INDEX(O$258:O$269,$D880)+INDEX(O$245:O$256,$D880))</f>
        <v/>
      </c>
      <c r="P880" s="47">
        <f>P862*Settings!$C$13*(INDEX(P$258:P$269,$D880)+INDEX(P$245:P$256,$D880))</f>
        <v/>
      </c>
      <c r="Q880" s="47">
        <f>Q862*Settings!$C$13*(INDEX(Q$258:Q$269,$D880)+INDEX(Q$245:Q$256,$D880))</f>
        <v/>
      </c>
      <c r="R880" s="47">
        <f>R862*Settings!$C$13*(INDEX(R$258:R$269,$D880)+INDEX(R$245:R$256,$D880))</f>
        <v/>
      </c>
      <c r="S880" s="47">
        <f>S862*Settings!$C$13*(INDEX(S$258:S$269,$D880)+INDEX(S$245:S$256,$D880))</f>
        <v/>
      </c>
      <c r="T880" s="47">
        <f>T862*Settings!$C$13*(INDEX(T$258:T$269,$D880)+INDEX(T$245:T$256,$D880))</f>
        <v/>
      </c>
      <c r="U880" s="47">
        <f>U862*Settings!$C$13*(INDEX(U$258:U$269,$D880)+INDEX(U$245:U$256,$D880))</f>
        <v/>
      </c>
      <c r="V880" s="47">
        <f>V862*Settings!$C$13*(INDEX(V$258:V$269,$D880)+INDEX(V$245:V$256,$D880))</f>
        <v/>
      </c>
      <c r="W880" s="47">
        <f>W862*Settings!$C$13*(INDEX(W$258:W$269,$D880)+INDEX(W$245:W$256,$D880))</f>
        <v/>
      </c>
      <c r="X880" s="47">
        <f>X862*Settings!$C$13*(INDEX(X$258:X$269,$D880)+INDEX(X$245:X$256,$D880))</f>
        <v/>
      </c>
      <c r="Y880" s="47">
        <f>Y862*Settings!$C$13*(INDEX(Y$258:Y$269,$D880)+INDEX(Y$245:Y$256,$D880))</f>
        <v/>
      </c>
      <c r="Z880" s="47">
        <f>Z862*Settings!$C$13*(INDEX(Z$258:Z$269,$D880)+INDEX(Z$245:Z$256,$D880))</f>
        <v/>
      </c>
      <c r="AA880" s="47">
        <f>AA862*Settings!$C$13*(INDEX(AA$258:AA$269,$D880)+INDEX(AA$245:AA$256,$D880))</f>
        <v/>
      </c>
      <c r="AB880" s="47">
        <f>AB862*Settings!$C$13*(INDEX(AB$258:AB$269,$D880)+INDEX(AB$245:AB$256,$D880))</f>
        <v/>
      </c>
      <c r="AC880" s="47">
        <f>AC862*Settings!$C$13*(INDEX(AC$258:AC$269,$D880)+INDEX(AC$245:AC$256,$D880))</f>
        <v/>
      </c>
      <c r="AD880" s="48">
        <f>REVENUE(AD862,Settings!$C$13,INDEX(AD$258:AD$269,$D880)+INDEX(AD$245:AD$256,$D880))</f>
        <v/>
      </c>
      <c r="AE880" s="25">
        <f>LOWER(Settings!$C$4)&amp;".mit."&amp;$A880&amp;IF($C880="","","."&amp;$C880&amp;"."&amp;$B880)&amp;IF(INDEX(Variables!$D$5:$D$105,MATCH($A880,Variables!$A$5:$A$105,0))="","","."&amp;INDEX(Variables!$D$5:$D$105,MATCH($A880,Variables!$A$5:$A$105,0)))&amp;"."&amp;AE$5</f>
        <v/>
      </c>
      <c r="AF880" s="46">
        <f>AF862*Settings!$C$13*(INDEX(AF$258:AF$269,$D880)+INDEX(AF$245:AF$256,$D880))</f>
        <v/>
      </c>
      <c r="AG880" s="47">
        <f>AG862*Settings!$C$13*(INDEX(AG$258:AG$269,$D880)+INDEX(AG$245:AG$256,$D880))</f>
        <v/>
      </c>
      <c r="AH880" s="47">
        <f>AH862*Settings!$C$13*(INDEX(AH$258:AH$269,$D880)+INDEX(AH$245:AH$256,$D880))</f>
        <v/>
      </c>
      <c r="AI880" s="47">
        <f>AI862*Settings!$C$13*(INDEX(AI$258:AI$269,$D880)+INDEX(AI$245:AI$256,$D880))</f>
        <v/>
      </c>
      <c r="AJ880" s="47">
        <f>AJ862*Settings!$C$13*(INDEX(AJ$258:AJ$269,$D880)+INDEX(AJ$245:AJ$256,$D880))</f>
        <v/>
      </c>
      <c r="AK880" s="47">
        <f>AK862*Settings!$C$13*(INDEX(AK$258:AK$269,$D880)+INDEX(AK$245:AK$256,$D880))</f>
        <v/>
      </c>
      <c r="AL880" s="47">
        <f>AL862*Settings!$C$13*(INDEX(AL$258:AL$269,$D880)+INDEX(AL$245:AL$256,$D880))</f>
        <v/>
      </c>
      <c r="AM880" s="47">
        <f>AM862*Settings!$C$13*(INDEX(AM$258:AM$269,$D880)+INDEX(AM$245:AM$256,$D880))</f>
        <v/>
      </c>
      <c r="AN880" s="47">
        <f>AN862*Settings!$C$13*(INDEX(AN$258:AN$269,$D880)+INDEX(AN$245:AN$256,$D880))</f>
        <v/>
      </c>
      <c r="AO880" s="47">
        <f>AO862*Settings!$C$13*(INDEX(AO$258:AO$269,$D880)+INDEX(AO$245:AO$256,$D880))</f>
        <v/>
      </c>
      <c r="AP880" s="47">
        <f>AP862*Settings!$C$13*(INDEX(AP$258:AP$269,$D880)+INDEX(AP$245:AP$256,$D880))</f>
        <v/>
      </c>
      <c r="AQ880" s="47">
        <f>AQ862*Settings!$C$13*(INDEX(AQ$258:AQ$269,$D880)+INDEX(AQ$245:AQ$256,$D880))</f>
        <v/>
      </c>
      <c r="AR880" s="47">
        <f>AR862*Settings!$C$13*(INDEX(AR$258:AR$269,$D880)+INDEX(AR$245:AR$256,$D880))</f>
        <v/>
      </c>
      <c r="AS880" s="47">
        <f>AS862*Settings!$C$13*(INDEX(AS$258:AS$269,$D880)+INDEX(AS$245:AS$256,$D880))</f>
        <v/>
      </c>
      <c r="AT880" s="47">
        <f>AT862*Settings!$C$13*(INDEX(AT$258:AT$269,$D880)+INDEX(AT$245:AT$256,$D880))</f>
        <v/>
      </c>
      <c r="AU880" s="47">
        <f>AU862*Settings!$C$13*(INDEX(AU$258:AU$269,$D880)+INDEX(AU$245:AU$256,$D880))</f>
        <v/>
      </c>
      <c r="AV880" s="47">
        <f>AV862*Settings!$C$13*(INDEX(AV$258:AV$269,$D880)+INDEX(AV$245:AV$256,$D880))</f>
        <v/>
      </c>
      <c r="AW880" s="47">
        <f>AW862*Settings!$C$13*(INDEX(AW$258:AW$269,$D880)+INDEX(AW$245:AW$256,$D880))</f>
        <v/>
      </c>
      <c r="AX880" s="48">
        <f>REVENUE(AX862,Settings!$C$13,INDEX(AX$258:AX$269,$D880)+INDEX(AX$245:AX$256,$D880))</f>
        <v/>
      </c>
    </row>
    <row r="881" hidden="1" outlineLevel="2">
      <c r="A881" s="5" t="inlineStr">
        <is>
          <t>rtx</t>
        </is>
      </c>
      <c r="B881" s="5" t="inlineStr">
        <is>
          <t>gso</t>
        </is>
      </c>
      <c r="C881" s="5" t="inlineStr">
        <is>
          <t>foo</t>
        </is>
      </c>
      <c r="D881" s="40">
        <f>INDEX(Inputs!$R$5:$R$132,MATCH($B881&amp;"|"&amp;$C881,Inputs!$A$5:$A$132,0))</f>
        <v/>
      </c>
      <c r="E881" s="39" t="n"/>
      <c r="F881" s="39" t="n"/>
      <c r="G881" s="39" t="n"/>
      <c r="H881" s="5">
        <f>INDEX(Variables!$B$5:$B$105,MATCH($A881,Variables!$A$5:$A$105,0))&amp;IF($C881="",""," | "&amp;INDEX(Mapping!$B$5:$B$26,MATCH($C881,Mapping!$A$5:$A$26,0))&amp;" | "&amp;INDEX(Mapping!$B$30:$B$41,MATCH($B881,Mapping!$A$30:$A$41,0)))</f>
        <v/>
      </c>
      <c r="I881" s="5">
        <f>INDEX(Variables!$C$5:$C$105,MATCH($A881,Variables!$A$5:$A$105,0))</f>
        <v/>
      </c>
      <c r="J881" s="5">
        <f>INDEX(Variables!$E$5:$E$105,MATCH($A881,Variables!$A$5:$A$105,0))</f>
        <v/>
      </c>
      <c r="K881" s="25">
        <f>LOWER(Settings!$C$4)&amp;".mit."&amp;$A881&amp;IF($C881="","","."&amp;$C881&amp;"."&amp;$B881)&amp;IF(INDEX(Variables!$D$5:$D$105,MATCH($A881,Variables!$A$5:$A$105,0))="","","."&amp;INDEX(Variables!$D$5:$D$105,MATCH($A881,Variables!$A$5:$A$105,0)))&amp;"."&amp;K$5</f>
        <v/>
      </c>
      <c r="L881" s="46">
        <f>L863*Settings!$C$13*(INDEX(L$258:L$269,$D881)+INDEX(L$245:L$256,$D881))</f>
        <v/>
      </c>
      <c r="M881" s="47">
        <f>M863*Settings!$C$13*(INDEX(M$258:M$269,$D881)+INDEX(M$245:M$256,$D881))</f>
        <v/>
      </c>
      <c r="N881" s="47">
        <f>N863*Settings!$C$13*(INDEX(N$258:N$269,$D881)+INDEX(N$245:N$256,$D881))</f>
        <v/>
      </c>
      <c r="O881" s="47">
        <f>O863*Settings!$C$13*(INDEX(O$258:O$269,$D881)+INDEX(O$245:O$256,$D881))</f>
        <v/>
      </c>
      <c r="P881" s="47">
        <f>P863*Settings!$C$13*(INDEX(P$258:P$269,$D881)+INDEX(P$245:P$256,$D881))</f>
        <v/>
      </c>
      <c r="Q881" s="47">
        <f>Q863*Settings!$C$13*(INDEX(Q$258:Q$269,$D881)+INDEX(Q$245:Q$256,$D881))</f>
        <v/>
      </c>
      <c r="R881" s="47">
        <f>R863*Settings!$C$13*(INDEX(R$258:R$269,$D881)+INDEX(R$245:R$256,$D881))</f>
        <v/>
      </c>
      <c r="S881" s="47">
        <f>S863*Settings!$C$13*(INDEX(S$258:S$269,$D881)+INDEX(S$245:S$256,$D881))</f>
        <v/>
      </c>
      <c r="T881" s="47">
        <f>T863*Settings!$C$13*(INDEX(T$258:T$269,$D881)+INDEX(T$245:T$256,$D881))</f>
        <v/>
      </c>
      <c r="U881" s="47">
        <f>U863*Settings!$C$13*(INDEX(U$258:U$269,$D881)+INDEX(U$245:U$256,$D881))</f>
        <v/>
      </c>
      <c r="V881" s="47">
        <f>V863*Settings!$C$13*(INDEX(V$258:V$269,$D881)+INDEX(V$245:V$256,$D881))</f>
        <v/>
      </c>
      <c r="W881" s="47">
        <f>W863*Settings!$C$13*(INDEX(W$258:W$269,$D881)+INDEX(W$245:W$256,$D881))</f>
        <v/>
      </c>
      <c r="X881" s="47">
        <f>X863*Settings!$C$13*(INDEX(X$258:X$269,$D881)+INDEX(X$245:X$256,$D881))</f>
        <v/>
      </c>
      <c r="Y881" s="47">
        <f>Y863*Settings!$C$13*(INDEX(Y$258:Y$269,$D881)+INDEX(Y$245:Y$256,$D881))</f>
        <v/>
      </c>
      <c r="Z881" s="47">
        <f>Z863*Settings!$C$13*(INDEX(Z$258:Z$269,$D881)+INDEX(Z$245:Z$256,$D881))</f>
        <v/>
      </c>
      <c r="AA881" s="47">
        <f>AA863*Settings!$C$13*(INDEX(AA$258:AA$269,$D881)+INDEX(AA$245:AA$256,$D881))</f>
        <v/>
      </c>
      <c r="AB881" s="47">
        <f>AB863*Settings!$C$13*(INDEX(AB$258:AB$269,$D881)+INDEX(AB$245:AB$256,$D881))</f>
        <v/>
      </c>
      <c r="AC881" s="47">
        <f>AC863*Settings!$C$13*(INDEX(AC$258:AC$269,$D881)+INDEX(AC$245:AC$256,$D881))</f>
        <v/>
      </c>
      <c r="AD881" s="48">
        <f>REVENUE(AD863,Settings!$C$13,INDEX(AD$258:AD$269,$D881)+INDEX(AD$245:AD$256,$D881))</f>
        <v/>
      </c>
      <c r="AE881" s="25">
        <f>LOWER(Settings!$C$4)&amp;".mit."&amp;$A881&amp;IF($C881="","","."&amp;$C881&amp;"."&amp;$B881)&amp;IF(INDEX(Variables!$D$5:$D$105,MATCH($A881,Variables!$A$5:$A$105,0))="","","."&amp;INDEX(Variables!$D$5:$D$105,MATCH($A881,Variables!$A$5:$A$105,0)))&amp;"."&amp;AE$5</f>
        <v/>
      </c>
      <c r="AF881" s="46">
        <f>AF863*Settings!$C$13*(INDEX(AF$258:AF$269,$D881)+INDEX(AF$245:AF$256,$D881))</f>
        <v/>
      </c>
      <c r="AG881" s="47">
        <f>AG863*Settings!$C$13*(INDEX(AG$258:AG$269,$D881)+INDEX(AG$245:AG$256,$D881))</f>
        <v/>
      </c>
      <c r="AH881" s="47">
        <f>AH863*Settings!$C$13*(INDEX(AH$258:AH$269,$D881)+INDEX(AH$245:AH$256,$D881))</f>
        <v/>
      </c>
      <c r="AI881" s="47">
        <f>AI863*Settings!$C$13*(INDEX(AI$258:AI$269,$D881)+INDEX(AI$245:AI$256,$D881))</f>
        <v/>
      </c>
      <c r="AJ881" s="47">
        <f>AJ863*Settings!$C$13*(INDEX(AJ$258:AJ$269,$D881)+INDEX(AJ$245:AJ$256,$D881))</f>
        <v/>
      </c>
      <c r="AK881" s="47">
        <f>AK863*Settings!$C$13*(INDEX(AK$258:AK$269,$D881)+INDEX(AK$245:AK$256,$D881))</f>
        <v/>
      </c>
      <c r="AL881" s="47">
        <f>AL863*Settings!$C$13*(INDEX(AL$258:AL$269,$D881)+INDEX(AL$245:AL$256,$D881))</f>
        <v/>
      </c>
      <c r="AM881" s="47">
        <f>AM863*Settings!$C$13*(INDEX(AM$258:AM$269,$D881)+INDEX(AM$245:AM$256,$D881))</f>
        <v/>
      </c>
      <c r="AN881" s="47">
        <f>AN863*Settings!$C$13*(INDEX(AN$258:AN$269,$D881)+INDEX(AN$245:AN$256,$D881))</f>
        <v/>
      </c>
      <c r="AO881" s="47">
        <f>AO863*Settings!$C$13*(INDEX(AO$258:AO$269,$D881)+INDEX(AO$245:AO$256,$D881))</f>
        <v/>
      </c>
      <c r="AP881" s="47">
        <f>AP863*Settings!$C$13*(INDEX(AP$258:AP$269,$D881)+INDEX(AP$245:AP$256,$D881))</f>
        <v/>
      </c>
      <c r="AQ881" s="47">
        <f>AQ863*Settings!$C$13*(INDEX(AQ$258:AQ$269,$D881)+INDEX(AQ$245:AQ$256,$D881))</f>
        <v/>
      </c>
      <c r="AR881" s="47">
        <f>AR863*Settings!$C$13*(INDEX(AR$258:AR$269,$D881)+INDEX(AR$245:AR$256,$D881))</f>
        <v/>
      </c>
      <c r="AS881" s="47">
        <f>AS863*Settings!$C$13*(INDEX(AS$258:AS$269,$D881)+INDEX(AS$245:AS$256,$D881))</f>
        <v/>
      </c>
      <c r="AT881" s="47">
        <f>AT863*Settings!$C$13*(INDEX(AT$258:AT$269,$D881)+INDEX(AT$245:AT$256,$D881))</f>
        <v/>
      </c>
      <c r="AU881" s="47">
        <f>AU863*Settings!$C$13*(INDEX(AU$258:AU$269,$D881)+INDEX(AU$245:AU$256,$D881))</f>
        <v/>
      </c>
      <c r="AV881" s="47">
        <f>AV863*Settings!$C$13*(INDEX(AV$258:AV$269,$D881)+INDEX(AV$245:AV$256,$D881))</f>
        <v/>
      </c>
      <c r="AW881" s="47">
        <f>AW863*Settings!$C$13*(INDEX(AW$258:AW$269,$D881)+INDEX(AW$245:AW$256,$D881))</f>
        <v/>
      </c>
      <c r="AX881" s="48">
        <f>REVENUE(AX863,Settings!$C$13,INDEX(AX$258:AX$269,$D881)+INDEX(AX$245:AX$256,$D881))</f>
        <v/>
      </c>
    </row>
    <row r="882" hidden="1" outlineLevel="2">
      <c r="A882" s="5" t="inlineStr">
        <is>
          <t>rtx</t>
        </is>
      </c>
      <c r="B882" s="5" t="inlineStr">
        <is>
          <t>die</t>
        </is>
      </c>
      <c r="C882" s="5" t="inlineStr">
        <is>
          <t>foo</t>
        </is>
      </c>
      <c r="D882" s="40">
        <f>INDEX(Inputs!$R$5:$R$132,MATCH($B882&amp;"|"&amp;$C882,Inputs!$A$5:$A$132,0))</f>
        <v/>
      </c>
      <c r="E882" s="39" t="n"/>
      <c r="F882" s="39" t="n"/>
      <c r="G882" s="39" t="n"/>
      <c r="H882" s="5">
        <f>INDEX(Variables!$B$5:$B$105,MATCH($A882,Variables!$A$5:$A$105,0))&amp;IF($C882="",""," | "&amp;INDEX(Mapping!$B$5:$B$26,MATCH($C882,Mapping!$A$5:$A$26,0))&amp;" | "&amp;INDEX(Mapping!$B$30:$B$41,MATCH($B882,Mapping!$A$30:$A$41,0)))</f>
        <v/>
      </c>
      <c r="I882" s="5">
        <f>INDEX(Variables!$C$5:$C$105,MATCH($A882,Variables!$A$5:$A$105,0))</f>
        <v/>
      </c>
      <c r="J882" s="5">
        <f>INDEX(Variables!$E$5:$E$105,MATCH($A882,Variables!$A$5:$A$105,0))</f>
        <v/>
      </c>
      <c r="K882" s="25">
        <f>LOWER(Settings!$C$4)&amp;".mit."&amp;$A882&amp;IF($C882="","","."&amp;$C882&amp;"."&amp;$B882)&amp;IF(INDEX(Variables!$D$5:$D$105,MATCH($A882,Variables!$A$5:$A$105,0))="","","."&amp;INDEX(Variables!$D$5:$D$105,MATCH($A882,Variables!$A$5:$A$105,0)))&amp;"."&amp;K$5</f>
        <v/>
      </c>
      <c r="L882" s="46">
        <f>L864*Settings!$C$13*(INDEX(L$258:L$269,$D882)+INDEX(L$245:L$256,$D882))</f>
        <v/>
      </c>
      <c r="M882" s="47">
        <f>M864*Settings!$C$13*(INDEX(M$258:M$269,$D882)+INDEX(M$245:M$256,$D882))</f>
        <v/>
      </c>
      <c r="N882" s="47">
        <f>N864*Settings!$C$13*(INDEX(N$258:N$269,$D882)+INDEX(N$245:N$256,$D882))</f>
        <v/>
      </c>
      <c r="O882" s="47">
        <f>O864*Settings!$C$13*(INDEX(O$258:O$269,$D882)+INDEX(O$245:O$256,$D882))</f>
        <v/>
      </c>
      <c r="P882" s="47">
        <f>P864*Settings!$C$13*(INDEX(P$258:P$269,$D882)+INDEX(P$245:P$256,$D882))</f>
        <v/>
      </c>
      <c r="Q882" s="47">
        <f>Q864*Settings!$C$13*(INDEX(Q$258:Q$269,$D882)+INDEX(Q$245:Q$256,$D882))</f>
        <v/>
      </c>
      <c r="R882" s="47">
        <f>R864*Settings!$C$13*(INDEX(R$258:R$269,$D882)+INDEX(R$245:R$256,$D882))</f>
        <v/>
      </c>
      <c r="S882" s="47">
        <f>S864*Settings!$C$13*(INDEX(S$258:S$269,$D882)+INDEX(S$245:S$256,$D882))</f>
        <v/>
      </c>
      <c r="T882" s="47">
        <f>T864*Settings!$C$13*(INDEX(T$258:T$269,$D882)+INDEX(T$245:T$256,$D882))</f>
        <v/>
      </c>
      <c r="U882" s="47">
        <f>U864*Settings!$C$13*(INDEX(U$258:U$269,$D882)+INDEX(U$245:U$256,$D882))</f>
        <v/>
      </c>
      <c r="V882" s="47">
        <f>V864*Settings!$C$13*(INDEX(V$258:V$269,$D882)+INDEX(V$245:V$256,$D882))</f>
        <v/>
      </c>
      <c r="W882" s="47">
        <f>W864*Settings!$C$13*(INDEX(W$258:W$269,$D882)+INDEX(W$245:W$256,$D882))</f>
        <v/>
      </c>
      <c r="X882" s="47">
        <f>X864*Settings!$C$13*(INDEX(X$258:X$269,$D882)+INDEX(X$245:X$256,$D882))</f>
        <v/>
      </c>
      <c r="Y882" s="47">
        <f>Y864*Settings!$C$13*(INDEX(Y$258:Y$269,$D882)+INDEX(Y$245:Y$256,$D882))</f>
        <v/>
      </c>
      <c r="Z882" s="47">
        <f>Z864*Settings!$C$13*(INDEX(Z$258:Z$269,$D882)+INDEX(Z$245:Z$256,$D882))</f>
        <v/>
      </c>
      <c r="AA882" s="47">
        <f>AA864*Settings!$C$13*(INDEX(AA$258:AA$269,$D882)+INDEX(AA$245:AA$256,$D882))</f>
        <v/>
      </c>
      <c r="AB882" s="47">
        <f>AB864*Settings!$C$13*(INDEX(AB$258:AB$269,$D882)+INDEX(AB$245:AB$256,$D882))</f>
        <v/>
      </c>
      <c r="AC882" s="47">
        <f>AC864*Settings!$C$13*(INDEX(AC$258:AC$269,$D882)+INDEX(AC$245:AC$256,$D882))</f>
        <v/>
      </c>
      <c r="AD882" s="48">
        <f>REVENUE(AD864,Settings!$C$13,INDEX(AD$258:AD$269,$D882)+INDEX(AD$245:AD$256,$D882))</f>
        <v/>
      </c>
      <c r="AE882" s="25">
        <f>LOWER(Settings!$C$4)&amp;".mit."&amp;$A882&amp;IF($C882="","","."&amp;$C882&amp;"."&amp;$B882)&amp;IF(INDEX(Variables!$D$5:$D$105,MATCH($A882,Variables!$A$5:$A$105,0))="","","."&amp;INDEX(Variables!$D$5:$D$105,MATCH($A882,Variables!$A$5:$A$105,0)))&amp;"."&amp;AE$5</f>
        <v/>
      </c>
      <c r="AF882" s="46">
        <f>AF864*Settings!$C$13*(INDEX(AF$258:AF$269,$D882)+INDEX(AF$245:AF$256,$D882))</f>
        <v/>
      </c>
      <c r="AG882" s="47">
        <f>AG864*Settings!$C$13*(INDEX(AG$258:AG$269,$D882)+INDEX(AG$245:AG$256,$D882))</f>
        <v/>
      </c>
      <c r="AH882" s="47">
        <f>AH864*Settings!$C$13*(INDEX(AH$258:AH$269,$D882)+INDEX(AH$245:AH$256,$D882))</f>
        <v/>
      </c>
      <c r="AI882" s="47">
        <f>AI864*Settings!$C$13*(INDEX(AI$258:AI$269,$D882)+INDEX(AI$245:AI$256,$D882))</f>
        <v/>
      </c>
      <c r="AJ882" s="47">
        <f>AJ864*Settings!$C$13*(INDEX(AJ$258:AJ$269,$D882)+INDEX(AJ$245:AJ$256,$D882))</f>
        <v/>
      </c>
      <c r="AK882" s="47">
        <f>AK864*Settings!$C$13*(INDEX(AK$258:AK$269,$D882)+INDEX(AK$245:AK$256,$D882))</f>
        <v/>
      </c>
      <c r="AL882" s="47">
        <f>AL864*Settings!$C$13*(INDEX(AL$258:AL$269,$D882)+INDEX(AL$245:AL$256,$D882))</f>
        <v/>
      </c>
      <c r="AM882" s="47">
        <f>AM864*Settings!$C$13*(INDEX(AM$258:AM$269,$D882)+INDEX(AM$245:AM$256,$D882))</f>
        <v/>
      </c>
      <c r="AN882" s="47">
        <f>AN864*Settings!$C$13*(INDEX(AN$258:AN$269,$D882)+INDEX(AN$245:AN$256,$D882))</f>
        <v/>
      </c>
      <c r="AO882" s="47">
        <f>AO864*Settings!$C$13*(INDEX(AO$258:AO$269,$D882)+INDEX(AO$245:AO$256,$D882))</f>
        <v/>
      </c>
      <c r="AP882" s="47">
        <f>AP864*Settings!$C$13*(INDEX(AP$258:AP$269,$D882)+INDEX(AP$245:AP$256,$D882))</f>
        <v/>
      </c>
      <c r="AQ882" s="47">
        <f>AQ864*Settings!$C$13*(INDEX(AQ$258:AQ$269,$D882)+INDEX(AQ$245:AQ$256,$D882))</f>
        <v/>
      </c>
      <c r="AR882" s="47">
        <f>AR864*Settings!$C$13*(INDEX(AR$258:AR$269,$D882)+INDEX(AR$245:AR$256,$D882))</f>
        <v/>
      </c>
      <c r="AS882" s="47">
        <f>AS864*Settings!$C$13*(INDEX(AS$258:AS$269,$D882)+INDEX(AS$245:AS$256,$D882))</f>
        <v/>
      </c>
      <c r="AT882" s="47">
        <f>AT864*Settings!$C$13*(INDEX(AT$258:AT$269,$D882)+INDEX(AT$245:AT$256,$D882))</f>
        <v/>
      </c>
      <c r="AU882" s="47">
        <f>AU864*Settings!$C$13*(INDEX(AU$258:AU$269,$D882)+INDEX(AU$245:AU$256,$D882))</f>
        <v/>
      </c>
      <c r="AV882" s="47">
        <f>AV864*Settings!$C$13*(INDEX(AV$258:AV$269,$D882)+INDEX(AV$245:AV$256,$D882))</f>
        <v/>
      </c>
      <c r="AW882" s="47">
        <f>AW864*Settings!$C$13*(INDEX(AW$258:AW$269,$D882)+INDEX(AW$245:AW$256,$D882))</f>
        <v/>
      </c>
      <c r="AX882" s="48">
        <f>REVENUE(AX864,Settings!$C$13,INDEX(AX$258:AX$269,$D882)+INDEX(AX$245:AX$256,$D882))</f>
        <v/>
      </c>
    </row>
    <row r="883" hidden="1" outlineLevel="2">
      <c r="A883" s="5" t="inlineStr">
        <is>
          <t>rtx</t>
        </is>
      </c>
      <c r="B883" s="5" t="inlineStr">
        <is>
          <t>lpg</t>
        </is>
      </c>
      <c r="C883" s="5" t="inlineStr">
        <is>
          <t>foo</t>
        </is>
      </c>
      <c r="D883" s="40">
        <f>INDEX(Inputs!$R$5:$R$132,MATCH($B883&amp;"|"&amp;$C883,Inputs!$A$5:$A$132,0))</f>
        <v/>
      </c>
      <c r="E883" s="39" t="n"/>
      <c r="F883" s="39" t="n"/>
      <c r="G883" s="39" t="n"/>
      <c r="H883" s="5">
        <f>INDEX(Variables!$B$5:$B$105,MATCH($A883,Variables!$A$5:$A$105,0))&amp;IF($C883="",""," | "&amp;INDEX(Mapping!$B$5:$B$26,MATCH($C883,Mapping!$A$5:$A$26,0))&amp;" | "&amp;INDEX(Mapping!$B$30:$B$41,MATCH($B883,Mapping!$A$30:$A$41,0)))</f>
        <v/>
      </c>
      <c r="I883" s="5">
        <f>INDEX(Variables!$C$5:$C$105,MATCH($A883,Variables!$A$5:$A$105,0))</f>
        <v/>
      </c>
      <c r="J883" s="5">
        <f>INDEX(Variables!$E$5:$E$105,MATCH($A883,Variables!$A$5:$A$105,0))</f>
        <v/>
      </c>
      <c r="K883" s="25">
        <f>LOWER(Settings!$C$4)&amp;".mit."&amp;$A883&amp;IF($C883="","","."&amp;$C883&amp;"."&amp;$B883)&amp;IF(INDEX(Variables!$D$5:$D$105,MATCH($A883,Variables!$A$5:$A$105,0))="","","."&amp;INDEX(Variables!$D$5:$D$105,MATCH($A883,Variables!$A$5:$A$105,0)))&amp;"."&amp;K$5</f>
        <v/>
      </c>
      <c r="L883" s="46">
        <f>L865*Settings!$C$13*(INDEX(L$258:L$269,$D883)+INDEX(L$245:L$256,$D883))</f>
        <v/>
      </c>
      <c r="M883" s="47">
        <f>M865*Settings!$C$13*(INDEX(M$258:M$269,$D883)+INDEX(M$245:M$256,$D883))</f>
        <v/>
      </c>
      <c r="N883" s="47">
        <f>N865*Settings!$C$13*(INDEX(N$258:N$269,$D883)+INDEX(N$245:N$256,$D883))</f>
        <v/>
      </c>
      <c r="O883" s="47">
        <f>O865*Settings!$C$13*(INDEX(O$258:O$269,$D883)+INDEX(O$245:O$256,$D883))</f>
        <v/>
      </c>
      <c r="P883" s="47">
        <f>P865*Settings!$C$13*(INDEX(P$258:P$269,$D883)+INDEX(P$245:P$256,$D883))</f>
        <v/>
      </c>
      <c r="Q883" s="47">
        <f>Q865*Settings!$C$13*(INDEX(Q$258:Q$269,$D883)+INDEX(Q$245:Q$256,$D883))</f>
        <v/>
      </c>
      <c r="R883" s="47">
        <f>R865*Settings!$C$13*(INDEX(R$258:R$269,$D883)+INDEX(R$245:R$256,$D883))</f>
        <v/>
      </c>
      <c r="S883" s="47">
        <f>S865*Settings!$C$13*(INDEX(S$258:S$269,$D883)+INDEX(S$245:S$256,$D883))</f>
        <v/>
      </c>
      <c r="T883" s="47">
        <f>T865*Settings!$C$13*(INDEX(T$258:T$269,$D883)+INDEX(T$245:T$256,$D883))</f>
        <v/>
      </c>
      <c r="U883" s="47">
        <f>U865*Settings!$C$13*(INDEX(U$258:U$269,$D883)+INDEX(U$245:U$256,$D883))</f>
        <v/>
      </c>
      <c r="V883" s="47">
        <f>V865*Settings!$C$13*(INDEX(V$258:V$269,$D883)+INDEX(V$245:V$256,$D883))</f>
        <v/>
      </c>
      <c r="W883" s="47">
        <f>W865*Settings!$C$13*(INDEX(W$258:W$269,$D883)+INDEX(W$245:W$256,$D883))</f>
        <v/>
      </c>
      <c r="X883" s="47">
        <f>X865*Settings!$C$13*(INDEX(X$258:X$269,$D883)+INDEX(X$245:X$256,$D883))</f>
        <v/>
      </c>
      <c r="Y883" s="47">
        <f>Y865*Settings!$C$13*(INDEX(Y$258:Y$269,$D883)+INDEX(Y$245:Y$256,$D883))</f>
        <v/>
      </c>
      <c r="Z883" s="47">
        <f>Z865*Settings!$C$13*(INDEX(Z$258:Z$269,$D883)+INDEX(Z$245:Z$256,$D883))</f>
        <v/>
      </c>
      <c r="AA883" s="47">
        <f>AA865*Settings!$C$13*(INDEX(AA$258:AA$269,$D883)+INDEX(AA$245:AA$256,$D883))</f>
        <v/>
      </c>
      <c r="AB883" s="47">
        <f>AB865*Settings!$C$13*(INDEX(AB$258:AB$269,$D883)+INDEX(AB$245:AB$256,$D883))</f>
        <v/>
      </c>
      <c r="AC883" s="47">
        <f>AC865*Settings!$C$13*(INDEX(AC$258:AC$269,$D883)+INDEX(AC$245:AC$256,$D883))</f>
        <v/>
      </c>
      <c r="AD883" s="48">
        <f>REVENUE(AD865,Settings!$C$13,INDEX(AD$258:AD$269,$D883)+INDEX(AD$245:AD$256,$D883))</f>
        <v/>
      </c>
      <c r="AE883" s="25">
        <f>LOWER(Settings!$C$4)&amp;".mit."&amp;$A883&amp;IF($C883="","","."&amp;$C883&amp;"."&amp;$B883)&amp;IF(INDEX(Variables!$D$5:$D$105,MATCH($A883,Variables!$A$5:$A$105,0))="","","."&amp;INDEX(Variables!$D$5:$D$105,MATCH($A883,Variables!$A$5:$A$105,0)))&amp;"."&amp;AE$5</f>
        <v/>
      </c>
      <c r="AF883" s="46">
        <f>AF865*Settings!$C$13*(INDEX(AF$258:AF$269,$D883)+INDEX(AF$245:AF$256,$D883))</f>
        <v/>
      </c>
      <c r="AG883" s="47">
        <f>AG865*Settings!$C$13*(INDEX(AG$258:AG$269,$D883)+INDEX(AG$245:AG$256,$D883))</f>
        <v/>
      </c>
      <c r="AH883" s="47">
        <f>AH865*Settings!$C$13*(INDEX(AH$258:AH$269,$D883)+INDEX(AH$245:AH$256,$D883))</f>
        <v/>
      </c>
      <c r="AI883" s="47">
        <f>AI865*Settings!$C$13*(INDEX(AI$258:AI$269,$D883)+INDEX(AI$245:AI$256,$D883))</f>
        <v/>
      </c>
      <c r="AJ883" s="47">
        <f>AJ865*Settings!$C$13*(INDEX(AJ$258:AJ$269,$D883)+INDEX(AJ$245:AJ$256,$D883))</f>
        <v/>
      </c>
      <c r="AK883" s="47">
        <f>AK865*Settings!$C$13*(INDEX(AK$258:AK$269,$D883)+INDEX(AK$245:AK$256,$D883))</f>
        <v/>
      </c>
      <c r="AL883" s="47">
        <f>AL865*Settings!$C$13*(INDEX(AL$258:AL$269,$D883)+INDEX(AL$245:AL$256,$D883))</f>
        <v/>
      </c>
      <c r="AM883" s="47">
        <f>AM865*Settings!$C$13*(INDEX(AM$258:AM$269,$D883)+INDEX(AM$245:AM$256,$D883))</f>
        <v/>
      </c>
      <c r="AN883" s="47">
        <f>AN865*Settings!$C$13*(INDEX(AN$258:AN$269,$D883)+INDEX(AN$245:AN$256,$D883))</f>
        <v/>
      </c>
      <c r="AO883" s="47">
        <f>AO865*Settings!$C$13*(INDEX(AO$258:AO$269,$D883)+INDEX(AO$245:AO$256,$D883))</f>
        <v/>
      </c>
      <c r="AP883" s="47">
        <f>AP865*Settings!$C$13*(INDEX(AP$258:AP$269,$D883)+INDEX(AP$245:AP$256,$D883))</f>
        <v/>
      </c>
      <c r="AQ883" s="47">
        <f>AQ865*Settings!$C$13*(INDEX(AQ$258:AQ$269,$D883)+INDEX(AQ$245:AQ$256,$D883))</f>
        <v/>
      </c>
      <c r="AR883" s="47">
        <f>AR865*Settings!$C$13*(INDEX(AR$258:AR$269,$D883)+INDEX(AR$245:AR$256,$D883))</f>
        <v/>
      </c>
      <c r="AS883" s="47">
        <f>AS865*Settings!$C$13*(INDEX(AS$258:AS$269,$D883)+INDEX(AS$245:AS$256,$D883))</f>
        <v/>
      </c>
      <c r="AT883" s="47">
        <f>AT865*Settings!$C$13*(INDEX(AT$258:AT$269,$D883)+INDEX(AT$245:AT$256,$D883))</f>
        <v/>
      </c>
      <c r="AU883" s="47">
        <f>AU865*Settings!$C$13*(INDEX(AU$258:AU$269,$D883)+INDEX(AU$245:AU$256,$D883))</f>
        <v/>
      </c>
      <c r="AV883" s="47">
        <f>AV865*Settings!$C$13*(INDEX(AV$258:AV$269,$D883)+INDEX(AV$245:AV$256,$D883))</f>
        <v/>
      </c>
      <c r="AW883" s="47">
        <f>AW865*Settings!$C$13*(INDEX(AW$258:AW$269,$D883)+INDEX(AW$245:AW$256,$D883))</f>
        <v/>
      </c>
      <c r="AX883" s="48">
        <f>REVENUE(AX865,Settings!$C$13,INDEX(AX$258:AX$269,$D883)+INDEX(AX$245:AX$256,$D883))</f>
        <v/>
      </c>
    </row>
    <row r="884" hidden="1" outlineLevel="2">
      <c r="A884" s="5" t="inlineStr">
        <is>
          <t>rtx</t>
        </is>
      </c>
      <c r="B884" s="5" t="inlineStr">
        <is>
          <t>ker</t>
        </is>
      </c>
      <c r="C884" s="5" t="inlineStr">
        <is>
          <t>foo</t>
        </is>
      </c>
      <c r="D884" s="40">
        <f>INDEX(Inputs!$R$5:$R$132,MATCH($B884&amp;"|"&amp;$C884,Inputs!$A$5:$A$132,0))</f>
        <v/>
      </c>
      <c r="E884" s="39" t="n"/>
      <c r="F884" s="39" t="n"/>
      <c r="G884" s="39" t="n"/>
      <c r="H884" s="5">
        <f>INDEX(Variables!$B$5:$B$105,MATCH($A884,Variables!$A$5:$A$105,0))&amp;IF($C884="",""," | "&amp;INDEX(Mapping!$B$5:$B$26,MATCH($C884,Mapping!$A$5:$A$26,0))&amp;" | "&amp;INDEX(Mapping!$B$30:$B$41,MATCH($B884,Mapping!$A$30:$A$41,0)))</f>
        <v/>
      </c>
      <c r="I884" s="5">
        <f>INDEX(Variables!$C$5:$C$105,MATCH($A884,Variables!$A$5:$A$105,0))</f>
        <v/>
      </c>
      <c r="J884" s="5">
        <f>INDEX(Variables!$E$5:$E$105,MATCH($A884,Variables!$A$5:$A$105,0))</f>
        <v/>
      </c>
      <c r="K884" s="25">
        <f>LOWER(Settings!$C$4)&amp;".mit."&amp;$A884&amp;IF($C884="","","."&amp;$C884&amp;"."&amp;$B884)&amp;IF(INDEX(Variables!$D$5:$D$105,MATCH($A884,Variables!$A$5:$A$105,0))="","","."&amp;INDEX(Variables!$D$5:$D$105,MATCH($A884,Variables!$A$5:$A$105,0)))&amp;"."&amp;K$5</f>
        <v/>
      </c>
      <c r="L884" s="46">
        <f>L866*Settings!$C$13*(INDEX(L$258:L$269,$D884)+INDEX(L$245:L$256,$D884))</f>
        <v/>
      </c>
      <c r="M884" s="47">
        <f>M866*Settings!$C$13*(INDEX(M$258:M$269,$D884)+INDEX(M$245:M$256,$D884))</f>
        <v/>
      </c>
      <c r="N884" s="47">
        <f>N866*Settings!$C$13*(INDEX(N$258:N$269,$D884)+INDEX(N$245:N$256,$D884))</f>
        <v/>
      </c>
      <c r="O884" s="47">
        <f>O866*Settings!$C$13*(INDEX(O$258:O$269,$D884)+INDEX(O$245:O$256,$D884))</f>
        <v/>
      </c>
      <c r="P884" s="47">
        <f>P866*Settings!$C$13*(INDEX(P$258:P$269,$D884)+INDEX(P$245:P$256,$D884))</f>
        <v/>
      </c>
      <c r="Q884" s="47">
        <f>Q866*Settings!$C$13*(INDEX(Q$258:Q$269,$D884)+INDEX(Q$245:Q$256,$D884))</f>
        <v/>
      </c>
      <c r="R884" s="47">
        <f>R866*Settings!$C$13*(INDEX(R$258:R$269,$D884)+INDEX(R$245:R$256,$D884))</f>
        <v/>
      </c>
      <c r="S884" s="47">
        <f>S866*Settings!$C$13*(INDEX(S$258:S$269,$D884)+INDEX(S$245:S$256,$D884))</f>
        <v/>
      </c>
      <c r="T884" s="47">
        <f>T866*Settings!$C$13*(INDEX(T$258:T$269,$D884)+INDEX(T$245:T$256,$D884))</f>
        <v/>
      </c>
      <c r="U884" s="47">
        <f>U866*Settings!$C$13*(INDEX(U$258:U$269,$D884)+INDEX(U$245:U$256,$D884))</f>
        <v/>
      </c>
      <c r="V884" s="47">
        <f>V866*Settings!$C$13*(INDEX(V$258:V$269,$D884)+INDEX(V$245:V$256,$D884))</f>
        <v/>
      </c>
      <c r="W884" s="47">
        <f>W866*Settings!$C$13*(INDEX(W$258:W$269,$D884)+INDEX(W$245:W$256,$D884))</f>
        <v/>
      </c>
      <c r="X884" s="47">
        <f>X866*Settings!$C$13*(INDEX(X$258:X$269,$D884)+INDEX(X$245:X$256,$D884))</f>
        <v/>
      </c>
      <c r="Y884" s="47">
        <f>Y866*Settings!$C$13*(INDEX(Y$258:Y$269,$D884)+INDEX(Y$245:Y$256,$D884))</f>
        <v/>
      </c>
      <c r="Z884" s="47">
        <f>Z866*Settings!$C$13*(INDEX(Z$258:Z$269,$D884)+INDEX(Z$245:Z$256,$D884))</f>
        <v/>
      </c>
      <c r="AA884" s="47">
        <f>AA866*Settings!$C$13*(INDEX(AA$258:AA$269,$D884)+INDEX(AA$245:AA$256,$D884))</f>
        <v/>
      </c>
      <c r="AB884" s="47">
        <f>AB866*Settings!$C$13*(INDEX(AB$258:AB$269,$D884)+INDEX(AB$245:AB$256,$D884))</f>
        <v/>
      </c>
      <c r="AC884" s="47">
        <f>AC866*Settings!$C$13*(INDEX(AC$258:AC$269,$D884)+INDEX(AC$245:AC$256,$D884))</f>
        <v/>
      </c>
      <c r="AD884" s="48">
        <f>REVENUE(AD866,Settings!$C$13,INDEX(AD$258:AD$269,$D884)+INDEX(AD$245:AD$256,$D884))</f>
        <v/>
      </c>
      <c r="AE884" s="25">
        <f>LOWER(Settings!$C$4)&amp;".mit."&amp;$A884&amp;IF($C884="","","."&amp;$C884&amp;"."&amp;$B884)&amp;IF(INDEX(Variables!$D$5:$D$105,MATCH($A884,Variables!$A$5:$A$105,0))="","","."&amp;INDEX(Variables!$D$5:$D$105,MATCH($A884,Variables!$A$5:$A$105,0)))&amp;"."&amp;AE$5</f>
        <v/>
      </c>
      <c r="AF884" s="46">
        <f>AF866*Settings!$C$13*(INDEX(AF$258:AF$269,$D884)+INDEX(AF$245:AF$256,$D884))</f>
        <v/>
      </c>
      <c r="AG884" s="47">
        <f>AG866*Settings!$C$13*(INDEX(AG$258:AG$269,$D884)+INDEX(AG$245:AG$256,$D884))</f>
        <v/>
      </c>
      <c r="AH884" s="47">
        <f>AH866*Settings!$C$13*(INDEX(AH$258:AH$269,$D884)+INDEX(AH$245:AH$256,$D884))</f>
        <v/>
      </c>
      <c r="AI884" s="47">
        <f>AI866*Settings!$C$13*(INDEX(AI$258:AI$269,$D884)+INDEX(AI$245:AI$256,$D884))</f>
        <v/>
      </c>
      <c r="AJ884" s="47">
        <f>AJ866*Settings!$C$13*(INDEX(AJ$258:AJ$269,$D884)+INDEX(AJ$245:AJ$256,$D884))</f>
        <v/>
      </c>
      <c r="AK884" s="47">
        <f>AK866*Settings!$C$13*(INDEX(AK$258:AK$269,$D884)+INDEX(AK$245:AK$256,$D884))</f>
        <v/>
      </c>
      <c r="AL884" s="47">
        <f>AL866*Settings!$C$13*(INDEX(AL$258:AL$269,$D884)+INDEX(AL$245:AL$256,$D884))</f>
        <v/>
      </c>
      <c r="AM884" s="47">
        <f>AM866*Settings!$C$13*(INDEX(AM$258:AM$269,$D884)+INDEX(AM$245:AM$256,$D884))</f>
        <v/>
      </c>
      <c r="AN884" s="47">
        <f>AN866*Settings!$C$13*(INDEX(AN$258:AN$269,$D884)+INDEX(AN$245:AN$256,$D884))</f>
        <v/>
      </c>
      <c r="AO884" s="47">
        <f>AO866*Settings!$C$13*(INDEX(AO$258:AO$269,$D884)+INDEX(AO$245:AO$256,$D884))</f>
        <v/>
      </c>
      <c r="AP884" s="47">
        <f>AP866*Settings!$C$13*(INDEX(AP$258:AP$269,$D884)+INDEX(AP$245:AP$256,$D884))</f>
        <v/>
      </c>
      <c r="AQ884" s="47">
        <f>AQ866*Settings!$C$13*(INDEX(AQ$258:AQ$269,$D884)+INDEX(AQ$245:AQ$256,$D884))</f>
        <v/>
      </c>
      <c r="AR884" s="47">
        <f>AR866*Settings!$C$13*(INDEX(AR$258:AR$269,$D884)+INDEX(AR$245:AR$256,$D884))</f>
        <v/>
      </c>
      <c r="AS884" s="47">
        <f>AS866*Settings!$C$13*(INDEX(AS$258:AS$269,$D884)+INDEX(AS$245:AS$256,$D884))</f>
        <v/>
      </c>
      <c r="AT884" s="47">
        <f>AT866*Settings!$C$13*(INDEX(AT$258:AT$269,$D884)+INDEX(AT$245:AT$256,$D884))</f>
        <v/>
      </c>
      <c r="AU884" s="47">
        <f>AU866*Settings!$C$13*(INDEX(AU$258:AU$269,$D884)+INDEX(AU$245:AU$256,$D884))</f>
        <v/>
      </c>
      <c r="AV884" s="47">
        <f>AV866*Settings!$C$13*(INDEX(AV$258:AV$269,$D884)+INDEX(AV$245:AV$256,$D884))</f>
        <v/>
      </c>
      <c r="AW884" s="47">
        <f>AW866*Settings!$C$13*(INDEX(AW$258:AW$269,$D884)+INDEX(AW$245:AW$256,$D884))</f>
        <v/>
      </c>
      <c r="AX884" s="48">
        <f>REVENUE(AX866,Settings!$C$13,INDEX(AX$258:AX$269,$D884)+INDEX(AX$245:AX$256,$D884))</f>
        <v/>
      </c>
    </row>
    <row r="885" hidden="1" outlineLevel="2">
      <c r="A885" s="5" t="inlineStr">
        <is>
          <t>rtx</t>
        </is>
      </c>
      <c r="B885" s="5" t="inlineStr">
        <is>
          <t>oop</t>
        </is>
      </c>
      <c r="C885" s="5" t="inlineStr">
        <is>
          <t>foo</t>
        </is>
      </c>
      <c r="D885" s="40">
        <f>INDEX(Inputs!$R$5:$R$132,MATCH($B885&amp;"|"&amp;$C885,Inputs!$A$5:$A$132,0))</f>
        <v/>
      </c>
      <c r="E885" s="39" t="n"/>
      <c r="F885" s="39" t="n"/>
      <c r="G885" s="39" t="n"/>
      <c r="H885" s="5">
        <f>INDEX(Variables!$B$5:$B$105,MATCH($A885,Variables!$A$5:$A$105,0))&amp;IF($C885="",""," | "&amp;INDEX(Mapping!$B$5:$B$26,MATCH($C885,Mapping!$A$5:$A$26,0))&amp;" | "&amp;INDEX(Mapping!$B$30:$B$41,MATCH($B885,Mapping!$A$30:$A$41,0)))</f>
        <v/>
      </c>
      <c r="I885" s="5">
        <f>INDEX(Variables!$C$5:$C$105,MATCH($A885,Variables!$A$5:$A$105,0))</f>
        <v/>
      </c>
      <c r="J885" s="5">
        <f>INDEX(Variables!$E$5:$E$105,MATCH($A885,Variables!$A$5:$A$105,0))</f>
        <v/>
      </c>
      <c r="K885" s="25">
        <f>LOWER(Settings!$C$4)&amp;".mit."&amp;$A885&amp;IF($C885="","","."&amp;$C885&amp;"."&amp;$B885)&amp;IF(INDEX(Variables!$D$5:$D$105,MATCH($A885,Variables!$A$5:$A$105,0))="","","."&amp;INDEX(Variables!$D$5:$D$105,MATCH($A885,Variables!$A$5:$A$105,0)))&amp;"."&amp;K$5</f>
        <v/>
      </c>
      <c r="L885" s="46">
        <f>L867*Settings!$C$13*(INDEX(L$258:L$269,$D885)+INDEX(L$245:L$256,$D885))</f>
        <v/>
      </c>
      <c r="M885" s="47">
        <f>M867*Settings!$C$13*(INDEX(M$258:M$269,$D885)+INDEX(M$245:M$256,$D885))</f>
        <v/>
      </c>
      <c r="N885" s="47">
        <f>N867*Settings!$C$13*(INDEX(N$258:N$269,$D885)+INDEX(N$245:N$256,$D885))</f>
        <v/>
      </c>
      <c r="O885" s="47">
        <f>O867*Settings!$C$13*(INDEX(O$258:O$269,$D885)+INDEX(O$245:O$256,$D885))</f>
        <v/>
      </c>
      <c r="P885" s="47">
        <f>P867*Settings!$C$13*(INDEX(P$258:P$269,$D885)+INDEX(P$245:P$256,$D885))</f>
        <v/>
      </c>
      <c r="Q885" s="47">
        <f>Q867*Settings!$C$13*(INDEX(Q$258:Q$269,$D885)+INDEX(Q$245:Q$256,$D885))</f>
        <v/>
      </c>
      <c r="R885" s="47">
        <f>R867*Settings!$C$13*(INDEX(R$258:R$269,$D885)+INDEX(R$245:R$256,$D885))</f>
        <v/>
      </c>
      <c r="S885" s="47">
        <f>S867*Settings!$C$13*(INDEX(S$258:S$269,$D885)+INDEX(S$245:S$256,$D885))</f>
        <v/>
      </c>
      <c r="T885" s="47">
        <f>T867*Settings!$C$13*(INDEX(T$258:T$269,$D885)+INDEX(T$245:T$256,$D885))</f>
        <v/>
      </c>
      <c r="U885" s="47">
        <f>U867*Settings!$C$13*(INDEX(U$258:U$269,$D885)+INDEX(U$245:U$256,$D885))</f>
        <v/>
      </c>
      <c r="V885" s="47">
        <f>V867*Settings!$C$13*(INDEX(V$258:V$269,$D885)+INDEX(V$245:V$256,$D885))</f>
        <v/>
      </c>
      <c r="W885" s="47">
        <f>W867*Settings!$C$13*(INDEX(W$258:W$269,$D885)+INDEX(W$245:W$256,$D885))</f>
        <v/>
      </c>
      <c r="X885" s="47">
        <f>X867*Settings!$C$13*(INDEX(X$258:X$269,$D885)+INDEX(X$245:X$256,$D885))</f>
        <v/>
      </c>
      <c r="Y885" s="47">
        <f>Y867*Settings!$C$13*(INDEX(Y$258:Y$269,$D885)+INDEX(Y$245:Y$256,$D885))</f>
        <v/>
      </c>
      <c r="Z885" s="47">
        <f>Z867*Settings!$C$13*(INDEX(Z$258:Z$269,$D885)+INDEX(Z$245:Z$256,$D885))</f>
        <v/>
      </c>
      <c r="AA885" s="47">
        <f>AA867*Settings!$C$13*(INDEX(AA$258:AA$269,$D885)+INDEX(AA$245:AA$256,$D885))</f>
        <v/>
      </c>
      <c r="AB885" s="47">
        <f>AB867*Settings!$C$13*(INDEX(AB$258:AB$269,$D885)+INDEX(AB$245:AB$256,$D885))</f>
        <v/>
      </c>
      <c r="AC885" s="47">
        <f>AC867*Settings!$C$13*(INDEX(AC$258:AC$269,$D885)+INDEX(AC$245:AC$256,$D885))</f>
        <v/>
      </c>
      <c r="AD885" s="48">
        <f>REVENUE(AD867,Settings!$C$13,INDEX(AD$258:AD$269,$D885)+INDEX(AD$245:AD$256,$D885))</f>
        <v/>
      </c>
      <c r="AE885" s="25">
        <f>LOWER(Settings!$C$4)&amp;".mit."&amp;$A885&amp;IF($C885="","","."&amp;$C885&amp;"."&amp;$B885)&amp;IF(INDEX(Variables!$D$5:$D$105,MATCH($A885,Variables!$A$5:$A$105,0))="","","."&amp;INDEX(Variables!$D$5:$D$105,MATCH($A885,Variables!$A$5:$A$105,0)))&amp;"."&amp;AE$5</f>
        <v/>
      </c>
      <c r="AF885" s="46">
        <f>AF867*Settings!$C$13*(INDEX(AF$258:AF$269,$D885)+INDEX(AF$245:AF$256,$D885))</f>
        <v/>
      </c>
      <c r="AG885" s="47">
        <f>AG867*Settings!$C$13*(INDEX(AG$258:AG$269,$D885)+INDEX(AG$245:AG$256,$D885))</f>
        <v/>
      </c>
      <c r="AH885" s="47">
        <f>AH867*Settings!$C$13*(INDEX(AH$258:AH$269,$D885)+INDEX(AH$245:AH$256,$D885))</f>
        <v/>
      </c>
      <c r="AI885" s="47">
        <f>AI867*Settings!$C$13*(INDEX(AI$258:AI$269,$D885)+INDEX(AI$245:AI$256,$D885))</f>
        <v/>
      </c>
      <c r="AJ885" s="47">
        <f>AJ867*Settings!$C$13*(INDEX(AJ$258:AJ$269,$D885)+INDEX(AJ$245:AJ$256,$D885))</f>
        <v/>
      </c>
      <c r="AK885" s="47">
        <f>AK867*Settings!$C$13*(INDEX(AK$258:AK$269,$D885)+INDEX(AK$245:AK$256,$D885))</f>
        <v/>
      </c>
      <c r="AL885" s="47">
        <f>AL867*Settings!$C$13*(INDEX(AL$258:AL$269,$D885)+INDEX(AL$245:AL$256,$D885))</f>
        <v/>
      </c>
      <c r="AM885" s="47">
        <f>AM867*Settings!$C$13*(INDEX(AM$258:AM$269,$D885)+INDEX(AM$245:AM$256,$D885))</f>
        <v/>
      </c>
      <c r="AN885" s="47">
        <f>AN867*Settings!$C$13*(INDEX(AN$258:AN$269,$D885)+INDEX(AN$245:AN$256,$D885))</f>
        <v/>
      </c>
      <c r="AO885" s="47">
        <f>AO867*Settings!$C$13*(INDEX(AO$258:AO$269,$D885)+INDEX(AO$245:AO$256,$D885))</f>
        <v/>
      </c>
      <c r="AP885" s="47">
        <f>AP867*Settings!$C$13*(INDEX(AP$258:AP$269,$D885)+INDEX(AP$245:AP$256,$D885))</f>
        <v/>
      </c>
      <c r="AQ885" s="47">
        <f>AQ867*Settings!$C$13*(INDEX(AQ$258:AQ$269,$D885)+INDEX(AQ$245:AQ$256,$D885))</f>
        <v/>
      </c>
      <c r="AR885" s="47">
        <f>AR867*Settings!$C$13*(INDEX(AR$258:AR$269,$D885)+INDEX(AR$245:AR$256,$D885))</f>
        <v/>
      </c>
      <c r="AS885" s="47">
        <f>AS867*Settings!$C$13*(INDEX(AS$258:AS$269,$D885)+INDEX(AS$245:AS$256,$D885))</f>
        <v/>
      </c>
      <c r="AT885" s="47">
        <f>AT867*Settings!$C$13*(INDEX(AT$258:AT$269,$D885)+INDEX(AT$245:AT$256,$D885))</f>
        <v/>
      </c>
      <c r="AU885" s="47">
        <f>AU867*Settings!$C$13*(INDEX(AU$258:AU$269,$D885)+INDEX(AU$245:AU$256,$D885))</f>
        <v/>
      </c>
      <c r="AV885" s="47">
        <f>AV867*Settings!$C$13*(INDEX(AV$258:AV$269,$D885)+INDEX(AV$245:AV$256,$D885))</f>
        <v/>
      </c>
      <c r="AW885" s="47">
        <f>AW867*Settings!$C$13*(INDEX(AW$258:AW$269,$D885)+INDEX(AW$245:AW$256,$D885))</f>
        <v/>
      </c>
      <c r="AX885" s="48">
        <f>REVENUE(AX867,Settings!$C$13,INDEX(AX$258:AX$269,$D885)+INDEX(AX$245:AX$256,$D885))</f>
        <v/>
      </c>
    </row>
    <row r="886" hidden="1" outlineLevel="2">
      <c r="A886" s="5" t="inlineStr">
        <is>
          <t>rtx</t>
        </is>
      </c>
      <c r="B886" s="5" t="inlineStr">
        <is>
          <t>bio</t>
        </is>
      </c>
      <c r="C886" s="5" t="inlineStr">
        <is>
          <t>foo</t>
        </is>
      </c>
      <c r="D886" s="40">
        <f>INDEX(Inputs!$R$5:$R$132,MATCH($B886&amp;"|"&amp;$C886,Inputs!$A$5:$A$132,0))</f>
        <v/>
      </c>
      <c r="E886" s="39" t="n"/>
      <c r="F886" s="39" t="n"/>
      <c r="G886" s="39" t="n"/>
      <c r="H886" s="5">
        <f>INDEX(Variables!$B$5:$B$105,MATCH($A886,Variables!$A$5:$A$105,0))&amp;IF($C886="",""," | "&amp;INDEX(Mapping!$B$5:$B$26,MATCH($C886,Mapping!$A$5:$A$26,0))&amp;" | "&amp;INDEX(Mapping!$B$30:$B$41,MATCH($B886,Mapping!$A$30:$A$41,0)))</f>
        <v/>
      </c>
      <c r="I886" s="5">
        <f>INDEX(Variables!$C$5:$C$105,MATCH($A886,Variables!$A$5:$A$105,0))</f>
        <v/>
      </c>
      <c r="J886" s="5">
        <f>INDEX(Variables!$E$5:$E$105,MATCH($A886,Variables!$A$5:$A$105,0))</f>
        <v/>
      </c>
      <c r="K886" s="25">
        <f>LOWER(Settings!$C$4)&amp;".mit."&amp;$A886&amp;IF($C886="","","."&amp;$C886&amp;"."&amp;$B886)&amp;IF(INDEX(Variables!$D$5:$D$105,MATCH($A886,Variables!$A$5:$A$105,0))="","","."&amp;INDEX(Variables!$D$5:$D$105,MATCH($A886,Variables!$A$5:$A$105,0)))&amp;"."&amp;K$5</f>
        <v/>
      </c>
      <c r="L886" s="46">
        <f>L868*Settings!$C$13*(INDEX(L$258:L$269,$D886)+INDEX(L$245:L$256,$D886))</f>
        <v/>
      </c>
      <c r="M886" s="47">
        <f>M868*Settings!$C$13*(INDEX(M$258:M$269,$D886)+INDEX(M$245:M$256,$D886))</f>
        <v/>
      </c>
      <c r="N886" s="47">
        <f>N868*Settings!$C$13*(INDEX(N$258:N$269,$D886)+INDEX(N$245:N$256,$D886))</f>
        <v/>
      </c>
      <c r="O886" s="47">
        <f>O868*Settings!$C$13*(INDEX(O$258:O$269,$D886)+INDEX(O$245:O$256,$D886))</f>
        <v/>
      </c>
      <c r="P886" s="47">
        <f>P868*Settings!$C$13*(INDEX(P$258:P$269,$D886)+INDEX(P$245:P$256,$D886))</f>
        <v/>
      </c>
      <c r="Q886" s="47">
        <f>Q868*Settings!$C$13*(INDEX(Q$258:Q$269,$D886)+INDEX(Q$245:Q$256,$D886))</f>
        <v/>
      </c>
      <c r="R886" s="47">
        <f>R868*Settings!$C$13*(INDEX(R$258:R$269,$D886)+INDEX(R$245:R$256,$D886))</f>
        <v/>
      </c>
      <c r="S886" s="47">
        <f>S868*Settings!$C$13*(INDEX(S$258:S$269,$D886)+INDEX(S$245:S$256,$D886))</f>
        <v/>
      </c>
      <c r="T886" s="47">
        <f>T868*Settings!$C$13*(INDEX(T$258:T$269,$D886)+INDEX(T$245:T$256,$D886))</f>
        <v/>
      </c>
      <c r="U886" s="47">
        <f>U868*Settings!$C$13*(INDEX(U$258:U$269,$D886)+INDEX(U$245:U$256,$D886))</f>
        <v/>
      </c>
      <c r="V886" s="47">
        <f>V868*Settings!$C$13*(INDEX(V$258:V$269,$D886)+INDEX(V$245:V$256,$D886))</f>
        <v/>
      </c>
      <c r="W886" s="47">
        <f>W868*Settings!$C$13*(INDEX(W$258:W$269,$D886)+INDEX(W$245:W$256,$D886))</f>
        <v/>
      </c>
      <c r="X886" s="47">
        <f>X868*Settings!$C$13*(INDEX(X$258:X$269,$D886)+INDEX(X$245:X$256,$D886))</f>
        <v/>
      </c>
      <c r="Y886" s="47">
        <f>Y868*Settings!$C$13*(INDEX(Y$258:Y$269,$D886)+INDEX(Y$245:Y$256,$D886))</f>
        <v/>
      </c>
      <c r="Z886" s="47">
        <f>Z868*Settings!$C$13*(INDEX(Z$258:Z$269,$D886)+INDEX(Z$245:Z$256,$D886))</f>
        <v/>
      </c>
      <c r="AA886" s="47">
        <f>AA868*Settings!$C$13*(INDEX(AA$258:AA$269,$D886)+INDEX(AA$245:AA$256,$D886))</f>
        <v/>
      </c>
      <c r="AB886" s="47">
        <f>AB868*Settings!$C$13*(INDEX(AB$258:AB$269,$D886)+INDEX(AB$245:AB$256,$D886))</f>
        <v/>
      </c>
      <c r="AC886" s="47">
        <f>AC868*Settings!$C$13*(INDEX(AC$258:AC$269,$D886)+INDEX(AC$245:AC$256,$D886))</f>
        <v/>
      </c>
      <c r="AD886" s="48">
        <f>REVENUE(AD868,Settings!$C$13,INDEX(AD$258:AD$269,$D886)+INDEX(AD$245:AD$256,$D886))</f>
        <v/>
      </c>
      <c r="AE886" s="25">
        <f>LOWER(Settings!$C$4)&amp;".mit."&amp;$A886&amp;IF($C886="","","."&amp;$C886&amp;"."&amp;$B886)&amp;IF(INDEX(Variables!$D$5:$D$105,MATCH($A886,Variables!$A$5:$A$105,0))="","","."&amp;INDEX(Variables!$D$5:$D$105,MATCH($A886,Variables!$A$5:$A$105,0)))&amp;"."&amp;AE$5</f>
        <v/>
      </c>
      <c r="AF886" s="46">
        <f>AF868*Settings!$C$13*(INDEX(AF$258:AF$269,$D886)+INDEX(AF$245:AF$256,$D886))</f>
        <v/>
      </c>
      <c r="AG886" s="47">
        <f>AG868*Settings!$C$13*(INDEX(AG$258:AG$269,$D886)+INDEX(AG$245:AG$256,$D886))</f>
        <v/>
      </c>
      <c r="AH886" s="47">
        <f>AH868*Settings!$C$13*(INDEX(AH$258:AH$269,$D886)+INDEX(AH$245:AH$256,$D886))</f>
        <v/>
      </c>
      <c r="AI886" s="47">
        <f>AI868*Settings!$C$13*(INDEX(AI$258:AI$269,$D886)+INDEX(AI$245:AI$256,$D886))</f>
        <v/>
      </c>
      <c r="AJ886" s="47">
        <f>AJ868*Settings!$C$13*(INDEX(AJ$258:AJ$269,$D886)+INDEX(AJ$245:AJ$256,$D886))</f>
        <v/>
      </c>
      <c r="AK886" s="47">
        <f>AK868*Settings!$C$13*(INDEX(AK$258:AK$269,$D886)+INDEX(AK$245:AK$256,$D886))</f>
        <v/>
      </c>
      <c r="AL886" s="47">
        <f>AL868*Settings!$C$13*(INDEX(AL$258:AL$269,$D886)+INDEX(AL$245:AL$256,$D886))</f>
        <v/>
      </c>
      <c r="AM886" s="47">
        <f>AM868*Settings!$C$13*(INDEX(AM$258:AM$269,$D886)+INDEX(AM$245:AM$256,$D886))</f>
        <v/>
      </c>
      <c r="AN886" s="47">
        <f>AN868*Settings!$C$13*(INDEX(AN$258:AN$269,$D886)+INDEX(AN$245:AN$256,$D886))</f>
        <v/>
      </c>
      <c r="AO886" s="47">
        <f>AO868*Settings!$C$13*(INDEX(AO$258:AO$269,$D886)+INDEX(AO$245:AO$256,$D886))</f>
        <v/>
      </c>
      <c r="AP886" s="47">
        <f>AP868*Settings!$C$13*(INDEX(AP$258:AP$269,$D886)+INDEX(AP$245:AP$256,$D886))</f>
        <v/>
      </c>
      <c r="AQ886" s="47">
        <f>AQ868*Settings!$C$13*(INDEX(AQ$258:AQ$269,$D886)+INDEX(AQ$245:AQ$256,$D886))</f>
        <v/>
      </c>
      <c r="AR886" s="47">
        <f>AR868*Settings!$C$13*(INDEX(AR$258:AR$269,$D886)+INDEX(AR$245:AR$256,$D886))</f>
        <v/>
      </c>
      <c r="AS886" s="47">
        <f>AS868*Settings!$C$13*(INDEX(AS$258:AS$269,$D886)+INDEX(AS$245:AS$256,$D886))</f>
        <v/>
      </c>
      <c r="AT886" s="47">
        <f>AT868*Settings!$C$13*(INDEX(AT$258:AT$269,$D886)+INDEX(AT$245:AT$256,$D886))</f>
        <v/>
      </c>
      <c r="AU886" s="47">
        <f>AU868*Settings!$C$13*(INDEX(AU$258:AU$269,$D886)+INDEX(AU$245:AU$256,$D886))</f>
        <v/>
      </c>
      <c r="AV886" s="47">
        <f>AV868*Settings!$C$13*(INDEX(AV$258:AV$269,$D886)+INDEX(AV$245:AV$256,$D886))</f>
        <v/>
      </c>
      <c r="AW886" s="47">
        <f>AW868*Settings!$C$13*(INDEX(AW$258:AW$269,$D886)+INDEX(AW$245:AW$256,$D886))</f>
        <v/>
      </c>
      <c r="AX886" s="48">
        <f>REVENUE(AX868,Settings!$C$13,INDEX(AX$258:AX$269,$D886)+INDEX(AX$245:AX$256,$D886))</f>
        <v/>
      </c>
    </row>
    <row r="887" hidden="1" outlineLevel="2"/>
    <row r="888" hidden="1" outlineLevel="2">
      <c r="A888" s="5" t="inlineStr">
        <is>
          <t>rsub</t>
        </is>
      </c>
      <c r="B888" s="5" t="inlineStr">
        <is>
          <t>coa</t>
        </is>
      </c>
      <c r="C888" s="5" t="inlineStr">
        <is>
          <t>foo</t>
        </is>
      </c>
      <c r="D888" s="40">
        <f>INDEX(Inputs!$R$5:$R$132,MATCH($B888&amp;"|"&amp;$C888,Inputs!$A$5:$A$132,0))</f>
        <v/>
      </c>
      <c r="E888" s="39" t="n"/>
      <c r="F888" s="39" t="n"/>
      <c r="G888" s="39" t="n"/>
      <c r="H888" s="5">
        <f>INDEX(Variables!$B$5:$B$105,MATCH($A888,Variables!$A$5:$A$105,0))&amp;IF($C888="",""," | "&amp;INDEX(Mapping!$B$5:$B$26,MATCH($C888,Mapping!$A$5:$A$26,0))&amp;" | "&amp;INDEX(Mapping!$B$30:$B$41,MATCH($B888,Mapping!$A$30:$A$41,0)))</f>
        <v/>
      </c>
      <c r="I888" s="5">
        <f>INDEX(Variables!$C$5:$C$105,MATCH($A888,Variables!$A$5:$A$105,0))</f>
        <v/>
      </c>
      <c r="J888" s="5">
        <f>INDEX(Variables!$E$5:$E$105,MATCH($A888,Variables!$A$5:$A$105,0))</f>
        <v/>
      </c>
      <c r="K888" s="25">
        <f>LOWER(Settings!$C$4)&amp;".mit."&amp;$A888&amp;IF($C888="","","."&amp;$C888&amp;"."&amp;$B888)&amp;IF(INDEX(Variables!$D$5:$D$105,MATCH($A888,Variables!$A$5:$A$105,0))="","","."&amp;INDEX(Variables!$D$5:$D$105,MATCH($A888,Variables!$A$5:$A$105,0)))&amp;"."&amp;K$5</f>
        <v/>
      </c>
      <c r="L888" s="46">
        <f>L861*Settings!$C$13*(INDEX(L$271:L$282,$D888))</f>
        <v/>
      </c>
      <c r="M888" s="47">
        <f>M861*Settings!$C$13*(INDEX(M$271:M$282,$D888))</f>
        <v/>
      </c>
      <c r="N888" s="47">
        <f>N861*Settings!$C$13*(INDEX(N$271:N$282,$D888))</f>
        <v/>
      </c>
      <c r="O888" s="47">
        <f>O861*Settings!$C$13*(INDEX(O$271:O$282,$D888))</f>
        <v/>
      </c>
      <c r="P888" s="47">
        <f>P861*Settings!$C$13*(INDEX(P$271:P$282,$D888))</f>
        <v/>
      </c>
      <c r="Q888" s="47">
        <f>Q861*Settings!$C$13*(INDEX(Q$271:Q$282,$D888))</f>
        <v/>
      </c>
      <c r="R888" s="47">
        <f>R861*Settings!$C$13*(INDEX(R$271:R$282,$D888))</f>
        <v/>
      </c>
      <c r="S888" s="47">
        <f>S861*Settings!$C$13*(INDEX(S$271:S$282,$D888))</f>
        <v/>
      </c>
      <c r="T888" s="47">
        <f>T861*Settings!$C$13*(INDEX(T$271:T$282,$D888))</f>
        <v/>
      </c>
      <c r="U888" s="47">
        <f>U861*Settings!$C$13*(INDEX(U$271:U$282,$D888))</f>
        <v/>
      </c>
      <c r="V888" s="47">
        <f>V861*Settings!$C$13*(INDEX(V$271:V$282,$D888))</f>
        <v/>
      </c>
      <c r="W888" s="47">
        <f>W861*Settings!$C$13*(INDEX(W$271:W$282,$D888))</f>
        <v/>
      </c>
      <c r="X888" s="47">
        <f>X861*Settings!$C$13*(INDEX(X$271:X$282,$D888))</f>
        <v/>
      </c>
      <c r="Y888" s="47">
        <f>Y861*Settings!$C$13*(INDEX(Y$271:Y$282,$D888))</f>
        <v/>
      </c>
      <c r="Z888" s="47">
        <f>Z861*Settings!$C$13*(INDEX(Z$271:Z$282,$D888))</f>
        <v/>
      </c>
      <c r="AA888" s="47">
        <f>AA861*Settings!$C$13*(INDEX(AA$271:AA$282,$D888))</f>
        <v/>
      </c>
      <c r="AB888" s="47">
        <f>AB861*Settings!$C$13*(INDEX(AB$271:AB$282,$D888))</f>
        <v/>
      </c>
      <c r="AC888" s="47">
        <f>AC861*Settings!$C$13*(INDEX(AC$271:AC$282,$D888))</f>
        <v/>
      </c>
      <c r="AD888" s="48">
        <f>REVENUE(AD861,Settings!$C$13,INDEX(AD$271:AD$282,$D888))</f>
        <v/>
      </c>
      <c r="AE888" s="25">
        <f>LOWER(Settings!$C$4)&amp;".mit."&amp;$A888&amp;IF($C888="","","."&amp;$C888&amp;"."&amp;$B888)&amp;IF(INDEX(Variables!$D$5:$D$105,MATCH($A888,Variables!$A$5:$A$105,0))="","","."&amp;INDEX(Variables!$D$5:$D$105,MATCH($A888,Variables!$A$5:$A$105,0)))&amp;"."&amp;AE$5</f>
        <v/>
      </c>
      <c r="AF888" s="46">
        <f>AF861*Settings!$C$13*(INDEX(AF$271:AF$282,$D888))</f>
        <v/>
      </c>
      <c r="AG888" s="47">
        <f>AG861*Settings!$C$13*(INDEX(AG$271:AG$282,$D888))</f>
        <v/>
      </c>
      <c r="AH888" s="47">
        <f>AH861*Settings!$C$13*(INDEX(AH$271:AH$282,$D888))</f>
        <v/>
      </c>
      <c r="AI888" s="47">
        <f>AI861*Settings!$C$13*(INDEX(AI$271:AI$282,$D888))</f>
        <v/>
      </c>
      <c r="AJ888" s="47">
        <f>AJ861*Settings!$C$13*(INDEX(AJ$271:AJ$282,$D888))</f>
        <v/>
      </c>
      <c r="AK888" s="47">
        <f>AK861*Settings!$C$13*(INDEX(AK$271:AK$282,$D888))</f>
        <v/>
      </c>
      <c r="AL888" s="47">
        <f>AL861*Settings!$C$13*(INDEX(AL$271:AL$282,$D888))</f>
        <v/>
      </c>
      <c r="AM888" s="47">
        <f>AM861*Settings!$C$13*(INDEX(AM$271:AM$282,$D888))</f>
        <v/>
      </c>
      <c r="AN888" s="47">
        <f>AN861*Settings!$C$13*(INDEX(AN$271:AN$282,$D888))</f>
        <v/>
      </c>
      <c r="AO888" s="47">
        <f>AO861*Settings!$C$13*(INDEX(AO$271:AO$282,$D888))</f>
        <v/>
      </c>
      <c r="AP888" s="47">
        <f>AP861*Settings!$C$13*(INDEX(AP$271:AP$282,$D888))</f>
        <v/>
      </c>
      <c r="AQ888" s="47">
        <f>AQ861*Settings!$C$13*(INDEX(AQ$271:AQ$282,$D888))</f>
        <v/>
      </c>
      <c r="AR888" s="47">
        <f>AR861*Settings!$C$13*(INDEX(AR$271:AR$282,$D888))</f>
        <v/>
      </c>
      <c r="AS888" s="47">
        <f>AS861*Settings!$C$13*(INDEX(AS$271:AS$282,$D888))</f>
        <v/>
      </c>
      <c r="AT888" s="47">
        <f>AT861*Settings!$C$13*(INDEX(AT$271:AT$282,$D888))</f>
        <v/>
      </c>
      <c r="AU888" s="47">
        <f>AU861*Settings!$C$13*(INDEX(AU$271:AU$282,$D888))</f>
        <v/>
      </c>
      <c r="AV888" s="47">
        <f>AV861*Settings!$C$13*(INDEX(AV$271:AV$282,$D888))</f>
        <v/>
      </c>
      <c r="AW888" s="47">
        <f>AW861*Settings!$C$13*(INDEX(AW$271:AW$282,$D888))</f>
        <v/>
      </c>
      <c r="AX888" s="48">
        <f>REVENUE(AX861,Settings!$C$13,INDEX(AX$271:AX$282,$D888))</f>
        <v/>
      </c>
    </row>
    <row r="889" hidden="1" outlineLevel="2">
      <c r="A889" s="5" t="inlineStr">
        <is>
          <t>rsub</t>
        </is>
      </c>
      <c r="B889" s="5" t="inlineStr">
        <is>
          <t>nga</t>
        </is>
      </c>
      <c r="C889" s="5" t="inlineStr">
        <is>
          <t>foo</t>
        </is>
      </c>
      <c r="D889" s="40">
        <f>INDEX(Inputs!$R$5:$R$132,MATCH($B889&amp;"|"&amp;$C889,Inputs!$A$5:$A$132,0))</f>
        <v/>
      </c>
      <c r="E889" s="39" t="n"/>
      <c r="F889" s="39" t="n"/>
      <c r="G889" s="39" t="n"/>
      <c r="H889" s="5">
        <f>INDEX(Variables!$B$5:$B$105,MATCH($A889,Variables!$A$5:$A$105,0))&amp;IF($C889="",""," | "&amp;INDEX(Mapping!$B$5:$B$26,MATCH($C889,Mapping!$A$5:$A$26,0))&amp;" | "&amp;INDEX(Mapping!$B$30:$B$41,MATCH($B889,Mapping!$A$30:$A$41,0)))</f>
        <v/>
      </c>
      <c r="I889" s="5">
        <f>INDEX(Variables!$C$5:$C$105,MATCH($A889,Variables!$A$5:$A$105,0))</f>
        <v/>
      </c>
      <c r="J889" s="5">
        <f>INDEX(Variables!$E$5:$E$105,MATCH($A889,Variables!$A$5:$A$105,0))</f>
        <v/>
      </c>
      <c r="K889" s="25">
        <f>LOWER(Settings!$C$4)&amp;".mit."&amp;$A889&amp;IF($C889="","","."&amp;$C889&amp;"."&amp;$B889)&amp;IF(INDEX(Variables!$D$5:$D$105,MATCH($A889,Variables!$A$5:$A$105,0))="","","."&amp;INDEX(Variables!$D$5:$D$105,MATCH($A889,Variables!$A$5:$A$105,0)))&amp;"."&amp;K$5</f>
        <v/>
      </c>
      <c r="L889" s="46">
        <f>L862*Settings!$C$13*(INDEX(L$271:L$282,$D889))</f>
        <v/>
      </c>
      <c r="M889" s="47">
        <f>M862*Settings!$C$13*(INDEX(M$271:M$282,$D889))</f>
        <v/>
      </c>
      <c r="N889" s="47">
        <f>N862*Settings!$C$13*(INDEX(N$271:N$282,$D889))</f>
        <v/>
      </c>
      <c r="O889" s="47">
        <f>O862*Settings!$C$13*(INDEX(O$271:O$282,$D889))</f>
        <v/>
      </c>
      <c r="P889" s="47">
        <f>P862*Settings!$C$13*(INDEX(P$271:P$282,$D889))</f>
        <v/>
      </c>
      <c r="Q889" s="47">
        <f>Q862*Settings!$C$13*(INDEX(Q$271:Q$282,$D889))</f>
        <v/>
      </c>
      <c r="R889" s="47">
        <f>R862*Settings!$C$13*(INDEX(R$271:R$282,$D889))</f>
        <v/>
      </c>
      <c r="S889" s="47">
        <f>S862*Settings!$C$13*(INDEX(S$271:S$282,$D889))</f>
        <v/>
      </c>
      <c r="T889" s="47">
        <f>T862*Settings!$C$13*(INDEX(T$271:T$282,$D889))</f>
        <v/>
      </c>
      <c r="U889" s="47">
        <f>U862*Settings!$C$13*(INDEX(U$271:U$282,$D889))</f>
        <v/>
      </c>
      <c r="V889" s="47">
        <f>V862*Settings!$C$13*(INDEX(V$271:V$282,$D889))</f>
        <v/>
      </c>
      <c r="W889" s="47">
        <f>W862*Settings!$C$13*(INDEX(W$271:W$282,$D889))</f>
        <v/>
      </c>
      <c r="X889" s="47">
        <f>X862*Settings!$C$13*(INDEX(X$271:X$282,$D889))</f>
        <v/>
      </c>
      <c r="Y889" s="47">
        <f>Y862*Settings!$C$13*(INDEX(Y$271:Y$282,$D889))</f>
        <v/>
      </c>
      <c r="Z889" s="47">
        <f>Z862*Settings!$C$13*(INDEX(Z$271:Z$282,$D889))</f>
        <v/>
      </c>
      <c r="AA889" s="47">
        <f>AA862*Settings!$C$13*(INDEX(AA$271:AA$282,$D889))</f>
        <v/>
      </c>
      <c r="AB889" s="47">
        <f>AB862*Settings!$C$13*(INDEX(AB$271:AB$282,$D889))</f>
        <v/>
      </c>
      <c r="AC889" s="47">
        <f>AC862*Settings!$C$13*(INDEX(AC$271:AC$282,$D889))</f>
        <v/>
      </c>
      <c r="AD889" s="48">
        <f>REVENUE(AD862,Settings!$C$13,INDEX(AD$271:AD$282,$D889))</f>
        <v/>
      </c>
      <c r="AE889" s="25">
        <f>LOWER(Settings!$C$4)&amp;".mit."&amp;$A889&amp;IF($C889="","","."&amp;$C889&amp;"."&amp;$B889)&amp;IF(INDEX(Variables!$D$5:$D$105,MATCH($A889,Variables!$A$5:$A$105,0))="","","."&amp;INDEX(Variables!$D$5:$D$105,MATCH($A889,Variables!$A$5:$A$105,0)))&amp;"."&amp;AE$5</f>
        <v/>
      </c>
      <c r="AF889" s="46">
        <f>AF862*Settings!$C$13*(INDEX(AF$271:AF$282,$D889))</f>
        <v/>
      </c>
      <c r="AG889" s="47">
        <f>AG862*Settings!$C$13*(INDEX(AG$271:AG$282,$D889))</f>
        <v/>
      </c>
      <c r="AH889" s="47">
        <f>AH862*Settings!$C$13*(INDEX(AH$271:AH$282,$D889))</f>
        <v/>
      </c>
      <c r="AI889" s="47">
        <f>AI862*Settings!$C$13*(INDEX(AI$271:AI$282,$D889))</f>
        <v/>
      </c>
      <c r="AJ889" s="47">
        <f>AJ862*Settings!$C$13*(INDEX(AJ$271:AJ$282,$D889))</f>
        <v/>
      </c>
      <c r="AK889" s="47">
        <f>AK862*Settings!$C$13*(INDEX(AK$271:AK$282,$D889))</f>
        <v/>
      </c>
      <c r="AL889" s="47">
        <f>AL862*Settings!$C$13*(INDEX(AL$271:AL$282,$D889))</f>
        <v/>
      </c>
      <c r="AM889" s="47">
        <f>AM862*Settings!$C$13*(INDEX(AM$271:AM$282,$D889))</f>
        <v/>
      </c>
      <c r="AN889" s="47">
        <f>AN862*Settings!$C$13*(INDEX(AN$271:AN$282,$D889))</f>
        <v/>
      </c>
      <c r="AO889" s="47">
        <f>AO862*Settings!$C$13*(INDEX(AO$271:AO$282,$D889))</f>
        <v/>
      </c>
      <c r="AP889" s="47">
        <f>AP862*Settings!$C$13*(INDEX(AP$271:AP$282,$D889))</f>
        <v/>
      </c>
      <c r="AQ889" s="47">
        <f>AQ862*Settings!$C$13*(INDEX(AQ$271:AQ$282,$D889))</f>
        <v/>
      </c>
      <c r="AR889" s="47">
        <f>AR862*Settings!$C$13*(INDEX(AR$271:AR$282,$D889))</f>
        <v/>
      </c>
      <c r="AS889" s="47">
        <f>AS862*Settings!$C$13*(INDEX(AS$271:AS$282,$D889))</f>
        <v/>
      </c>
      <c r="AT889" s="47">
        <f>AT862*Settings!$C$13*(INDEX(AT$271:AT$282,$D889))</f>
        <v/>
      </c>
      <c r="AU889" s="47">
        <f>AU862*Settings!$C$13*(INDEX(AU$271:AU$282,$D889))</f>
        <v/>
      </c>
      <c r="AV889" s="47">
        <f>AV862*Settings!$C$13*(INDEX(AV$271:AV$282,$D889))</f>
        <v/>
      </c>
      <c r="AW889" s="47">
        <f>AW862*Settings!$C$13*(INDEX(AW$271:AW$282,$D889))</f>
        <v/>
      </c>
      <c r="AX889" s="48">
        <f>REVENUE(AX862,Settings!$C$13,INDEX(AX$271:AX$282,$D889))</f>
        <v/>
      </c>
    </row>
    <row r="890" hidden="1" outlineLevel="2">
      <c r="A890" s="5" t="inlineStr">
        <is>
          <t>rsub</t>
        </is>
      </c>
      <c r="B890" s="5" t="inlineStr">
        <is>
          <t>gso</t>
        </is>
      </c>
      <c r="C890" s="5" t="inlineStr">
        <is>
          <t>foo</t>
        </is>
      </c>
      <c r="D890" s="40">
        <f>INDEX(Inputs!$R$5:$R$132,MATCH($B890&amp;"|"&amp;$C890,Inputs!$A$5:$A$132,0))</f>
        <v/>
      </c>
      <c r="E890" s="39" t="n"/>
      <c r="F890" s="39" t="n"/>
      <c r="G890" s="39" t="n"/>
      <c r="H890" s="5">
        <f>INDEX(Variables!$B$5:$B$105,MATCH($A890,Variables!$A$5:$A$105,0))&amp;IF($C890="",""," | "&amp;INDEX(Mapping!$B$5:$B$26,MATCH($C890,Mapping!$A$5:$A$26,0))&amp;" | "&amp;INDEX(Mapping!$B$30:$B$41,MATCH($B890,Mapping!$A$30:$A$41,0)))</f>
        <v/>
      </c>
      <c r="I890" s="5">
        <f>INDEX(Variables!$C$5:$C$105,MATCH($A890,Variables!$A$5:$A$105,0))</f>
        <v/>
      </c>
      <c r="J890" s="5">
        <f>INDEX(Variables!$E$5:$E$105,MATCH($A890,Variables!$A$5:$A$105,0))</f>
        <v/>
      </c>
      <c r="K890" s="25">
        <f>LOWER(Settings!$C$4)&amp;".mit."&amp;$A890&amp;IF($C890="","","."&amp;$C890&amp;"."&amp;$B890)&amp;IF(INDEX(Variables!$D$5:$D$105,MATCH($A890,Variables!$A$5:$A$105,0))="","","."&amp;INDEX(Variables!$D$5:$D$105,MATCH($A890,Variables!$A$5:$A$105,0)))&amp;"."&amp;K$5</f>
        <v/>
      </c>
      <c r="L890" s="46">
        <f>L863*Settings!$C$13*(INDEX(L$271:L$282,$D890))</f>
        <v/>
      </c>
      <c r="M890" s="47">
        <f>M863*Settings!$C$13*(INDEX(M$271:M$282,$D890))</f>
        <v/>
      </c>
      <c r="N890" s="47">
        <f>N863*Settings!$C$13*(INDEX(N$271:N$282,$D890))</f>
        <v/>
      </c>
      <c r="O890" s="47">
        <f>O863*Settings!$C$13*(INDEX(O$271:O$282,$D890))</f>
        <v/>
      </c>
      <c r="P890" s="47">
        <f>P863*Settings!$C$13*(INDEX(P$271:P$282,$D890))</f>
        <v/>
      </c>
      <c r="Q890" s="47">
        <f>Q863*Settings!$C$13*(INDEX(Q$271:Q$282,$D890))</f>
        <v/>
      </c>
      <c r="R890" s="47">
        <f>R863*Settings!$C$13*(INDEX(R$271:R$282,$D890))</f>
        <v/>
      </c>
      <c r="S890" s="47">
        <f>S863*Settings!$C$13*(INDEX(S$271:S$282,$D890))</f>
        <v/>
      </c>
      <c r="T890" s="47">
        <f>T863*Settings!$C$13*(INDEX(T$271:T$282,$D890))</f>
        <v/>
      </c>
      <c r="U890" s="47">
        <f>U863*Settings!$C$13*(INDEX(U$271:U$282,$D890))</f>
        <v/>
      </c>
      <c r="V890" s="47">
        <f>V863*Settings!$C$13*(INDEX(V$271:V$282,$D890))</f>
        <v/>
      </c>
      <c r="W890" s="47">
        <f>W863*Settings!$C$13*(INDEX(W$271:W$282,$D890))</f>
        <v/>
      </c>
      <c r="X890" s="47">
        <f>X863*Settings!$C$13*(INDEX(X$271:X$282,$D890))</f>
        <v/>
      </c>
      <c r="Y890" s="47">
        <f>Y863*Settings!$C$13*(INDEX(Y$271:Y$282,$D890))</f>
        <v/>
      </c>
      <c r="Z890" s="47">
        <f>Z863*Settings!$C$13*(INDEX(Z$271:Z$282,$D890))</f>
        <v/>
      </c>
      <c r="AA890" s="47">
        <f>AA863*Settings!$C$13*(INDEX(AA$271:AA$282,$D890))</f>
        <v/>
      </c>
      <c r="AB890" s="47">
        <f>AB863*Settings!$C$13*(INDEX(AB$271:AB$282,$D890))</f>
        <v/>
      </c>
      <c r="AC890" s="47">
        <f>AC863*Settings!$C$13*(INDEX(AC$271:AC$282,$D890))</f>
        <v/>
      </c>
      <c r="AD890" s="48">
        <f>REVENUE(AD863,Settings!$C$13,INDEX(AD$271:AD$282,$D890))</f>
        <v/>
      </c>
      <c r="AE890" s="25">
        <f>LOWER(Settings!$C$4)&amp;".mit."&amp;$A890&amp;IF($C890="","","."&amp;$C890&amp;"."&amp;$B890)&amp;IF(INDEX(Variables!$D$5:$D$105,MATCH($A890,Variables!$A$5:$A$105,0))="","","."&amp;INDEX(Variables!$D$5:$D$105,MATCH($A890,Variables!$A$5:$A$105,0)))&amp;"."&amp;AE$5</f>
        <v/>
      </c>
      <c r="AF890" s="46">
        <f>AF863*Settings!$C$13*(INDEX(AF$271:AF$282,$D890))</f>
        <v/>
      </c>
      <c r="AG890" s="47">
        <f>AG863*Settings!$C$13*(INDEX(AG$271:AG$282,$D890))</f>
        <v/>
      </c>
      <c r="AH890" s="47">
        <f>AH863*Settings!$C$13*(INDEX(AH$271:AH$282,$D890))</f>
        <v/>
      </c>
      <c r="AI890" s="47">
        <f>AI863*Settings!$C$13*(INDEX(AI$271:AI$282,$D890))</f>
        <v/>
      </c>
      <c r="AJ890" s="47">
        <f>AJ863*Settings!$C$13*(INDEX(AJ$271:AJ$282,$D890))</f>
        <v/>
      </c>
      <c r="AK890" s="47">
        <f>AK863*Settings!$C$13*(INDEX(AK$271:AK$282,$D890))</f>
        <v/>
      </c>
      <c r="AL890" s="47">
        <f>AL863*Settings!$C$13*(INDEX(AL$271:AL$282,$D890))</f>
        <v/>
      </c>
      <c r="AM890" s="47">
        <f>AM863*Settings!$C$13*(INDEX(AM$271:AM$282,$D890))</f>
        <v/>
      </c>
      <c r="AN890" s="47">
        <f>AN863*Settings!$C$13*(INDEX(AN$271:AN$282,$D890))</f>
        <v/>
      </c>
      <c r="AO890" s="47">
        <f>AO863*Settings!$C$13*(INDEX(AO$271:AO$282,$D890))</f>
        <v/>
      </c>
      <c r="AP890" s="47">
        <f>AP863*Settings!$C$13*(INDEX(AP$271:AP$282,$D890))</f>
        <v/>
      </c>
      <c r="AQ890" s="47">
        <f>AQ863*Settings!$C$13*(INDEX(AQ$271:AQ$282,$D890))</f>
        <v/>
      </c>
      <c r="AR890" s="47">
        <f>AR863*Settings!$C$13*(INDEX(AR$271:AR$282,$D890))</f>
        <v/>
      </c>
      <c r="AS890" s="47">
        <f>AS863*Settings!$C$13*(INDEX(AS$271:AS$282,$D890))</f>
        <v/>
      </c>
      <c r="AT890" s="47">
        <f>AT863*Settings!$C$13*(INDEX(AT$271:AT$282,$D890))</f>
        <v/>
      </c>
      <c r="AU890" s="47">
        <f>AU863*Settings!$C$13*(INDEX(AU$271:AU$282,$D890))</f>
        <v/>
      </c>
      <c r="AV890" s="47">
        <f>AV863*Settings!$C$13*(INDEX(AV$271:AV$282,$D890))</f>
        <v/>
      </c>
      <c r="AW890" s="47">
        <f>AW863*Settings!$C$13*(INDEX(AW$271:AW$282,$D890))</f>
        <v/>
      </c>
      <c r="AX890" s="48">
        <f>REVENUE(AX863,Settings!$C$13,INDEX(AX$271:AX$282,$D890))</f>
        <v/>
      </c>
    </row>
    <row r="891" hidden="1" outlineLevel="2">
      <c r="A891" s="5" t="inlineStr">
        <is>
          <t>rsub</t>
        </is>
      </c>
      <c r="B891" s="5" t="inlineStr">
        <is>
          <t>die</t>
        </is>
      </c>
      <c r="C891" s="5" t="inlineStr">
        <is>
          <t>foo</t>
        </is>
      </c>
      <c r="D891" s="40">
        <f>INDEX(Inputs!$R$5:$R$132,MATCH($B891&amp;"|"&amp;$C891,Inputs!$A$5:$A$132,0))</f>
        <v/>
      </c>
      <c r="E891" s="39" t="n"/>
      <c r="F891" s="39" t="n"/>
      <c r="G891" s="39" t="n"/>
      <c r="H891" s="5">
        <f>INDEX(Variables!$B$5:$B$105,MATCH($A891,Variables!$A$5:$A$105,0))&amp;IF($C891="",""," | "&amp;INDEX(Mapping!$B$5:$B$26,MATCH($C891,Mapping!$A$5:$A$26,0))&amp;" | "&amp;INDEX(Mapping!$B$30:$B$41,MATCH($B891,Mapping!$A$30:$A$41,0)))</f>
        <v/>
      </c>
      <c r="I891" s="5">
        <f>INDEX(Variables!$C$5:$C$105,MATCH($A891,Variables!$A$5:$A$105,0))</f>
        <v/>
      </c>
      <c r="J891" s="5">
        <f>INDEX(Variables!$E$5:$E$105,MATCH($A891,Variables!$A$5:$A$105,0))</f>
        <v/>
      </c>
      <c r="K891" s="25">
        <f>LOWER(Settings!$C$4)&amp;".mit."&amp;$A891&amp;IF($C891="","","."&amp;$C891&amp;"."&amp;$B891)&amp;IF(INDEX(Variables!$D$5:$D$105,MATCH($A891,Variables!$A$5:$A$105,0))="","","."&amp;INDEX(Variables!$D$5:$D$105,MATCH($A891,Variables!$A$5:$A$105,0)))&amp;"."&amp;K$5</f>
        <v/>
      </c>
      <c r="L891" s="46">
        <f>L864*Settings!$C$13*(INDEX(L$271:L$282,$D891))</f>
        <v/>
      </c>
      <c r="M891" s="47">
        <f>M864*Settings!$C$13*(INDEX(M$271:M$282,$D891))</f>
        <v/>
      </c>
      <c r="N891" s="47">
        <f>N864*Settings!$C$13*(INDEX(N$271:N$282,$D891))</f>
        <v/>
      </c>
      <c r="O891" s="47">
        <f>O864*Settings!$C$13*(INDEX(O$271:O$282,$D891))</f>
        <v/>
      </c>
      <c r="P891" s="47">
        <f>P864*Settings!$C$13*(INDEX(P$271:P$282,$D891))</f>
        <v/>
      </c>
      <c r="Q891" s="47">
        <f>Q864*Settings!$C$13*(INDEX(Q$271:Q$282,$D891))</f>
        <v/>
      </c>
      <c r="R891" s="47">
        <f>R864*Settings!$C$13*(INDEX(R$271:R$282,$D891))</f>
        <v/>
      </c>
      <c r="S891" s="47">
        <f>S864*Settings!$C$13*(INDEX(S$271:S$282,$D891))</f>
        <v/>
      </c>
      <c r="T891" s="47">
        <f>T864*Settings!$C$13*(INDEX(T$271:T$282,$D891))</f>
        <v/>
      </c>
      <c r="U891" s="47">
        <f>U864*Settings!$C$13*(INDEX(U$271:U$282,$D891))</f>
        <v/>
      </c>
      <c r="V891" s="47">
        <f>V864*Settings!$C$13*(INDEX(V$271:V$282,$D891))</f>
        <v/>
      </c>
      <c r="W891" s="47">
        <f>W864*Settings!$C$13*(INDEX(W$271:W$282,$D891))</f>
        <v/>
      </c>
      <c r="X891" s="47">
        <f>X864*Settings!$C$13*(INDEX(X$271:X$282,$D891))</f>
        <v/>
      </c>
      <c r="Y891" s="47">
        <f>Y864*Settings!$C$13*(INDEX(Y$271:Y$282,$D891))</f>
        <v/>
      </c>
      <c r="Z891" s="47">
        <f>Z864*Settings!$C$13*(INDEX(Z$271:Z$282,$D891))</f>
        <v/>
      </c>
      <c r="AA891" s="47">
        <f>AA864*Settings!$C$13*(INDEX(AA$271:AA$282,$D891))</f>
        <v/>
      </c>
      <c r="AB891" s="47">
        <f>AB864*Settings!$C$13*(INDEX(AB$271:AB$282,$D891))</f>
        <v/>
      </c>
      <c r="AC891" s="47">
        <f>AC864*Settings!$C$13*(INDEX(AC$271:AC$282,$D891))</f>
        <v/>
      </c>
      <c r="AD891" s="48">
        <f>REVENUE(AD864,Settings!$C$13,INDEX(AD$271:AD$282,$D891))</f>
        <v/>
      </c>
      <c r="AE891" s="25">
        <f>LOWER(Settings!$C$4)&amp;".mit."&amp;$A891&amp;IF($C891="","","."&amp;$C891&amp;"."&amp;$B891)&amp;IF(INDEX(Variables!$D$5:$D$105,MATCH($A891,Variables!$A$5:$A$105,0))="","","."&amp;INDEX(Variables!$D$5:$D$105,MATCH($A891,Variables!$A$5:$A$105,0)))&amp;"."&amp;AE$5</f>
        <v/>
      </c>
      <c r="AF891" s="46">
        <f>AF864*Settings!$C$13*(INDEX(AF$271:AF$282,$D891))</f>
        <v/>
      </c>
      <c r="AG891" s="47">
        <f>AG864*Settings!$C$13*(INDEX(AG$271:AG$282,$D891))</f>
        <v/>
      </c>
      <c r="AH891" s="47">
        <f>AH864*Settings!$C$13*(INDEX(AH$271:AH$282,$D891))</f>
        <v/>
      </c>
      <c r="AI891" s="47">
        <f>AI864*Settings!$C$13*(INDEX(AI$271:AI$282,$D891))</f>
        <v/>
      </c>
      <c r="AJ891" s="47">
        <f>AJ864*Settings!$C$13*(INDEX(AJ$271:AJ$282,$D891))</f>
        <v/>
      </c>
      <c r="AK891" s="47">
        <f>AK864*Settings!$C$13*(INDEX(AK$271:AK$282,$D891))</f>
        <v/>
      </c>
      <c r="AL891" s="47">
        <f>AL864*Settings!$C$13*(INDEX(AL$271:AL$282,$D891))</f>
        <v/>
      </c>
      <c r="AM891" s="47">
        <f>AM864*Settings!$C$13*(INDEX(AM$271:AM$282,$D891))</f>
        <v/>
      </c>
      <c r="AN891" s="47">
        <f>AN864*Settings!$C$13*(INDEX(AN$271:AN$282,$D891))</f>
        <v/>
      </c>
      <c r="AO891" s="47">
        <f>AO864*Settings!$C$13*(INDEX(AO$271:AO$282,$D891))</f>
        <v/>
      </c>
      <c r="AP891" s="47">
        <f>AP864*Settings!$C$13*(INDEX(AP$271:AP$282,$D891))</f>
        <v/>
      </c>
      <c r="AQ891" s="47">
        <f>AQ864*Settings!$C$13*(INDEX(AQ$271:AQ$282,$D891))</f>
        <v/>
      </c>
      <c r="AR891" s="47">
        <f>AR864*Settings!$C$13*(INDEX(AR$271:AR$282,$D891))</f>
        <v/>
      </c>
      <c r="AS891" s="47">
        <f>AS864*Settings!$C$13*(INDEX(AS$271:AS$282,$D891))</f>
        <v/>
      </c>
      <c r="AT891" s="47">
        <f>AT864*Settings!$C$13*(INDEX(AT$271:AT$282,$D891))</f>
        <v/>
      </c>
      <c r="AU891" s="47">
        <f>AU864*Settings!$C$13*(INDEX(AU$271:AU$282,$D891))</f>
        <v/>
      </c>
      <c r="AV891" s="47">
        <f>AV864*Settings!$C$13*(INDEX(AV$271:AV$282,$D891))</f>
        <v/>
      </c>
      <c r="AW891" s="47">
        <f>AW864*Settings!$C$13*(INDEX(AW$271:AW$282,$D891))</f>
        <v/>
      </c>
      <c r="AX891" s="48">
        <f>REVENUE(AX864,Settings!$C$13,INDEX(AX$271:AX$282,$D891))</f>
        <v/>
      </c>
    </row>
    <row r="892" hidden="1" outlineLevel="2">
      <c r="A892" s="5" t="inlineStr">
        <is>
          <t>rsub</t>
        </is>
      </c>
      <c r="B892" s="5" t="inlineStr">
        <is>
          <t>lpg</t>
        </is>
      </c>
      <c r="C892" s="5" t="inlineStr">
        <is>
          <t>foo</t>
        </is>
      </c>
      <c r="D892" s="40">
        <f>INDEX(Inputs!$R$5:$R$132,MATCH($B892&amp;"|"&amp;$C892,Inputs!$A$5:$A$132,0))</f>
        <v/>
      </c>
      <c r="E892" s="39" t="n"/>
      <c r="F892" s="39" t="n"/>
      <c r="G892" s="39" t="n"/>
      <c r="H892" s="5">
        <f>INDEX(Variables!$B$5:$B$105,MATCH($A892,Variables!$A$5:$A$105,0))&amp;IF($C892="",""," | "&amp;INDEX(Mapping!$B$5:$B$26,MATCH($C892,Mapping!$A$5:$A$26,0))&amp;" | "&amp;INDEX(Mapping!$B$30:$B$41,MATCH($B892,Mapping!$A$30:$A$41,0)))</f>
        <v/>
      </c>
      <c r="I892" s="5">
        <f>INDEX(Variables!$C$5:$C$105,MATCH($A892,Variables!$A$5:$A$105,0))</f>
        <v/>
      </c>
      <c r="J892" s="5">
        <f>INDEX(Variables!$E$5:$E$105,MATCH($A892,Variables!$A$5:$A$105,0))</f>
        <v/>
      </c>
      <c r="K892" s="25">
        <f>LOWER(Settings!$C$4)&amp;".mit."&amp;$A892&amp;IF($C892="","","."&amp;$C892&amp;"."&amp;$B892)&amp;IF(INDEX(Variables!$D$5:$D$105,MATCH($A892,Variables!$A$5:$A$105,0))="","","."&amp;INDEX(Variables!$D$5:$D$105,MATCH($A892,Variables!$A$5:$A$105,0)))&amp;"."&amp;K$5</f>
        <v/>
      </c>
      <c r="L892" s="46">
        <f>L865*Settings!$C$13*(INDEX(L$271:L$282,$D892))</f>
        <v/>
      </c>
      <c r="M892" s="47">
        <f>M865*Settings!$C$13*(INDEX(M$271:M$282,$D892))</f>
        <v/>
      </c>
      <c r="N892" s="47">
        <f>N865*Settings!$C$13*(INDEX(N$271:N$282,$D892))</f>
        <v/>
      </c>
      <c r="O892" s="47">
        <f>O865*Settings!$C$13*(INDEX(O$271:O$282,$D892))</f>
        <v/>
      </c>
      <c r="P892" s="47">
        <f>P865*Settings!$C$13*(INDEX(P$271:P$282,$D892))</f>
        <v/>
      </c>
      <c r="Q892" s="47">
        <f>Q865*Settings!$C$13*(INDEX(Q$271:Q$282,$D892))</f>
        <v/>
      </c>
      <c r="R892" s="47">
        <f>R865*Settings!$C$13*(INDEX(R$271:R$282,$D892))</f>
        <v/>
      </c>
      <c r="S892" s="47">
        <f>S865*Settings!$C$13*(INDEX(S$271:S$282,$D892))</f>
        <v/>
      </c>
      <c r="T892" s="47">
        <f>T865*Settings!$C$13*(INDEX(T$271:T$282,$D892))</f>
        <v/>
      </c>
      <c r="U892" s="47">
        <f>U865*Settings!$C$13*(INDEX(U$271:U$282,$D892))</f>
        <v/>
      </c>
      <c r="V892" s="47">
        <f>V865*Settings!$C$13*(INDEX(V$271:V$282,$D892))</f>
        <v/>
      </c>
      <c r="W892" s="47">
        <f>W865*Settings!$C$13*(INDEX(W$271:W$282,$D892))</f>
        <v/>
      </c>
      <c r="X892" s="47">
        <f>X865*Settings!$C$13*(INDEX(X$271:X$282,$D892))</f>
        <v/>
      </c>
      <c r="Y892" s="47">
        <f>Y865*Settings!$C$13*(INDEX(Y$271:Y$282,$D892))</f>
        <v/>
      </c>
      <c r="Z892" s="47">
        <f>Z865*Settings!$C$13*(INDEX(Z$271:Z$282,$D892))</f>
        <v/>
      </c>
      <c r="AA892" s="47">
        <f>AA865*Settings!$C$13*(INDEX(AA$271:AA$282,$D892))</f>
        <v/>
      </c>
      <c r="AB892" s="47">
        <f>AB865*Settings!$C$13*(INDEX(AB$271:AB$282,$D892))</f>
        <v/>
      </c>
      <c r="AC892" s="47">
        <f>AC865*Settings!$C$13*(INDEX(AC$271:AC$282,$D892))</f>
        <v/>
      </c>
      <c r="AD892" s="48">
        <f>REVENUE(AD865,Settings!$C$13,INDEX(AD$271:AD$282,$D892))</f>
        <v/>
      </c>
      <c r="AE892" s="25">
        <f>LOWER(Settings!$C$4)&amp;".mit."&amp;$A892&amp;IF($C892="","","."&amp;$C892&amp;"."&amp;$B892)&amp;IF(INDEX(Variables!$D$5:$D$105,MATCH($A892,Variables!$A$5:$A$105,0))="","","."&amp;INDEX(Variables!$D$5:$D$105,MATCH($A892,Variables!$A$5:$A$105,0)))&amp;"."&amp;AE$5</f>
        <v/>
      </c>
      <c r="AF892" s="46">
        <f>AF865*Settings!$C$13*(INDEX(AF$271:AF$282,$D892))</f>
        <v/>
      </c>
      <c r="AG892" s="47">
        <f>AG865*Settings!$C$13*(INDEX(AG$271:AG$282,$D892))</f>
        <v/>
      </c>
      <c r="AH892" s="47">
        <f>AH865*Settings!$C$13*(INDEX(AH$271:AH$282,$D892))</f>
        <v/>
      </c>
      <c r="AI892" s="47">
        <f>AI865*Settings!$C$13*(INDEX(AI$271:AI$282,$D892))</f>
        <v/>
      </c>
      <c r="AJ892" s="47">
        <f>AJ865*Settings!$C$13*(INDEX(AJ$271:AJ$282,$D892))</f>
        <v/>
      </c>
      <c r="AK892" s="47">
        <f>AK865*Settings!$C$13*(INDEX(AK$271:AK$282,$D892))</f>
        <v/>
      </c>
      <c r="AL892" s="47">
        <f>AL865*Settings!$C$13*(INDEX(AL$271:AL$282,$D892))</f>
        <v/>
      </c>
      <c r="AM892" s="47">
        <f>AM865*Settings!$C$13*(INDEX(AM$271:AM$282,$D892))</f>
        <v/>
      </c>
      <c r="AN892" s="47">
        <f>AN865*Settings!$C$13*(INDEX(AN$271:AN$282,$D892))</f>
        <v/>
      </c>
      <c r="AO892" s="47">
        <f>AO865*Settings!$C$13*(INDEX(AO$271:AO$282,$D892))</f>
        <v/>
      </c>
      <c r="AP892" s="47">
        <f>AP865*Settings!$C$13*(INDEX(AP$271:AP$282,$D892))</f>
        <v/>
      </c>
      <c r="AQ892" s="47">
        <f>AQ865*Settings!$C$13*(INDEX(AQ$271:AQ$282,$D892))</f>
        <v/>
      </c>
      <c r="AR892" s="47">
        <f>AR865*Settings!$C$13*(INDEX(AR$271:AR$282,$D892))</f>
        <v/>
      </c>
      <c r="AS892" s="47">
        <f>AS865*Settings!$C$13*(INDEX(AS$271:AS$282,$D892))</f>
        <v/>
      </c>
      <c r="AT892" s="47">
        <f>AT865*Settings!$C$13*(INDEX(AT$271:AT$282,$D892))</f>
        <v/>
      </c>
      <c r="AU892" s="47">
        <f>AU865*Settings!$C$13*(INDEX(AU$271:AU$282,$D892))</f>
        <v/>
      </c>
      <c r="AV892" s="47">
        <f>AV865*Settings!$C$13*(INDEX(AV$271:AV$282,$D892))</f>
        <v/>
      </c>
      <c r="AW892" s="47">
        <f>AW865*Settings!$C$13*(INDEX(AW$271:AW$282,$D892))</f>
        <v/>
      </c>
      <c r="AX892" s="48">
        <f>REVENUE(AX865,Settings!$C$13,INDEX(AX$271:AX$282,$D892))</f>
        <v/>
      </c>
    </row>
    <row r="893" hidden="1" outlineLevel="2">
      <c r="A893" s="5" t="inlineStr">
        <is>
          <t>rsub</t>
        </is>
      </c>
      <c r="B893" s="5" t="inlineStr">
        <is>
          <t>ker</t>
        </is>
      </c>
      <c r="C893" s="5" t="inlineStr">
        <is>
          <t>foo</t>
        </is>
      </c>
      <c r="D893" s="40">
        <f>INDEX(Inputs!$R$5:$R$132,MATCH($B893&amp;"|"&amp;$C893,Inputs!$A$5:$A$132,0))</f>
        <v/>
      </c>
      <c r="E893" s="39" t="n"/>
      <c r="F893" s="39" t="n"/>
      <c r="G893" s="39" t="n"/>
      <c r="H893" s="5">
        <f>INDEX(Variables!$B$5:$B$105,MATCH($A893,Variables!$A$5:$A$105,0))&amp;IF($C893="",""," | "&amp;INDEX(Mapping!$B$5:$B$26,MATCH($C893,Mapping!$A$5:$A$26,0))&amp;" | "&amp;INDEX(Mapping!$B$30:$B$41,MATCH($B893,Mapping!$A$30:$A$41,0)))</f>
        <v/>
      </c>
      <c r="I893" s="5">
        <f>INDEX(Variables!$C$5:$C$105,MATCH($A893,Variables!$A$5:$A$105,0))</f>
        <v/>
      </c>
      <c r="J893" s="5">
        <f>INDEX(Variables!$E$5:$E$105,MATCH($A893,Variables!$A$5:$A$105,0))</f>
        <v/>
      </c>
      <c r="K893" s="25">
        <f>LOWER(Settings!$C$4)&amp;".mit."&amp;$A893&amp;IF($C893="","","."&amp;$C893&amp;"."&amp;$B893)&amp;IF(INDEX(Variables!$D$5:$D$105,MATCH($A893,Variables!$A$5:$A$105,0))="","","."&amp;INDEX(Variables!$D$5:$D$105,MATCH($A893,Variables!$A$5:$A$105,0)))&amp;"."&amp;K$5</f>
        <v/>
      </c>
      <c r="L893" s="46">
        <f>L866*Settings!$C$13*(INDEX(L$271:L$282,$D893))</f>
        <v/>
      </c>
      <c r="M893" s="47">
        <f>M866*Settings!$C$13*(INDEX(M$271:M$282,$D893))</f>
        <v/>
      </c>
      <c r="N893" s="47">
        <f>N866*Settings!$C$13*(INDEX(N$271:N$282,$D893))</f>
        <v/>
      </c>
      <c r="O893" s="47">
        <f>O866*Settings!$C$13*(INDEX(O$271:O$282,$D893))</f>
        <v/>
      </c>
      <c r="P893" s="47">
        <f>P866*Settings!$C$13*(INDEX(P$271:P$282,$D893))</f>
        <v/>
      </c>
      <c r="Q893" s="47">
        <f>Q866*Settings!$C$13*(INDEX(Q$271:Q$282,$D893))</f>
        <v/>
      </c>
      <c r="R893" s="47">
        <f>R866*Settings!$C$13*(INDEX(R$271:R$282,$D893))</f>
        <v/>
      </c>
      <c r="S893" s="47">
        <f>S866*Settings!$C$13*(INDEX(S$271:S$282,$D893))</f>
        <v/>
      </c>
      <c r="T893" s="47">
        <f>T866*Settings!$C$13*(INDEX(T$271:T$282,$D893))</f>
        <v/>
      </c>
      <c r="U893" s="47">
        <f>U866*Settings!$C$13*(INDEX(U$271:U$282,$D893))</f>
        <v/>
      </c>
      <c r="V893" s="47">
        <f>V866*Settings!$C$13*(INDEX(V$271:V$282,$D893))</f>
        <v/>
      </c>
      <c r="W893" s="47">
        <f>W866*Settings!$C$13*(INDEX(W$271:W$282,$D893))</f>
        <v/>
      </c>
      <c r="X893" s="47">
        <f>X866*Settings!$C$13*(INDEX(X$271:X$282,$D893))</f>
        <v/>
      </c>
      <c r="Y893" s="47">
        <f>Y866*Settings!$C$13*(INDEX(Y$271:Y$282,$D893))</f>
        <v/>
      </c>
      <c r="Z893" s="47">
        <f>Z866*Settings!$C$13*(INDEX(Z$271:Z$282,$D893))</f>
        <v/>
      </c>
      <c r="AA893" s="47">
        <f>AA866*Settings!$C$13*(INDEX(AA$271:AA$282,$D893))</f>
        <v/>
      </c>
      <c r="AB893" s="47">
        <f>AB866*Settings!$C$13*(INDEX(AB$271:AB$282,$D893))</f>
        <v/>
      </c>
      <c r="AC893" s="47">
        <f>AC866*Settings!$C$13*(INDEX(AC$271:AC$282,$D893))</f>
        <v/>
      </c>
      <c r="AD893" s="48">
        <f>REVENUE(AD866,Settings!$C$13,INDEX(AD$271:AD$282,$D893))</f>
        <v/>
      </c>
      <c r="AE893" s="25">
        <f>LOWER(Settings!$C$4)&amp;".mit."&amp;$A893&amp;IF($C893="","","."&amp;$C893&amp;"."&amp;$B893)&amp;IF(INDEX(Variables!$D$5:$D$105,MATCH($A893,Variables!$A$5:$A$105,0))="","","."&amp;INDEX(Variables!$D$5:$D$105,MATCH($A893,Variables!$A$5:$A$105,0)))&amp;"."&amp;AE$5</f>
        <v/>
      </c>
      <c r="AF893" s="46">
        <f>AF866*Settings!$C$13*(INDEX(AF$271:AF$282,$D893))</f>
        <v/>
      </c>
      <c r="AG893" s="47">
        <f>AG866*Settings!$C$13*(INDEX(AG$271:AG$282,$D893))</f>
        <v/>
      </c>
      <c r="AH893" s="47">
        <f>AH866*Settings!$C$13*(INDEX(AH$271:AH$282,$D893))</f>
        <v/>
      </c>
      <c r="AI893" s="47">
        <f>AI866*Settings!$C$13*(INDEX(AI$271:AI$282,$D893))</f>
        <v/>
      </c>
      <c r="AJ893" s="47">
        <f>AJ866*Settings!$C$13*(INDEX(AJ$271:AJ$282,$D893))</f>
        <v/>
      </c>
      <c r="AK893" s="47">
        <f>AK866*Settings!$C$13*(INDEX(AK$271:AK$282,$D893))</f>
        <v/>
      </c>
      <c r="AL893" s="47">
        <f>AL866*Settings!$C$13*(INDEX(AL$271:AL$282,$D893))</f>
        <v/>
      </c>
      <c r="AM893" s="47">
        <f>AM866*Settings!$C$13*(INDEX(AM$271:AM$282,$D893))</f>
        <v/>
      </c>
      <c r="AN893" s="47">
        <f>AN866*Settings!$C$13*(INDEX(AN$271:AN$282,$D893))</f>
        <v/>
      </c>
      <c r="AO893" s="47">
        <f>AO866*Settings!$C$13*(INDEX(AO$271:AO$282,$D893))</f>
        <v/>
      </c>
      <c r="AP893" s="47">
        <f>AP866*Settings!$C$13*(INDEX(AP$271:AP$282,$D893))</f>
        <v/>
      </c>
      <c r="AQ893" s="47">
        <f>AQ866*Settings!$C$13*(INDEX(AQ$271:AQ$282,$D893))</f>
        <v/>
      </c>
      <c r="AR893" s="47">
        <f>AR866*Settings!$C$13*(INDEX(AR$271:AR$282,$D893))</f>
        <v/>
      </c>
      <c r="AS893" s="47">
        <f>AS866*Settings!$C$13*(INDEX(AS$271:AS$282,$D893))</f>
        <v/>
      </c>
      <c r="AT893" s="47">
        <f>AT866*Settings!$C$13*(INDEX(AT$271:AT$282,$D893))</f>
        <v/>
      </c>
      <c r="AU893" s="47">
        <f>AU866*Settings!$C$13*(INDEX(AU$271:AU$282,$D893))</f>
        <v/>
      </c>
      <c r="AV893" s="47">
        <f>AV866*Settings!$C$13*(INDEX(AV$271:AV$282,$D893))</f>
        <v/>
      </c>
      <c r="AW893" s="47">
        <f>AW866*Settings!$C$13*(INDEX(AW$271:AW$282,$D893))</f>
        <v/>
      </c>
      <c r="AX893" s="48">
        <f>REVENUE(AX866,Settings!$C$13,INDEX(AX$271:AX$282,$D893))</f>
        <v/>
      </c>
    </row>
    <row r="894" hidden="1" outlineLevel="2">
      <c r="A894" s="5" t="inlineStr">
        <is>
          <t>rsub</t>
        </is>
      </c>
      <c r="B894" s="5" t="inlineStr">
        <is>
          <t>oop</t>
        </is>
      </c>
      <c r="C894" s="5" t="inlineStr">
        <is>
          <t>foo</t>
        </is>
      </c>
      <c r="D894" s="40">
        <f>INDEX(Inputs!$R$5:$R$132,MATCH($B894&amp;"|"&amp;$C894,Inputs!$A$5:$A$132,0))</f>
        <v/>
      </c>
      <c r="E894" s="39" t="n"/>
      <c r="F894" s="39" t="n"/>
      <c r="G894" s="39" t="n"/>
      <c r="H894" s="5">
        <f>INDEX(Variables!$B$5:$B$105,MATCH($A894,Variables!$A$5:$A$105,0))&amp;IF($C894="",""," | "&amp;INDEX(Mapping!$B$5:$B$26,MATCH($C894,Mapping!$A$5:$A$26,0))&amp;" | "&amp;INDEX(Mapping!$B$30:$B$41,MATCH($B894,Mapping!$A$30:$A$41,0)))</f>
        <v/>
      </c>
      <c r="I894" s="5">
        <f>INDEX(Variables!$C$5:$C$105,MATCH($A894,Variables!$A$5:$A$105,0))</f>
        <v/>
      </c>
      <c r="J894" s="5">
        <f>INDEX(Variables!$E$5:$E$105,MATCH($A894,Variables!$A$5:$A$105,0))</f>
        <v/>
      </c>
      <c r="K894" s="25">
        <f>LOWER(Settings!$C$4)&amp;".mit."&amp;$A894&amp;IF($C894="","","."&amp;$C894&amp;"."&amp;$B894)&amp;IF(INDEX(Variables!$D$5:$D$105,MATCH($A894,Variables!$A$5:$A$105,0))="","","."&amp;INDEX(Variables!$D$5:$D$105,MATCH($A894,Variables!$A$5:$A$105,0)))&amp;"."&amp;K$5</f>
        <v/>
      </c>
      <c r="L894" s="46">
        <f>L867*Settings!$C$13*(INDEX(L$271:L$282,$D894))</f>
        <v/>
      </c>
      <c r="M894" s="47">
        <f>M867*Settings!$C$13*(INDEX(M$271:M$282,$D894))</f>
        <v/>
      </c>
      <c r="N894" s="47">
        <f>N867*Settings!$C$13*(INDEX(N$271:N$282,$D894))</f>
        <v/>
      </c>
      <c r="O894" s="47">
        <f>O867*Settings!$C$13*(INDEX(O$271:O$282,$D894))</f>
        <v/>
      </c>
      <c r="P894" s="47">
        <f>P867*Settings!$C$13*(INDEX(P$271:P$282,$D894))</f>
        <v/>
      </c>
      <c r="Q894" s="47">
        <f>Q867*Settings!$C$13*(INDEX(Q$271:Q$282,$D894))</f>
        <v/>
      </c>
      <c r="R894" s="47">
        <f>R867*Settings!$C$13*(INDEX(R$271:R$282,$D894))</f>
        <v/>
      </c>
      <c r="S894" s="47">
        <f>S867*Settings!$C$13*(INDEX(S$271:S$282,$D894))</f>
        <v/>
      </c>
      <c r="T894" s="47">
        <f>T867*Settings!$C$13*(INDEX(T$271:T$282,$D894))</f>
        <v/>
      </c>
      <c r="U894" s="47">
        <f>U867*Settings!$C$13*(INDEX(U$271:U$282,$D894))</f>
        <v/>
      </c>
      <c r="V894" s="47">
        <f>V867*Settings!$C$13*(INDEX(V$271:V$282,$D894))</f>
        <v/>
      </c>
      <c r="W894" s="47">
        <f>W867*Settings!$C$13*(INDEX(W$271:W$282,$D894))</f>
        <v/>
      </c>
      <c r="X894" s="47">
        <f>X867*Settings!$C$13*(INDEX(X$271:X$282,$D894))</f>
        <v/>
      </c>
      <c r="Y894" s="47">
        <f>Y867*Settings!$C$13*(INDEX(Y$271:Y$282,$D894))</f>
        <v/>
      </c>
      <c r="Z894" s="47">
        <f>Z867*Settings!$C$13*(INDEX(Z$271:Z$282,$D894))</f>
        <v/>
      </c>
      <c r="AA894" s="47">
        <f>AA867*Settings!$C$13*(INDEX(AA$271:AA$282,$D894))</f>
        <v/>
      </c>
      <c r="AB894" s="47">
        <f>AB867*Settings!$C$13*(INDEX(AB$271:AB$282,$D894))</f>
        <v/>
      </c>
      <c r="AC894" s="47">
        <f>AC867*Settings!$C$13*(INDEX(AC$271:AC$282,$D894))</f>
        <v/>
      </c>
      <c r="AD894" s="48">
        <f>REVENUE(AD867,Settings!$C$13,INDEX(AD$271:AD$282,$D894))</f>
        <v/>
      </c>
      <c r="AE894" s="25">
        <f>LOWER(Settings!$C$4)&amp;".mit."&amp;$A894&amp;IF($C894="","","."&amp;$C894&amp;"."&amp;$B894)&amp;IF(INDEX(Variables!$D$5:$D$105,MATCH($A894,Variables!$A$5:$A$105,0))="","","."&amp;INDEX(Variables!$D$5:$D$105,MATCH($A894,Variables!$A$5:$A$105,0)))&amp;"."&amp;AE$5</f>
        <v/>
      </c>
      <c r="AF894" s="46">
        <f>AF867*Settings!$C$13*(INDEX(AF$271:AF$282,$D894))</f>
        <v/>
      </c>
      <c r="AG894" s="47">
        <f>AG867*Settings!$C$13*(INDEX(AG$271:AG$282,$D894))</f>
        <v/>
      </c>
      <c r="AH894" s="47">
        <f>AH867*Settings!$C$13*(INDEX(AH$271:AH$282,$D894))</f>
        <v/>
      </c>
      <c r="AI894" s="47">
        <f>AI867*Settings!$C$13*(INDEX(AI$271:AI$282,$D894))</f>
        <v/>
      </c>
      <c r="AJ894" s="47">
        <f>AJ867*Settings!$C$13*(INDEX(AJ$271:AJ$282,$D894))</f>
        <v/>
      </c>
      <c r="AK894" s="47">
        <f>AK867*Settings!$C$13*(INDEX(AK$271:AK$282,$D894))</f>
        <v/>
      </c>
      <c r="AL894" s="47">
        <f>AL867*Settings!$C$13*(INDEX(AL$271:AL$282,$D894))</f>
        <v/>
      </c>
      <c r="AM894" s="47">
        <f>AM867*Settings!$C$13*(INDEX(AM$271:AM$282,$D894))</f>
        <v/>
      </c>
      <c r="AN894" s="47">
        <f>AN867*Settings!$C$13*(INDEX(AN$271:AN$282,$D894))</f>
        <v/>
      </c>
      <c r="AO894" s="47">
        <f>AO867*Settings!$C$13*(INDEX(AO$271:AO$282,$D894))</f>
        <v/>
      </c>
      <c r="AP894" s="47">
        <f>AP867*Settings!$C$13*(INDEX(AP$271:AP$282,$D894))</f>
        <v/>
      </c>
      <c r="AQ894" s="47">
        <f>AQ867*Settings!$C$13*(INDEX(AQ$271:AQ$282,$D894))</f>
        <v/>
      </c>
      <c r="AR894" s="47">
        <f>AR867*Settings!$C$13*(INDEX(AR$271:AR$282,$D894))</f>
        <v/>
      </c>
      <c r="AS894" s="47">
        <f>AS867*Settings!$C$13*(INDEX(AS$271:AS$282,$D894))</f>
        <v/>
      </c>
      <c r="AT894" s="47">
        <f>AT867*Settings!$C$13*(INDEX(AT$271:AT$282,$D894))</f>
        <v/>
      </c>
      <c r="AU894" s="47">
        <f>AU867*Settings!$C$13*(INDEX(AU$271:AU$282,$D894))</f>
        <v/>
      </c>
      <c r="AV894" s="47">
        <f>AV867*Settings!$C$13*(INDEX(AV$271:AV$282,$D894))</f>
        <v/>
      </c>
      <c r="AW894" s="47">
        <f>AW867*Settings!$C$13*(INDEX(AW$271:AW$282,$D894))</f>
        <v/>
      </c>
      <c r="AX894" s="48">
        <f>REVENUE(AX867,Settings!$C$13,INDEX(AX$271:AX$282,$D894))</f>
        <v/>
      </c>
    </row>
    <row r="895" hidden="1" outlineLevel="2">
      <c r="A895" s="5" t="inlineStr">
        <is>
          <t>rsub</t>
        </is>
      </c>
      <c r="B895" s="5" t="inlineStr">
        <is>
          <t>bio</t>
        </is>
      </c>
      <c r="C895" s="5" t="inlineStr">
        <is>
          <t>foo</t>
        </is>
      </c>
      <c r="D895" s="40">
        <f>INDEX(Inputs!$R$5:$R$132,MATCH($B895&amp;"|"&amp;$C895,Inputs!$A$5:$A$132,0))</f>
        <v/>
      </c>
      <c r="E895" s="39" t="n"/>
      <c r="F895" s="39" t="n"/>
      <c r="G895" s="39" t="n"/>
      <c r="H895" s="5">
        <f>INDEX(Variables!$B$5:$B$105,MATCH($A895,Variables!$A$5:$A$105,0))&amp;IF($C895="",""," | "&amp;INDEX(Mapping!$B$5:$B$26,MATCH($C895,Mapping!$A$5:$A$26,0))&amp;" | "&amp;INDEX(Mapping!$B$30:$B$41,MATCH($B895,Mapping!$A$30:$A$41,0)))</f>
        <v/>
      </c>
      <c r="I895" s="5">
        <f>INDEX(Variables!$C$5:$C$105,MATCH($A895,Variables!$A$5:$A$105,0))</f>
        <v/>
      </c>
      <c r="J895" s="5">
        <f>INDEX(Variables!$E$5:$E$105,MATCH($A895,Variables!$A$5:$A$105,0))</f>
        <v/>
      </c>
      <c r="K895" s="25">
        <f>LOWER(Settings!$C$4)&amp;".mit."&amp;$A895&amp;IF($C895="","","."&amp;$C895&amp;"."&amp;$B895)&amp;IF(INDEX(Variables!$D$5:$D$105,MATCH($A895,Variables!$A$5:$A$105,0))="","","."&amp;INDEX(Variables!$D$5:$D$105,MATCH($A895,Variables!$A$5:$A$105,0)))&amp;"."&amp;K$5</f>
        <v/>
      </c>
      <c r="L895" s="46">
        <f>L868*Settings!$C$13*(INDEX(L$271:L$282,$D895))</f>
        <v/>
      </c>
      <c r="M895" s="47">
        <f>M868*Settings!$C$13*(INDEX(M$271:M$282,$D895))</f>
        <v/>
      </c>
      <c r="N895" s="47">
        <f>N868*Settings!$C$13*(INDEX(N$271:N$282,$D895))</f>
        <v/>
      </c>
      <c r="O895" s="47">
        <f>O868*Settings!$C$13*(INDEX(O$271:O$282,$D895))</f>
        <v/>
      </c>
      <c r="P895" s="47">
        <f>P868*Settings!$C$13*(INDEX(P$271:P$282,$D895))</f>
        <v/>
      </c>
      <c r="Q895" s="47">
        <f>Q868*Settings!$C$13*(INDEX(Q$271:Q$282,$D895))</f>
        <v/>
      </c>
      <c r="R895" s="47">
        <f>R868*Settings!$C$13*(INDEX(R$271:R$282,$D895))</f>
        <v/>
      </c>
      <c r="S895" s="47">
        <f>S868*Settings!$C$13*(INDEX(S$271:S$282,$D895))</f>
        <v/>
      </c>
      <c r="T895" s="47">
        <f>T868*Settings!$C$13*(INDEX(T$271:T$282,$D895))</f>
        <v/>
      </c>
      <c r="U895" s="47">
        <f>U868*Settings!$C$13*(INDEX(U$271:U$282,$D895))</f>
        <v/>
      </c>
      <c r="V895" s="47">
        <f>V868*Settings!$C$13*(INDEX(V$271:V$282,$D895))</f>
        <v/>
      </c>
      <c r="W895" s="47">
        <f>W868*Settings!$C$13*(INDEX(W$271:W$282,$D895))</f>
        <v/>
      </c>
      <c r="X895" s="47">
        <f>X868*Settings!$C$13*(INDEX(X$271:X$282,$D895))</f>
        <v/>
      </c>
      <c r="Y895" s="47">
        <f>Y868*Settings!$C$13*(INDEX(Y$271:Y$282,$D895))</f>
        <v/>
      </c>
      <c r="Z895" s="47">
        <f>Z868*Settings!$C$13*(INDEX(Z$271:Z$282,$D895))</f>
        <v/>
      </c>
      <c r="AA895" s="47">
        <f>AA868*Settings!$C$13*(INDEX(AA$271:AA$282,$D895))</f>
        <v/>
      </c>
      <c r="AB895" s="47">
        <f>AB868*Settings!$C$13*(INDEX(AB$271:AB$282,$D895))</f>
        <v/>
      </c>
      <c r="AC895" s="47">
        <f>AC868*Settings!$C$13*(INDEX(AC$271:AC$282,$D895))</f>
        <v/>
      </c>
      <c r="AD895" s="48">
        <f>REVENUE(AD868,Settings!$C$13,INDEX(AD$271:AD$282,$D895))</f>
        <v/>
      </c>
      <c r="AE895" s="25">
        <f>LOWER(Settings!$C$4)&amp;".mit."&amp;$A895&amp;IF($C895="","","."&amp;$C895&amp;"."&amp;$B895)&amp;IF(INDEX(Variables!$D$5:$D$105,MATCH($A895,Variables!$A$5:$A$105,0))="","","."&amp;INDEX(Variables!$D$5:$D$105,MATCH($A895,Variables!$A$5:$A$105,0)))&amp;"."&amp;AE$5</f>
        <v/>
      </c>
      <c r="AF895" s="46">
        <f>AF868*Settings!$C$13*(INDEX(AF$271:AF$282,$D895))</f>
        <v/>
      </c>
      <c r="AG895" s="47">
        <f>AG868*Settings!$C$13*(INDEX(AG$271:AG$282,$D895))</f>
        <v/>
      </c>
      <c r="AH895" s="47">
        <f>AH868*Settings!$C$13*(INDEX(AH$271:AH$282,$D895))</f>
        <v/>
      </c>
      <c r="AI895" s="47">
        <f>AI868*Settings!$C$13*(INDEX(AI$271:AI$282,$D895))</f>
        <v/>
      </c>
      <c r="AJ895" s="47">
        <f>AJ868*Settings!$C$13*(INDEX(AJ$271:AJ$282,$D895))</f>
        <v/>
      </c>
      <c r="AK895" s="47">
        <f>AK868*Settings!$C$13*(INDEX(AK$271:AK$282,$D895))</f>
        <v/>
      </c>
      <c r="AL895" s="47">
        <f>AL868*Settings!$C$13*(INDEX(AL$271:AL$282,$D895))</f>
        <v/>
      </c>
      <c r="AM895" s="47">
        <f>AM868*Settings!$C$13*(INDEX(AM$271:AM$282,$D895))</f>
        <v/>
      </c>
      <c r="AN895" s="47">
        <f>AN868*Settings!$C$13*(INDEX(AN$271:AN$282,$D895))</f>
        <v/>
      </c>
      <c r="AO895" s="47">
        <f>AO868*Settings!$C$13*(INDEX(AO$271:AO$282,$D895))</f>
        <v/>
      </c>
      <c r="AP895" s="47">
        <f>AP868*Settings!$C$13*(INDEX(AP$271:AP$282,$D895))</f>
        <v/>
      </c>
      <c r="AQ895" s="47">
        <f>AQ868*Settings!$C$13*(INDEX(AQ$271:AQ$282,$D895))</f>
        <v/>
      </c>
      <c r="AR895" s="47">
        <f>AR868*Settings!$C$13*(INDEX(AR$271:AR$282,$D895))</f>
        <v/>
      </c>
      <c r="AS895" s="47">
        <f>AS868*Settings!$C$13*(INDEX(AS$271:AS$282,$D895))</f>
        <v/>
      </c>
      <c r="AT895" s="47">
        <f>AT868*Settings!$C$13*(INDEX(AT$271:AT$282,$D895))</f>
        <v/>
      </c>
      <c r="AU895" s="47">
        <f>AU868*Settings!$C$13*(INDEX(AU$271:AU$282,$D895))</f>
        <v/>
      </c>
      <c r="AV895" s="47">
        <f>AV868*Settings!$C$13*(INDEX(AV$271:AV$282,$D895))</f>
        <v/>
      </c>
      <c r="AW895" s="47">
        <f>AW868*Settings!$C$13*(INDEX(AW$271:AW$282,$D895))</f>
        <v/>
      </c>
      <c r="AX895" s="48">
        <f>REVENUE(AX868,Settings!$C$13,INDEX(AX$271:AX$282,$D895))</f>
        <v/>
      </c>
    </row>
    <row r="896" hidden="1" outlineLevel="2"/>
    <row r="897" hidden="1" outlineLevel="2">
      <c r="A897" s="5" t="inlineStr">
        <is>
          <t>rnew</t>
        </is>
      </c>
      <c r="B897" s="5" t="inlineStr">
        <is>
          <t>coa</t>
        </is>
      </c>
      <c r="C897" s="5" t="inlineStr">
        <is>
          <t>foo</t>
        </is>
      </c>
      <c r="D897" s="40">
        <f>INDEX(Inputs!$S$5:$S$132,MATCH($B897&amp;"|"&amp;$C897,Inputs!$A$5:$A$132,0))</f>
        <v/>
      </c>
      <c r="E897" s="39" t="n"/>
      <c r="F897" s="39" t="n"/>
      <c r="G897" s="39" t="n"/>
      <c r="H897" s="5">
        <f>INDEX(Variables!$B$5:$B$105,MATCH($A897,Variables!$A$5:$A$105,0))&amp;IF($C897="",""," | "&amp;INDEX(Mapping!$B$5:$B$26,MATCH($C897,Mapping!$A$5:$A$26,0))&amp;" | "&amp;INDEX(Mapping!$B$30:$B$41,MATCH($B897,Mapping!$A$30:$A$41,0)))</f>
        <v/>
      </c>
      <c r="I897" s="5">
        <f>INDEX(Variables!$C$5:$C$105,MATCH($A897,Variables!$A$5:$A$105,0))</f>
        <v/>
      </c>
      <c r="J897" s="5">
        <f>INDEX(Variables!$E$5:$E$105,MATCH($A897,Variables!$A$5:$A$105,0))</f>
        <v/>
      </c>
      <c r="K897" s="25">
        <f>LOWER(Settings!$C$4)&amp;".mit."&amp;$A897&amp;IF($C897="","","."&amp;$C897&amp;"."&amp;$B897)&amp;IF(INDEX(Variables!$D$5:$D$105,MATCH($A897,Variables!$A$5:$A$105,0))="","","."&amp;INDEX(Variables!$D$5:$D$105,MATCH($A897,Variables!$A$5:$A$105,0)))&amp;"."&amp;K$5</f>
        <v/>
      </c>
      <c r="L897" s="46">
        <f>L861*Settings!$C$13*(L807+L825+L816*L$135+L834*$D897)</f>
        <v/>
      </c>
      <c r="M897" s="47">
        <f>M861*Settings!$C$13*(M807+M825+M816*M$135+M834*$D897)</f>
        <v/>
      </c>
      <c r="N897" s="47">
        <f>N861*Settings!$C$13*(N807+N825+N816*N$135+N834*$D897)</f>
        <v/>
      </c>
      <c r="O897" s="47">
        <f>O861*Settings!$C$13*(O807+O825+O816*O$135+O834*$D897)</f>
        <v/>
      </c>
      <c r="P897" s="47">
        <f>P861*Settings!$C$13*(P807+P825+P816*P$135+P834*$D897)</f>
        <v/>
      </c>
      <c r="Q897" s="47">
        <f>Q861*Settings!$C$13*(Q807+Q825+Q816*Q$135+Q834*$D897)</f>
        <v/>
      </c>
      <c r="R897" s="47">
        <f>R861*Settings!$C$13*(R807+R825+R816*R$135+R834*$D897)</f>
        <v/>
      </c>
      <c r="S897" s="47">
        <f>S861*Settings!$C$13*(S807+S825+S816*S$135+S834*$D897)</f>
        <v/>
      </c>
      <c r="T897" s="47">
        <f>T861*Settings!$C$13*(T807+T825+T816*T$135+T834*$D897)</f>
        <v/>
      </c>
      <c r="U897" s="47">
        <f>U861*Settings!$C$13*(U807+U825+U816*U$135+U834*$D897)</f>
        <v/>
      </c>
      <c r="V897" s="47">
        <f>V861*Settings!$C$13*(V807+V825+V816*V$135+V834*$D897)</f>
        <v/>
      </c>
      <c r="W897" s="47">
        <f>W861*Settings!$C$13*(W807+W825+W816*W$135+W834*$D897)</f>
        <v/>
      </c>
      <c r="X897" s="47">
        <f>X861*Settings!$C$13*(X807+X825+X816*X$135+X834*$D897)</f>
        <v/>
      </c>
      <c r="Y897" s="47">
        <f>Y861*Settings!$C$13*(Y807+Y825+Y816*Y$135+Y834*$D897)</f>
        <v/>
      </c>
      <c r="Z897" s="47">
        <f>Z861*Settings!$C$13*(Z807+Z825+Z816*Z$135+Z834*$D897)</f>
        <v/>
      </c>
      <c r="AA897" s="47">
        <f>AA861*Settings!$C$13*(AA807+AA825+AA816*AA$135+AA834*$D897)</f>
        <v/>
      </c>
      <c r="AB897" s="47">
        <f>AB861*Settings!$C$13*(AB807+AB825+AB816*AB$135+AB834*$D897)</f>
        <v/>
      </c>
      <c r="AC897" s="47">
        <f>AC861*Settings!$C$13*(AC807+AC825+AC816*AC$135+AC834*$D897)</f>
        <v/>
      </c>
      <c r="AD897" s="48">
        <f>REVENUE(AD861,Settings!$C$13,NEWREVRATE(AD807,AD825,AD816,AD$135,AD834,$D897))</f>
        <v/>
      </c>
      <c r="AE897" s="25">
        <f>LOWER(Settings!$C$4)&amp;".mit."&amp;$A897&amp;IF($C897="","","."&amp;$C897&amp;"."&amp;$B897)&amp;IF(INDEX(Variables!$D$5:$D$105,MATCH($A897,Variables!$A$5:$A$105,0))="","","."&amp;INDEX(Variables!$D$5:$D$105,MATCH($A897,Variables!$A$5:$A$105,0)))&amp;"."&amp;AE$5</f>
        <v/>
      </c>
      <c r="AF897" s="46">
        <f>AF861*Settings!$C$13*(AF807+AF825+AF816*AF$135+AF834*$D897)</f>
        <v/>
      </c>
      <c r="AG897" s="47">
        <f>AG861*Settings!$C$13*(AG807+AG825+AG816*AG$135+AG834*$D897)</f>
        <v/>
      </c>
      <c r="AH897" s="47">
        <f>AH861*Settings!$C$13*(AH807+AH825+AH816*AH$135+AH834*$D897)</f>
        <v/>
      </c>
      <c r="AI897" s="47">
        <f>AI861*Settings!$C$13*(AI807+AI825+AI816*AI$135+AI834*$D897)</f>
        <v/>
      </c>
      <c r="AJ897" s="47">
        <f>AJ861*Settings!$C$13*(AJ807+AJ825+AJ816*AJ$135+AJ834*$D897)</f>
        <v/>
      </c>
      <c r="AK897" s="47">
        <f>AK861*Settings!$C$13*(AK807+AK825+AK816*AK$135+AK834*$D897)</f>
        <v/>
      </c>
      <c r="AL897" s="47">
        <f>AL861*Settings!$C$13*(AL807+AL825+AL816*AL$135+AL834*$D897)</f>
        <v/>
      </c>
      <c r="AM897" s="47">
        <f>AM861*Settings!$C$13*(AM807+AM825+AM816*AM$135+AM834*$D897)</f>
        <v/>
      </c>
      <c r="AN897" s="47">
        <f>AN861*Settings!$C$13*(AN807+AN825+AN816*AN$135+AN834*$D897)</f>
        <v/>
      </c>
      <c r="AO897" s="47">
        <f>AO861*Settings!$C$13*(AO807+AO825+AO816*AO$135+AO834*$D897)</f>
        <v/>
      </c>
      <c r="AP897" s="47">
        <f>AP861*Settings!$C$13*(AP807+AP825+AP816*AP$135+AP834*$D897)</f>
        <v/>
      </c>
      <c r="AQ897" s="47">
        <f>AQ861*Settings!$C$13*(AQ807+AQ825+AQ816*AQ$135+AQ834*$D897)</f>
        <v/>
      </c>
      <c r="AR897" s="47">
        <f>AR861*Settings!$C$13*(AR807+AR825+AR816*AR$135+AR834*$D897)</f>
        <v/>
      </c>
      <c r="AS897" s="47">
        <f>AS861*Settings!$C$13*(AS807+AS825+AS816*AS$135+AS834*$D897)</f>
        <v/>
      </c>
      <c r="AT897" s="47">
        <f>AT861*Settings!$C$13*(AT807+AT825+AT816*AT$135+AT834*$D897)</f>
        <v/>
      </c>
      <c r="AU897" s="47">
        <f>AU861*Settings!$C$13*(AU807+AU825+AU816*AU$135+AU834*$D897)</f>
        <v/>
      </c>
      <c r="AV897" s="47">
        <f>AV861*Settings!$C$13*(AV807+AV825+AV816*AV$135+AV834*$D897)</f>
        <v/>
      </c>
      <c r="AW897" s="47">
        <f>AW861*Settings!$C$13*(AW807+AW825+AW816*AW$135+AW834*$D897)</f>
        <v/>
      </c>
      <c r="AX897" s="48">
        <f>REVENUE(AX861,Settings!$C$13,NEWREVRATE(AX807,AX825,AX816,AX$135,AX834,$D897))</f>
        <v/>
      </c>
    </row>
    <row r="898" hidden="1" outlineLevel="2">
      <c r="A898" s="5" t="inlineStr">
        <is>
          <t>rnew</t>
        </is>
      </c>
      <c r="B898" s="5" t="inlineStr">
        <is>
          <t>nga</t>
        </is>
      </c>
      <c r="C898" s="5" t="inlineStr">
        <is>
          <t>foo</t>
        </is>
      </c>
      <c r="D898" s="40">
        <f>INDEX(Inputs!$S$5:$S$132,MATCH($B898&amp;"|"&amp;$C898,Inputs!$A$5:$A$132,0))</f>
        <v/>
      </c>
      <c r="E898" s="39" t="n"/>
      <c r="F898" s="39" t="n"/>
      <c r="G898" s="39" t="n"/>
      <c r="H898" s="5">
        <f>INDEX(Variables!$B$5:$B$105,MATCH($A898,Variables!$A$5:$A$105,0))&amp;IF($C898="",""," | "&amp;INDEX(Mapping!$B$5:$B$26,MATCH($C898,Mapping!$A$5:$A$26,0))&amp;" | "&amp;INDEX(Mapping!$B$30:$B$41,MATCH($B898,Mapping!$A$30:$A$41,0)))</f>
        <v/>
      </c>
      <c r="I898" s="5">
        <f>INDEX(Variables!$C$5:$C$105,MATCH($A898,Variables!$A$5:$A$105,0))</f>
        <v/>
      </c>
      <c r="J898" s="5">
        <f>INDEX(Variables!$E$5:$E$105,MATCH($A898,Variables!$A$5:$A$105,0))</f>
        <v/>
      </c>
      <c r="K898" s="25">
        <f>LOWER(Settings!$C$4)&amp;".mit."&amp;$A898&amp;IF($C898="","","."&amp;$C898&amp;"."&amp;$B898)&amp;IF(INDEX(Variables!$D$5:$D$105,MATCH($A898,Variables!$A$5:$A$105,0))="","","."&amp;INDEX(Variables!$D$5:$D$105,MATCH($A898,Variables!$A$5:$A$105,0)))&amp;"."&amp;K$5</f>
        <v/>
      </c>
      <c r="L898" s="46">
        <f>L862*Settings!$C$13*(L808+L826+L817*L$135+L835*$D898)</f>
        <v/>
      </c>
      <c r="M898" s="47">
        <f>M862*Settings!$C$13*(M808+M826+M817*M$135+M835*$D898)</f>
        <v/>
      </c>
      <c r="N898" s="47">
        <f>N862*Settings!$C$13*(N808+N826+N817*N$135+N835*$D898)</f>
        <v/>
      </c>
      <c r="O898" s="47">
        <f>O862*Settings!$C$13*(O808+O826+O817*O$135+O835*$D898)</f>
        <v/>
      </c>
      <c r="P898" s="47">
        <f>P862*Settings!$C$13*(P808+P826+P817*P$135+P835*$D898)</f>
        <v/>
      </c>
      <c r="Q898" s="47">
        <f>Q862*Settings!$C$13*(Q808+Q826+Q817*Q$135+Q835*$D898)</f>
        <v/>
      </c>
      <c r="R898" s="47">
        <f>R862*Settings!$C$13*(R808+R826+R817*R$135+R835*$D898)</f>
        <v/>
      </c>
      <c r="S898" s="47">
        <f>S862*Settings!$C$13*(S808+S826+S817*S$135+S835*$D898)</f>
        <v/>
      </c>
      <c r="T898" s="47">
        <f>T862*Settings!$C$13*(T808+T826+T817*T$135+T835*$D898)</f>
        <v/>
      </c>
      <c r="U898" s="47">
        <f>U862*Settings!$C$13*(U808+U826+U817*U$135+U835*$D898)</f>
        <v/>
      </c>
      <c r="V898" s="47">
        <f>V862*Settings!$C$13*(V808+V826+V817*V$135+V835*$D898)</f>
        <v/>
      </c>
      <c r="W898" s="47">
        <f>W862*Settings!$C$13*(W808+W826+W817*W$135+W835*$D898)</f>
        <v/>
      </c>
      <c r="X898" s="47">
        <f>X862*Settings!$C$13*(X808+X826+X817*X$135+X835*$D898)</f>
        <v/>
      </c>
      <c r="Y898" s="47">
        <f>Y862*Settings!$C$13*(Y808+Y826+Y817*Y$135+Y835*$D898)</f>
        <v/>
      </c>
      <c r="Z898" s="47">
        <f>Z862*Settings!$C$13*(Z808+Z826+Z817*Z$135+Z835*$D898)</f>
        <v/>
      </c>
      <c r="AA898" s="47">
        <f>AA862*Settings!$C$13*(AA808+AA826+AA817*AA$135+AA835*$D898)</f>
        <v/>
      </c>
      <c r="AB898" s="47">
        <f>AB862*Settings!$C$13*(AB808+AB826+AB817*AB$135+AB835*$D898)</f>
        <v/>
      </c>
      <c r="AC898" s="47">
        <f>AC862*Settings!$C$13*(AC808+AC826+AC817*AC$135+AC835*$D898)</f>
        <v/>
      </c>
      <c r="AD898" s="48">
        <f>REVENUE(AD862,Settings!$C$13,NEWREVRATE(AD808,AD826,AD817,AD$135,AD835,$D898))</f>
        <v/>
      </c>
      <c r="AE898" s="25">
        <f>LOWER(Settings!$C$4)&amp;".mit."&amp;$A898&amp;IF($C898="","","."&amp;$C898&amp;"."&amp;$B898)&amp;IF(INDEX(Variables!$D$5:$D$105,MATCH($A898,Variables!$A$5:$A$105,0))="","","."&amp;INDEX(Variables!$D$5:$D$105,MATCH($A898,Variables!$A$5:$A$105,0)))&amp;"."&amp;AE$5</f>
        <v/>
      </c>
      <c r="AF898" s="46">
        <f>AF862*Settings!$C$13*(AF808+AF826+AF817*AF$135+AF835*$D898)</f>
        <v/>
      </c>
      <c r="AG898" s="47">
        <f>AG862*Settings!$C$13*(AG808+AG826+AG817*AG$135+AG835*$D898)</f>
        <v/>
      </c>
      <c r="AH898" s="47">
        <f>AH862*Settings!$C$13*(AH808+AH826+AH817*AH$135+AH835*$D898)</f>
        <v/>
      </c>
      <c r="AI898" s="47">
        <f>AI862*Settings!$C$13*(AI808+AI826+AI817*AI$135+AI835*$D898)</f>
        <v/>
      </c>
      <c r="AJ898" s="47">
        <f>AJ862*Settings!$C$13*(AJ808+AJ826+AJ817*AJ$135+AJ835*$D898)</f>
        <v/>
      </c>
      <c r="AK898" s="47">
        <f>AK862*Settings!$C$13*(AK808+AK826+AK817*AK$135+AK835*$D898)</f>
        <v/>
      </c>
      <c r="AL898" s="47">
        <f>AL862*Settings!$C$13*(AL808+AL826+AL817*AL$135+AL835*$D898)</f>
        <v/>
      </c>
      <c r="AM898" s="47">
        <f>AM862*Settings!$C$13*(AM808+AM826+AM817*AM$135+AM835*$D898)</f>
        <v/>
      </c>
      <c r="AN898" s="47">
        <f>AN862*Settings!$C$13*(AN808+AN826+AN817*AN$135+AN835*$D898)</f>
        <v/>
      </c>
      <c r="AO898" s="47">
        <f>AO862*Settings!$C$13*(AO808+AO826+AO817*AO$135+AO835*$D898)</f>
        <v/>
      </c>
      <c r="AP898" s="47">
        <f>AP862*Settings!$C$13*(AP808+AP826+AP817*AP$135+AP835*$D898)</f>
        <v/>
      </c>
      <c r="AQ898" s="47">
        <f>AQ862*Settings!$C$13*(AQ808+AQ826+AQ817*AQ$135+AQ835*$D898)</f>
        <v/>
      </c>
      <c r="AR898" s="47">
        <f>AR862*Settings!$C$13*(AR808+AR826+AR817*AR$135+AR835*$D898)</f>
        <v/>
      </c>
      <c r="AS898" s="47">
        <f>AS862*Settings!$C$13*(AS808+AS826+AS817*AS$135+AS835*$D898)</f>
        <v/>
      </c>
      <c r="AT898" s="47">
        <f>AT862*Settings!$C$13*(AT808+AT826+AT817*AT$135+AT835*$D898)</f>
        <v/>
      </c>
      <c r="AU898" s="47">
        <f>AU862*Settings!$C$13*(AU808+AU826+AU817*AU$135+AU835*$D898)</f>
        <v/>
      </c>
      <c r="AV898" s="47">
        <f>AV862*Settings!$C$13*(AV808+AV826+AV817*AV$135+AV835*$D898)</f>
        <v/>
      </c>
      <c r="AW898" s="47">
        <f>AW862*Settings!$C$13*(AW808+AW826+AW817*AW$135+AW835*$D898)</f>
        <v/>
      </c>
      <c r="AX898" s="48">
        <f>REVENUE(AX862,Settings!$C$13,NEWREVRATE(AX808,AX826,AX817,AX$135,AX835,$D898))</f>
        <v/>
      </c>
    </row>
    <row r="899" hidden="1" outlineLevel="2">
      <c r="A899" s="5" t="inlineStr">
        <is>
          <t>rnew</t>
        </is>
      </c>
      <c r="B899" s="5" t="inlineStr">
        <is>
          <t>gso</t>
        </is>
      </c>
      <c r="C899" s="5" t="inlineStr">
        <is>
          <t>foo</t>
        </is>
      </c>
      <c r="D899" s="40">
        <f>INDEX(Inputs!$S$5:$S$132,MATCH($B899&amp;"|"&amp;$C899,Inputs!$A$5:$A$132,0))</f>
        <v/>
      </c>
      <c r="E899" s="39" t="n"/>
      <c r="F899" s="39" t="n"/>
      <c r="G899" s="39" t="n"/>
      <c r="H899" s="5">
        <f>INDEX(Variables!$B$5:$B$105,MATCH($A899,Variables!$A$5:$A$105,0))&amp;IF($C899="",""," | "&amp;INDEX(Mapping!$B$5:$B$26,MATCH($C899,Mapping!$A$5:$A$26,0))&amp;" | "&amp;INDEX(Mapping!$B$30:$B$41,MATCH($B899,Mapping!$A$30:$A$41,0)))</f>
        <v/>
      </c>
      <c r="I899" s="5">
        <f>INDEX(Variables!$C$5:$C$105,MATCH($A899,Variables!$A$5:$A$105,0))</f>
        <v/>
      </c>
      <c r="J899" s="5">
        <f>INDEX(Variables!$E$5:$E$105,MATCH($A899,Variables!$A$5:$A$105,0))</f>
        <v/>
      </c>
      <c r="K899" s="25">
        <f>LOWER(Settings!$C$4)&amp;".mit."&amp;$A899&amp;IF($C899="","","."&amp;$C899&amp;"."&amp;$B899)&amp;IF(INDEX(Variables!$D$5:$D$105,MATCH($A899,Variables!$A$5:$A$105,0))="","","."&amp;INDEX(Variables!$D$5:$D$105,MATCH($A899,Variables!$A$5:$A$105,0)))&amp;"."&amp;K$5</f>
        <v/>
      </c>
      <c r="L899" s="46">
        <f>L863*Settings!$C$13*(L809+L827+L818*L$135+L836*$D899)</f>
        <v/>
      </c>
      <c r="M899" s="47">
        <f>M863*Settings!$C$13*(M809+M827+M818*M$135+M836*$D899)</f>
        <v/>
      </c>
      <c r="N899" s="47">
        <f>N863*Settings!$C$13*(N809+N827+N818*N$135+N836*$D899)</f>
        <v/>
      </c>
      <c r="O899" s="47">
        <f>O863*Settings!$C$13*(O809+O827+O818*O$135+O836*$D899)</f>
        <v/>
      </c>
      <c r="P899" s="47">
        <f>P863*Settings!$C$13*(P809+P827+P818*P$135+P836*$D899)</f>
        <v/>
      </c>
      <c r="Q899" s="47">
        <f>Q863*Settings!$C$13*(Q809+Q827+Q818*Q$135+Q836*$D899)</f>
        <v/>
      </c>
      <c r="R899" s="47">
        <f>R863*Settings!$C$13*(R809+R827+R818*R$135+R836*$D899)</f>
        <v/>
      </c>
      <c r="S899" s="47">
        <f>S863*Settings!$C$13*(S809+S827+S818*S$135+S836*$D899)</f>
        <v/>
      </c>
      <c r="T899" s="47">
        <f>T863*Settings!$C$13*(T809+T827+T818*T$135+T836*$D899)</f>
        <v/>
      </c>
      <c r="U899" s="47">
        <f>U863*Settings!$C$13*(U809+U827+U818*U$135+U836*$D899)</f>
        <v/>
      </c>
      <c r="V899" s="47">
        <f>V863*Settings!$C$13*(V809+V827+V818*V$135+V836*$D899)</f>
        <v/>
      </c>
      <c r="W899" s="47">
        <f>W863*Settings!$C$13*(W809+W827+W818*W$135+W836*$D899)</f>
        <v/>
      </c>
      <c r="X899" s="47">
        <f>X863*Settings!$C$13*(X809+X827+X818*X$135+X836*$D899)</f>
        <v/>
      </c>
      <c r="Y899" s="47">
        <f>Y863*Settings!$C$13*(Y809+Y827+Y818*Y$135+Y836*$D899)</f>
        <v/>
      </c>
      <c r="Z899" s="47">
        <f>Z863*Settings!$C$13*(Z809+Z827+Z818*Z$135+Z836*$D899)</f>
        <v/>
      </c>
      <c r="AA899" s="47">
        <f>AA863*Settings!$C$13*(AA809+AA827+AA818*AA$135+AA836*$D899)</f>
        <v/>
      </c>
      <c r="AB899" s="47">
        <f>AB863*Settings!$C$13*(AB809+AB827+AB818*AB$135+AB836*$D899)</f>
        <v/>
      </c>
      <c r="AC899" s="47">
        <f>AC863*Settings!$C$13*(AC809+AC827+AC818*AC$135+AC836*$D899)</f>
        <v/>
      </c>
      <c r="AD899" s="48">
        <f>REVENUE(AD863,Settings!$C$13,NEWREVRATE(AD809,AD827,AD818,AD$135,AD836,$D899))</f>
        <v/>
      </c>
      <c r="AE899" s="25">
        <f>LOWER(Settings!$C$4)&amp;".mit."&amp;$A899&amp;IF($C899="","","."&amp;$C899&amp;"."&amp;$B899)&amp;IF(INDEX(Variables!$D$5:$D$105,MATCH($A899,Variables!$A$5:$A$105,0))="","","."&amp;INDEX(Variables!$D$5:$D$105,MATCH($A899,Variables!$A$5:$A$105,0)))&amp;"."&amp;AE$5</f>
        <v/>
      </c>
      <c r="AF899" s="46">
        <f>AF863*Settings!$C$13*(AF809+AF827+AF818*AF$135+AF836*$D899)</f>
        <v/>
      </c>
      <c r="AG899" s="47">
        <f>AG863*Settings!$C$13*(AG809+AG827+AG818*AG$135+AG836*$D899)</f>
        <v/>
      </c>
      <c r="AH899" s="47">
        <f>AH863*Settings!$C$13*(AH809+AH827+AH818*AH$135+AH836*$D899)</f>
        <v/>
      </c>
      <c r="AI899" s="47">
        <f>AI863*Settings!$C$13*(AI809+AI827+AI818*AI$135+AI836*$D899)</f>
        <v/>
      </c>
      <c r="AJ899" s="47">
        <f>AJ863*Settings!$C$13*(AJ809+AJ827+AJ818*AJ$135+AJ836*$D899)</f>
        <v/>
      </c>
      <c r="AK899" s="47">
        <f>AK863*Settings!$C$13*(AK809+AK827+AK818*AK$135+AK836*$D899)</f>
        <v/>
      </c>
      <c r="AL899" s="47">
        <f>AL863*Settings!$C$13*(AL809+AL827+AL818*AL$135+AL836*$D899)</f>
        <v/>
      </c>
      <c r="AM899" s="47">
        <f>AM863*Settings!$C$13*(AM809+AM827+AM818*AM$135+AM836*$D899)</f>
        <v/>
      </c>
      <c r="AN899" s="47">
        <f>AN863*Settings!$C$13*(AN809+AN827+AN818*AN$135+AN836*$D899)</f>
        <v/>
      </c>
      <c r="AO899" s="47">
        <f>AO863*Settings!$C$13*(AO809+AO827+AO818*AO$135+AO836*$D899)</f>
        <v/>
      </c>
      <c r="AP899" s="47">
        <f>AP863*Settings!$C$13*(AP809+AP827+AP818*AP$135+AP836*$D899)</f>
        <v/>
      </c>
      <c r="AQ899" s="47">
        <f>AQ863*Settings!$C$13*(AQ809+AQ827+AQ818*AQ$135+AQ836*$D899)</f>
        <v/>
      </c>
      <c r="AR899" s="47">
        <f>AR863*Settings!$C$13*(AR809+AR827+AR818*AR$135+AR836*$D899)</f>
        <v/>
      </c>
      <c r="AS899" s="47">
        <f>AS863*Settings!$C$13*(AS809+AS827+AS818*AS$135+AS836*$D899)</f>
        <v/>
      </c>
      <c r="AT899" s="47">
        <f>AT863*Settings!$C$13*(AT809+AT827+AT818*AT$135+AT836*$D899)</f>
        <v/>
      </c>
      <c r="AU899" s="47">
        <f>AU863*Settings!$C$13*(AU809+AU827+AU818*AU$135+AU836*$D899)</f>
        <v/>
      </c>
      <c r="AV899" s="47">
        <f>AV863*Settings!$C$13*(AV809+AV827+AV818*AV$135+AV836*$D899)</f>
        <v/>
      </c>
      <c r="AW899" s="47">
        <f>AW863*Settings!$C$13*(AW809+AW827+AW818*AW$135+AW836*$D899)</f>
        <v/>
      </c>
      <c r="AX899" s="48">
        <f>REVENUE(AX863,Settings!$C$13,NEWREVRATE(AX809,AX827,AX818,AX$135,AX836,$D899))</f>
        <v/>
      </c>
    </row>
    <row r="900" hidden="1" outlineLevel="2">
      <c r="A900" s="5" t="inlineStr">
        <is>
          <t>rnew</t>
        </is>
      </c>
      <c r="B900" s="5" t="inlineStr">
        <is>
          <t>die</t>
        </is>
      </c>
      <c r="C900" s="5" t="inlineStr">
        <is>
          <t>foo</t>
        </is>
      </c>
      <c r="D900" s="40">
        <f>INDEX(Inputs!$S$5:$S$132,MATCH($B900&amp;"|"&amp;$C900,Inputs!$A$5:$A$132,0))</f>
        <v/>
      </c>
      <c r="E900" s="39" t="n"/>
      <c r="F900" s="39" t="n"/>
      <c r="G900" s="39" t="n"/>
      <c r="H900" s="5">
        <f>INDEX(Variables!$B$5:$B$105,MATCH($A900,Variables!$A$5:$A$105,0))&amp;IF($C900="",""," | "&amp;INDEX(Mapping!$B$5:$B$26,MATCH($C900,Mapping!$A$5:$A$26,0))&amp;" | "&amp;INDEX(Mapping!$B$30:$B$41,MATCH($B900,Mapping!$A$30:$A$41,0)))</f>
        <v/>
      </c>
      <c r="I900" s="5">
        <f>INDEX(Variables!$C$5:$C$105,MATCH($A900,Variables!$A$5:$A$105,0))</f>
        <v/>
      </c>
      <c r="J900" s="5">
        <f>INDEX(Variables!$E$5:$E$105,MATCH($A900,Variables!$A$5:$A$105,0))</f>
        <v/>
      </c>
      <c r="K900" s="25">
        <f>LOWER(Settings!$C$4)&amp;".mit."&amp;$A900&amp;IF($C900="","","."&amp;$C900&amp;"."&amp;$B900)&amp;IF(INDEX(Variables!$D$5:$D$105,MATCH($A900,Variables!$A$5:$A$105,0))="","","."&amp;INDEX(Variables!$D$5:$D$105,MATCH($A900,Variables!$A$5:$A$105,0)))&amp;"."&amp;K$5</f>
        <v/>
      </c>
      <c r="L900" s="46">
        <f>L864*Settings!$C$13*(L810+L828+L819*L$135+L837*$D900)</f>
        <v/>
      </c>
      <c r="M900" s="47">
        <f>M864*Settings!$C$13*(M810+M828+M819*M$135+M837*$D900)</f>
        <v/>
      </c>
      <c r="N900" s="47">
        <f>N864*Settings!$C$13*(N810+N828+N819*N$135+N837*$D900)</f>
        <v/>
      </c>
      <c r="O900" s="47">
        <f>O864*Settings!$C$13*(O810+O828+O819*O$135+O837*$D900)</f>
        <v/>
      </c>
      <c r="P900" s="47">
        <f>P864*Settings!$C$13*(P810+P828+P819*P$135+P837*$D900)</f>
        <v/>
      </c>
      <c r="Q900" s="47">
        <f>Q864*Settings!$C$13*(Q810+Q828+Q819*Q$135+Q837*$D900)</f>
        <v/>
      </c>
      <c r="R900" s="47">
        <f>R864*Settings!$C$13*(R810+R828+R819*R$135+R837*$D900)</f>
        <v/>
      </c>
      <c r="S900" s="47">
        <f>S864*Settings!$C$13*(S810+S828+S819*S$135+S837*$D900)</f>
        <v/>
      </c>
      <c r="T900" s="47">
        <f>T864*Settings!$C$13*(T810+T828+T819*T$135+T837*$D900)</f>
        <v/>
      </c>
      <c r="U900" s="47">
        <f>U864*Settings!$C$13*(U810+U828+U819*U$135+U837*$D900)</f>
        <v/>
      </c>
      <c r="V900" s="47">
        <f>V864*Settings!$C$13*(V810+V828+V819*V$135+V837*$D900)</f>
        <v/>
      </c>
      <c r="W900" s="47">
        <f>W864*Settings!$C$13*(W810+W828+W819*W$135+W837*$D900)</f>
        <v/>
      </c>
      <c r="X900" s="47">
        <f>X864*Settings!$C$13*(X810+X828+X819*X$135+X837*$D900)</f>
        <v/>
      </c>
      <c r="Y900" s="47">
        <f>Y864*Settings!$C$13*(Y810+Y828+Y819*Y$135+Y837*$D900)</f>
        <v/>
      </c>
      <c r="Z900" s="47">
        <f>Z864*Settings!$C$13*(Z810+Z828+Z819*Z$135+Z837*$D900)</f>
        <v/>
      </c>
      <c r="AA900" s="47">
        <f>AA864*Settings!$C$13*(AA810+AA828+AA819*AA$135+AA837*$D900)</f>
        <v/>
      </c>
      <c r="AB900" s="47">
        <f>AB864*Settings!$C$13*(AB810+AB828+AB819*AB$135+AB837*$D900)</f>
        <v/>
      </c>
      <c r="AC900" s="47">
        <f>AC864*Settings!$C$13*(AC810+AC828+AC819*AC$135+AC837*$D900)</f>
        <v/>
      </c>
      <c r="AD900" s="48">
        <f>REVENUE(AD864,Settings!$C$13,NEWREVRATE(AD810,AD828,AD819,AD$135,AD837,$D900))</f>
        <v/>
      </c>
      <c r="AE900" s="25">
        <f>LOWER(Settings!$C$4)&amp;".mit."&amp;$A900&amp;IF($C900="","","."&amp;$C900&amp;"."&amp;$B900)&amp;IF(INDEX(Variables!$D$5:$D$105,MATCH($A900,Variables!$A$5:$A$105,0))="","","."&amp;INDEX(Variables!$D$5:$D$105,MATCH($A900,Variables!$A$5:$A$105,0)))&amp;"."&amp;AE$5</f>
        <v/>
      </c>
      <c r="AF900" s="46">
        <f>AF864*Settings!$C$13*(AF810+AF828+AF819*AF$135+AF837*$D900)</f>
        <v/>
      </c>
      <c r="AG900" s="47">
        <f>AG864*Settings!$C$13*(AG810+AG828+AG819*AG$135+AG837*$D900)</f>
        <v/>
      </c>
      <c r="AH900" s="47">
        <f>AH864*Settings!$C$13*(AH810+AH828+AH819*AH$135+AH837*$D900)</f>
        <v/>
      </c>
      <c r="AI900" s="47">
        <f>AI864*Settings!$C$13*(AI810+AI828+AI819*AI$135+AI837*$D900)</f>
        <v/>
      </c>
      <c r="AJ900" s="47">
        <f>AJ864*Settings!$C$13*(AJ810+AJ828+AJ819*AJ$135+AJ837*$D900)</f>
        <v/>
      </c>
      <c r="AK900" s="47">
        <f>AK864*Settings!$C$13*(AK810+AK828+AK819*AK$135+AK837*$D900)</f>
        <v/>
      </c>
      <c r="AL900" s="47">
        <f>AL864*Settings!$C$13*(AL810+AL828+AL819*AL$135+AL837*$D900)</f>
        <v/>
      </c>
      <c r="AM900" s="47">
        <f>AM864*Settings!$C$13*(AM810+AM828+AM819*AM$135+AM837*$D900)</f>
        <v/>
      </c>
      <c r="AN900" s="47">
        <f>AN864*Settings!$C$13*(AN810+AN828+AN819*AN$135+AN837*$D900)</f>
        <v/>
      </c>
      <c r="AO900" s="47">
        <f>AO864*Settings!$C$13*(AO810+AO828+AO819*AO$135+AO837*$D900)</f>
        <v/>
      </c>
      <c r="AP900" s="47">
        <f>AP864*Settings!$C$13*(AP810+AP828+AP819*AP$135+AP837*$D900)</f>
        <v/>
      </c>
      <c r="AQ900" s="47">
        <f>AQ864*Settings!$C$13*(AQ810+AQ828+AQ819*AQ$135+AQ837*$D900)</f>
        <v/>
      </c>
      <c r="AR900" s="47">
        <f>AR864*Settings!$C$13*(AR810+AR828+AR819*AR$135+AR837*$D900)</f>
        <v/>
      </c>
      <c r="AS900" s="47">
        <f>AS864*Settings!$C$13*(AS810+AS828+AS819*AS$135+AS837*$D900)</f>
        <v/>
      </c>
      <c r="AT900" s="47">
        <f>AT864*Settings!$C$13*(AT810+AT828+AT819*AT$135+AT837*$D900)</f>
        <v/>
      </c>
      <c r="AU900" s="47">
        <f>AU864*Settings!$C$13*(AU810+AU828+AU819*AU$135+AU837*$D900)</f>
        <v/>
      </c>
      <c r="AV900" s="47">
        <f>AV864*Settings!$C$13*(AV810+AV828+AV819*AV$135+AV837*$D900)</f>
        <v/>
      </c>
      <c r="AW900" s="47">
        <f>AW864*Settings!$C$13*(AW810+AW828+AW819*AW$135+AW837*$D900)</f>
        <v/>
      </c>
      <c r="AX900" s="48">
        <f>REVENUE(AX864,Settings!$C$13,NEWREVRATE(AX810,AX828,AX819,AX$135,AX837,$D900))</f>
        <v/>
      </c>
    </row>
    <row r="901" hidden="1" outlineLevel="2">
      <c r="A901" s="5" t="inlineStr">
        <is>
          <t>rnew</t>
        </is>
      </c>
      <c r="B901" s="5" t="inlineStr">
        <is>
          <t>lpg</t>
        </is>
      </c>
      <c r="C901" s="5" t="inlineStr">
        <is>
          <t>foo</t>
        </is>
      </c>
      <c r="D901" s="40">
        <f>INDEX(Inputs!$S$5:$S$132,MATCH($B901&amp;"|"&amp;$C901,Inputs!$A$5:$A$132,0))</f>
        <v/>
      </c>
      <c r="E901" s="39" t="n"/>
      <c r="F901" s="39" t="n"/>
      <c r="G901" s="39" t="n"/>
      <c r="H901" s="5">
        <f>INDEX(Variables!$B$5:$B$105,MATCH($A901,Variables!$A$5:$A$105,0))&amp;IF($C901="",""," | "&amp;INDEX(Mapping!$B$5:$B$26,MATCH($C901,Mapping!$A$5:$A$26,0))&amp;" | "&amp;INDEX(Mapping!$B$30:$B$41,MATCH($B901,Mapping!$A$30:$A$41,0)))</f>
        <v/>
      </c>
      <c r="I901" s="5">
        <f>INDEX(Variables!$C$5:$C$105,MATCH($A901,Variables!$A$5:$A$105,0))</f>
        <v/>
      </c>
      <c r="J901" s="5">
        <f>INDEX(Variables!$E$5:$E$105,MATCH($A901,Variables!$A$5:$A$105,0))</f>
        <v/>
      </c>
      <c r="K901" s="25">
        <f>LOWER(Settings!$C$4)&amp;".mit."&amp;$A901&amp;IF($C901="","","."&amp;$C901&amp;"."&amp;$B901)&amp;IF(INDEX(Variables!$D$5:$D$105,MATCH($A901,Variables!$A$5:$A$105,0))="","","."&amp;INDEX(Variables!$D$5:$D$105,MATCH($A901,Variables!$A$5:$A$105,0)))&amp;"."&amp;K$5</f>
        <v/>
      </c>
      <c r="L901" s="46">
        <f>L865*Settings!$C$13*(L811+L829+L820*L$135+L838*$D901)</f>
        <v/>
      </c>
      <c r="M901" s="47">
        <f>M865*Settings!$C$13*(M811+M829+M820*M$135+M838*$D901)</f>
        <v/>
      </c>
      <c r="N901" s="47">
        <f>N865*Settings!$C$13*(N811+N829+N820*N$135+N838*$D901)</f>
        <v/>
      </c>
      <c r="O901" s="47">
        <f>O865*Settings!$C$13*(O811+O829+O820*O$135+O838*$D901)</f>
        <v/>
      </c>
      <c r="P901" s="47">
        <f>P865*Settings!$C$13*(P811+P829+P820*P$135+P838*$D901)</f>
        <v/>
      </c>
      <c r="Q901" s="47">
        <f>Q865*Settings!$C$13*(Q811+Q829+Q820*Q$135+Q838*$D901)</f>
        <v/>
      </c>
      <c r="R901" s="47">
        <f>R865*Settings!$C$13*(R811+R829+R820*R$135+R838*$D901)</f>
        <v/>
      </c>
      <c r="S901" s="47">
        <f>S865*Settings!$C$13*(S811+S829+S820*S$135+S838*$D901)</f>
        <v/>
      </c>
      <c r="T901" s="47">
        <f>T865*Settings!$C$13*(T811+T829+T820*T$135+T838*$D901)</f>
        <v/>
      </c>
      <c r="U901" s="47">
        <f>U865*Settings!$C$13*(U811+U829+U820*U$135+U838*$D901)</f>
        <v/>
      </c>
      <c r="V901" s="47">
        <f>V865*Settings!$C$13*(V811+V829+V820*V$135+V838*$D901)</f>
        <v/>
      </c>
      <c r="W901" s="47">
        <f>W865*Settings!$C$13*(W811+W829+W820*W$135+W838*$D901)</f>
        <v/>
      </c>
      <c r="X901" s="47">
        <f>X865*Settings!$C$13*(X811+X829+X820*X$135+X838*$D901)</f>
        <v/>
      </c>
      <c r="Y901" s="47">
        <f>Y865*Settings!$C$13*(Y811+Y829+Y820*Y$135+Y838*$D901)</f>
        <v/>
      </c>
      <c r="Z901" s="47">
        <f>Z865*Settings!$C$13*(Z811+Z829+Z820*Z$135+Z838*$D901)</f>
        <v/>
      </c>
      <c r="AA901" s="47">
        <f>AA865*Settings!$C$13*(AA811+AA829+AA820*AA$135+AA838*$D901)</f>
        <v/>
      </c>
      <c r="AB901" s="47">
        <f>AB865*Settings!$C$13*(AB811+AB829+AB820*AB$135+AB838*$D901)</f>
        <v/>
      </c>
      <c r="AC901" s="47">
        <f>AC865*Settings!$C$13*(AC811+AC829+AC820*AC$135+AC838*$D901)</f>
        <v/>
      </c>
      <c r="AD901" s="48">
        <f>REVENUE(AD865,Settings!$C$13,NEWREVRATE(AD811,AD829,AD820,AD$135,AD838,$D901))</f>
        <v/>
      </c>
      <c r="AE901" s="25">
        <f>LOWER(Settings!$C$4)&amp;".mit."&amp;$A901&amp;IF($C901="","","."&amp;$C901&amp;"."&amp;$B901)&amp;IF(INDEX(Variables!$D$5:$D$105,MATCH($A901,Variables!$A$5:$A$105,0))="","","."&amp;INDEX(Variables!$D$5:$D$105,MATCH($A901,Variables!$A$5:$A$105,0)))&amp;"."&amp;AE$5</f>
        <v/>
      </c>
      <c r="AF901" s="46">
        <f>AF865*Settings!$C$13*(AF811+AF829+AF820*AF$135+AF838*$D901)</f>
        <v/>
      </c>
      <c r="AG901" s="47">
        <f>AG865*Settings!$C$13*(AG811+AG829+AG820*AG$135+AG838*$D901)</f>
        <v/>
      </c>
      <c r="AH901" s="47">
        <f>AH865*Settings!$C$13*(AH811+AH829+AH820*AH$135+AH838*$D901)</f>
        <v/>
      </c>
      <c r="AI901" s="47">
        <f>AI865*Settings!$C$13*(AI811+AI829+AI820*AI$135+AI838*$D901)</f>
        <v/>
      </c>
      <c r="AJ901" s="47">
        <f>AJ865*Settings!$C$13*(AJ811+AJ829+AJ820*AJ$135+AJ838*$D901)</f>
        <v/>
      </c>
      <c r="AK901" s="47">
        <f>AK865*Settings!$C$13*(AK811+AK829+AK820*AK$135+AK838*$D901)</f>
        <v/>
      </c>
      <c r="AL901" s="47">
        <f>AL865*Settings!$C$13*(AL811+AL829+AL820*AL$135+AL838*$D901)</f>
        <v/>
      </c>
      <c r="AM901" s="47">
        <f>AM865*Settings!$C$13*(AM811+AM829+AM820*AM$135+AM838*$D901)</f>
        <v/>
      </c>
      <c r="AN901" s="47">
        <f>AN865*Settings!$C$13*(AN811+AN829+AN820*AN$135+AN838*$D901)</f>
        <v/>
      </c>
      <c r="AO901" s="47">
        <f>AO865*Settings!$C$13*(AO811+AO829+AO820*AO$135+AO838*$D901)</f>
        <v/>
      </c>
      <c r="AP901" s="47">
        <f>AP865*Settings!$C$13*(AP811+AP829+AP820*AP$135+AP838*$D901)</f>
        <v/>
      </c>
      <c r="AQ901" s="47">
        <f>AQ865*Settings!$C$13*(AQ811+AQ829+AQ820*AQ$135+AQ838*$D901)</f>
        <v/>
      </c>
      <c r="AR901" s="47">
        <f>AR865*Settings!$C$13*(AR811+AR829+AR820*AR$135+AR838*$D901)</f>
        <v/>
      </c>
      <c r="AS901" s="47">
        <f>AS865*Settings!$C$13*(AS811+AS829+AS820*AS$135+AS838*$D901)</f>
        <v/>
      </c>
      <c r="AT901" s="47">
        <f>AT865*Settings!$C$13*(AT811+AT829+AT820*AT$135+AT838*$D901)</f>
        <v/>
      </c>
      <c r="AU901" s="47">
        <f>AU865*Settings!$C$13*(AU811+AU829+AU820*AU$135+AU838*$D901)</f>
        <v/>
      </c>
      <c r="AV901" s="47">
        <f>AV865*Settings!$C$13*(AV811+AV829+AV820*AV$135+AV838*$D901)</f>
        <v/>
      </c>
      <c r="AW901" s="47">
        <f>AW865*Settings!$C$13*(AW811+AW829+AW820*AW$135+AW838*$D901)</f>
        <v/>
      </c>
      <c r="AX901" s="48">
        <f>REVENUE(AX865,Settings!$C$13,NEWREVRATE(AX811,AX829,AX820,AX$135,AX838,$D901))</f>
        <v/>
      </c>
    </row>
    <row r="902" hidden="1" outlineLevel="2">
      <c r="A902" s="5" t="inlineStr">
        <is>
          <t>rnew</t>
        </is>
      </c>
      <c r="B902" s="5" t="inlineStr">
        <is>
          <t>ker</t>
        </is>
      </c>
      <c r="C902" s="5" t="inlineStr">
        <is>
          <t>foo</t>
        </is>
      </c>
      <c r="D902" s="40">
        <f>INDEX(Inputs!$S$5:$S$132,MATCH($B902&amp;"|"&amp;$C902,Inputs!$A$5:$A$132,0))</f>
        <v/>
      </c>
      <c r="E902" s="39" t="n"/>
      <c r="F902" s="39" t="n"/>
      <c r="G902" s="39" t="n"/>
      <c r="H902" s="5">
        <f>INDEX(Variables!$B$5:$B$105,MATCH($A902,Variables!$A$5:$A$105,0))&amp;IF($C902="",""," | "&amp;INDEX(Mapping!$B$5:$B$26,MATCH($C902,Mapping!$A$5:$A$26,0))&amp;" | "&amp;INDEX(Mapping!$B$30:$B$41,MATCH($B902,Mapping!$A$30:$A$41,0)))</f>
        <v/>
      </c>
      <c r="I902" s="5">
        <f>INDEX(Variables!$C$5:$C$105,MATCH($A902,Variables!$A$5:$A$105,0))</f>
        <v/>
      </c>
      <c r="J902" s="5">
        <f>INDEX(Variables!$E$5:$E$105,MATCH($A902,Variables!$A$5:$A$105,0))</f>
        <v/>
      </c>
      <c r="K902" s="25">
        <f>LOWER(Settings!$C$4)&amp;".mit."&amp;$A902&amp;IF($C902="","","."&amp;$C902&amp;"."&amp;$B902)&amp;IF(INDEX(Variables!$D$5:$D$105,MATCH($A902,Variables!$A$5:$A$105,0))="","","."&amp;INDEX(Variables!$D$5:$D$105,MATCH($A902,Variables!$A$5:$A$105,0)))&amp;"."&amp;K$5</f>
        <v/>
      </c>
      <c r="L902" s="46">
        <f>L866*Settings!$C$13*(L812+L830+L821*L$135+L839*$D902)</f>
        <v/>
      </c>
      <c r="M902" s="47">
        <f>M866*Settings!$C$13*(M812+M830+M821*M$135+M839*$D902)</f>
        <v/>
      </c>
      <c r="N902" s="47">
        <f>N866*Settings!$C$13*(N812+N830+N821*N$135+N839*$D902)</f>
        <v/>
      </c>
      <c r="O902" s="47">
        <f>O866*Settings!$C$13*(O812+O830+O821*O$135+O839*$D902)</f>
        <v/>
      </c>
      <c r="P902" s="47">
        <f>P866*Settings!$C$13*(P812+P830+P821*P$135+P839*$D902)</f>
        <v/>
      </c>
      <c r="Q902" s="47">
        <f>Q866*Settings!$C$13*(Q812+Q830+Q821*Q$135+Q839*$D902)</f>
        <v/>
      </c>
      <c r="R902" s="47">
        <f>R866*Settings!$C$13*(R812+R830+R821*R$135+R839*$D902)</f>
        <v/>
      </c>
      <c r="S902" s="47">
        <f>S866*Settings!$C$13*(S812+S830+S821*S$135+S839*$D902)</f>
        <v/>
      </c>
      <c r="T902" s="47">
        <f>T866*Settings!$C$13*(T812+T830+T821*T$135+T839*$D902)</f>
        <v/>
      </c>
      <c r="U902" s="47">
        <f>U866*Settings!$C$13*(U812+U830+U821*U$135+U839*$D902)</f>
        <v/>
      </c>
      <c r="V902" s="47">
        <f>V866*Settings!$C$13*(V812+V830+V821*V$135+V839*$D902)</f>
        <v/>
      </c>
      <c r="W902" s="47">
        <f>W866*Settings!$C$13*(W812+W830+W821*W$135+W839*$D902)</f>
        <v/>
      </c>
      <c r="X902" s="47">
        <f>X866*Settings!$C$13*(X812+X830+X821*X$135+X839*$D902)</f>
        <v/>
      </c>
      <c r="Y902" s="47">
        <f>Y866*Settings!$C$13*(Y812+Y830+Y821*Y$135+Y839*$D902)</f>
        <v/>
      </c>
      <c r="Z902" s="47">
        <f>Z866*Settings!$C$13*(Z812+Z830+Z821*Z$135+Z839*$D902)</f>
        <v/>
      </c>
      <c r="AA902" s="47">
        <f>AA866*Settings!$C$13*(AA812+AA830+AA821*AA$135+AA839*$D902)</f>
        <v/>
      </c>
      <c r="AB902" s="47">
        <f>AB866*Settings!$C$13*(AB812+AB830+AB821*AB$135+AB839*$D902)</f>
        <v/>
      </c>
      <c r="AC902" s="47">
        <f>AC866*Settings!$C$13*(AC812+AC830+AC821*AC$135+AC839*$D902)</f>
        <v/>
      </c>
      <c r="AD902" s="48">
        <f>REVENUE(AD866,Settings!$C$13,NEWREVRATE(AD812,AD830,AD821,AD$135,AD839,$D902))</f>
        <v/>
      </c>
      <c r="AE902" s="25">
        <f>LOWER(Settings!$C$4)&amp;".mit."&amp;$A902&amp;IF($C902="","","."&amp;$C902&amp;"."&amp;$B902)&amp;IF(INDEX(Variables!$D$5:$D$105,MATCH($A902,Variables!$A$5:$A$105,0))="","","."&amp;INDEX(Variables!$D$5:$D$105,MATCH($A902,Variables!$A$5:$A$105,0)))&amp;"."&amp;AE$5</f>
        <v/>
      </c>
      <c r="AF902" s="46">
        <f>AF866*Settings!$C$13*(AF812+AF830+AF821*AF$135+AF839*$D902)</f>
        <v/>
      </c>
      <c r="AG902" s="47">
        <f>AG866*Settings!$C$13*(AG812+AG830+AG821*AG$135+AG839*$D902)</f>
        <v/>
      </c>
      <c r="AH902" s="47">
        <f>AH866*Settings!$C$13*(AH812+AH830+AH821*AH$135+AH839*$D902)</f>
        <v/>
      </c>
      <c r="AI902" s="47">
        <f>AI866*Settings!$C$13*(AI812+AI830+AI821*AI$135+AI839*$D902)</f>
        <v/>
      </c>
      <c r="AJ902" s="47">
        <f>AJ866*Settings!$C$13*(AJ812+AJ830+AJ821*AJ$135+AJ839*$D902)</f>
        <v/>
      </c>
      <c r="AK902" s="47">
        <f>AK866*Settings!$C$13*(AK812+AK830+AK821*AK$135+AK839*$D902)</f>
        <v/>
      </c>
      <c r="AL902" s="47">
        <f>AL866*Settings!$C$13*(AL812+AL830+AL821*AL$135+AL839*$D902)</f>
        <v/>
      </c>
      <c r="AM902" s="47">
        <f>AM866*Settings!$C$13*(AM812+AM830+AM821*AM$135+AM839*$D902)</f>
        <v/>
      </c>
      <c r="AN902" s="47">
        <f>AN866*Settings!$C$13*(AN812+AN830+AN821*AN$135+AN839*$D902)</f>
        <v/>
      </c>
      <c r="AO902" s="47">
        <f>AO866*Settings!$C$13*(AO812+AO830+AO821*AO$135+AO839*$D902)</f>
        <v/>
      </c>
      <c r="AP902" s="47">
        <f>AP866*Settings!$C$13*(AP812+AP830+AP821*AP$135+AP839*$D902)</f>
        <v/>
      </c>
      <c r="AQ902" s="47">
        <f>AQ866*Settings!$C$13*(AQ812+AQ830+AQ821*AQ$135+AQ839*$D902)</f>
        <v/>
      </c>
      <c r="AR902" s="47">
        <f>AR866*Settings!$C$13*(AR812+AR830+AR821*AR$135+AR839*$D902)</f>
        <v/>
      </c>
      <c r="AS902" s="47">
        <f>AS866*Settings!$C$13*(AS812+AS830+AS821*AS$135+AS839*$D902)</f>
        <v/>
      </c>
      <c r="AT902" s="47">
        <f>AT866*Settings!$C$13*(AT812+AT830+AT821*AT$135+AT839*$D902)</f>
        <v/>
      </c>
      <c r="AU902" s="47">
        <f>AU866*Settings!$C$13*(AU812+AU830+AU821*AU$135+AU839*$D902)</f>
        <v/>
      </c>
      <c r="AV902" s="47">
        <f>AV866*Settings!$C$13*(AV812+AV830+AV821*AV$135+AV839*$D902)</f>
        <v/>
      </c>
      <c r="AW902" s="47">
        <f>AW866*Settings!$C$13*(AW812+AW830+AW821*AW$135+AW839*$D902)</f>
        <v/>
      </c>
      <c r="AX902" s="48">
        <f>REVENUE(AX866,Settings!$C$13,NEWREVRATE(AX812,AX830,AX821,AX$135,AX839,$D902))</f>
        <v/>
      </c>
    </row>
    <row r="903" hidden="1" outlineLevel="2">
      <c r="A903" s="5" t="inlineStr">
        <is>
          <t>rnew</t>
        </is>
      </c>
      <c r="B903" s="5" t="inlineStr">
        <is>
          <t>oop</t>
        </is>
      </c>
      <c r="C903" s="5" t="inlineStr">
        <is>
          <t>foo</t>
        </is>
      </c>
      <c r="D903" s="40">
        <f>INDEX(Inputs!$S$5:$S$132,MATCH($B903&amp;"|"&amp;$C903,Inputs!$A$5:$A$132,0))</f>
        <v/>
      </c>
      <c r="E903" s="39" t="n"/>
      <c r="F903" s="39" t="n"/>
      <c r="G903" s="39" t="n"/>
      <c r="H903" s="5">
        <f>INDEX(Variables!$B$5:$B$105,MATCH($A903,Variables!$A$5:$A$105,0))&amp;IF($C903="",""," | "&amp;INDEX(Mapping!$B$5:$B$26,MATCH($C903,Mapping!$A$5:$A$26,0))&amp;" | "&amp;INDEX(Mapping!$B$30:$B$41,MATCH($B903,Mapping!$A$30:$A$41,0)))</f>
        <v/>
      </c>
      <c r="I903" s="5">
        <f>INDEX(Variables!$C$5:$C$105,MATCH($A903,Variables!$A$5:$A$105,0))</f>
        <v/>
      </c>
      <c r="J903" s="5">
        <f>INDEX(Variables!$E$5:$E$105,MATCH($A903,Variables!$A$5:$A$105,0))</f>
        <v/>
      </c>
      <c r="K903" s="25">
        <f>LOWER(Settings!$C$4)&amp;".mit."&amp;$A903&amp;IF($C903="","","."&amp;$C903&amp;"."&amp;$B903)&amp;IF(INDEX(Variables!$D$5:$D$105,MATCH($A903,Variables!$A$5:$A$105,0))="","","."&amp;INDEX(Variables!$D$5:$D$105,MATCH($A903,Variables!$A$5:$A$105,0)))&amp;"."&amp;K$5</f>
        <v/>
      </c>
      <c r="L903" s="46">
        <f>L867*Settings!$C$13*(L813+L831+L822*L$135+L840*$D903)</f>
        <v/>
      </c>
      <c r="M903" s="47">
        <f>M867*Settings!$C$13*(M813+M831+M822*M$135+M840*$D903)</f>
        <v/>
      </c>
      <c r="N903" s="47">
        <f>N867*Settings!$C$13*(N813+N831+N822*N$135+N840*$D903)</f>
        <v/>
      </c>
      <c r="O903" s="47">
        <f>O867*Settings!$C$13*(O813+O831+O822*O$135+O840*$D903)</f>
        <v/>
      </c>
      <c r="P903" s="47">
        <f>P867*Settings!$C$13*(P813+P831+P822*P$135+P840*$D903)</f>
        <v/>
      </c>
      <c r="Q903" s="47">
        <f>Q867*Settings!$C$13*(Q813+Q831+Q822*Q$135+Q840*$D903)</f>
        <v/>
      </c>
      <c r="R903" s="47">
        <f>R867*Settings!$C$13*(R813+R831+R822*R$135+R840*$D903)</f>
        <v/>
      </c>
      <c r="S903" s="47">
        <f>S867*Settings!$C$13*(S813+S831+S822*S$135+S840*$D903)</f>
        <v/>
      </c>
      <c r="T903" s="47">
        <f>T867*Settings!$C$13*(T813+T831+T822*T$135+T840*$D903)</f>
        <v/>
      </c>
      <c r="U903" s="47">
        <f>U867*Settings!$C$13*(U813+U831+U822*U$135+U840*$D903)</f>
        <v/>
      </c>
      <c r="V903" s="47">
        <f>V867*Settings!$C$13*(V813+V831+V822*V$135+V840*$D903)</f>
        <v/>
      </c>
      <c r="W903" s="47">
        <f>W867*Settings!$C$13*(W813+W831+W822*W$135+W840*$D903)</f>
        <v/>
      </c>
      <c r="X903" s="47">
        <f>X867*Settings!$C$13*(X813+X831+X822*X$135+X840*$D903)</f>
        <v/>
      </c>
      <c r="Y903" s="47">
        <f>Y867*Settings!$C$13*(Y813+Y831+Y822*Y$135+Y840*$D903)</f>
        <v/>
      </c>
      <c r="Z903" s="47">
        <f>Z867*Settings!$C$13*(Z813+Z831+Z822*Z$135+Z840*$D903)</f>
        <v/>
      </c>
      <c r="AA903" s="47">
        <f>AA867*Settings!$C$13*(AA813+AA831+AA822*AA$135+AA840*$D903)</f>
        <v/>
      </c>
      <c r="AB903" s="47">
        <f>AB867*Settings!$C$13*(AB813+AB831+AB822*AB$135+AB840*$D903)</f>
        <v/>
      </c>
      <c r="AC903" s="47">
        <f>AC867*Settings!$C$13*(AC813+AC831+AC822*AC$135+AC840*$D903)</f>
        <v/>
      </c>
      <c r="AD903" s="48">
        <f>REVENUE(AD867,Settings!$C$13,NEWREVRATE(AD813,AD831,AD822,AD$135,AD840,$D903))</f>
        <v/>
      </c>
      <c r="AE903" s="25">
        <f>LOWER(Settings!$C$4)&amp;".mit."&amp;$A903&amp;IF($C903="","","."&amp;$C903&amp;"."&amp;$B903)&amp;IF(INDEX(Variables!$D$5:$D$105,MATCH($A903,Variables!$A$5:$A$105,0))="","","."&amp;INDEX(Variables!$D$5:$D$105,MATCH($A903,Variables!$A$5:$A$105,0)))&amp;"."&amp;AE$5</f>
        <v/>
      </c>
      <c r="AF903" s="46">
        <f>AF867*Settings!$C$13*(AF813+AF831+AF822*AF$135+AF840*$D903)</f>
        <v/>
      </c>
      <c r="AG903" s="47">
        <f>AG867*Settings!$C$13*(AG813+AG831+AG822*AG$135+AG840*$D903)</f>
        <v/>
      </c>
      <c r="AH903" s="47">
        <f>AH867*Settings!$C$13*(AH813+AH831+AH822*AH$135+AH840*$D903)</f>
        <v/>
      </c>
      <c r="AI903" s="47">
        <f>AI867*Settings!$C$13*(AI813+AI831+AI822*AI$135+AI840*$D903)</f>
        <v/>
      </c>
      <c r="AJ903" s="47">
        <f>AJ867*Settings!$C$13*(AJ813+AJ831+AJ822*AJ$135+AJ840*$D903)</f>
        <v/>
      </c>
      <c r="AK903" s="47">
        <f>AK867*Settings!$C$13*(AK813+AK831+AK822*AK$135+AK840*$D903)</f>
        <v/>
      </c>
      <c r="AL903" s="47">
        <f>AL867*Settings!$C$13*(AL813+AL831+AL822*AL$135+AL840*$D903)</f>
        <v/>
      </c>
      <c r="AM903" s="47">
        <f>AM867*Settings!$C$13*(AM813+AM831+AM822*AM$135+AM840*$D903)</f>
        <v/>
      </c>
      <c r="AN903" s="47">
        <f>AN867*Settings!$C$13*(AN813+AN831+AN822*AN$135+AN840*$D903)</f>
        <v/>
      </c>
      <c r="AO903" s="47">
        <f>AO867*Settings!$C$13*(AO813+AO831+AO822*AO$135+AO840*$D903)</f>
        <v/>
      </c>
      <c r="AP903" s="47">
        <f>AP867*Settings!$C$13*(AP813+AP831+AP822*AP$135+AP840*$D903)</f>
        <v/>
      </c>
      <c r="AQ903" s="47">
        <f>AQ867*Settings!$C$13*(AQ813+AQ831+AQ822*AQ$135+AQ840*$D903)</f>
        <v/>
      </c>
      <c r="AR903" s="47">
        <f>AR867*Settings!$C$13*(AR813+AR831+AR822*AR$135+AR840*$D903)</f>
        <v/>
      </c>
      <c r="AS903" s="47">
        <f>AS867*Settings!$C$13*(AS813+AS831+AS822*AS$135+AS840*$D903)</f>
        <v/>
      </c>
      <c r="AT903" s="47">
        <f>AT867*Settings!$C$13*(AT813+AT831+AT822*AT$135+AT840*$D903)</f>
        <v/>
      </c>
      <c r="AU903" s="47">
        <f>AU867*Settings!$C$13*(AU813+AU831+AU822*AU$135+AU840*$D903)</f>
        <v/>
      </c>
      <c r="AV903" s="47">
        <f>AV867*Settings!$C$13*(AV813+AV831+AV822*AV$135+AV840*$D903)</f>
        <v/>
      </c>
      <c r="AW903" s="47">
        <f>AW867*Settings!$C$13*(AW813+AW831+AW822*AW$135+AW840*$D903)</f>
        <v/>
      </c>
      <c r="AX903" s="48">
        <f>REVENUE(AX867,Settings!$C$13,NEWREVRATE(AX813,AX831,AX822,AX$135,AX840,$D903))</f>
        <v/>
      </c>
    </row>
    <row r="904" hidden="1" outlineLevel="2">
      <c r="A904" s="5" t="inlineStr">
        <is>
          <t>rnew</t>
        </is>
      </c>
      <c r="B904" s="5" t="inlineStr">
        <is>
          <t>bio</t>
        </is>
      </c>
      <c r="C904" s="5" t="inlineStr">
        <is>
          <t>foo</t>
        </is>
      </c>
      <c r="D904" s="40">
        <f>INDEX(Inputs!$S$5:$S$132,MATCH($B904&amp;"|"&amp;$C904,Inputs!$A$5:$A$132,0))</f>
        <v/>
      </c>
      <c r="E904" s="39" t="n"/>
      <c r="F904" s="39" t="n"/>
      <c r="G904" s="39" t="n"/>
      <c r="H904" s="5">
        <f>INDEX(Variables!$B$5:$B$105,MATCH($A904,Variables!$A$5:$A$105,0))&amp;IF($C904="",""," | "&amp;INDEX(Mapping!$B$5:$B$26,MATCH($C904,Mapping!$A$5:$A$26,0))&amp;" | "&amp;INDEX(Mapping!$B$30:$B$41,MATCH($B904,Mapping!$A$30:$A$41,0)))</f>
        <v/>
      </c>
      <c r="I904" s="5">
        <f>INDEX(Variables!$C$5:$C$105,MATCH($A904,Variables!$A$5:$A$105,0))</f>
        <v/>
      </c>
      <c r="J904" s="5">
        <f>INDEX(Variables!$E$5:$E$105,MATCH($A904,Variables!$A$5:$A$105,0))</f>
        <v/>
      </c>
      <c r="K904" s="25">
        <f>LOWER(Settings!$C$4)&amp;".mit."&amp;$A904&amp;IF($C904="","","."&amp;$C904&amp;"."&amp;$B904)&amp;IF(INDEX(Variables!$D$5:$D$105,MATCH($A904,Variables!$A$5:$A$105,0))="","","."&amp;INDEX(Variables!$D$5:$D$105,MATCH($A904,Variables!$A$5:$A$105,0)))&amp;"."&amp;K$5</f>
        <v/>
      </c>
      <c r="L904" s="46">
        <f>L868*Settings!$C$13*(L814+L832+L823*L$135+L841*$D904)</f>
        <v/>
      </c>
      <c r="M904" s="47">
        <f>M868*Settings!$C$13*(M814+M832+M823*M$135+M841*$D904)</f>
        <v/>
      </c>
      <c r="N904" s="47">
        <f>N868*Settings!$C$13*(N814+N832+N823*N$135+N841*$D904)</f>
        <v/>
      </c>
      <c r="O904" s="47">
        <f>O868*Settings!$C$13*(O814+O832+O823*O$135+O841*$D904)</f>
        <v/>
      </c>
      <c r="P904" s="47">
        <f>P868*Settings!$C$13*(P814+P832+P823*P$135+P841*$D904)</f>
        <v/>
      </c>
      <c r="Q904" s="47">
        <f>Q868*Settings!$C$13*(Q814+Q832+Q823*Q$135+Q841*$D904)</f>
        <v/>
      </c>
      <c r="R904" s="47">
        <f>R868*Settings!$C$13*(R814+R832+R823*R$135+R841*$D904)</f>
        <v/>
      </c>
      <c r="S904" s="47">
        <f>S868*Settings!$C$13*(S814+S832+S823*S$135+S841*$D904)</f>
        <v/>
      </c>
      <c r="T904" s="47">
        <f>T868*Settings!$C$13*(T814+T832+T823*T$135+T841*$D904)</f>
        <v/>
      </c>
      <c r="U904" s="47">
        <f>U868*Settings!$C$13*(U814+U832+U823*U$135+U841*$D904)</f>
        <v/>
      </c>
      <c r="V904" s="47">
        <f>V868*Settings!$C$13*(V814+V832+V823*V$135+V841*$D904)</f>
        <v/>
      </c>
      <c r="W904" s="47">
        <f>W868*Settings!$C$13*(W814+W832+W823*W$135+W841*$D904)</f>
        <v/>
      </c>
      <c r="X904" s="47">
        <f>X868*Settings!$C$13*(X814+X832+X823*X$135+X841*$D904)</f>
        <v/>
      </c>
      <c r="Y904" s="47">
        <f>Y868*Settings!$C$13*(Y814+Y832+Y823*Y$135+Y841*$D904)</f>
        <v/>
      </c>
      <c r="Z904" s="47">
        <f>Z868*Settings!$C$13*(Z814+Z832+Z823*Z$135+Z841*$D904)</f>
        <v/>
      </c>
      <c r="AA904" s="47">
        <f>AA868*Settings!$C$13*(AA814+AA832+AA823*AA$135+AA841*$D904)</f>
        <v/>
      </c>
      <c r="AB904" s="47">
        <f>AB868*Settings!$C$13*(AB814+AB832+AB823*AB$135+AB841*$D904)</f>
        <v/>
      </c>
      <c r="AC904" s="47">
        <f>AC868*Settings!$C$13*(AC814+AC832+AC823*AC$135+AC841*$D904)</f>
        <v/>
      </c>
      <c r="AD904" s="48">
        <f>REVENUE(AD868,Settings!$C$13,NEWREVRATE(AD814,AD832,AD823,AD$135,AD841,$D904))</f>
        <v/>
      </c>
      <c r="AE904" s="25">
        <f>LOWER(Settings!$C$4)&amp;".mit."&amp;$A904&amp;IF($C904="","","."&amp;$C904&amp;"."&amp;$B904)&amp;IF(INDEX(Variables!$D$5:$D$105,MATCH($A904,Variables!$A$5:$A$105,0))="","","."&amp;INDEX(Variables!$D$5:$D$105,MATCH($A904,Variables!$A$5:$A$105,0)))&amp;"."&amp;AE$5</f>
        <v/>
      </c>
      <c r="AF904" s="46">
        <f>AF868*Settings!$C$13*(AF814+AF832+AF823*AF$135+AF841*$D904)</f>
        <v/>
      </c>
      <c r="AG904" s="47">
        <f>AG868*Settings!$C$13*(AG814+AG832+AG823*AG$135+AG841*$D904)</f>
        <v/>
      </c>
      <c r="AH904" s="47">
        <f>AH868*Settings!$C$13*(AH814+AH832+AH823*AH$135+AH841*$D904)</f>
        <v/>
      </c>
      <c r="AI904" s="47">
        <f>AI868*Settings!$C$13*(AI814+AI832+AI823*AI$135+AI841*$D904)</f>
        <v/>
      </c>
      <c r="AJ904" s="47">
        <f>AJ868*Settings!$C$13*(AJ814+AJ832+AJ823*AJ$135+AJ841*$D904)</f>
        <v/>
      </c>
      <c r="AK904" s="47">
        <f>AK868*Settings!$C$13*(AK814+AK832+AK823*AK$135+AK841*$D904)</f>
        <v/>
      </c>
      <c r="AL904" s="47">
        <f>AL868*Settings!$C$13*(AL814+AL832+AL823*AL$135+AL841*$D904)</f>
        <v/>
      </c>
      <c r="AM904" s="47">
        <f>AM868*Settings!$C$13*(AM814+AM832+AM823*AM$135+AM841*$D904)</f>
        <v/>
      </c>
      <c r="AN904" s="47">
        <f>AN868*Settings!$C$13*(AN814+AN832+AN823*AN$135+AN841*$D904)</f>
        <v/>
      </c>
      <c r="AO904" s="47">
        <f>AO868*Settings!$C$13*(AO814+AO832+AO823*AO$135+AO841*$D904)</f>
        <v/>
      </c>
      <c r="AP904" s="47">
        <f>AP868*Settings!$C$13*(AP814+AP832+AP823*AP$135+AP841*$D904)</f>
        <v/>
      </c>
      <c r="AQ904" s="47">
        <f>AQ868*Settings!$C$13*(AQ814+AQ832+AQ823*AQ$135+AQ841*$D904)</f>
        <v/>
      </c>
      <c r="AR904" s="47">
        <f>AR868*Settings!$C$13*(AR814+AR832+AR823*AR$135+AR841*$D904)</f>
        <v/>
      </c>
      <c r="AS904" s="47">
        <f>AS868*Settings!$C$13*(AS814+AS832+AS823*AS$135+AS841*$D904)</f>
        <v/>
      </c>
      <c r="AT904" s="47">
        <f>AT868*Settings!$C$13*(AT814+AT832+AT823*AT$135+AT841*$D904)</f>
        <v/>
      </c>
      <c r="AU904" s="47">
        <f>AU868*Settings!$C$13*(AU814+AU832+AU823*AU$135+AU841*$D904)</f>
        <v/>
      </c>
      <c r="AV904" s="47">
        <f>AV868*Settings!$C$13*(AV814+AV832+AV823*AV$135+AV841*$D904)</f>
        <v/>
      </c>
      <c r="AW904" s="47">
        <f>AW868*Settings!$C$13*(AW814+AW832+AW823*AW$135+AW841*$D904)</f>
        <v/>
      </c>
      <c r="AX904" s="48">
        <f>REVENUE(AX868,Settings!$C$13,NEWREVRATE(AX814,AX832,AX823,AX$135,AX841,$D904))</f>
        <v/>
      </c>
    </row>
    <row r="905" hidden="1" outlineLevel="2"/>
    <row r="906" outlineLevel="1" collapsed="1">
      <c r="A906" s="9" t="inlineStr">
        <is>
          <t>ener</t>
        </is>
      </c>
      <c r="B906" s="9" t="inlineStr">
        <is>
          <t>all</t>
        </is>
      </c>
      <c r="C906" s="9" t="inlineStr">
        <is>
          <t>srv</t>
        </is>
      </c>
      <c r="H906" s="9">
        <f>INDEX(Variables!$B$5:$B$105,MATCH($A906,Variables!$A$5:$A$105,0))&amp;IF($C906="",""," | "&amp;INDEX(Mapping!$B$5:$B$26,MATCH($C906,Mapping!$A$5:$A$26,0))&amp;" | "&amp;INDEX(Mapping!$B$30:$B$41,MATCH($B906,Mapping!$A$30:$A$41,0)))</f>
        <v/>
      </c>
      <c r="I906" s="9">
        <f>INDEX(Variables!$C$5:$C$105,MATCH($A906,Variables!$A$5:$A$105,0))</f>
        <v/>
      </c>
      <c r="J906" s="9">
        <f>INDEX(Variables!$E$5:$E$105,MATCH($A906,Variables!$A$5:$A$105,0))</f>
        <v/>
      </c>
      <c r="K906" s="30">
        <f>LOWER(Settings!$C$4)&amp;".mit."&amp;$A906&amp;IF($C906="","","."&amp;$C906&amp;"."&amp;$B906)&amp;IF(INDEX(Variables!$D$5:$D$105,MATCH($A906,Variables!$A$5:$A$105,0))="","","."&amp;INDEX(Variables!$D$5:$D$105,MATCH($A906,Variables!$A$5:$A$105,0)))&amp;"."&amp;K$5</f>
        <v/>
      </c>
      <c r="L906" s="44">
        <f>SUM(L961:L968)</f>
        <v/>
      </c>
      <c r="M906" s="45">
        <f>SUM(M961:M968)</f>
        <v/>
      </c>
      <c r="N906" s="45">
        <f>SUM(N961:N968)</f>
        <v/>
      </c>
      <c r="O906" s="45">
        <f>SUM(O961:O968)</f>
        <v/>
      </c>
      <c r="P906" s="45">
        <f>SUM(P961:P968)</f>
        <v/>
      </c>
      <c r="Q906" s="45">
        <f>SUM(Q961:Q968)</f>
        <v/>
      </c>
      <c r="R906" s="45">
        <f>SUM(R961:R968)</f>
        <v/>
      </c>
      <c r="S906" s="45">
        <f>SUM(S961:S968)</f>
        <v/>
      </c>
      <c r="T906" s="45">
        <f>SUM(T961:T968)</f>
        <v/>
      </c>
      <c r="U906" s="45">
        <f>SUM(U961:U968)</f>
        <v/>
      </c>
      <c r="V906" s="45">
        <f>SUM(V961:V968)</f>
        <v/>
      </c>
      <c r="W906" s="45">
        <f>SUM(W961:W968)</f>
        <v/>
      </c>
      <c r="X906" s="45">
        <f>SUM(X961:X968)</f>
        <v/>
      </c>
      <c r="Y906" s="45">
        <f>SUM(Y961:Y968)</f>
        <v/>
      </c>
      <c r="Z906" s="45">
        <f>SUM(Z961:Z968)</f>
        <v/>
      </c>
      <c r="AA906" s="45">
        <f>SUM(AA961:AA968)</f>
        <v/>
      </c>
      <c r="AB906" s="45">
        <f>SUM(AB961:AB968)</f>
        <v/>
      </c>
      <c r="AC906" s="45">
        <f>SUM(AC961:AC968)</f>
        <v/>
      </c>
      <c r="AD906" s="45">
        <f>SUM(AD961:AD968)</f>
        <v/>
      </c>
      <c r="AE906" s="30">
        <f>LOWER(Settings!$C$4)&amp;".mit."&amp;$A906&amp;IF($C906="","","."&amp;$C906&amp;"."&amp;$B906)&amp;IF(INDEX(Variables!$D$5:$D$105,MATCH($A906,Variables!$A$5:$A$105,0))="","","."&amp;INDEX(Variables!$D$5:$D$105,MATCH($A906,Variables!$A$5:$A$105,0)))&amp;"."&amp;AE$5</f>
        <v/>
      </c>
      <c r="AF906" s="44">
        <f>SUM(AF961:AF968)</f>
        <v/>
      </c>
      <c r="AG906" s="45">
        <f>SUM(AG961:AG968)</f>
        <v/>
      </c>
      <c r="AH906" s="45">
        <f>SUM(AH961:AH968)</f>
        <v/>
      </c>
      <c r="AI906" s="45">
        <f>SUM(AI961:AI968)</f>
        <v/>
      </c>
      <c r="AJ906" s="45">
        <f>SUM(AJ961:AJ968)</f>
        <v/>
      </c>
      <c r="AK906" s="45">
        <f>SUM(AK961:AK968)</f>
        <v/>
      </c>
      <c r="AL906" s="45">
        <f>SUM(AL961:AL968)</f>
        <v/>
      </c>
      <c r="AM906" s="45">
        <f>SUM(AM961:AM968)</f>
        <v/>
      </c>
      <c r="AN906" s="45">
        <f>SUM(AN961:AN968)</f>
        <v/>
      </c>
      <c r="AO906" s="45">
        <f>SUM(AO961:AO968)</f>
        <v/>
      </c>
      <c r="AP906" s="45">
        <f>SUM(AP961:AP968)</f>
        <v/>
      </c>
      <c r="AQ906" s="45">
        <f>SUM(AQ961:AQ968)</f>
        <v/>
      </c>
      <c r="AR906" s="45">
        <f>SUM(AR961:AR968)</f>
        <v/>
      </c>
      <c r="AS906" s="45">
        <f>SUM(AS961:AS968)</f>
        <v/>
      </c>
      <c r="AT906" s="45">
        <f>SUM(AT961:AT968)</f>
        <v/>
      </c>
      <c r="AU906" s="45">
        <f>SUM(AU961:AU968)</f>
        <v/>
      </c>
      <c r="AV906" s="45">
        <f>SUM(AV961:AV968)</f>
        <v/>
      </c>
      <c r="AW906" s="45">
        <f>SUM(AW961:AW968)</f>
        <v/>
      </c>
      <c r="AX906" s="45">
        <f>SUM(AX961:AX968)</f>
        <v/>
      </c>
    </row>
    <row r="907" hidden="1" outlineLevel="2">
      <c r="A907" s="5" t="inlineStr">
        <is>
          <t>ctxnew</t>
        </is>
      </c>
      <c r="B907" s="5" t="inlineStr">
        <is>
          <t>coa</t>
        </is>
      </c>
      <c r="C907" s="5" t="inlineStr">
        <is>
          <t>srv</t>
        </is>
      </c>
      <c r="D907" s="40">
        <f>INDEX(Inputs!$T$5:$T$132,MATCH($B907&amp;"|"&amp;$C907,Inputs!$A$5:$A$132,0))</f>
        <v/>
      </c>
      <c r="E907" s="40">
        <f>INDEX(Inputs!$J$5:$J$132,MATCH($B907&amp;"|"&amp;$C907,Inputs!$A$5:$A$132,0))</f>
        <v/>
      </c>
      <c r="F907" s="40">
        <f>INDEX(Inputs!$K$5:$K$132,MATCH($B907&amp;"|"&amp;$C907,Inputs!$A$5:$A$132,0))</f>
        <v/>
      </c>
      <c r="G907" s="39" t="n"/>
      <c r="H907" s="5">
        <f>INDEX(Variables!$B$5:$B$105,MATCH($A907,Variables!$A$5:$A$105,0))&amp;IF($C907="",""," | "&amp;INDEX(Mapping!$B$5:$B$26,MATCH($C907,Mapping!$A$5:$A$26,0))&amp;" | "&amp;INDEX(Mapping!$B$30:$B$41,MATCH($B907,Mapping!$A$30:$A$41,0)))</f>
        <v/>
      </c>
      <c r="I907" s="5">
        <f>INDEX(Variables!$C$5:$C$105,MATCH($A907,Variables!$A$5:$A$105,0))</f>
        <v/>
      </c>
      <c r="J907" s="5">
        <f>INDEX(Variables!$E$5:$E$105,MATCH($A907,Variables!$A$5:$A$105,0))</f>
        <v/>
      </c>
      <c r="K907" s="25">
        <f>LOWER(Settings!$C$4)&amp;".mit."&amp;$A907&amp;IF($C907="","","."&amp;$C907&amp;"."&amp;$B907)&amp;IF(INDEX(Variables!$D$5:$D$105,MATCH($A907,Variables!$A$5:$A$105,0))="","","."&amp;INDEX(Variables!$D$5:$D$105,MATCH($A907,Variables!$A$5:$A$105,0)))&amp;"."&amp;K$5</f>
        <v/>
      </c>
      <c r="L907" s="41">
        <f>L$12*$D907*INDEX(L$21:L$28,$E907)*INDEX(L$30:L$46,$F907)*(1-INDEX(L$117:L$133,$F907))</f>
        <v/>
      </c>
      <c r="M907" s="40">
        <f>M$12*$D907*INDEX(M$21:M$28,$E907)*INDEX(M$30:M$46,$F907)*(1-INDEX(M$117:M$133,$F907))</f>
        <v/>
      </c>
      <c r="N907" s="40">
        <f>N$12*$D907*INDEX(N$21:N$28,$E907)*INDEX(N$30:N$46,$F907)*(1-INDEX(N$117:N$133,$F907))</f>
        <v/>
      </c>
      <c r="O907" s="40">
        <f>O$12*$D907*INDEX(O$21:O$28,$E907)*INDEX(O$30:O$46,$F907)*(1-INDEX(O$117:O$133,$F907))</f>
        <v/>
      </c>
      <c r="P907" s="40">
        <f>P$12*$D907*INDEX(P$21:P$28,$E907)*INDEX(P$30:P$46,$F907)*(1-INDEX(P$117:P$133,$F907))</f>
        <v/>
      </c>
      <c r="Q907" s="40">
        <f>Q$12*$D907*INDEX(Q$21:Q$28,$E907)*INDEX(Q$30:Q$46,$F907)*(1-INDEX(Q$117:Q$133,$F907))</f>
        <v/>
      </c>
      <c r="R907" s="40">
        <f>R$12*$D907*INDEX(R$21:R$28,$E907)*INDEX(R$30:R$46,$F907)*(1-INDEX(R$117:R$133,$F907))</f>
        <v/>
      </c>
      <c r="S907" s="40">
        <f>S$12*$D907*INDEX(S$21:S$28,$E907)*INDEX(S$30:S$46,$F907)*(1-INDEX(S$117:S$133,$F907))</f>
        <v/>
      </c>
      <c r="T907" s="40">
        <f>T$12*$D907*INDEX(T$21:T$28,$E907)*INDEX(T$30:T$46,$F907)*(1-INDEX(T$117:T$133,$F907))</f>
        <v/>
      </c>
      <c r="U907" s="40">
        <f>U$12*$D907*INDEX(U$21:U$28,$E907)*INDEX(U$30:U$46,$F907)*(1-INDEX(U$117:U$133,$F907))</f>
        <v/>
      </c>
      <c r="V907" s="40">
        <f>V$12*$D907*INDEX(V$21:V$28,$E907)*INDEX(V$30:V$46,$F907)*(1-INDEX(V$117:V$133,$F907))</f>
        <v/>
      </c>
      <c r="W907" s="40">
        <f>W$12*$D907*INDEX(W$21:W$28,$E907)*INDEX(W$30:W$46,$F907)*(1-INDEX(W$117:W$133,$F907))</f>
        <v/>
      </c>
      <c r="X907" s="40">
        <f>X$12*$D907*INDEX(X$21:X$28,$E907)*INDEX(X$30:X$46,$F907)*(1-INDEX(X$117:X$133,$F907))</f>
        <v/>
      </c>
      <c r="Y907" s="40">
        <f>Y$12*$D907*INDEX(Y$21:Y$28,$E907)*INDEX(Y$30:Y$46,$F907)*(1-INDEX(Y$117:Y$133,$F907))</f>
        <v/>
      </c>
      <c r="Z907" s="40">
        <f>Z$12*$D907*INDEX(Z$21:Z$28,$E907)*INDEX(Z$30:Z$46,$F907)*(1-INDEX(Z$117:Z$133,$F907))</f>
        <v/>
      </c>
      <c r="AA907" s="40">
        <f>AA$12*$D907*INDEX(AA$21:AA$28,$E907)*INDEX(AA$30:AA$46,$F907)*(1-INDEX(AA$117:AA$133,$F907))</f>
        <v/>
      </c>
      <c r="AB907" s="40">
        <f>AB$12*$D907*INDEX(AB$21:AB$28,$E907)*INDEX(AB$30:AB$46,$F907)*(1-INDEX(AB$117:AB$133,$F907))</f>
        <v/>
      </c>
      <c r="AC907" s="40">
        <f>AC$12*$D907*INDEX(AC$21:AC$28,$E907)*INDEX(AC$30:AC$46,$F907)*(1-INDEX(AC$117:AC$133,$F907))</f>
        <v/>
      </c>
      <c r="AD907" s="42">
        <f>CARBONTAX(AD$12,$D907,INDEX(AD$21:AD$28,$E907),INDEX(AD$30:AD$46,$F907),INDEX(AD$117:AD$133,$F907))</f>
        <v/>
      </c>
      <c r="AE907" s="25">
        <f>LOWER(Settings!$C$4)&amp;".mit."&amp;$A907&amp;IF($C907="","","."&amp;$C907&amp;"."&amp;$B907)&amp;IF(INDEX(Variables!$D$5:$D$105,MATCH($A907,Variables!$A$5:$A$105,0))="","","."&amp;INDEX(Variables!$D$5:$D$105,MATCH($A907,Variables!$A$5:$A$105,0)))&amp;"."&amp;AE$5</f>
        <v/>
      </c>
      <c r="AF907" s="41">
        <f>AF$12*$D907*INDEX(AF$21:AF$28,$E907)*INDEX(AF$30:AF$46,$F907)*(1-INDEX(AF$117:AF$133,$F907))</f>
        <v/>
      </c>
      <c r="AG907" s="40">
        <f>AG$12*$D907*INDEX(AG$21:AG$28,$E907)*INDEX(AG$30:AG$46,$F907)*(1-INDEX(AG$117:AG$133,$F907))</f>
        <v/>
      </c>
      <c r="AH907" s="40">
        <f>AH$12*$D907*INDEX(AH$21:AH$28,$E907)*INDEX(AH$30:AH$46,$F907)*(1-INDEX(AH$117:AH$133,$F907))</f>
        <v/>
      </c>
      <c r="AI907" s="40">
        <f>AI$12*$D907*INDEX(AI$21:AI$28,$E907)*INDEX(AI$30:AI$46,$F907)*(1-INDEX(AI$117:AI$133,$F907))</f>
        <v/>
      </c>
      <c r="AJ907" s="40">
        <f>AJ$12*$D907*INDEX(AJ$21:AJ$28,$E907)*INDEX(AJ$30:AJ$46,$F907)*(1-INDEX(AJ$117:AJ$133,$F907))</f>
        <v/>
      </c>
      <c r="AK907" s="40">
        <f>AK$12*$D907*INDEX(AK$21:AK$28,$E907)*INDEX(AK$30:AK$46,$F907)*(1-INDEX(AK$117:AK$133,$F907))</f>
        <v/>
      </c>
      <c r="AL907" s="40">
        <f>AL$12*$D907*INDEX(AL$21:AL$28,$E907)*INDEX(AL$30:AL$46,$F907)*(1-INDEX(AL$117:AL$133,$F907))</f>
        <v/>
      </c>
      <c r="AM907" s="40">
        <f>AM$12*$D907*INDEX(AM$21:AM$28,$E907)*INDEX(AM$30:AM$46,$F907)*(1-INDEX(AM$117:AM$133,$F907))</f>
        <v/>
      </c>
      <c r="AN907" s="40">
        <f>AN$12*$D907*INDEX(AN$21:AN$28,$E907)*INDEX(AN$30:AN$46,$F907)*(1-INDEX(AN$117:AN$133,$F907))</f>
        <v/>
      </c>
      <c r="AO907" s="40">
        <f>AO$12*$D907*INDEX(AO$21:AO$28,$E907)*INDEX(AO$30:AO$46,$F907)*(1-INDEX(AO$117:AO$133,$F907))</f>
        <v/>
      </c>
      <c r="AP907" s="40">
        <f>AP$12*$D907*INDEX(AP$21:AP$28,$E907)*INDEX(AP$30:AP$46,$F907)*(1-INDEX(AP$117:AP$133,$F907))</f>
        <v/>
      </c>
      <c r="AQ907" s="40">
        <f>AQ$12*$D907*INDEX(AQ$21:AQ$28,$E907)*INDEX(AQ$30:AQ$46,$F907)*(1-INDEX(AQ$117:AQ$133,$F907))</f>
        <v/>
      </c>
      <c r="AR907" s="40">
        <f>AR$12*$D907*INDEX(AR$21:AR$28,$E907)*INDEX(AR$30:AR$46,$F907)*(1-INDEX(AR$117:AR$133,$F907))</f>
        <v/>
      </c>
      <c r="AS907" s="40">
        <f>AS$12*$D907*INDEX(AS$21:AS$28,$E907)*INDEX(AS$30:AS$46,$F907)*(1-INDEX(AS$117:AS$133,$F907))</f>
        <v/>
      </c>
      <c r="AT907" s="40">
        <f>AT$12*$D907*INDEX(AT$21:AT$28,$E907)*INDEX(AT$30:AT$46,$F907)*(1-INDEX(AT$117:AT$133,$F907))</f>
        <v/>
      </c>
      <c r="AU907" s="40">
        <f>AU$12*$D907*INDEX(AU$21:AU$28,$E907)*INDEX(AU$30:AU$46,$F907)*(1-INDEX(AU$117:AU$133,$F907))</f>
        <v/>
      </c>
      <c r="AV907" s="40">
        <f>AV$12*$D907*INDEX(AV$21:AV$28,$E907)*INDEX(AV$30:AV$46,$F907)*(1-INDEX(AV$117:AV$133,$F907))</f>
        <v/>
      </c>
      <c r="AW907" s="40">
        <f>AW$12*$D907*INDEX(AW$21:AW$28,$E907)*INDEX(AW$30:AW$46,$F907)*(1-INDEX(AW$117:AW$133,$F907))</f>
        <v/>
      </c>
      <c r="AX907" s="42">
        <f>CARBONTAX(AX$12,$D907,INDEX(AX$21:AX$28,$E907),INDEX(AX$30:AX$46,$F907),INDEX(AX$117:AX$133,$F907))</f>
        <v/>
      </c>
    </row>
    <row r="908" hidden="1" outlineLevel="2">
      <c r="A908" s="5" t="inlineStr">
        <is>
          <t>ctxnew</t>
        </is>
      </c>
      <c r="B908" s="5" t="inlineStr">
        <is>
          <t>nga</t>
        </is>
      </c>
      <c r="C908" s="5" t="inlineStr">
        <is>
          <t>srv</t>
        </is>
      </c>
      <c r="D908" s="40">
        <f>INDEX(Inputs!$T$5:$T$132,MATCH($B908&amp;"|"&amp;$C908,Inputs!$A$5:$A$132,0))</f>
        <v/>
      </c>
      <c r="E908" s="40">
        <f>INDEX(Inputs!$J$5:$J$132,MATCH($B908&amp;"|"&amp;$C908,Inputs!$A$5:$A$132,0))</f>
        <v/>
      </c>
      <c r="F908" s="40">
        <f>INDEX(Inputs!$K$5:$K$132,MATCH($B908&amp;"|"&amp;$C908,Inputs!$A$5:$A$132,0))</f>
        <v/>
      </c>
      <c r="G908" s="39" t="n"/>
      <c r="H908" s="5">
        <f>INDEX(Variables!$B$5:$B$105,MATCH($A908,Variables!$A$5:$A$105,0))&amp;IF($C908="",""," | "&amp;INDEX(Mapping!$B$5:$B$26,MATCH($C908,Mapping!$A$5:$A$26,0))&amp;" | "&amp;INDEX(Mapping!$B$30:$B$41,MATCH($B908,Mapping!$A$30:$A$41,0)))</f>
        <v/>
      </c>
      <c r="I908" s="5">
        <f>INDEX(Variables!$C$5:$C$105,MATCH($A908,Variables!$A$5:$A$105,0))</f>
        <v/>
      </c>
      <c r="J908" s="5">
        <f>INDEX(Variables!$E$5:$E$105,MATCH($A908,Variables!$A$5:$A$105,0))</f>
        <v/>
      </c>
      <c r="K908" s="25">
        <f>LOWER(Settings!$C$4)&amp;".mit."&amp;$A908&amp;IF($C908="","","."&amp;$C908&amp;"."&amp;$B908)&amp;IF(INDEX(Variables!$D$5:$D$105,MATCH($A908,Variables!$A$5:$A$105,0))="","","."&amp;INDEX(Variables!$D$5:$D$105,MATCH($A908,Variables!$A$5:$A$105,0)))&amp;"."&amp;K$5</f>
        <v/>
      </c>
      <c r="L908" s="41">
        <f>L$12*$D908*INDEX(L$21:L$28,$E908)*INDEX(L$30:L$46,$F908)*(1-INDEX(L$117:L$133,$F908))</f>
        <v/>
      </c>
      <c r="M908" s="40">
        <f>M$12*$D908*INDEX(M$21:M$28,$E908)*INDEX(M$30:M$46,$F908)*(1-INDEX(M$117:M$133,$F908))</f>
        <v/>
      </c>
      <c r="N908" s="40">
        <f>N$12*$D908*INDEX(N$21:N$28,$E908)*INDEX(N$30:N$46,$F908)*(1-INDEX(N$117:N$133,$F908))</f>
        <v/>
      </c>
      <c r="O908" s="40">
        <f>O$12*$D908*INDEX(O$21:O$28,$E908)*INDEX(O$30:O$46,$F908)*(1-INDEX(O$117:O$133,$F908))</f>
        <v/>
      </c>
      <c r="P908" s="40">
        <f>P$12*$D908*INDEX(P$21:P$28,$E908)*INDEX(P$30:P$46,$F908)*(1-INDEX(P$117:P$133,$F908))</f>
        <v/>
      </c>
      <c r="Q908" s="40">
        <f>Q$12*$D908*INDEX(Q$21:Q$28,$E908)*INDEX(Q$30:Q$46,$F908)*(1-INDEX(Q$117:Q$133,$F908))</f>
        <v/>
      </c>
      <c r="R908" s="40">
        <f>R$12*$D908*INDEX(R$21:R$28,$E908)*INDEX(R$30:R$46,$F908)*(1-INDEX(R$117:R$133,$F908))</f>
        <v/>
      </c>
      <c r="S908" s="40">
        <f>S$12*$D908*INDEX(S$21:S$28,$E908)*INDEX(S$30:S$46,$F908)*(1-INDEX(S$117:S$133,$F908))</f>
        <v/>
      </c>
      <c r="T908" s="40">
        <f>T$12*$D908*INDEX(T$21:T$28,$E908)*INDEX(T$30:T$46,$F908)*(1-INDEX(T$117:T$133,$F908))</f>
        <v/>
      </c>
      <c r="U908" s="40">
        <f>U$12*$D908*INDEX(U$21:U$28,$E908)*INDEX(U$30:U$46,$F908)*(1-INDEX(U$117:U$133,$F908))</f>
        <v/>
      </c>
      <c r="V908" s="40">
        <f>V$12*$D908*INDEX(V$21:V$28,$E908)*INDEX(V$30:V$46,$F908)*(1-INDEX(V$117:V$133,$F908))</f>
        <v/>
      </c>
      <c r="W908" s="40">
        <f>W$12*$D908*INDEX(W$21:W$28,$E908)*INDEX(W$30:W$46,$F908)*(1-INDEX(W$117:W$133,$F908))</f>
        <v/>
      </c>
      <c r="X908" s="40">
        <f>X$12*$D908*INDEX(X$21:X$28,$E908)*INDEX(X$30:X$46,$F908)*(1-INDEX(X$117:X$133,$F908))</f>
        <v/>
      </c>
      <c r="Y908" s="40">
        <f>Y$12*$D908*INDEX(Y$21:Y$28,$E908)*INDEX(Y$30:Y$46,$F908)*(1-INDEX(Y$117:Y$133,$F908))</f>
        <v/>
      </c>
      <c r="Z908" s="40">
        <f>Z$12*$D908*INDEX(Z$21:Z$28,$E908)*INDEX(Z$30:Z$46,$F908)*(1-INDEX(Z$117:Z$133,$F908))</f>
        <v/>
      </c>
      <c r="AA908" s="40">
        <f>AA$12*$D908*INDEX(AA$21:AA$28,$E908)*INDEX(AA$30:AA$46,$F908)*(1-INDEX(AA$117:AA$133,$F908))</f>
        <v/>
      </c>
      <c r="AB908" s="40">
        <f>AB$12*$D908*INDEX(AB$21:AB$28,$E908)*INDEX(AB$30:AB$46,$F908)*(1-INDEX(AB$117:AB$133,$F908))</f>
        <v/>
      </c>
      <c r="AC908" s="40">
        <f>AC$12*$D908*INDEX(AC$21:AC$28,$E908)*INDEX(AC$30:AC$46,$F908)*(1-INDEX(AC$117:AC$133,$F908))</f>
        <v/>
      </c>
      <c r="AD908" s="42">
        <f>CARBONTAX(AD$12,$D908,INDEX(AD$21:AD$28,$E908),INDEX(AD$30:AD$46,$F908),INDEX(AD$117:AD$133,$F908))</f>
        <v/>
      </c>
      <c r="AE908" s="25">
        <f>LOWER(Settings!$C$4)&amp;".mit."&amp;$A908&amp;IF($C908="","","."&amp;$C908&amp;"."&amp;$B908)&amp;IF(INDEX(Variables!$D$5:$D$105,MATCH($A908,Variables!$A$5:$A$105,0))="","","."&amp;INDEX(Variables!$D$5:$D$105,MATCH($A908,Variables!$A$5:$A$105,0)))&amp;"."&amp;AE$5</f>
        <v/>
      </c>
      <c r="AF908" s="41">
        <f>AF$12*$D908*INDEX(AF$21:AF$28,$E908)*INDEX(AF$30:AF$46,$F908)*(1-INDEX(AF$117:AF$133,$F908))</f>
        <v/>
      </c>
      <c r="AG908" s="40">
        <f>AG$12*$D908*INDEX(AG$21:AG$28,$E908)*INDEX(AG$30:AG$46,$F908)*(1-INDEX(AG$117:AG$133,$F908))</f>
        <v/>
      </c>
      <c r="AH908" s="40">
        <f>AH$12*$D908*INDEX(AH$21:AH$28,$E908)*INDEX(AH$30:AH$46,$F908)*(1-INDEX(AH$117:AH$133,$F908))</f>
        <v/>
      </c>
      <c r="AI908" s="40">
        <f>AI$12*$D908*INDEX(AI$21:AI$28,$E908)*INDEX(AI$30:AI$46,$F908)*(1-INDEX(AI$117:AI$133,$F908))</f>
        <v/>
      </c>
      <c r="AJ908" s="40">
        <f>AJ$12*$D908*INDEX(AJ$21:AJ$28,$E908)*INDEX(AJ$30:AJ$46,$F908)*(1-INDEX(AJ$117:AJ$133,$F908))</f>
        <v/>
      </c>
      <c r="AK908" s="40">
        <f>AK$12*$D908*INDEX(AK$21:AK$28,$E908)*INDEX(AK$30:AK$46,$F908)*(1-INDEX(AK$117:AK$133,$F908))</f>
        <v/>
      </c>
      <c r="AL908" s="40">
        <f>AL$12*$D908*INDEX(AL$21:AL$28,$E908)*INDEX(AL$30:AL$46,$F908)*(1-INDEX(AL$117:AL$133,$F908))</f>
        <v/>
      </c>
      <c r="AM908" s="40">
        <f>AM$12*$D908*INDEX(AM$21:AM$28,$E908)*INDEX(AM$30:AM$46,$F908)*(1-INDEX(AM$117:AM$133,$F908))</f>
        <v/>
      </c>
      <c r="AN908" s="40">
        <f>AN$12*$D908*INDEX(AN$21:AN$28,$E908)*INDEX(AN$30:AN$46,$F908)*(1-INDEX(AN$117:AN$133,$F908))</f>
        <v/>
      </c>
      <c r="AO908" s="40">
        <f>AO$12*$D908*INDEX(AO$21:AO$28,$E908)*INDEX(AO$30:AO$46,$F908)*(1-INDEX(AO$117:AO$133,$F908))</f>
        <v/>
      </c>
      <c r="AP908" s="40">
        <f>AP$12*$D908*INDEX(AP$21:AP$28,$E908)*INDEX(AP$30:AP$46,$F908)*(1-INDEX(AP$117:AP$133,$F908))</f>
        <v/>
      </c>
      <c r="AQ908" s="40">
        <f>AQ$12*$D908*INDEX(AQ$21:AQ$28,$E908)*INDEX(AQ$30:AQ$46,$F908)*(1-INDEX(AQ$117:AQ$133,$F908))</f>
        <v/>
      </c>
      <c r="AR908" s="40">
        <f>AR$12*$D908*INDEX(AR$21:AR$28,$E908)*INDEX(AR$30:AR$46,$F908)*(1-INDEX(AR$117:AR$133,$F908))</f>
        <v/>
      </c>
      <c r="AS908" s="40">
        <f>AS$12*$D908*INDEX(AS$21:AS$28,$E908)*INDEX(AS$30:AS$46,$F908)*(1-INDEX(AS$117:AS$133,$F908))</f>
        <v/>
      </c>
      <c r="AT908" s="40">
        <f>AT$12*$D908*INDEX(AT$21:AT$28,$E908)*INDEX(AT$30:AT$46,$F908)*(1-INDEX(AT$117:AT$133,$F908))</f>
        <v/>
      </c>
      <c r="AU908" s="40">
        <f>AU$12*$D908*INDEX(AU$21:AU$28,$E908)*INDEX(AU$30:AU$46,$F908)*(1-INDEX(AU$117:AU$133,$F908))</f>
        <v/>
      </c>
      <c r="AV908" s="40">
        <f>AV$12*$D908*INDEX(AV$21:AV$28,$E908)*INDEX(AV$30:AV$46,$F908)*(1-INDEX(AV$117:AV$133,$F908))</f>
        <v/>
      </c>
      <c r="AW908" s="40">
        <f>AW$12*$D908*INDEX(AW$21:AW$28,$E908)*INDEX(AW$30:AW$46,$F908)*(1-INDEX(AW$117:AW$133,$F908))</f>
        <v/>
      </c>
      <c r="AX908" s="42">
        <f>CARBONTAX(AX$12,$D908,INDEX(AX$21:AX$28,$E908),INDEX(AX$30:AX$46,$F908),INDEX(AX$117:AX$133,$F908))</f>
        <v/>
      </c>
    </row>
    <row r="909" hidden="1" outlineLevel="2">
      <c r="A909" s="5" t="inlineStr">
        <is>
          <t>ctxnew</t>
        </is>
      </c>
      <c r="B909" s="5" t="inlineStr">
        <is>
          <t>gso</t>
        </is>
      </c>
      <c r="C909" s="5" t="inlineStr">
        <is>
          <t>srv</t>
        </is>
      </c>
      <c r="D909" s="40">
        <f>INDEX(Inputs!$T$5:$T$132,MATCH($B909&amp;"|"&amp;$C909,Inputs!$A$5:$A$132,0))</f>
        <v/>
      </c>
      <c r="E909" s="40">
        <f>INDEX(Inputs!$J$5:$J$132,MATCH($B909&amp;"|"&amp;$C909,Inputs!$A$5:$A$132,0))</f>
        <v/>
      </c>
      <c r="F909" s="40">
        <f>INDEX(Inputs!$K$5:$K$132,MATCH($B909&amp;"|"&amp;$C909,Inputs!$A$5:$A$132,0))</f>
        <v/>
      </c>
      <c r="G909" s="39" t="n"/>
      <c r="H909" s="5">
        <f>INDEX(Variables!$B$5:$B$105,MATCH($A909,Variables!$A$5:$A$105,0))&amp;IF($C909="",""," | "&amp;INDEX(Mapping!$B$5:$B$26,MATCH($C909,Mapping!$A$5:$A$26,0))&amp;" | "&amp;INDEX(Mapping!$B$30:$B$41,MATCH($B909,Mapping!$A$30:$A$41,0)))</f>
        <v/>
      </c>
      <c r="I909" s="5">
        <f>INDEX(Variables!$C$5:$C$105,MATCH($A909,Variables!$A$5:$A$105,0))</f>
        <v/>
      </c>
      <c r="J909" s="5">
        <f>INDEX(Variables!$E$5:$E$105,MATCH($A909,Variables!$A$5:$A$105,0))</f>
        <v/>
      </c>
      <c r="K909" s="25">
        <f>LOWER(Settings!$C$4)&amp;".mit."&amp;$A909&amp;IF($C909="","","."&amp;$C909&amp;"."&amp;$B909)&amp;IF(INDEX(Variables!$D$5:$D$105,MATCH($A909,Variables!$A$5:$A$105,0))="","","."&amp;INDEX(Variables!$D$5:$D$105,MATCH($A909,Variables!$A$5:$A$105,0)))&amp;"."&amp;K$5</f>
        <v/>
      </c>
      <c r="L909" s="41">
        <f>L$12*$D909*INDEX(L$21:L$28,$E909)*INDEX(L$30:L$46,$F909)*(1-INDEX(L$117:L$133,$F909))</f>
        <v/>
      </c>
      <c r="M909" s="40">
        <f>M$12*$D909*INDEX(M$21:M$28,$E909)*INDEX(M$30:M$46,$F909)*(1-INDEX(M$117:M$133,$F909))</f>
        <v/>
      </c>
      <c r="N909" s="40">
        <f>N$12*$D909*INDEX(N$21:N$28,$E909)*INDEX(N$30:N$46,$F909)*(1-INDEX(N$117:N$133,$F909))</f>
        <v/>
      </c>
      <c r="O909" s="40">
        <f>O$12*$D909*INDEX(O$21:O$28,$E909)*INDEX(O$30:O$46,$F909)*(1-INDEX(O$117:O$133,$F909))</f>
        <v/>
      </c>
      <c r="P909" s="40">
        <f>P$12*$D909*INDEX(P$21:P$28,$E909)*INDEX(P$30:P$46,$F909)*(1-INDEX(P$117:P$133,$F909))</f>
        <v/>
      </c>
      <c r="Q909" s="40">
        <f>Q$12*$D909*INDEX(Q$21:Q$28,$E909)*INDEX(Q$30:Q$46,$F909)*(1-INDEX(Q$117:Q$133,$F909))</f>
        <v/>
      </c>
      <c r="R909" s="40">
        <f>R$12*$D909*INDEX(R$21:R$28,$E909)*INDEX(R$30:R$46,$F909)*(1-INDEX(R$117:R$133,$F909))</f>
        <v/>
      </c>
      <c r="S909" s="40">
        <f>S$12*$D909*INDEX(S$21:S$28,$E909)*INDEX(S$30:S$46,$F909)*(1-INDEX(S$117:S$133,$F909))</f>
        <v/>
      </c>
      <c r="T909" s="40">
        <f>T$12*$D909*INDEX(T$21:T$28,$E909)*INDEX(T$30:T$46,$F909)*(1-INDEX(T$117:T$133,$F909))</f>
        <v/>
      </c>
      <c r="U909" s="40">
        <f>U$12*$D909*INDEX(U$21:U$28,$E909)*INDEX(U$30:U$46,$F909)*(1-INDEX(U$117:U$133,$F909))</f>
        <v/>
      </c>
      <c r="V909" s="40">
        <f>V$12*$D909*INDEX(V$21:V$28,$E909)*INDEX(V$30:V$46,$F909)*(1-INDEX(V$117:V$133,$F909))</f>
        <v/>
      </c>
      <c r="W909" s="40">
        <f>W$12*$D909*INDEX(W$21:W$28,$E909)*INDEX(W$30:W$46,$F909)*(1-INDEX(W$117:W$133,$F909))</f>
        <v/>
      </c>
      <c r="X909" s="40">
        <f>X$12*$D909*INDEX(X$21:X$28,$E909)*INDEX(X$30:X$46,$F909)*(1-INDEX(X$117:X$133,$F909))</f>
        <v/>
      </c>
      <c r="Y909" s="40">
        <f>Y$12*$D909*INDEX(Y$21:Y$28,$E909)*INDEX(Y$30:Y$46,$F909)*(1-INDEX(Y$117:Y$133,$F909))</f>
        <v/>
      </c>
      <c r="Z909" s="40">
        <f>Z$12*$D909*INDEX(Z$21:Z$28,$E909)*INDEX(Z$30:Z$46,$F909)*(1-INDEX(Z$117:Z$133,$F909))</f>
        <v/>
      </c>
      <c r="AA909" s="40">
        <f>AA$12*$D909*INDEX(AA$21:AA$28,$E909)*INDEX(AA$30:AA$46,$F909)*(1-INDEX(AA$117:AA$133,$F909))</f>
        <v/>
      </c>
      <c r="AB909" s="40">
        <f>AB$12*$D909*INDEX(AB$21:AB$28,$E909)*INDEX(AB$30:AB$46,$F909)*(1-INDEX(AB$117:AB$133,$F909))</f>
        <v/>
      </c>
      <c r="AC909" s="40">
        <f>AC$12*$D909*INDEX(AC$21:AC$28,$E909)*INDEX(AC$30:AC$46,$F909)*(1-INDEX(AC$117:AC$133,$F909))</f>
        <v/>
      </c>
      <c r="AD909" s="42">
        <f>CARBONTAX(AD$12,$D909,INDEX(AD$21:AD$28,$E909),INDEX(AD$30:AD$46,$F909),INDEX(AD$117:AD$133,$F909))</f>
        <v/>
      </c>
      <c r="AE909" s="25">
        <f>LOWER(Settings!$C$4)&amp;".mit."&amp;$A909&amp;IF($C909="","","."&amp;$C909&amp;"."&amp;$B909)&amp;IF(INDEX(Variables!$D$5:$D$105,MATCH($A909,Variables!$A$5:$A$105,0))="","","."&amp;INDEX(Variables!$D$5:$D$105,MATCH($A909,Variables!$A$5:$A$105,0)))&amp;"."&amp;AE$5</f>
        <v/>
      </c>
      <c r="AF909" s="41">
        <f>AF$12*$D909*INDEX(AF$21:AF$28,$E909)*INDEX(AF$30:AF$46,$F909)*(1-INDEX(AF$117:AF$133,$F909))</f>
        <v/>
      </c>
      <c r="AG909" s="40">
        <f>AG$12*$D909*INDEX(AG$21:AG$28,$E909)*INDEX(AG$30:AG$46,$F909)*(1-INDEX(AG$117:AG$133,$F909))</f>
        <v/>
      </c>
      <c r="AH909" s="40">
        <f>AH$12*$D909*INDEX(AH$21:AH$28,$E909)*INDEX(AH$30:AH$46,$F909)*(1-INDEX(AH$117:AH$133,$F909))</f>
        <v/>
      </c>
      <c r="AI909" s="40">
        <f>AI$12*$D909*INDEX(AI$21:AI$28,$E909)*INDEX(AI$30:AI$46,$F909)*(1-INDEX(AI$117:AI$133,$F909))</f>
        <v/>
      </c>
      <c r="AJ909" s="40">
        <f>AJ$12*$D909*INDEX(AJ$21:AJ$28,$E909)*INDEX(AJ$30:AJ$46,$F909)*(1-INDEX(AJ$117:AJ$133,$F909))</f>
        <v/>
      </c>
      <c r="AK909" s="40">
        <f>AK$12*$D909*INDEX(AK$21:AK$28,$E909)*INDEX(AK$30:AK$46,$F909)*(1-INDEX(AK$117:AK$133,$F909))</f>
        <v/>
      </c>
      <c r="AL909" s="40">
        <f>AL$12*$D909*INDEX(AL$21:AL$28,$E909)*INDEX(AL$30:AL$46,$F909)*(1-INDEX(AL$117:AL$133,$F909))</f>
        <v/>
      </c>
      <c r="AM909" s="40">
        <f>AM$12*$D909*INDEX(AM$21:AM$28,$E909)*INDEX(AM$30:AM$46,$F909)*(1-INDEX(AM$117:AM$133,$F909))</f>
        <v/>
      </c>
      <c r="AN909" s="40">
        <f>AN$12*$D909*INDEX(AN$21:AN$28,$E909)*INDEX(AN$30:AN$46,$F909)*(1-INDEX(AN$117:AN$133,$F909))</f>
        <v/>
      </c>
      <c r="AO909" s="40">
        <f>AO$12*$D909*INDEX(AO$21:AO$28,$E909)*INDEX(AO$30:AO$46,$F909)*(1-INDEX(AO$117:AO$133,$F909))</f>
        <v/>
      </c>
      <c r="AP909" s="40">
        <f>AP$12*$D909*INDEX(AP$21:AP$28,$E909)*INDEX(AP$30:AP$46,$F909)*(1-INDEX(AP$117:AP$133,$F909))</f>
        <v/>
      </c>
      <c r="AQ909" s="40">
        <f>AQ$12*$D909*INDEX(AQ$21:AQ$28,$E909)*INDEX(AQ$30:AQ$46,$F909)*(1-INDEX(AQ$117:AQ$133,$F909))</f>
        <v/>
      </c>
      <c r="AR909" s="40">
        <f>AR$12*$D909*INDEX(AR$21:AR$28,$E909)*INDEX(AR$30:AR$46,$F909)*(1-INDEX(AR$117:AR$133,$F909))</f>
        <v/>
      </c>
      <c r="AS909" s="40">
        <f>AS$12*$D909*INDEX(AS$21:AS$28,$E909)*INDEX(AS$30:AS$46,$F909)*(1-INDEX(AS$117:AS$133,$F909))</f>
        <v/>
      </c>
      <c r="AT909" s="40">
        <f>AT$12*$D909*INDEX(AT$21:AT$28,$E909)*INDEX(AT$30:AT$46,$F909)*(1-INDEX(AT$117:AT$133,$F909))</f>
        <v/>
      </c>
      <c r="AU909" s="40">
        <f>AU$12*$D909*INDEX(AU$21:AU$28,$E909)*INDEX(AU$30:AU$46,$F909)*(1-INDEX(AU$117:AU$133,$F909))</f>
        <v/>
      </c>
      <c r="AV909" s="40">
        <f>AV$12*$D909*INDEX(AV$21:AV$28,$E909)*INDEX(AV$30:AV$46,$F909)*(1-INDEX(AV$117:AV$133,$F909))</f>
        <v/>
      </c>
      <c r="AW909" s="40">
        <f>AW$12*$D909*INDEX(AW$21:AW$28,$E909)*INDEX(AW$30:AW$46,$F909)*(1-INDEX(AW$117:AW$133,$F909))</f>
        <v/>
      </c>
      <c r="AX909" s="42">
        <f>CARBONTAX(AX$12,$D909,INDEX(AX$21:AX$28,$E909),INDEX(AX$30:AX$46,$F909),INDEX(AX$117:AX$133,$F909))</f>
        <v/>
      </c>
    </row>
    <row r="910" hidden="1" outlineLevel="2">
      <c r="A910" s="5" t="inlineStr">
        <is>
          <t>ctxnew</t>
        </is>
      </c>
      <c r="B910" s="5" t="inlineStr">
        <is>
          <t>die</t>
        </is>
      </c>
      <c r="C910" s="5" t="inlineStr">
        <is>
          <t>srv</t>
        </is>
      </c>
      <c r="D910" s="40">
        <f>INDEX(Inputs!$T$5:$T$132,MATCH($B910&amp;"|"&amp;$C910,Inputs!$A$5:$A$132,0))</f>
        <v/>
      </c>
      <c r="E910" s="40">
        <f>INDEX(Inputs!$J$5:$J$132,MATCH($B910&amp;"|"&amp;$C910,Inputs!$A$5:$A$132,0))</f>
        <v/>
      </c>
      <c r="F910" s="40">
        <f>INDEX(Inputs!$K$5:$K$132,MATCH($B910&amp;"|"&amp;$C910,Inputs!$A$5:$A$132,0))</f>
        <v/>
      </c>
      <c r="G910" s="39" t="n"/>
      <c r="H910" s="5">
        <f>INDEX(Variables!$B$5:$B$105,MATCH($A910,Variables!$A$5:$A$105,0))&amp;IF($C910="",""," | "&amp;INDEX(Mapping!$B$5:$B$26,MATCH($C910,Mapping!$A$5:$A$26,0))&amp;" | "&amp;INDEX(Mapping!$B$30:$B$41,MATCH($B910,Mapping!$A$30:$A$41,0)))</f>
        <v/>
      </c>
      <c r="I910" s="5">
        <f>INDEX(Variables!$C$5:$C$105,MATCH($A910,Variables!$A$5:$A$105,0))</f>
        <v/>
      </c>
      <c r="J910" s="5">
        <f>INDEX(Variables!$E$5:$E$105,MATCH($A910,Variables!$A$5:$A$105,0))</f>
        <v/>
      </c>
      <c r="K910" s="25">
        <f>LOWER(Settings!$C$4)&amp;".mit."&amp;$A910&amp;IF($C910="","","."&amp;$C910&amp;"."&amp;$B910)&amp;IF(INDEX(Variables!$D$5:$D$105,MATCH($A910,Variables!$A$5:$A$105,0))="","","."&amp;INDEX(Variables!$D$5:$D$105,MATCH($A910,Variables!$A$5:$A$105,0)))&amp;"."&amp;K$5</f>
        <v/>
      </c>
      <c r="L910" s="41">
        <f>L$12*$D910*INDEX(L$21:L$28,$E910)*INDEX(L$30:L$46,$F910)*(1-INDEX(L$117:L$133,$F910))</f>
        <v/>
      </c>
      <c r="M910" s="40">
        <f>M$12*$D910*INDEX(M$21:M$28,$E910)*INDEX(M$30:M$46,$F910)*(1-INDEX(M$117:M$133,$F910))</f>
        <v/>
      </c>
      <c r="N910" s="40">
        <f>N$12*$D910*INDEX(N$21:N$28,$E910)*INDEX(N$30:N$46,$F910)*(1-INDEX(N$117:N$133,$F910))</f>
        <v/>
      </c>
      <c r="O910" s="40">
        <f>O$12*$D910*INDEX(O$21:O$28,$E910)*INDEX(O$30:O$46,$F910)*(1-INDEX(O$117:O$133,$F910))</f>
        <v/>
      </c>
      <c r="P910" s="40">
        <f>P$12*$D910*INDEX(P$21:P$28,$E910)*INDEX(P$30:P$46,$F910)*(1-INDEX(P$117:P$133,$F910))</f>
        <v/>
      </c>
      <c r="Q910" s="40">
        <f>Q$12*$D910*INDEX(Q$21:Q$28,$E910)*INDEX(Q$30:Q$46,$F910)*(1-INDEX(Q$117:Q$133,$F910))</f>
        <v/>
      </c>
      <c r="R910" s="40">
        <f>R$12*$D910*INDEX(R$21:R$28,$E910)*INDEX(R$30:R$46,$F910)*(1-INDEX(R$117:R$133,$F910))</f>
        <v/>
      </c>
      <c r="S910" s="40">
        <f>S$12*$D910*INDEX(S$21:S$28,$E910)*INDEX(S$30:S$46,$F910)*(1-INDEX(S$117:S$133,$F910))</f>
        <v/>
      </c>
      <c r="T910" s="40">
        <f>T$12*$D910*INDEX(T$21:T$28,$E910)*INDEX(T$30:T$46,$F910)*(1-INDEX(T$117:T$133,$F910))</f>
        <v/>
      </c>
      <c r="U910" s="40">
        <f>U$12*$D910*INDEX(U$21:U$28,$E910)*INDEX(U$30:U$46,$F910)*(1-INDEX(U$117:U$133,$F910))</f>
        <v/>
      </c>
      <c r="V910" s="40">
        <f>V$12*$D910*INDEX(V$21:V$28,$E910)*INDEX(V$30:V$46,$F910)*(1-INDEX(V$117:V$133,$F910))</f>
        <v/>
      </c>
      <c r="W910" s="40">
        <f>W$12*$D910*INDEX(W$21:W$28,$E910)*INDEX(W$30:W$46,$F910)*(1-INDEX(W$117:W$133,$F910))</f>
        <v/>
      </c>
      <c r="X910" s="40">
        <f>X$12*$D910*INDEX(X$21:X$28,$E910)*INDEX(X$30:X$46,$F910)*(1-INDEX(X$117:X$133,$F910))</f>
        <v/>
      </c>
      <c r="Y910" s="40">
        <f>Y$12*$D910*INDEX(Y$21:Y$28,$E910)*INDEX(Y$30:Y$46,$F910)*(1-INDEX(Y$117:Y$133,$F910))</f>
        <v/>
      </c>
      <c r="Z910" s="40">
        <f>Z$12*$D910*INDEX(Z$21:Z$28,$E910)*INDEX(Z$30:Z$46,$F910)*(1-INDEX(Z$117:Z$133,$F910))</f>
        <v/>
      </c>
      <c r="AA910" s="40">
        <f>AA$12*$D910*INDEX(AA$21:AA$28,$E910)*INDEX(AA$30:AA$46,$F910)*(1-INDEX(AA$117:AA$133,$F910))</f>
        <v/>
      </c>
      <c r="AB910" s="40">
        <f>AB$12*$D910*INDEX(AB$21:AB$28,$E910)*INDEX(AB$30:AB$46,$F910)*(1-INDEX(AB$117:AB$133,$F910))</f>
        <v/>
      </c>
      <c r="AC910" s="40">
        <f>AC$12*$D910*INDEX(AC$21:AC$28,$E910)*INDEX(AC$30:AC$46,$F910)*(1-INDEX(AC$117:AC$133,$F910))</f>
        <v/>
      </c>
      <c r="AD910" s="42">
        <f>CARBONTAX(AD$12,$D910,INDEX(AD$21:AD$28,$E910),INDEX(AD$30:AD$46,$F910),INDEX(AD$117:AD$133,$F910))</f>
        <v/>
      </c>
      <c r="AE910" s="25">
        <f>LOWER(Settings!$C$4)&amp;".mit."&amp;$A910&amp;IF($C910="","","."&amp;$C910&amp;"."&amp;$B910)&amp;IF(INDEX(Variables!$D$5:$D$105,MATCH($A910,Variables!$A$5:$A$105,0))="","","."&amp;INDEX(Variables!$D$5:$D$105,MATCH($A910,Variables!$A$5:$A$105,0)))&amp;"."&amp;AE$5</f>
        <v/>
      </c>
      <c r="AF910" s="41">
        <f>AF$12*$D910*INDEX(AF$21:AF$28,$E910)*INDEX(AF$30:AF$46,$F910)*(1-INDEX(AF$117:AF$133,$F910))</f>
        <v/>
      </c>
      <c r="AG910" s="40">
        <f>AG$12*$D910*INDEX(AG$21:AG$28,$E910)*INDEX(AG$30:AG$46,$F910)*(1-INDEX(AG$117:AG$133,$F910))</f>
        <v/>
      </c>
      <c r="AH910" s="40">
        <f>AH$12*$D910*INDEX(AH$21:AH$28,$E910)*INDEX(AH$30:AH$46,$F910)*(1-INDEX(AH$117:AH$133,$F910))</f>
        <v/>
      </c>
      <c r="AI910" s="40">
        <f>AI$12*$D910*INDEX(AI$21:AI$28,$E910)*INDEX(AI$30:AI$46,$F910)*(1-INDEX(AI$117:AI$133,$F910))</f>
        <v/>
      </c>
      <c r="AJ910" s="40">
        <f>AJ$12*$D910*INDEX(AJ$21:AJ$28,$E910)*INDEX(AJ$30:AJ$46,$F910)*(1-INDEX(AJ$117:AJ$133,$F910))</f>
        <v/>
      </c>
      <c r="AK910" s="40">
        <f>AK$12*$D910*INDEX(AK$21:AK$28,$E910)*INDEX(AK$30:AK$46,$F910)*(1-INDEX(AK$117:AK$133,$F910))</f>
        <v/>
      </c>
      <c r="AL910" s="40">
        <f>AL$12*$D910*INDEX(AL$21:AL$28,$E910)*INDEX(AL$30:AL$46,$F910)*(1-INDEX(AL$117:AL$133,$F910))</f>
        <v/>
      </c>
      <c r="AM910" s="40">
        <f>AM$12*$D910*INDEX(AM$21:AM$28,$E910)*INDEX(AM$30:AM$46,$F910)*(1-INDEX(AM$117:AM$133,$F910))</f>
        <v/>
      </c>
      <c r="AN910" s="40">
        <f>AN$12*$D910*INDEX(AN$21:AN$28,$E910)*INDEX(AN$30:AN$46,$F910)*(1-INDEX(AN$117:AN$133,$F910))</f>
        <v/>
      </c>
      <c r="AO910" s="40">
        <f>AO$12*$D910*INDEX(AO$21:AO$28,$E910)*INDEX(AO$30:AO$46,$F910)*(1-INDEX(AO$117:AO$133,$F910))</f>
        <v/>
      </c>
      <c r="AP910" s="40">
        <f>AP$12*$D910*INDEX(AP$21:AP$28,$E910)*INDEX(AP$30:AP$46,$F910)*(1-INDEX(AP$117:AP$133,$F910))</f>
        <v/>
      </c>
      <c r="AQ910" s="40">
        <f>AQ$12*$D910*INDEX(AQ$21:AQ$28,$E910)*INDEX(AQ$30:AQ$46,$F910)*(1-INDEX(AQ$117:AQ$133,$F910))</f>
        <v/>
      </c>
      <c r="AR910" s="40">
        <f>AR$12*$D910*INDEX(AR$21:AR$28,$E910)*INDEX(AR$30:AR$46,$F910)*(1-INDEX(AR$117:AR$133,$F910))</f>
        <v/>
      </c>
      <c r="AS910" s="40">
        <f>AS$12*$D910*INDEX(AS$21:AS$28,$E910)*INDEX(AS$30:AS$46,$F910)*(1-INDEX(AS$117:AS$133,$F910))</f>
        <v/>
      </c>
      <c r="AT910" s="40">
        <f>AT$12*$D910*INDEX(AT$21:AT$28,$E910)*INDEX(AT$30:AT$46,$F910)*(1-INDEX(AT$117:AT$133,$F910))</f>
        <v/>
      </c>
      <c r="AU910" s="40">
        <f>AU$12*$D910*INDEX(AU$21:AU$28,$E910)*INDEX(AU$30:AU$46,$F910)*(1-INDEX(AU$117:AU$133,$F910))</f>
        <v/>
      </c>
      <c r="AV910" s="40">
        <f>AV$12*$D910*INDEX(AV$21:AV$28,$E910)*INDEX(AV$30:AV$46,$F910)*(1-INDEX(AV$117:AV$133,$F910))</f>
        <v/>
      </c>
      <c r="AW910" s="40">
        <f>AW$12*$D910*INDEX(AW$21:AW$28,$E910)*INDEX(AW$30:AW$46,$F910)*(1-INDEX(AW$117:AW$133,$F910))</f>
        <v/>
      </c>
      <c r="AX910" s="42">
        <f>CARBONTAX(AX$12,$D910,INDEX(AX$21:AX$28,$E910),INDEX(AX$30:AX$46,$F910),INDEX(AX$117:AX$133,$F910))</f>
        <v/>
      </c>
    </row>
    <row r="911" hidden="1" outlineLevel="2">
      <c r="A911" s="5" t="inlineStr">
        <is>
          <t>ctxnew</t>
        </is>
      </c>
      <c r="B911" s="5" t="inlineStr">
        <is>
          <t>lpg</t>
        </is>
      </c>
      <c r="C911" s="5" t="inlineStr">
        <is>
          <t>srv</t>
        </is>
      </c>
      <c r="D911" s="40">
        <f>INDEX(Inputs!$T$5:$T$132,MATCH($B911&amp;"|"&amp;$C911,Inputs!$A$5:$A$132,0))</f>
        <v/>
      </c>
      <c r="E911" s="40">
        <f>INDEX(Inputs!$J$5:$J$132,MATCH($B911&amp;"|"&amp;$C911,Inputs!$A$5:$A$132,0))</f>
        <v/>
      </c>
      <c r="F911" s="40">
        <f>INDEX(Inputs!$K$5:$K$132,MATCH($B911&amp;"|"&amp;$C911,Inputs!$A$5:$A$132,0))</f>
        <v/>
      </c>
      <c r="G911" s="39" t="n"/>
      <c r="H911" s="5">
        <f>INDEX(Variables!$B$5:$B$105,MATCH($A911,Variables!$A$5:$A$105,0))&amp;IF($C911="",""," | "&amp;INDEX(Mapping!$B$5:$B$26,MATCH($C911,Mapping!$A$5:$A$26,0))&amp;" | "&amp;INDEX(Mapping!$B$30:$B$41,MATCH($B911,Mapping!$A$30:$A$41,0)))</f>
        <v/>
      </c>
      <c r="I911" s="5">
        <f>INDEX(Variables!$C$5:$C$105,MATCH($A911,Variables!$A$5:$A$105,0))</f>
        <v/>
      </c>
      <c r="J911" s="5">
        <f>INDEX(Variables!$E$5:$E$105,MATCH($A911,Variables!$A$5:$A$105,0))</f>
        <v/>
      </c>
      <c r="K911" s="25">
        <f>LOWER(Settings!$C$4)&amp;".mit."&amp;$A911&amp;IF($C911="","","."&amp;$C911&amp;"."&amp;$B911)&amp;IF(INDEX(Variables!$D$5:$D$105,MATCH($A911,Variables!$A$5:$A$105,0))="","","."&amp;INDEX(Variables!$D$5:$D$105,MATCH($A911,Variables!$A$5:$A$105,0)))&amp;"."&amp;K$5</f>
        <v/>
      </c>
      <c r="L911" s="41">
        <f>L$12*$D911*INDEX(L$21:L$28,$E911)*INDEX(L$30:L$46,$F911)*(1-INDEX(L$117:L$133,$F911))</f>
        <v/>
      </c>
      <c r="M911" s="40">
        <f>M$12*$D911*INDEX(M$21:M$28,$E911)*INDEX(M$30:M$46,$F911)*(1-INDEX(M$117:M$133,$F911))</f>
        <v/>
      </c>
      <c r="N911" s="40">
        <f>N$12*$D911*INDEX(N$21:N$28,$E911)*INDEX(N$30:N$46,$F911)*(1-INDEX(N$117:N$133,$F911))</f>
        <v/>
      </c>
      <c r="O911" s="40">
        <f>O$12*$D911*INDEX(O$21:O$28,$E911)*INDEX(O$30:O$46,$F911)*(1-INDEX(O$117:O$133,$F911))</f>
        <v/>
      </c>
      <c r="P911" s="40">
        <f>P$12*$D911*INDEX(P$21:P$28,$E911)*INDEX(P$30:P$46,$F911)*(1-INDEX(P$117:P$133,$F911))</f>
        <v/>
      </c>
      <c r="Q911" s="40">
        <f>Q$12*$D911*INDEX(Q$21:Q$28,$E911)*INDEX(Q$30:Q$46,$F911)*(1-INDEX(Q$117:Q$133,$F911))</f>
        <v/>
      </c>
      <c r="R911" s="40">
        <f>R$12*$D911*INDEX(R$21:R$28,$E911)*INDEX(R$30:R$46,$F911)*(1-INDEX(R$117:R$133,$F911))</f>
        <v/>
      </c>
      <c r="S911" s="40">
        <f>S$12*$D911*INDEX(S$21:S$28,$E911)*INDEX(S$30:S$46,$F911)*(1-INDEX(S$117:S$133,$F911))</f>
        <v/>
      </c>
      <c r="T911" s="40">
        <f>T$12*$D911*INDEX(T$21:T$28,$E911)*INDEX(T$30:T$46,$F911)*(1-INDEX(T$117:T$133,$F911))</f>
        <v/>
      </c>
      <c r="U911" s="40">
        <f>U$12*$D911*INDEX(U$21:U$28,$E911)*INDEX(U$30:U$46,$F911)*(1-INDEX(U$117:U$133,$F911))</f>
        <v/>
      </c>
      <c r="V911" s="40">
        <f>V$12*$D911*INDEX(V$21:V$28,$E911)*INDEX(V$30:V$46,$F911)*(1-INDEX(V$117:V$133,$F911))</f>
        <v/>
      </c>
      <c r="W911" s="40">
        <f>W$12*$D911*INDEX(W$21:W$28,$E911)*INDEX(W$30:W$46,$F911)*(1-INDEX(W$117:W$133,$F911))</f>
        <v/>
      </c>
      <c r="X911" s="40">
        <f>X$12*$D911*INDEX(X$21:X$28,$E911)*INDEX(X$30:X$46,$F911)*(1-INDEX(X$117:X$133,$F911))</f>
        <v/>
      </c>
      <c r="Y911" s="40">
        <f>Y$12*$D911*INDEX(Y$21:Y$28,$E911)*INDEX(Y$30:Y$46,$F911)*(1-INDEX(Y$117:Y$133,$F911))</f>
        <v/>
      </c>
      <c r="Z911" s="40">
        <f>Z$12*$D911*INDEX(Z$21:Z$28,$E911)*INDEX(Z$30:Z$46,$F911)*(1-INDEX(Z$117:Z$133,$F911))</f>
        <v/>
      </c>
      <c r="AA911" s="40">
        <f>AA$12*$D911*INDEX(AA$21:AA$28,$E911)*INDEX(AA$30:AA$46,$F911)*(1-INDEX(AA$117:AA$133,$F911))</f>
        <v/>
      </c>
      <c r="AB911" s="40">
        <f>AB$12*$D911*INDEX(AB$21:AB$28,$E911)*INDEX(AB$30:AB$46,$F911)*(1-INDEX(AB$117:AB$133,$F911))</f>
        <v/>
      </c>
      <c r="AC911" s="40">
        <f>AC$12*$D911*INDEX(AC$21:AC$28,$E911)*INDEX(AC$30:AC$46,$F911)*(1-INDEX(AC$117:AC$133,$F911))</f>
        <v/>
      </c>
      <c r="AD911" s="42">
        <f>CARBONTAX(AD$12,$D911,INDEX(AD$21:AD$28,$E911),INDEX(AD$30:AD$46,$F911),INDEX(AD$117:AD$133,$F911))</f>
        <v/>
      </c>
      <c r="AE911" s="25">
        <f>LOWER(Settings!$C$4)&amp;".mit."&amp;$A911&amp;IF($C911="","","."&amp;$C911&amp;"."&amp;$B911)&amp;IF(INDEX(Variables!$D$5:$D$105,MATCH($A911,Variables!$A$5:$A$105,0))="","","."&amp;INDEX(Variables!$D$5:$D$105,MATCH($A911,Variables!$A$5:$A$105,0)))&amp;"."&amp;AE$5</f>
        <v/>
      </c>
      <c r="AF911" s="41">
        <f>AF$12*$D911*INDEX(AF$21:AF$28,$E911)*INDEX(AF$30:AF$46,$F911)*(1-INDEX(AF$117:AF$133,$F911))</f>
        <v/>
      </c>
      <c r="AG911" s="40">
        <f>AG$12*$D911*INDEX(AG$21:AG$28,$E911)*INDEX(AG$30:AG$46,$F911)*(1-INDEX(AG$117:AG$133,$F911))</f>
        <v/>
      </c>
      <c r="AH911" s="40">
        <f>AH$12*$D911*INDEX(AH$21:AH$28,$E911)*INDEX(AH$30:AH$46,$F911)*(1-INDEX(AH$117:AH$133,$F911))</f>
        <v/>
      </c>
      <c r="AI911" s="40">
        <f>AI$12*$D911*INDEX(AI$21:AI$28,$E911)*INDEX(AI$30:AI$46,$F911)*(1-INDEX(AI$117:AI$133,$F911))</f>
        <v/>
      </c>
      <c r="AJ911" s="40">
        <f>AJ$12*$D911*INDEX(AJ$21:AJ$28,$E911)*INDEX(AJ$30:AJ$46,$F911)*(1-INDEX(AJ$117:AJ$133,$F911))</f>
        <v/>
      </c>
      <c r="AK911" s="40">
        <f>AK$12*$D911*INDEX(AK$21:AK$28,$E911)*INDEX(AK$30:AK$46,$F911)*(1-INDEX(AK$117:AK$133,$F911))</f>
        <v/>
      </c>
      <c r="AL911" s="40">
        <f>AL$12*$D911*INDEX(AL$21:AL$28,$E911)*INDEX(AL$30:AL$46,$F911)*(1-INDEX(AL$117:AL$133,$F911))</f>
        <v/>
      </c>
      <c r="AM911" s="40">
        <f>AM$12*$D911*INDEX(AM$21:AM$28,$E911)*INDEX(AM$30:AM$46,$F911)*(1-INDEX(AM$117:AM$133,$F911))</f>
        <v/>
      </c>
      <c r="AN911" s="40">
        <f>AN$12*$D911*INDEX(AN$21:AN$28,$E911)*INDEX(AN$30:AN$46,$F911)*(1-INDEX(AN$117:AN$133,$F911))</f>
        <v/>
      </c>
      <c r="AO911" s="40">
        <f>AO$12*$D911*INDEX(AO$21:AO$28,$E911)*INDEX(AO$30:AO$46,$F911)*(1-INDEX(AO$117:AO$133,$F911))</f>
        <v/>
      </c>
      <c r="AP911" s="40">
        <f>AP$12*$D911*INDEX(AP$21:AP$28,$E911)*INDEX(AP$30:AP$46,$F911)*(1-INDEX(AP$117:AP$133,$F911))</f>
        <v/>
      </c>
      <c r="AQ911" s="40">
        <f>AQ$12*$D911*INDEX(AQ$21:AQ$28,$E911)*INDEX(AQ$30:AQ$46,$F911)*(1-INDEX(AQ$117:AQ$133,$F911))</f>
        <v/>
      </c>
      <c r="AR911" s="40">
        <f>AR$12*$D911*INDEX(AR$21:AR$28,$E911)*INDEX(AR$30:AR$46,$F911)*(1-INDEX(AR$117:AR$133,$F911))</f>
        <v/>
      </c>
      <c r="AS911" s="40">
        <f>AS$12*$D911*INDEX(AS$21:AS$28,$E911)*INDEX(AS$30:AS$46,$F911)*(1-INDEX(AS$117:AS$133,$F911))</f>
        <v/>
      </c>
      <c r="AT911" s="40">
        <f>AT$12*$D911*INDEX(AT$21:AT$28,$E911)*INDEX(AT$30:AT$46,$F911)*(1-INDEX(AT$117:AT$133,$F911))</f>
        <v/>
      </c>
      <c r="AU911" s="40">
        <f>AU$12*$D911*INDEX(AU$21:AU$28,$E911)*INDEX(AU$30:AU$46,$F911)*(1-INDEX(AU$117:AU$133,$F911))</f>
        <v/>
      </c>
      <c r="AV911" s="40">
        <f>AV$12*$D911*INDEX(AV$21:AV$28,$E911)*INDEX(AV$30:AV$46,$F911)*(1-INDEX(AV$117:AV$133,$F911))</f>
        <v/>
      </c>
      <c r="AW911" s="40">
        <f>AW$12*$D911*INDEX(AW$21:AW$28,$E911)*INDEX(AW$30:AW$46,$F911)*(1-INDEX(AW$117:AW$133,$F911))</f>
        <v/>
      </c>
      <c r="AX911" s="42">
        <f>CARBONTAX(AX$12,$D911,INDEX(AX$21:AX$28,$E911),INDEX(AX$30:AX$46,$F911),INDEX(AX$117:AX$133,$F911))</f>
        <v/>
      </c>
    </row>
    <row r="912" hidden="1" outlineLevel="2">
      <c r="A912" s="5" t="inlineStr">
        <is>
          <t>ctxnew</t>
        </is>
      </c>
      <c r="B912" s="5" t="inlineStr">
        <is>
          <t>ker</t>
        </is>
      </c>
      <c r="C912" s="5" t="inlineStr">
        <is>
          <t>srv</t>
        </is>
      </c>
      <c r="D912" s="40">
        <f>INDEX(Inputs!$T$5:$T$132,MATCH($B912&amp;"|"&amp;$C912,Inputs!$A$5:$A$132,0))</f>
        <v/>
      </c>
      <c r="E912" s="40">
        <f>INDEX(Inputs!$J$5:$J$132,MATCH($B912&amp;"|"&amp;$C912,Inputs!$A$5:$A$132,0))</f>
        <v/>
      </c>
      <c r="F912" s="40">
        <f>INDEX(Inputs!$K$5:$K$132,MATCH($B912&amp;"|"&amp;$C912,Inputs!$A$5:$A$132,0))</f>
        <v/>
      </c>
      <c r="G912" s="39" t="n"/>
      <c r="H912" s="5">
        <f>INDEX(Variables!$B$5:$B$105,MATCH($A912,Variables!$A$5:$A$105,0))&amp;IF($C912="",""," | "&amp;INDEX(Mapping!$B$5:$B$26,MATCH($C912,Mapping!$A$5:$A$26,0))&amp;" | "&amp;INDEX(Mapping!$B$30:$B$41,MATCH($B912,Mapping!$A$30:$A$41,0)))</f>
        <v/>
      </c>
      <c r="I912" s="5">
        <f>INDEX(Variables!$C$5:$C$105,MATCH($A912,Variables!$A$5:$A$105,0))</f>
        <v/>
      </c>
      <c r="J912" s="5">
        <f>INDEX(Variables!$E$5:$E$105,MATCH($A912,Variables!$A$5:$A$105,0))</f>
        <v/>
      </c>
      <c r="K912" s="25">
        <f>LOWER(Settings!$C$4)&amp;".mit."&amp;$A912&amp;IF($C912="","","."&amp;$C912&amp;"."&amp;$B912)&amp;IF(INDEX(Variables!$D$5:$D$105,MATCH($A912,Variables!$A$5:$A$105,0))="","","."&amp;INDEX(Variables!$D$5:$D$105,MATCH($A912,Variables!$A$5:$A$105,0)))&amp;"."&amp;K$5</f>
        <v/>
      </c>
      <c r="L912" s="41">
        <f>L$12*$D912*INDEX(L$21:L$28,$E912)*INDEX(L$30:L$46,$F912)*(1-INDEX(L$117:L$133,$F912))</f>
        <v/>
      </c>
      <c r="M912" s="40">
        <f>M$12*$D912*INDEX(M$21:M$28,$E912)*INDEX(M$30:M$46,$F912)*(1-INDEX(M$117:M$133,$F912))</f>
        <v/>
      </c>
      <c r="N912" s="40">
        <f>N$12*$D912*INDEX(N$21:N$28,$E912)*INDEX(N$30:N$46,$F912)*(1-INDEX(N$117:N$133,$F912))</f>
        <v/>
      </c>
      <c r="O912" s="40">
        <f>O$12*$D912*INDEX(O$21:O$28,$E912)*INDEX(O$30:O$46,$F912)*(1-INDEX(O$117:O$133,$F912))</f>
        <v/>
      </c>
      <c r="P912" s="40">
        <f>P$12*$D912*INDEX(P$21:P$28,$E912)*INDEX(P$30:P$46,$F912)*(1-INDEX(P$117:P$133,$F912))</f>
        <v/>
      </c>
      <c r="Q912" s="40">
        <f>Q$12*$D912*INDEX(Q$21:Q$28,$E912)*INDEX(Q$30:Q$46,$F912)*(1-INDEX(Q$117:Q$133,$F912))</f>
        <v/>
      </c>
      <c r="R912" s="40">
        <f>R$12*$D912*INDEX(R$21:R$28,$E912)*INDEX(R$30:R$46,$F912)*(1-INDEX(R$117:R$133,$F912))</f>
        <v/>
      </c>
      <c r="S912" s="40">
        <f>S$12*$D912*INDEX(S$21:S$28,$E912)*INDEX(S$30:S$46,$F912)*(1-INDEX(S$117:S$133,$F912))</f>
        <v/>
      </c>
      <c r="T912" s="40">
        <f>T$12*$D912*INDEX(T$21:T$28,$E912)*INDEX(T$30:T$46,$F912)*(1-INDEX(T$117:T$133,$F912))</f>
        <v/>
      </c>
      <c r="U912" s="40">
        <f>U$12*$D912*INDEX(U$21:U$28,$E912)*INDEX(U$30:U$46,$F912)*(1-INDEX(U$117:U$133,$F912))</f>
        <v/>
      </c>
      <c r="V912" s="40">
        <f>V$12*$D912*INDEX(V$21:V$28,$E912)*INDEX(V$30:V$46,$F912)*(1-INDEX(V$117:V$133,$F912))</f>
        <v/>
      </c>
      <c r="W912" s="40">
        <f>W$12*$D912*INDEX(W$21:W$28,$E912)*INDEX(W$30:W$46,$F912)*(1-INDEX(W$117:W$133,$F912))</f>
        <v/>
      </c>
      <c r="X912" s="40">
        <f>X$12*$D912*INDEX(X$21:X$28,$E912)*INDEX(X$30:X$46,$F912)*(1-INDEX(X$117:X$133,$F912))</f>
        <v/>
      </c>
      <c r="Y912" s="40">
        <f>Y$12*$D912*INDEX(Y$21:Y$28,$E912)*INDEX(Y$30:Y$46,$F912)*(1-INDEX(Y$117:Y$133,$F912))</f>
        <v/>
      </c>
      <c r="Z912" s="40">
        <f>Z$12*$D912*INDEX(Z$21:Z$28,$E912)*INDEX(Z$30:Z$46,$F912)*(1-INDEX(Z$117:Z$133,$F912))</f>
        <v/>
      </c>
      <c r="AA912" s="40">
        <f>AA$12*$D912*INDEX(AA$21:AA$28,$E912)*INDEX(AA$30:AA$46,$F912)*(1-INDEX(AA$117:AA$133,$F912))</f>
        <v/>
      </c>
      <c r="AB912" s="40">
        <f>AB$12*$D912*INDEX(AB$21:AB$28,$E912)*INDEX(AB$30:AB$46,$F912)*(1-INDEX(AB$117:AB$133,$F912))</f>
        <v/>
      </c>
      <c r="AC912" s="40">
        <f>AC$12*$D912*INDEX(AC$21:AC$28,$E912)*INDEX(AC$30:AC$46,$F912)*(1-INDEX(AC$117:AC$133,$F912))</f>
        <v/>
      </c>
      <c r="AD912" s="42">
        <f>CARBONTAX(AD$12,$D912,INDEX(AD$21:AD$28,$E912),INDEX(AD$30:AD$46,$F912),INDEX(AD$117:AD$133,$F912))</f>
        <v/>
      </c>
      <c r="AE912" s="25">
        <f>LOWER(Settings!$C$4)&amp;".mit."&amp;$A912&amp;IF($C912="","","."&amp;$C912&amp;"."&amp;$B912)&amp;IF(INDEX(Variables!$D$5:$D$105,MATCH($A912,Variables!$A$5:$A$105,0))="","","."&amp;INDEX(Variables!$D$5:$D$105,MATCH($A912,Variables!$A$5:$A$105,0)))&amp;"."&amp;AE$5</f>
        <v/>
      </c>
      <c r="AF912" s="41">
        <f>AF$12*$D912*INDEX(AF$21:AF$28,$E912)*INDEX(AF$30:AF$46,$F912)*(1-INDEX(AF$117:AF$133,$F912))</f>
        <v/>
      </c>
      <c r="AG912" s="40">
        <f>AG$12*$D912*INDEX(AG$21:AG$28,$E912)*INDEX(AG$30:AG$46,$F912)*(1-INDEX(AG$117:AG$133,$F912))</f>
        <v/>
      </c>
      <c r="AH912" s="40">
        <f>AH$12*$D912*INDEX(AH$21:AH$28,$E912)*INDEX(AH$30:AH$46,$F912)*(1-INDEX(AH$117:AH$133,$F912))</f>
        <v/>
      </c>
      <c r="AI912" s="40">
        <f>AI$12*$D912*INDEX(AI$21:AI$28,$E912)*INDEX(AI$30:AI$46,$F912)*(1-INDEX(AI$117:AI$133,$F912))</f>
        <v/>
      </c>
      <c r="AJ912" s="40">
        <f>AJ$12*$D912*INDEX(AJ$21:AJ$28,$E912)*INDEX(AJ$30:AJ$46,$F912)*(1-INDEX(AJ$117:AJ$133,$F912))</f>
        <v/>
      </c>
      <c r="AK912" s="40">
        <f>AK$12*$D912*INDEX(AK$21:AK$28,$E912)*INDEX(AK$30:AK$46,$F912)*(1-INDEX(AK$117:AK$133,$F912))</f>
        <v/>
      </c>
      <c r="AL912" s="40">
        <f>AL$12*$D912*INDEX(AL$21:AL$28,$E912)*INDEX(AL$30:AL$46,$F912)*(1-INDEX(AL$117:AL$133,$F912))</f>
        <v/>
      </c>
      <c r="AM912" s="40">
        <f>AM$12*$D912*INDEX(AM$21:AM$28,$E912)*INDEX(AM$30:AM$46,$F912)*(1-INDEX(AM$117:AM$133,$F912))</f>
        <v/>
      </c>
      <c r="AN912" s="40">
        <f>AN$12*$D912*INDEX(AN$21:AN$28,$E912)*INDEX(AN$30:AN$46,$F912)*(1-INDEX(AN$117:AN$133,$F912))</f>
        <v/>
      </c>
      <c r="AO912" s="40">
        <f>AO$12*$D912*INDEX(AO$21:AO$28,$E912)*INDEX(AO$30:AO$46,$F912)*(1-INDEX(AO$117:AO$133,$F912))</f>
        <v/>
      </c>
      <c r="AP912" s="40">
        <f>AP$12*$D912*INDEX(AP$21:AP$28,$E912)*INDEX(AP$30:AP$46,$F912)*(1-INDEX(AP$117:AP$133,$F912))</f>
        <v/>
      </c>
      <c r="AQ912" s="40">
        <f>AQ$12*$D912*INDEX(AQ$21:AQ$28,$E912)*INDEX(AQ$30:AQ$46,$F912)*(1-INDEX(AQ$117:AQ$133,$F912))</f>
        <v/>
      </c>
      <c r="AR912" s="40">
        <f>AR$12*$D912*INDEX(AR$21:AR$28,$E912)*INDEX(AR$30:AR$46,$F912)*(1-INDEX(AR$117:AR$133,$F912))</f>
        <v/>
      </c>
      <c r="AS912" s="40">
        <f>AS$12*$D912*INDEX(AS$21:AS$28,$E912)*INDEX(AS$30:AS$46,$F912)*(1-INDEX(AS$117:AS$133,$F912))</f>
        <v/>
      </c>
      <c r="AT912" s="40">
        <f>AT$12*$D912*INDEX(AT$21:AT$28,$E912)*INDEX(AT$30:AT$46,$F912)*(1-INDEX(AT$117:AT$133,$F912))</f>
        <v/>
      </c>
      <c r="AU912" s="40">
        <f>AU$12*$D912*INDEX(AU$21:AU$28,$E912)*INDEX(AU$30:AU$46,$F912)*(1-INDEX(AU$117:AU$133,$F912))</f>
        <v/>
      </c>
      <c r="AV912" s="40">
        <f>AV$12*$D912*INDEX(AV$21:AV$28,$E912)*INDEX(AV$30:AV$46,$F912)*(1-INDEX(AV$117:AV$133,$F912))</f>
        <v/>
      </c>
      <c r="AW912" s="40">
        <f>AW$12*$D912*INDEX(AW$21:AW$28,$E912)*INDEX(AW$30:AW$46,$F912)*(1-INDEX(AW$117:AW$133,$F912))</f>
        <v/>
      </c>
      <c r="AX912" s="42">
        <f>CARBONTAX(AX$12,$D912,INDEX(AX$21:AX$28,$E912),INDEX(AX$30:AX$46,$F912),INDEX(AX$117:AX$133,$F912))</f>
        <v/>
      </c>
    </row>
    <row r="913" hidden="1" outlineLevel="2">
      <c r="A913" s="5" t="inlineStr">
        <is>
          <t>ctxnew</t>
        </is>
      </c>
      <c r="B913" s="5" t="inlineStr">
        <is>
          <t>oop</t>
        </is>
      </c>
      <c r="C913" s="5" t="inlineStr">
        <is>
          <t>srv</t>
        </is>
      </c>
      <c r="D913" s="40">
        <f>INDEX(Inputs!$T$5:$T$132,MATCH($B913&amp;"|"&amp;$C913,Inputs!$A$5:$A$132,0))</f>
        <v/>
      </c>
      <c r="E913" s="40">
        <f>INDEX(Inputs!$J$5:$J$132,MATCH($B913&amp;"|"&amp;$C913,Inputs!$A$5:$A$132,0))</f>
        <v/>
      </c>
      <c r="F913" s="40">
        <f>INDEX(Inputs!$K$5:$K$132,MATCH($B913&amp;"|"&amp;$C913,Inputs!$A$5:$A$132,0))</f>
        <v/>
      </c>
      <c r="G913" s="39" t="n"/>
      <c r="H913" s="5">
        <f>INDEX(Variables!$B$5:$B$105,MATCH($A913,Variables!$A$5:$A$105,0))&amp;IF($C913="",""," | "&amp;INDEX(Mapping!$B$5:$B$26,MATCH($C913,Mapping!$A$5:$A$26,0))&amp;" | "&amp;INDEX(Mapping!$B$30:$B$41,MATCH($B913,Mapping!$A$30:$A$41,0)))</f>
        <v/>
      </c>
      <c r="I913" s="5">
        <f>INDEX(Variables!$C$5:$C$105,MATCH($A913,Variables!$A$5:$A$105,0))</f>
        <v/>
      </c>
      <c r="J913" s="5">
        <f>INDEX(Variables!$E$5:$E$105,MATCH($A913,Variables!$A$5:$A$105,0))</f>
        <v/>
      </c>
      <c r="K913" s="25">
        <f>LOWER(Settings!$C$4)&amp;".mit."&amp;$A913&amp;IF($C913="","","."&amp;$C913&amp;"."&amp;$B913)&amp;IF(INDEX(Variables!$D$5:$D$105,MATCH($A913,Variables!$A$5:$A$105,0))="","","."&amp;INDEX(Variables!$D$5:$D$105,MATCH($A913,Variables!$A$5:$A$105,0)))&amp;"."&amp;K$5</f>
        <v/>
      </c>
      <c r="L913" s="41">
        <f>L$12*$D913*INDEX(L$21:L$28,$E913)*INDEX(L$30:L$46,$F913)*(1-INDEX(L$117:L$133,$F913))</f>
        <v/>
      </c>
      <c r="M913" s="40">
        <f>M$12*$D913*INDEX(M$21:M$28,$E913)*INDEX(M$30:M$46,$F913)*(1-INDEX(M$117:M$133,$F913))</f>
        <v/>
      </c>
      <c r="N913" s="40">
        <f>N$12*$D913*INDEX(N$21:N$28,$E913)*INDEX(N$30:N$46,$F913)*(1-INDEX(N$117:N$133,$F913))</f>
        <v/>
      </c>
      <c r="O913" s="40">
        <f>O$12*$D913*INDEX(O$21:O$28,$E913)*INDEX(O$30:O$46,$F913)*(1-INDEX(O$117:O$133,$F913))</f>
        <v/>
      </c>
      <c r="P913" s="40">
        <f>P$12*$D913*INDEX(P$21:P$28,$E913)*INDEX(P$30:P$46,$F913)*(1-INDEX(P$117:P$133,$F913))</f>
        <v/>
      </c>
      <c r="Q913" s="40">
        <f>Q$12*$D913*INDEX(Q$21:Q$28,$E913)*INDEX(Q$30:Q$46,$F913)*(1-INDEX(Q$117:Q$133,$F913))</f>
        <v/>
      </c>
      <c r="R913" s="40">
        <f>R$12*$D913*INDEX(R$21:R$28,$E913)*INDEX(R$30:R$46,$F913)*(1-INDEX(R$117:R$133,$F913))</f>
        <v/>
      </c>
      <c r="S913" s="40">
        <f>S$12*$D913*INDEX(S$21:S$28,$E913)*INDEX(S$30:S$46,$F913)*(1-INDEX(S$117:S$133,$F913))</f>
        <v/>
      </c>
      <c r="T913" s="40">
        <f>T$12*$D913*INDEX(T$21:T$28,$E913)*INDEX(T$30:T$46,$F913)*(1-INDEX(T$117:T$133,$F913))</f>
        <v/>
      </c>
      <c r="U913" s="40">
        <f>U$12*$D913*INDEX(U$21:U$28,$E913)*INDEX(U$30:U$46,$F913)*(1-INDEX(U$117:U$133,$F913))</f>
        <v/>
      </c>
      <c r="V913" s="40">
        <f>V$12*$D913*INDEX(V$21:V$28,$E913)*INDEX(V$30:V$46,$F913)*(1-INDEX(V$117:V$133,$F913))</f>
        <v/>
      </c>
      <c r="W913" s="40">
        <f>W$12*$D913*INDEX(W$21:W$28,$E913)*INDEX(W$30:W$46,$F913)*(1-INDEX(W$117:W$133,$F913))</f>
        <v/>
      </c>
      <c r="X913" s="40">
        <f>X$12*$D913*INDEX(X$21:X$28,$E913)*INDEX(X$30:X$46,$F913)*(1-INDEX(X$117:X$133,$F913))</f>
        <v/>
      </c>
      <c r="Y913" s="40">
        <f>Y$12*$D913*INDEX(Y$21:Y$28,$E913)*INDEX(Y$30:Y$46,$F913)*(1-INDEX(Y$117:Y$133,$F913))</f>
        <v/>
      </c>
      <c r="Z913" s="40">
        <f>Z$12*$D913*INDEX(Z$21:Z$28,$E913)*INDEX(Z$30:Z$46,$F913)*(1-INDEX(Z$117:Z$133,$F913))</f>
        <v/>
      </c>
      <c r="AA913" s="40">
        <f>AA$12*$D913*INDEX(AA$21:AA$28,$E913)*INDEX(AA$30:AA$46,$F913)*(1-INDEX(AA$117:AA$133,$F913))</f>
        <v/>
      </c>
      <c r="AB913" s="40">
        <f>AB$12*$D913*INDEX(AB$21:AB$28,$E913)*INDEX(AB$30:AB$46,$F913)*(1-INDEX(AB$117:AB$133,$F913))</f>
        <v/>
      </c>
      <c r="AC913" s="40">
        <f>AC$12*$D913*INDEX(AC$21:AC$28,$E913)*INDEX(AC$30:AC$46,$F913)*(1-INDEX(AC$117:AC$133,$F913))</f>
        <v/>
      </c>
      <c r="AD913" s="42">
        <f>CARBONTAX(AD$12,$D913,INDEX(AD$21:AD$28,$E913),INDEX(AD$30:AD$46,$F913),INDEX(AD$117:AD$133,$F913))</f>
        <v/>
      </c>
      <c r="AE913" s="25">
        <f>LOWER(Settings!$C$4)&amp;".mit."&amp;$A913&amp;IF($C913="","","."&amp;$C913&amp;"."&amp;$B913)&amp;IF(INDEX(Variables!$D$5:$D$105,MATCH($A913,Variables!$A$5:$A$105,0))="","","."&amp;INDEX(Variables!$D$5:$D$105,MATCH($A913,Variables!$A$5:$A$105,0)))&amp;"."&amp;AE$5</f>
        <v/>
      </c>
      <c r="AF913" s="41">
        <f>AF$12*$D913*INDEX(AF$21:AF$28,$E913)*INDEX(AF$30:AF$46,$F913)*(1-INDEX(AF$117:AF$133,$F913))</f>
        <v/>
      </c>
      <c r="AG913" s="40">
        <f>AG$12*$D913*INDEX(AG$21:AG$28,$E913)*INDEX(AG$30:AG$46,$F913)*(1-INDEX(AG$117:AG$133,$F913))</f>
        <v/>
      </c>
      <c r="AH913" s="40">
        <f>AH$12*$D913*INDEX(AH$21:AH$28,$E913)*INDEX(AH$30:AH$46,$F913)*(1-INDEX(AH$117:AH$133,$F913))</f>
        <v/>
      </c>
      <c r="AI913" s="40">
        <f>AI$12*$D913*INDEX(AI$21:AI$28,$E913)*INDEX(AI$30:AI$46,$F913)*(1-INDEX(AI$117:AI$133,$F913))</f>
        <v/>
      </c>
      <c r="AJ913" s="40">
        <f>AJ$12*$D913*INDEX(AJ$21:AJ$28,$E913)*INDEX(AJ$30:AJ$46,$F913)*(1-INDEX(AJ$117:AJ$133,$F913))</f>
        <v/>
      </c>
      <c r="AK913" s="40">
        <f>AK$12*$D913*INDEX(AK$21:AK$28,$E913)*INDEX(AK$30:AK$46,$F913)*(1-INDEX(AK$117:AK$133,$F913))</f>
        <v/>
      </c>
      <c r="AL913" s="40">
        <f>AL$12*$D913*INDEX(AL$21:AL$28,$E913)*INDEX(AL$30:AL$46,$F913)*(1-INDEX(AL$117:AL$133,$F913))</f>
        <v/>
      </c>
      <c r="AM913" s="40">
        <f>AM$12*$D913*INDEX(AM$21:AM$28,$E913)*INDEX(AM$30:AM$46,$F913)*(1-INDEX(AM$117:AM$133,$F913))</f>
        <v/>
      </c>
      <c r="AN913" s="40">
        <f>AN$12*$D913*INDEX(AN$21:AN$28,$E913)*INDEX(AN$30:AN$46,$F913)*(1-INDEX(AN$117:AN$133,$F913))</f>
        <v/>
      </c>
      <c r="AO913" s="40">
        <f>AO$12*$D913*INDEX(AO$21:AO$28,$E913)*INDEX(AO$30:AO$46,$F913)*(1-INDEX(AO$117:AO$133,$F913))</f>
        <v/>
      </c>
      <c r="AP913" s="40">
        <f>AP$12*$D913*INDEX(AP$21:AP$28,$E913)*INDEX(AP$30:AP$46,$F913)*(1-INDEX(AP$117:AP$133,$F913))</f>
        <v/>
      </c>
      <c r="AQ913" s="40">
        <f>AQ$12*$D913*INDEX(AQ$21:AQ$28,$E913)*INDEX(AQ$30:AQ$46,$F913)*(1-INDEX(AQ$117:AQ$133,$F913))</f>
        <v/>
      </c>
      <c r="AR913" s="40">
        <f>AR$12*$D913*INDEX(AR$21:AR$28,$E913)*INDEX(AR$30:AR$46,$F913)*(1-INDEX(AR$117:AR$133,$F913))</f>
        <v/>
      </c>
      <c r="AS913" s="40">
        <f>AS$12*$D913*INDEX(AS$21:AS$28,$E913)*INDEX(AS$30:AS$46,$F913)*(1-INDEX(AS$117:AS$133,$F913))</f>
        <v/>
      </c>
      <c r="AT913" s="40">
        <f>AT$12*$D913*INDEX(AT$21:AT$28,$E913)*INDEX(AT$30:AT$46,$F913)*(1-INDEX(AT$117:AT$133,$F913))</f>
        <v/>
      </c>
      <c r="AU913" s="40">
        <f>AU$12*$D913*INDEX(AU$21:AU$28,$E913)*INDEX(AU$30:AU$46,$F913)*(1-INDEX(AU$117:AU$133,$F913))</f>
        <v/>
      </c>
      <c r="AV913" s="40">
        <f>AV$12*$D913*INDEX(AV$21:AV$28,$E913)*INDEX(AV$30:AV$46,$F913)*(1-INDEX(AV$117:AV$133,$F913))</f>
        <v/>
      </c>
      <c r="AW913" s="40">
        <f>AW$12*$D913*INDEX(AW$21:AW$28,$E913)*INDEX(AW$30:AW$46,$F913)*(1-INDEX(AW$117:AW$133,$F913))</f>
        <v/>
      </c>
      <c r="AX913" s="42">
        <f>CARBONTAX(AX$12,$D913,INDEX(AX$21:AX$28,$E913),INDEX(AX$30:AX$46,$F913),INDEX(AX$117:AX$133,$F913))</f>
        <v/>
      </c>
    </row>
    <row r="914" hidden="1" outlineLevel="2">
      <c r="A914" s="5" t="inlineStr">
        <is>
          <t>ctxnew</t>
        </is>
      </c>
      <c r="B914" s="5" t="inlineStr">
        <is>
          <t>bio</t>
        </is>
      </c>
      <c r="C914" s="5" t="inlineStr">
        <is>
          <t>srv</t>
        </is>
      </c>
      <c r="D914" s="40">
        <f>INDEX(Inputs!$T$5:$T$132,MATCH($B914&amp;"|"&amp;$C914,Inputs!$A$5:$A$132,0))</f>
        <v/>
      </c>
      <c r="E914" s="40">
        <f>INDEX(Inputs!$J$5:$J$132,MATCH($B914&amp;"|"&amp;$C914,Inputs!$A$5:$A$132,0))</f>
        <v/>
      </c>
      <c r="F914" s="40">
        <f>INDEX(Inputs!$K$5:$K$132,MATCH($B914&amp;"|"&amp;$C914,Inputs!$A$5:$A$132,0))</f>
        <v/>
      </c>
      <c r="G914" s="39" t="n"/>
      <c r="H914" s="5">
        <f>INDEX(Variables!$B$5:$B$105,MATCH($A914,Variables!$A$5:$A$105,0))&amp;IF($C914="",""," | "&amp;INDEX(Mapping!$B$5:$B$26,MATCH($C914,Mapping!$A$5:$A$26,0))&amp;" | "&amp;INDEX(Mapping!$B$30:$B$41,MATCH($B914,Mapping!$A$30:$A$41,0)))</f>
        <v/>
      </c>
      <c r="I914" s="5">
        <f>INDEX(Variables!$C$5:$C$105,MATCH($A914,Variables!$A$5:$A$105,0))</f>
        <v/>
      </c>
      <c r="J914" s="5">
        <f>INDEX(Variables!$E$5:$E$105,MATCH($A914,Variables!$A$5:$A$105,0))</f>
        <v/>
      </c>
      <c r="K914" s="25">
        <f>LOWER(Settings!$C$4)&amp;".mit."&amp;$A914&amp;IF($C914="","","."&amp;$C914&amp;"."&amp;$B914)&amp;IF(INDEX(Variables!$D$5:$D$105,MATCH($A914,Variables!$A$5:$A$105,0))="","","."&amp;INDEX(Variables!$D$5:$D$105,MATCH($A914,Variables!$A$5:$A$105,0)))&amp;"."&amp;K$5</f>
        <v/>
      </c>
      <c r="L914" s="41">
        <f>L$12*$D914*INDEX(L$21:L$28,$E914)*INDEX(L$30:L$46,$F914)*(1-INDEX(L$117:L$133,$F914))</f>
        <v/>
      </c>
      <c r="M914" s="40">
        <f>M$12*$D914*INDEX(M$21:M$28,$E914)*INDEX(M$30:M$46,$F914)*(1-INDEX(M$117:M$133,$F914))</f>
        <v/>
      </c>
      <c r="N914" s="40">
        <f>N$12*$D914*INDEX(N$21:N$28,$E914)*INDEX(N$30:N$46,$F914)*(1-INDEX(N$117:N$133,$F914))</f>
        <v/>
      </c>
      <c r="O914" s="40">
        <f>O$12*$D914*INDEX(O$21:O$28,$E914)*INDEX(O$30:O$46,$F914)*(1-INDEX(O$117:O$133,$F914))</f>
        <v/>
      </c>
      <c r="P914" s="40">
        <f>P$12*$D914*INDEX(P$21:P$28,$E914)*INDEX(P$30:P$46,$F914)*(1-INDEX(P$117:P$133,$F914))</f>
        <v/>
      </c>
      <c r="Q914" s="40">
        <f>Q$12*$D914*INDEX(Q$21:Q$28,$E914)*INDEX(Q$30:Q$46,$F914)*(1-INDEX(Q$117:Q$133,$F914))</f>
        <v/>
      </c>
      <c r="R914" s="40">
        <f>R$12*$D914*INDEX(R$21:R$28,$E914)*INDEX(R$30:R$46,$F914)*(1-INDEX(R$117:R$133,$F914))</f>
        <v/>
      </c>
      <c r="S914" s="40">
        <f>S$12*$D914*INDEX(S$21:S$28,$E914)*INDEX(S$30:S$46,$F914)*(1-INDEX(S$117:S$133,$F914))</f>
        <v/>
      </c>
      <c r="T914" s="40">
        <f>T$12*$D914*INDEX(T$21:T$28,$E914)*INDEX(T$30:T$46,$F914)*(1-INDEX(T$117:T$133,$F914))</f>
        <v/>
      </c>
      <c r="U914" s="40">
        <f>U$12*$D914*INDEX(U$21:U$28,$E914)*INDEX(U$30:U$46,$F914)*(1-INDEX(U$117:U$133,$F914))</f>
        <v/>
      </c>
      <c r="V914" s="40">
        <f>V$12*$D914*INDEX(V$21:V$28,$E914)*INDEX(V$30:V$46,$F914)*(1-INDEX(V$117:V$133,$F914))</f>
        <v/>
      </c>
      <c r="W914" s="40">
        <f>W$12*$D914*INDEX(W$21:W$28,$E914)*INDEX(W$30:W$46,$F914)*(1-INDEX(W$117:W$133,$F914))</f>
        <v/>
      </c>
      <c r="X914" s="40">
        <f>X$12*$D914*INDEX(X$21:X$28,$E914)*INDEX(X$30:X$46,$F914)*(1-INDEX(X$117:X$133,$F914))</f>
        <v/>
      </c>
      <c r="Y914" s="40">
        <f>Y$12*$D914*INDEX(Y$21:Y$28,$E914)*INDEX(Y$30:Y$46,$F914)*(1-INDEX(Y$117:Y$133,$F914))</f>
        <v/>
      </c>
      <c r="Z914" s="40">
        <f>Z$12*$D914*INDEX(Z$21:Z$28,$E914)*INDEX(Z$30:Z$46,$F914)*(1-INDEX(Z$117:Z$133,$F914))</f>
        <v/>
      </c>
      <c r="AA914" s="40">
        <f>AA$12*$D914*INDEX(AA$21:AA$28,$E914)*INDEX(AA$30:AA$46,$F914)*(1-INDEX(AA$117:AA$133,$F914))</f>
        <v/>
      </c>
      <c r="AB914" s="40">
        <f>AB$12*$D914*INDEX(AB$21:AB$28,$E914)*INDEX(AB$30:AB$46,$F914)*(1-INDEX(AB$117:AB$133,$F914))</f>
        <v/>
      </c>
      <c r="AC914" s="40">
        <f>AC$12*$D914*INDEX(AC$21:AC$28,$E914)*INDEX(AC$30:AC$46,$F914)*(1-INDEX(AC$117:AC$133,$F914))</f>
        <v/>
      </c>
      <c r="AD914" s="42">
        <f>CARBONTAX(AD$12,$D914,INDEX(AD$21:AD$28,$E914),INDEX(AD$30:AD$46,$F914),INDEX(AD$117:AD$133,$F914))</f>
        <v/>
      </c>
      <c r="AE914" s="25">
        <f>LOWER(Settings!$C$4)&amp;".mit."&amp;$A914&amp;IF($C914="","","."&amp;$C914&amp;"."&amp;$B914)&amp;IF(INDEX(Variables!$D$5:$D$105,MATCH($A914,Variables!$A$5:$A$105,0))="","","."&amp;INDEX(Variables!$D$5:$D$105,MATCH($A914,Variables!$A$5:$A$105,0)))&amp;"."&amp;AE$5</f>
        <v/>
      </c>
      <c r="AF914" s="41">
        <f>AF$12*$D914*INDEX(AF$21:AF$28,$E914)*INDEX(AF$30:AF$46,$F914)*(1-INDEX(AF$117:AF$133,$F914))</f>
        <v/>
      </c>
      <c r="AG914" s="40">
        <f>AG$12*$D914*INDEX(AG$21:AG$28,$E914)*INDEX(AG$30:AG$46,$F914)*(1-INDEX(AG$117:AG$133,$F914))</f>
        <v/>
      </c>
      <c r="AH914" s="40">
        <f>AH$12*$D914*INDEX(AH$21:AH$28,$E914)*INDEX(AH$30:AH$46,$F914)*(1-INDEX(AH$117:AH$133,$F914))</f>
        <v/>
      </c>
      <c r="AI914" s="40">
        <f>AI$12*$D914*INDEX(AI$21:AI$28,$E914)*INDEX(AI$30:AI$46,$F914)*(1-INDEX(AI$117:AI$133,$F914))</f>
        <v/>
      </c>
      <c r="AJ914" s="40">
        <f>AJ$12*$D914*INDEX(AJ$21:AJ$28,$E914)*INDEX(AJ$30:AJ$46,$F914)*(1-INDEX(AJ$117:AJ$133,$F914))</f>
        <v/>
      </c>
      <c r="AK914" s="40">
        <f>AK$12*$D914*INDEX(AK$21:AK$28,$E914)*INDEX(AK$30:AK$46,$F914)*(1-INDEX(AK$117:AK$133,$F914))</f>
        <v/>
      </c>
      <c r="AL914" s="40">
        <f>AL$12*$D914*INDEX(AL$21:AL$28,$E914)*INDEX(AL$30:AL$46,$F914)*(1-INDEX(AL$117:AL$133,$F914))</f>
        <v/>
      </c>
      <c r="AM914" s="40">
        <f>AM$12*$D914*INDEX(AM$21:AM$28,$E914)*INDEX(AM$30:AM$46,$F914)*(1-INDEX(AM$117:AM$133,$F914))</f>
        <v/>
      </c>
      <c r="AN914" s="40">
        <f>AN$12*$D914*INDEX(AN$21:AN$28,$E914)*INDEX(AN$30:AN$46,$F914)*(1-INDEX(AN$117:AN$133,$F914))</f>
        <v/>
      </c>
      <c r="AO914" s="40">
        <f>AO$12*$D914*INDEX(AO$21:AO$28,$E914)*INDEX(AO$30:AO$46,$F914)*(1-INDEX(AO$117:AO$133,$F914))</f>
        <v/>
      </c>
      <c r="AP914" s="40">
        <f>AP$12*$D914*INDEX(AP$21:AP$28,$E914)*INDEX(AP$30:AP$46,$F914)*(1-INDEX(AP$117:AP$133,$F914))</f>
        <v/>
      </c>
      <c r="AQ914" s="40">
        <f>AQ$12*$D914*INDEX(AQ$21:AQ$28,$E914)*INDEX(AQ$30:AQ$46,$F914)*(1-INDEX(AQ$117:AQ$133,$F914))</f>
        <v/>
      </c>
      <c r="AR914" s="40">
        <f>AR$12*$D914*INDEX(AR$21:AR$28,$E914)*INDEX(AR$30:AR$46,$F914)*(1-INDEX(AR$117:AR$133,$F914))</f>
        <v/>
      </c>
      <c r="AS914" s="40">
        <f>AS$12*$D914*INDEX(AS$21:AS$28,$E914)*INDEX(AS$30:AS$46,$F914)*(1-INDEX(AS$117:AS$133,$F914))</f>
        <v/>
      </c>
      <c r="AT914" s="40">
        <f>AT$12*$D914*INDEX(AT$21:AT$28,$E914)*INDEX(AT$30:AT$46,$F914)*(1-INDEX(AT$117:AT$133,$F914))</f>
        <v/>
      </c>
      <c r="AU914" s="40">
        <f>AU$12*$D914*INDEX(AU$21:AU$28,$E914)*INDEX(AU$30:AU$46,$F914)*(1-INDEX(AU$117:AU$133,$F914))</f>
        <v/>
      </c>
      <c r="AV914" s="40">
        <f>AV$12*$D914*INDEX(AV$21:AV$28,$E914)*INDEX(AV$30:AV$46,$F914)*(1-INDEX(AV$117:AV$133,$F914))</f>
        <v/>
      </c>
      <c r="AW914" s="40">
        <f>AW$12*$D914*INDEX(AW$21:AW$28,$E914)*INDEX(AW$30:AW$46,$F914)*(1-INDEX(AW$117:AW$133,$F914))</f>
        <v/>
      </c>
      <c r="AX914" s="42">
        <f>CARBONTAX(AX$12,$D914,INDEX(AX$21:AX$28,$E914),INDEX(AX$30:AX$46,$F914),INDEX(AX$117:AX$133,$F914))</f>
        <v/>
      </c>
    </row>
    <row r="915" hidden="1" outlineLevel="2"/>
    <row r="916" hidden="1" outlineLevel="2">
      <c r="A916" s="5" t="inlineStr">
        <is>
          <t>ets</t>
        </is>
      </c>
      <c r="B916" s="5" t="inlineStr">
        <is>
          <t>coa</t>
        </is>
      </c>
      <c r="C916" s="5" t="inlineStr">
        <is>
          <t>srv</t>
        </is>
      </c>
      <c r="D916" s="40">
        <f>INDEX(Inputs!$T$5:$T$132,MATCH($B916&amp;"|"&amp;$C916,Inputs!$A$5:$A$132,0))</f>
        <v/>
      </c>
      <c r="E916" s="40">
        <f>INDEX(Inputs!$K$5:$K$132,MATCH($B916&amp;"|"&amp;$C916,Inputs!$A$5:$A$132,0))</f>
        <v/>
      </c>
      <c r="F916" s="39" t="n"/>
      <c r="G916" s="39" t="n"/>
      <c r="H916" s="5">
        <f>INDEX(Variables!$B$5:$B$105,MATCH($A916,Variables!$A$5:$A$105,0))&amp;IF($C916="",""," | "&amp;INDEX(Mapping!$B$5:$B$26,MATCH($C916,Mapping!$A$5:$A$26,0))&amp;" | "&amp;INDEX(Mapping!$B$30:$B$41,MATCH($B916,Mapping!$A$30:$A$41,0)))</f>
        <v/>
      </c>
      <c r="I916" s="5">
        <f>INDEX(Variables!$C$5:$C$105,MATCH($A916,Variables!$A$5:$A$105,0))</f>
        <v/>
      </c>
      <c r="J916" s="5">
        <f>INDEX(Variables!$E$5:$E$105,MATCH($A916,Variables!$A$5:$A$105,0))</f>
        <v/>
      </c>
      <c r="K916" s="25">
        <f>LOWER(Settings!$C$4)&amp;".mit."&amp;$A916&amp;IF($C916="","","."&amp;$C916&amp;"."&amp;$B916)&amp;IF(INDEX(Variables!$D$5:$D$105,MATCH($A916,Variables!$A$5:$A$105,0))="","","."&amp;INDEX(Variables!$D$5:$D$105,MATCH($A916,Variables!$A$5:$A$105,0)))&amp;"."&amp;K$5</f>
        <v/>
      </c>
      <c r="L916" s="41">
        <f>L$134*$D916*INDEX(L$117:L$133,$E916)</f>
        <v/>
      </c>
      <c r="M916" s="40">
        <f>M$134*$D916*INDEX(M$117:M$133,$E916)</f>
        <v/>
      </c>
      <c r="N916" s="40">
        <f>N$134*$D916*INDEX(N$117:N$133,$E916)</f>
        <v/>
      </c>
      <c r="O916" s="40">
        <f>O$134*$D916*INDEX(O$117:O$133,$E916)</f>
        <v/>
      </c>
      <c r="P916" s="40">
        <f>P$134*$D916*INDEX(P$117:P$133,$E916)</f>
        <v/>
      </c>
      <c r="Q916" s="40">
        <f>Q$134*$D916*INDEX(Q$117:Q$133,$E916)</f>
        <v/>
      </c>
      <c r="R916" s="40">
        <f>R$134*$D916*INDEX(R$117:R$133,$E916)</f>
        <v/>
      </c>
      <c r="S916" s="40">
        <f>S$134*$D916*INDEX(S$117:S$133,$E916)</f>
        <v/>
      </c>
      <c r="T916" s="40">
        <f>T$134*$D916*INDEX(T$117:T$133,$E916)</f>
        <v/>
      </c>
      <c r="U916" s="40">
        <f>U$134*$D916*INDEX(U$117:U$133,$E916)</f>
        <v/>
      </c>
      <c r="V916" s="40">
        <f>V$134*$D916*INDEX(V$117:V$133,$E916)</f>
        <v/>
      </c>
      <c r="W916" s="40">
        <f>W$134*$D916*INDEX(W$117:W$133,$E916)</f>
        <v/>
      </c>
      <c r="X916" s="40">
        <f>X$134*$D916*INDEX(X$117:X$133,$E916)</f>
        <v/>
      </c>
      <c r="Y916" s="40">
        <f>Y$134*$D916*INDEX(Y$117:Y$133,$E916)</f>
        <v/>
      </c>
      <c r="Z916" s="40">
        <f>Z$134*$D916*INDEX(Z$117:Z$133,$E916)</f>
        <v/>
      </c>
      <c r="AA916" s="40">
        <f>AA$134*$D916*INDEX(AA$117:AA$133,$E916)</f>
        <v/>
      </c>
      <c r="AB916" s="40">
        <f>AB$134*$D916*INDEX(AB$117:AB$133,$E916)</f>
        <v/>
      </c>
      <c r="AC916" s="40">
        <f>AC$134*$D916*INDEX(AC$117:AC$133,$E916)</f>
        <v/>
      </c>
      <c r="AD916" s="42">
        <f>ETSCOST(AD$134,$D916,INDEX(AD$117:AD$133,$E916))</f>
        <v/>
      </c>
      <c r="AE916" s="25">
        <f>LOWER(Settings!$C$4)&amp;".mit."&amp;$A916&amp;IF($C916="","","."&amp;$C916&amp;"."&amp;$B916)&amp;IF(INDEX(Variables!$D$5:$D$105,MATCH($A916,Variables!$A$5:$A$105,0))="","","."&amp;INDEX(Variables!$D$5:$D$105,MATCH($A916,Variables!$A$5:$A$105,0)))&amp;"."&amp;AE$5</f>
        <v/>
      </c>
      <c r="AF916" s="41">
        <f>AF$134*$D916*INDEX(AF$117:AF$133,$E916)</f>
        <v/>
      </c>
      <c r="AG916" s="40">
        <f>AG$134*$D916*INDEX(AG$117:AG$133,$E916)</f>
        <v/>
      </c>
      <c r="AH916" s="40">
        <f>AH$134*$D916*INDEX(AH$117:AH$133,$E916)</f>
        <v/>
      </c>
      <c r="AI916" s="40">
        <f>AI$134*$D916*INDEX(AI$117:AI$133,$E916)</f>
        <v/>
      </c>
      <c r="AJ916" s="40">
        <f>AJ$134*$D916*INDEX(AJ$117:AJ$133,$E916)</f>
        <v/>
      </c>
      <c r="AK916" s="40">
        <f>AK$134*$D916*INDEX(AK$117:AK$133,$E916)</f>
        <v/>
      </c>
      <c r="AL916" s="40">
        <f>AL$134*$D916*INDEX(AL$117:AL$133,$E916)</f>
        <v/>
      </c>
      <c r="AM916" s="40">
        <f>AM$134*$D916*INDEX(AM$117:AM$133,$E916)</f>
        <v/>
      </c>
      <c r="AN916" s="40">
        <f>AN$134*$D916*INDEX(AN$117:AN$133,$E916)</f>
        <v/>
      </c>
      <c r="AO916" s="40">
        <f>AO$134*$D916*INDEX(AO$117:AO$133,$E916)</f>
        <v/>
      </c>
      <c r="AP916" s="40">
        <f>AP$134*$D916*INDEX(AP$117:AP$133,$E916)</f>
        <v/>
      </c>
      <c r="AQ916" s="40">
        <f>AQ$134*$D916*INDEX(AQ$117:AQ$133,$E916)</f>
        <v/>
      </c>
      <c r="AR916" s="40">
        <f>AR$134*$D916*INDEX(AR$117:AR$133,$E916)</f>
        <v/>
      </c>
      <c r="AS916" s="40">
        <f>AS$134*$D916*INDEX(AS$117:AS$133,$E916)</f>
        <v/>
      </c>
      <c r="AT916" s="40">
        <f>AT$134*$D916*INDEX(AT$117:AT$133,$E916)</f>
        <v/>
      </c>
      <c r="AU916" s="40">
        <f>AU$134*$D916*INDEX(AU$117:AU$133,$E916)</f>
        <v/>
      </c>
      <c r="AV916" s="40">
        <f>AV$134*$D916*INDEX(AV$117:AV$133,$E916)</f>
        <v/>
      </c>
      <c r="AW916" s="40">
        <f>AW$134*$D916*INDEX(AW$117:AW$133,$E916)</f>
        <v/>
      </c>
      <c r="AX916" s="42">
        <f>ETSCOST(AX$134,$D916,INDEX(AX$117:AX$133,$E916))</f>
        <v/>
      </c>
    </row>
    <row r="917" hidden="1" outlineLevel="2">
      <c r="A917" s="5" t="inlineStr">
        <is>
          <t>ets</t>
        </is>
      </c>
      <c r="B917" s="5" t="inlineStr">
        <is>
          <t>nga</t>
        </is>
      </c>
      <c r="C917" s="5" t="inlineStr">
        <is>
          <t>srv</t>
        </is>
      </c>
      <c r="D917" s="40">
        <f>INDEX(Inputs!$T$5:$T$132,MATCH($B917&amp;"|"&amp;$C917,Inputs!$A$5:$A$132,0))</f>
        <v/>
      </c>
      <c r="E917" s="40">
        <f>INDEX(Inputs!$K$5:$K$132,MATCH($B917&amp;"|"&amp;$C917,Inputs!$A$5:$A$132,0))</f>
        <v/>
      </c>
      <c r="F917" s="39" t="n"/>
      <c r="G917" s="39" t="n"/>
      <c r="H917" s="5">
        <f>INDEX(Variables!$B$5:$B$105,MATCH($A917,Variables!$A$5:$A$105,0))&amp;IF($C917="",""," | "&amp;INDEX(Mapping!$B$5:$B$26,MATCH($C917,Mapping!$A$5:$A$26,0))&amp;" | "&amp;INDEX(Mapping!$B$30:$B$41,MATCH($B917,Mapping!$A$30:$A$41,0)))</f>
        <v/>
      </c>
      <c r="I917" s="5">
        <f>INDEX(Variables!$C$5:$C$105,MATCH($A917,Variables!$A$5:$A$105,0))</f>
        <v/>
      </c>
      <c r="J917" s="5">
        <f>INDEX(Variables!$E$5:$E$105,MATCH($A917,Variables!$A$5:$A$105,0))</f>
        <v/>
      </c>
      <c r="K917" s="25">
        <f>LOWER(Settings!$C$4)&amp;".mit."&amp;$A917&amp;IF($C917="","","."&amp;$C917&amp;"."&amp;$B917)&amp;IF(INDEX(Variables!$D$5:$D$105,MATCH($A917,Variables!$A$5:$A$105,0))="","","."&amp;INDEX(Variables!$D$5:$D$105,MATCH($A917,Variables!$A$5:$A$105,0)))&amp;"."&amp;K$5</f>
        <v/>
      </c>
      <c r="L917" s="41">
        <f>L$134*$D917*INDEX(L$117:L$133,$E917)</f>
        <v/>
      </c>
      <c r="M917" s="40">
        <f>M$134*$D917*INDEX(M$117:M$133,$E917)</f>
        <v/>
      </c>
      <c r="N917" s="40">
        <f>N$134*$D917*INDEX(N$117:N$133,$E917)</f>
        <v/>
      </c>
      <c r="O917" s="40">
        <f>O$134*$D917*INDEX(O$117:O$133,$E917)</f>
        <v/>
      </c>
      <c r="P917" s="40">
        <f>P$134*$D917*INDEX(P$117:P$133,$E917)</f>
        <v/>
      </c>
      <c r="Q917" s="40">
        <f>Q$134*$D917*INDEX(Q$117:Q$133,$E917)</f>
        <v/>
      </c>
      <c r="R917" s="40">
        <f>R$134*$D917*INDEX(R$117:R$133,$E917)</f>
        <v/>
      </c>
      <c r="S917" s="40">
        <f>S$134*$D917*INDEX(S$117:S$133,$E917)</f>
        <v/>
      </c>
      <c r="T917" s="40">
        <f>T$134*$D917*INDEX(T$117:T$133,$E917)</f>
        <v/>
      </c>
      <c r="U917" s="40">
        <f>U$134*$D917*INDEX(U$117:U$133,$E917)</f>
        <v/>
      </c>
      <c r="V917" s="40">
        <f>V$134*$D917*INDEX(V$117:V$133,$E917)</f>
        <v/>
      </c>
      <c r="W917" s="40">
        <f>W$134*$D917*INDEX(W$117:W$133,$E917)</f>
        <v/>
      </c>
      <c r="X917" s="40">
        <f>X$134*$D917*INDEX(X$117:X$133,$E917)</f>
        <v/>
      </c>
      <c r="Y917" s="40">
        <f>Y$134*$D917*INDEX(Y$117:Y$133,$E917)</f>
        <v/>
      </c>
      <c r="Z917" s="40">
        <f>Z$134*$D917*INDEX(Z$117:Z$133,$E917)</f>
        <v/>
      </c>
      <c r="AA917" s="40">
        <f>AA$134*$D917*INDEX(AA$117:AA$133,$E917)</f>
        <v/>
      </c>
      <c r="AB917" s="40">
        <f>AB$134*$D917*INDEX(AB$117:AB$133,$E917)</f>
        <v/>
      </c>
      <c r="AC917" s="40">
        <f>AC$134*$D917*INDEX(AC$117:AC$133,$E917)</f>
        <v/>
      </c>
      <c r="AD917" s="42">
        <f>ETSCOST(AD$134,$D917,INDEX(AD$117:AD$133,$E917))</f>
        <v/>
      </c>
      <c r="AE917" s="25">
        <f>LOWER(Settings!$C$4)&amp;".mit."&amp;$A917&amp;IF($C917="","","."&amp;$C917&amp;"."&amp;$B917)&amp;IF(INDEX(Variables!$D$5:$D$105,MATCH($A917,Variables!$A$5:$A$105,0))="","","."&amp;INDEX(Variables!$D$5:$D$105,MATCH($A917,Variables!$A$5:$A$105,0)))&amp;"."&amp;AE$5</f>
        <v/>
      </c>
      <c r="AF917" s="41">
        <f>AF$134*$D917*INDEX(AF$117:AF$133,$E917)</f>
        <v/>
      </c>
      <c r="AG917" s="40">
        <f>AG$134*$D917*INDEX(AG$117:AG$133,$E917)</f>
        <v/>
      </c>
      <c r="AH917" s="40">
        <f>AH$134*$D917*INDEX(AH$117:AH$133,$E917)</f>
        <v/>
      </c>
      <c r="AI917" s="40">
        <f>AI$134*$D917*INDEX(AI$117:AI$133,$E917)</f>
        <v/>
      </c>
      <c r="AJ917" s="40">
        <f>AJ$134*$D917*INDEX(AJ$117:AJ$133,$E917)</f>
        <v/>
      </c>
      <c r="AK917" s="40">
        <f>AK$134*$D917*INDEX(AK$117:AK$133,$E917)</f>
        <v/>
      </c>
      <c r="AL917" s="40">
        <f>AL$134*$D917*INDEX(AL$117:AL$133,$E917)</f>
        <v/>
      </c>
      <c r="AM917" s="40">
        <f>AM$134*$D917*INDEX(AM$117:AM$133,$E917)</f>
        <v/>
      </c>
      <c r="AN917" s="40">
        <f>AN$134*$D917*INDEX(AN$117:AN$133,$E917)</f>
        <v/>
      </c>
      <c r="AO917" s="40">
        <f>AO$134*$D917*INDEX(AO$117:AO$133,$E917)</f>
        <v/>
      </c>
      <c r="AP917" s="40">
        <f>AP$134*$D917*INDEX(AP$117:AP$133,$E917)</f>
        <v/>
      </c>
      <c r="AQ917" s="40">
        <f>AQ$134*$D917*INDEX(AQ$117:AQ$133,$E917)</f>
        <v/>
      </c>
      <c r="AR917" s="40">
        <f>AR$134*$D917*INDEX(AR$117:AR$133,$E917)</f>
        <v/>
      </c>
      <c r="AS917" s="40">
        <f>AS$134*$D917*INDEX(AS$117:AS$133,$E917)</f>
        <v/>
      </c>
      <c r="AT917" s="40">
        <f>AT$134*$D917*INDEX(AT$117:AT$133,$E917)</f>
        <v/>
      </c>
      <c r="AU917" s="40">
        <f>AU$134*$D917*INDEX(AU$117:AU$133,$E917)</f>
        <v/>
      </c>
      <c r="AV917" s="40">
        <f>AV$134*$D917*INDEX(AV$117:AV$133,$E917)</f>
        <v/>
      </c>
      <c r="AW917" s="40">
        <f>AW$134*$D917*INDEX(AW$117:AW$133,$E917)</f>
        <v/>
      </c>
      <c r="AX917" s="42">
        <f>ETSCOST(AX$134,$D917,INDEX(AX$117:AX$133,$E917))</f>
        <v/>
      </c>
    </row>
    <row r="918" hidden="1" outlineLevel="2">
      <c r="A918" s="5" t="inlineStr">
        <is>
          <t>ets</t>
        </is>
      </c>
      <c r="B918" s="5" t="inlineStr">
        <is>
          <t>gso</t>
        </is>
      </c>
      <c r="C918" s="5" t="inlineStr">
        <is>
          <t>srv</t>
        </is>
      </c>
      <c r="D918" s="40">
        <f>INDEX(Inputs!$T$5:$T$132,MATCH($B918&amp;"|"&amp;$C918,Inputs!$A$5:$A$132,0))</f>
        <v/>
      </c>
      <c r="E918" s="40">
        <f>INDEX(Inputs!$K$5:$K$132,MATCH($B918&amp;"|"&amp;$C918,Inputs!$A$5:$A$132,0))</f>
        <v/>
      </c>
      <c r="F918" s="39" t="n"/>
      <c r="G918" s="39" t="n"/>
      <c r="H918" s="5">
        <f>INDEX(Variables!$B$5:$B$105,MATCH($A918,Variables!$A$5:$A$105,0))&amp;IF($C918="",""," | "&amp;INDEX(Mapping!$B$5:$B$26,MATCH($C918,Mapping!$A$5:$A$26,0))&amp;" | "&amp;INDEX(Mapping!$B$30:$B$41,MATCH($B918,Mapping!$A$30:$A$41,0)))</f>
        <v/>
      </c>
      <c r="I918" s="5">
        <f>INDEX(Variables!$C$5:$C$105,MATCH($A918,Variables!$A$5:$A$105,0))</f>
        <v/>
      </c>
      <c r="J918" s="5">
        <f>INDEX(Variables!$E$5:$E$105,MATCH($A918,Variables!$A$5:$A$105,0))</f>
        <v/>
      </c>
      <c r="K918" s="25">
        <f>LOWER(Settings!$C$4)&amp;".mit."&amp;$A918&amp;IF($C918="","","."&amp;$C918&amp;"."&amp;$B918)&amp;IF(INDEX(Variables!$D$5:$D$105,MATCH($A918,Variables!$A$5:$A$105,0))="","","."&amp;INDEX(Variables!$D$5:$D$105,MATCH($A918,Variables!$A$5:$A$105,0)))&amp;"."&amp;K$5</f>
        <v/>
      </c>
      <c r="L918" s="41">
        <f>L$134*$D918*INDEX(L$117:L$133,$E918)</f>
        <v/>
      </c>
      <c r="M918" s="40">
        <f>M$134*$D918*INDEX(M$117:M$133,$E918)</f>
        <v/>
      </c>
      <c r="N918" s="40">
        <f>N$134*$D918*INDEX(N$117:N$133,$E918)</f>
        <v/>
      </c>
      <c r="O918" s="40">
        <f>O$134*$D918*INDEX(O$117:O$133,$E918)</f>
        <v/>
      </c>
      <c r="P918" s="40">
        <f>P$134*$D918*INDEX(P$117:P$133,$E918)</f>
        <v/>
      </c>
      <c r="Q918" s="40">
        <f>Q$134*$D918*INDEX(Q$117:Q$133,$E918)</f>
        <v/>
      </c>
      <c r="R918" s="40">
        <f>R$134*$D918*INDEX(R$117:R$133,$E918)</f>
        <v/>
      </c>
      <c r="S918" s="40">
        <f>S$134*$D918*INDEX(S$117:S$133,$E918)</f>
        <v/>
      </c>
      <c r="T918" s="40">
        <f>T$134*$D918*INDEX(T$117:T$133,$E918)</f>
        <v/>
      </c>
      <c r="U918" s="40">
        <f>U$134*$D918*INDEX(U$117:U$133,$E918)</f>
        <v/>
      </c>
      <c r="V918" s="40">
        <f>V$134*$D918*INDEX(V$117:V$133,$E918)</f>
        <v/>
      </c>
      <c r="W918" s="40">
        <f>W$134*$D918*INDEX(W$117:W$133,$E918)</f>
        <v/>
      </c>
      <c r="X918" s="40">
        <f>X$134*$D918*INDEX(X$117:X$133,$E918)</f>
        <v/>
      </c>
      <c r="Y918" s="40">
        <f>Y$134*$D918*INDEX(Y$117:Y$133,$E918)</f>
        <v/>
      </c>
      <c r="Z918" s="40">
        <f>Z$134*$D918*INDEX(Z$117:Z$133,$E918)</f>
        <v/>
      </c>
      <c r="AA918" s="40">
        <f>AA$134*$D918*INDEX(AA$117:AA$133,$E918)</f>
        <v/>
      </c>
      <c r="AB918" s="40">
        <f>AB$134*$D918*INDEX(AB$117:AB$133,$E918)</f>
        <v/>
      </c>
      <c r="AC918" s="40">
        <f>AC$134*$D918*INDEX(AC$117:AC$133,$E918)</f>
        <v/>
      </c>
      <c r="AD918" s="42">
        <f>ETSCOST(AD$134,$D918,INDEX(AD$117:AD$133,$E918))</f>
        <v/>
      </c>
      <c r="AE918" s="25">
        <f>LOWER(Settings!$C$4)&amp;".mit."&amp;$A918&amp;IF($C918="","","."&amp;$C918&amp;"."&amp;$B918)&amp;IF(INDEX(Variables!$D$5:$D$105,MATCH($A918,Variables!$A$5:$A$105,0))="","","."&amp;INDEX(Variables!$D$5:$D$105,MATCH($A918,Variables!$A$5:$A$105,0)))&amp;"."&amp;AE$5</f>
        <v/>
      </c>
      <c r="AF918" s="41">
        <f>AF$134*$D918*INDEX(AF$117:AF$133,$E918)</f>
        <v/>
      </c>
      <c r="AG918" s="40">
        <f>AG$134*$D918*INDEX(AG$117:AG$133,$E918)</f>
        <v/>
      </c>
      <c r="AH918" s="40">
        <f>AH$134*$D918*INDEX(AH$117:AH$133,$E918)</f>
        <v/>
      </c>
      <c r="AI918" s="40">
        <f>AI$134*$D918*INDEX(AI$117:AI$133,$E918)</f>
        <v/>
      </c>
      <c r="AJ918" s="40">
        <f>AJ$134*$D918*INDEX(AJ$117:AJ$133,$E918)</f>
        <v/>
      </c>
      <c r="AK918" s="40">
        <f>AK$134*$D918*INDEX(AK$117:AK$133,$E918)</f>
        <v/>
      </c>
      <c r="AL918" s="40">
        <f>AL$134*$D918*INDEX(AL$117:AL$133,$E918)</f>
        <v/>
      </c>
      <c r="AM918" s="40">
        <f>AM$134*$D918*INDEX(AM$117:AM$133,$E918)</f>
        <v/>
      </c>
      <c r="AN918" s="40">
        <f>AN$134*$D918*INDEX(AN$117:AN$133,$E918)</f>
        <v/>
      </c>
      <c r="AO918" s="40">
        <f>AO$134*$D918*INDEX(AO$117:AO$133,$E918)</f>
        <v/>
      </c>
      <c r="AP918" s="40">
        <f>AP$134*$D918*INDEX(AP$117:AP$133,$E918)</f>
        <v/>
      </c>
      <c r="AQ918" s="40">
        <f>AQ$134*$D918*INDEX(AQ$117:AQ$133,$E918)</f>
        <v/>
      </c>
      <c r="AR918" s="40">
        <f>AR$134*$D918*INDEX(AR$117:AR$133,$E918)</f>
        <v/>
      </c>
      <c r="AS918" s="40">
        <f>AS$134*$D918*INDEX(AS$117:AS$133,$E918)</f>
        <v/>
      </c>
      <c r="AT918" s="40">
        <f>AT$134*$D918*INDEX(AT$117:AT$133,$E918)</f>
        <v/>
      </c>
      <c r="AU918" s="40">
        <f>AU$134*$D918*INDEX(AU$117:AU$133,$E918)</f>
        <v/>
      </c>
      <c r="AV918" s="40">
        <f>AV$134*$D918*INDEX(AV$117:AV$133,$E918)</f>
        <v/>
      </c>
      <c r="AW918" s="40">
        <f>AW$134*$D918*INDEX(AW$117:AW$133,$E918)</f>
        <v/>
      </c>
      <c r="AX918" s="42">
        <f>ETSCOST(AX$134,$D918,INDEX(AX$117:AX$133,$E918))</f>
        <v/>
      </c>
    </row>
    <row r="919" hidden="1" outlineLevel="2">
      <c r="A919" s="5" t="inlineStr">
        <is>
          <t>ets</t>
        </is>
      </c>
      <c r="B919" s="5" t="inlineStr">
        <is>
          <t>die</t>
        </is>
      </c>
      <c r="C919" s="5" t="inlineStr">
        <is>
          <t>srv</t>
        </is>
      </c>
      <c r="D919" s="40">
        <f>INDEX(Inputs!$T$5:$T$132,MATCH($B919&amp;"|"&amp;$C919,Inputs!$A$5:$A$132,0))</f>
        <v/>
      </c>
      <c r="E919" s="40">
        <f>INDEX(Inputs!$K$5:$K$132,MATCH($B919&amp;"|"&amp;$C919,Inputs!$A$5:$A$132,0))</f>
        <v/>
      </c>
      <c r="F919" s="39" t="n"/>
      <c r="G919" s="39" t="n"/>
      <c r="H919" s="5">
        <f>INDEX(Variables!$B$5:$B$105,MATCH($A919,Variables!$A$5:$A$105,0))&amp;IF($C919="",""," | "&amp;INDEX(Mapping!$B$5:$B$26,MATCH($C919,Mapping!$A$5:$A$26,0))&amp;" | "&amp;INDEX(Mapping!$B$30:$B$41,MATCH($B919,Mapping!$A$30:$A$41,0)))</f>
        <v/>
      </c>
      <c r="I919" s="5">
        <f>INDEX(Variables!$C$5:$C$105,MATCH($A919,Variables!$A$5:$A$105,0))</f>
        <v/>
      </c>
      <c r="J919" s="5">
        <f>INDEX(Variables!$E$5:$E$105,MATCH($A919,Variables!$A$5:$A$105,0))</f>
        <v/>
      </c>
      <c r="K919" s="25">
        <f>LOWER(Settings!$C$4)&amp;".mit."&amp;$A919&amp;IF($C919="","","."&amp;$C919&amp;"."&amp;$B919)&amp;IF(INDEX(Variables!$D$5:$D$105,MATCH($A919,Variables!$A$5:$A$105,0))="","","."&amp;INDEX(Variables!$D$5:$D$105,MATCH($A919,Variables!$A$5:$A$105,0)))&amp;"."&amp;K$5</f>
        <v/>
      </c>
      <c r="L919" s="41">
        <f>L$134*$D919*INDEX(L$117:L$133,$E919)</f>
        <v/>
      </c>
      <c r="M919" s="40">
        <f>M$134*$D919*INDEX(M$117:M$133,$E919)</f>
        <v/>
      </c>
      <c r="N919" s="40">
        <f>N$134*$D919*INDEX(N$117:N$133,$E919)</f>
        <v/>
      </c>
      <c r="O919" s="40">
        <f>O$134*$D919*INDEX(O$117:O$133,$E919)</f>
        <v/>
      </c>
      <c r="P919" s="40">
        <f>P$134*$D919*INDEX(P$117:P$133,$E919)</f>
        <v/>
      </c>
      <c r="Q919" s="40">
        <f>Q$134*$D919*INDEX(Q$117:Q$133,$E919)</f>
        <v/>
      </c>
      <c r="R919" s="40">
        <f>R$134*$D919*INDEX(R$117:R$133,$E919)</f>
        <v/>
      </c>
      <c r="S919" s="40">
        <f>S$134*$D919*INDEX(S$117:S$133,$E919)</f>
        <v/>
      </c>
      <c r="T919" s="40">
        <f>T$134*$D919*INDEX(T$117:T$133,$E919)</f>
        <v/>
      </c>
      <c r="U919" s="40">
        <f>U$134*$D919*INDEX(U$117:U$133,$E919)</f>
        <v/>
      </c>
      <c r="V919" s="40">
        <f>V$134*$D919*INDEX(V$117:V$133,$E919)</f>
        <v/>
      </c>
      <c r="W919" s="40">
        <f>W$134*$D919*INDEX(W$117:W$133,$E919)</f>
        <v/>
      </c>
      <c r="X919" s="40">
        <f>X$134*$D919*INDEX(X$117:X$133,$E919)</f>
        <v/>
      </c>
      <c r="Y919" s="40">
        <f>Y$134*$D919*INDEX(Y$117:Y$133,$E919)</f>
        <v/>
      </c>
      <c r="Z919" s="40">
        <f>Z$134*$D919*INDEX(Z$117:Z$133,$E919)</f>
        <v/>
      </c>
      <c r="AA919" s="40">
        <f>AA$134*$D919*INDEX(AA$117:AA$133,$E919)</f>
        <v/>
      </c>
      <c r="AB919" s="40">
        <f>AB$134*$D919*INDEX(AB$117:AB$133,$E919)</f>
        <v/>
      </c>
      <c r="AC919" s="40">
        <f>AC$134*$D919*INDEX(AC$117:AC$133,$E919)</f>
        <v/>
      </c>
      <c r="AD919" s="42">
        <f>ETSCOST(AD$134,$D919,INDEX(AD$117:AD$133,$E919))</f>
        <v/>
      </c>
      <c r="AE919" s="25">
        <f>LOWER(Settings!$C$4)&amp;".mit."&amp;$A919&amp;IF($C919="","","."&amp;$C919&amp;"."&amp;$B919)&amp;IF(INDEX(Variables!$D$5:$D$105,MATCH($A919,Variables!$A$5:$A$105,0))="","","."&amp;INDEX(Variables!$D$5:$D$105,MATCH($A919,Variables!$A$5:$A$105,0)))&amp;"."&amp;AE$5</f>
        <v/>
      </c>
      <c r="AF919" s="41">
        <f>AF$134*$D919*INDEX(AF$117:AF$133,$E919)</f>
        <v/>
      </c>
      <c r="AG919" s="40">
        <f>AG$134*$D919*INDEX(AG$117:AG$133,$E919)</f>
        <v/>
      </c>
      <c r="AH919" s="40">
        <f>AH$134*$D919*INDEX(AH$117:AH$133,$E919)</f>
        <v/>
      </c>
      <c r="AI919" s="40">
        <f>AI$134*$D919*INDEX(AI$117:AI$133,$E919)</f>
        <v/>
      </c>
      <c r="AJ919" s="40">
        <f>AJ$134*$D919*INDEX(AJ$117:AJ$133,$E919)</f>
        <v/>
      </c>
      <c r="AK919" s="40">
        <f>AK$134*$D919*INDEX(AK$117:AK$133,$E919)</f>
        <v/>
      </c>
      <c r="AL919" s="40">
        <f>AL$134*$D919*INDEX(AL$117:AL$133,$E919)</f>
        <v/>
      </c>
      <c r="AM919" s="40">
        <f>AM$134*$D919*INDEX(AM$117:AM$133,$E919)</f>
        <v/>
      </c>
      <c r="AN919" s="40">
        <f>AN$134*$D919*INDEX(AN$117:AN$133,$E919)</f>
        <v/>
      </c>
      <c r="AO919" s="40">
        <f>AO$134*$D919*INDEX(AO$117:AO$133,$E919)</f>
        <v/>
      </c>
      <c r="AP919" s="40">
        <f>AP$134*$D919*INDEX(AP$117:AP$133,$E919)</f>
        <v/>
      </c>
      <c r="AQ919" s="40">
        <f>AQ$134*$D919*INDEX(AQ$117:AQ$133,$E919)</f>
        <v/>
      </c>
      <c r="AR919" s="40">
        <f>AR$134*$D919*INDEX(AR$117:AR$133,$E919)</f>
        <v/>
      </c>
      <c r="AS919" s="40">
        <f>AS$134*$D919*INDEX(AS$117:AS$133,$E919)</f>
        <v/>
      </c>
      <c r="AT919" s="40">
        <f>AT$134*$D919*INDEX(AT$117:AT$133,$E919)</f>
        <v/>
      </c>
      <c r="AU919" s="40">
        <f>AU$134*$D919*INDEX(AU$117:AU$133,$E919)</f>
        <v/>
      </c>
      <c r="AV919" s="40">
        <f>AV$134*$D919*INDEX(AV$117:AV$133,$E919)</f>
        <v/>
      </c>
      <c r="AW919" s="40">
        <f>AW$134*$D919*INDEX(AW$117:AW$133,$E919)</f>
        <v/>
      </c>
      <c r="AX919" s="42">
        <f>ETSCOST(AX$134,$D919,INDEX(AX$117:AX$133,$E919))</f>
        <v/>
      </c>
    </row>
    <row r="920" hidden="1" outlineLevel="2">
      <c r="A920" s="5" t="inlineStr">
        <is>
          <t>ets</t>
        </is>
      </c>
      <c r="B920" s="5" t="inlineStr">
        <is>
          <t>lpg</t>
        </is>
      </c>
      <c r="C920" s="5" t="inlineStr">
        <is>
          <t>srv</t>
        </is>
      </c>
      <c r="D920" s="40">
        <f>INDEX(Inputs!$T$5:$T$132,MATCH($B920&amp;"|"&amp;$C920,Inputs!$A$5:$A$132,0))</f>
        <v/>
      </c>
      <c r="E920" s="40">
        <f>INDEX(Inputs!$K$5:$K$132,MATCH($B920&amp;"|"&amp;$C920,Inputs!$A$5:$A$132,0))</f>
        <v/>
      </c>
      <c r="F920" s="39" t="n"/>
      <c r="G920" s="39" t="n"/>
      <c r="H920" s="5">
        <f>INDEX(Variables!$B$5:$B$105,MATCH($A920,Variables!$A$5:$A$105,0))&amp;IF($C920="",""," | "&amp;INDEX(Mapping!$B$5:$B$26,MATCH($C920,Mapping!$A$5:$A$26,0))&amp;" | "&amp;INDEX(Mapping!$B$30:$B$41,MATCH($B920,Mapping!$A$30:$A$41,0)))</f>
        <v/>
      </c>
      <c r="I920" s="5">
        <f>INDEX(Variables!$C$5:$C$105,MATCH($A920,Variables!$A$5:$A$105,0))</f>
        <v/>
      </c>
      <c r="J920" s="5">
        <f>INDEX(Variables!$E$5:$E$105,MATCH($A920,Variables!$A$5:$A$105,0))</f>
        <v/>
      </c>
      <c r="K920" s="25">
        <f>LOWER(Settings!$C$4)&amp;".mit."&amp;$A920&amp;IF($C920="","","."&amp;$C920&amp;"."&amp;$B920)&amp;IF(INDEX(Variables!$D$5:$D$105,MATCH($A920,Variables!$A$5:$A$105,0))="","","."&amp;INDEX(Variables!$D$5:$D$105,MATCH($A920,Variables!$A$5:$A$105,0)))&amp;"."&amp;K$5</f>
        <v/>
      </c>
      <c r="L920" s="41">
        <f>L$134*$D920*INDEX(L$117:L$133,$E920)</f>
        <v/>
      </c>
      <c r="M920" s="40">
        <f>M$134*$D920*INDEX(M$117:M$133,$E920)</f>
        <v/>
      </c>
      <c r="N920" s="40">
        <f>N$134*$D920*INDEX(N$117:N$133,$E920)</f>
        <v/>
      </c>
      <c r="O920" s="40">
        <f>O$134*$D920*INDEX(O$117:O$133,$E920)</f>
        <v/>
      </c>
      <c r="P920" s="40">
        <f>P$134*$D920*INDEX(P$117:P$133,$E920)</f>
        <v/>
      </c>
      <c r="Q920" s="40">
        <f>Q$134*$D920*INDEX(Q$117:Q$133,$E920)</f>
        <v/>
      </c>
      <c r="R920" s="40">
        <f>R$134*$D920*INDEX(R$117:R$133,$E920)</f>
        <v/>
      </c>
      <c r="S920" s="40">
        <f>S$134*$D920*INDEX(S$117:S$133,$E920)</f>
        <v/>
      </c>
      <c r="T920" s="40">
        <f>T$134*$D920*INDEX(T$117:T$133,$E920)</f>
        <v/>
      </c>
      <c r="U920" s="40">
        <f>U$134*$D920*INDEX(U$117:U$133,$E920)</f>
        <v/>
      </c>
      <c r="V920" s="40">
        <f>V$134*$D920*INDEX(V$117:V$133,$E920)</f>
        <v/>
      </c>
      <c r="W920" s="40">
        <f>W$134*$D920*INDEX(W$117:W$133,$E920)</f>
        <v/>
      </c>
      <c r="X920" s="40">
        <f>X$134*$D920*INDEX(X$117:X$133,$E920)</f>
        <v/>
      </c>
      <c r="Y920" s="40">
        <f>Y$134*$D920*INDEX(Y$117:Y$133,$E920)</f>
        <v/>
      </c>
      <c r="Z920" s="40">
        <f>Z$134*$D920*INDEX(Z$117:Z$133,$E920)</f>
        <v/>
      </c>
      <c r="AA920" s="40">
        <f>AA$134*$D920*INDEX(AA$117:AA$133,$E920)</f>
        <v/>
      </c>
      <c r="AB920" s="40">
        <f>AB$134*$D920*INDEX(AB$117:AB$133,$E920)</f>
        <v/>
      </c>
      <c r="AC920" s="40">
        <f>AC$134*$D920*INDEX(AC$117:AC$133,$E920)</f>
        <v/>
      </c>
      <c r="AD920" s="42">
        <f>ETSCOST(AD$134,$D920,INDEX(AD$117:AD$133,$E920))</f>
        <v/>
      </c>
      <c r="AE920" s="25">
        <f>LOWER(Settings!$C$4)&amp;".mit."&amp;$A920&amp;IF($C920="","","."&amp;$C920&amp;"."&amp;$B920)&amp;IF(INDEX(Variables!$D$5:$D$105,MATCH($A920,Variables!$A$5:$A$105,0))="","","."&amp;INDEX(Variables!$D$5:$D$105,MATCH($A920,Variables!$A$5:$A$105,0)))&amp;"."&amp;AE$5</f>
        <v/>
      </c>
      <c r="AF920" s="41">
        <f>AF$134*$D920*INDEX(AF$117:AF$133,$E920)</f>
        <v/>
      </c>
      <c r="AG920" s="40">
        <f>AG$134*$D920*INDEX(AG$117:AG$133,$E920)</f>
        <v/>
      </c>
      <c r="AH920" s="40">
        <f>AH$134*$D920*INDEX(AH$117:AH$133,$E920)</f>
        <v/>
      </c>
      <c r="AI920" s="40">
        <f>AI$134*$D920*INDEX(AI$117:AI$133,$E920)</f>
        <v/>
      </c>
      <c r="AJ920" s="40">
        <f>AJ$134*$D920*INDEX(AJ$117:AJ$133,$E920)</f>
        <v/>
      </c>
      <c r="AK920" s="40">
        <f>AK$134*$D920*INDEX(AK$117:AK$133,$E920)</f>
        <v/>
      </c>
      <c r="AL920" s="40">
        <f>AL$134*$D920*INDEX(AL$117:AL$133,$E920)</f>
        <v/>
      </c>
      <c r="AM920" s="40">
        <f>AM$134*$D920*INDEX(AM$117:AM$133,$E920)</f>
        <v/>
      </c>
      <c r="AN920" s="40">
        <f>AN$134*$D920*INDEX(AN$117:AN$133,$E920)</f>
        <v/>
      </c>
      <c r="AO920" s="40">
        <f>AO$134*$D920*INDEX(AO$117:AO$133,$E920)</f>
        <v/>
      </c>
      <c r="AP920" s="40">
        <f>AP$134*$D920*INDEX(AP$117:AP$133,$E920)</f>
        <v/>
      </c>
      <c r="AQ920" s="40">
        <f>AQ$134*$D920*INDEX(AQ$117:AQ$133,$E920)</f>
        <v/>
      </c>
      <c r="AR920" s="40">
        <f>AR$134*$D920*INDEX(AR$117:AR$133,$E920)</f>
        <v/>
      </c>
      <c r="AS920" s="40">
        <f>AS$134*$D920*INDEX(AS$117:AS$133,$E920)</f>
        <v/>
      </c>
      <c r="AT920" s="40">
        <f>AT$134*$D920*INDEX(AT$117:AT$133,$E920)</f>
        <v/>
      </c>
      <c r="AU920" s="40">
        <f>AU$134*$D920*INDEX(AU$117:AU$133,$E920)</f>
        <v/>
      </c>
      <c r="AV920" s="40">
        <f>AV$134*$D920*INDEX(AV$117:AV$133,$E920)</f>
        <v/>
      </c>
      <c r="AW920" s="40">
        <f>AW$134*$D920*INDEX(AW$117:AW$133,$E920)</f>
        <v/>
      </c>
      <c r="AX920" s="42">
        <f>ETSCOST(AX$134,$D920,INDEX(AX$117:AX$133,$E920))</f>
        <v/>
      </c>
    </row>
    <row r="921" hidden="1" outlineLevel="2">
      <c r="A921" s="5" t="inlineStr">
        <is>
          <t>ets</t>
        </is>
      </c>
      <c r="B921" s="5" t="inlineStr">
        <is>
          <t>ker</t>
        </is>
      </c>
      <c r="C921" s="5" t="inlineStr">
        <is>
          <t>srv</t>
        </is>
      </c>
      <c r="D921" s="40">
        <f>INDEX(Inputs!$T$5:$T$132,MATCH($B921&amp;"|"&amp;$C921,Inputs!$A$5:$A$132,0))</f>
        <v/>
      </c>
      <c r="E921" s="40">
        <f>INDEX(Inputs!$K$5:$K$132,MATCH($B921&amp;"|"&amp;$C921,Inputs!$A$5:$A$132,0))</f>
        <v/>
      </c>
      <c r="F921" s="39" t="n"/>
      <c r="G921" s="39" t="n"/>
      <c r="H921" s="5">
        <f>INDEX(Variables!$B$5:$B$105,MATCH($A921,Variables!$A$5:$A$105,0))&amp;IF($C921="",""," | "&amp;INDEX(Mapping!$B$5:$B$26,MATCH($C921,Mapping!$A$5:$A$26,0))&amp;" | "&amp;INDEX(Mapping!$B$30:$B$41,MATCH($B921,Mapping!$A$30:$A$41,0)))</f>
        <v/>
      </c>
      <c r="I921" s="5">
        <f>INDEX(Variables!$C$5:$C$105,MATCH($A921,Variables!$A$5:$A$105,0))</f>
        <v/>
      </c>
      <c r="J921" s="5">
        <f>INDEX(Variables!$E$5:$E$105,MATCH($A921,Variables!$A$5:$A$105,0))</f>
        <v/>
      </c>
      <c r="K921" s="25">
        <f>LOWER(Settings!$C$4)&amp;".mit."&amp;$A921&amp;IF($C921="","","."&amp;$C921&amp;"."&amp;$B921)&amp;IF(INDEX(Variables!$D$5:$D$105,MATCH($A921,Variables!$A$5:$A$105,0))="","","."&amp;INDEX(Variables!$D$5:$D$105,MATCH($A921,Variables!$A$5:$A$105,0)))&amp;"."&amp;K$5</f>
        <v/>
      </c>
      <c r="L921" s="41">
        <f>L$134*$D921*INDEX(L$117:L$133,$E921)</f>
        <v/>
      </c>
      <c r="M921" s="40">
        <f>M$134*$D921*INDEX(M$117:M$133,$E921)</f>
        <v/>
      </c>
      <c r="N921" s="40">
        <f>N$134*$D921*INDEX(N$117:N$133,$E921)</f>
        <v/>
      </c>
      <c r="O921" s="40">
        <f>O$134*$D921*INDEX(O$117:O$133,$E921)</f>
        <v/>
      </c>
      <c r="P921" s="40">
        <f>P$134*$D921*INDEX(P$117:P$133,$E921)</f>
        <v/>
      </c>
      <c r="Q921" s="40">
        <f>Q$134*$D921*INDEX(Q$117:Q$133,$E921)</f>
        <v/>
      </c>
      <c r="R921" s="40">
        <f>R$134*$D921*INDEX(R$117:R$133,$E921)</f>
        <v/>
      </c>
      <c r="S921" s="40">
        <f>S$134*$D921*INDEX(S$117:S$133,$E921)</f>
        <v/>
      </c>
      <c r="T921" s="40">
        <f>T$134*$D921*INDEX(T$117:T$133,$E921)</f>
        <v/>
      </c>
      <c r="U921" s="40">
        <f>U$134*$D921*INDEX(U$117:U$133,$E921)</f>
        <v/>
      </c>
      <c r="V921" s="40">
        <f>V$134*$D921*INDEX(V$117:V$133,$E921)</f>
        <v/>
      </c>
      <c r="W921" s="40">
        <f>W$134*$D921*INDEX(W$117:W$133,$E921)</f>
        <v/>
      </c>
      <c r="X921" s="40">
        <f>X$134*$D921*INDEX(X$117:X$133,$E921)</f>
        <v/>
      </c>
      <c r="Y921" s="40">
        <f>Y$134*$D921*INDEX(Y$117:Y$133,$E921)</f>
        <v/>
      </c>
      <c r="Z921" s="40">
        <f>Z$134*$D921*INDEX(Z$117:Z$133,$E921)</f>
        <v/>
      </c>
      <c r="AA921" s="40">
        <f>AA$134*$D921*INDEX(AA$117:AA$133,$E921)</f>
        <v/>
      </c>
      <c r="AB921" s="40">
        <f>AB$134*$D921*INDEX(AB$117:AB$133,$E921)</f>
        <v/>
      </c>
      <c r="AC921" s="40">
        <f>AC$134*$D921*INDEX(AC$117:AC$133,$E921)</f>
        <v/>
      </c>
      <c r="AD921" s="42">
        <f>ETSCOST(AD$134,$D921,INDEX(AD$117:AD$133,$E921))</f>
        <v/>
      </c>
      <c r="AE921" s="25">
        <f>LOWER(Settings!$C$4)&amp;".mit."&amp;$A921&amp;IF($C921="","","."&amp;$C921&amp;"."&amp;$B921)&amp;IF(INDEX(Variables!$D$5:$D$105,MATCH($A921,Variables!$A$5:$A$105,0))="","","."&amp;INDEX(Variables!$D$5:$D$105,MATCH($A921,Variables!$A$5:$A$105,0)))&amp;"."&amp;AE$5</f>
        <v/>
      </c>
      <c r="AF921" s="41">
        <f>AF$134*$D921*INDEX(AF$117:AF$133,$E921)</f>
        <v/>
      </c>
      <c r="AG921" s="40">
        <f>AG$134*$D921*INDEX(AG$117:AG$133,$E921)</f>
        <v/>
      </c>
      <c r="AH921" s="40">
        <f>AH$134*$D921*INDEX(AH$117:AH$133,$E921)</f>
        <v/>
      </c>
      <c r="AI921" s="40">
        <f>AI$134*$D921*INDEX(AI$117:AI$133,$E921)</f>
        <v/>
      </c>
      <c r="AJ921" s="40">
        <f>AJ$134*$D921*INDEX(AJ$117:AJ$133,$E921)</f>
        <v/>
      </c>
      <c r="AK921" s="40">
        <f>AK$134*$D921*INDEX(AK$117:AK$133,$E921)</f>
        <v/>
      </c>
      <c r="AL921" s="40">
        <f>AL$134*$D921*INDEX(AL$117:AL$133,$E921)</f>
        <v/>
      </c>
      <c r="AM921" s="40">
        <f>AM$134*$D921*INDEX(AM$117:AM$133,$E921)</f>
        <v/>
      </c>
      <c r="AN921" s="40">
        <f>AN$134*$D921*INDEX(AN$117:AN$133,$E921)</f>
        <v/>
      </c>
      <c r="AO921" s="40">
        <f>AO$134*$D921*INDEX(AO$117:AO$133,$E921)</f>
        <v/>
      </c>
      <c r="AP921" s="40">
        <f>AP$134*$D921*INDEX(AP$117:AP$133,$E921)</f>
        <v/>
      </c>
      <c r="AQ921" s="40">
        <f>AQ$134*$D921*INDEX(AQ$117:AQ$133,$E921)</f>
        <v/>
      </c>
      <c r="AR921" s="40">
        <f>AR$134*$D921*INDEX(AR$117:AR$133,$E921)</f>
        <v/>
      </c>
      <c r="AS921" s="40">
        <f>AS$134*$D921*INDEX(AS$117:AS$133,$E921)</f>
        <v/>
      </c>
      <c r="AT921" s="40">
        <f>AT$134*$D921*INDEX(AT$117:AT$133,$E921)</f>
        <v/>
      </c>
      <c r="AU921" s="40">
        <f>AU$134*$D921*INDEX(AU$117:AU$133,$E921)</f>
        <v/>
      </c>
      <c r="AV921" s="40">
        <f>AV$134*$D921*INDEX(AV$117:AV$133,$E921)</f>
        <v/>
      </c>
      <c r="AW921" s="40">
        <f>AW$134*$D921*INDEX(AW$117:AW$133,$E921)</f>
        <v/>
      </c>
      <c r="AX921" s="42">
        <f>ETSCOST(AX$134,$D921,INDEX(AX$117:AX$133,$E921))</f>
        <v/>
      </c>
    </row>
    <row r="922" hidden="1" outlineLevel="2">
      <c r="A922" s="5" t="inlineStr">
        <is>
          <t>ets</t>
        </is>
      </c>
      <c r="B922" s="5" t="inlineStr">
        <is>
          <t>oop</t>
        </is>
      </c>
      <c r="C922" s="5" t="inlineStr">
        <is>
          <t>srv</t>
        </is>
      </c>
      <c r="D922" s="40">
        <f>INDEX(Inputs!$T$5:$T$132,MATCH($B922&amp;"|"&amp;$C922,Inputs!$A$5:$A$132,0))</f>
        <v/>
      </c>
      <c r="E922" s="40">
        <f>INDEX(Inputs!$K$5:$K$132,MATCH($B922&amp;"|"&amp;$C922,Inputs!$A$5:$A$132,0))</f>
        <v/>
      </c>
      <c r="F922" s="39" t="n"/>
      <c r="G922" s="39" t="n"/>
      <c r="H922" s="5">
        <f>INDEX(Variables!$B$5:$B$105,MATCH($A922,Variables!$A$5:$A$105,0))&amp;IF($C922="",""," | "&amp;INDEX(Mapping!$B$5:$B$26,MATCH($C922,Mapping!$A$5:$A$26,0))&amp;" | "&amp;INDEX(Mapping!$B$30:$B$41,MATCH($B922,Mapping!$A$30:$A$41,0)))</f>
        <v/>
      </c>
      <c r="I922" s="5">
        <f>INDEX(Variables!$C$5:$C$105,MATCH($A922,Variables!$A$5:$A$105,0))</f>
        <v/>
      </c>
      <c r="J922" s="5">
        <f>INDEX(Variables!$E$5:$E$105,MATCH($A922,Variables!$A$5:$A$105,0))</f>
        <v/>
      </c>
      <c r="K922" s="25">
        <f>LOWER(Settings!$C$4)&amp;".mit."&amp;$A922&amp;IF($C922="","","."&amp;$C922&amp;"."&amp;$B922)&amp;IF(INDEX(Variables!$D$5:$D$105,MATCH($A922,Variables!$A$5:$A$105,0))="","","."&amp;INDEX(Variables!$D$5:$D$105,MATCH($A922,Variables!$A$5:$A$105,0)))&amp;"."&amp;K$5</f>
        <v/>
      </c>
      <c r="L922" s="41">
        <f>L$134*$D922*INDEX(L$117:L$133,$E922)</f>
        <v/>
      </c>
      <c r="M922" s="40">
        <f>M$134*$D922*INDEX(M$117:M$133,$E922)</f>
        <v/>
      </c>
      <c r="N922" s="40">
        <f>N$134*$D922*INDEX(N$117:N$133,$E922)</f>
        <v/>
      </c>
      <c r="O922" s="40">
        <f>O$134*$D922*INDEX(O$117:O$133,$E922)</f>
        <v/>
      </c>
      <c r="P922" s="40">
        <f>P$134*$D922*INDEX(P$117:P$133,$E922)</f>
        <v/>
      </c>
      <c r="Q922" s="40">
        <f>Q$134*$D922*INDEX(Q$117:Q$133,$E922)</f>
        <v/>
      </c>
      <c r="R922" s="40">
        <f>R$134*$D922*INDEX(R$117:R$133,$E922)</f>
        <v/>
      </c>
      <c r="S922" s="40">
        <f>S$134*$D922*INDEX(S$117:S$133,$E922)</f>
        <v/>
      </c>
      <c r="T922" s="40">
        <f>T$134*$D922*INDEX(T$117:T$133,$E922)</f>
        <v/>
      </c>
      <c r="U922" s="40">
        <f>U$134*$D922*INDEX(U$117:U$133,$E922)</f>
        <v/>
      </c>
      <c r="V922" s="40">
        <f>V$134*$D922*INDEX(V$117:V$133,$E922)</f>
        <v/>
      </c>
      <c r="W922" s="40">
        <f>W$134*$D922*INDEX(W$117:W$133,$E922)</f>
        <v/>
      </c>
      <c r="X922" s="40">
        <f>X$134*$D922*INDEX(X$117:X$133,$E922)</f>
        <v/>
      </c>
      <c r="Y922" s="40">
        <f>Y$134*$D922*INDEX(Y$117:Y$133,$E922)</f>
        <v/>
      </c>
      <c r="Z922" s="40">
        <f>Z$134*$D922*INDEX(Z$117:Z$133,$E922)</f>
        <v/>
      </c>
      <c r="AA922" s="40">
        <f>AA$134*$D922*INDEX(AA$117:AA$133,$E922)</f>
        <v/>
      </c>
      <c r="AB922" s="40">
        <f>AB$134*$D922*INDEX(AB$117:AB$133,$E922)</f>
        <v/>
      </c>
      <c r="AC922" s="40">
        <f>AC$134*$D922*INDEX(AC$117:AC$133,$E922)</f>
        <v/>
      </c>
      <c r="AD922" s="42">
        <f>ETSCOST(AD$134,$D922,INDEX(AD$117:AD$133,$E922))</f>
        <v/>
      </c>
      <c r="AE922" s="25">
        <f>LOWER(Settings!$C$4)&amp;".mit."&amp;$A922&amp;IF($C922="","","."&amp;$C922&amp;"."&amp;$B922)&amp;IF(INDEX(Variables!$D$5:$D$105,MATCH($A922,Variables!$A$5:$A$105,0))="","","."&amp;INDEX(Variables!$D$5:$D$105,MATCH($A922,Variables!$A$5:$A$105,0)))&amp;"."&amp;AE$5</f>
        <v/>
      </c>
      <c r="AF922" s="41">
        <f>AF$134*$D922*INDEX(AF$117:AF$133,$E922)</f>
        <v/>
      </c>
      <c r="AG922" s="40">
        <f>AG$134*$D922*INDEX(AG$117:AG$133,$E922)</f>
        <v/>
      </c>
      <c r="AH922" s="40">
        <f>AH$134*$D922*INDEX(AH$117:AH$133,$E922)</f>
        <v/>
      </c>
      <c r="AI922" s="40">
        <f>AI$134*$D922*INDEX(AI$117:AI$133,$E922)</f>
        <v/>
      </c>
      <c r="AJ922" s="40">
        <f>AJ$134*$D922*INDEX(AJ$117:AJ$133,$E922)</f>
        <v/>
      </c>
      <c r="AK922" s="40">
        <f>AK$134*$D922*INDEX(AK$117:AK$133,$E922)</f>
        <v/>
      </c>
      <c r="AL922" s="40">
        <f>AL$134*$D922*INDEX(AL$117:AL$133,$E922)</f>
        <v/>
      </c>
      <c r="AM922" s="40">
        <f>AM$134*$D922*INDEX(AM$117:AM$133,$E922)</f>
        <v/>
      </c>
      <c r="AN922" s="40">
        <f>AN$134*$D922*INDEX(AN$117:AN$133,$E922)</f>
        <v/>
      </c>
      <c r="AO922" s="40">
        <f>AO$134*$D922*INDEX(AO$117:AO$133,$E922)</f>
        <v/>
      </c>
      <c r="AP922" s="40">
        <f>AP$134*$D922*INDEX(AP$117:AP$133,$E922)</f>
        <v/>
      </c>
      <c r="AQ922" s="40">
        <f>AQ$134*$D922*INDEX(AQ$117:AQ$133,$E922)</f>
        <v/>
      </c>
      <c r="AR922" s="40">
        <f>AR$134*$D922*INDEX(AR$117:AR$133,$E922)</f>
        <v/>
      </c>
      <c r="AS922" s="40">
        <f>AS$134*$D922*INDEX(AS$117:AS$133,$E922)</f>
        <v/>
      </c>
      <c r="AT922" s="40">
        <f>AT$134*$D922*INDEX(AT$117:AT$133,$E922)</f>
        <v/>
      </c>
      <c r="AU922" s="40">
        <f>AU$134*$D922*INDEX(AU$117:AU$133,$E922)</f>
        <v/>
      </c>
      <c r="AV922" s="40">
        <f>AV$134*$D922*INDEX(AV$117:AV$133,$E922)</f>
        <v/>
      </c>
      <c r="AW922" s="40">
        <f>AW$134*$D922*INDEX(AW$117:AW$133,$E922)</f>
        <v/>
      </c>
      <c r="AX922" s="42">
        <f>ETSCOST(AX$134,$D922,INDEX(AX$117:AX$133,$E922))</f>
        <v/>
      </c>
    </row>
    <row r="923" hidden="1" outlineLevel="2">
      <c r="A923" s="5" t="inlineStr">
        <is>
          <t>ets</t>
        </is>
      </c>
      <c r="B923" s="5" t="inlineStr">
        <is>
          <t>bio</t>
        </is>
      </c>
      <c r="C923" s="5" t="inlineStr">
        <is>
          <t>srv</t>
        </is>
      </c>
      <c r="D923" s="40">
        <f>INDEX(Inputs!$T$5:$T$132,MATCH($B923&amp;"|"&amp;$C923,Inputs!$A$5:$A$132,0))</f>
        <v/>
      </c>
      <c r="E923" s="40">
        <f>INDEX(Inputs!$K$5:$K$132,MATCH($B923&amp;"|"&amp;$C923,Inputs!$A$5:$A$132,0))</f>
        <v/>
      </c>
      <c r="F923" s="39" t="n"/>
      <c r="G923" s="39" t="n"/>
      <c r="H923" s="5">
        <f>INDEX(Variables!$B$5:$B$105,MATCH($A923,Variables!$A$5:$A$105,0))&amp;IF($C923="",""," | "&amp;INDEX(Mapping!$B$5:$B$26,MATCH($C923,Mapping!$A$5:$A$26,0))&amp;" | "&amp;INDEX(Mapping!$B$30:$B$41,MATCH($B923,Mapping!$A$30:$A$41,0)))</f>
        <v/>
      </c>
      <c r="I923" s="5">
        <f>INDEX(Variables!$C$5:$C$105,MATCH($A923,Variables!$A$5:$A$105,0))</f>
        <v/>
      </c>
      <c r="J923" s="5">
        <f>INDEX(Variables!$E$5:$E$105,MATCH($A923,Variables!$A$5:$A$105,0))</f>
        <v/>
      </c>
      <c r="K923" s="25">
        <f>LOWER(Settings!$C$4)&amp;".mit."&amp;$A923&amp;IF($C923="","","."&amp;$C923&amp;"."&amp;$B923)&amp;IF(INDEX(Variables!$D$5:$D$105,MATCH($A923,Variables!$A$5:$A$105,0))="","","."&amp;INDEX(Variables!$D$5:$D$105,MATCH($A923,Variables!$A$5:$A$105,0)))&amp;"."&amp;K$5</f>
        <v/>
      </c>
      <c r="L923" s="41">
        <f>L$134*$D923*INDEX(L$117:L$133,$E923)</f>
        <v/>
      </c>
      <c r="M923" s="40">
        <f>M$134*$D923*INDEX(M$117:M$133,$E923)</f>
        <v/>
      </c>
      <c r="N923" s="40">
        <f>N$134*$D923*INDEX(N$117:N$133,$E923)</f>
        <v/>
      </c>
      <c r="O923" s="40">
        <f>O$134*$D923*INDEX(O$117:O$133,$E923)</f>
        <v/>
      </c>
      <c r="P923" s="40">
        <f>P$134*$D923*INDEX(P$117:P$133,$E923)</f>
        <v/>
      </c>
      <c r="Q923" s="40">
        <f>Q$134*$D923*INDEX(Q$117:Q$133,$E923)</f>
        <v/>
      </c>
      <c r="R923" s="40">
        <f>R$134*$D923*INDEX(R$117:R$133,$E923)</f>
        <v/>
      </c>
      <c r="S923" s="40">
        <f>S$134*$D923*INDEX(S$117:S$133,$E923)</f>
        <v/>
      </c>
      <c r="T923" s="40">
        <f>T$134*$D923*INDEX(T$117:T$133,$E923)</f>
        <v/>
      </c>
      <c r="U923" s="40">
        <f>U$134*$D923*INDEX(U$117:U$133,$E923)</f>
        <v/>
      </c>
      <c r="V923" s="40">
        <f>V$134*$D923*INDEX(V$117:V$133,$E923)</f>
        <v/>
      </c>
      <c r="W923" s="40">
        <f>W$134*$D923*INDEX(W$117:W$133,$E923)</f>
        <v/>
      </c>
      <c r="X923" s="40">
        <f>X$134*$D923*INDEX(X$117:X$133,$E923)</f>
        <v/>
      </c>
      <c r="Y923" s="40">
        <f>Y$134*$D923*INDEX(Y$117:Y$133,$E923)</f>
        <v/>
      </c>
      <c r="Z923" s="40">
        <f>Z$134*$D923*INDEX(Z$117:Z$133,$E923)</f>
        <v/>
      </c>
      <c r="AA923" s="40">
        <f>AA$134*$D923*INDEX(AA$117:AA$133,$E923)</f>
        <v/>
      </c>
      <c r="AB923" s="40">
        <f>AB$134*$D923*INDEX(AB$117:AB$133,$E923)</f>
        <v/>
      </c>
      <c r="AC923" s="40">
        <f>AC$134*$D923*INDEX(AC$117:AC$133,$E923)</f>
        <v/>
      </c>
      <c r="AD923" s="42">
        <f>ETSCOST(AD$134,$D923,INDEX(AD$117:AD$133,$E923))</f>
        <v/>
      </c>
      <c r="AE923" s="25">
        <f>LOWER(Settings!$C$4)&amp;".mit."&amp;$A923&amp;IF($C923="","","."&amp;$C923&amp;"."&amp;$B923)&amp;IF(INDEX(Variables!$D$5:$D$105,MATCH($A923,Variables!$A$5:$A$105,0))="","","."&amp;INDEX(Variables!$D$5:$D$105,MATCH($A923,Variables!$A$5:$A$105,0)))&amp;"."&amp;AE$5</f>
        <v/>
      </c>
      <c r="AF923" s="41">
        <f>AF$134*$D923*INDEX(AF$117:AF$133,$E923)</f>
        <v/>
      </c>
      <c r="AG923" s="40">
        <f>AG$134*$D923*INDEX(AG$117:AG$133,$E923)</f>
        <v/>
      </c>
      <c r="AH923" s="40">
        <f>AH$134*$D923*INDEX(AH$117:AH$133,$E923)</f>
        <v/>
      </c>
      <c r="AI923" s="40">
        <f>AI$134*$D923*INDEX(AI$117:AI$133,$E923)</f>
        <v/>
      </c>
      <c r="AJ923" s="40">
        <f>AJ$134*$D923*INDEX(AJ$117:AJ$133,$E923)</f>
        <v/>
      </c>
      <c r="AK923" s="40">
        <f>AK$134*$D923*INDEX(AK$117:AK$133,$E923)</f>
        <v/>
      </c>
      <c r="AL923" s="40">
        <f>AL$134*$D923*INDEX(AL$117:AL$133,$E923)</f>
        <v/>
      </c>
      <c r="AM923" s="40">
        <f>AM$134*$D923*INDEX(AM$117:AM$133,$E923)</f>
        <v/>
      </c>
      <c r="AN923" s="40">
        <f>AN$134*$D923*INDEX(AN$117:AN$133,$E923)</f>
        <v/>
      </c>
      <c r="AO923" s="40">
        <f>AO$134*$D923*INDEX(AO$117:AO$133,$E923)</f>
        <v/>
      </c>
      <c r="AP923" s="40">
        <f>AP$134*$D923*INDEX(AP$117:AP$133,$E923)</f>
        <v/>
      </c>
      <c r="AQ923" s="40">
        <f>AQ$134*$D923*INDEX(AQ$117:AQ$133,$E923)</f>
        <v/>
      </c>
      <c r="AR923" s="40">
        <f>AR$134*$D923*INDEX(AR$117:AR$133,$E923)</f>
        <v/>
      </c>
      <c r="AS923" s="40">
        <f>AS$134*$D923*INDEX(AS$117:AS$133,$E923)</f>
        <v/>
      </c>
      <c r="AT923" s="40">
        <f>AT$134*$D923*INDEX(AT$117:AT$133,$E923)</f>
        <v/>
      </c>
      <c r="AU923" s="40">
        <f>AU$134*$D923*INDEX(AU$117:AU$133,$E923)</f>
        <v/>
      </c>
      <c r="AV923" s="40">
        <f>AV$134*$D923*INDEX(AV$117:AV$133,$E923)</f>
        <v/>
      </c>
      <c r="AW923" s="40">
        <f>AW$134*$D923*INDEX(AW$117:AW$133,$E923)</f>
        <v/>
      </c>
      <c r="AX923" s="42">
        <f>ETSCOST(AX$134,$D923,INDEX(AX$117:AX$133,$E923))</f>
        <v/>
      </c>
    </row>
    <row r="924" hidden="1" outlineLevel="2"/>
    <row r="925" hidden="1" outlineLevel="2">
      <c r="A925" s="5" t="inlineStr">
        <is>
          <t>ntx</t>
        </is>
      </c>
      <c r="B925" s="5" t="inlineStr">
        <is>
          <t>coa</t>
        </is>
      </c>
      <c r="C925" s="5" t="inlineStr">
        <is>
          <t>srv</t>
        </is>
      </c>
      <c r="D925" s="40">
        <f>INDEX(Inputs!$L$5:$L$132,MATCH($B925&amp;"|"&amp;$C925,Inputs!$A$5:$A$132,0))</f>
        <v/>
      </c>
      <c r="E925" s="40">
        <f>INDEX(Inputs!$I$5:$I$132,MATCH($B925&amp;"|"&amp;$C925,Inputs!$A$5:$A$132,0))</f>
        <v/>
      </c>
      <c r="F925" s="39" t="n"/>
      <c r="G925" s="39" t="n"/>
      <c r="H925" s="5">
        <f>INDEX(Variables!$B$5:$B$105,MATCH($A925,Variables!$A$5:$A$105,0))&amp;IF($C925="",""," | "&amp;INDEX(Mapping!$B$5:$B$26,MATCH($C925,Mapping!$A$5:$A$26,0))&amp;" | "&amp;INDEX(Mapping!$B$30:$B$41,MATCH($B925,Mapping!$A$30:$A$41,0)))</f>
        <v/>
      </c>
      <c r="I925" s="5">
        <f>INDEX(Variables!$C$5:$C$105,MATCH($A925,Variables!$A$5:$A$105,0))</f>
        <v/>
      </c>
      <c r="J925" s="5">
        <f>INDEX(Variables!$E$5:$E$105,MATCH($A925,Variables!$A$5:$A$105,0))</f>
        <v/>
      </c>
      <c r="K925" s="25">
        <f>LOWER(Settings!$C$4)&amp;".mit."&amp;$A925&amp;IF($C925="","","."&amp;$C925&amp;"."&amp;$B925)&amp;IF(INDEX(Variables!$D$5:$D$105,MATCH($A925,Variables!$A$5:$A$105,0))="","","."&amp;INDEX(Variables!$D$5:$D$105,MATCH($A925,Variables!$A$5:$A$105,0)))&amp;"."&amp;K$5</f>
        <v/>
      </c>
      <c r="L925" s="41">
        <f>INDEX(L$78:L$91,$D925)/$E925</f>
        <v/>
      </c>
      <c r="M925" s="40">
        <f>INDEX(M$78:M$91,$D925)/$E925</f>
        <v/>
      </c>
      <c r="N925" s="40">
        <f>INDEX(N$78:N$91,$D925)/$E925</f>
        <v/>
      </c>
      <c r="O925" s="40">
        <f>INDEX(O$78:O$91,$D925)/$E925</f>
        <v/>
      </c>
      <c r="P925" s="40">
        <f>INDEX(P$78:P$91,$D925)/$E925</f>
        <v/>
      </c>
      <c r="Q925" s="40">
        <f>INDEX(Q$78:Q$91,$D925)/$E925</f>
        <v/>
      </c>
      <c r="R925" s="40">
        <f>INDEX(R$78:R$91,$D925)/$E925</f>
        <v/>
      </c>
      <c r="S925" s="40">
        <f>INDEX(S$78:S$91,$D925)/$E925</f>
        <v/>
      </c>
      <c r="T925" s="40">
        <f>INDEX(T$78:T$91,$D925)/$E925</f>
        <v/>
      </c>
      <c r="U925" s="40">
        <f>INDEX(U$78:U$91,$D925)/$E925</f>
        <v/>
      </c>
      <c r="V925" s="40">
        <f>INDEX(V$78:V$91,$D925)/$E925</f>
        <v/>
      </c>
      <c r="W925" s="40">
        <f>INDEX(W$78:W$91,$D925)/$E925</f>
        <v/>
      </c>
      <c r="X925" s="40">
        <f>INDEX(X$78:X$91,$D925)/$E925</f>
        <v/>
      </c>
      <c r="Y925" s="40">
        <f>INDEX(Y$78:Y$91,$D925)/$E925</f>
        <v/>
      </c>
      <c r="Z925" s="40">
        <f>INDEX(Z$78:Z$91,$D925)/$E925</f>
        <v/>
      </c>
      <c r="AA925" s="40">
        <f>INDEX(AA$78:AA$91,$D925)/$E925</f>
        <v/>
      </c>
      <c r="AB925" s="40">
        <f>INDEX(AB$78:AB$91,$D925)/$E925</f>
        <v/>
      </c>
      <c r="AC925" s="40">
        <f>INDEX(AC$78:AC$91,$D925)/$E925</f>
        <v/>
      </c>
      <c r="AD925" s="42">
        <f>NEWEXCISE(INDEX(AD$78:AD$91,$D925),$E925)</f>
        <v/>
      </c>
      <c r="AE925" s="25">
        <f>LOWER(Settings!$C$4)&amp;".mit."&amp;$A925&amp;IF($C925="","","."&amp;$C925&amp;"."&amp;$B925)&amp;IF(INDEX(Variables!$D$5:$D$105,MATCH($A925,Variables!$A$5:$A$105,0))="","","."&amp;INDEX(Variables!$D$5:$D$105,MATCH($A925,Variables!$A$5:$A$105,0)))&amp;"."&amp;AE$5</f>
        <v/>
      </c>
      <c r="AF925" s="41">
        <f>INDEX(AF$78:AF$91,$D925)/$E925</f>
        <v/>
      </c>
      <c r="AG925" s="40">
        <f>INDEX(AG$78:AG$91,$D925)/$E925</f>
        <v/>
      </c>
      <c r="AH925" s="40">
        <f>INDEX(AH$78:AH$91,$D925)/$E925</f>
        <v/>
      </c>
      <c r="AI925" s="40">
        <f>INDEX(AI$78:AI$91,$D925)/$E925</f>
        <v/>
      </c>
      <c r="AJ925" s="40">
        <f>INDEX(AJ$78:AJ$91,$D925)/$E925</f>
        <v/>
      </c>
      <c r="AK925" s="40">
        <f>INDEX(AK$78:AK$91,$D925)/$E925</f>
        <v/>
      </c>
      <c r="AL925" s="40">
        <f>INDEX(AL$78:AL$91,$D925)/$E925</f>
        <v/>
      </c>
      <c r="AM925" s="40">
        <f>INDEX(AM$78:AM$91,$D925)/$E925</f>
        <v/>
      </c>
      <c r="AN925" s="40">
        <f>INDEX(AN$78:AN$91,$D925)/$E925</f>
        <v/>
      </c>
      <c r="AO925" s="40">
        <f>INDEX(AO$78:AO$91,$D925)/$E925</f>
        <v/>
      </c>
      <c r="AP925" s="40">
        <f>INDEX(AP$78:AP$91,$D925)/$E925</f>
        <v/>
      </c>
      <c r="AQ925" s="40">
        <f>INDEX(AQ$78:AQ$91,$D925)/$E925</f>
        <v/>
      </c>
      <c r="AR925" s="40">
        <f>INDEX(AR$78:AR$91,$D925)/$E925</f>
        <v/>
      </c>
      <c r="AS925" s="40">
        <f>INDEX(AS$78:AS$91,$D925)/$E925</f>
        <v/>
      </c>
      <c r="AT925" s="40">
        <f>INDEX(AT$78:AT$91,$D925)/$E925</f>
        <v/>
      </c>
      <c r="AU925" s="40">
        <f>INDEX(AU$78:AU$91,$D925)/$E925</f>
        <v/>
      </c>
      <c r="AV925" s="40">
        <f>INDEX(AV$78:AV$91,$D925)/$E925</f>
        <v/>
      </c>
      <c r="AW925" s="40">
        <f>INDEX(AW$78:AW$91,$D925)/$E925</f>
        <v/>
      </c>
      <c r="AX925" s="42">
        <f>NEWEXCISE(INDEX(AX$78:AX$91,$D925),$E925)</f>
        <v/>
      </c>
    </row>
    <row r="926" hidden="1" outlineLevel="2">
      <c r="A926" s="5" t="inlineStr">
        <is>
          <t>ntx</t>
        </is>
      </c>
      <c r="B926" s="5" t="inlineStr">
        <is>
          <t>nga</t>
        </is>
      </c>
      <c r="C926" s="5" t="inlineStr">
        <is>
          <t>srv</t>
        </is>
      </c>
      <c r="D926" s="40">
        <f>INDEX(Inputs!$L$5:$L$132,MATCH($B926&amp;"|"&amp;$C926,Inputs!$A$5:$A$132,0))</f>
        <v/>
      </c>
      <c r="E926" s="40">
        <f>INDEX(Inputs!$I$5:$I$132,MATCH($B926&amp;"|"&amp;$C926,Inputs!$A$5:$A$132,0))</f>
        <v/>
      </c>
      <c r="F926" s="39" t="n"/>
      <c r="G926" s="39" t="n"/>
      <c r="H926" s="5">
        <f>INDEX(Variables!$B$5:$B$105,MATCH($A926,Variables!$A$5:$A$105,0))&amp;IF($C926="",""," | "&amp;INDEX(Mapping!$B$5:$B$26,MATCH($C926,Mapping!$A$5:$A$26,0))&amp;" | "&amp;INDEX(Mapping!$B$30:$B$41,MATCH($B926,Mapping!$A$30:$A$41,0)))</f>
        <v/>
      </c>
      <c r="I926" s="5">
        <f>INDEX(Variables!$C$5:$C$105,MATCH($A926,Variables!$A$5:$A$105,0))</f>
        <v/>
      </c>
      <c r="J926" s="5">
        <f>INDEX(Variables!$E$5:$E$105,MATCH($A926,Variables!$A$5:$A$105,0))</f>
        <v/>
      </c>
      <c r="K926" s="25">
        <f>LOWER(Settings!$C$4)&amp;".mit."&amp;$A926&amp;IF($C926="","","."&amp;$C926&amp;"."&amp;$B926)&amp;IF(INDEX(Variables!$D$5:$D$105,MATCH($A926,Variables!$A$5:$A$105,0))="","","."&amp;INDEX(Variables!$D$5:$D$105,MATCH($A926,Variables!$A$5:$A$105,0)))&amp;"."&amp;K$5</f>
        <v/>
      </c>
      <c r="L926" s="41">
        <f>INDEX(L$78:L$91,$D926)/$E926</f>
        <v/>
      </c>
      <c r="M926" s="40">
        <f>INDEX(M$78:M$91,$D926)/$E926</f>
        <v/>
      </c>
      <c r="N926" s="40">
        <f>INDEX(N$78:N$91,$D926)/$E926</f>
        <v/>
      </c>
      <c r="O926" s="40">
        <f>INDEX(O$78:O$91,$D926)/$E926</f>
        <v/>
      </c>
      <c r="P926" s="40">
        <f>INDEX(P$78:P$91,$D926)/$E926</f>
        <v/>
      </c>
      <c r="Q926" s="40">
        <f>INDEX(Q$78:Q$91,$D926)/$E926</f>
        <v/>
      </c>
      <c r="R926" s="40">
        <f>INDEX(R$78:R$91,$D926)/$E926</f>
        <v/>
      </c>
      <c r="S926" s="40">
        <f>INDEX(S$78:S$91,$D926)/$E926</f>
        <v/>
      </c>
      <c r="T926" s="40">
        <f>INDEX(T$78:T$91,$D926)/$E926</f>
        <v/>
      </c>
      <c r="U926" s="40">
        <f>INDEX(U$78:U$91,$D926)/$E926</f>
        <v/>
      </c>
      <c r="V926" s="40">
        <f>INDEX(V$78:V$91,$D926)/$E926</f>
        <v/>
      </c>
      <c r="W926" s="40">
        <f>INDEX(W$78:W$91,$D926)/$E926</f>
        <v/>
      </c>
      <c r="X926" s="40">
        <f>INDEX(X$78:X$91,$D926)/$E926</f>
        <v/>
      </c>
      <c r="Y926" s="40">
        <f>INDEX(Y$78:Y$91,$D926)/$E926</f>
        <v/>
      </c>
      <c r="Z926" s="40">
        <f>INDEX(Z$78:Z$91,$D926)/$E926</f>
        <v/>
      </c>
      <c r="AA926" s="40">
        <f>INDEX(AA$78:AA$91,$D926)/$E926</f>
        <v/>
      </c>
      <c r="AB926" s="40">
        <f>INDEX(AB$78:AB$91,$D926)/$E926</f>
        <v/>
      </c>
      <c r="AC926" s="40">
        <f>INDEX(AC$78:AC$91,$D926)/$E926</f>
        <v/>
      </c>
      <c r="AD926" s="42">
        <f>NEWEXCISE(INDEX(AD$78:AD$91,$D926),$E926)</f>
        <v/>
      </c>
      <c r="AE926" s="25">
        <f>LOWER(Settings!$C$4)&amp;".mit."&amp;$A926&amp;IF($C926="","","."&amp;$C926&amp;"."&amp;$B926)&amp;IF(INDEX(Variables!$D$5:$D$105,MATCH($A926,Variables!$A$5:$A$105,0))="","","."&amp;INDEX(Variables!$D$5:$D$105,MATCH($A926,Variables!$A$5:$A$105,0)))&amp;"."&amp;AE$5</f>
        <v/>
      </c>
      <c r="AF926" s="41">
        <f>INDEX(AF$78:AF$91,$D926)/$E926</f>
        <v/>
      </c>
      <c r="AG926" s="40">
        <f>INDEX(AG$78:AG$91,$D926)/$E926</f>
        <v/>
      </c>
      <c r="AH926" s="40">
        <f>INDEX(AH$78:AH$91,$D926)/$E926</f>
        <v/>
      </c>
      <c r="AI926" s="40">
        <f>INDEX(AI$78:AI$91,$D926)/$E926</f>
        <v/>
      </c>
      <c r="AJ926" s="40">
        <f>INDEX(AJ$78:AJ$91,$D926)/$E926</f>
        <v/>
      </c>
      <c r="AK926" s="40">
        <f>INDEX(AK$78:AK$91,$D926)/$E926</f>
        <v/>
      </c>
      <c r="AL926" s="40">
        <f>INDEX(AL$78:AL$91,$D926)/$E926</f>
        <v/>
      </c>
      <c r="AM926" s="40">
        <f>INDEX(AM$78:AM$91,$D926)/$E926</f>
        <v/>
      </c>
      <c r="AN926" s="40">
        <f>INDEX(AN$78:AN$91,$D926)/$E926</f>
        <v/>
      </c>
      <c r="AO926" s="40">
        <f>INDEX(AO$78:AO$91,$D926)/$E926</f>
        <v/>
      </c>
      <c r="AP926" s="40">
        <f>INDEX(AP$78:AP$91,$D926)/$E926</f>
        <v/>
      </c>
      <c r="AQ926" s="40">
        <f>INDEX(AQ$78:AQ$91,$D926)/$E926</f>
        <v/>
      </c>
      <c r="AR926" s="40">
        <f>INDEX(AR$78:AR$91,$D926)/$E926</f>
        <v/>
      </c>
      <c r="AS926" s="40">
        <f>INDEX(AS$78:AS$91,$D926)/$E926</f>
        <v/>
      </c>
      <c r="AT926" s="40">
        <f>INDEX(AT$78:AT$91,$D926)/$E926</f>
        <v/>
      </c>
      <c r="AU926" s="40">
        <f>INDEX(AU$78:AU$91,$D926)/$E926</f>
        <v/>
      </c>
      <c r="AV926" s="40">
        <f>INDEX(AV$78:AV$91,$D926)/$E926</f>
        <v/>
      </c>
      <c r="AW926" s="40">
        <f>INDEX(AW$78:AW$91,$D926)/$E926</f>
        <v/>
      </c>
      <c r="AX926" s="42">
        <f>NEWEXCISE(INDEX(AX$78:AX$91,$D926),$E926)</f>
        <v/>
      </c>
    </row>
    <row r="927" hidden="1" outlineLevel="2">
      <c r="A927" s="5" t="inlineStr">
        <is>
          <t>ntx</t>
        </is>
      </c>
      <c r="B927" s="5" t="inlineStr">
        <is>
          <t>gso</t>
        </is>
      </c>
      <c r="C927" s="5" t="inlineStr">
        <is>
          <t>srv</t>
        </is>
      </c>
      <c r="D927" s="40">
        <f>INDEX(Inputs!$L$5:$L$132,MATCH($B927&amp;"|"&amp;$C927,Inputs!$A$5:$A$132,0))</f>
        <v/>
      </c>
      <c r="E927" s="40">
        <f>INDEX(Inputs!$I$5:$I$132,MATCH($B927&amp;"|"&amp;$C927,Inputs!$A$5:$A$132,0))</f>
        <v/>
      </c>
      <c r="F927" s="39" t="n"/>
      <c r="G927" s="39" t="n"/>
      <c r="H927" s="5">
        <f>INDEX(Variables!$B$5:$B$105,MATCH($A927,Variables!$A$5:$A$105,0))&amp;IF($C927="",""," | "&amp;INDEX(Mapping!$B$5:$B$26,MATCH($C927,Mapping!$A$5:$A$26,0))&amp;" | "&amp;INDEX(Mapping!$B$30:$B$41,MATCH($B927,Mapping!$A$30:$A$41,0)))</f>
        <v/>
      </c>
      <c r="I927" s="5">
        <f>INDEX(Variables!$C$5:$C$105,MATCH($A927,Variables!$A$5:$A$105,0))</f>
        <v/>
      </c>
      <c r="J927" s="5">
        <f>INDEX(Variables!$E$5:$E$105,MATCH($A927,Variables!$A$5:$A$105,0))</f>
        <v/>
      </c>
      <c r="K927" s="25">
        <f>LOWER(Settings!$C$4)&amp;".mit."&amp;$A927&amp;IF($C927="","","."&amp;$C927&amp;"."&amp;$B927)&amp;IF(INDEX(Variables!$D$5:$D$105,MATCH($A927,Variables!$A$5:$A$105,0))="","","."&amp;INDEX(Variables!$D$5:$D$105,MATCH($A927,Variables!$A$5:$A$105,0)))&amp;"."&amp;K$5</f>
        <v/>
      </c>
      <c r="L927" s="41">
        <f>INDEX(L$78:L$91,$D927)/$E927</f>
        <v/>
      </c>
      <c r="M927" s="40">
        <f>INDEX(M$78:M$91,$D927)/$E927</f>
        <v/>
      </c>
      <c r="N927" s="40">
        <f>INDEX(N$78:N$91,$D927)/$E927</f>
        <v/>
      </c>
      <c r="O927" s="40">
        <f>INDEX(O$78:O$91,$D927)/$E927</f>
        <v/>
      </c>
      <c r="P927" s="40">
        <f>INDEX(P$78:P$91,$D927)/$E927</f>
        <v/>
      </c>
      <c r="Q927" s="40">
        <f>INDEX(Q$78:Q$91,$D927)/$E927</f>
        <v/>
      </c>
      <c r="R927" s="40">
        <f>INDEX(R$78:R$91,$D927)/$E927</f>
        <v/>
      </c>
      <c r="S927" s="40">
        <f>INDEX(S$78:S$91,$D927)/$E927</f>
        <v/>
      </c>
      <c r="T927" s="40">
        <f>INDEX(T$78:T$91,$D927)/$E927</f>
        <v/>
      </c>
      <c r="U927" s="40">
        <f>INDEX(U$78:U$91,$D927)/$E927</f>
        <v/>
      </c>
      <c r="V927" s="40">
        <f>INDEX(V$78:V$91,$D927)/$E927</f>
        <v/>
      </c>
      <c r="W927" s="40">
        <f>INDEX(W$78:W$91,$D927)/$E927</f>
        <v/>
      </c>
      <c r="X927" s="40">
        <f>INDEX(X$78:X$91,$D927)/$E927</f>
        <v/>
      </c>
      <c r="Y927" s="40">
        <f>INDEX(Y$78:Y$91,$D927)/$E927</f>
        <v/>
      </c>
      <c r="Z927" s="40">
        <f>INDEX(Z$78:Z$91,$D927)/$E927</f>
        <v/>
      </c>
      <c r="AA927" s="40">
        <f>INDEX(AA$78:AA$91,$D927)/$E927</f>
        <v/>
      </c>
      <c r="AB927" s="40">
        <f>INDEX(AB$78:AB$91,$D927)/$E927</f>
        <v/>
      </c>
      <c r="AC927" s="40">
        <f>INDEX(AC$78:AC$91,$D927)/$E927</f>
        <v/>
      </c>
      <c r="AD927" s="42">
        <f>NEWEXCISE(INDEX(AD$78:AD$91,$D927),$E927)</f>
        <v/>
      </c>
      <c r="AE927" s="25">
        <f>LOWER(Settings!$C$4)&amp;".mit."&amp;$A927&amp;IF($C927="","","."&amp;$C927&amp;"."&amp;$B927)&amp;IF(INDEX(Variables!$D$5:$D$105,MATCH($A927,Variables!$A$5:$A$105,0))="","","."&amp;INDEX(Variables!$D$5:$D$105,MATCH($A927,Variables!$A$5:$A$105,0)))&amp;"."&amp;AE$5</f>
        <v/>
      </c>
      <c r="AF927" s="41">
        <f>INDEX(AF$78:AF$91,$D927)/$E927</f>
        <v/>
      </c>
      <c r="AG927" s="40">
        <f>INDEX(AG$78:AG$91,$D927)/$E927</f>
        <v/>
      </c>
      <c r="AH927" s="40">
        <f>INDEX(AH$78:AH$91,$D927)/$E927</f>
        <v/>
      </c>
      <c r="AI927" s="40">
        <f>INDEX(AI$78:AI$91,$D927)/$E927</f>
        <v/>
      </c>
      <c r="AJ927" s="40">
        <f>INDEX(AJ$78:AJ$91,$D927)/$E927</f>
        <v/>
      </c>
      <c r="AK927" s="40">
        <f>INDEX(AK$78:AK$91,$D927)/$E927</f>
        <v/>
      </c>
      <c r="AL927" s="40">
        <f>INDEX(AL$78:AL$91,$D927)/$E927</f>
        <v/>
      </c>
      <c r="AM927" s="40">
        <f>INDEX(AM$78:AM$91,$D927)/$E927</f>
        <v/>
      </c>
      <c r="AN927" s="40">
        <f>INDEX(AN$78:AN$91,$D927)/$E927</f>
        <v/>
      </c>
      <c r="AO927" s="40">
        <f>INDEX(AO$78:AO$91,$D927)/$E927</f>
        <v/>
      </c>
      <c r="AP927" s="40">
        <f>INDEX(AP$78:AP$91,$D927)/$E927</f>
        <v/>
      </c>
      <c r="AQ927" s="40">
        <f>INDEX(AQ$78:AQ$91,$D927)/$E927</f>
        <v/>
      </c>
      <c r="AR927" s="40">
        <f>INDEX(AR$78:AR$91,$D927)/$E927</f>
        <v/>
      </c>
      <c r="AS927" s="40">
        <f>INDEX(AS$78:AS$91,$D927)/$E927</f>
        <v/>
      </c>
      <c r="AT927" s="40">
        <f>INDEX(AT$78:AT$91,$D927)/$E927</f>
        <v/>
      </c>
      <c r="AU927" s="40">
        <f>INDEX(AU$78:AU$91,$D927)/$E927</f>
        <v/>
      </c>
      <c r="AV927" s="40">
        <f>INDEX(AV$78:AV$91,$D927)/$E927</f>
        <v/>
      </c>
      <c r="AW927" s="40">
        <f>INDEX(AW$78:AW$91,$D927)/$E927</f>
        <v/>
      </c>
      <c r="AX927" s="42">
        <f>NEWEXCISE(INDEX(AX$78:AX$91,$D927),$E927)</f>
        <v/>
      </c>
    </row>
    <row r="928" hidden="1" outlineLevel="2">
      <c r="A928" s="5" t="inlineStr">
        <is>
          <t>ntx</t>
        </is>
      </c>
      <c r="B928" s="5" t="inlineStr">
        <is>
          <t>die</t>
        </is>
      </c>
      <c r="C928" s="5" t="inlineStr">
        <is>
          <t>srv</t>
        </is>
      </c>
      <c r="D928" s="40">
        <f>INDEX(Inputs!$L$5:$L$132,MATCH($B928&amp;"|"&amp;$C928,Inputs!$A$5:$A$132,0))</f>
        <v/>
      </c>
      <c r="E928" s="40">
        <f>INDEX(Inputs!$I$5:$I$132,MATCH($B928&amp;"|"&amp;$C928,Inputs!$A$5:$A$132,0))</f>
        <v/>
      </c>
      <c r="F928" s="39" t="n"/>
      <c r="G928" s="39" t="n"/>
      <c r="H928" s="5">
        <f>INDEX(Variables!$B$5:$B$105,MATCH($A928,Variables!$A$5:$A$105,0))&amp;IF($C928="",""," | "&amp;INDEX(Mapping!$B$5:$B$26,MATCH($C928,Mapping!$A$5:$A$26,0))&amp;" | "&amp;INDEX(Mapping!$B$30:$B$41,MATCH($B928,Mapping!$A$30:$A$41,0)))</f>
        <v/>
      </c>
      <c r="I928" s="5">
        <f>INDEX(Variables!$C$5:$C$105,MATCH($A928,Variables!$A$5:$A$105,0))</f>
        <v/>
      </c>
      <c r="J928" s="5">
        <f>INDEX(Variables!$E$5:$E$105,MATCH($A928,Variables!$A$5:$A$105,0))</f>
        <v/>
      </c>
      <c r="K928" s="25">
        <f>LOWER(Settings!$C$4)&amp;".mit."&amp;$A928&amp;IF($C928="","","."&amp;$C928&amp;"."&amp;$B928)&amp;IF(INDEX(Variables!$D$5:$D$105,MATCH($A928,Variables!$A$5:$A$105,0))="","","."&amp;INDEX(Variables!$D$5:$D$105,MATCH($A928,Variables!$A$5:$A$105,0)))&amp;"."&amp;K$5</f>
        <v/>
      </c>
      <c r="L928" s="41">
        <f>INDEX(L$78:L$91,$D928)/$E928</f>
        <v/>
      </c>
      <c r="M928" s="40">
        <f>INDEX(M$78:M$91,$D928)/$E928</f>
        <v/>
      </c>
      <c r="N928" s="40">
        <f>INDEX(N$78:N$91,$D928)/$E928</f>
        <v/>
      </c>
      <c r="O928" s="40">
        <f>INDEX(O$78:O$91,$D928)/$E928</f>
        <v/>
      </c>
      <c r="P928" s="40">
        <f>INDEX(P$78:P$91,$D928)/$E928</f>
        <v/>
      </c>
      <c r="Q928" s="40">
        <f>INDEX(Q$78:Q$91,$D928)/$E928</f>
        <v/>
      </c>
      <c r="R928" s="40">
        <f>INDEX(R$78:R$91,$D928)/$E928</f>
        <v/>
      </c>
      <c r="S928" s="40">
        <f>INDEX(S$78:S$91,$D928)/$E928</f>
        <v/>
      </c>
      <c r="T928" s="40">
        <f>INDEX(T$78:T$91,$D928)/$E928</f>
        <v/>
      </c>
      <c r="U928" s="40">
        <f>INDEX(U$78:U$91,$D928)/$E928</f>
        <v/>
      </c>
      <c r="V928" s="40">
        <f>INDEX(V$78:V$91,$D928)/$E928</f>
        <v/>
      </c>
      <c r="W928" s="40">
        <f>INDEX(W$78:W$91,$D928)/$E928</f>
        <v/>
      </c>
      <c r="X928" s="40">
        <f>INDEX(X$78:X$91,$D928)/$E928</f>
        <v/>
      </c>
      <c r="Y928" s="40">
        <f>INDEX(Y$78:Y$91,$D928)/$E928</f>
        <v/>
      </c>
      <c r="Z928" s="40">
        <f>INDEX(Z$78:Z$91,$D928)/$E928</f>
        <v/>
      </c>
      <c r="AA928" s="40">
        <f>INDEX(AA$78:AA$91,$D928)/$E928</f>
        <v/>
      </c>
      <c r="AB928" s="40">
        <f>INDEX(AB$78:AB$91,$D928)/$E928</f>
        <v/>
      </c>
      <c r="AC928" s="40">
        <f>INDEX(AC$78:AC$91,$D928)/$E928</f>
        <v/>
      </c>
      <c r="AD928" s="42">
        <f>NEWEXCISE(INDEX(AD$78:AD$91,$D928),$E928)</f>
        <v/>
      </c>
      <c r="AE928" s="25">
        <f>LOWER(Settings!$C$4)&amp;".mit."&amp;$A928&amp;IF($C928="","","."&amp;$C928&amp;"."&amp;$B928)&amp;IF(INDEX(Variables!$D$5:$D$105,MATCH($A928,Variables!$A$5:$A$105,0))="","","."&amp;INDEX(Variables!$D$5:$D$105,MATCH($A928,Variables!$A$5:$A$105,0)))&amp;"."&amp;AE$5</f>
        <v/>
      </c>
      <c r="AF928" s="41">
        <f>INDEX(AF$78:AF$91,$D928)/$E928</f>
        <v/>
      </c>
      <c r="AG928" s="40">
        <f>INDEX(AG$78:AG$91,$D928)/$E928</f>
        <v/>
      </c>
      <c r="AH928" s="40">
        <f>INDEX(AH$78:AH$91,$D928)/$E928</f>
        <v/>
      </c>
      <c r="AI928" s="40">
        <f>INDEX(AI$78:AI$91,$D928)/$E928</f>
        <v/>
      </c>
      <c r="AJ928" s="40">
        <f>INDEX(AJ$78:AJ$91,$D928)/$E928</f>
        <v/>
      </c>
      <c r="AK928" s="40">
        <f>INDEX(AK$78:AK$91,$D928)/$E928</f>
        <v/>
      </c>
      <c r="AL928" s="40">
        <f>INDEX(AL$78:AL$91,$D928)/$E928</f>
        <v/>
      </c>
      <c r="AM928" s="40">
        <f>INDEX(AM$78:AM$91,$D928)/$E928</f>
        <v/>
      </c>
      <c r="AN928" s="40">
        <f>INDEX(AN$78:AN$91,$D928)/$E928</f>
        <v/>
      </c>
      <c r="AO928" s="40">
        <f>INDEX(AO$78:AO$91,$D928)/$E928</f>
        <v/>
      </c>
      <c r="AP928" s="40">
        <f>INDEX(AP$78:AP$91,$D928)/$E928</f>
        <v/>
      </c>
      <c r="AQ928" s="40">
        <f>INDEX(AQ$78:AQ$91,$D928)/$E928</f>
        <v/>
      </c>
      <c r="AR928" s="40">
        <f>INDEX(AR$78:AR$91,$D928)/$E928</f>
        <v/>
      </c>
      <c r="AS928" s="40">
        <f>INDEX(AS$78:AS$91,$D928)/$E928</f>
        <v/>
      </c>
      <c r="AT928" s="40">
        <f>INDEX(AT$78:AT$91,$D928)/$E928</f>
        <v/>
      </c>
      <c r="AU928" s="40">
        <f>INDEX(AU$78:AU$91,$D928)/$E928</f>
        <v/>
      </c>
      <c r="AV928" s="40">
        <f>INDEX(AV$78:AV$91,$D928)/$E928</f>
        <v/>
      </c>
      <c r="AW928" s="40">
        <f>INDEX(AW$78:AW$91,$D928)/$E928</f>
        <v/>
      </c>
      <c r="AX928" s="42">
        <f>NEWEXCISE(INDEX(AX$78:AX$91,$D928),$E928)</f>
        <v/>
      </c>
    </row>
    <row r="929" hidden="1" outlineLevel="2">
      <c r="A929" s="5" t="inlineStr">
        <is>
          <t>ntx</t>
        </is>
      </c>
      <c r="B929" s="5" t="inlineStr">
        <is>
          <t>lpg</t>
        </is>
      </c>
      <c r="C929" s="5" t="inlineStr">
        <is>
          <t>srv</t>
        </is>
      </c>
      <c r="D929" s="40">
        <f>INDEX(Inputs!$L$5:$L$132,MATCH($B929&amp;"|"&amp;$C929,Inputs!$A$5:$A$132,0))</f>
        <v/>
      </c>
      <c r="E929" s="40">
        <f>INDEX(Inputs!$I$5:$I$132,MATCH($B929&amp;"|"&amp;$C929,Inputs!$A$5:$A$132,0))</f>
        <v/>
      </c>
      <c r="F929" s="39" t="n"/>
      <c r="G929" s="39" t="n"/>
      <c r="H929" s="5">
        <f>INDEX(Variables!$B$5:$B$105,MATCH($A929,Variables!$A$5:$A$105,0))&amp;IF($C929="",""," | "&amp;INDEX(Mapping!$B$5:$B$26,MATCH($C929,Mapping!$A$5:$A$26,0))&amp;" | "&amp;INDEX(Mapping!$B$30:$B$41,MATCH($B929,Mapping!$A$30:$A$41,0)))</f>
        <v/>
      </c>
      <c r="I929" s="5">
        <f>INDEX(Variables!$C$5:$C$105,MATCH($A929,Variables!$A$5:$A$105,0))</f>
        <v/>
      </c>
      <c r="J929" s="5">
        <f>INDEX(Variables!$E$5:$E$105,MATCH($A929,Variables!$A$5:$A$105,0))</f>
        <v/>
      </c>
      <c r="K929" s="25">
        <f>LOWER(Settings!$C$4)&amp;".mit."&amp;$A929&amp;IF($C929="","","."&amp;$C929&amp;"."&amp;$B929)&amp;IF(INDEX(Variables!$D$5:$D$105,MATCH($A929,Variables!$A$5:$A$105,0))="","","."&amp;INDEX(Variables!$D$5:$D$105,MATCH($A929,Variables!$A$5:$A$105,0)))&amp;"."&amp;K$5</f>
        <v/>
      </c>
      <c r="L929" s="41">
        <f>INDEX(L$78:L$91,$D929)/$E929</f>
        <v/>
      </c>
      <c r="M929" s="40">
        <f>INDEX(M$78:M$91,$D929)/$E929</f>
        <v/>
      </c>
      <c r="N929" s="40">
        <f>INDEX(N$78:N$91,$D929)/$E929</f>
        <v/>
      </c>
      <c r="O929" s="40">
        <f>INDEX(O$78:O$91,$D929)/$E929</f>
        <v/>
      </c>
      <c r="P929" s="40">
        <f>INDEX(P$78:P$91,$D929)/$E929</f>
        <v/>
      </c>
      <c r="Q929" s="40">
        <f>INDEX(Q$78:Q$91,$D929)/$E929</f>
        <v/>
      </c>
      <c r="R929" s="40">
        <f>INDEX(R$78:R$91,$D929)/$E929</f>
        <v/>
      </c>
      <c r="S929" s="40">
        <f>INDEX(S$78:S$91,$D929)/$E929</f>
        <v/>
      </c>
      <c r="T929" s="40">
        <f>INDEX(T$78:T$91,$D929)/$E929</f>
        <v/>
      </c>
      <c r="U929" s="40">
        <f>INDEX(U$78:U$91,$D929)/$E929</f>
        <v/>
      </c>
      <c r="V929" s="40">
        <f>INDEX(V$78:V$91,$D929)/$E929</f>
        <v/>
      </c>
      <c r="W929" s="40">
        <f>INDEX(W$78:W$91,$D929)/$E929</f>
        <v/>
      </c>
      <c r="X929" s="40">
        <f>INDEX(X$78:X$91,$D929)/$E929</f>
        <v/>
      </c>
      <c r="Y929" s="40">
        <f>INDEX(Y$78:Y$91,$D929)/$E929</f>
        <v/>
      </c>
      <c r="Z929" s="40">
        <f>INDEX(Z$78:Z$91,$D929)/$E929</f>
        <v/>
      </c>
      <c r="AA929" s="40">
        <f>INDEX(AA$78:AA$91,$D929)/$E929</f>
        <v/>
      </c>
      <c r="AB929" s="40">
        <f>INDEX(AB$78:AB$91,$D929)/$E929</f>
        <v/>
      </c>
      <c r="AC929" s="40">
        <f>INDEX(AC$78:AC$91,$D929)/$E929</f>
        <v/>
      </c>
      <c r="AD929" s="42">
        <f>NEWEXCISE(INDEX(AD$78:AD$91,$D929),$E929)</f>
        <v/>
      </c>
      <c r="AE929" s="25">
        <f>LOWER(Settings!$C$4)&amp;".mit."&amp;$A929&amp;IF($C929="","","."&amp;$C929&amp;"."&amp;$B929)&amp;IF(INDEX(Variables!$D$5:$D$105,MATCH($A929,Variables!$A$5:$A$105,0))="","","."&amp;INDEX(Variables!$D$5:$D$105,MATCH($A929,Variables!$A$5:$A$105,0)))&amp;"."&amp;AE$5</f>
        <v/>
      </c>
      <c r="AF929" s="41">
        <f>INDEX(AF$78:AF$91,$D929)/$E929</f>
        <v/>
      </c>
      <c r="AG929" s="40">
        <f>INDEX(AG$78:AG$91,$D929)/$E929</f>
        <v/>
      </c>
      <c r="AH929" s="40">
        <f>INDEX(AH$78:AH$91,$D929)/$E929</f>
        <v/>
      </c>
      <c r="AI929" s="40">
        <f>INDEX(AI$78:AI$91,$D929)/$E929</f>
        <v/>
      </c>
      <c r="AJ929" s="40">
        <f>INDEX(AJ$78:AJ$91,$D929)/$E929</f>
        <v/>
      </c>
      <c r="AK929" s="40">
        <f>INDEX(AK$78:AK$91,$D929)/$E929</f>
        <v/>
      </c>
      <c r="AL929" s="40">
        <f>INDEX(AL$78:AL$91,$D929)/$E929</f>
        <v/>
      </c>
      <c r="AM929" s="40">
        <f>INDEX(AM$78:AM$91,$D929)/$E929</f>
        <v/>
      </c>
      <c r="AN929" s="40">
        <f>INDEX(AN$78:AN$91,$D929)/$E929</f>
        <v/>
      </c>
      <c r="AO929" s="40">
        <f>INDEX(AO$78:AO$91,$D929)/$E929</f>
        <v/>
      </c>
      <c r="AP929" s="40">
        <f>INDEX(AP$78:AP$91,$D929)/$E929</f>
        <v/>
      </c>
      <c r="AQ929" s="40">
        <f>INDEX(AQ$78:AQ$91,$D929)/$E929</f>
        <v/>
      </c>
      <c r="AR929" s="40">
        <f>INDEX(AR$78:AR$91,$D929)/$E929</f>
        <v/>
      </c>
      <c r="AS929" s="40">
        <f>INDEX(AS$78:AS$91,$D929)/$E929</f>
        <v/>
      </c>
      <c r="AT929" s="40">
        <f>INDEX(AT$78:AT$91,$D929)/$E929</f>
        <v/>
      </c>
      <c r="AU929" s="40">
        <f>INDEX(AU$78:AU$91,$D929)/$E929</f>
        <v/>
      </c>
      <c r="AV929" s="40">
        <f>INDEX(AV$78:AV$91,$D929)/$E929</f>
        <v/>
      </c>
      <c r="AW929" s="40">
        <f>INDEX(AW$78:AW$91,$D929)/$E929</f>
        <v/>
      </c>
      <c r="AX929" s="42">
        <f>NEWEXCISE(INDEX(AX$78:AX$91,$D929),$E929)</f>
        <v/>
      </c>
    </row>
    <row r="930" hidden="1" outlineLevel="2">
      <c r="A930" s="5" t="inlineStr">
        <is>
          <t>ntx</t>
        </is>
      </c>
      <c r="B930" s="5" t="inlineStr">
        <is>
          <t>ker</t>
        </is>
      </c>
      <c r="C930" s="5" t="inlineStr">
        <is>
          <t>srv</t>
        </is>
      </c>
      <c r="D930" s="40">
        <f>INDEX(Inputs!$L$5:$L$132,MATCH($B930&amp;"|"&amp;$C930,Inputs!$A$5:$A$132,0))</f>
        <v/>
      </c>
      <c r="E930" s="40">
        <f>INDEX(Inputs!$I$5:$I$132,MATCH($B930&amp;"|"&amp;$C930,Inputs!$A$5:$A$132,0))</f>
        <v/>
      </c>
      <c r="F930" s="39" t="n"/>
      <c r="G930" s="39" t="n"/>
      <c r="H930" s="5">
        <f>INDEX(Variables!$B$5:$B$105,MATCH($A930,Variables!$A$5:$A$105,0))&amp;IF($C930="",""," | "&amp;INDEX(Mapping!$B$5:$B$26,MATCH($C930,Mapping!$A$5:$A$26,0))&amp;" | "&amp;INDEX(Mapping!$B$30:$B$41,MATCH($B930,Mapping!$A$30:$A$41,0)))</f>
        <v/>
      </c>
      <c r="I930" s="5">
        <f>INDEX(Variables!$C$5:$C$105,MATCH($A930,Variables!$A$5:$A$105,0))</f>
        <v/>
      </c>
      <c r="J930" s="5">
        <f>INDEX(Variables!$E$5:$E$105,MATCH($A930,Variables!$A$5:$A$105,0))</f>
        <v/>
      </c>
      <c r="K930" s="25">
        <f>LOWER(Settings!$C$4)&amp;".mit."&amp;$A930&amp;IF($C930="","","."&amp;$C930&amp;"."&amp;$B930)&amp;IF(INDEX(Variables!$D$5:$D$105,MATCH($A930,Variables!$A$5:$A$105,0))="","","."&amp;INDEX(Variables!$D$5:$D$105,MATCH($A930,Variables!$A$5:$A$105,0)))&amp;"."&amp;K$5</f>
        <v/>
      </c>
      <c r="L930" s="41">
        <f>INDEX(L$78:L$91,$D930)/$E930</f>
        <v/>
      </c>
      <c r="M930" s="40">
        <f>INDEX(M$78:M$91,$D930)/$E930</f>
        <v/>
      </c>
      <c r="N930" s="40">
        <f>INDEX(N$78:N$91,$D930)/$E930</f>
        <v/>
      </c>
      <c r="O930" s="40">
        <f>INDEX(O$78:O$91,$D930)/$E930</f>
        <v/>
      </c>
      <c r="P930" s="40">
        <f>INDEX(P$78:P$91,$D930)/$E930</f>
        <v/>
      </c>
      <c r="Q930" s="40">
        <f>INDEX(Q$78:Q$91,$D930)/$E930</f>
        <v/>
      </c>
      <c r="R930" s="40">
        <f>INDEX(R$78:R$91,$D930)/$E930</f>
        <v/>
      </c>
      <c r="S930" s="40">
        <f>INDEX(S$78:S$91,$D930)/$E930</f>
        <v/>
      </c>
      <c r="T930" s="40">
        <f>INDEX(T$78:T$91,$D930)/$E930</f>
        <v/>
      </c>
      <c r="U930" s="40">
        <f>INDEX(U$78:U$91,$D930)/$E930</f>
        <v/>
      </c>
      <c r="V930" s="40">
        <f>INDEX(V$78:V$91,$D930)/$E930</f>
        <v/>
      </c>
      <c r="W930" s="40">
        <f>INDEX(W$78:W$91,$D930)/$E930</f>
        <v/>
      </c>
      <c r="X930" s="40">
        <f>INDEX(X$78:X$91,$D930)/$E930</f>
        <v/>
      </c>
      <c r="Y930" s="40">
        <f>INDEX(Y$78:Y$91,$D930)/$E930</f>
        <v/>
      </c>
      <c r="Z930" s="40">
        <f>INDEX(Z$78:Z$91,$D930)/$E930</f>
        <v/>
      </c>
      <c r="AA930" s="40">
        <f>INDEX(AA$78:AA$91,$D930)/$E930</f>
        <v/>
      </c>
      <c r="AB930" s="40">
        <f>INDEX(AB$78:AB$91,$D930)/$E930</f>
        <v/>
      </c>
      <c r="AC930" s="40">
        <f>INDEX(AC$78:AC$91,$D930)/$E930</f>
        <v/>
      </c>
      <c r="AD930" s="42">
        <f>NEWEXCISE(INDEX(AD$78:AD$91,$D930),$E930)</f>
        <v/>
      </c>
      <c r="AE930" s="25">
        <f>LOWER(Settings!$C$4)&amp;".mit."&amp;$A930&amp;IF($C930="","","."&amp;$C930&amp;"."&amp;$B930)&amp;IF(INDEX(Variables!$D$5:$D$105,MATCH($A930,Variables!$A$5:$A$105,0))="","","."&amp;INDEX(Variables!$D$5:$D$105,MATCH($A930,Variables!$A$5:$A$105,0)))&amp;"."&amp;AE$5</f>
        <v/>
      </c>
      <c r="AF930" s="41">
        <f>INDEX(AF$78:AF$91,$D930)/$E930</f>
        <v/>
      </c>
      <c r="AG930" s="40">
        <f>INDEX(AG$78:AG$91,$D930)/$E930</f>
        <v/>
      </c>
      <c r="AH930" s="40">
        <f>INDEX(AH$78:AH$91,$D930)/$E930</f>
        <v/>
      </c>
      <c r="AI930" s="40">
        <f>INDEX(AI$78:AI$91,$D930)/$E930</f>
        <v/>
      </c>
      <c r="AJ930" s="40">
        <f>INDEX(AJ$78:AJ$91,$D930)/$E930</f>
        <v/>
      </c>
      <c r="AK930" s="40">
        <f>INDEX(AK$78:AK$91,$D930)/$E930</f>
        <v/>
      </c>
      <c r="AL930" s="40">
        <f>INDEX(AL$78:AL$91,$D930)/$E930</f>
        <v/>
      </c>
      <c r="AM930" s="40">
        <f>INDEX(AM$78:AM$91,$D930)/$E930</f>
        <v/>
      </c>
      <c r="AN930" s="40">
        <f>INDEX(AN$78:AN$91,$D930)/$E930</f>
        <v/>
      </c>
      <c r="AO930" s="40">
        <f>INDEX(AO$78:AO$91,$D930)/$E930</f>
        <v/>
      </c>
      <c r="AP930" s="40">
        <f>INDEX(AP$78:AP$91,$D930)/$E930</f>
        <v/>
      </c>
      <c r="AQ930" s="40">
        <f>INDEX(AQ$78:AQ$91,$D930)/$E930</f>
        <v/>
      </c>
      <c r="AR930" s="40">
        <f>INDEX(AR$78:AR$91,$D930)/$E930</f>
        <v/>
      </c>
      <c r="AS930" s="40">
        <f>INDEX(AS$78:AS$91,$D930)/$E930</f>
        <v/>
      </c>
      <c r="AT930" s="40">
        <f>INDEX(AT$78:AT$91,$D930)/$E930</f>
        <v/>
      </c>
      <c r="AU930" s="40">
        <f>INDEX(AU$78:AU$91,$D930)/$E930</f>
        <v/>
      </c>
      <c r="AV930" s="40">
        <f>INDEX(AV$78:AV$91,$D930)/$E930</f>
        <v/>
      </c>
      <c r="AW930" s="40">
        <f>INDEX(AW$78:AW$91,$D930)/$E930</f>
        <v/>
      </c>
      <c r="AX930" s="42">
        <f>NEWEXCISE(INDEX(AX$78:AX$91,$D930),$E930)</f>
        <v/>
      </c>
    </row>
    <row r="931" hidden="1" outlineLevel="2">
      <c r="A931" s="5" t="inlineStr">
        <is>
          <t>ntx</t>
        </is>
      </c>
      <c r="B931" s="5" t="inlineStr">
        <is>
          <t>oop</t>
        </is>
      </c>
      <c r="C931" s="5" t="inlineStr">
        <is>
          <t>srv</t>
        </is>
      </c>
      <c r="D931" s="40">
        <f>INDEX(Inputs!$L$5:$L$132,MATCH($B931&amp;"|"&amp;$C931,Inputs!$A$5:$A$132,0))</f>
        <v/>
      </c>
      <c r="E931" s="40">
        <f>INDEX(Inputs!$I$5:$I$132,MATCH($B931&amp;"|"&amp;$C931,Inputs!$A$5:$A$132,0))</f>
        <v/>
      </c>
      <c r="F931" s="39" t="n"/>
      <c r="G931" s="39" t="n"/>
      <c r="H931" s="5">
        <f>INDEX(Variables!$B$5:$B$105,MATCH($A931,Variables!$A$5:$A$105,0))&amp;IF($C931="",""," | "&amp;INDEX(Mapping!$B$5:$B$26,MATCH($C931,Mapping!$A$5:$A$26,0))&amp;" | "&amp;INDEX(Mapping!$B$30:$B$41,MATCH($B931,Mapping!$A$30:$A$41,0)))</f>
        <v/>
      </c>
      <c r="I931" s="5">
        <f>INDEX(Variables!$C$5:$C$105,MATCH($A931,Variables!$A$5:$A$105,0))</f>
        <v/>
      </c>
      <c r="J931" s="5">
        <f>INDEX(Variables!$E$5:$E$105,MATCH($A931,Variables!$A$5:$A$105,0))</f>
        <v/>
      </c>
      <c r="K931" s="25">
        <f>LOWER(Settings!$C$4)&amp;".mit."&amp;$A931&amp;IF($C931="","","."&amp;$C931&amp;"."&amp;$B931)&amp;IF(INDEX(Variables!$D$5:$D$105,MATCH($A931,Variables!$A$5:$A$105,0))="","","."&amp;INDEX(Variables!$D$5:$D$105,MATCH($A931,Variables!$A$5:$A$105,0)))&amp;"."&amp;K$5</f>
        <v/>
      </c>
      <c r="L931" s="41">
        <f>INDEX(L$78:L$91,$D931)/$E931</f>
        <v/>
      </c>
      <c r="M931" s="40">
        <f>INDEX(M$78:M$91,$D931)/$E931</f>
        <v/>
      </c>
      <c r="N931" s="40">
        <f>INDEX(N$78:N$91,$D931)/$E931</f>
        <v/>
      </c>
      <c r="O931" s="40">
        <f>INDEX(O$78:O$91,$D931)/$E931</f>
        <v/>
      </c>
      <c r="P931" s="40">
        <f>INDEX(P$78:P$91,$D931)/$E931</f>
        <v/>
      </c>
      <c r="Q931" s="40">
        <f>INDEX(Q$78:Q$91,$D931)/$E931</f>
        <v/>
      </c>
      <c r="R931" s="40">
        <f>INDEX(R$78:R$91,$D931)/$E931</f>
        <v/>
      </c>
      <c r="S931" s="40">
        <f>INDEX(S$78:S$91,$D931)/$E931</f>
        <v/>
      </c>
      <c r="T931" s="40">
        <f>INDEX(T$78:T$91,$D931)/$E931</f>
        <v/>
      </c>
      <c r="U931" s="40">
        <f>INDEX(U$78:U$91,$D931)/$E931</f>
        <v/>
      </c>
      <c r="V931" s="40">
        <f>INDEX(V$78:V$91,$D931)/$E931</f>
        <v/>
      </c>
      <c r="W931" s="40">
        <f>INDEX(W$78:W$91,$D931)/$E931</f>
        <v/>
      </c>
      <c r="X931" s="40">
        <f>INDEX(X$78:X$91,$D931)/$E931</f>
        <v/>
      </c>
      <c r="Y931" s="40">
        <f>INDEX(Y$78:Y$91,$D931)/$E931</f>
        <v/>
      </c>
      <c r="Z931" s="40">
        <f>INDEX(Z$78:Z$91,$D931)/$E931</f>
        <v/>
      </c>
      <c r="AA931" s="40">
        <f>INDEX(AA$78:AA$91,$D931)/$E931</f>
        <v/>
      </c>
      <c r="AB931" s="40">
        <f>INDEX(AB$78:AB$91,$D931)/$E931</f>
        <v/>
      </c>
      <c r="AC931" s="40">
        <f>INDEX(AC$78:AC$91,$D931)/$E931</f>
        <v/>
      </c>
      <c r="AD931" s="42">
        <f>NEWEXCISE(INDEX(AD$78:AD$91,$D931),$E931)</f>
        <v/>
      </c>
      <c r="AE931" s="25">
        <f>LOWER(Settings!$C$4)&amp;".mit."&amp;$A931&amp;IF($C931="","","."&amp;$C931&amp;"."&amp;$B931)&amp;IF(INDEX(Variables!$D$5:$D$105,MATCH($A931,Variables!$A$5:$A$105,0))="","","."&amp;INDEX(Variables!$D$5:$D$105,MATCH($A931,Variables!$A$5:$A$105,0)))&amp;"."&amp;AE$5</f>
        <v/>
      </c>
      <c r="AF931" s="41">
        <f>INDEX(AF$78:AF$91,$D931)/$E931</f>
        <v/>
      </c>
      <c r="AG931" s="40">
        <f>INDEX(AG$78:AG$91,$D931)/$E931</f>
        <v/>
      </c>
      <c r="AH931" s="40">
        <f>INDEX(AH$78:AH$91,$D931)/$E931</f>
        <v/>
      </c>
      <c r="AI931" s="40">
        <f>INDEX(AI$78:AI$91,$D931)/$E931</f>
        <v/>
      </c>
      <c r="AJ931" s="40">
        <f>INDEX(AJ$78:AJ$91,$D931)/$E931</f>
        <v/>
      </c>
      <c r="AK931" s="40">
        <f>INDEX(AK$78:AK$91,$D931)/$E931</f>
        <v/>
      </c>
      <c r="AL931" s="40">
        <f>INDEX(AL$78:AL$91,$D931)/$E931</f>
        <v/>
      </c>
      <c r="AM931" s="40">
        <f>INDEX(AM$78:AM$91,$D931)/$E931</f>
        <v/>
      </c>
      <c r="AN931" s="40">
        <f>INDEX(AN$78:AN$91,$D931)/$E931</f>
        <v/>
      </c>
      <c r="AO931" s="40">
        <f>INDEX(AO$78:AO$91,$D931)/$E931</f>
        <v/>
      </c>
      <c r="AP931" s="40">
        <f>INDEX(AP$78:AP$91,$D931)/$E931</f>
        <v/>
      </c>
      <c r="AQ931" s="40">
        <f>INDEX(AQ$78:AQ$91,$D931)/$E931</f>
        <v/>
      </c>
      <c r="AR931" s="40">
        <f>INDEX(AR$78:AR$91,$D931)/$E931</f>
        <v/>
      </c>
      <c r="AS931" s="40">
        <f>INDEX(AS$78:AS$91,$D931)/$E931</f>
        <v/>
      </c>
      <c r="AT931" s="40">
        <f>INDEX(AT$78:AT$91,$D931)/$E931</f>
        <v/>
      </c>
      <c r="AU931" s="40">
        <f>INDEX(AU$78:AU$91,$D931)/$E931</f>
        <v/>
      </c>
      <c r="AV931" s="40">
        <f>INDEX(AV$78:AV$91,$D931)/$E931</f>
        <v/>
      </c>
      <c r="AW931" s="40">
        <f>INDEX(AW$78:AW$91,$D931)/$E931</f>
        <v/>
      </c>
      <c r="AX931" s="42">
        <f>NEWEXCISE(INDEX(AX$78:AX$91,$D931),$E931)</f>
        <v/>
      </c>
    </row>
    <row r="932" hidden="1" outlineLevel="2">
      <c r="A932" s="5" t="inlineStr">
        <is>
          <t>ntx</t>
        </is>
      </c>
      <c r="B932" s="5" t="inlineStr">
        <is>
          <t>bio</t>
        </is>
      </c>
      <c r="C932" s="5" t="inlineStr">
        <is>
          <t>srv</t>
        </is>
      </c>
      <c r="D932" s="40">
        <f>INDEX(Inputs!$L$5:$L$132,MATCH($B932&amp;"|"&amp;$C932,Inputs!$A$5:$A$132,0))</f>
        <v/>
      </c>
      <c r="E932" s="40">
        <f>INDEX(Inputs!$I$5:$I$132,MATCH($B932&amp;"|"&amp;$C932,Inputs!$A$5:$A$132,0))</f>
        <v/>
      </c>
      <c r="F932" s="39" t="n"/>
      <c r="G932" s="39" t="n"/>
      <c r="H932" s="5">
        <f>INDEX(Variables!$B$5:$B$105,MATCH($A932,Variables!$A$5:$A$105,0))&amp;IF($C932="",""," | "&amp;INDEX(Mapping!$B$5:$B$26,MATCH($C932,Mapping!$A$5:$A$26,0))&amp;" | "&amp;INDEX(Mapping!$B$30:$B$41,MATCH($B932,Mapping!$A$30:$A$41,0)))</f>
        <v/>
      </c>
      <c r="I932" s="5">
        <f>INDEX(Variables!$C$5:$C$105,MATCH($A932,Variables!$A$5:$A$105,0))</f>
        <v/>
      </c>
      <c r="J932" s="5">
        <f>INDEX(Variables!$E$5:$E$105,MATCH($A932,Variables!$A$5:$A$105,0))</f>
        <v/>
      </c>
      <c r="K932" s="25">
        <f>LOWER(Settings!$C$4)&amp;".mit."&amp;$A932&amp;IF($C932="","","."&amp;$C932&amp;"."&amp;$B932)&amp;IF(INDEX(Variables!$D$5:$D$105,MATCH($A932,Variables!$A$5:$A$105,0))="","","."&amp;INDEX(Variables!$D$5:$D$105,MATCH($A932,Variables!$A$5:$A$105,0)))&amp;"."&amp;K$5</f>
        <v/>
      </c>
      <c r="L932" s="41">
        <f>INDEX(L$78:L$91,$D932)/$E932</f>
        <v/>
      </c>
      <c r="M932" s="40">
        <f>INDEX(M$78:M$91,$D932)/$E932</f>
        <v/>
      </c>
      <c r="N932" s="40">
        <f>INDEX(N$78:N$91,$D932)/$E932</f>
        <v/>
      </c>
      <c r="O932" s="40">
        <f>INDEX(O$78:O$91,$D932)/$E932</f>
        <v/>
      </c>
      <c r="P932" s="40">
        <f>INDEX(P$78:P$91,$D932)/$E932</f>
        <v/>
      </c>
      <c r="Q932" s="40">
        <f>INDEX(Q$78:Q$91,$D932)/$E932</f>
        <v/>
      </c>
      <c r="R932" s="40">
        <f>INDEX(R$78:R$91,$D932)/$E932</f>
        <v/>
      </c>
      <c r="S932" s="40">
        <f>INDEX(S$78:S$91,$D932)/$E932</f>
        <v/>
      </c>
      <c r="T932" s="40">
        <f>INDEX(T$78:T$91,$D932)/$E932</f>
        <v/>
      </c>
      <c r="U932" s="40">
        <f>INDEX(U$78:U$91,$D932)/$E932</f>
        <v/>
      </c>
      <c r="V932" s="40">
        <f>INDEX(V$78:V$91,$D932)/$E932</f>
        <v/>
      </c>
      <c r="W932" s="40">
        <f>INDEX(W$78:W$91,$D932)/$E932</f>
        <v/>
      </c>
      <c r="X932" s="40">
        <f>INDEX(X$78:X$91,$D932)/$E932</f>
        <v/>
      </c>
      <c r="Y932" s="40">
        <f>INDEX(Y$78:Y$91,$D932)/$E932</f>
        <v/>
      </c>
      <c r="Z932" s="40">
        <f>INDEX(Z$78:Z$91,$D932)/$E932</f>
        <v/>
      </c>
      <c r="AA932" s="40">
        <f>INDEX(AA$78:AA$91,$D932)/$E932</f>
        <v/>
      </c>
      <c r="AB932" s="40">
        <f>INDEX(AB$78:AB$91,$D932)/$E932</f>
        <v/>
      </c>
      <c r="AC932" s="40">
        <f>INDEX(AC$78:AC$91,$D932)/$E932</f>
        <v/>
      </c>
      <c r="AD932" s="42">
        <f>NEWEXCISE(INDEX(AD$78:AD$91,$D932),$E932)</f>
        <v/>
      </c>
      <c r="AE932" s="25">
        <f>LOWER(Settings!$C$4)&amp;".mit."&amp;$A932&amp;IF($C932="","","."&amp;$C932&amp;"."&amp;$B932)&amp;IF(INDEX(Variables!$D$5:$D$105,MATCH($A932,Variables!$A$5:$A$105,0))="","","."&amp;INDEX(Variables!$D$5:$D$105,MATCH($A932,Variables!$A$5:$A$105,0)))&amp;"."&amp;AE$5</f>
        <v/>
      </c>
      <c r="AF932" s="41">
        <f>INDEX(AF$78:AF$91,$D932)/$E932</f>
        <v/>
      </c>
      <c r="AG932" s="40">
        <f>INDEX(AG$78:AG$91,$D932)/$E932</f>
        <v/>
      </c>
      <c r="AH932" s="40">
        <f>INDEX(AH$78:AH$91,$D932)/$E932</f>
        <v/>
      </c>
      <c r="AI932" s="40">
        <f>INDEX(AI$78:AI$91,$D932)/$E932</f>
        <v/>
      </c>
      <c r="AJ932" s="40">
        <f>INDEX(AJ$78:AJ$91,$D932)/$E932</f>
        <v/>
      </c>
      <c r="AK932" s="40">
        <f>INDEX(AK$78:AK$91,$D932)/$E932</f>
        <v/>
      </c>
      <c r="AL932" s="40">
        <f>INDEX(AL$78:AL$91,$D932)/$E932</f>
        <v/>
      </c>
      <c r="AM932" s="40">
        <f>INDEX(AM$78:AM$91,$D932)/$E932</f>
        <v/>
      </c>
      <c r="AN932" s="40">
        <f>INDEX(AN$78:AN$91,$D932)/$E932</f>
        <v/>
      </c>
      <c r="AO932" s="40">
        <f>INDEX(AO$78:AO$91,$D932)/$E932</f>
        <v/>
      </c>
      <c r="AP932" s="40">
        <f>INDEX(AP$78:AP$91,$D932)/$E932</f>
        <v/>
      </c>
      <c r="AQ932" s="40">
        <f>INDEX(AQ$78:AQ$91,$D932)/$E932</f>
        <v/>
      </c>
      <c r="AR932" s="40">
        <f>INDEX(AR$78:AR$91,$D932)/$E932</f>
        <v/>
      </c>
      <c r="AS932" s="40">
        <f>INDEX(AS$78:AS$91,$D932)/$E932</f>
        <v/>
      </c>
      <c r="AT932" s="40">
        <f>INDEX(AT$78:AT$91,$D932)/$E932</f>
        <v/>
      </c>
      <c r="AU932" s="40">
        <f>INDEX(AU$78:AU$91,$D932)/$E932</f>
        <v/>
      </c>
      <c r="AV932" s="40">
        <f>INDEX(AV$78:AV$91,$D932)/$E932</f>
        <v/>
      </c>
      <c r="AW932" s="40">
        <f>INDEX(AW$78:AW$91,$D932)/$E932</f>
        <v/>
      </c>
      <c r="AX932" s="42">
        <f>NEWEXCISE(INDEX(AX$78:AX$91,$D932),$E932)</f>
        <v/>
      </c>
    </row>
    <row r="933" hidden="1" outlineLevel="2"/>
    <row r="934" hidden="1" outlineLevel="2">
      <c r="A934" s="5" t="inlineStr">
        <is>
          <t>nce</t>
        </is>
      </c>
      <c r="B934" s="5" t="inlineStr">
        <is>
          <t>coa</t>
        </is>
      </c>
      <c r="C934" s="5" t="inlineStr">
        <is>
          <t>srv</t>
        </is>
      </c>
      <c r="D934" s="39" t="n"/>
      <c r="E934" s="39" t="n"/>
      <c r="F934" s="39" t="n"/>
      <c r="G934" s="39" t="n"/>
      <c r="H934" s="5">
        <f>INDEX(Variables!$B$5:$B$105,MATCH($A934,Variables!$A$5:$A$105,0))&amp;IF($C934="",""," | "&amp;INDEX(Mapping!$B$5:$B$26,MATCH($C934,Mapping!$A$5:$A$26,0))&amp;" | "&amp;INDEX(Mapping!$B$30:$B$41,MATCH($B934,Mapping!$A$30:$A$41,0)))</f>
        <v/>
      </c>
      <c r="I934" s="5">
        <f>INDEX(Variables!$C$5:$C$105,MATCH($A934,Variables!$A$5:$A$105,0))</f>
        <v/>
      </c>
      <c r="J934" s="5">
        <f>INDEX(Variables!$E$5:$E$105,MATCH($A934,Variables!$A$5:$A$105,0))</f>
        <v/>
      </c>
      <c r="K934" s="25">
        <f>LOWER(Settings!$C$4)&amp;".mit."&amp;$A934&amp;IF($C934="","","."&amp;$C934&amp;"."&amp;$B934)&amp;IF(INDEX(Variables!$D$5:$D$105,MATCH($A934,Variables!$A$5:$A$105,0))="","","."&amp;INDEX(Variables!$D$5:$D$105,MATCH($A934,Variables!$A$5:$A$105,0)))&amp;"."&amp;K$5</f>
        <v/>
      </c>
      <c r="L934" s="41">
        <f>L907+L916+L925</f>
        <v/>
      </c>
      <c r="M934" s="40">
        <f>M907+M916+M925</f>
        <v/>
      </c>
      <c r="N934" s="40">
        <f>N907+N916+N925</f>
        <v/>
      </c>
      <c r="O934" s="40">
        <f>O907+O916+O925</f>
        <v/>
      </c>
      <c r="P934" s="40">
        <f>P907+P916+P925</f>
        <v/>
      </c>
      <c r="Q934" s="40">
        <f>Q907+Q916+Q925</f>
        <v/>
      </c>
      <c r="R934" s="40">
        <f>R907+R916+R925</f>
        <v/>
      </c>
      <c r="S934" s="40">
        <f>S907+S916+S925</f>
        <v/>
      </c>
      <c r="T934" s="40">
        <f>T907+T916+T925</f>
        <v/>
      </c>
      <c r="U934" s="40">
        <f>U907+U916+U925</f>
        <v/>
      </c>
      <c r="V934" s="40">
        <f>V907+V916+V925</f>
        <v/>
      </c>
      <c r="W934" s="40">
        <f>W907+W916+W925</f>
        <v/>
      </c>
      <c r="X934" s="40">
        <f>X907+X916+X925</f>
        <v/>
      </c>
      <c r="Y934" s="40">
        <f>Y907+Y916+Y925</f>
        <v/>
      </c>
      <c r="Z934" s="40">
        <f>Z907+Z916+Z925</f>
        <v/>
      </c>
      <c r="AA934" s="40">
        <f>AA907+AA916+AA925</f>
        <v/>
      </c>
      <c r="AB934" s="40">
        <f>AB907+AB916+AB925</f>
        <v/>
      </c>
      <c r="AC934" s="40">
        <f>AC907+AC916+AC925</f>
        <v/>
      </c>
      <c r="AD934" s="42">
        <f>NEWPOLICY(AD907,AD916,AD925)</f>
        <v/>
      </c>
      <c r="AE934" s="25">
        <f>LOWER(Settings!$C$4)&amp;".mit."&amp;$A934&amp;IF($C934="","","."&amp;$C934&amp;"."&amp;$B934)&amp;IF(INDEX(Variables!$D$5:$D$105,MATCH($A934,Variables!$A$5:$A$105,0))="","","."&amp;INDEX(Variables!$D$5:$D$105,MATCH($A934,Variables!$A$5:$A$105,0)))&amp;"."&amp;AE$5</f>
        <v/>
      </c>
      <c r="AF934" s="41">
        <f>AF907+AF916+AF925</f>
        <v/>
      </c>
      <c r="AG934" s="40">
        <f>AG907+AG916+AG925</f>
        <v/>
      </c>
      <c r="AH934" s="40">
        <f>AH907+AH916+AH925</f>
        <v/>
      </c>
      <c r="AI934" s="40">
        <f>AI907+AI916+AI925</f>
        <v/>
      </c>
      <c r="AJ934" s="40">
        <f>AJ907+AJ916+AJ925</f>
        <v/>
      </c>
      <c r="AK934" s="40">
        <f>AK907+AK916+AK925</f>
        <v/>
      </c>
      <c r="AL934" s="40">
        <f>AL907+AL916+AL925</f>
        <v/>
      </c>
      <c r="AM934" s="40">
        <f>AM907+AM916+AM925</f>
        <v/>
      </c>
      <c r="AN934" s="40">
        <f>AN907+AN916+AN925</f>
        <v/>
      </c>
      <c r="AO934" s="40">
        <f>AO907+AO916+AO925</f>
        <v/>
      </c>
      <c r="AP934" s="40">
        <f>AP907+AP916+AP925</f>
        <v/>
      </c>
      <c r="AQ934" s="40">
        <f>AQ907+AQ916+AQ925</f>
        <v/>
      </c>
      <c r="AR934" s="40">
        <f>AR907+AR916+AR925</f>
        <v/>
      </c>
      <c r="AS934" s="40">
        <f>AS907+AS916+AS925</f>
        <v/>
      </c>
      <c r="AT934" s="40">
        <f>AT907+AT916+AT925</f>
        <v/>
      </c>
      <c r="AU934" s="40">
        <f>AU907+AU916+AU925</f>
        <v/>
      </c>
      <c r="AV934" s="40">
        <f>AV907+AV916+AV925</f>
        <v/>
      </c>
      <c r="AW934" s="40">
        <f>AW907+AW916+AW925</f>
        <v/>
      </c>
      <c r="AX934" s="42">
        <f>NEWPOLICY(AX907,AX916,AX925)</f>
        <v/>
      </c>
    </row>
    <row r="935" hidden="1" outlineLevel="2">
      <c r="A935" s="5" t="inlineStr">
        <is>
          <t>nce</t>
        </is>
      </c>
      <c r="B935" s="5" t="inlineStr">
        <is>
          <t>nga</t>
        </is>
      </c>
      <c r="C935" s="5" t="inlineStr">
        <is>
          <t>srv</t>
        </is>
      </c>
      <c r="D935" s="39" t="n"/>
      <c r="E935" s="39" t="n"/>
      <c r="F935" s="39" t="n"/>
      <c r="G935" s="39" t="n"/>
      <c r="H935" s="5">
        <f>INDEX(Variables!$B$5:$B$105,MATCH($A935,Variables!$A$5:$A$105,0))&amp;IF($C935="",""," | "&amp;INDEX(Mapping!$B$5:$B$26,MATCH($C935,Mapping!$A$5:$A$26,0))&amp;" | "&amp;INDEX(Mapping!$B$30:$B$41,MATCH($B935,Mapping!$A$30:$A$41,0)))</f>
        <v/>
      </c>
      <c r="I935" s="5">
        <f>INDEX(Variables!$C$5:$C$105,MATCH($A935,Variables!$A$5:$A$105,0))</f>
        <v/>
      </c>
      <c r="J935" s="5">
        <f>INDEX(Variables!$E$5:$E$105,MATCH($A935,Variables!$A$5:$A$105,0))</f>
        <v/>
      </c>
      <c r="K935" s="25">
        <f>LOWER(Settings!$C$4)&amp;".mit."&amp;$A935&amp;IF($C935="","","."&amp;$C935&amp;"."&amp;$B935)&amp;IF(INDEX(Variables!$D$5:$D$105,MATCH($A935,Variables!$A$5:$A$105,0))="","","."&amp;INDEX(Variables!$D$5:$D$105,MATCH($A935,Variables!$A$5:$A$105,0)))&amp;"."&amp;K$5</f>
        <v/>
      </c>
      <c r="L935" s="41">
        <f>L908+L917+L926</f>
        <v/>
      </c>
      <c r="M935" s="40">
        <f>M908+M917+M926</f>
        <v/>
      </c>
      <c r="N935" s="40">
        <f>N908+N917+N926</f>
        <v/>
      </c>
      <c r="O935" s="40">
        <f>O908+O917+O926</f>
        <v/>
      </c>
      <c r="P935" s="40">
        <f>P908+P917+P926</f>
        <v/>
      </c>
      <c r="Q935" s="40">
        <f>Q908+Q917+Q926</f>
        <v/>
      </c>
      <c r="R935" s="40">
        <f>R908+R917+R926</f>
        <v/>
      </c>
      <c r="S935" s="40">
        <f>S908+S917+S926</f>
        <v/>
      </c>
      <c r="T935" s="40">
        <f>T908+T917+T926</f>
        <v/>
      </c>
      <c r="U935" s="40">
        <f>U908+U917+U926</f>
        <v/>
      </c>
      <c r="V935" s="40">
        <f>V908+V917+V926</f>
        <v/>
      </c>
      <c r="W935" s="40">
        <f>W908+W917+W926</f>
        <v/>
      </c>
      <c r="X935" s="40">
        <f>X908+X917+X926</f>
        <v/>
      </c>
      <c r="Y935" s="40">
        <f>Y908+Y917+Y926</f>
        <v/>
      </c>
      <c r="Z935" s="40">
        <f>Z908+Z917+Z926</f>
        <v/>
      </c>
      <c r="AA935" s="40">
        <f>AA908+AA917+AA926</f>
        <v/>
      </c>
      <c r="AB935" s="40">
        <f>AB908+AB917+AB926</f>
        <v/>
      </c>
      <c r="AC935" s="40">
        <f>AC908+AC917+AC926</f>
        <v/>
      </c>
      <c r="AD935" s="42">
        <f>NEWPOLICY(AD908,AD917,AD926)</f>
        <v/>
      </c>
      <c r="AE935" s="25">
        <f>LOWER(Settings!$C$4)&amp;".mit."&amp;$A935&amp;IF($C935="","","."&amp;$C935&amp;"."&amp;$B935)&amp;IF(INDEX(Variables!$D$5:$D$105,MATCH($A935,Variables!$A$5:$A$105,0))="","","."&amp;INDEX(Variables!$D$5:$D$105,MATCH($A935,Variables!$A$5:$A$105,0)))&amp;"."&amp;AE$5</f>
        <v/>
      </c>
      <c r="AF935" s="41">
        <f>AF908+AF917+AF926</f>
        <v/>
      </c>
      <c r="AG935" s="40">
        <f>AG908+AG917+AG926</f>
        <v/>
      </c>
      <c r="AH935" s="40">
        <f>AH908+AH917+AH926</f>
        <v/>
      </c>
      <c r="AI935" s="40">
        <f>AI908+AI917+AI926</f>
        <v/>
      </c>
      <c r="AJ935" s="40">
        <f>AJ908+AJ917+AJ926</f>
        <v/>
      </c>
      <c r="AK935" s="40">
        <f>AK908+AK917+AK926</f>
        <v/>
      </c>
      <c r="AL935" s="40">
        <f>AL908+AL917+AL926</f>
        <v/>
      </c>
      <c r="AM935" s="40">
        <f>AM908+AM917+AM926</f>
        <v/>
      </c>
      <c r="AN935" s="40">
        <f>AN908+AN917+AN926</f>
        <v/>
      </c>
      <c r="AO935" s="40">
        <f>AO908+AO917+AO926</f>
        <v/>
      </c>
      <c r="AP935" s="40">
        <f>AP908+AP917+AP926</f>
        <v/>
      </c>
      <c r="AQ935" s="40">
        <f>AQ908+AQ917+AQ926</f>
        <v/>
      </c>
      <c r="AR935" s="40">
        <f>AR908+AR917+AR926</f>
        <v/>
      </c>
      <c r="AS935" s="40">
        <f>AS908+AS917+AS926</f>
        <v/>
      </c>
      <c r="AT935" s="40">
        <f>AT908+AT917+AT926</f>
        <v/>
      </c>
      <c r="AU935" s="40">
        <f>AU908+AU917+AU926</f>
        <v/>
      </c>
      <c r="AV935" s="40">
        <f>AV908+AV917+AV926</f>
        <v/>
      </c>
      <c r="AW935" s="40">
        <f>AW908+AW917+AW926</f>
        <v/>
      </c>
      <c r="AX935" s="42">
        <f>NEWPOLICY(AX908,AX917,AX926)</f>
        <v/>
      </c>
    </row>
    <row r="936" hidden="1" outlineLevel="2">
      <c r="A936" s="5" t="inlineStr">
        <is>
          <t>nce</t>
        </is>
      </c>
      <c r="B936" s="5" t="inlineStr">
        <is>
          <t>gso</t>
        </is>
      </c>
      <c r="C936" s="5" t="inlineStr">
        <is>
          <t>srv</t>
        </is>
      </c>
      <c r="D936" s="39" t="n"/>
      <c r="E936" s="39" t="n"/>
      <c r="F936" s="39" t="n"/>
      <c r="G936" s="39" t="n"/>
      <c r="H936" s="5">
        <f>INDEX(Variables!$B$5:$B$105,MATCH($A936,Variables!$A$5:$A$105,0))&amp;IF($C936="",""," | "&amp;INDEX(Mapping!$B$5:$B$26,MATCH($C936,Mapping!$A$5:$A$26,0))&amp;" | "&amp;INDEX(Mapping!$B$30:$B$41,MATCH($B936,Mapping!$A$30:$A$41,0)))</f>
        <v/>
      </c>
      <c r="I936" s="5">
        <f>INDEX(Variables!$C$5:$C$105,MATCH($A936,Variables!$A$5:$A$105,0))</f>
        <v/>
      </c>
      <c r="J936" s="5">
        <f>INDEX(Variables!$E$5:$E$105,MATCH($A936,Variables!$A$5:$A$105,0))</f>
        <v/>
      </c>
      <c r="K936" s="25">
        <f>LOWER(Settings!$C$4)&amp;".mit."&amp;$A936&amp;IF($C936="","","."&amp;$C936&amp;"."&amp;$B936)&amp;IF(INDEX(Variables!$D$5:$D$105,MATCH($A936,Variables!$A$5:$A$105,0))="","","."&amp;INDEX(Variables!$D$5:$D$105,MATCH($A936,Variables!$A$5:$A$105,0)))&amp;"."&amp;K$5</f>
        <v/>
      </c>
      <c r="L936" s="41">
        <f>L909+L918+L927</f>
        <v/>
      </c>
      <c r="M936" s="40">
        <f>M909+M918+M927</f>
        <v/>
      </c>
      <c r="N936" s="40">
        <f>N909+N918+N927</f>
        <v/>
      </c>
      <c r="O936" s="40">
        <f>O909+O918+O927</f>
        <v/>
      </c>
      <c r="P936" s="40">
        <f>P909+P918+P927</f>
        <v/>
      </c>
      <c r="Q936" s="40">
        <f>Q909+Q918+Q927</f>
        <v/>
      </c>
      <c r="R936" s="40">
        <f>R909+R918+R927</f>
        <v/>
      </c>
      <c r="S936" s="40">
        <f>S909+S918+S927</f>
        <v/>
      </c>
      <c r="T936" s="40">
        <f>T909+T918+T927</f>
        <v/>
      </c>
      <c r="U936" s="40">
        <f>U909+U918+U927</f>
        <v/>
      </c>
      <c r="V936" s="40">
        <f>V909+V918+V927</f>
        <v/>
      </c>
      <c r="W936" s="40">
        <f>W909+W918+W927</f>
        <v/>
      </c>
      <c r="X936" s="40">
        <f>X909+X918+X927</f>
        <v/>
      </c>
      <c r="Y936" s="40">
        <f>Y909+Y918+Y927</f>
        <v/>
      </c>
      <c r="Z936" s="40">
        <f>Z909+Z918+Z927</f>
        <v/>
      </c>
      <c r="AA936" s="40">
        <f>AA909+AA918+AA927</f>
        <v/>
      </c>
      <c r="AB936" s="40">
        <f>AB909+AB918+AB927</f>
        <v/>
      </c>
      <c r="AC936" s="40">
        <f>AC909+AC918+AC927</f>
        <v/>
      </c>
      <c r="AD936" s="42">
        <f>NEWPOLICY(AD909,AD918,AD927)</f>
        <v/>
      </c>
      <c r="AE936" s="25">
        <f>LOWER(Settings!$C$4)&amp;".mit."&amp;$A936&amp;IF($C936="","","."&amp;$C936&amp;"."&amp;$B936)&amp;IF(INDEX(Variables!$D$5:$D$105,MATCH($A936,Variables!$A$5:$A$105,0))="","","."&amp;INDEX(Variables!$D$5:$D$105,MATCH($A936,Variables!$A$5:$A$105,0)))&amp;"."&amp;AE$5</f>
        <v/>
      </c>
      <c r="AF936" s="41">
        <f>AF909+AF918+AF927</f>
        <v/>
      </c>
      <c r="AG936" s="40">
        <f>AG909+AG918+AG927</f>
        <v/>
      </c>
      <c r="AH936" s="40">
        <f>AH909+AH918+AH927</f>
        <v/>
      </c>
      <c r="AI936" s="40">
        <f>AI909+AI918+AI927</f>
        <v/>
      </c>
      <c r="AJ936" s="40">
        <f>AJ909+AJ918+AJ927</f>
        <v/>
      </c>
      <c r="AK936" s="40">
        <f>AK909+AK918+AK927</f>
        <v/>
      </c>
      <c r="AL936" s="40">
        <f>AL909+AL918+AL927</f>
        <v/>
      </c>
      <c r="AM936" s="40">
        <f>AM909+AM918+AM927</f>
        <v/>
      </c>
      <c r="AN936" s="40">
        <f>AN909+AN918+AN927</f>
        <v/>
      </c>
      <c r="AO936" s="40">
        <f>AO909+AO918+AO927</f>
        <v/>
      </c>
      <c r="AP936" s="40">
        <f>AP909+AP918+AP927</f>
        <v/>
      </c>
      <c r="AQ936" s="40">
        <f>AQ909+AQ918+AQ927</f>
        <v/>
      </c>
      <c r="AR936" s="40">
        <f>AR909+AR918+AR927</f>
        <v/>
      </c>
      <c r="AS936" s="40">
        <f>AS909+AS918+AS927</f>
        <v/>
      </c>
      <c r="AT936" s="40">
        <f>AT909+AT918+AT927</f>
        <v/>
      </c>
      <c r="AU936" s="40">
        <f>AU909+AU918+AU927</f>
        <v/>
      </c>
      <c r="AV936" s="40">
        <f>AV909+AV918+AV927</f>
        <v/>
      </c>
      <c r="AW936" s="40">
        <f>AW909+AW918+AW927</f>
        <v/>
      </c>
      <c r="AX936" s="42">
        <f>NEWPOLICY(AX909,AX918,AX927)</f>
        <v/>
      </c>
    </row>
    <row r="937" hidden="1" outlineLevel="2">
      <c r="A937" s="5" t="inlineStr">
        <is>
          <t>nce</t>
        </is>
      </c>
      <c r="B937" s="5" t="inlineStr">
        <is>
          <t>die</t>
        </is>
      </c>
      <c r="C937" s="5" t="inlineStr">
        <is>
          <t>srv</t>
        </is>
      </c>
      <c r="D937" s="39" t="n"/>
      <c r="E937" s="39" t="n"/>
      <c r="F937" s="39" t="n"/>
      <c r="G937" s="39" t="n"/>
      <c r="H937" s="5">
        <f>INDEX(Variables!$B$5:$B$105,MATCH($A937,Variables!$A$5:$A$105,0))&amp;IF($C937="",""," | "&amp;INDEX(Mapping!$B$5:$B$26,MATCH($C937,Mapping!$A$5:$A$26,0))&amp;" | "&amp;INDEX(Mapping!$B$30:$B$41,MATCH($B937,Mapping!$A$30:$A$41,0)))</f>
        <v/>
      </c>
      <c r="I937" s="5">
        <f>INDEX(Variables!$C$5:$C$105,MATCH($A937,Variables!$A$5:$A$105,0))</f>
        <v/>
      </c>
      <c r="J937" s="5">
        <f>INDEX(Variables!$E$5:$E$105,MATCH($A937,Variables!$A$5:$A$105,0))</f>
        <v/>
      </c>
      <c r="K937" s="25">
        <f>LOWER(Settings!$C$4)&amp;".mit."&amp;$A937&amp;IF($C937="","","."&amp;$C937&amp;"."&amp;$B937)&amp;IF(INDEX(Variables!$D$5:$D$105,MATCH($A937,Variables!$A$5:$A$105,0))="","","."&amp;INDEX(Variables!$D$5:$D$105,MATCH($A937,Variables!$A$5:$A$105,0)))&amp;"."&amp;K$5</f>
        <v/>
      </c>
      <c r="L937" s="41">
        <f>L910+L919+L928</f>
        <v/>
      </c>
      <c r="M937" s="40">
        <f>M910+M919+M928</f>
        <v/>
      </c>
      <c r="N937" s="40">
        <f>N910+N919+N928</f>
        <v/>
      </c>
      <c r="O937" s="40">
        <f>O910+O919+O928</f>
        <v/>
      </c>
      <c r="P937" s="40">
        <f>P910+P919+P928</f>
        <v/>
      </c>
      <c r="Q937" s="40">
        <f>Q910+Q919+Q928</f>
        <v/>
      </c>
      <c r="R937" s="40">
        <f>R910+R919+R928</f>
        <v/>
      </c>
      <c r="S937" s="40">
        <f>S910+S919+S928</f>
        <v/>
      </c>
      <c r="T937" s="40">
        <f>T910+T919+T928</f>
        <v/>
      </c>
      <c r="U937" s="40">
        <f>U910+U919+U928</f>
        <v/>
      </c>
      <c r="V937" s="40">
        <f>V910+V919+V928</f>
        <v/>
      </c>
      <c r="W937" s="40">
        <f>W910+W919+W928</f>
        <v/>
      </c>
      <c r="X937" s="40">
        <f>X910+X919+X928</f>
        <v/>
      </c>
      <c r="Y937" s="40">
        <f>Y910+Y919+Y928</f>
        <v/>
      </c>
      <c r="Z937" s="40">
        <f>Z910+Z919+Z928</f>
        <v/>
      </c>
      <c r="AA937" s="40">
        <f>AA910+AA919+AA928</f>
        <v/>
      </c>
      <c r="AB937" s="40">
        <f>AB910+AB919+AB928</f>
        <v/>
      </c>
      <c r="AC937" s="40">
        <f>AC910+AC919+AC928</f>
        <v/>
      </c>
      <c r="AD937" s="42">
        <f>NEWPOLICY(AD910,AD919,AD928)</f>
        <v/>
      </c>
      <c r="AE937" s="25">
        <f>LOWER(Settings!$C$4)&amp;".mit."&amp;$A937&amp;IF($C937="","","."&amp;$C937&amp;"."&amp;$B937)&amp;IF(INDEX(Variables!$D$5:$D$105,MATCH($A937,Variables!$A$5:$A$105,0))="","","."&amp;INDEX(Variables!$D$5:$D$105,MATCH($A937,Variables!$A$5:$A$105,0)))&amp;"."&amp;AE$5</f>
        <v/>
      </c>
      <c r="AF937" s="41">
        <f>AF910+AF919+AF928</f>
        <v/>
      </c>
      <c r="AG937" s="40">
        <f>AG910+AG919+AG928</f>
        <v/>
      </c>
      <c r="AH937" s="40">
        <f>AH910+AH919+AH928</f>
        <v/>
      </c>
      <c r="AI937" s="40">
        <f>AI910+AI919+AI928</f>
        <v/>
      </c>
      <c r="AJ937" s="40">
        <f>AJ910+AJ919+AJ928</f>
        <v/>
      </c>
      <c r="AK937" s="40">
        <f>AK910+AK919+AK928</f>
        <v/>
      </c>
      <c r="AL937" s="40">
        <f>AL910+AL919+AL928</f>
        <v/>
      </c>
      <c r="AM937" s="40">
        <f>AM910+AM919+AM928</f>
        <v/>
      </c>
      <c r="AN937" s="40">
        <f>AN910+AN919+AN928</f>
        <v/>
      </c>
      <c r="AO937" s="40">
        <f>AO910+AO919+AO928</f>
        <v/>
      </c>
      <c r="AP937" s="40">
        <f>AP910+AP919+AP928</f>
        <v/>
      </c>
      <c r="AQ937" s="40">
        <f>AQ910+AQ919+AQ928</f>
        <v/>
      </c>
      <c r="AR937" s="40">
        <f>AR910+AR919+AR928</f>
        <v/>
      </c>
      <c r="AS937" s="40">
        <f>AS910+AS919+AS928</f>
        <v/>
      </c>
      <c r="AT937" s="40">
        <f>AT910+AT919+AT928</f>
        <v/>
      </c>
      <c r="AU937" s="40">
        <f>AU910+AU919+AU928</f>
        <v/>
      </c>
      <c r="AV937" s="40">
        <f>AV910+AV919+AV928</f>
        <v/>
      </c>
      <c r="AW937" s="40">
        <f>AW910+AW919+AW928</f>
        <v/>
      </c>
      <c r="AX937" s="42">
        <f>NEWPOLICY(AX910,AX919,AX928)</f>
        <v/>
      </c>
    </row>
    <row r="938" hidden="1" outlineLevel="2">
      <c r="A938" s="5" t="inlineStr">
        <is>
          <t>nce</t>
        </is>
      </c>
      <c r="B938" s="5" t="inlineStr">
        <is>
          <t>lpg</t>
        </is>
      </c>
      <c r="C938" s="5" t="inlineStr">
        <is>
          <t>srv</t>
        </is>
      </c>
      <c r="D938" s="39" t="n"/>
      <c r="E938" s="39" t="n"/>
      <c r="F938" s="39" t="n"/>
      <c r="G938" s="39" t="n"/>
      <c r="H938" s="5">
        <f>INDEX(Variables!$B$5:$B$105,MATCH($A938,Variables!$A$5:$A$105,0))&amp;IF($C938="",""," | "&amp;INDEX(Mapping!$B$5:$B$26,MATCH($C938,Mapping!$A$5:$A$26,0))&amp;" | "&amp;INDEX(Mapping!$B$30:$B$41,MATCH($B938,Mapping!$A$30:$A$41,0)))</f>
        <v/>
      </c>
      <c r="I938" s="5">
        <f>INDEX(Variables!$C$5:$C$105,MATCH($A938,Variables!$A$5:$A$105,0))</f>
        <v/>
      </c>
      <c r="J938" s="5">
        <f>INDEX(Variables!$E$5:$E$105,MATCH($A938,Variables!$A$5:$A$105,0))</f>
        <v/>
      </c>
      <c r="K938" s="25">
        <f>LOWER(Settings!$C$4)&amp;".mit."&amp;$A938&amp;IF($C938="","","."&amp;$C938&amp;"."&amp;$B938)&amp;IF(INDEX(Variables!$D$5:$D$105,MATCH($A938,Variables!$A$5:$A$105,0))="","","."&amp;INDEX(Variables!$D$5:$D$105,MATCH($A938,Variables!$A$5:$A$105,0)))&amp;"."&amp;K$5</f>
        <v/>
      </c>
      <c r="L938" s="41">
        <f>L911+L920+L929</f>
        <v/>
      </c>
      <c r="M938" s="40">
        <f>M911+M920+M929</f>
        <v/>
      </c>
      <c r="N938" s="40">
        <f>N911+N920+N929</f>
        <v/>
      </c>
      <c r="O938" s="40">
        <f>O911+O920+O929</f>
        <v/>
      </c>
      <c r="P938" s="40">
        <f>P911+P920+P929</f>
        <v/>
      </c>
      <c r="Q938" s="40">
        <f>Q911+Q920+Q929</f>
        <v/>
      </c>
      <c r="R938" s="40">
        <f>R911+R920+R929</f>
        <v/>
      </c>
      <c r="S938" s="40">
        <f>S911+S920+S929</f>
        <v/>
      </c>
      <c r="T938" s="40">
        <f>T911+T920+T929</f>
        <v/>
      </c>
      <c r="U938" s="40">
        <f>U911+U920+U929</f>
        <v/>
      </c>
      <c r="V938" s="40">
        <f>V911+V920+V929</f>
        <v/>
      </c>
      <c r="W938" s="40">
        <f>W911+W920+W929</f>
        <v/>
      </c>
      <c r="X938" s="40">
        <f>X911+X920+X929</f>
        <v/>
      </c>
      <c r="Y938" s="40">
        <f>Y911+Y920+Y929</f>
        <v/>
      </c>
      <c r="Z938" s="40">
        <f>Z911+Z920+Z929</f>
        <v/>
      </c>
      <c r="AA938" s="40">
        <f>AA911+AA920+AA929</f>
        <v/>
      </c>
      <c r="AB938" s="40">
        <f>AB911+AB920+AB929</f>
        <v/>
      </c>
      <c r="AC938" s="40">
        <f>AC911+AC920+AC929</f>
        <v/>
      </c>
      <c r="AD938" s="42">
        <f>NEWPOLICY(AD911,AD920,AD929)</f>
        <v/>
      </c>
      <c r="AE938" s="25">
        <f>LOWER(Settings!$C$4)&amp;".mit."&amp;$A938&amp;IF($C938="","","."&amp;$C938&amp;"."&amp;$B938)&amp;IF(INDEX(Variables!$D$5:$D$105,MATCH($A938,Variables!$A$5:$A$105,0))="","","."&amp;INDEX(Variables!$D$5:$D$105,MATCH($A938,Variables!$A$5:$A$105,0)))&amp;"."&amp;AE$5</f>
        <v/>
      </c>
      <c r="AF938" s="41">
        <f>AF911+AF920+AF929</f>
        <v/>
      </c>
      <c r="AG938" s="40">
        <f>AG911+AG920+AG929</f>
        <v/>
      </c>
      <c r="AH938" s="40">
        <f>AH911+AH920+AH929</f>
        <v/>
      </c>
      <c r="AI938" s="40">
        <f>AI911+AI920+AI929</f>
        <v/>
      </c>
      <c r="AJ938" s="40">
        <f>AJ911+AJ920+AJ929</f>
        <v/>
      </c>
      <c r="AK938" s="40">
        <f>AK911+AK920+AK929</f>
        <v/>
      </c>
      <c r="AL938" s="40">
        <f>AL911+AL920+AL929</f>
        <v/>
      </c>
      <c r="AM938" s="40">
        <f>AM911+AM920+AM929</f>
        <v/>
      </c>
      <c r="AN938" s="40">
        <f>AN911+AN920+AN929</f>
        <v/>
      </c>
      <c r="AO938" s="40">
        <f>AO911+AO920+AO929</f>
        <v/>
      </c>
      <c r="AP938" s="40">
        <f>AP911+AP920+AP929</f>
        <v/>
      </c>
      <c r="AQ938" s="40">
        <f>AQ911+AQ920+AQ929</f>
        <v/>
      </c>
      <c r="AR938" s="40">
        <f>AR911+AR920+AR929</f>
        <v/>
      </c>
      <c r="AS938" s="40">
        <f>AS911+AS920+AS929</f>
        <v/>
      </c>
      <c r="AT938" s="40">
        <f>AT911+AT920+AT929</f>
        <v/>
      </c>
      <c r="AU938" s="40">
        <f>AU911+AU920+AU929</f>
        <v/>
      </c>
      <c r="AV938" s="40">
        <f>AV911+AV920+AV929</f>
        <v/>
      </c>
      <c r="AW938" s="40">
        <f>AW911+AW920+AW929</f>
        <v/>
      </c>
      <c r="AX938" s="42">
        <f>NEWPOLICY(AX911,AX920,AX929)</f>
        <v/>
      </c>
    </row>
    <row r="939" hidden="1" outlineLevel="2">
      <c r="A939" s="5" t="inlineStr">
        <is>
          <t>nce</t>
        </is>
      </c>
      <c r="B939" s="5" t="inlineStr">
        <is>
          <t>ker</t>
        </is>
      </c>
      <c r="C939" s="5" t="inlineStr">
        <is>
          <t>srv</t>
        </is>
      </c>
      <c r="D939" s="39" t="n"/>
      <c r="E939" s="39" t="n"/>
      <c r="F939" s="39" t="n"/>
      <c r="G939" s="39" t="n"/>
      <c r="H939" s="5">
        <f>INDEX(Variables!$B$5:$B$105,MATCH($A939,Variables!$A$5:$A$105,0))&amp;IF($C939="",""," | "&amp;INDEX(Mapping!$B$5:$B$26,MATCH($C939,Mapping!$A$5:$A$26,0))&amp;" | "&amp;INDEX(Mapping!$B$30:$B$41,MATCH($B939,Mapping!$A$30:$A$41,0)))</f>
        <v/>
      </c>
      <c r="I939" s="5">
        <f>INDEX(Variables!$C$5:$C$105,MATCH($A939,Variables!$A$5:$A$105,0))</f>
        <v/>
      </c>
      <c r="J939" s="5">
        <f>INDEX(Variables!$E$5:$E$105,MATCH($A939,Variables!$A$5:$A$105,0))</f>
        <v/>
      </c>
      <c r="K939" s="25">
        <f>LOWER(Settings!$C$4)&amp;".mit."&amp;$A939&amp;IF($C939="","","."&amp;$C939&amp;"."&amp;$B939)&amp;IF(INDEX(Variables!$D$5:$D$105,MATCH($A939,Variables!$A$5:$A$105,0))="","","."&amp;INDEX(Variables!$D$5:$D$105,MATCH($A939,Variables!$A$5:$A$105,0)))&amp;"."&amp;K$5</f>
        <v/>
      </c>
      <c r="L939" s="41">
        <f>L912+L921+L930</f>
        <v/>
      </c>
      <c r="M939" s="40">
        <f>M912+M921+M930</f>
        <v/>
      </c>
      <c r="N939" s="40">
        <f>N912+N921+N930</f>
        <v/>
      </c>
      <c r="O939" s="40">
        <f>O912+O921+O930</f>
        <v/>
      </c>
      <c r="P939" s="40">
        <f>P912+P921+P930</f>
        <v/>
      </c>
      <c r="Q939" s="40">
        <f>Q912+Q921+Q930</f>
        <v/>
      </c>
      <c r="R939" s="40">
        <f>R912+R921+R930</f>
        <v/>
      </c>
      <c r="S939" s="40">
        <f>S912+S921+S930</f>
        <v/>
      </c>
      <c r="T939" s="40">
        <f>T912+T921+T930</f>
        <v/>
      </c>
      <c r="U939" s="40">
        <f>U912+U921+U930</f>
        <v/>
      </c>
      <c r="V939" s="40">
        <f>V912+V921+V930</f>
        <v/>
      </c>
      <c r="W939" s="40">
        <f>W912+W921+W930</f>
        <v/>
      </c>
      <c r="X939" s="40">
        <f>X912+X921+X930</f>
        <v/>
      </c>
      <c r="Y939" s="40">
        <f>Y912+Y921+Y930</f>
        <v/>
      </c>
      <c r="Z939" s="40">
        <f>Z912+Z921+Z930</f>
        <v/>
      </c>
      <c r="AA939" s="40">
        <f>AA912+AA921+AA930</f>
        <v/>
      </c>
      <c r="AB939" s="40">
        <f>AB912+AB921+AB930</f>
        <v/>
      </c>
      <c r="AC939" s="40">
        <f>AC912+AC921+AC930</f>
        <v/>
      </c>
      <c r="AD939" s="42">
        <f>NEWPOLICY(AD912,AD921,AD930)</f>
        <v/>
      </c>
      <c r="AE939" s="25">
        <f>LOWER(Settings!$C$4)&amp;".mit."&amp;$A939&amp;IF($C939="","","."&amp;$C939&amp;"."&amp;$B939)&amp;IF(INDEX(Variables!$D$5:$D$105,MATCH($A939,Variables!$A$5:$A$105,0))="","","."&amp;INDEX(Variables!$D$5:$D$105,MATCH($A939,Variables!$A$5:$A$105,0)))&amp;"."&amp;AE$5</f>
        <v/>
      </c>
      <c r="AF939" s="41">
        <f>AF912+AF921+AF930</f>
        <v/>
      </c>
      <c r="AG939" s="40">
        <f>AG912+AG921+AG930</f>
        <v/>
      </c>
      <c r="AH939" s="40">
        <f>AH912+AH921+AH930</f>
        <v/>
      </c>
      <c r="AI939" s="40">
        <f>AI912+AI921+AI930</f>
        <v/>
      </c>
      <c r="AJ939" s="40">
        <f>AJ912+AJ921+AJ930</f>
        <v/>
      </c>
      <c r="AK939" s="40">
        <f>AK912+AK921+AK930</f>
        <v/>
      </c>
      <c r="AL939" s="40">
        <f>AL912+AL921+AL930</f>
        <v/>
      </c>
      <c r="AM939" s="40">
        <f>AM912+AM921+AM930</f>
        <v/>
      </c>
      <c r="AN939" s="40">
        <f>AN912+AN921+AN930</f>
        <v/>
      </c>
      <c r="AO939" s="40">
        <f>AO912+AO921+AO930</f>
        <v/>
      </c>
      <c r="AP939" s="40">
        <f>AP912+AP921+AP930</f>
        <v/>
      </c>
      <c r="AQ939" s="40">
        <f>AQ912+AQ921+AQ930</f>
        <v/>
      </c>
      <c r="AR939" s="40">
        <f>AR912+AR921+AR930</f>
        <v/>
      </c>
      <c r="AS939" s="40">
        <f>AS912+AS921+AS930</f>
        <v/>
      </c>
      <c r="AT939" s="40">
        <f>AT912+AT921+AT930</f>
        <v/>
      </c>
      <c r="AU939" s="40">
        <f>AU912+AU921+AU930</f>
        <v/>
      </c>
      <c r="AV939" s="40">
        <f>AV912+AV921+AV930</f>
        <v/>
      </c>
      <c r="AW939" s="40">
        <f>AW912+AW921+AW930</f>
        <v/>
      </c>
      <c r="AX939" s="42">
        <f>NEWPOLICY(AX912,AX921,AX930)</f>
        <v/>
      </c>
    </row>
    <row r="940" hidden="1" outlineLevel="2">
      <c r="A940" s="5" t="inlineStr">
        <is>
          <t>nce</t>
        </is>
      </c>
      <c r="B940" s="5" t="inlineStr">
        <is>
          <t>oop</t>
        </is>
      </c>
      <c r="C940" s="5" t="inlineStr">
        <is>
          <t>srv</t>
        </is>
      </c>
      <c r="D940" s="39" t="n"/>
      <c r="E940" s="39" t="n"/>
      <c r="F940" s="39" t="n"/>
      <c r="G940" s="39" t="n"/>
      <c r="H940" s="5">
        <f>INDEX(Variables!$B$5:$B$105,MATCH($A940,Variables!$A$5:$A$105,0))&amp;IF($C940="",""," | "&amp;INDEX(Mapping!$B$5:$B$26,MATCH($C940,Mapping!$A$5:$A$26,0))&amp;" | "&amp;INDEX(Mapping!$B$30:$B$41,MATCH($B940,Mapping!$A$30:$A$41,0)))</f>
        <v/>
      </c>
      <c r="I940" s="5">
        <f>INDEX(Variables!$C$5:$C$105,MATCH($A940,Variables!$A$5:$A$105,0))</f>
        <v/>
      </c>
      <c r="J940" s="5">
        <f>INDEX(Variables!$E$5:$E$105,MATCH($A940,Variables!$A$5:$A$105,0))</f>
        <v/>
      </c>
      <c r="K940" s="25">
        <f>LOWER(Settings!$C$4)&amp;".mit."&amp;$A940&amp;IF($C940="","","."&amp;$C940&amp;"."&amp;$B940)&amp;IF(INDEX(Variables!$D$5:$D$105,MATCH($A940,Variables!$A$5:$A$105,0))="","","."&amp;INDEX(Variables!$D$5:$D$105,MATCH($A940,Variables!$A$5:$A$105,0)))&amp;"."&amp;K$5</f>
        <v/>
      </c>
      <c r="L940" s="41">
        <f>L913+L922+L931</f>
        <v/>
      </c>
      <c r="M940" s="40">
        <f>M913+M922+M931</f>
        <v/>
      </c>
      <c r="N940" s="40">
        <f>N913+N922+N931</f>
        <v/>
      </c>
      <c r="O940" s="40">
        <f>O913+O922+O931</f>
        <v/>
      </c>
      <c r="P940" s="40">
        <f>P913+P922+P931</f>
        <v/>
      </c>
      <c r="Q940" s="40">
        <f>Q913+Q922+Q931</f>
        <v/>
      </c>
      <c r="R940" s="40">
        <f>R913+R922+R931</f>
        <v/>
      </c>
      <c r="S940" s="40">
        <f>S913+S922+S931</f>
        <v/>
      </c>
      <c r="T940" s="40">
        <f>T913+T922+T931</f>
        <v/>
      </c>
      <c r="U940" s="40">
        <f>U913+U922+U931</f>
        <v/>
      </c>
      <c r="V940" s="40">
        <f>V913+V922+V931</f>
        <v/>
      </c>
      <c r="W940" s="40">
        <f>W913+W922+W931</f>
        <v/>
      </c>
      <c r="X940" s="40">
        <f>X913+X922+X931</f>
        <v/>
      </c>
      <c r="Y940" s="40">
        <f>Y913+Y922+Y931</f>
        <v/>
      </c>
      <c r="Z940" s="40">
        <f>Z913+Z922+Z931</f>
        <v/>
      </c>
      <c r="AA940" s="40">
        <f>AA913+AA922+AA931</f>
        <v/>
      </c>
      <c r="AB940" s="40">
        <f>AB913+AB922+AB931</f>
        <v/>
      </c>
      <c r="AC940" s="40">
        <f>AC913+AC922+AC931</f>
        <v/>
      </c>
      <c r="AD940" s="42">
        <f>NEWPOLICY(AD913,AD922,AD931)</f>
        <v/>
      </c>
      <c r="AE940" s="25">
        <f>LOWER(Settings!$C$4)&amp;".mit."&amp;$A940&amp;IF($C940="","","."&amp;$C940&amp;"."&amp;$B940)&amp;IF(INDEX(Variables!$D$5:$D$105,MATCH($A940,Variables!$A$5:$A$105,0))="","","."&amp;INDEX(Variables!$D$5:$D$105,MATCH($A940,Variables!$A$5:$A$105,0)))&amp;"."&amp;AE$5</f>
        <v/>
      </c>
      <c r="AF940" s="41">
        <f>AF913+AF922+AF931</f>
        <v/>
      </c>
      <c r="AG940" s="40">
        <f>AG913+AG922+AG931</f>
        <v/>
      </c>
      <c r="AH940" s="40">
        <f>AH913+AH922+AH931</f>
        <v/>
      </c>
      <c r="AI940" s="40">
        <f>AI913+AI922+AI931</f>
        <v/>
      </c>
      <c r="AJ940" s="40">
        <f>AJ913+AJ922+AJ931</f>
        <v/>
      </c>
      <c r="AK940" s="40">
        <f>AK913+AK922+AK931</f>
        <v/>
      </c>
      <c r="AL940" s="40">
        <f>AL913+AL922+AL931</f>
        <v/>
      </c>
      <c r="AM940" s="40">
        <f>AM913+AM922+AM931</f>
        <v/>
      </c>
      <c r="AN940" s="40">
        <f>AN913+AN922+AN931</f>
        <v/>
      </c>
      <c r="AO940" s="40">
        <f>AO913+AO922+AO931</f>
        <v/>
      </c>
      <c r="AP940" s="40">
        <f>AP913+AP922+AP931</f>
        <v/>
      </c>
      <c r="AQ940" s="40">
        <f>AQ913+AQ922+AQ931</f>
        <v/>
      </c>
      <c r="AR940" s="40">
        <f>AR913+AR922+AR931</f>
        <v/>
      </c>
      <c r="AS940" s="40">
        <f>AS913+AS922+AS931</f>
        <v/>
      </c>
      <c r="AT940" s="40">
        <f>AT913+AT922+AT931</f>
        <v/>
      </c>
      <c r="AU940" s="40">
        <f>AU913+AU922+AU931</f>
        <v/>
      </c>
      <c r="AV940" s="40">
        <f>AV913+AV922+AV931</f>
        <v/>
      </c>
      <c r="AW940" s="40">
        <f>AW913+AW922+AW931</f>
        <v/>
      </c>
      <c r="AX940" s="42">
        <f>NEWPOLICY(AX913,AX922,AX931)</f>
        <v/>
      </c>
    </row>
    <row r="941" hidden="1" outlineLevel="2">
      <c r="A941" s="5" t="inlineStr">
        <is>
          <t>nce</t>
        </is>
      </c>
      <c r="B941" s="5" t="inlineStr">
        <is>
          <t>bio</t>
        </is>
      </c>
      <c r="C941" s="5" t="inlineStr">
        <is>
          <t>srv</t>
        </is>
      </c>
      <c r="D941" s="39" t="n"/>
      <c r="E941" s="39" t="n"/>
      <c r="F941" s="39" t="n"/>
      <c r="G941" s="39" t="n"/>
      <c r="H941" s="5">
        <f>INDEX(Variables!$B$5:$B$105,MATCH($A941,Variables!$A$5:$A$105,0))&amp;IF($C941="",""," | "&amp;INDEX(Mapping!$B$5:$B$26,MATCH($C941,Mapping!$A$5:$A$26,0))&amp;" | "&amp;INDEX(Mapping!$B$30:$B$41,MATCH($B941,Mapping!$A$30:$A$41,0)))</f>
        <v/>
      </c>
      <c r="I941" s="5">
        <f>INDEX(Variables!$C$5:$C$105,MATCH($A941,Variables!$A$5:$A$105,0))</f>
        <v/>
      </c>
      <c r="J941" s="5">
        <f>INDEX(Variables!$E$5:$E$105,MATCH($A941,Variables!$A$5:$A$105,0))</f>
        <v/>
      </c>
      <c r="K941" s="25">
        <f>LOWER(Settings!$C$4)&amp;".mit."&amp;$A941&amp;IF($C941="","","."&amp;$C941&amp;"."&amp;$B941)&amp;IF(INDEX(Variables!$D$5:$D$105,MATCH($A941,Variables!$A$5:$A$105,0))="","","."&amp;INDEX(Variables!$D$5:$D$105,MATCH($A941,Variables!$A$5:$A$105,0)))&amp;"."&amp;K$5</f>
        <v/>
      </c>
      <c r="L941" s="41">
        <f>L914+L923+L932</f>
        <v/>
      </c>
      <c r="M941" s="40">
        <f>M914+M923+M932</f>
        <v/>
      </c>
      <c r="N941" s="40">
        <f>N914+N923+N932</f>
        <v/>
      </c>
      <c r="O941" s="40">
        <f>O914+O923+O932</f>
        <v/>
      </c>
      <c r="P941" s="40">
        <f>P914+P923+P932</f>
        <v/>
      </c>
      <c r="Q941" s="40">
        <f>Q914+Q923+Q932</f>
        <v/>
      </c>
      <c r="R941" s="40">
        <f>R914+R923+R932</f>
        <v/>
      </c>
      <c r="S941" s="40">
        <f>S914+S923+S932</f>
        <v/>
      </c>
      <c r="T941" s="40">
        <f>T914+T923+T932</f>
        <v/>
      </c>
      <c r="U941" s="40">
        <f>U914+U923+U932</f>
        <v/>
      </c>
      <c r="V941" s="40">
        <f>V914+V923+V932</f>
        <v/>
      </c>
      <c r="W941" s="40">
        <f>W914+W923+W932</f>
        <v/>
      </c>
      <c r="X941" s="40">
        <f>X914+X923+X932</f>
        <v/>
      </c>
      <c r="Y941" s="40">
        <f>Y914+Y923+Y932</f>
        <v/>
      </c>
      <c r="Z941" s="40">
        <f>Z914+Z923+Z932</f>
        <v/>
      </c>
      <c r="AA941" s="40">
        <f>AA914+AA923+AA932</f>
        <v/>
      </c>
      <c r="AB941" s="40">
        <f>AB914+AB923+AB932</f>
        <v/>
      </c>
      <c r="AC941" s="40">
        <f>AC914+AC923+AC932</f>
        <v/>
      </c>
      <c r="AD941" s="42">
        <f>NEWPOLICY(AD914,AD923,AD932)</f>
        <v/>
      </c>
      <c r="AE941" s="25">
        <f>LOWER(Settings!$C$4)&amp;".mit."&amp;$A941&amp;IF($C941="","","."&amp;$C941&amp;"."&amp;$B941)&amp;IF(INDEX(Variables!$D$5:$D$105,MATCH($A941,Variables!$A$5:$A$105,0))="","","."&amp;INDEX(Variables!$D$5:$D$105,MATCH($A941,Variables!$A$5:$A$105,0)))&amp;"."&amp;AE$5</f>
        <v/>
      </c>
      <c r="AF941" s="41">
        <f>AF914+AF923+AF932</f>
        <v/>
      </c>
      <c r="AG941" s="40">
        <f>AG914+AG923+AG932</f>
        <v/>
      </c>
      <c r="AH941" s="40">
        <f>AH914+AH923+AH932</f>
        <v/>
      </c>
      <c r="AI941" s="40">
        <f>AI914+AI923+AI932</f>
        <v/>
      </c>
      <c r="AJ941" s="40">
        <f>AJ914+AJ923+AJ932</f>
        <v/>
      </c>
      <c r="AK941" s="40">
        <f>AK914+AK923+AK932</f>
        <v/>
      </c>
      <c r="AL941" s="40">
        <f>AL914+AL923+AL932</f>
        <v/>
      </c>
      <c r="AM941" s="40">
        <f>AM914+AM923+AM932</f>
        <v/>
      </c>
      <c r="AN941" s="40">
        <f>AN914+AN923+AN932</f>
        <v/>
      </c>
      <c r="AO941" s="40">
        <f>AO914+AO923+AO932</f>
        <v/>
      </c>
      <c r="AP941" s="40">
        <f>AP914+AP923+AP932</f>
        <v/>
      </c>
      <c r="AQ941" s="40">
        <f>AQ914+AQ923+AQ932</f>
        <v/>
      </c>
      <c r="AR941" s="40">
        <f>AR914+AR923+AR932</f>
        <v/>
      </c>
      <c r="AS941" s="40">
        <f>AS914+AS923+AS932</f>
        <v/>
      </c>
      <c r="AT941" s="40">
        <f>AT914+AT923+AT932</f>
        <v/>
      </c>
      <c r="AU941" s="40">
        <f>AU914+AU923+AU932</f>
        <v/>
      </c>
      <c r="AV941" s="40">
        <f>AV914+AV923+AV932</f>
        <v/>
      </c>
      <c r="AW941" s="40">
        <f>AW914+AW923+AW932</f>
        <v/>
      </c>
      <c r="AX941" s="42">
        <f>NEWPOLICY(AX914,AX923,AX932)</f>
        <v/>
      </c>
    </row>
    <row r="942" hidden="1" outlineLevel="2"/>
    <row r="943" hidden="1" outlineLevel="2">
      <c r="A943" s="5" t="inlineStr">
        <is>
          <t>atp</t>
        </is>
      </c>
      <c r="B943" s="5" t="inlineStr">
        <is>
          <t>coa</t>
        </is>
      </c>
      <c r="C943" s="5" t="inlineStr">
        <is>
          <t>srv</t>
        </is>
      </c>
      <c r="D943" s="40">
        <f>INDEX(Inputs!$R$5:$R$132,MATCH($B943&amp;"|"&amp;$C943,Inputs!$A$5:$A$132,0))</f>
        <v/>
      </c>
      <c r="E943" s="40">
        <f>INDEX(Inputs!$S$5:$S$132,MATCH($B943&amp;"|"&amp;$C943,Inputs!$A$5:$A$132,0))</f>
        <v/>
      </c>
      <c r="F943" s="39" t="n"/>
      <c r="G943" s="39" t="n"/>
      <c r="H943" s="5">
        <f>INDEX(Variables!$B$5:$B$105,MATCH($A943,Variables!$A$5:$A$105,0))&amp;IF($C943="",""," | "&amp;INDEX(Mapping!$B$5:$B$26,MATCH($C943,Mapping!$A$5:$A$26,0))&amp;" | "&amp;INDEX(Mapping!$B$30:$B$41,MATCH($B943,Mapping!$A$30:$A$41,0)))</f>
        <v/>
      </c>
      <c r="I943" s="5">
        <f>INDEX(Variables!$C$5:$C$105,MATCH($A943,Variables!$A$5:$A$105,0))</f>
        <v/>
      </c>
      <c r="J943" s="5">
        <f>INDEX(Variables!$E$5:$E$105,MATCH($A943,Variables!$A$5:$A$105,0))</f>
        <v/>
      </c>
      <c r="K943" s="25">
        <f>LOWER(Settings!$C$4)&amp;".mit."&amp;$A943&amp;IF($C943="","","."&amp;$C943&amp;"."&amp;$B943)&amp;IF(INDEX(Variables!$D$5:$D$105,MATCH($A943,Variables!$A$5:$A$105,0))="","","."&amp;INDEX(Variables!$D$5:$D$105,MATCH($A943,Variables!$A$5:$A$105,0)))&amp;"."&amp;K$5</f>
        <v/>
      </c>
      <c r="L943" s="41">
        <f>MAX(INDEX(L$232:L$243,$D943)+L934*(1+$E943),0.01)</f>
        <v/>
      </c>
      <c r="M943" s="40">
        <f>MAX(INDEX(M$232:M$243,$D943)+M934*(1+$E943),0.01)</f>
        <v/>
      </c>
      <c r="N943" s="40">
        <f>MAX(INDEX(N$232:N$243,$D943)+N934*(1+$E943),0.01)</f>
        <v/>
      </c>
      <c r="O943" s="40">
        <f>MAX(INDEX(O$232:O$243,$D943)+O934*(1+$E943),0.01)</f>
        <v/>
      </c>
      <c r="P943" s="40">
        <f>MAX(INDEX(P$232:P$243,$D943)+P934*(1+$E943),0.01)</f>
        <v/>
      </c>
      <c r="Q943" s="40">
        <f>MAX(INDEX(Q$232:Q$243,$D943)+Q934*(1+$E943),0.01)</f>
        <v/>
      </c>
      <c r="R943" s="40">
        <f>MAX(INDEX(R$232:R$243,$D943)+R934*(1+$E943),0.01)</f>
        <v/>
      </c>
      <c r="S943" s="40">
        <f>MAX(INDEX(S$232:S$243,$D943)+S934*(1+$E943),0.01)</f>
        <v/>
      </c>
      <c r="T943" s="40">
        <f>MAX(INDEX(T$232:T$243,$D943)+T934*(1+$E943),0.01)</f>
        <v/>
      </c>
      <c r="U943" s="40">
        <f>MAX(INDEX(U$232:U$243,$D943)+U934*(1+$E943),0.01)</f>
        <v/>
      </c>
      <c r="V943" s="40">
        <f>MAX(INDEX(V$232:V$243,$D943)+V934*(1+$E943),0.01)</f>
        <v/>
      </c>
      <c r="W943" s="40">
        <f>MAX(INDEX(W$232:W$243,$D943)+W934*(1+$E943),0.01)</f>
        <v/>
      </c>
      <c r="X943" s="40">
        <f>MAX(INDEX(X$232:X$243,$D943)+X934*(1+$E943),0.01)</f>
        <v/>
      </c>
      <c r="Y943" s="40">
        <f>MAX(INDEX(Y$232:Y$243,$D943)+Y934*(1+$E943),0.01)</f>
        <v/>
      </c>
      <c r="Z943" s="40">
        <f>MAX(INDEX(Z$232:Z$243,$D943)+Z934*(1+$E943),0.01)</f>
        <v/>
      </c>
      <c r="AA943" s="40">
        <f>MAX(INDEX(AA$232:AA$243,$D943)+AA934*(1+$E943),0.01)</f>
        <v/>
      </c>
      <c r="AB943" s="40">
        <f>MAX(INDEX(AB$232:AB$243,$D943)+AB934*(1+$E943),0.01)</f>
        <v/>
      </c>
      <c r="AC943" s="40">
        <f>MAX(INDEX(AC$232:AC$243,$D943)+AC934*(1+$E943),0.01)</f>
        <v/>
      </c>
      <c r="AD943" s="42">
        <f>POSTTAX(INDEX(AD$232:AD$243,$D943),AD934,$E943)</f>
        <v/>
      </c>
      <c r="AE943" s="25">
        <f>LOWER(Settings!$C$4)&amp;".mit."&amp;$A943&amp;IF($C943="","","."&amp;$C943&amp;"."&amp;$B943)&amp;IF(INDEX(Variables!$D$5:$D$105,MATCH($A943,Variables!$A$5:$A$105,0))="","","."&amp;INDEX(Variables!$D$5:$D$105,MATCH($A943,Variables!$A$5:$A$105,0)))&amp;"."&amp;AE$5</f>
        <v/>
      </c>
      <c r="AF943" s="41">
        <f>MAX(INDEX(AF$232:AF$243,$D943)+AF934*(1+$E943),0.01)</f>
        <v/>
      </c>
      <c r="AG943" s="40">
        <f>MAX(INDEX(AG$232:AG$243,$D943)+AG934*(1+$E943),0.01)</f>
        <v/>
      </c>
      <c r="AH943" s="40">
        <f>MAX(INDEX(AH$232:AH$243,$D943)+AH934*(1+$E943),0.01)</f>
        <v/>
      </c>
      <c r="AI943" s="40">
        <f>MAX(INDEX(AI$232:AI$243,$D943)+AI934*(1+$E943),0.01)</f>
        <v/>
      </c>
      <c r="AJ943" s="40">
        <f>MAX(INDEX(AJ$232:AJ$243,$D943)+AJ934*(1+$E943),0.01)</f>
        <v/>
      </c>
      <c r="AK943" s="40">
        <f>MAX(INDEX(AK$232:AK$243,$D943)+AK934*(1+$E943),0.01)</f>
        <v/>
      </c>
      <c r="AL943" s="40">
        <f>MAX(INDEX(AL$232:AL$243,$D943)+AL934*(1+$E943),0.01)</f>
        <v/>
      </c>
      <c r="AM943" s="40">
        <f>MAX(INDEX(AM$232:AM$243,$D943)+AM934*(1+$E943),0.01)</f>
        <v/>
      </c>
      <c r="AN943" s="40">
        <f>MAX(INDEX(AN$232:AN$243,$D943)+AN934*(1+$E943),0.01)</f>
        <v/>
      </c>
      <c r="AO943" s="40">
        <f>MAX(INDEX(AO$232:AO$243,$D943)+AO934*(1+$E943),0.01)</f>
        <v/>
      </c>
      <c r="AP943" s="40">
        <f>MAX(INDEX(AP$232:AP$243,$D943)+AP934*(1+$E943),0.01)</f>
        <v/>
      </c>
      <c r="AQ943" s="40">
        <f>MAX(INDEX(AQ$232:AQ$243,$D943)+AQ934*(1+$E943),0.01)</f>
        <v/>
      </c>
      <c r="AR943" s="40">
        <f>MAX(INDEX(AR$232:AR$243,$D943)+AR934*(1+$E943),0.01)</f>
        <v/>
      </c>
      <c r="AS943" s="40">
        <f>MAX(INDEX(AS$232:AS$243,$D943)+AS934*(1+$E943),0.01)</f>
        <v/>
      </c>
      <c r="AT943" s="40">
        <f>MAX(INDEX(AT$232:AT$243,$D943)+AT934*(1+$E943),0.01)</f>
        <v/>
      </c>
      <c r="AU943" s="40">
        <f>MAX(INDEX(AU$232:AU$243,$D943)+AU934*(1+$E943),0.01)</f>
        <v/>
      </c>
      <c r="AV943" s="40">
        <f>MAX(INDEX(AV$232:AV$243,$D943)+AV934*(1+$E943),0.01)</f>
        <v/>
      </c>
      <c r="AW943" s="40">
        <f>MAX(INDEX(AW$232:AW$243,$D943)+AW934*(1+$E943),0.01)</f>
        <v/>
      </c>
      <c r="AX943" s="42">
        <f>POSTTAX(INDEX(AX$232:AX$243,$D943),AX934,$E943)</f>
        <v/>
      </c>
    </row>
    <row r="944" hidden="1" outlineLevel="2">
      <c r="A944" s="5" t="inlineStr">
        <is>
          <t>atp</t>
        </is>
      </c>
      <c r="B944" s="5" t="inlineStr">
        <is>
          <t>nga</t>
        </is>
      </c>
      <c r="C944" s="5" t="inlineStr">
        <is>
          <t>srv</t>
        </is>
      </c>
      <c r="D944" s="40">
        <f>INDEX(Inputs!$R$5:$R$132,MATCH($B944&amp;"|"&amp;$C944,Inputs!$A$5:$A$132,0))</f>
        <v/>
      </c>
      <c r="E944" s="40">
        <f>INDEX(Inputs!$S$5:$S$132,MATCH($B944&amp;"|"&amp;$C944,Inputs!$A$5:$A$132,0))</f>
        <v/>
      </c>
      <c r="F944" s="39" t="n"/>
      <c r="G944" s="39" t="n"/>
      <c r="H944" s="5">
        <f>INDEX(Variables!$B$5:$B$105,MATCH($A944,Variables!$A$5:$A$105,0))&amp;IF($C944="",""," | "&amp;INDEX(Mapping!$B$5:$B$26,MATCH($C944,Mapping!$A$5:$A$26,0))&amp;" | "&amp;INDEX(Mapping!$B$30:$B$41,MATCH($B944,Mapping!$A$30:$A$41,0)))</f>
        <v/>
      </c>
      <c r="I944" s="5">
        <f>INDEX(Variables!$C$5:$C$105,MATCH($A944,Variables!$A$5:$A$105,0))</f>
        <v/>
      </c>
      <c r="J944" s="5">
        <f>INDEX(Variables!$E$5:$E$105,MATCH($A944,Variables!$A$5:$A$105,0))</f>
        <v/>
      </c>
      <c r="K944" s="25">
        <f>LOWER(Settings!$C$4)&amp;".mit."&amp;$A944&amp;IF($C944="","","."&amp;$C944&amp;"."&amp;$B944)&amp;IF(INDEX(Variables!$D$5:$D$105,MATCH($A944,Variables!$A$5:$A$105,0))="","","."&amp;INDEX(Variables!$D$5:$D$105,MATCH($A944,Variables!$A$5:$A$105,0)))&amp;"."&amp;K$5</f>
        <v/>
      </c>
      <c r="L944" s="41">
        <f>MAX(INDEX(L$232:L$243,$D944)+L935*(1+$E944),0.01)</f>
        <v/>
      </c>
      <c r="M944" s="40">
        <f>MAX(INDEX(M$232:M$243,$D944)+M935*(1+$E944),0.01)</f>
        <v/>
      </c>
      <c r="N944" s="40">
        <f>MAX(INDEX(N$232:N$243,$D944)+N935*(1+$E944),0.01)</f>
        <v/>
      </c>
      <c r="O944" s="40">
        <f>MAX(INDEX(O$232:O$243,$D944)+O935*(1+$E944),0.01)</f>
        <v/>
      </c>
      <c r="P944" s="40">
        <f>MAX(INDEX(P$232:P$243,$D944)+P935*(1+$E944),0.01)</f>
        <v/>
      </c>
      <c r="Q944" s="40">
        <f>MAX(INDEX(Q$232:Q$243,$D944)+Q935*(1+$E944),0.01)</f>
        <v/>
      </c>
      <c r="R944" s="40">
        <f>MAX(INDEX(R$232:R$243,$D944)+R935*(1+$E944),0.01)</f>
        <v/>
      </c>
      <c r="S944" s="40">
        <f>MAX(INDEX(S$232:S$243,$D944)+S935*(1+$E944),0.01)</f>
        <v/>
      </c>
      <c r="T944" s="40">
        <f>MAX(INDEX(T$232:T$243,$D944)+T935*(1+$E944),0.01)</f>
        <v/>
      </c>
      <c r="U944" s="40">
        <f>MAX(INDEX(U$232:U$243,$D944)+U935*(1+$E944),0.01)</f>
        <v/>
      </c>
      <c r="V944" s="40">
        <f>MAX(INDEX(V$232:V$243,$D944)+V935*(1+$E944),0.01)</f>
        <v/>
      </c>
      <c r="W944" s="40">
        <f>MAX(INDEX(W$232:W$243,$D944)+W935*(1+$E944),0.01)</f>
        <v/>
      </c>
      <c r="X944" s="40">
        <f>MAX(INDEX(X$232:X$243,$D944)+X935*(1+$E944),0.01)</f>
        <v/>
      </c>
      <c r="Y944" s="40">
        <f>MAX(INDEX(Y$232:Y$243,$D944)+Y935*(1+$E944),0.01)</f>
        <v/>
      </c>
      <c r="Z944" s="40">
        <f>MAX(INDEX(Z$232:Z$243,$D944)+Z935*(1+$E944),0.01)</f>
        <v/>
      </c>
      <c r="AA944" s="40">
        <f>MAX(INDEX(AA$232:AA$243,$D944)+AA935*(1+$E944),0.01)</f>
        <v/>
      </c>
      <c r="AB944" s="40">
        <f>MAX(INDEX(AB$232:AB$243,$D944)+AB935*(1+$E944),0.01)</f>
        <v/>
      </c>
      <c r="AC944" s="40">
        <f>MAX(INDEX(AC$232:AC$243,$D944)+AC935*(1+$E944),0.01)</f>
        <v/>
      </c>
      <c r="AD944" s="42">
        <f>POSTTAX(INDEX(AD$232:AD$243,$D944),AD935,$E944)</f>
        <v/>
      </c>
      <c r="AE944" s="25">
        <f>LOWER(Settings!$C$4)&amp;".mit."&amp;$A944&amp;IF($C944="","","."&amp;$C944&amp;"."&amp;$B944)&amp;IF(INDEX(Variables!$D$5:$D$105,MATCH($A944,Variables!$A$5:$A$105,0))="","","."&amp;INDEX(Variables!$D$5:$D$105,MATCH($A944,Variables!$A$5:$A$105,0)))&amp;"."&amp;AE$5</f>
        <v/>
      </c>
      <c r="AF944" s="41">
        <f>MAX(INDEX(AF$232:AF$243,$D944)+AF935*(1+$E944),0.01)</f>
        <v/>
      </c>
      <c r="AG944" s="40">
        <f>MAX(INDEX(AG$232:AG$243,$D944)+AG935*(1+$E944),0.01)</f>
        <v/>
      </c>
      <c r="AH944" s="40">
        <f>MAX(INDEX(AH$232:AH$243,$D944)+AH935*(1+$E944),0.01)</f>
        <v/>
      </c>
      <c r="AI944" s="40">
        <f>MAX(INDEX(AI$232:AI$243,$D944)+AI935*(1+$E944),0.01)</f>
        <v/>
      </c>
      <c r="AJ944" s="40">
        <f>MAX(INDEX(AJ$232:AJ$243,$D944)+AJ935*(1+$E944),0.01)</f>
        <v/>
      </c>
      <c r="AK944" s="40">
        <f>MAX(INDEX(AK$232:AK$243,$D944)+AK935*(1+$E944),0.01)</f>
        <v/>
      </c>
      <c r="AL944" s="40">
        <f>MAX(INDEX(AL$232:AL$243,$D944)+AL935*(1+$E944),0.01)</f>
        <v/>
      </c>
      <c r="AM944" s="40">
        <f>MAX(INDEX(AM$232:AM$243,$D944)+AM935*(1+$E944),0.01)</f>
        <v/>
      </c>
      <c r="AN944" s="40">
        <f>MAX(INDEX(AN$232:AN$243,$D944)+AN935*(1+$E944),0.01)</f>
        <v/>
      </c>
      <c r="AO944" s="40">
        <f>MAX(INDEX(AO$232:AO$243,$D944)+AO935*(1+$E944),0.01)</f>
        <v/>
      </c>
      <c r="AP944" s="40">
        <f>MAX(INDEX(AP$232:AP$243,$D944)+AP935*(1+$E944),0.01)</f>
        <v/>
      </c>
      <c r="AQ944" s="40">
        <f>MAX(INDEX(AQ$232:AQ$243,$D944)+AQ935*(1+$E944),0.01)</f>
        <v/>
      </c>
      <c r="AR944" s="40">
        <f>MAX(INDEX(AR$232:AR$243,$D944)+AR935*(1+$E944),0.01)</f>
        <v/>
      </c>
      <c r="AS944" s="40">
        <f>MAX(INDEX(AS$232:AS$243,$D944)+AS935*(1+$E944),0.01)</f>
        <v/>
      </c>
      <c r="AT944" s="40">
        <f>MAX(INDEX(AT$232:AT$243,$D944)+AT935*(1+$E944),0.01)</f>
        <v/>
      </c>
      <c r="AU944" s="40">
        <f>MAX(INDEX(AU$232:AU$243,$D944)+AU935*(1+$E944),0.01)</f>
        <v/>
      </c>
      <c r="AV944" s="40">
        <f>MAX(INDEX(AV$232:AV$243,$D944)+AV935*(1+$E944),0.01)</f>
        <v/>
      </c>
      <c r="AW944" s="40">
        <f>MAX(INDEX(AW$232:AW$243,$D944)+AW935*(1+$E944),0.01)</f>
        <v/>
      </c>
      <c r="AX944" s="42">
        <f>POSTTAX(INDEX(AX$232:AX$243,$D944),AX935,$E944)</f>
        <v/>
      </c>
    </row>
    <row r="945" hidden="1" outlineLevel="2">
      <c r="A945" s="5" t="inlineStr">
        <is>
          <t>atp</t>
        </is>
      </c>
      <c r="B945" s="5" t="inlineStr">
        <is>
          <t>gso</t>
        </is>
      </c>
      <c r="C945" s="5" t="inlineStr">
        <is>
          <t>srv</t>
        </is>
      </c>
      <c r="D945" s="40">
        <f>INDEX(Inputs!$R$5:$R$132,MATCH($B945&amp;"|"&amp;$C945,Inputs!$A$5:$A$132,0))</f>
        <v/>
      </c>
      <c r="E945" s="40">
        <f>INDEX(Inputs!$S$5:$S$132,MATCH($B945&amp;"|"&amp;$C945,Inputs!$A$5:$A$132,0))</f>
        <v/>
      </c>
      <c r="F945" s="39" t="n"/>
      <c r="G945" s="39" t="n"/>
      <c r="H945" s="5">
        <f>INDEX(Variables!$B$5:$B$105,MATCH($A945,Variables!$A$5:$A$105,0))&amp;IF($C945="",""," | "&amp;INDEX(Mapping!$B$5:$B$26,MATCH($C945,Mapping!$A$5:$A$26,0))&amp;" | "&amp;INDEX(Mapping!$B$30:$B$41,MATCH($B945,Mapping!$A$30:$A$41,0)))</f>
        <v/>
      </c>
      <c r="I945" s="5">
        <f>INDEX(Variables!$C$5:$C$105,MATCH($A945,Variables!$A$5:$A$105,0))</f>
        <v/>
      </c>
      <c r="J945" s="5">
        <f>INDEX(Variables!$E$5:$E$105,MATCH($A945,Variables!$A$5:$A$105,0))</f>
        <v/>
      </c>
      <c r="K945" s="25">
        <f>LOWER(Settings!$C$4)&amp;".mit."&amp;$A945&amp;IF($C945="","","."&amp;$C945&amp;"."&amp;$B945)&amp;IF(INDEX(Variables!$D$5:$D$105,MATCH($A945,Variables!$A$5:$A$105,0))="","","."&amp;INDEX(Variables!$D$5:$D$105,MATCH($A945,Variables!$A$5:$A$105,0)))&amp;"."&amp;K$5</f>
        <v/>
      </c>
      <c r="L945" s="41">
        <f>MAX(INDEX(L$232:L$243,$D945)+L936*(1+$E945),0.01)</f>
        <v/>
      </c>
      <c r="M945" s="40">
        <f>MAX(INDEX(M$232:M$243,$D945)+M936*(1+$E945),0.01)</f>
        <v/>
      </c>
      <c r="N945" s="40">
        <f>MAX(INDEX(N$232:N$243,$D945)+N936*(1+$E945),0.01)</f>
        <v/>
      </c>
      <c r="O945" s="40">
        <f>MAX(INDEX(O$232:O$243,$D945)+O936*(1+$E945),0.01)</f>
        <v/>
      </c>
      <c r="P945" s="40">
        <f>MAX(INDEX(P$232:P$243,$D945)+P936*(1+$E945),0.01)</f>
        <v/>
      </c>
      <c r="Q945" s="40">
        <f>MAX(INDEX(Q$232:Q$243,$D945)+Q936*(1+$E945),0.01)</f>
        <v/>
      </c>
      <c r="R945" s="40">
        <f>MAX(INDEX(R$232:R$243,$D945)+R936*(1+$E945),0.01)</f>
        <v/>
      </c>
      <c r="S945" s="40">
        <f>MAX(INDEX(S$232:S$243,$D945)+S936*(1+$E945),0.01)</f>
        <v/>
      </c>
      <c r="T945" s="40">
        <f>MAX(INDEX(T$232:T$243,$D945)+T936*(1+$E945),0.01)</f>
        <v/>
      </c>
      <c r="U945" s="40">
        <f>MAX(INDEX(U$232:U$243,$D945)+U936*(1+$E945),0.01)</f>
        <v/>
      </c>
      <c r="V945" s="40">
        <f>MAX(INDEX(V$232:V$243,$D945)+V936*(1+$E945),0.01)</f>
        <v/>
      </c>
      <c r="W945" s="40">
        <f>MAX(INDEX(W$232:W$243,$D945)+W936*(1+$E945),0.01)</f>
        <v/>
      </c>
      <c r="X945" s="40">
        <f>MAX(INDEX(X$232:X$243,$D945)+X936*(1+$E945),0.01)</f>
        <v/>
      </c>
      <c r="Y945" s="40">
        <f>MAX(INDEX(Y$232:Y$243,$D945)+Y936*(1+$E945),0.01)</f>
        <v/>
      </c>
      <c r="Z945" s="40">
        <f>MAX(INDEX(Z$232:Z$243,$D945)+Z936*(1+$E945),0.01)</f>
        <v/>
      </c>
      <c r="AA945" s="40">
        <f>MAX(INDEX(AA$232:AA$243,$D945)+AA936*(1+$E945),0.01)</f>
        <v/>
      </c>
      <c r="AB945" s="40">
        <f>MAX(INDEX(AB$232:AB$243,$D945)+AB936*(1+$E945),0.01)</f>
        <v/>
      </c>
      <c r="AC945" s="40">
        <f>MAX(INDEX(AC$232:AC$243,$D945)+AC936*(1+$E945),0.01)</f>
        <v/>
      </c>
      <c r="AD945" s="42">
        <f>POSTTAX(INDEX(AD$232:AD$243,$D945),AD936,$E945)</f>
        <v/>
      </c>
      <c r="AE945" s="25">
        <f>LOWER(Settings!$C$4)&amp;".mit."&amp;$A945&amp;IF($C945="","","."&amp;$C945&amp;"."&amp;$B945)&amp;IF(INDEX(Variables!$D$5:$D$105,MATCH($A945,Variables!$A$5:$A$105,0))="","","."&amp;INDEX(Variables!$D$5:$D$105,MATCH($A945,Variables!$A$5:$A$105,0)))&amp;"."&amp;AE$5</f>
        <v/>
      </c>
      <c r="AF945" s="41">
        <f>MAX(INDEX(AF$232:AF$243,$D945)+AF936*(1+$E945),0.01)</f>
        <v/>
      </c>
      <c r="AG945" s="40">
        <f>MAX(INDEX(AG$232:AG$243,$D945)+AG936*(1+$E945),0.01)</f>
        <v/>
      </c>
      <c r="AH945" s="40">
        <f>MAX(INDEX(AH$232:AH$243,$D945)+AH936*(1+$E945),0.01)</f>
        <v/>
      </c>
      <c r="AI945" s="40">
        <f>MAX(INDEX(AI$232:AI$243,$D945)+AI936*(1+$E945),0.01)</f>
        <v/>
      </c>
      <c r="AJ945" s="40">
        <f>MAX(INDEX(AJ$232:AJ$243,$D945)+AJ936*(1+$E945),0.01)</f>
        <v/>
      </c>
      <c r="AK945" s="40">
        <f>MAX(INDEX(AK$232:AK$243,$D945)+AK936*(1+$E945),0.01)</f>
        <v/>
      </c>
      <c r="AL945" s="40">
        <f>MAX(INDEX(AL$232:AL$243,$D945)+AL936*(1+$E945),0.01)</f>
        <v/>
      </c>
      <c r="AM945" s="40">
        <f>MAX(INDEX(AM$232:AM$243,$D945)+AM936*(1+$E945),0.01)</f>
        <v/>
      </c>
      <c r="AN945" s="40">
        <f>MAX(INDEX(AN$232:AN$243,$D945)+AN936*(1+$E945),0.01)</f>
        <v/>
      </c>
      <c r="AO945" s="40">
        <f>MAX(INDEX(AO$232:AO$243,$D945)+AO936*(1+$E945),0.01)</f>
        <v/>
      </c>
      <c r="AP945" s="40">
        <f>MAX(INDEX(AP$232:AP$243,$D945)+AP936*(1+$E945),0.01)</f>
        <v/>
      </c>
      <c r="AQ945" s="40">
        <f>MAX(INDEX(AQ$232:AQ$243,$D945)+AQ936*(1+$E945),0.01)</f>
        <v/>
      </c>
      <c r="AR945" s="40">
        <f>MAX(INDEX(AR$232:AR$243,$D945)+AR936*(1+$E945),0.01)</f>
        <v/>
      </c>
      <c r="AS945" s="40">
        <f>MAX(INDEX(AS$232:AS$243,$D945)+AS936*(1+$E945),0.01)</f>
        <v/>
      </c>
      <c r="AT945" s="40">
        <f>MAX(INDEX(AT$232:AT$243,$D945)+AT936*(1+$E945),0.01)</f>
        <v/>
      </c>
      <c r="AU945" s="40">
        <f>MAX(INDEX(AU$232:AU$243,$D945)+AU936*(1+$E945),0.01)</f>
        <v/>
      </c>
      <c r="AV945" s="40">
        <f>MAX(INDEX(AV$232:AV$243,$D945)+AV936*(1+$E945),0.01)</f>
        <v/>
      </c>
      <c r="AW945" s="40">
        <f>MAX(INDEX(AW$232:AW$243,$D945)+AW936*(1+$E945),0.01)</f>
        <v/>
      </c>
      <c r="AX945" s="42">
        <f>POSTTAX(INDEX(AX$232:AX$243,$D945),AX936,$E945)</f>
        <v/>
      </c>
    </row>
    <row r="946" hidden="1" outlineLevel="2">
      <c r="A946" s="5" t="inlineStr">
        <is>
          <t>atp</t>
        </is>
      </c>
      <c r="B946" s="5" t="inlineStr">
        <is>
          <t>die</t>
        </is>
      </c>
      <c r="C946" s="5" t="inlineStr">
        <is>
          <t>srv</t>
        </is>
      </c>
      <c r="D946" s="40">
        <f>INDEX(Inputs!$R$5:$R$132,MATCH($B946&amp;"|"&amp;$C946,Inputs!$A$5:$A$132,0))</f>
        <v/>
      </c>
      <c r="E946" s="40">
        <f>INDEX(Inputs!$S$5:$S$132,MATCH($B946&amp;"|"&amp;$C946,Inputs!$A$5:$A$132,0))</f>
        <v/>
      </c>
      <c r="F946" s="39" t="n"/>
      <c r="G946" s="39" t="n"/>
      <c r="H946" s="5">
        <f>INDEX(Variables!$B$5:$B$105,MATCH($A946,Variables!$A$5:$A$105,0))&amp;IF($C946="",""," | "&amp;INDEX(Mapping!$B$5:$B$26,MATCH($C946,Mapping!$A$5:$A$26,0))&amp;" | "&amp;INDEX(Mapping!$B$30:$B$41,MATCH($B946,Mapping!$A$30:$A$41,0)))</f>
        <v/>
      </c>
      <c r="I946" s="5">
        <f>INDEX(Variables!$C$5:$C$105,MATCH($A946,Variables!$A$5:$A$105,0))</f>
        <v/>
      </c>
      <c r="J946" s="5">
        <f>INDEX(Variables!$E$5:$E$105,MATCH($A946,Variables!$A$5:$A$105,0))</f>
        <v/>
      </c>
      <c r="K946" s="25">
        <f>LOWER(Settings!$C$4)&amp;".mit."&amp;$A946&amp;IF($C946="","","."&amp;$C946&amp;"."&amp;$B946)&amp;IF(INDEX(Variables!$D$5:$D$105,MATCH($A946,Variables!$A$5:$A$105,0))="","","."&amp;INDEX(Variables!$D$5:$D$105,MATCH($A946,Variables!$A$5:$A$105,0)))&amp;"."&amp;K$5</f>
        <v/>
      </c>
      <c r="L946" s="41">
        <f>MAX(INDEX(L$232:L$243,$D946)+L937*(1+$E946),0.01)</f>
        <v/>
      </c>
      <c r="M946" s="40">
        <f>MAX(INDEX(M$232:M$243,$D946)+M937*(1+$E946),0.01)</f>
        <v/>
      </c>
      <c r="N946" s="40">
        <f>MAX(INDEX(N$232:N$243,$D946)+N937*(1+$E946),0.01)</f>
        <v/>
      </c>
      <c r="O946" s="40">
        <f>MAX(INDEX(O$232:O$243,$D946)+O937*(1+$E946),0.01)</f>
        <v/>
      </c>
      <c r="P946" s="40">
        <f>MAX(INDEX(P$232:P$243,$D946)+P937*(1+$E946),0.01)</f>
        <v/>
      </c>
      <c r="Q946" s="40">
        <f>MAX(INDEX(Q$232:Q$243,$D946)+Q937*(1+$E946),0.01)</f>
        <v/>
      </c>
      <c r="R946" s="40">
        <f>MAX(INDEX(R$232:R$243,$D946)+R937*(1+$E946),0.01)</f>
        <v/>
      </c>
      <c r="S946" s="40">
        <f>MAX(INDEX(S$232:S$243,$D946)+S937*(1+$E946),0.01)</f>
        <v/>
      </c>
      <c r="T946" s="40">
        <f>MAX(INDEX(T$232:T$243,$D946)+T937*(1+$E946),0.01)</f>
        <v/>
      </c>
      <c r="U946" s="40">
        <f>MAX(INDEX(U$232:U$243,$D946)+U937*(1+$E946),0.01)</f>
        <v/>
      </c>
      <c r="V946" s="40">
        <f>MAX(INDEX(V$232:V$243,$D946)+V937*(1+$E946),0.01)</f>
        <v/>
      </c>
      <c r="W946" s="40">
        <f>MAX(INDEX(W$232:W$243,$D946)+W937*(1+$E946),0.01)</f>
        <v/>
      </c>
      <c r="X946" s="40">
        <f>MAX(INDEX(X$232:X$243,$D946)+X937*(1+$E946),0.01)</f>
        <v/>
      </c>
      <c r="Y946" s="40">
        <f>MAX(INDEX(Y$232:Y$243,$D946)+Y937*(1+$E946),0.01)</f>
        <v/>
      </c>
      <c r="Z946" s="40">
        <f>MAX(INDEX(Z$232:Z$243,$D946)+Z937*(1+$E946),0.01)</f>
        <v/>
      </c>
      <c r="AA946" s="40">
        <f>MAX(INDEX(AA$232:AA$243,$D946)+AA937*(1+$E946),0.01)</f>
        <v/>
      </c>
      <c r="AB946" s="40">
        <f>MAX(INDEX(AB$232:AB$243,$D946)+AB937*(1+$E946),0.01)</f>
        <v/>
      </c>
      <c r="AC946" s="40">
        <f>MAX(INDEX(AC$232:AC$243,$D946)+AC937*(1+$E946),0.01)</f>
        <v/>
      </c>
      <c r="AD946" s="42">
        <f>POSTTAX(INDEX(AD$232:AD$243,$D946),AD937,$E946)</f>
        <v/>
      </c>
      <c r="AE946" s="25">
        <f>LOWER(Settings!$C$4)&amp;".mit."&amp;$A946&amp;IF($C946="","","."&amp;$C946&amp;"."&amp;$B946)&amp;IF(INDEX(Variables!$D$5:$D$105,MATCH($A946,Variables!$A$5:$A$105,0))="","","."&amp;INDEX(Variables!$D$5:$D$105,MATCH($A946,Variables!$A$5:$A$105,0)))&amp;"."&amp;AE$5</f>
        <v/>
      </c>
      <c r="AF946" s="41">
        <f>MAX(INDEX(AF$232:AF$243,$D946)+AF937*(1+$E946),0.01)</f>
        <v/>
      </c>
      <c r="AG946" s="40">
        <f>MAX(INDEX(AG$232:AG$243,$D946)+AG937*(1+$E946),0.01)</f>
        <v/>
      </c>
      <c r="AH946" s="40">
        <f>MAX(INDEX(AH$232:AH$243,$D946)+AH937*(1+$E946),0.01)</f>
        <v/>
      </c>
      <c r="AI946" s="40">
        <f>MAX(INDEX(AI$232:AI$243,$D946)+AI937*(1+$E946),0.01)</f>
        <v/>
      </c>
      <c r="AJ946" s="40">
        <f>MAX(INDEX(AJ$232:AJ$243,$D946)+AJ937*(1+$E946),0.01)</f>
        <v/>
      </c>
      <c r="AK946" s="40">
        <f>MAX(INDEX(AK$232:AK$243,$D946)+AK937*(1+$E946),0.01)</f>
        <v/>
      </c>
      <c r="AL946" s="40">
        <f>MAX(INDEX(AL$232:AL$243,$D946)+AL937*(1+$E946),0.01)</f>
        <v/>
      </c>
      <c r="AM946" s="40">
        <f>MAX(INDEX(AM$232:AM$243,$D946)+AM937*(1+$E946),0.01)</f>
        <v/>
      </c>
      <c r="AN946" s="40">
        <f>MAX(INDEX(AN$232:AN$243,$D946)+AN937*(1+$E946),0.01)</f>
        <v/>
      </c>
      <c r="AO946" s="40">
        <f>MAX(INDEX(AO$232:AO$243,$D946)+AO937*(1+$E946),0.01)</f>
        <v/>
      </c>
      <c r="AP946" s="40">
        <f>MAX(INDEX(AP$232:AP$243,$D946)+AP937*(1+$E946),0.01)</f>
        <v/>
      </c>
      <c r="AQ946" s="40">
        <f>MAX(INDEX(AQ$232:AQ$243,$D946)+AQ937*(1+$E946),0.01)</f>
        <v/>
      </c>
      <c r="AR946" s="40">
        <f>MAX(INDEX(AR$232:AR$243,$D946)+AR937*(1+$E946),0.01)</f>
        <v/>
      </c>
      <c r="AS946" s="40">
        <f>MAX(INDEX(AS$232:AS$243,$D946)+AS937*(1+$E946),0.01)</f>
        <v/>
      </c>
      <c r="AT946" s="40">
        <f>MAX(INDEX(AT$232:AT$243,$D946)+AT937*(1+$E946),0.01)</f>
        <v/>
      </c>
      <c r="AU946" s="40">
        <f>MAX(INDEX(AU$232:AU$243,$D946)+AU937*(1+$E946),0.01)</f>
        <v/>
      </c>
      <c r="AV946" s="40">
        <f>MAX(INDEX(AV$232:AV$243,$D946)+AV937*(1+$E946),0.01)</f>
        <v/>
      </c>
      <c r="AW946" s="40">
        <f>MAX(INDEX(AW$232:AW$243,$D946)+AW937*(1+$E946),0.01)</f>
        <v/>
      </c>
      <c r="AX946" s="42">
        <f>POSTTAX(INDEX(AX$232:AX$243,$D946),AX937,$E946)</f>
        <v/>
      </c>
    </row>
    <row r="947" hidden="1" outlineLevel="2">
      <c r="A947" s="5" t="inlineStr">
        <is>
          <t>atp</t>
        </is>
      </c>
      <c r="B947" s="5" t="inlineStr">
        <is>
          <t>lpg</t>
        </is>
      </c>
      <c r="C947" s="5" t="inlineStr">
        <is>
          <t>srv</t>
        </is>
      </c>
      <c r="D947" s="40">
        <f>INDEX(Inputs!$R$5:$R$132,MATCH($B947&amp;"|"&amp;$C947,Inputs!$A$5:$A$132,0))</f>
        <v/>
      </c>
      <c r="E947" s="40">
        <f>INDEX(Inputs!$S$5:$S$132,MATCH($B947&amp;"|"&amp;$C947,Inputs!$A$5:$A$132,0))</f>
        <v/>
      </c>
      <c r="F947" s="39" t="n"/>
      <c r="G947" s="39" t="n"/>
      <c r="H947" s="5">
        <f>INDEX(Variables!$B$5:$B$105,MATCH($A947,Variables!$A$5:$A$105,0))&amp;IF($C947="",""," | "&amp;INDEX(Mapping!$B$5:$B$26,MATCH($C947,Mapping!$A$5:$A$26,0))&amp;" | "&amp;INDEX(Mapping!$B$30:$B$41,MATCH($B947,Mapping!$A$30:$A$41,0)))</f>
        <v/>
      </c>
      <c r="I947" s="5">
        <f>INDEX(Variables!$C$5:$C$105,MATCH($A947,Variables!$A$5:$A$105,0))</f>
        <v/>
      </c>
      <c r="J947" s="5">
        <f>INDEX(Variables!$E$5:$E$105,MATCH($A947,Variables!$A$5:$A$105,0))</f>
        <v/>
      </c>
      <c r="K947" s="25">
        <f>LOWER(Settings!$C$4)&amp;".mit."&amp;$A947&amp;IF($C947="","","."&amp;$C947&amp;"."&amp;$B947)&amp;IF(INDEX(Variables!$D$5:$D$105,MATCH($A947,Variables!$A$5:$A$105,0))="","","."&amp;INDEX(Variables!$D$5:$D$105,MATCH($A947,Variables!$A$5:$A$105,0)))&amp;"."&amp;K$5</f>
        <v/>
      </c>
      <c r="L947" s="41">
        <f>MAX(INDEX(L$232:L$243,$D947)+L938*(1+$E947),0.01)</f>
        <v/>
      </c>
      <c r="M947" s="40">
        <f>MAX(INDEX(M$232:M$243,$D947)+M938*(1+$E947),0.01)</f>
        <v/>
      </c>
      <c r="N947" s="40">
        <f>MAX(INDEX(N$232:N$243,$D947)+N938*(1+$E947),0.01)</f>
        <v/>
      </c>
      <c r="O947" s="40">
        <f>MAX(INDEX(O$232:O$243,$D947)+O938*(1+$E947),0.01)</f>
        <v/>
      </c>
      <c r="P947" s="40">
        <f>MAX(INDEX(P$232:P$243,$D947)+P938*(1+$E947),0.01)</f>
        <v/>
      </c>
      <c r="Q947" s="40">
        <f>MAX(INDEX(Q$232:Q$243,$D947)+Q938*(1+$E947),0.01)</f>
        <v/>
      </c>
      <c r="R947" s="40">
        <f>MAX(INDEX(R$232:R$243,$D947)+R938*(1+$E947),0.01)</f>
        <v/>
      </c>
      <c r="S947" s="40">
        <f>MAX(INDEX(S$232:S$243,$D947)+S938*(1+$E947),0.01)</f>
        <v/>
      </c>
      <c r="T947" s="40">
        <f>MAX(INDEX(T$232:T$243,$D947)+T938*(1+$E947),0.01)</f>
        <v/>
      </c>
      <c r="U947" s="40">
        <f>MAX(INDEX(U$232:U$243,$D947)+U938*(1+$E947),0.01)</f>
        <v/>
      </c>
      <c r="V947" s="40">
        <f>MAX(INDEX(V$232:V$243,$D947)+V938*(1+$E947),0.01)</f>
        <v/>
      </c>
      <c r="W947" s="40">
        <f>MAX(INDEX(W$232:W$243,$D947)+W938*(1+$E947),0.01)</f>
        <v/>
      </c>
      <c r="X947" s="40">
        <f>MAX(INDEX(X$232:X$243,$D947)+X938*(1+$E947),0.01)</f>
        <v/>
      </c>
      <c r="Y947" s="40">
        <f>MAX(INDEX(Y$232:Y$243,$D947)+Y938*(1+$E947),0.01)</f>
        <v/>
      </c>
      <c r="Z947" s="40">
        <f>MAX(INDEX(Z$232:Z$243,$D947)+Z938*(1+$E947),0.01)</f>
        <v/>
      </c>
      <c r="AA947" s="40">
        <f>MAX(INDEX(AA$232:AA$243,$D947)+AA938*(1+$E947),0.01)</f>
        <v/>
      </c>
      <c r="AB947" s="40">
        <f>MAX(INDEX(AB$232:AB$243,$D947)+AB938*(1+$E947),0.01)</f>
        <v/>
      </c>
      <c r="AC947" s="40">
        <f>MAX(INDEX(AC$232:AC$243,$D947)+AC938*(1+$E947),0.01)</f>
        <v/>
      </c>
      <c r="AD947" s="42">
        <f>POSTTAX(INDEX(AD$232:AD$243,$D947),AD938,$E947)</f>
        <v/>
      </c>
      <c r="AE947" s="25">
        <f>LOWER(Settings!$C$4)&amp;".mit."&amp;$A947&amp;IF($C947="","","."&amp;$C947&amp;"."&amp;$B947)&amp;IF(INDEX(Variables!$D$5:$D$105,MATCH($A947,Variables!$A$5:$A$105,0))="","","."&amp;INDEX(Variables!$D$5:$D$105,MATCH($A947,Variables!$A$5:$A$105,0)))&amp;"."&amp;AE$5</f>
        <v/>
      </c>
      <c r="AF947" s="41">
        <f>MAX(INDEX(AF$232:AF$243,$D947)+AF938*(1+$E947),0.01)</f>
        <v/>
      </c>
      <c r="AG947" s="40">
        <f>MAX(INDEX(AG$232:AG$243,$D947)+AG938*(1+$E947),0.01)</f>
        <v/>
      </c>
      <c r="AH947" s="40">
        <f>MAX(INDEX(AH$232:AH$243,$D947)+AH938*(1+$E947),0.01)</f>
        <v/>
      </c>
      <c r="AI947" s="40">
        <f>MAX(INDEX(AI$232:AI$243,$D947)+AI938*(1+$E947),0.01)</f>
        <v/>
      </c>
      <c r="AJ947" s="40">
        <f>MAX(INDEX(AJ$232:AJ$243,$D947)+AJ938*(1+$E947),0.01)</f>
        <v/>
      </c>
      <c r="AK947" s="40">
        <f>MAX(INDEX(AK$232:AK$243,$D947)+AK938*(1+$E947),0.01)</f>
        <v/>
      </c>
      <c r="AL947" s="40">
        <f>MAX(INDEX(AL$232:AL$243,$D947)+AL938*(1+$E947),0.01)</f>
        <v/>
      </c>
      <c r="AM947" s="40">
        <f>MAX(INDEX(AM$232:AM$243,$D947)+AM938*(1+$E947),0.01)</f>
        <v/>
      </c>
      <c r="AN947" s="40">
        <f>MAX(INDEX(AN$232:AN$243,$D947)+AN938*(1+$E947),0.01)</f>
        <v/>
      </c>
      <c r="AO947" s="40">
        <f>MAX(INDEX(AO$232:AO$243,$D947)+AO938*(1+$E947),0.01)</f>
        <v/>
      </c>
      <c r="AP947" s="40">
        <f>MAX(INDEX(AP$232:AP$243,$D947)+AP938*(1+$E947),0.01)</f>
        <v/>
      </c>
      <c r="AQ947" s="40">
        <f>MAX(INDEX(AQ$232:AQ$243,$D947)+AQ938*(1+$E947),0.01)</f>
        <v/>
      </c>
      <c r="AR947" s="40">
        <f>MAX(INDEX(AR$232:AR$243,$D947)+AR938*(1+$E947),0.01)</f>
        <v/>
      </c>
      <c r="AS947" s="40">
        <f>MAX(INDEX(AS$232:AS$243,$D947)+AS938*(1+$E947),0.01)</f>
        <v/>
      </c>
      <c r="AT947" s="40">
        <f>MAX(INDEX(AT$232:AT$243,$D947)+AT938*(1+$E947),0.01)</f>
        <v/>
      </c>
      <c r="AU947" s="40">
        <f>MAX(INDEX(AU$232:AU$243,$D947)+AU938*(1+$E947),0.01)</f>
        <v/>
      </c>
      <c r="AV947" s="40">
        <f>MAX(INDEX(AV$232:AV$243,$D947)+AV938*(1+$E947),0.01)</f>
        <v/>
      </c>
      <c r="AW947" s="40">
        <f>MAX(INDEX(AW$232:AW$243,$D947)+AW938*(1+$E947),0.01)</f>
        <v/>
      </c>
      <c r="AX947" s="42">
        <f>POSTTAX(INDEX(AX$232:AX$243,$D947),AX938,$E947)</f>
        <v/>
      </c>
    </row>
    <row r="948" hidden="1" outlineLevel="2">
      <c r="A948" s="5" t="inlineStr">
        <is>
          <t>atp</t>
        </is>
      </c>
      <c r="B948" s="5" t="inlineStr">
        <is>
          <t>ker</t>
        </is>
      </c>
      <c r="C948" s="5" t="inlineStr">
        <is>
          <t>srv</t>
        </is>
      </c>
      <c r="D948" s="40">
        <f>INDEX(Inputs!$R$5:$R$132,MATCH($B948&amp;"|"&amp;$C948,Inputs!$A$5:$A$132,0))</f>
        <v/>
      </c>
      <c r="E948" s="40">
        <f>INDEX(Inputs!$S$5:$S$132,MATCH($B948&amp;"|"&amp;$C948,Inputs!$A$5:$A$132,0))</f>
        <v/>
      </c>
      <c r="F948" s="39" t="n"/>
      <c r="G948" s="39" t="n"/>
      <c r="H948" s="5">
        <f>INDEX(Variables!$B$5:$B$105,MATCH($A948,Variables!$A$5:$A$105,0))&amp;IF($C948="",""," | "&amp;INDEX(Mapping!$B$5:$B$26,MATCH($C948,Mapping!$A$5:$A$26,0))&amp;" | "&amp;INDEX(Mapping!$B$30:$B$41,MATCH($B948,Mapping!$A$30:$A$41,0)))</f>
        <v/>
      </c>
      <c r="I948" s="5">
        <f>INDEX(Variables!$C$5:$C$105,MATCH($A948,Variables!$A$5:$A$105,0))</f>
        <v/>
      </c>
      <c r="J948" s="5">
        <f>INDEX(Variables!$E$5:$E$105,MATCH($A948,Variables!$A$5:$A$105,0))</f>
        <v/>
      </c>
      <c r="K948" s="25">
        <f>LOWER(Settings!$C$4)&amp;".mit."&amp;$A948&amp;IF($C948="","","."&amp;$C948&amp;"."&amp;$B948)&amp;IF(INDEX(Variables!$D$5:$D$105,MATCH($A948,Variables!$A$5:$A$105,0))="","","."&amp;INDEX(Variables!$D$5:$D$105,MATCH($A948,Variables!$A$5:$A$105,0)))&amp;"."&amp;K$5</f>
        <v/>
      </c>
      <c r="L948" s="41">
        <f>MAX(INDEX(L$232:L$243,$D948)+L939*(1+$E948),0.01)</f>
        <v/>
      </c>
      <c r="M948" s="40">
        <f>MAX(INDEX(M$232:M$243,$D948)+M939*(1+$E948),0.01)</f>
        <v/>
      </c>
      <c r="N948" s="40">
        <f>MAX(INDEX(N$232:N$243,$D948)+N939*(1+$E948),0.01)</f>
        <v/>
      </c>
      <c r="O948" s="40">
        <f>MAX(INDEX(O$232:O$243,$D948)+O939*(1+$E948),0.01)</f>
        <v/>
      </c>
      <c r="P948" s="40">
        <f>MAX(INDEX(P$232:P$243,$D948)+P939*(1+$E948),0.01)</f>
        <v/>
      </c>
      <c r="Q948" s="40">
        <f>MAX(INDEX(Q$232:Q$243,$D948)+Q939*(1+$E948),0.01)</f>
        <v/>
      </c>
      <c r="R948" s="40">
        <f>MAX(INDEX(R$232:R$243,$D948)+R939*(1+$E948),0.01)</f>
        <v/>
      </c>
      <c r="S948" s="40">
        <f>MAX(INDEX(S$232:S$243,$D948)+S939*(1+$E948),0.01)</f>
        <v/>
      </c>
      <c r="T948" s="40">
        <f>MAX(INDEX(T$232:T$243,$D948)+T939*(1+$E948),0.01)</f>
        <v/>
      </c>
      <c r="U948" s="40">
        <f>MAX(INDEX(U$232:U$243,$D948)+U939*(1+$E948),0.01)</f>
        <v/>
      </c>
      <c r="V948" s="40">
        <f>MAX(INDEX(V$232:V$243,$D948)+V939*(1+$E948),0.01)</f>
        <v/>
      </c>
      <c r="W948" s="40">
        <f>MAX(INDEX(W$232:W$243,$D948)+W939*(1+$E948),0.01)</f>
        <v/>
      </c>
      <c r="X948" s="40">
        <f>MAX(INDEX(X$232:X$243,$D948)+X939*(1+$E948),0.01)</f>
        <v/>
      </c>
      <c r="Y948" s="40">
        <f>MAX(INDEX(Y$232:Y$243,$D948)+Y939*(1+$E948),0.01)</f>
        <v/>
      </c>
      <c r="Z948" s="40">
        <f>MAX(INDEX(Z$232:Z$243,$D948)+Z939*(1+$E948),0.01)</f>
        <v/>
      </c>
      <c r="AA948" s="40">
        <f>MAX(INDEX(AA$232:AA$243,$D948)+AA939*(1+$E948),0.01)</f>
        <v/>
      </c>
      <c r="AB948" s="40">
        <f>MAX(INDEX(AB$232:AB$243,$D948)+AB939*(1+$E948),0.01)</f>
        <v/>
      </c>
      <c r="AC948" s="40">
        <f>MAX(INDEX(AC$232:AC$243,$D948)+AC939*(1+$E948),0.01)</f>
        <v/>
      </c>
      <c r="AD948" s="42">
        <f>POSTTAX(INDEX(AD$232:AD$243,$D948),AD939,$E948)</f>
        <v/>
      </c>
      <c r="AE948" s="25">
        <f>LOWER(Settings!$C$4)&amp;".mit."&amp;$A948&amp;IF($C948="","","."&amp;$C948&amp;"."&amp;$B948)&amp;IF(INDEX(Variables!$D$5:$D$105,MATCH($A948,Variables!$A$5:$A$105,0))="","","."&amp;INDEX(Variables!$D$5:$D$105,MATCH($A948,Variables!$A$5:$A$105,0)))&amp;"."&amp;AE$5</f>
        <v/>
      </c>
      <c r="AF948" s="41">
        <f>MAX(INDEX(AF$232:AF$243,$D948)+AF939*(1+$E948),0.01)</f>
        <v/>
      </c>
      <c r="AG948" s="40">
        <f>MAX(INDEX(AG$232:AG$243,$D948)+AG939*(1+$E948),0.01)</f>
        <v/>
      </c>
      <c r="AH948" s="40">
        <f>MAX(INDEX(AH$232:AH$243,$D948)+AH939*(1+$E948),0.01)</f>
        <v/>
      </c>
      <c r="AI948" s="40">
        <f>MAX(INDEX(AI$232:AI$243,$D948)+AI939*(1+$E948),0.01)</f>
        <v/>
      </c>
      <c r="AJ948" s="40">
        <f>MAX(INDEX(AJ$232:AJ$243,$D948)+AJ939*(1+$E948),0.01)</f>
        <v/>
      </c>
      <c r="AK948" s="40">
        <f>MAX(INDEX(AK$232:AK$243,$D948)+AK939*(1+$E948),0.01)</f>
        <v/>
      </c>
      <c r="AL948" s="40">
        <f>MAX(INDEX(AL$232:AL$243,$D948)+AL939*(1+$E948),0.01)</f>
        <v/>
      </c>
      <c r="AM948" s="40">
        <f>MAX(INDEX(AM$232:AM$243,$D948)+AM939*(1+$E948),0.01)</f>
        <v/>
      </c>
      <c r="AN948" s="40">
        <f>MAX(INDEX(AN$232:AN$243,$D948)+AN939*(1+$E948),0.01)</f>
        <v/>
      </c>
      <c r="AO948" s="40">
        <f>MAX(INDEX(AO$232:AO$243,$D948)+AO939*(1+$E948),0.01)</f>
        <v/>
      </c>
      <c r="AP948" s="40">
        <f>MAX(INDEX(AP$232:AP$243,$D948)+AP939*(1+$E948),0.01)</f>
        <v/>
      </c>
      <c r="AQ948" s="40">
        <f>MAX(INDEX(AQ$232:AQ$243,$D948)+AQ939*(1+$E948),0.01)</f>
        <v/>
      </c>
      <c r="AR948" s="40">
        <f>MAX(INDEX(AR$232:AR$243,$D948)+AR939*(1+$E948),0.01)</f>
        <v/>
      </c>
      <c r="AS948" s="40">
        <f>MAX(INDEX(AS$232:AS$243,$D948)+AS939*(1+$E948),0.01)</f>
        <v/>
      </c>
      <c r="AT948" s="40">
        <f>MAX(INDEX(AT$232:AT$243,$D948)+AT939*(1+$E948),0.01)</f>
        <v/>
      </c>
      <c r="AU948" s="40">
        <f>MAX(INDEX(AU$232:AU$243,$D948)+AU939*(1+$E948),0.01)</f>
        <v/>
      </c>
      <c r="AV948" s="40">
        <f>MAX(INDEX(AV$232:AV$243,$D948)+AV939*(1+$E948),0.01)</f>
        <v/>
      </c>
      <c r="AW948" s="40">
        <f>MAX(INDEX(AW$232:AW$243,$D948)+AW939*(1+$E948),0.01)</f>
        <v/>
      </c>
      <c r="AX948" s="42">
        <f>POSTTAX(INDEX(AX$232:AX$243,$D948),AX939,$E948)</f>
        <v/>
      </c>
    </row>
    <row r="949" hidden="1" outlineLevel="2">
      <c r="A949" s="5" t="inlineStr">
        <is>
          <t>atp</t>
        </is>
      </c>
      <c r="B949" s="5" t="inlineStr">
        <is>
          <t>oop</t>
        </is>
      </c>
      <c r="C949" s="5" t="inlineStr">
        <is>
          <t>srv</t>
        </is>
      </c>
      <c r="D949" s="40">
        <f>INDEX(Inputs!$R$5:$R$132,MATCH($B949&amp;"|"&amp;$C949,Inputs!$A$5:$A$132,0))</f>
        <v/>
      </c>
      <c r="E949" s="40">
        <f>INDEX(Inputs!$S$5:$S$132,MATCH($B949&amp;"|"&amp;$C949,Inputs!$A$5:$A$132,0))</f>
        <v/>
      </c>
      <c r="F949" s="39" t="n"/>
      <c r="G949" s="39" t="n"/>
      <c r="H949" s="5">
        <f>INDEX(Variables!$B$5:$B$105,MATCH($A949,Variables!$A$5:$A$105,0))&amp;IF($C949="",""," | "&amp;INDEX(Mapping!$B$5:$B$26,MATCH($C949,Mapping!$A$5:$A$26,0))&amp;" | "&amp;INDEX(Mapping!$B$30:$B$41,MATCH($B949,Mapping!$A$30:$A$41,0)))</f>
        <v/>
      </c>
      <c r="I949" s="5">
        <f>INDEX(Variables!$C$5:$C$105,MATCH($A949,Variables!$A$5:$A$105,0))</f>
        <v/>
      </c>
      <c r="J949" s="5">
        <f>INDEX(Variables!$E$5:$E$105,MATCH($A949,Variables!$A$5:$A$105,0))</f>
        <v/>
      </c>
      <c r="K949" s="25">
        <f>LOWER(Settings!$C$4)&amp;".mit."&amp;$A949&amp;IF($C949="","","."&amp;$C949&amp;"."&amp;$B949)&amp;IF(INDEX(Variables!$D$5:$D$105,MATCH($A949,Variables!$A$5:$A$105,0))="","","."&amp;INDEX(Variables!$D$5:$D$105,MATCH($A949,Variables!$A$5:$A$105,0)))&amp;"."&amp;K$5</f>
        <v/>
      </c>
      <c r="L949" s="41">
        <f>MAX(INDEX(L$232:L$243,$D949)+L940*(1+$E949),0.01)</f>
        <v/>
      </c>
      <c r="M949" s="40">
        <f>MAX(INDEX(M$232:M$243,$D949)+M940*(1+$E949),0.01)</f>
        <v/>
      </c>
      <c r="N949" s="40">
        <f>MAX(INDEX(N$232:N$243,$D949)+N940*(1+$E949),0.01)</f>
        <v/>
      </c>
      <c r="O949" s="40">
        <f>MAX(INDEX(O$232:O$243,$D949)+O940*(1+$E949),0.01)</f>
        <v/>
      </c>
      <c r="P949" s="40">
        <f>MAX(INDEX(P$232:P$243,$D949)+P940*(1+$E949),0.01)</f>
        <v/>
      </c>
      <c r="Q949" s="40">
        <f>MAX(INDEX(Q$232:Q$243,$D949)+Q940*(1+$E949),0.01)</f>
        <v/>
      </c>
      <c r="R949" s="40">
        <f>MAX(INDEX(R$232:R$243,$D949)+R940*(1+$E949),0.01)</f>
        <v/>
      </c>
      <c r="S949" s="40">
        <f>MAX(INDEX(S$232:S$243,$D949)+S940*(1+$E949),0.01)</f>
        <v/>
      </c>
      <c r="T949" s="40">
        <f>MAX(INDEX(T$232:T$243,$D949)+T940*(1+$E949),0.01)</f>
        <v/>
      </c>
      <c r="U949" s="40">
        <f>MAX(INDEX(U$232:U$243,$D949)+U940*(1+$E949),0.01)</f>
        <v/>
      </c>
      <c r="V949" s="40">
        <f>MAX(INDEX(V$232:V$243,$D949)+V940*(1+$E949),0.01)</f>
        <v/>
      </c>
      <c r="W949" s="40">
        <f>MAX(INDEX(W$232:W$243,$D949)+W940*(1+$E949),0.01)</f>
        <v/>
      </c>
      <c r="X949" s="40">
        <f>MAX(INDEX(X$232:X$243,$D949)+X940*(1+$E949),0.01)</f>
        <v/>
      </c>
      <c r="Y949" s="40">
        <f>MAX(INDEX(Y$232:Y$243,$D949)+Y940*(1+$E949),0.01)</f>
        <v/>
      </c>
      <c r="Z949" s="40">
        <f>MAX(INDEX(Z$232:Z$243,$D949)+Z940*(1+$E949),0.01)</f>
        <v/>
      </c>
      <c r="AA949" s="40">
        <f>MAX(INDEX(AA$232:AA$243,$D949)+AA940*(1+$E949),0.01)</f>
        <v/>
      </c>
      <c r="AB949" s="40">
        <f>MAX(INDEX(AB$232:AB$243,$D949)+AB940*(1+$E949),0.01)</f>
        <v/>
      </c>
      <c r="AC949" s="40">
        <f>MAX(INDEX(AC$232:AC$243,$D949)+AC940*(1+$E949),0.01)</f>
        <v/>
      </c>
      <c r="AD949" s="42">
        <f>POSTTAX(INDEX(AD$232:AD$243,$D949),AD940,$E949)</f>
        <v/>
      </c>
      <c r="AE949" s="25">
        <f>LOWER(Settings!$C$4)&amp;".mit."&amp;$A949&amp;IF($C949="","","."&amp;$C949&amp;"."&amp;$B949)&amp;IF(INDEX(Variables!$D$5:$D$105,MATCH($A949,Variables!$A$5:$A$105,0))="","","."&amp;INDEX(Variables!$D$5:$D$105,MATCH($A949,Variables!$A$5:$A$105,0)))&amp;"."&amp;AE$5</f>
        <v/>
      </c>
      <c r="AF949" s="41">
        <f>MAX(INDEX(AF$232:AF$243,$D949)+AF940*(1+$E949),0.01)</f>
        <v/>
      </c>
      <c r="AG949" s="40">
        <f>MAX(INDEX(AG$232:AG$243,$D949)+AG940*(1+$E949),0.01)</f>
        <v/>
      </c>
      <c r="AH949" s="40">
        <f>MAX(INDEX(AH$232:AH$243,$D949)+AH940*(1+$E949),0.01)</f>
        <v/>
      </c>
      <c r="AI949" s="40">
        <f>MAX(INDEX(AI$232:AI$243,$D949)+AI940*(1+$E949),0.01)</f>
        <v/>
      </c>
      <c r="AJ949" s="40">
        <f>MAX(INDEX(AJ$232:AJ$243,$D949)+AJ940*(1+$E949),0.01)</f>
        <v/>
      </c>
      <c r="AK949" s="40">
        <f>MAX(INDEX(AK$232:AK$243,$D949)+AK940*(1+$E949),0.01)</f>
        <v/>
      </c>
      <c r="AL949" s="40">
        <f>MAX(INDEX(AL$232:AL$243,$D949)+AL940*(1+$E949),0.01)</f>
        <v/>
      </c>
      <c r="AM949" s="40">
        <f>MAX(INDEX(AM$232:AM$243,$D949)+AM940*(1+$E949),0.01)</f>
        <v/>
      </c>
      <c r="AN949" s="40">
        <f>MAX(INDEX(AN$232:AN$243,$D949)+AN940*(1+$E949),0.01)</f>
        <v/>
      </c>
      <c r="AO949" s="40">
        <f>MAX(INDEX(AO$232:AO$243,$D949)+AO940*(1+$E949),0.01)</f>
        <v/>
      </c>
      <c r="AP949" s="40">
        <f>MAX(INDEX(AP$232:AP$243,$D949)+AP940*(1+$E949),0.01)</f>
        <v/>
      </c>
      <c r="AQ949" s="40">
        <f>MAX(INDEX(AQ$232:AQ$243,$D949)+AQ940*(1+$E949),0.01)</f>
        <v/>
      </c>
      <c r="AR949" s="40">
        <f>MAX(INDEX(AR$232:AR$243,$D949)+AR940*(1+$E949),0.01)</f>
        <v/>
      </c>
      <c r="AS949" s="40">
        <f>MAX(INDEX(AS$232:AS$243,$D949)+AS940*(1+$E949),0.01)</f>
        <v/>
      </c>
      <c r="AT949" s="40">
        <f>MAX(INDEX(AT$232:AT$243,$D949)+AT940*(1+$E949),0.01)</f>
        <v/>
      </c>
      <c r="AU949" s="40">
        <f>MAX(INDEX(AU$232:AU$243,$D949)+AU940*(1+$E949),0.01)</f>
        <v/>
      </c>
      <c r="AV949" s="40">
        <f>MAX(INDEX(AV$232:AV$243,$D949)+AV940*(1+$E949),0.01)</f>
        <v/>
      </c>
      <c r="AW949" s="40">
        <f>MAX(INDEX(AW$232:AW$243,$D949)+AW940*(1+$E949),0.01)</f>
        <v/>
      </c>
      <c r="AX949" s="42">
        <f>POSTTAX(INDEX(AX$232:AX$243,$D949),AX940,$E949)</f>
        <v/>
      </c>
    </row>
    <row r="950" hidden="1" outlineLevel="2">
      <c r="A950" s="5" t="inlineStr">
        <is>
          <t>atp</t>
        </is>
      </c>
      <c r="B950" s="5" t="inlineStr">
        <is>
          <t>bio</t>
        </is>
      </c>
      <c r="C950" s="5" t="inlineStr">
        <is>
          <t>srv</t>
        </is>
      </c>
      <c r="D950" s="40">
        <f>INDEX(Inputs!$R$5:$R$132,MATCH($B950&amp;"|"&amp;$C950,Inputs!$A$5:$A$132,0))</f>
        <v/>
      </c>
      <c r="E950" s="40">
        <f>INDEX(Inputs!$S$5:$S$132,MATCH($B950&amp;"|"&amp;$C950,Inputs!$A$5:$A$132,0))</f>
        <v/>
      </c>
      <c r="F950" s="39" t="n"/>
      <c r="G950" s="39" t="n"/>
      <c r="H950" s="5">
        <f>INDEX(Variables!$B$5:$B$105,MATCH($A950,Variables!$A$5:$A$105,0))&amp;IF($C950="",""," | "&amp;INDEX(Mapping!$B$5:$B$26,MATCH($C950,Mapping!$A$5:$A$26,0))&amp;" | "&amp;INDEX(Mapping!$B$30:$B$41,MATCH($B950,Mapping!$A$30:$A$41,0)))</f>
        <v/>
      </c>
      <c r="I950" s="5">
        <f>INDEX(Variables!$C$5:$C$105,MATCH($A950,Variables!$A$5:$A$105,0))</f>
        <v/>
      </c>
      <c r="J950" s="5">
        <f>INDEX(Variables!$E$5:$E$105,MATCH($A950,Variables!$A$5:$A$105,0))</f>
        <v/>
      </c>
      <c r="K950" s="25">
        <f>LOWER(Settings!$C$4)&amp;".mit."&amp;$A950&amp;IF($C950="","","."&amp;$C950&amp;"."&amp;$B950)&amp;IF(INDEX(Variables!$D$5:$D$105,MATCH($A950,Variables!$A$5:$A$105,0))="","","."&amp;INDEX(Variables!$D$5:$D$105,MATCH($A950,Variables!$A$5:$A$105,0)))&amp;"."&amp;K$5</f>
        <v/>
      </c>
      <c r="L950" s="41">
        <f>MAX(INDEX(L$232:L$243,$D950)+L941*(1+$E950),0.01)</f>
        <v/>
      </c>
      <c r="M950" s="40">
        <f>MAX(INDEX(M$232:M$243,$D950)+M941*(1+$E950),0.01)</f>
        <v/>
      </c>
      <c r="N950" s="40">
        <f>MAX(INDEX(N$232:N$243,$D950)+N941*(1+$E950),0.01)</f>
        <v/>
      </c>
      <c r="O950" s="40">
        <f>MAX(INDEX(O$232:O$243,$D950)+O941*(1+$E950),0.01)</f>
        <v/>
      </c>
      <c r="P950" s="40">
        <f>MAX(INDEX(P$232:P$243,$D950)+P941*(1+$E950),0.01)</f>
        <v/>
      </c>
      <c r="Q950" s="40">
        <f>MAX(INDEX(Q$232:Q$243,$D950)+Q941*(1+$E950),0.01)</f>
        <v/>
      </c>
      <c r="R950" s="40">
        <f>MAX(INDEX(R$232:R$243,$D950)+R941*(1+$E950),0.01)</f>
        <v/>
      </c>
      <c r="S950" s="40">
        <f>MAX(INDEX(S$232:S$243,$D950)+S941*(1+$E950),0.01)</f>
        <v/>
      </c>
      <c r="T950" s="40">
        <f>MAX(INDEX(T$232:T$243,$D950)+T941*(1+$E950),0.01)</f>
        <v/>
      </c>
      <c r="U950" s="40">
        <f>MAX(INDEX(U$232:U$243,$D950)+U941*(1+$E950),0.01)</f>
        <v/>
      </c>
      <c r="V950" s="40">
        <f>MAX(INDEX(V$232:V$243,$D950)+V941*(1+$E950),0.01)</f>
        <v/>
      </c>
      <c r="W950" s="40">
        <f>MAX(INDEX(W$232:W$243,$D950)+W941*(1+$E950),0.01)</f>
        <v/>
      </c>
      <c r="X950" s="40">
        <f>MAX(INDEX(X$232:X$243,$D950)+X941*(1+$E950),0.01)</f>
        <v/>
      </c>
      <c r="Y950" s="40">
        <f>MAX(INDEX(Y$232:Y$243,$D950)+Y941*(1+$E950),0.01)</f>
        <v/>
      </c>
      <c r="Z950" s="40">
        <f>MAX(INDEX(Z$232:Z$243,$D950)+Z941*(1+$E950),0.01)</f>
        <v/>
      </c>
      <c r="AA950" s="40">
        <f>MAX(INDEX(AA$232:AA$243,$D950)+AA941*(1+$E950),0.01)</f>
        <v/>
      </c>
      <c r="AB950" s="40">
        <f>MAX(INDEX(AB$232:AB$243,$D950)+AB941*(1+$E950),0.01)</f>
        <v/>
      </c>
      <c r="AC950" s="40">
        <f>MAX(INDEX(AC$232:AC$243,$D950)+AC941*(1+$E950),0.01)</f>
        <v/>
      </c>
      <c r="AD950" s="42">
        <f>POSTTAX(INDEX(AD$232:AD$243,$D950),AD941,$E950)</f>
        <v/>
      </c>
      <c r="AE950" s="25">
        <f>LOWER(Settings!$C$4)&amp;".mit."&amp;$A950&amp;IF($C950="","","."&amp;$C950&amp;"."&amp;$B950)&amp;IF(INDEX(Variables!$D$5:$D$105,MATCH($A950,Variables!$A$5:$A$105,0))="","","."&amp;INDEX(Variables!$D$5:$D$105,MATCH($A950,Variables!$A$5:$A$105,0)))&amp;"."&amp;AE$5</f>
        <v/>
      </c>
      <c r="AF950" s="41">
        <f>MAX(INDEX(AF$232:AF$243,$D950)+AF941*(1+$E950),0.01)</f>
        <v/>
      </c>
      <c r="AG950" s="40">
        <f>MAX(INDEX(AG$232:AG$243,$D950)+AG941*(1+$E950),0.01)</f>
        <v/>
      </c>
      <c r="AH950" s="40">
        <f>MAX(INDEX(AH$232:AH$243,$D950)+AH941*(1+$E950),0.01)</f>
        <v/>
      </c>
      <c r="AI950" s="40">
        <f>MAX(INDEX(AI$232:AI$243,$D950)+AI941*(1+$E950),0.01)</f>
        <v/>
      </c>
      <c r="AJ950" s="40">
        <f>MAX(INDEX(AJ$232:AJ$243,$D950)+AJ941*(1+$E950),0.01)</f>
        <v/>
      </c>
      <c r="AK950" s="40">
        <f>MAX(INDEX(AK$232:AK$243,$D950)+AK941*(1+$E950),0.01)</f>
        <v/>
      </c>
      <c r="AL950" s="40">
        <f>MAX(INDEX(AL$232:AL$243,$D950)+AL941*(1+$E950),0.01)</f>
        <v/>
      </c>
      <c r="AM950" s="40">
        <f>MAX(INDEX(AM$232:AM$243,$D950)+AM941*(1+$E950),0.01)</f>
        <v/>
      </c>
      <c r="AN950" s="40">
        <f>MAX(INDEX(AN$232:AN$243,$D950)+AN941*(1+$E950),0.01)</f>
        <v/>
      </c>
      <c r="AO950" s="40">
        <f>MAX(INDEX(AO$232:AO$243,$D950)+AO941*(1+$E950),0.01)</f>
        <v/>
      </c>
      <c r="AP950" s="40">
        <f>MAX(INDEX(AP$232:AP$243,$D950)+AP941*(1+$E950),0.01)</f>
        <v/>
      </c>
      <c r="AQ950" s="40">
        <f>MAX(INDEX(AQ$232:AQ$243,$D950)+AQ941*(1+$E950),0.01)</f>
        <v/>
      </c>
      <c r="AR950" s="40">
        <f>MAX(INDEX(AR$232:AR$243,$D950)+AR941*(1+$E950),0.01)</f>
        <v/>
      </c>
      <c r="AS950" s="40">
        <f>MAX(INDEX(AS$232:AS$243,$D950)+AS941*(1+$E950),0.01)</f>
        <v/>
      </c>
      <c r="AT950" s="40">
        <f>MAX(INDEX(AT$232:AT$243,$D950)+AT941*(1+$E950),0.01)</f>
        <v/>
      </c>
      <c r="AU950" s="40">
        <f>MAX(INDEX(AU$232:AU$243,$D950)+AU941*(1+$E950),0.01)</f>
        <v/>
      </c>
      <c r="AV950" s="40">
        <f>MAX(INDEX(AV$232:AV$243,$D950)+AV941*(1+$E950),0.01)</f>
        <v/>
      </c>
      <c r="AW950" s="40">
        <f>MAX(INDEX(AW$232:AW$243,$D950)+AW941*(1+$E950),0.01)</f>
        <v/>
      </c>
      <c r="AX950" s="42">
        <f>POSTTAX(INDEX(AX$232:AX$243,$D950),AX941,$E950)</f>
        <v/>
      </c>
    </row>
    <row r="951" hidden="1" outlineLevel="2"/>
    <row r="952" hidden="1" outlineLevel="2">
      <c r="A952" s="5" t="inlineStr">
        <is>
          <t>shp</t>
        </is>
      </c>
      <c r="B952" s="5" t="inlineStr">
        <is>
          <t>coa</t>
        </is>
      </c>
      <c r="C952" s="5" t="inlineStr">
        <is>
          <t>srv</t>
        </is>
      </c>
      <c r="D952" s="40">
        <f>INDEX(Inputs!$M$5:$M$132,MATCH($B952&amp;"|"&amp;$C952,Inputs!$A$5:$A$132,0))</f>
        <v/>
      </c>
      <c r="E952" s="40">
        <f>INDEX(Inputs!$T$5:$T$132,MATCH($B952&amp;"|"&amp;$C952,Inputs!$A$5:$A$132,0))</f>
        <v/>
      </c>
      <c r="F952" s="40">
        <f>INDEX(Inputs!$K$5:$K$132,MATCH($B952&amp;"|"&amp;$C952,Inputs!$A$5:$A$132,0))</f>
        <v/>
      </c>
      <c r="G952" s="39" t="n"/>
      <c r="H952" s="5">
        <f>INDEX(Variables!$B$5:$B$105,MATCH($A952,Variables!$A$5:$A$105,0))&amp;IF($C952="",""," | "&amp;INDEX(Mapping!$B$5:$B$26,MATCH($C952,Mapping!$A$5:$A$26,0))&amp;" | "&amp;INDEX(Mapping!$B$30:$B$41,MATCH($B952,Mapping!$A$30:$A$41,0)))</f>
        <v/>
      </c>
      <c r="I952" s="5">
        <f>INDEX(Variables!$C$5:$C$105,MATCH($A952,Variables!$A$5:$A$105,0))</f>
        <v/>
      </c>
      <c r="J952" s="5">
        <f>INDEX(Variables!$E$5:$E$105,MATCH($A952,Variables!$A$5:$A$105,0))</f>
        <v/>
      </c>
      <c r="K952" s="25">
        <f>LOWER(Settings!$C$4)&amp;".mit."&amp;$A952&amp;IF($C952="","","."&amp;$C952&amp;"."&amp;$B952)&amp;IF(INDEX(Variables!$D$5:$D$105,MATCH($A952,Variables!$A$5:$A$105,0))="","","."&amp;INDEX(Variables!$D$5:$D$105,MATCH($A952,Variables!$A$5:$A$105,0)))&amp;"."&amp;K$5</f>
        <v/>
      </c>
      <c r="L952" s="41">
        <f>INDEX(L$175:L$178,$D952)*$E952*INDEX(L$179:L$195,$F952)</f>
        <v/>
      </c>
      <c r="M952" s="40">
        <f>INDEX(M$175:M$178,$D952)*$E952*INDEX(M$179:M$195,$F952)</f>
        <v/>
      </c>
      <c r="N952" s="40">
        <f>INDEX(N$175:N$178,$D952)*$E952*INDEX(N$179:N$195,$F952)</f>
        <v/>
      </c>
      <c r="O952" s="40">
        <f>INDEX(O$175:O$178,$D952)*$E952*INDEX(O$179:O$195,$F952)</f>
        <v/>
      </c>
      <c r="P952" s="40">
        <f>INDEX(P$175:P$178,$D952)*$E952*INDEX(P$179:P$195,$F952)</f>
        <v/>
      </c>
      <c r="Q952" s="40">
        <f>INDEX(Q$175:Q$178,$D952)*$E952*INDEX(Q$179:Q$195,$F952)</f>
        <v/>
      </c>
      <c r="R952" s="40">
        <f>INDEX(R$175:R$178,$D952)*$E952*INDEX(R$179:R$195,$F952)</f>
        <v/>
      </c>
      <c r="S952" s="40">
        <f>INDEX(S$175:S$178,$D952)*$E952*INDEX(S$179:S$195,$F952)</f>
        <v/>
      </c>
      <c r="T952" s="40">
        <f>INDEX(T$175:T$178,$D952)*$E952*INDEX(T$179:T$195,$F952)</f>
        <v/>
      </c>
      <c r="U952" s="40">
        <f>INDEX(U$175:U$178,$D952)*$E952*INDEX(U$179:U$195,$F952)</f>
        <v/>
      </c>
      <c r="V952" s="40">
        <f>INDEX(V$175:V$178,$D952)*$E952*INDEX(V$179:V$195,$F952)</f>
        <v/>
      </c>
      <c r="W952" s="40">
        <f>INDEX(W$175:W$178,$D952)*$E952*INDEX(W$179:W$195,$F952)</f>
        <v/>
      </c>
      <c r="X952" s="40">
        <f>INDEX(X$175:X$178,$D952)*$E952*INDEX(X$179:X$195,$F952)</f>
        <v/>
      </c>
      <c r="Y952" s="40">
        <f>INDEX(Y$175:Y$178,$D952)*$E952*INDEX(Y$179:Y$195,$F952)</f>
        <v/>
      </c>
      <c r="Z952" s="40">
        <f>INDEX(Z$175:Z$178,$D952)*$E952*INDEX(Z$179:Z$195,$F952)</f>
        <v/>
      </c>
      <c r="AA952" s="40">
        <f>INDEX(AA$175:AA$178,$D952)*$E952*INDEX(AA$179:AA$195,$F952)</f>
        <v/>
      </c>
      <c r="AB952" s="40">
        <f>INDEX(AB$175:AB$178,$D952)*$E952*INDEX(AB$179:AB$195,$F952)</f>
        <v/>
      </c>
      <c r="AC952" s="40">
        <f>INDEX(AC$175:AC$178,$D952)*$E952*INDEX(AC$179:AC$195,$F952)</f>
        <v/>
      </c>
      <c r="AD952" s="42">
        <f>SHADOWEFF(INDEX(AD$175:AD$178,$D952),$E952,INDEX(AD$179:AD$195,$F952))</f>
        <v/>
      </c>
      <c r="AE952" s="25">
        <f>LOWER(Settings!$C$4)&amp;".mit."&amp;$A952&amp;IF($C952="","","."&amp;$C952&amp;"."&amp;$B952)&amp;IF(INDEX(Variables!$D$5:$D$105,MATCH($A952,Variables!$A$5:$A$105,0))="","","."&amp;INDEX(Variables!$D$5:$D$105,MATCH($A952,Variables!$A$5:$A$105,0)))&amp;"."&amp;AE$5</f>
        <v/>
      </c>
      <c r="AF952" s="41">
        <f>INDEX(AF$175:AF$178,$D952)*$E952*INDEX(AF$179:AF$195,$F952)</f>
        <v/>
      </c>
      <c r="AG952" s="40">
        <f>INDEX(AG$175:AG$178,$D952)*$E952*INDEX(AG$179:AG$195,$F952)</f>
        <v/>
      </c>
      <c r="AH952" s="40">
        <f>INDEX(AH$175:AH$178,$D952)*$E952*INDEX(AH$179:AH$195,$F952)</f>
        <v/>
      </c>
      <c r="AI952" s="40">
        <f>INDEX(AI$175:AI$178,$D952)*$E952*INDEX(AI$179:AI$195,$F952)</f>
        <v/>
      </c>
      <c r="AJ952" s="40">
        <f>INDEX(AJ$175:AJ$178,$D952)*$E952*INDEX(AJ$179:AJ$195,$F952)</f>
        <v/>
      </c>
      <c r="AK952" s="40">
        <f>INDEX(AK$175:AK$178,$D952)*$E952*INDEX(AK$179:AK$195,$F952)</f>
        <v/>
      </c>
      <c r="AL952" s="40">
        <f>INDEX(AL$175:AL$178,$D952)*$E952*INDEX(AL$179:AL$195,$F952)</f>
        <v/>
      </c>
      <c r="AM952" s="40">
        <f>INDEX(AM$175:AM$178,$D952)*$E952*INDEX(AM$179:AM$195,$F952)</f>
        <v/>
      </c>
      <c r="AN952" s="40">
        <f>INDEX(AN$175:AN$178,$D952)*$E952*INDEX(AN$179:AN$195,$F952)</f>
        <v/>
      </c>
      <c r="AO952" s="40">
        <f>INDEX(AO$175:AO$178,$D952)*$E952*INDEX(AO$179:AO$195,$F952)</f>
        <v/>
      </c>
      <c r="AP952" s="40">
        <f>INDEX(AP$175:AP$178,$D952)*$E952*INDEX(AP$179:AP$195,$F952)</f>
        <v/>
      </c>
      <c r="AQ952" s="40">
        <f>INDEX(AQ$175:AQ$178,$D952)*$E952*INDEX(AQ$179:AQ$195,$F952)</f>
        <v/>
      </c>
      <c r="AR952" s="40">
        <f>INDEX(AR$175:AR$178,$D952)*$E952*INDEX(AR$179:AR$195,$F952)</f>
        <v/>
      </c>
      <c r="AS952" s="40">
        <f>INDEX(AS$175:AS$178,$D952)*$E952*INDEX(AS$179:AS$195,$F952)</f>
        <v/>
      </c>
      <c r="AT952" s="40">
        <f>INDEX(AT$175:AT$178,$D952)*$E952*INDEX(AT$179:AT$195,$F952)</f>
        <v/>
      </c>
      <c r="AU952" s="40">
        <f>INDEX(AU$175:AU$178,$D952)*$E952*INDEX(AU$179:AU$195,$F952)</f>
        <v/>
      </c>
      <c r="AV952" s="40">
        <f>INDEX(AV$175:AV$178,$D952)*$E952*INDEX(AV$179:AV$195,$F952)</f>
        <v/>
      </c>
      <c r="AW952" s="40">
        <f>INDEX(AW$175:AW$178,$D952)*$E952*INDEX(AW$179:AW$195,$F952)</f>
        <v/>
      </c>
      <c r="AX952" s="42">
        <f>SHADOWEFF(INDEX(AX$175:AX$178,$D952),$E952,INDEX(AX$179:AX$195,$F952))</f>
        <v/>
      </c>
    </row>
    <row r="953" hidden="1" outlineLevel="2">
      <c r="A953" s="5" t="inlineStr">
        <is>
          <t>shp</t>
        </is>
      </c>
      <c r="B953" s="5" t="inlineStr">
        <is>
          <t>nga</t>
        </is>
      </c>
      <c r="C953" s="5" t="inlineStr">
        <is>
          <t>srv</t>
        </is>
      </c>
      <c r="D953" s="40">
        <f>INDEX(Inputs!$M$5:$M$132,MATCH($B953&amp;"|"&amp;$C953,Inputs!$A$5:$A$132,0))</f>
        <v/>
      </c>
      <c r="E953" s="40">
        <f>INDEX(Inputs!$T$5:$T$132,MATCH($B953&amp;"|"&amp;$C953,Inputs!$A$5:$A$132,0))</f>
        <v/>
      </c>
      <c r="F953" s="40">
        <f>INDEX(Inputs!$K$5:$K$132,MATCH($B953&amp;"|"&amp;$C953,Inputs!$A$5:$A$132,0))</f>
        <v/>
      </c>
      <c r="G953" s="39" t="n"/>
      <c r="H953" s="5">
        <f>INDEX(Variables!$B$5:$B$105,MATCH($A953,Variables!$A$5:$A$105,0))&amp;IF($C953="",""," | "&amp;INDEX(Mapping!$B$5:$B$26,MATCH($C953,Mapping!$A$5:$A$26,0))&amp;" | "&amp;INDEX(Mapping!$B$30:$B$41,MATCH($B953,Mapping!$A$30:$A$41,0)))</f>
        <v/>
      </c>
      <c r="I953" s="5">
        <f>INDEX(Variables!$C$5:$C$105,MATCH($A953,Variables!$A$5:$A$105,0))</f>
        <v/>
      </c>
      <c r="J953" s="5">
        <f>INDEX(Variables!$E$5:$E$105,MATCH($A953,Variables!$A$5:$A$105,0))</f>
        <v/>
      </c>
      <c r="K953" s="25">
        <f>LOWER(Settings!$C$4)&amp;".mit."&amp;$A953&amp;IF($C953="","","."&amp;$C953&amp;"."&amp;$B953)&amp;IF(INDEX(Variables!$D$5:$D$105,MATCH($A953,Variables!$A$5:$A$105,0))="","","."&amp;INDEX(Variables!$D$5:$D$105,MATCH($A953,Variables!$A$5:$A$105,0)))&amp;"."&amp;K$5</f>
        <v/>
      </c>
      <c r="L953" s="41">
        <f>INDEX(L$175:L$178,$D953)*$E953*INDEX(L$179:L$195,$F953)</f>
        <v/>
      </c>
      <c r="M953" s="40">
        <f>INDEX(M$175:M$178,$D953)*$E953*INDEX(M$179:M$195,$F953)</f>
        <v/>
      </c>
      <c r="N953" s="40">
        <f>INDEX(N$175:N$178,$D953)*$E953*INDEX(N$179:N$195,$F953)</f>
        <v/>
      </c>
      <c r="O953" s="40">
        <f>INDEX(O$175:O$178,$D953)*$E953*INDEX(O$179:O$195,$F953)</f>
        <v/>
      </c>
      <c r="P953" s="40">
        <f>INDEX(P$175:P$178,$D953)*$E953*INDEX(P$179:P$195,$F953)</f>
        <v/>
      </c>
      <c r="Q953" s="40">
        <f>INDEX(Q$175:Q$178,$D953)*$E953*INDEX(Q$179:Q$195,$F953)</f>
        <v/>
      </c>
      <c r="R953" s="40">
        <f>INDEX(R$175:R$178,$D953)*$E953*INDEX(R$179:R$195,$F953)</f>
        <v/>
      </c>
      <c r="S953" s="40">
        <f>INDEX(S$175:S$178,$D953)*$E953*INDEX(S$179:S$195,$F953)</f>
        <v/>
      </c>
      <c r="T953" s="40">
        <f>INDEX(T$175:T$178,$D953)*$E953*INDEX(T$179:T$195,$F953)</f>
        <v/>
      </c>
      <c r="U953" s="40">
        <f>INDEX(U$175:U$178,$D953)*$E953*INDEX(U$179:U$195,$F953)</f>
        <v/>
      </c>
      <c r="V953" s="40">
        <f>INDEX(V$175:V$178,$D953)*$E953*INDEX(V$179:V$195,$F953)</f>
        <v/>
      </c>
      <c r="W953" s="40">
        <f>INDEX(W$175:W$178,$D953)*$E953*INDEX(W$179:W$195,$F953)</f>
        <v/>
      </c>
      <c r="X953" s="40">
        <f>INDEX(X$175:X$178,$D953)*$E953*INDEX(X$179:X$195,$F953)</f>
        <v/>
      </c>
      <c r="Y953" s="40">
        <f>INDEX(Y$175:Y$178,$D953)*$E953*INDEX(Y$179:Y$195,$F953)</f>
        <v/>
      </c>
      <c r="Z953" s="40">
        <f>INDEX(Z$175:Z$178,$D953)*$E953*INDEX(Z$179:Z$195,$F953)</f>
        <v/>
      </c>
      <c r="AA953" s="40">
        <f>INDEX(AA$175:AA$178,$D953)*$E953*INDEX(AA$179:AA$195,$F953)</f>
        <v/>
      </c>
      <c r="AB953" s="40">
        <f>INDEX(AB$175:AB$178,$D953)*$E953*INDEX(AB$179:AB$195,$F953)</f>
        <v/>
      </c>
      <c r="AC953" s="40">
        <f>INDEX(AC$175:AC$178,$D953)*$E953*INDEX(AC$179:AC$195,$F953)</f>
        <v/>
      </c>
      <c r="AD953" s="42">
        <f>SHADOWEFF(INDEX(AD$175:AD$178,$D953),$E953,INDEX(AD$179:AD$195,$F953))</f>
        <v/>
      </c>
      <c r="AE953" s="25">
        <f>LOWER(Settings!$C$4)&amp;".mit."&amp;$A953&amp;IF($C953="","","."&amp;$C953&amp;"."&amp;$B953)&amp;IF(INDEX(Variables!$D$5:$D$105,MATCH($A953,Variables!$A$5:$A$105,0))="","","."&amp;INDEX(Variables!$D$5:$D$105,MATCH($A953,Variables!$A$5:$A$105,0)))&amp;"."&amp;AE$5</f>
        <v/>
      </c>
      <c r="AF953" s="41">
        <f>INDEX(AF$175:AF$178,$D953)*$E953*INDEX(AF$179:AF$195,$F953)</f>
        <v/>
      </c>
      <c r="AG953" s="40">
        <f>INDEX(AG$175:AG$178,$D953)*$E953*INDEX(AG$179:AG$195,$F953)</f>
        <v/>
      </c>
      <c r="AH953" s="40">
        <f>INDEX(AH$175:AH$178,$D953)*$E953*INDEX(AH$179:AH$195,$F953)</f>
        <v/>
      </c>
      <c r="AI953" s="40">
        <f>INDEX(AI$175:AI$178,$D953)*$E953*INDEX(AI$179:AI$195,$F953)</f>
        <v/>
      </c>
      <c r="AJ953" s="40">
        <f>INDEX(AJ$175:AJ$178,$D953)*$E953*INDEX(AJ$179:AJ$195,$F953)</f>
        <v/>
      </c>
      <c r="AK953" s="40">
        <f>INDEX(AK$175:AK$178,$D953)*$E953*INDEX(AK$179:AK$195,$F953)</f>
        <v/>
      </c>
      <c r="AL953" s="40">
        <f>INDEX(AL$175:AL$178,$D953)*$E953*INDEX(AL$179:AL$195,$F953)</f>
        <v/>
      </c>
      <c r="AM953" s="40">
        <f>INDEX(AM$175:AM$178,$D953)*$E953*INDEX(AM$179:AM$195,$F953)</f>
        <v/>
      </c>
      <c r="AN953" s="40">
        <f>INDEX(AN$175:AN$178,$D953)*$E953*INDEX(AN$179:AN$195,$F953)</f>
        <v/>
      </c>
      <c r="AO953" s="40">
        <f>INDEX(AO$175:AO$178,$D953)*$E953*INDEX(AO$179:AO$195,$F953)</f>
        <v/>
      </c>
      <c r="AP953" s="40">
        <f>INDEX(AP$175:AP$178,$D953)*$E953*INDEX(AP$179:AP$195,$F953)</f>
        <v/>
      </c>
      <c r="AQ953" s="40">
        <f>INDEX(AQ$175:AQ$178,$D953)*$E953*INDEX(AQ$179:AQ$195,$F953)</f>
        <v/>
      </c>
      <c r="AR953" s="40">
        <f>INDEX(AR$175:AR$178,$D953)*$E953*INDEX(AR$179:AR$195,$F953)</f>
        <v/>
      </c>
      <c r="AS953" s="40">
        <f>INDEX(AS$175:AS$178,$D953)*$E953*INDEX(AS$179:AS$195,$F953)</f>
        <v/>
      </c>
      <c r="AT953" s="40">
        <f>INDEX(AT$175:AT$178,$D953)*$E953*INDEX(AT$179:AT$195,$F953)</f>
        <v/>
      </c>
      <c r="AU953" s="40">
        <f>INDEX(AU$175:AU$178,$D953)*$E953*INDEX(AU$179:AU$195,$F953)</f>
        <v/>
      </c>
      <c r="AV953" s="40">
        <f>INDEX(AV$175:AV$178,$D953)*$E953*INDEX(AV$179:AV$195,$F953)</f>
        <v/>
      </c>
      <c r="AW953" s="40">
        <f>INDEX(AW$175:AW$178,$D953)*$E953*INDEX(AW$179:AW$195,$F953)</f>
        <v/>
      </c>
      <c r="AX953" s="42">
        <f>SHADOWEFF(INDEX(AX$175:AX$178,$D953),$E953,INDEX(AX$179:AX$195,$F953))</f>
        <v/>
      </c>
    </row>
    <row r="954" hidden="1" outlineLevel="2">
      <c r="A954" s="5" t="inlineStr">
        <is>
          <t>shp</t>
        </is>
      </c>
      <c r="B954" s="5" t="inlineStr">
        <is>
          <t>gso</t>
        </is>
      </c>
      <c r="C954" s="5" t="inlineStr">
        <is>
          <t>srv</t>
        </is>
      </c>
      <c r="D954" s="40">
        <f>INDEX(Inputs!$M$5:$M$132,MATCH($B954&amp;"|"&amp;$C954,Inputs!$A$5:$A$132,0))</f>
        <v/>
      </c>
      <c r="E954" s="40">
        <f>INDEX(Inputs!$T$5:$T$132,MATCH($B954&amp;"|"&amp;$C954,Inputs!$A$5:$A$132,0))</f>
        <v/>
      </c>
      <c r="F954" s="40">
        <f>INDEX(Inputs!$K$5:$K$132,MATCH($B954&amp;"|"&amp;$C954,Inputs!$A$5:$A$132,0))</f>
        <v/>
      </c>
      <c r="G954" s="39" t="n"/>
      <c r="H954" s="5">
        <f>INDEX(Variables!$B$5:$B$105,MATCH($A954,Variables!$A$5:$A$105,0))&amp;IF($C954="",""," | "&amp;INDEX(Mapping!$B$5:$B$26,MATCH($C954,Mapping!$A$5:$A$26,0))&amp;" | "&amp;INDEX(Mapping!$B$30:$B$41,MATCH($B954,Mapping!$A$30:$A$41,0)))</f>
        <v/>
      </c>
      <c r="I954" s="5">
        <f>INDEX(Variables!$C$5:$C$105,MATCH($A954,Variables!$A$5:$A$105,0))</f>
        <v/>
      </c>
      <c r="J954" s="5">
        <f>INDEX(Variables!$E$5:$E$105,MATCH($A954,Variables!$A$5:$A$105,0))</f>
        <v/>
      </c>
      <c r="K954" s="25">
        <f>LOWER(Settings!$C$4)&amp;".mit."&amp;$A954&amp;IF($C954="","","."&amp;$C954&amp;"."&amp;$B954)&amp;IF(INDEX(Variables!$D$5:$D$105,MATCH($A954,Variables!$A$5:$A$105,0))="","","."&amp;INDEX(Variables!$D$5:$D$105,MATCH($A954,Variables!$A$5:$A$105,0)))&amp;"."&amp;K$5</f>
        <v/>
      </c>
      <c r="L954" s="41">
        <f>INDEX(L$175:L$178,$D954)*$E954*INDEX(L$179:L$195,$F954)</f>
        <v/>
      </c>
      <c r="M954" s="40">
        <f>INDEX(M$175:M$178,$D954)*$E954*INDEX(M$179:M$195,$F954)</f>
        <v/>
      </c>
      <c r="N954" s="40">
        <f>INDEX(N$175:N$178,$D954)*$E954*INDEX(N$179:N$195,$F954)</f>
        <v/>
      </c>
      <c r="O954" s="40">
        <f>INDEX(O$175:O$178,$D954)*$E954*INDEX(O$179:O$195,$F954)</f>
        <v/>
      </c>
      <c r="P954" s="40">
        <f>INDEX(P$175:P$178,$D954)*$E954*INDEX(P$179:P$195,$F954)</f>
        <v/>
      </c>
      <c r="Q954" s="40">
        <f>INDEX(Q$175:Q$178,$D954)*$E954*INDEX(Q$179:Q$195,$F954)</f>
        <v/>
      </c>
      <c r="R954" s="40">
        <f>INDEX(R$175:R$178,$D954)*$E954*INDEX(R$179:R$195,$F954)</f>
        <v/>
      </c>
      <c r="S954" s="40">
        <f>INDEX(S$175:S$178,$D954)*$E954*INDEX(S$179:S$195,$F954)</f>
        <v/>
      </c>
      <c r="T954" s="40">
        <f>INDEX(T$175:T$178,$D954)*$E954*INDEX(T$179:T$195,$F954)</f>
        <v/>
      </c>
      <c r="U954" s="40">
        <f>INDEX(U$175:U$178,$D954)*$E954*INDEX(U$179:U$195,$F954)</f>
        <v/>
      </c>
      <c r="V954" s="40">
        <f>INDEX(V$175:V$178,$D954)*$E954*INDEX(V$179:V$195,$F954)</f>
        <v/>
      </c>
      <c r="W954" s="40">
        <f>INDEX(W$175:W$178,$D954)*$E954*INDEX(W$179:W$195,$F954)</f>
        <v/>
      </c>
      <c r="X954" s="40">
        <f>INDEX(X$175:X$178,$D954)*$E954*INDEX(X$179:X$195,$F954)</f>
        <v/>
      </c>
      <c r="Y954" s="40">
        <f>INDEX(Y$175:Y$178,$D954)*$E954*INDEX(Y$179:Y$195,$F954)</f>
        <v/>
      </c>
      <c r="Z954" s="40">
        <f>INDEX(Z$175:Z$178,$D954)*$E954*INDEX(Z$179:Z$195,$F954)</f>
        <v/>
      </c>
      <c r="AA954" s="40">
        <f>INDEX(AA$175:AA$178,$D954)*$E954*INDEX(AA$179:AA$195,$F954)</f>
        <v/>
      </c>
      <c r="AB954" s="40">
        <f>INDEX(AB$175:AB$178,$D954)*$E954*INDEX(AB$179:AB$195,$F954)</f>
        <v/>
      </c>
      <c r="AC954" s="40">
        <f>INDEX(AC$175:AC$178,$D954)*$E954*INDEX(AC$179:AC$195,$F954)</f>
        <v/>
      </c>
      <c r="AD954" s="42">
        <f>SHADOWEFF(INDEX(AD$175:AD$178,$D954),$E954,INDEX(AD$179:AD$195,$F954))</f>
        <v/>
      </c>
      <c r="AE954" s="25">
        <f>LOWER(Settings!$C$4)&amp;".mit."&amp;$A954&amp;IF($C954="","","."&amp;$C954&amp;"."&amp;$B954)&amp;IF(INDEX(Variables!$D$5:$D$105,MATCH($A954,Variables!$A$5:$A$105,0))="","","."&amp;INDEX(Variables!$D$5:$D$105,MATCH($A954,Variables!$A$5:$A$105,0)))&amp;"."&amp;AE$5</f>
        <v/>
      </c>
      <c r="AF954" s="41">
        <f>INDEX(AF$175:AF$178,$D954)*$E954*INDEX(AF$179:AF$195,$F954)</f>
        <v/>
      </c>
      <c r="AG954" s="40">
        <f>INDEX(AG$175:AG$178,$D954)*$E954*INDEX(AG$179:AG$195,$F954)</f>
        <v/>
      </c>
      <c r="AH954" s="40">
        <f>INDEX(AH$175:AH$178,$D954)*$E954*INDEX(AH$179:AH$195,$F954)</f>
        <v/>
      </c>
      <c r="AI954" s="40">
        <f>INDEX(AI$175:AI$178,$D954)*$E954*INDEX(AI$179:AI$195,$F954)</f>
        <v/>
      </c>
      <c r="AJ954" s="40">
        <f>INDEX(AJ$175:AJ$178,$D954)*$E954*INDEX(AJ$179:AJ$195,$F954)</f>
        <v/>
      </c>
      <c r="AK954" s="40">
        <f>INDEX(AK$175:AK$178,$D954)*$E954*INDEX(AK$179:AK$195,$F954)</f>
        <v/>
      </c>
      <c r="AL954" s="40">
        <f>INDEX(AL$175:AL$178,$D954)*$E954*INDEX(AL$179:AL$195,$F954)</f>
        <v/>
      </c>
      <c r="AM954" s="40">
        <f>INDEX(AM$175:AM$178,$D954)*$E954*INDEX(AM$179:AM$195,$F954)</f>
        <v/>
      </c>
      <c r="AN954" s="40">
        <f>INDEX(AN$175:AN$178,$D954)*$E954*INDEX(AN$179:AN$195,$F954)</f>
        <v/>
      </c>
      <c r="AO954" s="40">
        <f>INDEX(AO$175:AO$178,$D954)*$E954*INDEX(AO$179:AO$195,$F954)</f>
        <v/>
      </c>
      <c r="AP954" s="40">
        <f>INDEX(AP$175:AP$178,$D954)*$E954*INDEX(AP$179:AP$195,$F954)</f>
        <v/>
      </c>
      <c r="AQ954" s="40">
        <f>INDEX(AQ$175:AQ$178,$D954)*$E954*INDEX(AQ$179:AQ$195,$F954)</f>
        <v/>
      </c>
      <c r="AR954" s="40">
        <f>INDEX(AR$175:AR$178,$D954)*$E954*INDEX(AR$179:AR$195,$F954)</f>
        <v/>
      </c>
      <c r="AS954" s="40">
        <f>INDEX(AS$175:AS$178,$D954)*$E954*INDEX(AS$179:AS$195,$F954)</f>
        <v/>
      </c>
      <c r="AT954" s="40">
        <f>INDEX(AT$175:AT$178,$D954)*$E954*INDEX(AT$179:AT$195,$F954)</f>
        <v/>
      </c>
      <c r="AU954" s="40">
        <f>INDEX(AU$175:AU$178,$D954)*$E954*INDEX(AU$179:AU$195,$F954)</f>
        <v/>
      </c>
      <c r="AV954" s="40">
        <f>INDEX(AV$175:AV$178,$D954)*$E954*INDEX(AV$179:AV$195,$F954)</f>
        <v/>
      </c>
      <c r="AW954" s="40">
        <f>INDEX(AW$175:AW$178,$D954)*$E954*INDEX(AW$179:AW$195,$F954)</f>
        <v/>
      </c>
      <c r="AX954" s="42">
        <f>SHADOWEFF(INDEX(AX$175:AX$178,$D954),$E954,INDEX(AX$179:AX$195,$F954))</f>
        <v/>
      </c>
    </row>
    <row r="955" hidden="1" outlineLevel="2">
      <c r="A955" s="5" t="inlineStr">
        <is>
          <t>shp</t>
        </is>
      </c>
      <c r="B955" s="5" t="inlineStr">
        <is>
          <t>die</t>
        </is>
      </c>
      <c r="C955" s="5" t="inlineStr">
        <is>
          <t>srv</t>
        </is>
      </c>
      <c r="D955" s="40">
        <f>INDEX(Inputs!$M$5:$M$132,MATCH($B955&amp;"|"&amp;$C955,Inputs!$A$5:$A$132,0))</f>
        <v/>
      </c>
      <c r="E955" s="40">
        <f>INDEX(Inputs!$T$5:$T$132,MATCH($B955&amp;"|"&amp;$C955,Inputs!$A$5:$A$132,0))</f>
        <v/>
      </c>
      <c r="F955" s="40">
        <f>INDEX(Inputs!$K$5:$K$132,MATCH($B955&amp;"|"&amp;$C955,Inputs!$A$5:$A$132,0))</f>
        <v/>
      </c>
      <c r="G955" s="39" t="n"/>
      <c r="H955" s="5">
        <f>INDEX(Variables!$B$5:$B$105,MATCH($A955,Variables!$A$5:$A$105,0))&amp;IF($C955="",""," | "&amp;INDEX(Mapping!$B$5:$B$26,MATCH($C955,Mapping!$A$5:$A$26,0))&amp;" | "&amp;INDEX(Mapping!$B$30:$B$41,MATCH($B955,Mapping!$A$30:$A$41,0)))</f>
        <v/>
      </c>
      <c r="I955" s="5">
        <f>INDEX(Variables!$C$5:$C$105,MATCH($A955,Variables!$A$5:$A$105,0))</f>
        <v/>
      </c>
      <c r="J955" s="5">
        <f>INDEX(Variables!$E$5:$E$105,MATCH($A955,Variables!$A$5:$A$105,0))</f>
        <v/>
      </c>
      <c r="K955" s="25">
        <f>LOWER(Settings!$C$4)&amp;".mit."&amp;$A955&amp;IF($C955="","","."&amp;$C955&amp;"."&amp;$B955)&amp;IF(INDEX(Variables!$D$5:$D$105,MATCH($A955,Variables!$A$5:$A$105,0))="","","."&amp;INDEX(Variables!$D$5:$D$105,MATCH($A955,Variables!$A$5:$A$105,0)))&amp;"."&amp;K$5</f>
        <v/>
      </c>
      <c r="L955" s="41">
        <f>INDEX(L$175:L$178,$D955)*$E955*INDEX(L$179:L$195,$F955)</f>
        <v/>
      </c>
      <c r="M955" s="40">
        <f>INDEX(M$175:M$178,$D955)*$E955*INDEX(M$179:M$195,$F955)</f>
        <v/>
      </c>
      <c r="N955" s="40">
        <f>INDEX(N$175:N$178,$D955)*$E955*INDEX(N$179:N$195,$F955)</f>
        <v/>
      </c>
      <c r="O955" s="40">
        <f>INDEX(O$175:O$178,$D955)*$E955*INDEX(O$179:O$195,$F955)</f>
        <v/>
      </c>
      <c r="P955" s="40">
        <f>INDEX(P$175:P$178,$D955)*$E955*INDEX(P$179:P$195,$F955)</f>
        <v/>
      </c>
      <c r="Q955" s="40">
        <f>INDEX(Q$175:Q$178,$D955)*$E955*INDEX(Q$179:Q$195,$F955)</f>
        <v/>
      </c>
      <c r="R955" s="40">
        <f>INDEX(R$175:R$178,$D955)*$E955*INDEX(R$179:R$195,$F955)</f>
        <v/>
      </c>
      <c r="S955" s="40">
        <f>INDEX(S$175:S$178,$D955)*$E955*INDEX(S$179:S$195,$F955)</f>
        <v/>
      </c>
      <c r="T955" s="40">
        <f>INDEX(T$175:T$178,$D955)*$E955*INDEX(T$179:T$195,$F955)</f>
        <v/>
      </c>
      <c r="U955" s="40">
        <f>INDEX(U$175:U$178,$D955)*$E955*INDEX(U$179:U$195,$F955)</f>
        <v/>
      </c>
      <c r="V955" s="40">
        <f>INDEX(V$175:V$178,$D955)*$E955*INDEX(V$179:V$195,$F955)</f>
        <v/>
      </c>
      <c r="W955" s="40">
        <f>INDEX(W$175:W$178,$D955)*$E955*INDEX(W$179:W$195,$F955)</f>
        <v/>
      </c>
      <c r="X955" s="40">
        <f>INDEX(X$175:X$178,$D955)*$E955*INDEX(X$179:X$195,$F955)</f>
        <v/>
      </c>
      <c r="Y955" s="40">
        <f>INDEX(Y$175:Y$178,$D955)*$E955*INDEX(Y$179:Y$195,$F955)</f>
        <v/>
      </c>
      <c r="Z955" s="40">
        <f>INDEX(Z$175:Z$178,$D955)*$E955*INDEX(Z$179:Z$195,$F955)</f>
        <v/>
      </c>
      <c r="AA955" s="40">
        <f>INDEX(AA$175:AA$178,$D955)*$E955*INDEX(AA$179:AA$195,$F955)</f>
        <v/>
      </c>
      <c r="AB955" s="40">
        <f>INDEX(AB$175:AB$178,$D955)*$E955*INDEX(AB$179:AB$195,$F955)</f>
        <v/>
      </c>
      <c r="AC955" s="40">
        <f>INDEX(AC$175:AC$178,$D955)*$E955*INDEX(AC$179:AC$195,$F955)</f>
        <v/>
      </c>
      <c r="AD955" s="42">
        <f>SHADOWEFF(INDEX(AD$175:AD$178,$D955),$E955,INDEX(AD$179:AD$195,$F955))</f>
        <v/>
      </c>
      <c r="AE955" s="25">
        <f>LOWER(Settings!$C$4)&amp;".mit."&amp;$A955&amp;IF($C955="","","."&amp;$C955&amp;"."&amp;$B955)&amp;IF(INDEX(Variables!$D$5:$D$105,MATCH($A955,Variables!$A$5:$A$105,0))="","","."&amp;INDEX(Variables!$D$5:$D$105,MATCH($A955,Variables!$A$5:$A$105,0)))&amp;"."&amp;AE$5</f>
        <v/>
      </c>
      <c r="AF955" s="41">
        <f>INDEX(AF$175:AF$178,$D955)*$E955*INDEX(AF$179:AF$195,$F955)</f>
        <v/>
      </c>
      <c r="AG955" s="40">
        <f>INDEX(AG$175:AG$178,$D955)*$E955*INDEX(AG$179:AG$195,$F955)</f>
        <v/>
      </c>
      <c r="AH955" s="40">
        <f>INDEX(AH$175:AH$178,$D955)*$E955*INDEX(AH$179:AH$195,$F955)</f>
        <v/>
      </c>
      <c r="AI955" s="40">
        <f>INDEX(AI$175:AI$178,$D955)*$E955*INDEX(AI$179:AI$195,$F955)</f>
        <v/>
      </c>
      <c r="AJ955" s="40">
        <f>INDEX(AJ$175:AJ$178,$D955)*$E955*INDEX(AJ$179:AJ$195,$F955)</f>
        <v/>
      </c>
      <c r="AK955" s="40">
        <f>INDEX(AK$175:AK$178,$D955)*$E955*INDEX(AK$179:AK$195,$F955)</f>
        <v/>
      </c>
      <c r="AL955" s="40">
        <f>INDEX(AL$175:AL$178,$D955)*$E955*INDEX(AL$179:AL$195,$F955)</f>
        <v/>
      </c>
      <c r="AM955" s="40">
        <f>INDEX(AM$175:AM$178,$D955)*$E955*INDEX(AM$179:AM$195,$F955)</f>
        <v/>
      </c>
      <c r="AN955" s="40">
        <f>INDEX(AN$175:AN$178,$D955)*$E955*INDEX(AN$179:AN$195,$F955)</f>
        <v/>
      </c>
      <c r="AO955" s="40">
        <f>INDEX(AO$175:AO$178,$D955)*$E955*INDEX(AO$179:AO$195,$F955)</f>
        <v/>
      </c>
      <c r="AP955" s="40">
        <f>INDEX(AP$175:AP$178,$D955)*$E955*INDEX(AP$179:AP$195,$F955)</f>
        <v/>
      </c>
      <c r="AQ955" s="40">
        <f>INDEX(AQ$175:AQ$178,$D955)*$E955*INDEX(AQ$179:AQ$195,$F955)</f>
        <v/>
      </c>
      <c r="AR955" s="40">
        <f>INDEX(AR$175:AR$178,$D955)*$E955*INDEX(AR$179:AR$195,$F955)</f>
        <v/>
      </c>
      <c r="AS955" s="40">
        <f>INDEX(AS$175:AS$178,$D955)*$E955*INDEX(AS$179:AS$195,$F955)</f>
        <v/>
      </c>
      <c r="AT955" s="40">
        <f>INDEX(AT$175:AT$178,$D955)*$E955*INDEX(AT$179:AT$195,$F955)</f>
        <v/>
      </c>
      <c r="AU955" s="40">
        <f>INDEX(AU$175:AU$178,$D955)*$E955*INDEX(AU$179:AU$195,$F955)</f>
        <v/>
      </c>
      <c r="AV955" s="40">
        <f>INDEX(AV$175:AV$178,$D955)*$E955*INDEX(AV$179:AV$195,$F955)</f>
        <v/>
      </c>
      <c r="AW955" s="40">
        <f>INDEX(AW$175:AW$178,$D955)*$E955*INDEX(AW$179:AW$195,$F955)</f>
        <v/>
      </c>
      <c r="AX955" s="42">
        <f>SHADOWEFF(INDEX(AX$175:AX$178,$D955),$E955,INDEX(AX$179:AX$195,$F955))</f>
        <v/>
      </c>
    </row>
    <row r="956" hidden="1" outlineLevel="2">
      <c r="A956" s="5" t="inlineStr">
        <is>
          <t>shp</t>
        </is>
      </c>
      <c r="B956" s="5" t="inlineStr">
        <is>
          <t>lpg</t>
        </is>
      </c>
      <c r="C956" s="5" t="inlineStr">
        <is>
          <t>srv</t>
        </is>
      </c>
      <c r="D956" s="40">
        <f>INDEX(Inputs!$M$5:$M$132,MATCH($B956&amp;"|"&amp;$C956,Inputs!$A$5:$A$132,0))</f>
        <v/>
      </c>
      <c r="E956" s="40">
        <f>INDEX(Inputs!$T$5:$T$132,MATCH($B956&amp;"|"&amp;$C956,Inputs!$A$5:$A$132,0))</f>
        <v/>
      </c>
      <c r="F956" s="40">
        <f>INDEX(Inputs!$K$5:$K$132,MATCH($B956&amp;"|"&amp;$C956,Inputs!$A$5:$A$132,0))</f>
        <v/>
      </c>
      <c r="G956" s="39" t="n"/>
      <c r="H956" s="5">
        <f>INDEX(Variables!$B$5:$B$105,MATCH($A956,Variables!$A$5:$A$105,0))&amp;IF($C956="",""," | "&amp;INDEX(Mapping!$B$5:$B$26,MATCH($C956,Mapping!$A$5:$A$26,0))&amp;" | "&amp;INDEX(Mapping!$B$30:$B$41,MATCH($B956,Mapping!$A$30:$A$41,0)))</f>
        <v/>
      </c>
      <c r="I956" s="5">
        <f>INDEX(Variables!$C$5:$C$105,MATCH($A956,Variables!$A$5:$A$105,0))</f>
        <v/>
      </c>
      <c r="J956" s="5">
        <f>INDEX(Variables!$E$5:$E$105,MATCH($A956,Variables!$A$5:$A$105,0))</f>
        <v/>
      </c>
      <c r="K956" s="25">
        <f>LOWER(Settings!$C$4)&amp;".mit."&amp;$A956&amp;IF($C956="","","."&amp;$C956&amp;"."&amp;$B956)&amp;IF(INDEX(Variables!$D$5:$D$105,MATCH($A956,Variables!$A$5:$A$105,0))="","","."&amp;INDEX(Variables!$D$5:$D$105,MATCH($A956,Variables!$A$5:$A$105,0)))&amp;"."&amp;K$5</f>
        <v/>
      </c>
      <c r="L956" s="41">
        <f>INDEX(L$175:L$178,$D956)*$E956*INDEX(L$179:L$195,$F956)</f>
        <v/>
      </c>
      <c r="M956" s="40">
        <f>INDEX(M$175:M$178,$D956)*$E956*INDEX(M$179:M$195,$F956)</f>
        <v/>
      </c>
      <c r="N956" s="40">
        <f>INDEX(N$175:N$178,$D956)*$E956*INDEX(N$179:N$195,$F956)</f>
        <v/>
      </c>
      <c r="O956" s="40">
        <f>INDEX(O$175:O$178,$D956)*$E956*INDEX(O$179:O$195,$F956)</f>
        <v/>
      </c>
      <c r="P956" s="40">
        <f>INDEX(P$175:P$178,$D956)*$E956*INDEX(P$179:P$195,$F956)</f>
        <v/>
      </c>
      <c r="Q956" s="40">
        <f>INDEX(Q$175:Q$178,$D956)*$E956*INDEX(Q$179:Q$195,$F956)</f>
        <v/>
      </c>
      <c r="R956" s="40">
        <f>INDEX(R$175:R$178,$D956)*$E956*INDEX(R$179:R$195,$F956)</f>
        <v/>
      </c>
      <c r="S956" s="40">
        <f>INDEX(S$175:S$178,$D956)*$E956*INDEX(S$179:S$195,$F956)</f>
        <v/>
      </c>
      <c r="T956" s="40">
        <f>INDEX(T$175:T$178,$D956)*$E956*INDEX(T$179:T$195,$F956)</f>
        <v/>
      </c>
      <c r="U956" s="40">
        <f>INDEX(U$175:U$178,$D956)*$E956*INDEX(U$179:U$195,$F956)</f>
        <v/>
      </c>
      <c r="V956" s="40">
        <f>INDEX(V$175:V$178,$D956)*$E956*INDEX(V$179:V$195,$F956)</f>
        <v/>
      </c>
      <c r="W956" s="40">
        <f>INDEX(W$175:W$178,$D956)*$E956*INDEX(W$179:W$195,$F956)</f>
        <v/>
      </c>
      <c r="X956" s="40">
        <f>INDEX(X$175:X$178,$D956)*$E956*INDEX(X$179:X$195,$F956)</f>
        <v/>
      </c>
      <c r="Y956" s="40">
        <f>INDEX(Y$175:Y$178,$D956)*$E956*INDEX(Y$179:Y$195,$F956)</f>
        <v/>
      </c>
      <c r="Z956" s="40">
        <f>INDEX(Z$175:Z$178,$D956)*$E956*INDEX(Z$179:Z$195,$F956)</f>
        <v/>
      </c>
      <c r="AA956" s="40">
        <f>INDEX(AA$175:AA$178,$D956)*$E956*INDEX(AA$179:AA$195,$F956)</f>
        <v/>
      </c>
      <c r="AB956" s="40">
        <f>INDEX(AB$175:AB$178,$D956)*$E956*INDEX(AB$179:AB$195,$F956)</f>
        <v/>
      </c>
      <c r="AC956" s="40">
        <f>INDEX(AC$175:AC$178,$D956)*$E956*INDEX(AC$179:AC$195,$F956)</f>
        <v/>
      </c>
      <c r="AD956" s="42">
        <f>SHADOWEFF(INDEX(AD$175:AD$178,$D956),$E956,INDEX(AD$179:AD$195,$F956))</f>
        <v/>
      </c>
      <c r="AE956" s="25">
        <f>LOWER(Settings!$C$4)&amp;".mit."&amp;$A956&amp;IF($C956="","","."&amp;$C956&amp;"."&amp;$B956)&amp;IF(INDEX(Variables!$D$5:$D$105,MATCH($A956,Variables!$A$5:$A$105,0))="","","."&amp;INDEX(Variables!$D$5:$D$105,MATCH($A956,Variables!$A$5:$A$105,0)))&amp;"."&amp;AE$5</f>
        <v/>
      </c>
      <c r="AF956" s="41">
        <f>INDEX(AF$175:AF$178,$D956)*$E956*INDEX(AF$179:AF$195,$F956)</f>
        <v/>
      </c>
      <c r="AG956" s="40">
        <f>INDEX(AG$175:AG$178,$D956)*$E956*INDEX(AG$179:AG$195,$F956)</f>
        <v/>
      </c>
      <c r="AH956" s="40">
        <f>INDEX(AH$175:AH$178,$D956)*$E956*INDEX(AH$179:AH$195,$F956)</f>
        <v/>
      </c>
      <c r="AI956" s="40">
        <f>INDEX(AI$175:AI$178,$D956)*$E956*INDEX(AI$179:AI$195,$F956)</f>
        <v/>
      </c>
      <c r="AJ956" s="40">
        <f>INDEX(AJ$175:AJ$178,$D956)*$E956*INDEX(AJ$179:AJ$195,$F956)</f>
        <v/>
      </c>
      <c r="AK956" s="40">
        <f>INDEX(AK$175:AK$178,$D956)*$E956*INDEX(AK$179:AK$195,$F956)</f>
        <v/>
      </c>
      <c r="AL956" s="40">
        <f>INDEX(AL$175:AL$178,$D956)*$E956*INDEX(AL$179:AL$195,$F956)</f>
        <v/>
      </c>
      <c r="AM956" s="40">
        <f>INDEX(AM$175:AM$178,$D956)*$E956*INDEX(AM$179:AM$195,$F956)</f>
        <v/>
      </c>
      <c r="AN956" s="40">
        <f>INDEX(AN$175:AN$178,$D956)*$E956*INDEX(AN$179:AN$195,$F956)</f>
        <v/>
      </c>
      <c r="AO956" s="40">
        <f>INDEX(AO$175:AO$178,$D956)*$E956*INDEX(AO$179:AO$195,$F956)</f>
        <v/>
      </c>
      <c r="AP956" s="40">
        <f>INDEX(AP$175:AP$178,$D956)*$E956*INDEX(AP$179:AP$195,$F956)</f>
        <v/>
      </c>
      <c r="AQ956" s="40">
        <f>INDEX(AQ$175:AQ$178,$D956)*$E956*INDEX(AQ$179:AQ$195,$F956)</f>
        <v/>
      </c>
      <c r="AR956" s="40">
        <f>INDEX(AR$175:AR$178,$D956)*$E956*INDEX(AR$179:AR$195,$F956)</f>
        <v/>
      </c>
      <c r="AS956" s="40">
        <f>INDEX(AS$175:AS$178,$D956)*$E956*INDEX(AS$179:AS$195,$F956)</f>
        <v/>
      </c>
      <c r="AT956" s="40">
        <f>INDEX(AT$175:AT$178,$D956)*$E956*INDEX(AT$179:AT$195,$F956)</f>
        <v/>
      </c>
      <c r="AU956" s="40">
        <f>INDEX(AU$175:AU$178,$D956)*$E956*INDEX(AU$179:AU$195,$F956)</f>
        <v/>
      </c>
      <c r="AV956" s="40">
        <f>INDEX(AV$175:AV$178,$D956)*$E956*INDEX(AV$179:AV$195,$F956)</f>
        <v/>
      </c>
      <c r="AW956" s="40">
        <f>INDEX(AW$175:AW$178,$D956)*$E956*INDEX(AW$179:AW$195,$F956)</f>
        <v/>
      </c>
      <c r="AX956" s="42">
        <f>SHADOWEFF(INDEX(AX$175:AX$178,$D956),$E956,INDEX(AX$179:AX$195,$F956))</f>
        <v/>
      </c>
    </row>
    <row r="957" hidden="1" outlineLevel="2">
      <c r="A957" s="5" t="inlineStr">
        <is>
          <t>shp</t>
        </is>
      </c>
      <c r="B957" s="5" t="inlineStr">
        <is>
          <t>ker</t>
        </is>
      </c>
      <c r="C957" s="5" t="inlineStr">
        <is>
          <t>srv</t>
        </is>
      </c>
      <c r="D957" s="40">
        <f>INDEX(Inputs!$M$5:$M$132,MATCH($B957&amp;"|"&amp;$C957,Inputs!$A$5:$A$132,0))</f>
        <v/>
      </c>
      <c r="E957" s="40">
        <f>INDEX(Inputs!$T$5:$T$132,MATCH($B957&amp;"|"&amp;$C957,Inputs!$A$5:$A$132,0))</f>
        <v/>
      </c>
      <c r="F957" s="40">
        <f>INDEX(Inputs!$K$5:$K$132,MATCH($B957&amp;"|"&amp;$C957,Inputs!$A$5:$A$132,0))</f>
        <v/>
      </c>
      <c r="G957" s="39" t="n"/>
      <c r="H957" s="5">
        <f>INDEX(Variables!$B$5:$B$105,MATCH($A957,Variables!$A$5:$A$105,0))&amp;IF($C957="",""," | "&amp;INDEX(Mapping!$B$5:$B$26,MATCH($C957,Mapping!$A$5:$A$26,0))&amp;" | "&amp;INDEX(Mapping!$B$30:$B$41,MATCH($B957,Mapping!$A$30:$A$41,0)))</f>
        <v/>
      </c>
      <c r="I957" s="5">
        <f>INDEX(Variables!$C$5:$C$105,MATCH($A957,Variables!$A$5:$A$105,0))</f>
        <v/>
      </c>
      <c r="J957" s="5">
        <f>INDEX(Variables!$E$5:$E$105,MATCH($A957,Variables!$A$5:$A$105,0))</f>
        <v/>
      </c>
      <c r="K957" s="25">
        <f>LOWER(Settings!$C$4)&amp;".mit."&amp;$A957&amp;IF($C957="","","."&amp;$C957&amp;"."&amp;$B957)&amp;IF(INDEX(Variables!$D$5:$D$105,MATCH($A957,Variables!$A$5:$A$105,0))="","","."&amp;INDEX(Variables!$D$5:$D$105,MATCH($A957,Variables!$A$5:$A$105,0)))&amp;"."&amp;K$5</f>
        <v/>
      </c>
      <c r="L957" s="41">
        <f>INDEX(L$175:L$178,$D957)*$E957*INDEX(L$179:L$195,$F957)</f>
        <v/>
      </c>
      <c r="M957" s="40">
        <f>INDEX(M$175:M$178,$D957)*$E957*INDEX(M$179:M$195,$F957)</f>
        <v/>
      </c>
      <c r="N957" s="40">
        <f>INDEX(N$175:N$178,$D957)*$E957*INDEX(N$179:N$195,$F957)</f>
        <v/>
      </c>
      <c r="O957" s="40">
        <f>INDEX(O$175:O$178,$D957)*$E957*INDEX(O$179:O$195,$F957)</f>
        <v/>
      </c>
      <c r="P957" s="40">
        <f>INDEX(P$175:P$178,$D957)*$E957*INDEX(P$179:P$195,$F957)</f>
        <v/>
      </c>
      <c r="Q957" s="40">
        <f>INDEX(Q$175:Q$178,$D957)*$E957*INDEX(Q$179:Q$195,$F957)</f>
        <v/>
      </c>
      <c r="R957" s="40">
        <f>INDEX(R$175:R$178,$D957)*$E957*INDEX(R$179:R$195,$F957)</f>
        <v/>
      </c>
      <c r="S957" s="40">
        <f>INDEX(S$175:S$178,$D957)*$E957*INDEX(S$179:S$195,$F957)</f>
        <v/>
      </c>
      <c r="T957" s="40">
        <f>INDEX(T$175:T$178,$D957)*$E957*INDEX(T$179:T$195,$F957)</f>
        <v/>
      </c>
      <c r="U957" s="40">
        <f>INDEX(U$175:U$178,$D957)*$E957*INDEX(U$179:U$195,$F957)</f>
        <v/>
      </c>
      <c r="V957" s="40">
        <f>INDEX(V$175:V$178,$D957)*$E957*INDEX(V$179:V$195,$F957)</f>
        <v/>
      </c>
      <c r="W957" s="40">
        <f>INDEX(W$175:W$178,$D957)*$E957*INDEX(W$179:W$195,$F957)</f>
        <v/>
      </c>
      <c r="X957" s="40">
        <f>INDEX(X$175:X$178,$D957)*$E957*INDEX(X$179:X$195,$F957)</f>
        <v/>
      </c>
      <c r="Y957" s="40">
        <f>INDEX(Y$175:Y$178,$D957)*$E957*INDEX(Y$179:Y$195,$F957)</f>
        <v/>
      </c>
      <c r="Z957" s="40">
        <f>INDEX(Z$175:Z$178,$D957)*$E957*INDEX(Z$179:Z$195,$F957)</f>
        <v/>
      </c>
      <c r="AA957" s="40">
        <f>INDEX(AA$175:AA$178,$D957)*$E957*INDEX(AA$179:AA$195,$F957)</f>
        <v/>
      </c>
      <c r="AB957" s="40">
        <f>INDEX(AB$175:AB$178,$D957)*$E957*INDEX(AB$179:AB$195,$F957)</f>
        <v/>
      </c>
      <c r="AC957" s="40">
        <f>INDEX(AC$175:AC$178,$D957)*$E957*INDEX(AC$179:AC$195,$F957)</f>
        <v/>
      </c>
      <c r="AD957" s="42">
        <f>SHADOWEFF(INDEX(AD$175:AD$178,$D957),$E957,INDEX(AD$179:AD$195,$F957))</f>
        <v/>
      </c>
      <c r="AE957" s="25">
        <f>LOWER(Settings!$C$4)&amp;".mit."&amp;$A957&amp;IF($C957="","","."&amp;$C957&amp;"."&amp;$B957)&amp;IF(INDEX(Variables!$D$5:$D$105,MATCH($A957,Variables!$A$5:$A$105,0))="","","."&amp;INDEX(Variables!$D$5:$D$105,MATCH($A957,Variables!$A$5:$A$105,0)))&amp;"."&amp;AE$5</f>
        <v/>
      </c>
      <c r="AF957" s="41">
        <f>INDEX(AF$175:AF$178,$D957)*$E957*INDEX(AF$179:AF$195,$F957)</f>
        <v/>
      </c>
      <c r="AG957" s="40">
        <f>INDEX(AG$175:AG$178,$D957)*$E957*INDEX(AG$179:AG$195,$F957)</f>
        <v/>
      </c>
      <c r="AH957" s="40">
        <f>INDEX(AH$175:AH$178,$D957)*$E957*INDEX(AH$179:AH$195,$F957)</f>
        <v/>
      </c>
      <c r="AI957" s="40">
        <f>INDEX(AI$175:AI$178,$D957)*$E957*INDEX(AI$179:AI$195,$F957)</f>
        <v/>
      </c>
      <c r="AJ957" s="40">
        <f>INDEX(AJ$175:AJ$178,$D957)*$E957*INDEX(AJ$179:AJ$195,$F957)</f>
        <v/>
      </c>
      <c r="AK957" s="40">
        <f>INDEX(AK$175:AK$178,$D957)*$E957*INDEX(AK$179:AK$195,$F957)</f>
        <v/>
      </c>
      <c r="AL957" s="40">
        <f>INDEX(AL$175:AL$178,$D957)*$E957*INDEX(AL$179:AL$195,$F957)</f>
        <v/>
      </c>
      <c r="AM957" s="40">
        <f>INDEX(AM$175:AM$178,$D957)*$E957*INDEX(AM$179:AM$195,$F957)</f>
        <v/>
      </c>
      <c r="AN957" s="40">
        <f>INDEX(AN$175:AN$178,$D957)*$E957*INDEX(AN$179:AN$195,$F957)</f>
        <v/>
      </c>
      <c r="AO957" s="40">
        <f>INDEX(AO$175:AO$178,$D957)*$E957*INDEX(AO$179:AO$195,$F957)</f>
        <v/>
      </c>
      <c r="AP957" s="40">
        <f>INDEX(AP$175:AP$178,$D957)*$E957*INDEX(AP$179:AP$195,$F957)</f>
        <v/>
      </c>
      <c r="AQ957" s="40">
        <f>INDEX(AQ$175:AQ$178,$D957)*$E957*INDEX(AQ$179:AQ$195,$F957)</f>
        <v/>
      </c>
      <c r="AR957" s="40">
        <f>INDEX(AR$175:AR$178,$D957)*$E957*INDEX(AR$179:AR$195,$F957)</f>
        <v/>
      </c>
      <c r="AS957" s="40">
        <f>INDEX(AS$175:AS$178,$D957)*$E957*INDEX(AS$179:AS$195,$F957)</f>
        <v/>
      </c>
      <c r="AT957" s="40">
        <f>INDEX(AT$175:AT$178,$D957)*$E957*INDEX(AT$179:AT$195,$F957)</f>
        <v/>
      </c>
      <c r="AU957" s="40">
        <f>INDEX(AU$175:AU$178,$D957)*$E957*INDEX(AU$179:AU$195,$F957)</f>
        <v/>
      </c>
      <c r="AV957" s="40">
        <f>INDEX(AV$175:AV$178,$D957)*$E957*INDEX(AV$179:AV$195,$F957)</f>
        <v/>
      </c>
      <c r="AW957" s="40">
        <f>INDEX(AW$175:AW$178,$D957)*$E957*INDEX(AW$179:AW$195,$F957)</f>
        <v/>
      </c>
      <c r="AX957" s="42">
        <f>SHADOWEFF(INDEX(AX$175:AX$178,$D957),$E957,INDEX(AX$179:AX$195,$F957))</f>
        <v/>
      </c>
    </row>
    <row r="958" hidden="1" outlineLevel="2">
      <c r="A958" s="5" t="inlineStr">
        <is>
          <t>shp</t>
        </is>
      </c>
      <c r="B958" s="5" t="inlineStr">
        <is>
          <t>oop</t>
        </is>
      </c>
      <c r="C958" s="5" t="inlineStr">
        <is>
          <t>srv</t>
        </is>
      </c>
      <c r="D958" s="40">
        <f>INDEX(Inputs!$M$5:$M$132,MATCH($B958&amp;"|"&amp;$C958,Inputs!$A$5:$A$132,0))</f>
        <v/>
      </c>
      <c r="E958" s="40">
        <f>INDEX(Inputs!$T$5:$T$132,MATCH($B958&amp;"|"&amp;$C958,Inputs!$A$5:$A$132,0))</f>
        <v/>
      </c>
      <c r="F958" s="40">
        <f>INDEX(Inputs!$K$5:$K$132,MATCH($B958&amp;"|"&amp;$C958,Inputs!$A$5:$A$132,0))</f>
        <v/>
      </c>
      <c r="G958" s="39" t="n"/>
      <c r="H958" s="5">
        <f>INDEX(Variables!$B$5:$B$105,MATCH($A958,Variables!$A$5:$A$105,0))&amp;IF($C958="",""," | "&amp;INDEX(Mapping!$B$5:$B$26,MATCH($C958,Mapping!$A$5:$A$26,0))&amp;" | "&amp;INDEX(Mapping!$B$30:$B$41,MATCH($B958,Mapping!$A$30:$A$41,0)))</f>
        <v/>
      </c>
      <c r="I958" s="5">
        <f>INDEX(Variables!$C$5:$C$105,MATCH($A958,Variables!$A$5:$A$105,0))</f>
        <v/>
      </c>
      <c r="J958" s="5">
        <f>INDEX(Variables!$E$5:$E$105,MATCH($A958,Variables!$A$5:$A$105,0))</f>
        <v/>
      </c>
      <c r="K958" s="25">
        <f>LOWER(Settings!$C$4)&amp;".mit."&amp;$A958&amp;IF($C958="","","."&amp;$C958&amp;"."&amp;$B958)&amp;IF(INDEX(Variables!$D$5:$D$105,MATCH($A958,Variables!$A$5:$A$105,0))="","","."&amp;INDEX(Variables!$D$5:$D$105,MATCH($A958,Variables!$A$5:$A$105,0)))&amp;"."&amp;K$5</f>
        <v/>
      </c>
      <c r="L958" s="41">
        <f>INDEX(L$175:L$178,$D958)*$E958*INDEX(L$179:L$195,$F958)</f>
        <v/>
      </c>
      <c r="M958" s="40">
        <f>INDEX(M$175:M$178,$D958)*$E958*INDEX(M$179:M$195,$F958)</f>
        <v/>
      </c>
      <c r="N958" s="40">
        <f>INDEX(N$175:N$178,$D958)*$E958*INDEX(N$179:N$195,$F958)</f>
        <v/>
      </c>
      <c r="O958" s="40">
        <f>INDEX(O$175:O$178,$D958)*$E958*INDEX(O$179:O$195,$F958)</f>
        <v/>
      </c>
      <c r="P958" s="40">
        <f>INDEX(P$175:P$178,$D958)*$E958*INDEX(P$179:P$195,$F958)</f>
        <v/>
      </c>
      <c r="Q958" s="40">
        <f>INDEX(Q$175:Q$178,$D958)*$E958*INDEX(Q$179:Q$195,$F958)</f>
        <v/>
      </c>
      <c r="R958" s="40">
        <f>INDEX(R$175:R$178,$D958)*$E958*INDEX(R$179:R$195,$F958)</f>
        <v/>
      </c>
      <c r="S958" s="40">
        <f>INDEX(S$175:S$178,$D958)*$E958*INDEX(S$179:S$195,$F958)</f>
        <v/>
      </c>
      <c r="T958" s="40">
        <f>INDEX(T$175:T$178,$D958)*$E958*INDEX(T$179:T$195,$F958)</f>
        <v/>
      </c>
      <c r="U958" s="40">
        <f>INDEX(U$175:U$178,$D958)*$E958*INDEX(U$179:U$195,$F958)</f>
        <v/>
      </c>
      <c r="V958" s="40">
        <f>INDEX(V$175:V$178,$D958)*$E958*INDEX(V$179:V$195,$F958)</f>
        <v/>
      </c>
      <c r="W958" s="40">
        <f>INDEX(W$175:W$178,$D958)*$E958*INDEX(W$179:W$195,$F958)</f>
        <v/>
      </c>
      <c r="X958" s="40">
        <f>INDEX(X$175:X$178,$D958)*$E958*INDEX(X$179:X$195,$F958)</f>
        <v/>
      </c>
      <c r="Y958" s="40">
        <f>INDEX(Y$175:Y$178,$D958)*$E958*INDEX(Y$179:Y$195,$F958)</f>
        <v/>
      </c>
      <c r="Z958" s="40">
        <f>INDEX(Z$175:Z$178,$D958)*$E958*INDEX(Z$179:Z$195,$F958)</f>
        <v/>
      </c>
      <c r="AA958" s="40">
        <f>INDEX(AA$175:AA$178,$D958)*$E958*INDEX(AA$179:AA$195,$F958)</f>
        <v/>
      </c>
      <c r="AB958" s="40">
        <f>INDEX(AB$175:AB$178,$D958)*$E958*INDEX(AB$179:AB$195,$F958)</f>
        <v/>
      </c>
      <c r="AC958" s="40">
        <f>INDEX(AC$175:AC$178,$D958)*$E958*INDEX(AC$179:AC$195,$F958)</f>
        <v/>
      </c>
      <c r="AD958" s="42">
        <f>SHADOWEFF(INDEX(AD$175:AD$178,$D958),$E958,INDEX(AD$179:AD$195,$F958))</f>
        <v/>
      </c>
      <c r="AE958" s="25">
        <f>LOWER(Settings!$C$4)&amp;".mit."&amp;$A958&amp;IF($C958="","","."&amp;$C958&amp;"."&amp;$B958)&amp;IF(INDEX(Variables!$D$5:$D$105,MATCH($A958,Variables!$A$5:$A$105,0))="","","."&amp;INDEX(Variables!$D$5:$D$105,MATCH($A958,Variables!$A$5:$A$105,0)))&amp;"."&amp;AE$5</f>
        <v/>
      </c>
      <c r="AF958" s="41">
        <f>INDEX(AF$175:AF$178,$D958)*$E958*INDEX(AF$179:AF$195,$F958)</f>
        <v/>
      </c>
      <c r="AG958" s="40">
        <f>INDEX(AG$175:AG$178,$D958)*$E958*INDEX(AG$179:AG$195,$F958)</f>
        <v/>
      </c>
      <c r="AH958" s="40">
        <f>INDEX(AH$175:AH$178,$D958)*$E958*INDEX(AH$179:AH$195,$F958)</f>
        <v/>
      </c>
      <c r="AI958" s="40">
        <f>INDEX(AI$175:AI$178,$D958)*$E958*INDEX(AI$179:AI$195,$F958)</f>
        <v/>
      </c>
      <c r="AJ958" s="40">
        <f>INDEX(AJ$175:AJ$178,$D958)*$E958*INDEX(AJ$179:AJ$195,$F958)</f>
        <v/>
      </c>
      <c r="AK958" s="40">
        <f>INDEX(AK$175:AK$178,$D958)*$E958*INDEX(AK$179:AK$195,$F958)</f>
        <v/>
      </c>
      <c r="AL958" s="40">
        <f>INDEX(AL$175:AL$178,$D958)*$E958*INDEX(AL$179:AL$195,$F958)</f>
        <v/>
      </c>
      <c r="AM958" s="40">
        <f>INDEX(AM$175:AM$178,$D958)*$E958*INDEX(AM$179:AM$195,$F958)</f>
        <v/>
      </c>
      <c r="AN958" s="40">
        <f>INDEX(AN$175:AN$178,$D958)*$E958*INDEX(AN$179:AN$195,$F958)</f>
        <v/>
      </c>
      <c r="AO958" s="40">
        <f>INDEX(AO$175:AO$178,$D958)*$E958*INDEX(AO$179:AO$195,$F958)</f>
        <v/>
      </c>
      <c r="AP958" s="40">
        <f>INDEX(AP$175:AP$178,$D958)*$E958*INDEX(AP$179:AP$195,$F958)</f>
        <v/>
      </c>
      <c r="AQ958" s="40">
        <f>INDEX(AQ$175:AQ$178,$D958)*$E958*INDEX(AQ$179:AQ$195,$F958)</f>
        <v/>
      </c>
      <c r="AR958" s="40">
        <f>INDEX(AR$175:AR$178,$D958)*$E958*INDEX(AR$179:AR$195,$F958)</f>
        <v/>
      </c>
      <c r="AS958" s="40">
        <f>INDEX(AS$175:AS$178,$D958)*$E958*INDEX(AS$179:AS$195,$F958)</f>
        <v/>
      </c>
      <c r="AT958" s="40">
        <f>INDEX(AT$175:AT$178,$D958)*$E958*INDEX(AT$179:AT$195,$F958)</f>
        <v/>
      </c>
      <c r="AU958" s="40">
        <f>INDEX(AU$175:AU$178,$D958)*$E958*INDEX(AU$179:AU$195,$F958)</f>
        <v/>
      </c>
      <c r="AV958" s="40">
        <f>INDEX(AV$175:AV$178,$D958)*$E958*INDEX(AV$179:AV$195,$F958)</f>
        <v/>
      </c>
      <c r="AW958" s="40">
        <f>INDEX(AW$175:AW$178,$D958)*$E958*INDEX(AW$179:AW$195,$F958)</f>
        <v/>
      </c>
      <c r="AX958" s="42">
        <f>SHADOWEFF(INDEX(AX$175:AX$178,$D958),$E958,INDEX(AX$179:AX$195,$F958))</f>
        <v/>
      </c>
    </row>
    <row r="959" hidden="1" outlineLevel="2">
      <c r="A959" s="5" t="inlineStr">
        <is>
          <t>shp</t>
        </is>
      </c>
      <c r="B959" s="5" t="inlineStr">
        <is>
          <t>bio</t>
        </is>
      </c>
      <c r="C959" s="5" t="inlineStr">
        <is>
          <t>srv</t>
        </is>
      </c>
      <c r="D959" s="40">
        <f>INDEX(Inputs!$M$5:$M$132,MATCH($B959&amp;"|"&amp;$C959,Inputs!$A$5:$A$132,0))</f>
        <v/>
      </c>
      <c r="E959" s="40">
        <f>INDEX(Inputs!$T$5:$T$132,MATCH($B959&amp;"|"&amp;$C959,Inputs!$A$5:$A$132,0))</f>
        <v/>
      </c>
      <c r="F959" s="40">
        <f>INDEX(Inputs!$K$5:$K$132,MATCH($B959&amp;"|"&amp;$C959,Inputs!$A$5:$A$132,0))</f>
        <v/>
      </c>
      <c r="G959" s="39" t="n"/>
      <c r="H959" s="5">
        <f>INDEX(Variables!$B$5:$B$105,MATCH($A959,Variables!$A$5:$A$105,0))&amp;IF($C959="",""," | "&amp;INDEX(Mapping!$B$5:$B$26,MATCH($C959,Mapping!$A$5:$A$26,0))&amp;" | "&amp;INDEX(Mapping!$B$30:$B$41,MATCH($B959,Mapping!$A$30:$A$41,0)))</f>
        <v/>
      </c>
      <c r="I959" s="5">
        <f>INDEX(Variables!$C$5:$C$105,MATCH($A959,Variables!$A$5:$A$105,0))</f>
        <v/>
      </c>
      <c r="J959" s="5">
        <f>INDEX(Variables!$E$5:$E$105,MATCH($A959,Variables!$A$5:$A$105,0))</f>
        <v/>
      </c>
      <c r="K959" s="25">
        <f>LOWER(Settings!$C$4)&amp;".mit."&amp;$A959&amp;IF($C959="","","."&amp;$C959&amp;"."&amp;$B959)&amp;IF(INDEX(Variables!$D$5:$D$105,MATCH($A959,Variables!$A$5:$A$105,0))="","","."&amp;INDEX(Variables!$D$5:$D$105,MATCH($A959,Variables!$A$5:$A$105,0)))&amp;"."&amp;K$5</f>
        <v/>
      </c>
      <c r="L959" s="41">
        <f>INDEX(L$175:L$178,$D959)*$E959*INDEX(L$179:L$195,$F959)</f>
        <v/>
      </c>
      <c r="M959" s="40">
        <f>INDEX(M$175:M$178,$D959)*$E959*INDEX(M$179:M$195,$F959)</f>
        <v/>
      </c>
      <c r="N959" s="40">
        <f>INDEX(N$175:N$178,$D959)*$E959*INDEX(N$179:N$195,$F959)</f>
        <v/>
      </c>
      <c r="O959" s="40">
        <f>INDEX(O$175:O$178,$D959)*$E959*INDEX(O$179:O$195,$F959)</f>
        <v/>
      </c>
      <c r="P959" s="40">
        <f>INDEX(P$175:P$178,$D959)*$E959*INDEX(P$179:P$195,$F959)</f>
        <v/>
      </c>
      <c r="Q959" s="40">
        <f>INDEX(Q$175:Q$178,$D959)*$E959*INDEX(Q$179:Q$195,$F959)</f>
        <v/>
      </c>
      <c r="R959" s="40">
        <f>INDEX(R$175:R$178,$D959)*$E959*INDEX(R$179:R$195,$F959)</f>
        <v/>
      </c>
      <c r="S959" s="40">
        <f>INDEX(S$175:S$178,$D959)*$E959*INDEX(S$179:S$195,$F959)</f>
        <v/>
      </c>
      <c r="T959" s="40">
        <f>INDEX(T$175:T$178,$D959)*$E959*INDEX(T$179:T$195,$F959)</f>
        <v/>
      </c>
      <c r="U959" s="40">
        <f>INDEX(U$175:U$178,$D959)*$E959*INDEX(U$179:U$195,$F959)</f>
        <v/>
      </c>
      <c r="V959" s="40">
        <f>INDEX(V$175:V$178,$D959)*$E959*INDEX(V$179:V$195,$F959)</f>
        <v/>
      </c>
      <c r="W959" s="40">
        <f>INDEX(W$175:W$178,$D959)*$E959*INDEX(W$179:W$195,$F959)</f>
        <v/>
      </c>
      <c r="X959" s="40">
        <f>INDEX(X$175:X$178,$D959)*$E959*INDEX(X$179:X$195,$F959)</f>
        <v/>
      </c>
      <c r="Y959" s="40">
        <f>INDEX(Y$175:Y$178,$D959)*$E959*INDEX(Y$179:Y$195,$F959)</f>
        <v/>
      </c>
      <c r="Z959" s="40">
        <f>INDEX(Z$175:Z$178,$D959)*$E959*INDEX(Z$179:Z$195,$F959)</f>
        <v/>
      </c>
      <c r="AA959" s="40">
        <f>INDEX(AA$175:AA$178,$D959)*$E959*INDEX(AA$179:AA$195,$F959)</f>
        <v/>
      </c>
      <c r="AB959" s="40">
        <f>INDEX(AB$175:AB$178,$D959)*$E959*INDEX(AB$179:AB$195,$F959)</f>
        <v/>
      </c>
      <c r="AC959" s="40">
        <f>INDEX(AC$175:AC$178,$D959)*$E959*INDEX(AC$179:AC$195,$F959)</f>
        <v/>
      </c>
      <c r="AD959" s="42">
        <f>SHADOWEFF(INDEX(AD$175:AD$178,$D959),$E959,INDEX(AD$179:AD$195,$F959))</f>
        <v/>
      </c>
      <c r="AE959" s="25">
        <f>LOWER(Settings!$C$4)&amp;".mit."&amp;$A959&amp;IF($C959="","","."&amp;$C959&amp;"."&amp;$B959)&amp;IF(INDEX(Variables!$D$5:$D$105,MATCH($A959,Variables!$A$5:$A$105,0))="","","."&amp;INDEX(Variables!$D$5:$D$105,MATCH($A959,Variables!$A$5:$A$105,0)))&amp;"."&amp;AE$5</f>
        <v/>
      </c>
      <c r="AF959" s="41">
        <f>INDEX(AF$175:AF$178,$D959)*$E959*INDEX(AF$179:AF$195,$F959)</f>
        <v/>
      </c>
      <c r="AG959" s="40">
        <f>INDEX(AG$175:AG$178,$D959)*$E959*INDEX(AG$179:AG$195,$F959)</f>
        <v/>
      </c>
      <c r="AH959" s="40">
        <f>INDEX(AH$175:AH$178,$D959)*$E959*INDEX(AH$179:AH$195,$F959)</f>
        <v/>
      </c>
      <c r="AI959" s="40">
        <f>INDEX(AI$175:AI$178,$D959)*$E959*INDEX(AI$179:AI$195,$F959)</f>
        <v/>
      </c>
      <c r="AJ959" s="40">
        <f>INDEX(AJ$175:AJ$178,$D959)*$E959*INDEX(AJ$179:AJ$195,$F959)</f>
        <v/>
      </c>
      <c r="AK959" s="40">
        <f>INDEX(AK$175:AK$178,$D959)*$E959*INDEX(AK$179:AK$195,$F959)</f>
        <v/>
      </c>
      <c r="AL959" s="40">
        <f>INDEX(AL$175:AL$178,$D959)*$E959*INDEX(AL$179:AL$195,$F959)</f>
        <v/>
      </c>
      <c r="AM959" s="40">
        <f>INDEX(AM$175:AM$178,$D959)*$E959*INDEX(AM$179:AM$195,$F959)</f>
        <v/>
      </c>
      <c r="AN959" s="40">
        <f>INDEX(AN$175:AN$178,$D959)*$E959*INDEX(AN$179:AN$195,$F959)</f>
        <v/>
      </c>
      <c r="AO959" s="40">
        <f>INDEX(AO$175:AO$178,$D959)*$E959*INDEX(AO$179:AO$195,$F959)</f>
        <v/>
      </c>
      <c r="AP959" s="40">
        <f>INDEX(AP$175:AP$178,$D959)*$E959*INDEX(AP$179:AP$195,$F959)</f>
        <v/>
      </c>
      <c r="AQ959" s="40">
        <f>INDEX(AQ$175:AQ$178,$D959)*$E959*INDEX(AQ$179:AQ$195,$F959)</f>
        <v/>
      </c>
      <c r="AR959" s="40">
        <f>INDEX(AR$175:AR$178,$D959)*$E959*INDEX(AR$179:AR$195,$F959)</f>
        <v/>
      </c>
      <c r="AS959" s="40">
        <f>INDEX(AS$175:AS$178,$D959)*$E959*INDEX(AS$179:AS$195,$F959)</f>
        <v/>
      </c>
      <c r="AT959" s="40">
        <f>INDEX(AT$175:AT$178,$D959)*$E959*INDEX(AT$179:AT$195,$F959)</f>
        <v/>
      </c>
      <c r="AU959" s="40">
        <f>INDEX(AU$175:AU$178,$D959)*$E959*INDEX(AU$179:AU$195,$F959)</f>
        <v/>
      </c>
      <c r="AV959" s="40">
        <f>INDEX(AV$175:AV$178,$D959)*$E959*INDEX(AV$179:AV$195,$F959)</f>
        <v/>
      </c>
      <c r="AW959" s="40">
        <f>INDEX(AW$175:AW$178,$D959)*$E959*INDEX(AW$179:AW$195,$F959)</f>
        <v/>
      </c>
      <c r="AX959" s="42">
        <f>SHADOWEFF(INDEX(AX$175:AX$178,$D959),$E959,INDEX(AX$179:AX$195,$F959))</f>
        <v/>
      </c>
    </row>
    <row r="960" hidden="1" outlineLevel="2"/>
    <row r="961" hidden="1" outlineLevel="2">
      <c r="A961" s="5" t="inlineStr">
        <is>
          <t>ener</t>
        </is>
      </c>
      <c r="B961" s="5" t="inlineStr">
        <is>
          <t>coa</t>
        </is>
      </c>
      <c r="C961" s="5" t="inlineStr">
        <is>
          <t>srv</t>
        </is>
      </c>
      <c r="D961" s="40">
        <f>INDEX(Inputs!$N$5:$N$132,MATCH($B961&amp;"|"&amp;$C961,Inputs!$A$5:$A$132,0))</f>
        <v/>
      </c>
      <c r="E961" s="40">
        <f>INDEX(Inputs!$O$5:$O$132,MATCH($B961&amp;"|"&amp;$C961,Inputs!$A$5:$A$132,0))</f>
        <v/>
      </c>
      <c r="F961" s="40">
        <f>INDEX(Inputs!$P$5:$P$132,MATCH($B961&amp;"|"&amp;$C961,Inputs!$A$5:$A$132,0))</f>
        <v/>
      </c>
      <c r="G961" s="40">
        <f>INDEX(Inputs!$Q$5:$Q$132,MATCH($B961&amp;"|"&amp;$C961,Inputs!$A$5:$A$132,0))</f>
        <v/>
      </c>
      <c r="H961" s="5">
        <f>INDEX(Variables!$B$5:$B$105,MATCH($A961,Variables!$A$5:$A$105,0))&amp;IF($C961="",""," | "&amp;INDEX(Mapping!$B$5:$B$26,MATCH($C961,Mapping!$A$5:$A$26,0))&amp;" | "&amp;INDEX(Mapping!$B$30:$B$41,MATCH($B961,Mapping!$A$30:$A$41,0)))</f>
        <v/>
      </c>
      <c r="I961" s="5">
        <f>INDEX(Variables!$C$5:$C$105,MATCH($A961,Variables!$A$5:$A$105,0))</f>
        <v/>
      </c>
      <c r="J961" s="5">
        <f>INDEX(Variables!$E$5:$E$105,MATCH($A961,Variables!$A$5:$A$105,0))</f>
        <v/>
      </c>
      <c r="K961" s="25">
        <f>LOWER(Settings!$C$4)&amp;".mit."&amp;$A961&amp;IF($C961="","","."&amp;$C961&amp;"."&amp;$B961)&amp;IF(INDEX(Variables!$D$5:$D$105,MATCH($A961,Variables!$A$5:$A$105,0))="","","."&amp;INDEX(Variables!$D$5:$D$105,MATCH($A961,Variables!$A$5:$A$105,0)))&amp;"."&amp;K$5</f>
        <v/>
      </c>
      <c r="L961" s="46">
        <f>INDEX(Inputs!$U$5:$U$132,MATCH($B961&amp;"|"&amp;$C961,Inputs!$A$5:$A$132,0))</f>
        <v/>
      </c>
      <c r="M961" s="47">
        <f>L961*(1/(1+$G961))^(1+$E961)*(1+M$7)^$D961*(M943/L943)^$E961*((M943+M952)/(L943+L952))^($F961*(1+$E961))</f>
        <v/>
      </c>
      <c r="N961" s="47">
        <f>M961*(1/(1+$G961))^(1+$E961)*(1+N$7)^$D961*(N943/M943)^$E961*((N943+N952)/(M943+M952))^($F961*(1+$E961))</f>
        <v/>
      </c>
      <c r="O961" s="47">
        <f>N961*(1/(1+$G961))^(1+$E961)*(1+O$7)^$D961*(O943/N943)^$E961*((O943+O952)/(N943+N952))^($F961*(1+$E961))</f>
        <v/>
      </c>
      <c r="P961" s="47">
        <f>O961*(1/(1+$G961))^(1+$E961)*(1+P$7)^$D961*(P943/O943)^$E961*((P943+P952)/(O943+O952))^($F961*(1+$E961))</f>
        <v/>
      </c>
      <c r="Q961" s="47">
        <f>P961*(1/(1+$G961))^(1+$E961)*(1+Q$7)^$D961*(Q943/P943)^$E961*((Q943+Q952)/(P943+P952))^($F961*(1+$E961))</f>
        <v/>
      </c>
      <c r="R961" s="47">
        <f>Q961*(1/(1+$G961))^(1+$E961)*(1+R$7)^$D961*(R943/Q943)^$E961*((R943+R952)/(Q943+Q952))^($F961*(1+$E961))</f>
        <v/>
      </c>
      <c r="S961" s="47">
        <f>R961*(1/(1+$G961))^(1+$E961)*(1+S$7)^$D961*(S943/R943)^$E961*((S943+S952)/(R943+R952))^($F961*(1+$E961))</f>
        <v/>
      </c>
      <c r="T961" s="47">
        <f>S961*(1/(1+$G961))^(1+$E961)*(1+T$7)^$D961*(T943/S943)^$E961*((T943+T952)/(S943+S952))^($F961*(1+$E961))</f>
        <v/>
      </c>
      <c r="U961" s="47">
        <f>T961*(1/(1+$G961))^(1+$E961)*(1+U$7)^$D961*(U943/T943)^$E961*((U943+U952)/(T943+T952))^($F961*(1+$E961))</f>
        <v/>
      </c>
      <c r="V961" s="47">
        <f>U961*(1/(1+$G961))^(1+$E961)*(1+V$7)^$D961*(V943/U943)^$E961*((V943+V952)/(U943+U952))^($F961*(1+$E961))</f>
        <v/>
      </c>
      <c r="W961" s="47">
        <f>V961*(1/(1+$G961))^(1+$E961)*(1+W$7)^$D961*(W943/V943)^$E961*((W943+W952)/(V943+V952))^($F961*(1+$E961))</f>
        <v/>
      </c>
      <c r="X961" s="47">
        <f>W961*(1/(1+$G961))^(1+$E961)*(1+X$7)^$D961*(X943/W943)^$E961*((X943+X952)/(W943+W952))^($F961*(1+$E961))</f>
        <v/>
      </c>
      <c r="Y961" s="47">
        <f>X961*(1/(1+$G961))^(1+$E961)*(1+Y$7)^$D961*(Y943/X943)^$E961*((Y943+Y952)/(X943+X952))^($F961*(1+$E961))</f>
        <v/>
      </c>
      <c r="Z961" s="47">
        <f>Y961*(1/(1+$G961))^(1+$E961)*(1+Z$7)^$D961*(Z943/Y943)^$E961*((Z943+Z952)/(Y943+Y952))^($F961*(1+$E961))</f>
        <v/>
      </c>
      <c r="AA961" s="47">
        <f>Z961*(1/(1+$G961))^(1+$E961)*(1+AA$7)^$D961*(AA943/Z943)^$E961*((AA943+AA952)/(Z943+Z952))^($F961*(1+$E961))</f>
        <v/>
      </c>
      <c r="AB961" s="47">
        <f>AA961*(1/(1+$G961))^(1+$E961)*(1+AB$7)^$D961*(AB943/AA943)^$E961*((AB943+AB952)/(AA943+AA952))^($F961*(1+$E961))</f>
        <v/>
      </c>
      <c r="AC961" s="47">
        <f>AB961*(1/(1+$G961))^(1+$E961)*(1+AC$7)^$D961*(AC943/AB943)^$E961*((AC943+AC952)/(AB943+AB952))^($F961*(1+$E961))</f>
        <v/>
      </c>
      <c r="AD961" s="48">
        <f>FUELUSE(AC961,AD943,AC943,AD952,AC952,AD$7,$D961,$E961,$F961,$G961)</f>
        <v/>
      </c>
      <c r="AE961" s="25">
        <f>LOWER(Settings!$C$4)&amp;".mit."&amp;$A961&amp;IF($C961="","","."&amp;$C961&amp;"."&amp;$B961)&amp;IF(INDEX(Variables!$D$5:$D$105,MATCH($A961,Variables!$A$5:$A$105,0))="","","."&amp;INDEX(Variables!$D$5:$D$105,MATCH($A961,Variables!$A$5:$A$105,0)))&amp;"."&amp;AE$5</f>
        <v/>
      </c>
      <c r="AF961" s="46">
        <f>INDEX(Inputs!$U$5:$U$132,MATCH($B961&amp;"|"&amp;$C961,Inputs!$A$5:$A$132,0))</f>
        <v/>
      </c>
      <c r="AG961" s="47">
        <f>AF961*(1/(1+$G961))^(1+$E961)*(1+AG$7)^$D961*(AG943/AF943)^$E961*((AG943+AG952)/(AF943+AF952))^($F961*(1+$E961))</f>
        <v/>
      </c>
      <c r="AH961" s="47">
        <f>AG961*(1/(1+$G961))^(1+$E961)*(1+AH$7)^$D961*(AH943/AG943)^$E961*((AH943+AH952)/(AG943+AG952))^($F961*(1+$E961))</f>
        <v/>
      </c>
      <c r="AI961" s="47">
        <f>AH961*(1/(1+$G961))^(1+$E961)*(1+AI$7)^$D961*(AI943/AH943)^$E961*((AI943+AI952)/(AH943+AH952))^($F961*(1+$E961))</f>
        <v/>
      </c>
      <c r="AJ961" s="47">
        <f>AI961*(1/(1+$G961))^(1+$E961)*(1+AJ$7)^$D961*(AJ943/AI943)^$E961*((AJ943+AJ952)/(AI943+AI952))^($F961*(1+$E961))</f>
        <v/>
      </c>
      <c r="AK961" s="47">
        <f>AJ961*(1/(1+$G961))^(1+$E961)*(1+AK$7)^$D961*(AK943/AJ943)^$E961*((AK943+AK952)/(AJ943+AJ952))^($F961*(1+$E961))</f>
        <v/>
      </c>
      <c r="AL961" s="47">
        <f>AK961*(1/(1+$G961))^(1+$E961)*(1+AL$7)^$D961*(AL943/AK943)^$E961*((AL943+AL952)/(AK943+AK952))^($F961*(1+$E961))</f>
        <v/>
      </c>
      <c r="AM961" s="47">
        <f>AL961*(1/(1+$G961))^(1+$E961)*(1+AM$7)^$D961*(AM943/AL943)^$E961*((AM943+AM952)/(AL943+AL952))^($F961*(1+$E961))</f>
        <v/>
      </c>
      <c r="AN961" s="47">
        <f>AM961*(1/(1+$G961))^(1+$E961)*(1+AN$7)^$D961*(AN943/AM943)^$E961*((AN943+AN952)/(AM943+AM952))^($F961*(1+$E961))</f>
        <v/>
      </c>
      <c r="AO961" s="47">
        <f>AN961*(1/(1+$G961))^(1+$E961)*(1+AO$7)^$D961*(AO943/AN943)^$E961*((AO943+AO952)/(AN943+AN952))^($F961*(1+$E961))</f>
        <v/>
      </c>
      <c r="AP961" s="47">
        <f>AO961*(1/(1+$G961))^(1+$E961)*(1+AP$7)^$D961*(AP943/AO943)^$E961*((AP943+AP952)/(AO943+AO952))^($F961*(1+$E961))</f>
        <v/>
      </c>
      <c r="AQ961" s="47">
        <f>AP961*(1/(1+$G961))^(1+$E961)*(1+AQ$7)^$D961*(AQ943/AP943)^$E961*((AQ943+AQ952)/(AP943+AP952))^($F961*(1+$E961))</f>
        <v/>
      </c>
      <c r="AR961" s="47">
        <f>AQ961*(1/(1+$G961))^(1+$E961)*(1+AR$7)^$D961*(AR943/AQ943)^$E961*((AR943+AR952)/(AQ943+AQ952))^($F961*(1+$E961))</f>
        <v/>
      </c>
      <c r="AS961" s="47">
        <f>AR961*(1/(1+$G961))^(1+$E961)*(1+AS$7)^$D961*(AS943/AR943)^$E961*((AS943+AS952)/(AR943+AR952))^($F961*(1+$E961))</f>
        <v/>
      </c>
      <c r="AT961" s="47">
        <f>AS961*(1/(1+$G961))^(1+$E961)*(1+AT$7)^$D961*(AT943/AS943)^$E961*((AT943+AT952)/(AS943+AS952))^($F961*(1+$E961))</f>
        <v/>
      </c>
      <c r="AU961" s="47">
        <f>AT961*(1/(1+$G961))^(1+$E961)*(1+AU$7)^$D961*(AU943/AT943)^$E961*((AU943+AU952)/(AT943+AT952))^($F961*(1+$E961))</f>
        <v/>
      </c>
      <c r="AV961" s="47">
        <f>AU961*(1/(1+$G961))^(1+$E961)*(1+AV$7)^$D961*(AV943/AU943)^$E961*((AV943+AV952)/(AU943+AU952))^($F961*(1+$E961))</f>
        <v/>
      </c>
      <c r="AW961" s="47">
        <f>AV961*(1/(1+$G961))^(1+$E961)*(1+AW$7)^$D961*(AW943/AV943)^$E961*((AW943+AW952)/(AV943+AV952))^($F961*(1+$E961))</f>
        <v/>
      </c>
      <c r="AX961" s="48">
        <f>FUELUSE(AW961,AX943,AW943,AX952,AW952,AX$7,$D961,$E961,$F961,$G961)</f>
        <v/>
      </c>
    </row>
    <row r="962" hidden="1" outlineLevel="2">
      <c r="A962" s="5" t="inlineStr">
        <is>
          <t>ener</t>
        </is>
      </c>
      <c r="B962" s="5" t="inlineStr">
        <is>
          <t>nga</t>
        </is>
      </c>
      <c r="C962" s="5" t="inlineStr">
        <is>
          <t>srv</t>
        </is>
      </c>
      <c r="D962" s="40">
        <f>INDEX(Inputs!$N$5:$N$132,MATCH($B962&amp;"|"&amp;$C962,Inputs!$A$5:$A$132,0))</f>
        <v/>
      </c>
      <c r="E962" s="40">
        <f>INDEX(Inputs!$O$5:$O$132,MATCH($B962&amp;"|"&amp;$C962,Inputs!$A$5:$A$132,0))</f>
        <v/>
      </c>
      <c r="F962" s="40">
        <f>INDEX(Inputs!$P$5:$P$132,MATCH($B962&amp;"|"&amp;$C962,Inputs!$A$5:$A$132,0))</f>
        <v/>
      </c>
      <c r="G962" s="40">
        <f>INDEX(Inputs!$Q$5:$Q$132,MATCH($B962&amp;"|"&amp;$C962,Inputs!$A$5:$A$132,0))</f>
        <v/>
      </c>
      <c r="H962" s="5">
        <f>INDEX(Variables!$B$5:$B$105,MATCH($A962,Variables!$A$5:$A$105,0))&amp;IF($C962="",""," | "&amp;INDEX(Mapping!$B$5:$B$26,MATCH($C962,Mapping!$A$5:$A$26,0))&amp;" | "&amp;INDEX(Mapping!$B$30:$B$41,MATCH($B962,Mapping!$A$30:$A$41,0)))</f>
        <v/>
      </c>
      <c r="I962" s="5">
        <f>INDEX(Variables!$C$5:$C$105,MATCH($A962,Variables!$A$5:$A$105,0))</f>
        <v/>
      </c>
      <c r="J962" s="5">
        <f>INDEX(Variables!$E$5:$E$105,MATCH($A962,Variables!$A$5:$A$105,0))</f>
        <v/>
      </c>
      <c r="K962" s="25">
        <f>LOWER(Settings!$C$4)&amp;".mit."&amp;$A962&amp;IF($C962="","","."&amp;$C962&amp;"."&amp;$B962)&amp;IF(INDEX(Variables!$D$5:$D$105,MATCH($A962,Variables!$A$5:$A$105,0))="","","."&amp;INDEX(Variables!$D$5:$D$105,MATCH($A962,Variables!$A$5:$A$105,0)))&amp;"."&amp;K$5</f>
        <v/>
      </c>
      <c r="L962" s="46">
        <f>INDEX(Inputs!$U$5:$U$132,MATCH($B962&amp;"|"&amp;$C962,Inputs!$A$5:$A$132,0))</f>
        <v/>
      </c>
      <c r="M962" s="47">
        <f>L962*(1/(1+$G962))^(1+$E962)*(1+M$7)^$D962*(M944/L944)^$E962*((M944+M953)/(L944+L953))^($F962*(1+$E962))</f>
        <v/>
      </c>
      <c r="N962" s="47">
        <f>M962*(1/(1+$G962))^(1+$E962)*(1+N$7)^$D962*(N944/M944)^$E962*((N944+N953)/(M944+M953))^($F962*(1+$E962))</f>
        <v/>
      </c>
      <c r="O962" s="47">
        <f>N962*(1/(1+$G962))^(1+$E962)*(1+O$7)^$D962*(O944/N944)^$E962*((O944+O953)/(N944+N953))^($F962*(1+$E962))</f>
        <v/>
      </c>
      <c r="P962" s="47">
        <f>O962*(1/(1+$G962))^(1+$E962)*(1+P$7)^$D962*(P944/O944)^$E962*((P944+P953)/(O944+O953))^($F962*(1+$E962))</f>
        <v/>
      </c>
      <c r="Q962" s="47">
        <f>P962*(1/(1+$G962))^(1+$E962)*(1+Q$7)^$D962*(Q944/P944)^$E962*((Q944+Q953)/(P944+P953))^($F962*(1+$E962))</f>
        <v/>
      </c>
      <c r="R962" s="47">
        <f>Q962*(1/(1+$G962))^(1+$E962)*(1+R$7)^$D962*(R944/Q944)^$E962*((R944+R953)/(Q944+Q953))^($F962*(1+$E962))</f>
        <v/>
      </c>
      <c r="S962" s="47">
        <f>R962*(1/(1+$G962))^(1+$E962)*(1+S$7)^$D962*(S944/R944)^$E962*((S944+S953)/(R944+R953))^($F962*(1+$E962))</f>
        <v/>
      </c>
      <c r="T962" s="47">
        <f>S962*(1/(1+$G962))^(1+$E962)*(1+T$7)^$D962*(T944/S944)^$E962*((T944+T953)/(S944+S953))^($F962*(1+$E962))</f>
        <v/>
      </c>
      <c r="U962" s="47">
        <f>T962*(1/(1+$G962))^(1+$E962)*(1+U$7)^$D962*(U944/T944)^$E962*((U944+U953)/(T944+T953))^($F962*(1+$E962))</f>
        <v/>
      </c>
      <c r="V962" s="47">
        <f>U962*(1/(1+$G962))^(1+$E962)*(1+V$7)^$D962*(V944/U944)^$E962*((V944+V953)/(U944+U953))^($F962*(1+$E962))</f>
        <v/>
      </c>
      <c r="W962" s="47">
        <f>V962*(1/(1+$G962))^(1+$E962)*(1+W$7)^$D962*(W944/V944)^$E962*((W944+W953)/(V944+V953))^($F962*(1+$E962))</f>
        <v/>
      </c>
      <c r="X962" s="47">
        <f>W962*(1/(1+$G962))^(1+$E962)*(1+X$7)^$D962*(X944/W944)^$E962*((X944+X953)/(W944+W953))^($F962*(1+$E962))</f>
        <v/>
      </c>
      <c r="Y962" s="47">
        <f>X962*(1/(1+$G962))^(1+$E962)*(1+Y$7)^$D962*(Y944/X944)^$E962*((Y944+Y953)/(X944+X953))^($F962*(1+$E962))</f>
        <v/>
      </c>
      <c r="Z962" s="47">
        <f>Y962*(1/(1+$G962))^(1+$E962)*(1+Z$7)^$D962*(Z944/Y944)^$E962*((Z944+Z953)/(Y944+Y953))^($F962*(1+$E962))</f>
        <v/>
      </c>
      <c r="AA962" s="47">
        <f>Z962*(1/(1+$G962))^(1+$E962)*(1+AA$7)^$D962*(AA944/Z944)^$E962*((AA944+AA953)/(Z944+Z953))^($F962*(1+$E962))</f>
        <v/>
      </c>
      <c r="AB962" s="47">
        <f>AA962*(1/(1+$G962))^(1+$E962)*(1+AB$7)^$D962*(AB944/AA944)^$E962*((AB944+AB953)/(AA944+AA953))^($F962*(1+$E962))</f>
        <v/>
      </c>
      <c r="AC962" s="47">
        <f>AB962*(1/(1+$G962))^(1+$E962)*(1+AC$7)^$D962*(AC944/AB944)^$E962*((AC944+AC953)/(AB944+AB953))^($F962*(1+$E962))</f>
        <v/>
      </c>
      <c r="AD962" s="48">
        <f>FUELUSE(AC962,AD944,AC944,AD953,AC953,AD$7,$D962,$E962,$F962,$G962)</f>
        <v/>
      </c>
      <c r="AE962" s="25">
        <f>LOWER(Settings!$C$4)&amp;".mit."&amp;$A962&amp;IF($C962="","","."&amp;$C962&amp;"."&amp;$B962)&amp;IF(INDEX(Variables!$D$5:$D$105,MATCH($A962,Variables!$A$5:$A$105,0))="","","."&amp;INDEX(Variables!$D$5:$D$105,MATCH($A962,Variables!$A$5:$A$105,0)))&amp;"."&amp;AE$5</f>
        <v/>
      </c>
      <c r="AF962" s="46">
        <f>INDEX(Inputs!$U$5:$U$132,MATCH($B962&amp;"|"&amp;$C962,Inputs!$A$5:$A$132,0))</f>
        <v/>
      </c>
      <c r="AG962" s="47">
        <f>AF962*(1/(1+$G962))^(1+$E962)*(1+AG$7)^$D962*(AG944/AF944)^$E962*((AG944+AG953)/(AF944+AF953))^($F962*(1+$E962))</f>
        <v/>
      </c>
      <c r="AH962" s="47">
        <f>AG962*(1/(1+$G962))^(1+$E962)*(1+AH$7)^$D962*(AH944/AG944)^$E962*((AH944+AH953)/(AG944+AG953))^($F962*(1+$E962))</f>
        <v/>
      </c>
      <c r="AI962" s="47">
        <f>AH962*(1/(1+$G962))^(1+$E962)*(1+AI$7)^$D962*(AI944/AH944)^$E962*((AI944+AI953)/(AH944+AH953))^($F962*(1+$E962))</f>
        <v/>
      </c>
      <c r="AJ962" s="47">
        <f>AI962*(1/(1+$G962))^(1+$E962)*(1+AJ$7)^$D962*(AJ944/AI944)^$E962*((AJ944+AJ953)/(AI944+AI953))^($F962*(1+$E962))</f>
        <v/>
      </c>
      <c r="AK962" s="47">
        <f>AJ962*(1/(1+$G962))^(1+$E962)*(1+AK$7)^$D962*(AK944/AJ944)^$E962*((AK944+AK953)/(AJ944+AJ953))^($F962*(1+$E962))</f>
        <v/>
      </c>
      <c r="AL962" s="47">
        <f>AK962*(1/(1+$G962))^(1+$E962)*(1+AL$7)^$D962*(AL944/AK944)^$E962*((AL944+AL953)/(AK944+AK953))^($F962*(1+$E962))</f>
        <v/>
      </c>
      <c r="AM962" s="47">
        <f>AL962*(1/(1+$G962))^(1+$E962)*(1+AM$7)^$D962*(AM944/AL944)^$E962*((AM944+AM953)/(AL944+AL953))^($F962*(1+$E962))</f>
        <v/>
      </c>
      <c r="AN962" s="47">
        <f>AM962*(1/(1+$G962))^(1+$E962)*(1+AN$7)^$D962*(AN944/AM944)^$E962*((AN944+AN953)/(AM944+AM953))^($F962*(1+$E962))</f>
        <v/>
      </c>
      <c r="AO962" s="47">
        <f>AN962*(1/(1+$G962))^(1+$E962)*(1+AO$7)^$D962*(AO944/AN944)^$E962*((AO944+AO953)/(AN944+AN953))^($F962*(1+$E962))</f>
        <v/>
      </c>
      <c r="AP962" s="47">
        <f>AO962*(1/(1+$G962))^(1+$E962)*(1+AP$7)^$D962*(AP944/AO944)^$E962*((AP944+AP953)/(AO944+AO953))^($F962*(1+$E962))</f>
        <v/>
      </c>
      <c r="AQ962" s="47">
        <f>AP962*(1/(1+$G962))^(1+$E962)*(1+AQ$7)^$D962*(AQ944/AP944)^$E962*((AQ944+AQ953)/(AP944+AP953))^($F962*(1+$E962))</f>
        <v/>
      </c>
      <c r="AR962" s="47">
        <f>AQ962*(1/(1+$G962))^(1+$E962)*(1+AR$7)^$D962*(AR944/AQ944)^$E962*((AR944+AR953)/(AQ944+AQ953))^($F962*(1+$E962))</f>
        <v/>
      </c>
      <c r="AS962" s="47">
        <f>AR962*(1/(1+$G962))^(1+$E962)*(1+AS$7)^$D962*(AS944/AR944)^$E962*((AS944+AS953)/(AR944+AR953))^($F962*(1+$E962))</f>
        <v/>
      </c>
      <c r="AT962" s="47">
        <f>AS962*(1/(1+$G962))^(1+$E962)*(1+AT$7)^$D962*(AT944/AS944)^$E962*((AT944+AT953)/(AS944+AS953))^($F962*(1+$E962))</f>
        <v/>
      </c>
      <c r="AU962" s="47">
        <f>AT962*(1/(1+$G962))^(1+$E962)*(1+AU$7)^$D962*(AU944/AT944)^$E962*((AU944+AU953)/(AT944+AT953))^($F962*(1+$E962))</f>
        <v/>
      </c>
      <c r="AV962" s="47">
        <f>AU962*(1/(1+$G962))^(1+$E962)*(1+AV$7)^$D962*(AV944/AU944)^$E962*((AV944+AV953)/(AU944+AU953))^($F962*(1+$E962))</f>
        <v/>
      </c>
      <c r="AW962" s="47">
        <f>AV962*(1/(1+$G962))^(1+$E962)*(1+AW$7)^$D962*(AW944/AV944)^$E962*((AW944+AW953)/(AV944+AV953))^($F962*(1+$E962))</f>
        <v/>
      </c>
      <c r="AX962" s="48">
        <f>FUELUSE(AW962,AX944,AW944,AX953,AW953,AX$7,$D962,$E962,$F962,$G962)</f>
        <v/>
      </c>
    </row>
    <row r="963" hidden="1" outlineLevel="2">
      <c r="A963" s="5" t="inlineStr">
        <is>
          <t>ener</t>
        </is>
      </c>
      <c r="B963" s="5" t="inlineStr">
        <is>
          <t>gso</t>
        </is>
      </c>
      <c r="C963" s="5" t="inlineStr">
        <is>
          <t>srv</t>
        </is>
      </c>
      <c r="D963" s="40">
        <f>INDEX(Inputs!$N$5:$N$132,MATCH($B963&amp;"|"&amp;$C963,Inputs!$A$5:$A$132,0))</f>
        <v/>
      </c>
      <c r="E963" s="40">
        <f>INDEX(Inputs!$O$5:$O$132,MATCH($B963&amp;"|"&amp;$C963,Inputs!$A$5:$A$132,0))</f>
        <v/>
      </c>
      <c r="F963" s="40">
        <f>INDEX(Inputs!$P$5:$P$132,MATCH($B963&amp;"|"&amp;$C963,Inputs!$A$5:$A$132,0))</f>
        <v/>
      </c>
      <c r="G963" s="40">
        <f>INDEX(Inputs!$Q$5:$Q$132,MATCH($B963&amp;"|"&amp;$C963,Inputs!$A$5:$A$132,0))</f>
        <v/>
      </c>
      <c r="H963" s="5">
        <f>INDEX(Variables!$B$5:$B$105,MATCH($A963,Variables!$A$5:$A$105,0))&amp;IF($C963="",""," | "&amp;INDEX(Mapping!$B$5:$B$26,MATCH($C963,Mapping!$A$5:$A$26,0))&amp;" | "&amp;INDEX(Mapping!$B$30:$B$41,MATCH($B963,Mapping!$A$30:$A$41,0)))</f>
        <v/>
      </c>
      <c r="I963" s="5">
        <f>INDEX(Variables!$C$5:$C$105,MATCH($A963,Variables!$A$5:$A$105,0))</f>
        <v/>
      </c>
      <c r="J963" s="5">
        <f>INDEX(Variables!$E$5:$E$105,MATCH($A963,Variables!$A$5:$A$105,0))</f>
        <v/>
      </c>
      <c r="K963" s="25">
        <f>LOWER(Settings!$C$4)&amp;".mit."&amp;$A963&amp;IF($C963="","","."&amp;$C963&amp;"."&amp;$B963)&amp;IF(INDEX(Variables!$D$5:$D$105,MATCH($A963,Variables!$A$5:$A$105,0))="","","."&amp;INDEX(Variables!$D$5:$D$105,MATCH($A963,Variables!$A$5:$A$105,0)))&amp;"."&amp;K$5</f>
        <v/>
      </c>
      <c r="L963" s="46">
        <f>INDEX(Inputs!$U$5:$U$132,MATCH($B963&amp;"|"&amp;$C963,Inputs!$A$5:$A$132,0))</f>
        <v/>
      </c>
      <c r="M963" s="47">
        <f>L963*(1/(1+$G963))^(1+$E963)*(1+M$7)^$D963*(M945/L945)^$E963*((M945+M954)/(L945+L954))^($F963*(1+$E963))</f>
        <v/>
      </c>
      <c r="N963" s="47">
        <f>M963*(1/(1+$G963))^(1+$E963)*(1+N$7)^$D963*(N945/M945)^$E963*((N945+N954)/(M945+M954))^($F963*(1+$E963))</f>
        <v/>
      </c>
      <c r="O963" s="47">
        <f>N963*(1/(1+$G963))^(1+$E963)*(1+O$7)^$D963*(O945/N945)^$E963*((O945+O954)/(N945+N954))^($F963*(1+$E963))</f>
        <v/>
      </c>
      <c r="P963" s="47">
        <f>O963*(1/(1+$G963))^(1+$E963)*(1+P$7)^$D963*(P945/O945)^$E963*((P945+P954)/(O945+O954))^($F963*(1+$E963))</f>
        <v/>
      </c>
      <c r="Q963" s="47">
        <f>P963*(1/(1+$G963))^(1+$E963)*(1+Q$7)^$D963*(Q945/P945)^$E963*((Q945+Q954)/(P945+P954))^($F963*(1+$E963))</f>
        <v/>
      </c>
      <c r="R963" s="47">
        <f>Q963*(1/(1+$G963))^(1+$E963)*(1+R$7)^$D963*(R945/Q945)^$E963*((R945+R954)/(Q945+Q954))^($F963*(1+$E963))</f>
        <v/>
      </c>
      <c r="S963" s="47">
        <f>R963*(1/(1+$G963))^(1+$E963)*(1+S$7)^$D963*(S945/R945)^$E963*((S945+S954)/(R945+R954))^($F963*(1+$E963))</f>
        <v/>
      </c>
      <c r="T963" s="47">
        <f>S963*(1/(1+$G963))^(1+$E963)*(1+T$7)^$D963*(T945/S945)^$E963*((T945+T954)/(S945+S954))^($F963*(1+$E963))</f>
        <v/>
      </c>
      <c r="U963" s="47">
        <f>T963*(1/(1+$G963))^(1+$E963)*(1+U$7)^$D963*(U945/T945)^$E963*((U945+U954)/(T945+T954))^($F963*(1+$E963))</f>
        <v/>
      </c>
      <c r="V963" s="47">
        <f>U963*(1/(1+$G963))^(1+$E963)*(1+V$7)^$D963*(V945/U945)^$E963*((V945+V954)/(U945+U954))^($F963*(1+$E963))</f>
        <v/>
      </c>
      <c r="W963" s="47">
        <f>V963*(1/(1+$G963))^(1+$E963)*(1+W$7)^$D963*(W945/V945)^$E963*((W945+W954)/(V945+V954))^($F963*(1+$E963))</f>
        <v/>
      </c>
      <c r="X963" s="47">
        <f>W963*(1/(1+$G963))^(1+$E963)*(1+X$7)^$D963*(X945/W945)^$E963*((X945+X954)/(W945+W954))^($F963*(1+$E963))</f>
        <v/>
      </c>
      <c r="Y963" s="47">
        <f>X963*(1/(1+$G963))^(1+$E963)*(1+Y$7)^$D963*(Y945/X945)^$E963*((Y945+Y954)/(X945+X954))^($F963*(1+$E963))</f>
        <v/>
      </c>
      <c r="Z963" s="47">
        <f>Y963*(1/(1+$G963))^(1+$E963)*(1+Z$7)^$D963*(Z945/Y945)^$E963*((Z945+Z954)/(Y945+Y954))^($F963*(1+$E963))</f>
        <v/>
      </c>
      <c r="AA963" s="47">
        <f>Z963*(1/(1+$G963))^(1+$E963)*(1+AA$7)^$D963*(AA945/Z945)^$E963*((AA945+AA954)/(Z945+Z954))^($F963*(1+$E963))</f>
        <v/>
      </c>
      <c r="AB963" s="47">
        <f>AA963*(1/(1+$G963))^(1+$E963)*(1+AB$7)^$D963*(AB945/AA945)^$E963*((AB945+AB954)/(AA945+AA954))^($F963*(1+$E963))</f>
        <v/>
      </c>
      <c r="AC963" s="47">
        <f>AB963*(1/(1+$G963))^(1+$E963)*(1+AC$7)^$D963*(AC945/AB945)^$E963*((AC945+AC954)/(AB945+AB954))^($F963*(1+$E963))</f>
        <v/>
      </c>
      <c r="AD963" s="48">
        <f>FUELUSE(AC963,AD945,AC945,AD954,AC954,AD$7,$D963,$E963,$F963,$G963)</f>
        <v/>
      </c>
      <c r="AE963" s="25">
        <f>LOWER(Settings!$C$4)&amp;".mit."&amp;$A963&amp;IF($C963="","","."&amp;$C963&amp;"."&amp;$B963)&amp;IF(INDEX(Variables!$D$5:$D$105,MATCH($A963,Variables!$A$5:$A$105,0))="","","."&amp;INDEX(Variables!$D$5:$D$105,MATCH($A963,Variables!$A$5:$A$105,0)))&amp;"."&amp;AE$5</f>
        <v/>
      </c>
      <c r="AF963" s="46">
        <f>INDEX(Inputs!$U$5:$U$132,MATCH($B963&amp;"|"&amp;$C963,Inputs!$A$5:$A$132,0))</f>
        <v/>
      </c>
      <c r="AG963" s="47">
        <f>AF963*(1/(1+$G963))^(1+$E963)*(1+AG$7)^$D963*(AG945/AF945)^$E963*((AG945+AG954)/(AF945+AF954))^($F963*(1+$E963))</f>
        <v/>
      </c>
      <c r="AH963" s="47">
        <f>AG963*(1/(1+$G963))^(1+$E963)*(1+AH$7)^$D963*(AH945/AG945)^$E963*((AH945+AH954)/(AG945+AG954))^($F963*(1+$E963))</f>
        <v/>
      </c>
      <c r="AI963" s="47">
        <f>AH963*(1/(1+$G963))^(1+$E963)*(1+AI$7)^$D963*(AI945/AH945)^$E963*((AI945+AI954)/(AH945+AH954))^($F963*(1+$E963))</f>
        <v/>
      </c>
      <c r="AJ963" s="47">
        <f>AI963*(1/(1+$G963))^(1+$E963)*(1+AJ$7)^$D963*(AJ945/AI945)^$E963*((AJ945+AJ954)/(AI945+AI954))^($F963*(1+$E963))</f>
        <v/>
      </c>
      <c r="AK963" s="47">
        <f>AJ963*(1/(1+$G963))^(1+$E963)*(1+AK$7)^$D963*(AK945/AJ945)^$E963*((AK945+AK954)/(AJ945+AJ954))^($F963*(1+$E963))</f>
        <v/>
      </c>
      <c r="AL963" s="47">
        <f>AK963*(1/(1+$G963))^(1+$E963)*(1+AL$7)^$D963*(AL945/AK945)^$E963*((AL945+AL954)/(AK945+AK954))^($F963*(1+$E963))</f>
        <v/>
      </c>
      <c r="AM963" s="47">
        <f>AL963*(1/(1+$G963))^(1+$E963)*(1+AM$7)^$D963*(AM945/AL945)^$E963*((AM945+AM954)/(AL945+AL954))^($F963*(1+$E963))</f>
        <v/>
      </c>
      <c r="AN963" s="47">
        <f>AM963*(1/(1+$G963))^(1+$E963)*(1+AN$7)^$D963*(AN945/AM945)^$E963*((AN945+AN954)/(AM945+AM954))^($F963*(1+$E963))</f>
        <v/>
      </c>
      <c r="AO963" s="47">
        <f>AN963*(1/(1+$G963))^(1+$E963)*(1+AO$7)^$D963*(AO945/AN945)^$E963*((AO945+AO954)/(AN945+AN954))^($F963*(1+$E963))</f>
        <v/>
      </c>
      <c r="AP963" s="47">
        <f>AO963*(1/(1+$G963))^(1+$E963)*(1+AP$7)^$D963*(AP945/AO945)^$E963*((AP945+AP954)/(AO945+AO954))^($F963*(1+$E963))</f>
        <v/>
      </c>
      <c r="AQ963" s="47">
        <f>AP963*(1/(1+$G963))^(1+$E963)*(1+AQ$7)^$D963*(AQ945/AP945)^$E963*((AQ945+AQ954)/(AP945+AP954))^($F963*(1+$E963))</f>
        <v/>
      </c>
      <c r="AR963" s="47">
        <f>AQ963*(1/(1+$G963))^(1+$E963)*(1+AR$7)^$D963*(AR945/AQ945)^$E963*((AR945+AR954)/(AQ945+AQ954))^($F963*(1+$E963))</f>
        <v/>
      </c>
      <c r="AS963" s="47">
        <f>AR963*(1/(1+$G963))^(1+$E963)*(1+AS$7)^$D963*(AS945/AR945)^$E963*((AS945+AS954)/(AR945+AR954))^($F963*(1+$E963))</f>
        <v/>
      </c>
      <c r="AT963" s="47">
        <f>AS963*(1/(1+$G963))^(1+$E963)*(1+AT$7)^$D963*(AT945/AS945)^$E963*((AT945+AT954)/(AS945+AS954))^($F963*(1+$E963))</f>
        <v/>
      </c>
      <c r="AU963" s="47">
        <f>AT963*(1/(1+$G963))^(1+$E963)*(1+AU$7)^$D963*(AU945/AT945)^$E963*((AU945+AU954)/(AT945+AT954))^($F963*(1+$E963))</f>
        <v/>
      </c>
      <c r="AV963" s="47">
        <f>AU963*(1/(1+$G963))^(1+$E963)*(1+AV$7)^$D963*(AV945/AU945)^$E963*((AV945+AV954)/(AU945+AU954))^($F963*(1+$E963))</f>
        <v/>
      </c>
      <c r="AW963" s="47">
        <f>AV963*(1/(1+$G963))^(1+$E963)*(1+AW$7)^$D963*(AW945/AV945)^$E963*((AW945+AW954)/(AV945+AV954))^($F963*(1+$E963))</f>
        <v/>
      </c>
      <c r="AX963" s="48">
        <f>FUELUSE(AW963,AX945,AW945,AX954,AW954,AX$7,$D963,$E963,$F963,$G963)</f>
        <v/>
      </c>
    </row>
    <row r="964" hidden="1" outlineLevel="2">
      <c r="A964" s="5" t="inlineStr">
        <is>
          <t>ener</t>
        </is>
      </c>
      <c r="B964" s="5" t="inlineStr">
        <is>
          <t>die</t>
        </is>
      </c>
      <c r="C964" s="5" t="inlineStr">
        <is>
          <t>srv</t>
        </is>
      </c>
      <c r="D964" s="40">
        <f>INDEX(Inputs!$N$5:$N$132,MATCH($B964&amp;"|"&amp;$C964,Inputs!$A$5:$A$132,0))</f>
        <v/>
      </c>
      <c r="E964" s="40">
        <f>INDEX(Inputs!$O$5:$O$132,MATCH($B964&amp;"|"&amp;$C964,Inputs!$A$5:$A$132,0))</f>
        <v/>
      </c>
      <c r="F964" s="40">
        <f>INDEX(Inputs!$P$5:$P$132,MATCH($B964&amp;"|"&amp;$C964,Inputs!$A$5:$A$132,0))</f>
        <v/>
      </c>
      <c r="G964" s="40">
        <f>INDEX(Inputs!$Q$5:$Q$132,MATCH($B964&amp;"|"&amp;$C964,Inputs!$A$5:$A$132,0))</f>
        <v/>
      </c>
      <c r="H964" s="5">
        <f>INDEX(Variables!$B$5:$B$105,MATCH($A964,Variables!$A$5:$A$105,0))&amp;IF($C964="",""," | "&amp;INDEX(Mapping!$B$5:$B$26,MATCH($C964,Mapping!$A$5:$A$26,0))&amp;" | "&amp;INDEX(Mapping!$B$30:$B$41,MATCH($B964,Mapping!$A$30:$A$41,0)))</f>
        <v/>
      </c>
      <c r="I964" s="5">
        <f>INDEX(Variables!$C$5:$C$105,MATCH($A964,Variables!$A$5:$A$105,0))</f>
        <v/>
      </c>
      <c r="J964" s="5">
        <f>INDEX(Variables!$E$5:$E$105,MATCH($A964,Variables!$A$5:$A$105,0))</f>
        <v/>
      </c>
      <c r="K964" s="25">
        <f>LOWER(Settings!$C$4)&amp;".mit."&amp;$A964&amp;IF($C964="","","."&amp;$C964&amp;"."&amp;$B964)&amp;IF(INDEX(Variables!$D$5:$D$105,MATCH($A964,Variables!$A$5:$A$105,0))="","","."&amp;INDEX(Variables!$D$5:$D$105,MATCH($A964,Variables!$A$5:$A$105,0)))&amp;"."&amp;K$5</f>
        <v/>
      </c>
      <c r="L964" s="46">
        <f>INDEX(Inputs!$U$5:$U$132,MATCH($B964&amp;"|"&amp;$C964,Inputs!$A$5:$A$132,0))</f>
        <v/>
      </c>
      <c r="M964" s="47">
        <f>L964*(1/(1+$G964))^(1+$E964)*(1+M$7)^$D964*(M946/L946)^$E964*((M946+M955)/(L946+L955))^($F964*(1+$E964))</f>
        <v/>
      </c>
      <c r="N964" s="47">
        <f>M964*(1/(1+$G964))^(1+$E964)*(1+N$7)^$D964*(N946/M946)^$E964*((N946+N955)/(M946+M955))^($F964*(1+$E964))</f>
        <v/>
      </c>
      <c r="O964" s="47">
        <f>N964*(1/(1+$G964))^(1+$E964)*(1+O$7)^$D964*(O946/N946)^$E964*((O946+O955)/(N946+N955))^($F964*(1+$E964))</f>
        <v/>
      </c>
      <c r="P964" s="47">
        <f>O964*(1/(1+$G964))^(1+$E964)*(1+P$7)^$D964*(P946/O946)^$E964*((P946+P955)/(O946+O955))^($F964*(1+$E964))</f>
        <v/>
      </c>
      <c r="Q964" s="47">
        <f>P964*(1/(1+$G964))^(1+$E964)*(1+Q$7)^$D964*(Q946/P946)^$E964*((Q946+Q955)/(P946+P955))^($F964*(1+$E964))</f>
        <v/>
      </c>
      <c r="R964" s="47">
        <f>Q964*(1/(1+$G964))^(1+$E964)*(1+R$7)^$D964*(R946/Q946)^$E964*((R946+R955)/(Q946+Q955))^($F964*(1+$E964))</f>
        <v/>
      </c>
      <c r="S964" s="47">
        <f>R964*(1/(1+$G964))^(1+$E964)*(1+S$7)^$D964*(S946/R946)^$E964*((S946+S955)/(R946+R955))^($F964*(1+$E964))</f>
        <v/>
      </c>
      <c r="T964" s="47">
        <f>S964*(1/(1+$G964))^(1+$E964)*(1+T$7)^$D964*(T946/S946)^$E964*((T946+T955)/(S946+S955))^($F964*(1+$E964))</f>
        <v/>
      </c>
      <c r="U964" s="47">
        <f>T964*(1/(1+$G964))^(1+$E964)*(1+U$7)^$D964*(U946/T946)^$E964*((U946+U955)/(T946+T955))^($F964*(1+$E964))</f>
        <v/>
      </c>
      <c r="V964" s="47">
        <f>U964*(1/(1+$G964))^(1+$E964)*(1+V$7)^$D964*(V946/U946)^$E964*((V946+V955)/(U946+U955))^($F964*(1+$E964))</f>
        <v/>
      </c>
      <c r="W964" s="47">
        <f>V964*(1/(1+$G964))^(1+$E964)*(1+W$7)^$D964*(W946/V946)^$E964*((W946+W955)/(V946+V955))^($F964*(1+$E964))</f>
        <v/>
      </c>
      <c r="X964" s="47">
        <f>W964*(1/(1+$G964))^(1+$E964)*(1+X$7)^$D964*(X946/W946)^$E964*((X946+X955)/(W946+W955))^($F964*(1+$E964))</f>
        <v/>
      </c>
      <c r="Y964" s="47">
        <f>X964*(1/(1+$G964))^(1+$E964)*(1+Y$7)^$D964*(Y946/X946)^$E964*((Y946+Y955)/(X946+X955))^($F964*(1+$E964))</f>
        <v/>
      </c>
      <c r="Z964" s="47">
        <f>Y964*(1/(1+$G964))^(1+$E964)*(1+Z$7)^$D964*(Z946/Y946)^$E964*((Z946+Z955)/(Y946+Y955))^($F964*(1+$E964))</f>
        <v/>
      </c>
      <c r="AA964" s="47">
        <f>Z964*(1/(1+$G964))^(1+$E964)*(1+AA$7)^$D964*(AA946/Z946)^$E964*((AA946+AA955)/(Z946+Z955))^($F964*(1+$E964))</f>
        <v/>
      </c>
      <c r="AB964" s="47">
        <f>AA964*(1/(1+$G964))^(1+$E964)*(1+AB$7)^$D964*(AB946/AA946)^$E964*((AB946+AB955)/(AA946+AA955))^($F964*(1+$E964))</f>
        <v/>
      </c>
      <c r="AC964" s="47">
        <f>AB964*(1/(1+$G964))^(1+$E964)*(1+AC$7)^$D964*(AC946/AB946)^$E964*((AC946+AC955)/(AB946+AB955))^($F964*(1+$E964))</f>
        <v/>
      </c>
      <c r="AD964" s="48">
        <f>FUELUSE(AC964,AD946,AC946,AD955,AC955,AD$7,$D964,$E964,$F964,$G964)</f>
        <v/>
      </c>
      <c r="AE964" s="25">
        <f>LOWER(Settings!$C$4)&amp;".mit."&amp;$A964&amp;IF($C964="","","."&amp;$C964&amp;"."&amp;$B964)&amp;IF(INDEX(Variables!$D$5:$D$105,MATCH($A964,Variables!$A$5:$A$105,0))="","","."&amp;INDEX(Variables!$D$5:$D$105,MATCH($A964,Variables!$A$5:$A$105,0)))&amp;"."&amp;AE$5</f>
        <v/>
      </c>
      <c r="AF964" s="46">
        <f>INDEX(Inputs!$U$5:$U$132,MATCH($B964&amp;"|"&amp;$C964,Inputs!$A$5:$A$132,0))</f>
        <v/>
      </c>
      <c r="AG964" s="47">
        <f>AF964*(1/(1+$G964))^(1+$E964)*(1+AG$7)^$D964*(AG946/AF946)^$E964*((AG946+AG955)/(AF946+AF955))^($F964*(1+$E964))</f>
        <v/>
      </c>
      <c r="AH964" s="47">
        <f>AG964*(1/(1+$G964))^(1+$E964)*(1+AH$7)^$D964*(AH946/AG946)^$E964*((AH946+AH955)/(AG946+AG955))^($F964*(1+$E964))</f>
        <v/>
      </c>
      <c r="AI964" s="47">
        <f>AH964*(1/(1+$G964))^(1+$E964)*(1+AI$7)^$D964*(AI946/AH946)^$E964*((AI946+AI955)/(AH946+AH955))^($F964*(1+$E964))</f>
        <v/>
      </c>
      <c r="AJ964" s="47">
        <f>AI964*(1/(1+$G964))^(1+$E964)*(1+AJ$7)^$D964*(AJ946/AI946)^$E964*((AJ946+AJ955)/(AI946+AI955))^($F964*(1+$E964))</f>
        <v/>
      </c>
      <c r="AK964" s="47">
        <f>AJ964*(1/(1+$G964))^(1+$E964)*(1+AK$7)^$D964*(AK946/AJ946)^$E964*((AK946+AK955)/(AJ946+AJ955))^($F964*(1+$E964))</f>
        <v/>
      </c>
      <c r="AL964" s="47">
        <f>AK964*(1/(1+$G964))^(1+$E964)*(1+AL$7)^$D964*(AL946/AK946)^$E964*((AL946+AL955)/(AK946+AK955))^($F964*(1+$E964))</f>
        <v/>
      </c>
      <c r="AM964" s="47">
        <f>AL964*(1/(1+$G964))^(1+$E964)*(1+AM$7)^$D964*(AM946/AL946)^$E964*((AM946+AM955)/(AL946+AL955))^($F964*(1+$E964))</f>
        <v/>
      </c>
      <c r="AN964" s="47">
        <f>AM964*(1/(1+$G964))^(1+$E964)*(1+AN$7)^$D964*(AN946/AM946)^$E964*((AN946+AN955)/(AM946+AM955))^($F964*(1+$E964))</f>
        <v/>
      </c>
      <c r="AO964" s="47">
        <f>AN964*(1/(1+$G964))^(1+$E964)*(1+AO$7)^$D964*(AO946/AN946)^$E964*((AO946+AO955)/(AN946+AN955))^($F964*(1+$E964))</f>
        <v/>
      </c>
      <c r="AP964" s="47">
        <f>AO964*(1/(1+$G964))^(1+$E964)*(1+AP$7)^$D964*(AP946/AO946)^$E964*((AP946+AP955)/(AO946+AO955))^($F964*(1+$E964))</f>
        <v/>
      </c>
      <c r="AQ964" s="47">
        <f>AP964*(1/(1+$G964))^(1+$E964)*(1+AQ$7)^$D964*(AQ946/AP946)^$E964*((AQ946+AQ955)/(AP946+AP955))^($F964*(1+$E964))</f>
        <v/>
      </c>
      <c r="AR964" s="47">
        <f>AQ964*(1/(1+$G964))^(1+$E964)*(1+AR$7)^$D964*(AR946/AQ946)^$E964*((AR946+AR955)/(AQ946+AQ955))^($F964*(1+$E964))</f>
        <v/>
      </c>
      <c r="AS964" s="47">
        <f>AR964*(1/(1+$G964))^(1+$E964)*(1+AS$7)^$D964*(AS946/AR946)^$E964*((AS946+AS955)/(AR946+AR955))^($F964*(1+$E964))</f>
        <v/>
      </c>
      <c r="AT964" s="47">
        <f>AS964*(1/(1+$G964))^(1+$E964)*(1+AT$7)^$D964*(AT946/AS946)^$E964*((AT946+AT955)/(AS946+AS955))^($F964*(1+$E964))</f>
        <v/>
      </c>
      <c r="AU964" s="47">
        <f>AT964*(1/(1+$G964))^(1+$E964)*(1+AU$7)^$D964*(AU946/AT946)^$E964*((AU946+AU955)/(AT946+AT955))^($F964*(1+$E964))</f>
        <v/>
      </c>
      <c r="AV964" s="47">
        <f>AU964*(1/(1+$G964))^(1+$E964)*(1+AV$7)^$D964*(AV946/AU946)^$E964*((AV946+AV955)/(AU946+AU955))^($F964*(1+$E964))</f>
        <v/>
      </c>
      <c r="AW964" s="47">
        <f>AV964*(1/(1+$G964))^(1+$E964)*(1+AW$7)^$D964*(AW946/AV946)^$E964*((AW946+AW955)/(AV946+AV955))^($F964*(1+$E964))</f>
        <v/>
      </c>
      <c r="AX964" s="48">
        <f>FUELUSE(AW964,AX946,AW946,AX955,AW955,AX$7,$D964,$E964,$F964,$G964)</f>
        <v/>
      </c>
    </row>
    <row r="965" hidden="1" outlineLevel="2">
      <c r="A965" s="5" t="inlineStr">
        <is>
          <t>ener</t>
        </is>
      </c>
      <c r="B965" s="5" t="inlineStr">
        <is>
          <t>lpg</t>
        </is>
      </c>
      <c r="C965" s="5" t="inlineStr">
        <is>
          <t>srv</t>
        </is>
      </c>
      <c r="D965" s="40">
        <f>INDEX(Inputs!$N$5:$N$132,MATCH($B965&amp;"|"&amp;$C965,Inputs!$A$5:$A$132,0))</f>
        <v/>
      </c>
      <c r="E965" s="40">
        <f>INDEX(Inputs!$O$5:$O$132,MATCH($B965&amp;"|"&amp;$C965,Inputs!$A$5:$A$132,0))</f>
        <v/>
      </c>
      <c r="F965" s="40">
        <f>INDEX(Inputs!$P$5:$P$132,MATCH($B965&amp;"|"&amp;$C965,Inputs!$A$5:$A$132,0))</f>
        <v/>
      </c>
      <c r="G965" s="40">
        <f>INDEX(Inputs!$Q$5:$Q$132,MATCH($B965&amp;"|"&amp;$C965,Inputs!$A$5:$A$132,0))</f>
        <v/>
      </c>
      <c r="H965" s="5">
        <f>INDEX(Variables!$B$5:$B$105,MATCH($A965,Variables!$A$5:$A$105,0))&amp;IF($C965="",""," | "&amp;INDEX(Mapping!$B$5:$B$26,MATCH($C965,Mapping!$A$5:$A$26,0))&amp;" | "&amp;INDEX(Mapping!$B$30:$B$41,MATCH($B965,Mapping!$A$30:$A$41,0)))</f>
        <v/>
      </c>
      <c r="I965" s="5">
        <f>INDEX(Variables!$C$5:$C$105,MATCH($A965,Variables!$A$5:$A$105,0))</f>
        <v/>
      </c>
      <c r="J965" s="5">
        <f>INDEX(Variables!$E$5:$E$105,MATCH($A965,Variables!$A$5:$A$105,0))</f>
        <v/>
      </c>
      <c r="K965" s="25">
        <f>LOWER(Settings!$C$4)&amp;".mit."&amp;$A965&amp;IF($C965="","","."&amp;$C965&amp;"."&amp;$B965)&amp;IF(INDEX(Variables!$D$5:$D$105,MATCH($A965,Variables!$A$5:$A$105,0))="","","."&amp;INDEX(Variables!$D$5:$D$105,MATCH($A965,Variables!$A$5:$A$105,0)))&amp;"."&amp;K$5</f>
        <v/>
      </c>
      <c r="L965" s="46">
        <f>INDEX(Inputs!$U$5:$U$132,MATCH($B965&amp;"|"&amp;$C965,Inputs!$A$5:$A$132,0))</f>
        <v/>
      </c>
      <c r="M965" s="47">
        <f>L965*(1/(1+$G965))^(1+$E965)*(1+M$7)^$D965*(M947/L947)^$E965*((M947+M956)/(L947+L956))^($F965*(1+$E965))</f>
        <v/>
      </c>
      <c r="N965" s="47">
        <f>M965*(1/(1+$G965))^(1+$E965)*(1+N$7)^$D965*(N947/M947)^$E965*((N947+N956)/(M947+M956))^($F965*(1+$E965))</f>
        <v/>
      </c>
      <c r="O965" s="47">
        <f>N965*(1/(1+$G965))^(1+$E965)*(1+O$7)^$D965*(O947/N947)^$E965*((O947+O956)/(N947+N956))^($F965*(1+$E965))</f>
        <v/>
      </c>
      <c r="P965" s="47">
        <f>O965*(1/(1+$G965))^(1+$E965)*(1+P$7)^$D965*(P947/O947)^$E965*((P947+P956)/(O947+O956))^($F965*(1+$E965))</f>
        <v/>
      </c>
      <c r="Q965" s="47">
        <f>P965*(1/(1+$G965))^(1+$E965)*(1+Q$7)^$D965*(Q947/P947)^$E965*((Q947+Q956)/(P947+P956))^($F965*(1+$E965))</f>
        <v/>
      </c>
      <c r="R965" s="47">
        <f>Q965*(1/(1+$G965))^(1+$E965)*(1+R$7)^$D965*(R947/Q947)^$E965*((R947+R956)/(Q947+Q956))^($F965*(1+$E965))</f>
        <v/>
      </c>
      <c r="S965" s="47">
        <f>R965*(1/(1+$G965))^(1+$E965)*(1+S$7)^$D965*(S947/R947)^$E965*((S947+S956)/(R947+R956))^($F965*(1+$E965))</f>
        <v/>
      </c>
      <c r="T965" s="47">
        <f>S965*(1/(1+$G965))^(1+$E965)*(1+T$7)^$D965*(T947/S947)^$E965*((T947+T956)/(S947+S956))^($F965*(1+$E965))</f>
        <v/>
      </c>
      <c r="U965" s="47">
        <f>T965*(1/(1+$G965))^(1+$E965)*(1+U$7)^$D965*(U947/T947)^$E965*((U947+U956)/(T947+T956))^($F965*(1+$E965))</f>
        <v/>
      </c>
      <c r="V965" s="47">
        <f>U965*(1/(1+$G965))^(1+$E965)*(1+V$7)^$D965*(V947/U947)^$E965*((V947+V956)/(U947+U956))^($F965*(1+$E965))</f>
        <v/>
      </c>
      <c r="W965" s="47">
        <f>V965*(1/(1+$G965))^(1+$E965)*(1+W$7)^$D965*(W947/V947)^$E965*((W947+W956)/(V947+V956))^($F965*(1+$E965))</f>
        <v/>
      </c>
      <c r="X965" s="47">
        <f>W965*(1/(1+$G965))^(1+$E965)*(1+X$7)^$D965*(X947/W947)^$E965*((X947+X956)/(W947+W956))^($F965*(1+$E965))</f>
        <v/>
      </c>
      <c r="Y965" s="47">
        <f>X965*(1/(1+$G965))^(1+$E965)*(1+Y$7)^$D965*(Y947/X947)^$E965*((Y947+Y956)/(X947+X956))^($F965*(1+$E965))</f>
        <v/>
      </c>
      <c r="Z965" s="47">
        <f>Y965*(1/(1+$G965))^(1+$E965)*(1+Z$7)^$D965*(Z947/Y947)^$E965*((Z947+Z956)/(Y947+Y956))^($F965*(1+$E965))</f>
        <v/>
      </c>
      <c r="AA965" s="47">
        <f>Z965*(1/(1+$G965))^(1+$E965)*(1+AA$7)^$D965*(AA947/Z947)^$E965*((AA947+AA956)/(Z947+Z956))^($F965*(1+$E965))</f>
        <v/>
      </c>
      <c r="AB965" s="47">
        <f>AA965*(1/(1+$G965))^(1+$E965)*(1+AB$7)^$D965*(AB947/AA947)^$E965*((AB947+AB956)/(AA947+AA956))^($F965*(1+$E965))</f>
        <v/>
      </c>
      <c r="AC965" s="47">
        <f>AB965*(1/(1+$G965))^(1+$E965)*(1+AC$7)^$D965*(AC947/AB947)^$E965*((AC947+AC956)/(AB947+AB956))^($F965*(1+$E965))</f>
        <v/>
      </c>
      <c r="AD965" s="48">
        <f>FUELUSE(AC965,AD947,AC947,AD956,AC956,AD$7,$D965,$E965,$F965,$G965)</f>
        <v/>
      </c>
      <c r="AE965" s="25">
        <f>LOWER(Settings!$C$4)&amp;".mit."&amp;$A965&amp;IF($C965="","","."&amp;$C965&amp;"."&amp;$B965)&amp;IF(INDEX(Variables!$D$5:$D$105,MATCH($A965,Variables!$A$5:$A$105,0))="","","."&amp;INDEX(Variables!$D$5:$D$105,MATCH($A965,Variables!$A$5:$A$105,0)))&amp;"."&amp;AE$5</f>
        <v/>
      </c>
      <c r="AF965" s="46">
        <f>INDEX(Inputs!$U$5:$U$132,MATCH($B965&amp;"|"&amp;$C965,Inputs!$A$5:$A$132,0))</f>
        <v/>
      </c>
      <c r="AG965" s="47">
        <f>AF965*(1/(1+$G965))^(1+$E965)*(1+AG$7)^$D965*(AG947/AF947)^$E965*((AG947+AG956)/(AF947+AF956))^($F965*(1+$E965))</f>
        <v/>
      </c>
      <c r="AH965" s="47">
        <f>AG965*(1/(1+$G965))^(1+$E965)*(1+AH$7)^$D965*(AH947/AG947)^$E965*((AH947+AH956)/(AG947+AG956))^($F965*(1+$E965))</f>
        <v/>
      </c>
      <c r="AI965" s="47">
        <f>AH965*(1/(1+$G965))^(1+$E965)*(1+AI$7)^$D965*(AI947/AH947)^$E965*((AI947+AI956)/(AH947+AH956))^($F965*(1+$E965))</f>
        <v/>
      </c>
      <c r="AJ965" s="47">
        <f>AI965*(1/(1+$G965))^(1+$E965)*(1+AJ$7)^$D965*(AJ947/AI947)^$E965*((AJ947+AJ956)/(AI947+AI956))^($F965*(1+$E965))</f>
        <v/>
      </c>
      <c r="AK965" s="47">
        <f>AJ965*(1/(1+$G965))^(1+$E965)*(1+AK$7)^$D965*(AK947/AJ947)^$E965*((AK947+AK956)/(AJ947+AJ956))^($F965*(1+$E965))</f>
        <v/>
      </c>
      <c r="AL965" s="47">
        <f>AK965*(1/(1+$G965))^(1+$E965)*(1+AL$7)^$D965*(AL947/AK947)^$E965*((AL947+AL956)/(AK947+AK956))^($F965*(1+$E965))</f>
        <v/>
      </c>
      <c r="AM965" s="47">
        <f>AL965*(1/(1+$G965))^(1+$E965)*(1+AM$7)^$D965*(AM947/AL947)^$E965*((AM947+AM956)/(AL947+AL956))^($F965*(1+$E965))</f>
        <v/>
      </c>
      <c r="AN965" s="47">
        <f>AM965*(1/(1+$G965))^(1+$E965)*(1+AN$7)^$D965*(AN947/AM947)^$E965*((AN947+AN956)/(AM947+AM956))^($F965*(1+$E965))</f>
        <v/>
      </c>
      <c r="AO965" s="47">
        <f>AN965*(1/(1+$G965))^(1+$E965)*(1+AO$7)^$D965*(AO947/AN947)^$E965*((AO947+AO956)/(AN947+AN956))^($F965*(1+$E965))</f>
        <v/>
      </c>
      <c r="AP965" s="47">
        <f>AO965*(1/(1+$G965))^(1+$E965)*(1+AP$7)^$D965*(AP947/AO947)^$E965*((AP947+AP956)/(AO947+AO956))^($F965*(1+$E965))</f>
        <v/>
      </c>
      <c r="AQ965" s="47">
        <f>AP965*(1/(1+$G965))^(1+$E965)*(1+AQ$7)^$D965*(AQ947/AP947)^$E965*((AQ947+AQ956)/(AP947+AP956))^($F965*(1+$E965))</f>
        <v/>
      </c>
      <c r="AR965" s="47">
        <f>AQ965*(1/(1+$G965))^(1+$E965)*(1+AR$7)^$D965*(AR947/AQ947)^$E965*((AR947+AR956)/(AQ947+AQ956))^($F965*(1+$E965))</f>
        <v/>
      </c>
      <c r="AS965" s="47">
        <f>AR965*(1/(1+$G965))^(1+$E965)*(1+AS$7)^$D965*(AS947/AR947)^$E965*((AS947+AS956)/(AR947+AR956))^($F965*(1+$E965))</f>
        <v/>
      </c>
      <c r="AT965" s="47">
        <f>AS965*(1/(1+$G965))^(1+$E965)*(1+AT$7)^$D965*(AT947/AS947)^$E965*((AT947+AT956)/(AS947+AS956))^($F965*(1+$E965))</f>
        <v/>
      </c>
      <c r="AU965" s="47">
        <f>AT965*(1/(1+$G965))^(1+$E965)*(1+AU$7)^$D965*(AU947/AT947)^$E965*((AU947+AU956)/(AT947+AT956))^($F965*(1+$E965))</f>
        <v/>
      </c>
      <c r="AV965" s="47">
        <f>AU965*(1/(1+$G965))^(1+$E965)*(1+AV$7)^$D965*(AV947/AU947)^$E965*((AV947+AV956)/(AU947+AU956))^($F965*(1+$E965))</f>
        <v/>
      </c>
      <c r="AW965" s="47">
        <f>AV965*(1/(1+$G965))^(1+$E965)*(1+AW$7)^$D965*(AW947/AV947)^$E965*((AW947+AW956)/(AV947+AV956))^($F965*(1+$E965))</f>
        <v/>
      </c>
      <c r="AX965" s="48">
        <f>FUELUSE(AW965,AX947,AW947,AX956,AW956,AX$7,$D965,$E965,$F965,$G965)</f>
        <v/>
      </c>
    </row>
    <row r="966" hidden="1" outlineLevel="2">
      <c r="A966" s="5" t="inlineStr">
        <is>
          <t>ener</t>
        </is>
      </c>
      <c r="B966" s="5" t="inlineStr">
        <is>
          <t>ker</t>
        </is>
      </c>
      <c r="C966" s="5" t="inlineStr">
        <is>
          <t>srv</t>
        </is>
      </c>
      <c r="D966" s="40">
        <f>INDEX(Inputs!$N$5:$N$132,MATCH($B966&amp;"|"&amp;$C966,Inputs!$A$5:$A$132,0))</f>
        <v/>
      </c>
      <c r="E966" s="40">
        <f>INDEX(Inputs!$O$5:$O$132,MATCH($B966&amp;"|"&amp;$C966,Inputs!$A$5:$A$132,0))</f>
        <v/>
      </c>
      <c r="F966" s="40">
        <f>INDEX(Inputs!$P$5:$P$132,MATCH($B966&amp;"|"&amp;$C966,Inputs!$A$5:$A$132,0))</f>
        <v/>
      </c>
      <c r="G966" s="40">
        <f>INDEX(Inputs!$Q$5:$Q$132,MATCH($B966&amp;"|"&amp;$C966,Inputs!$A$5:$A$132,0))</f>
        <v/>
      </c>
      <c r="H966" s="5">
        <f>INDEX(Variables!$B$5:$B$105,MATCH($A966,Variables!$A$5:$A$105,0))&amp;IF($C966="",""," | "&amp;INDEX(Mapping!$B$5:$B$26,MATCH($C966,Mapping!$A$5:$A$26,0))&amp;" | "&amp;INDEX(Mapping!$B$30:$B$41,MATCH($B966,Mapping!$A$30:$A$41,0)))</f>
        <v/>
      </c>
      <c r="I966" s="5">
        <f>INDEX(Variables!$C$5:$C$105,MATCH($A966,Variables!$A$5:$A$105,0))</f>
        <v/>
      </c>
      <c r="J966" s="5">
        <f>INDEX(Variables!$E$5:$E$105,MATCH($A966,Variables!$A$5:$A$105,0))</f>
        <v/>
      </c>
      <c r="K966" s="25">
        <f>LOWER(Settings!$C$4)&amp;".mit."&amp;$A966&amp;IF($C966="","","."&amp;$C966&amp;"."&amp;$B966)&amp;IF(INDEX(Variables!$D$5:$D$105,MATCH($A966,Variables!$A$5:$A$105,0))="","","."&amp;INDEX(Variables!$D$5:$D$105,MATCH($A966,Variables!$A$5:$A$105,0)))&amp;"."&amp;K$5</f>
        <v/>
      </c>
      <c r="L966" s="46">
        <f>INDEX(Inputs!$U$5:$U$132,MATCH($B966&amp;"|"&amp;$C966,Inputs!$A$5:$A$132,0))</f>
        <v/>
      </c>
      <c r="M966" s="47">
        <f>L966*(1/(1+$G966))^(1+$E966)*(1+M$7)^$D966*(M948/L948)^$E966*((M948+M957)/(L948+L957))^($F966*(1+$E966))</f>
        <v/>
      </c>
      <c r="N966" s="47">
        <f>M966*(1/(1+$G966))^(1+$E966)*(1+N$7)^$D966*(N948/M948)^$E966*((N948+N957)/(M948+M957))^($F966*(1+$E966))</f>
        <v/>
      </c>
      <c r="O966" s="47">
        <f>N966*(1/(1+$G966))^(1+$E966)*(1+O$7)^$D966*(O948/N948)^$E966*((O948+O957)/(N948+N957))^($F966*(1+$E966))</f>
        <v/>
      </c>
      <c r="P966" s="47">
        <f>O966*(1/(1+$G966))^(1+$E966)*(1+P$7)^$D966*(P948/O948)^$E966*((P948+P957)/(O948+O957))^($F966*(1+$E966))</f>
        <v/>
      </c>
      <c r="Q966" s="47">
        <f>P966*(1/(1+$G966))^(1+$E966)*(1+Q$7)^$D966*(Q948/P948)^$E966*((Q948+Q957)/(P948+P957))^($F966*(1+$E966))</f>
        <v/>
      </c>
      <c r="R966" s="47">
        <f>Q966*(1/(1+$G966))^(1+$E966)*(1+R$7)^$D966*(R948/Q948)^$E966*((R948+R957)/(Q948+Q957))^($F966*(1+$E966))</f>
        <v/>
      </c>
      <c r="S966" s="47">
        <f>R966*(1/(1+$G966))^(1+$E966)*(1+S$7)^$D966*(S948/R948)^$E966*((S948+S957)/(R948+R957))^($F966*(1+$E966))</f>
        <v/>
      </c>
      <c r="T966" s="47">
        <f>S966*(1/(1+$G966))^(1+$E966)*(1+T$7)^$D966*(T948/S948)^$E966*((T948+T957)/(S948+S957))^($F966*(1+$E966))</f>
        <v/>
      </c>
      <c r="U966" s="47">
        <f>T966*(1/(1+$G966))^(1+$E966)*(1+U$7)^$D966*(U948/T948)^$E966*((U948+U957)/(T948+T957))^($F966*(1+$E966))</f>
        <v/>
      </c>
      <c r="V966" s="47">
        <f>U966*(1/(1+$G966))^(1+$E966)*(1+V$7)^$D966*(V948/U948)^$E966*((V948+V957)/(U948+U957))^($F966*(1+$E966))</f>
        <v/>
      </c>
      <c r="W966" s="47">
        <f>V966*(1/(1+$G966))^(1+$E966)*(1+W$7)^$D966*(W948/V948)^$E966*((W948+W957)/(V948+V957))^($F966*(1+$E966))</f>
        <v/>
      </c>
      <c r="X966" s="47">
        <f>W966*(1/(1+$G966))^(1+$E966)*(1+X$7)^$D966*(X948/W948)^$E966*((X948+X957)/(W948+W957))^($F966*(1+$E966))</f>
        <v/>
      </c>
      <c r="Y966" s="47">
        <f>X966*(1/(1+$G966))^(1+$E966)*(1+Y$7)^$D966*(Y948/X948)^$E966*((Y948+Y957)/(X948+X957))^($F966*(1+$E966))</f>
        <v/>
      </c>
      <c r="Z966" s="47">
        <f>Y966*(1/(1+$G966))^(1+$E966)*(1+Z$7)^$D966*(Z948/Y948)^$E966*((Z948+Z957)/(Y948+Y957))^($F966*(1+$E966))</f>
        <v/>
      </c>
      <c r="AA966" s="47">
        <f>Z966*(1/(1+$G966))^(1+$E966)*(1+AA$7)^$D966*(AA948/Z948)^$E966*((AA948+AA957)/(Z948+Z957))^($F966*(1+$E966))</f>
        <v/>
      </c>
      <c r="AB966" s="47">
        <f>AA966*(1/(1+$G966))^(1+$E966)*(1+AB$7)^$D966*(AB948/AA948)^$E966*((AB948+AB957)/(AA948+AA957))^($F966*(1+$E966))</f>
        <v/>
      </c>
      <c r="AC966" s="47">
        <f>AB966*(1/(1+$G966))^(1+$E966)*(1+AC$7)^$D966*(AC948/AB948)^$E966*((AC948+AC957)/(AB948+AB957))^($F966*(1+$E966))</f>
        <v/>
      </c>
      <c r="AD966" s="48">
        <f>FUELUSE(AC966,AD948,AC948,AD957,AC957,AD$7,$D966,$E966,$F966,$G966)</f>
        <v/>
      </c>
      <c r="AE966" s="25">
        <f>LOWER(Settings!$C$4)&amp;".mit."&amp;$A966&amp;IF($C966="","","."&amp;$C966&amp;"."&amp;$B966)&amp;IF(INDEX(Variables!$D$5:$D$105,MATCH($A966,Variables!$A$5:$A$105,0))="","","."&amp;INDEX(Variables!$D$5:$D$105,MATCH($A966,Variables!$A$5:$A$105,0)))&amp;"."&amp;AE$5</f>
        <v/>
      </c>
      <c r="AF966" s="46">
        <f>INDEX(Inputs!$U$5:$U$132,MATCH($B966&amp;"|"&amp;$C966,Inputs!$A$5:$A$132,0))</f>
        <v/>
      </c>
      <c r="AG966" s="47">
        <f>AF966*(1/(1+$G966))^(1+$E966)*(1+AG$7)^$D966*(AG948/AF948)^$E966*((AG948+AG957)/(AF948+AF957))^($F966*(1+$E966))</f>
        <v/>
      </c>
      <c r="AH966" s="47">
        <f>AG966*(1/(1+$G966))^(1+$E966)*(1+AH$7)^$D966*(AH948/AG948)^$E966*((AH948+AH957)/(AG948+AG957))^($F966*(1+$E966))</f>
        <v/>
      </c>
      <c r="AI966" s="47">
        <f>AH966*(1/(1+$G966))^(1+$E966)*(1+AI$7)^$D966*(AI948/AH948)^$E966*((AI948+AI957)/(AH948+AH957))^($F966*(1+$E966))</f>
        <v/>
      </c>
      <c r="AJ966" s="47">
        <f>AI966*(1/(1+$G966))^(1+$E966)*(1+AJ$7)^$D966*(AJ948/AI948)^$E966*((AJ948+AJ957)/(AI948+AI957))^($F966*(1+$E966))</f>
        <v/>
      </c>
      <c r="AK966" s="47">
        <f>AJ966*(1/(1+$G966))^(1+$E966)*(1+AK$7)^$D966*(AK948/AJ948)^$E966*((AK948+AK957)/(AJ948+AJ957))^($F966*(1+$E966))</f>
        <v/>
      </c>
      <c r="AL966" s="47">
        <f>AK966*(1/(1+$G966))^(1+$E966)*(1+AL$7)^$D966*(AL948/AK948)^$E966*((AL948+AL957)/(AK948+AK957))^($F966*(1+$E966))</f>
        <v/>
      </c>
      <c r="AM966" s="47">
        <f>AL966*(1/(1+$G966))^(1+$E966)*(1+AM$7)^$D966*(AM948/AL948)^$E966*((AM948+AM957)/(AL948+AL957))^($F966*(1+$E966))</f>
        <v/>
      </c>
      <c r="AN966" s="47">
        <f>AM966*(1/(1+$G966))^(1+$E966)*(1+AN$7)^$D966*(AN948/AM948)^$E966*((AN948+AN957)/(AM948+AM957))^($F966*(1+$E966))</f>
        <v/>
      </c>
      <c r="AO966" s="47">
        <f>AN966*(1/(1+$G966))^(1+$E966)*(1+AO$7)^$D966*(AO948/AN948)^$E966*((AO948+AO957)/(AN948+AN957))^($F966*(1+$E966))</f>
        <v/>
      </c>
      <c r="AP966" s="47">
        <f>AO966*(1/(1+$G966))^(1+$E966)*(1+AP$7)^$D966*(AP948/AO948)^$E966*((AP948+AP957)/(AO948+AO957))^($F966*(1+$E966))</f>
        <v/>
      </c>
      <c r="AQ966" s="47">
        <f>AP966*(1/(1+$G966))^(1+$E966)*(1+AQ$7)^$D966*(AQ948/AP948)^$E966*((AQ948+AQ957)/(AP948+AP957))^($F966*(1+$E966))</f>
        <v/>
      </c>
      <c r="AR966" s="47">
        <f>AQ966*(1/(1+$G966))^(1+$E966)*(1+AR$7)^$D966*(AR948/AQ948)^$E966*((AR948+AR957)/(AQ948+AQ957))^($F966*(1+$E966))</f>
        <v/>
      </c>
      <c r="AS966" s="47">
        <f>AR966*(1/(1+$G966))^(1+$E966)*(1+AS$7)^$D966*(AS948/AR948)^$E966*((AS948+AS957)/(AR948+AR957))^($F966*(1+$E966))</f>
        <v/>
      </c>
      <c r="AT966" s="47">
        <f>AS966*(1/(1+$G966))^(1+$E966)*(1+AT$7)^$D966*(AT948/AS948)^$E966*((AT948+AT957)/(AS948+AS957))^($F966*(1+$E966))</f>
        <v/>
      </c>
      <c r="AU966" s="47">
        <f>AT966*(1/(1+$G966))^(1+$E966)*(1+AU$7)^$D966*(AU948/AT948)^$E966*((AU948+AU957)/(AT948+AT957))^($F966*(1+$E966))</f>
        <v/>
      </c>
      <c r="AV966" s="47">
        <f>AU966*(1/(1+$G966))^(1+$E966)*(1+AV$7)^$D966*(AV948/AU948)^$E966*((AV948+AV957)/(AU948+AU957))^($F966*(1+$E966))</f>
        <v/>
      </c>
      <c r="AW966" s="47">
        <f>AV966*(1/(1+$G966))^(1+$E966)*(1+AW$7)^$D966*(AW948/AV948)^$E966*((AW948+AW957)/(AV948+AV957))^($F966*(1+$E966))</f>
        <v/>
      </c>
      <c r="AX966" s="48">
        <f>FUELUSE(AW966,AX948,AW948,AX957,AW957,AX$7,$D966,$E966,$F966,$G966)</f>
        <v/>
      </c>
    </row>
    <row r="967" hidden="1" outlineLevel="2">
      <c r="A967" s="5" t="inlineStr">
        <is>
          <t>ener</t>
        </is>
      </c>
      <c r="B967" s="5" t="inlineStr">
        <is>
          <t>oop</t>
        </is>
      </c>
      <c r="C967" s="5" t="inlineStr">
        <is>
          <t>srv</t>
        </is>
      </c>
      <c r="D967" s="40">
        <f>INDEX(Inputs!$N$5:$N$132,MATCH($B967&amp;"|"&amp;$C967,Inputs!$A$5:$A$132,0))</f>
        <v/>
      </c>
      <c r="E967" s="40">
        <f>INDEX(Inputs!$O$5:$O$132,MATCH($B967&amp;"|"&amp;$C967,Inputs!$A$5:$A$132,0))</f>
        <v/>
      </c>
      <c r="F967" s="40">
        <f>INDEX(Inputs!$P$5:$P$132,MATCH($B967&amp;"|"&amp;$C967,Inputs!$A$5:$A$132,0))</f>
        <v/>
      </c>
      <c r="G967" s="40">
        <f>INDEX(Inputs!$Q$5:$Q$132,MATCH($B967&amp;"|"&amp;$C967,Inputs!$A$5:$A$132,0))</f>
        <v/>
      </c>
      <c r="H967" s="5">
        <f>INDEX(Variables!$B$5:$B$105,MATCH($A967,Variables!$A$5:$A$105,0))&amp;IF($C967="",""," | "&amp;INDEX(Mapping!$B$5:$B$26,MATCH($C967,Mapping!$A$5:$A$26,0))&amp;" | "&amp;INDEX(Mapping!$B$30:$B$41,MATCH($B967,Mapping!$A$30:$A$41,0)))</f>
        <v/>
      </c>
      <c r="I967" s="5">
        <f>INDEX(Variables!$C$5:$C$105,MATCH($A967,Variables!$A$5:$A$105,0))</f>
        <v/>
      </c>
      <c r="J967" s="5">
        <f>INDEX(Variables!$E$5:$E$105,MATCH($A967,Variables!$A$5:$A$105,0))</f>
        <v/>
      </c>
      <c r="K967" s="25">
        <f>LOWER(Settings!$C$4)&amp;".mit."&amp;$A967&amp;IF($C967="","","."&amp;$C967&amp;"."&amp;$B967)&amp;IF(INDEX(Variables!$D$5:$D$105,MATCH($A967,Variables!$A$5:$A$105,0))="","","."&amp;INDEX(Variables!$D$5:$D$105,MATCH($A967,Variables!$A$5:$A$105,0)))&amp;"."&amp;K$5</f>
        <v/>
      </c>
      <c r="L967" s="46">
        <f>INDEX(Inputs!$U$5:$U$132,MATCH($B967&amp;"|"&amp;$C967,Inputs!$A$5:$A$132,0))</f>
        <v/>
      </c>
      <c r="M967" s="47">
        <f>L967*(1/(1+$G967))^(1+$E967)*(1+M$7)^$D967*(M949/L949)^$E967*((M949+M958)/(L949+L958))^($F967*(1+$E967))</f>
        <v/>
      </c>
      <c r="N967" s="47">
        <f>M967*(1/(1+$G967))^(1+$E967)*(1+N$7)^$D967*(N949/M949)^$E967*((N949+N958)/(M949+M958))^($F967*(1+$E967))</f>
        <v/>
      </c>
      <c r="O967" s="47">
        <f>N967*(1/(1+$G967))^(1+$E967)*(1+O$7)^$D967*(O949/N949)^$E967*((O949+O958)/(N949+N958))^($F967*(1+$E967))</f>
        <v/>
      </c>
      <c r="P967" s="47">
        <f>O967*(1/(1+$G967))^(1+$E967)*(1+P$7)^$D967*(P949/O949)^$E967*((P949+P958)/(O949+O958))^($F967*(1+$E967))</f>
        <v/>
      </c>
      <c r="Q967" s="47">
        <f>P967*(1/(1+$G967))^(1+$E967)*(1+Q$7)^$D967*(Q949/P949)^$E967*((Q949+Q958)/(P949+P958))^($F967*(1+$E967))</f>
        <v/>
      </c>
      <c r="R967" s="47">
        <f>Q967*(1/(1+$G967))^(1+$E967)*(1+R$7)^$D967*(R949/Q949)^$E967*((R949+R958)/(Q949+Q958))^($F967*(1+$E967))</f>
        <v/>
      </c>
      <c r="S967" s="47">
        <f>R967*(1/(1+$G967))^(1+$E967)*(1+S$7)^$D967*(S949/R949)^$E967*((S949+S958)/(R949+R958))^($F967*(1+$E967))</f>
        <v/>
      </c>
      <c r="T967" s="47">
        <f>S967*(1/(1+$G967))^(1+$E967)*(1+T$7)^$D967*(T949/S949)^$E967*((T949+T958)/(S949+S958))^($F967*(1+$E967))</f>
        <v/>
      </c>
      <c r="U967" s="47">
        <f>T967*(1/(1+$G967))^(1+$E967)*(1+U$7)^$D967*(U949/T949)^$E967*((U949+U958)/(T949+T958))^($F967*(1+$E967))</f>
        <v/>
      </c>
      <c r="V967" s="47">
        <f>U967*(1/(1+$G967))^(1+$E967)*(1+V$7)^$D967*(V949/U949)^$E967*((V949+V958)/(U949+U958))^($F967*(1+$E967))</f>
        <v/>
      </c>
      <c r="W967" s="47">
        <f>V967*(1/(1+$G967))^(1+$E967)*(1+W$7)^$D967*(W949/V949)^$E967*((W949+W958)/(V949+V958))^($F967*(1+$E967))</f>
        <v/>
      </c>
      <c r="X967" s="47">
        <f>W967*(1/(1+$G967))^(1+$E967)*(1+X$7)^$D967*(X949/W949)^$E967*((X949+X958)/(W949+W958))^($F967*(1+$E967))</f>
        <v/>
      </c>
      <c r="Y967" s="47">
        <f>X967*(1/(1+$G967))^(1+$E967)*(1+Y$7)^$D967*(Y949/X949)^$E967*((Y949+Y958)/(X949+X958))^($F967*(1+$E967))</f>
        <v/>
      </c>
      <c r="Z967" s="47">
        <f>Y967*(1/(1+$G967))^(1+$E967)*(1+Z$7)^$D967*(Z949/Y949)^$E967*((Z949+Z958)/(Y949+Y958))^($F967*(1+$E967))</f>
        <v/>
      </c>
      <c r="AA967" s="47">
        <f>Z967*(1/(1+$G967))^(1+$E967)*(1+AA$7)^$D967*(AA949/Z949)^$E967*((AA949+AA958)/(Z949+Z958))^($F967*(1+$E967))</f>
        <v/>
      </c>
      <c r="AB967" s="47">
        <f>AA967*(1/(1+$G967))^(1+$E967)*(1+AB$7)^$D967*(AB949/AA949)^$E967*((AB949+AB958)/(AA949+AA958))^($F967*(1+$E967))</f>
        <v/>
      </c>
      <c r="AC967" s="47">
        <f>AB967*(1/(1+$G967))^(1+$E967)*(1+AC$7)^$D967*(AC949/AB949)^$E967*((AC949+AC958)/(AB949+AB958))^($F967*(1+$E967))</f>
        <v/>
      </c>
      <c r="AD967" s="48">
        <f>FUELUSE(AC967,AD949,AC949,AD958,AC958,AD$7,$D967,$E967,$F967,$G967)</f>
        <v/>
      </c>
      <c r="AE967" s="25">
        <f>LOWER(Settings!$C$4)&amp;".mit."&amp;$A967&amp;IF($C967="","","."&amp;$C967&amp;"."&amp;$B967)&amp;IF(INDEX(Variables!$D$5:$D$105,MATCH($A967,Variables!$A$5:$A$105,0))="","","."&amp;INDEX(Variables!$D$5:$D$105,MATCH($A967,Variables!$A$5:$A$105,0)))&amp;"."&amp;AE$5</f>
        <v/>
      </c>
      <c r="AF967" s="46">
        <f>INDEX(Inputs!$U$5:$U$132,MATCH($B967&amp;"|"&amp;$C967,Inputs!$A$5:$A$132,0))</f>
        <v/>
      </c>
      <c r="AG967" s="47">
        <f>AF967*(1/(1+$G967))^(1+$E967)*(1+AG$7)^$D967*(AG949/AF949)^$E967*((AG949+AG958)/(AF949+AF958))^($F967*(1+$E967))</f>
        <v/>
      </c>
      <c r="AH967" s="47">
        <f>AG967*(1/(1+$G967))^(1+$E967)*(1+AH$7)^$D967*(AH949/AG949)^$E967*((AH949+AH958)/(AG949+AG958))^($F967*(1+$E967))</f>
        <v/>
      </c>
      <c r="AI967" s="47">
        <f>AH967*(1/(1+$G967))^(1+$E967)*(1+AI$7)^$D967*(AI949/AH949)^$E967*((AI949+AI958)/(AH949+AH958))^($F967*(1+$E967))</f>
        <v/>
      </c>
      <c r="AJ967" s="47">
        <f>AI967*(1/(1+$G967))^(1+$E967)*(1+AJ$7)^$D967*(AJ949/AI949)^$E967*((AJ949+AJ958)/(AI949+AI958))^($F967*(1+$E967))</f>
        <v/>
      </c>
      <c r="AK967" s="47">
        <f>AJ967*(1/(1+$G967))^(1+$E967)*(1+AK$7)^$D967*(AK949/AJ949)^$E967*((AK949+AK958)/(AJ949+AJ958))^($F967*(1+$E967))</f>
        <v/>
      </c>
      <c r="AL967" s="47">
        <f>AK967*(1/(1+$G967))^(1+$E967)*(1+AL$7)^$D967*(AL949/AK949)^$E967*((AL949+AL958)/(AK949+AK958))^($F967*(1+$E967))</f>
        <v/>
      </c>
      <c r="AM967" s="47">
        <f>AL967*(1/(1+$G967))^(1+$E967)*(1+AM$7)^$D967*(AM949/AL949)^$E967*((AM949+AM958)/(AL949+AL958))^($F967*(1+$E967))</f>
        <v/>
      </c>
      <c r="AN967" s="47">
        <f>AM967*(1/(1+$G967))^(1+$E967)*(1+AN$7)^$D967*(AN949/AM949)^$E967*((AN949+AN958)/(AM949+AM958))^($F967*(1+$E967))</f>
        <v/>
      </c>
      <c r="AO967" s="47">
        <f>AN967*(1/(1+$G967))^(1+$E967)*(1+AO$7)^$D967*(AO949/AN949)^$E967*((AO949+AO958)/(AN949+AN958))^($F967*(1+$E967))</f>
        <v/>
      </c>
      <c r="AP967" s="47">
        <f>AO967*(1/(1+$G967))^(1+$E967)*(1+AP$7)^$D967*(AP949/AO949)^$E967*((AP949+AP958)/(AO949+AO958))^($F967*(1+$E967))</f>
        <v/>
      </c>
      <c r="AQ967" s="47">
        <f>AP967*(1/(1+$G967))^(1+$E967)*(1+AQ$7)^$D967*(AQ949/AP949)^$E967*((AQ949+AQ958)/(AP949+AP958))^($F967*(1+$E967))</f>
        <v/>
      </c>
      <c r="AR967" s="47">
        <f>AQ967*(1/(1+$G967))^(1+$E967)*(1+AR$7)^$D967*(AR949/AQ949)^$E967*((AR949+AR958)/(AQ949+AQ958))^($F967*(1+$E967))</f>
        <v/>
      </c>
      <c r="AS967" s="47">
        <f>AR967*(1/(1+$G967))^(1+$E967)*(1+AS$7)^$D967*(AS949/AR949)^$E967*((AS949+AS958)/(AR949+AR958))^($F967*(1+$E967))</f>
        <v/>
      </c>
      <c r="AT967" s="47">
        <f>AS967*(1/(1+$G967))^(1+$E967)*(1+AT$7)^$D967*(AT949/AS949)^$E967*((AT949+AT958)/(AS949+AS958))^($F967*(1+$E967))</f>
        <v/>
      </c>
      <c r="AU967" s="47">
        <f>AT967*(1/(1+$G967))^(1+$E967)*(1+AU$7)^$D967*(AU949/AT949)^$E967*((AU949+AU958)/(AT949+AT958))^($F967*(1+$E967))</f>
        <v/>
      </c>
      <c r="AV967" s="47">
        <f>AU967*(1/(1+$G967))^(1+$E967)*(1+AV$7)^$D967*(AV949/AU949)^$E967*((AV949+AV958)/(AU949+AU958))^($F967*(1+$E967))</f>
        <v/>
      </c>
      <c r="AW967" s="47">
        <f>AV967*(1/(1+$G967))^(1+$E967)*(1+AW$7)^$D967*(AW949/AV949)^$E967*((AW949+AW958)/(AV949+AV958))^($F967*(1+$E967))</f>
        <v/>
      </c>
      <c r="AX967" s="48">
        <f>FUELUSE(AW967,AX949,AW949,AX958,AW958,AX$7,$D967,$E967,$F967,$G967)</f>
        <v/>
      </c>
    </row>
    <row r="968" hidden="1" outlineLevel="2">
      <c r="A968" s="5" t="inlineStr">
        <is>
          <t>ener</t>
        </is>
      </c>
      <c r="B968" s="5" t="inlineStr">
        <is>
          <t>bio</t>
        </is>
      </c>
      <c r="C968" s="5" t="inlineStr">
        <is>
          <t>srv</t>
        </is>
      </c>
      <c r="D968" s="40">
        <f>INDEX(Inputs!$N$5:$N$132,MATCH($B968&amp;"|"&amp;$C968,Inputs!$A$5:$A$132,0))</f>
        <v/>
      </c>
      <c r="E968" s="40">
        <f>INDEX(Inputs!$O$5:$O$132,MATCH($B968&amp;"|"&amp;$C968,Inputs!$A$5:$A$132,0))</f>
        <v/>
      </c>
      <c r="F968" s="40">
        <f>INDEX(Inputs!$P$5:$P$132,MATCH($B968&amp;"|"&amp;$C968,Inputs!$A$5:$A$132,0))</f>
        <v/>
      </c>
      <c r="G968" s="40">
        <f>INDEX(Inputs!$Q$5:$Q$132,MATCH($B968&amp;"|"&amp;$C968,Inputs!$A$5:$A$132,0))</f>
        <v/>
      </c>
      <c r="H968" s="5">
        <f>INDEX(Variables!$B$5:$B$105,MATCH($A968,Variables!$A$5:$A$105,0))&amp;IF($C968="",""," | "&amp;INDEX(Mapping!$B$5:$B$26,MATCH($C968,Mapping!$A$5:$A$26,0))&amp;" | "&amp;INDEX(Mapping!$B$30:$B$41,MATCH($B968,Mapping!$A$30:$A$41,0)))</f>
        <v/>
      </c>
      <c r="I968" s="5">
        <f>INDEX(Variables!$C$5:$C$105,MATCH($A968,Variables!$A$5:$A$105,0))</f>
        <v/>
      </c>
      <c r="J968" s="5">
        <f>INDEX(Variables!$E$5:$E$105,MATCH($A968,Variables!$A$5:$A$105,0))</f>
        <v/>
      </c>
      <c r="K968" s="25">
        <f>LOWER(Settings!$C$4)&amp;".mit."&amp;$A968&amp;IF($C968="","","."&amp;$C968&amp;"."&amp;$B968)&amp;IF(INDEX(Variables!$D$5:$D$105,MATCH($A968,Variables!$A$5:$A$105,0))="","","."&amp;INDEX(Variables!$D$5:$D$105,MATCH($A968,Variables!$A$5:$A$105,0)))&amp;"."&amp;K$5</f>
        <v/>
      </c>
      <c r="L968" s="46">
        <f>INDEX(Inputs!$U$5:$U$132,MATCH($B968&amp;"|"&amp;$C968,Inputs!$A$5:$A$132,0))</f>
        <v/>
      </c>
      <c r="M968" s="47">
        <f>L968*(1/(1+$G968))^(1+$E968)*(1+M$7)^$D968*(M950/L950)^$E968*((M950+M959)/(L950+L959))^($F968*(1+$E968))</f>
        <v/>
      </c>
      <c r="N968" s="47">
        <f>M968*(1/(1+$G968))^(1+$E968)*(1+N$7)^$D968*(N950/M950)^$E968*((N950+N959)/(M950+M959))^($F968*(1+$E968))</f>
        <v/>
      </c>
      <c r="O968" s="47">
        <f>N968*(1/(1+$G968))^(1+$E968)*(1+O$7)^$D968*(O950/N950)^$E968*((O950+O959)/(N950+N959))^($F968*(1+$E968))</f>
        <v/>
      </c>
      <c r="P968" s="47">
        <f>O968*(1/(1+$G968))^(1+$E968)*(1+P$7)^$D968*(P950/O950)^$E968*((P950+P959)/(O950+O959))^($F968*(1+$E968))</f>
        <v/>
      </c>
      <c r="Q968" s="47">
        <f>P968*(1/(1+$G968))^(1+$E968)*(1+Q$7)^$D968*(Q950/P950)^$E968*((Q950+Q959)/(P950+P959))^($F968*(1+$E968))</f>
        <v/>
      </c>
      <c r="R968" s="47">
        <f>Q968*(1/(1+$G968))^(1+$E968)*(1+R$7)^$D968*(R950/Q950)^$E968*((R950+R959)/(Q950+Q959))^($F968*(1+$E968))</f>
        <v/>
      </c>
      <c r="S968" s="47">
        <f>R968*(1/(1+$G968))^(1+$E968)*(1+S$7)^$D968*(S950/R950)^$E968*((S950+S959)/(R950+R959))^($F968*(1+$E968))</f>
        <v/>
      </c>
      <c r="T968" s="47">
        <f>S968*(1/(1+$G968))^(1+$E968)*(1+T$7)^$D968*(T950/S950)^$E968*((T950+T959)/(S950+S959))^($F968*(1+$E968))</f>
        <v/>
      </c>
      <c r="U968" s="47">
        <f>T968*(1/(1+$G968))^(1+$E968)*(1+U$7)^$D968*(U950/T950)^$E968*((U950+U959)/(T950+T959))^($F968*(1+$E968))</f>
        <v/>
      </c>
      <c r="V968" s="47">
        <f>U968*(1/(1+$G968))^(1+$E968)*(1+V$7)^$D968*(V950/U950)^$E968*((V950+V959)/(U950+U959))^($F968*(1+$E968))</f>
        <v/>
      </c>
      <c r="W968" s="47">
        <f>V968*(1/(1+$G968))^(1+$E968)*(1+W$7)^$D968*(W950/V950)^$E968*((W950+W959)/(V950+V959))^($F968*(1+$E968))</f>
        <v/>
      </c>
      <c r="X968" s="47">
        <f>W968*(1/(1+$G968))^(1+$E968)*(1+X$7)^$D968*(X950/W950)^$E968*((X950+X959)/(W950+W959))^($F968*(1+$E968))</f>
        <v/>
      </c>
      <c r="Y968" s="47">
        <f>X968*(1/(1+$G968))^(1+$E968)*(1+Y$7)^$D968*(Y950/X950)^$E968*((Y950+Y959)/(X950+X959))^($F968*(1+$E968))</f>
        <v/>
      </c>
      <c r="Z968" s="47">
        <f>Y968*(1/(1+$G968))^(1+$E968)*(1+Z$7)^$D968*(Z950/Y950)^$E968*((Z950+Z959)/(Y950+Y959))^($F968*(1+$E968))</f>
        <v/>
      </c>
      <c r="AA968" s="47">
        <f>Z968*(1/(1+$G968))^(1+$E968)*(1+AA$7)^$D968*(AA950/Z950)^$E968*((AA950+AA959)/(Z950+Z959))^($F968*(1+$E968))</f>
        <v/>
      </c>
      <c r="AB968" s="47">
        <f>AA968*(1/(1+$G968))^(1+$E968)*(1+AB$7)^$D968*(AB950/AA950)^$E968*((AB950+AB959)/(AA950+AA959))^($F968*(1+$E968))</f>
        <v/>
      </c>
      <c r="AC968" s="47">
        <f>AB968*(1/(1+$G968))^(1+$E968)*(1+AC$7)^$D968*(AC950/AB950)^$E968*((AC950+AC959)/(AB950+AB959))^($F968*(1+$E968))</f>
        <v/>
      </c>
      <c r="AD968" s="48">
        <f>FUELUSE(AC968,AD950,AC950,AD959,AC959,AD$7,$D968,$E968,$F968,$G968)</f>
        <v/>
      </c>
      <c r="AE968" s="25">
        <f>LOWER(Settings!$C$4)&amp;".mit."&amp;$A968&amp;IF($C968="","","."&amp;$C968&amp;"."&amp;$B968)&amp;IF(INDEX(Variables!$D$5:$D$105,MATCH($A968,Variables!$A$5:$A$105,0))="","","."&amp;INDEX(Variables!$D$5:$D$105,MATCH($A968,Variables!$A$5:$A$105,0)))&amp;"."&amp;AE$5</f>
        <v/>
      </c>
      <c r="AF968" s="46">
        <f>INDEX(Inputs!$U$5:$U$132,MATCH($B968&amp;"|"&amp;$C968,Inputs!$A$5:$A$132,0))</f>
        <v/>
      </c>
      <c r="AG968" s="47">
        <f>AF968*(1/(1+$G968))^(1+$E968)*(1+AG$7)^$D968*(AG950/AF950)^$E968*((AG950+AG959)/(AF950+AF959))^($F968*(1+$E968))</f>
        <v/>
      </c>
      <c r="AH968" s="47">
        <f>AG968*(1/(1+$G968))^(1+$E968)*(1+AH$7)^$D968*(AH950/AG950)^$E968*((AH950+AH959)/(AG950+AG959))^($F968*(1+$E968))</f>
        <v/>
      </c>
      <c r="AI968" s="47">
        <f>AH968*(1/(1+$G968))^(1+$E968)*(1+AI$7)^$D968*(AI950/AH950)^$E968*((AI950+AI959)/(AH950+AH959))^($F968*(1+$E968))</f>
        <v/>
      </c>
      <c r="AJ968" s="47">
        <f>AI968*(1/(1+$G968))^(1+$E968)*(1+AJ$7)^$D968*(AJ950/AI950)^$E968*((AJ950+AJ959)/(AI950+AI959))^($F968*(1+$E968))</f>
        <v/>
      </c>
      <c r="AK968" s="47">
        <f>AJ968*(1/(1+$G968))^(1+$E968)*(1+AK$7)^$D968*(AK950/AJ950)^$E968*((AK950+AK959)/(AJ950+AJ959))^($F968*(1+$E968))</f>
        <v/>
      </c>
      <c r="AL968" s="47">
        <f>AK968*(1/(1+$G968))^(1+$E968)*(1+AL$7)^$D968*(AL950/AK950)^$E968*((AL950+AL959)/(AK950+AK959))^($F968*(1+$E968))</f>
        <v/>
      </c>
      <c r="AM968" s="47">
        <f>AL968*(1/(1+$G968))^(1+$E968)*(1+AM$7)^$D968*(AM950/AL950)^$E968*((AM950+AM959)/(AL950+AL959))^($F968*(1+$E968))</f>
        <v/>
      </c>
      <c r="AN968" s="47">
        <f>AM968*(1/(1+$G968))^(1+$E968)*(1+AN$7)^$D968*(AN950/AM950)^$E968*((AN950+AN959)/(AM950+AM959))^($F968*(1+$E968))</f>
        <v/>
      </c>
      <c r="AO968" s="47">
        <f>AN968*(1/(1+$G968))^(1+$E968)*(1+AO$7)^$D968*(AO950/AN950)^$E968*((AO950+AO959)/(AN950+AN959))^($F968*(1+$E968))</f>
        <v/>
      </c>
      <c r="AP968" s="47">
        <f>AO968*(1/(1+$G968))^(1+$E968)*(1+AP$7)^$D968*(AP950/AO950)^$E968*((AP950+AP959)/(AO950+AO959))^($F968*(1+$E968))</f>
        <v/>
      </c>
      <c r="AQ968" s="47">
        <f>AP968*(1/(1+$G968))^(1+$E968)*(1+AQ$7)^$D968*(AQ950/AP950)^$E968*((AQ950+AQ959)/(AP950+AP959))^($F968*(1+$E968))</f>
        <v/>
      </c>
      <c r="AR968" s="47">
        <f>AQ968*(1/(1+$G968))^(1+$E968)*(1+AR$7)^$D968*(AR950/AQ950)^$E968*((AR950+AR959)/(AQ950+AQ959))^($F968*(1+$E968))</f>
        <v/>
      </c>
      <c r="AS968" s="47">
        <f>AR968*(1/(1+$G968))^(1+$E968)*(1+AS$7)^$D968*(AS950/AR950)^$E968*((AS950+AS959)/(AR950+AR959))^($F968*(1+$E968))</f>
        <v/>
      </c>
      <c r="AT968" s="47">
        <f>AS968*(1/(1+$G968))^(1+$E968)*(1+AT$7)^$D968*(AT950/AS950)^$E968*((AT950+AT959)/(AS950+AS959))^($F968*(1+$E968))</f>
        <v/>
      </c>
      <c r="AU968" s="47">
        <f>AT968*(1/(1+$G968))^(1+$E968)*(1+AU$7)^$D968*(AU950/AT950)^$E968*((AU950+AU959)/(AT950+AT959))^($F968*(1+$E968))</f>
        <v/>
      </c>
      <c r="AV968" s="47">
        <f>AU968*(1/(1+$G968))^(1+$E968)*(1+AV$7)^$D968*(AV950/AU950)^$E968*((AV950+AV959)/(AU950+AU959))^($F968*(1+$E968))</f>
        <v/>
      </c>
      <c r="AW968" s="47">
        <f>AV968*(1/(1+$G968))^(1+$E968)*(1+AW$7)^$D968*(AW950/AV950)^$E968*((AW950+AW959)/(AV950+AV959))^($F968*(1+$E968))</f>
        <v/>
      </c>
      <c r="AX968" s="48">
        <f>FUELUSE(AW968,AX950,AW950,AX959,AW959,AX$7,$D968,$E968,$F968,$G968)</f>
        <v/>
      </c>
    </row>
    <row r="969" hidden="1" outlineLevel="2"/>
    <row r="970" hidden="1" outlineLevel="2">
      <c r="A970" s="5" t="inlineStr">
        <is>
          <t>co2</t>
        </is>
      </c>
      <c r="B970" s="5" t="inlineStr">
        <is>
          <t>coa</t>
        </is>
      </c>
      <c r="C970" s="5" t="inlineStr">
        <is>
          <t>srv</t>
        </is>
      </c>
      <c r="D970" s="40">
        <f>INDEX(Inputs!$T$5:$T$132,MATCH($B970&amp;"|"&amp;$C970,Inputs!$A$5:$A$132,0))</f>
        <v/>
      </c>
      <c r="E970" s="39" t="n"/>
      <c r="F970" s="39" t="n"/>
      <c r="G970" s="39" t="n"/>
      <c r="H970" s="5">
        <f>INDEX(Variables!$B$5:$B$105,MATCH($A970,Variables!$A$5:$A$105,0))&amp;IF($C970="",""," | "&amp;INDEX(Mapping!$B$5:$B$26,MATCH($C970,Mapping!$A$5:$A$26,0))&amp;" | "&amp;INDEX(Mapping!$B$30:$B$41,MATCH($B970,Mapping!$A$30:$A$41,0)))</f>
        <v/>
      </c>
      <c r="I970" s="5">
        <f>INDEX(Variables!$C$5:$C$105,MATCH($A970,Variables!$A$5:$A$105,0))</f>
        <v/>
      </c>
      <c r="J970" s="5">
        <f>INDEX(Variables!$E$5:$E$105,MATCH($A970,Variables!$A$5:$A$105,0))</f>
        <v/>
      </c>
      <c r="K970" s="25">
        <f>LOWER(Settings!$C$4)&amp;".mit."&amp;$A970&amp;IF($C970="","","."&amp;$C970&amp;"."&amp;$B970)&amp;IF(INDEX(Variables!$D$5:$D$105,MATCH($A970,Variables!$A$5:$A$105,0))="","","."&amp;INDEX(Variables!$D$5:$D$105,MATCH($A970,Variables!$A$5:$A$105,0)))&amp;"."&amp;K$5</f>
        <v/>
      </c>
      <c r="L970" s="28">
        <f>L961*Settings!$C$13*$D970</f>
        <v/>
      </c>
      <c r="M970" s="29">
        <f>M961*Settings!$C$13*$D970</f>
        <v/>
      </c>
      <c r="N970" s="29">
        <f>N961*Settings!$C$13*$D970</f>
        <v/>
      </c>
      <c r="O970" s="29">
        <f>O961*Settings!$C$13*$D970</f>
        <v/>
      </c>
      <c r="P970" s="29">
        <f>P961*Settings!$C$13*$D970</f>
        <v/>
      </c>
      <c r="Q970" s="29">
        <f>Q961*Settings!$C$13*$D970</f>
        <v/>
      </c>
      <c r="R970" s="29">
        <f>R961*Settings!$C$13*$D970</f>
        <v/>
      </c>
      <c r="S970" s="29">
        <f>S961*Settings!$C$13*$D970</f>
        <v/>
      </c>
      <c r="T970" s="29">
        <f>T961*Settings!$C$13*$D970</f>
        <v/>
      </c>
      <c r="U970" s="29">
        <f>U961*Settings!$C$13*$D970</f>
        <v/>
      </c>
      <c r="V970" s="29">
        <f>V961*Settings!$C$13*$D970</f>
        <v/>
      </c>
      <c r="W970" s="29">
        <f>W961*Settings!$C$13*$D970</f>
        <v/>
      </c>
      <c r="X970" s="29">
        <f>X961*Settings!$C$13*$D970</f>
        <v/>
      </c>
      <c r="Y970" s="29">
        <f>Y961*Settings!$C$13*$D970</f>
        <v/>
      </c>
      <c r="Z970" s="29">
        <f>Z961*Settings!$C$13*$D970</f>
        <v/>
      </c>
      <c r="AA970" s="29">
        <f>AA961*Settings!$C$13*$D970</f>
        <v/>
      </c>
      <c r="AB970" s="29">
        <f>AB961*Settings!$C$13*$D970</f>
        <v/>
      </c>
      <c r="AC970" s="29">
        <f>AC961*Settings!$C$13*$D970</f>
        <v/>
      </c>
      <c r="AD970" s="49">
        <f>EMISSIONS(AD961,Settings!$C$13,$D970)</f>
        <v/>
      </c>
      <c r="AE970" s="25">
        <f>LOWER(Settings!$C$4)&amp;".mit."&amp;$A970&amp;IF($C970="","","."&amp;$C970&amp;"."&amp;$B970)&amp;IF(INDEX(Variables!$D$5:$D$105,MATCH($A970,Variables!$A$5:$A$105,0))="","","."&amp;INDEX(Variables!$D$5:$D$105,MATCH($A970,Variables!$A$5:$A$105,0)))&amp;"."&amp;AE$5</f>
        <v/>
      </c>
      <c r="AF970" s="28">
        <f>AF961*Settings!$C$13*$D970</f>
        <v/>
      </c>
      <c r="AG970" s="29">
        <f>AG961*Settings!$C$13*$D970</f>
        <v/>
      </c>
      <c r="AH970" s="29">
        <f>AH961*Settings!$C$13*$D970</f>
        <v/>
      </c>
      <c r="AI970" s="29">
        <f>AI961*Settings!$C$13*$D970</f>
        <v/>
      </c>
      <c r="AJ970" s="29">
        <f>AJ961*Settings!$C$13*$D970</f>
        <v/>
      </c>
      <c r="AK970" s="29">
        <f>AK961*Settings!$C$13*$D970</f>
        <v/>
      </c>
      <c r="AL970" s="29">
        <f>AL961*Settings!$C$13*$D970</f>
        <v/>
      </c>
      <c r="AM970" s="29">
        <f>AM961*Settings!$C$13*$D970</f>
        <v/>
      </c>
      <c r="AN970" s="29">
        <f>AN961*Settings!$C$13*$D970</f>
        <v/>
      </c>
      <c r="AO970" s="29">
        <f>AO961*Settings!$C$13*$D970</f>
        <v/>
      </c>
      <c r="AP970" s="29">
        <f>AP961*Settings!$C$13*$D970</f>
        <v/>
      </c>
      <c r="AQ970" s="29">
        <f>AQ961*Settings!$C$13*$D970</f>
        <v/>
      </c>
      <c r="AR970" s="29">
        <f>AR961*Settings!$C$13*$D970</f>
        <v/>
      </c>
      <c r="AS970" s="29">
        <f>AS961*Settings!$C$13*$D970</f>
        <v/>
      </c>
      <c r="AT970" s="29">
        <f>AT961*Settings!$C$13*$D970</f>
        <v/>
      </c>
      <c r="AU970" s="29">
        <f>AU961*Settings!$C$13*$D970</f>
        <v/>
      </c>
      <c r="AV970" s="29">
        <f>AV961*Settings!$C$13*$D970</f>
        <v/>
      </c>
      <c r="AW970" s="29">
        <f>AW961*Settings!$C$13*$D970</f>
        <v/>
      </c>
      <c r="AX970" s="49">
        <f>EMISSIONS(AX961,Settings!$C$13,$D970)</f>
        <v/>
      </c>
    </row>
    <row r="971" hidden="1" outlineLevel="2">
      <c r="A971" s="5" t="inlineStr">
        <is>
          <t>co2</t>
        </is>
      </c>
      <c r="B971" s="5" t="inlineStr">
        <is>
          <t>nga</t>
        </is>
      </c>
      <c r="C971" s="5" t="inlineStr">
        <is>
          <t>srv</t>
        </is>
      </c>
      <c r="D971" s="40">
        <f>INDEX(Inputs!$T$5:$T$132,MATCH($B971&amp;"|"&amp;$C971,Inputs!$A$5:$A$132,0))</f>
        <v/>
      </c>
      <c r="E971" s="39" t="n"/>
      <c r="F971" s="39" t="n"/>
      <c r="G971" s="39" t="n"/>
      <c r="H971" s="5">
        <f>INDEX(Variables!$B$5:$B$105,MATCH($A971,Variables!$A$5:$A$105,0))&amp;IF($C971="",""," | "&amp;INDEX(Mapping!$B$5:$B$26,MATCH($C971,Mapping!$A$5:$A$26,0))&amp;" | "&amp;INDEX(Mapping!$B$30:$B$41,MATCH($B971,Mapping!$A$30:$A$41,0)))</f>
        <v/>
      </c>
      <c r="I971" s="5">
        <f>INDEX(Variables!$C$5:$C$105,MATCH($A971,Variables!$A$5:$A$105,0))</f>
        <v/>
      </c>
      <c r="J971" s="5">
        <f>INDEX(Variables!$E$5:$E$105,MATCH($A971,Variables!$A$5:$A$105,0))</f>
        <v/>
      </c>
      <c r="K971" s="25">
        <f>LOWER(Settings!$C$4)&amp;".mit."&amp;$A971&amp;IF($C971="","","."&amp;$C971&amp;"."&amp;$B971)&amp;IF(INDEX(Variables!$D$5:$D$105,MATCH($A971,Variables!$A$5:$A$105,0))="","","."&amp;INDEX(Variables!$D$5:$D$105,MATCH($A971,Variables!$A$5:$A$105,0)))&amp;"."&amp;K$5</f>
        <v/>
      </c>
      <c r="L971" s="28">
        <f>L962*Settings!$C$13*$D971</f>
        <v/>
      </c>
      <c r="M971" s="29">
        <f>M962*Settings!$C$13*$D971</f>
        <v/>
      </c>
      <c r="N971" s="29">
        <f>N962*Settings!$C$13*$D971</f>
        <v/>
      </c>
      <c r="O971" s="29">
        <f>O962*Settings!$C$13*$D971</f>
        <v/>
      </c>
      <c r="P971" s="29">
        <f>P962*Settings!$C$13*$D971</f>
        <v/>
      </c>
      <c r="Q971" s="29">
        <f>Q962*Settings!$C$13*$D971</f>
        <v/>
      </c>
      <c r="R971" s="29">
        <f>R962*Settings!$C$13*$D971</f>
        <v/>
      </c>
      <c r="S971" s="29">
        <f>S962*Settings!$C$13*$D971</f>
        <v/>
      </c>
      <c r="T971" s="29">
        <f>T962*Settings!$C$13*$D971</f>
        <v/>
      </c>
      <c r="U971" s="29">
        <f>U962*Settings!$C$13*$D971</f>
        <v/>
      </c>
      <c r="V971" s="29">
        <f>V962*Settings!$C$13*$D971</f>
        <v/>
      </c>
      <c r="W971" s="29">
        <f>W962*Settings!$C$13*$D971</f>
        <v/>
      </c>
      <c r="X971" s="29">
        <f>X962*Settings!$C$13*$D971</f>
        <v/>
      </c>
      <c r="Y971" s="29">
        <f>Y962*Settings!$C$13*$D971</f>
        <v/>
      </c>
      <c r="Z971" s="29">
        <f>Z962*Settings!$C$13*$D971</f>
        <v/>
      </c>
      <c r="AA971" s="29">
        <f>AA962*Settings!$C$13*$D971</f>
        <v/>
      </c>
      <c r="AB971" s="29">
        <f>AB962*Settings!$C$13*$D971</f>
        <v/>
      </c>
      <c r="AC971" s="29">
        <f>AC962*Settings!$C$13*$D971</f>
        <v/>
      </c>
      <c r="AD971" s="49">
        <f>EMISSIONS(AD962,Settings!$C$13,$D971)</f>
        <v/>
      </c>
      <c r="AE971" s="25">
        <f>LOWER(Settings!$C$4)&amp;".mit."&amp;$A971&amp;IF($C971="","","."&amp;$C971&amp;"."&amp;$B971)&amp;IF(INDEX(Variables!$D$5:$D$105,MATCH($A971,Variables!$A$5:$A$105,0))="","","."&amp;INDEX(Variables!$D$5:$D$105,MATCH($A971,Variables!$A$5:$A$105,0)))&amp;"."&amp;AE$5</f>
        <v/>
      </c>
      <c r="AF971" s="28">
        <f>AF962*Settings!$C$13*$D971</f>
        <v/>
      </c>
      <c r="AG971" s="29">
        <f>AG962*Settings!$C$13*$D971</f>
        <v/>
      </c>
      <c r="AH971" s="29">
        <f>AH962*Settings!$C$13*$D971</f>
        <v/>
      </c>
      <c r="AI971" s="29">
        <f>AI962*Settings!$C$13*$D971</f>
        <v/>
      </c>
      <c r="AJ971" s="29">
        <f>AJ962*Settings!$C$13*$D971</f>
        <v/>
      </c>
      <c r="AK971" s="29">
        <f>AK962*Settings!$C$13*$D971</f>
        <v/>
      </c>
      <c r="AL971" s="29">
        <f>AL962*Settings!$C$13*$D971</f>
        <v/>
      </c>
      <c r="AM971" s="29">
        <f>AM962*Settings!$C$13*$D971</f>
        <v/>
      </c>
      <c r="AN971" s="29">
        <f>AN962*Settings!$C$13*$D971</f>
        <v/>
      </c>
      <c r="AO971" s="29">
        <f>AO962*Settings!$C$13*$D971</f>
        <v/>
      </c>
      <c r="AP971" s="29">
        <f>AP962*Settings!$C$13*$D971</f>
        <v/>
      </c>
      <c r="AQ971" s="29">
        <f>AQ962*Settings!$C$13*$D971</f>
        <v/>
      </c>
      <c r="AR971" s="29">
        <f>AR962*Settings!$C$13*$D971</f>
        <v/>
      </c>
      <c r="AS971" s="29">
        <f>AS962*Settings!$C$13*$D971</f>
        <v/>
      </c>
      <c r="AT971" s="29">
        <f>AT962*Settings!$C$13*$D971</f>
        <v/>
      </c>
      <c r="AU971" s="29">
        <f>AU962*Settings!$C$13*$D971</f>
        <v/>
      </c>
      <c r="AV971" s="29">
        <f>AV962*Settings!$C$13*$D971</f>
        <v/>
      </c>
      <c r="AW971" s="29">
        <f>AW962*Settings!$C$13*$D971</f>
        <v/>
      </c>
      <c r="AX971" s="49">
        <f>EMISSIONS(AX962,Settings!$C$13,$D971)</f>
        <v/>
      </c>
    </row>
    <row r="972" hidden="1" outlineLevel="2">
      <c r="A972" s="5" t="inlineStr">
        <is>
          <t>co2</t>
        </is>
      </c>
      <c r="B972" s="5" t="inlineStr">
        <is>
          <t>gso</t>
        </is>
      </c>
      <c r="C972" s="5" t="inlineStr">
        <is>
          <t>srv</t>
        </is>
      </c>
      <c r="D972" s="40">
        <f>INDEX(Inputs!$T$5:$T$132,MATCH($B972&amp;"|"&amp;$C972,Inputs!$A$5:$A$132,0))</f>
        <v/>
      </c>
      <c r="E972" s="39" t="n"/>
      <c r="F972" s="39" t="n"/>
      <c r="G972" s="39" t="n"/>
      <c r="H972" s="5">
        <f>INDEX(Variables!$B$5:$B$105,MATCH($A972,Variables!$A$5:$A$105,0))&amp;IF($C972="",""," | "&amp;INDEX(Mapping!$B$5:$B$26,MATCH($C972,Mapping!$A$5:$A$26,0))&amp;" | "&amp;INDEX(Mapping!$B$30:$B$41,MATCH($B972,Mapping!$A$30:$A$41,0)))</f>
        <v/>
      </c>
      <c r="I972" s="5">
        <f>INDEX(Variables!$C$5:$C$105,MATCH($A972,Variables!$A$5:$A$105,0))</f>
        <v/>
      </c>
      <c r="J972" s="5">
        <f>INDEX(Variables!$E$5:$E$105,MATCH($A972,Variables!$A$5:$A$105,0))</f>
        <v/>
      </c>
      <c r="K972" s="25">
        <f>LOWER(Settings!$C$4)&amp;".mit."&amp;$A972&amp;IF($C972="","","."&amp;$C972&amp;"."&amp;$B972)&amp;IF(INDEX(Variables!$D$5:$D$105,MATCH($A972,Variables!$A$5:$A$105,0))="","","."&amp;INDEX(Variables!$D$5:$D$105,MATCH($A972,Variables!$A$5:$A$105,0)))&amp;"."&amp;K$5</f>
        <v/>
      </c>
      <c r="L972" s="28">
        <f>L963*Settings!$C$13*$D972</f>
        <v/>
      </c>
      <c r="M972" s="29">
        <f>M963*Settings!$C$13*$D972</f>
        <v/>
      </c>
      <c r="N972" s="29">
        <f>N963*Settings!$C$13*$D972</f>
        <v/>
      </c>
      <c r="O972" s="29">
        <f>O963*Settings!$C$13*$D972</f>
        <v/>
      </c>
      <c r="P972" s="29">
        <f>P963*Settings!$C$13*$D972</f>
        <v/>
      </c>
      <c r="Q972" s="29">
        <f>Q963*Settings!$C$13*$D972</f>
        <v/>
      </c>
      <c r="R972" s="29">
        <f>R963*Settings!$C$13*$D972</f>
        <v/>
      </c>
      <c r="S972" s="29">
        <f>S963*Settings!$C$13*$D972</f>
        <v/>
      </c>
      <c r="T972" s="29">
        <f>T963*Settings!$C$13*$D972</f>
        <v/>
      </c>
      <c r="U972" s="29">
        <f>U963*Settings!$C$13*$D972</f>
        <v/>
      </c>
      <c r="V972" s="29">
        <f>V963*Settings!$C$13*$D972</f>
        <v/>
      </c>
      <c r="W972" s="29">
        <f>W963*Settings!$C$13*$D972</f>
        <v/>
      </c>
      <c r="X972" s="29">
        <f>X963*Settings!$C$13*$D972</f>
        <v/>
      </c>
      <c r="Y972" s="29">
        <f>Y963*Settings!$C$13*$D972</f>
        <v/>
      </c>
      <c r="Z972" s="29">
        <f>Z963*Settings!$C$13*$D972</f>
        <v/>
      </c>
      <c r="AA972" s="29">
        <f>AA963*Settings!$C$13*$D972</f>
        <v/>
      </c>
      <c r="AB972" s="29">
        <f>AB963*Settings!$C$13*$D972</f>
        <v/>
      </c>
      <c r="AC972" s="29">
        <f>AC963*Settings!$C$13*$D972</f>
        <v/>
      </c>
      <c r="AD972" s="49">
        <f>EMISSIONS(AD963,Settings!$C$13,$D972)</f>
        <v/>
      </c>
      <c r="AE972" s="25">
        <f>LOWER(Settings!$C$4)&amp;".mit."&amp;$A972&amp;IF($C972="","","."&amp;$C972&amp;"."&amp;$B972)&amp;IF(INDEX(Variables!$D$5:$D$105,MATCH($A972,Variables!$A$5:$A$105,0))="","","."&amp;INDEX(Variables!$D$5:$D$105,MATCH($A972,Variables!$A$5:$A$105,0)))&amp;"."&amp;AE$5</f>
        <v/>
      </c>
      <c r="AF972" s="28">
        <f>AF963*Settings!$C$13*$D972</f>
        <v/>
      </c>
      <c r="AG972" s="29">
        <f>AG963*Settings!$C$13*$D972</f>
        <v/>
      </c>
      <c r="AH972" s="29">
        <f>AH963*Settings!$C$13*$D972</f>
        <v/>
      </c>
      <c r="AI972" s="29">
        <f>AI963*Settings!$C$13*$D972</f>
        <v/>
      </c>
      <c r="AJ972" s="29">
        <f>AJ963*Settings!$C$13*$D972</f>
        <v/>
      </c>
      <c r="AK972" s="29">
        <f>AK963*Settings!$C$13*$D972</f>
        <v/>
      </c>
      <c r="AL972" s="29">
        <f>AL963*Settings!$C$13*$D972</f>
        <v/>
      </c>
      <c r="AM972" s="29">
        <f>AM963*Settings!$C$13*$D972</f>
        <v/>
      </c>
      <c r="AN972" s="29">
        <f>AN963*Settings!$C$13*$D972</f>
        <v/>
      </c>
      <c r="AO972" s="29">
        <f>AO963*Settings!$C$13*$D972</f>
        <v/>
      </c>
      <c r="AP972" s="29">
        <f>AP963*Settings!$C$13*$D972</f>
        <v/>
      </c>
      <c r="AQ972" s="29">
        <f>AQ963*Settings!$C$13*$D972</f>
        <v/>
      </c>
      <c r="AR972" s="29">
        <f>AR963*Settings!$C$13*$D972</f>
        <v/>
      </c>
      <c r="AS972" s="29">
        <f>AS963*Settings!$C$13*$D972</f>
        <v/>
      </c>
      <c r="AT972" s="29">
        <f>AT963*Settings!$C$13*$D972</f>
        <v/>
      </c>
      <c r="AU972" s="29">
        <f>AU963*Settings!$C$13*$D972</f>
        <v/>
      </c>
      <c r="AV972" s="29">
        <f>AV963*Settings!$C$13*$D972</f>
        <v/>
      </c>
      <c r="AW972" s="29">
        <f>AW963*Settings!$C$13*$D972</f>
        <v/>
      </c>
      <c r="AX972" s="49">
        <f>EMISSIONS(AX963,Settings!$C$13,$D972)</f>
        <v/>
      </c>
    </row>
    <row r="973" hidden="1" outlineLevel="2">
      <c r="A973" s="5" t="inlineStr">
        <is>
          <t>co2</t>
        </is>
      </c>
      <c r="B973" s="5" t="inlineStr">
        <is>
          <t>die</t>
        </is>
      </c>
      <c r="C973" s="5" t="inlineStr">
        <is>
          <t>srv</t>
        </is>
      </c>
      <c r="D973" s="40">
        <f>INDEX(Inputs!$T$5:$T$132,MATCH($B973&amp;"|"&amp;$C973,Inputs!$A$5:$A$132,0))</f>
        <v/>
      </c>
      <c r="E973" s="39" t="n"/>
      <c r="F973" s="39" t="n"/>
      <c r="G973" s="39" t="n"/>
      <c r="H973" s="5">
        <f>INDEX(Variables!$B$5:$B$105,MATCH($A973,Variables!$A$5:$A$105,0))&amp;IF($C973="",""," | "&amp;INDEX(Mapping!$B$5:$B$26,MATCH($C973,Mapping!$A$5:$A$26,0))&amp;" | "&amp;INDEX(Mapping!$B$30:$B$41,MATCH($B973,Mapping!$A$30:$A$41,0)))</f>
        <v/>
      </c>
      <c r="I973" s="5">
        <f>INDEX(Variables!$C$5:$C$105,MATCH($A973,Variables!$A$5:$A$105,0))</f>
        <v/>
      </c>
      <c r="J973" s="5">
        <f>INDEX(Variables!$E$5:$E$105,MATCH($A973,Variables!$A$5:$A$105,0))</f>
        <v/>
      </c>
      <c r="K973" s="25">
        <f>LOWER(Settings!$C$4)&amp;".mit."&amp;$A973&amp;IF($C973="","","."&amp;$C973&amp;"."&amp;$B973)&amp;IF(INDEX(Variables!$D$5:$D$105,MATCH($A973,Variables!$A$5:$A$105,0))="","","."&amp;INDEX(Variables!$D$5:$D$105,MATCH($A973,Variables!$A$5:$A$105,0)))&amp;"."&amp;K$5</f>
        <v/>
      </c>
      <c r="L973" s="28">
        <f>L964*Settings!$C$13*$D973</f>
        <v/>
      </c>
      <c r="M973" s="29">
        <f>M964*Settings!$C$13*$D973</f>
        <v/>
      </c>
      <c r="N973" s="29">
        <f>N964*Settings!$C$13*$D973</f>
        <v/>
      </c>
      <c r="O973" s="29">
        <f>O964*Settings!$C$13*$D973</f>
        <v/>
      </c>
      <c r="P973" s="29">
        <f>P964*Settings!$C$13*$D973</f>
        <v/>
      </c>
      <c r="Q973" s="29">
        <f>Q964*Settings!$C$13*$D973</f>
        <v/>
      </c>
      <c r="R973" s="29">
        <f>R964*Settings!$C$13*$D973</f>
        <v/>
      </c>
      <c r="S973" s="29">
        <f>S964*Settings!$C$13*$D973</f>
        <v/>
      </c>
      <c r="T973" s="29">
        <f>T964*Settings!$C$13*$D973</f>
        <v/>
      </c>
      <c r="U973" s="29">
        <f>U964*Settings!$C$13*$D973</f>
        <v/>
      </c>
      <c r="V973" s="29">
        <f>V964*Settings!$C$13*$D973</f>
        <v/>
      </c>
      <c r="W973" s="29">
        <f>W964*Settings!$C$13*$D973</f>
        <v/>
      </c>
      <c r="X973" s="29">
        <f>X964*Settings!$C$13*$D973</f>
        <v/>
      </c>
      <c r="Y973" s="29">
        <f>Y964*Settings!$C$13*$D973</f>
        <v/>
      </c>
      <c r="Z973" s="29">
        <f>Z964*Settings!$C$13*$D973</f>
        <v/>
      </c>
      <c r="AA973" s="29">
        <f>AA964*Settings!$C$13*$D973</f>
        <v/>
      </c>
      <c r="AB973" s="29">
        <f>AB964*Settings!$C$13*$D973</f>
        <v/>
      </c>
      <c r="AC973" s="29">
        <f>AC964*Settings!$C$13*$D973</f>
        <v/>
      </c>
      <c r="AD973" s="49">
        <f>EMISSIONS(AD964,Settings!$C$13,$D973)</f>
        <v/>
      </c>
      <c r="AE973" s="25">
        <f>LOWER(Settings!$C$4)&amp;".mit."&amp;$A973&amp;IF($C973="","","."&amp;$C973&amp;"."&amp;$B973)&amp;IF(INDEX(Variables!$D$5:$D$105,MATCH($A973,Variables!$A$5:$A$105,0))="","","."&amp;INDEX(Variables!$D$5:$D$105,MATCH($A973,Variables!$A$5:$A$105,0)))&amp;"."&amp;AE$5</f>
        <v/>
      </c>
      <c r="AF973" s="28">
        <f>AF964*Settings!$C$13*$D973</f>
        <v/>
      </c>
      <c r="AG973" s="29">
        <f>AG964*Settings!$C$13*$D973</f>
        <v/>
      </c>
      <c r="AH973" s="29">
        <f>AH964*Settings!$C$13*$D973</f>
        <v/>
      </c>
      <c r="AI973" s="29">
        <f>AI964*Settings!$C$13*$D973</f>
        <v/>
      </c>
      <c r="AJ973" s="29">
        <f>AJ964*Settings!$C$13*$D973</f>
        <v/>
      </c>
      <c r="AK973" s="29">
        <f>AK964*Settings!$C$13*$D973</f>
        <v/>
      </c>
      <c r="AL973" s="29">
        <f>AL964*Settings!$C$13*$D973</f>
        <v/>
      </c>
      <c r="AM973" s="29">
        <f>AM964*Settings!$C$13*$D973</f>
        <v/>
      </c>
      <c r="AN973" s="29">
        <f>AN964*Settings!$C$13*$D973</f>
        <v/>
      </c>
      <c r="AO973" s="29">
        <f>AO964*Settings!$C$13*$D973</f>
        <v/>
      </c>
      <c r="AP973" s="29">
        <f>AP964*Settings!$C$13*$D973</f>
        <v/>
      </c>
      <c r="AQ973" s="29">
        <f>AQ964*Settings!$C$13*$D973</f>
        <v/>
      </c>
      <c r="AR973" s="29">
        <f>AR964*Settings!$C$13*$D973</f>
        <v/>
      </c>
      <c r="AS973" s="29">
        <f>AS964*Settings!$C$13*$D973</f>
        <v/>
      </c>
      <c r="AT973" s="29">
        <f>AT964*Settings!$C$13*$D973</f>
        <v/>
      </c>
      <c r="AU973" s="29">
        <f>AU964*Settings!$C$13*$D973</f>
        <v/>
      </c>
      <c r="AV973" s="29">
        <f>AV964*Settings!$C$13*$D973</f>
        <v/>
      </c>
      <c r="AW973" s="29">
        <f>AW964*Settings!$C$13*$D973</f>
        <v/>
      </c>
      <c r="AX973" s="49">
        <f>EMISSIONS(AX964,Settings!$C$13,$D973)</f>
        <v/>
      </c>
    </row>
    <row r="974" hidden="1" outlineLevel="2">
      <c r="A974" s="5" t="inlineStr">
        <is>
          <t>co2</t>
        </is>
      </c>
      <c r="B974" s="5" t="inlineStr">
        <is>
          <t>lpg</t>
        </is>
      </c>
      <c r="C974" s="5" t="inlineStr">
        <is>
          <t>srv</t>
        </is>
      </c>
      <c r="D974" s="40">
        <f>INDEX(Inputs!$T$5:$T$132,MATCH($B974&amp;"|"&amp;$C974,Inputs!$A$5:$A$132,0))</f>
        <v/>
      </c>
      <c r="E974" s="39" t="n"/>
      <c r="F974" s="39" t="n"/>
      <c r="G974" s="39" t="n"/>
      <c r="H974" s="5">
        <f>INDEX(Variables!$B$5:$B$105,MATCH($A974,Variables!$A$5:$A$105,0))&amp;IF($C974="",""," | "&amp;INDEX(Mapping!$B$5:$B$26,MATCH($C974,Mapping!$A$5:$A$26,0))&amp;" | "&amp;INDEX(Mapping!$B$30:$B$41,MATCH($B974,Mapping!$A$30:$A$41,0)))</f>
        <v/>
      </c>
      <c r="I974" s="5">
        <f>INDEX(Variables!$C$5:$C$105,MATCH($A974,Variables!$A$5:$A$105,0))</f>
        <v/>
      </c>
      <c r="J974" s="5">
        <f>INDEX(Variables!$E$5:$E$105,MATCH($A974,Variables!$A$5:$A$105,0))</f>
        <v/>
      </c>
      <c r="K974" s="25">
        <f>LOWER(Settings!$C$4)&amp;".mit."&amp;$A974&amp;IF($C974="","","."&amp;$C974&amp;"."&amp;$B974)&amp;IF(INDEX(Variables!$D$5:$D$105,MATCH($A974,Variables!$A$5:$A$105,0))="","","."&amp;INDEX(Variables!$D$5:$D$105,MATCH($A974,Variables!$A$5:$A$105,0)))&amp;"."&amp;K$5</f>
        <v/>
      </c>
      <c r="L974" s="28">
        <f>L965*Settings!$C$13*$D974</f>
        <v/>
      </c>
      <c r="M974" s="29">
        <f>M965*Settings!$C$13*$D974</f>
        <v/>
      </c>
      <c r="N974" s="29">
        <f>N965*Settings!$C$13*$D974</f>
        <v/>
      </c>
      <c r="O974" s="29">
        <f>O965*Settings!$C$13*$D974</f>
        <v/>
      </c>
      <c r="P974" s="29">
        <f>P965*Settings!$C$13*$D974</f>
        <v/>
      </c>
      <c r="Q974" s="29">
        <f>Q965*Settings!$C$13*$D974</f>
        <v/>
      </c>
      <c r="R974" s="29">
        <f>R965*Settings!$C$13*$D974</f>
        <v/>
      </c>
      <c r="S974" s="29">
        <f>S965*Settings!$C$13*$D974</f>
        <v/>
      </c>
      <c r="T974" s="29">
        <f>T965*Settings!$C$13*$D974</f>
        <v/>
      </c>
      <c r="U974" s="29">
        <f>U965*Settings!$C$13*$D974</f>
        <v/>
      </c>
      <c r="V974" s="29">
        <f>V965*Settings!$C$13*$D974</f>
        <v/>
      </c>
      <c r="W974" s="29">
        <f>W965*Settings!$C$13*$D974</f>
        <v/>
      </c>
      <c r="X974" s="29">
        <f>X965*Settings!$C$13*$D974</f>
        <v/>
      </c>
      <c r="Y974" s="29">
        <f>Y965*Settings!$C$13*$D974</f>
        <v/>
      </c>
      <c r="Z974" s="29">
        <f>Z965*Settings!$C$13*$D974</f>
        <v/>
      </c>
      <c r="AA974" s="29">
        <f>AA965*Settings!$C$13*$D974</f>
        <v/>
      </c>
      <c r="AB974" s="29">
        <f>AB965*Settings!$C$13*$D974</f>
        <v/>
      </c>
      <c r="AC974" s="29">
        <f>AC965*Settings!$C$13*$D974</f>
        <v/>
      </c>
      <c r="AD974" s="49">
        <f>EMISSIONS(AD965,Settings!$C$13,$D974)</f>
        <v/>
      </c>
      <c r="AE974" s="25">
        <f>LOWER(Settings!$C$4)&amp;".mit."&amp;$A974&amp;IF($C974="","","."&amp;$C974&amp;"."&amp;$B974)&amp;IF(INDEX(Variables!$D$5:$D$105,MATCH($A974,Variables!$A$5:$A$105,0))="","","."&amp;INDEX(Variables!$D$5:$D$105,MATCH($A974,Variables!$A$5:$A$105,0)))&amp;"."&amp;AE$5</f>
        <v/>
      </c>
      <c r="AF974" s="28">
        <f>AF965*Settings!$C$13*$D974</f>
        <v/>
      </c>
      <c r="AG974" s="29">
        <f>AG965*Settings!$C$13*$D974</f>
        <v/>
      </c>
      <c r="AH974" s="29">
        <f>AH965*Settings!$C$13*$D974</f>
        <v/>
      </c>
      <c r="AI974" s="29">
        <f>AI965*Settings!$C$13*$D974</f>
        <v/>
      </c>
      <c r="AJ974" s="29">
        <f>AJ965*Settings!$C$13*$D974</f>
        <v/>
      </c>
      <c r="AK974" s="29">
        <f>AK965*Settings!$C$13*$D974</f>
        <v/>
      </c>
      <c r="AL974" s="29">
        <f>AL965*Settings!$C$13*$D974</f>
        <v/>
      </c>
      <c r="AM974" s="29">
        <f>AM965*Settings!$C$13*$D974</f>
        <v/>
      </c>
      <c r="AN974" s="29">
        <f>AN965*Settings!$C$13*$D974</f>
        <v/>
      </c>
      <c r="AO974" s="29">
        <f>AO965*Settings!$C$13*$D974</f>
        <v/>
      </c>
      <c r="AP974" s="29">
        <f>AP965*Settings!$C$13*$D974</f>
        <v/>
      </c>
      <c r="AQ974" s="29">
        <f>AQ965*Settings!$C$13*$D974</f>
        <v/>
      </c>
      <c r="AR974" s="29">
        <f>AR965*Settings!$C$13*$D974</f>
        <v/>
      </c>
      <c r="AS974" s="29">
        <f>AS965*Settings!$C$13*$D974</f>
        <v/>
      </c>
      <c r="AT974" s="29">
        <f>AT965*Settings!$C$13*$D974</f>
        <v/>
      </c>
      <c r="AU974" s="29">
        <f>AU965*Settings!$C$13*$D974</f>
        <v/>
      </c>
      <c r="AV974" s="29">
        <f>AV965*Settings!$C$13*$D974</f>
        <v/>
      </c>
      <c r="AW974" s="29">
        <f>AW965*Settings!$C$13*$D974</f>
        <v/>
      </c>
      <c r="AX974" s="49">
        <f>EMISSIONS(AX965,Settings!$C$13,$D974)</f>
        <v/>
      </c>
    </row>
    <row r="975" hidden="1" outlineLevel="2">
      <c r="A975" s="5" t="inlineStr">
        <is>
          <t>co2</t>
        </is>
      </c>
      <c r="B975" s="5" t="inlineStr">
        <is>
          <t>ker</t>
        </is>
      </c>
      <c r="C975" s="5" t="inlineStr">
        <is>
          <t>srv</t>
        </is>
      </c>
      <c r="D975" s="40">
        <f>INDEX(Inputs!$T$5:$T$132,MATCH($B975&amp;"|"&amp;$C975,Inputs!$A$5:$A$132,0))</f>
        <v/>
      </c>
      <c r="E975" s="39" t="n"/>
      <c r="F975" s="39" t="n"/>
      <c r="G975" s="39" t="n"/>
      <c r="H975" s="5">
        <f>INDEX(Variables!$B$5:$B$105,MATCH($A975,Variables!$A$5:$A$105,0))&amp;IF($C975="",""," | "&amp;INDEX(Mapping!$B$5:$B$26,MATCH($C975,Mapping!$A$5:$A$26,0))&amp;" | "&amp;INDEX(Mapping!$B$30:$B$41,MATCH($B975,Mapping!$A$30:$A$41,0)))</f>
        <v/>
      </c>
      <c r="I975" s="5">
        <f>INDEX(Variables!$C$5:$C$105,MATCH($A975,Variables!$A$5:$A$105,0))</f>
        <v/>
      </c>
      <c r="J975" s="5">
        <f>INDEX(Variables!$E$5:$E$105,MATCH($A975,Variables!$A$5:$A$105,0))</f>
        <v/>
      </c>
      <c r="K975" s="25">
        <f>LOWER(Settings!$C$4)&amp;".mit."&amp;$A975&amp;IF($C975="","","."&amp;$C975&amp;"."&amp;$B975)&amp;IF(INDEX(Variables!$D$5:$D$105,MATCH($A975,Variables!$A$5:$A$105,0))="","","."&amp;INDEX(Variables!$D$5:$D$105,MATCH($A975,Variables!$A$5:$A$105,0)))&amp;"."&amp;K$5</f>
        <v/>
      </c>
      <c r="L975" s="28">
        <f>L966*Settings!$C$13*$D975</f>
        <v/>
      </c>
      <c r="M975" s="29">
        <f>M966*Settings!$C$13*$D975</f>
        <v/>
      </c>
      <c r="N975" s="29">
        <f>N966*Settings!$C$13*$D975</f>
        <v/>
      </c>
      <c r="O975" s="29">
        <f>O966*Settings!$C$13*$D975</f>
        <v/>
      </c>
      <c r="P975" s="29">
        <f>P966*Settings!$C$13*$D975</f>
        <v/>
      </c>
      <c r="Q975" s="29">
        <f>Q966*Settings!$C$13*$D975</f>
        <v/>
      </c>
      <c r="R975" s="29">
        <f>R966*Settings!$C$13*$D975</f>
        <v/>
      </c>
      <c r="S975" s="29">
        <f>S966*Settings!$C$13*$D975</f>
        <v/>
      </c>
      <c r="T975" s="29">
        <f>T966*Settings!$C$13*$D975</f>
        <v/>
      </c>
      <c r="U975" s="29">
        <f>U966*Settings!$C$13*$D975</f>
        <v/>
      </c>
      <c r="V975" s="29">
        <f>V966*Settings!$C$13*$D975</f>
        <v/>
      </c>
      <c r="W975" s="29">
        <f>W966*Settings!$C$13*$D975</f>
        <v/>
      </c>
      <c r="X975" s="29">
        <f>X966*Settings!$C$13*$D975</f>
        <v/>
      </c>
      <c r="Y975" s="29">
        <f>Y966*Settings!$C$13*$D975</f>
        <v/>
      </c>
      <c r="Z975" s="29">
        <f>Z966*Settings!$C$13*$D975</f>
        <v/>
      </c>
      <c r="AA975" s="29">
        <f>AA966*Settings!$C$13*$D975</f>
        <v/>
      </c>
      <c r="AB975" s="29">
        <f>AB966*Settings!$C$13*$D975</f>
        <v/>
      </c>
      <c r="AC975" s="29">
        <f>AC966*Settings!$C$13*$D975</f>
        <v/>
      </c>
      <c r="AD975" s="49">
        <f>EMISSIONS(AD966,Settings!$C$13,$D975)</f>
        <v/>
      </c>
      <c r="AE975" s="25">
        <f>LOWER(Settings!$C$4)&amp;".mit."&amp;$A975&amp;IF($C975="","","."&amp;$C975&amp;"."&amp;$B975)&amp;IF(INDEX(Variables!$D$5:$D$105,MATCH($A975,Variables!$A$5:$A$105,0))="","","."&amp;INDEX(Variables!$D$5:$D$105,MATCH($A975,Variables!$A$5:$A$105,0)))&amp;"."&amp;AE$5</f>
        <v/>
      </c>
      <c r="AF975" s="28">
        <f>AF966*Settings!$C$13*$D975</f>
        <v/>
      </c>
      <c r="AG975" s="29">
        <f>AG966*Settings!$C$13*$D975</f>
        <v/>
      </c>
      <c r="AH975" s="29">
        <f>AH966*Settings!$C$13*$D975</f>
        <v/>
      </c>
      <c r="AI975" s="29">
        <f>AI966*Settings!$C$13*$D975</f>
        <v/>
      </c>
      <c r="AJ975" s="29">
        <f>AJ966*Settings!$C$13*$D975</f>
        <v/>
      </c>
      <c r="AK975" s="29">
        <f>AK966*Settings!$C$13*$D975</f>
        <v/>
      </c>
      <c r="AL975" s="29">
        <f>AL966*Settings!$C$13*$D975</f>
        <v/>
      </c>
      <c r="AM975" s="29">
        <f>AM966*Settings!$C$13*$D975</f>
        <v/>
      </c>
      <c r="AN975" s="29">
        <f>AN966*Settings!$C$13*$D975</f>
        <v/>
      </c>
      <c r="AO975" s="29">
        <f>AO966*Settings!$C$13*$D975</f>
        <v/>
      </c>
      <c r="AP975" s="29">
        <f>AP966*Settings!$C$13*$D975</f>
        <v/>
      </c>
      <c r="AQ975" s="29">
        <f>AQ966*Settings!$C$13*$D975</f>
        <v/>
      </c>
      <c r="AR975" s="29">
        <f>AR966*Settings!$C$13*$D975</f>
        <v/>
      </c>
      <c r="AS975" s="29">
        <f>AS966*Settings!$C$13*$D975</f>
        <v/>
      </c>
      <c r="AT975" s="29">
        <f>AT966*Settings!$C$13*$D975</f>
        <v/>
      </c>
      <c r="AU975" s="29">
        <f>AU966*Settings!$C$13*$D975</f>
        <v/>
      </c>
      <c r="AV975" s="29">
        <f>AV966*Settings!$C$13*$D975</f>
        <v/>
      </c>
      <c r="AW975" s="29">
        <f>AW966*Settings!$C$13*$D975</f>
        <v/>
      </c>
      <c r="AX975" s="49">
        <f>EMISSIONS(AX966,Settings!$C$13,$D975)</f>
        <v/>
      </c>
    </row>
    <row r="976" hidden="1" outlineLevel="2">
      <c r="A976" s="5" t="inlineStr">
        <is>
          <t>co2</t>
        </is>
      </c>
      <c r="B976" s="5" t="inlineStr">
        <is>
          <t>oop</t>
        </is>
      </c>
      <c r="C976" s="5" t="inlineStr">
        <is>
          <t>srv</t>
        </is>
      </c>
      <c r="D976" s="40">
        <f>INDEX(Inputs!$T$5:$T$132,MATCH($B976&amp;"|"&amp;$C976,Inputs!$A$5:$A$132,0))</f>
        <v/>
      </c>
      <c r="E976" s="39" t="n"/>
      <c r="F976" s="39" t="n"/>
      <c r="G976" s="39" t="n"/>
      <c r="H976" s="5">
        <f>INDEX(Variables!$B$5:$B$105,MATCH($A976,Variables!$A$5:$A$105,0))&amp;IF($C976="",""," | "&amp;INDEX(Mapping!$B$5:$B$26,MATCH($C976,Mapping!$A$5:$A$26,0))&amp;" | "&amp;INDEX(Mapping!$B$30:$B$41,MATCH($B976,Mapping!$A$30:$A$41,0)))</f>
        <v/>
      </c>
      <c r="I976" s="5">
        <f>INDEX(Variables!$C$5:$C$105,MATCH($A976,Variables!$A$5:$A$105,0))</f>
        <v/>
      </c>
      <c r="J976" s="5">
        <f>INDEX(Variables!$E$5:$E$105,MATCH($A976,Variables!$A$5:$A$105,0))</f>
        <v/>
      </c>
      <c r="K976" s="25">
        <f>LOWER(Settings!$C$4)&amp;".mit."&amp;$A976&amp;IF($C976="","","."&amp;$C976&amp;"."&amp;$B976)&amp;IF(INDEX(Variables!$D$5:$D$105,MATCH($A976,Variables!$A$5:$A$105,0))="","","."&amp;INDEX(Variables!$D$5:$D$105,MATCH($A976,Variables!$A$5:$A$105,0)))&amp;"."&amp;K$5</f>
        <v/>
      </c>
      <c r="L976" s="28">
        <f>L967*Settings!$C$13*$D976</f>
        <v/>
      </c>
      <c r="M976" s="29">
        <f>M967*Settings!$C$13*$D976</f>
        <v/>
      </c>
      <c r="N976" s="29">
        <f>N967*Settings!$C$13*$D976</f>
        <v/>
      </c>
      <c r="O976" s="29">
        <f>O967*Settings!$C$13*$D976</f>
        <v/>
      </c>
      <c r="P976" s="29">
        <f>P967*Settings!$C$13*$D976</f>
        <v/>
      </c>
      <c r="Q976" s="29">
        <f>Q967*Settings!$C$13*$D976</f>
        <v/>
      </c>
      <c r="R976" s="29">
        <f>R967*Settings!$C$13*$D976</f>
        <v/>
      </c>
      <c r="S976" s="29">
        <f>S967*Settings!$C$13*$D976</f>
        <v/>
      </c>
      <c r="T976" s="29">
        <f>T967*Settings!$C$13*$D976</f>
        <v/>
      </c>
      <c r="U976" s="29">
        <f>U967*Settings!$C$13*$D976</f>
        <v/>
      </c>
      <c r="V976" s="29">
        <f>V967*Settings!$C$13*$D976</f>
        <v/>
      </c>
      <c r="W976" s="29">
        <f>W967*Settings!$C$13*$D976</f>
        <v/>
      </c>
      <c r="X976" s="29">
        <f>X967*Settings!$C$13*$D976</f>
        <v/>
      </c>
      <c r="Y976" s="29">
        <f>Y967*Settings!$C$13*$D976</f>
        <v/>
      </c>
      <c r="Z976" s="29">
        <f>Z967*Settings!$C$13*$D976</f>
        <v/>
      </c>
      <c r="AA976" s="29">
        <f>AA967*Settings!$C$13*$D976</f>
        <v/>
      </c>
      <c r="AB976" s="29">
        <f>AB967*Settings!$C$13*$D976</f>
        <v/>
      </c>
      <c r="AC976" s="29">
        <f>AC967*Settings!$C$13*$D976</f>
        <v/>
      </c>
      <c r="AD976" s="49">
        <f>EMISSIONS(AD967,Settings!$C$13,$D976)</f>
        <v/>
      </c>
      <c r="AE976" s="25">
        <f>LOWER(Settings!$C$4)&amp;".mit."&amp;$A976&amp;IF($C976="","","."&amp;$C976&amp;"."&amp;$B976)&amp;IF(INDEX(Variables!$D$5:$D$105,MATCH($A976,Variables!$A$5:$A$105,0))="","","."&amp;INDEX(Variables!$D$5:$D$105,MATCH($A976,Variables!$A$5:$A$105,0)))&amp;"."&amp;AE$5</f>
        <v/>
      </c>
      <c r="AF976" s="28">
        <f>AF967*Settings!$C$13*$D976</f>
        <v/>
      </c>
      <c r="AG976" s="29">
        <f>AG967*Settings!$C$13*$D976</f>
        <v/>
      </c>
      <c r="AH976" s="29">
        <f>AH967*Settings!$C$13*$D976</f>
        <v/>
      </c>
      <c r="AI976" s="29">
        <f>AI967*Settings!$C$13*$D976</f>
        <v/>
      </c>
      <c r="AJ976" s="29">
        <f>AJ967*Settings!$C$13*$D976</f>
        <v/>
      </c>
      <c r="AK976" s="29">
        <f>AK967*Settings!$C$13*$D976</f>
        <v/>
      </c>
      <c r="AL976" s="29">
        <f>AL967*Settings!$C$13*$D976</f>
        <v/>
      </c>
      <c r="AM976" s="29">
        <f>AM967*Settings!$C$13*$D976</f>
        <v/>
      </c>
      <c r="AN976" s="29">
        <f>AN967*Settings!$C$13*$D976</f>
        <v/>
      </c>
      <c r="AO976" s="29">
        <f>AO967*Settings!$C$13*$D976</f>
        <v/>
      </c>
      <c r="AP976" s="29">
        <f>AP967*Settings!$C$13*$D976</f>
        <v/>
      </c>
      <c r="AQ976" s="29">
        <f>AQ967*Settings!$C$13*$D976</f>
        <v/>
      </c>
      <c r="AR976" s="29">
        <f>AR967*Settings!$C$13*$D976</f>
        <v/>
      </c>
      <c r="AS976" s="29">
        <f>AS967*Settings!$C$13*$D976</f>
        <v/>
      </c>
      <c r="AT976" s="29">
        <f>AT967*Settings!$C$13*$D976</f>
        <v/>
      </c>
      <c r="AU976" s="29">
        <f>AU967*Settings!$C$13*$D976</f>
        <v/>
      </c>
      <c r="AV976" s="29">
        <f>AV967*Settings!$C$13*$D976</f>
        <v/>
      </c>
      <c r="AW976" s="29">
        <f>AW967*Settings!$C$13*$D976</f>
        <v/>
      </c>
      <c r="AX976" s="49">
        <f>EMISSIONS(AX967,Settings!$C$13,$D976)</f>
        <v/>
      </c>
    </row>
    <row r="977" hidden="1" outlineLevel="2">
      <c r="A977" s="5" t="inlineStr">
        <is>
          <t>co2</t>
        </is>
      </c>
      <c r="B977" s="5" t="inlineStr">
        <is>
          <t>bio</t>
        </is>
      </c>
      <c r="C977" s="5" t="inlineStr">
        <is>
          <t>srv</t>
        </is>
      </c>
      <c r="D977" s="40">
        <f>INDEX(Inputs!$T$5:$T$132,MATCH($B977&amp;"|"&amp;$C977,Inputs!$A$5:$A$132,0))</f>
        <v/>
      </c>
      <c r="E977" s="39" t="n"/>
      <c r="F977" s="39" t="n"/>
      <c r="G977" s="39" t="n"/>
      <c r="H977" s="5">
        <f>INDEX(Variables!$B$5:$B$105,MATCH($A977,Variables!$A$5:$A$105,0))&amp;IF($C977="",""," | "&amp;INDEX(Mapping!$B$5:$B$26,MATCH($C977,Mapping!$A$5:$A$26,0))&amp;" | "&amp;INDEX(Mapping!$B$30:$B$41,MATCH($B977,Mapping!$A$30:$A$41,0)))</f>
        <v/>
      </c>
      <c r="I977" s="5">
        <f>INDEX(Variables!$C$5:$C$105,MATCH($A977,Variables!$A$5:$A$105,0))</f>
        <v/>
      </c>
      <c r="J977" s="5">
        <f>INDEX(Variables!$E$5:$E$105,MATCH($A977,Variables!$A$5:$A$105,0))</f>
        <v/>
      </c>
      <c r="K977" s="25">
        <f>LOWER(Settings!$C$4)&amp;".mit."&amp;$A977&amp;IF($C977="","","."&amp;$C977&amp;"."&amp;$B977)&amp;IF(INDEX(Variables!$D$5:$D$105,MATCH($A977,Variables!$A$5:$A$105,0))="","","."&amp;INDEX(Variables!$D$5:$D$105,MATCH($A977,Variables!$A$5:$A$105,0)))&amp;"."&amp;K$5</f>
        <v/>
      </c>
      <c r="L977" s="28">
        <f>L968*Settings!$C$13*$D977</f>
        <v/>
      </c>
      <c r="M977" s="29">
        <f>M968*Settings!$C$13*$D977</f>
        <v/>
      </c>
      <c r="N977" s="29">
        <f>N968*Settings!$C$13*$D977</f>
        <v/>
      </c>
      <c r="O977" s="29">
        <f>O968*Settings!$C$13*$D977</f>
        <v/>
      </c>
      <c r="P977" s="29">
        <f>P968*Settings!$C$13*$D977</f>
        <v/>
      </c>
      <c r="Q977" s="29">
        <f>Q968*Settings!$C$13*$D977</f>
        <v/>
      </c>
      <c r="R977" s="29">
        <f>R968*Settings!$C$13*$D977</f>
        <v/>
      </c>
      <c r="S977" s="29">
        <f>S968*Settings!$C$13*$D977</f>
        <v/>
      </c>
      <c r="T977" s="29">
        <f>T968*Settings!$C$13*$D977</f>
        <v/>
      </c>
      <c r="U977" s="29">
        <f>U968*Settings!$C$13*$D977</f>
        <v/>
      </c>
      <c r="V977" s="29">
        <f>V968*Settings!$C$13*$D977</f>
        <v/>
      </c>
      <c r="W977" s="29">
        <f>W968*Settings!$C$13*$D977</f>
        <v/>
      </c>
      <c r="X977" s="29">
        <f>X968*Settings!$C$13*$D977</f>
        <v/>
      </c>
      <c r="Y977" s="29">
        <f>Y968*Settings!$C$13*$D977</f>
        <v/>
      </c>
      <c r="Z977" s="29">
        <f>Z968*Settings!$C$13*$D977</f>
        <v/>
      </c>
      <c r="AA977" s="29">
        <f>AA968*Settings!$C$13*$D977</f>
        <v/>
      </c>
      <c r="AB977" s="29">
        <f>AB968*Settings!$C$13*$D977</f>
        <v/>
      </c>
      <c r="AC977" s="29">
        <f>AC968*Settings!$C$13*$D977</f>
        <v/>
      </c>
      <c r="AD977" s="49">
        <f>EMISSIONS(AD968,Settings!$C$13,$D977)</f>
        <v/>
      </c>
      <c r="AE977" s="25">
        <f>LOWER(Settings!$C$4)&amp;".mit."&amp;$A977&amp;IF($C977="","","."&amp;$C977&amp;"."&amp;$B977)&amp;IF(INDEX(Variables!$D$5:$D$105,MATCH($A977,Variables!$A$5:$A$105,0))="","","."&amp;INDEX(Variables!$D$5:$D$105,MATCH($A977,Variables!$A$5:$A$105,0)))&amp;"."&amp;AE$5</f>
        <v/>
      </c>
      <c r="AF977" s="28">
        <f>AF968*Settings!$C$13*$D977</f>
        <v/>
      </c>
      <c r="AG977" s="29">
        <f>AG968*Settings!$C$13*$D977</f>
        <v/>
      </c>
      <c r="AH977" s="29">
        <f>AH968*Settings!$C$13*$D977</f>
        <v/>
      </c>
      <c r="AI977" s="29">
        <f>AI968*Settings!$C$13*$D977</f>
        <v/>
      </c>
      <c r="AJ977" s="29">
        <f>AJ968*Settings!$C$13*$D977</f>
        <v/>
      </c>
      <c r="AK977" s="29">
        <f>AK968*Settings!$C$13*$D977</f>
        <v/>
      </c>
      <c r="AL977" s="29">
        <f>AL968*Settings!$C$13*$D977</f>
        <v/>
      </c>
      <c r="AM977" s="29">
        <f>AM968*Settings!$C$13*$D977</f>
        <v/>
      </c>
      <c r="AN977" s="29">
        <f>AN968*Settings!$C$13*$D977</f>
        <v/>
      </c>
      <c r="AO977" s="29">
        <f>AO968*Settings!$C$13*$D977</f>
        <v/>
      </c>
      <c r="AP977" s="29">
        <f>AP968*Settings!$C$13*$D977</f>
        <v/>
      </c>
      <c r="AQ977" s="29">
        <f>AQ968*Settings!$C$13*$D977</f>
        <v/>
      </c>
      <c r="AR977" s="29">
        <f>AR968*Settings!$C$13*$D977</f>
        <v/>
      </c>
      <c r="AS977" s="29">
        <f>AS968*Settings!$C$13*$D977</f>
        <v/>
      </c>
      <c r="AT977" s="29">
        <f>AT968*Settings!$C$13*$D977</f>
        <v/>
      </c>
      <c r="AU977" s="29">
        <f>AU968*Settings!$C$13*$D977</f>
        <v/>
      </c>
      <c r="AV977" s="29">
        <f>AV968*Settings!$C$13*$D977</f>
        <v/>
      </c>
      <c r="AW977" s="29">
        <f>AW968*Settings!$C$13*$D977</f>
        <v/>
      </c>
      <c r="AX977" s="49">
        <f>EMISSIONS(AX968,Settings!$C$13,$D977)</f>
        <v/>
      </c>
    </row>
    <row r="978" hidden="1" outlineLevel="2"/>
    <row r="979" hidden="1" outlineLevel="2">
      <c r="A979" s="5" t="inlineStr">
        <is>
          <t>rtx</t>
        </is>
      </c>
      <c r="B979" s="5" t="inlineStr">
        <is>
          <t>coa</t>
        </is>
      </c>
      <c r="C979" s="5" t="inlineStr">
        <is>
          <t>srv</t>
        </is>
      </c>
      <c r="D979" s="40">
        <f>INDEX(Inputs!$R$5:$R$132,MATCH($B979&amp;"|"&amp;$C979,Inputs!$A$5:$A$132,0))</f>
        <v/>
      </c>
      <c r="E979" s="39" t="n"/>
      <c r="F979" s="39" t="n"/>
      <c r="G979" s="39" t="n"/>
      <c r="H979" s="5">
        <f>INDEX(Variables!$B$5:$B$105,MATCH($A979,Variables!$A$5:$A$105,0))&amp;IF($C979="",""," | "&amp;INDEX(Mapping!$B$5:$B$26,MATCH($C979,Mapping!$A$5:$A$26,0))&amp;" | "&amp;INDEX(Mapping!$B$30:$B$41,MATCH($B979,Mapping!$A$30:$A$41,0)))</f>
        <v/>
      </c>
      <c r="I979" s="5">
        <f>INDEX(Variables!$C$5:$C$105,MATCH($A979,Variables!$A$5:$A$105,0))</f>
        <v/>
      </c>
      <c r="J979" s="5">
        <f>INDEX(Variables!$E$5:$E$105,MATCH($A979,Variables!$A$5:$A$105,0))</f>
        <v/>
      </c>
      <c r="K979" s="25">
        <f>LOWER(Settings!$C$4)&amp;".mit."&amp;$A979&amp;IF($C979="","","."&amp;$C979&amp;"."&amp;$B979)&amp;IF(INDEX(Variables!$D$5:$D$105,MATCH($A979,Variables!$A$5:$A$105,0))="","","."&amp;INDEX(Variables!$D$5:$D$105,MATCH($A979,Variables!$A$5:$A$105,0)))&amp;"."&amp;K$5</f>
        <v/>
      </c>
      <c r="L979" s="46">
        <f>L961*Settings!$C$13*(INDEX(L$258:L$269,$D979)+INDEX(L$245:L$256,$D979))</f>
        <v/>
      </c>
      <c r="M979" s="47">
        <f>M961*Settings!$C$13*(INDEX(M$258:M$269,$D979)+INDEX(M$245:M$256,$D979))</f>
        <v/>
      </c>
      <c r="N979" s="47">
        <f>N961*Settings!$C$13*(INDEX(N$258:N$269,$D979)+INDEX(N$245:N$256,$D979))</f>
        <v/>
      </c>
      <c r="O979" s="47">
        <f>O961*Settings!$C$13*(INDEX(O$258:O$269,$D979)+INDEX(O$245:O$256,$D979))</f>
        <v/>
      </c>
      <c r="P979" s="47">
        <f>P961*Settings!$C$13*(INDEX(P$258:P$269,$D979)+INDEX(P$245:P$256,$D979))</f>
        <v/>
      </c>
      <c r="Q979" s="47">
        <f>Q961*Settings!$C$13*(INDEX(Q$258:Q$269,$D979)+INDEX(Q$245:Q$256,$D979))</f>
        <v/>
      </c>
      <c r="R979" s="47">
        <f>R961*Settings!$C$13*(INDEX(R$258:R$269,$D979)+INDEX(R$245:R$256,$D979))</f>
        <v/>
      </c>
      <c r="S979" s="47">
        <f>S961*Settings!$C$13*(INDEX(S$258:S$269,$D979)+INDEX(S$245:S$256,$D979))</f>
        <v/>
      </c>
      <c r="T979" s="47">
        <f>T961*Settings!$C$13*(INDEX(T$258:T$269,$D979)+INDEX(T$245:T$256,$D979))</f>
        <v/>
      </c>
      <c r="U979" s="47">
        <f>U961*Settings!$C$13*(INDEX(U$258:U$269,$D979)+INDEX(U$245:U$256,$D979))</f>
        <v/>
      </c>
      <c r="V979" s="47">
        <f>V961*Settings!$C$13*(INDEX(V$258:V$269,$D979)+INDEX(V$245:V$256,$D979))</f>
        <v/>
      </c>
      <c r="W979" s="47">
        <f>W961*Settings!$C$13*(INDEX(W$258:W$269,$D979)+INDEX(W$245:W$256,$D979))</f>
        <v/>
      </c>
      <c r="X979" s="47">
        <f>X961*Settings!$C$13*(INDEX(X$258:X$269,$D979)+INDEX(X$245:X$256,$D979))</f>
        <v/>
      </c>
      <c r="Y979" s="47">
        <f>Y961*Settings!$C$13*(INDEX(Y$258:Y$269,$D979)+INDEX(Y$245:Y$256,$D979))</f>
        <v/>
      </c>
      <c r="Z979" s="47">
        <f>Z961*Settings!$C$13*(INDEX(Z$258:Z$269,$D979)+INDEX(Z$245:Z$256,$D979))</f>
        <v/>
      </c>
      <c r="AA979" s="47">
        <f>AA961*Settings!$C$13*(INDEX(AA$258:AA$269,$D979)+INDEX(AA$245:AA$256,$D979))</f>
        <v/>
      </c>
      <c r="AB979" s="47">
        <f>AB961*Settings!$C$13*(INDEX(AB$258:AB$269,$D979)+INDEX(AB$245:AB$256,$D979))</f>
        <v/>
      </c>
      <c r="AC979" s="47">
        <f>AC961*Settings!$C$13*(INDEX(AC$258:AC$269,$D979)+INDEX(AC$245:AC$256,$D979))</f>
        <v/>
      </c>
      <c r="AD979" s="48">
        <f>REVENUE(AD961,Settings!$C$13,INDEX(AD$258:AD$269,$D979)+INDEX(AD$245:AD$256,$D979))</f>
        <v/>
      </c>
      <c r="AE979" s="25">
        <f>LOWER(Settings!$C$4)&amp;".mit."&amp;$A979&amp;IF($C979="","","."&amp;$C979&amp;"."&amp;$B979)&amp;IF(INDEX(Variables!$D$5:$D$105,MATCH($A979,Variables!$A$5:$A$105,0))="","","."&amp;INDEX(Variables!$D$5:$D$105,MATCH($A979,Variables!$A$5:$A$105,0)))&amp;"."&amp;AE$5</f>
        <v/>
      </c>
      <c r="AF979" s="46">
        <f>AF961*Settings!$C$13*(INDEX(AF$258:AF$269,$D979)+INDEX(AF$245:AF$256,$D979))</f>
        <v/>
      </c>
      <c r="AG979" s="47">
        <f>AG961*Settings!$C$13*(INDEX(AG$258:AG$269,$D979)+INDEX(AG$245:AG$256,$D979))</f>
        <v/>
      </c>
      <c r="AH979" s="47">
        <f>AH961*Settings!$C$13*(INDEX(AH$258:AH$269,$D979)+INDEX(AH$245:AH$256,$D979))</f>
        <v/>
      </c>
      <c r="AI979" s="47">
        <f>AI961*Settings!$C$13*(INDEX(AI$258:AI$269,$D979)+INDEX(AI$245:AI$256,$D979))</f>
        <v/>
      </c>
      <c r="AJ979" s="47">
        <f>AJ961*Settings!$C$13*(INDEX(AJ$258:AJ$269,$D979)+INDEX(AJ$245:AJ$256,$D979))</f>
        <v/>
      </c>
      <c r="AK979" s="47">
        <f>AK961*Settings!$C$13*(INDEX(AK$258:AK$269,$D979)+INDEX(AK$245:AK$256,$D979))</f>
        <v/>
      </c>
      <c r="AL979" s="47">
        <f>AL961*Settings!$C$13*(INDEX(AL$258:AL$269,$D979)+INDEX(AL$245:AL$256,$D979))</f>
        <v/>
      </c>
      <c r="AM979" s="47">
        <f>AM961*Settings!$C$13*(INDEX(AM$258:AM$269,$D979)+INDEX(AM$245:AM$256,$D979))</f>
        <v/>
      </c>
      <c r="AN979" s="47">
        <f>AN961*Settings!$C$13*(INDEX(AN$258:AN$269,$D979)+INDEX(AN$245:AN$256,$D979))</f>
        <v/>
      </c>
      <c r="AO979" s="47">
        <f>AO961*Settings!$C$13*(INDEX(AO$258:AO$269,$D979)+INDEX(AO$245:AO$256,$D979))</f>
        <v/>
      </c>
      <c r="AP979" s="47">
        <f>AP961*Settings!$C$13*(INDEX(AP$258:AP$269,$D979)+INDEX(AP$245:AP$256,$D979))</f>
        <v/>
      </c>
      <c r="AQ979" s="47">
        <f>AQ961*Settings!$C$13*(INDEX(AQ$258:AQ$269,$D979)+INDEX(AQ$245:AQ$256,$D979))</f>
        <v/>
      </c>
      <c r="AR979" s="47">
        <f>AR961*Settings!$C$13*(INDEX(AR$258:AR$269,$D979)+INDEX(AR$245:AR$256,$D979))</f>
        <v/>
      </c>
      <c r="AS979" s="47">
        <f>AS961*Settings!$C$13*(INDEX(AS$258:AS$269,$D979)+INDEX(AS$245:AS$256,$D979))</f>
        <v/>
      </c>
      <c r="AT979" s="47">
        <f>AT961*Settings!$C$13*(INDEX(AT$258:AT$269,$D979)+INDEX(AT$245:AT$256,$D979))</f>
        <v/>
      </c>
      <c r="AU979" s="47">
        <f>AU961*Settings!$C$13*(INDEX(AU$258:AU$269,$D979)+INDEX(AU$245:AU$256,$D979))</f>
        <v/>
      </c>
      <c r="AV979" s="47">
        <f>AV961*Settings!$C$13*(INDEX(AV$258:AV$269,$D979)+INDEX(AV$245:AV$256,$D979))</f>
        <v/>
      </c>
      <c r="AW979" s="47">
        <f>AW961*Settings!$C$13*(INDEX(AW$258:AW$269,$D979)+INDEX(AW$245:AW$256,$D979))</f>
        <v/>
      </c>
      <c r="AX979" s="48">
        <f>REVENUE(AX961,Settings!$C$13,INDEX(AX$258:AX$269,$D979)+INDEX(AX$245:AX$256,$D979))</f>
        <v/>
      </c>
    </row>
    <row r="980" hidden="1" outlineLevel="2">
      <c r="A980" s="5" t="inlineStr">
        <is>
          <t>rtx</t>
        </is>
      </c>
      <c r="B980" s="5" t="inlineStr">
        <is>
          <t>nga</t>
        </is>
      </c>
      <c r="C980" s="5" t="inlineStr">
        <is>
          <t>srv</t>
        </is>
      </c>
      <c r="D980" s="40">
        <f>INDEX(Inputs!$R$5:$R$132,MATCH($B980&amp;"|"&amp;$C980,Inputs!$A$5:$A$132,0))</f>
        <v/>
      </c>
      <c r="E980" s="39" t="n"/>
      <c r="F980" s="39" t="n"/>
      <c r="G980" s="39" t="n"/>
      <c r="H980" s="5">
        <f>INDEX(Variables!$B$5:$B$105,MATCH($A980,Variables!$A$5:$A$105,0))&amp;IF($C980="",""," | "&amp;INDEX(Mapping!$B$5:$B$26,MATCH($C980,Mapping!$A$5:$A$26,0))&amp;" | "&amp;INDEX(Mapping!$B$30:$B$41,MATCH($B980,Mapping!$A$30:$A$41,0)))</f>
        <v/>
      </c>
      <c r="I980" s="5">
        <f>INDEX(Variables!$C$5:$C$105,MATCH($A980,Variables!$A$5:$A$105,0))</f>
        <v/>
      </c>
      <c r="J980" s="5">
        <f>INDEX(Variables!$E$5:$E$105,MATCH($A980,Variables!$A$5:$A$105,0))</f>
        <v/>
      </c>
      <c r="K980" s="25">
        <f>LOWER(Settings!$C$4)&amp;".mit."&amp;$A980&amp;IF($C980="","","."&amp;$C980&amp;"."&amp;$B980)&amp;IF(INDEX(Variables!$D$5:$D$105,MATCH($A980,Variables!$A$5:$A$105,0))="","","."&amp;INDEX(Variables!$D$5:$D$105,MATCH($A980,Variables!$A$5:$A$105,0)))&amp;"."&amp;K$5</f>
        <v/>
      </c>
      <c r="L980" s="46">
        <f>L962*Settings!$C$13*(INDEX(L$258:L$269,$D980)+INDEX(L$245:L$256,$D980))</f>
        <v/>
      </c>
      <c r="M980" s="47">
        <f>M962*Settings!$C$13*(INDEX(M$258:M$269,$D980)+INDEX(M$245:M$256,$D980))</f>
        <v/>
      </c>
      <c r="N980" s="47">
        <f>N962*Settings!$C$13*(INDEX(N$258:N$269,$D980)+INDEX(N$245:N$256,$D980))</f>
        <v/>
      </c>
      <c r="O980" s="47">
        <f>O962*Settings!$C$13*(INDEX(O$258:O$269,$D980)+INDEX(O$245:O$256,$D980))</f>
        <v/>
      </c>
      <c r="P980" s="47">
        <f>P962*Settings!$C$13*(INDEX(P$258:P$269,$D980)+INDEX(P$245:P$256,$D980))</f>
        <v/>
      </c>
      <c r="Q980" s="47">
        <f>Q962*Settings!$C$13*(INDEX(Q$258:Q$269,$D980)+INDEX(Q$245:Q$256,$D980))</f>
        <v/>
      </c>
      <c r="R980" s="47">
        <f>R962*Settings!$C$13*(INDEX(R$258:R$269,$D980)+INDEX(R$245:R$256,$D980))</f>
        <v/>
      </c>
      <c r="S980" s="47">
        <f>S962*Settings!$C$13*(INDEX(S$258:S$269,$D980)+INDEX(S$245:S$256,$D980))</f>
        <v/>
      </c>
      <c r="T980" s="47">
        <f>T962*Settings!$C$13*(INDEX(T$258:T$269,$D980)+INDEX(T$245:T$256,$D980))</f>
        <v/>
      </c>
      <c r="U980" s="47">
        <f>U962*Settings!$C$13*(INDEX(U$258:U$269,$D980)+INDEX(U$245:U$256,$D980))</f>
        <v/>
      </c>
      <c r="V980" s="47">
        <f>V962*Settings!$C$13*(INDEX(V$258:V$269,$D980)+INDEX(V$245:V$256,$D980))</f>
        <v/>
      </c>
      <c r="W980" s="47">
        <f>W962*Settings!$C$13*(INDEX(W$258:W$269,$D980)+INDEX(W$245:W$256,$D980))</f>
        <v/>
      </c>
      <c r="X980" s="47">
        <f>X962*Settings!$C$13*(INDEX(X$258:X$269,$D980)+INDEX(X$245:X$256,$D980))</f>
        <v/>
      </c>
      <c r="Y980" s="47">
        <f>Y962*Settings!$C$13*(INDEX(Y$258:Y$269,$D980)+INDEX(Y$245:Y$256,$D980))</f>
        <v/>
      </c>
      <c r="Z980" s="47">
        <f>Z962*Settings!$C$13*(INDEX(Z$258:Z$269,$D980)+INDEX(Z$245:Z$256,$D980))</f>
        <v/>
      </c>
      <c r="AA980" s="47">
        <f>AA962*Settings!$C$13*(INDEX(AA$258:AA$269,$D980)+INDEX(AA$245:AA$256,$D980))</f>
        <v/>
      </c>
      <c r="AB980" s="47">
        <f>AB962*Settings!$C$13*(INDEX(AB$258:AB$269,$D980)+INDEX(AB$245:AB$256,$D980))</f>
        <v/>
      </c>
      <c r="AC980" s="47">
        <f>AC962*Settings!$C$13*(INDEX(AC$258:AC$269,$D980)+INDEX(AC$245:AC$256,$D980))</f>
        <v/>
      </c>
      <c r="AD980" s="48">
        <f>REVENUE(AD962,Settings!$C$13,INDEX(AD$258:AD$269,$D980)+INDEX(AD$245:AD$256,$D980))</f>
        <v/>
      </c>
      <c r="AE980" s="25">
        <f>LOWER(Settings!$C$4)&amp;".mit."&amp;$A980&amp;IF($C980="","","."&amp;$C980&amp;"."&amp;$B980)&amp;IF(INDEX(Variables!$D$5:$D$105,MATCH($A980,Variables!$A$5:$A$105,0))="","","."&amp;INDEX(Variables!$D$5:$D$105,MATCH($A980,Variables!$A$5:$A$105,0)))&amp;"."&amp;AE$5</f>
        <v/>
      </c>
      <c r="AF980" s="46">
        <f>AF962*Settings!$C$13*(INDEX(AF$258:AF$269,$D980)+INDEX(AF$245:AF$256,$D980))</f>
        <v/>
      </c>
      <c r="AG980" s="47">
        <f>AG962*Settings!$C$13*(INDEX(AG$258:AG$269,$D980)+INDEX(AG$245:AG$256,$D980))</f>
        <v/>
      </c>
      <c r="AH980" s="47">
        <f>AH962*Settings!$C$13*(INDEX(AH$258:AH$269,$D980)+INDEX(AH$245:AH$256,$D980))</f>
        <v/>
      </c>
      <c r="AI980" s="47">
        <f>AI962*Settings!$C$13*(INDEX(AI$258:AI$269,$D980)+INDEX(AI$245:AI$256,$D980))</f>
        <v/>
      </c>
      <c r="AJ980" s="47">
        <f>AJ962*Settings!$C$13*(INDEX(AJ$258:AJ$269,$D980)+INDEX(AJ$245:AJ$256,$D980))</f>
        <v/>
      </c>
      <c r="AK980" s="47">
        <f>AK962*Settings!$C$13*(INDEX(AK$258:AK$269,$D980)+INDEX(AK$245:AK$256,$D980))</f>
        <v/>
      </c>
      <c r="AL980" s="47">
        <f>AL962*Settings!$C$13*(INDEX(AL$258:AL$269,$D980)+INDEX(AL$245:AL$256,$D980))</f>
        <v/>
      </c>
      <c r="AM980" s="47">
        <f>AM962*Settings!$C$13*(INDEX(AM$258:AM$269,$D980)+INDEX(AM$245:AM$256,$D980))</f>
        <v/>
      </c>
      <c r="AN980" s="47">
        <f>AN962*Settings!$C$13*(INDEX(AN$258:AN$269,$D980)+INDEX(AN$245:AN$256,$D980))</f>
        <v/>
      </c>
      <c r="AO980" s="47">
        <f>AO962*Settings!$C$13*(INDEX(AO$258:AO$269,$D980)+INDEX(AO$245:AO$256,$D980))</f>
        <v/>
      </c>
      <c r="AP980" s="47">
        <f>AP962*Settings!$C$13*(INDEX(AP$258:AP$269,$D980)+INDEX(AP$245:AP$256,$D980))</f>
        <v/>
      </c>
      <c r="AQ980" s="47">
        <f>AQ962*Settings!$C$13*(INDEX(AQ$258:AQ$269,$D980)+INDEX(AQ$245:AQ$256,$D980))</f>
        <v/>
      </c>
      <c r="AR980" s="47">
        <f>AR962*Settings!$C$13*(INDEX(AR$258:AR$269,$D980)+INDEX(AR$245:AR$256,$D980))</f>
        <v/>
      </c>
      <c r="AS980" s="47">
        <f>AS962*Settings!$C$13*(INDEX(AS$258:AS$269,$D980)+INDEX(AS$245:AS$256,$D980))</f>
        <v/>
      </c>
      <c r="AT980" s="47">
        <f>AT962*Settings!$C$13*(INDEX(AT$258:AT$269,$D980)+INDEX(AT$245:AT$256,$D980))</f>
        <v/>
      </c>
      <c r="AU980" s="47">
        <f>AU962*Settings!$C$13*(INDEX(AU$258:AU$269,$D980)+INDEX(AU$245:AU$256,$D980))</f>
        <v/>
      </c>
      <c r="AV980" s="47">
        <f>AV962*Settings!$C$13*(INDEX(AV$258:AV$269,$D980)+INDEX(AV$245:AV$256,$D980))</f>
        <v/>
      </c>
      <c r="AW980" s="47">
        <f>AW962*Settings!$C$13*(INDEX(AW$258:AW$269,$D980)+INDEX(AW$245:AW$256,$D980))</f>
        <v/>
      </c>
      <c r="AX980" s="48">
        <f>REVENUE(AX962,Settings!$C$13,INDEX(AX$258:AX$269,$D980)+INDEX(AX$245:AX$256,$D980))</f>
        <v/>
      </c>
    </row>
    <row r="981" hidden="1" outlineLevel="2">
      <c r="A981" s="5" t="inlineStr">
        <is>
          <t>rtx</t>
        </is>
      </c>
      <c r="B981" s="5" t="inlineStr">
        <is>
          <t>gso</t>
        </is>
      </c>
      <c r="C981" s="5" t="inlineStr">
        <is>
          <t>srv</t>
        </is>
      </c>
      <c r="D981" s="40">
        <f>INDEX(Inputs!$R$5:$R$132,MATCH($B981&amp;"|"&amp;$C981,Inputs!$A$5:$A$132,0))</f>
        <v/>
      </c>
      <c r="E981" s="39" t="n"/>
      <c r="F981" s="39" t="n"/>
      <c r="G981" s="39" t="n"/>
      <c r="H981" s="5">
        <f>INDEX(Variables!$B$5:$B$105,MATCH($A981,Variables!$A$5:$A$105,0))&amp;IF($C981="",""," | "&amp;INDEX(Mapping!$B$5:$B$26,MATCH($C981,Mapping!$A$5:$A$26,0))&amp;" | "&amp;INDEX(Mapping!$B$30:$B$41,MATCH($B981,Mapping!$A$30:$A$41,0)))</f>
        <v/>
      </c>
      <c r="I981" s="5">
        <f>INDEX(Variables!$C$5:$C$105,MATCH($A981,Variables!$A$5:$A$105,0))</f>
        <v/>
      </c>
      <c r="J981" s="5">
        <f>INDEX(Variables!$E$5:$E$105,MATCH($A981,Variables!$A$5:$A$105,0))</f>
        <v/>
      </c>
      <c r="K981" s="25">
        <f>LOWER(Settings!$C$4)&amp;".mit."&amp;$A981&amp;IF($C981="","","."&amp;$C981&amp;"."&amp;$B981)&amp;IF(INDEX(Variables!$D$5:$D$105,MATCH($A981,Variables!$A$5:$A$105,0))="","","."&amp;INDEX(Variables!$D$5:$D$105,MATCH($A981,Variables!$A$5:$A$105,0)))&amp;"."&amp;K$5</f>
        <v/>
      </c>
      <c r="L981" s="46">
        <f>L963*Settings!$C$13*(INDEX(L$258:L$269,$D981)+INDEX(L$245:L$256,$D981))</f>
        <v/>
      </c>
      <c r="M981" s="47">
        <f>M963*Settings!$C$13*(INDEX(M$258:M$269,$D981)+INDEX(M$245:M$256,$D981))</f>
        <v/>
      </c>
      <c r="N981" s="47">
        <f>N963*Settings!$C$13*(INDEX(N$258:N$269,$D981)+INDEX(N$245:N$256,$D981))</f>
        <v/>
      </c>
      <c r="O981" s="47">
        <f>O963*Settings!$C$13*(INDEX(O$258:O$269,$D981)+INDEX(O$245:O$256,$D981))</f>
        <v/>
      </c>
      <c r="P981" s="47">
        <f>P963*Settings!$C$13*(INDEX(P$258:P$269,$D981)+INDEX(P$245:P$256,$D981))</f>
        <v/>
      </c>
      <c r="Q981" s="47">
        <f>Q963*Settings!$C$13*(INDEX(Q$258:Q$269,$D981)+INDEX(Q$245:Q$256,$D981))</f>
        <v/>
      </c>
      <c r="R981" s="47">
        <f>R963*Settings!$C$13*(INDEX(R$258:R$269,$D981)+INDEX(R$245:R$256,$D981))</f>
        <v/>
      </c>
      <c r="S981" s="47">
        <f>S963*Settings!$C$13*(INDEX(S$258:S$269,$D981)+INDEX(S$245:S$256,$D981))</f>
        <v/>
      </c>
      <c r="T981" s="47">
        <f>T963*Settings!$C$13*(INDEX(T$258:T$269,$D981)+INDEX(T$245:T$256,$D981))</f>
        <v/>
      </c>
      <c r="U981" s="47">
        <f>U963*Settings!$C$13*(INDEX(U$258:U$269,$D981)+INDEX(U$245:U$256,$D981))</f>
        <v/>
      </c>
      <c r="V981" s="47">
        <f>V963*Settings!$C$13*(INDEX(V$258:V$269,$D981)+INDEX(V$245:V$256,$D981))</f>
        <v/>
      </c>
      <c r="W981" s="47">
        <f>W963*Settings!$C$13*(INDEX(W$258:W$269,$D981)+INDEX(W$245:W$256,$D981))</f>
        <v/>
      </c>
      <c r="X981" s="47">
        <f>X963*Settings!$C$13*(INDEX(X$258:X$269,$D981)+INDEX(X$245:X$256,$D981))</f>
        <v/>
      </c>
      <c r="Y981" s="47">
        <f>Y963*Settings!$C$13*(INDEX(Y$258:Y$269,$D981)+INDEX(Y$245:Y$256,$D981))</f>
        <v/>
      </c>
      <c r="Z981" s="47">
        <f>Z963*Settings!$C$13*(INDEX(Z$258:Z$269,$D981)+INDEX(Z$245:Z$256,$D981))</f>
        <v/>
      </c>
      <c r="AA981" s="47">
        <f>AA963*Settings!$C$13*(INDEX(AA$258:AA$269,$D981)+INDEX(AA$245:AA$256,$D981))</f>
        <v/>
      </c>
      <c r="AB981" s="47">
        <f>AB963*Settings!$C$13*(INDEX(AB$258:AB$269,$D981)+INDEX(AB$245:AB$256,$D981))</f>
        <v/>
      </c>
      <c r="AC981" s="47">
        <f>AC963*Settings!$C$13*(INDEX(AC$258:AC$269,$D981)+INDEX(AC$245:AC$256,$D981))</f>
        <v/>
      </c>
      <c r="AD981" s="48">
        <f>REVENUE(AD963,Settings!$C$13,INDEX(AD$258:AD$269,$D981)+INDEX(AD$245:AD$256,$D981))</f>
        <v/>
      </c>
      <c r="AE981" s="25">
        <f>LOWER(Settings!$C$4)&amp;".mit."&amp;$A981&amp;IF($C981="","","."&amp;$C981&amp;"."&amp;$B981)&amp;IF(INDEX(Variables!$D$5:$D$105,MATCH($A981,Variables!$A$5:$A$105,0))="","","."&amp;INDEX(Variables!$D$5:$D$105,MATCH($A981,Variables!$A$5:$A$105,0)))&amp;"."&amp;AE$5</f>
        <v/>
      </c>
      <c r="AF981" s="46">
        <f>AF963*Settings!$C$13*(INDEX(AF$258:AF$269,$D981)+INDEX(AF$245:AF$256,$D981))</f>
        <v/>
      </c>
      <c r="AG981" s="47">
        <f>AG963*Settings!$C$13*(INDEX(AG$258:AG$269,$D981)+INDEX(AG$245:AG$256,$D981))</f>
        <v/>
      </c>
      <c r="AH981" s="47">
        <f>AH963*Settings!$C$13*(INDEX(AH$258:AH$269,$D981)+INDEX(AH$245:AH$256,$D981))</f>
        <v/>
      </c>
      <c r="AI981" s="47">
        <f>AI963*Settings!$C$13*(INDEX(AI$258:AI$269,$D981)+INDEX(AI$245:AI$256,$D981))</f>
        <v/>
      </c>
      <c r="AJ981" s="47">
        <f>AJ963*Settings!$C$13*(INDEX(AJ$258:AJ$269,$D981)+INDEX(AJ$245:AJ$256,$D981))</f>
        <v/>
      </c>
      <c r="AK981" s="47">
        <f>AK963*Settings!$C$13*(INDEX(AK$258:AK$269,$D981)+INDEX(AK$245:AK$256,$D981))</f>
        <v/>
      </c>
      <c r="AL981" s="47">
        <f>AL963*Settings!$C$13*(INDEX(AL$258:AL$269,$D981)+INDEX(AL$245:AL$256,$D981))</f>
        <v/>
      </c>
      <c r="AM981" s="47">
        <f>AM963*Settings!$C$13*(INDEX(AM$258:AM$269,$D981)+INDEX(AM$245:AM$256,$D981))</f>
        <v/>
      </c>
      <c r="AN981" s="47">
        <f>AN963*Settings!$C$13*(INDEX(AN$258:AN$269,$D981)+INDEX(AN$245:AN$256,$D981))</f>
        <v/>
      </c>
      <c r="AO981" s="47">
        <f>AO963*Settings!$C$13*(INDEX(AO$258:AO$269,$D981)+INDEX(AO$245:AO$256,$D981))</f>
        <v/>
      </c>
      <c r="AP981" s="47">
        <f>AP963*Settings!$C$13*(INDEX(AP$258:AP$269,$D981)+INDEX(AP$245:AP$256,$D981))</f>
        <v/>
      </c>
      <c r="AQ981" s="47">
        <f>AQ963*Settings!$C$13*(INDEX(AQ$258:AQ$269,$D981)+INDEX(AQ$245:AQ$256,$D981))</f>
        <v/>
      </c>
      <c r="AR981" s="47">
        <f>AR963*Settings!$C$13*(INDEX(AR$258:AR$269,$D981)+INDEX(AR$245:AR$256,$D981))</f>
        <v/>
      </c>
      <c r="AS981" s="47">
        <f>AS963*Settings!$C$13*(INDEX(AS$258:AS$269,$D981)+INDEX(AS$245:AS$256,$D981))</f>
        <v/>
      </c>
      <c r="AT981" s="47">
        <f>AT963*Settings!$C$13*(INDEX(AT$258:AT$269,$D981)+INDEX(AT$245:AT$256,$D981))</f>
        <v/>
      </c>
      <c r="AU981" s="47">
        <f>AU963*Settings!$C$13*(INDEX(AU$258:AU$269,$D981)+INDEX(AU$245:AU$256,$D981))</f>
        <v/>
      </c>
      <c r="AV981" s="47">
        <f>AV963*Settings!$C$13*(INDEX(AV$258:AV$269,$D981)+INDEX(AV$245:AV$256,$D981))</f>
        <v/>
      </c>
      <c r="AW981" s="47">
        <f>AW963*Settings!$C$13*(INDEX(AW$258:AW$269,$D981)+INDEX(AW$245:AW$256,$D981))</f>
        <v/>
      </c>
      <c r="AX981" s="48">
        <f>REVENUE(AX963,Settings!$C$13,INDEX(AX$258:AX$269,$D981)+INDEX(AX$245:AX$256,$D981))</f>
        <v/>
      </c>
    </row>
    <row r="982" hidden="1" outlineLevel="2">
      <c r="A982" s="5" t="inlineStr">
        <is>
          <t>rtx</t>
        </is>
      </c>
      <c r="B982" s="5" t="inlineStr">
        <is>
          <t>die</t>
        </is>
      </c>
      <c r="C982" s="5" t="inlineStr">
        <is>
          <t>srv</t>
        </is>
      </c>
      <c r="D982" s="40">
        <f>INDEX(Inputs!$R$5:$R$132,MATCH($B982&amp;"|"&amp;$C982,Inputs!$A$5:$A$132,0))</f>
        <v/>
      </c>
      <c r="E982" s="39" t="n"/>
      <c r="F982" s="39" t="n"/>
      <c r="G982" s="39" t="n"/>
      <c r="H982" s="5">
        <f>INDEX(Variables!$B$5:$B$105,MATCH($A982,Variables!$A$5:$A$105,0))&amp;IF($C982="",""," | "&amp;INDEX(Mapping!$B$5:$B$26,MATCH($C982,Mapping!$A$5:$A$26,0))&amp;" | "&amp;INDEX(Mapping!$B$30:$B$41,MATCH($B982,Mapping!$A$30:$A$41,0)))</f>
        <v/>
      </c>
      <c r="I982" s="5">
        <f>INDEX(Variables!$C$5:$C$105,MATCH($A982,Variables!$A$5:$A$105,0))</f>
        <v/>
      </c>
      <c r="J982" s="5">
        <f>INDEX(Variables!$E$5:$E$105,MATCH($A982,Variables!$A$5:$A$105,0))</f>
        <v/>
      </c>
      <c r="K982" s="25">
        <f>LOWER(Settings!$C$4)&amp;".mit."&amp;$A982&amp;IF($C982="","","."&amp;$C982&amp;"."&amp;$B982)&amp;IF(INDEX(Variables!$D$5:$D$105,MATCH($A982,Variables!$A$5:$A$105,0))="","","."&amp;INDEX(Variables!$D$5:$D$105,MATCH($A982,Variables!$A$5:$A$105,0)))&amp;"."&amp;K$5</f>
        <v/>
      </c>
      <c r="L982" s="46">
        <f>L964*Settings!$C$13*(INDEX(L$258:L$269,$D982)+INDEX(L$245:L$256,$D982))</f>
        <v/>
      </c>
      <c r="M982" s="47">
        <f>M964*Settings!$C$13*(INDEX(M$258:M$269,$D982)+INDEX(M$245:M$256,$D982))</f>
        <v/>
      </c>
      <c r="N982" s="47">
        <f>N964*Settings!$C$13*(INDEX(N$258:N$269,$D982)+INDEX(N$245:N$256,$D982))</f>
        <v/>
      </c>
      <c r="O982" s="47">
        <f>O964*Settings!$C$13*(INDEX(O$258:O$269,$D982)+INDEX(O$245:O$256,$D982))</f>
        <v/>
      </c>
      <c r="P982" s="47">
        <f>P964*Settings!$C$13*(INDEX(P$258:P$269,$D982)+INDEX(P$245:P$256,$D982))</f>
        <v/>
      </c>
      <c r="Q982" s="47">
        <f>Q964*Settings!$C$13*(INDEX(Q$258:Q$269,$D982)+INDEX(Q$245:Q$256,$D982))</f>
        <v/>
      </c>
      <c r="R982" s="47">
        <f>R964*Settings!$C$13*(INDEX(R$258:R$269,$D982)+INDEX(R$245:R$256,$D982))</f>
        <v/>
      </c>
      <c r="S982" s="47">
        <f>S964*Settings!$C$13*(INDEX(S$258:S$269,$D982)+INDEX(S$245:S$256,$D982))</f>
        <v/>
      </c>
      <c r="T982" s="47">
        <f>T964*Settings!$C$13*(INDEX(T$258:T$269,$D982)+INDEX(T$245:T$256,$D982))</f>
        <v/>
      </c>
      <c r="U982" s="47">
        <f>U964*Settings!$C$13*(INDEX(U$258:U$269,$D982)+INDEX(U$245:U$256,$D982))</f>
        <v/>
      </c>
      <c r="V982" s="47">
        <f>V964*Settings!$C$13*(INDEX(V$258:V$269,$D982)+INDEX(V$245:V$256,$D982))</f>
        <v/>
      </c>
      <c r="W982" s="47">
        <f>W964*Settings!$C$13*(INDEX(W$258:W$269,$D982)+INDEX(W$245:W$256,$D982))</f>
        <v/>
      </c>
      <c r="X982" s="47">
        <f>X964*Settings!$C$13*(INDEX(X$258:X$269,$D982)+INDEX(X$245:X$256,$D982))</f>
        <v/>
      </c>
      <c r="Y982" s="47">
        <f>Y964*Settings!$C$13*(INDEX(Y$258:Y$269,$D982)+INDEX(Y$245:Y$256,$D982))</f>
        <v/>
      </c>
      <c r="Z982" s="47">
        <f>Z964*Settings!$C$13*(INDEX(Z$258:Z$269,$D982)+INDEX(Z$245:Z$256,$D982))</f>
        <v/>
      </c>
      <c r="AA982" s="47">
        <f>AA964*Settings!$C$13*(INDEX(AA$258:AA$269,$D982)+INDEX(AA$245:AA$256,$D982))</f>
        <v/>
      </c>
      <c r="AB982" s="47">
        <f>AB964*Settings!$C$13*(INDEX(AB$258:AB$269,$D982)+INDEX(AB$245:AB$256,$D982))</f>
        <v/>
      </c>
      <c r="AC982" s="47">
        <f>AC964*Settings!$C$13*(INDEX(AC$258:AC$269,$D982)+INDEX(AC$245:AC$256,$D982))</f>
        <v/>
      </c>
      <c r="AD982" s="48">
        <f>REVENUE(AD964,Settings!$C$13,INDEX(AD$258:AD$269,$D982)+INDEX(AD$245:AD$256,$D982))</f>
        <v/>
      </c>
      <c r="AE982" s="25">
        <f>LOWER(Settings!$C$4)&amp;".mit."&amp;$A982&amp;IF($C982="","","."&amp;$C982&amp;"."&amp;$B982)&amp;IF(INDEX(Variables!$D$5:$D$105,MATCH($A982,Variables!$A$5:$A$105,0))="","","."&amp;INDEX(Variables!$D$5:$D$105,MATCH($A982,Variables!$A$5:$A$105,0)))&amp;"."&amp;AE$5</f>
        <v/>
      </c>
      <c r="AF982" s="46">
        <f>AF964*Settings!$C$13*(INDEX(AF$258:AF$269,$D982)+INDEX(AF$245:AF$256,$D982))</f>
        <v/>
      </c>
      <c r="AG982" s="47">
        <f>AG964*Settings!$C$13*(INDEX(AG$258:AG$269,$D982)+INDEX(AG$245:AG$256,$D982))</f>
        <v/>
      </c>
      <c r="AH982" s="47">
        <f>AH964*Settings!$C$13*(INDEX(AH$258:AH$269,$D982)+INDEX(AH$245:AH$256,$D982))</f>
        <v/>
      </c>
      <c r="AI982" s="47">
        <f>AI964*Settings!$C$13*(INDEX(AI$258:AI$269,$D982)+INDEX(AI$245:AI$256,$D982))</f>
        <v/>
      </c>
      <c r="AJ982" s="47">
        <f>AJ964*Settings!$C$13*(INDEX(AJ$258:AJ$269,$D982)+INDEX(AJ$245:AJ$256,$D982))</f>
        <v/>
      </c>
      <c r="AK982" s="47">
        <f>AK964*Settings!$C$13*(INDEX(AK$258:AK$269,$D982)+INDEX(AK$245:AK$256,$D982))</f>
        <v/>
      </c>
      <c r="AL982" s="47">
        <f>AL964*Settings!$C$13*(INDEX(AL$258:AL$269,$D982)+INDEX(AL$245:AL$256,$D982))</f>
        <v/>
      </c>
      <c r="AM982" s="47">
        <f>AM964*Settings!$C$13*(INDEX(AM$258:AM$269,$D982)+INDEX(AM$245:AM$256,$D982))</f>
        <v/>
      </c>
      <c r="AN982" s="47">
        <f>AN964*Settings!$C$13*(INDEX(AN$258:AN$269,$D982)+INDEX(AN$245:AN$256,$D982))</f>
        <v/>
      </c>
      <c r="AO982" s="47">
        <f>AO964*Settings!$C$13*(INDEX(AO$258:AO$269,$D982)+INDEX(AO$245:AO$256,$D982))</f>
        <v/>
      </c>
      <c r="AP982" s="47">
        <f>AP964*Settings!$C$13*(INDEX(AP$258:AP$269,$D982)+INDEX(AP$245:AP$256,$D982))</f>
        <v/>
      </c>
      <c r="AQ982" s="47">
        <f>AQ964*Settings!$C$13*(INDEX(AQ$258:AQ$269,$D982)+INDEX(AQ$245:AQ$256,$D982))</f>
        <v/>
      </c>
      <c r="AR982" s="47">
        <f>AR964*Settings!$C$13*(INDEX(AR$258:AR$269,$D982)+INDEX(AR$245:AR$256,$D982))</f>
        <v/>
      </c>
      <c r="AS982" s="47">
        <f>AS964*Settings!$C$13*(INDEX(AS$258:AS$269,$D982)+INDEX(AS$245:AS$256,$D982))</f>
        <v/>
      </c>
      <c r="AT982" s="47">
        <f>AT964*Settings!$C$13*(INDEX(AT$258:AT$269,$D982)+INDEX(AT$245:AT$256,$D982))</f>
        <v/>
      </c>
      <c r="AU982" s="47">
        <f>AU964*Settings!$C$13*(INDEX(AU$258:AU$269,$D982)+INDEX(AU$245:AU$256,$D982))</f>
        <v/>
      </c>
      <c r="AV982" s="47">
        <f>AV964*Settings!$C$13*(INDEX(AV$258:AV$269,$D982)+INDEX(AV$245:AV$256,$D982))</f>
        <v/>
      </c>
      <c r="AW982" s="47">
        <f>AW964*Settings!$C$13*(INDEX(AW$258:AW$269,$D982)+INDEX(AW$245:AW$256,$D982))</f>
        <v/>
      </c>
      <c r="AX982" s="48">
        <f>REVENUE(AX964,Settings!$C$13,INDEX(AX$258:AX$269,$D982)+INDEX(AX$245:AX$256,$D982))</f>
        <v/>
      </c>
    </row>
    <row r="983" hidden="1" outlineLevel="2">
      <c r="A983" s="5" t="inlineStr">
        <is>
          <t>rtx</t>
        </is>
      </c>
      <c r="B983" s="5" t="inlineStr">
        <is>
          <t>lpg</t>
        </is>
      </c>
      <c r="C983" s="5" t="inlineStr">
        <is>
          <t>srv</t>
        </is>
      </c>
      <c r="D983" s="40">
        <f>INDEX(Inputs!$R$5:$R$132,MATCH($B983&amp;"|"&amp;$C983,Inputs!$A$5:$A$132,0))</f>
        <v/>
      </c>
      <c r="E983" s="39" t="n"/>
      <c r="F983" s="39" t="n"/>
      <c r="G983" s="39" t="n"/>
      <c r="H983" s="5">
        <f>INDEX(Variables!$B$5:$B$105,MATCH($A983,Variables!$A$5:$A$105,0))&amp;IF($C983="",""," | "&amp;INDEX(Mapping!$B$5:$B$26,MATCH($C983,Mapping!$A$5:$A$26,0))&amp;" | "&amp;INDEX(Mapping!$B$30:$B$41,MATCH($B983,Mapping!$A$30:$A$41,0)))</f>
        <v/>
      </c>
      <c r="I983" s="5">
        <f>INDEX(Variables!$C$5:$C$105,MATCH($A983,Variables!$A$5:$A$105,0))</f>
        <v/>
      </c>
      <c r="J983" s="5">
        <f>INDEX(Variables!$E$5:$E$105,MATCH($A983,Variables!$A$5:$A$105,0))</f>
        <v/>
      </c>
      <c r="K983" s="25">
        <f>LOWER(Settings!$C$4)&amp;".mit."&amp;$A983&amp;IF($C983="","","."&amp;$C983&amp;"."&amp;$B983)&amp;IF(INDEX(Variables!$D$5:$D$105,MATCH($A983,Variables!$A$5:$A$105,0))="","","."&amp;INDEX(Variables!$D$5:$D$105,MATCH($A983,Variables!$A$5:$A$105,0)))&amp;"."&amp;K$5</f>
        <v/>
      </c>
      <c r="L983" s="46">
        <f>L965*Settings!$C$13*(INDEX(L$258:L$269,$D983)+INDEX(L$245:L$256,$D983))</f>
        <v/>
      </c>
      <c r="M983" s="47">
        <f>M965*Settings!$C$13*(INDEX(M$258:M$269,$D983)+INDEX(M$245:M$256,$D983))</f>
        <v/>
      </c>
      <c r="N983" s="47">
        <f>N965*Settings!$C$13*(INDEX(N$258:N$269,$D983)+INDEX(N$245:N$256,$D983))</f>
        <v/>
      </c>
      <c r="O983" s="47">
        <f>O965*Settings!$C$13*(INDEX(O$258:O$269,$D983)+INDEX(O$245:O$256,$D983))</f>
        <v/>
      </c>
      <c r="P983" s="47">
        <f>P965*Settings!$C$13*(INDEX(P$258:P$269,$D983)+INDEX(P$245:P$256,$D983))</f>
        <v/>
      </c>
      <c r="Q983" s="47">
        <f>Q965*Settings!$C$13*(INDEX(Q$258:Q$269,$D983)+INDEX(Q$245:Q$256,$D983))</f>
        <v/>
      </c>
      <c r="R983" s="47">
        <f>R965*Settings!$C$13*(INDEX(R$258:R$269,$D983)+INDEX(R$245:R$256,$D983))</f>
        <v/>
      </c>
      <c r="S983" s="47">
        <f>S965*Settings!$C$13*(INDEX(S$258:S$269,$D983)+INDEX(S$245:S$256,$D983))</f>
        <v/>
      </c>
      <c r="T983" s="47">
        <f>T965*Settings!$C$13*(INDEX(T$258:T$269,$D983)+INDEX(T$245:T$256,$D983))</f>
        <v/>
      </c>
      <c r="U983" s="47">
        <f>U965*Settings!$C$13*(INDEX(U$258:U$269,$D983)+INDEX(U$245:U$256,$D983))</f>
        <v/>
      </c>
      <c r="V983" s="47">
        <f>V965*Settings!$C$13*(INDEX(V$258:V$269,$D983)+INDEX(V$245:V$256,$D983))</f>
        <v/>
      </c>
      <c r="W983" s="47">
        <f>W965*Settings!$C$13*(INDEX(W$258:W$269,$D983)+INDEX(W$245:W$256,$D983))</f>
        <v/>
      </c>
      <c r="X983" s="47">
        <f>X965*Settings!$C$13*(INDEX(X$258:X$269,$D983)+INDEX(X$245:X$256,$D983))</f>
        <v/>
      </c>
      <c r="Y983" s="47">
        <f>Y965*Settings!$C$13*(INDEX(Y$258:Y$269,$D983)+INDEX(Y$245:Y$256,$D983))</f>
        <v/>
      </c>
      <c r="Z983" s="47">
        <f>Z965*Settings!$C$13*(INDEX(Z$258:Z$269,$D983)+INDEX(Z$245:Z$256,$D983))</f>
        <v/>
      </c>
      <c r="AA983" s="47">
        <f>AA965*Settings!$C$13*(INDEX(AA$258:AA$269,$D983)+INDEX(AA$245:AA$256,$D983))</f>
        <v/>
      </c>
      <c r="AB983" s="47">
        <f>AB965*Settings!$C$13*(INDEX(AB$258:AB$269,$D983)+INDEX(AB$245:AB$256,$D983))</f>
        <v/>
      </c>
      <c r="AC983" s="47">
        <f>AC965*Settings!$C$13*(INDEX(AC$258:AC$269,$D983)+INDEX(AC$245:AC$256,$D983))</f>
        <v/>
      </c>
      <c r="AD983" s="48">
        <f>REVENUE(AD965,Settings!$C$13,INDEX(AD$258:AD$269,$D983)+INDEX(AD$245:AD$256,$D983))</f>
        <v/>
      </c>
      <c r="AE983" s="25">
        <f>LOWER(Settings!$C$4)&amp;".mit."&amp;$A983&amp;IF($C983="","","."&amp;$C983&amp;"."&amp;$B983)&amp;IF(INDEX(Variables!$D$5:$D$105,MATCH($A983,Variables!$A$5:$A$105,0))="","","."&amp;INDEX(Variables!$D$5:$D$105,MATCH($A983,Variables!$A$5:$A$105,0)))&amp;"."&amp;AE$5</f>
        <v/>
      </c>
      <c r="AF983" s="46">
        <f>AF965*Settings!$C$13*(INDEX(AF$258:AF$269,$D983)+INDEX(AF$245:AF$256,$D983))</f>
        <v/>
      </c>
      <c r="AG983" s="47">
        <f>AG965*Settings!$C$13*(INDEX(AG$258:AG$269,$D983)+INDEX(AG$245:AG$256,$D983))</f>
        <v/>
      </c>
      <c r="AH983" s="47">
        <f>AH965*Settings!$C$13*(INDEX(AH$258:AH$269,$D983)+INDEX(AH$245:AH$256,$D983))</f>
        <v/>
      </c>
      <c r="AI983" s="47">
        <f>AI965*Settings!$C$13*(INDEX(AI$258:AI$269,$D983)+INDEX(AI$245:AI$256,$D983))</f>
        <v/>
      </c>
      <c r="AJ983" s="47">
        <f>AJ965*Settings!$C$13*(INDEX(AJ$258:AJ$269,$D983)+INDEX(AJ$245:AJ$256,$D983))</f>
        <v/>
      </c>
      <c r="AK983" s="47">
        <f>AK965*Settings!$C$13*(INDEX(AK$258:AK$269,$D983)+INDEX(AK$245:AK$256,$D983))</f>
        <v/>
      </c>
      <c r="AL983" s="47">
        <f>AL965*Settings!$C$13*(INDEX(AL$258:AL$269,$D983)+INDEX(AL$245:AL$256,$D983))</f>
        <v/>
      </c>
      <c r="AM983" s="47">
        <f>AM965*Settings!$C$13*(INDEX(AM$258:AM$269,$D983)+INDEX(AM$245:AM$256,$D983))</f>
        <v/>
      </c>
      <c r="AN983" s="47">
        <f>AN965*Settings!$C$13*(INDEX(AN$258:AN$269,$D983)+INDEX(AN$245:AN$256,$D983))</f>
        <v/>
      </c>
      <c r="AO983" s="47">
        <f>AO965*Settings!$C$13*(INDEX(AO$258:AO$269,$D983)+INDEX(AO$245:AO$256,$D983))</f>
        <v/>
      </c>
      <c r="AP983" s="47">
        <f>AP965*Settings!$C$13*(INDEX(AP$258:AP$269,$D983)+INDEX(AP$245:AP$256,$D983))</f>
        <v/>
      </c>
      <c r="AQ983" s="47">
        <f>AQ965*Settings!$C$13*(INDEX(AQ$258:AQ$269,$D983)+INDEX(AQ$245:AQ$256,$D983))</f>
        <v/>
      </c>
      <c r="AR983" s="47">
        <f>AR965*Settings!$C$13*(INDEX(AR$258:AR$269,$D983)+INDEX(AR$245:AR$256,$D983))</f>
        <v/>
      </c>
      <c r="AS983" s="47">
        <f>AS965*Settings!$C$13*(INDEX(AS$258:AS$269,$D983)+INDEX(AS$245:AS$256,$D983))</f>
        <v/>
      </c>
      <c r="AT983" s="47">
        <f>AT965*Settings!$C$13*(INDEX(AT$258:AT$269,$D983)+INDEX(AT$245:AT$256,$D983))</f>
        <v/>
      </c>
      <c r="AU983" s="47">
        <f>AU965*Settings!$C$13*(INDEX(AU$258:AU$269,$D983)+INDEX(AU$245:AU$256,$D983))</f>
        <v/>
      </c>
      <c r="AV983" s="47">
        <f>AV965*Settings!$C$13*(INDEX(AV$258:AV$269,$D983)+INDEX(AV$245:AV$256,$D983))</f>
        <v/>
      </c>
      <c r="AW983" s="47">
        <f>AW965*Settings!$C$13*(INDEX(AW$258:AW$269,$D983)+INDEX(AW$245:AW$256,$D983))</f>
        <v/>
      </c>
      <c r="AX983" s="48">
        <f>REVENUE(AX965,Settings!$C$13,INDEX(AX$258:AX$269,$D983)+INDEX(AX$245:AX$256,$D983))</f>
        <v/>
      </c>
    </row>
    <row r="984" hidden="1" outlineLevel="2">
      <c r="A984" s="5" t="inlineStr">
        <is>
          <t>rtx</t>
        </is>
      </c>
      <c r="B984" s="5" t="inlineStr">
        <is>
          <t>ker</t>
        </is>
      </c>
      <c r="C984" s="5" t="inlineStr">
        <is>
          <t>srv</t>
        </is>
      </c>
      <c r="D984" s="40">
        <f>INDEX(Inputs!$R$5:$R$132,MATCH($B984&amp;"|"&amp;$C984,Inputs!$A$5:$A$132,0))</f>
        <v/>
      </c>
      <c r="E984" s="39" t="n"/>
      <c r="F984" s="39" t="n"/>
      <c r="G984" s="39" t="n"/>
      <c r="H984" s="5">
        <f>INDEX(Variables!$B$5:$B$105,MATCH($A984,Variables!$A$5:$A$105,0))&amp;IF($C984="",""," | "&amp;INDEX(Mapping!$B$5:$B$26,MATCH($C984,Mapping!$A$5:$A$26,0))&amp;" | "&amp;INDEX(Mapping!$B$30:$B$41,MATCH($B984,Mapping!$A$30:$A$41,0)))</f>
        <v/>
      </c>
      <c r="I984" s="5">
        <f>INDEX(Variables!$C$5:$C$105,MATCH($A984,Variables!$A$5:$A$105,0))</f>
        <v/>
      </c>
      <c r="J984" s="5">
        <f>INDEX(Variables!$E$5:$E$105,MATCH($A984,Variables!$A$5:$A$105,0))</f>
        <v/>
      </c>
      <c r="K984" s="25">
        <f>LOWER(Settings!$C$4)&amp;".mit."&amp;$A984&amp;IF($C984="","","."&amp;$C984&amp;"."&amp;$B984)&amp;IF(INDEX(Variables!$D$5:$D$105,MATCH($A984,Variables!$A$5:$A$105,0))="","","."&amp;INDEX(Variables!$D$5:$D$105,MATCH($A984,Variables!$A$5:$A$105,0)))&amp;"."&amp;K$5</f>
        <v/>
      </c>
      <c r="L984" s="46">
        <f>L966*Settings!$C$13*(INDEX(L$258:L$269,$D984)+INDEX(L$245:L$256,$D984))</f>
        <v/>
      </c>
      <c r="M984" s="47">
        <f>M966*Settings!$C$13*(INDEX(M$258:M$269,$D984)+INDEX(M$245:M$256,$D984))</f>
        <v/>
      </c>
      <c r="N984" s="47">
        <f>N966*Settings!$C$13*(INDEX(N$258:N$269,$D984)+INDEX(N$245:N$256,$D984))</f>
        <v/>
      </c>
      <c r="O984" s="47">
        <f>O966*Settings!$C$13*(INDEX(O$258:O$269,$D984)+INDEX(O$245:O$256,$D984))</f>
        <v/>
      </c>
      <c r="P984" s="47">
        <f>P966*Settings!$C$13*(INDEX(P$258:P$269,$D984)+INDEX(P$245:P$256,$D984))</f>
        <v/>
      </c>
      <c r="Q984" s="47">
        <f>Q966*Settings!$C$13*(INDEX(Q$258:Q$269,$D984)+INDEX(Q$245:Q$256,$D984))</f>
        <v/>
      </c>
      <c r="R984" s="47">
        <f>R966*Settings!$C$13*(INDEX(R$258:R$269,$D984)+INDEX(R$245:R$256,$D984))</f>
        <v/>
      </c>
      <c r="S984" s="47">
        <f>S966*Settings!$C$13*(INDEX(S$258:S$269,$D984)+INDEX(S$245:S$256,$D984))</f>
        <v/>
      </c>
      <c r="T984" s="47">
        <f>T966*Settings!$C$13*(INDEX(T$258:T$269,$D984)+INDEX(T$245:T$256,$D984))</f>
        <v/>
      </c>
      <c r="U984" s="47">
        <f>U966*Settings!$C$13*(INDEX(U$258:U$269,$D984)+INDEX(U$245:U$256,$D984))</f>
        <v/>
      </c>
      <c r="V984" s="47">
        <f>V966*Settings!$C$13*(INDEX(V$258:V$269,$D984)+INDEX(V$245:V$256,$D984))</f>
        <v/>
      </c>
      <c r="W984" s="47">
        <f>W966*Settings!$C$13*(INDEX(W$258:W$269,$D984)+INDEX(W$245:W$256,$D984))</f>
        <v/>
      </c>
      <c r="X984" s="47">
        <f>X966*Settings!$C$13*(INDEX(X$258:X$269,$D984)+INDEX(X$245:X$256,$D984))</f>
        <v/>
      </c>
      <c r="Y984" s="47">
        <f>Y966*Settings!$C$13*(INDEX(Y$258:Y$269,$D984)+INDEX(Y$245:Y$256,$D984))</f>
        <v/>
      </c>
      <c r="Z984" s="47">
        <f>Z966*Settings!$C$13*(INDEX(Z$258:Z$269,$D984)+INDEX(Z$245:Z$256,$D984))</f>
        <v/>
      </c>
      <c r="AA984" s="47">
        <f>AA966*Settings!$C$13*(INDEX(AA$258:AA$269,$D984)+INDEX(AA$245:AA$256,$D984))</f>
        <v/>
      </c>
      <c r="AB984" s="47">
        <f>AB966*Settings!$C$13*(INDEX(AB$258:AB$269,$D984)+INDEX(AB$245:AB$256,$D984))</f>
        <v/>
      </c>
      <c r="AC984" s="47">
        <f>AC966*Settings!$C$13*(INDEX(AC$258:AC$269,$D984)+INDEX(AC$245:AC$256,$D984))</f>
        <v/>
      </c>
      <c r="AD984" s="48">
        <f>REVENUE(AD966,Settings!$C$13,INDEX(AD$258:AD$269,$D984)+INDEX(AD$245:AD$256,$D984))</f>
        <v/>
      </c>
      <c r="AE984" s="25">
        <f>LOWER(Settings!$C$4)&amp;".mit."&amp;$A984&amp;IF($C984="","","."&amp;$C984&amp;"."&amp;$B984)&amp;IF(INDEX(Variables!$D$5:$D$105,MATCH($A984,Variables!$A$5:$A$105,0))="","","."&amp;INDEX(Variables!$D$5:$D$105,MATCH($A984,Variables!$A$5:$A$105,0)))&amp;"."&amp;AE$5</f>
        <v/>
      </c>
      <c r="AF984" s="46">
        <f>AF966*Settings!$C$13*(INDEX(AF$258:AF$269,$D984)+INDEX(AF$245:AF$256,$D984))</f>
        <v/>
      </c>
      <c r="AG984" s="47">
        <f>AG966*Settings!$C$13*(INDEX(AG$258:AG$269,$D984)+INDEX(AG$245:AG$256,$D984))</f>
        <v/>
      </c>
      <c r="AH984" s="47">
        <f>AH966*Settings!$C$13*(INDEX(AH$258:AH$269,$D984)+INDEX(AH$245:AH$256,$D984))</f>
        <v/>
      </c>
      <c r="AI984" s="47">
        <f>AI966*Settings!$C$13*(INDEX(AI$258:AI$269,$D984)+INDEX(AI$245:AI$256,$D984))</f>
        <v/>
      </c>
      <c r="AJ984" s="47">
        <f>AJ966*Settings!$C$13*(INDEX(AJ$258:AJ$269,$D984)+INDEX(AJ$245:AJ$256,$D984))</f>
        <v/>
      </c>
      <c r="AK984" s="47">
        <f>AK966*Settings!$C$13*(INDEX(AK$258:AK$269,$D984)+INDEX(AK$245:AK$256,$D984))</f>
        <v/>
      </c>
      <c r="AL984" s="47">
        <f>AL966*Settings!$C$13*(INDEX(AL$258:AL$269,$D984)+INDEX(AL$245:AL$256,$D984))</f>
        <v/>
      </c>
      <c r="AM984" s="47">
        <f>AM966*Settings!$C$13*(INDEX(AM$258:AM$269,$D984)+INDEX(AM$245:AM$256,$D984))</f>
        <v/>
      </c>
      <c r="AN984" s="47">
        <f>AN966*Settings!$C$13*(INDEX(AN$258:AN$269,$D984)+INDEX(AN$245:AN$256,$D984))</f>
        <v/>
      </c>
      <c r="AO984" s="47">
        <f>AO966*Settings!$C$13*(INDEX(AO$258:AO$269,$D984)+INDEX(AO$245:AO$256,$D984))</f>
        <v/>
      </c>
      <c r="AP984" s="47">
        <f>AP966*Settings!$C$13*(INDEX(AP$258:AP$269,$D984)+INDEX(AP$245:AP$256,$D984))</f>
        <v/>
      </c>
      <c r="AQ984" s="47">
        <f>AQ966*Settings!$C$13*(INDEX(AQ$258:AQ$269,$D984)+INDEX(AQ$245:AQ$256,$D984))</f>
        <v/>
      </c>
      <c r="AR984" s="47">
        <f>AR966*Settings!$C$13*(INDEX(AR$258:AR$269,$D984)+INDEX(AR$245:AR$256,$D984))</f>
        <v/>
      </c>
      <c r="AS984" s="47">
        <f>AS966*Settings!$C$13*(INDEX(AS$258:AS$269,$D984)+INDEX(AS$245:AS$256,$D984))</f>
        <v/>
      </c>
      <c r="AT984" s="47">
        <f>AT966*Settings!$C$13*(INDEX(AT$258:AT$269,$D984)+INDEX(AT$245:AT$256,$D984))</f>
        <v/>
      </c>
      <c r="AU984" s="47">
        <f>AU966*Settings!$C$13*(INDEX(AU$258:AU$269,$D984)+INDEX(AU$245:AU$256,$D984))</f>
        <v/>
      </c>
      <c r="AV984" s="47">
        <f>AV966*Settings!$C$13*(INDEX(AV$258:AV$269,$D984)+INDEX(AV$245:AV$256,$D984))</f>
        <v/>
      </c>
      <c r="AW984" s="47">
        <f>AW966*Settings!$C$13*(INDEX(AW$258:AW$269,$D984)+INDEX(AW$245:AW$256,$D984))</f>
        <v/>
      </c>
      <c r="AX984" s="48">
        <f>REVENUE(AX966,Settings!$C$13,INDEX(AX$258:AX$269,$D984)+INDEX(AX$245:AX$256,$D984))</f>
        <v/>
      </c>
    </row>
    <row r="985" hidden="1" outlineLevel="2">
      <c r="A985" s="5" t="inlineStr">
        <is>
          <t>rtx</t>
        </is>
      </c>
      <c r="B985" s="5" t="inlineStr">
        <is>
          <t>oop</t>
        </is>
      </c>
      <c r="C985" s="5" t="inlineStr">
        <is>
          <t>srv</t>
        </is>
      </c>
      <c r="D985" s="40">
        <f>INDEX(Inputs!$R$5:$R$132,MATCH($B985&amp;"|"&amp;$C985,Inputs!$A$5:$A$132,0))</f>
        <v/>
      </c>
      <c r="E985" s="39" t="n"/>
      <c r="F985" s="39" t="n"/>
      <c r="G985" s="39" t="n"/>
      <c r="H985" s="5">
        <f>INDEX(Variables!$B$5:$B$105,MATCH($A985,Variables!$A$5:$A$105,0))&amp;IF($C985="",""," | "&amp;INDEX(Mapping!$B$5:$B$26,MATCH($C985,Mapping!$A$5:$A$26,0))&amp;" | "&amp;INDEX(Mapping!$B$30:$B$41,MATCH($B985,Mapping!$A$30:$A$41,0)))</f>
        <v/>
      </c>
      <c r="I985" s="5">
        <f>INDEX(Variables!$C$5:$C$105,MATCH($A985,Variables!$A$5:$A$105,0))</f>
        <v/>
      </c>
      <c r="J985" s="5">
        <f>INDEX(Variables!$E$5:$E$105,MATCH($A985,Variables!$A$5:$A$105,0))</f>
        <v/>
      </c>
      <c r="K985" s="25">
        <f>LOWER(Settings!$C$4)&amp;".mit."&amp;$A985&amp;IF($C985="","","."&amp;$C985&amp;"."&amp;$B985)&amp;IF(INDEX(Variables!$D$5:$D$105,MATCH($A985,Variables!$A$5:$A$105,0))="","","."&amp;INDEX(Variables!$D$5:$D$105,MATCH($A985,Variables!$A$5:$A$105,0)))&amp;"."&amp;K$5</f>
        <v/>
      </c>
      <c r="L985" s="46">
        <f>L967*Settings!$C$13*(INDEX(L$258:L$269,$D985)+INDEX(L$245:L$256,$D985))</f>
        <v/>
      </c>
      <c r="M985" s="47">
        <f>M967*Settings!$C$13*(INDEX(M$258:M$269,$D985)+INDEX(M$245:M$256,$D985))</f>
        <v/>
      </c>
      <c r="N985" s="47">
        <f>N967*Settings!$C$13*(INDEX(N$258:N$269,$D985)+INDEX(N$245:N$256,$D985))</f>
        <v/>
      </c>
      <c r="O985" s="47">
        <f>O967*Settings!$C$13*(INDEX(O$258:O$269,$D985)+INDEX(O$245:O$256,$D985))</f>
        <v/>
      </c>
      <c r="P985" s="47">
        <f>P967*Settings!$C$13*(INDEX(P$258:P$269,$D985)+INDEX(P$245:P$256,$D985))</f>
        <v/>
      </c>
      <c r="Q985" s="47">
        <f>Q967*Settings!$C$13*(INDEX(Q$258:Q$269,$D985)+INDEX(Q$245:Q$256,$D985))</f>
        <v/>
      </c>
      <c r="R985" s="47">
        <f>R967*Settings!$C$13*(INDEX(R$258:R$269,$D985)+INDEX(R$245:R$256,$D985))</f>
        <v/>
      </c>
      <c r="S985" s="47">
        <f>S967*Settings!$C$13*(INDEX(S$258:S$269,$D985)+INDEX(S$245:S$256,$D985))</f>
        <v/>
      </c>
      <c r="T985" s="47">
        <f>T967*Settings!$C$13*(INDEX(T$258:T$269,$D985)+INDEX(T$245:T$256,$D985))</f>
        <v/>
      </c>
      <c r="U985" s="47">
        <f>U967*Settings!$C$13*(INDEX(U$258:U$269,$D985)+INDEX(U$245:U$256,$D985))</f>
        <v/>
      </c>
      <c r="V985" s="47">
        <f>V967*Settings!$C$13*(INDEX(V$258:V$269,$D985)+INDEX(V$245:V$256,$D985))</f>
        <v/>
      </c>
      <c r="W985" s="47">
        <f>W967*Settings!$C$13*(INDEX(W$258:W$269,$D985)+INDEX(W$245:W$256,$D985))</f>
        <v/>
      </c>
      <c r="X985" s="47">
        <f>X967*Settings!$C$13*(INDEX(X$258:X$269,$D985)+INDEX(X$245:X$256,$D985))</f>
        <v/>
      </c>
      <c r="Y985" s="47">
        <f>Y967*Settings!$C$13*(INDEX(Y$258:Y$269,$D985)+INDEX(Y$245:Y$256,$D985))</f>
        <v/>
      </c>
      <c r="Z985" s="47">
        <f>Z967*Settings!$C$13*(INDEX(Z$258:Z$269,$D985)+INDEX(Z$245:Z$256,$D985))</f>
        <v/>
      </c>
      <c r="AA985" s="47">
        <f>AA967*Settings!$C$13*(INDEX(AA$258:AA$269,$D985)+INDEX(AA$245:AA$256,$D985))</f>
        <v/>
      </c>
      <c r="AB985" s="47">
        <f>AB967*Settings!$C$13*(INDEX(AB$258:AB$269,$D985)+INDEX(AB$245:AB$256,$D985))</f>
        <v/>
      </c>
      <c r="AC985" s="47">
        <f>AC967*Settings!$C$13*(INDEX(AC$258:AC$269,$D985)+INDEX(AC$245:AC$256,$D985))</f>
        <v/>
      </c>
      <c r="AD985" s="48">
        <f>REVENUE(AD967,Settings!$C$13,INDEX(AD$258:AD$269,$D985)+INDEX(AD$245:AD$256,$D985))</f>
        <v/>
      </c>
      <c r="AE985" s="25">
        <f>LOWER(Settings!$C$4)&amp;".mit."&amp;$A985&amp;IF($C985="","","."&amp;$C985&amp;"."&amp;$B985)&amp;IF(INDEX(Variables!$D$5:$D$105,MATCH($A985,Variables!$A$5:$A$105,0))="","","."&amp;INDEX(Variables!$D$5:$D$105,MATCH($A985,Variables!$A$5:$A$105,0)))&amp;"."&amp;AE$5</f>
        <v/>
      </c>
      <c r="AF985" s="46">
        <f>AF967*Settings!$C$13*(INDEX(AF$258:AF$269,$D985)+INDEX(AF$245:AF$256,$D985))</f>
        <v/>
      </c>
      <c r="AG985" s="47">
        <f>AG967*Settings!$C$13*(INDEX(AG$258:AG$269,$D985)+INDEX(AG$245:AG$256,$D985))</f>
        <v/>
      </c>
      <c r="AH985" s="47">
        <f>AH967*Settings!$C$13*(INDEX(AH$258:AH$269,$D985)+INDEX(AH$245:AH$256,$D985))</f>
        <v/>
      </c>
      <c r="AI985" s="47">
        <f>AI967*Settings!$C$13*(INDEX(AI$258:AI$269,$D985)+INDEX(AI$245:AI$256,$D985))</f>
        <v/>
      </c>
      <c r="AJ985" s="47">
        <f>AJ967*Settings!$C$13*(INDEX(AJ$258:AJ$269,$D985)+INDEX(AJ$245:AJ$256,$D985))</f>
        <v/>
      </c>
      <c r="AK985" s="47">
        <f>AK967*Settings!$C$13*(INDEX(AK$258:AK$269,$D985)+INDEX(AK$245:AK$256,$D985))</f>
        <v/>
      </c>
      <c r="AL985" s="47">
        <f>AL967*Settings!$C$13*(INDEX(AL$258:AL$269,$D985)+INDEX(AL$245:AL$256,$D985))</f>
        <v/>
      </c>
      <c r="AM985" s="47">
        <f>AM967*Settings!$C$13*(INDEX(AM$258:AM$269,$D985)+INDEX(AM$245:AM$256,$D985))</f>
        <v/>
      </c>
      <c r="AN985" s="47">
        <f>AN967*Settings!$C$13*(INDEX(AN$258:AN$269,$D985)+INDEX(AN$245:AN$256,$D985))</f>
        <v/>
      </c>
      <c r="AO985" s="47">
        <f>AO967*Settings!$C$13*(INDEX(AO$258:AO$269,$D985)+INDEX(AO$245:AO$256,$D985))</f>
        <v/>
      </c>
      <c r="AP985" s="47">
        <f>AP967*Settings!$C$13*(INDEX(AP$258:AP$269,$D985)+INDEX(AP$245:AP$256,$D985))</f>
        <v/>
      </c>
      <c r="AQ985" s="47">
        <f>AQ967*Settings!$C$13*(INDEX(AQ$258:AQ$269,$D985)+INDEX(AQ$245:AQ$256,$D985))</f>
        <v/>
      </c>
      <c r="AR985" s="47">
        <f>AR967*Settings!$C$13*(INDEX(AR$258:AR$269,$D985)+INDEX(AR$245:AR$256,$D985))</f>
        <v/>
      </c>
      <c r="AS985" s="47">
        <f>AS967*Settings!$C$13*(INDEX(AS$258:AS$269,$D985)+INDEX(AS$245:AS$256,$D985))</f>
        <v/>
      </c>
      <c r="AT985" s="47">
        <f>AT967*Settings!$C$13*(INDEX(AT$258:AT$269,$D985)+INDEX(AT$245:AT$256,$D985))</f>
        <v/>
      </c>
      <c r="AU985" s="47">
        <f>AU967*Settings!$C$13*(INDEX(AU$258:AU$269,$D985)+INDEX(AU$245:AU$256,$D985))</f>
        <v/>
      </c>
      <c r="AV985" s="47">
        <f>AV967*Settings!$C$13*(INDEX(AV$258:AV$269,$D985)+INDEX(AV$245:AV$256,$D985))</f>
        <v/>
      </c>
      <c r="AW985" s="47">
        <f>AW967*Settings!$C$13*(INDEX(AW$258:AW$269,$D985)+INDEX(AW$245:AW$256,$D985))</f>
        <v/>
      </c>
      <c r="AX985" s="48">
        <f>REVENUE(AX967,Settings!$C$13,INDEX(AX$258:AX$269,$D985)+INDEX(AX$245:AX$256,$D985))</f>
        <v/>
      </c>
    </row>
    <row r="986" hidden="1" outlineLevel="2">
      <c r="A986" s="5" t="inlineStr">
        <is>
          <t>rtx</t>
        </is>
      </c>
      <c r="B986" s="5" t="inlineStr">
        <is>
          <t>bio</t>
        </is>
      </c>
      <c r="C986" s="5" t="inlineStr">
        <is>
          <t>srv</t>
        </is>
      </c>
      <c r="D986" s="40">
        <f>INDEX(Inputs!$R$5:$R$132,MATCH($B986&amp;"|"&amp;$C986,Inputs!$A$5:$A$132,0))</f>
        <v/>
      </c>
      <c r="E986" s="39" t="n"/>
      <c r="F986" s="39" t="n"/>
      <c r="G986" s="39" t="n"/>
      <c r="H986" s="5">
        <f>INDEX(Variables!$B$5:$B$105,MATCH($A986,Variables!$A$5:$A$105,0))&amp;IF($C986="",""," | "&amp;INDEX(Mapping!$B$5:$B$26,MATCH($C986,Mapping!$A$5:$A$26,0))&amp;" | "&amp;INDEX(Mapping!$B$30:$B$41,MATCH($B986,Mapping!$A$30:$A$41,0)))</f>
        <v/>
      </c>
      <c r="I986" s="5">
        <f>INDEX(Variables!$C$5:$C$105,MATCH($A986,Variables!$A$5:$A$105,0))</f>
        <v/>
      </c>
      <c r="J986" s="5">
        <f>INDEX(Variables!$E$5:$E$105,MATCH($A986,Variables!$A$5:$A$105,0))</f>
        <v/>
      </c>
      <c r="K986" s="25">
        <f>LOWER(Settings!$C$4)&amp;".mit."&amp;$A986&amp;IF($C986="","","."&amp;$C986&amp;"."&amp;$B986)&amp;IF(INDEX(Variables!$D$5:$D$105,MATCH($A986,Variables!$A$5:$A$105,0))="","","."&amp;INDEX(Variables!$D$5:$D$105,MATCH($A986,Variables!$A$5:$A$105,0)))&amp;"."&amp;K$5</f>
        <v/>
      </c>
      <c r="L986" s="46">
        <f>L968*Settings!$C$13*(INDEX(L$258:L$269,$D986)+INDEX(L$245:L$256,$D986))</f>
        <v/>
      </c>
      <c r="M986" s="47">
        <f>M968*Settings!$C$13*(INDEX(M$258:M$269,$D986)+INDEX(M$245:M$256,$D986))</f>
        <v/>
      </c>
      <c r="N986" s="47">
        <f>N968*Settings!$C$13*(INDEX(N$258:N$269,$D986)+INDEX(N$245:N$256,$D986))</f>
        <v/>
      </c>
      <c r="O986" s="47">
        <f>O968*Settings!$C$13*(INDEX(O$258:O$269,$D986)+INDEX(O$245:O$256,$D986))</f>
        <v/>
      </c>
      <c r="P986" s="47">
        <f>P968*Settings!$C$13*(INDEX(P$258:P$269,$D986)+INDEX(P$245:P$256,$D986))</f>
        <v/>
      </c>
      <c r="Q986" s="47">
        <f>Q968*Settings!$C$13*(INDEX(Q$258:Q$269,$D986)+INDEX(Q$245:Q$256,$D986))</f>
        <v/>
      </c>
      <c r="R986" s="47">
        <f>R968*Settings!$C$13*(INDEX(R$258:R$269,$D986)+INDEX(R$245:R$256,$D986))</f>
        <v/>
      </c>
      <c r="S986" s="47">
        <f>S968*Settings!$C$13*(INDEX(S$258:S$269,$D986)+INDEX(S$245:S$256,$D986))</f>
        <v/>
      </c>
      <c r="T986" s="47">
        <f>T968*Settings!$C$13*(INDEX(T$258:T$269,$D986)+INDEX(T$245:T$256,$D986))</f>
        <v/>
      </c>
      <c r="U986" s="47">
        <f>U968*Settings!$C$13*(INDEX(U$258:U$269,$D986)+INDEX(U$245:U$256,$D986))</f>
        <v/>
      </c>
      <c r="V986" s="47">
        <f>V968*Settings!$C$13*(INDEX(V$258:V$269,$D986)+INDEX(V$245:V$256,$D986))</f>
        <v/>
      </c>
      <c r="W986" s="47">
        <f>W968*Settings!$C$13*(INDEX(W$258:W$269,$D986)+INDEX(W$245:W$256,$D986))</f>
        <v/>
      </c>
      <c r="X986" s="47">
        <f>X968*Settings!$C$13*(INDEX(X$258:X$269,$D986)+INDEX(X$245:X$256,$D986))</f>
        <v/>
      </c>
      <c r="Y986" s="47">
        <f>Y968*Settings!$C$13*(INDEX(Y$258:Y$269,$D986)+INDEX(Y$245:Y$256,$D986))</f>
        <v/>
      </c>
      <c r="Z986" s="47">
        <f>Z968*Settings!$C$13*(INDEX(Z$258:Z$269,$D986)+INDEX(Z$245:Z$256,$D986))</f>
        <v/>
      </c>
      <c r="AA986" s="47">
        <f>AA968*Settings!$C$13*(INDEX(AA$258:AA$269,$D986)+INDEX(AA$245:AA$256,$D986))</f>
        <v/>
      </c>
      <c r="AB986" s="47">
        <f>AB968*Settings!$C$13*(INDEX(AB$258:AB$269,$D986)+INDEX(AB$245:AB$256,$D986))</f>
        <v/>
      </c>
      <c r="AC986" s="47">
        <f>AC968*Settings!$C$13*(INDEX(AC$258:AC$269,$D986)+INDEX(AC$245:AC$256,$D986))</f>
        <v/>
      </c>
      <c r="AD986" s="48">
        <f>REVENUE(AD968,Settings!$C$13,INDEX(AD$258:AD$269,$D986)+INDEX(AD$245:AD$256,$D986))</f>
        <v/>
      </c>
      <c r="AE986" s="25">
        <f>LOWER(Settings!$C$4)&amp;".mit."&amp;$A986&amp;IF($C986="","","."&amp;$C986&amp;"."&amp;$B986)&amp;IF(INDEX(Variables!$D$5:$D$105,MATCH($A986,Variables!$A$5:$A$105,0))="","","."&amp;INDEX(Variables!$D$5:$D$105,MATCH($A986,Variables!$A$5:$A$105,0)))&amp;"."&amp;AE$5</f>
        <v/>
      </c>
      <c r="AF986" s="46">
        <f>AF968*Settings!$C$13*(INDEX(AF$258:AF$269,$D986)+INDEX(AF$245:AF$256,$D986))</f>
        <v/>
      </c>
      <c r="AG986" s="47">
        <f>AG968*Settings!$C$13*(INDEX(AG$258:AG$269,$D986)+INDEX(AG$245:AG$256,$D986))</f>
        <v/>
      </c>
      <c r="AH986" s="47">
        <f>AH968*Settings!$C$13*(INDEX(AH$258:AH$269,$D986)+INDEX(AH$245:AH$256,$D986))</f>
        <v/>
      </c>
      <c r="AI986" s="47">
        <f>AI968*Settings!$C$13*(INDEX(AI$258:AI$269,$D986)+INDEX(AI$245:AI$256,$D986))</f>
        <v/>
      </c>
      <c r="AJ986" s="47">
        <f>AJ968*Settings!$C$13*(INDEX(AJ$258:AJ$269,$D986)+INDEX(AJ$245:AJ$256,$D986))</f>
        <v/>
      </c>
      <c r="AK986" s="47">
        <f>AK968*Settings!$C$13*(INDEX(AK$258:AK$269,$D986)+INDEX(AK$245:AK$256,$D986))</f>
        <v/>
      </c>
      <c r="AL986" s="47">
        <f>AL968*Settings!$C$13*(INDEX(AL$258:AL$269,$D986)+INDEX(AL$245:AL$256,$D986))</f>
        <v/>
      </c>
      <c r="AM986" s="47">
        <f>AM968*Settings!$C$13*(INDEX(AM$258:AM$269,$D986)+INDEX(AM$245:AM$256,$D986))</f>
        <v/>
      </c>
      <c r="AN986" s="47">
        <f>AN968*Settings!$C$13*(INDEX(AN$258:AN$269,$D986)+INDEX(AN$245:AN$256,$D986))</f>
        <v/>
      </c>
      <c r="AO986" s="47">
        <f>AO968*Settings!$C$13*(INDEX(AO$258:AO$269,$D986)+INDEX(AO$245:AO$256,$D986))</f>
        <v/>
      </c>
      <c r="AP986" s="47">
        <f>AP968*Settings!$C$13*(INDEX(AP$258:AP$269,$D986)+INDEX(AP$245:AP$256,$D986))</f>
        <v/>
      </c>
      <c r="AQ986" s="47">
        <f>AQ968*Settings!$C$13*(INDEX(AQ$258:AQ$269,$D986)+INDEX(AQ$245:AQ$256,$D986))</f>
        <v/>
      </c>
      <c r="AR986" s="47">
        <f>AR968*Settings!$C$13*(INDEX(AR$258:AR$269,$D986)+INDEX(AR$245:AR$256,$D986))</f>
        <v/>
      </c>
      <c r="AS986" s="47">
        <f>AS968*Settings!$C$13*(INDEX(AS$258:AS$269,$D986)+INDEX(AS$245:AS$256,$D986))</f>
        <v/>
      </c>
      <c r="AT986" s="47">
        <f>AT968*Settings!$C$13*(INDEX(AT$258:AT$269,$D986)+INDEX(AT$245:AT$256,$D986))</f>
        <v/>
      </c>
      <c r="AU986" s="47">
        <f>AU968*Settings!$C$13*(INDEX(AU$258:AU$269,$D986)+INDEX(AU$245:AU$256,$D986))</f>
        <v/>
      </c>
      <c r="AV986" s="47">
        <f>AV968*Settings!$C$13*(INDEX(AV$258:AV$269,$D986)+INDEX(AV$245:AV$256,$D986))</f>
        <v/>
      </c>
      <c r="AW986" s="47">
        <f>AW968*Settings!$C$13*(INDEX(AW$258:AW$269,$D986)+INDEX(AW$245:AW$256,$D986))</f>
        <v/>
      </c>
      <c r="AX986" s="48">
        <f>REVENUE(AX968,Settings!$C$13,INDEX(AX$258:AX$269,$D986)+INDEX(AX$245:AX$256,$D986))</f>
        <v/>
      </c>
    </row>
    <row r="987" hidden="1" outlineLevel="2"/>
    <row r="988" hidden="1" outlineLevel="2">
      <c r="A988" s="5" t="inlineStr">
        <is>
          <t>rsub</t>
        </is>
      </c>
      <c r="B988" s="5" t="inlineStr">
        <is>
          <t>coa</t>
        </is>
      </c>
      <c r="C988" s="5" t="inlineStr">
        <is>
          <t>srv</t>
        </is>
      </c>
      <c r="D988" s="40">
        <f>INDEX(Inputs!$R$5:$R$132,MATCH($B988&amp;"|"&amp;$C988,Inputs!$A$5:$A$132,0))</f>
        <v/>
      </c>
      <c r="E988" s="39" t="n"/>
      <c r="F988" s="39" t="n"/>
      <c r="G988" s="39" t="n"/>
      <c r="H988" s="5">
        <f>INDEX(Variables!$B$5:$B$105,MATCH($A988,Variables!$A$5:$A$105,0))&amp;IF($C988="",""," | "&amp;INDEX(Mapping!$B$5:$B$26,MATCH($C988,Mapping!$A$5:$A$26,0))&amp;" | "&amp;INDEX(Mapping!$B$30:$B$41,MATCH($B988,Mapping!$A$30:$A$41,0)))</f>
        <v/>
      </c>
      <c r="I988" s="5">
        <f>INDEX(Variables!$C$5:$C$105,MATCH($A988,Variables!$A$5:$A$105,0))</f>
        <v/>
      </c>
      <c r="J988" s="5">
        <f>INDEX(Variables!$E$5:$E$105,MATCH($A988,Variables!$A$5:$A$105,0))</f>
        <v/>
      </c>
      <c r="K988" s="25">
        <f>LOWER(Settings!$C$4)&amp;".mit."&amp;$A988&amp;IF($C988="","","."&amp;$C988&amp;"."&amp;$B988)&amp;IF(INDEX(Variables!$D$5:$D$105,MATCH($A988,Variables!$A$5:$A$105,0))="","","."&amp;INDEX(Variables!$D$5:$D$105,MATCH($A988,Variables!$A$5:$A$105,0)))&amp;"."&amp;K$5</f>
        <v/>
      </c>
      <c r="L988" s="46">
        <f>L961*Settings!$C$13*(INDEX(L$271:L$282,$D988))</f>
        <v/>
      </c>
      <c r="M988" s="47">
        <f>M961*Settings!$C$13*(INDEX(M$271:M$282,$D988))</f>
        <v/>
      </c>
      <c r="N988" s="47">
        <f>N961*Settings!$C$13*(INDEX(N$271:N$282,$D988))</f>
        <v/>
      </c>
      <c r="O988" s="47">
        <f>O961*Settings!$C$13*(INDEX(O$271:O$282,$D988))</f>
        <v/>
      </c>
      <c r="P988" s="47">
        <f>P961*Settings!$C$13*(INDEX(P$271:P$282,$D988))</f>
        <v/>
      </c>
      <c r="Q988" s="47">
        <f>Q961*Settings!$C$13*(INDEX(Q$271:Q$282,$D988))</f>
        <v/>
      </c>
      <c r="R988" s="47">
        <f>R961*Settings!$C$13*(INDEX(R$271:R$282,$D988))</f>
        <v/>
      </c>
      <c r="S988" s="47">
        <f>S961*Settings!$C$13*(INDEX(S$271:S$282,$D988))</f>
        <v/>
      </c>
      <c r="T988" s="47">
        <f>T961*Settings!$C$13*(INDEX(T$271:T$282,$D988))</f>
        <v/>
      </c>
      <c r="U988" s="47">
        <f>U961*Settings!$C$13*(INDEX(U$271:U$282,$D988))</f>
        <v/>
      </c>
      <c r="V988" s="47">
        <f>V961*Settings!$C$13*(INDEX(V$271:V$282,$D988))</f>
        <v/>
      </c>
      <c r="W988" s="47">
        <f>W961*Settings!$C$13*(INDEX(W$271:W$282,$D988))</f>
        <v/>
      </c>
      <c r="X988" s="47">
        <f>X961*Settings!$C$13*(INDEX(X$271:X$282,$D988))</f>
        <v/>
      </c>
      <c r="Y988" s="47">
        <f>Y961*Settings!$C$13*(INDEX(Y$271:Y$282,$D988))</f>
        <v/>
      </c>
      <c r="Z988" s="47">
        <f>Z961*Settings!$C$13*(INDEX(Z$271:Z$282,$D988))</f>
        <v/>
      </c>
      <c r="AA988" s="47">
        <f>AA961*Settings!$C$13*(INDEX(AA$271:AA$282,$D988))</f>
        <v/>
      </c>
      <c r="AB988" s="47">
        <f>AB961*Settings!$C$13*(INDEX(AB$271:AB$282,$D988))</f>
        <v/>
      </c>
      <c r="AC988" s="47">
        <f>AC961*Settings!$C$13*(INDEX(AC$271:AC$282,$D988))</f>
        <v/>
      </c>
      <c r="AD988" s="48">
        <f>REVENUE(AD961,Settings!$C$13,INDEX(AD$271:AD$282,$D988))</f>
        <v/>
      </c>
      <c r="AE988" s="25">
        <f>LOWER(Settings!$C$4)&amp;".mit."&amp;$A988&amp;IF($C988="","","."&amp;$C988&amp;"."&amp;$B988)&amp;IF(INDEX(Variables!$D$5:$D$105,MATCH($A988,Variables!$A$5:$A$105,0))="","","."&amp;INDEX(Variables!$D$5:$D$105,MATCH($A988,Variables!$A$5:$A$105,0)))&amp;"."&amp;AE$5</f>
        <v/>
      </c>
      <c r="AF988" s="46">
        <f>AF961*Settings!$C$13*(INDEX(AF$271:AF$282,$D988))</f>
        <v/>
      </c>
      <c r="AG988" s="47">
        <f>AG961*Settings!$C$13*(INDEX(AG$271:AG$282,$D988))</f>
        <v/>
      </c>
      <c r="AH988" s="47">
        <f>AH961*Settings!$C$13*(INDEX(AH$271:AH$282,$D988))</f>
        <v/>
      </c>
      <c r="AI988" s="47">
        <f>AI961*Settings!$C$13*(INDEX(AI$271:AI$282,$D988))</f>
        <v/>
      </c>
      <c r="AJ988" s="47">
        <f>AJ961*Settings!$C$13*(INDEX(AJ$271:AJ$282,$D988))</f>
        <v/>
      </c>
      <c r="AK988" s="47">
        <f>AK961*Settings!$C$13*(INDEX(AK$271:AK$282,$D988))</f>
        <v/>
      </c>
      <c r="AL988" s="47">
        <f>AL961*Settings!$C$13*(INDEX(AL$271:AL$282,$D988))</f>
        <v/>
      </c>
      <c r="AM988" s="47">
        <f>AM961*Settings!$C$13*(INDEX(AM$271:AM$282,$D988))</f>
        <v/>
      </c>
      <c r="AN988" s="47">
        <f>AN961*Settings!$C$13*(INDEX(AN$271:AN$282,$D988))</f>
        <v/>
      </c>
      <c r="AO988" s="47">
        <f>AO961*Settings!$C$13*(INDEX(AO$271:AO$282,$D988))</f>
        <v/>
      </c>
      <c r="AP988" s="47">
        <f>AP961*Settings!$C$13*(INDEX(AP$271:AP$282,$D988))</f>
        <v/>
      </c>
      <c r="AQ988" s="47">
        <f>AQ961*Settings!$C$13*(INDEX(AQ$271:AQ$282,$D988))</f>
        <v/>
      </c>
      <c r="AR988" s="47">
        <f>AR961*Settings!$C$13*(INDEX(AR$271:AR$282,$D988))</f>
        <v/>
      </c>
      <c r="AS988" s="47">
        <f>AS961*Settings!$C$13*(INDEX(AS$271:AS$282,$D988))</f>
        <v/>
      </c>
      <c r="AT988" s="47">
        <f>AT961*Settings!$C$13*(INDEX(AT$271:AT$282,$D988))</f>
        <v/>
      </c>
      <c r="AU988" s="47">
        <f>AU961*Settings!$C$13*(INDEX(AU$271:AU$282,$D988))</f>
        <v/>
      </c>
      <c r="AV988" s="47">
        <f>AV961*Settings!$C$13*(INDEX(AV$271:AV$282,$D988))</f>
        <v/>
      </c>
      <c r="AW988" s="47">
        <f>AW961*Settings!$C$13*(INDEX(AW$271:AW$282,$D988))</f>
        <v/>
      </c>
      <c r="AX988" s="48">
        <f>REVENUE(AX961,Settings!$C$13,INDEX(AX$271:AX$282,$D988))</f>
        <v/>
      </c>
    </row>
    <row r="989" hidden="1" outlineLevel="2">
      <c r="A989" s="5" t="inlineStr">
        <is>
          <t>rsub</t>
        </is>
      </c>
      <c r="B989" s="5" t="inlineStr">
        <is>
          <t>nga</t>
        </is>
      </c>
      <c r="C989" s="5" t="inlineStr">
        <is>
          <t>srv</t>
        </is>
      </c>
      <c r="D989" s="40">
        <f>INDEX(Inputs!$R$5:$R$132,MATCH($B989&amp;"|"&amp;$C989,Inputs!$A$5:$A$132,0))</f>
        <v/>
      </c>
      <c r="E989" s="39" t="n"/>
      <c r="F989" s="39" t="n"/>
      <c r="G989" s="39" t="n"/>
      <c r="H989" s="5">
        <f>INDEX(Variables!$B$5:$B$105,MATCH($A989,Variables!$A$5:$A$105,0))&amp;IF($C989="",""," | "&amp;INDEX(Mapping!$B$5:$B$26,MATCH($C989,Mapping!$A$5:$A$26,0))&amp;" | "&amp;INDEX(Mapping!$B$30:$B$41,MATCH($B989,Mapping!$A$30:$A$41,0)))</f>
        <v/>
      </c>
      <c r="I989" s="5">
        <f>INDEX(Variables!$C$5:$C$105,MATCH($A989,Variables!$A$5:$A$105,0))</f>
        <v/>
      </c>
      <c r="J989" s="5">
        <f>INDEX(Variables!$E$5:$E$105,MATCH($A989,Variables!$A$5:$A$105,0))</f>
        <v/>
      </c>
      <c r="K989" s="25">
        <f>LOWER(Settings!$C$4)&amp;".mit."&amp;$A989&amp;IF($C989="","","."&amp;$C989&amp;"."&amp;$B989)&amp;IF(INDEX(Variables!$D$5:$D$105,MATCH($A989,Variables!$A$5:$A$105,0))="","","."&amp;INDEX(Variables!$D$5:$D$105,MATCH($A989,Variables!$A$5:$A$105,0)))&amp;"."&amp;K$5</f>
        <v/>
      </c>
      <c r="L989" s="46">
        <f>L962*Settings!$C$13*(INDEX(L$271:L$282,$D989))</f>
        <v/>
      </c>
      <c r="M989" s="47">
        <f>M962*Settings!$C$13*(INDEX(M$271:M$282,$D989))</f>
        <v/>
      </c>
      <c r="N989" s="47">
        <f>N962*Settings!$C$13*(INDEX(N$271:N$282,$D989))</f>
        <v/>
      </c>
      <c r="O989" s="47">
        <f>O962*Settings!$C$13*(INDEX(O$271:O$282,$D989))</f>
        <v/>
      </c>
      <c r="P989" s="47">
        <f>P962*Settings!$C$13*(INDEX(P$271:P$282,$D989))</f>
        <v/>
      </c>
      <c r="Q989" s="47">
        <f>Q962*Settings!$C$13*(INDEX(Q$271:Q$282,$D989))</f>
        <v/>
      </c>
      <c r="R989" s="47">
        <f>R962*Settings!$C$13*(INDEX(R$271:R$282,$D989))</f>
        <v/>
      </c>
      <c r="S989" s="47">
        <f>S962*Settings!$C$13*(INDEX(S$271:S$282,$D989))</f>
        <v/>
      </c>
      <c r="T989" s="47">
        <f>T962*Settings!$C$13*(INDEX(T$271:T$282,$D989))</f>
        <v/>
      </c>
      <c r="U989" s="47">
        <f>U962*Settings!$C$13*(INDEX(U$271:U$282,$D989))</f>
        <v/>
      </c>
      <c r="V989" s="47">
        <f>V962*Settings!$C$13*(INDEX(V$271:V$282,$D989))</f>
        <v/>
      </c>
      <c r="W989" s="47">
        <f>W962*Settings!$C$13*(INDEX(W$271:W$282,$D989))</f>
        <v/>
      </c>
      <c r="X989" s="47">
        <f>X962*Settings!$C$13*(INDEX(X$271:X$282,$D989))</f>
        <v/>
      </c>
      <c r="Y989" s="47">
        <f>Y962*Settings!$C$13*(INDEX(Y$271:Y$282,$D989))</f>
        <v/>
      </c>
      <c r="Z989" s="47">
        <f>Z962*Settings!$C$13*(INDEX(Z$271:Z$282,$D989))</f>
        <v/>
      </c>
      <c r="AA989" s="47">
        <f>AA962*Settings!$C$13*(INDEX(AA$271:AA$282,$D989))</f>
        <v/>
      </c>
      <c r="AB989" s="47">
        <f>AB962*Settings!$C$13*(INDEX(AB$271:AB$282,$D989))</f>
        <v/>
      </c>
      <c r="AC989" s="47">
        <f>AC962*Settings!$C$13*(INDEX(AC$271:AC$282,$D989))</f>
        <v/>
      </c>
      <c r="AD989" s="48">
        <f>REVENUE(AD962,Settings!$C$13,INDEX(AD$271:AD$282,$D989))</f>
        <v/>
      </c>
      <c r="AE989" s="25">
        <f>LOWER(Settings!$C$4)&amp;".mit."&amp;$A989&amp;IF($C989="","","."&amp;$C989&amp;"."&amp;$B989)&amp;IF(INDEX(Variables!$D$5:$D$105,MATCH($A989,Variables!$A$5:$A$105,0))="","","."&amp;INDEX(Variables!$D$5:$D$105,MATCH($A989,Variables!$A$5:$A$105,0)))&amp;"."&amp;AE$5</f>
        <v/>
      </c>
      <c r="AF989" s="46">
        <f>AF962*Settings!$C$13*(INDEX(AF$271:AF$282,$D989))</f>
        <v/>
      </c>
      <c r="AG989" s="47">
        <f>AG962*Settings!$C$13*(INDEX(AG$271:AG$282,$D989))</f>
        <v/>
      </c>
      <c r="AH989" s="47">
        <f>AH962*Settings!$C$13*(INDEX(AH$271:AH$282,$D989))</f>
        <v/>
      </c>
      <c r="AI989" s="47">
        <f>AI962*Settings!$C$13*(INDEX(AI$271:AI$282,$D989))</f>
        <v/>
      </c>
      <c r="AJ989" s="47">
        <f>AJ962*Settings!$C$13*(INDEX(AJ$271:AJ$282,$D989))</f>
        <v/>
      </c>
      <c r="AK989" s="47">
        <f>AK962*Settings!$C$13*(INDEX(AK$271:AK$282,$D989))</f>
        <v/>
      </c>
      <c r="AL989" s="47">
        <f>AL962*Settings!$C$13*(INDEX(AL$271:AL$282,$D989))</f>
        <v/>
      </c>
      <c r="AM989" s="47">
        <f>AM962*Settings!$C$13*(INDEX(AM$271:AM$282,$D989))</f>
        <v/>
      </c>
      <c r="AN989" s="47">
        <f>AN962*Settings!$C$13*(INDEX(AN$271:AN$282,$D989))</f>
        <v/>
      </c>
      <c r="AO989" s="47">
        <f>AO962*Settings!$C$13*(INDEX(AO$271:AO$282,$D989))</f>
        <v/>
      </c>
      <c r="AP989" s="47">
        <f>AP962*Settings!$C$13*(INDEX(AP$271:AP$282,$D989))</f>
        <v/>
      </c>
      <c r="AQ989" s="47">
        <f>AQ962*Settings!$C$13*(INDEX(AQ$271:AQ$282,$D989))</f>
        <v/>
      </c>
      <c r="AR989" s="47">
        <f>AR962*Settings!$C$13*(INDEX(AR$271:AR$282,$D989))</f>
        <v/>
      </c>
      <c r="AS989" s="47">
        <f>AS962*Settings!$C$13*(INDEX(AS$271:AS$282,$D989))</f>
        <v/>
      </c>
      <c r="AT989" s="47">
        <f>AT962*Settings!$C$13*(INDEX(AT$271:AT$282,$D989))</f>
        <v/>
      </c>
      <c r="AU989" s="47">
        <f>AU962*Settings!$C$13*(INDEX(AU$271:AU$282,$D989))</f>
        <v/>
      </c>
      <c r="AV989" s="47">
        <f>AV962*Settings!$C$13*(INDEX(AV$271:AV$282,$D989))</f>
        <v/>
      </c>
      <c r="AW989" s="47">
        <f>AW962*Settings!$C$13*(INDEX(AW$271:AW$282,$D989))</f>
        <v/>
      </c>
      <c r="AX989" s="48">
        <f>REVENUE(AX962,Settings!$C$13,INDEX(AX$271:AX$282,$D989))</f>
        <v/>
      </c>
    </row>
    <row r="990" hidden="1" outlineLevel="2">
      <c r="A990" s="5" t="inlineStr">
        <is>
          <t>rsub</t>
        </is>
      </c>
      <c r="B990" s="5" t="inlineStr">
        <is>
          <t>gso</t>
        </is>
      </c>
      <c r="C990" s="5" t="inlineStr">
        <is>
          <t>srv</t>
        </is>
      </c>
      <c r="D990" s="40">
        <f>INDEX(Inputs!$R$5:$R$132,MATCH($B990&amp;"|"&amp;$C990,Inputs!$A$5:$A$132,0))</f>
        <v/>
      </c>
      <c r="E990" s="39" t="n"/>
      <c r="F990" s="39" t="n"/>
      <c r="G990" s="39" t="n"/>
      <c r="H990" s="5">
        <f>INDEX(Variables!$B$5:$B$105,MATCH($A990,Variables!$A$5:$A$105,0))&amp;IF($C990="",""," | "&amp;INDEX(Mapping!$B$5:$B$26,MATCH($C990,Mapping!$A$5:$A$26,0))&amp;" | "&amp;INDEX(Mapping!$B$30:$B$41,MATCH($B990,Mapping!$A$30:$A$41,0)))</f>
        <v/>
      </c>
      <c r="I990" s="5">
        <f>INDEX(Variables!$C$5:$C$105,MATCH($A990,Variables!$A$5:$A$105,0))</f>
        <v/>
      </c>
      <c r="J990" s="5">
        <f>INDEX(Variables!$E$5:$E$105,MATCH($A990,Variables!$A$5:$A$105,0))</f>
        <v/>
      </c>
      <c r="K990" s="25">
        <f>LOWER(Settings!$C$4)&amp;".mit."&amp;$A990&amp;IF($C990="","","."&amp;$C990&amp;"."&amp;$B990)&amp;IF(INDEX(Variables!$D$5:$D$105,MATCH($A990,Variables!$A$5:$A$105,0))="","","."&amp;INDEX(Variables!$D$5:$D$105,MATCH($A990,Variables!$A$5:$A$105,0)))&amp;"."&amp;K$5</f>
        <v/>
      </c>
      <c r="L990" s="46">
        <f>L963*Settings!$C$13*(INDEX(L$271:L$282,$D990))</f>
        <v/>
      </c>
      <c r="M990" s="47">
        <f>M963*Settings!$C$13*(INDEX(M$271:M$282,$D990))</f>
        <v/>
      </c>
      <c r="N990" s="47">
        <f>N963*Settings!$C$13*(INDEX(N$271:N$282,$D990))</f>
        <v/>
      </c>
      <c r="O990" s="47">
        <f>O963*Settings!$C$13*(INDEX(O$271:O$282,$D990))</f>
        <v/>
      </c>
      <c r="P990" s="47">
        <f>P963*Settings!$C$13*(INDEX(P$271:P$282,$D990))</f>
        <v/>
      </c>
      <c r="Q990" s="47">
        <f>Q963*Settings!$C$13*(INDEX(Q$271:Q$282,$D990))</f>
        <v/>
      </c>
      <c r="R990" s="47">
        <f>R963*Settings!$C$13*(INDEX(R$271:R$282,$D990))</f>
        <v/>
      </c>
      <c r="S990" s="47">
        <f>S963*Settings!$C$13*(INDEX(S$271:S$282,$D990))</f>
        <v/>
      </c>
      <c r="T990" s="47">
        <f>T963*Settings!$C$13*(INDEX(T$271:T$282,$D990))</f>
        <v/>
      </c>
      <c r="U990" s="47">
        <f>U963*Settings!$C$13*(INDEX(U$271:U$282,$D990))</f>
        <v/>
      </c>
      <c r="V990" s="47">
        <f>V963*Settings!$C$13*(INDEX(V$271:V$282,$D990))</f>
        <v/>
      </c>
      <c r="W990" s="47">
        <f>W963*Settings!$C$13*(INDEX(W$271:W$282,$D990))</f>
        <v/>
      </c>
      <c r="X990" s="47">
        <f>X963*Settings!$C$13*(INDEX(X$271:X$282,$D990))</f>
        <v/>
      </c>
      <c r="Y990" s="47">
        <f>Y963*Settings!$C$13*(INDEX(Y$271:Y$282,$D990))</f>
        <v/>
      </c>
      <c r="Z990" s="47">
        <f>Z963*Settings!$C$13*(INDEX(Z$271:Z$282,$D990))</f>
        <v/>
      </c>
      <c r="AA990" s="47">
        <f>AA963*Settings!$C$13*(INDEX(AA$271:AA$282,$D990))</f>
        <v/>
      </c>
      <c r="AB990" s="47">
        <f>AB963*Settings!$C$13*(INDEX(AB$271:AB$282,$D990))</f>
        <v/>
      </c>
      <c r="AC990" s="47">
        <f>AC963*Settings!$C$13*(INDEX(AC$271:AC$282,$D990))</f>
        <v/>
      </c>
      <c r="AD990" s="48">
        <f>REVENUE(AD963,Settings!$C$13,INDEX(AD$271:AD$282,$D990))</f>
        <v/>
      </c>
      <c r="AE990" s="25">
        <f>LOWER(Settings!$C$4)&amp;".mit."&amp;$A990&amp;IF($C990="","","."&amp;$C990&amp;"."&amp;$B990)&amp;IF(INDEX(Variables!$D$5:$D$105,MATCH($A990,Variables!$A$5:$A$105,0))="","","."&amp;INDEX(Variables!$D$5:$D$105,MATCH($A990,Variables!$A$5:$A$105,0)))&amp;"."&amp;AE$5</f>
        <v/>
      </c>
      <c r="AF990" s="46">
        <f>AF963*Settings!$C$13*(INDEX(AF$271:AF$282,$D990))</f>
        <v/>
      </c>
      <c r="AG990" s="47">
        <f>AG963*Settings!$C$13*(INDEX(AG$271:AG$282,$D990))</f>
        <v/>
      </c>
      <c r="AH990" s="47">
        <f>AH963*Settings!$C$13*(INDEX(AH$271:AH$282,$D990))</f>
        <v/>
      </c>
      <c r="AI990" s="47">
        <f>AI963*Settings!$C$13*(INDEX(AI$271:AI$282,$D990))</f>
        <v/>
      </c>
      <c r="AJ990" s="47">
        <f>AJ963*Settings!$C$13*(INDEX(AJ$271:AJ$282,$D990))</f>
        <v/>
      </c>
      <c r="AK990" s="47">
        <f>AK963*Settings!$C$13*(INDEX(AK$271:AK$282,$D990))</f>
        <v/>
      </c>
      <c r="AL990" s="47">
        <f>AL963*Settings!$C$13*(INDEX(AL$271:AL$282,$D990))</f>
        <v/>
      </c>
      <c r="AM990" s="47">
        <f>AM963*Settings!$C$13*(INDEX(AM$271:AM$282,$D990))</f>
        <v/>
      </c>
      <c r="AN990" s="47">
        <f>AN963*Settings!$C$13*(INDEX(AN$271:AN$282,$D990))</f>
        <v/>
      </c>
      <c r="AO990" s="47">
        <f>AO963*Settings!$C$13*(INDEX(AO$271:AO$282,$D990))</f>
        <v/>
      </c>
      <c r="AP990" s="47">
        <f>AP963*Settings!$C$13*(INDEX(AP$271:AP$282,$D990))</f>
        <v/>
      </c>
      <c r="AQ990" s="47">
        <f>AQ963*Settings!$C$13*(INDEX(AQ$271:AQ$282,$D990))</f>
        <v/>
      </c>
      <c r="AR990" s="47">
        <f>AR963*Settings!$C$13*(INDEX(AR$271:AR$282,$D990))</f>
        <v/>
      </c>
      <c r="AS990" s="47">
        <f>AS963*Settings!$C$13*(INDEX(AS$271:AS$282,$D990))</f>
        <v/>
      </c>
      <c r="AT990" s="47">
        <f>AT963*Settings!$C$13*(INDEX(AT$271:AT$282,$D990))</f>
        <v/>
      </c>
      <c r="AU990" s="47">
        <f>AU963*Settings!$C$13*(INDEX(AU$271:AU$282,$D990))</f>
        <v/>
      </c>
      <c r="AV990" s="47">
        <f>AV963*Settings!$C$13*(INDEX(AV$271:AV$282,$D990))</f>
        <v/>
      </c>
      <c r="AW990" s="47">
        <f>AW963*Settings!$C$13*(INDEX(AW$271:AW$282,$D990))</f>
        <v/>
      </c>
      <c r="AX990" s="48">
        <f>REVENUE(AX963,Settings!$C$13,INDEX(AX$271:AX$282,$D990))</f>
        <v/>
      </c>
    </row>
    <row r="991" hidden="1" outlineLevel="2">
      <c r="A991" s="5" t="inlineStr">
        <is>
          <t>rsub</t>
        </is>
      </c>
      <c r="B991" s="5" t="inlineStr">
        <is>
          <t>die</t>
        </is>
      </c>
      <c r="C991" s="5" t="inlineStr">
        <is>
          <t>srv</t>
        </is>
      </c>
      <c r="D991" s="40">
        <f>INDEX(Inputs!$R$5:$R$132,MATCH($B991&amp;"|"&amp;$C991,Inputs!$A$5:$A$132,0))</f>
        <v/>
      </c>
      <c r="E991" s="39" t="n"/>
      <c r="F991" s="39" t="n"/>
      <c r="G991" s="39" t="n"/>
      <c r="H991" s="5">
        <f>INDEX(Variables!$B$5:$B$105,MATCH($A991,Variables!$A$5:$A$105,0))&amp;IF($C991="",""," | "&amp;INDEX(Mapping!$B$5:$B$26,MATCH($C991,Mapping!$A$5:$A$26,0))&amp;" | "&amp;INDEX(Mapping!$B$30:$B$41,MATCH($B991,Mapping!$A$30:$A$41,0)))</f>
        <v/>
      </c>
      <c r="I991" s="5">
        <f>INDEX(Variables!$C$5:$C$105,MATCH($A991,Variables!$A$5:$A$105,0))</f>
        <v/>
      </c>
      <c r="J991" s="5">
        <f>INDEX(Variables!$E$5:$E$105,MATCH($A991,Variables!$A$5:$A$105,0))</f>
        <v/>
      </c>
      <c r="K991" s="25">
        <f>LOWER(Settings!$C$4)&amp;".mit."&amp;$A991&amp;IF($C991="","","."&amp;$C991&amp;"."&amp;$B991)&amp;IF(INDEX(Variables!$D$5:$D$105,MATCH($A991,Variables!$A$5:$A$105,0))="","","."&amp;INDEX(Variables!$D$5:$D$105,MATCH($A991,Variables!$A$5:$A$105,0)))&amp;"."&amp;K$5</f>
        <v/>
      </c>
      <c r="L991" s="46">
        <f>L964*Settings!$C$13*(INDEX(L$271:L$282,$D991))</f>
        <v/>
      </c>
      <c r="M991" s="47">
        <f>M964*Settings!$C$13*(INDEX(M$271:M$282,$D991))</f>
        <v/>
      </c>
      <c r="N991" s="47">
        <f>N964*Settings!$C$13*(INDEX(N$271:N$282,$D991))</f>
        <v/>
      </c>
      <c r="O991" s="47">
        <f>O964*Settings!$C$13*(INDEX(O$271:O$282,$D991))</f>
        <v/>
      </c>
      <c r="P991" s="47">
        <f>P964*Settings!$C$13*(INDEX(P$271:P$282,$D991))</f>
        <v/>
      </c>
      <c r="Q991" s="47">
        <f>Q964*Settings!$C$13*(INDEX(Q$271:Q$282,$D991))</f>
        <v/>
      </c>
      <c r="R991" s="47">
        <f>R964*Settings!$C$13*(INDEX(R$271:R$282,$D991))</f>
        <v/>
      </c>
      <c r="S991" s="47">
        <f>S964*Settings!$C$13*(INDEX(S$271:S$282,$D991))</f>
        <v/>
      </c>
      <c r="T991" s="47">
        <f>T964*Settings!$C$13*(INDEX(T$271:T$282,$D991))</f>
        <v/>
      </c>
      <c r="U991" s="47">
        <f>U964*Settings!$C$13*(INDEX(U$271:U$282,$D991))</f>
        <v/>
      </c>
      <c r="V991" s="47">
        <f>V964*Settings!$C$13*(INDEX(V$271:V$282,$D991))</f>
        <v/>
      </c>
      <c r="W991" s="47">
        <f>W964*Settings!$C$13*(INDEX(W$271:W$282,$D991))</f>
        <v/>
      </c>
      <c r="X991" s="47">
        <f>X964*Settings!$C$13*(INDEX(X$271:X$282,$D991))</f>
        <v/>
      </c>
      <c r="Y991" s="47">
        <f>Y964*Settings!$C$13*(INDEX(Y$271:Y$282,$D991))</f>
        <v/>
      </c>
      <c r="Z991" s="47">
        <f>Z964*Settings!$C$13*(INDEX(Z$271:Z$282,$D991))</f>
        <v/>
      </c>
      <c r="AA991" s="47">
        <f>AA964*Settings!$C$13*(INDEX(AA$271:AA$282,$D991))</f>
        <v/>
      </c>
      <c r="AB991" s="47">
        <f>AB964*Settings!$C$13*(INDEX(AB$271:AB$282,$D991))</f>
        <v/>
      </c>
      <c r="AC991" s="47">
        <f>AC964*Settings!$C$13*(INDEX(AC$271:AC$282,$D991))</f>
        <v/>
      </c>
      <c r="AD991" s="48">
        <f>REVENUE(AD964,Settings!$C$13,INDEX(AD$271:AD$282,$D991))</f>
        <v/>
      </c>
      <c r="AE991" s="25">
        <f>LOWER(Settings!$C$4)&amp;".mit."&amp;$A991&amp;IF($C991="","","."&amp;$C991&amp;"."&amp;$B991)&amp;IF(INDEX(Variables!$D$5:$D$105,MATCH($A991,Variables!$A$5:$A$105,0))="","","."&amp;INDEX(Variables!$D$5:$D$105,MATCH($A991,Variables!$A$5:$A$105,0)))&amp;"."&amp;AE$5</f>
        <v/>
      </c>
      <c r="AF991" s="46">
        <f>AF964*Settings!$C$13*(INDEX(AF$271:AF$282,$D991))</f>
        <v/>
      </c>
      <c r="AG991" s="47">
        <f>AG964*Settings!$C$13*(INDEX(AG$271:AG$282,$D991))</f>
        <v/>
      </c>
      <c r="AH991" s="47">
        <f>AH964*Settings!$C$13*(INDEX(AH$271:AH$282,$D991))</f>
        <v/>
      </c>
      <c r="AI991" s="47">
        <f>AI964*Settings!$C$13*(INDEX(AI$271:AI$282,$D991))</f>
        <v/>
      </c>
      <c r="AJ991" s="47">
        <f>AJ964*Settings!$C$13*(INDEX(AJ$271:AJ$282,$D991))</f>
        <v/>
      </c>
      <c r="AK991" s="47">
        <f>AK964*Settings!$C$13*(INDEX(AK$271:AK$282,$D991))</f>
        <v/>
      </c>
      <c r="AL991" s="47">
        <f>AL964*Settings!$C$13*(INDEX(AL$271:AL$282,$D991))</f>
        <v/>
      </c>
      <c r="AM991" s="47">
        <f>AM964*Settings!$C$13*(INDEX(AM$271:AM$282,$D991))</f>
        <v/>
      </c>
      <c r="AN991" s="47">
        <f>AN964*Settings!$C$13*(INDEX(AN$271:AN$282,$D991))</f>
        <v/>
      </c>
      <c r="AO991" s="47">
        <f>AO964*Settings!$C$13*(INDEX(AO$271:AO$282,$D991))</f>
        <v/>
      </c>
      <c r="AP991" s="47">
        <f>AP964*Settings!$C$13*(INDEX(AP$271:AP$282,$D991))</f>
        <v/>
      </c>
      <c r="AQ991" s="47">
        <f>AQ964*Settings!$C$13*(INDEX(AQ$271:AQ$282,$D991))</f>
        <v/>
      </c>
      <c r="AR991" s="47">
        <f>AR964*Settings!$C$13*(INDEX(AR$271:AR$282,$D991))</f>
        <v/>
      </c>
      <c r="AS991" s="47">
        <f>AS964*Settings!$C$13*(INDEX(AS$271:AS$282,$D991))</f>
        <v/>
      </c>
      <c r="AT991" s="47">
        <f>AT964*Settings!$C$13*(INDEX(AT$271:AT$282,$D991))</f>
        <v/>
      </c>
      <c r="AU991" s="47">
        <f>AU964*Settings!$C$13*(INDEX(AU$271:AU$282,$D991))</f>
        <v/>
      </c>
      <c r="AV991" s="47">
        <f>AV964*Settings!$C$13*(INDEX(AV$271:AV$282,$D991))</f>
        <v/>
      </c>
      <c r="AW991" s="47">
        <f>AW964*Settings!$C$13*(INDEX(AW$271:AW$282,$D991))</f>
        <v/>
      </c>
      <c r="AX991" s="48">
        <f>REVENUE(AX964,Settings!$C$13,INDEX(AX$271:AX$282,$D991))</f>
        <v/>
      </c>
    </row>
    <row r="992" hidden="1" outlineLevel="2">
      <c r="A992" s="5" t="inlineStr">
        <is>
          <t>rsub</t>
        </is>
      </c>
      <c r="B992" s="5" t="inlineStr">
        <is>
          <t>lpg</t>
        </is>
      </c>
      <c r="C992" s="5" t="inlineStr">
        <is>
          <t>srv</t>
        </is>
      </c>
      <c r="D992" s="40">
        <f>INDEX(Inputs!$R$5:$R$132,MATCH($B992&amp;"|"&amp;$C992,Inputs!$A$5:$A$132,0))</f>
        <v/>
      </c>
      <c r="E992" s="39" t="n"/>
      <c r="F992" s="39" t="n"/>
      <c r="G992" s="39" t="n"/>
      <c r="H992" s="5">
        <f>INDEX(Variables!$B$5:$B$105,MATCH($A992,Variables!$A$5:$A$105,0))&amp;IF($C992="",""," | "&amp;INDEX(Mapping!$B$5:$B$26,MATCH($C992,Mapping!$A$5:$A$26,0))&amp;" | "&amp;INDEX(Mapping!$B$30:$B$41,MATCH($B992,Mapping!$A$30:$A$41,0)))</f>
        <v/>
      </c>
      <c r="I992" s="5">
        <f>INDEX(Variables!$C$5:$C$105,MATCH($A992,Variables!$A$5:$A$105,0))</f>
        <v/>
      </c>
      <c r="J992" s="5">
        <f>INDEX(Variables!$E$5:$E$105,MATCH($A992,Variables!$A$5:$A$105,0))</f>
        <v/>
      </c>
      <c r="K992" s="25">
        <f>LOWER(Settings!$C$4)&amp;".mit."&amp;$A992&amp;IF($C992="","","."&amp;$C992&amp;"."&amp;$B992)&amp;IF(INDEX(Variables!$D$5:$D$105,MATCH($A992,Variables!$A$5:$A$105,0))="","","."&amp;INDEX(Variables!$D$5:$D$105,MATCH($A992,Variables!$A$5:$A$105,0)))&amp;"."&amp;K$5</f>
        <v/>
      </c>
      <c r="L992" s="46">
        <f>L965*Settings!$C$13*(INDEX(L$271:L$282,$D992))</f>
        <v/>
      </c>
      <c r="M992" s="47">
        <f>M965*Settings!$C$13*(INDEX(M$271:M$282,$D992))</f>
        <v/>
      </c>
      <c r="N992" s="47">
        <f>N965*Settings!$C$13*(INDEX(N$271:N$282,$D992))</f>
        <v/>
      </c>
      <c r="O992" s="47">
        <f>O965*Settings!$C$13*(INDEX(O$271:O$282,$D992))</f>
        <v/>
      </c>
      <c r="P992" s="47">
        <f>P965*Settings!$C$13*(INDEX(P$271:P$282,$D992))</f>
        <v/>
      </c>
      <c r="Q992" s="47">
        <f>Q965*Settings!$C$13*(INDEX(Q$271:Q$282,$D992))</f>
        <v/>
      </c>
      <c r="R992" s="47">
        <f>R965*Settings!$C$13*(INDEX(R$271:R$282,$D992))</f>
        <v/>
      </c>
      <c r="S992" s="47">
        <f>S965*Settings!$C$13*(INDEX(S$271:S$282,$D992))</f>
        <v/>
      </c>
      <c r="T992" s="47">
        <f>T965*Settings!$C$13*(INDEX(T$271:T$282,$D992))</f>
        <v/>
      </c>
      <c r="U992" s="47">
        <f>U965*Settings!$C$13*(INDEX(U$271:U$282,$D992))</f>
        <v/>
      </c>
      <c r="V992" s="47">
        <f>V965*Settings!$C$13*(INDEX(V$271:V$282,$D992))</f>
        <v/>
      </c>
      <c r="W992" s="47">
        <f>W965*Settings!$C$13*(INDEX(W$271:W$282,$D992))</f>
        <v/>
      </c>
      <c r="X992" s="47">
        <f>X965*Settings!$C$13*(INDEX(X$271:X$282,$D992))</f>
        <v/>
      </c>
      <c r="Y992" s="47">
        <f>Y965*Settings!$C$13*(INDEX(Y$271:Y$282,$D992))</f>
        <v/>
      </c>
      <c r="Z992" s="47">
        <f>Z965*Settings!$C$13*(INDEX(Z$271:Z$282,$D992))</f>
        <v/>
      </c>
      <c r="AA992" s="47">
        <f>AA965*Settings!$C$13*(INDEX(AA$271:AA$282,$D992))</f>
        <v/>
      </c>
      <c r="AB992" s="47">
        <f>AB965*Settings!$C$13*(INDEX(AB$271:AB$282,$D992))</f>
        <v/>
      </c>
      <c r="AC992" s="47">
        <f>AC965*Settings!$C$13*(INDEX(AC$271:AC$282,$D992))</f>
        <v/>
      </c>
      <c r="AD992" s="48">
        <f>REVENUE(AD965,Settings!$C$13,INDEX(AD$271:AD$282,$D992))</f>
        <v/>
      </c>
      <c r="AE992" s="25">
        <f>LOWER(Settings!$C$4)&amp;".mit."&amp;$A992&amp;IF($C992="","","."&amp;$C992&amp;"."&amp;$B992)&amp;IF(INDEX(Variables!$D$5:$D$105,MATCH($A992,Variables!$A$5:$A$105,0))="","","."&amp;INDEX(Variables!$D$5:$D$105,MATCH($A992,Variables!$A$5:$A$105,0)))&amp;"."&amp;AE$5</f>
        <v/>
      </c>
      <c r="AF992" s="46">
        <f>AF965*Settings!$C$13*(INDEX(AF$271:AF$282,$D992))</f>
        <v/>
      </c>
      <c r="AG992" s="47">
        <f>AG965*Settings!$C$13*(INDEX(AG$271:AG$282,$D992))</f>
        <v/>
      </c>
      <c r="AH992" s="47">
        <f>AH965*Settings!$C$13*(INDEX(AH$271:AH$282,$D992))</f>
        <v/>
      </c>
      <c r="AI992" s="47">
        <f>AI965*Settings!$C$13*(INDEX(AI$271:AI$282,$D992))</f>
        <v/>
      </c>
      <c r="AJ992" s="47">
        <f>AJ965*Settings!$C$13*(INDEX(AJ$271:AJ$282,$D992))</f>
        <v/>
      </c>
      <c r="AK992" s="47">
        <f>AK965*Settings!$C$13*(INDEX(AK$271:AK$282,$D992))</f>
        <v/>
      </c>
      <c r="AL992" s="47">
        <f>AL965*Settings!$C$13*(INDEX(AL$271:AL$282,$D992))</f>
        <v/>
      </c>
      <c r="AM992" s="47">
        <f>AM965*Settings!$C$13*(INDEX(AM$271:AM$282,$D992))</f>
        <v/>
      </c>
      <c r="AN992" s="47">
        <f>AN965*Settings!$C$13*(INDEX(AN$271:AN$282,$D992))</f>
        <v/>
      </c>
      <c r="AO992" s="47">
        <f>AO965*Settings!$C$13*(INDEX(AO$271:AO$282,$D992))</f>
        <v/>
      </c>
      <c r="AP992" s="47">
        <f>AP965*Settings!$C$13*(INDEX(AP$271:AP$282,$D992))</f>
        <v/>
      </c>
      <c r="AQ992" s="47">
        <f>AQ965*Settings!$C$13*(INDEX(AQ$271:AQ$282,$D992))</f>
        <v/>
      </c>
      <c r="AR992" s="47">
        <f>AR965*Settings!$C$13*(INDEX(AR$271:AR$282,$D992))</f>
        <v/>
      </c>
      <c r="AS992" s="47">
        <f>AS965*Settings!$C$13*(INDEX(AS$271:AS$282,$D992))</f>
        <v/>
      </c>
      <c r="AT992" s="47">
        <f>AT965*Settings!$C$13*(INDEX(AT$271:AT$282,$D992))</f>
        <v/>
      </c>
      <c r="AU992" s="47">
        <f>AU965*Settings!$C$13*(INDEX(AU$271:AU$282,$D992))</f>
        <v/>
      </c>
      <c r="AV992" s="47">
        <f>AV965*Settings!$C$13*(INDEX(AV$271:AV$282,$D992))</f>
        <v/>
      </c>
      <c r="AW992" s="47">
        <f>AW965*Settings!$C$13*(INDEX(AW$271:AW$282,$D992))</f>
        <v/>
      </c>
      <c r="AX992" s="48">
        <f>REVENUE(AX965,Settings!$C$13,INDEX(AX$271:AX$282,$D992))</f>
        <v/>
      </c>
    </row>
    <row r="993" hidden="1" outlineLevel="2">
      <c r="A993" s="5" t="inlineStr">
        <is>
          <t>rsub</t>
        </is>
      </c>
      <c r="B993" s="5" t="inlineStr">
        <is>
          <t>ker</t>
        </is>
      </c>
      <c r="C993" s="5" t="inlineStr">
        <is>
          <t>srv</t>
        </is>
      </c>
      <c r="D993" s="40">
        <f>INDEX(Inputs!$R$5:$R$132,MATCH($B993&amp;"|"&amp;$C993,Inputs!$A$5:$A$132,0))</f>
        <v/>
      </c>
      <c r="E993" s="39" t="n"/>
      <c r="F993" s="39" t="n"/>
      <c r="G993" s="39" t="n"/>
      <c r="H993" s="5">
        <f>INDEX(Variables!$B$5:$B$105,MATCH($A993,Variables!$A$5:$A$105,0))&amp;IF($C993="",""," | "&amp;INDEX(Mapping!$B$5:$B$26,MATCH($C993,Mapping!$A$5:$A$26,0))&amp;" | "&amp;INDEX(Mapping!$B$30:$B$41,MATCH($B993,Mapping!$A$30:$A$41,0)))</f>
        <v/>
      </c>
      <c r="I993" s="5">
        <f>INDEX(Variables!$C$5:$C$105,MATCH($A993,Variables!$A$5:$A$105,0))</f>
        <v/>
      </c>
      <c r="J993" s="5">
        <f>INDEX(Variables!$E$5:$E$105,MATCH($A993,Variables!$A$5:$A$105,0))</f>
        <v/>
      </c>
      <c r="K993" s="25">
        <f>LOWER(Settings!$C$4)&amp;".mit."&amp;$A993&amp;IF($C993="","","."&amp;$C993&amp;"."&amp;$B993)&amp;IF(INDEX(Variables!$D$5:$D$105,MATCH($A993,Variables!$A$5:$A$105,0))="","","."&amp;INDEX(Variables!$D$5:$D$105,MATCH($A993,Variables!$A$5:$A$105,0)))&amp;"."&amp;K$5</f>
        <v/>
      </c>
      <c r="L993" s="46">
        <f>L966*Settings!$C$13*(INDEX(L$271:L$282,$D993))</f>
        <v/>
      </c>
      <c r="M993" s="47">
        <f>M966*Settings!$C$13*(INDEX(M$271:M$282,$D993))</f>
        <v/>
      </c>
      <c r="N993" s="47">
        <f>N966*Settings!$C$13*(INDEX(N$271:N$282,$D993))</f>
        <v/>
      </c>
      <c r="O993" s="47">
        <f>O966*Settings!$C$13*(INDEX(O$271:O$282,$D993))</f>
        <v/>
      </c>
      <c r="P993" s="47">
        <f>P966*Settings!$C$13*(INDEX(P$271:P$282,$D993))</f>
        <v/>
      </c>
      <c r="Q993" s="47">
        <f>Q966*Settings!$C$13*(INDEX(Q$271:Q$282,$D993))</f>
        <v/>
      </c>
      <c r="R993" s="47">
        <f>R966*Settings!$C$13*(INDEX(R$271:R$282,$D993))</f>
        <v/>
      </c>
      <c r="S993" s="47">
        <f>S966*Settings!$C$13*(INDEX(S$271:S$282,$D993))</f>
        <v/>
      </c>
      <c r="T993" s="47">
        <f>T966*Settings!$C$13*(INDEX(T$271:T$282,$D993))</f>
        <v/>
      </c>
      <c r="U993" s="47">
        <f>U966*Settings!$C$13*(INDEX(U$271:U$282,$D993))</f>
        <v/>
      </c>
      <c r="V993" s="47">
        <f>V966*Settings!$C$13*(INDEX(V$271:V$282,$D993))</f>
        <v/>
      </c>
      <c r="W993" s="47">
        <f>W966*Settings!$C$13*(INDEX(W$271:W$282,$D993))</f>
        <v/>
      </c>
      <c r="X993" s="47">
        <f>X966*Settings!$C$13*(INDEX(X$271:X$282,$D993))</f>
        <v/>
      </c>
      <c r="Y993" s="47">
        <f>Y966*Settings!$C$13*(INDEX(Y$271:Y$282,$D993))</f>
        <v/>
      </c>
      <c r="Z993" s="47">
        <f>Z966*Settings!$C$13*(INDEX(Z$271:Z$282,$D993))</f>
        <v/>
      </c>
      <c r="AA993" s="47">
        <f>AA966*Settings!$C$13*(INDEX(AA$271:AA$282,$D993))</f>
        <v/>
      </c>
      <c r="AB993" s="47">
        <f>AB966*Settings!$C$13*(INDEX(AB$271:AB$282,$D993))</f>
        <v/>
      </c>
      <c r="AC993" s="47">
        <f>AC966*Settings!$C$13*(INDEX(AC$271:AC$282,$D993))</f>
        <v/>
      </c>
      <c r="AD993" s="48">
        <f>REVENUE(AD966,Settings!$C$13,INDEX(AD$271:AD$282,$D993))</f>
        <v/>
      </c>
      <c r="AE993" s="25">
        <f>LOWER(Settings!$C$4)&amp;".mit."&amp;$A993&amp;IF($C993="","","."&amp;$C993&amp;"."&amp;$B993)&amp;IF(INDEX(Variables!$D$5:$D$105,MATCH($A993,Variables!$A$5:$A$105,0))="","","."&amp;INDEX(Variables!$D$5:$D$105,MATCH($A993,Variables!$A$5:$A$105,0)))&amp;"."&amp;AE$5</f>
        <v/>
      </c>
      <c r="AF993" s="46">
        <f>AF966*Settings!$C$13*(INDEX(AF$271:AF$282,$D993))</f>
        <v/>
      </c>
      <c r="AG993" s="47">
        <f>AG966*Settings!$C$13*(INDEX(AG$271:AG$282,$D993))</f>
        <v/>
      </c>
      <c r="AH993" s="47">
        <f>AH966*Settings!$C$13*(INDEX(AH$271:AH$282,$D993))</f>
        <v/>
      </c>
      <c r="AI993" s="47">
        <f>AI966*Settings!$C$13*(INDEX(AI$271:AI$282,$D993))</f>
        <v/>
      </c>
      <c r="AJ993" s="47">
        <f>AJ966*Settings!$C$13*(INDEX(AJ$271:AJ$282,$D993))</f>
        <v/>
      </c>
      <c r="AK993" s="47">
        <f>AK966*Settings!$C$13*(INDEX(AK$271:AK$282,$D993))</f>
        <v/>
      </c>
      <c r="AL993" s="47">
        <f>AL966*Settings!$C$13*(INDEX(AL$271:AL$282,$D993))</f>
        <v/>
      </c>
      <c r="AM993" s="47">
        <f>AM966*Settings!$C$13*(INDEX(AM$271:AM$282,$D993))</f>
        <v/>
      </c>
      <c r="AN993" s="47">
        <f>AN966*Settings!$C$13*(INDEX(AN$271:AN$282,$D993))</f>
        <v/>
      </c>
      <c r="AO993" s="47">
        <f>AO966*Settings!$C$13*(INDEX(AO$271:AO$282,$D993))</f>
        <v/>
      </c>
      <c r="AP993" s="47">
        <f>AP966*Settings!$C$13*(INDEX(AP$271:AP$282,$D993))</f>
        <v/>
      </c>
      <c r="AQ993" s="47">
        <f>AQ966*Settings!$C$13*(INDEX(AQ$271:AQ$282,$D993))</f>
        <v/>
      </c>
      <c r="AR993" s="47">
        <f>AR966*Settings!$C$13*(INDEX(AR$271:AR$282,$D993))</f>
        <v/>
      </c>
      <c r="AS993" s="47">
        <f>AS966*Settings!$C$13*(INDEX(AS$271:AS$282,$D993))</f>
        <v/>
      </c>
      <c r="AT993" s="47">
        <f>AT966*Settings!$C$13*(INDEX(AT$271:AT$282,$D993))</f>
        <v/>
      </c>
      <c r="AU993" s="47">
        <f>AU966*Settings!$C$13*(INDEX(AU$271:AU$282,$D993))</f>
        <v/>
      </c>
      <c r="AV993" s="47">
        <f>AV966*Settings!$C$13*(INDEX(AV$271:AV$282,$D993))</f>
        <v/>
      </c>
      <c r="AW993" s="47">
        <f>AW966*Settings!$C$13*(INDEX(AW$271:AW$282,$D993))</f>
        <v/>
      </c>
      <c r="AX993" s="48">
        <f>REVENUE(AX966,Settings!$C$13,INDEX(AX$271:AX$282,$D993))</f>
        <v/>
      </c>
    </row>
    <row r="994" hidden="1" outlineLevel="2">
      <c r="A994" s="5" t="inlineStr">
        <is>
          <t>rsub</t>
        </is>
      </c>
      <c r="B994" s="5" t="inlineStr">
        <is>
          <t>oop</t>
        </is>
      </c>
      <c r="C994" s="5" t="inlineStr">
        <is>
          <t>srv</t>
        </is>
      </c>
      <c r="D994" s="40">
        <f>INDEX(Inputs!$R$5:$R$132,MATCH($B994&amp;"|"&amp;$C994,Inputs!$A$5:$A$132,0))</f>
        <v/>
      </c>
      <c r="E994" s="39" t="n"/>
      <c r="F994" s="39" t="n"/>
      <c r="G994" s="39" t="n"/>
      <c r="H994" s="5">
        <f>INDEX(Variables!$B$5:$B$105,MATCH($A994,Variables!$A$5:$A$105,0))&amp;IF($C994="",""," | "&amp;INDEX(Mapping!$B$5:$B$26,MATCH($C994,Mapping!$A$5:$A$26,0))&amp;" | "&amp;INDEX(Mapping!$B$30:$B$41,MATCH($B994,Mapping!$A$30:$A$41,0)))</f>
        <v/>
      </c>
      <c r="I994" s="5">
        <f>INDEX(Variables!$C$5:$C$105,MATCH($A994,Variables!$A$5:$A$105,0))</f>
        <v/>
      </c>
      <c r="J994" s="5">
        <f>INDEX(Variables!$E$5:$E$105,MATCH($A994,Variables!$A$5:$A$105,0))</f>
        <v/>
      </c>
      <c r="K994" s="25">
        <f>LOWER(Settings!$C$4)&amp;".mit."&amp;$A994&amp;IF($C994="","","."&amp;$C994&amp;"."&amp;$B994)&amp;IF(INDEX(Variables!$D$5:$D$105,MATCH($A994,Variables!$A$5:$A$105,0))="","","."&amp;INDEX(Variables!$D$5:$D$105,MATCH($A994,Variables!$A$5:$A$105,0)))&amp;"."&amp;K$5</f>
        <v/>
      </c>
      <c r="L994" s="46">
        <f>L967*Settings!$C$13*(INDEX(L$271:L$282,$D994))</f>
        <v/>
      </c>
      <c r="M994" s="47">
        <f>M967*Settings!$C$13*(INDEX(M$271:M$282,$D994))</f>
        <v/>
      </c>
      <c r="N994" s="47">
        <f>N967*Settings!$C$13*(INDEX(N$271:N$282,$D994))</f>
        <v/>
      </c>
      <c r="O994" s="47">
        <f>O967*Settings!$C$13*(INDEX(O$271:O$282,$D994))</f>
        <v/>
      </c>
      <c r="P994" s="47">
        <f>P967*Settings!$C$13*(INDEX(P$271:P$282,$D994))</f>
        <v/>
      </c>
      <c r="Q994" s="47">
        <f>Q967*Settings!$C$13*(INDEX(Q$271:Q$282,$D994))</f>
        <v/>
      </c>
      <c r="R994" s="47">
        <f>R967*Settings!$C$13*(INDEX(R$271:R$282,$D994))</f>
        <v/>
      </c>
      <c r="S994" s="47">
        <f>S967*Settings!$C$13*(INDEX(S$271:S$282,$D994))</f>
        <v/>
      </c>
      <c r="T994" s="47">
        <f>T967*Settings!$C$13*(INDEX(T$271:T$282,$D994))</f>
        <v/>
      </c>
      <c r="U994" s="47">
        <f>U967*Settings!$C$13*(INDEX(U$271:U$282,$D994))</f>
        <v/>
      </c>
      <c r="V994" s="47">
        <f>V967*Settings!$C$13*(INDEX(V$271:V$282,$D994))</f>
        <v/>
      </c>
      <c r="W994" s="47">
        <f>W967*Settings!$C$13*(INDEX(W$271:W$282,$D994))</f>
        <v/>
      </c>
      <c r="X994" s="47">
        <f>X967*Settings!$C$13*(INDEX(X$271:X$282,$D994))</f>
        <v/>
      </c>
      <c r="Y994" s="47">
        <f>Y967*Settings!$C$13*(INDEX(Y$271:Y$282,$D994))</f>
        <v/>
      </c>
      <c r="Z994" s="47">
        <f>Z967*Settings!$C$13*(INDEX(Z$271:Z$282,$D994))</f>
        <v/>
      </c>
      <c r="AA994" s="47">
        <f>AA967*Settings!$C$13*(INDEX(AA$271:AA$282,$D994))</f>
        <v/>
      </c>
      <c r="AB994" s="47">
        <f>AB967*Settings!$C$13*(INDEX(AB$271:AB$282,$D994))</f>
        <v/>
      </c>
      <c r="AC994" s="47">
        <f>AC967*Settings!$C$13*(INDEX(AC$271:AC$282,$D994))</f>
        <v/>
      </c>
      <c r="AD994" s="48">
        <f>REVENUE(AD967,Settings!$C$13,INDEX(AD$271:AD$282,$D994))</f>
        <v/>
      </c>
      <c r="AE994" s="25">
        <f>LOWER(Settings!$C$4)&amp;".mit."&amp;$A994&amp;IF($C994="","","."&amp;$C994&amp;"."&amp;$B994)&amp;IF(INDEX(Variables!$D$5:$D$105,MATCH($A994,Variables!$A$5:$A$105,0))="","","."&amp;INDEX(Variables!$D$5:$D$105,MATCH($A994,Variables!$A$5:$A$105,0)))&amp;"."&amp;AE$5</f>
        <v/>
      </c>
      <c r="AF994" s="46">
        <f>AF967*Settings!$C$13*(INDEX(AF$271:AF$282,$D994))</f>
        <v/>
      </c>
      <c r="AG994" s="47">
        <f>AG967*Settings!$C$13*(INDEX(AG$271:AG$282,$D994))</f>
        <v/>
      </c>
      <c r="AH994" s="47">
        <f>AH967*Settings!$C$13*(INDEX(AH$271:AH$282,$D994))</f>
        <v/>
      </c>
      <c r="AI994" s="47">
        <f>AI967*Settings!$C$13*(INDEX(AI$271:AI$282,$D994))</f>
        <v/>
      </c>
      <c r="AJ994" s="47">
        <f>AJ967*Settings!$C$13*(INDEX(AJ$271:AJ$282,$D994))</f>
        <v/>
      </c>
      <c r="AK994" s="47">
        <f>AK967*Settings!$C$13*(INDEX(AK$271:AK$282,$D994))</f>
        <v/>
      </c>
      <c r="AL994" s="47">
        <f>AL967*Settings!$C$13*(INDEX(AL$271:AL$282,$D994))</f>
        <v/>
      </c>
      <c r="AM994" s="47">
        <f>AM967*Settings!$C$13*(INDEX(AM$271:AM$282,$D994))</f>
        <v/>
      </c>
      <c r="AN994" s="47">
        <f>AN967*Settings!$C$13*(INDEX(AN$271:AN$282,$D994))</f>
        <v/>
      </c>
      <c r="AO994" s="47">
        <f>AO967*Settings!$C$13*(INDEX(AO$271:AO$282,$D994))</f>
        <v/>
      </c>
      <c r="AP994" s="47">
        <f>AP967*Settings!$C$13*(INDEX(AP$271:AP$282,$D994))</f>
        <v/>
      </c>
      <c r="AQ994" s="47">
        <f>AQ967*Settings!$C$13*(INDEX(AQ$271:AQ$282,$D994))</f>
        <v/>
      </c>
      <c r="AR994" s="47">
        <f>AR967*Settings!$C$13*(INDEX(AR$271:AR$282,$D994))</f>
        <v/>
      </c>
      <c r="AS994" s="47">
        <f>AS967*Settings!$C$13*(INDEX(AS$271:AS$282,$D994))</f>
        <v/>
      </c>
      <c r="AT994" s="47">
        <f>AT967*Settings!$C$13*(INDEX(AT$271:AT$282,$D994))</f>
        <v/>
      </c>
      <c r="AU994" s="47">
        <f>AU967*Settings!$C$13*(INDEX(AU$271:AU$282,$D994))</f>
        <v/>
      </c>
      <c r="AV994" s="47">
        <f>AV967*Settings!$C$13*(INDEX(AV$271:AV$282,$D994))</f>
        <v/>
      </c>
      <c r="AW994" s="47">
        <f>AW967*Settings!$C$13*(INDEX(AW$271:AW$282,$D994))</f>
        <v/>
      </c>
      <c r="AX994" s="48">
        <f>REVENUE(AX967,Settings!$C$13,INDEX(AX$271:AX$282,$D994))</f>
        <v/>
      </c>
    </row>
    <row r="995" hidden="1" outlineLevel="2">
      <c r="A995" s="5" t="inlineStr">
        <is>
          <t>rsub</t>
        </is>
      </c>
      <c r="B995" s="5" t="inlineStr">
        <is>
          <t>bio</t>
        </is>
      </c>
      <c r="C995" s="5" t="inlineStr">
        <is>
          <t>srv</t>
        </is>
      </c>
      <c r="D995" s="40">
        <f>INDEX(Inputs!$R$5:$R$132,MATCH($B995&amp;"|"&amp;$C995,Inputs!$A$5:$A$132,0))</f>
        <v/>
      </c>
      <c r="E995" s="39" t="n"/>
      <c r="F995" s="39" t="n"/>
      <c r="G995" s="39" t="n"/>
      <c r="H995" s="5">
        <f>INDEX(Variables!$B$5:$B$105,MATCH($A995,Variables!$A$5:$A$105,0))&amp;IF($C995="",""," | "&amp;INDEX(Mapping!$B$5:$B$26,MATCH($C995,Mapping!$A$5:$A$26,0))&amp;" | "&amp;INDEX(Mapping!$B$30:$B$41,MATCH($B995,Mapping!$A$30:$A$41,0)))</f>
        <v/>
      </c>
      <c r="I995" s="5">
        <f>INDEX(Variables!$C$5:$C$105,MATCH($A995,Variables!$A$5:$A$105,0))</f>
        <v/>
      </c>
      <c r="J995" s="5">
        <f>INDEX(Variables!$E$5:$E$105,MATCH($A995,Variables!$A$5:$A$105,0))</f>
        <v/>
      </c>
      <c r="K995" s="25">
        <f>LOWER(Settings!$C$4)&amp;".mit."&amp;$A995&amp;IF($C995="","","."&amp;$C995&amp;"."&amp;$B995)&amp;IF(INDEX(Variables!$D$5:$D$105,MATCH($A995,Variables!$A$5:$A$105,0))="","","."&amp;INDEX(Variables!$D$5:$D$105,MATCH($A995,Variables!$A$5:$A$105,0)))&amp;"."&amp;K$5</f>
        <v/>
      </c>
      <c r="L995" s="46">
        <f>L968*Settings!$C$13*(INDEX(L$271:L$282,$D995))</f>
        <v/>
      </c>
      <c r="M995" s="47">
        <f>M968*Settings!$C$13*(INDEX(M$271:M$282,$D995))</f>
        <v/>
      </c>
      <c r="N995" s="47">
        <f>N968*Settings!$C$13*(INDEX(N$271:N$282,$D995))</f>
        <v/>
      </c>
      <c r="O995" s="47">
        <f>O968*Settings!$C$13*(INDEX(O$271:O$282,$D995))</f>
        <v/>
      </c>
      <c r="P995" s="47">
        <f>P968*Settings!$C$13*(INDEX(P$271:P$282,$D995))</f>
        <v/>
      </c>
      <c r="Q995" s="47">
        <f>Q968*Settings!$C$13*(INDEX(Q$271:Q$282,$D995))</f>
        <v/>
      </c>
      <c r="R995" s="47">
        <f>R968*Settings!$C$13*(INDEX(R$271:R$282,$D995))</f>
        <v/>
      </c>
      <c r="S995" s="47">
        <f>S968*Settings!$C$13*(INDEX(S$271:S$282,$D995))</f>
        <v/>
      </c>
      <c r="T995" s="47">
        <f>T968*Settings!$C$13*(INDEX(T$271:T$282,$D995))</f>
        <v/>
      </c>
      <c r="U995" s="47">
        <f>U968*Settings!$C$13*(INDEX(U$271:U$282,$D995))</f>
        <v/>
      </c>
      <c r="V995" s="47">
        <f>V968*Settings!$C$13*(INDEX(V$271:V$282,$D995))</f>
        <v/>
      </c>
      <c r="W995" s="47">
        <f>W968*Settings!$C$13*(INDEX(W$271:W$282,$D995))</f>
        <v/>
      </c>
      <c r="X995" s="47">
        <f>X968*Settings!$C$13*(INDEX(X$271:X$282,$D995))</f>
        <v/>
      </c>
      <c r="Y995" s="47">
        <f>Y968*Settings!$C$13*(INDEX(Y$271:Y$282,$D995))</f>
        <v/>
      </c>
      <c r="Z995" s="47">
        <f>Z968*Settings!$C$13*(INDEX(Z$271:Z$282,$D995))</f>
        <v/>
      </c>
      <c r="AA995" s="47">
        <f>AA968*Settings!$C$13*(INDEX(AA$271:AA$282,$D995))</f>
        <v/>
      </c>
      <c r="AB995" s="47">
        <f>AB968*Settings!$C$13*(INDEX(AB$271:AB$282,$D995))</f>
        <v/>
      </c>
      <c r="AC995" s="47">
        <f>AC968*Settings!$C$13*(INDEX(AC$271:AC$282,$D995))</f>
        <v/>
      </c>
      <c r="AD995" s="48">
        <f>REVENUE(AD968,Settings!$C$13,INDEX(AD$271:AD$282,$D995))</f>
        <v/>
      </c>
      <c r="AE995" s="25">
        <f>LOWER(Settings!$C$4)&amp;".mit."&amp;$A995&amp;IF($C995="","","."&amp;$C995&amp;"."&amp;$B995)&amp;IF(INDEX(Variables!$D$5:$D$105,MATCH($A995,Variables!$A$5:$A$105,0))="","","."&amp;INDEX(Variables!$D$5:$D$105,MATCH($A995,Variables!$A$5:$A$105,0)))&amp;"."&amp;AE$5</f>
        <v/>
      </c>
      <c r="AF995" s="46">
        <f>AF968*Settings!$C$13*(INDEX(AF$271:AF$282,$D995))</f>
        <v/>
      </c>
      <c r="AG995" s="47">
        <f>AG968*Settings!$C$13*(INDEX(AG$271:AG$282,$D995))</f>
        <v/>
      </c>
      <c r="AH995" s="47">
        <f>AH968*Settings!$C$13*(INDEX(AH$271:AH$282,$D995))</f>
        <v/>
      </c>
      <c r="AI995" s="47">
        <f>AI968*Settings!$C$13*(INDEX(AI$271:AI$282,$D995))</f>
        <v/>
      </c>
      <c r="AJ995" s="47">
        <f>AJ968*Settings!$C$13*(INDEX(AJ$271:AJ$282,$D995))</f>
        <v/>
      </c>
      <c r="AK995" s="47">
        <f>AK968*Settings!$C$13*(INDEX(AK$271:AK$282,$D995))</f>
        <v/>
      </c>
      <c r="AL995" s="47">
        <f>AL968*Settings!$C$13*(INDEX(AL$271:AL$282,$D995))</f>
        <v/>
      </c>
      <c r="AM995" s="47">
        <f>AM968*Settings!$C$13*(INDEX(AM$271:AM$282,$D995))</f>
        <v/>
      </c>
      <c r="AN995" s="47">
        <f>AN968*Settings!$C$13*(INDEX(AN$271:AN$282,$D995))</f>
        <v/>
      </c>
      <c r="AO995" s="47">
        <f>AO968*Settings!$C$13*(INDEX(AO$271:AO$282,$D995))</f>
        <v/>
      </c>
      <c r="AP995" s="47">
        <f>AP968*Settings!$C$13*(INDEX(AP$271:AP$282,$D995))</f>
        <v/>
      </c>
      <c r="AQ995" s="47">
        <f>AQ968*Settings!$C$13*(INDEX(AQ$271:AQ$282,$D995))</f>
        <v/>
      </c>
      <c r="AR995" s="47">
        <f>AR968*Settings!$C$13*(INDEX(AR$271:AR$282,$D995))</f>
        <v/>
      </c>
      <c r="AS995" s="47">
        <f>AS968*Settings!$C$13*(INDEX(AS$271:AS$282,$D995))</f>
        <v/>
      </c>
      <c r="AT995" s="47">
        <f>AT968*Settings!$C$13*(INDEX(AT$271:AT$282,$D995))</f>
        <v/>
      </c>
      <c r="AU995" s="47">
        <f>AU968*Settings!$C$13*(INDEX(AU$271:AU$282,$D995))</f>
        <v/>
      </c>
      <c r="AV995" s="47">
        <f>AV968*Settings!$C$13*(INDEX(AV$271:AV$282,$D995))</f>
        <v/>
      </c>
      <c r="AW995" s="47">
        <f>AW968*Settings!$C$13*(INDEX(AW$271:AW$282,$D995))</f>
        <v/>
      </c>
      <c r="AX995" s="48">
        <f>REVENUE(AX968,Settings!$C$13,INDEX(AX$271:AX$282,$D995))</f>
        <v/>
      </c>
    </row>
    <row r="996" hidden="1" outlineLevel="2"/>
    <row r="997" hidden="1" outlineLevel="2">
      <c r="A997" s="5" t="inlineStr">
        <is>
          <t>rnew</t>
        </is>
      </c>
      <c r="B997" s="5" t="inlineStr">
        <is>
          <t>coa</t>
        </is>
      </c>
      <c r="C997" s="5" t="inlineStr">
        <is>
          <t>srv</t>
        </is>
      </c>
      <c r="D997" s="40">
        <f>INDEX(Inputs!$S$5:$S$132,MATCH($B997&amp;"|"&amp;$C997,Inputs!$A$5:$A$132,0))</f>
        <v/>
      </c>
      <c r="E997" s="39" t="n"/>
      <c r="F997" s="39" t="n"/>
      <c r="G997" s="39" t="n"/>
      <c r="H997" s="5">
        <f>INDEX(Variables!$B$5:$B$105,MATCH($A997,Variables!$A$5:$A$105,0))&amp;IF($C997="",""," | "&amp;INDEX(Mapping!$B$5:$B$26,MATCH($C997,Mapping!$A$5:$A$26,0))&amp;" | "&amp;INDEX(Mapping!$B$30:$B$41,MATCH($B997,Mapping!$A$30:$A$41,0)))</f>
        <v/>
      </c>
      <c r="I997" s="5">
        <f>INDEX(Variables!$C$5:$C$105,MATCH($A997,Variables!$A$5:$A$105,0))</f>
        <v/>
      </c>
      <c r="J997" s="5">
        <f>INDEX(Variables!$E$5:$E$105,MATCH($A997,Variables!$A$5:$A$105,0))</f>
        <v/>
      </c>
      <c r="K997" s="25">
        <f>LOWER(Settings!$C$4)&amp;".mit."&amp;$A997&amp;IF($C997="","","."&amp;$C997&amp;"."&amp;$B997)&amp;IF(INDEX(Variables!$D$5:$D$105,MATCH($A997,Variables!$A$5:$A$105,0))="","","."&amp;INDEX(Variables!$D$5:$D$105,MATCH($A997,Variables!$A$5:$A$105,0)))&amp;"."&amp;K$5</f>
        <v/>
      </c>
      <c r="L997" s="46">
        <f>L961*Settings!$C$13*(L907+L925+L916*L$135+L934*$D997)</f>
        <v/>
      </c>
      <c r="M997" s="47">
        <f>M961*Settings!$C$13*(M907+M925+M916*M$135+M934*$D997)</f>
        <v/>
      </c>
      <c r="N997" s="47">
        <f>N961*Settings!$C$13*(N907+N925+N916*N$135+N934*$D997)</f>
        <v/>
      </c>
      <c r="O997" s="47">
        <f>O961*Settings!$C$13*(O907+O925+O916*O$135+O934*$D997)</f>
        <v/>
      </c>
      <c r="P997" s="47">
        <f>P961*Settings!$C$13*(P907+P925+P916*P$135+P934*$D997)</f>
        <v/>
      </c>
      <c r="Q997" s="47">
        <f>Q961*Settings!$C$13*(Q907+Q925+Q916*Q$135+Q934*$D997)</f>
        <v/>
      </c>
      <c r="R997" s="47">
        <f>R961*Settings!$C$13*(R907+R925+R916*R$135+R934*$D997)</f>
        <v/>
      </c>
      <c r="S997" s="47">
        <f>S961*Settings!$C$13*(S907+S925+S916*S$135+S934*$D997)</f>
        <v/>
      </c>
      <c r="T997" s="47">
        <f>T961*Settings!$C$13*(T907+T925+T916*T$135+T934*$D997)</f>
        <v/>
      </c>
      <c r="U997" s="47">
        <f>U961*Settings!$C$13*(U907+U925+U916*U$135+U934*$D997)</f>
        <v/>
      </c>
      <c r="V997" s="47">
        <f>V961*Settings!$C$13*(V907+V925+V916*V$135+V934*$D997)</f>
        <v/>
      </c>
      <c r="W997" s="47">
        <f>W961*Settings!$C$13*(W907+W925+W916*W$135+W934*$D997)</f>
        <v/>
      </c>
      <c r="X997" s="47">
        <f>X961*Settings!$C$13*(X907+X925+X916*X$135+X934*$D997)</f>
        <v/>
      </c>
      <c r="Y997" s="47">
        <f>Y961*Settings!$C$13*(Y907+Y925+Y916*Y$135+Y934*$D997)</f>
        <v/>
      </c>
      <c r="Z997" s="47">
        <f>Z961*Settings!$C$13*(Z907+Z925+Z916*Z$135+Z934*$D997)</f>
        <v/>
      </c>
      <c r="AA997" s="47">
        <f>AA961*Settings!$C$13*(AA907+AA925+AA916*AA$135+AA934*$D997)</f>
        <v/>
      </c>
      <c r="AB997" s="47">
        <f>AB961*Settings!$C$13*(AB907+AB925+AB916*AB$135+AB934*$D997)</f>
        <v/>
      </c>
      <c r="AC997" s="47">
        <f>AC961*Settings!$C$13*(AC907+AC925+AC916*AC$135+AC934*$D997)</f>
        <v/>
      </c>
      <c r="AD997" s="48">
        <f>REVENUE(AD961,Settings!$C$13,NEWREVRATE(AD907,AD925,AD916,AD$135,AD934,$D997))</f>
        <v/>
      </c>
      <c r="AE997" s="25">
        <f>LOWER(Settings!$C$4)&amp;".mit."&amp;$A997&amp;IF($C997="","","."&amp;$C997&amp;"."&amp;$B997)&amp;IF(INDEX(Variables!$D$5:$D$105,MATCH($A997,Variables!$A$5:$A$105,0))="","","."&amp;INDEX(Variables!$D$5:$D$105,MATCH($A997,Variables!$A$5:$A$105,0)))&amp;"."&amp;AE$5</f>
        <v/>
      </c>
      <c r="AF997" s="46">
        <f>AF961*Settings!$C$13*(AF907+AF925+AF916*AF$135+AF934*$D997)</f>
        <v/>
      </c>
      <c r="AG997" s="47">
        <f>AG961*Settings!$C$13*(AG907+AG925+AG916*AG$135+AG934*$D997)</f>
        <v/>
      </c>
      <c r="AH997" s="47">
        <f>AH961*Settings!$C$13*(AH907+AH925+AH916*AH$135+AH934*$D997)</f>
        <v/>
      </c>
      <c r="AI997" s="47">
        <f>AI961*Settings!$C$13*(AI907+AI925+AI916*AI$135+AI934*$D997)</f>
        <v/>
      </c>
      <c r="AJ997" s="47">
        <f>AJ961*Settings!$C$13*(AJ907+AJ925+AJ916*AJ$135+AJ934*$D997)</f>
        <v/>
      </c>
      <c r="AK997" s="47">
        <f>AK961*Settings!$C$13*(AK907+AK925+AK916*AK$135+AK934*$D997)</f>
        <v/>
      </c>
      <c r="AL997" s="47">
        <f>AL961*Settings!$C$13*(AL907+AL925+AL916*AL$135+AL934*$D997)</f>
        <v/>
      </c>
      <c r="AM997" s="47">
        <f>AM961*Settings!$C$13*(AM907+AM925+AM916*AM$135+AM934*$D997)</f>
        <v/>
      </c>
      <c r="AN997" s="47">
        <f>AN961*Settings!$C$13*(AN907+AN925+AN916*AN$135+AN934*$D997)</f>
        <v/>
      </c>
      <c r="AO997" s="47">
        <f>AO961*Settings!$C$13*(AO907+AO925+AO916*AO$135+AO934*$D997)</f>
        <v/>
      </c>
      <c r="AP997" s="47">
        <f>AP961*Settings!$C$13*(AP907+AP925+AP916*AP$135+AP934*$D997)</f>
        <v/>
      </c>
      <c r="AQ997" s="47">
        <f>AQ961*Settings!$C$13*(AQ907+AQ925+AQ916*AQ$135+AQ934*$D997)</f>
        <v/>
      </c>
      <c r="AR997" s="47">
        <f>AR961*Settings!$C$13*(AR907+AR925+AR916*AR$135+AR934*$D997)</f>
        <v/>
      </c>
      <c r="AS997" s="47">
        <f>AS961*Settings!$C$13*(AS907+AS925+AS916*AS$135+AS934*$D997)</f>
        <v/>
      </c>
      <c r="AT997" s="47">
        <f>AT961*Settings!$C$13*(AT907+AT925+AT916*AT$135+AT934*$D997)</f>
        <v/>
      </c>
      <c r="AU997" s="47">
        <f>AU961*Settings!$C$13*(AU907+AU925+AU916*AU$135+AU934*$D997)</f>
        <v/>
      </c>
      <c r="AV997" s="47">
        <f>AV961*Settings!$C$13*(AV907+AV925+AV916*AV$135+AV934*$D997)</f>
        <v/>
      </c>
      <c r="AW997" s="47">
        <f>AW961*Settings!$C$13*(AW907+AW925+AW916*AW$135+AW934*$D997)</f>
        <v/>
      </c>
      <c r="AX997" s="48">
        <f>REVENUE(AX961,Settings!$C$13,NEWREVRATE(AX907,AX925,AX916,AX$135,AX934,$D997))</f>
        <v/>
      </c>
    </row>
    <row r="998" hidden="1" outlineLevel="2">
      <c r="A998" s="5" t="inlineStr">
        <is>
          <t>rnew</t>
        </is>
      </c>
      <c r="B998" s="5" t="inlineStr">
        <is>
          <t>nga</t>
        </is>
      </c>
      <c r="C998" s="5" t="inlineStr">
        <is>
          <t>srv</t>
        </is>
      </c>
      <c r="D998" s="40">
        <f>INDEX(Inputs!$S$5:$S$132,MATCH($B998&amp;"|"&amp;$C998,Inputs!$A$5:$A$132,0))</f>
        <v/>
      </c>
      <c r="E998" s="39" t="n"/>
      <c r="F998" s="39" t="n"/>
      <c r="G998" s="39" t="n"/>
      <c r="H998" s="5">
        <f>INDEX(Variables!$B$5:$B$105,MATCH($A998,Variables!$A$5:$A$105,0))&amp;IF($C998="",""," | "&amp;INDEX(Mapping!$B$5:$B$26,MATCH($C998,Mapping!$A$5:$A$26,0))&amp;" | "&amp;INDEX(Mapping!$B$30:$B$41,MATCH($B998,Mapping!$A$30:$A$41,0)))</f>
        <v/>
      </c>
      <c r="I998" s="5">
        <f>INDEX(Variables!$C$5:$C$105,MATCH($A998,Variables!$A$5:$A$105,0))</f>
        <v/>
      </c>
      <c r="J998" s="5">
        <f>INDEX(Variables!$E$5:$E$105,MATCH($A998,Variables!$A$5:$A$105,0))</f>
        <v/>
      </c>
      <c r="K998" s="25">
        <f>LOWER(Settings!$C$4)&amp;".mit."&amp;$A998&amp;IF($C998="","","."&amp;$C998&amp;"."&amp;$B998)&amp;IF(INDEX(Variables!$D$5:$D$105,MATCH($A998,Variables!$A$5:$A$105,0))="","","."&amp;INDEX(Variables!$D$5:$D$105,MATCH($A998,Variables!$A$5:$A$105,0)))&amp;"."&amp;K$5</f>
        <v/>
      </c>
      <c r="L998" s="46">
        <f>L962*Settings!$C$13*(L908+L926+L917*L$135+L935*$D998)</f>
        <v/>
      </c>
      <c r="M998" s="47">
        <f>M962*Settings!$C$13*(M908+M926+M917*M$135+M935*$D998)</f>
        <v/>
      </c>
      <c r="N998" s="47">
        <f>N962*Settings!$C$13*(N908+N926+N917*N$135+N935*$D998)</f>
        <v/>
      </c>
      <c r="O998" s="47">
        <f>O962*Settings!$C$13*(O908+O926+O917*O$135+O935*$D998)</f>
        <v/>
      </c>
      <c r="P998" s="47">
        <f>P962*Settings!$C$13*(P908+P926+P917*P$135+P935*$D998)</f>
        <v/>
      </c>
      <c r="Q998" s="47">
        <f>Q962*Settings!$C$13*(Q908+Q926+Q917*Q$135+Q935*$D998)</f>
        <v/>
      </c>
      <c r="R998" s="47">
        <f>R962*Settings!$C$13*(R908+R926+R917*R$135+R935*$D998)</f>
        <v/>
      </c>
      <c r="S998" s="47">
        <f>S962*Settings!$C$13*(S908+S926+S917*S$135+S935*$D998)</f>
        <v/>
      </c>
      <c r="T998" s="47">
        <f>T962*Settings!$C$13*(T908+T926+T917*T$135+T935*$D998)</f>
        <v/>
      </c>
      <c r="U998" s="47">
        <f>U962*Settings!$C$13*(U908+U926+U917*U$135+U935*$D998)</f>
        <v/>
      </c>
      <c r="V998" s="47">
        <f>V962*Settings!$C$13*(V908+V926+V917*V$135+V935*$D998)</f>
        <v/>
      </c>
      <c r="W998" s="47">
        <f>W962*Settings!$C$13*(W908+W926+W917*W$135+W935*$D998)</f>
        <v/>
      </c>
      <c r="X998" s="47">
        <f>X962*Settings!$C$13*(X908+X926+X917*X$135+X935*$D998)</f>
        <v/>
      </c>
      <c r="Y998" s="47">
        <f>Y962*Settings!$C$13*(Y908+Y926+Y917*Y$135+Y935*$D998)</f>
        <v/>
      </c>
      <c r="Z998" s="47">
        <f>Z962*Settings!$C$13*(Z908+Z926+Z917*Z$135+Z935*$D998)</f>
        <v/>
      </c>
      <c r="AA998" s="47">
        <f>AA962*Settings!$C$13*(AA908+AA926+AA917*AA$135+AA935*$D998)</f>
        <v/>
      </c>
      <c r="AB998" s="47">
        <f>AB962*Settings!$C$13*(AB908+AB926+AB917*AB$135+AB935*$D998)</f>
        <v/>
      </c>
      <c r="AC998" s="47">
        <f>AC962*Settings!$C$13*(AC908+AC926+AC917*AC$135+AC935*$D998)</f>
        <v/>
      </c>
      <c r="AD998" s="48">
        <f>REVENUE(AD962,Settings!$C$13,NEWREVRATE(AD908,AD926,AD917,AD$135,AD935,$D998))</f>
        <v/>
      </c>
      <c r="AE998" s="25">
        <f>LOWER(Settings!$C$4)&amp;".mit."&amp;$A998&amp;IF($C998="","","."&amp;$C998&amp;"."&amp;$B998)&amp;IF(INDEX(Variables!$D$5:$D$105,MATCH($A998,Variables!$A$5:$A$105,0))="","","."&amp;INDEX(Variables!$D$5:$D$105,MATCH($A998,Variables!$A$5:$A$105,0)))&amp;"."&amp;AE$5</f>
        <v/>
      </c>
      <c r="AF998" s="46">
        <f>AF962*Settings!$C$13*(AF908+AF926+AF917*AF$135+AF935*$D998)</f>
        <v/>
      </c>
      <c r="AG998" s="47">
        <f>AG962*Settings!$C$13*(AG908+AG926+AG917*AG$135+AG935*$D998)</f>
        <v/>
      </c>
      <c r="AH998" s="47">
        <f>AH962*Settings!$C$13*(AH908+AH926+AH917*AH$135+AH935*$D998)</f>
        <v/>
      </c>
      <c r="AI998" s="47">
        <f>AI962*Settings!$C$13*(AI908+AI926+AI917*AI$135+AI935*$D998)</f>
        <v/>
      </c>
      <c r="AJ998" s="47">
        <f>AJ962*Settings!$C$13*(AJ908+AJ926+AJ917*AJ$135+AJ935*$D998)</f>
        <v/>
      </c>
      <c r="AK998" s="47">
        <f>AK962*Settings!$C$13*(AK908+AK926+AK917*AK$135+AK935*$D998)</f>
        <v/>
      </c>
      <c r="AL998" s="47">
        <f>AL962*Settings!$C$13*(AL908+AL926+AL917*AL$135+AL935*$D998)</f>
        <v/>
      </c>
      <c r="AM998" s="47">
        <f>AM962*Settings!$C$13*(AM908+AM926+AM917*AM$135+AM935*$D998)</f>
        <v/>
      </c>
      <c r="AN998" s="47">
        <f>AN962*Settings!$C$13*(AN908+AN926+AN917*AN$135+AN935*$D998)</f>
        <v/>
      </c>
      <c r="AO998" s="47">
        <f>AO962*Settings!$C$13*(AO908+AO926+AO917*AO$135+AO935*$D998)</f>
        <v/>
      </c>
      <c r="AP998" s="47">
        <f>AP962*Settings!$C$13*(AP908+AP926+AP917*AP$135+AP935*$D998)</f>
        <v/>
      </c>
      <c r="AQ998" s="47">
        <f>AQ962*Settings!$C$13*(AQ908+AQ926+AQ917*AQ$135+AQ935*$D998)</f>
        <v/>
      </c>
      <c r="AR998" s="47">
        <f>AR962*Settings!$C$13*(AR908+AR926+AR917*AR$135+AR935*$D998)</f>
        <v/>
      </c>
      <c r="AS998" s="47">
        <f>AS962*Settings!$C$13*(AS908+AS926+AS917*AS$135+AS935*$D998)</f>
        <v/>
      </c>
      <c r="AT998" s="47">
        <f>AT962*Settings!$C$13*(AT908+AT926+AT917*AT$135+AT935*$D998)</f>
        <v/>
      </c>
      <c r="AU998" s="47">
        <f>AU962*Settings!$C$13*(AU908+AU926+AU917*AU$135+AU935*$D998)</f>
        <v/>
      </c>
      <c r="AV998" s="47">
        <f>AV962*Settings!$C$13*(AV908+AV926+AV917*AV$135+AV935*$D998)</f>
        <v/>
      </c>
      <c r="AW998" s="47">
        <f>AW962*Settings!$C$13*(AW908+AW926+AW917*AW$135+AW935*$D998)</f>
        <v/>
      </c>
      <c r="AX998" s="48">
        <f>REVENUE(AX962,Settings!$C$13,NEWREVRATE(AX908,AX926,AX917,AX$135,AX935,$D998))</f>
        <v/>
      </c>
    </row>
    <row r="999" hidden="1" outlineLevel="2">
      <c r="A999" s="5" t="inlineStr">
        <is>
          <t>rnew</t>
        </is>
      </c>
      <c r="B999" s="5" t="inlineStr">
        <is>
          <t>gso</t>
        </is>
      </c>
      <c r="C999" s="5" t="inlineStr">
        <is>
          <t>srv</t>
        </is>
      </c>
      <c r="D999" s="40">
        <f>INDEX(Inputs!$S$5:$S$132,MATCH($B999&amp;"|"&amp;$C999,Inputs!$A$5:$A$132,0))</f>
        <v/>
      </c>
      <c r="E999" s="39" t="n"/>
      <c r="F999" s="39" t="n"/>
      <c r="G999" s="39" t="n"/>
      <c r="H999" s="5">
        <f>INDEX(Variables!$B$5:$B$105,MATCH($A999,Variables!$A$5:$A$105,0))&amp;IF($C999="",""," | "&amp;INDEX(Mapping!$B$5:$B$26,MATCH($C999,Mapping!$A$5:$A$26,0))&amp;" | "&amp;INDEX(Mapping!$B$30:$B$41,MATCH($B999,Mapping!$A$30:$A$41,0)))</f>
        <v/>
      </c>
      <c r="I999" s="5">
        <f>INDEX(Variables!$C$5:$C$105,MATCH($A999,Variables!$A$5:$A$105,0))</f>
        <v/>
      </c>
      <c r="J999" s="5">
        <f>INDEX(Variables!$E$5:$E$105,MATCH($A999,Variables!$A$5:$A$105,0))</f>
        <v/>
      </c>
      <c r="K999" s="25">
        <f>LOWER(Settings!$C$4)&amp;".mit."&amp;$A999&amp;IF($C999="","","."&amp;$C999&amp;"."&amp;$B999)&amp;IF(INDEX(Variables!$D$5:$D$105,MATCH($A999,Variables!$A$5:$A$105,0))="","","."&amp;INDEX(Variables!$D$5:$D$105,MATCH($A999,Variables!$A$5:$A$105,0)))&amp;"."&amp;K$5</f>
        <v/>
      </c>
      <c r="L999" s="46">
        <f>L963*Settings!$C$13*(L909+L927+L918*L$135+L936*$D999)</f>
        <v/>
      </c>
      <c r="M999" s="47">
        <f>M963*Settings!$C$13*(M909+M927+M918*M$135+M936*$D999)</f>
        <v/>
      </c>
      <c r="N999" s="47">
        <f>N963*Settings!$C$13*(N909+N927+N918*N$135+N936*$D999)</f>
        <v/>
      </c>
      <c r="O999" s="47">
        <f>O963*Settings!$C$13*(O909+O927+O918*O$135+O936*$D999)</f>
        <v/>
      </c>
      <c r="P999" s="47">
        <f>P963*Settings!$C$13*(P909+P927+P918*P$135+P936*$D999)</f>
        <v/>
      </c>
      <c r="Q999" s="47">
        <f>Q963*Settings!$C$13*(Q909+Q927+Q918*Q$135+Q936*$D999)</f>
        <v/>
      </c>
      <c r="R999" s="47">
        <f>R963*Settings!$C$13*(R909+R927+R918*R$135+R936*$D999)</f>
        <v/>
      </c>
      <c r="S999" s="47">
        <f>S963*Settings!$C$13*(S909+S927+S918*S$135+S936*$D999)</f>
        <v/>
      </c>
      <c r="T999" s="47">
        <f>T963*Settings!$C$13*(T909+T927+T918*T$135+T936*$D999)</f>
        <v/>
      </c>
      <c r="U999" s="47">
        <f>U963*Settings!$C$13*(U909+U927+U918*U$135+U936*$D999)</f>
        <v/>
      </c>
      <c r="V999" s="47">
        <f>V963*Settings!$C$13*(V909+V927+V918*V$135+V936*$D999)</f>
        <v/>
      </c>
      <c r="W999" s="47">
        <f>W963*Settings!$C$13*(W909+W927+W918*W$135+W936*$D999)</f>
        <v/>
      </c>
      <c r="X999" s="47">
        <f>X963*Settings!$C$13*(X909+X927+X918*X$135+X936*$D999)</f>
        <v/>
      </c>
      <c r="Y999" s="47">
        <f>Y963*Settings!$C$13*(Y909+Y927+Y918*Y$135+Y936*$D999)</f>
        <v/>
      </c>
      <c r="Z999" s="47">
        <f>Z963*Settings!$C$13*(Z909+Z927+Z918*Z$135+Z936*$D999)</f>
        <v/>
      </c>
      <c r="AA999" s="47">
        <f>AA963*Settings!$C$13*(AA909+AA927+AA918*AA$135+AA936*$D999)</f>
        <v/>
      </c>
      <c r="AB999" s="47">
        <f>AB963*Settings!$C$13*(AB909+AB927+AB918*AB$135+AB936*$D999)</f>
        <v/>
      </c>
      <c r="AC999" s="47">
        <f>AC963*Settings!$C$13*(AC909+AC927+AC918*AC$135+AC936*$D999)</f>
        <v/>
      </c>
      <c r="AD999" s="48">
        <f>REVENUE(AD963,Settings!$C$13,NEWREVRATE(AD909,AD927,AD918,AD$135,AD936,$D999))</f>
        <v/>
      </c>
      <c r="AE999" s="25">
        <f>LOWER(Settings!$C$4)&amp;".mit."&amp;$A999&amp;IF($C999="","","."&amp;$C999&amp;"."&amp;$B999)&amp;IF(INDEX(Variables!$D$5:$D$105,MATCH($A999,Variables!$A$5:$A$105,0))="","","."&amp;INDEX(Variables!$D$5:$D$105,MATCH($A999,Variables!$A$5:$A$105,0)))&amp;"."&amp;AE$5</f>
        <v/>
      </c>
      <c r="AF999" s="46">
        <f>AF963*Settings!$C$13*(AF909+AF927+AF918*AF$135+AF936*$D999)</f>
        <v/>
      </c>
      <c r="AG999" s="47">
        <f>AG963*Settings!$C$13*(AG909+AG927+AG918*AG$135+AG936*$D999)</f>
        <v/>
      </c>
      <c r="AH999" s="47">
        <f>AH963*Settings!$C$13*(AH909+AH927+AH918*AH$135+AH936*$D999)</f>
        <v/>
      </c>
      <c r="AI999" s="47">
        <f>AI963*Settings!$C$13*(AI909+AI927+AI918*AI$135+AI936*$D999)</f>
        <v/>
      </c>
      <c r="AJ999" s="47">
        <f>AJ963*Settings!$C$13*(AJ909+AJ927+AJ918*AJ$135+AJ936*$D999)</f>
        <v/>
      </c>
      <c r="AK999" s="47">
        <f>AK963*Settings!$C$13*(AK909+AK927+AK918*AK$135+AK936*$D999)</f>
        <v/>
      </c>
      <c r="AL999" s="47">
        <f>AL963*Settings!$C$13*(AL909+AL927+AL918*AL$135+AL936*$D999)</f>
        <v/>
      </c>
      <c r="AM999" s="47">
        <f>AM963*Settings!$C$13*(AM909+AM927+AM918*AM$135+AM936*$D999)</f>
        <v/>
      </c>
      <c r="AN999" s="47">
        <f>AN963*Settings!$C$13*(AN909+AN927+AN918*AN$135+AN936*$D999)</f>
        <v/>
      </c>
      <c r="AO999" s="47">
        <f>AO963*Settings!$C$13*(AO909+AO927+AO918*AO$135+AO936*$D999)</f>
        <v/>
      </c>
      <c r="AP999" s="47">
        <f>AP963*Settings!$C$13*(AP909+AP927+AP918*AP$135+AP936*$D999)</f>
        <v/>
      </c>
      <c r="AQ999" s="47">
        <f>AQ963*Settings!$C$13*(AQ909+AQ927+AQ918*AQ$135+AQ936*$D999)</f>
        <v/>
      </c>
      <c r="AR999" s="47">
        <f>AR963*Settings!$C$13*(AR909+AR927+AR918*AR$135+AR936*$D999)</f>
        <v/>
      </c>
      <c r="AS999" s="47">
        <f>AS963*Settings!$C$13*(AS909+AS927+AS918*AS$135+AS936*$D999)</f>
        <v/>
      </c>
      <c r="AT999" s="47">
        <f>AT963*Settings!$C$13*(AT909+AT927+AT918*AT$135+AT936*$D999)</f>
        <v/>
      </c>
      <c r="AU999" s="47">
        <f>AU963*Settings!$C$13*(AU909+AU927+AU918*AU$135+AU936*$D999)</f>
        <v/>
      </c>
      <c r="AV999" s="47">
        <f>AV963*Settings!$C$13*(AV909+AV927+AV918*AV$135+AV936*$D999)</f>
        <v/>
      </c>
      <c r="AW999" s="47">
        <f>AW963*Settings!$C$13*(AW909+AW927+AW918*AW$135+AW936*$D999)</f>
        <v/>
      </c>
      <c r="AX999" s="48">
        <f>REVENUE(AX963,Settings!$C$13,NEWREVRATE(AX909,AX927,AX918,AX$135,AX936,$D999))</f>
        <v/>
      </c>
    </row>
    <row r="1000" hidden="1" outlineLevel="2">
      <c r="A1000" s="5" t="inlineStr">
        <is>
          <t>rnew</t>
        </is>
      </c>
      <c r="B1000" s="5" t="inlineStr">
        <is>
          <t>die</t>
        </is>
      </c>
      <c r="C1000" s="5" t="inlineStr">
        <is>
          <t>srv</t>
        </is>
      </c>
      <c r="D1000" s="40">
        <f>INDEX(Inputs!$S$5:$S$132,MATCH($B1000&amp;"|"&amp;$C1000,Inputs!$A$5:$A$132,0))</f>
        <v/>
      </c>
      <c r="E1000" s="39" t="n"/>
      <c r="F1000" s="39" t="n"/>
      <c r="G1000" s="39" t="n"/>
      <c r="H1000" s="5">
        <f>INDEX(Variables!$B$5:$B$105,MATCH($A1000,Variables!$A$5:$A$105,0))&amp;IF($C1000="",""," | "&amp;INDEX(Mapping!$B$5:$B$26,MATCH($C1000,Mapping!$A$5:$A$26,0))&amp;" | "&amp;INDEX(Mapping!$B$30:$B$41,MATCH($B1000,Mapping!$A$30:$A$41,0)))</f>
        <v/>
      </c>
      <c r="I1000" s="5">
        <f>INDEX(Variables!$C$5:$C$105,MATCH($A1000,Variables!$A$5:$A$105,0))</f>
        <v/>
      </c>
      <c r="J1000" s="5">
        <f>INDEX(Variables!$E$5:$E$105,MATCH($A1000,Variables!$A$5:$A$105,0))</f>
        <v/>
      </c>
      <c r="K1000" s="25">
        <f>LOWER(Settings!$C$4)&amp;".mit."&amp;$A1000&amp;IF($C1000="","","."&amp;$C1000&amp;"."&amp;$B1000)&amp;IF(INDEX(Variables!$D$5:$D$105,MATCH($A1000,Variables!$A$5:$A$105,0))="","","."&amp;INDEX(Variables!$D$5:$D$105,MATCH($A1000,Variables!$A$5:$A$105,0)))&amp;"."&amp;K$5</f>
        <v/>
      </c>
      <c r="L1000" s="46">
        <f>L964*Settings!$C$13*(L910+L928+L919*L$135+L937*$D1000)</f>
        <v/>
      </c>
      <c r="M1000" s="47">
        <f>M964*Settings!$C$13*(M910+M928+M919*M$135+M937*$D1000)</f>
        <v/>
      </c>
      <c r="N1000" s="47">
        <f>N964*Settings!$C$13*(N910+N928+N919*N$135+N937*$D1000)</f>
        <v/>
      </c>
      <c r="O1000" s="47">
        <f>O964*Settings!$C$13*(O910+O928+O919*O$135+O937*$D1000)</f>
        <v/>
      </c>
      <c r="P1000" s="47">
        <f>P964*Settings!$C$13*(P910+P928+P919*P$135+P937*$D1000)</f>
        <v/>
      </c>
      <c r="Q1000" s="47">
        <f>Q964*Settings!$C$13*(Q910+Q928+Q919*Q$135+Q937*$D1000)</f>
        <v/>
      </c>
      <c r="R1000" s="47">
        <f>R964*Settings!$C$13*(R910+R928+R919*R$135+R937*$D1000)</f>
        <v/>
      </c>
      <c r="S1000" s="47">
        <f>S964*Settings!$C$13*(S910+S928+S919*S$135+S937*$D1000)</f>
        <v/>
      </c>
      <c r="T1000" s="47">
        <f>T964*Settings!$C$13*(T910+T928+T919*T$135+T937*$D1000)</f>
        <v/>
      </c>
      <c r="U1000" s="47">
        <f>U964*Settings!$C$13*(U910+U928+U919*U$135+U937*$D1000)</f>
        <v/>
      </c>
      <c r="V1000" s="47">
        <f>V964*Settings!$C$13*(V910+V928+V919*V$135+V937*$D1000)</f>
        <v/>
      </c>
      <c r="W1000" s="47">
        <f>W964*Settings!$C$13*(W910+W928+W919*W$135+W937*$D1000)</f>
        <v/>
      </c>
      <c r="X1000" s="47">
        <f>X964*Settings!$C$13*(X910+X928+X919*X$135+X937*$D1000)</f>
        <v/>
      </c>
      <c r="Y1000" s="47">
        <f>Y964*Settings!$C$13*(Y910+Y928+Y919*Y$135+Y937*$D1000)</f>
        <v/>
      </c>
      <c r="Z1000" s="47">
        <f>Z964*Settings!$C$13*(Z910+Z928+Z919*Z$135+Z937*$D1000)</f>
        <v/>
      </c>
      <c r="AA1000" s="47">
        <f>AA964*Settings!$C$13*(AA910+AA928+AA919*AA$135+AA937*$D1000)</f>
        <v/>
      </c>
      <c r="AB1000" s="47">
        <f>AB964*Settings!$C$13*(AB910+AB928+AB919*AB$135+AB937*$D1000)</f>
        <v/>
      </c>
      <c r="AC1000" s="47">
        <f>AC964*Settings!$C$13*(AC910+AC928+AC919*AC$135+AC937*$D1000)</f>
        <v/>
      </c>
      <c r="AD1000" s="48">
        <f>REVENUE(AD964,Settings!$C$13,NEWREVRATE(AD910,AD928,AD919,AD$135,AD937,$D1000))</f>
        <v/>
      </c>
      <c r="AE1000" s="25">
        <f>LOWER(Settings!$C$4)&amp;".mit."&amp;$A1000&amp;IF($C1000="","","."&amp;$C1000&amp;"."&amp;$B1000)&amp;IF(INDEX(Variables!$D$5:$D$105,MATCH($A1000,Variables!$A$5:$A$105,0))="","","."&amp;INDEX(Variables!$D$5:$D$105,MATCH($A1000,Variables!$A$5:$A$105,0)))&amp;"."&amp;AE$5</f>
        <v/>
      </c>
      <c r="AF1000" s="46">
        <f>AF964*Settings!$C$13*(AF910+AF928+AF919*AF$135+AF937*$D1000)</f>
        <v/>
      </c>
      <c r="AG1000" s="47">
        <f>AG964*Settings!$C$13*(AG910+AG928+AG919*AG$135+AG937*$D1000)</f>
        <v/>
      </c>
      <c r="AH1000" s="47">
        <f>AH964*Settings!$C$13*(AH910+AH928+AH919*AH$135+AH937*$D1000)</f>
        <v/>
      </c>
      <c r="AI1000" s="47">
        <f>AI964*Settings!$C$13*(AI910+AI928+AI919*AI$135+AI937*$D1000)</f>
        <v/>
      </c>
      <c r="AJ1000" s="47">
        <f>AJ964*Settings!$C$13*(AJ910+AJ928+AJ919*AJ$135+AJ937*$D1000)</f>
        <v/>
      </c>
      <c r="AK1000" s="47">
        <f>AK964*Settings!$C$13*(AK910+AK928+AK919*AK$135+AK937*$D1000)</f>
        <v/>
      </c>
      <c r="AL1000" s="47">
        <f>AL964*Settings!$C$13*(AL910+AL928+AL919*AL$135+AL937*$D1000)</f>
        <v/>
      </c>
      <c r="AM1000" s="47">
        <f>AM964*Settings!$C$13*(AM910+AM928+AM919*AM$135+AM937*$D1000)</f>
        <v/>
      </c>
      <c r="AN1000" s="47">
        <f>AN964*Settings!$C$13*(AN910+AN928+AN919*AN$135+AN937*$D1000)</f>
        <v/>
      </c>
      <c r="AO1000" s="47">
        <f>AO964*Settings!$C$13*(AO910+AO928+AO919*AO$135+AO937*$D1000)</f>
        <v/>
      </c>
      <c r="AP1000" s="47">
        <f>AP964*Settings!$C$13*(AP910+AP928+AP919*AP$135+AP937*$D1000)</f>
        <v/>
      </c>
      <c r="AQ1000" s="47">
        <f>AQ964*Settings!$C$13*(AQ910+AQ928+AQ919*AQ$135+AQ937*$D1000)</f>
        <v/>
      </c>
      <c r="AR1000" s="47">
        <f>AR964*Settings!$C$13*(AR910+AR928+AR919*AR$135+AR937*$D1000)</f>
        <v/>
      </c>
      <c r="AS1000" s="47">
        <f>AS964*Settings!$C$13*(AS910+AS928+AS919*AS$135+AS937*$D1000)</f>
        <v/>
      </c>
      <c r="AT1000" s="47">
        <f>AT964*Settings!$C$13*(AT910+AT928+AT919*AT$135+AT937*$D1000)</f>
        <v/>
      </c>
      <c r="AU1000" s="47">
        <f>AU964*Settings!$C$13*(AU910+AU928+AU919*AU$135+AU937*$D1000)</f>
        <v/>
      </c>
      <c r="AV1000" s="47">
        <f>AV964*Settings!$C$13*(AV910+AV928+AV919*AV$135+AV937*$D1000)</f>
        <v/>
      </c>
      <c r="AW1000" s="47">
        <f>AW964*Settings!$C$13*(AW910+AW928+AW919*AW$135+AW937*$D1000)</f>
        <v/>
      </c>
      <c r="AX1000" s="48">
        <f>REVENUE(AX964,Settings!$C$13,NEWREVRATE(AX910,AX928,AX919,AX$135,AX937,$D1000))</f>
        <v/>
      </c>
    </row>
    <row r="1001" hidden="1" outlineLevel="2">
      <c r="A1001" s="5" t="inlineStr">
        <is>
          <t>rnew</t>
        </is>
      </c>
      <c r="B1001" s="5" t="inlineStr">
        <is>
          <t>lpg</t>
        </is>
      </c>
      <c r="C1001" s="5" t="inlineStr">
        <is>
          <t>srv</t>
        </is>
      </c>
      <c r="D1001" s="40">
        <f>INDEX(Inputs!$S$5:$S$132,MATCH($B1001&amp;"|"&amp;$C1001,Inputs!$A$5:$A$132,0))</f>
        <v/>
      </c>
      <c r="E1001" s="39" t="n"/>
      <c r="F1001" s="39" t="n"/>
      <c r="G1001" s="39" t="n"/>
      <c r="H1001" s="5">
        <f>INDEX(Variables!$B$5:$B$105,MATCH($A1001,Variables!$A$5:$A$105,0))&amp;IF($C1001="",""," | "&amp;INDEX(Mapping!$B$5:$B$26,MATCH($C1001,Mapping!$A$5:$A$26,0))&amp;" | "&amp;INDEX(Mapping!$B$30:$B$41,MATCH($B1001,Mapping!$A$30:$A$41,0)))</f>
        <v/>
      </c>
      <c r="I1001" s="5">
        <f>INDEX(Variables!$C$5:$C$105,MATCH($A1001,Variables!$A$5:$A$105,0))</f>
        <v/>
      </c>
      <c r="J1001" s="5">
        <f>INDEX(Variables!$E$5:$E$105,MATCH($A1001,Variables!$A$5:$A$105,0))</f>
        <v/>
      </c>
      <c r="K1001" s="25">
        <f>LOWER(Settings!$C$4)&amp;".mit."&amp;$A1001&amp;IF($C1001="","","."&amp;$C1001&amp;"."&amp;$B1001)&amp;IF(INDEX(Variables!$D$5:$D$105,MATCH($A1001,Variables!$A$5:$A$105,0))="","","."&amp;INDEX(Variables!$D$5:$D$105,MATCH($A1001,Variables!$A$5:$A$105,0)))&amp;"."&amp;K$5</f>
        <v/>
      </c>
      <c r="L1001" s="46">
        <f>L965*Settings!$C$13*(L911+L929+L920*L$135+L938*$D1001)</f>
        <v/>
      </c>
      <c r="M1001" s="47">
        <f>M965*Settings!$C$13*(M911+M929+M920*M$135+M938*$D1001)</f>
        <v/>
      </c>
      <c r="N1001" s="47">
        <f>N965*Settings!$C$13*(N911+N929+N920*N$135+N938*$D1001)</f>
        <v/>
      </c>
      <c r="O1001" s="47">
        <f>O965*Settings!$C$13*(O911+O929+O920*O$135+O938*$D1001)</f>
        <v/>
      </c>
      <c r="P1001" s="47">
        <f>P965*Settings!$C$13*(P911+P929+P920*P$135+P938*$D1001)</f>
        <v/>
      </c>
      <c r="Q1001" s="47">
        <f>Q965*Settings!$C$13*(Q911+Q929+Q920*Q$135+Q938*$D1001)</f>
        <v/>
      </c>
      <c r="R1001" s="47">
        <f>R965*Settings!$C$13*(R911+R929+R920*R$135+R938*$D1001)</f>
        <v/>
      </c>
      <c r="S1001" s="47">
        <f>S965*Settings!$C$13*(S911+S929+S920*S$135+S938*$D1001)</f>
        <v/>
      </c>
      <c r="T1001" s="47">
        <f>T965*Settings!$C$13*(T911+T929+T920*T$135+T938*$D1001)</f>
        <v/>
      </c>
      <c r="U1001" s="47">
        <f>U965*Settings!$C$13*(U911+U929+U920*U$135+U938*$D1001)</f>
        <v/>
      </c>
      <c r="V1001" s="47">
        <f>V965*Settings!$C$13*(V911+V929+V920*V$135+V938*$D1001)</f>
        <v/>
      </c>
      <c r="W1001" s="47">
        <f>W965*Settings!$C$13*(W911+W929+W920*W$135+W938*$D1001)</f>
        <v/>
      </c>
      <c r="X1001" s="47">
        <f>X965*Settings!$C$13*(X911+X929+X920*X$135+X938*$D1001)</f>
        <v/>
      </c>
      <c r="Y1001" s="47">
        <f>Y965*Settings!$C$13*(Y911+Y929+Y920*Y$135+Y938*$D1001)</f>
        <v/>
      </c>
      <c r="Z1001" s="47">
        <f>Z965*Settings!$C$13*(Z911+Z929+Z920*Z$135+Z938*$D1001)</f>
        <v/>
      </c>
      <c r="AA1001" s="47">
        <f>AA965*Settings!$C$13*(AA911+AA929+AA920*AA$135+AA938*$D1001)</f>
        <v/>
      </c>
      <c r="AB1001" s="47">
        <f>AB965*Settings!$C$13*(AB911+AB929+AB920*AB$135+AB938*$D1001)</f>
        <v/>
      </c>
      <c r="AC1001" s="47">
        <f>AC965*Settings!$C$13*(AC911+AC929+AC920*AC$135+AC938*$D1001)</f>
        <v/>
      </c>
      <c r="AD1001" s="48">
        <f>REVENUE(AD965,Settings!$C$13,NEWREVRATE(AD911,AD929,AD920,AD$135,AD938,$D1001))</f>
        <v/>
      </c>
      <c r="AE1001" s="25">
        <f>LOWER(Settings!$C$4)&amp;".mit."&amp;$A1001&amp;IF($C1001="","","."&amp;$C1001&amp;"."&amp;$B1001)&amp;IF(INDEX(Variables!$D$5:$D$105,MATCH($A1001,Variables!$A$5:$A$105,0))="","","."&amp;INDEX(Variables!$D$5:$D$105,MATCH($A1001,Variables!$A$5:$A$105,0)))&amp;"."&amp;AE$5</f>
        <v/>
      </c>
      <c r="AF1001" s="46">
        <f>AF965*Settings!$C$13*(AF911+AF929+AF920*AF$135+AF938*$D1001)</f>
        <v/>
      </c>
      <c r="AG1001" s="47">
        <f>AG965*Settings!$C$13*(AG911+AG929+AG920*AG$135+AG938*$D1001)</f>
        <v/>
      </c>
      <c r="AH1001" s="47">
        <f>AH965*Settings!$C$13*(AH911+AH929+AH920*AH$135+AH938*$D1001)</f>
        <v/>
      </c>
      <c r="AI1001" s="47">
        <f>AI965*Settings!$C$13*(AI911+AI929+AI920*AI$135+AI938*$D1001)</f>
        <v/>
      </c>
      <c r="AJ1001" s="47">
        <f>AJ965*Settings!$C$13*(AJ911+AJ929+AJ920*AJ$135+AJ938*$D1001)</f>
        <v/>
      </c>
      <c r="AK1001" s="47">
        <f>AK965*Settings!$C$13*(AK911+AK929+AK920*AK$135+AK938*$D1001)</f>
        <v/>
      </c>
      <c r="AL1001" s="47">
        <f>AL965*Settings!$C$13*(AL911+AL929+AL920*AL$135+AL938*$D1001)</f>
        <v/>
      </c>
      <c r="AM1001" s="47">
        <f>AM965*Settings!$C$13*(AM911+AM929+AM920*AM$135+AM938*$D1001)</f>
        <v/>
      </c>
      <c r="AN1001" s="47">
        <f>AN965*Settings!$C$13*(AN911+AN929+AN920*AN$135+AN938*$D1001)</f>
        <v/>
      </c>
      <c r="AO1001" s="47">
        <f>AO965*Settings!$C$13*(AO911+AO929+AO920*AO$135+AO938*$D1001)</f>
        <v/>
      </c>
      <c r="AP1001" s="47">
        <f>AP965*Settings!$C$13*(AP911+AP929+AP920*AP$135+AP938*$D1001)</f>
        <v/>
      </c>
      <c r="AQ1001" s="47">
        <f>AQ965*Settings!$C$13*(AQ911+AQ929+AQ920*AQ$135+AQ938*$D1001)</f>
        <v/>
      </c>
      <c r="AR1001" s="47">
        <f>AR965*Settings!$C$13*(AR911+AR929+AR920*AR$135+AR938*$D1001)</f>
        <v/>
      </c>
      <c r="AS1001" s="47">
        <f>AS965*Settings!$C$13*(AS911+AS929+AS920*AS$135+AS938*$D1001)</f>
        <v/>
      </c>
      <c r="AT1001" s="47">
        <f>AT965*Settings!$C$13*(AT911+AT929+AT920*AT$135+AT938*$D1001)</f>
        <v/>
      </c>
      <c r="AU1001" s="47">
        <f>AU965*Settings!$C$13*(AU911+AU929+AU920*AU$135+AU938*$D1001)</f>
        <v/>
      </c>
      <c r="AV1001" s="47">
        <f>AV965*Settings!$C$13*(AV911+AV929+AV920*AV$135+AV938*$D1001)</f>
        <v/>
      </c>
      <c r="AW1001" s="47">
        <f>AW965*Settings!$C$13*(AW911+AW929+AW920*AW$135+AW938*$D1001)</f>
        <v/>
      </c>
      <c r="AX1001" s="48">
        <f>REVENUE(AX965,Settings!$C$13,NEWREVRATE(AX911,AX929,AX920,AX$135,AX938,$D1001))</f>
        <v/>
      </c>
    </row>
    <row r="1002" hidden="1" outlineLevel="2">
      <c r="A1002" s="5" t="inlineStr">
        <is>
          <t>rnew</t>
        </is>
      </c>
      <c r="B1002" s="5" t="inlineStr">
        <is>
          <t>ker</t>
        </is>
      </c>
      <c r="C1002" s="5" t="inlineStr">
        <is>
          <t>srv</t>
        </is>
      </c>
      <c r="D1002" s="40">
        <f>INDEX(Inputs!$S$5:$S$132,MATCH($B1002&amp;"|"&amp;$C1002,Inputs!$A$5:$A$132,0))</f>
        <v/>
      </c>
      <c r="E1002" s="39" t="n"/>
      <c r="F1002" s="39" t="n"/>
      <c r="G1002" s="39" t="n"/>
      <c r="H1002" s="5">
        <f>INDEX(Variables!$B$5:$B$105,MATCH($A1002,Variables!$A$5:$A$105,0))&amp;IF($C1002="",""," | "&amp;INDEX(Mapping!$B$5:$B$26,MATCH($C1002,Mapping!$A$5:$A$26,0))&amp;" | "&amp;INDEX(Mapping!$B$30:$B$41,MATCH($B1002,Mapping!$A$30:$A$41,0)))</f>
        <v/>
      </c>
      <c r="I1002" s="5">
        <f>INDEX(Variables!$C$5:$C$105,MATCH($A1002,Variables!$A$5:$A$105,0))</f>
        <v/>
      </c>
      <c r="J1002" s="5">
        <f>INDEX(Variables!$E$5:$E$105,MATCH($A1002,Variables!$A$5:$A$105,0))</f>
        <v/>
      </c>
      <c r="K1002" s="25">
        <f>LOWER(Settings!$C$4)&amp;".mit."&amp;$A1002&amp;IF($C1002="","","."&amp;$C1002&amp;"."&amp;$B1002)&amp;IF(INDEX(Variables!$D$5:$D$105,MATCH($A1002,Variables!$A$5:$A$105,0))="","","."&amp;INDEX(Variables!$D$5:$D$105,MATCH($A1002,Variables!$A$5:$A$105,0)))&amp;"."&amp;K$5</f>
        <v/>
      </c>
      <c r="L1002" s="46">
        <f>L966*Settings!$C$13*(L912+L930+L921*L$135+L939*$D1002)</f>
        <v/>
      </c>
      <c r="M1002" s="47">
        <f>M966*Settings!$C$13*(M912+M930+M921*M$135+M939*$D1002)</f>
        <v/>
      </c>
      <c r="N1002" s="47">
        <f>N966*Settings!$C$13*(N912+N930+N921*N$135+N939*$D1002)</f>
        <v/>
      </c>
      <c r="O1002" s="47">
        <f>O966*Settings!$C$13*(O912+O930+O921*O$135+O939*$D1002)</f>
        <v/>
      </c>
      <c r="P1002" s="47">
        <f>P966*Settings!$C$13*(P912+P930+P921*P$135+P939*$D1002)</f>
        <v/>
      </c>
      <c r="Q1002" s="47">
        <f>Q966*Settings!$C$13*(Q912+Q930+Q921*Q$135+Q939*$D1002)</f>
        <v/>
      </c>
      <c r="R1002" s="47">
        <f>R966*Settings!$C$13*(R912+R930+R921*R$135+R939*$D1002)</f>
        <v/>
      </c>
      <c r="S1002" s="47">
        <f>S966*Settings!$C$13*(S912+S930+S921*S$135+S939*$D1002)</f>
        <v/>
      </c>
      <c r="T1002" s="47">
        <f>T966*Settings!$C$13*(T912+T930+T921*T$135+T939*$D1002)</f>
        <v/>
      </c>
      <c r="U1002" s="47">
        <f>U966*Settings!$C$13*(U912+U930+U921*U$135+U939*$D1002)</f>
        <v/>
      </c>
      <c r="V1002" s="47">
        <f>V966*Settings!$C$13*(V912+V930+V921*V$135+V939*$D1002)</f>
        <v/>
      </c>
      <c r="W1002" s="47">
        <f>W966*Settings!$C$13*(W912+W930+W921*W$135+W939*$D1002)</f>
        <v/>
      </c>
      <c r="X1002" s="47">
        <f>X966*Settings!$C$13*(X912+X930+X921*X$135+X939*$D1002)</f>
        <v/>
      </c>
      <c r="Y1002" s="47">
        <f>Y966*Settings!$C$13*(Y912+Y930+Y921*Y$135+Y939*$D1002)</f>
        <v/>
      </c>
      <c r="Z1002" s="47">
        <f>Z966*Settings!$C$13*(Z912+Z930+Z921*Z$135+Z939*$D1002)</f>
        <v/>
      </c>
      <c r="AA1002" s="47">
        <f>AA966*Settings!$C$13*(AA912+AA930+AA921*AA$135+AA939*$D1002)</f>
        <v/>
      </c>
      <c r="AB1002" s="47">
        <f>AB966*Settings!$C$13*(AB912+AB930+AB921*AB$135+AB939*$D1002)</f>
        <v/>
      </c>
      <c r="AC1002" s="47">
        <f>AC966*Settings!$C$13*(AC912+AC930+AC921*AC$135+AC939*$D1002)</f>
        <v/>
      </c>
      <c r="AD1002" s="48">
        <f>REVENUE(AD966,Settings!$C$13,NEWREVRATE(AD912,AD930,AD921,AD$135,AD939,$D1002))</f>
        <v/>
      </c>
      <c r="AE1002" s="25">
        <f>LOWER(Settings!$C$4)&amp;".mit."&amp;$A1002&amp;IF($C1002="","","."&amp;$C1002&amp;"."&amp;$B1002)&amp;IF(INDEX(Variables!$D$5:$D$105,MATCH($A1002,Variables!$A$5:$A$105,0))="","","."&amp;INDEX(Variables!$D$5:$D$105,MATCH($A1002,Variables!$A$5:$A$105,0)))&amp;"."&amp;AE$5</f>
        <v/>
      </c>
      <c r="AF1002" s="46">
        <f>AF966*Settings!$C$13*(AF912+AF930+AF921*AF$135+AF939*$D1002)</f>
        <v/>
      </c>
      <c r="AG1002" s="47">
        <f>AG966*Settings!$C$13*(AG912+AG930+AG921*AG$135+AG939*$D1002)</f>
        <v/>
      </c>
      <c r="AH1002" s="47">
        <f>AH966*Settings!$C$13*(AH912+AH930+AH921*AH$135+AH939*$D1002)</f>
        <v/>
      </c>
      <c r="AI1002" s="47">
        <f>AI966*Settings!$C$13*(AI912+AI930+AI921*AI$135+AI939*$D1002)</f>
        <v/>
      </c>
      <c r="AJ1002" s="47">
        <f>AJ966*Settings!$C$13*(AJ912+AJ930+AJ921*AJ$135+AJ939*$D1002)</f>
        <v/>
      </c>
      <c r="AK1002" s="47">
        <f>AK966*Settings!$C$13*(AK912+AK930+AK921*AK$135+AK939*$D1002)</f>
        <v/>
      </c>
      <c r="AL1002" s="47">
        <f>AL966*Settings!$C$13*(AL912+AL930+AL921*AL$135+AL939*$D1002)</f>
        <v/>
      </c>
      <c r="AM1002" s="47">
        <f>AM966*Settings!$C$13*(AM912+AM930+AM921*AM$135+AM939*$D1002)</f>
        <v/>
      </c>
      <c r="AN1002" s="47">
        <f>AN966*Settings!$C$13*(AN912+AN930+AN921*AN$135+AN939*$D1002)</f>
        <v/>
      </c>
      <c r="AO1002" s="47">
        <f>AO966*Settings!$C$13*(AO912+AO930+AO921*AO$135+AO939*$D1002)</f>
        <v/>
      </c>
      <c r="AP1002" s="47">
        <f>AP966*Settings!$C$13*(AP912+AP930+AP921*AP$135+AP939*$D1002)</f>
        <v/>
      </c>
      <c r="AQ1002" s="47">
        <f>AQ966*Settings!$C$13*(AQ912+AQ930+AQ921*AQ$135+AQ939*$D1002)</f>
        <v/>
      </c>
      <c r="AR1002" s="47">
        <f>AR966*Settings!$C$13*(AR912+AR930+AR921*AR$135+AR939*$D1002)</f>
        <v/>
      </c>
      <c r="AS1002" s="47">
        <f>AS966*Settings!$C$13*(AS912+AS930+AS921*AS$135+AS939*$D1002)</f>
        <v/>
      </c>
      <c r="AT1002" s="47">
        <f>AT966*Settings!$C$13*(AT912+AT930+AT921*AT$135+AT939*$D1002)</f>
        <v/>
      </c>
      <c r="AU1002" s="47">
        <f>AU966*Settings!$C$13*(AU912+AU930+AU921*AU$135+AU939*$D1002)</f>
        <v/>
      </c>
      <c r="AV1002" s="47">
        <f>AV966*Settings!$C$13*(AV912+AV930+AV921*AV$135+AV939*$D1002)</f>
        <v/>
      </c>
      <c r="AW1002" s="47">
        <f>AW966*Settings!$C$13*(AW912+AW930+AW921*AW$135+AW939*$D1002)</f>
        <v/>
      </c>
      <c r="AX1002" s="48">
        <f>REVENUE(AX966,Settings!$C$13,NEWREVRATE(AX912,AX930,AX921,AX$135,AX939,$D1002))</f>
        <v/>
      </c>
    </row>
    <row r="1003" hidden="1" outlineLevel="2">
      <c r="A1003" s="5" t="inlineStr">
        <is>
          <t>rnew</t>
        </is>
      </c>
      <c r="B1003" s="5" t="inlineStr">
        <is>
          <t>oop</t>
        </is>
      </c>
      <c r="C1003" s="5" t="inlineStr">
        <is>
          <t>srv</t>
        </is>
      </c>
      <c r="D1003" s="40">
        <f>INDEX(Inputs!$S$5:$S$132,MATCH($B1003&amp;"|"&amp;$C1003,Inputs!$A$5:$A$132,0))</f>
        <v/>
      </c>
      <c r="E1003" s="39" t="n"/>
      <c r="F1003" s="39" t="n"/>
      <c r="G1003" s="39" t="n"/>
      <c r="H1003" s="5">
        <f>INDEX(Variables!$B$5:$B$105,MATCH($A1003,Variables!$A$5:$A$105,0))&amp;IF($C1003="",""," | "&amp;INDEX(Mapping!$B$5:$B$26,MATCH($C1003,Mapping!$A$5:$A$26,0))&amp;" | "&amp;INDEX(Mapping!$B$30:$B$41,MATCH($B1003,Mapping!$A$30:$A$41,0)))</f>
        <v/>
      </c>
      <c r="I1003" s="5">
        <f>INDEX(Variables!$C$5:$C$105,MATCH($A1003,Variables!$A$5:$A$105,0))</f>
        <v/>
      </c>
      <c r="J1003" s="5">
        <f>INDEX(Variables!$E$5:$E$105,MATCH($A1003,Variables!$A$5:$A$105,0))</f>
        <v/>
      </c>
      <c r="K1003" s="25">
        <f>LOWER(Settings!$C$4)&amp;".mit."&amp;$A1003&amp;IF($C1003="","","."&amp;$C1003&amp;"."&amp;$B1003)&amp;IF(INDEX(Variables!$D$5:$D$105,MATCH($A1003,Variables!$A$5:$A$105,0))="","","."&amp;INDEX(Variables!$D$5:$D$105,MATCH($A1003,Variables!$A$5:$A$105,0)))&amp;"."&amp;K$5</f>
        <v/>
      </c>
      <c r="L1003" s="46">
        <f>L967*Settings!$C$13*(L913+L931+L922*L$135+L940*$D1003)</f>
        <v/>
      </c>
      <c r="M1003" s="47">
        <f>M967*Settings!$C$13*(M913+M931+M922*M$135+M940*$D1003)</f>
        <v/>
      </c>
      <c r="N1003" s="47">
        <f>N967*Settings!$C$13*(N913+N931+N922*N$135+N940*$D1003)</f>
        <v/>
      </c>
      <c r="O1003" s="47">
        <f>O967*Settings!$C$13*(O913+O931+O922*O$135+O940*$D1003)</f>
        <v/>
      </c>
      <c r="P1003" s="47">
        <f>P967*Settings!$C$13*(P913+P931+P922*P$135+P940*$D1003)</f>
        <v/>
      </c>
      <c r="Q1003" s="47">
        <f>Q967*Settings!$C$13*(Q913+Q931+Q922*Q$135+Q940*$D1003)</f>
        <v/>
      </c>
      <c r="R1003" s="47">
        <f>R967*Settings!$C$13*(R913+R931+R922*R$135+R940*$D1003)</f>
        <v/>
      </c>
      <c r="S1003" s="47">
        <f>S967*Settings!$C$13*(S913+S931+S922*S$135+S940*$D1003)</f>
        <v/>
      </c>
      <c r="T1003" s="47">
        <f>T967*Settings!$C$13*(T913+T931+T922*T$135+T940*$D1003)</f>
        <v/>
      </c>
      <c r="U1003" s="47">
        <f>U967*Settings!$C$13*(U913+U931+U922*U$135+U940*$D1003)</f>
        <v/>
      </c>
      <c r="V1003" s="47">
        <f>V967*Settings!$C$13*(V913+V931+V922*V$135+V940*$D1003)</f>
        <v/>
      </c>
      <c r="W1003" s="47">
        <f>W967*Settings!$C$13*(W913+W931+W922*W$135+W940*$D1003)</f>
        <v/>
      </c>
      <c r="X1003" s="47">
        <f>X967*Settings!$C$13*(X913+X931+X922*X$135+X940*$D1003)</f>
        <v/>
      </c>
      <c r="Y1003" s="47">
        <f>Y967*Settings!$C$13*(Y913+Y931+Y922*Y$135+Y940*$D1003)</f>
        <v/>
      </c>
      <c r="Z1003" s="47">
        <f>Z967*Settings!$C$13*(Z913+Z931+Z922*Z$135+Z940*$D1003)</f>
        <v/>
      </c>
      <c r="AA1003" s="47">
        <f>AA967*Settings!$C$13*(AA913+AA931+AA922*AA$135+AA940*$D1003)</f>
        <v/>
      </c>
      <c r="AB1003" s="47">
        <f>AB967*Settings!$C$13*(AB913+AB931+AB922*AB$135+AB940*$D1003)</f>
        <v/>
      </c>
      <c r="AC1003" s="47">
        <f>AC967*Settings!$C$13*(AC913+AC931+AC922*AC$135+AC940*$D1003)</f>
        <v/>
      </c>
      <c r="AD1003" s="48">
        <f>REVENUE(AD967,Settings!$C$13,NEWREVRATE(AD913,AD931,AD922,AD$135,AD940,$D1003))</f>
        <v/>
      </c>
      <c r="AE1003" s="25">
        <f>LOWER(Settings!$C$4)&amp;".mit."&amp;$A1003&amp;IF($C1003="","","."&amp;$C1003&amp;"."&amp;$B1003)&amp;IF(INDEX(Variables!$D$5:$D$105,MATCH($A1003,Variables!$A$5:$A$105,0))="","","."&amp;INDEX(Variables!$D$5:$D$105,MATCH($A1003,Variables!$A$5:$A$105,0)))&amp;"."&amp;AE$5</f>
        <v/>
      </c>
      <c r="AF1003" s="46">
        <f>AF967*Settings!$C$13*(AF913+AF931+AF922*AF$135+AF940*$D1003)</f>
        <v/>
      </c>
      <c r="AG1003" s="47">
        <f>AG967*Settings!$C$13*(AG913+AG931+AG922*AG$135+AG940*$D1003)</f>
        <v/>
      </c>
      <c r="AH1003" s="47">
        <f>AH967*Settings!$C$13*(AH913+AH931+AH922*AH$135+AH940*$D1003)</f>
        <v/>
      </c>
      <c r="AI1003" s="47">
        <f>AI967*Settings!$C$13*(AI913+AI931+AI922*AI$135+AI940*$D1003)</f>
        <v/>
      </c>
      <c r="AJ1003" s="47">
        <f>AJ967*Settings!$C$13*(AJ913+AJ931+AJ922*AJ$135+AJ940*$D1003)</f>
        <v/>
      </c>
      <c r="AK1003" s="47">
        <f>AK967*Settings!$C$13*(AK913+AK931+AK922*AK$135+AK940*$D1003)</f>
        <v/>
      </c>
      <c r="AL1003" s="47">
        <f>AL967*Settings!$C$13*(AL913+AL931+AL922*AL$135+AL940*$D1003)</f>
        <v/>
      </c>
      <c r="AM1003" s="47">
        <f>AM967*Settings!$C$13*(AM913+AM931+AM922*AM$135+AM940*$D1003)</f>
        <v/>
      </c>
      <c r="AN1003" s="47">
        <f>AN967*Settings!$C$13*(AN913+AN931+AN922*AN$135+AN940*$D1003)</f>
        <v/>
      </c>
      <c r="AO1003" s="47">
        <f>AO967*Settings!$C$13*(AO913+AO931+AO922*AO$135+AO940*$D1003)</f>
        <v/>
      </c>
      <c r="AP1003" s="47">
        <f>AP967*Settings!$C$13*(AP913+AP931+AP922*AP$135+AP940*$D1003)</f>
        <v/>
      </c>
      <c r="AQ1003" s="47">
        <f>AQ967*Settings!$C$13*(AQ913+AQ931+AQ922*AQ$135+AQ940*$D1003)</f>
        <v/>
      </c>
      <c r="AR1003" s="47">
        <f>AR967*Settings!$C$13*(AR913+AR931+AR922*AR$135+AR940*$D1003)</f>
        <v/>
      </c>
      <c r="AS1003" s="47">
        <f>AS967*Settings!$C$13*(AS913+AS931+AS922*AS$135+AS940*$D1003)</f>
        <v/>
      </c>
      <c r="AT1003" s="47">
        <f>AT967*Settings!$C$13*(AT913+AT931+AT922*AT$135+AT940*$D1003)</f>
        <v/>
      </c>
      <c r="AU1003" s="47">
        <f>AU967*Settings!$C$13*(AU913+AU931+AU922*AU$135+AU940*$D1003)</f>
        <v/>
      </c>
      <c r="AV1003" s="47">
        <f>AV967*Settings!$C$13*(AV913+AV931+AV922*AV$135+AV940*$D1003)</f>
        <v/>
      </c>
      <c r="AW1003" s="47">
        <f>AW967*Settings!$C$13*(AW913+AW931+AW922*AW$135+AW940*$D1003)</f>
        <v/>
      </c>
      <c r="AX1003" s="48">
        <f>REVENUE(AX967,Settings!$C$13,NEWREVRATE(AX913,AX931,AX922,AX$135,AX940,$D1003))</f>
        <v/>
      </c>
    </row>
    <row r="1004" hidden="1" outlineLevel="2">
      <c r="A1004" s="5" t="inlineStr">
        <is>
          <t>rnew</t>
        </is>
      </c>
      <c r="B1004" s="5" t="inlineStr">
        <is>
          <t>bio</t>
        </is>
      </c>
      <c r="C1004" s="5" t="inlineStr">
        <is>
          <t>srv</t>
        </is>
      </c>
      <c r="D1004" s="40">
        <f>INDEX(Inputs!$S$5:$S$132,MATCH($B1004&amp;"|"&amp;$C1004,Inputs!$A$5:$A$132,0))</f>
        <v/>
      </c>
      <c r="E1004" s="39" t="n"/>
      <c r="F1004" s="39" t="n"/>
      <c r="G1004" s="39" t="n"/>
      <c r="H1004" s="5">
        <f>INDEX(Variables!$B$5:$B$105,MATCH($A1004,Variables!$A$5:$A$105,0))&amp;IF($C1004="",""," | "&amp;INDEX(Mapping!$B$5:$B$26,MATCH($C1004,Mapping!$A$5:$A$26,0))&amp;" | "&amp;INDEX(Mapping!$B$30:$B$41,MATCH($B1004,Mapping!$A$30:$A$41,0)))</f>
        <v/>
      </c>
      <c r="I1004" s="5">
        <f>INDEX(Variables!$C$5:$C$105,MATCH($A1004,Variables!$A$5:$A$105,0))</f>
        <v/>
      </c>
      <c r="J1004" s="5">
        <f>INDEX(Variables!$E$5:$E$105,MATCH($A1004,Variables!$A$5:$A$105,0))</f>
        <v/>
      </c>
      <c r="K1004" s="25">
        <f>LOWER(Settings!$C$4)&amp;".mit."&amp;$A1004&amp;IF($C1004="","","."&amp;$C1004&amp;"."&amp;$B1004)&amp;IF(INDEX(Variables!$D$5:$D$105,MATCH($A1004,Variables!$A$5:$A$105,0))="","","."&amp;INDEX(Variables!$D$5:$D$105,MATCH($A1004,Variables!$A$5:$A$105,0)))&amp;"."&amp;K$5</f>
        <v/>
      </c>
      <c r="L1004" s="46">
        <f>L968*Settings!$C$13*(L914+L932+L923*L$135+L941*$D1004)</f>
        <v/>
      </c>
      <c r="M1004" s="47">
        <f>M968*Settings!$C$13*(M914+M932+M923*M$135+M941*$D1004)</f>
        <v/>
      </c>
      <c r="N1004" s="47">
        <f>N968*Settings!$C$13*(N914+N932+N923*N$135+N941*$D1004)</f>
        <v/>
      </c>
      <c r="O1004" s="47">
        <f>O968*Settings!$C$13*(O914+O932+O923*O$135+O941*$D1004)</f>
        <v/>
      </c>
      <c r="P1004" s="47">
        <f>P968*Settings!$C$13*(P914+P932+P923*P$135+P941*$D1004)</f>
        <v/>
      </c>
      <c r="Q1004" s="47">
        <f>Q968*Settings!$C$13*(Q914+Q932+Q923*Q$135+Q941*$D1004)</f>
        <v/>
      </c>
      <c r="R1004" s="47">
        <f>R968*Settings!$C$13*(R914+R932+R923*R$135+R941*$D1004)</f>
        <v/>
      </c>
      <c r="S1004" s="47">
        <f>S968*Settings!$C$13*(S914+S932+S923*S$135+S941*$D1004)</f>
        <v/>
      </c>
      <c r="T1004" s="47">
        <f>T968*Settings!$C$13*(T914+T932+T923*T$135+T941*$D1004)</f>
        <v/>
      </c>
      <c r="U1004" s="47">
        <f>U968*Settings!$C$13*(U914+U932+U923*U$135+U941*$D1004)</f>
        <v/>
      </c>
      <c r="V1004" s="47">
        <f>V968*Settings!$C$13*(V914+V932+V923*V$135+V941*$D1004)</f>
        <v/>
      </c>
      <c r="W1004" s="47">
        <f>W968*Settings!$C$13*(W914+W932+W923*W$135+W941*$D1004)</f>
        <v/>
      </c>
      <c r="X1004" s="47">
        <f>X968*Settings!$C$13*(X914+X932+X923*X$135+X941*$D1004)</f>
        <v/>
      </c>
      <c r="Y1004" s="47">
        <f>Y968*Settings!$C$13*(Y914+Y932+Y923*Y$135+Y941*$D1004)</f>
        <v/>
      </c>
      <c r="Z1004" s="47">
        <f>Z968*Settings!$C$13*(Z914+Z932+Z923*Z$135+Z941*$D1004)</f>
        <v/>
      </c>
      <c r="AA1004" s="47">
        <f>AA968*Settings!$C$13*(AA914+AA932+AA923*AA$135+AA941*$D1004)</f>
        <v/>
      </c>
      <c r="AB1004" s="47">
        <f>AB968*Settings!$C$13*(AB914+AB932+AB923*AB$135+AB941*$D1004)</f>
        <v/>
      </c>
      <c r="AC1004" s="47">
        <f>AC968*Settings!$C$13*(AC914+AC932+AC923*AC$135+AC941*$D1004)</f>
        <v/>
      </c>
      <c r="AD1004" s="48">
        <f>REVENUE(AD968,Settings!$C$13,NEWREVRATE(AD914,AD932,AD923,AD$135,AD941,$D1004))</f>
        <v/>
      </c>
      <c r="AE1004" s="25">
        <f>LOWER(Settings!$C$4)&amp;".mit."&amp;$A1004&amp;IF($C1004="","","."&amp;$C1004&amp;"."&amp;$B1004)&amp;IF(INDEX(Variables!$D$5:$D$105,MATCH($A1004,Variables!$A$5:$A$105,0))="","","."&amp;INDEX(Variables!$D$5:$D$105,MATCH($A1004,Variables!$A$5:$A$105,0)))&amp;"."&amp;AE$5</f>
        <v/>
      </c>
      <c r="AF1004" s="46">
        <f>AF968*Settings!$C$13*(AF914+AF932+AF923*AF$135+AF941*$D1004)</f>
        <v/>
      </c>
      <c r="AG1004" s="47">
        <f>AG968*Settings!$C$13*(AG914+AG932+AG923*AG$135+AG941*$D1004)</f>
        <v/>
      </c>
      <c r="AH1004" s="47">
        <f>AH968*Settings!$C$13*(AH914+AH932+AH923*AH$135+AH941*$D1004)</f>
        <v/>
      </c>
      <c r="AI1004" s="47">
        <f>AI968*Settings!$C$13*(AI914+AI932+AI923*AI$135+AI941*$D1004)</f>
        <v/>
      </c>
      <c r="AJ1004" s="47">
        <f>AJ968*Settings!$C$13*(AJ914+AJ932+AJ923*AJ$135+AJ941*$D1004)</f>
        <v/>
      </c>
      <c r="AK1004" s="47">
        <f>AK968*Settings!$C$13*(AK914+AK932+AK923*AK$135+AK941*$D1004)</f>
        <v/>
      </c>
      <c r="AL1004" s="47">
        <f>AL968*Settings!$C$13*(AL914+AL932+AL923*AL$135+AL941*$D1004)</f>
        <v/>
      </c>
      <c r="AM1004" s="47">
        <f>AM968*Settings!$C$13*(AM914+AM932+AM923*AM$135+AM941*$D1004)</f>
        <v/>
      </c>
      <c r="AN1004" s="47">
        <f>AN968*Settings!$C$13*(AN914+AN932+AN923*AN$135+AN941*$D1004)</f>
        <v/>
      </c>
      <c r="AO1004" s="47">
        <f>AO968*Settings!$C$13*(AO914+AO932+AO923*AO$135+AO941*$D1004)</f>
        <v/>
      </c>
      <c r="AP1004" s="47">
        <f>AP968*Settings!$C$13*(AP914+AP932+AP923*AP$135+AP941*$D1004)</f>
        <v/>
      </c>
      <c r="AQ1004" s="47">
        <f>AQ968*Settings!$C$13*(AQ914+AQ932+AQ923*AQ$135+AQ941*$D1004)</f>
        <v/>
      </c>
      <c r="AR1004" s="47">
        <f>AR968*Settings!$C$13*(AR914+AR932+AR923*AR$135+AR941*$D1004)</f>
        <v/>
      </c>
      <c r="AS1004" s="47">
        <f>AS968*Settings!$C$13*(AS914+AS932+AS923*AS$135+AS941*$D1004)</f>
        <v/>
      </c>
      <c r="AT1004" s="47">
        <f>AT968*Settings!$C$13*(AT914+AT932+AT923*AT$135+AT941*$D1004)</f>
        <v/>
      </c>
      <c r="AU1004" s="47">
        <f>AU968*Settings!$C$13*(AU914+AU932+AU923*AU$135+AU941*$D1004)</f>
        <v/>
      </c>
      <c r="AV1004" s="47">
        <f>AV968*Settings!$C$13*(AV914+AV932+AV923*AV$135+AV941*$D1004)</f>
        <v/>
      </c>
      <c r="AW1004" s="47">
        <f>AW968*Settings!$C$13*(AW914+AW932+AW923*AW$135+AW941*$D1004)</f>
        <v/>
      </c>
      <c r="AX1004" s="48">
        <f>REVENUE(AX968,Settings!$C$13,NEWREVRATE(AX914,AX932,AX923,AX$135,AX941,$D1004))</f>
        <v/>
      </c>
    </row>
    <row r="1005" hidden="1" outlineLevel="2"/>
    <row r="1007">
      <c r="A1007" s="20" t="inlineStr">
        <is>
          <t>7. Industrial sector</t>
        </is>
      </c>
      <c r="B1007" s="21" t="n"/>
      <c r="C1007" s="21" t="n"/>
      <c r="D1007" s="21" t="n"/>
      <c r="E1007" s="21" t="n"/>
      <c r="F1007" s="21" t="n"/>
      <c r="G1007" s="21" t="n"/>
      <c r="H1007" s="21" t="n"/>
      <c r="I1007" s="21" t="n"/>
      <c r="J1007" s="21" t="n"/>
      <c r="K1007" s="21" t="n"/>
      <c r="L1007" s="21" t="n"/>
      <c r="M1007" s="21" t="n"/>
      <c r="N1007" s="21" t="n"/>
      <c r="O1007" s="21" t="n"/>
      <c r="P1007" s="21" t="n"/>
      <c r="Q1007" s="21" t="n"/>
      <c r="R1007" s="21" t="n"/>
      <c r="S1007" s="21" t="n"/>
      <c r="T1007" s="21" t="n"/>
      <c r="U1007" s="21" t="n"/>
      <c r="V1007" s="21" t="n"/>
      <c r="W1007" s="21" t="n"/>
      <c r="X1007" s="21" t="n"/>
      <c r="Y1007" s="21" t="n"/>
      <c r="Z1007" s="21" t="n"/>
      <c r="AA1007" s="21" t="n"/>
      <c r="AB1007" s="21" t="n"/>
      <c r="AC1007" s="21" t="n"/>
      <c r="AD1007" s="21" t="n"/>
      <c r="AE1007" s="21" t="n"/>
      <c r="AF1007" s="21" t="n"/>
      <c r="AG1007" s="21" t="n"/>
      <c r="AH1007" s="21" t="n"/>
      <c r="AI1007" s="21" t="n"/>
      <c r="AJ1007" s="21" t="n"/>
      <c r="AK1007" s="21" t="n"/>
      <c r="AL1007" s="21" t="n"/>
      <c r="AM1007" s="21" t="n"/>
      <c r="AN1007" s="21" t="n"/>
      <c r="AO1007" s="21" t="n"/>
      <c r="AP1007" s="21" t="n"/>
      <c r="AQ1007" s="21" t="n"/>
      <c r="AR1007" s="21" t="n"/>
      <c r="AS1007" s="21" t="n"/>
      <c r="AT1007" s="21" t="n"/>
      <c r="AU1007" s="21" t="n"/>
      <c r="AV1007" s="21" t="n"/>
      <c r="AW1007" s="21" t="n"/>
      <c r="AX1007" s="21" t="n"/>
    </row>
    <row r="1008">
      <c r="A1008" s="9" t="inlineStr">
        <is>
          <t>ener</t>
        </is>
      </c>
      <c r="B1008" s="9" t="inlineStr">
        <is>
          <t>all</t>
        </is>
      </c>
      <c r="C1008" s="9" t="inlineStr">
        <is>
          <t>ind</t>
        </is>
      </c>
      <c r="H1008" s="9">
        <f>INDEX(Variables!$B$5:$B$105,MATCH($A1008,Variables!$A$5:$A$105,0))&amp;IF($C1008="",""," | "&amp;INDEX(Mapping!$B$5:$B$26,MATCH($C1008,Mapping!$A$5:$A$26,0))&amp;" | "&amp;INDEX(Mapping!$B$30:$B$41,MATCH($B1008,Mapping!$A$30:$A$41,0)))</f>
        <v/>
      </c>
      <c r="I1008" s="9">
        <f>INDEX(Variables!$C$5:$C$105,MATCH($A1008,Variables!$A$5:$A$105,0))</f>
        <v/>
      </c>
      <c r="J1008" s="9">
        <f>INDEX(Variables!$E$5:$E$105,MATCH($A1008,Variables!$A$5:$A$105,0))</f>
        <v/>
      </c>
      <c r="K1008" s="30">
        <f>LOWER(Settings!$C$4)&amp;".mit."&amp;$A1008&amp;IF($C1008="","","."&amp;$C1008&amp;"."&amp;$B1008)&amp;IF(INDEX(Variables!$D$5:$D$105,MATCH($A1008,Variables!$A$5:$A$105,0))="","","."&amp;INDEX(Variables!$D$5:$D$105,MATCH($A1008,Variables!$A$5:$A$105,0)))&amp;"."&amp;K$5</f>
        <v/>
      </c>
      <c r="L1008" s="44">
        <f>SUMIFS(L1009:L1808,$A1009:$A1808,"ener",$B1009:$B1808,"&lt;&gt;all")</f>
        <v/>
      </c>
      <c r="M1008" s="45">
        <f>SUMIFS(M1009:M1808,$A1009:$A1808,"ener",$B1009:$B1808,"&lt;&gt;all")</f>
        <v/>
      </c>
      <c r="N1008" s="45">
        <f>SUMIFS(N1009:N1808,$A1009:$A1808,"ener",$B1009:$B1808,"&lt;&gt;all")</f>
        <v/>
      </c>
      <c r="O1008" s="45">
        <f>SUMIFS(O1009:O1808,$A1009:$A1808,"ener",$B1009:$B1808,"&lt;&gt;all")</f>
        <v/>
      </c>
      <c r="P1008" s="45">
        <f>SUMIFS(P1009:P1808,$A1009:$A1808,"ener",$B1009:$B1808,"&lt;&gt;all")</f>
        <v/>
      </c>
      <c r="Q1008" s="45">
        <f>SUMIFS(Q1009:Q1808,$A1009:$A1808,"ener",$B1009:$B1808,"&lt;&gt;all")</f>
        <v/>
      </c>
      <c r="R1008" s="45">
        <f>SUMIFS(R1009:R1808,$A1009:$A1808,"ener",$B1009:$B1808,"&lt;&gt;all")</f>
        <v/>
      </c>
      <c r="S1008" s="45">
        <f>SUMIFS(S1009:S1808,$A1009:$A1808,"ener",$B1009:$B1808,"&lt;&gt;all")</f>
        <v/>
      </c>
      <c r="T1008" s="45">
        <f>SUMIFS(T1009:T1808,$A1009:$A1808,"ener",$B1009:$B1808,"&lt;&gt;all")</f>
        <v/>
      </c>
      <c r="U1008" s="45">
        <f>SUMIFS(U1009:U1808,$A1009:$A1808,"ener",$B1009:$B1808,"&lt;&gt;all")</f>
        <v/>
      </c>
      <c r="V1008" s="45">
        <f>SUMIFS(V1009:V1808,$A1009:$A1808,"ener",$B1009:$B1808,"&lt;&gt;all")</f>
        <v/>
      </c>
      <c r="W1008" s="45">
        <f>SUMIFS(W1009:W1808,$A1009:$A1808,"ener",$B1009:$B1808,"&lt;&gt;all")</f>
        <v/>
      </c>
      <c r="X1008" s="45">
        <f>SUMIFS(X1009:X1808,$A1009:$A1808,"ener",$B1009:$B1808,"&lt;&gt;all")</f>
        <v/>
      </c>
      <c r="Y1008" s="45">
        <f>SUMIFS(Y1009:Y1808,$A1009:$A1808,"ener",$B1009:$B1808,"&lt;&gt;all")</f>
        <v/>
      </c>
      <c r="Z1008" s="45">
        <f>SUMIFS(Z1009:Z1808,$A1009:$A1808,"ener",$B1009:$B1808,"&lt;&gt;all")</f>
        <v/>
      </c>
      <c r="AA1008" s="45">
        <f>SUMIFS(AA1009:AA1808,$A1009:$A1808,"ener",$B1009:$B1808,"&lt;&gt;all")</f>
        <v/>
      </c>
      <c r="AB1008" s="45">
        <f>SUMIFS(AB1009:AB1808,$A1009:$A1808,"ener",$B1009:$B1808,"&lt;&gt;all")</f>
        <v/>
      </c>
      <c r="AC1008" s="45">
        <f>SUMIFS(AC1009:AC1808,$A1009:$A1808,"ener",$B1009:$B1808,"&lt;&gt;all")</f>
        <v/>
      </c>
      <c r="AD1008" s="45">
        <f>SUMIFS(AD1009:AD1808,$A1009:$A1808,"ener",$B1009:$B1808,"&lt;&gt;all")</f>
        <v/>
      </c>
      <c r="AE1008" s="30">
        <f>LOWER(Settings!$C$4)&amp;".mit."&amp;$A1008&amp;IF($C1008="","","."&amp;$C1008&amp;"."&amp;$B1008)&amp;IF(INDEX(Variables!$D$5:$D$105,MATCH($A1008,Variables!$A$5:$A$105,0))="","","."&amp;INDEX(Variables!$D$5:$D$105,MATCH($A1008,Variables!$A$5:$A$105,0)))&amp;"."&amp;AE$5</f>
        <v/>
      </c>
      <c r="AF1008" s="44">
        <f>SUMIFS(AF1009:AF1808,$A1009:$A1808,"ener",$B1009:$B1808,"&lt;&gt;all")</f>
        <v/>
      </c>
      <c r="AG1008" s="45">
        <f>SUMIFS(AG1009:AG1808,$A1009:$A1808,"ener",$B1009:$B1808,"&lt;&gt;all")</f>
        <v/>
      </c>
      <c r="AH1008" s="45">
        <f>SUMIFS(AH1009:AH1808,$A1009:$A1808,"ener",$B1009:$B1808,"&lt;&gt;all")</f>
        <v/>
      </c>
      <c r="AI1008" s="45">
        <f>SUMIFS(AI1009:AI1808,$A1009:$A1808,"ener",$B1009:$B1808,"&lt;&gt;all")</f>
        <v/>
      </c>
      <c r="AJ1008" s="45">
        <f>SUMIFS(AJ1009:AJ1808,$A1009:$A1808,"ener",$B1009:$B1808,"&lt;&gt;all")</f>
        <v/>
      </c>
      <c r="AK1008" s="45">
        <f>SUMIFS(AK1009:AK1808,$A1009:$A1808,"ener",$B1009:$B1808,"&lt;&gt;all")</f>
        <v/>
      </c>
      <c r="AL1008" s="45">
        <f>SUMIFS(AL1009:AL1808,$A1009:$A1808,"ener",$B1009:$B1808,"&lt;&gt;all")</f>
        <v/>
      </c>
      <c r="AM1008" s="45">
        <f>SUMIFS(AM1009:AM1808,$A1009:$A1808,"ener",$B1009:$B1808,"&lt;&gt;all")</f>
        <v/>
      </c>
      <c r="AN1008" s="45">
        <f>SUMIFS(AN1009:AN1808,$A1009:$A1808,"ener",$B1009:$B1808,"&lt;&gt;all")</f>
        <v/>
      </c>
      <c r="AO1008" s="45">
        <f>SUMIFS(AO1009:AO1808,$A1009:$A1808,"ener",$B1009:$B1808,"&lt;&gt;all")</f>
        <v/>
      </c>
      <c r="AP1008" s="45">
        <f>SUMIFS(AP1009:AP1808,$A1009:$A1808,"ener",$B1009:$B1808,"&lt;&gt;all")</f>
        <v/>
      </c>
      <c r="AQ1008" s="45">
        <f>SUMIFS(AQ1009:AQ1808,$A1009:$A1808,"ener",$B1009:$B1808,"&lt;&gt;all")</f>
        <v/>
      </c>
      <c r="AR1008" s="45">
        <f>SUMIFS(AR1009:AR1808,$A1009:$A1808,"ener",$B1009:$B1808,"&lt;&gt;all")</f>
        <v/>
      </c>
      <c r="AS1008" s="45">
        <f>SUMIFS(AS1009:AS1808,$A1009:$A1808,"ener",$B1009:$B1808,"&lt;&gt;all")</f>
        <v/>
      </c>
      <c r="AT1008" s="45">
        <f>SUMIFS(AT1009:AT1808,$A1009:$A1808,"ener",$B1009:$B1808,"&lt;&gt;all")</f>
        <v/>
      </c>
      <c r="AU1008" s="45">
        <f>SUMIFS(AU1009:AU1808,$A1009:$A1808,"ener",$B1009:$B1808,"&lt;&gt;all")</f>
        <v/>
      </c>
      <c r="AV1008" s="45">
        <f>SUMIFS(AV1009:AV1808,$A1009:$A1808,"ener",$B1009:$B1808,"&lt;&gt;all")</f>
        <v/>
      </c>
      <c r="AW1008" s="45">
        <f>SUMIFS(AW1009:AW1808,$A1009:$A1808,"ener",$B1009:$B1808,"&lt;&gt;all")</f>
        <v/>
      </c>
      <c r="AX1008" s="45">
        <f>SUMIFS(AX1009:AX1808,$A1009:$A1808,"ener",$B1009:$B1808,"&lt;&gt;all")</f>
        <v/>
      </c>
    </row>
    <row r="1009" outlineLevel="1" collapsed="1">
      <c r="A1009" s="9" t="inlineStr">
        <is>
          <t>ener</t>
        </is>
      </c>
      <c r="B1009" s="9" t="inlineStr">
        <is>
          <t>all</t>
        </is>
      </c>
      <c r="C1009" s="9" t="inlineStr">
        <is>
          <t>mch</t>
        </is>
      </c>
      <c r="H1009" s="9">
        <f>INDEX(Variables!$B$5:$B$105,MATCH($A1009,Variables!$A$5:$A$105,0))&amp;IF($C1009="",""," | "&amp;INDEX(Mapping!$B$5:$B$26,MATCH($C1009,Mapping!$A$5:$A$26,0))&amp;" | "&amp;INDEX(Mapping!$B$30:$B$41,MATCH($B1009,Mapping!$A$30:$A$41,0)))</f>
        <v/>
      </c>
      <c r="I1009" s="9">
        <f>INDEX(Variables!$C$5:$C$105,MATCH($A1009,Variables!$A$5:$A$105,0))</f>
        <v/>
      </c>
      <c r="J1009" s="9">
        <f>INDEX(Variables!$E$5:$E$105,MATCH($A1009,Variables!$A$5:$A$105,0))</f>
        <v/>
      </c>
      <c r="K1009" s="30">
        <f>LOWER(Settings!$C$4)&amp;".mit."&amp;$A1009&amp;IF($C1009="","","."&amp;$C1009&amp;"."&amp;$B1009)&amp;IF(INDEX(Variables!$D$5:$D$105,MATCH($A1009,Variables!$A$5:$A$105,0))="","","."&amp;INDEX(Variables!$D$5:$D$105,MATCH($A1009,Variables!$A$5:$A$105,0)))&amp;"."&amp;K$5</f>
        <v/>
      </c>
      <c r="L1009" s="44">
        <f>SUM(L1064:L1071)</f>
        <v/>
      </c>
      <c r="M1009" s="45">
        <f>SUM(M1064:M1071)</f>
        <v/>
      </c>
      <c r="N1009" s="45">
        <f>SUM(N1064:N1071)</f>
        <v/>
      </c>
      <c r="O1009" s="45">
        <f>SUM(O1064:O1071)</f>
        <v/>
      </c>
      <c r="P1009" s="45">
        <f>SUM(P1064:P1071)</f>
        <v/>
      </c>
      <c r="Q1009" s="45">
        <f>SUM(Q1064:Q1071)</f>
        <v/>
      </c>
      <c r="R1009" s="45">
        <f>SUM(R1064:R1071)</f>
        <v/>
      </c>
      <c r="S1009" s="45">
        <f>SUM(S1064:S1071)</f>
        <v/>
      </c>
      <c r="T1009" s="45">
        <f>SUM(T1064:T1071)</f>
        <v/>
      </c>
      <c r="U1009" s="45">
        <f>SUM(U1064:U1071)</f>
        <v/>
      </c>
      <c r="V1009" s="45">
        <f>SUM(V1064:V1071)</f>
        <v/>
      </c>
      <c r="W1009" s="45">
        <f>SUM(W1064:W1071)</f>
        <v/>
      </c>
      <c r="X1009" s="45">
        <f>SUM(X1064:X1071)</f>
        <v/>
      </c>
      <c r="Y1009" s="45">
        <f>SUM(Y1064:Y1071)</f>
        <v/>
      </c>
      <c r="Z1009" s="45">
        <f>SUM(Z1064:Z1071)</f>
        <v/>
      </c>
      <c r="AA1009" s="45">
        <f>SUM(AA1064:AA1071)</f>
        <v/>
      </c>
      <c r="AB1009" s="45">
        <f>SUM(AB1064:AB1071)</f>
        <v/>
      </c>
      <c r="AC1009" s="45">
        <f>SUM(AC1064:AC1071)</f>
        <v/>
      </c>
      <c r="AD1009" s="45">
        <f>SUM(AD1064:AD1071)</f>
        <v/>
      </c>
      <c r="AE1009" s="30">
        <f>LOWER(Settings!$C$4)&amp;".mit."&amp;$A1009&amp;IF($C1009="","","."&amp;$C1009&amp;"."&amp;$B1009)&amp;IF(INDEX(Variables!$D$5:$D$105,MATCH($A1009,Variables!$A$5:$A$105,0))="","","."&amp;INDEX(Variables!$D$5:$D$105,MATCH($A1009,Variables!$A$5:$A$105,0)))&amp;"."&amp;AE$5</f>
        <v/>
      </c>
      <c r="AF1009" s="44">
        <f>SUM(AF1064:AF1071)</f>
        <v/>
      </c>
      <c r="AG1009" s="45">
        <f>SUM(AG1064:AG1071)</f>
        <v/>
      </c>
      <c r="AH1009" s="45">
        <f>SUM(AH1064:AH1071)</f>
        <v/>
      </c>
      <c r="AI1009" s="45">
        <f>SUM(AI1064:AI1071)</f>
        <v/>
      </c>
      <c r="AJ1009" s="45">
        <f>SUM(AJ1064:AJ1071)</f>
        <v/>
      </c>
      <c r="AK1009" s="45">
        <f>SUM(AK1064:AK1071)</f>
        <v/>
      </c>
      <c r="AL1009" s="45">
        <f>SUM(AL1064:AL1071)</f>
        <v/>
      </c>
      <c r="AM1009" s="45">
        <f>SUM(AM1064:AM1071)</f>
        <v/>
      </c>
      <c r="AN1009" s="45">
        <f>SUM(AN1064:AN1071)</f>
        <v/>
      </c>
      <c r="AO1009" s="45">
        <f>SUM(AO1064:AO1071)</f>
        <v/>
      </c>
      <c r="AP1009" s="45">
        <f>SUM(AP1064:AP1071)</f>
        <v/>
      </c>
      <c r="AQ1009" s="45">
        <f>SUM(AQ1064:AQ1071)</f>
        <v/>
      </c>
      <c r="AR1009" s="45">
        <f>SUM(AR1064:AR1071)</f>
        <v/>
      </c>
      <c r="AS1009" s="45">
        <f>SUM(AS1064:AS1071)</f>
        <v/>
      </c>
      <c r="AT1009" s="45">
        <f>SUM(AT1064:AT1071)</f>
        <v/>
      </c>
      <c r="AU1009" s="45">
        <f>SUM(AU1064:AU1071)</f>
        <v/>
      </c>
      <c r="AV1009" s="45">
        <f>SUM(AV1064:AV1071)</f>
        <v/>
      </c>
      <c r="AW1009" s="45">
        <f>SUM(AW1064:AW1071)</f>
        <v/>
      </c>
      <c r="AX1009" s="45">
        <f>SUM(AX1064:AX1071)</f>
        <v/>
      </c>
    </row>
    <row r="1010" hidden="1" outlineLevel="2">
      <c r="A1010" s="5" t="inlineStr">
        <is>
          <t>ctxnew</t>
        </is>
      </c>
      <c r="B1010" s="5" t="inlineStr">
        <is>
          <t>coa</t>
        </is>
      </c>
      <c r="C1010" s="5" t="inlineStr">
        <is>
          <t>mch</t>
        </is>
      </c>
      <c r="D1010" s="40">
        <f>INDEX(Inputs!$T$5:$T$132,MATCH($B1010&amp;"|"&amp;$C1010,Inputs!$A$5:$A$132,0))</f>
        <v/>
      </c>
      <c r="E1010" s="40">
        <f>INDEX(Inputs!$J$5:$J$132,MATCH($B1010&amp;"|"&amp;$C1010,Inputs!$A$5:$A$132,0))</f>
        <v/>
      </c>
      <c r="F1010" s="40">
        <f>INDEX(Inputs!$K$5:$K$132,MATCH($B1010&amp;"|"&amp;$C1010,Inputs!$A$5:$A$132,0))</f>
        <v/>
      </c>
      <c r="G1010" s="39" t="n"/>
      <c r="H1010" s="5">
        <f>INDEX(Variables!$B$5:$B$105,MATCH($A1010,Variables!$A$5:$A$105,0))&amp;IF($C1010="",""," | "&amp;INDEX(Mapping!$B$5:$B$26,MATCH($C1010,Mapping!$A$5:$A$26,0))&amp;" | "&amp;INDEX(Mapping!$B$30:$B$41,MATCH($B1010,Mapping!$A$30:$A$41,0)))</f>
        <v/>
      </c>
      <c r="I1010" s="5">
        <f>INDEX(Variables!$C$5:$C$105,MATCH($A1010,Variables!$A$5:$A$105,0))</f>
        <v/>
      </c>
      <c r="J1010" s="5">
        <f>INDEX(Variables!$E$5:$E$105,MATCH($A1010,Variables!$A$5:$A$105,0))</f>
        <v/>
      </c>
      <c r="K1010" s="25">
        <f>LOWER(Settings!$C$4)&amp;".mit."&amp;$A1010&amp;IF($C1010="","","."&amp;$C1010&amp;"."&amp;$B1010)&amp;IF(INDEX(Variables!$D$5:$D$105,MATCH($A1010,Variables!$A$5:$A$105,0))="","","."&amp;INDEX(Variables!$D$5:$D$105,MATCH($A1010,Variables!$A$5:$A$105,0)))&amp;"."&amp;K$5</f>
        <v/>
      </c>
      <c r="L1010" s="41">
        <f>L$12*$D1010*INDEX(L$21:L$28,$E1010)*INDEX(L$30:L$46,$F1010)*(1-INDEX(L$117:L$133,$F1010))</f>
        <v/>
      </c>
      <c r="M1010" s="40">
        <f>M$12*$D1010*INDEX(M$21:M$28,$E1010)*INDEX(M$30:M$46,$F1010)*(1-INDEX(M$117:M$133,$F1010))</f>
        <v/>
      </c>
      <c r="N1010" s="40">
        <f>N$12*$D1010*INDEX(N$21:N$28,$E1010)*INDEX(N$30:N$46,$F1010)*(1-INDEX(N$117:N$133,$F1010))</f>
        <v/>
      </c>
      <c r="O1010" s="40">
        <f>O$12*$D1010*INDEX(O$21:O$28,$E1010)*INDEX(O$30:O$46,$F1010)*(1-INDEX(O$117:O$133,$F1010))</f>
        <v/>
      </c>
      <c r="P1010" s="40">
        <f>P$12*$D1010*INDEX(P$21:P$28,$E1010)*INDEX(P$30:P$46,$F1010)*(1-INDEX(P$117:P$133,$F1010))</f>
        <v/>
      </c>
      <c r="Q1010" s="40">
        <f>Q$12*$D1010*INDEX(Q$21:Q$28,$E1010)*INDEX(Q$30:Q$46,$F1010)*(1-INDEX(Q$117:Q$133,$F1010))</f>
        <v/>
      </c>
      <c r="R1010" s="40">
        <f>R$12*$D1010*INDEX(R$21:R$28,$E1010)*INDEX(R$30:R$46,$F1010)*(1-INDEX(R$117:R$133,$F1010))</f>
        <v/>
      </c>
      <c r="S1010" s="40">
        <f>S$12*$D1010*INDEX(S$21:S$28,$E1010)*INDEX(S$30:S$46,$F1010)*(1-INDEX(S$117:S$133,$F1010))</f>
        <v/>
      </c>
      <c r="T1010" s="40">
        <f>T$12*$D1010*INDEX(T$21:T$28,$E1010)*INDEX(T$30:T$46,$F1010)*(1-INDEX(T$117:T$133,$F1010))</f>
        <v/>
      </c>
      <c r="U1010" s="40">
        <f>U$12*$D1010*INDEX(U$21:U$28,$E1010)*INDEX(U$30:U$46,$F1010)*(1-INDEX(U$117:U$133,$F1010))</f>
        <v/>
      </c>
      <c r="V1010" s="40">
        <f>V$12*$D1010*INDEX(V$21:V$28,$E1010)*INDEX(V$30:V$46,$F1010)*(1-INDEX(V$117:V$133,$F1010))</f>
        <v/>
      </c>
      <c r="W1010" s="40">
        <f>W$12*$D1010*INDEX(W$21:W$28,$E1010)*INDEX(W$30:W$46,$F1010)*(1-INDEX(W$117:W$133,$F1010))</f>
        <v/>
      </c>
      <c r="X1010" s="40">
        <f>X$12*$D1010*INDEX(X$21:X$28,$E1010)*INDEX(X$30:X$46,$F1010)*(1-INDEX(X$117:X$133,$F1010))</f>
        <v/>
      </c>
      <c r="Y1010" s="40">
        <f>Y$12*$D1010*INDEX(Y$21:Y$28,$E1010)*INDEX(Y$30:Y$46,$F1010)*(1-INDEX(Y$117:Y$133,$F1010))</f>
        <v/>
      </c>
      <c r="Z1010" s="40">
        <f>Z$12*$D1010*INDEX(Z$21:Z$28,$E1010)*INDEX(Z$30:Z$46,$F1010)*(1-INDEX(Z$117:Z$133,$F1010))</f>
        <v/>
      </c>
      <c r="AA1010" s="40">
        <f>AA$12*$D1010*INDEX(AA$21:AA$28,$E1010)*INDEX(AA$30:AA$46,$F1010)*(1-INDEX(AA$117:AA$133,$F1010))</f>
        <v/>
      </c>
      <c r="AB1010" s="40">
        <f>AB$12*$D1010*INDEX(AB$21:AB$28,$E1010)*INDEX(AB$30:AB$46,$F1010)*(1-INDEX(AB$117:AB$133,$F1010))</f>
        <v/>
      </c>
      <c r="AC1010" s="40">
        <f>AC$12*$D1010*INDEX(AC$21:AC$28,$E1010)*INDEX(AC$30:AC$46,$F1010)*(1-INDEX(AC$117:AC$133,$F1010))</f>
        <v/>
      </c>
      <c r="AD1010" s="42">
        <f>CARBONTAX(AD$12,$D1010,INDEX(AD$21:AD$28,$E1010),INDEX(AD$30:AD$46,$F1010),INDEX(AD$117:AD$133,$F1010))</f>
        <v/>
      </c>
      <c r="AE1010" s="25">
        <f>LOWER(Settings!$C$4)&amp;".mit."&amp;$A1010&amp;IF($C1010="","","."&amp;$C1010&amp;"."&amp;$B1010)&amp;IF(INDEX(Variables!$D$5:$D$105,MATCH($A1010,Variables!$A$5:$A$105,0))="","","."&amp;INDEX(Variables!$D$5:$D$105,MATCH($A1010,Variables!$A$5:$A$105,0)))&amp;"."&amp;AE$5</f>
        <v/>
      </c>
      <c r="AF1010" s="41">
        <f>AF$12*$D1010*INDEX(AF$21:AF$28,$E1010)*INDEX(AF$30:AF$46,$F1010)*(1-INDEX(AF$117:AF$133,$F1010))</f>
        <v/>
      </c>
      <c r="AG1010" s="40">
        <f>AG$12*$D1010*INDEX(AG$21:AG$28,$E1010)*INDEX(AG$30:AG$46,$F1010)*(1-INDEX(AG$117:AG$133,$F1010))</f>
        <v/>
      </c>
      <c r="AH1010" s="40">
        <f>AH$12*$D1010*INDEX(AH$21:AH$28,$E1010)*INDEX(AH$30:AH$46,$F1010)*(1-INDEX(AH$117:AH$133,$F1010))</f>
        <v/>
      </c>
      <c r="AI1010" s="40">
        <f>AI$12*$D1010*INDEX(AI$21:AI$28,$E1010)*INDEX(AI$30:AI$46,$F1010)*(1-INDEX(AI$117:AI$133,$F1010))</f>
        <v/>
      </c>
      <c r="AJ1010" s="40">
        <f>AJ$12*$D1010*INDEX(AJ$21:AJ$28,$E1010)*INDEX(AJ$30:AJ$46,$F1010)*(1-INDEX(AJ$117:AJ$133,$F1010))</f>
        <v/>
      </c>
      <c r="AK1010" s="40">
        <f>AK$12*$D1010*INDEX(AK$21:AK$28,$E1010)*INDEX(AK$30:AK$46,$F1010)*(1-INDEX(AK$117:AK$133,$F1010))</f>
        <v/>
      </c>
      <c r="AL1010" s="40">
        <f>AL$12*$D1010*INDEX(AL$21:AL$28,$E1010)*INDEX(AL$30:AL$46,$F1010)*(1-INDEX(AL$117:AL$133,$F1010))</f>
        <v/>
      </c>
      <c r="AM1010" s="40">
        <f>AM$12*$D1010*INDEX(AM$21:AM$28,$E1010)*INDEX(AM$30:AM$46,$F1010)*(1-INDEX(AM$117:AM$133,$F1010))</f>
        <v/>
      </c>
      <c r="AN1010" s="40">
        <f>AN$12*$D1010*INDEX(AN$21:AN$28,$E1010)*INDEX(AN$30:AN$46,$F1010)*(1-INDEX(AN$117:AN$133,$F1010))</f>
        <v/>
      </c>
      <c r="AO1010" s="40">
        <f>AO$12*$D1010*INDEX(AO$21:AO$28,$E1010)*INDEX(AO$30:AO$46,$F1010)*(1-INDEX(AO$117:AO$133,$F1010))</f>
        <v/>
      </c>
      <c r="AP1010" s="40">
        <f>AP$12*$D1010*INDEX(AP$21:AP$28,$E1010)*INDEX(AP$30:AP$46,$F1010)*(1-INDEX(AP$117:AP$133,$F1010))</f>
        <v/>
      </c>
      <c r="AQ1010" s="40">
        <f>AQ$12*$D1010*INDEX(AQ$21:AQ$28,$E1010)*INDEX(AQ$30:AQ$46,$F1010)*(1-INDEX(AQ$117:AQ$133,$F1010))</f>
        <v/>
      </c>
      <c r="AR1010" s="40">
        <f>AR$12*$D1010*INDEX(AR$21:AR$28,$E1010)*INDEX(AR$30:AR$46,$F1010)*(1-INDEX(AR$117:AR$133,$F1010))</f>
        <v/>
      </c>
      <c r="AS1010" s="40">
        <f>AS$12*$D1010*INDEX(AS$21:AS$28,$E1010)*INDEX(AS$30:AS$46,$F1010)*(1-INDEX(AS$117:AS$133,$F1010))</f>
        <v/>
      </c>
      <c r="AT1010" s="40">
        <f>AT$12*$D1010*INDEX(AT$21:AT$28,$E1010)*INDEX(AT$30:AT$46,$F1010)*(1-INDEX(AT$117:AT$133,$F1010))</f>
        <v/>
      </c>
      <c r="AU1010" s="40">
        <f>AU$12*$D1010*INDEX(AU$21:AU$28,$E1010)*INDEX(AU$30:AU$46,$F1010)*(1-INDEX(AU$117:AU$133,$F1010))</f>
        <v/>
      </c>
      <c r="AV1010" s="40">
        <f>AV$12*$D1010*INDEX(AV$21:AV$28,$E1010)*INDEX(AV$30:AV$46,$F1010)*(1-INDEX(AV$117:AV$133,$F1010))</f>
        <v/>
      </c>
      <c r="AW1010" s="40">
        <f>AW$12*$D1010*INDEX(AW$21:AW$28,$E1010)*INDEX(AW$30:AW$46,$F1010)*(1-INDEX(AW$117:AW$133,$F1010))</f>
        <v/>
      </c>
      <c r="AX1010" s="42">
        <f>CARBONTAX(AX$12,$D1010,INDEX(AX$21:AX$28,$E1010),INDEX(AX$30:AX$46,$F1010),INDEX(AX$117:AX$133,$F1010))</f>
        <v/>
      </c>
    </row>
    <row r="1011" hidden="1" outlineLevel="2">
      <c r="A1011" s="5" t="inlineStr">
        <is>
          <t>ctxnew</t>
        </is>
      </c>
      <c r="B1011" s="5" t="inlineStr">
        <is>
          <t>nga</t>
        </is>
      </c>
      <c r="C1011" s="5" t="inlineStr">
        <is>
          <t>mch</t>
        </is>
      </c>
      <c r="D1011" s="40">
        <f>INDEX(Inputs!$T$5:$T$132,MATCH($B1011&amp;"|"&amp;$C1011,Inputs!$A$5:$A$132,0))</f>
        <v/>
      </c>
      <c r="E1011" s="40">
        <f>INDEX(Inputs!$J$5:$J$132,MATCH($B1011&amp;"|"&amp;$C1011,Inputs!$A$5:$A$132,0))</f>
        <v/>
      </c>
      <c r="F1011" s="40">
        <f>INDEX(Inputs!$K$5:$K$132,MATCH($B1011&amp;"|"&amp;$C1011,Inputs!$A$5:$A$132,0))</f>
        <v/>
      </c>
      <c r="G1011" s="39" t="n"/>
      <c r="H1011" s="5">
        <f>INDEX(Variables!$B$5:$B$105,MATCH($A1011,Variables!$A$5:$A$105,0))&amp;IF($C1011="",""," | "&amp;INDEX(Mapping!$B$5:$B$26,MATCH($C1011,Mapping!$A$5:$A$26,0))&amp;" | "&amp;INDEX(Mapping!$B$30:$B$41,MATCH($B1011,Mapping!$A$30:$A$41,0)))</f>
        <v/>
      </c>
      <c r="I1011" s="5">
        <f>INDEX(Variables!$C$5:$C$105,MATCH($A1011,Variables!$A$5:$A$105,0))</f>
        <v/>
      </c>
      <c r="J1011" s="5">
        <f>INDEX(Variables!$E$5:$E$105,MATCH($A1011,Variables!$A$5:$A$105,0))</f>
        <v/>
      </c>
      <c r="K1011" s="25">
        <f>LOWER(Settings!$C$4)&amp;".mit."&amp;$A1011&amp;IF($C1011="","","."&amp;$C1011&amp;"."&amp;$B1011)&amp;IF(INDEX(Variables!$D$5:$D$105,MATCH($A1011,Variables!$A$5:$A$105,0))="","","."&amp;INDEX(Variables!$D$5:$D$105,MATCH($A1011,Variables!$A$5:$A$105,0)))&amp;"."&amp;K$5</f>
        <v/>
      </c>
      <c r="L1011" s="41">
        <f>L$12*$D1011*INDEX(L$21:L$28,$E1011)*INDEX(L$30:L$46,$F1011)*(1-INDEX(L$117:L$133,$F1011))</f>
        <v/>
      </c>
      <c r="M1011" s="40">
        <f>M$12*$D1011*INDEX(M$21:M$28,$E1011)*INDEX(M$30:M$46,$F1011)*(1-INDEX(M$117:M$133,$F1011))</f>
        <v/>
      </c>
      <c r="N1011" s="40">
        <f>N$12*$D1011*INDEX(N$21:N$28,$E1011)*INDEX(N$30:N$46,$F1011)*(1-INDEX(N$117:N$133,$F1011))</f>
        <v/>
      </c>
      <c r="O1011" s="40">
        <f>O$12*$D1011*INDEX(O$21:O$28,$E1011)*INDEX(O$30:O$46,$F1011)*(1-INDEX(O$117:O$133,$F1011))</f>
        <v/>
      </c>
      <c r="P1011" s="40">
        <f>P$12*$D1011*INDEX(P$21:P$28,$E1011)*INDEX(P$30:P$46,$F1011)*(1-INDEX(P$117:P$133,$F1011))</f>
        <v/>
      </c>
      <c r="Q1011" s="40">
        <f>Q$12*$D1011*INDEX(Q$21:Q$28,$E1011)*INDEX(Q$30:Q$46,$F1011)*(1-INDEX(Q$117:Q$133,$F1011))</f>
        <v/>
      </c>
      <c r="R1011" s="40">
        <f>R$12*$D1011*INDEX(R$21:R$28,$E1011)*INDEX(R$30:R$46,$F1011)*(1-INDEX(R$117:R$133,$F1011))</f>
        <v/>
      </c>
      <c r="S1011" s="40">
        <f>S$12*$D1011*INDEX(S$21:S$28,$E1011)*INDEX(S$30:S$46,$F1011)*(1-INDEX(S$117:S$133,$F1011))</f>
        <v/>
      </c>
      <c r="T1011" s="40">
        <f>T$12*$D1011*INDEX(T$21:T$28,$E1011)*INDEX(T$30:T$46,$F1011)*(1-INDEX(T$117:T$133,$F1011))</f>
        <v/>
      </c>
      <c r="U1011" s="40">
        <f>U$12*$D1011*INDEX(U$21:U$28,$E1011)*INDEX(U$30:U$46,$F1011)*(1-INDEX(U$117:U$133,$F1011))</f>
        <v/>
      </c>
      <c r="V1011" s="40">
        <f>V$12*$D1011*INDEX(V$21:V$28,$E1011)*INDEX(V$30:V$46,$F1011)*(1-INDEX(V$117:V$133,$F1011))</f>
        <v/>
      </c>
      <c r="W1011" s="40">
        <f>W$12*$D1011*INDEX(W$21:W$28,$E1011)*INDEX(W$30:W$46,$F1011)*(1-INDEX(W$117:W$133,$F1011))</f>
        <v/>
      </c>
      <c r="X1011" s="40">
        <f>X$12*$D1011*INDEX(X$21:X$28,$E1011)*INDEX(X$30:X$46,$F1011)*(1-INDEX(X$117:X$133,$F1011))</f>
        <v/>
      </c>
      <c r="Y1011" s="40">
        <f>Y$12*$D1011*INDEX(Y$21:Y$28,$E1011)*INDEX(Y$30:Y$46,$F1011)*(1-INDEX(Y$117:Y$133,$F1011))</f>
        <v/>
      </c>
      <c r="Z1011" s="40">
        <f>Z$12*$D1011*INDEX(Z$21:Z$28,$E1011)*INDEX(Z$30:Z$46,$F1011)*(1-INDEX(Z$117:Z$133,$F1011))</f>
        <v/>
      </c>
      <c r="AA1011" s="40">
        <f>AA$12*$D1011*INDEX(AA$21:AA$28,$E1011)*INDEX(AA$30:AA$46,$F1011)*(1-INDEX(AA$117:AA$133,$F1011))</f>
        <v/>
      </c>
      <c r="AB1011" s="40">
        <f>AB$12*$D1011*INDEX(AB$21:AB$28,$E1011)*INDEX(AB$30:AB$46,$F1011)*(1-INDEX(AB$117:AB$133,$F1011))</f>
        <v/>
      </c>
      <c r="AC1011" s="40">
        <f>AC$12*$D1011*INDEX(AC$21:AC$28,$E1011)*INDEX(AC$30:AC$46,$F1011)*(1-INDEX(AC$117:AC$133,$F1011))</f>
        <v/>
      </c>
      <c r="AD1011" s="42">
        <f>CARBONTAX(AD$12,$D1011,INDEX(AD$21:AD$28,$E1011),INDEX(AD$30:AD$46,$F1011),INDEX(AD$117:AD$133,$F1011))</f>
        <v/>
      </c>
      <c r="AE1011" s="25">
        <f>LOWER(Settings!$C$4)&amp;".mit."&amp;$A1011&amp;IF($C1011="","","."&amp;$C1011&amp;"."&amp;$B1011)&amp;IF(INDEX(Variables!$D$5:$D$105,MATCH($A1011,Variables!$A$5:$A$105,0))="","","."&amp;INDEX(Variables!$D$5:$D$105,MATCH($A1011,Variables!$A$5:$A$105,0)))&amp;"."&amp;AE$5</f>
        <v/>
      </c>
      <c r="AF1011" s="41">
        <f>AF$12*$D1011*INDEX(AF$21:AF$28,$E1011)*INDEX(AF$30:AF$46,$F1011)*(1-INDEX(AF$117:AF$133,$F1011))</f>
        <v/>
      </c>
      <c r="AG1011" s="40">
        <f>AG$12*$D1011*INDEX(AG$21:AG$28,$E1011)*INDEX(AG$30:AG$46,$F1011)*(1-INDEX(AG$117:AG$133,$F1011))</f>
        <v/>
      </c>
      <c r="AH1011" s="40">
        <f>AH$12*$D1011*INDEX(AH$21:AH$28,$E1011)*INDEX(AH$30:AH$46,$F1011)*(1-INDEX(AH$117:AH$133,$F1011))</f>
        <v/>
      </c>
      <c r="AI1011" s="40">
        <f>AI$12*$D1011*INDEX(AI$21:AI$28,$E1011)*INDEX(AI$30:AI$46,$F1011)*(1-INDEX(AI$117:AI$133,$F1011))</f>
        <v/>
      </c>
      <c r="AJ1011" s="40">
        <f>AJ$12*$D1011*INDEX(AJ$21:AJ$28,$E1011)*INDEX(AJ$30:AJ$46,$F1011)*(1-INDEX(AJ$117:AJ$133,$F1011))</f>
        <v/>
      </c>
      <c r="AK1011" s="40">
        <f>AK$12*$D1011*INDEX(AK$21:AK$28,$E1011)*INDEX(AK$30:AK$46,$F1011)*(1-INDEX(AK$117:AK$133,$F1011))</f>
        <v/>
      </c>
      <c r="AL1011" s="40">
        <f>AL$12*$D1011*INDEX(AL$21:AL$28,$E1011)*INDEX(AL$30:AL$46,$F1011)*(1-INDEX(AL$117:AL$133,$F1011))</f>
        <v/>
      </c>
      <c r="AM1011" s="40">
        <f>AM$12*$D1011*INDEX(AM$21:AM$28,$E1011)*INDEX(AM$30:AM$46,$F1011)*(1-INDEX(AM$117:AM$133,$F1011))</f>
        <v/>
      </c>
      <c r="AN1011" s="40">
        <f>AN$12*$D1011*INDEX(AN$21:AN$28,$E1011)*INDEX(AN$30:AN$46,$F1011)*(1-INDEX(AN$117:AN$133,$F1011))</f>
        <v/>
      </c>
      <c r="AO1011" s="40">
        <f>AO$12*$D1011*INDEX(AO$21:AO$28,$E1011)*INDEX(AO$30:AO$46,$F1011)*(1-INDEX(AO$117:AO$133,$F1011))</f>
        <v/>
      </c>
      <c r="AP1011" s="40">
        <f>AP$12*$D1011*INDEX(AP$21:AP$28,$E1011)*INDEX(AP$30:AP$46,$F1011)*(1-INDEX(AP$117:AP$133,$F1011))</f>
        <v/>
      </c>
      <c r="AQ1011" s="40">
        <f>AQ$12*$D1011*INDEX(AQ$21:AQ$28,$E1011)*INDEX(AQ$30:AQ$46,$F1011)*(1-INDEX(AQ$117:AQ$133,$F1011))</f>
        <v/>
      </c>
      <c r="AR1011" s="40">
        <f>AR$12*$D1011*INDEX(AR$21:AR$28,$E1011)*INDEX(AR$30:AR$46,$F1011)*(1-INDEX(AR$117:AR$133,$F1011))</f>
        <v/>
      </c>
      <c r="AS1011" s="40">
        <f>AS$12*$D1011*INDEX(AS$21:AS$28,$E1011)*INDEX(AS$30:AS$46,$F1011)*(1-INDEX(AS$117:AS$133,$F1011))</f>
        <v/>
      </c>
      <c r="AT1011" s="40">
        <f>AT$12*$D1011*INDEX(AT$21:AT$28,$E1011)*INDEX(AT$30:AT$46,$F1011)*(1-INDEX(AT$117:AT$133,$F1011))</f>
        <v/>
      </c>
      <c r="AU1011" s="40">
        <f>AU$12*$D1011*INDEX(AU$21:AU$28,$E1011)*INDEX(AU$30:AU$46,$F1011)*(1-INDEX(AU$117:AU$133,$F1011))</f>
        <v/>
      </c>
      <c r="AV1011" s="40">
        <f>AV$12*$D1011*INDEX(AV$21:AV$28,$E1011)*INDEX(AV$30:AV$46,$F1011)*(1-INDEX(AV$117:AV$133,$F1011))</f>
        <v/>
      </c>
      <c r="AW1011" s="40">
        <f>AW$12*$D1011*INDEX(AW$21:AW$28,$E1011)*INDEX(AW$30:AW$46,$F1011)*(1-INDEX(AW$117:AW$133,$F1011))</f>
        <v/>
      </c>
      <c r="AX1011" s="42">
        <f>CARBONTAX(AX$12,$D1011,INDEX(AX$21:AX$28,$E1011),INDEX(AX$30:AX$46,$F1011),INDEX(AX$117:AX$133,$F1011))</f>
        <v/>
      </c>
    </row>
    <row r="1012" hidden="1" outlineLevel="2">
      <c r="A1012" s="5" t="inlineStr">
        <is>
          <t>ctxnew</t>
        </is>
      </c>
      <c r="B1012" s="5" t="inlineStr">
        <is>
          <t>gso</t>
        </is>
      </c>
      <c r="C1012" s="5" t="inlineStr">
        <is>
          <t>mch</t>
        </is>
      </c>
      <c r="D1012" s="40">
        <f>INDEX(Inputs!$T$5:$T$132,MATCH($B1012&amp;"|"&amp;$C1012,Inputs!$A$5:$A$132,0))</f>
        <v/>
      </c>
      <c r="E1012" s="40">
        <f>INDEX(Inputs!$J$5:$J$132,MATCH($B1012&amp;"|"&amp;$C1012,Inputs!$A$5:$A$132,0))</f>
        <v/>
      </c>
      <c r="F1012" s="40">
        <f>INDEX(Inputs!$K$5:$K$132,MATCH($B1012&amp;"|"&amp;$C1012,Inputs!$A$5:$A$132,0))</f>
        <v/>
      </c>
      <c r="G1012" s="39" t="n"/>
      <c r="H1012" s="5">
        <f>INDEX(Variables!$B$5:$B$105,MATCH($A1012,Variables!$A$5:$A$105,0))&amp;IF($C1012="",""," | "&amp;INDEX(Mapping!$B$5:$B$26,MATCH($C1012,Mapping!$A$5:$A$26,0))&amp;" | "&amp;INDEX(Mapping!$B$30:$B$41,MATCH($B1012,Mapping!$A$30:$A$41,0)))</f>
        <v/>
      </c>
      <c r="I1012" s="5">
        <f>INDEX(Variables!$C$5:$C$105,MATCH($A1012,Variables!$A$5:$A$105,0))</f>
        <v/>
      </c>
      <c r="J1012" s="5">
        <f>INDEX(Variables!$E$5:$E$105,MATCH($A1012,Variables!$A$5:$A$105,0))</f>
        <v/>
      </c>
      <c r="K1012" s="25">
        <f>LOWER(Settings!$C$4)&amp;".mit."&amp;$A1012&amp;IF($C1012="","","."&amp;$C1012&amp;"."&amp;$B1012)&amp;IF(INDEX(Variables!$D$5:$D$105,MATCH($A1012,Variables!$A$5:$A$105,0))="","","."&amp;INDEX(Variables!$D$5:$D$105,MATCH($A1012,Variables!$A$5:$A$105,0)))&amp;"."&amp;K$5</f>
        <v/>
      </c>
      <c r="L1012" s="41">
        <f>L$12*$D1012*INDEX(L$21:L$28,$E1012)*INDEX(L$30:L$46,$F1012)*(1-INDEX(L$117:L$133,$F1012))</f>
        <v/>
      </c>
      <c r="M1012" s="40">
        <f>M$12*$D1012*INDEX(M$21:M$28,$E1012)*INDEX(M$30:M$46,$F1012)*(1-INDEX(M$117:M$133,$F1012))</f>
        <v/>
      </c>
      <c r="N1012" s="40">
        <f>N$12*$D1012*INDEX(N$21:N$28,$E1012)*INDEX(N$30:N$46,$F1012)*(1-INDEX(N$117:N$133,$F1012))</f>
        <v/>
      </c>
      <c r="O1012" s="40">
        <f>O$12*$D1012*INDEX(O$21:O$28,$E1012)*INDEX(O$30:O$46,$F1012)*(1-INDEX(O$117:O$133,$F1012))</f>
        <v/>
      </c>
      <c r="P1012" s="40">
        <f>P$12*$D1012*INDEX(P$21:P$28,$E1012)*INDEX(P$30:P$46,$F1012)*(1-INDEX(P$117:P$133,$F1012))</f>
        <v/>
      </c>
      <c r="Q1012" s="40">
        <f>Q$12*$D1012*INDEX(Q$21:Q$28,$E1012)*INDEX(Q$30:Q$46,$F1012)*(1-INDEX(Q$117:Q$133,$F1012))</f>
        <v/>
      </c>
      <c r="R1012" s="40">
        <f>R$12*$D1012*INDEX(R$21:R$28,$E1012)*INDEX(R$30:R$46,$F1012)*(1-INDEX(R$117:R$133,$F1012))</f>
        <v/>
      </c>
      <c r="S1012" s="40">
        <f>S$12*$D1012*INDEX(S$21:S$28,$E1012)*INDEX(S$30:S$46,$F1012)*(1-INDEX(S$117:S$133,$F1012))</f>
        <v/>
      </c>
      <c r="T1012" s="40">
        <f>T$12*$D1012*INDEX(T$21:T$28,$E1012)*INDEX(T$30:T$46,$F1012)*(1-INDEX(T$117:T$133,$F1012))</f>
        <v/>
      </c>
      <c r="U1012" s="40">
        <f>U$12*$D1012*INDEX(U$21:U$28,$E1012)*INDEX(U$30:U$46,$F1012)*(1-INDEX(U$117:U$133,$F1012))</f>
        <v/>
      </c>
      <c r="V1012" s="40">
        <f>V$12*$D1012*INDEX(V$21:V$28,$E1012)*INDEX(V$30:V$46,$F1012)*(1-INDEX(V$117:V$133,$F1012))</f>
        <v/>
      </c>
      <c r="W1012" s="40">
        <f>W$12*$D1012*INDEX(W$21:W$28,$E1012)*INDEX(W$30:W$46,$F1012)*(1-INDEX(W$117:W$133,$F1012))</f>
        <v/>
      </c>
      <c r="X1012" s="40">
        <f>X$12*$D1012*INDEX(X$21:X$28,$E1012)*INDEX(X$30:X$46,$F1012)*(1-INDEX(X$117:X$133,$F1012))</f>
        <v/>
      </c>
      <c r="Y1012" s="40">
        <f>Y$12*$D1012*INDEX(Y$21:Y$28,$E1012)*INDEX(Y$30:Y$46,$F1012)*(1-INDEX(Y$117:Y$133,$F1012))</f>
        <v/>
      </c>
      <c r="Z1012" s="40">
        <f>Z$12*$D1012*INDEX(Z$21:Z$28,$E1012)*INDEX(Z$30:Z$46,$F1012)*(1-INDEX(Z$117:Z$133,$F1012))</f>
        <v/>
      </c>
      <c r="AA1012" s="40">
        <f>AA$12*$D1012*INDEX(AA$21:AA$28,$E1012)*INDEX(AA$30:AA$46,$F1012)*(1-INDEX(AA$117:AA$133,$F1012))</f>
        <v/>
      </c>
      <c r="AB1012" s="40">
        <f>AB$12*$D1012*INDEX(AB$21:AB$28,$E1012)*INDEX(AB$30:AB$46,$F1012)*(1-INDEX(AB$117:AB$133,$F1012))</f>
        <v/>
      </c>
      <c r="AC1012" s="40">
        <f>AC$12*$D1012*INDEX(AC$21:AC$28,$E1012)*INDEX(AC$30:AC$46,$F1012)*(1-INDEX(AC$117:AC$133,$F1012))</f>
        <v/>
      </c>
      <c r="AD1012" s="42">
        <f>CARBONTAX(AD$12,$D1012,INDEX(AD$21:AD$28,$E1012),INDEX(AD$30:AD$46,$F1012),INDEX(AD$117:AD$133,$F1012))</f>
        <v/>
      </c>
      <c r="AE1012" s="25">
        <f>LOWER(Settings!$C$4)&amp;".mit."&amp;$A1012&amp;IF($C1012="","","."&amp;$C1012&amp;"."&amp;$B1012)&amp;IF(INDEX(Variables!$D$5:$D$105,MATCH($A1012,Variables!$A$5:$A$105,0))="","","."&amp;INDEX(Variables!$D$5:$D$105,MATCH($A1012,Variables!$A$5:$A$105,0)))&amp;"."&amp;AE$5</f>
        <v/>
      </c>
      <c r="AF1012" s="41">
        <f>AF$12*$D1012*INDEX(AF$21:AF$28,$E1012)*INDEX(AF$30:AF$46,$F1012)*(1-INDEX(AF$117:AF$133,$F1012))</f>
        <v/>
      </c>
      <c r="AG1012" s="40">
        <f>AG$12*$D1012*INDEX(AG$21:AG$28,$E1012)*INDEX(AG$30:AG$46,$F1012)*(1-INDEX(AG$117:AG$133,$F1012))</f>
        <v/>
      </c>
      <c r="AH1012" s="40">
        <f>AH$12*$D1012*INDEX(AH$21:AH$28,$E1012)*INDEX(AH$30:AH$46,$F1012)*(1-INDEX(AH$117:AH$133,$F1012))</f>
        <v/>
      </c>
      <c r="AI1012" s="40">
        <f>AI$12*$D1012*INDEX(AI$21:AI$28,$E1012)*INDEX(AI$30:AI$46,$F1012)*(1-INDEX(AI$117:AI$133,$F1012))</f>
        <v/>
      </c>
      <c r="AJ1012" s="40">
        <f>AJ$12*$D1012*INDEX(AJ$21:AJ$28,$E1012)*INDEX(AJ$30:AJ$46,$F1012)*(1-INDEX(AJ$117:AJ$133,$F1012))</f>
        <v/>
      </c>
      <c r="AK1012" s="40">
        <f>AK$12*$D1012*INDEX(AK$21:AK$28,$E1012)*INDEX(AK$30:AK$46,$F1012)*(1-INDEX(AK$117:AK$133,$F1012))</f>
        <v/>
      </c>
      <c r="AL1012" s="40">
        <f>AL$12*$D1012*INDEX(AL$21:AL$28,$E1012)*INDEX(AL$30:AL$46,$F1012)*(1-INDEX(AL$117:AL$133,$F1012))</f>
        <v/>
      </c>
      <c r="AM1012" s="40">
        <f>AM$12*$D1012*INDEX(AM$21:AM$28,$E1012)*INDEX(AM$30:AM$46,$F1012)*(1-INDEX(AM$117:AM$133,$F1012))</f>
        <v/>
      </c>
      <c r="AN1012" s="40">
        <f>AN$12*$D1012*INDEX(AN$21:AN$28,$E1012)*INDEX(AN$30:AN$46,$F1012)*(1-INDEX(AN$117:AN$133,$F1012))</f>
        <v/>
      </c>
      <c r="AO1012" s="40">
        <f>AO$12*$D1012*INDEX(AO$21:AO$28,$E1012)*INDEX(AO$30:AO$46,$F1012)*(1-INDEX(AO$117:AO$133,$F1012))</f>
        <v/>
      </c>
      <c r="AP1012" s="40">
        <f>AP$12*$D1012*INDEX(AP$21:AP$28,$E1012)*INDEX(AP$30:AP$46,$F1012)*(1-INDEX(AP$117:AP$133,$F1012))</f>
        <v/>
      </c>
      <c r="AQ1012" s="40">
        <f>AQ$12*$D1012*INDEX(AQ$21:AQ$28,$E1012)*INDEX(AQ$30:AQ$46,$F1012)*(1-INDEX(AQ$117:AQ$133,$F1012))</f>
        <v/>
      </c>
      <c r="AR1012" s="40">
        <f>AR$12*$D1012*INDEX(AR$21:AR$28,$E1012)*INDEX(AR$30:AR$46,$F1012)*(1-INDEX(AR$117:AR$133,$F1012))</f>
        <v/>
      </c>
      <c r="AS1012" s="40">
        <f>AS$12*$D1012*INDEX(AS$21:AS$28,$E1012)*INDEX(AS$30:AS$46,$F1012)*(1-INDEX(AS$117:AS$133,$F1012))</f>
        <v/>
      </c>
      <c r="AT1012" s="40">
        <f>AT$12*$D1012*INDEX(AT$21:AT$28,$E1012)*INDEX(AT$30:AT$46,$F1012)*(1-INDEX(AT$117:AT$133,$F1012))</f>
        <v/>
      </c>
      <c r="AU1012" s="40">
        <f>AU$12*$D1012*INDEX(AU$21:AU$28,$E1012)*INDEX(AU$30:AU$46,$F1012)*(1-INDEX(AU$117:AU$133,$F1012))</f>
        <v/>
      </c>
      <c r="AV1012" s="40">
        <f>AV$12*$D1012*INDEX(AV$21:AV$28,$E1012)*INDEX(AV$30:AV$46,$F1012)*(1-INDEX(AV$117:AV$133,$F1012))</f>
        <v/>
      </c>
      <c r="AW1012" s="40">
        <f>AW$12*$D1012*INDEX(AW$21:AW$28,$E1012)*INDEX(AW$30:AW$46,$F1012)*(1-INDEX(AW$117:AW$133,$F1012))</f>
        <v/>
      </c>
      <c r="AX1012" s="42">
        <f>CARBONTAX(AX$12,$D1012,INDEX(AX$21:AX$28,$E1012),INDEX(AX$30:AX$46,$F1012),INDEX(AX$117:AX$133,$F1012))</f>
        <v/>
      </c>
    </row>
    <row r="1013" hidden="1" outlineLevel="2">
      <c r="A1013" s="5" t="inlineStr">
        <is>
          <t>ctxnew</t>
        </is>
      </c>
      <c r="B1013" s="5" t="inlineStr">
        <is>
          <t>die</t>
        </is>
      </c>
      <c r="C1013" s="5" t="inlineStr">
        <is>
          <t>mch</t>
        </is>
      </c>
      <c r="D1013" s="40">
        <f>INDEX(Inputs!$T$5:$T$132,MATCH($B1013&amp;"|"&amp;$C1013,Inputs!$A$5:$A$132,0))</f>
        <v/>
      </c>
      <c r="E1013" s="40">
        <f>INDEX(Inputs!$J$5:$J$132,MATCH($B1013&amp;"|"&amp;$C1013,Inputs!$A$5:$A$132,0))</f>
        <v/>
      </c>
      <c r="F1013" s="40">
        <f>INDEX(Inputs!$K$5:$K$132,MATCH($B1013&amp;"|"&amp;$C1013,Inputs!$A$5:$A$132,0))</f>
        <v/>
      </c>
      <c r="G1013" s="39" t="n"/>
      <c r="H1013" s="5">
        <f>INDEX(Variables!$B$5:$B$105,MATCH($A1013,Variables!$A$5:$A$105,0))&amp;IF($C1013="",""," | "&amp;INDEX(Mapping!$B$5:$B$26,MATCH($C1013,Mapping!$A$5:$A$26,0))&amp;" | "&amp;INDEX(Mapping!$B$30:$B$41,MATCH($B1013,Mapping!$A$30:$A$41,0)))</f>
        <v/>
      </c>
      <c r="I1013" s="5">
        <f>INDEX(Variables!$C$5:$C$105,MATCH($A1013,Variables!$A$5:$A$105,0))</f>
        <v/>
      </c>
      <c r="J1013" s="5">
        <f>INDEX(Variables!$E$5:$E$105,MATCH($A1013,Variables!$A$5:$A$105,0))</f>
        <v/>
      </c>
      <c r="K1013" s="25">
        <f>LOWER(Settings!$C$4)&amp;".mit."&amp;$A1013&amp;IF($C1013="","","."&amp;$C1013&amp;"."&amp;$B1013)&amp;IF(INDEX(Variables!$D$5:$D$105,MATCH($A1013,Variables!$A$5:$A$105,0))="","","."&amp;INDEX(Variables!$D$5:$D$105,MATCH($A1013,Variables!$A$5:$A$105,0)))&amp;"."&amp;K$5</f>
        <v/>
      </c>
      <c r="L1013" s="41">
        <f>L$12*$D1013*INDEX(L$21:L$28,$E1013)*INDEX(L$30:L$46,$F1013)*(1-INDEX(L$117:L$133,$F1013))</f>
        <v/>
      </c>
      <c r="M1013" s="40">
        <f>M$12*$D1013*INDEX(M$21:M$28,$E1013)*INDEX(M$30:M$46,$F1013)*(1-INDEX(M$117:M$133,$F1013))</f>
        <v/>
      </c>
      <c r="N1013" s="40">
        <f>N$12*$D1013*INDEX(N$21:N$28,$E1013)*INDEX(N$30:N$46,$F1013)*(1-INDEX(N$117:N$133,$F1013))</f>
        <v/>
      </c>
      <c r="O1013" s="40">
        <f>O$12*$D1013*INDEX(O$21:O$28,$E1013)*INDEX(O$30:O$46,$F1013)*(1-INDEX(O$117:O$133,$F1013))</f>
        <v/>
      </c>
      <c r="P1013" s="40">
        <f>P$12*$D1013*INDEX(P$21:P$28,$E1013)*INDEX(P$30:P$46,$F1013)*(1-INDEX(P$117:P$133,$F1013))</f>
        <v/>
      </c>
      <c r="Q1013" s="40">
        <f>Q$12*$D1013*INDEX(Q$21:Q$28,$E1013)*INDEX(Q$30:Q$46,$F1013)*(1-INDEX(Q$117:Q$133,$F1013))</f>
        <v/>
      </c>
      <c r="R1013" s="40">
        <f>R$12*$D1013*INDEX(R$21:R$28,$E1013)*INDEX(R$30:R$46,$F1013)*(1-INDEX(R$117:R$133,$F1013))</f>
        <v/>
      </c>
      <c r="S1013" s="40">
        <f>S$12*$D1013*INDEX(S$21:S$28,$E1013)*INDEX(S$30:S$46,$F1013)*(1-INDEX(S$117:S$133,$F1013))</f>
        <v/>
      </c>
      <c r="T1013" s="40">
        <f>T$12*$D1013*INDEX(T$21:T$28,$E1013)*INDEX(T$30:T$46,$F1013)*(1-INDEX(T$117:T$133,$F1013))</f>
        <v/>
      </c>
      <c r="U1013" s="40">
        <f>U$12*$D1013*INDEX(U$21:U$28,$E1013)*INDEX(U$30:U$46,$F1013)*(1-INDEX(U$117:U$133,$F1013))</f>
        <v/>
      </c>
      <c r="V1013" s="40">
        <f>V$12*$D1013*INDEX(V$21:V$28,$E1013)*INDEX(V$30:V$46,$F1013)*(1-INDEX(V$117:V$133,$F1013))</f>
        <v/>
      </c>
      <c r="W1013" s="40">
        <f>W$12*$D1013*INDEX(W$21:W$28,$E1013)*INDEX(W$30:W$46,$F1013)*(1-INDEX(W$117:W$133,$F1013))</f>
        <v/>
      </c>
      <c r="X1013" s="40">
        <f>X$12*$D1013*INDEX(X$21:X$28,$E1013)*INDEX(X$30:X$46,$F1013)*(1-INDEX(X$117:X$133,$F1013))</f>
        <v/>
      </c>
      <c r="Y1013" s="40">
        <f>Y$12*$D1013*INDEX(Y$21:Y$28,$E1013)*INDEX(Y$30:Y$46,$F1013)*(1-INDEX(Y$117:Y$133,$F1013))</f>
        <v/>
      </c>
      <c r="Z1013" s="40">
        <f>Z$12*$D1013*INDEX(Z$21:Z$28,$E1013)*INDEX(Z$30:Z$46,$F1013)*(1-INDEX(Z$117:Z$133,$F1013))</f>
        <v/>
      </c>
      <c r="AA1013" s="40">
        <f>AA$12*$D1013*INDEX(AA$21:AA$28,$E1013)*INDEX(AA$30:AA$46,$F1013)*(1-INDEX(AA$117:AA$133,$F1013))</f>
        <v/>
      </c>
      <c r="AB1013" s="40">
        <f>AB$12*$D1013*INDEX(AB$21:AB$28,$E1013)*INDEX(AB$30:AB$46,$F1013)*(1-INDEX(AB$117:AB$133,$F1013))</f>
        <v/>
      </c>
      <c r="AC1013" s="40">
        <f>AC$12*$D1013*INDEX(AC$21:AC$28,$E1013)*INDEX(AC$30:AC$46,$F1013)*(1-INDEX(AC$117:AC$133,$F1013))</f>
        <v/>
      </c>
      <c r="AD1013" s="42">
        <f>CARBONTAX(AD$12,$D1013,INDEX(AD$21:AD$28,$E1013),INDEX(AD$30:AD$46,$F1013),INDEX(AD$117:AD$133,$F1013))</f>
        <v/>
      </c>
      <c r="AE1013" s="25">
        <f>LOWER(Settings!$C$4)&amp;".mit."&amp;$A1013&amp;IF($C1013="","","."&amp;$C1013&amp;"."&amp;$B1013)&amp;IF(INDEX(Variables!$D$5:$D$105,MATCH($A1013,Variables!$A$5:$A$105,0))="","","."&amp;INDEX(Variables!$D$5:$D$105,MATCH($A1013,Variables!$A$5:$A$105,0)))&amp;"."&amp;AE$5</f>
        <v/>
      </c>
      <c r="AF1013" s="41">
        <f>AF$12*$D1013*INDEX(AF$21:AF$28,$E1013)*INDEX(AF$30:AF$46,$F1013)*(1-INDEX(AF$117:AF$133,$F1013))</f>
        <v/>
      </c>
      <c r="AG1013" s="40">
        <f>AG$12*$D1013*INDEX(AG$21:AG$28,$E1013)*INDEX(AG$30:AG$46,$F1013)*(1-INDEX(AG$117:AG$133,$F1013))</f>
        <v/>
      </c>
      <c r="AH1013" s="40">
        <f>AH$12*$D1013*INDEX(AH$21:AH$28,$E1013)*INDEX(AH$30:AH$46,$F1013)*(1-INDEX(AH$117:AH$133,$F1013))</f>
        <v/>
      </c>
      <c r="AI1013" s="40">
        <f>AI$12*$D1013*INDEX(AI$21:AI$28,$E1013)*INDEX(AI$30:AI$46,$F1013)*(1-INDEX(AI$117:AI$133,$F1013))</f>
        <v/>
      </c>
      <c r="AJ1013" s="40">
        <f>AJ$12*$D1013*INDEX(AJ$21:AJ$28,$E1013)*INDEX(AJ$30:AJ$46,$F1013)*(1-INDEX(AJ$117:AJ$133,$F1013))</f>
        <v/>
      </c>
      <c r="AK1013" s="40">
        <f>AK$12*$D1013*INDEX(AK$21:AK$28,$E1013)*INDEX(AK$30:AK$46,$F1013)*(1-INDEX(AK$117:AK$133,$F1013))</f>
        <v/>
      </c>
      <c r="AL1013" s="40">
        <f>AL$12*$D1013*INDEX(AL$21:AL$28,$E1013)*INDEX(AL$30:AL$46,$F1013)*(1-INDEX(AL$117:AL$133,$F1013))</f>
        <v/>
      </c>
      <c r="AM1013" s="40">
        <f>AM$12*$D1013*INDEX(AM$21:AM$28,$E1013)*INDEX(AM$30:AM$46,$F1013)*(1-INDEX(AM$117:AM$133,$F1013))</f>
        <v/>
      </c>
      <c r="AN1013" s="40">
        <f>AN$12*$D1013*INDEX(AN$21:AN$28,$E1013)*INDEX(AN$30:AN$46,$F1013)*(1-INDEX(AN$117:AN$133,$F1013))</f>
        <v/>
      </c>
      <c r="AO1013" s="40">
        <f>AO$12*$D1013*INDEX(AO$21:AO$28,$E1013)*INDEX(AO$30:AO$46,$F1013)*(1-INDEX(AO$117:AO$133,$F1013))</f>
        <v/>
      </c>
      <c r="AP1013" s="40">
        <f>AP$12*$D1013*INDEX(AP$21:AP$28,$E1013)*INDEX(AP$30:AP$46,$F1013)*(1-INDEX(AP$117:AP$133,$F1013))</f>
        <v/>
      </c>
      <c r="AQ1013" s="40">
        <f>AQ$12*$D1013*INDEX(AQ$21:AQ$28,$E1013)*INDEX(AQ$30:AQ$46,$F1013)*(1-INDEX(AQ$117:AQ$133,$F1013))</f>
        <v/>
      </c>
      <c r="AR1013" s="40">
        <f>AR$12*$D1013*INDEX(AR$21:AR$28,$E1013)*INDEX(AR$30:AR$46,$F1013)*(1-INDEX(AR$117:AR$133,$F1013))</f>
        <v/>
      </c>
      <c r="AS1013" s="40">
        <f>AS$12*$D1013*INDEX(AS$21:AS$28,$E1013)*INDEX(AS$30:AS$46,$F1013)*(1-INDEX(AS$117:AS$133,$F1013))</f>
        <v/>
      </c>
      <c r="AT1013" s="40">
        <f>AT$12*$D1013*INDEX(AT$21:AT$28,$E1013)*INDEX(AT$30:AT$46,$F1013)*(1-INDEX(AT$117:AT$133,$F1013))</f>
        <v/>
      </c>
      <c r="AU1013" s="40">
        <f>AU$12*$D1013*INDEX(AU$21:AU$28,$E1013)*INDEX(AU$30:AU$46,$F1013)*(1-INDEX(AU$117:AU$133,$F1013))</f>
        <v/>
      </c>
      <c r="AV1013" s="40">
        <f>AV$12*$D1013*INDEX(AV$21:AV$28,$E1013)*INDEX(AV$30:AV$46,$F1013)*(1-INDEX(AV$117:AV$133,$F1013))</f>
        <v/>
      </c>
      <c r="AW1013" s="40">
        <f>AW$12*$D1013*INDEX(AW$21:AW$28,$E1013)*INDEX(AW$30:AW$46,$F1013)*(1-INDEX(AW$117:AW$133,$F1013))</f>
        <v/>
      </c>
      <c r="AX1013" s="42">
        <f>CARBONTAX(AX$12,$D1013,INDEX(AX$21:AX$28,$E1013),INDEX(AX$30:AX$46,$F1013),INDEX(AX$117:AX$133,$F1013))</f>
        <v/>
      </c>
    </row>
    <row r="1014" hidden="1" outlineLevel="2">
      <c r="A1014" s="5" t="inlineStr">
        <is>
          <t>ctxnew</t>
        </is>
      </c>
      <c r="B1014" s="5" t="inlineStr">
        <is>
          <t>lpg</t>
        </is>
      </c>
      <c r="C1014" s="5" t="inlineStr">
        <is>
          <t>mch</t>
        </is>
      </c>
      <c r="D1014" s="40">
        <f>INDEX(Inputs!$T$5:$T$132,MATCH($B1014&amp;"|"&amp;$C1014,Inputs!$A$5:$A$132,0))</f>
        <v/>
      </c>
      <c r="E1014" s="40">
        <f>INDEX(Inputs!$J$5:$J$132,MATCH($B1014&amp;"|"&amp;$C1014,Inputs!$A$5:$A$132,0))</f>
        <v/>
      </c>
      <c r="F1014" s="40">
        <f>INDEX(Inputs!$K$5:$K$132,MATCH($B1014&amp;"|"&amp;$C1014,Inputs!$A$5:$A$132,0))</f>
        <v/>
      </c>
      <c r="G1014" s="39" t="n"/>
      <c r="H1014" s="5">
        <f>INDEX(Variables!$B$5:$B$105,MATCH($A1014,Variables!$A$5:$A$105,0))&amp;IF($C1014="",""," | "&amp;INDEX(Mapping!$B$5:$B$26,MATCH($C1014,Mapping!$A$5:$A$26,0))&amp;" | "&amp;INDEX(Mapping!$B$30:$B$41,MATCH($B1014,Mapping!$A$30:$A$41,0)))</f>
        <v/>
      </c>
      <c r="I1014" s="5">
        <f>INDEX(Variables!$C$5:$C$105,MATCH($A1014,Variables!$A$5:$A$105,0))</f>
        <v/>
      </c>
      <c r="J1014" s="5">
        <f>INDEX(Variables!$E$5:$E$105,MATCH($A1014,Variables!$A$5:$A$105,0))</f>
        <v/>
      </c>
      <c r="K1014" s="25">
        <f>LOWER(Settings!$C$4)&amp;".mit."&amp;$A1014&amp;IF($C1014="","","."&amp;$C1014&amp;"."&amp;$B1014)&amp;IF(INDEX(Variables!$D$5:$D$105,MATCH($A1014,Variables!$A$5:$A$105,0))="","","."&amp;INDEX(Variables!$D$5:$D$105,MATCH($A1014,Variables!$A$5:$A$105,0)))&amp;"."&amp;K$5</f>
        <v/>
      </c>
      <c r="L1014" s="41">
        <f>L$12*$D1014*INDEX(L$21:L$28,$E1014)*INDEX(L$30:L$46,$F1014)*(1-INDEX(L$117:L$133,$F1014))</f>
        <v/>
      </c>
      <c r="M1014" s="40">
        <f>M$12*$D1014*INDEX(M$21:M$28,$E1014)*INDEX(M$30:M$46,$F1014)*(1-INDEX(M$117:M$133,$F1014))</f>
        <v/>
      </c>
      <c r="N1014" s="40">
        <f>N$12*$D1014*INDEX(N$21:N$28,$E1014)*INDEX(N$30:N$46,$F1014)*(1-INDEX(N$117:N$133,$F1014))</f>
        <v/>
      </c>
      <c r="O1014" s="40">
        <f>O$12*$D1014*INDEX(O$21:O$28,$E1014)*INDEX(O$30:O$46,$F1014)*(1-INDEX(O$117:O$133,$F1014))</f>
        <v/>
      </c>
      <c r="P1014" s="40">
        <f>P$12*$D1014*INDEX(P$21:P$28,$E1014)*INDEX(P$30:P$46,$F1014)*(1-INDEX(P$117:P$133,$F1014))</f>
        <v/>
      </c>
      <c r="Q1014" s="40">
        <f>Q$12*$D1014*INDEX(Q$21:Q$28,$E1014)*INDEX(Q$30:Q$46,$F1014)*(1-INDEX(Q$117:Q$133,$F1014))</f>
        <v/>
      </c>
      <c r="R1014" s="40">
        <f>R$12*$D1014*INDEX(R$21:R$28,$E1014)*INDEX(R$30:R$46,$F1014)*(1-INDEX(R$117:R$133,$F1014))</f>
        <v/>
      </c>
      <c r="S1014" s="40">
        <f>S$12*$D1014*INDEX(S$21:S$28,$E1014)*INDEX(S$30:S$46,$F1014)*(1-INDEX(S$117:S$133,$F1014))</f>
        <v/>
      </c>
      <c r="T1014" s="40">
        <f>T$12*$D1014*INDEX(T$21:T$28,$E1014)*INDEX(T$30:T$46,$F1014)*(1-INDEX(T$117:T$133,$F1014))</f>
        <v/>
      </c>
      <c r="U1014" s="40">
        <f>U$12*$D1014*INDEX(U$21:U$28,$E1014)*INDEX(U$30:U$46,$F1014)*(1-INDEX(U$117:U$133,$F1014))</f>
        <v/>
      </c>
      <c r="V1014" s="40">
        <f>V$12*$D1014*INDEX(V$21:V$28,$E1014)*INDEX(V$30:V$46,$F1014)*(1-INDEX(V$117:V$133,$F1014))</f>
        <v/>
      </c>
      <c r="W1014" s="40">
        <f>W$12*$D1014*INDEX(W$21:W$28,$E1014)*INDEX(W$30:W$46,$F1014)*(1-INDEX(W$117:W$133,$F1014))</f>
        <v/>
      </c>
      <c r="X1014" s="40">
        <f>X$12*$D1014*INDEX(X$21:X$28,$E1014)*INDEX(X$30:X$46,$F1014)*(1-INDEX(X$117:X$133,$F1014))</f>
        <v/>
      </c>
      <c r="Y1014" s="40">
        <f>Y$12*$D1014*INDEX(Y$21:Y$28,$E1014)*INDEX(Y$30:Y$46,$F1014)*(1-INDEX(Y$117:Y$133,$F1014))</f>
        <v/>
      </c>
      <c r="Z1014" s="40">
        <f>Z$12*$D1014*INDEX(Z$21:Z$28,$E1014)*INDEX(Z$30:Z$46,$F1014)*(1-INDEX(Z$117:Z$133,$F1014))</f>
        <v/>
      </c>
      <c r="AA1014" s="40">
        <f>AA$12*$D1014*INDEX(AA$21:AA$28,$E1014)*INDEX(AA$30:AA$46,$F1014)*(1-INDEX(AA$117:AA$133,$F1014))</f>
        <v/>
      </c>
      <c r="AB1014" s="40">
        <f>AB$12*$D1014*INDEX(AB$21:AB$28,$E1014)*INDEX(AB$30:AB$46,$F1014)*(1-INDEX(AB$117:AB$133,$F1014))</f>
        <v/>
      </c>
      <c r="AC1014" s="40">
        <f>AC$12*$D1014*INDEX(AC$21:AC$28,$E1014)*INDEX(AC$30:AC$46,$F1014)*(1-INDEX(AC$117:AC$133,$F1014))</f>
        <v/>
      </c>
      <c r="AD1014" s="42">
        <f>CARBONTAX(AD$12,$D1014,INDEX(AD$21:AD$28,$E1014),INDEX(AD$30:AD$46,$F1014),INDEX(AD$117:AD$133,$F1014))</f>
        <v/>
      </c>
      <c r="AE1014" s="25">
        <f>LOWER(Settings!$C$4)&amp;".mit."&amp;$A1014&amp;IF($C1014="","","."&amp;$C1014&amp;"."&amp;$B1014)&amp;IF(INDEX(Variables!$D$5:$D$105,MATCH($A1014,Variables!$A$5:$A$105,0))="","","."&amp;INDEX(Variables!$D$5:$D$105,MATCH($A1014,Variables!$A$5:$A$105,0)))&amp;"."&amp;AE$5</f>
        <v/>
      </c>
      <c r="AF1014" s="41">
        <f>AF$12*$D1014*INDEX(AF$21:AF$28,$E1014)*INDEX(AF$30:AF$46,$F1014)*(1-INDEX(AF$117:AF$133,$F1014))</f>
        <v/>
      </c>
      <c r="AG1014" s="40">
        <f>AG$12*$D1014*INDEX(AG$21:AG$28,$E1014)*INDEX(AG$30:AG$46,$F1014)*(1-INDEX(AG$117:AG$133,$F1014))</f>
        <v/>
      </c>
      <c r="AH1014" s="40">
        <f>AH$12*$D1014*INDEX(AH$21:AH$28,$E1014)*INDEX(AH$30:AH$46,$F1014)*(1-INDEX(AH$117:AH$133,$F1014))</f>
        <v/>
      </c>
      <c r="AI1014" s="40">
        <f>AI$12*$D1014*INDEX(AI$21:AI$28,$E1014)*INDEX(AI$30:AI$46,$F1014)*(1-INDEX(AI$117:AI$133,$F1014))</f>
        <v/>
      </c>
      <c r="AJ1014" s="40">
        <f>AJ$12*$D1014*INDEX(AJ$21:AJ$28,$E1014)*INDEX(AJ$30:AJ$46,$F1014)*(1-INDEX(AJ$117:AJ$133,$F1014))</f>
        <v/>
      </c>
      <c r="AK1014" s="40">
        <f>AK$12*$D1014*INDEX(AK$21:AK$28,$E1014)*INDEX(AK$30:AK$46,$F1014)*(1-INDEX(AK$117:AK$133,$F1014))</f>
        <v/>
      </c>
      <c r="AL1014" s="40">
        <f>AL$12*$D1014*INDEX(AL$21:AL$28,$E1014)*INDEX(AL$30:AL$46,$F1014)*(1-INDEX(AL$117:AL$133,$F1014))</f>
        <v/>
      </c>
      <c r="AM1014" s="40">
        <f>AM$12*$D1014*INDEX(AM$21:AM$28,$E1014)*INDEX(AM$30:AM$46,$F1014)*(1-INDEX(AM$117:AM$133,$F1014))</f>
        <v/>
      </c>
      <c r="AN1014" s="40">
        <f>AN$12*$D1014*INDEX(AN$21:AN$28,$E1014)*INDEX(AN$30:AN$46,$F1014)*(1-INDEX(AN$117:AN$133,$F1014))</f>
        <v/>
      </c>
      <c r="AO1014" s="40">
        <f>AO$12*$D1014*INDEX(AO$21:AO$28,$E1014)*INDEX(AO$30:AO$46,$F1014)*(1-INDEX(AO$117:AO$133,$F1014))</f>
        <v/>
      </c>
      <c r="AP1014" s="40">
        <f>AP$12*$D1014*INDEX(AP$21:AP$28,$E1014)*INDEX(AP$30:AP$46,$F1014)*(1-INDEX(AP$117:AP$133,$F1014))</f>
        <v/>
      </c>
      <c r="AQ1014" s="40">
        <f>AQ$12*$D1014*INDEX(AQ$21:AQ$28,$E1014)*INDEX(AQ$30:AQ$46,$F1014)*(1-INDEX(AQ$117:AQ$133,$F1014))</f>
        <v/>
      </c>
      <c r="AR1014" s="40">
        <f>AR$12*$D1014*INDEX(AR$21:AR$28,$E1014)*INDEX(AR$30:AR$46,$F1014)*(1-INDEX(AR$117:AR$133,$F1014))</f>
        <v/>
      </c>
      <c r="AS1014" s="40">
        <f>AS$12*$D1014*INDEX(AS$21:AS$28,$E1014)*INDEX(AS$30:AS$46,$F1014)*(1-INDEX(AS$117:AS$133,$F1014))</f>
        <v/>
      </c>
      <c r="AT1014" s="40">
        <f>AT$12*$D1014*INDEX(AT$21:AT$28,$E1014)*INDEX(AT$30:AT$46,$F1014)*(1-INDEX(AT$117:AT$133,$F1014))</f>
        <v/>
      </c>
      <c r="AU1014" s="40">
        <f>AU$12*$D1014*INDEX(AU$21:AU$28,$E1014)*INDEX(AU$30:AU$46,$F1014)*(1-INDEX(AU$117:AU$133,$F1014))</f>
        <v/>
      </c>
      <c r="AV1014" s="40">
        <f>AV$12*$D1014*INDEX(AV$21:AV$28,$E1014)*INDEX(AV$30:AV$46,$F1014)*(1-INDEX(AV$117:AV$133,$F1014))</f>
        <v/>
      </c>
      <c r="AW1014" s="40">
        <f>AW$12*$D1014*INDEX(AW$21:AW$28,$E1014)*INDEX(AW$30:AW$46,$F1014)*(1-INDEX(AW$117:AW$133,$F1014))</f>
        <v/>
      </c>
      <c r="AX1014" s="42">
        <f>CARBONTAX(AX$12,$D1014,INDEX(AX$21:AX$28,$E1014),INDEX(AX$30:AX$46,$F1014),INDEX(AX$117:AX$133,$F1014))</f>
        <v/>
      </c>
    </row>
    <row r="1015" hidden="1" outlineLevel="2">
      <c r="A1015" s="5" t="inlineStr">
        <is>
          <t>ctxnew</t>
        </is>
      </c>
      <c r="B1015" s="5" t="inlineStr">
        <is>
          <t>ker</t>
        </is>
      </c>
      <c r="C1015" s="5" t="inlineStr">
        <is>
          <t>mch</t>
        </is>
      </c>
      <c r="D1015" s="40">
        <f>INDEX(Inputs!$T$5:$T$132,MATCH($B1015&amp;"|"&amp;$C1015,Inputs!$A$5:$A$132,0))</f>
        <v/>
      </c>
      <c r="E1015" s="40">
        <f>INDEX(Inputs!$J$5:$J$132,MATCH($B1015&amp;"|"&amp;$C1015,Inputs!$A$5:$A$132,0))</f>
        <v/>
      </c>
      <c r="F1015" s="40">
        <f>INDEX(Inputs!$K$5:$K$132,MATCH($B1015&amp;"|"&amp;$C1015,Inputs!$A$5:$A$132,0))</f>
        <v/>
      </c>
      <c r="G1015" s="39" t="n"/>
      <c r="H1015" s="5">
        <f>INDEX(Variables!$B$5:$B$105,MATCH($A1015,Variables!$A$5:$A$105,0))&amp;IF($C1015="",""," | "&amp;INDEX(Mapping!$B$5:$B$26,MATCH($C1015,Mapping!$A$5:$A$26,0))&amp;" | "&amp;INDEX(Mapping!$B$30:$B$41,MATCH($B1015,Mapping!$A$30:$A$41,0)))</f>
        <v/>
      </c>
      <c r="I1015" s="5">
        <f>INDEX(Variables!$C$5:$C$105,MATCH($A1015,Variables!$A$5:$A$105,0))</f>
        <v/>
      </c>
      <c r="J1015" s="5">
        <f>INDEX(Variables!$E$5:$E$105,MATCH($A1015,Variables!$A$5:$A$105,0))</f>
        <v/>
      </c>
      <c r="K1015" s="25">
        <f>LOWER(Settings!$C$4)&amp;".mit."&amp;$A1015&amp;IF($C1015="","","."&amp;$C1015&amp;"."&amp;$B1015)&amp;IF(INDEX(Variables!$D$5:$D$105,MATCH($A1015,Variables!$A$5:$A$105,0))="","","."&amp;INDEX(Variables!$D$5:$D$105,MATCH($A1015,Variables!$A$5:$A$105,0)))&amp;"."&amp;K$5</f>
        <v/>
      </c>
      <c r="L1015" s="41">
        <f>L$12*$D1015*INDEX(L$21:L$28,$E1015)*INDEX(L$30:L$46,$F1015)*(1-INDEX(L$117:L$133,$F1015))</f>
        <v/>
      </c>
      <c r="M1015" s="40">
        <f>M$12*$D1015*INDEX(M$21:M$28,$E1015)*INDEX(M$30:M$46,$F1015)*(1-INDEX(M$117:M$133,$F1015))</f>
        <v/>
      </c>
      <c r="N1015" s="40">
        <f>N$12*$D1015*INDEX(N$21:N$28,$E1015)*INDEX(N$30:N$46,$F1015)*(1-INDEX(N$117:N$133,$F1015))</f>
        <v/>
      </c>
      <c r="O1015" s="40">
        <f>O$12*$D1015*INDEX(O$21:O$28,$E1015)*INDEX(O$30:O$46,$F1015)*(1-INDEX(O$117:O$133,$F1015))</f>
        <v/>
      </c>
      <c r="P1015" s="40">
        <f>P$12*$D1015*INDEX(P$21:P$28,$E1015)*INDEX(P$30:P$46,$F1015)*(1-INDEX(P$117:P$133,$F1015))</f>
        <v/>
      </c>
      <c r="Q1015" s="40">
        <f>Q$12*$D1015*INDEX(Q$21:Q$28,$E1015)*INDEX(Q$30:Q$46,$F1015)*(1-INDEX(Q$117:Q$133,$F1015))</f>
        <v/>
      </c>
      <c r="R1015" s="40">
        <f>R$12*$D1015*INDEX(R$21:R$28,$E1015)*INDEX(R$30:R$46,$F1015)*(1-INDEX(R$117:R$133,$F1015))</f>
        <v/>
      </c>
      <c r="S1015" s="40">
        <f>S$12*$D1015*INDEX(S$21:S$28,$E1015)*INDEX(S$30:S$46,$F1015)*(1-INDEX(S$117:S$133,$F1015))</f>
        <v/>
      </c>
      <c r="T1015" s="40">
        <f>T$12*$D1015*INDEX(T$21:T$28,$E1015)*INDEX(T$30:T$46,$F1015)*(1-INDEX(T$117:T$133,$F1015))</f>
        <v/>
      </c>
      <c r="U1015" s="40">
        <f>U$12*$D1015*INDEX(U$21:U$28,$E1015)*INDEX(U$30:U$46,$F1015)*(1-INDEX(U$117:U$133,$F1015))</f>
        <v/>
      </c>
      <c r="V1015" s="40">
        <f>V$12*$D1015*INDEX(V$21:V$28,$E1015)*INDEX(V$30:V$46,$F1015)*(1-INDEX(V$117:V$133,$F1015))</f>
        <v/>
      </c>
      <c r="W1015" s="40">
        <f>W$12*$D1015*INDEX(W$21:W$28,$E1015)*INDEX(W$30:W$46,$F1015)*(1-INDEX(W$117:W$133,$F1015))</f>
        <v/>
      </c>
      <c r="X1015" s="40">
        <f>X$12*$D1015*INDEX(X$21:X$28,$E1015)*INDEX(X$30:X$46,$F1015)*(1-INDEX(X$117:X$133,$F1015))</f>
        <v/>
      </c>
      <c r="Y1015" s="40">
        <f>Y$12*$D1015*INDEX(Y$21:Y$28,$E1015)*INDEX(Y$30:Y$46,$F1015)*(1-INDEX(Y$117:Y$133,$F1015))</f>
        <v/>
      </c>
      <c r="Z1015" s="40">
        <f>Z$12*$D1015*INDEX(Z$21:Z$28,$E1015)*INDEX(Z$30:Z$46,$F1015)*(1-INDEX(Z$117:Z$133,$F1015))</f>
        <v/>
      </c>
      <c r="AA1015" s="40">
        <f>AA$12*$D1015*INDEX(AA$21:AA$28,$E1015)*INDEX(AA$30:AA$46,$F1015)*(1-INDEX(AA$117:AA$133,$F1015))</f>
        <v/>
      </c>
      <c r="AB1015" s="40">
        <f>AB$12*$D1015*INDEX(AB$21:AB$28,$E1015)*INDEX(AB$30:AB$46,$F1015)*(1-INDEX(AB$117:AB$133,$F1015))</f>
        <v/>
      </c>
      <c r="AC1015" s="40">
        <f>AC$12*$D1015*INDEX(AC$21:AC$28,$E1015)*INDEX(AC$30:AC$46,$F1015)*(1-INDEX(AC$117:AC$133,$F1015))</f>
        <v/>
      </c>
      <c r="AD1015" s="42">
        <f>CARBONTAX(AD$12,$D1015,INDEX(AD$21:AD$28,$E1015),INDEX(AD$30:AD$46,$F1015),INDEX(AD$117:AD$133,$F1015))</f>
        <v/>
      </c>
      <c r="AE1015" s="25">
        <f>LOWER(Settings!$C$4)&amp;".mit."&amp;$A1015&amp;IF($C1015="","","."&amp;$C1015&amp;"."&amp;$B1015)&amp;IF(INDEX(Variables!$D$5:$D$105,MATCH($A1015,Variables!$A$5:$A$105,0))="","","."&amp;INDEX(Variables!$D$5:$D$105,MATCH($A1015,Variables!$A$5:$A$105,0)))&amp;"."&amp;AE$5</f>
        <v/>
      </c>
      <c r="AF1015" s="41">
        <f>AF$12*$D1015*INDEX(AF$21:AF$28,$E1015)*INDEX(AF$30:AF$46,$F1015)*(1-INDEX(AF$117:AF$133,$F1015))</f>
        <v/>
      </c>
      <c r="AG1015" s="40">
        <f>AG$12*$D1015*INDEX(AG$21:AG$28,$E1015)*INDEX(AG$30:AG$46,$F1015)*(1-INDEX(AG$117:AG$133,$F1015))</f>
        <v/>
      </c>
      <c r="AH1015" s="40">
        <f>AH$12*$D1015*INDEX(AH$21:AH$28,$E1015)*INDEX(AH$30:AH$46,$F1015)*(1-INDEX(AH$117:AH$133,$F1015))</f>
        <v/>
      </c>
      <c r="AI1015" s="40">
        <f>AI$12*$D1015*INDEX(AI$21:AI$28,$E1015)*INDEX(AI$30:AI$46,$F1015)*(1-INDEX(AI$117:AI$133,$F1015))</f>
        <v/>
      </c>
      <c r="AJ1015" s="40">
        <f>AJ$12*$D1015*INDEX(AJ$21:AJ$28,$E1015)*INDEX(AJ$30:AJ$46,$F1015)*(1-INDEX(AJ$117:AJ$133,$F1015))</f>
        <v/>
      </c>
      <c r="AK1015" s="40">
        <f>AK$12*$D1015*INDEX(AK$21:AK$28,$E1015)*INDEX(AK$30:AK$46,$F1015)*(1-INDEX(AK$117:AK$133,$F1015))</f>
        <v/>
      </c>
      <c r="AL1015" s="40">
        <f>AL$12*$D1015*INDEX(AL$21:AL$28,$E1015)*INDEX(AL$30:AL$46,$F1015)*(1-INDEX(AL$117:AL$133,$F1015))</f>
        <v/>
      </c>
      <c r="AM1015" s="40">
        <f>AM$12*$D1015*INDEX(AM$21:AM$28,$E1015)*INDEX(AM$30:AM$46,$F1015)*(1-INDEX(AM$117:AM$133,$F1015))</f>
        <v/>
      </c>
      <c r="AN1015" s="40">
        <f>AN$12*$D1015*INDEX(AN$21:AN$28,$E1015)*INDEX(AN$30:AN$46,$F1015)*(1-INDEX(AN$117:AN$133,$F1015))</f>
        <v/>
      </c>
      <c r="AO1015" s="40">
        <f>AO$12*$D1015*INDEX(AO$21:AO$28,$E1015)*INDEX(AO$30:AO$46,$F1015)*(1-INDEX(AO$117:AO$133,$F1015))</f>
        <v/>
      </c>
      <c r="AP1015" s="40">
        <f>AP$12*$D1015*INDEX(AP$21:AP$28,$E1015)*INDEX(AP$30:AP$46,$F1015)*(1-INDEX(AP$117:AP$133,$F1015))</f>
        <v/>
      </c>
      <c r="AQ1015" s="40">
        <f>AQ$12*$D1015*INDEX(AQ$21:AQ$28,$E1015)*INDEX(AQ$30:AQ$46,$F1015)*(1-INDEX(AQ$117:AQ$133,$F1015))</f>
        <v/>
      </c>
      <c r="AR1015" s="40">
        <f>AR$12*$D1015*INDEX(AR$21:AR$28,$E1015)*INDEX(AR$30:AR$46,$F1015)*(1-INDEX(AR$117:AR$133,$F1015))</f>
        <v/>
      </c>
      <c r="AS1015" s="40">
        <f>AS$12*$D1015*INDEX(AS$21:AS$28,$E1015)*INDEX(AS$30:AS$46,$F1015)*(1-INDEX(AS$117:AS$133,$F1015))</f>
        <v/>
      </c>
      <c r="AT1015" s="40">
        <f>AT$12*$D1015*INDEX(AT$21:AT$28,$E1015)*INDEX(AT$30:AT$46,$F1015)*(1-INDEX(AT$117:AT$133,$F1015))</f>
        <v/>
      </c>
      <c r="AU1015" s="40">
        <f>AU$12*$D1015*INDEX(AU$21:AU$28,$E1015)*INDEX(AU$30:AU$46,$F1015)*(1-INDEX(AU$117:AU$133,$F1015))</f>
        <v/>
      </c>
      <c r="AV1015" s="40">
        <f>AV$12*$D1015*INDEX(AV$21:AV$28,$E1015)*INDEX(AV$30:AV$46,$F1015)*(1-INDEX(AV$117:AV$133,$F1015))</f>
        <v/>
      </c>
      <c r="AW1015" s="40">
        <f>AW$12*$D1015*INDEX(AW$21:AW$28,$E1015)*INDEX(AW$30:AW$46,$F1015)*(1-INDEX(AW$117:AW$133,$F1015))</f>
        <v/>
      </c>
      <c r="AX1015" s="42">
        <f>CARBONTAX(AX$12,$D1015,INDEX(AX$21:AX$28,$E1015),INDEX(AX$30:AX$46,$F1015),INDEX(AX$117:AX$133,$F1015))</f>
        <v/>
      </c>
    </row>
    <row r="1016" hidden="1" outlineLevel="2">
      <c r="A1016" s="5" t="inlineStr">
        <is>
          <t>ctxnew</t>
        </is>
      </c>
      <c r="B1016" s="5" t="inlineStr">
        <is>
          <t>oop</t>
        </is>
      </c>
      <c r="C1016" s="5" t="inlineStr">
        <is>
          <t>mch</t>
        </is>
      </c>
      <c r="D1016" s="40">
        <f>INDEX(Inputs!$T$5:$T$132,MATCH($B1016&amp;"|"&amp;$C1016,Inputs!$A$5:$A$132,0))</f>
        <v/>
      </c>
      <c r="E1016" s="40">
        <f>INDEX(Inputs!$J$5:$J$132,MATCH($B1016&amp;"|"&amp;$C1016,Inputs!$A$5:$A$132,0))</f>
        <v/>
      </c>
      <c r="F1016" s="40">
        <f>INDEX(Inputs!$K$5:$K$132,MATCH($B1016&amp;"|"&amp;$C1016,Inputs!$A$5:$A$132,0))</f>
        <v/>
      </c>
      <c r="G1016" s="39" t="n"/>
      <c r="H1016" s="5">
        <f>INDEX(Variables!$B$5:$B$105,MATCH($A1016,Variables!$A$5:$A$105,0))&amp;IF($C1016="",""," | "&amp;INDEX(Mapping!$B$5:$B$26,MATCH($C1016,Mapping!$A$5:$A$26,0))&amp;" | "&amp;INDEX(Mapping!$B$30:$B$41,MATCH($B1016,Mapping!$A$30:$A$41,0)))</f>
        <v/>
      </c>
      <c r="I1016" s="5">
        <f>INDEX(Variables!$C$5:$C$105,MATCH($A1016,Variables!$A$5:$A$105,0))</f>
        <v/>
      </c>
      <c r="J1016" s="5">
        <f>INDEX(Variables!$E$5:$E$105,MATCH($A1016,Variables!$A$5:$A$105,0))</f>
        <v/>
      </c>
      <c r="K1016" s="25">
        <f>LOWER(Settings!$C$4)&amp;".mit."&amp;$A1016&amp;IF($C1016="","","."&amp;$C1016&amp;"."&amp;$B1016)&amp;IF(INDEX(Variables!$D$5:$D$105,MATCH($A1016,Variables!$A$5:$A$105,0))="","","."&amp;INDEX(Variables!$D$5:$D$105,MATCH($A1016,Variables!$A$5:$A$105,0)))&amp;"."&amp;K$5</f>
        <v/>
      </c>
      <c r="L1016" s="41">
        <f>L$12*$D1016*INDEX(L$21:L$28,$E1016)*INDEX(L$30:L$46,$F1016)*(1-INDEX(L$117:L$133,$F1016))</f>
        <v/>
      </c>
      <c r="M1016" s="40">
        <f>M$12*$D1016*INDEX(M$21:M$28,$E1016)*INDEX(M$30:M$46,$F1016)*(1-INDEX(M$117:M$133,$F1016))</f>
        <v/>
      </c>
      <c r="N1016" s="40">
        <f>N$12*$D1016*INDEX(N$21:N$28,$E1016)*INDEX(N$30:N$46,$F1016)*(1-INDEX(N$117:N$133,$F1016))</f>
        <v/>
      </c>
      <c r="O1016" s="40">
        <f>O$12*$D1016*INDEX(O$21:O$28,$E1016)*INDEX(O$30:O$46,$F1016)*(1-INDEX(O$117:O$133,$F1016))</f>
        <v/>
      </c>
      <c r="P1016" s="40">
        <f>P$12*$D1016*INDEX(P$21:P$28,$E1016)*INDEX(P$30:P$46,$F1016)*(1-INDEX(P$117:P$133,$F1016))</f>
        <v/>
      </c>
      <c r="Q1016" s="40">
        <f>Q$12*$D1016*INDEX(Q$21:Q$28,$E1016)*INDEX(Q$30:Q$46,$F1016)*(1-INDEX(Q$117:Q$133,$F1016))</f>
        <v/>
      </c>
      <c r="R1016" s="40">
        <f>R$12*$D1016*INDEX(R$21:R$28,$E1016)*INDEX(R$30:R$46,$F1016)*(1-INDEX(R$117:R$133,$F1016))</f>
        <v/>
      </c>
      <c r="S1016" s="40">
        <f>S$12*$D1016*INDEX(S$21:S$28,$E1016)*INDEX(S$30:S$46,$F1016)*(1-INDEX(S$117:S$133,$F1016))</f>
        <v/>
      </c>
      <c r="T1016" s="40">
        <f>T$12*$D1016*INDEX(T$21:T$28,$E1016)*INDEX(T$30:T$46,$F1016)*(1-INDEX(T$117:T$133,$F1016))</f>
        <v/>
      </c>
      <c r="U1016" s="40">
        <f>U$12*$D1016*INDEX(U$21:U$28,$E1016)*INDEX(U$30:U$46,$F1016)*(1-INDEX(U$117:U$133,$F1016))</f>
        <v/>
      </c>
      <c r="V1016" s="40">
        <f>V$12*$D1016*INDEX(V$21:V$28,$E1016)*INDEX(V$30:V$46,$F1016)*(1-INDEX(V$117:V$133,$F1016))</f>
        <v/>
      </c>
      <c r="W1016" s="40">
        <f>W$12*$D1016*INDEX(W$21:W$28,$E1016)*INDEX(W$30:W$46,$F1016)*(1-INDEX(W$117:W$133,$F1016))</f>
        <v/>
      </c>
      <c r="X1016" s="40">
        <f>X$12*$D1016*INDEX(X$21:X$28,$E1016)*INDEX(X$30:X$46,$F1016)*(1-INDEX(X$117:X$133,$F1016))</f>
        <v/>
      </c>
      <c r="Y1016" s="40">
        <f>Y$12*$D1016*INDEX(Y$21:Y$28,$E1016)*INDEX(Y$30:Y$46,$F1016)*(1-INDEX(Y$117:Y$133,$F1016))</f>
        <v/>
      </c>
      <c r="Z1016" s="40">
        <f>Z$12*$D1016*INDEX(Z$21:Z$28,$E1016)*INDEX(Z$30:Z$46,$F1016)*(1-INDEX(Z$117:Z$133,$F1016))</f>
        <v/>
      </c>
      <c r="AA1016" s="40">
        <f>AA$12*$D1016*INDEX(AA$21:AA$28,$E1016)*INDEX(AA$30:AA$46,$F1016)*(1-INDEX(AA$117:AA$133,$F1016))</f>
        <v/>
      </c>
      <c r="AB1016" s="40">
        <f>AB$12*$D1016*INDEX(AB$21:AB$28,$E1016)*INDEX(AB$30:AB$46,$F1016)*(1-INDEX(AB$117:AB$133,$F1016))</f>
        <v/>
      </c>
      <c r="AC1016" s="40">
        <f>AC$12*$D1016*INDEX(AC$21:AC$28,$E1016)*INDEX(AC$30:AC$46,$F1016)*(1-INDEX(AC$117:AC$133,$F1016))</f>
        <v/>
      </c>
      <c r="AD1016" s="42">
        <f>CARBONTAX(AD$12,$D1016,INDEX(AD$21:AD$28,$E1016),INDEX(AD$30:AD$46,$F1016),INDEX(AD$117:AD$133,$F1016))</f>
        <v/>
      </c>
      <c r="AE1016" s="25">
        <f>LOWER(Settings!$C$4)&amp;".mit."&amp;$A1016&amp;IF($C1016="","","."&amp;$C1016&amp;"."&amp;$B1016)&amp;IF(INDEX(Variables!$D$5:$D$105,MATCH($A1016,Variables!$A$5:$A$105,0))="","","."&amp;INDEX(Variables!$D$5:$D$105,MATCH($A1016,Variables!$A$5:$A$105,0)))&amp;"."&amp;AE$5</f>
        <v/>
      </c>
      <c r="AF1016" s="41">
        <f>AF$12*$D1016*INDEX(AF$21:AF$28,$E1016)*INDEX(AF$30:AF$46,$F1016)*(1-INDEX(AF$117:AF$133,$F1016))</f>
        <v/>
      </c>
      <c r="AG1016" s="40">
        <f>AG$12*$D1016*INDEX(AG$21:AG$28,$E1016)*INDEX(AG$30:AG$46,$F1016)*(1-INDEX(AG$117:AG$133,$F1016))</f>
        <v/>
      </c>
      <c r="AH1016" s="40">
        <f>AH$12*$D1016*INDEX(AH$21:AH$28,$E1016)*INDEX(AH$30:AH$46,$F1016)*(1-INDEX(AH$117:AH$133,$F1016))</f>
        <v/>
      </c>
      <c r="AI1016" s="40">
        <f>AI$12*$D1016*INDEX(AI$21:AI$28,$E1016)*INDEX(AI$30:AI$46,$F1016)*(1-INDEX(AI$117:AI$133,$F1016))</f>
        <v/>
      </c>
      <c r="AJ1016" s="40">
        <f>AJ$12*$D1016*INDEX(AJ$21:AJ$28,$E1016)*INDEX(AJ$30:AJ$46,$F1016)*(1-INDEX(AJ$117:AJ$133,$F1016))</f>
        <v/>
      </c>
      <c r="AK1016" s="40">
        <f>AK$12*$D1016*INDEX(AK$21:AK$28,$E1016)*INDEX(AK$30:AK$46,$F1016)*(1-INDEX(AK$117:AK$133,$F1016))</f>
        <v/>
      </c>
      <c r="AL1016" s="40">
        <f>AL$12*$D1016*INDEX(AL$21:AL$28,$E1016)*INDEX(AL$30:AL$46,$F1016)*(1-INDEX(AL$117:AL$133,$F1016))</f>
        <v/>
      </c>
      <c r="AM1016" s="40">
        <f>AM$12*$D1016*INDEX(AM$21:AM$28,$E1016)*INDEX(AM$30:AM$46,$F1016)*(1-INDEX(AM$117:AM$133,$F1016))</f>
        <v/>
      </c>
      <c r="AN1016" s="40">
        <f>AN$12*$D1016*INDEX(AN$21:AN$28,$E1016)*INDEX(AN$30:AN$46,$F1016)*(1-INDEX(AN$117:AN$133,$F1016))</f>
        <v/>
      </c>
      <c r="AO1016" s="40">
        <f>AO$12*$D1016*INDEX(AO$21:AO$28,$E1016)*INDEX(AO$30:AO$46,$F1016)*(1-INDEX(AO$117:AO$133,$F1016))</f>
        <v/>
      </c>
      <c r="AP1016" s="40">
        <f>AP$12*$D1016*INDEX(AP$21:AP$28,$E1016)*INDEX(AP$30:AP$46,$F1016)*(1-INDEX(AP$117:AP$133,$F1016))</f>
        <v/>
      </c>
      <c r="AQ1016" s="40">
        <f>AQ$12*$D1016*INDEX(AQ$21:AQ$28,$E1016)*INDEX(AQ$30:AQ$46,$F1016)*(1-INDEX(AQ$117:AQ$133,$F1016))</f>
        <v/>
      </c>
      <c r="AR1016" s="40">
        <f>AR$12*$D1016*INDEX(AR$21:AR$28,$E1016)*INDEX(AR$30:AR$46,$F1016)*(1-INDEX(AR$117:AR$133,$F1016))</f>
        <v/>
      </c>
      <c r="AS1016" s="40">
        <f>AS$12*$D1016*INDEX(AS$21:AS$28,$E1016)*INDEX(AS$30:AS$46,$F1016)*(1-INDEX(AS$117:AS$133,$F1016))</f>
        <v/>
      </c>
      <c r="AT1016" s="40">
        <f>AT$12*$D1016*INDEX(AT$21:AT$28,$E1016)*INDEX(AT$30:AT$46,$F1016)*(1-INDEX(AT$117:AT$133,$F1016))</f>
        <v/>
      </c>
      <c r="AU1016" s="40">
        <f>AU$12*$D1016*INDEX(AU$21:AU$28,$E1016)*INDEX(AU$30:AU$46,$F1016)*(1-INDEX(AU$117:AU$133,$F1016))</f>
        <v/>
      </c>
      <c r="AV1016" s="40">
        <f>AV$12*$D1016*INDEX(AV$21:AV$28,$E1016)*INDEX(AV$30:AV$46,$F1016)*(1-INDEX(AV$117:AV$133,$F1016))</f>
        <v/>
      </c>
      <c r="AW1016" s="40">
        <f>AW$12*$D1016*INDEX(AW$21:AW$28,$E1016)*INDEX(AW$30:AW$46,$F1016)*(1-INDEX(AW$117:AW$133,$F1016))</f>
        <v/>
      </c>
      <c r="AX1016" s="42">
        <f>CARBONTAX(AX$12,$D1016,INDEX(AX$21:AX$28,$E1016),INDEX(AX$30:AX$46,$F1016),INDEX(AX$117:AX$133,$F1016))</f>
        <v/>
      </c>
    </row>
    <row r="1017" hidden="1" outlineLevel="2">
      <c r="A1017" s="5" t="inlineStr">
        <is>
          <t>ctxnew</t>
        </is>
      </c>
      <c r="B1017" s="5" t="inlineStr">
        <is>
          <t>bio</t>
        </is>
      </c>
      <c r="C1017" s="5" t="inlineStr">
        <is>
          <t>mch</t>
        </is>
      </c>
      <c r="D1017" s="40">
        <f>INDEX(Inputs!$T$5:$T$132,MATCH($B1017&amp;"|"&amp;$C1017,Inputs!$A$5:$A$132,0))</f>
        <v/>
      </c>
      <c r="E1017" s="40">
        <f>INDEX(Inputs!$J$5:$J$132,MATCH($B1017&amp;"|"&amp;$C1017,Inputs!$A$5:$A$132,0))</f>
        <v/>
      </c>
      <c r="F1017" s="40">
        <f>INDEX(Inputs!$K$5:$K$132,MATCH($B1017&amp;"|"&amp;$C1017,Inputs!$A$5:$A$132,0))</f>
        <v/>
      </c>
      <c r="G1017" s="39" t="n"/>
      <c r="H1017" s="5">
        <f>INDEX(Variables!$B$5:$B$105,MATCH($A1017,Variables!$A$5:$A$105,0))&amp;IF($C1017="",""," | "&amp;INDEX(Mapping!$B$5:$B$26,MATCH($C1017,Mapping!$A$5:$A$26,0))&amp;" | "&amp;INDEX(Mapping!$B$30:$B$41,MATCH($B1017,Mapping!$A$30:$A$41,0)))</f>
        <v/>
      </c>
      <c r="I1017" s="5">
        <f>INDEX(Variables!$C$5:$C$105,MATCH($A1017,Variables!$A$5:$A$105,0))</f>
        <v/>
      </c>
      <c r="J1017" s="5">
        <f>INDEX(Variables!$E$5:$E$105,MATCH($A1017,Variables!$A$5:$A$105,0))</f>
        <v/>
      </c>
      <c r="K1017" s="25">
        <f>LOWER(Settings!$C$4)&amp;".mit."&amp;$A1017&amp;IF($C1017="","","."&amp;$C1017&amp;"."&amp;$B1017)&amp;IF(INDEX(Variables!$D$5:$D$105,MATCH($A1017,Variables!$A$5:$A$105,0))="","","."&amp;INDEX(Variables!$D$5:$D$105,MATCH($A1017,Variables!$A$5:$A$105,0)))&amp;"."&amp;K$5</f>
        <v/>
      </c>
      <c r="L1017" s="41">
        <f>L$12*$D1017*INDEX(L$21:L$28,$E1017)*INDEX(L$30:L$46,$F1017)*(1-INDEX(L$117:L$133,$F1017))</f>
        <v/>
      </c>
      <c r="M1017" s="40">
        <f>M$12*$D1017*INDEX(M$21:M$28,$E1017)*INDEX(M$30:M$46,$F1017)*(1-INDEX(M$117:M$133,$F1017))</f>
        <v/>
      </c>
      <c r="N1017" s="40">
        <f>N$12*$D1017*INDEX(N$21:N$28,$E1017)*INDEX(N$30:N$46,$F1017)*(1-INDEX(N$117:N$133,$F1017))</f>
        <v/>
      </c>
      <c r="O1017" s="40">
        <f>O$12*$D1017*INDEX(O$21:O$28,$E1017)*INDEX(O$30:O$46,$F1017)*(1-INDEX(O$117:O$133,$F1017))</f>
        <v/>
      </c>
      <c r="P1017" s="40">
        <f>P$12*$D1017*INDEX(P$21:P$28,$E1017)*INDEX(P$30:P$46,$F1017)*(1-INDEX(P$117:P$133,$F1017))</f>
        <v/>
      </c>
      <c r="Q1017" s="40">
        <f>Q$12*$D1017*INDEX(Q$21:Q$28,$E1017)*INDEX(Q$30:Q$46,$F1017)*(1-INDEX(Q$117:Q$133,$F1017))</f>
        <v/>
      </c>
      <c r="R1017" s="40">
        <f>R$12*$D1017*INDEX(R$21:R$28,$E1017)*INDEX(R$30:R$46,$F1017)*(1-INDEX(R$117:R$133,$F1017))</f>
        <v/>
      </c>
      <c r="S1017" s="40">
        <f>S$12*$D1017*INDEX(S$21:S$28,$E1017)*INDEX(S$30:S$46,$F1017)*(1-INDEX(S$117:S$133,$F1017))</f>
        <v/>
      </c>
      <c r="T1017" s="40">
        <f>T$12*$D1017*INDEX(T$21:T$28,$E1017)*INDEX(T$30:T$46,$F1017)*(1-INDEX(T$117:T$133,$F1017))</f>
        <v/>
      </c>
      <c r="U1017" s="40">
        <f>U$12*$D1017*INDEX(U$21:U$28,$E1017)*INDEX(U$30:U$46,$F1017)*(1-INDEX(U$117:U$133,$F1017))</f>
        <v/>
      </c>
      <c r="V1017" s="40">
        <f>V$12*$D1017*INDEX(V$21:V$28,$E1017)*INDEX(V$30:V$46,$F1017)*(1-INDEX(V$117:V$133,$F1017))</f>
        <v/>
      </c>
      <c r="W1017" s="40">
        <f>W$12*$D1017*INDEX(W$21:W$28,$E1017)*INDEX(W$30:W$46,$F1017)*(1-INDEX(W$117:W$133,$F1017))</f>
        <v/>
      </c>
      <c r="X1017" s="40">
        <f>X$12*$D1017*INDEX(X$21:X$28,$E1017)*INDEX(X$30:X$46,$F1017)*(1-INDEX(X$117:X$133,$F1017))</f>
        <v/>
      </c>
      <c r="Y1017" s="40">
        <f>Y$12*$D1017*INDEX(Y$21:Y$28,$E1017)*INDEX(Y$30:Y$46,$F1017)*(1-INDEX(Y$117:Y$133,$F1017))</f>
        <v/>
      </c>
      <c r="Z1017" s="40">
        <f>Z$12*$D1017*INDEX(Z$21:Z$28,$E1017)*INDEX(Z$30:Z$46,$F1017)*(1-INDEX(Z$117:Z$133,$F1017))</f>
        <v/>
      </c>
      <c r="AA1017" s="40">
        <f>AA$12*$D1017*INDEX(AA$21:AA$28,$E1017)*INDEX(AA$30:AA$46,$F1017)*(1-INDEX(AA$117:AA$133,$F1017))</f>
        <v/>
      </c>
      <c r="AB1017" s="40">
        <f>AB$12*$D1017*INDEX(AB$21:AB$28,$E1017)*INDEX(AB$30:AB$46,$F1017)*(1-INDEX(AB$117:AB$133,$F1017))</f>
        <v/>
      </c>
      <c r="AC1017" s="40">
        <f>AC$12*$D1017*INDEX(AC$21:AC$28,$E1017)*INDEX(AC$30:AC$46,$F1017)*(1-INDEX(AC$117:AC$133,$F1017))</f>
        <v/>
      </c>
      <c r="AD1017" s="42">
        <f>CARBONTAX(AD$12,$D1017,INDEX(AD$21:AD$28,$E1017),INDEX(AD$30:AD$46,$F1017),INDEX(AD$117:AD$133,$F1017))</f>
        <v/>
      </c>
      <c r="AE1017" s="25">
        <f>LOWER(Settings!$C$4)&amp;".mit."&amp;$A1017&amp;IF($C1017="","","."&amp;$C1017&amp;"."&amp;$B1017)&amp;IF(INDEX(Variables!$D$5:$D$105,MATCH($A1017,Variables!$A$5:$A$105,0))="","","."&amp;INDEX(Variables!$D$5:$D$105,MATCH($A1017,Variables!$A$5:$A$105,0)))&amp;"."&amp;AE$5</f>
        <v/>
      </c>
      <c r="AF1017" s="41">
        <f>AF$12*$D1017*INDEX(AF$21:AF$28,$E1017)*INDEX(AF$30:AF$46,$F1017)*(1-INDEX(AF$117:AF$133,$F1017))</f>
        <v/>
      </c>
      <c r="AG1017" s="40">
        <f>AG$12*$D1017*INDEX(AG$21:AG$28,$E1017)*INDEX(AG$30:AG$46,$F1017)*(1-INDEX(AG$117:AG$133,$F1017))</f>
        <v/>
      </c>
      <c r="AH1017" s="40">
        <f>AH$12*$D1017*INDEX(AH$21:AH$28,$E1017)*INDEX(AH$30:AH$46,$F1017)*(1-INDEX(AH$117:AH$133,$F1017))</f>
        <v/>
      </c>
      <c r="AI1017" s="40">
        <f>AI$12*$D1017*INDEX(AI$21:AI$28,$E1017)*INDEX(AI$30:AI$46,$F1017)*(1-INDEX(AI$117:AI$133,$F1017))</f>
        <v/>
      </c>
      <c r="AJ1017" s="40">
        <f>AJ$12*$D1017*INDEX(AJ$21:AJ$28,$E1017)*INDEX(AJ$30:AJ$46,$F1017)*(1-INDEX(AJ$117:AJ$133,$F1017))</f>
        <v/>
      </c>
      <c r="AK1017" s="40">
        <f>AK$12*$D1017*INDEX(AK$21:AK$28,$E1017)*INDEX(AK$30:AK$46,$F1017)*(1-INDEX(AK$117:AK$133,$F1017))</f>
        <v/>
      </c>
      <c r="AL1017" s="40">
        <f>AL$12*$D1017*INDEX(AL$21:AL$28,$E1017)*INDEX(AL$30:AL$46,$F1017)*(1-INDEX(AL$117:AL$133,$F1017))</f>
        <v/>
      </c>
      <c r="AM1017" s="40">
        <f>AM$12*$D1017*INDEX(AM$21:AM$28,$E1017)*INDEX(AM$30:AM$46,$F1017)*(1-INDEX(AM$117:AM$133,$F1017))</f>
        <v/>
      </c>
      <c r="AN1017" s="40">
        <f>AN$12*$D1017*INDEX(AN$21:AN$28,$E1017)*INDEX(AN$30:AN$46,$F1017)*(1-INDEX(AN$117:AN$133,$F1017))</f>
        <v/>
      </c>
      <c r="AO1017" s="40">
        <f>AO$12*$D1017*INDEX(AO$21:AO$28,$E1017)*INDEX(AO$30:AO$46,$F1017)*(1-INDEX(AO$117:AO$133,$F1017))</f>
        <v/>
      </c>
      <c r="AP1017" s="40">
        <f>AP$12*$D1017*INDEX(AP$21:AP$28,$E1017)*INDEX(AP$30:AP$46,$F1017)*(1-INDEX(AP$117:AP$133,$F1017))</f>
        <v/>
      </c>
      <c r="AQ1017" s="40">
        <f>AQ$12*$D1017*INDEX(AQ$21:AQ$28,$E1017)*INDEX(AQ$30:AQ$46,$F1017)*(1-INDEX(AQ$117:AQ$133,$F1017))</f>
        <v/>
      </c>
      <c r="AR1017" s="40">
        <f>AR$12*$D1017*INDEX(AR$21:AR$28,$E1017)*INDEX(AR$30:AR$46,$F1017)*(1-INDEX(AR$117:AR$133,$F1017))</f>
        <v/>
      </c>
      <c r="AS1017" s="40">
        <f>AS$12*$D1017*INDEX(AS$21:AS$28,$E1017)*INDEX(AS$30:AS$46,$F1017)*(1-INDEX(AS$117:AS$133,$F1017))</f>
        <v/>
      </c>
      <c r="AT1017" s="40">
        <f>AT$12*$D1017*INDEX(AT$21:AT$28,$E1017)*INDEX(AT$30:AT$46,$F1017)*(1-INDEX(AT$117:AT$133,$F1017))</f>
        <v/>
      </c>
      <c r="AU1017" s="40">
        <f>AU$12*$D1017*INDEX(AU$21:AU$28,$E1017)*INDEX(AU$30:AU$46,$F1017)*(1-INDEX(AU$117:AU$133,$F1017))</f>
        <v/>
      </c>
      <c r="AV1017" s="40">
        <f>AV$12*$D1017*INDEX(AV$21:AV$28,$E1017)*INDEX(AV$30:AV$46,$F1017)*(1-INDEX(AV$117:AV$133,$F1017))</f>
        <v/>
      </c>
      <c r="AW1017" s="40">
        <f>AW$12*$D1017*INDEX(AW$21:AW$28,$E1017)*INDEX(AW$30:AW$46,$F1017)*(1-INDEX(AW$117:AW$133,$F1017))</f>
        <v/>
      </c>
      <c r="AX1017" s="42">
        <f>CARBONTAX(AX$12,$D1017,INDEX(AX$21:AX$28,$E1017),INDEX(AX$30:AX$46,$F1017),INDEX(AX$117:AX$133,$F1017))</f>
        <v/>
      </c>
    </row>
    <row r="1018" hidden="1" outlineLevel="2"/>
    <row r="1019" hidden="1" outlineLevel="2">
      <c r="A1019" s="5" t="inlineStr">
        <is>
          <t>ets</t>
        </is>
      </c>
      <c r="B1019" s="5" t="inlineStr">
        <is>
          <t>coa</t>
        </is>
      </c>
      <c r="C1019" s="5" t="inlineStr">
        <is>
          <t>mch</t>
        </is>
      </c>
      <c r="D1019" s="40">
        <f>INDEX(Inputs!$T$5:$T$132,MATCH($B1019&amp;"|"&amp;$C1019,Inputs!$A$5:$A$132,0))</f>
        <v/>
      </c>
      <c r="E1019" s="40">
        <f>INDEX(Inputs!$K$5:$K$132,MATCH($B1019&amp;"|"&amp;$C1019,Inputs!$A$5:$A$132,0))</f>
        <v/>
      </c>
      <c r="F1019" s="39" t="n"/>
      <c r="G1019" s="39" t="n"/>
      <c r="H1019" s="5">
        <f>INDEX(Variables!$B$5:$B$105,MATCH($A1019,Variables!$A$5:$A$105,0))&amp;IF($C1019="",""," | "&amp;INDEX(Mapping!$B$5:$B$26,MATCH($C1019,Mapping!$A$5:$A$26,0))&amp;" | "&amp;INDEX(Mapping!$B$30:$B$41,MATCH($B1019,Mapping!$A$30:$A$41,0)))</f>
        <v/>
      </c>
      <c r="I1019" s="5">
        <f>INDEX(Variables!$C$5:$C$105,MATCH($A1019,Variables!$A$5:$A$105,0))</f>
        <v/>
      </c>
      <c r="J1019" s="5">
        <f>INDEX(Variables!$E$5:$E$105,MATCH($A1019,Variables!$A$5:$A$105,0))</f>
        <v/>
      </c>
      <c r="K1019" s="25">
        <f>LOWER(Settings!$C$4)&amp;".mit."&amp;$A1019&amp;IF($C1019="","","."&amp;$C1019&amp;"."&amp;$B1019)&amp;IF(INDEX(Variables!$D$5:$D$105,MATCH($A1019,Variables!$A$5:$A$105,0))="","","."&amp;INDEX(Variables!$D$5:$D$105,MATCH($A1019,Variables!$A$5:$A$105,0)))&amp;"."&amp;K$5</f>
        <v/>
      </c>
      <c r="L1019" s="41">
        <f>L$134*$D1019*INDEX(L$117:L$133,$E1019)</f>
        <v/>
      </c>
      <c r="M1019" s="40">
        <f>M$134*$D1019*INDEX(M$117:M$133,$E1019)</f>
        <v/>
      </c>
      <c r="N1019" s="40">
        <f>N$134*$D1019*INDEX(N$117:N$133,$E1019)</f>
        <v/>
      </c>
      <c r="O1019" s="40">
        <f>O$134*$D1019*INDEX(O$117:O$133,$E1019)</f>
        <v/>
      </c>
      <c r="P1019" s="40">
        <f>P$134*$D1019*INDEX(P$117:P$133,$E1019)</f>
        <v/>
      </c>
      <c r="Q1019" s="40">
        <f>Q$134*$D1019*INDEX(Q$117:Q$133,$E1019)</f>
        <v/>
      </c>
      <c r="R1019" s="40">
        <f>R$134*$D1019*INDEX(R$117:R$133,$E1019)</f>
        <v/>
      </c>
      <c r="S1019" s="40">
        <f>S$134*$D1019*INDEX(S$117:S$133,$E1019)</f>
        <v/>
      </c>
      <c r="T1019" s="40">
        <f>T$134*$D1019*INDEX(T$117:T$133,$E1019)</f>
        <v/>
      </c>
      <c r="U1019" s="40">
        <f>U$134*$D1019*INDEX(U$117:U$133,$E1019)</f>
        <v/>
      </c>
      <c r="V1019" s="40">
        <f>V$134*$D1019*INDEX(V$117:V$133,$E1019)</f>
        <v/>
      </c>
      <c r="W1019" s="40">
        <f>W$134*$D1019*INDEX(W$117:W$133,$E1019)</f>
        <v/>
      </c>
      <c r="X1019" s="40">
        <f>X$134*$D1019*INDEX(X$117:X$133,$E1019)</f>
        <v/>
      </c>
      <c r="Y1019" s="40">
        <f>Y$134*$D1019*INDEX(Y$117:Y$133,$E1019)</f>
        <v/>
      </c>
      <c r="Z1019" s="40">
        <f>Z$134*$D1019*INDEX(Z$117:Z$133,$E1019)</f>
        <v/>
      </c>
      <c r="AA1019" s="40">
        <f>AA$134*$D1019*INDEX(AA$117:AA$133,$E1019)</f>
        <v/>
      </c>
      <c r="AB1019" s="40">
        <f>AB$134*$D1019*INDEX(AB$117:AB$133,$E1019)</f>
        <v/>
      </c>
      <c r="AC1019" s="40">
        <f>AC$134*$D1019*INDEX(AC$117:AC$133,$E1019)</f>
        <v/>
      </c>
      <c r="AD1019" s="42">
        <f>ETSCOST(AD$134,$D1019,INDEX(AD$117:AD$133,$E1019))</f>
        <v/>
      </c>
      <c r="AE1019" s="25">
        <f>LOWER(Settings!$C$4)&amp;".mit."&amp;$A1019&amp;IF($C1019="","","."&amp;$C1019&amp;"."&amp;$B1019)&amp;IF(INDEX(Variables!$D$5:$D$105,MATCH($A1019,Variables!$A$5:$A$105,0))="","","."&amp;INDEX(Variables!$D$5:$D$105,MATCH($A1019,Variables!$A$5:$A$105,0)))&amp;"."&amp;AE$5</f>
        <v/>
      </c>
      <c r="AF1019" s="41">
        <f>AF$134*$D1019*INDEX(AF$117:AF$133,$E1019)</f>
        <v/>
      </c>
      <c r="AG1019" s="40">
        <f>AG$134*$D1019*INDEX(AG$117:AG$133,$E1019)</f>
        <v/>
      </c>
      <c r="AH1019" s="40">
        <f>AH$134*$D1019*INDEX(AH$117:AH$133,$E1019)</f>
        <v/>
      </c>
      <c r="AI1019" s="40">
        <f>AI$134*$D1019*INDEX(AI$117:AI$133,$E1019)</f>
        <v/>
      </c>
      <c r="AJ1019" s="40">
        <f>AJ$134*$D1019*INDEX(AJ$117:AJ$133,$E1019)</f>
        <v/>
      </c>
      <c r="AK1019" s="40">
        <f>AK$134*$D1019*INDEX(AK$117:AK$133,$E1019)</f>
        <v/>
      </c>
      <c r="AL1019" s="40">
        <f>AL$134*$D1019*INDEX(AL$117:AL$133,$E1019)</f>
        <v/>
      </c>
      <c r="AM1019" s="40">
        <f>AM$134*$D1019*INDEX(AM$117:AM$133,$E1019)</f>
        <v/>
      </c>
      <c r="AN1019" s="40">
        <f>AN$134*$D1019*INDEX(AN$117:AN$133,$E1019)</f>
        <v/>
      </c>
      <c r="AO1019" s="40">
        <f>AO$134*$D1019*INDEX(AO$117:AO$133,$E1019)</f>
        <v/>
      </c>
      <c r="AP1019" s="40">
        <f>AP$134*$D1019*INDEX(AP$117:AP$133,$E1019)</f>
        <v/>
      </c>
      <c r="AQ1019" s="40">
        <f>AQ$134*$D1019*INDEX(AQ$117:AQ$133,$E1019)</f>
        <v/>
      </c>
      <c r="AR1019" s="40">
        <f>AR$134*$D1019*INDEX(AR$117:AR$133,$E1019)</f>
        <v/>
      </c>
      <c r="AS1019" s="40">
        <f>AS$134*$D1019*INDEX(AS$117:AS$133,$E1019)</f>
        <v/>
      </c>
      <c r="AT1019" s="40">
        <f>AT$134*$D1019*INDEX(AT$117:AT$133,$E1019)</f>
        <v/>
      </c>
      <c r="AU1019" s="40">
        <f>AU$134*$D1019*INDEX(AU$117:AU$133,$E1019)</f>
        <v/>
      </c>
      <c r="AV1019" s="40">
        <f>AV$134*$D1019*INDEX(AV$117:AV$133,$E1019)</f>
        <v/>
      </c>
      <c r="AW1019" s="40">
        <f>AW$134*$D1019*INDEX(AW$117:AW$133,$E1019)</f>
        <v/>
      </c>
      <c r="AX1019" s="42">
        <f>ETSCOST(AX$134,$D1019,INDEX(AX$117:AX$133,$E1019))</f>
        <v/>
      </c>
    </row>
    <row r="1020" hidden="1" outlineLevel="2">
      <c r="A1020" s="5" t="inlineStr">
        <is>
          <t>ets</t>
        </is>
      </c>
      <c r="B1020" s="5" t="inlineStr">
        <is>
          <t>nga</t>
        </is>
      </c>
      <c r="C1020" s="5" t="inlineStr">
        <is>
          <t>mch</t>
        </is>
      </c>
      <c r="D1020" s="40">
        <f>INDEX(Inputs!$T$5:$T$132,MATCH($B1020&amp;"|"&amp;$C1020,Inputs!$A$5:$A$132,0))</f>
        <v/>
      </c>
      <c r="E1020" s="40">
        <f>INDEX(Inputs!$K$5:$K$132,MATCH($B1020&amp;"|"&amp;$C1020,Inputs!$A$5:$A$132,0))</f>
        <v/>
      </c>
      <c r="F1020" s="39" t="n"/>
      <c r="G1020" s="39" t="n"/>
      <c r="H1020" s="5">
        <f>INDEX(Variables!$B$5:$B$105,MATCH($A1020,Variables!$A$5:$A$105,0))&amp;IF($C1020="",""," | "&amp;INDEX(Mapping!$B$5:$B$26,MATCH($C1020,Mapping!$A$5:$A$26,0))&amp;" | "&amp;INDEX(Mapping!$B$30:$B$41,MATCH($B1020,Mapping!$A$30:$A$41,0)))</f>
        <v/>
      </c>
      <c r="I1020" s="5">
        <f>INDEX(Variables!$C$5:$C$105,MATCH($A1020,Variables!$A$5:$A$105,0))</f>
        <v/>
      </c>
      <c r="J1020" s="5">
        <f>INDEX(Variables!$E$5:$E$105,MATCH($A1020,Variables!$A$5:$A$105,0))</f>
        <v/>
      </c>
      <c r="K1020" s="25">
        <f>LOWER(Settings!$C$4)&amp;".mit."&amp;$A1020&amp;IF($C1020="","","."&amp;$C1020&amp;"."&amp;$B1020)&amp;IF(INDEX(Variables!$D$5:$D$105,MATCH($A1020,Variables!$A$5:$A$105,0))="","","."&amp;INDEX(Variables!$D$5:$D$105,MATCH($A1020,Variables!$A$5:$A$105,0)))&amp;"."&amp;K$5</f>
        <v/>
      </c>
      <c r="L1020" s="41">
        <f>L$134*$D1020*INDEX(L$117:L$133,$E1020)</f>
        <v/>
      </c>
      <c r="M1020" s="40">
        <f>M$134*$D1020*INDEX(M$117:M$133,$E1020)</f>
        <v/>
      </c>
      <c r="N1020" s="40">
        <f>N$134*$D1020*INDEX(N$117:N$133,$E1020)</f>
        <v/>
      </c>
      <c r="O1020" s="40">
        <f>O$134*$D1020*INDEX(O$117:O$133,$E1020)</f>
        <v/>
      </c>
      <c r="P1020" s="40">
        <f>P$134*$D1020*INDEX(P$117:P$133,$E1020)</f>
        <v/>
      </c>
      <c r="Q1020" s="40">
        <f>Q$134*$D1020*INDEX(Q$117:Q$133,$E1020)</f>
        <v/>
      </c>
      <c r="R1020" s="40">
        <f>R$134*$D1020*INDEX(R$117:R$133,$E1020)</f>
        <v/>
      </c>
      <c r="S1020" s="40">
        <f>S$134*$D1020*INDEX(S$117:S$133,$E1020)</f>
        <v/>
      </c>
      <c r="T1020" s="40">
        <f>T$134*$D1020*INDEX(T$117:T$133,$E1020)</f>
        <v/>
      </c>
      <c r="U1020" s="40">
        <f>U$134*$D1020*INDEX(U$117:U$133,$E1020)</f>
        <v/>
      </c>
      <c r="V1020" s="40">
        <f>V$134*$D1020*INDEX(V$117:V$133,$E1020)</f>
        <v/>
      </c>
      <c r="W1020" s="40">
        <f>W$134*$D1020*INDEX(W$117:W$133,$E1020)</f>
        <v/>
      </c>
      <c r="X1020" s="40">
        <f>X$134*$D1020*INDEX(X$117:X$133,$E1020)</f>
        <v/>
      </c>
      <c r="Y1020" s="40">
        <f>Y$134*$D1020*INDEX(Y$117:Y$133,$E1020)</f>
        <v/>
      </c>
      <c r="Z1020" s="40">
        <f>Z$134*$D1020*INDEX(Z$117:Z$133,$E1020)</f>
        <v/>
      </c>
      <c r="AA1020" s="40">
        <f>AA$134*$D1020*INDEX(AA$117:AA$133,$E1020)</f>
        <v/>
      </c>
      <c r="AB1020" s="40">
        <f>AB$134*$D1020*INDEX(AB$117:AB$133,$E1020)</f>
        <v/>
      </c>
      <c r="AC1020" s="40">
        <f>AC$134*$D1020*INDEX(AC$117:AC$133,$E1020)</f>
        <v/>
      </c>
      <c r="AD1020" s="42">
        <f>ETSCOST(AD$134,$D1020,INDEX(AD$117:AD$133,$E1020))</f>
        <v/>
      </c>
      <c r="AE1020" s="25">
        <f>LOWER(Settings!$C$4)&amp;".mit."&amp;$A1020&amp;IF($C1020="","","."&amp;$C1020&amp;"."&amp;$B1020)&amp;IF(INDEX(Variables!$D$5:$D$105,MATCH($A1020,Variables!$A$5:$A$105,0))="","","."&amp;INDEX(Variables!$D$5:$D$105,MATCH($A1020,Variables!$A$5:$A$105,0)))&amp;"."&amp;AE$5</f>
        <v/>
      </c>
      <c r="AF1020" s="41">
        <f>AF$134*$D1020*INDEX(AF$117:AF$133,$E1020)</f>
        <v/>
      </c>
      <c r="AG1020" s="40">
        <f>AG$134*$D1020*INDEX(AG$117:AG$133,$E1020)</f>
        <v/>
      </c>
      <c r="AH1020" s="40">
        <f>AH$134*$D1020*INDEX(AH$117:AH$133,$E1020)</f>
        <v/>
      </c>
      <c r="AI1020" s="40">
        <f>AI$134*$D1020*INDEX(AI$117:AI$133,$E1020)</f>
        <v/>
      </c>
      <c r="AJ1020" s="40">
        <f>AJ$134*$D1020*INDEX(AJ$117:AJ$133,$E1020)</f>
        <v/>
      </c>
      <c r="AK1020" s="40">
        <f>AK$134*$D1020*INDEX(AK$117:AK$133,$E1020)</f>
        <v/>
      </c>
      <c r="AL1020" s="40">
        <f>AL$134*$D1020*INDEX(AL$117:AL$133,$E1020)</f>
        <v/>
      </c>
      <c r="AM1020" s="40">
        <f>AM$134*$D1020*INDEX(AM$117:AM$133,$E1020)</f>
        <v/>
      </c>
      <c r="AN1020" s="40">
        <f>AN$134*$D1020*INDEX(AN$117:AN$133,$E1020)</f>
        <v/>
      </c>
      <c r="AO1020" s="40">
        <f>AO$134*$D1020*INDEX(AO$117:AO$133,$E1020)</f>
        <v/>
      </c>
      <c r="AP1020" s="40">
        <f>AP$134*$D1020*INDEX(AP$117:AP$133,$E1020)</f>
        <v/>
      </c>
      <c r="AQ1020" s="40">
        <f>AQ$134*$D1020*INDEX(AQ$117:AQ$133,$E1020)</f>
        <v/>
      </c>
      <c r="AR1020" s="40">
        <f>AR$134*$D1020*INDEX(AR$117:AR$133,$E1020)</f>
        <v/>
      </c>
      <c r="AS1020" s="40">
        <f>AS$134*$D1020*INDEX(AS$117:AS$133,$E1020)</f>
        <v/>
      </c>
      <c r="AT1020" s="40">
        <f>AT$134*$D1020*INDEX(AT$117:AT$133,$E1020)</f>
        <v/>
      </c>
      <c r="AU1020" s="40">
        <f>AU$134*$D1020*INDEX(AU$117:AU$133,$E1020)</f>
        <v/>
      </c>
      <c r="AV1020" s="40">
        <f>AV$134*$D1020*INDEX(AV$117:AV$133,$E1020)</f>
        <v/>
      </c>
      <c r="AW1020" s="40">
        <f>AW$134*$D1020*INDEX(AW$117:AW$133,$E1020)</f>
        <v/>
      </c>
      <c r="AX1020" s="42">
        <f>ETSCOST(AX$134,$D1020,INDEX(AX$117:AX$133,$E1020))</f>
        <v/>
      </c>
    </row>
    <row r="1021" hidden="1" outlineLevel="2">
      <c r="A1021" s="5" t="inlineStr">
        <is>
          <t>ets</t>
        </is>
      </c>
      <c r="B1021" s="5" t="inlineStr">
        <is>
          <t>gso</t>
        </is>
      </c>
      <c r="C1021" s="5" t="inlineStr">
        <is>
          <t>mch</t>
        </is>
      </c>
      <c r="D1021" s="40">
        <f>INDEX(Inputs!$T$5:$T$132,MATCH($B1021&amp;"|"&amp;$C1021,Inputs!$A$5:$A$132,0))</f>
        <v/>
      </c>
      <c r="E1021" s="40">
        <f>INDEX(Inputs!$K$5:$K$132,MATCH($B1021&amp;"|"&amp;$C1021,Inputs!$A$5:$A$132,0))</f>
        <v/>
      </c>
      <c r="F1021" s="39" t="n"/>
      <c r="G1021" s="39" t="n"/>
      <c r="H1021" s="5">
        <f>INDEX(Variables!$B$5:$B$105,MATCH($A1021,Variables!$A$5:$A$105,0))&amp;IF($C1021="",""," | "&amp;INDEX(Mapping!$B$5:$B$26,MATCH($C1021,Mapping!$A$5:$A$26,0))&amp;" | "&amp;INDEX(Mapping!$B$30:$B$41,MATCH($B1021,Mapping!$A$30:$A$41,0)))</f>
        <v/>
      </c>
      <c r="I1021" s="5">
        <f>INDEX(Variables!$C$5:$C$105,MATCH($A1021,Variables!$A$5:$A$105,0))</f>
        <v/>
      </c>
      <c r="J1021" s="5">
        <f>INDEX(Variables!$E$5:$E$105,MATCH($A1021,Variables!$A$5:$A$105,0))</f>
        <v/>
      </c>
      <c r="K1021" s="25">
        <f>LOWER(Settings!$C$4)&amp;".mit."&amp;$A1021&amp;IF($C1021="","","."&amp;$C1021&amp;"."&amp;$B1021)&amp;IF(INDEX(Variables!$D$5:$D$105,MATCH($A1021,Variables!$A$5:$A$105,0))="","","."&amp;INDEX(Variables!$D$5:$D$105,MATCH($A1021,Variables!$A$5:$A$105,0)))&amp;"."&amp;K$5</f>
        <v/>
      </c>
      <c r="L1021" s="41">
        <f>L$134*$D1021*INDEX(L$117:L$133,$E1021)</f>
        <v/>
      </c>
      <c r="M1021" s="40">
        <f>M$134*$D1021*INDEX(M$117:M$133,$E1021)</f>
        <v/>
      </c>
      <c r="N1021" s="40">
        <f>N$134*$D1021*INDEX(N$117:N$133,$E1021)</f>
        <v/>
      </c>
      <c r="O1021" s="40">
        <f>O$134*$D1021*INDEX(O$117:O$133,$E1021)</f>
        <v/>
      </c>
      <c r="P1021" s="40">
        <f>P$134*$D1021*INDEX(P$117:P$133,$E1021)</f>
        <v/>
      </c>
      <c r="Q1021" s="40">
        <f>Q$134*$D1021*INDEX(Q$117:Q$133,$E1021)</f>
        <v/>
      </c>
      <c r="R1021" s="40">
        <f>R$134*$D1021*INDEX(R$117:R$133,$E1021)</f>
        <v/>
      </c>
      <c r="S1021" s="40">
        <f>S$134*$D1021*INDEX(S$117:S$133,$E1021)</f>
        <v/>
      </c>
      <c r="T1021" s="40">
        <f>T$134*$D1021*INDEX(T$117:T$133,$E1021)</f>
        <v/>
      </c>
      <c r="U1021" s="40">
        <f>U$134*$D1021*INDEX(U$117:U$133,$E1021)</f>
        <v/>
      </c>
      <c r="V1021" s="40">
        <f>V$134*$D1021*INDEX(V$117:V$133,$E1021)</f>
        <v/>
      </c>
      <c r="W1021" s="40">
        <f>W$134*$D1021*INDEX(W$117:W$133,$E1021)</f>
        <v/>
      </c>
      <c r="X1021" s="40">
        <f>X$134*$D1021*INDEX(X$117:X$133,$E1021)</f>
        <v/>
      </c>
      <c r="Y1021" s="40">
        <f>Y$134*$D1021*INDEX(Y$117:Y$133,$E1021)</f>
        <v/>
      </c>
      <c r="Z1021" s="40">
        <f>Z$134*$D1021*INDEX(Z$117:Z$133,$E1021)</f>
        <v/>
      </c>
      <c r="AA1021" s="40">
        <f>AA$134*$D1021*INDEX(AA$117:AA$133,$E1021)</f>
        <v/>
      </c>
      <c r="AB1021" s="40">
        <f>AB$134*$D1021*INDEX(AB$117:AB$133,$E1021)</f>
        <v/>
      </c>
      <c r="AC1021" s="40">
        <f>AC$134*$D1021*INDEX(AC$117:AC$133,$E1021)</f>
        <v/>
      </c>
      <c r="AD1021" s="42">
        <f>ETSCOST(AD$134,$D1021,INDEX(AD$117:AD$133,$E1021))</f>
        <v/>
      </c>
      <c r="AE1021" s="25">
        <f>LOWER(Settings!$C$4)&amp;".mit."&amp;$A1021&amp;IF($C1021="","","."&amp;$C1021&amp;"."&amp;$B1021)&amp;IF(INDEX(Variables!$D$5:$D$105,MATCH($A1021,Variables!$A$5:$A$105,0))="","","."&amp;INDEX(Variables!$D$5:$D$105,MATCH($A1021,Variables!$A$5:$A$105,0)))&amp;"."&amp;AE$5</f>
        <v/>
      </c>
      <c r="AF1021" s="41">
        <f>AF$134*$D1021*INDEX(AF$117:AF$133,$E1021)</f>
        <v/>
      </c>
      <c r="AG1021" s="40">
        <f>AG$134*$D1021*INDEX(AG$117:AG$133,$E1021)</f>
        <v/>
      </c>
      <c r="AH1021" s="40">
        <f>AH$134*$D1021*INDEX(AH$117:AH$133,$E1021)</f>
        <v/>
      </c>
      <c r="AI1021" s="40">
        <f>AI$134*$D1021*INDEX(AI$117:AI$133,$E1021)</f>
        <v/>
      </c>
      <c r="AJ1021" s="40">
        <f>AJ$134*$D1021*INDEX(AJ$117:AJ$133,$E1021)</f>
        <v/>
      </c>
      <c r="AK1021" s="40">
        <f>AK$134*$D1021*INDEX(AK$117:AK$133,$E1021)</f>
        <v/>
      </c>
      <c r="AL1021" s="40">
        <f>AL$134*$D1021*INDEX(AL$117:AL$133,$E1021)</f>
        <v/>
      </c>
      <c r="AM1021" s="40">
        <f>AM$134*$D1021*INDEX(AM$117:AM$133,$E1021)</f>
        <v/>
      </c>
      <c r="AN1021" s="40">
        <f>AN$134*$D1021*INDEX(AN$117:AN$133,$E1021)</f>
        <v/>
      </c>
      <c r="AO1021" s="40">
        <f>AO$134*$D1021*INDEX(AO$117:AO$133,$E1021)</f>
        <v/>
      </c>
      <c r="AP1021" s="40">
        <f>AP$134*$D1021*INDEX(AP$117:AP$133,$E1021)</f>
        <v/>
      </c>
      <c r="AQ1021" s="40">
        <f>AQ$134*$D1021*INDEX(AQ$117:AQ$133,$E1021)</f>
        <v/>
      </c>
      <c r="AR1021" s="40">
        <f>AR$134*$D1021*INDEX(AR$117:AR$133,$E1021)</f>
        <v/>
      </c>
      <c r="AS1021" s="40">
        <f>AS$134*$D1021*INDEX(AS$117:AS$133,$E1021)</f>
        <v/>
      </c>
      <c r="AT1021" s="40">
        <f>AT$134*$D1021*INDEX(AT$117:AT$133,$E1021)</f>
        <v/>
      </c>
      <c r="AU1021" s="40">
        <f>AU$134*$D1021*INDEX(AU$117:AU$133,$E1021)</f>
        <v/>
      </c>
      <c r="AV1021" s="40">
        <f>AV$134*$D1021*INDEX(AV$117:AV$133,$E1021)</f>
        <v/>
      </c>
      <c r="AW1021" s="40">
        <f>AW$134*$D1021*INDEX(AW$117:AW$133,$E1021)</f>
        <v/>
      </c>
      <c r="AX1021" s="42">
        <f>ETSCOST(AX$134,$D1021,INDEX(AX$117:AX$133,$E1021))</f>
        <v/>
      </c>
    </row>
    <row r="1022" hidden="1" outlineLevel="2">
      <c r="A1022" s="5" t="inlineStr">
        <is>
          <t>ets</t>
        </is>
      </c>
      <c r="B1022" s="5" t="inlineStr">
        <is>
          <t>die</t>
        </is>
      </c>
      <c r="C1022" s="5" t="inlineStr">
        <is>
          <t>mch</t>
        </is>
      </c>
      <c r="D1022" s="40">
        <f>INDEX(Inputs!$T$5:$T$132,MATCH($B1022&amp;"|"&amp;$C1022,Inputs!$A$5:$A$132,0))</f>
        <v/>
      </c>
      <c r="E1022" s="40">
        <f>INDEX(Inputs!$K$5:$K$132,MATCH($B1022&amp;"|"&amp;$C1022,Inputs!$A$5:$A$132,0))</f>
        <v/>
      </c>
      <c r="F1022" s="39" t="n"/>
      <c r="G1022" s="39" t="n"/>
      <c r="H1022" s="5">
        <f>INDEX(Variables!$B$5:$B$105,MATCH($A1022,Variables!$A$5:$A$105,0))&amp;IF($C1022="",""," | "&amp;INDEX(Mapping!$B$5:$B$26,MATCH($C1022,Mapping!$A$5:$A$26,0))&amp;" | "&amp;INDEX(Mapping!$B$30:$B$41,MATCH($B1022,Mapping!$A$30:$A$41,0)))</f>
        <v/>
      </c>
      <c r="I1022" s="5">
        <f>INDEX(Variables!$C$5:$C$105,MATCH($A1022,Variables!$A$5:$A$105,0))</f>
        <v/>
      </c>
      <c r="J1022" s="5">
        <f>INDEX(Variables!$E$5:$E$105,MATCH($A1022,Variables!$A$5:$A$105,0))</f>
        <v/>
      </c>
      <c r="K1022" s="25">
        <f>LOWER(Settings!$C$4)&amp;".mit."&amp;$A1022&amp;IF($C1022="","","."&amp;$C1022&amp;"."&amp;$B1022)&amp;IF(INDEX(Variables!$D$5:$D$105,MATCH($A1022,Variables!$A$5:$A$105,0))="","","."&amp;INDEX(Variables!$D$5:$D$105,MATCH($A1022,Variables!$A$5:$A$105,0)))&amp;"."&amp;K$5</f>
        <v/>
      </c>
      <c r="L1022" s="41">
        <f>L$134*$D1022*INDEX(L$117:L$133,$E1022)</f>
        <v/>
      </c>
      <c r="M1022" s="40">
        <f>M$134*$D1022*INDEX(M$117:M$133,$E1022)</f>
        <v/>
      </c>
      <c r="N1022" s="40">
        <f>N$134*$D1022*INDEX(N$117:N$133,$E1022)</f>
        <v/>
      </c>
      <c r="O1022" s="40">
        <f>O$134*$D1022*INDEX(O$117:O$133,$E1022)</f>
        <v/>
      </c>
      <c r="P1022" s="40">
        <f>P$134*$D1022*INDEX(P$117:P$133,$E1022)</f>
        <v/>
      </c>
      <c r="Q1022" s="40">
        <f>Q$134*$D1022*INDEX(Q$117:Q$133,$E1022)</f>
        <v/>
      </c>
      <c r="R1022" s="40">
        <f>R$134*$D1022*INDEX(R$117:R$133,$E1022)</f>
        <v/>
      </c>
      <c r="S1022" s="40">
        <f>S$134*$D1022*INDEX(S$117:S$133,$E1022)</f>
        <v/>
      </c>
      <c r="T1022" s="40">
        <f>T$134*$D1022*INDEX(T$117:T$133,$E1022)</f>
        <v/>
      </c>
      <c r="U1022" s="40">
        <f>U$134*$D1022*INDEX(U$117:U$133,$E1022)</f>
        <v/>
      </c>
      <c r="V1022" s="40">
        <f>V$134*$D1022*INDEX(V$117:V$133,$E1022)</f>
        <v/>
      </c>
      <c r="W1022" s="40">
        <f>W$134*$D1022*INDEX(W$117:W$133,$E1022)</f>
        <v/>
      </c>
      <c r="X1022" s="40">
        <f>X$134*$D1022*INDEX(X$117:X$133,$E1022)</f>
        <v/>
      </c>
      <c r="Y1022" s="40">
        <f>Y$134*$D1022*INDEX(Y$117:Y$133,$E1022)</f>
        <v/>
      </c>
      <c r="Z1022" s="40">
        <f>Z$134*$D1022*INDEX(Z$117:Z$133,$E1022)</f>
        <v/>
      </c>
      <c r="AA1022" s="40">
        <f>AA$134*$D1022*INDEX(AA$117:AA$133,$E1022)</f>
        <v/>
      </c>
      <c r="AB1022" s="40">
        <f>AB$134*$D1022*INDEX(AB$117:AB$133,$E1022)</f>
        <v/>
      </c>
      <c r="AC1022" s="40">
        <f>AC$134*$D1022*INDEX(AC$117:AC$133,$E1022)</f>
        <v/>
      </c>
      <c r="AD1022" s="42">
        <f>ETSCOST(AD$134,$D1022,INDEX(AD$117:AD$133,$E1022))</f>
        <v/>
      </c>
      <c r="AE1022" s="25">
        <f>LOWER(Settings!$C$4)&amp;".mit."&amp;$A1022&amp;IF($C1022="","","."&amp;$C1022&amp;"."&amp;$B1022)&amp;IF(INDEX(Variables!$D$5:$D$105,MATCH($A1022,Variables!$A$5:$A$105,0))="","","."&amp;INDEX(Variables!$D$5:$D$105,MATCH($A1022,Variables!$A$5:$A$105,0)))&amp;"."&amp;AE$5</f>
        <v/>
      </c>
      <c r="AF1022" s="41">
        <f>AF$134*$D1022*INDEX(AF$117:AF$133,$E1022)</f>
        <v/>
      </c>
      <c r="AG1022" s="40">
        <f>AG$134*$D1022*INDEX(AG$117:AG$133,$E1022)</f>
        <v/>
      </c>
      <c r="AH1022" s="40">
        <f>AH$134*$D1022*INDEX(AH$117:AH$133,$E1022)</f>
        <v/>
      </c>
      <c r="AI1022" s="40">
        <f>AI$134*$D1022*INDEX(AI$117:AI$133,$E1022)</f>
        <v/>
      </c>
      <c r="AJ1022" s="40">
        <f>AJ$134*$D1022*INDEX(AJ$117:AJ$133,$E1022)</f>
        <v/>
      </c>
      <c r="AK1022" s="40">
        <f>AK$134*$D1022*INDEX(AK$117:AK$133,$E1022)</f>
        <v/>
      </c>
      <c r="AL1022" s="40">
        <f>AL$134*$D1022*INDEX(AL$117:AL$133,$E1022)</f>
        <v/>
      </c>
      <c r="AM1022" s="40">
        <f>AM$134*$D1022*INDEX(AM$117:AM$133,$E1022)</f>
        <v/>
      </c>
      <c r="AN1022" s="40">
        <f>AN$134*$D1022*INDEX(AN$117:AN$133,$E1022)</f>
        <v/>
      </c>
      <c r="AO1022" s="40">
        <f>AO$134*$D1022*INDEX(AO$117:AO$133,$E1022)</f>
        <v/>
      </c>
      <c r="AP1022" s="40">
        <f>AP$134*$D1022*INDEX(AP$117:AP$133,$E1022)</f>
        <v/>
      </c>
      <c r="AQ1022" s="40">
        <f>AQ$134*$D1022*INDEX(AQ$117:AQ$133,$E1022)</f>
        <v/>
      </c>
      <c r="AR1022" s="40">
        <f>AR$134*$D1022*INDEX(AR$117:AR$133,$E1022)</f>
        <v/>
      </c>
      <c r="AS1022" s="40">
        <f>AS$134*$D1022*INDEX(AS$117:AS$133,$E1022)</f>
        <v/>
      </c>
      <c r="AT1022" s="40">
        <f>AT$134*$D1022*INDEX(AT$117:AT$133,$E1022)</f>
        <v/>
      </c>
      <c r="AU1022" s="40">
        <f>AU$134*$D1022*INDEX(AU$117:AU$133,$E1022)</f>
        <v/>
      </c>
      <c r="AV1022" s="40">
        <f>AV$134*$D1022*INDEX(AV$117:AV$133,$E1022)</f>
        <v/>
      </c>
      <c r="AW1022" s="40">
        <f>AW$134*$D1022*INDEX(AW$117:AW$133,$E1022)</f>
        <v/>
      </c>
      <c r="AX1022" s="42">
        <f>ETSCOST(AX$134,$D1022,INDEX(AX$117:AX$133,$E1022))</f>
        <v/>
      </c>
    </row>
    <row r="1023" hidden="1" outlineLevel="2">
      <c r="A1023" s="5" t="inlineStr">
        <is>
          <t>ets</t>
        </is>
      </c>
      <c r="B1023" s="5" t="inlineStr">
        <is>
          <t>lpg</t>
        </is>
      </c>
      <c r="C1023" s="5" t="inlineStr">
        <is>
          <t>mch</t>
        </is>
      </c>
      <c r="D1023" s="40">
        <f>INDEX(Inputs!$T$5:$T$132,MATCH($B1023&amp;"|"&amp;$C1023,Inputs!$A$5:$A$132,0))</f>
        <v/>
      </c>
      <c r="E1023" s="40">
        <f>INDEX(Inputs!$K$5:$K$132,MATCH($B1023&amp;"|"&amp;$C1023,Inputs!$A$5:$A$132,0))</f>
        <v/>
      </c>
      <c r="F1023" s="39" t="n"/>
      <c r="G1023" s="39" t="n"/>
      <c r="H1023" s="5">
        <f>INDEX(Variables!$B$5:$B$105,MATCH($A1023,Variables!$A$5:$A$105,0))&amp;IF($C1023="",""," | "&amp;INDEX(Mapping!$B$5:$B$26,MATCH($C1023,Mapping!$A$5:$A$26,0))&amp;" | "&amp;INDEX(Mapping!$B$30:$B$41,MATCH($B1023,Mapping!$A$30:$A$41,0)))</f>
        <v/>
      </c>
      <c r="I1023" s="5">
        <f>INDEX(Variables!$C$5:$C$105,MATCH($A1023,Variables!$A$5:$A$105,0))</f>
        <v/>
      </c>
      <c r="J1023" s="5">
        <f>INDEX(Variables!$E$5:$E$105,MATCH($A1023,Variables!$A$5:$A$105,0))</f>
        <v/>
      </c>
      <c r="K1023" s="25">
        <f>LOWER(Settings!$C$4)&amp;".mit."&amp;$A1023&amp;IF($C1023="","","."&amp;$C1023&amp;"."&amp;$B1023)&amp;IF(INDEX(Variables!$D$5:$D$105,MATCH($A1023,Variables!$A$5:$A$105,0))="","","."&amp;INDEX(Variables!$D$5:$D$105,MATCH($A1023,Variables!$A$5:$A$105,0)))&amp;"."&amp;K$5</f>
        <v/>
      </c>
      <c r="L1023" s="41">
        <f>L$134*$D1023*INDEX(L$117:L$133,$E1023)</f>
        <v/>
      </c>
      <c r="M1023" s="40">
        <f>M$134*$D1023*INDEX(M$117:M$133,$E1023)</f>
        <v/>
      </c>
      <c r="N1023" s="40">
        <f>N$134*$D1023*INDEX(N$117:N$133,$E1023)</f>
        <v/>
      </c>
      <c r="O1023" s="40">
        <f>O$134*$D1023*INDEX(O$117:O$133,$E1023)</f>
        <v/>
      </c>
      <c r="P1023" s="40">
        <f>P$134*$D1023*INDEX(P$117:P$133,$E1023)</f>
        <v/>
      </c>
      <c r="Q1023" s="40">
        <f>Q$134*$D1023*INDEX(Q$117:Q$133,$E1023)</f>
        <v/>
      </c>
      <c r="R1023" s="40">
        <f>R$134*$D1023*INDEX(R$117:R$133,$E1023)</f>
        <v/>
      </c>
      <c r="S1023" s="40">
        <f>S$134*$D1023*INDEX(S$117:S$133,$E1023)</f>
        <v/>
      </c>
      <c r="T1023" s="40">
        <f>T$134*$D1023*INDEX(T$117:T$133,$E1023)</f>
        <v/>
      </c>
      <c r="U1023" s="40">
        <f>U$134*$D1023*INDEX(U$117:U$133,$E1023)</f>
        <v/>
      </c>
      <c r="V1023" s="40">
        <f>V$134*$D1023*INDEX(V$117:V$133,$E1023)</f>
        <v/>
      </c>
      <c r="W1023" s="40">
        <f>W$134*$D1023*INDEX(W$117:W$133,$E1023)</f>
        <v/>
      </c>
      <c r="X1023" s="40">
        <f>X$134*$D1023*INDEX(X$117:X$133,$E1023)</f>
        <v/>
      </c>
      <c r="Y1023" s="40">
        <f>Y$134*$D1023*INDEX(Y$117:Y$133,$E1023)</f>
        <v/>
      </c>
      <c r="Z1023" s="40">
        <f>Z$134*$D1023*INDEX(Z$117:Z$133,$E1023)</f>
        <v/>
      </c>
      <c r="AA1023" s="40">
        <f>AA$134*$D1023*INDEX(AA$117:AA$133,$E1023)</f>
        <v/>
      </c>
      <c r="AB1023" s="40">
        <f>AB$134*$D1023*INDEX(AB$117:AB$133,$E1023)</f>
        <v/>
      </c>
      <c r="AC1023" s="40">
        <f>AC$134*$D1023*INDEX(AC$117:AC$133,$E1023)</f>
        <v/>
      </c>
      <c r="AD1023" s="42">
        <f>ETSCOST(AD$134,$D1023,INDEX(AD$117:AD$133,$E1023))</f>
        <v/>
      </c>
      <c r="AE1023" s="25">
        <f>LOWER(Settings!$C$4)&amp;".mit."&amp;$A1023&amp;IF($C1023="","","."&amp;$C1023&amp;"."&amp;$B1023)&amp;IF(INDEX(Variables!$D$5:$D$105,MATCH($A1023,Variables!$A$5:$A$105,0))="","","."&amp;INDEX(Variables!$D$5:$D$105,MATCH($A1023,Variables!$A$5:$A$105,0)))&amp;"."&amp;AE$5</f>
        <v/>
      </c>
      <c r="AF1023" s="41">
        <f>AF$134*$D1023*INDEX(AF$117:AF$133,$E1023)</f>
        <v/>
      </c>
      <c r="AG1023" s="40">
        <f>AG$134*$D1023*INDEX(AG$117:AG$133,$E1023)</f>
        <v/>
      </c>
      <c r="AH1023" s="40">
        <f>AH$134*$D1023*INDEX(AH$117:AH$133,$E1023)</f>
        <v/>
      </c>
      <c r="AI1023" s="40">
        <f>AI$134*$D1023*INDEX(AI$117:AI$133,$E1023)</f>
        <v/>
      </c>
      <c r="AJ1023" s="40">
        <f>AJ$134*$D1023*INDEX(AJ$117:AJ$133,$E1023)</f>
        <v/>
      </c>
      <c r="AK1023" s="40">
        <f>AK$134*$D1023*INDEX(AK$117:AK$133,$E1023)</f>
        <v/>
      </c>
      <c r="AL1023" s="40">
        <f>AL$134*$D1023*INDEX(AL$117:AL$133,$E1023)</f>
        <v/>
      </c>
      <c r="AM1023" s="40">
        <f>AM$134*$D1023*INDEX(AM$117:AM$133,$E1023)</f>
        <v/>
      </c>
      <c r="AN1023" s="40">
        <f>AN$134*$D1023*INDEX(AN$117:AN$133,$E1023)</f>
        <v/>
      </c>
      <c r="AO1023" s="40">
        <f>AO$134*$D1023*INDEX(AO$117:AO$133,$E1023)</f>
        <v/>
      </c>
      <c r="AP1023" s="40">
        <f>AP$134*$D1023*INDEX(AP$117:AP$133,$E1023)</f>
        <v/>
      </c>
      <c r="AQ1023" s="40">
        <f>AQ$134*$D1023*INDEX(AQ$117:AQ$133,$E1023)</f>
        <v/>
      </c>
      <c r="AR1023" s="40">
        <f>AR$134*$D1023*INDEX(AR$117:AR$133,$E1023)</f>
        <v/>
      </c>
      <c r="AS1023" s="40">
        <f>AS$134*$D1023*INDEX(AS$117:AS$133,$E1023)</f>
        <v/>
      </c>
      <c r="AT1023" s="40">
        <f>AT$134*$D1023*INDEX(AT$117:AT$133,$E1023)</f>
        <v/>
      </c>
      <c r="AU1023" s="40">
        <f>AU$134*$D1023*INDEX(AU$117:AU$133,$E1023)</f>
        <v/>
      </c>
      <c r="AV1023" s="40">
        <f>AV$134*$D1023*INDEX(AV$117:AV$133,$E1023)</f>
        <v/>
      </c>
      <c r="AW1023" s="40">
        <f>AW$134*$D1023*INDEX(AW$117:AW$133,$E1023)</f>
        <v/>
      </c>
      <c r="AX1023" s="42">
        <f>ETSCOST(AX$134,$D1023,INDEX(AX$117:AX$133,$E1023))</f>
        <v/>
      </c>
    </row>
    <row r="1024" hidden="1" outlineLevel="2">
      <c r="A1024" s="5" t="inlineStr">
        <is>
          <t>ets</t>
        </is>
      </c>
      <c r="B1024" s="5" t="inlineStr">
        <is>
          <t>ker</t>
        </is>
      </c>
      <c r="C1024" s="5" t="inlineStr">
        <is>
          <t>mch</t>
        </is>
      </c>
      <c r="D1024" s="40">
        <f>INDEX(Inputs!$T$5:$T$132,MATCH($B1024&amp;"|"&amp;$C1024,Inputs!$A$5:$A$132,0))</f>
        <v/>
      </c>
      <c r="E1024" s="40">
        <f>INDEX(Inputs!$K$5:$K$132,MATCH($B1024&amp;"|"&amp;$C1024,Inputs!$A$5:$A$132,0))</f>
        <v/>
      </c>
      <c r="F1024" s="39" t="n"/>
      <c r="G1024" s="39" t="n"/>
      <c r="H1024" s="5">
        <f>INDEX(Variables!$B$5:$B$105,MATCH($A1024,Variables!$A$5:$A$105,0))&amp;IF($C1024="",""," | "&amp;INDEX(Mapping!$B$5:$B$26,MATCH($C1024,Mapping!$A$5:$A$26,0))&amp;" | "&amp;INDEX(Mapping!$B$30:$B$41,MATCH($B1024,Mapping!$A$30:$A$41,0)))</f>
        <v/>
      </c>
      <c r="I1024" s="5">
        <f>INDEX(Variables!$C$5:$C$105,MATCH($A1024,Variables!$A$5:$A$105,0))</f>
        <v/>
      </c>
      <c r="J1024" s="5">
        <f>INDEX(Variables!$E$5:$E$105,MATCH($A1024,Variables!$A$5:$A$105,0))</f>
        <v/>
      </c>
      <c r="K1024" s="25">
        <f>LOWER(Settings!$C$4)&amp;".mit."&amp;$A1024&amp;IF($C1024="","","."&amp;$C1024&amp;"."&amp;$B1024)&amp;IF(INDEX(Variables!$D$5:$D$105,MATCH($A1024,Variables!$A$5:$A$105,0))="","","."&amp;INDEX(Variables!$D$5:$D$105,MATCH($A1024,Variables!$A$5:$A$105,0)))&amp;"."&amp;K$5</f>
        <v/>
      </c>
      <c r="L1024" s="41">
        <f>L$134*$D1024*INDEX(L$117:L$133,$E1024)</f>
        <v/>
      </c>
      <c r="M1024" s="40">
        <f>M$134*$D1024*INDEX(M$117:M$133,$E1024)</f>
        <v/>
      </c>
      <c r="N1024" s="40">
        <f>N$134*$D1024*INDEX(N$117:N$133,$E1024)</f>
        <v/>
      </c>
      <c r="O1024" s="40">
        <f>O$134*$D1024*INDEX(O$117:O$133,$E1024)</f>
        <v/>
      </c>
      <c r="P1024" s="40">
        <f>P$134*$D1024*INDEX(P$117:P$133,$E1024)</f>
        <v/>
      </c>
      <c r="Q1024" s="40">
        <f>Q$134*$D1024*INDEX(Q$117:Q$133,$E1024)</f>
        <v/>
      </c>
      <c r="R1024" s="40">
        <f>R$134*$D1024*INDEX(R$117:R$133,$E1024)</f>
        <v/>
      </c>
      <c r="S1024" s="40">
        <f>S$134*$D1024*INDEX(S$117:S$133,$E1024)</f>
        <v/>
      </c>
      <c r="T1024" s="40">
        <f>T$134*$D1024*INDEX(T$117:T$133,$E1024)</f>
        <v/>
      </c>
      <c r="U1024" s="40">
        <f>U$134*$D1024*INDEX(U$117:U$133,$E1024)</f>
        <v/>
      </c>
      <c r="V1024" s="40">
        <f>V$134*$D1024*INDEX(V$117:V$133,$E1024)</f>
        <v/>
      </c>
      <c r="W1024" s="40">
        <f>W$134*$D1024*INDEX(W$117:W$133,$E1024)</f>
        <v/>
      </c>
      <c r="X1024" s="40">
        <f>X$134*$D1024*INDEX(X$117:X$133,$E1024)</f>
        <v/>
      </c>
      <c r="Y1024" s="40">
        <f>Y$134*$D1024*INDEX(Y$117:Y$133,$E1024)</f>
        <v/>
      </c>
      <c r="Z1024" s="40">
        <f>Z$134*$D1024*INDEX(Z$117:Z$133,$E1024)</f>
        <v/>
      </c>
      <c r="AA1024" s="40">
        <f>AA$134*$D1024*INDEX(AA$117:AA$133,$E1024)</f>
        <v/>
      </c>
      <c r="AB1024" s="40">
        <f>AB$134*$D1024*INDEX(AB$117:AB$133,$E1024)</f>
        <v/>
      </c>
      <c r="AC1024" s="40">
        <f>AC$134*$D1024*INDEX(AC$117:AC$133,$E1024)</f>
        <v/>
      </c>
      <c r="AD1024" s="42">
        <f>ETSCOST(AD$134,$D1024,INDEX(AD$117:AD$133,$E1024))</f>
        <v/>
      </c>
      <c r="AE1024" s="25">
        <f>LOWER(Settings!$C$4)&amp;".mit."&amp;$A1024&amp;IF($C1024="","","."&amp;$C1024&amp;"."&amp;$B1024)&amp;IF(INDEX(Variables!$D$5:$D$105,MATCH($A1024,Variables!$A$5:$A$105,0))="","","."&amp;INDEX(Variables!$D$5:$D$105,MATCH($A1024,Variables!$A$5:$A$105,0)))&amp;"."&amp;AE$5</f>
        <v/>
      </c>
      <c r="AF1024" s="41">
        <f>AF$134*$D1024*INDEX(AF$117:AF$133,$E1024)</f>
        <v/>
      </c>
      <c r="AG1024" s="40">
        <f>AG$134*$D1024*INDEX(AG$117:AG$133,$E1024)</f>
        <v/>
      </c>
      <c r="AH1024" s="40">
        <f>AH$134*$D1024*INDEX(AH$117:AH$133,$E1024)</f>
        <v/>
      </c>
      <c r="AI1024" s="40">
        <f>AI$134*$D1024*INDEX(AI$117:AI$133,$E1024)</f>
        <v/>
      </c>
      <c r="AJ1024" s="40">
        <f>AJ$134*$D1024*INDEX(AJ$117:AJ$133,$E1024)</f>
        <v/>
      </c>
      <c r="AK1024" s="40">
        <f>AK$134*$D1024*INDEX(AK$117:AK$133,$E1024)</f>
        <v/>
      </c>
      <c r="AL1024" s="40">
        <f>AL$134*$D1024*INDEX(AL$117:AL$133,$E1024)</f>
        <v/>
      </c>
      <c r="AM1024" s="40">
        <f>AM$134*$D1024*INDEX(AM$117:AM$133,$E1024)</f>
        <v/>
      </c>
      <c r="AN1024" s="40">
        <f>AN$134*$D1024*INDEX(AN$117:AN$133,$E1024)</f>
        <v/>
      </c>
      <c r="AO1024" s="40">
        <f>AO$134*$D1024*INDEX(AO$117:AO$133,$E1024)</f>
        <v/>
      </c>
      <c r="AP1024" s="40">
        <f>AP$134*$D1024*INDEX(AP$117:AP$133,$E1024)</f>
        <v/>
      </c>
      <c r="AQ1024" s="40">
        <f>AQ$134*$D1024*INDEX(AQ$117:AQ$133,$E1024)</f>
        <v/>
      </c>
      <c r="AR1024" s="40">
        <f>AR$134*$D1024*INDEX(AR$117:AR$133,$E1024)</f>
        <v/>
      </c>
      <c r="AS1024" s="40">
        <f>AS$134*$D1024*INDEX(AS$117:AS$133,$E1024)</f>
        <v/>
      </c>
      <c r="AT1024" s="40">
        <f>AT$134*$D1024*INDEX(AT$117:AT$133,$E1024)</f>
        <v/>
      </c>
      <c r="AU1024" s="40">
        <f>AU$134*$D1024*INDEX(AU$117:AU$133,$E1024)</f>
        <v/>
      </c>
      <c r="AV1024" s="40">
        <f>AV$134*$D1024*INDEX(AV$117:AV$133,$E1024)</f>
        <v/>
      </c>
      <c r="AW1024" s="40">
        <f>AW$134*$D1024*INDEX(AW$117:AW$133,$E1024)</f>
        <v/>
      </c>
      <c r="AX1024" s="42">
        <f>ETSCOST(AX$134,$D1024,INDEX(AX$117:AX$133,$E1024))</f>
        <v/>
      </c>
    </row>
    <row r="1025" hidden="1" outlineLevel="2">
      <c r="A1025" s="5" t="inlineStr">
        <is>
          <t>ets</t>
        </is>
      </c>
      <c r="B1025" s="5" t="inlineStr">
        <is>
          <t>oop</t>
        </is>
      </c>
      <c r="C1025" s="5" t="inlineStr">
        <is>
          <t>mch</t>
        </is>
      </c>
      <c r="D1025" s="40">
        <f>INDEX(Inputs!$T$5:$T$132,MATCH($B1025&amp;"|"&amp;$C1025,Inputs!$A$5:$A$132,0))</f>
        <v/>
      </c>
      <c r="E1025" s="40">
        <f>INDEX(Inputs!$K$5:$K$132,MATCH($B1025&amp;"|"&amp;$C1025,Inputs!$A$5:$A$132,0))</f>
        <v/>
      </c>
      <c r="F1025" s="39" t="n"/>
      <c r="G1025" s="39" t="n"/>
      <c r="H1025" s="5">
        <f>INDEX(Variables!$B$5:$B$105,MATCH($A1025,Variables!$A$5:$A$105,0))&amp;IF($C1025="",""," | "&amp;INDEX(Mapping!$B$5:$B$26,MATCH($C1025,Mapping!$A$5:$A$26,0))&amp;" | "&amp;INDEX(Mapping!$B$30:$B$41,MATCH($B1025,Mapping!$A$30:$A$41,0)))</f>
        <v/>
      </c>
      <c r="I1025" s="5">
        <f>INDEX(Variables!$C$5:$C$105,MATCH($A1025,Variables!$A$5:$A$105,0))</f>
        <v/>
      </c>
      <c r="J1025" s="5">
        <f>INDEX(Variables!$E$5:$E$105,MATCH($A1025,Variables!$A$5:$A$105,0))</f>
        <v/>
      </c>
      <c r="K1025" s="25">
        <f>LOWER(Settings!$C$4)&amp;".mit."&amp;$A1025&amp;IF($C1025="","","."&amp;$C1025&amp;"."&amp;$B1025)&amp;IF(INDEX(Variables!$D$5:$D$105,MATCH($A1025,Variables!$A$5:$A$105,0))="","","."&amp;INDEX(Variables!$D$5:$D$105,MATCH($A1025,Variables!$A$5:$A$105,0)))&amp;"."&amp;K$5</f>
        <v/>
      </c>
      <c r="L1025" s="41">
        <f>L$134*$D1025*INDEX(L$117:L$133,$E1025)</f>
        <v/>
      </c>
      <c r="M1025" s="40">
        <f>M$134*$D1025*INDEX(M$117:M$133,$E1025)</f>
        <v/>
      </c>
      <c r="N1025" s="40">
        <f>N$134*$D1025*INDEX(N$117:N$133,$E1025)</f>
        <v/>
      </c>
      <c r="O1025" s="40">
        <f>O$134*$D1025*INDEX(O$117:O$133,$E1025)</f>
        <v/>
      </c>
      <c r="P1025" s="40">
        <f>P$134*$D1025*INDEX(P$117:P$133,$E1025)</f>
        <v/>
      </c>
      <c r="Q1025" s="40">
        <f>Q$134*$D1025*INDEX(Q$117:Q$133,$E1025)</f>
        <v/>
      </c>
      <c r="R1025" s="40">
        <f>R$134*$D1025*INDEX(R$117:R$133,$E1025)</f>
        <v/>
      </c>
      <c r="S1025" s="40">
        <f>S$134*$D1025*INDEX(S$117:S$133,$E1025)</f>
        <v/>
      </c>
      <c r="T1025" s="40">
        <f>T$134*$D1025*INDEX(T$117:T$133,$E1025)</f>
        <v/>
      </c>
      <c r="U1025" s="40">
        <f>U$134*$D1025*INDEX(U$117:U$133,$E1025)</f>
        <v/>
      </c>
      <c r="V1025" s="40">
        <f>V$134*$D1025*INDEX(V$117:V$133,$E1025)</f>
        <v/>
      </c>
      <c r="W1025" s="40">
        <f>W$134*$D1025*INDEX(W$117:W$133,$E1025)</f>
        <v/>
      </c>
      <c r="X1025" s="40">
        <f>X$134*$D1025*INDEX(X$117:X$133,$E1025)</f>
        <v/>
      </c>
      <c r="Y1025" s="40">
        <f>Y$134*$D1025*INDEX(Y$117:Y$133,$E1025)</f>
        <v/>
      </c>
      <c r="Z1025" s="40">
        <f>Z$134*$D1025*INDEX(Z$117:Z$133,$E1025)</f>
        <v/>
      </c>
      <c r="AA1025" s="40">
        <f>AA$134*$D1025*INDEX(AA$117:AA$133,$E1025)</f>
        <v/>
      </c>
      <c r="AB1025" s="40">
        <f>AB$134*$D1025*INDEX(AB$117:AB$133,$E1025)</f>
        <v/>
      </c>
      <c r="AC1025" s="40">
        <f>AC$134*$D1025*INDEX(AC$117:AC$133,$E1025)</f>
        <v/>
      </c>
      <c r="AD1025" s="42">
        <f>ETSCOST(AD$134,$D1025,INDEX(AD$117:AD$133,$E1025))</f>
        <v/>
      </c>
      <c r="AE1025" s="25">
        <f>LOWER(Settings!$C$4)&amp;".mit."&amp;$A1025&amp;IF($C1025="","","."&amp;$C1025&amp;"."&amp;$B1025)&amp;IF(INDEX(Variables!$D$5:$D$105,MATCH($A1025,Variables!$A$5:$A$105,0))="","","."&amp;INDEX(Variables!$D$5:$D$105,MATCH($A1025,Variables!$A$5:$A$105,0)))&amp;"."&amp;AE$5</f>
        <v/>
      </c>
      <c r="AF1025" s="41">
        <f>AF$134*$D1025*INDEX(AF$117:AF$133,$E1025)</f>
        <v/>
      </c>
      <c r="AG1025" s="40">
        <f>AG$134*$D1025*INDEX(AG$117:AG$133,$E1025)</f>
        <v/>
      </c>
      <c r="AH1025" s="40">
        <f>AH$134*$D1025*INDEX(AH$117:AH$133,$E1025)</f>
        <v/>
      </c>
      <c r="AI1025" s="40">
        <f>AI$134*$D1025*INDEX(AI$117:AI$133,$E1025)</f>
        <v/>
      </c>
      <c r="AJ1025" s="40">
        <f>AJ$134*$D1025*INDEX(AJ$117:AJ$133,$E1025)</f>
        <v/>
      </c>
      <c r="AK1025" s="40">
        <f>AK$134*$D1025*INDEX(AK$117:AK$133,$E1025)</f>
        <v/>
      </c>
      <c r="AL1025" s="40">
        <f>AL$134*$D1025*INDEX(AL$117:AL$133,$E1025)</f>
        <v/>
      </c>
      <c r="AM1025" s="40">
        <f>AM$134*$D1025*INDEX(AM$117:AM$133,$E1025)</f>
        <v/>
      </c>
      <c r="AN1025" s="40">
        <f>AN$134*$D1025*INDEX(AN$117:AN$133,$E1025)</f>
        <v/>
      </c>
      <c r="AO1025" s="40">
        <f>AO$134*$D1025*INDEX(AO$117:AO$133,$E1025)</f>
        <v/>
      </c>
      <c r="AP1025" s="40">
        <f>AP$134*$D1025*INDEX(AP$117:AP$133,$E1025)</f>
        <v/>
      </c>
      <c r="AQ1025" s="40">
        <f>AQ$134*$D1025*INDEX(AQ$117:AQ$133,$E1025)</f>
        <v/>
      </c>
      <c r="AR1025" s="40">
        <f>AR$134*$D1025*INDEX(AR$117:AR$133,$E1025)</f>
        <v/>
      </c>
      <c r="AS1025" s="40">
        <f>AS$134*$D1025*INDEX(AS$117:AS$133,$E1025)</f>
        <v/>
      </c>
      <c r="AT1025" s="40">
        <f>AT$134*$D1025*INDEX(AT$117:AT$133,$E1025)</f>
        <v/>
      </c>
      <c r="AU1025" s="40">
        <f>AU$134*$D1025*INDEX(AU$117:AU$133,$E1025)</f>
        <v/>
      </c>
      <c r="AV1025" s="40">
        <f>AV$134*$D1025*INDEX(AV$117:AV$133,$E1025)</f>
        <v/>
      </c>
      <c r="AW1025" s="40">
        <f>AW$134*$D1025*INDEX(AW$117:AW$133,$E1025)</f>
        <v/>
      </c>
      <c r="AX1025" s="42">
        <f>ETSCOST(AX$134,$D1025,INDEX(AX$117:AX$133,$E1025))</f>
        <v/>
      </c>
    </row>
    <row r="1026" hidden="1" outlineLevel="2">
      <c r="A1026" s="5" t="inlineStr">
        <is>
          <t>ets</t>
        </is>
      </c>
      <c r="B1026" s="5" t="inlineStr">
        <is>
          <t>bio</t>
        </is>
      </c>
      <c r="C1026" s="5" t="inlineStr">
        <is>
          <t>mch</t>
        </is>
      </c>
      <c r="D1026" s="40">
        <f>INDEX(Inputs!$T$5:$T$132,MATCH($B1026&amp;"|"&amp;$C1026,Inputs!$A$5:$A$132,0))</f>
        <v/>
      </c>
      <c r="E1026" s="40">
        <f>INDEX(Inputs!$K$5:$K$132,MATCH($B1026&amp;"|"&amp;$C1026,Inputs!$A$5:$A$132,0))</f>
        <v/>
      </c>
      <c r="F1026" s="39" t="n"/>
      <c r="G1026" s="39" t="n"/>
      <c r="H1026" s="5">
        <f>INDEX(Variables!$B$5:$B$105,MATCH($A1026,Variables!$A$5:$A$105,0))&amp;IF($C1026="",""," | "&amp;INDEX(Mapping!$B$5:$B$26,MATCH($C1026,Mapping!$A$5:$A$26,0))&amp;" | "&amp;INDEX(Mapping!$B$30:$B$41,MATCH($B1026,Mapping!$A$30:$A$41,0)))</f>
        <v/>
      </c>
      <c r="I1026" s="5">
        <f>INDEX(Variables!$C$5:$C$105,MATCH($A1026,Variables!$A$5:$A$105,0))</f>
        <v/>
      </c>
      <c r="J1026" s="5">
        <f>INDEX(Variables!$E$5:$E$105,MATCH($A1026,Variables!$A$5:$A$105,0))</f>
        <v/>
      </c>
      <c r="K1026" s="25">
        <f>LOWER(Settings!$C$4)&amp;".mit."&amp;$A1026&amp;IF($C1026="","","."&amp;$C1026&amp;"."&amp;$B1026)&amp;IF(INDEX(Variables!$D$5:$D$105,MATCH($A1026,Variables!$A$5:$A$105,0))="","","."&amp;INDEX(Variables!$D$5:$D$105,MATCH($A1026,Variables!$A$5:$A$105,0)))&amp;"."&amp;K$5</f>
        <v/>
      </c>
      <c r="L1026" s="41">
        <f>L$134*$D1026*INDEX(L$117:L$133,$E1026)</f>
        <v/>
      </c>
      <c r="M1026" s="40">
        <f>M$134*$D1026*INDEX(M$117:M$133,$E1026)</f>
        <v/>
      </c>
      <c r="N1026" s="40">
        <f>N$134*$D1026*INDEX(N$117:N$133,$E1026)</f>
        <v/>
      </c>
      <c r="O1026" s="40">
        <f>O$134*$D1026*INDEX(O$117:O$133,$E1026)</f>
        <v/>
      </c>
      <c r="P1026" s="40">
        <f>P$134*$D1026*INDEX(P$117:P$133,$E1026)</f>
        <v/>
      </c>
      <c r="Q1026" s="40">
        <f>Q$134*$D1026*INDEX(Q$117:Q$133,$E1026)</f>
        <v/>
      </c>
      <c r="R1026" s="40">
        <f>R$134*$D1026*INDEX(R$117:R$133,$E1026)</f>
        <v/>
      </c>
      <c r="S1026" s="40">
        <f>S$134*$D1026*INDEX(S$117:S$133,$E1026)</f>
        <v/>
      </c>
      <c r="T1026" s="40">
        <f>T$134*$D1026*INDEX(T$117:T$133,$E1026)</f>
        <v/>
      </c>
      <c r="U1026" s="40">
        <f>U$134*$D1026*INDEX(U$117:U$133,$E1026)</f>
        <v/>
      </c>
      <c r="V1026" s="40">
        <f>V$134*$D1026*INDEX(V$117:V$133,$E1026)</f>
        <v/>
      </c>
      <c r="W1026" s="40">
        <f>W$134*$D1026*INDEX(W$117:W$133,$E1026)</f>
        <v/>
      </c>
      <c r="X1026" s="40">
        <f>X$134*$D1026*INDEX(X$117:X$133,$E1026)</f>
        <v/>
      </c>
      <c r="Y1026" s="40">
        <f>Y$134*$D1026*INDEX(Y$117:Y$133,$E1026)</f>
        <v/>
      </c>
      <c r="Z1026" s="40">
        <f>Z$134*$D1026*INDEX(Z$117:Z$133,$E1026)</f>
        <v/>
      </c>
      <c r="AA1026" s="40">
        <f>AA$134*$D1026*INDEX(AA$117:AA$133,$E1026)</f>
        <v/>
      </c>
      <c r="AB1026" s="40">
        <f>AB$134*$D1026*INDEX(AB$117:AB$133,$E1026)</f>
        <v/>
      </c>
      <c r="AC1026" s="40">
        <f>AC$134*$D1026*INDEX(AC$117:AC$133,$E1026)</f>
        <v/>
      </c>
      <c r="AD1026" s="42">
        <f>ETSCOST(AD$134,$D1026,INDEX(AD$117:AD$133,$E1026))</f>
        <v/>
      </c>
      <c r="AE1026" s="25">
        <f>LOWER(Settings!$C$4)&amp;".mit."&amp;$A1026&amp;IF($C1026="","","."&amp;$C1026&amp;"."&amp;$B1026)&amp;IF(INDEX(Variables!$D$5:$D$105,MATCH($A1026,Variables!$A$5:$A$105,0))="","","."&amp;INDEX(Variables!$D$5:$D$105,MATCH($A1026,Variables!$A$5:$A$105,0)))&amp;"."&amp;AE$5</f>
        <v/>
      </c>
      <c r="AF1026" s="41">
        <f>AF$134*$D1026*INDEX(AF$117:AF$133,$E1026)</f>
        <v/>
      </c>
      <c r="AG1026" s="40">
        <f>AG$134*$D1026*INDEX(AG$117:AG$133,$E1026)</f>
        <v/>
      </c>
      <c r="AH1026" s="40">
        <f>AH$134*$D1026*INDEX(AH$117:AH$133,$E1026)</f>
        <v/>
      </c>
      <c r="AI1026" s="40">
        <f>AI$134*$D1026*INDEX(AI$117:AI$133,$E1026)</f>
        <v/>
      </c>
      <c r="AJ1026" s="40">
        <f>AJ$134*$D1026*INDEX(AJ$117:AJ$133,$E1026)</f>
        <v/>
      </c>
      <c r="AK1026" s="40">
        <f>AK$134*$D1026*INDEX(AK$117:AK$133,$E1026)</f>
        <v/>
      </c>
      <c r="AL1026" s="40">
        <f>AL$134*$D1026*INDEX(AL$117:AL$133,$E1026)</f>
        <v/>
      </c>
      <c r="AM1026" s="40">
        <f>AM$134*$D1026*INDEX(AM$117:AM$133,$E1026)</f>
        <v/>
      </c>
      <c r="AN1026" s="40">
        <f>AN$134*$D1026*INDEX(AN$117:AN$133,$E1026)</f>
        <v/>
      </c>
      <c r="AO1026" s="40">
        <f>AO$134*$D1026*INDEX(AO$117:AO$133,$E1026)</f>
        <v/>
      </c>
      <c r="AP1026" s="40">
        <f>AP$134*$D1026*INDEX(AP$117:AP$133,$E1026)</f>
        <v/>
      </c>
      <c r="AQ1026" s="40">
        <f>AQ$134*$D1026*INDEX(AQ$117:AQ$133,$E1026)</f>
        <v/>
      </c>
      <c r="AR1026" s="40">
        <f>AR$134*$D1026*INDEX(AR$117:AR$133,$E1026)</f>
        <v/>
      </c>
      <c r="AS1026" s="40">
        <f>AS$134*$D1026*INDEX(AS$117:AS$133,$E1026)</f>
        <v/>
      </c>
      <c r="AT1026" s="40">
        <f>AT$134*$D1026*INDEX(AT$117:AT$133,$E1026)</f>
        <v/>
      </c>
      <c r="AU1026" s="40">
        <f>AU$134*$D1026*INDEX(AU$117:AU$133,$E1026)</f>
        <v/>
      </c>
      <c r="AV1026" s="40">
        <f>AV$134*$D1026*INDEX(AV$117:AV$133,$E1026)</f>
        <v/>
      </c>
      <c r="AW1026" s="40">
        <f>AW$134*$D1026*INDEX(AW$117:AW$133,$E1026)</f>
        <v/>
      </c>
      <c r="AX1026" s="42">
        <f>ETSCOST(AX$134,$D1026,INDEX(AX$117:AX$133,$E1026))</f>
        <v/>
      </c>
    </row>
    <row r="1027" hidden="1" outlineLevel="2"/>
    <row r="1028" hidden="1" outlineLevel="2">
      <c r="A1028" s="5" t="inlineStr">
        <is>
          <t>ntx</t>
        </is>
      </c>
      <c r="B1028" s="5" t="inlineStr">
        <is>
          <t>coa</t>
        </is>
      </c>
      <c r="C1028" s="5" t="inlineStr">
        <is>
          <t>mch</t>
        </is>
      </c>
      <c r="D1028" s="40">
        <f>INDEX(Inputs!$L$5:$L$132,MATCH($B1028&amp;"|"&amp;$C1028,Inputs!$A$5:$A$132,0))</f>
        <v/>
      </c>
      <c r="E1028" s="40">
        <f>INDEX(Inputs!$I$5:$I$132,MATCH($B1028&amp;"|"&amp;$C1028,Inputs!$A$5:$A$132,0))</f>
        <v/>
      </c>
      <c r="F1028" s="39" t="n"/>
      <c r="G1028" s="39" t="n"/>
      <c r="H1028" s="5">
        <f>INDEX(Variables!$B$5:$B$105,MATCH($A1028,Variables!$A$5:$A$105,0))&amp;IF($C1028="",""," | "&amp;INDEX(Mapping!$B$5:$B$26,MATCH($C1028,Mapping!$A$5:$A$26,0))&amp;" | "&amp;INDEX(Mapping!$B$30:$B$41,MATCH($B1028,Mapping!$A$30:$A$41,0)))</f>
        <v/>
      </c>
      <c r="I1028" s="5">
        <f>INDEX(Variables!$C$5:$C$105,MATCH($A1028,Variables!$A$5:$A$105,0))</f>
        <v/>
      </c>
      <c r="J1028" s="5">
        <f>INDEX(Variables!$E$5:$E$105,MATCH($A1028,Variables!$A$5:$A$105,0))</f>
        <v/>
      </c>
      <c r="K1028" s="25">
        <f>LOWER(Settings!$C$4)&amp;".mit."&amp;$A1028&amp;IF($C1028="","","."&amp;$C1028&amp;"."&amp;$B1028)&amp;IF(INDEX(Variables!$D$5:$D$105,MATCH($A1028,Variables!$A$5:$A$105,0))="","","."&amp;INDEX(Variables!$D$5:$D$105,MATCH($A1028,Variables!$A$5:$A$105,0)))&amp;"."&amp;K$5</f>
        <v/>
      </c>
      <c r="L1028" s="41">
        <f>INDEX(L$78:L$91,$D1028)/$E1028</f>
        <v/>
      </c>
      <c r="M1028" s="40">
        <f>INDEX(M$78:M$91,$D1028)/$E1028</f>
        <v/>
      </c>
      <c r="N1028" s="40">
        <f>INDEX(N$78:N$91,$D1028)/$E1028</f>
        <v/>
      </c>
      <c r="O1028" s="40">
        <f>INDEX(O$78:O$91,$D1028)/$E1028</f>
        <v/>
      </c>
      <c r="P1028" s="40">
        <f>INDEX(P$78:P$91,$D1028)/$E1028</f>
        <v/>
      </c>
      <c r="Q1028" s="40">
        <f>INDEX(Q$78:Q$91,$D1028)/$E1028</f>
        <v/>
      </c>
      <c r="R1028" s="40">
        <f>INDEX(R$78:R$91,$D1028)/$E1028</f>
        <v/>
      </c>
      <c r="S1028" s="40">
        <f>INDEX(S$78:S$91,$D1028)/$E1028</f>
        <v/>
      </c>
      <c r="T1028" s="40">
        <f>INDEX(T$78:T$91,$D1028)/$E1028</f>
        <v/>
      </c>
      <c r="U1028" s="40">
        <f>INDEX(U$78:U$91,$D1028)/$E1028</f>
        <v/>
      </c>
      <c r="V1028" s="40">
        <f>INDEX(V$78:V$91,$D1028)/$E1028</f>
        <v/>
      </c>
      <c r="W1028" s="40">
        <f>INDEX(W$78:W$91,$D1028)/$E1028</f>
        <v/>
      </c>
      <c r="X1028" s="40">
        <f>INDEX(X$78:X$91,$D1028)/$E1028</f>
        <v/>
      </c>
      <c r="Y1028" s="40">
        <f>INDEX(Y$78:Y$91,$D1028)/$E1028</f>
        <v/>
      </c>
      <c r="Z1028" s="40">
        <f>INDEX(Z$78:Z$91,$D1028)/$E1028</f>
        <v/>
      </c>
      <c r="AA1028" s="40">
        <f>INDEX(AA$78:AA$91,$D1028)/$E1028</f>
        <v/>
      </c>
      <c r="AB1028" s="40">
        <f>INDEX(AB$78:AB$91,$D1028)/$E1028</f>
        <v/>
      </c>
      <c r="AC1028" s="40">
        <f>INDEX(AC$78:AC$91,$D1028)/$E1028</f>
        <v/>
      </c>
      <c r="AD1028" s="42">
        <f>NEWEXCISE(INDEX(AD$78:AD$91,$D1028),$E1028)</f>
        <v/>
      </c>
      <c r="AE1028" s="25">
        <f>LOWER(Settings!$C$4)&amp;".mit."&amp;$A1028&amp;IF($C1028="","","."&amp;$C1028&amp;"."&amp;$B1028)&amp;IF(INDEX(Variables!$D$5:$D$105,MATCH($A1028,Variables!$A$5:$A$105,0))="","","."&amp;INDEX(Variables!$D$5:$D$105,MATCH($A1028,Variables!$A$5:$A$105,0)))&amp;"."&amp;AE$5</f>
        <v/>
      </c>
      <c r="AF1028" s="41">
        <f>INDEX(AF$78:AF$91,$D1028)/$E1028</f>
        <v/>
      </c>
      <c r="AG1028" s="40">
        <f>INDEX(AG$78:AG$91,$D1028)/$E1028</f>
        <v/>
      </c>
      <c r="AH1028" s="40">
        <f>INDEX(AH$78:AH$91,$D1028)/$E1028</f>
        <v/>
      </c>
      <c r="AI1028" s="40">
        <f>INDEX(AI$78:AI$91,$D1028)/$E1028</f>
        <v/>
      </c>
      <c r="AJ1028" s="40">
        <f>INDEX(AJ$78:AJ$91,$D1028)/$E1028</f>
        <v/>
      </c>
      <c r="AK1028" s="40">
        <f>INDEX(AK$78:AK$91,$D1028)/$E1028</f>
        <v/>
      </c>
      <c r="AL1028" s="40">
        <f>INDEX(AL$78:AL$91,$D1028)/$E1028</f>
        <v/>
      </c>
      <c r="AM1028" s="40">
        <f>INDEX(AM$78:AM$91,$D1028)/$E1028</f>
        <v/>
      </c>
      <c r="AN1028" s="40">
        <f>INDEX(AN$78:AN$91,$D1028)/$E1028</f>
        <v/>
      </c>
      <c r="AO1028" s="40">
        <f>INDEX(AO$78:AO$91,$D1028)/$E1028</f>
        <v/>
      </c>
      <c r="AP1028" s="40">
        <f>INDEX(AP$78:AP$91,$D1028)/$E1028</f>
        <v/>
      </c>
      <c r="AQ1028" s="40">
        <f>INDEX(AQ$78:AQ$91,$D1028)/$E1028</f>
        <v/>
      </c>
      <c r="AR1028" s="40">
        <f>INDEX(AR$78:AR$91,$D1028)/$E1028</f>
        <v/>
      </c>
      <c r="AS1028" s="40">
        <f>INDEX(AS$78:AS$91,$D1028)/$E1028</f>
        <v/>
      </c>
      <c r="AT1028" s="40">
        <f>INDEX(AT$78:AT$91,$D1028)/$E1028</f>
        <v/>
      </c>
      <c r="AU1028" s="40">
        <f>INDEX(AU$78:AU$91,$D1028)/$E1028</f>
        <v/>
      </c>
      <c r="AV1028" s="40">
        <f>INDEX(AV$78:AV$91,$D1028)/$E1028</f>
        <v/>
      </c>
      <c r="AW1028" s="40">
        <f>INDEX(AW$78:AW$91,$D1028)/$E1028</f>
        <v/>
      </c>
      <c r="AX1028" s="42">
        <f>NEWEXCISE(INDEX(AX$78:AX$91,$D1028),$E1028)</f>
        <v/>
      </c>
    </row>
    <row r="1029" hidden="1" outlineLevel="2">
      <c r="A1029" s="5" t="inlineStr">
        <is>
          <t>ntx</t>
        </is>
      </c>
      <c r="B1029" s="5" t="inlineStr">
        <is>
          <t>nga</t>
        </is>
      </c>
      <c r="C1029" s="5" t="inlineStr">
        <is>
          <t>mch</t>
        </is>
      </c>
      <c r="D1029" s="40">
        <f>INDEX(Inputs!$L$5:$L$132,MATCH($B1029&amp;"|"&amp;$C1029,Inputs!$A$5:$A$132,0))</f>
        <v/>
      </c>
      <c r="E1029" s="40">
        <f>INDEX(Inputs!$I$5:$I$132,MATCH($B1029&amp;"|"&amp;$C1029,Inputs!$A$5:$A$132,0))</f>
        <v/>
      </c>
      <c r="F1029" s="39" t="n"/>
      <c r="G1029" s="39" t="n"/>
      <c r="H1029" s="5">
        <f>INDEX(Variables!$B$5:$B$105,MATCH($A1029,Variables!$A$5:$A$105,0))&amp;IF($C1029="",""," | "&amp;INDEX(Mapping!$B$5:$B$26,MATCH($C1029,Mapping!$A$5:$A$26,0))&amp;" | "&amp;INDEX(Mapping!$B$30:$B$41,MATCH($B1029,Mapping!$A$30:$A$41,0)))</f>
        <v/>
      </c>
      <c r="I1029" s="5">
        <f>INDEX(Variables!$C$5:$C$105,MATCH($A1029,Variables!$A$5:$A$105,0))</f>
        <v/>
      </c>
      <c r="J1029" s="5">
        <f>INDEX(Variables!$E$5:$E$105,MATCH($A1029,Variables!$A$5:$A$105,0))</f>
        <v/>
      </c>
      <c r="K1029" s="25">
        <f>LOWER(Settings!$C$4)&amp;".mit."&amp;$A1029&amp;IF($C1029="","","."&amp;$C1029&amp;"."&amp;$B1029)&amp;IF(INDEX(Variables!$D$5:$D$105,MATCH($A1029,Variables!$A$5:$A$105,0))="","","."&amp;INDEX(Variables!$D$5:$D$105,MATCH($A1029,Variables!$A$5:$A$105,0)))&amp;"."&amp;K$5</f>
        <v/>
      </c>
      <c r="L1029" s="41">
        <f>INDEX(L$78:L$91,$D1029)/$E1029</f>
        <v/>
      </c>
      <c r="M1029" s="40">
        <f>INDEX(M$78:M$91,$D1029)/$E1029</f>
        <v/>
      </c>
      <c r="N1029" s="40">
        <f>INDEX(N$78:N$91,$D1029)/$E1029</f>
        <v/>
      </c>
      <c r="O1029" s="40">
        <f>INDEX(O$78:O$91,$D1029)/$E1029</f>
        <v/>
      </c>
      <c r="P1029" s="40">
        <f>INDEX(P$78:P$91,$D1029)/$E1029</f>
        <v/>
      </c>
      <c r="Q1029" s="40">
        <f>INDEX(Q$78:Q$91,$D1029)/$E1029</f>
        <v/>
      </c>
      <c r="R1029" s="40">
        <f>INDEX(R$78:R$91,$D1029)/$E1029</f>
        <v/>
      </c>
      <c r="S1029" s="40">
        <f>INDEX(S$78:S$91,$D1029)/$E1029</f>
        <v/>
      </c>
      <c r="T1029" s="40">
        <f>INDEX(T$78:T$91,$D1029)/$E1029</f>
        <v/>
      </c>
      <c r="U1029" s="40">
        <f>INDEX(U$78:U$91,$D1029)/$E1029</f>
        <v/>
      </c>
      <c r="V1029" s="40">
        <f>INDEX(V$78:V$91,$D1029)/$E1029</f>
        <v/>
      </c>
      <c r="W1029" s="40">
        <f>INDEX(W$78:W$91,$D1029)/$E1029</f>
        <v/>
      </c>
      <c r="X1029" s="40">
        <f>INDEX(X$78:X$91,$D1029)/$E1029</f>
        <v/>
      </c>
      <c r="Y1029" s="40">
        <f>INDEX(Y$78:Y$91,$D1029)/$E1029</f>
        <v/>
      </c>
      <c r="Z1029" s="40">
        <f>INDEX(Z$78:Z$91,$D1029)/$E1029</f>
        <v/>
      </c>
      <c r="AA1029" s="40">
        <f>INDEX(AA$78:AA$91,$D1029)/$E1029</f>
        <v/>
      </c>
      <c r="AB1029" s="40">
        <f>INDEX(AB$78:AB$91,$D1029)/$E1029</f>
        <v/>
      </c>
      <c r="AC1029" s="40">
        <f>INDEX(AC$78:AC$91,$D1029)/$E1029</f>
        <v/>
      </c>
      <c r="AD1029" s="42">
        <f>NEWEXCISE(INDEX(AD$78:AD$91,$D1029),$E1029)</f>
        <v/>
      </c>
      <c r="AE1029" s="25">
        <f>LOWER(Settings!$C$4)&amp;".mit."&amp;$A1029&amp;IF($C1029="","","."&amp;$C1029&amp;"."&amp;$B1029)&amp;IF(INDEX(Variables!$D$5:$D$105,MATCH($A1029,Variables!$A$5:$A$105,0))="","","."&amp;INDEX(Variables!$D$5:$D$105,MATCH($A1029,Variables!$A$5:$A$105,0)))&amp;"."&amp;AE$5</f>
        <v/>
      </c>
      <c r="AF1029" s="41">
        <f>INDEX(AF$78:AF$91,$D1029)/$E1029</f>
        <v/>
      </c>
      <c r="AG1029" s="40">
        <f>INDEX(AG$78:AG$91,$D1029)/$E1029</f>
        <v/>
      </c>
      <c r="AH1029" s="40">
        <f>INDEX(AH$78:AH$91,$D1029)/$E1029</f>
        <v/>
      </c>
      <c r="AI1029" s="40">
        <f>INDEX(AI$78:AI$91,$D1029)/$E1029</f>
        <v/>
      </c>
      <c r="AJ1029" s="40">
        <f>INDEX(AJ$78:AJ$91,$D1029)/$E1029</f>
        <v/>
      </c>
      <c r="AK1029" s="40">
        <f>INDEX(AK$78:AK$91,$D1029)/$E1029</f>
        <v/>
      </c>
      <c r="AL1029" s="40">
        <f>INDEX(AL$78:AL$91,$D1029)/$E1029</f>
        <v/>
      </c>
      <c r="AM1029" s="40">
        <f>INDEX(AM$78:AM$91,$D1029)/$E1029</f>
        <v/>
      </c>
      <c r="AN1029" s="40">
        <f>INDEX(AN$78:AN$91,$D1029)/$E1029</f>
        <v/>
      </c>
      <c r="AO1029" s="40">
        <f>INDEX(AO$78:AO$91,$D1029)/$E1029</f>
        <v/>
      </c>
      <c r="AP1029" s="40">
        <f>INDEX(AP$78:AP$91,$D1029)/$E1029</f>
        <v/>
      </c>
      <c r="AQ1029" s="40">
        <f>INDEX(AQ$78:AQ$91,$D1029)/$E1029</f>
        <v/>
      </c>
      <c r="AR1029" s="40">
        <f>INDEX(AR$78:AR$91,$D1029)/$E1029</f>
        <v/>
      </c>
      <c r="AS1029" s="40">
        <f>INDEX(AS$78:AS$91,$D1029)/$E1029</f>
        <v/>
      </c>
      <c r="AT1029" s="40">
        <f>INDEX(AT$78:AT$91,$D1029)/$E1029</f>
        <v/>
      </c>
      <c r="AU1029" s="40">
        <f>INDEX(AU$78:AU$91,$D1029)/$E1029</f>
        <v/>
      </c>
      <c r="AV1029" s="40">
        <f>INDEX(AV$78:AV$91,$D1029)/$E1029</f>
        <v/>
      </c>
      <c r="AW1029" s="40">
        <f>INDEX(AW$78:AW$91,$D1029)/$E1029</f>
        <v/>
      </c>
      <c r="AX1029" s="42">
        <f>NEWEXCISE(INDEX(AX$78:AX$91,$D1029),$E1029)</f>
        <v/>
      </c>
    </row>
    <row r="1030" hidden="1" outlineLevel="2">
      <c r="A1030" s="5" t="inlineStr">
        <is>
          <t>ntx</t>
        </is>
      </c>
      <c r="B1030" s="5" t="inlineStr">
        <is>
          <t>gso</t>
        </is>
      </c>
      <c r="C1030" s="5" t="inlineStr">
        <is>
          <t>mch</t>
        </is>
      </c>
      <c r="D1030" s="40">
        <f>INDEX(Inputs!$L$5:$L$132,MATCH($B1030&amp;"|"&amp;$C1030,Inputs!$A$5:$A$132,0))</f>
        <v/>
      </c>
      <c r="E1030" s="40">
        <f>INDEX(Inputs!$I$5:$I$132,MATCH($B1030&amp;"|"&amp;$C1030,Inputs!$A$5:$A$132,0))</f>
        <v/>
      </c>
      <c r="F1030" s="39" t="n"/>
      <c r="G1030" s="39" t="n"/>
      <c r="H1030" s="5">
        <f>INDEX(Variables!$B$5:$B$105,MATCH($A1030,Variables!$A$5:$A$105,0))&amp;IF($C1030="",""," | "&amp;INDEX(Mapping!$B$5:$B$26,MATCH($C1030,Mapping!$A$5:$A$26,0))&amp;" | "&amp;INDEX(Mapping!$B$30:$B$41,MATCH($B1030,Mapping!$A$30:$A$41,0)))</f>
        <v/>
      </c>
      <c r="I1030" s="5">
        <f>INDEX(Variables!$C$5:$C$105,MATCH($A1030,Variables!$A$5:$A$105,0))</f>
        <v/>
      </c>
      <c r="J1030" s="5">
        <f>INDEX(Variables!$E$5:$E$105,MATCH($A1030,Variables!$A$5:$A$105,0))</f>
        <v/>
      </c>
      <c r="K1030" s="25">
        <f>LOWER(Settings!$C$4)&amp;".mit."&amp;$A1030&amp;IF($C1030="","","."&amp;$C1030&amp;"."&amp;$B1030)&amp;IF(INDEX(Variables!$D$5:$D$105,MATCH($A1030,Variables!$A$5:$A$105,0))="","","."&amp;INDEX(Variables!$D$5:$D$105,MATCH($A1030,Variables!$A$5:$A$105,0)))&amp;"."&amp;K$5</f>
        <v/>
      </c>
      <c r="L1030" s="41">
        <f>INDEX(L$78:L$91,$D1030)/$E1030</f>
        <v/>
      </c>
      <c r="M1030" s="40">
        <f>INDEX(M$78:M$91,$D1030)/$E1030</f>
        <v/>
      </c>
      <c r="N1030" s="40">
        <f>INDEX(N$78:N$91,$D1030)/$E1030</f>
        <v/>
      </c>
      <c r="O1030" s="40">
        <f>INDEX(O$78:O$91,$D1030)/$E1030</f>
        <v/>
      </c>
      <c r="P1030" s="40">
        <f>INDEX(P$78:P$91,$D1030)/$E1030</f>
        <v/>
      </c>
      <c r="Q1030" s="40">
        <f>INDEX(Q$78:Q$91,$D1030)/$E1030</f>
        <v/>
      </c>
      <c r="R1030" s="40">
        <f>INDEX(R$78:R$91,$D1030)/$E1030</f>
        <v/>
      </c>
      <c r="S1030" s="40">
        <f>INDEX(S$78:S$91,$D1030)/$E1030</f>
        <v/>
      </c>
      <c r="T1030" s="40">
        <f>INDEX(T$78:T$91,$D1030)/$E1030</f>
        <v/>
      </c>
      <c r="U1030" s="40">
        <f>INDEX(U$78:U$91,$D1030)/$E1030</f>
        <v/>
      </c>
      <c r="V1030" s="40">
        <f>INDEX(V$78:V$91,$D1030)/$E1030</f>
        <v/>
      </c>
      <c r="W1030" s="40">
        <f>INDEX(W$78:W$91,$D1030)/$E1030</f>
        <v/>
      </c>
      <c r="X1030" s="40">
        <f>INDEX(X$78:X$91,$D1030)/$E1030</f>
        <v/>
      </c>
      <c r="Y1030" s="40">
        <f>INDEX(Y$78:Y$91,$D1030)/$E1030</f>
        <v/>
      </c>
      <c r="Z1030" s="40">
        <f>INDEX(Z$78:Z$91,$D1030)/$E1030</f>
        <v/>
      </c>
      <c r="AA1030" s="40">
        <f>INDEX(AA$78:AA$91,$D1030)/$E1030</f>
        <v/>
      </c>
      <c r="AB1030" s="40">
        <f>INDEX(AB$78:AB$91,$D1030)/$E1030</f>
        <v/>
      </c>
      <c r="AC1030" s="40">
        <f>INDEX(AC$78:AC$91,$D1030)/$E1030</f>
        <v/>
      </c>
      <c r="AD1030" s="42">
        <f>NEWEXCISE(INDEX(AD$78:AD$91,$D1030),$E1030)</f>
        <v/>
      </c>
      <c r="AE1030" s="25">
        <f>LOWER(Settings!$C$4)&amp;".mit."&amp;$A1030&amp;IF($C1030="","","."&amp;$C1030&amp;"."&amp;$B1030)&amp;IF(INDEX(Variables!$D$5:$D$105,MATCH($A1030,Variables!$A$5:$A$105,0))="","","."&amp;INDEX(Variables!$D$5:$D$105,MATCH($A1030,Variables!$A$5:$A$105,0)))&amp;"."&amp;AE$5</f>
        <v/>
      </c>
      <c r="AF1030" s="41">
        <f>INDEX(AF$78:AF$91,$D1030)/$E1030</f>
        <v/>
      </c>
      <c r="AG1030" s="40">
        <f>INDEX(AG$78:AG$91,$D1030)/$E1030</f>
        <v/>
      </c>
      <c r="AH1030" s="40">
        <f>INDEX(AH$78:AH$91,$D1030)/$E1030</f>
        <v/>
      </c>
      <c r="AI1030" s="40">
        <f>INDEX(AI$78:AI$91,$D1030)/$E1030</f>
        <v/>
      </c>
      <c r="AJ1030" s="40">
        <f>INDEX(AJ$78:AJ$91,$D1030)/$E1030</f>
        <v/>
      </c>
      <c r="AK1030" s="40">
        <f>INDEX(AK$78:AK$91,$D1030)/$E1030</f>
        <v/>
      </c>
      <c r="AL1030" s="40">
        <f>INDEX(AL$78:AL$91,$D1030)/$E1030</f>
        <v/>
      </c>
      <c r="AM1030" s="40">
        <f>INDEX(AM$78:AM$91,$D1030)/$E1030</f>
        <v/>
      </c>
      <c r="AN1030" s="40">
        <f>INDEX(AN$78:AN$91,$D1030)/$E1030</f>
        <v/>
      </c>
      <c r="AO1030" s="40">
        <f>INDEX(AO$78:AO$91,$D1030)/$E1030</f>
        <v/>
      </c>
      <c r="AP1030" s="40">
        <f>INDEX(AP$78:AP$91,$D1030)/$E1030</f>
        <v/>
      </c>
      <c r="AQ1030" s="40">
        <f>INDEX(AQ$78:AQ$91,$D1030)/$E1030</f>
        <v/>
      </c>
      <c r="AR1030" s="40">
        <f>INDEX(AR$78:AR$91,$D1030)/$E1030</f>
        <v/>
      </c>
      <c r="AS1030" s="40">
        <f>INDEX(AS$78:AS$91,$D1030)/$E1030</f>
        <v/>
      </c>
      <c r="AT1030" s="40">
        <f>INDEX(AT$78:AT$91,$D1030)/$E1030</f>
        <v/>
      </c>
      <c r="AU1030" s="40">
        <f>INDEX(AU$78:AU$91,$D1030)/$E1030</f>
        <v/>
      </c>
      <c r="AV1030" s="40">
        <f>INDEX(AV$78:AV$91,$D1030)/$E1030</f>
        <v/>
      </c>
      <c r="AW1030" s="40">
        <f>INDEX(AW$78:AW$91,$D1030)/$E1030</f>
        <v/>
      </c>
      <c r="AX1030" s="42">
        <f>NEWEXCISE(INDEX(AX$78:AX$91,$D1030),$E1030)</f>
        <v/>
      </c>
    </row>
    <row r="1031" hidden="1" outlineLevel="2">
      <c r="A1031" s="5" t="inlineStr">
        <is>
          <t>ntx</t>
        </is>
      </c>
      <c r="B1031" s="5" t="inlineStr">
        <is>
          <t>die</t>
        </is>
      </c>
      <c r="C1031" s="5" t="inlineStr">
        <is>
          <t>mch</t>
        </is>
      </c>
      <c r="D1031" s="40">
        <f>INDEX(Inputs!$L$5:$L$132,MATCH($B1031&amp;"|"&amp;$C1031,Inputs!$A$5:$A$132,0))</f>
        <v/>
      </c>
      <c r="E1031" s="40">
        <f>INDEX(Inputs!$I$5:$I$132,MATCH($B1031&amp;"|"&amp;$C1031,Inputs!$A$5:$A$132,0))</f>
        <v/>
      </c>
      <c r="F1031" s="39" t="n"/>
      <c r="G1031" s="39" t="n"/>
      <c r="H1031" s="5">
        <f>INDEX(Variables!$B$5:$B$105,MATCH($A1031,Variables!$A$5:$A$105,0))&amp;IF($C1031="",""," | "&amp;INDEX(Mapping!$B$5:$B$26,MATCH($C1031,Mapping!$A$5:$A$26,0))&amp;" | "&amp;INDEX(Mapping!$B$30:$B$41,MATCH($B1031,Mapping!$A$30:$A$41,0)))</f>
        <v/>
      </c>
      <c r="I1031" s="5">
        <f>INDEX(Variables!$C$5:$C$105,MATCH($A1031,Variables!$A$5:$A$105,0))</f>
        <v/>
      </c>
      <c r="J1031" s="5">
        <f>INDEX(Variables!$E$5:$E$105,MATCH($A1031,Variables!$A$5:$A$105,0))</f>
        <v/>
      </c>
      <c r="K1031" s="25">
        <f>LOWER(Settings!$C$4)&amp;".mit."&amp;$A1031&amp;IF($C1031="","","."&amp;$C1031&amp;"."&amp;$B1031)&amp;IF(INDEX(Variables!$D$5:$D$105,MATCH($A1031,Variables!$A$5:$A$105,0))="","","."&amp;INDEX(Variables!$D$5:$D$105,MATCH($A1031,Variables!$A$5:$A$105,0)))&amp;"."&amp;K$5</f>
        <v/>
      </c>
      <c r="L1031" s="41">
        <f>INDEX(L$78:L$91,$D1031)/$E1031</f>
        <v/>
      </c>
      <c r="M1031" s="40">
        <f>INDEX(M$78:M$91,$D1031)/$E1031</f>
        <v/>
      </c>
      <c r="N1031" s="40">
        <f>INDEX(N$78:N$91,$D1031)/$E1031</f>
        <v/>
      </c>
      <c r="O1031" s="40">
        <f>INDEX(O$78:O$91,$D1031)/$E1031</f>
        <v/>
      </c>
      <c r="P1031" s="40">
        <f>INDEX(P$78:P$91,$D1031)/$E1031</f>
        <v/>
      </c>
      <c r="Q1031" s="40">
        <f>INDEX(Q$78:Q$91,$D1031)/$E1031</f>
        <v/>
      </c>
      <c r="R1031" s="40">
        <f>INDEX(R$78:R$91,$D1031)/$E1031</f>
        <v/>
      </c>
      <c r="S1031" s="40">
        <f>INDEX(S$78:S$91,$D1031)/$E1031</f>
        <v/>
      </c>
      <c r="T1031" s="40">
        <f>INDEX(T$78:T$91,$D1031)/$E1031</f>
        <v/>
      </c>
      <c r="U1031" s="40">
        <f>INDEX(U$78:U$91,$D1031)/$E1031</f>
        <v/>
      </c>
      <c r="V1031" s="40">
        <f>INDEX(V$78:V$91,$D1031)/$E1031</f>
        <v/>
      </c>
      <c r="W1031" s="40">
        <f>INDEX(W$78:W$91,$D1031)/$E1031</f>
        <v/>
      </c>
      <c r="X1031" s="40">
        <f>INDEX(X$78:X$91,$D1031)/$E1031</f>
        <v/>
      </c>
      <c r="Y1031" s="40">
        <f>INDEX(Y$78:Y$91,$D1031)/$E1031</f>
        <v/>
      </c>
      <c r="Z1031" s="40">
        <f>INDEX(Z$78:Z$91,$D1031)/$E1031</f>
        <v/>
      </c>
      <c r="AA1031" s="40">
        <f>INDEX(AA$78:AA$91,$D1031)/$E1031</f>
        <v/>
      </c>
      <c r="AB1031" s="40">
        <f>INDEX(AB$78:AB$91,$D1031)/$E1031</f>
        <v/>
      </c>
      <c r="AC1031" s="40">
        <f>INDEX(AC$78:AC$91,$D1031)/$E1031</f>
        <v/>
      </c>
      <c r="AD1031" s="42">
        <f>NEWEXCISE(INDEX(AD$78:AD$91,$D1031),$E1031)</f>
        <v/>
      </c>
      <c r="AE1031" s="25">
        <f>LOWER(Settings!$C$4)&amp;".mit."&amp;$A1031&amp;IF($C1031="","","."&amp;$C1031&amp;"."&amp;$B1031)&amp;IF(INDEX(Variables!$D$5:$D$105,MATCH($A1031,Variables!$A$5:$A$105,0))="","","."&amp;INDEX(Variables!$D$5:$D$105,MATCH($A1031,Variables!$A$5:$A$105,0)))&amp;"."&amp;AE$5</f>
        <v/>
      </c>
      <c r="AF1031" s="41">
        <f>INDEX(AF$78:AF$91,$D1031)/$E1031</f>
        <v/>
      </c>
      <c r="AG1031" s="40">
        <f>INDEX(AG$78:AG$91,$D1031)/$E1031</f>
        <v/>
      </c>
      <c r="AH1031" s="40">
        <f>INDEX(AH$78:AH$91,$D1031)/$E1031</f>
        <v/>
      </c>
      <c r="AI1031" s="40">
        <f>INDEX(AI$78:AI$91,$D1031)/$E1031</f>
        <v/>
      </c>
      <c r="AJ1031" s="40">
        <f>INDEX(AJ$78:AJ$91,$D1031)/$E1031</f>
        <v/>
      </c>
      <c r="AK1031" s="40">
        <f>INDEX(AK$78:AK$91,$D1031)/$E1031</f>
        <v/>
      </c>
      <c r="AL1031" s="40">
        <f>INDEX(AL$78:AL$91,$D1031)/$E1031</f>
        <v/>
      </c>
      <c r="AM1031" s="40">
        <f>INDEX(AM$78:AM$91,$D1031)/$E1031</f>
        <v/>
      </c>
      <c r="AN1031" s="40">
        <f>INDEX(AN$78:AN$91,$D1031)/$E1031</f>
        <v/>
      </c>
      <c r="AO1031" s="40">
        <f>INDEX(AO$78:AO$91,$D1031)/$E1031</f>
        <v/>
      </c>
      <c r="AP1031" s="40">
        <f>INDEX(AP$78:AP$91,$D1031)/$E1031</f>
        <v/>
      </c>
      <c r="AQ1031" s="40">
        <f>INDEX(AQ$78:AQ$91,$D1031)/$E1031</f>
        <v/>
      </c>
      <c r="AR1031" s="40">
        <f>INDEX(AR$78:AR$91,$D1031)/$E1031</f>
        <v/>
      </c>
      <c r="AS1031" s="40">
        <f>INDEX(AS$78:AS$91,$D1031)/$E1031</f>
        <v/>
      </c>
      <c r="AT1031" s="40">
        <f>INDEX(AT$78:AT$91,$D1031)/$E1031</f>
        <v/>
      </c>
      <c r="AU1031" s="40">
        <f>INDEX(AU$78:AU$91,$D1031)/$E1031</f>
        <v/>
      </c>
      <c r="AV1031" s="40">
        <f>INDEX(AV$78:AV$91,$D1031)/$E1031</f>
        <v/>
      </c>
      <c r="AW1031" s="40">
        <f>INDEX(AW$78:AW$91,$D1031)/$E1031</f>
        <v/>
      </c>
      <c r="AX1031" s="42">
        <f>NEWEXCISE(INDEX(AX$78:AX$91,$D1031),$E1031)</f>
        <v/>
      </c>
    </row>
    <row r="1032" hidden="1" outlineLevel="2">
      <c r="A1032" s="5" t="inlineStr">
        <is>
          <t>ntx</t>
        </is>
      </c>
      <c r="B1032" s="5" t="inlineStr">
        <is>
          <t>lpg</t>
        </is>
      </c>
      <c r="C1032" s="5" t="inlineStr">
        <is>
          <t>mch</t>
        </is>
      </c>
      <c r="D1032" s="40">
        <f>INDEX(Inputs!$L$5:$L$132,MATCH($B1032&amp;"|"&amp;$C1032,Inputs!$A$5:$A$132,0))</f>
        <v/>
      </c>
      <c r="E1032" s="40">
        <f>INDEX(Inputs!$I$5:$I$132,MATCH($B1032&amp;"|"&amp;$C1032,Inputs!$A$5:$A$132,0))</f>
        <v/>
      </c>
      <c r="F1032" s="39" t="n"/>
      <c r="G1032" s="39" t="n"/>
      <c r="H1032" s="5">
        <f>INDEX(Variables!$B$5:$B$105,MATCH($A1032,Variables!$A$5:$A$105,0))&amp;IF($C1032="",""," | "&amp;INDEX(Mapping!$B$5:$B$26,MATCH($C1032,Mapping!$A$5:$A$26,0))&amp;" | "&amp;INDEX(Mapping!$B$30:$B$41,MATCH($B1032,Mapping!$A$30:$A$41,0)))</f>
        <v/>
      </c>
      <c r="I1032" s="5">
        <f>INDEX(Variables!$C$5:$C$105,MATCH($A1032,Variables!$A$5:$A$105,0))</f>
        <v/>
      </c>
      <c r="J1032" s="5">
        <f>INDEX(Variables!$E$5:$E$105,MATCH($A1032,Variables!$A$5:$A$105,0))</f>
        <v/>
      </c>
      <c r="K1032" s="25">
        <f>LOWER(Settings!$C$4)&amp;".mit."&amp;$A1032&amp;IF($C1032="","","."&amp;$C1032&amp;"."&amp;$B1032)&amp;IF(INDEX(Variables!$D$5:$D$105,MATCH($A1032,Variables!$A$5:$A$105,0))="","","."&amp;INDEX(Variables!$D$5:$D$105,MATCH($A1032,Variables!$A$5:$A$105,0)))&amp;"."&amp;K$5</f>
        <v/>
      </c>
      <c r="L1032" s="41">
        <f>INDEX(L$78:L$91,$D1032)/$E1032</f>
        <v/>
      </c>
      <c r="M1032" s="40">
        <f>INDEX(M$78:M$91,$D1032)/$E1032</f>
        <v/>
      </c>
      <c r="N1032" s="40">
        <f>INDEX(N$78:N$91,$D1032)/$E1032</f>
        <v/>
      </c>
      <c r="O1032" s="40">
        <f>INDEX(O$78:O$91,$D1032)/$E1032</f>
        <v/>
      </c>
      <c r="P1032" s="40">
        <f>INDEX(P$78:P$91,$D1032)/$E1032</f>
        <v/>
      </c>
      <c r="Q1032" s="40">
        <f>INDEX(Q$78:Q$91,$D1032)/$E1032</f>
        <v/>
      </c>
      <c r="R1032" s="40">
        <f>INDEX(R$78:R$91,$D1032)/$E1032</f>
        <v/>
      </c>
      <c r="S1032" s="40">
        <f>INDEX(S$78:S$91,$D1032)/$E1032</f>
        <v/>
      </c>
      <c r="T1032" s="40">
        <f>INDEX(T$78:T$91,$D1032)/$E1032</f>
        <v/>
      </c>
      <c r="U1032" s="40">
        <f>INDEX(U$78:U$91,$D1032)/$E1032</f>
        <v/>
      </c>
      <c r="V1032" s="40">
        <f>INDEX(V$78:V$91,$D1032)/$E1032</f>
        <v/>
      </c>
      <c r="W1032" s="40">
        <f>INDEX(W$78:W$91,$D1032)/$E1032</f>
        <v/>
      </c>
      <c r="X1032" s="40">
        <f>INDEX(X$78:X$91,$D1032)/$E1032</f>
        <v/>
      </c>
      <c r="Y1032" s="40">
        <f>INDEX(Y$78:Y$91,$D1032)/$E1032</f>
        <v/>
      </c>
      <c r="Z1032" s="40">
        <f>INDEX(Z$78:Z$91,$D1032)/$E1032</f>
        <v/>
      </c>
      <c r="AA1032" s="40">
        <f>INDEX(AA$78:AA$91,$D1032)/$E1032</f>
        <v/>
      </c>
      <c r="AB1032" s="40">
        <f>INDEX(AB$78:AB$91,$D1032)/$E1032</f>
        <v/>
      </c>
      <c r="AC1032" s="40">
        <f>INDEX(AC$78:AC$91,$D1032)/$E1032</f>
        <v/>
      </c>
      <c r="AD1032" s="42">
        <f>NEWEXCISE(INDEX(AD$78:AD$91,$D1032),$E1032)</f>
        <v/>
      </c>
      <c r="AE1032" s="25">
        <f>LOWER(Settings!$C$4)&amp;".mit."&amp;$A1032&amp;IF($C1032="","","."&amp;$C1032&amp;"."&amp;$B1032)&amp;IF(INDEX(Variables!$D$5:$D$105,MATCH($A1032,Variables!$A$5:$A$105,0))="","","."&amp;INDEX(Variables!$D$5:$D$105,MATCH($A1032,Variables!$A$5:$A$105,0)))&amp;"."&amp;AE$5</f>
        <v/>
      </c>
      <c r="AF1032" s="41">
        <f>INDEX(AF$78:AF$91,$D1032)/$E1032</f>
        <v/>
      </c>
      <c r="AG1032" s="40">
        <f>INDEX(AG$78:AG$91,$D1032)/$E1032</f>
        <v/>
      </c>
      <c r="AH1032" s="40">
        <f>INDEX(AH$78:AH$91,$D1032)/$E1032</f>
        <v/>
      </c>
      <c r="AI1032" s="40">
        <f>INDEX(AI$78:AI$91,$D1032)/$E1032</f>
        <v/>
      </c>
      <c r="AJ1032" s="40">
        <f>INDEX(AJ$78:AJ$91,$D1032)/$E1032</f>
        <v/>
      </c>
      <c r="AK1032" s="40">
        <f>INDEX(AK$78:AK$91,$D1032)/$E1032</f>
        <v/>
      </c>
      <c r="AL1032" s="40">
        <f>INDEX(AL$78:AL$91,$D1032)/$E1032</f>
        <v/>
      </c>
      <c r="AM1032" s="40">
        <f>INDEX(AM$78:AM$91,$D1032)/$E1032</f>
        <v/>
      </c>
      <c r="AN1032" s="40">
        <f>INDEX(AN$78:AN$91,$D1032)/$E1032</f>
        <v/>
      </c>
      <c r="AO1032" s="40">
        <f>INDEX(AO$78:AO$91,$D1032)/$E1032</f>
        <v/>
      </c>
      <c r="AP1032" s="40">
        <f>INDEX(AP$78:AP$91,$D1032)/$E1032</f>
        <v/>
      </c>
      <c r="AQ1032" s="40">
        <f>INDEX(AQ$78:AQ$91,$D1032)/$E1032</f>
        <v/>
      </c>
      <c r="AR1032" s="40">
        <f>INDEX(AR$78:AR$91,$D1032)/$E1032</f>
        <v/>
      </c>
      <c r="AS1032" s="40">
        <f>INDEX(AS$78:AS$91,$D1032)/$E1032</f>
        <v/>
      </c>
      <c r="AT1032" s="40">
        <f>INDEX(AT$78:AT$91,$D1032)/$E1032</f>
        <v/>
      </c>
      <c r="AU1032" s="40">
        <f>INDEX(AU$78:AU$91,$D1032)/$E1032</f>
        <v/>
      </c>
      <c r="AV1032" s="40">
        <f>INDEX(AV$78:AV$91,$D1032)/$E1032</f>
        <v/>
      </c>
      <c r="AW1032" s="40">
        <f>INDEX(AW$78:AW$91,$D1032)/$E1032</f>
        <v/>
      </c>
      <c r="AX1032" s="42">
        <f>NEWEXCISE(INDEX(AX$78:AX$91,$D1032),$E1032)</f>
        <v/>
      </c>
    </row>
    <row r="1033" hidden="1" outlineLevel="2">
      <c r="A1033" s="5" t="inlineStr">
        <is>
          <t>ntx</t>
        </is>
      </c>
      <c r="B1033" s="5" t="inlineStr">
        <is>
          <t>ker</t>
        </is>
      </c>
      <c r="C1033" s="5" t="inlineStr">
        <is>
          <t>mch</t>
        </is>
      </c>
      <c r="D1033" s="40">
        <f>INDEX(Inputs!$L$5:$L$132,MATCH($B1033&amp;"|"&amp;$C1033,Inputs!$A$5:$A$132,0))</f>
        <v/>
      </c>
      <c r="E1033" s="40">
        <f>INDEX(Inputs!$I$5:$I$132,MATCH($B1033&amp;"|"&amp;$C1033,Inputs!$A$5:$A$132,0))</f>
        <v/>
      </c>
      <c r="F1033" s="39" t="n"/>
      <c r="G1033" s="39" t="n"/>
      <c r="H1033" s="5">
        <f>INDEX(Variables!$B$5:$B$105,MATCH($A1033,Variables!$A$5:$A$105,0))&amp;IF($C1033="",""," | "&amp;INDEX(Mapping!$B$5:$B$26,MATCH($C1033,Mapping!$A$5:$A$26,0))&amp;" | "&amp;INDEX(Mapping!$B$30:$B$41,MATCH($B1033,Mapping!$A$30:$A$41,0)))</f>
        <v/>
      </c>
      <c r="I1033" s="5">
        <f>INDEX(Variables!$C$5:$C$105,MATCH($A1033,Variables!$A$5:$A$105,0))</f>
        <v/>
      </c>
      <c r="J1033" s="5">
        <f>INDEX(Variables!$E$5:$E$105,MATCH($A1033,Variables!$A$5:$A$105,0))</f>
        <v/>
      </c>
      <c r="K1033" s="25">
        <f>LOWER(Settings!$C$4)&amp;".mit."&amp;$A1033&amp;IF($C1033="","","."&amp;$C1033&amp;"."&amp;$B1033)&amp;IF(INDEX(Variables!$D$5:$D$105,MATCH($A1033,Variables!$A$5:$A$105,0))="","","."&amp;INDEX(Variables!$D$5:$D$105,MATCH($A1033,Variables!$A$5:$A$105,0)))&amp;"."&amp;K$5</f>
        <v/>
      </c>
      <c r="L1033" s="41">
        <f>INDEX(L$78:L$91,$D1033)/$E1033</f>
        <v/>
      </c>
      <c r="M1033" s="40">
        <f>INDEX(M$78:M$91,$D1033)/$E1033</f>
        <v/>
      </c>
      <c r="N1033" s="40">
        <f>INDEX(N$78:N$91,$D1033)/$E1033</f>
        <v/>
      </c>
      <c r="O1033" s="40">
        <f>INDEX(O$78:O$91,$D1033)/$E1033</f>
        <v/>
      </c>
      <c r="P1033" s="40">
        <f>INDEX(P$78:P$91,$D1033)/$E1033</f>
        <v/>
      </c>
      <c r="Q1033" s="40">
        <f>INDEX(Q$78:Q$91,$D1033)/$E1033</f>
        <v/>
      </c>
      <c r="R1033" s="40">
        <f>INDEX(R$78:R$91,$D1033)/$E1033</f>
        <v/>
      </c>
      <c r="S1033" s="40">
        <f>INDEX(S$78:S$91,$D1033)/$E1033</f>
        <v/>
      </c>
      <c r="T1033" s="40">
        <f>INDEX(T$78:T$91,$D1033)/$E1033</f>
        <v/>
      </c>
      <c r="U1033" s="40">
        <f>INDEX(U$78:U$91,$D1033)/$E1033</f>
        <v/>
      </c>
      <c r="V1033" s="40">
        <f>INDEX(V$78:V$91,$D1033)/$E1033</f>
        <v/>
      </c>
      <c r="W1033" s="40">
        <f>INDEX(W$78:W$91,$D1033)/$E1033</f>
        <v/>
      </c>
      <c r="X1033" s="40">
        <f>INDEX(X$78:X$91,$D1033)/$E1033</f>
        <v/>
      </c>
      <c r="Y1033" s="40">
        <f>INDEX(Y$78:Y$91,$D1033)/$E1033</f>
        <v/>
      </c>
      <c r="Z1033" s="40">
        <f>INDEX(Z$78:Z$91,$D1033)/$E1033</f>
        <v/>
      </c>
      <c r="AA1033" s="40">
        <f>INDEX(AA$78:AA$91,$D1033)/$E1033</f>
        <v/>
      </c>
      <c r="AB1033" s="40">
        <f>INDEX(AB$78:AB$91,$D1033)/$E1033</f>
        <v/>
      </c>
      <c r="AC1033" s="40">
        <f>INDEX(AC$78:AC$91,$D1033)/$E1033</f>
        <v/>
      </c>
      <c r="AD1033" s="42">
        <f>NEWEXCISE(INDEX(AD$78:AD$91,$D1033),$E1033)</f>
        <v/>
      </c>
      <c r="AE1033" s="25">
        <f>LOWER(Settings!$C$4)&amp;".mit."&amp;$A1033&amp;IF($C1033="","","."&amp;$C1033&amp;"."&amp;$B1033)&amp;IF(INDEX(Variables!$D$5:$D$105,MATCH($A1033,Variables!$A$5:$A$105,0))="","","."&amp;INDEX(Variables!$D$5:$D$105,MATCH($A1033,Variables!$A$5:$A$105,0)))&amp;"."&amp;AE$5</f>
        <v/>
      </c>
      <c r="AF1033" s="41">
        <f>INDEX(AF$78:AF$91,$D1033)/$E1033</f>
        <v/>
      </c>
      <c r="AG1033" s="40">
        <f>INDEX(AG$78:AG$91,$D1033)/$E1033</f>
        <v/>
      </c>
      <c r="AH1033" s="40">
        <f>INDEX(AH$78:AH$91,$D1033)/$E1033</f>
        <v/>
      </c>
      <c r="AI1033" s="40">
        <f>INDEX(AI$78:AI$91,$D1033)/$E1033</f>
        <v/>
      </c>
      <c r="AJ1033" s="40">
        <f>INDEX(AJ$78:AJ$91,$D1033)/$E1033</f>
        <v/>
      </c>
      <c r="AK1033" s="40">
        <f>INDEX(AK$78:AK$91,$D1033)/$E1033</f>
        <v/>
      </c>
      <c r="AL1033" s="40">
        <f>INDEX(AL$78:AL$91,$D1033)/$E1033</f>
        <v/>
      </c>
      <c r="AM1033" s="40">
        <f>INDEX(AM$78:AM$91,$D1033)/$E1033</f>
        <v/>
      </c>
      <c r="AN1033" s="40">
        <f>INDEX(AN$78:AN$91,$D1033)/$E1033</f>
        <v/>
      </c>
      <c r="AO1033" s="40">
        <f>INDEX(AO$78:AO$91,$D1033)/$E1033</f>
        <v/>
      </c>
      <c r="AP1033" s="40">
        <f>INDEX(AP$78:AP$91,$D1033)/$E1033</f>
        <v/>
      </c>
      <c r="AQ1033" s="40">
        <f>INDEX(AQ$78:AQ$91,$D1033)/$E1033</f>
        <v/>
      </c>
      <c r="AR1033" s="40">
        <f>INDEX(AR$78:AR$91,$D1033)/$E1033</f>
        <v/>
      </c>
      <c r="AS1033" s="40">
        <f>INDEX(AS$78:AS$91,$D1033)/$E1033</f>
        <v/>
      </c>
      <c r="AT1033" s="40">
        <f>INDEX(AT$78:AT$91,$D1033)/$E1033</f>
        <v/>
      </c>
      <c r="AU1033" s="40">
        <f>INDEX(AU$78:AU$91,$D1033)/$E1033</f>
        <v/>
      </c>
      <c r="AV1033" s="40">
        <f>INDEX(AV$78:AV$91,$D1033)/$E1033</f>
        <v/>
      </c>
      <c r="AW1033" s="40">
        <f>INDEX(AW$78:AW$91,$D1033)/$E1033</f>
        <v/>
      </c>
      <c r="AX1033" s="42">
        <f>NEWEXCISE(INDEX(AX$78:AX$91,$D1033),$E1033)</f>
        <v/>
      </c>
    </row>
    <row r="1034" hidden="1" outlineLevel="2">
      <c r="A1034" s="5" t="inlineStr">
        <is>
          <t>ntx</t>
        </is>
      </c>
      <c r="B1034" s="5" t="inlineStr">
        <is>
          <t>oop</t>
        </is>
      </c>
      <c r="C1034" s="5" t="inlineStr">
        <is>
          <t>mch</t>
        </is>
      </c>
      <c r="D1034" s="40">
        <f>INDEX(Inputs!$L$5:$L$132,MATCH($B1034&amp;"|"&amp;$C1034,Inputs!$A$5:$A$132,0))</f>
        <v/>
      </c>
      <c r="E1034" s="40">
        <f>INDEX(Inputs!$I$5:$I$132,MATCH($B1034&amp;"|"&amp;$C1034,Inputs!$A$5:$A$132,0))</f>
        <v/>
      </c>
      <c r="F1034" s="39" t="n"/>
      <c r="G1034" s="39" t="n"/>
      <c r="H1034" s="5">
        <f>INDEX(Variables!$B$5:$B$105,MATCH($A1034,Variables!$A$5:$A$105,0))&amp;IF($C1034="",""," | "&amp;INDEX(Mapping!$B$5:$B$26,MATCH($C1034,Mapping!$A$5:$A$26,0))&amp;" | "&amp;INDEX(Mapping!$B$30:$B$41,MATCH($B1034,Mapping!$A$30:$A$41,0)))</f>
        <v/>
      </c>
      <c r="I1034" s="5">
        <f>INDEX(Variables!$C$5:$C$105,MATCH($A1034,Variables!$A$5:$A$105,0))</f>
        <v/>
      </c>
      <c r="J1034" s="5">
        <f>INDEX(Variables!$E$5:$E$105,MATCH($A1034,Variables!$A$5:$A$105,0))</f>
        <v/>
      </c>
      <c r="K1034" s="25">
        <f>LOWER(Settings!$C$4)&amp;".mit."&amp;$A1034&amp;IF($C1034="","","."&amp;$C1034&amp;"."&amp;$B1034)&amp;IF(INDEX(Variables!$D$5:$D$105,MATCH($A1034,Variables!$A$5:$A$105,0))="","","."&amp;INDEX(Variables!$D$5:$D$105,MATCH($A1034,Variables!$A$5:$A$105,0)))&amp;"."&amp;K$5</f>
        <v/>
      </c>
      <c r="L1034" s="41">
        <f>INDEX(L$78:L$91,$D1034)/$E1034</f>
        <v/>
      </c>
      <c r="M1034" s="40">
        <f>INDEX(M$78:M$91,$D1034)/$E1034</f>
        <v/>
      </c>
      <c r="N1034" s="40">
        <f>INDEX(N$78:N$91,$D1034)/$E1034</f>
        <v/>
      </c>
      <c r="O1034" s="40">
        <f>INDEX(O$78:O$91,$D1034)/$E1034</f>
        <v/>
      </c>
      <c r="P1034" s="40">
        <f>INDEX(P$78:P$91,$D1034)/$E1034</f>
        <v/>
      </c>
      <c r="Q1034" s="40">
        <f>INDEX(Q$78:Q$91,$D1034)/$E1034</f>
        <v/>
      </c>
      <c r="R1034" s="40">
        <f>INDEX(R$78:R$91,$D1034)/$E1034</f>
        <v/>
      </c>
      <c r="S1034" s="40">
        <f>INDEX(S$78:S$91,$D1034)/$E1034</f>
        <v/>
      </c>
      <c r="T1034" s="40">
        <f>INDEX(T$78:T$91,$D1034)/$E1034</f>
        <v/>
      </c>
      <c r="U1034" s="40">
        <f>INDEX(U$78:U$91,$D1034)/$E1034</f>
        <v/>
      </c>
      <c r="V1034" s="40">
        <f>INDEX(V$78:V$91,$D1034)/$E1034</f>
        <v/>
      </c>
      <c r="W1034" s="40">
        <f>INDEX(W$78:W$91,$D1034)/$E1034</f>
        <v/>
      </c>
      <c r="X1034" s="40">
        <f>INDEX(X$78:X$91,$D1034)/$E1034</f>
        <v/>
      </c>
      <c r="Y1034" s="40">
        <f>INDEX(Y$78:Y$91,$D1034)/$E1034</f>
        <v/>
      </c>
      <c r="Z1034" s="40">
        <f>INDEX(Z$78:Z$91,$D1034)/$E1034</f>
        <v/>
      </c>
      <c r="AA1034" s="40">
        <f>INDEX(AA$78:AA$91,$D1034)/$E1034</f>
        <v/>
      </c>
      <c r="AB1034" s="40">
        <f>INDEX(AB$78:AB$91,$D1034)/$E1034</f>
        <v/>
      </c>
      <c r="AC1034" s="40">
        <f>INDEX(AC$78:AC$91,$D1034)/$E1034</f>
        <v/>
      </c>
      <c r="AD1034" s="42">
        <f>NEWEXCISE(INDEX(AD$78:AD$91,$D1034),$E1034)</f>
        <v/>
      </c>
      <c r="AE1034" s="25">
        <f>LOWER(Settings!$C$4)&amp;".mit."&amp;$A1034&amp;IF($C1034="","","."&amp;$C1034&amp;"."&amp;$B1034)&amp;IF(INDEX(Variables!$D$5:$D$105,MATCH($A1034,Variables!$A$5:$A$105,0))="","","."&amp;INDEX(Variables!$D$5:$D$105,MATCH($A1034,Variables!$A$5:$A$105,0)))&amp;"."&amp;AE$5</f>
        <v/>
      </c>
      <c r="AF1034" s="41">
        <f>INDEX(AF$78:AF$91,$D1034)/$E1034</f>
        <v/>
      </c>
      <c r="AG1034" s="40">
        <f>INDEX(AG$78:AG$91,$D1034)/$E1034</f>
        <v/>
      </c>
      <c r="AH1034" s="40">
        <f>INDEX(AH$78:AH$91,$D1034)/$E1034</f>
        <v/>
      </c>
      <c r="AI1034" s="40">
        <f>INDEX(AI$78:AI$91,$D1034)/$E1034</f>
        <v/>
      </c>
      <c r="AJ1034" s="40">
        <f>INDEX(AJ$78:AJ$91,$D1034)/$E1034</f>
        <v/>
      </c>
      <c r="AK1034" s="40">
        <f>INDEX(AK$78:AK$91,$D1034)/$E1034</f>
        <v/>
      </c>
      <c r="AL1034" s="40">
        <f>INDEX(AL$78:AL$91,$D1034)/$E1034</f>
        <v/>
      </c>
      <c r="AM1034" s="40">
        <f>INDEX(AM$78:AM$91,$D1034)/$E1034</f>
        <v/>
      </c>
      <c r="AN1034" s="40">
        <f>INDEX(AN$78:AN$91,$D1034)/$E1034</f>
        <v/>
      </c>
      <c r="AO1034" s="40">
        <f>INDEX(AO$78:AO$91,$D1034)/$E1034</f>
        <v/>
      </c>
      <c r="AP1034" s="40">
        <f>INDEX(AP$78:AP$91,$D1034)/$E1034</f>
        <v/>
      </c>
      <c r="AQ1034" s="40">
        <f>INDEX(AQ$78:AQ$91,$D1034)/$E1034</f>
        <v/>
      </c>
      <c r="AR1034" s="40">
        <f>INDEX(AR$78:AR$91,$D1034)/$E1034</f>
        <v/>
      </c>
      <c r="AS1034" s="40">
        <f>INDEX(AS$78:AS$91,$D1034)/$E1034</f>
        <v/>
      </c>
      <c r="AT1034" s="40">
        <f>INDEX(AT$78:AT$91,$D1034)/$E1034</f>
        <v/>
      </c>
      <c r="AU1034" s="40">
        <f>INDEX(AU$78:AU$91,$D1034)/$E1034</f>
        <v/>
      </c>
      <c r="AV1034" s="40">
        <f>INDEX(AV$78:AV$91,$D1034)/$E1034</f>
        <v/>
      </c>
      <c r="AW1034" s="40">
        <f>INDEX(AW$78:AW$91,$D1034)/$E1034</f>
        <v/>
      </c>
      <c r="AX1034" s="42">
        <f>NEWEXCISE(INDEX(AX$78:AX$91,$D1034),$E1034)</f>
        <v/>
      </c>
    </row>
    <row r="1035" hidden="1" outlineLevel="2">
      <c r="A1035" s="5" t="inlineStr">
        <is>
          <t>ntx</t>
        </is>
      </c>
      <c r="B1035" s="5" t="inlineStr">
        <is>
          <t>bio</t>
        </is>
      </c>
      <c r="C1035" s="5" t="inlineStr">
        <is>
          <t>mch</t>
        </is>
      </c>
      <c r="D1035" s="40">
        <f>INDEX(Inputs!$L$5:$L$132,MATCH($B1035&amp;"|"&amp;$C1035,Inputs!$A$5:$A$132,0))</f>
        <v/>
      </c>
      <c r="E1035" s="40">
        <f>INDEX(Inputs!$I$5:$I$132,MATCH($B1035&amp;"|"&amp;$C1035,Inputs!$A$5:$A$132,0))</f>
        <v/>
      </c>
      <c r="F1035" s="39" t="n"/>
      <c r="G1035" s="39" t="n"/>
      <c r="H1035" s="5">
        <f>INDEX(Variables!$B$5:$B$105,MATCH($A1035,Variables!$A$5:$A$105,0))&amp;IF($C1035="",""," | "&amp;INDEX(Mapping!$B$5:$B$26,MATCH($C1035,Mapping!$A$5:$A$26,0))&amp;" | "&amp;INDEX(Mapping!$B$30:$B$41,MATCH($B1035,Mapping!$A$30:$A$41,0)))</f>
        <v/>
      </c>
      <c r="I1035" s="5">
        <f>INDEX(Variables!$C$5:$C$105,MATCH($A1035,Variables!$A$5:$A$105,0))</f>
        <v/>
      </c>
      <c r="J1035" s="5">
        <f>INDEX(Variables!$E$5:$E$105,MATCH($A1035,Variables!$A$5:$A$105,0))</f>
        <v/>
      </c>
      <c r="K1035" s="25">
        <f>LOWER(Settings!$C$4)&amp;".mit."&amp;$A1035&amp;IF($C1035="","","."&amp;$C1035&amp;"."&amp;$B1035)&amp;IF(INDEX(Variables!$D$5:$D$105,MATCH($A1035,Variables!$A$5:$A$105,0))="","","."&amp;INDEX(Variables!$D$5:$D$105,MATCH($A1035,Variables!$A$5:$A$105,0)))&amp;"."&amp;K$5</f>
        <v/>
      </c>
      <c r="L1035" s="41">
        <f>INDEX(L$78:L$91,$D1035)/$E1035</f>
        <v/>
      </c>
      <c r="M1035" s="40">
        <f>INDEX(M$78:M$91,$D1035)/$E1035</f>
        <v/>
      </c>
      <c r="N1035" s="40">
        <f>INDEX(N$78:N$91,$D1035)/$E1035</f>
        <v/>
      </c>
      <c r="O1035" s="40">
        <f>INDEX(O$78:O$91,$D1035)/$E1035</f>
        <v/>
      </c>
      <c r="P1035" s="40">
        <f>INDEX(P$78:P$91,$D1035)/$E1035</f>
        <v/>
      </c>
      <c r="Q1035" s="40">
        <f>INDEX(Q$78:Q$91,$D1035)/$E1035</f>
        <v/>
      </c>
      <c r="R1035" s="40">
        <f>INDEX(R$78:R$91,$D1035)/$E1035</f>
        <v/>
      </c>
      <c r="S1035" s="40">
        <f>INDEX(S$78:S$91,$D1035)/$E1035</f>
        <v/>
      </c>
      <c r="T1035" s="40">
        <f>INDEX(T$78:T$91,$D1035)/$E1035</f>
        <v/>
      </c>
      <c r="U1035" s="40">
        <f>INDEX(U$78:U$91,$D1035)/$E1035</f>
        <v/>
      </c>
      <c r="V1035" s="40">
        <f>INDEX(V$78:V$91,$D1035)/$E1035</f>
        <v/>
      </c>
      <c r="W1035" s="40">
        <f>INDEX(W$78:W$91,$D1035)/$E1035</f>
        <v/>
      </c>
      <c r="X1035" s="40">
        <f>INDEX(X$78:X$91,$D1035)/$E1035</f>
        <v/>
      </c>
      <c r="Y1035" s="40">
        <f>INDEX(Y$78:Y$91,$D1035)/$E1035</f>
        <v/>
      </c>
      <c r="Z1035" s="40">
        <f>INDEX(Z$78:Z$91,$D1035)/$E1035</f>
        <v/>
      </c>
      <c r="AA1035" s="40">
        <f>INDEX(AA$78:AA$91,$D1035)/$E1035</f>
        <v/>
      </c>
      <c r="AB1035" s="40">
        <f>INDEX(AB$78:AB$91,$D1035)/$E1035</f>
        <v/>
      </c>
      <c r="AC1035" s="40">
        <f>INDEX(AC$78:AC$91,$D1035)/$E1035</f>
        <v/>
      </c>
      <c r="AD1035" s="42">
        <f>NEWEXCISE(INDEX(AD$78:AD$91,$D1035),$E1035)</f>
        <v/>
      </c>
      <c r="AE1035" s="25">
        <f>LOWER(Settings!$C$4)&amp;".mit."&amp;$A1035&amp;IF($C1035="","","."&amp;$C1035&amp;"."&amp;$B1035)&amp;IF(INDEX(Variables!$D$5:$D$105,MATCH($A1035,Variables!$A$5:$A$105,0))="","","."&amp;INDEX(Variables!$D$5:$D$105,MATCH($A1035,Variables!$A$5:$A$105,0)))&amp;"."&amp;AE$5</f>
        <v/>
      </c>
      <c r="AF1035" s="41">
        <f>INDEX(AF$78:AF$91,$D1035)/$E1035</f>
        <v/>
      </c>
      <c r="AG1035" s="40">
        <f>INDEX(AG$78:AG$91,$D1035)/$E1035</f>
        <v/>
      </c>
      <c r="AH1035" s="40">
        <f>INDEX(AH$78:AH$91,$D1035)/$E1035</f>
        <v/>
      </c>
      <c r="AI1035" s="40">
        <f>INDEX(AI$78:AI$91,$D1035)/$E1035</f>
        <v/>
      </c>
      <c r="AJ1035" s="40">
        <f>INDEX(AJ$78:AJ$91,$D1035)/$E1035</f>
        <v/>
      </c>
      <c r="AK1035" s="40">
        <f>INDEX(AK$78:AK$91,$D1035)/$E1035</f>
        <v/>
      </c>
      <c r="AL1035" s="40">
        <f>INDEX(AL$78:AL$91,$D1035)/$E1035</f>
        <v/>
      </c>
      <c r="AM1035" s="40">
        <f>INDEX(AM$78:AM$91,$D1035)/$E1035</f>
        <v/>
      </c>
      <c r="AN1035" s="40">
        <f>INDEX(AN$78:AN$91,$D1035)/$E1035</f>
        <v/>
      </c>
      <c r="AO1035" s="40">
        <f>INDEX(AO$78:AO$91,$D1035)/$E1035</f>
        <v/>
      </c>
      <c r="AP1035" s="40">
        <f>INDEX(AP$78:AP$91,$D1035)/$E1035</f>
        <v/>
      </c>
      <c r="AQ1035" s="40">
        <f>INDEX(AQ$78:AQ$91,$D1035)/$E1035</f>
        <v/>
      </c>
      <c r="AR1035" s="40">
        <f>INDEX(AR$78:AR$91,$D1035)/$E1035</f>
        <v/>
      </c>
      <c r="AS1035" s="40">
        <f>INDEX(AS$78:AS$91,$D1035)/$E1035</f>
        <v/>
      </c>
      <c r="AT1035" s="40">
        <f>INDEX(AT$78:AT$91,$D1035)/$E1035</f>
        <v/>
      </c>
      <c r="AU1035" s="40">
        <f>INDEX(AU$78:AU$91,$D1035)/$E1035</f>
        <v/>
      </c>
      <c r="AV1035" s="40">
        <f>INDEX(AV$78:AV$91,$D1035)/$E1035</f>
        <v/>
      </c>
      <c r="AW1035" s="40">
        <f>INDEX(AW$78:AW$91,$D1035)/$E1035</f>
        <v/>
      </c>
      <c r="AX1035" s="42">
        <f>NEWEXCISE(INDEX(AX$78:AX$91,$D1035),$E1035)</f>
        <v/>
      </c>
    </row>
    <row r="1036" hidden="1" outlineLevel="2"/>
    <row r="1037" hidden="1" outlineLevel="2">
      <c r="A1037" s="5" t="inlineStr">
        <is>
          <t>nce</t>
        </is>
      </c>
      <c r="B1037" s="5" t="inlineStr">
        <is>
          <t>coa</t>
        </is>
      </c>
      <c r="C1037" s="5" t="inlineStr">
        <is>
          <t>mch</t>
        </is>
      </c>
      <c r="D1037" s="39" t="n"/>
      <c r="E1037" s="39" t="n"/>
      <c r="F1037" s="39" t="n"/>
      <c r="G1037" s="39" t="n"/>
      <c r="H1037" s="5">
        <f>INDEX(Variables!$B$5:$B$105,MATCH($A1037,Variables!$A$5:$A$105,0))&amp;IF($C1037="",""," | "&amp;INDEX(Mapping!$B$5:$B$26,MATCH($C1037,Mapping!$A$5:$A$26,0))&amp;" | "&amp;INDEX(Mapping!$B$30:$B$41,MATCH($B1037,Mapping!$A$30:$A$41,0)))</f>
        <v/>
      </c>
      <c r="I1037" s="5">
        <f>INDEX(Variables!$C$5:$C$105,MATCH($A1037,Variables!$A$5:$A$105,0))</f>
        <v/>
      </c>
      <c r="J1037" s="5">
        <f>INDEX(Variables!$E$5:$E$105,MATCH($A1037,Variables!$A$5:$A$105,0))</f>
        <v/>
      </c>
      <c r="K1037" s="25">
        <f>LOWER(Settings!$C$4)&amp;".mit."&amp;$A1037&amp;IF($C1037="","","."&amp;$C1037&amp;"."&amp;$B1037)&amp;IF(INDEX(Variables!$D$5:$D$105,MATCH($A1037,Variables!$A$5:$A$105,0))="","","."&amp;INDEX(Variables!$D$5:$D$105,MATCH($A1037,Variables!$A$5:$A$105,0)))&amp;"."&amp;K$5</f>
        <v/>
      </c>
      <c r="L1037" s="41">
        <f>L1010+L1019+L1028</f>
        <v/>
      </c>
      <c r="M1037" s="40">
        <f>M1010+M1019+M1028</f>
        <v/>
      </c>
      <c r="N1037" s="40">
        <f>N1010+N1019+N1028</f>
        <v/>
      </c>
      <c r="O1037" s="40">
        <f>O1010+O1019+O1028</f>
        <v/>
      </c>
      <c r="P1037" s="40">
        <f>P1010+P1019+P1028</f>
        <v/>
      </c>
      <c r="Q1037" s="40">
        <f>Q1010+Q1019+Q1028</f>
        <v/>
      </c>
      <c r="R1037" s="40">
        <f>R1010+R1019+R1028</f>
        <v/>
      </c>
      <c r="S1037" s="40">
        <f>S1010+S1019+S1028</f>
        <v/>
      </c>
      <c r="T1037" s="40">
        <f>T1010+T1019+T1028</f>
        <v/>
      </c>
      <c r="U1037" s="40">
        <f>U1010+U1019+U1028</f>
        <v/>
      </c>
      <c r="V1037" s="40">
        <f>V1010+V1019+V1028</f>
        <v/>
      </c>
      <c r="W1037" s="40">
        <f>W1010+W1019+W1028</f>
        <v/>
      </c>
      <c r="X1037" s="40">
        <f>X1010+X1019+X1028</f>
        <v/>
      </c>
      <c r="Y1037" s="40">
        <f>Y1010+Y1019+Y1028</f>
        <v/>
      </c>
      <c r="Z1037" s="40">
        <f>Z1010+Z1019+Z1028</f>
        <v/>
      </c>
      <c r="AA1037" s="40">
        <f>AA1010+AA1019+AA1028</f>
        <v/>
      </c>
      <c r="AB1037" s="40">
        <f>AB1010+AB1019+AB1028</f>
        <v/>
      </c>
      <c r="AC1037" s="40">
        <f>AC1010+AC1019+AC1028</f>
        <v/>
      </c>
      <c r="AD1037" s="42">
        <f>NEWPOLICY(AD1010,AD1019,AD1028)</f>
        <v/>
      </c>
      <c r="AE1037" s="25">
        <f>LOWER(Settings!$C$4)&amp;".mit."&amp;$A1037&amp;IF($C1037="","","."&amp;$C1037&amp;"."&amp;$B1037)&amp;IF(INDEX(Variables!$D$5:$D$105,MATCH($A1037,Variables!$A$5:$A$105,0))="","","."&amp;INDEX(Variables!$D$5:$D$105,MATCH($A1037,Variables!$A$5:$A$105,0)))&amp;"."&amp;AE$5</f>
        <v/>
      </c>
      <c r="AF1037" s="41">
        <f>AF1010+AF1019+AF1028</f>
        <v/>
      </c>
      <c r="AG1037" s="40">
        <f>AG1010+AG1019+AG1028</f>
        <v/>
      </c>
      <c r="AH1037" s="40">
        <f>AH1010+AH1019+AH1028</f>
        <v/>
      </c>
      <c r="AI1037" s="40">
        <f>AI1010+AI1019+AI1028</f>
        <v/>
      </c>
      <c r="AJ1037" s="40">
        <f>AJ1010+AJ1019+AJ1028</f>
        <v/>
      </c>
      <c r="AK1037" s="40">
        <f>AK1010+AK1019+AK1028</f>
        <v/>
      </c>
      <c r="AL1037" s="40">
        <f>AL1010+AL1019+AL1028</f>
        <v/>
      </c>
      <c r="AM1037" s="40">
        <f>AM1010+AM1019+AM1028</f>
        <v/>
      </c>
      <c r="AN1037" s="40">
        <f>AN1010+AN1019+AN1028</f>
        <v/>
      </c>
      <c r="AO1037" s="40">
        <f>AO1010+AO1019+AO1028</f>
        <v/>
      </c>
      <c r="AP1037" s="40">
        <f>AP1010+AP1019+AP1028</f>
        <v/>
      </c>
      <c r="AQ1037" s="40">
        <f>AQ1010+AQ1019+AQ1028</f>
        <v/>
      </c>
      <c r="AR1037" s="40">
        <f>AR1010+AR1019+AR1028</f>
        <v/>
      </c>
      <c r="AS1037" s="40">
        <f>AS1010+AS1019+AS1028</f>
        <v/>
      </c>
      <c r="AT1037" s="40">
        <f>AT1010+AT1019+AT1028</f>
        <v/>
      </c>
      <c r="AU1037" s="40">
        <f>AU1010+AU1019+AU1028</f>
        <v/>
      </c>
      <c r="AV1037" s="40">
        <f>AV1010+AV1019+AV1028</f>
        <v/>
      </c>
      <c r="AW1037" s="40">
        <f>AW1010+AW1019+AW1028</f>
        <v/>
      </c>
      <c r="AX1037" s="42">
        <f>NEWPOLICY(AX1010,AX1019,AX1028)</f>
        <v/>
      </c>
    </row>
    <row r="1038" hidden="1" outlineLevel="2">
      <c r="A1038" s="5" t="inlineStr">
        <is>
          <t>nce</t>
        </is>
      </c>
      <c r="B1038" s="5" t="inlineStr">
        <is>
          <t>nga</t>
        </is>
      </c>
      <c r="C1038" s="5" t="inlineStr">
        <is>
          <t>mch</t>
        </is>
      </c>
      <c r="D1038" s="39" t="n"/>
      <c r="E1038" s="39" t="n"/>
      <c r="F1038" s="39" t="n"/>
      <c r="G1038" s="39" t="n"/>
      <c r="H1038" s="5">
        <f>INDEX(Variables!$B$5:$B$105,MATCH($A1038,Variables!$A$5:$A$105,0))&amp;IF($C1038="",""," | "&amp;INDEX(Mapping!$B$5:$B$26,MATCH($C1038,Mapping!$A$5:$A$26,0))&amp;" | "&amp;INDEX(Mapping!$B$30:$B$41,MATCH($B1038,Mapping!$A$30:$A$41,0)))</f>
        <v/>
      </c>
      <c r="I1038" s="5">
        <f>INDEX(Variables!$C$5:$C$105,MATCH($A1038,Variables!$A$5:$A$105,0))</f>
        <v/>
      </c>
      <c r="J1038" s="5">
        <f>INDEX(Variables!$E$5:$E$105,MATCH($A1038,Variables!$A$5:$A$105,0))</f>
        <v/>
      </c>
      <c r="K1038" s="25">
        <f>LOWER(Settings!$C$4)&amp;".mit."&amp;$A1038&amp;IF($C1038="","","."&amp;$C1038&amp;"."&amp;$B1038)&amp;IF(INDEX(Variables!$D$5:$D$105,MATCH($A1038,Variables!$A$5:$A$105,0))="","","."&amp;INDEX(Variables!$D$5:$D$105,MATCH($A1038,Variables!$A$5:$A$105,0)))&amp;"."&amp;K$5</f>
        <v/>
      </c>
      <c r="L1038" s="41">
        <f>L1011+L1020+L1029</f>
        <v/>
      </c>
      <c r="M1038" s="40">
        <f>M1011+M1020+M1029</f>
        <v/>
      </c>
      <c r="N1038" s="40">
        <f>N1011+N1020+N1029</f>
        <v/>
      </c>
      <c r="O1038" s="40">
        <f>O1011+O1020+O1029</f>
        <v/>
      </c>
      <c r="P1038" s="40">
        <f>P1011+P1020+P1029</f>
        <v/>
      </c>
      <c r="Q1038" s="40">
        <f>Q1011+Q1020+Q1029</f>
        <v/>
      </c>
      <c r="R1038" s="40">
        <f>R1011+R1020+R1029</f>
        <v/>
      </c>
      <c r="S1038" s="40">
        <f>S1011+S1020+S1029</f>
        <v/>
      </c>
      <c r="T1038" s="40">
        <f>T1011+T1020+T1029</f>
        <v/>
      </c>
      <c r="U1038" s="40">
        <f>U1011+U1020+U1029</f>
        <v/>
      </c>
      <c r="V1038" s="40">
        <f>V1011+V1020+V1029</f>
        <v/>
      </c>
      <c r="W1038" s="40">
        <f>W1011+W1020+W1029</f>
        <v/>
      </c>
      <c r="X1038" s="40">
        <f>X1011+X1020+X1029</f>
        <v/>
      </c>
      <c r="Y1038" s="40">
        <f>Y1011+Y1020+Y1029</f>
        <v/>
      </c>
      <c r="Z1038" s="40">
        <f>Z1011+Z1020+Z1029</f>
        <v/>
      </c>
      <c r="AA1038" s="40">
        <f>AA1011+AA1020+AA1029</f>
        <v/>
      </c>
      <c r="AB1038" s="40">
        <f>AB1011+AB1020+AB1029</f>
        <v/>
      </c>
      <c r="AC1038" s="40">
        <f>AC1011+AC1020+AC1029</f>
        <v/>
      </c>
      <c r="AD1038" s="42">
        <f>NEWPOLICY(AD1011,AD1020,AD1029)</f>
        <v/>
      </c>
      <c r="AE1038" s="25">
        <f>LOWER(Settings!$C$4)&amp;".mit."&amp;$A1038&amp;IF($C1038="","","."&amp;$C1038&amp;"."&amp;$B1038)&amp;IF(INDEX(Variables!$D$5:$D$105,MATCH($A1038,Variables!$A$5:$A$105,0))="","","."&amp;INDEX(Variables!$D$5:$D$105,MATCH($A1038,Variables!$A$5:$A$105,0)))&amp;"."&amp;AE$5</f>
        <v/>
      </c>
      <c r="AF1038" s="41">
        <f>AF1011+AF1020+AF1029</f>
        <v/>
      </c>
      <c r="AG1038" s="40">
        <f>AG1011+AG1020+AG1029</f>
        <v/>
      </c>
      <c r="AH1038" s="40">
        <f>AH1011+AH1020+AH1029</f>
        <v/>
      </c>
      <c r="AI1038" s="40">
        <f>AI1011+AI1020+AI1029</f>
        <v/>
      </c>
      <c r="AJ1038" s="40">
        <f>AJ1011+AJ1020+AJ1029</f>
        <v/>
      </c>
      <c r="AK1038" s="40">
        <f>AK1011+AK1020+AK1029</f>
        <v/>
      </c>
      <c r="AL1038" s="40">
        <f>AL1011+AL1020+AL1029</f>
        <v/>
      </c>
      <c r="AM1038" s="40">
        <f>AM1011+AM1020+AM1029</f>
        <v/>
      </c>
      <c r="AN1038" s="40">
        <f>AN1011+AN1020+AN1029</f>
        <v/>
      </c>
      <c r="AO1038" s="40">
        <f>AO1011+AO1020+AO1029</f>
        <v/>
      </c>
      <c r="AP1038" s="40">
        <f>AP1011+AP1020+AP1029</f>
        <v/>
      </c>
      <c r="AQ1038" s="40">
        <f>AQ1011+AQ1020+AQ1029</f>
        <v/>
      </c>
      <c r="AR1038" s="40">
        <f>AR1011+AR1020+AR1029</f>
        <v/>
      </c>
      <c r="AS1038" s="40">
        <f>AS1011+AS1020+AS1029</f>
        <v/>
      </c>
      <c r="AT1038" s="40">
        <f>AT1011+AT1020+AT1029</f>
        <v/>
      </c>
      <c r="AU1038" s="40">
        <f>AU1011+AU1020+AU1029</f>
        <v/>
      </c>
      <c r="AV1038" s="40">
        <f>AV1011+AV1020+AV1029</f>
        <v/>
      </c>
      <c r="AW1038" s="40">
        <f>AW1011+AW1020+AW1029</f>
        <v/>
      </c>
      <c r="AX1038" s="42">
        <f>NEWPOLICY(AX1011,AX1020,AX1029)</f>
        <v/>
      </c>
    </row>
    <row r="1039" hidden="1" outlineLevel="2">
      <c r="A1039" s="5" t="inlineStr">
        <is>
          <t>nce</t>
        </is>
      </c>
      <c r="B1039" s="5" t="inlineStr">
        <is>
          <t>gso</t>
        </is>
      </c>
      <c r="C1039" s="5" t="inlineStr">
        <is>
          <t>mch</t>
        </is>
      </c>
      <c r="D1039" s="39" t="n"/>
      <c r="E1039" s="39" t="n"/>
      <c r="F1039" s="39" t="n"/>
      <c r="G1039" s="39" t="n"/>
      <c r="H1039" s="5">
        <f>INDEX(Variables!$B$5:$B$105,MATCH($A1039,Variables!$A$5:$A$105,0))&amp;IF($C1039="",""," | "&amp;INDEX(Mapping!$B$5:$B$26,MATCH($C1039,Mapping!$A$5:$A$26,0))&amp;" | "&amp;INDEX(Mapping!$B$30:$B$41,MATCH($B1039,Mapping!$A$30:$A$41,0)))</f>
        <v/>
      </c>
      <c r="I1039" s="5">
        <f>INDEX(Variables!$C$5:$C$105,MATCH($A1039,Variables!$A$5:$A$105,0))</f>
        <v/>
      </c>
      <c r="J1039" s="5">
        <f>INDEX(Variables!$E$5:$E$105,MATCH($A1039,Variables!$A$5:$A$105,0))</f>
        <v/>
      </c>
      <c r="K1039" s="25">
        <f>LOWER(Settings!$C$4)&amp;".mit."&amp;$A1039&amp;IF($C1039="","","."&amp;$C1039&amp;"."&amp;$B1039)&amp;IF(INDEX(Variables!$D$5:$D$105,MATCH($A1039,Variables!$A$5:$A$105,0))="","","."&amp;INDEX(Variables!$D$5:$D$105,MATCH($A1039,Variables!$A$5:$A$105,0)))&amp;"."&amp;K$5</f>
        <v/>
      </c>
      <c r="L1039" s="41">
        <f>L1012+L1021+L1030</f>
        <v/>
      </c>
      <c r="M1039" s="40">
        <f>M1012+M1021+M1030</f>
        <v/>
      </c>
      <c r="N1039" s="40">
        <f>N1012+N1021+N1030</f>
        <v/>
      </c>
      <c r="O1039" s="40">
        <f>O1012+O1021+O1030</f>
        <v/>
      </c>
      <c r="P1039" s="40">
        <f>P1012+P1021+P1030</f>
        <v/>
      </c>
      <c r="Q1039" s="40">
        <f>Q1012+Q1021+Q1030</f>
        <v/>
      </c>
      <c r="R1039" s="40">
        <f>R1012+R1021+R1030</f>
        <v/>
      </c>
      <c r="S1039" s="40">
        <f>S1012+S1021+S1030</f>
        <v/>
      </c>
      <c r="T1039" s="40">
        <f>T1012+T1021+T1030</f>
        <v/>
      </c>
      <c r="U1039" s="40">
        <f>U1012+U1021+U1030</f>
        <v/>
      </c>
      <c r="V1039" s="40">
        <f>V1012+V1021+V1030</f>
        <v/>
      </c>
      <c r="W1039" s="40">
        <f>W1012+W1021+W1030</f>
        <v/>
      </c>
      <c r="X1039" s="40">
        <f>X1012+X1021+X1030</f>
        <v/>
      </c>
      <c r="Y1039" s="40">
        <f>Y1012+Y1021+Y1030</f>
        <v/>
      </c>
      <c r="Z1039" s="40">
        <f>Z1012+Z1021+Z1030</f>
        <v/>
      </c>
      <c r="AA1039" s="40">
        <f>AA1012+AA1021+AA1030</f>
        <v/>
      </c>
      <c r="AB1039" s="40">
        <f>AB1012+AB1021+AB1030</f>
        <v/>
      </c>
      <c r="AC1039" s="40">
        <f>AC1012+AC1021+AC1030</f>
        <v/>
      </c>
      <c r="AD1039" s="42">
        <f>NEWPOLICY(AD1012,AD1021,AD1030)</f>
        <v/>
      </c>
      <c r="AE1039" s="25">
        <f>LOWER(Settings!$C$4)&amp;".mit."&amp;$A1039&amp;IF($C1039="","","."&amp;$C1039&amp;"."&amp;$B1039)&amp;IF(INDEX(Variables!$D$5:$D$105,MATCH($A1039,Variables!$A$5:$A$105,0))="","","."&amp;INDEX(Variables!$D$5:$D$105,MATCH($A1039,Variables!$A$5:$A$105,0)))&amp;"."&amp;AE$5</f>
        <v/>
      </c>
      <c r="AF1039" s="41">
        <f>AF1012+AF1021+AF1030</f>
        <v/>
      </c>
      <c r="AG1039" s="40">
        <f>AG1012+AG1021+AG1030</f>
        <v/>
      </c>
      <c r="AH1039" s="40">
        <f>AH1012+AH1021+AH1030</f>
        <v/>
      </c>
      <c r="AI1039" s="40">
        <f>AI1012+AI1021+AI1030</f>
        <v/>
      </c>
      <c r="AJ1039" s="40">
        <f>AJ1012+AJ1021+AJ1030</f>
        <v/>
      </c>
      <c r="AK1039" s="40">
        <f>AK1012+AK1021+AK1030</f>
        <v/>
      </c>
      <c r="AL1039" s="40">
        <f>AL1012+AL1021+AL1030</f>
        <v/>
      </c>
      <c r="AM1039" s="40">
        <f>AM1012+AM1021+AM1030</f>
        <v/>
      </c>
      <c r="AN1039" s="40">
        <f>AN1012+AN1021+AN1030</f>
        <v/>
      </c>
      <c r="AO1039" s="40">
        <f>AO1012+AO1021+AO1030</f>
        <v/>
      </c>
      <c r="AP1039" s="40">
        <f>AP1012+AP1021+AP1030</f>
        <v/>
      </c>
      <c r="AQ1039" s="40">
        <f>AQ1012+AQ1021+AQ1030</f>
        <v/>
      </c>
      <c r="AR1039" s="40">
        <f>AR1012+AR1021+AR1030</f>
        <v/>
      </c>
      <c r="AS1039" s="40">
        <f>AS1012+AS1021+AS1030</f>
        <v/>
      </c>
      <c r="AT1039" s="40">
        <f>AT1012+AT1021+AT1030</f>
        <v/>
      </c>
      <c r="AU1039" s="40">
        <f>AU1012+AU1021+AU1030</f>
        <v/>
      </c>
      <c r="AV1039" s="40">
        <f>AV1012+AV1021+AV1030</f>
        <v/>
      </c>
      <c r="AW1039" s="40">
        <f>AW1012+AW1021+AW1030</f>
        <v/>
      </c>
      <c r="AX1039" s="42">
        <f>NEWPOLICY(AX1012,AX1021,AX1030)</f>
        <v/>
      </c>
    </row>
    <row r="1040" hidden="1" outlineLevel="2">
      <c r="A1040" s="5" t="inlineStr">
        <is>
          <t>nce</t>
        </is>
      </c>
      <c r="B1040" s="5" t="inlineStr">
        <is>
          <t>die</t>
        </is>
      </c>
      <c r="C1040" s="5" t="inlineStr">
        <is>
          <t>mch</t>
        </is>
      </c>
      <c r="D1040" s="39" t="n"/>
      <c r="E1040" s="39" t="n"/>
      <c r="F1040" s="39" t="n"/>
      <c r="G1040" s="39" t="n"/>
      <c r="H1040" s="5">
        <f>INDEX(Variables!$B$5:$B$105,MATCH($A1040,Variables!$A$5:$A$105,0))&amp;IF($C1040="",""," | "&amp;INDEX(Mapping!$B$5:$B$26,MATCH($C1040,Mapping!$A$5:$A$26,0))&amp;" | "&amp;INDEX(Mapping!$B$30:$B$41,MATCH($B1040,Mapping!$A$30:$A$41,0)))</f>
        <v/>
      </c>
      <c r="I1040" s="5">
        <f>INDEX(Variables!$C$5:$C$105,MATCH($A1040,Variables!$A$5:$A$105,0))</f>
        <v/>
      </c>
      <c r="J1040" s="5">
        <f>INDEX(Variables!$E$5:$E$105,MATCH($A1040,Variables!$A$5:$A$105,0))</f>
        <v/>
      </c>
      <c r="K1040" s="25">
        <f>LOWER(Settings!$C$4)&amp;".mit."&amp;$A1040&amp;IF($C1040="","","."&amp;$C1040&amp;"."&amp;$B1040)&amp;IF(INDEX(Variables!$D$5:$D$105,MATCH($A1040,Variables!$A$5:$A$105,0))="","","."&amp;INDEX(Variables!$D$5:$D$105,MATCH($A1040,Variables!$A$5:$A$105,0)))&amp;"."&amp;K$5</f>
        <v/>
      </c>
      <c r="L1040" s="41">
        <f>L1013+L1022+L1031</f>
        <v/>
      </c>
      <c r="M1040" s="40">
        <f>M1013+M1022+M1031</f>
        <v/>
      </c>
      <c r="N1040" s="40">
        <f>N1013+N1022+N1031</f>
        <v/>
      </c>
      <c r="O1040" s="40">
        <f>O1013+O1022+O1031</f>
        <v/>
      </c>
      <c r="P1040" s="40">
        <f>P1013+P1022+P1031</f>
        <v/>
      </c>
      <c r="Q1040" s="40">
        <f>Q1013+Q1022+Q1031</f>
        <v/>
      </c>
      <c r="R1040" s="40">
        <f>R1013+R1022+R1031</f>
        <v/>
      </c>
      <c r="S1040" s="40">
        <f>S1013+S1022+S1031</f>
        <v/>
      </c>
      <c r="T1040" s="40">
        <f>T1013+T1022+T1031</f>
        <v/>
      </c>
      <c r="U1040" s="40">
        <f>U1013+U1022+U1031</f>
        <v/>
      </c>
      <c r="V1040" s="40">
        <f>V1013+V1022+V1031</f>
        <v/>
      </c>
      <c r="W1040" s="40">
        <f>W1013+W1022+W1031</f>
        <v/>
      </c>
      <c r="X1040" s="40">
        <f>X1013+X1022+X1031</f>
        <v/>
      </c>
      <c r="Y1040" s="40">
        <f>Y1013+Y1022+Y1031</f>
        <v/>
      </c>
      <c r="Z1040" s="40">
        <f>Z1013+Z1022+Z1031</f>
        <v/>
      </c>
      <c r="AA1040" s="40">
        <f>AA1013+AA1022+AA1031</f>
        <v/>
      </c>
      <c r="AB1040" s="40">
        <f>AB1013+AB1022+AB1031</f>
        <v/>
      </c>
      <c r="AC1040" s="40">
        <f>AC1013+AC1022+AC1031</f>
        <v/>
      </c>
      <c r="AD1040" s="42">
        <f>NEWPOLICY(AD1013,AD1022,AD1031)</f>
        <v/>
      </c>
      <c r="AE1040" s="25">
        <f>LOWER(Settings!$C$4)&amp;".mit."&amp;$A1040&amp;IF($C1040="","","."&amp;$C1040&amp;"."&amp;$B1040)&amp;IF(INDEX(Variables!$D$5:$D$105,MATCH($A1040,Variables!$A$5:$A$105,0))="","","."&amp;INDEX(Variables!$D$5:$D$105,MATCH($A1040,Variables!$A$5:$A$105,0)))&amp;"."&amp;AE$5</f>
        <v/>
      </c>
      <c r="AF1040" s="41">
        <f>AF1013+AF1022+AF1031</f>
        <v/>
      </c>
      <c r="AG1040" s="40">
        <f>AG1013+AG1022+AG1031</f>
        <v/>
      </c>
      <c r="AH1040" s="40">
        <f>AH1013+AH1022+AH1031</f>
        <v/>
      </c>
      <c r="AI1040" s="40">
        <f>AI1013+AI1022+AI1031</f>
        <v/>
      </c>
      <c r="AJ1040" s="40">
        <f>AJ1013+AJ1022+AJ1031</f>
        <v/>
      </c>
      <c r="AK1040" s="40">
        <f>AK1013+AK1022+AK1031</f>
        <v/>
      </c>
      <c r="AL1040" s="40">
        <f>AL1013+AL1022+AL1031</f>
        <v/>
      </c>
      <c r="AM1040" s="40">
        <f>AM1013+AM1022+AM1031</f>
        <v/>
      </c>
      <c r="AN1040" s="40">
        <f>AN1013+AN1022+AN1031</f>
        <v/>
      </c>
      <c r="AO1040" s="40">
        <f>AO1013+AO1022+AO1031</f>
        <v/>
      </c>
      <c r="AP1040" s="40">
        <f>AP1013+AP1022+AP1031</f>
        <v/>
      </c>
      <c r="AQ1040" s="40">
        <f>AQ1013+AQ1022+AQ1031</f>
        <v/>
      </c>
      <c r="AR1040" s="40">
        <f>AR1013+AR1022+AR1031</f>
        <v/>
      </c>
      <c r="AS1040" s="40">
        <f>AS1013+AS1022+AS1031</f>
        <v/>
      </c>
      <c r="AT1040" s="40">
        <f>AT1013+AT1022+AT1031</f>
        <v/>
      </c>
      <c r="AU1040" s="40">
        <f>AU1013+AU1022+AU1031</f>
        <v/>
      </c>
      <c r="AV1040" s="40">
        <f>AV1013+AV1022+AV1031</f>
        <v/>
      </c>
      <c r="AW1040" s="40">
        <f>AW1013+AW1022+AW1031</f>
        <v/>
      </c>
      <c r="AX1040" s="42">
        <f>NEWPOLICY(AX1013,AX1022,AX1031)</f>
        <v/>
      </c>
    </row>
    <row r="1041" hidden="1" outlineLevel="2">
      <c r="A1041" s="5" t="inlineStr">
        <is>
          <t>nce</t>
        </is>
      </c>
      <c r="B1041" s="5" t="inlineStr">
        <is>
          <t>lpg</t>
        </is>
      </c>
      <c r="C1041" s="5" t="inlineStr">
        <is>
          <t>mch</t>
        </is>
      </c>
      <c r="D1041" s="39" t="n"/>
      <c r="E1041" s="39" t="n"/>
      <c r="F1041" s="39" t="n"/>
      <c r="G1041" s="39" t="n"/>
      <c r="H1041" s="5">
        <f>INDEX(Variables!$B$5:$B$105,MATCH($A1041,Variables!$A$5:$A$105,0))&amp;IF($C1041="",""," | "&amp;INDEX(Mapping!$B$5:$B$26,MATCH($C1041,Mapping!$A$5:$A$26,0))&amp;" | "&amp;INDEX(Mapping!$B$30:$B$41,MATCH($B1041,Mapping!$A$30:$A$41,0)))</f>
        <v/>
      </c>
      <c r="I1041" s="5">
        <f>INDEX(Variables!$C$5:$C$105,MATCH($A1041,Variables!$A$5:$A$105,0))</f>
        <v/>
      </c>
      <c r="J1041" s="5">
        <f>INDEX(Variables!$E$5:$E$105,MATCH($A1041,Variables!$A$5:$A$105,0))</f>
        <v/>
      </c>
      <c r="K1041" s="25">
        <f>LOWER(Settings!$C$4)&amp;".mit."&amp;$A1041&amp;IF($C1041="","","."&amp;$C1041&amp;"."&amp;$B1041)&amp;IF(INDEX(Variables!$D$5:$D$105,MATCH($A1041,Variables!$A$5:$A$105,0))="","","."&amp;INDEX(Variables!$D$5:$D$105,MATCH($A1041,Variables!$A$5:$A$105,0)))&amp;"."&amp;K$5</f>
        <v/>
      </c>
      <c r="L1041" s="41">
        <f>L1014+L1023+L1032</f>
        <v/>
      </c>
      <c r="M1041" s="40">
        <f>M1014+M1023+M1032</f>
        <v/>
      </c>
      <c r="N1041" s="40">
        <f>N1014+N1023+N1032</f>
        <v/>
      </c>
      <c r="O1041" s="40">
        <f>O1014+O1023+O1032</f>
        <v/>
      </c>
      <c r="P1041" s="40">
        <f>P1014+P1023+P1032</f>
        <v/>
      </c>
      <c r="Q1041" s="40">
        <f>Q1014+Q1023+Q1032</f>
        <v/>
      </c>
      <c r="R1041" s="40">
        <f>R1014+R1023+R1032</f>
        <v/>
      </c>
      <c r="S1041" s="40">
        <f>S1014+S1023+S1032</f>
        <v/>
      </c>
      <c r="T1041" s="40">
        <f>T1014+T1023+T1032</f>
        <v/>
      </c>
      <c r="U1041" s="40">
        <f>U1014+U1023+U1032</f>
        <v/>
      </c>
      <c r="V1041" s="40">
        <f>V1014+V1023+V1032</f>
        <v/>
      </c>
      <c r="W1041" s="40">
        <f>W1014+W1023+W1032</f>
        <v/>
      </c>
      <c r="X1041" s="40">
        <f>X1014+X1023+X1032</f>
        <v/>
      </c>
      <c r="Y1041" s="40">
        <f>Y1014+Y1023+Y1032</f>
        <v/>
      </c>
      <c r="Z1041" s="40">
        <f>Z1014+Z1023+Z1032</f>
        <v/>
      </c>
      <c r="AA1041" s="40">
        <f>AA1014+AA1023+AA1032</f>
        <v/>
      </c>
      <c r="AB1041" s="40">
        <f>AB1014+AB1023+AB1032</f>
        <v/>
      </c>
      <c r="AC1041" s="40">
        <f>AC1014+AC1023+AC1032</f>
        <v/>
      </c>
      <c r="AD1041" s="42">
        <f>NEWPOLICY(AD1014,AD1023,AD1032)</f>
        <v/>
      </c>
      <c r="AE1041" s="25">
        <f>LOWER(Settings!$C$4)&amp;".mit."&amp;$A1041&amp;IF($C1041="","","."&amp;$C1041&amp;"."&amp;$B1041)&amp;IF(INDEX(Variables!$D$5:$D$105,MATCH($A1041,Variables!$A$5:$A$105,0))="","","."&amp;INDEX(Variables!$D$5:$D$105,MATCH($A1041,Variables!$A$5:$A$105,0)))&amp;"."&amp;AE$5</f>
        <v/>
      </c>
      <c r="AF1041" s="41">
        <f>AF1014+AF1023+AF1032</f>
        <v/>
      </c>
      <c r="AG1041" s="40">
        <f>AG1014+AG1023+AG1032</f>
        <v/>
      </c>
      <c r="AH1041" s="40">
        <f>AH1014+AH1023+AH1032</f>
        <v/>
      </c>
      <c r="AI1041" s="40">
        <f>AI1014+AI1023+AI1032</f>
        <v/>
      </c>
      <c r="AJ1041" s="40">
        <f>AJ1014+AJ1023+AJ1032</f>
        <v/>
      </c>
      <c r="AK1041" s="40">
        <f>AK1014+AK1023+AK1032</f>
        <v/>
      </c>
      <c r="AL1041" s="40">
        <f>AL1014+AL1023+AL1032</f>
        <v/>
      </c>
      <c r="AM1041" s="40">
        <f>AM1014+AM1023+AM1032</f>
        <v/>
      </c>
      <c r="AN1041" s="40">
        <f>AN1014+AN1023+AN1032</f>
        <v/>
      </c>
      <c r="AO1041" s="40">
        <f>AO1014+AO1023+AO1032</f>
        <v/>
      </c>
      <c r="AP1041" s="40">
        <f>AP1014+AP1023+AP1032</f>
        <v/>
      </c>
      <c r="AQ1041" s="40">
        <f>AQ1014+AQ1023+AQ1032</f>
        <v/>
      </c>
      <c r="AR1041" s="40">
        <f>AR1014+AR1023+AR1032</f>
        <v/>
      </c>
      <c r="AS1041" s="40">
        <f>AS1014+AS1023+AS1032</f>
        <v/>
      </c>
      <c r="AT1041" s="40">
        <f>AT1014+AT1023+AT1032</f>
        <v/>
      </c>
      <c r="AU1041" s="40">
        <f>AU1014+AU1023+AU1032</f>
        <v/>
      </c>
      <c r="AV1041" s="40">
        <f>AV1014+AV1023+AV1032</f>
        <v/>
      </c>
      <c r="AW1041" s="40">
        <f>AW1014+AW1023+AW1032</f>
        <v/>
      </c>
      <c r="AX1041" s="42">
        <f>NEWPOLICY(AX1014,AX1023,AX1032)</f>
        <v/>
      </c>
    </row>
    <row r="1042" hidden="1" outlineLevel="2">
      <c r="A1042" s="5" t="inlineStr">
        <is>
          <t>nce</t>
        </is>
      </c>
      <c r="B1042" s="5" t="inlineStr">
        <is>
          <t>ker</t>
        </is>
      </c>
      <c r="C1042" s="5" t="inlineStr">
        <is>
          <t>mch</t>
        </is>
      </c>
      <c r="D1042" s="39" t="n"/>
      <c r="E1042" s="39" t="n"/>
      <c r="F1042" s="39" t="n"/>
      <c r="G1042" s="39" t="n"/>
      <c r="H1042" s="5">
        <f>INDEX(Variables!$B$5:$B$105,MATCH($A1042,Variables!$A$5:$A$105,0))&amp;IF($C1042="",""," | "&amp;INDEX(Mapping!$B$5:$B$26,MATCH($C1042,Mapping!$A$5:$A$26,0))&amp;" | "&amp;INDEX(Mapping!$B$30:$B$41,MATCH($B1042,Mapping!$A$30:$A$41,0)))</f>
        <v/>
      </c>
      <c r="I1042" s="5">
        <f>INDEX(Variables!$C$5:$C$105,MATCH($A1042,Variables!$A$5:$A$105,0))</f>
        <v/>
      </c>
      <c r="J1042" s="5">
        <f>INDEX(Variables!$E$5:$E$105,MATCH($A1042,Variables!$A$5:$A$105,0))</f>
        <v/>
      </c>
      <c r="K1042" s="25">
        <f>LOWER(Settings!$C$4)&amp;".mit."&amp;$A1042&amp;IF($C1042="","","."&amp;$C1042&amp;"."&amp;$B1042)&amp;IF(INDEX(Variables!$D$5:$D$105,MATCH($A1042,Variables!$A$5:$A$105,0))="","","."&amp;INDEX(Variables!$D$5:$D$105,MATCH($A1042,Variables!$A$5:$A$105,0)))&amp;"."&amp;K$5</f>
        <v/>
      </c>
      <c r="L1042" s="41">
        <f>L1015+L1024+L1033</f>
        <v/>
      </c>
      <c r="M1042" s="40">
        <f>M1015+M1024+M1033</f>
        <v/>
      </c>
      <c r="N1042" s="40">
        <f>N1015+N1024+N1033</f>
        <v/>
      </c>
      <c r="O1042" s="40">
        <f>O1015+O1024+O1033</f>
        <v/>
      </c>
      <c r="P1042" s="40">
        <f>P1015+P1024+P1033</f>
        <v/>
      </c>
      <c r="Q1042" s="40">
        <f>Q1015+Q1024+Q1033</f>
        <v/>
      </c>
      <c r="R1042" s="40">
        <f>R1015+R1024+R1033</f>
        <v/>
      </c>
      <c r="S1042" s="40">
        <f>S1015+S1024+S1033</f>
        <v/>
      </c>
      <c r="T1042" s="40">
        <f>T1015+T1024+T1033</f>
        <v/>
      </c>
      <c r="U1042" s="40">
        <f>U1015+U1024+U1033</f>
        <v/>
      </c>
      <c r="V1042" s="40">
        <f>V1015+V1024+V1033</f>
        <v/>
      </c>
      <c r="W1042" s="40">
        <f>W1015+W1024+W1033</f>
        <v/>
      </c>
      <c r="X1042" s="40">
        <f>X1015+X1024+X1033</f>
        <v/>
      </c>
      <c r="Y1042" s="40">
        <f>Y1015+Y1024+Y1033</f>
        <v/>
      </c>
      <c r="Z1042" s="40">
        <f>Z1015+Z1024+Z1033</f>
        <v/>
      </c>
      <c r="AA1042" s="40">
        <f>AA1015+AA1024+AA1033</f>
        <v/>
      </c>
      <c r="AB1042" s="40">
        <f>AB1015+AB1024+AB1033</f>
        <v/>
      </c>
      <c r="AC1042" s="40">
        <f>AC1015+AC1024+AC1033</f>
        <v/>
      </c>
      <c r="AD1042" s="42">
        <f>NEWPOLICY(AD1015,AD1024,AD1033)</f>
        <v/>
      </c>
      <c r="AE1042" s="25">
        <f>LOWER(Settings!$C$4)&amp;".mit."&amp;$A1042&amp;IF($C1042="","","."&amp;$C1042&amp;"."&amp;$B1042)&amp;IF(INDEX(Variables!$D$5:$D$105,MATCH($A1042,Variables!$A$5:$A$105,0))="","","."&amp;INDEX(Variables!$D$5:$D$105,MATCH($A1042,Variables!$A$5:$A$105,0)))&amp;"."&amp;AE$5</f>
        <v/>
      </c>
      <c r="AF1042" s="41">
        <f>AF1015+AF1024+AF1033</f>
        <v/>
      </c>
      <c r="AG1042" s="40">
        <f>AG1015+AG1024+AG1033</f>
        <v/>
      </c>
      <c r="AH1042" s="40">
        <f>AH1015+AH1024+AH1033</f>
        <v/>
      </c>
      <c r="AI1042" s="40">
        <f>AI1015+AI1024+AI1033</f>
        <v/>
      </c>
      <c r="AJ1042" s="40">
        <f>AJ1015+AJ1024+AJ1033</f>
        <v/>
      </c>
      <c r="AK1042" s="40">
        <f>AK1015+AK1024+AK1033</f>
        <v/>
      </c>
      <c r="AL1042" s="40">
        <f>AL1015+AL1024+AL1033</f>
        <v/>
      </c>
      <c r="AM1042" s="40">
        <f>AM1015+AM1024+AM1033</f>
        <v/>
      </c>
      <c r="AN1042" s="40">
        <f>AN1015+AN1024+AN1033</f>
        <v/>
      </c>
      <c r="AO1042" s="40">
        <f>AO1015+AO1024+AO1033</f>
        <v/>
      </c>
      <c r="AP1042" s="40">
        <f>AP1015+AP1024+AP1033</f>
        <v/>
      </c>
      <c r="AQ1042" s="40">
        <f>AQ1015+AQ1024+AQ1033</f>
        <v/>
      </c>
      <c r="AR1042" s="40">
        <f>AR1015+AR1024+AR1033</f>
        <v/>
      </c>
      <c r="AS1042" s="40">
        <f>AS1015+AS1024+AS1033</f>
        <v/>
      </c>
      <c r="AT1042" s="40">
        <f>AT1015+AT1024+AT1033</f>
        <v/>
      </c>
      <c r="AU1042" s="40">
        <f>AU1015+AU1024+AU1033</f>
        <v/>
      </c>
      <c r="AV1042" s="40">
        <f>AV1015+AV1024+AV1033</f>
        <v/>
      </c>
      <c r="AW1042" s="40">
        <f>AW1015+AW1024+AW1033</f>
        <v/>
      </c>
      <c r="AX1042" s="42">
        <f>NEWPOLICY(AX1015,AX1024,AX1033)</f>
        <v/>
      </c>
    </row>
    <row r="1043" hidden="1" outlineLevel="2">
      <c r="A1043" s="5" t="inlineStr">
        <is>
          <t>nce</t>
        </is>
      </c>
      <c r="B1043" s="5" t="inlineStr">
        <is>
          <t>oop</t>
        </is>
      </c>
      <c r="C1043" s="5" t="inlineStr">
        <is>
          <t>mch</t>
        </is>
      </c>
      <c r="D1043" s="39" t="n"/>
      <c r="E1043" s="39" t="n"/>
      <c r="F1043" s="39" t="n"/>
      <c r="G1043" s="39" t="n"/>
      <c r="H1043" s="5">
        <f>INDEX(Variables!$B$5:$B$105,MATCH($A1043,Variables!$A$5:$A$105,0))&amp;IF($C1043="",""," | "&amp;INDEX(Mapping!$B$5:$B$26,MATCH($C1043,Mapping!$A$5:$A$26,0))&amp;" | "&amp;INDEX(Mapping!$B$30:$B$41,MATCH($B1043,Mapping!$A$30:$A$41,0)))</f>
        <v/>
      </c>
      <c r="I1043" s="5">
        <f>INDEX(Variables!$C$5:$C$105,MATCH($A1043,Variables!$A$5:$A$105,0))</f>
        <v/>
      </c>
      <c r="J1043" s="5">
        <f>INDEX(Variables!$E$5:$E$105,MATCH($A1043,Variables!$A$5:$A$105,0))</f>
        <v/>
      </c>
      <c r="K1043" s="25">
        <f>LOWER(Settings!$C$4)&amp;".mit."&amp;$A1043&amp;IF($C1043="","","."&amp;$C1043&amp;"."&amp;$B1043)&amp;IF(INDEX(Variables!$D$5:$D$105,MATCH($A1043,Variables!$A$5:$A$105,0))="","","."&amp;INDEX(Variables!$D$5:$D$105,MATCH($A1043,Variables!$A$5:$A$105,0)))&amp;"."&amp;K$5</f>
        <v/>
      </c>
      <c r="L1043" s="41">
        <f>L1016+L1025+L1034</f>
        <v/>
      </c>
      <c r="M1043" s="40">
        <f>M1016+M1025+M1034</f>
        <v/>
      </c>
      <c r="N1043" s="40">
        <f>N1016+N1025+N1034</f>
        <v/>
      </c>
      <c r="O1043" s="40">
        <f>O1016+O1025+O1034</f>
        <v/>
      </c>
      <c r="P1043" s="40">
        <f>P1016+P1025+P1034</f>
        <v/>
      </c>
      <c r="Q1043" s="40">
        <f>Q1016+Q1025+Q1034</f>
        <v/>
      </c>
      <c r="R1043" s="40">
        <f>R1016+R1025+R1034</f>
        <v/>
      </c>
      <c r="S1043" s="40">
        <f>S1016+S1025+S1034</f>
        <v/>
      </c>
      <c r="T1043" s="40">
        <f>T1016+T1025+T1034</f>
        <v/>
      </c>
      <c r="U1043" s="40">
        <f>U1016+U1025+U1034</f>
        <v/>
      </c>
      <c r="V1043" s="40">
        <f>V1016+V1025+V1034</f>
        <v/>
      </c>
      <c r="W1043" s="40">
        <f>W1016+W1025+W1034</f>
        <v/>
      </c>
      <c r="X1043" s="40">
        <f>X1016+X1025+X1034</f>
        <v/>
      </c>
      <c r="Y1043" s="40">
        <f>Y1016+Y1025+Y1034</f>
        <v/>
      </c>
      <c r="Z1043" s="40">
        <f>Z1016+Z1025+Z1034</f>
        <v/>
      </c>
      <c r="AA1043" s="40">
        <f>AA1016+AA1025+AA1034</f>
        <v/>
      </c>
      <c r="AB1043" s="40">
        <f>AB1016+AB1025+AB1034</f>
        <v/>
      </c>
      <c r="AC1043" s="40">
        <f>AC1016+AC1025+AC1034</f>
        <v/>
      </c>
      <c r="AD1043" s="42">
        <f>NEWPOLICY(AD1016,AD1025,AD1034)</f>
        <v/>
      </c>
      <c r="AE1043" s="25">
        <f>LOWER(Settings!$C$4)&amp;".mit."&amp;$A1043&amp;IF($C1043="","","."&amp;$C1043&amp;"."&amp;$B1043)&amp;IF(INDEX(Variables!$D$5:$D$105,MATCH($A1043,Variables!$A$5:$A$105,0))="","","."&amp;INDEX(Variables!$D$5:$D$105,MATCH($A1043,Variables!$A$5:$A$105,0)))&amp;"."&amp;AE$5</f>
        <v/>
      </c>
      <c r="AF1043" s="41">
        <f>AF1016+AF1025+AF1034</f>
        <v/>
      </c>
      <c r="AG1043" s="40">
        <f>AG1016+AG1025+AG1034</f>
        <v/>
      </c>
      <c r="AH1043" s="40">
        <f>AH1016+AH1025+AH1034</f>
        <v/>
      </c>
      <c r="AI1043" s="40">
        <f>AI1016+AI1025+AI1034</f>
        <v/>
      </c>
      <c r="AJ1043" s="40">
        <f>AJ1016+AJ1025+AJ1034</f>
        <v/>
      </c>
      <c r="AK1043" s="40">
        <f>AK1016+AK1025+AK1034</f>
        <v/>
      </c>
      <c r="AL1043" s="40">
        <f>AL1016+AL1025+AL1034</f>
        <v/>
      </c>
      <c r="AM1043" s="40">
        <f>AM1016+AM1025+AM1034</f>
        <v/>
      </c>
      <c r="AN1043" s="40">
        <f>AN1016+AN1025+AN1034</f>
        <v/>
      </c>
      <c r="AO1043" s="40">
        <f>AO1016+AO1025+AO1034</f>
        <v/>
      </c>
      <c r="AP1043" s="40">
        <f>AP1016+AP1025+AP1034</f>
        <v/>
      </c>
      <c r="AQ1043" s="40">
        <f>AQ1016+AQ1025+AQ1034</f>
        <v/>
      </c>
      <c r="AR1043" s="40">
        <f>AR1016+AR1025+AR1034</f>
        <v/>
      </c>
      <c r="AS1043" s="40">
        <f>AS1016+AS1025+AS1034</f>
        <v/>
      </c>
      <c r="AT1043" s="40">
        <f>AT1016+AT1025+AT1034</f>
        <v/>
      </c>
      <c r="AU1043" s="40">
        <f>AU1016+AU1025+AU1034</f>
        <v/>
      </c>
      <c r="AV1043" s="40">
        <f>AV1016+AV1025+AV1034</f>
        <v/>
      </c>
      <c r="AW1043" s="40">
        <f>AW1016+AW1025+AW1034</f>
        <v/>
      </c>
      <c r="AX1043" s="42">
        <f>NEWPOLICY(AX1016,AX1025,AX1034)</f>
        <v/>
      </c>
    </row>
    <row r="1044" hidden="1" outlineLevel="2">
      <c r="A1044" s="5" t="inlineStr">
        <is>
          <t>nce</t>
        </is>
      </c>
      <c r="B1044" s="5" t="inlineStr">
        <is>
          <t>bio</t>
        </is>
      </c>
      <c r="C1044" s="5" t="inlineStr">
        <is>
          <t>mch</t>
        </is>
      </c>
      <c r="D1044" s="39" t="n"/>
      <c r="E1044" s="39" t="n"/>
      <c r="F1044" s="39" t="n"/>
      <c r="G1044" s="39" t="n"/>
      <c r="H1044" s="5">
        <f>INDEX(Variables!$B$5:$B$105,MATCH($A1044,Variables!$A$5:$A$105,0))&amp;IF($C1044="",""," | "&amp;INDEX(Mapping!$B$5:$B$26,MATCH($C1044,Mapping!$A$5:$A$26,0))&amp;" | "&amp;INDEX(Mapping!$B$30:$B$41,MATCH($B1044,Mapping!$A$30:$A$41,0)))</f>
        <v/>
      </c>
      <c r="I1044" s="5">
        <f>INDEX(Variables!$C$5:$C$105,MATCH($A1044,Variables!$A$5:$A$105,0))</f>
        <v/>
      </c>
      <c r="J1044" s="5">
        <f>INDEX(Variables!$E$5:$E$105,MATCH($A1044,Variables!$A$5:$A$105,0))</f>
        <v/>
      </c>
      <c r="K1044" s="25">
        <f>LOWER(Settings!$C$4)&amp;".mit."&amp;$A1044&amp;IF($C1044="","","."&amp;$C1044&amp;"."&amp;$B1044)&amp;IF(INDEX(Variables!$D$5:$D$105,MATCH($A1044,Variables!$A$5:$A$105,0))="","","."&amp;INDEX(Variables!$D$5:$D$105,MATCH($A1044,Variables!$A$5:$A$105,0)))&amp;"."&amp;K$5</f>
        <v/>
      </c>
      <c r="L1044" s="41">
        <f>L1017+L1026+L1035</f>
        <v/>
      </c>
      <c r="M1044" s="40">
        <f>M1017+M1026+M1035</f>
        <v/>
      </c>
      <c r="N1044" s="40">
        <f>N1017+N1026+N1035</f>
        <v/>
      </c>
      <c r="O1044" s="40">
        <f>O1017+O1026+O1035</f>
        <v/>
      </c>
      <c r="P1044" s="40">
        <f>P1017+P1026+P1035</f>
        <v/>
      </c>
      <c r="Q1044" s="40">
        <f>Q1017+Q1026+Q1035</f>
        <v/>
      </c>
      <c r="R1044" s="40">
        <f>R1017+R1026+R1035</f>
        <v/>
      </c>
      <c r="S1044" s="40">
        <f>S1017+S1026+S1035</f>
        <v/>
      </c>
      <c r="T1044" s="40">
        <f>T1017+T1026+T1035</f>
        <v/>
      </c>
      <c r="U1044" s="40">
        <f>U1017+U1026+U1035</f>
        <v/>
      </c>
      <c r="V1044" s="40">
        <f>V1017+V1026+V1035</f>
        <v/>
      </c>
      <c r="W1044" s="40">
        <f>W1017+W1026+W1035</f>
        <v/>
      </c>
      <c r="X1044" s="40">
        <f>X1017+X1026+X1035</f>
        <v/>
      </c>
      <c r="Y1044" s="40">
        <f>Y1017+Y1026+Y1035</f>
        <v/>
      </c>
      <c r="Z1044" s="40">
        <f>Z1017+Z1026+Z1035</f>
        <v/>
      </c>
      <c r="AA1044" s="40">
        <f>AA1017+AA1026+AA1035</f>
        <v/>
      </c>
      <c r="AB1044" s="40">
        <f>AB1017+AB1026+AB1035</f>
        <v/>
      </c>
      <c r="AC1044" s="40">
        <f>AC1017+AC1026+AC1035</f>
        <v/>
      </c>
      <c r="AD1044" s="42">
        <f>NEWPOLICY(AD1017,AD1026,AD1035)</f>
        <v/>
      </c>
      <c r="AE1044" s="25">
        <f>LOWER(Settings!$C$4)&amp;".mit."&amp;$A1044&amp;IF($C1044="","","."&amp;$C1044&amp;"."&amp;$B1044)&amp;IF(INDEX(Variables!$D$5:$D$105,MATCH($A1044,Variables!$A$5:$A$105,0))="","","."&amp;INDEX(Variables!$D$5:$D$105,MATCH($A1044,Variables!$A$5:$A$105,0)))&amp;"."&amp;AE$5</f>
        <v/>
      </c>
      <c r="AF1044" s="41">
        <f>AF1017+AF1026+AF1035</f>
        <v/>
      </c>
      <c r="AG1044" s="40">
        <f>AG1017+AG1026+AG1035</f>
        <v/>
      </c>
      <c r="AH1044" s="40">
        <f>AH1017+AH1026+AH1035</f>
        <v/>
      </c>
      <c r="AI1044" s="40">
        <f>AI1017+AI1026+AI1035</f>
        <v/>
      </c>
      <c r="AJ1044" s="40">
        <f>AJ1017+AJ1026+AJ1035</f>
        <v/>
      </c>
      <c r="AK1044" s="40">
        <f>AK1017+AK1026+AK1035</f>
        <v/>
      </c>
      <c r="AL1044" s="40">
        <f>AL1017+AL1026+AL1035</f>
        <v/>
      </c>
      <c r="AM1044" s="40">
        <f>AM1017+AM1026+AM1035</f>
        <v/>
      </c>
      <c r="AN1044" s="40">
        <f>AN1017+AN1026+AN1035</f>
        <v/>
      </c>
      <c r="AO1044" s="40">
        <f>AO1017+AO1026+AO1035</f>
        <v/>
      </c>
      <c r="AP1044" s="40">
        <f>AP1017+AP1026+AP1035</f>
        <v/>
      </c>
      <c r="AQ1044" s="40">
        <f>AQ1017+AQ1026+AQ1035</f>
        <v/>
      </c>
      <c r="AR1044" s="40">
        <f>AR1017+AR1026+AR1035</f>
        <v/>
      </c>
      <c r="AS1044" s="40">
        <f>AS1017+AS1026+AS1035</f>
        <v/>
      </c>
      <c r="AT1044" s="40">
        <f>AT1017+AT1026+AT1035</f>
        <v/>
      </c>
      <c r="AU1044" s="40">
        <f>AU1017+AU1026+AU1035</f>
        <v/>
      </c>
      <c r="AV1044" s="40">
        <f>AV1017+AV1026+AV1035</f>
        <v/>
      </c>
      <c r="AW1044" s="40">
        <f>AW1017+AW1026+AW1035</f>
        <v/>
      </c>
      <c r="AX1044" s="42">
        <f>NEWPOLICY(AX1017,AX1026,AX1035)</f>
        <v/>
      </c>
    </row>
    <row r="1045" hidden="1" outlineLevel="2"/>
    <row r="1046" hidden="1" outlineLevel="2">
      <c r="A1046" s="5" t="inlineStr">
        <is>
          <t>atp</t>
        </is>
      </c>
      <c r="B1046" s="5" t="inlineStr">
        <is>
          <t>coa</t>
        </is>
      </c>
      <c r="C1046" s="5" t="inlineStr">
        <is>
          <t>mch</t>
        </is>
      </c>
      <c r="D1046" s="40">
        <f>INDEX(Inputs!$R$5:$R$132,MATCH($B1046&amp;"|"&amp;$C1046,Inputs!$A$5:$A$132,0))</f>
        <v/>
      </c>
      <c r="E1046" s="40">
        <f>INDEX(Inputs!$S$5:$S$132,MATCH($B1046&amp;"|"&amp;$C1046,Inputs!$A$5:$A$132,0))</f>
        <v/>
      </c>
      <c r="F1046" s="39" t="n"/>
      <c r="G1046" s="39" t="n"/>
      <c r="H1046" s="5">
        <f>INDEX(Variables!$B$5:$B$105,MATCH($A1046,Variables!$A$5:$A$105,0))&amp;IF($C1046="",""," | "&amp;INDEX(Mapping!$B$5:$B$26,MATCH($C1046,Mapping!$A$5:$A$26,0))&amp;" | "&amp;INDEX(Mapping!$B$30:$B$41,MATCH($B1046,Mapping!$A$30:$A$41,0)))</f>
        <v/>
      </c>
      <c r="I1046" s="5">
        <f>INDEX(Variables!$C$5:$C$105,MATCH($A1046,Variables!$A$5:$A$105,0))</f>
        <v/>
      </c>
      <c r="J1046" s="5">
        <f>INDEX(Variables!$E$5:$E$105,MATCH($A1046,Variables!$A$5:$A$105,0))</f>
        <v/>
      </c>
      <c r="K1046" s="25">
        <f>LOWER(Settings!$C$4)&amp;".mit."&amp;$A1046&amp;IF($C1046="","","."&amp;$C1046&amp;"."&amp;$B1046)&amp;IF(INDEX(Variables!$D$5:$D$105,MATCH($A1046,Variables!$A$5:$A$105,0))="","","."&amp;INDEX(Variables!$D$5:$D$105,MATCH($A1046,Variables!$A$5:$A$105,0)))&amp;"."&amp;K$5</f>
        <v/>
      </c>
      <c r="L1046" s="41">
        <f>MAX(INDEX(L$232:L$243,$D1046)+L1037*(1+$E1046),0.01)</f>
        <v/>
      </c>
      <c r="M1046" s="40">
        <f>MAX(INDEX(M$232:M$243,$D1046)+M1037*(1+$E1046),0.01)</f>
        <v/>
      </c>
      <c r="N1046" s="40">
        <f>MAX(INDEX(N$232:N$243,$D1046)+N1037*(1+$E1046),0.01)</f>
        <v/>
      </c>
      <c r="O1046" s="40">
        <f>MAX(INDEX(O$232:O$243,$D1046)+O1037*(1+$E1046),0.01)</f>
        <v/>
      </c>
      <c r="P1046" s="40">
        <f>MAX(INDEX(P$232:P$243,$D1046)+P1037*(1+$E1046),0.01)</f>
        <v/>
      </c>
      <c r="Q1046" s="40">
        <f>MAX(INDEX(Q$232:Q$243,$D1046)+Q1037*(1+$E1046),0.01)</f>
        <v/>
      </c>
      <c r="R1046" s="40">
        <f>MAX(INDEX(R$232:R$243,$D1046)+R1037*(1+$E1046),0.01)</f>
        <v/>
      </c>
      <c r="S1046" s="40">
        <f>MAX(INDEX(S$232:S$243,$D1046)+S1037*(1+$E1046),0.01)</f>
        <v/>
      </c>
      <c r="T1046" s="40">
        <f>MAX(INDEX(T$232:T$243,$D1046)+T1037*(1+$E1046),0.01)</f>
        <v/>
      </c>
      <c r="U1046" s="40">
        <f>MAX(INDEX(U$232:U$243,$D1046)+U1037*(1+$E1046),0.01)</f>
        <v/>
      </c>
      <c r="V1046" s="40">
        <f>MAX(INDEX(V$232:V$243,$D1046)+V1037*(1+$E1046),0.01)</f>
        <v/>
      </c>
      <c r="W1046" s="40">
        <f>MAX(INDEX(W$232:W$243,$D1046)+W1037*(1+$E1046),0.01)</f>
        <v/>
      </c>
      <c r="X1046" s="40">
        <f>MAX(INDEX(X$232:X$243,$D1046)+X1037*(1+$E1046),0.01)</f>
        <v/>
      </c>
      <c r="Y1046" s="40">
        <f>MAX(INDEX(Y$232:Y$243,$D1046)+Y1037*(1+$E1046),0.01)</f>
        <v/>
      </c>
      <c r="Z1046" s="40">
        <f>MAX(INDEX(Z$232:Z$243,$D1046)+Z1037*(1+$E1046),0.01)</f>
        <v/>
      </c>
      <c r="AA1046" s="40">
        <f>MAX(INDEX(AA$232:AA$243,$D1046)+AA1037*(1+$E1046),0.01)</f>
        <v/>
      </c>
      <c r="AB1046" s="40">
        <f>MAX(INDEX(AB$232:AB$243,$D1046)+AB1037*(1+$E1046),0.01)</f>
        <v/>
      </c>
      <c r="AC1046" s="40">
        <f>MAX(INDEX(AC$232:AC$243,$D1046)+AC1037*(1+$E1046),0.01)</f>
        <v/>
      </c>
      <c r="AD1046" s="42">
        <f>POSTTAX(INDEX(AD$232:AD$243,$D1046),AD1037,$E1046)</f>
        <v/>
      </c>
      <c r="AE1046" s="25">
        <f>LOWER(Settings!$C$4)&amp;".mit."&amp;$A1046&amp;IF($C1046="","","."&amp;$C1046&amp;"."&amp;$B1046)&amp;IF(INDEX(Variables!$D$5:$D$105,MATCH($A1046,Variables!$A$5:$A$105,0))="","","."&amp;INDEX(Variables!$D$5:$D$105,MATCH($A1046,Variables!$A$5:$A$105,0)))&amp;"."&amp;AE$5</f>
        <v/>
      </c>
      <c r="AF1046" s="41">
        <f>MAX(INDEX(AF$232:AF$243,$D1046)+AF1037*(1+$E1046),0.01)</f>
        <v/>
      </c>
      <c r="AG1046" s="40">
        <f>MAX(INDEX(AG$232:AG$243,$D1046)+AG1037*(1+$E1046),0.01)</f>
        <v/>
      </c>
      <c r="AH1046" s="40">
        <f>MAX(INDEX(AH$232:AH$243,$D1046)+AH1037*(1+$E1046),0.01)</f>
        <v/>
      </c>
      <c r="AI1046" s="40">
        <f>MAX(INDEX(AI$232:AI$243,$D1046)+AI1037*(1+$E1046),0.01)</f>
        <v/>
      </c>
      <c r="AJ1046" s="40">
        <f>MAX(INDEX(AJ$232:AJ$243,$D1046)+AJ1037*(1+$E1046),0.01)</f>
        <v/>
      </c>
      <c r="AK1046" s="40">
        <f>MAX(INDEX(AK$232:AK$243,$D1046)+AK1037*(1+$E1046),0.01)</f>
        <v/>
      </c>
      <c r="AL1046" s="40">
        <f>MAX(INDEX(AL$232:AL$243,$D1046)+AL1037*(1+$E1046),0.01)</f>
        <v/>
      </c>
      <c r="AM1046" s="40">
        <f>MAX(INDEX(AM$232:AM$243,$D1046)+AM1037*(1+$E1046),0.01)</f>
        <v/>
      </c>
      <c r="AN1046" s="40">
        <f>MAX(INDEX(AN$232:AN$243,$D1046)+AN1037*(1+$E1046),0.01)</f>
        <v/>
      </c>
      <c r="AO1046" s="40">
        <f>MAX(INDEX(AO$232:AO$243,$D1046)+AO1037*(1+$E1046),0.01)</f>
        <v/>
      </c>
      <c r="AP1046" s="40">
        <f>MAX(INDEX(AP$232:AP$243,$D1046)+AP1037*(1+$E1046),0.01)</f>
        <v/>
      </c>
      <c r="AQ1046" s="40">
        <f>MAX(INDEX(AQ$232:AQ$243,$D1046)+AQ1037*(1+$E1046),0.01)</f>
        <v/>
      </c>
      <c r="AR1046" s="40">
        <f>MAX(INDEX(AR$232:AR$243,$D1046)+AR1037*(1+$E1046),0.01)</f>
        <v/>
      </c>
      <c r="AS1046" s="40">
        <f>MAX(INDEX(AS$232:AS$243,$D1046)+AS1037*(1+$E1046),0.01)</f>
        <v/>
      </c>
      <c r="AT1046" s="40">
        <f>MAX(INDEX(AT$232:AT$243,$D1046)+AT1037*(1+$E1046),0.01)</f>
        <v/>
      </c>
      <c r="AU1046" s="40">
        <f>MAX(INDEX(AU$232:AU$243,$D1046)+AU1037*(1+$E1046),0.01)</f>
        <v/>
      </c>
      <c r="AV1046" s="40">
        <f>MAX(INDEX(AV$232:AV$243,$D1046)+AV1037*(1+$E1046),0.01)</f>
        <v/>
      </c>
      <c r="AW1046" s="40">
        <f>MAX(INDEX(AW$232:AW$243,$D1046)+AW1037*(1+$E1046),0.01)</f>
        <v/>
      </c>
      <c r="AX1046" s="42">
        <f>POSTTAX(INDEX(AX$232:AX$243,$D1046),AX1037,$E1046)</f>
        <v/>
      </c>
    </row>
    <row r="1047" hidden="1" outlineLevel="2">
      <c r="A1047" s="5" t="inlineStr">
        <is>
          <t>atp</t>
        </is>
      </c>
      <c r="B1047" s="5" t="inlineStr">
        <is>
          <t>nga</t>
        </is>
      </c>
      <c r="C1047" s="5" t="inlineStr">
        <is>
          <t>mch</t>
        </is>
      </c>
      <c r="D1047" s="40">
        <f>INDEX(Inputs!$R$5:$R$132,MATCH($B1047&amp;"|"&amp;$C1047,Inputs!$A$5:$A$132,0))</f>
        <v/>
      </c>
      <c r="E1047" s="40">
        <f>INDEX(Inputs!$S$5:$S$132,MATCH($B1047&amp;"|"&amp;$C1047,Inputs!$A$5:$A$132,0))</f>
        <v/>
      </c>
      <c r="F1047" s="39" t="n"/>
      <c r="G1047" s="39" t="n"/>
      <c r="H1047" s="5">
        <f>INDEX(Variables!$B$5:$B$105,MATCH($A1047,Variables!$A$5:$A$105,0))&amp;IF($C1047="",""," | "&amp;INDEX(Mapping!$B$5:$B$26,MATCH($C1047,Mapping!$A$5:$A$26,0))&amp;" | "&amp;INDEX(Mapping!$B$30:$B$41,MATCH($B1047,Mapping!$A$30:$A$41,0)))</f>
        <v/>
      </c>
      <c r="I1047" s="5">
        <f>INDEX(Variables!$C$5:$C$105,MATCH($A1047,Variables!$A$5:$A$105,0))</f>
        <v/>
      </c>
      <c r="J1047" s="5">
        <f>INDEX(Variables!$E$5:$E$105,MATCH($A1047,Variables!$A$5:$A$105,0))</f>
        <v/>
      </c>
      <c r="K1047" s="25">
        <f>LOWER(Settings!$C$4)&amp;".mit."&amp;$A1047&amp;IF($C1047="","","."&amp;$C1047&amp;"."&amp;$B1047)&amp;IF(INDEX(Variables!$D$5:$D$105,MATCH($A1047,Variables!$A$5:$A$105,0))="","","."&amp;INDEX(Variables!$D$5:$D$105,MATCH($A1047,Variables!$A$5:$A$105,0)))&amp;"."&amp;K$5</f>
        <v/>
      </c>
      <c r="L1047" s="41">
        <f>MAX(INDEX(L$232:L$243,$D1047)+L1038*(1+$E1047),0.01)</f>
        <v/>
      </c>
      <c r="M1047" s="40">
        <f>MAX(INDEX(M$232:M$243,$D1047)+M1038*(1+$E1047),0.01)</f>
        <v/>
      </c>
      <c r="N1047" s="40">
        <f>MAX(INDEX(N$232:N$243,$D1047)+N1038*(1+$E1047),0.01)</f>
        <v/>
      </c>
      <c r="O1047" s="40">
        <f>MAX(INDEX(O$232:O$243,$D1047)+O1038*(1+$E1047),0.01)</f>
        <v/>
      </c>
      <c r="P1047" s="40">
        <f>MAX(INDEX(P$232:P$243,$D1047)+P1038*(1+$E1047),0.01)</f>
        <v/>
      </c>
      <c r="Q1047" s="40">
        <f>MAX(INDEX(Q$232:Q$243,$D1047)+Q1038*(1+$E1047),0.01)</f>
        <v/>
      </c>
      <c r="R1047" s="40">
        <f>MAX(INDEX(R$232:R$243,$D1047)+R1038*(1+$E1047),0.01)</f>
        <v/>
      </c>
      <c r="S1047" s="40">
        <f>MAX(INDEX(S$232:S$243,$D1047)+S1038*(1+$E1047),0.01)</f>
        <v/>
      </c>
      <c r="T1047" s="40">
        <f>MAX(INDEX(T$232:T$243,$D1047)+T1038*(1+$E1047),0.01)</f>
        <v/>
      </c>
      <c r="U1047" s="40">
        <f>MAX(INDEX(U$232:U$243,$D1047)+U1038*(1+$E1047),0.01)</f>
        <v/>
      </c>
      <c r="V1047" s="40">
        <f>MAX(INDEX(V$232:V$243,$D1047)+V1038*(1+$E1047),0.01)</f>
        <v/>
      </c>
      <c r="W1047" s="40">
        <f>MAX(INDEX(W$232:W$243,$D1047)+W1038*(1+$E1047),0.01)</f>
        <v/>
      </c>
      <c r="X1047" s="40">
        <f>MAX(INDEX(X$232:X$243,$D1047)+X1038*(1+$E1047),0.01)</f>
        <v/>
      </c>
      <c r="Y1047" s="40">
        <f>MAX(INDEX(Y$232:Y$243,$D1047)+Y1038*(1+$E1047),0.01)</f>
        <v/>
      </c>
      <c r="Z1047" s="40">
        <f>MAX(INDEX(Z$232:Z$243,$D1047)+Z1038*(1+$E1047),0.01)</f>
        <v/>
      </c>
      <c r="AA1047" s="40">
        <f>MAX(INDEX(AA$232:AA$243,$D1047)+AA1038*(1+$E1047),0.01)</f>
        <v/>
      </c>
      <c r="AB1047" s="40">
        <f>MAX(INDEX(AB$232:AB$243,$D1047)+AB1038*(1+$E1047),0.01)</f>
        <v/>
      </c>
      <c r="AC1047" s="40">
        <f>MAX(INDEX(AC$232:AC$243,$D1047)+AC1038*(1+$E1047),0.01)</f>
        <v/>
      </c>
      <c r="AD1047" s="42">
        <f>POSTTAX(INDEX(AD$232:AD$243,$D1047),AD1038,$E1047)</f>
        <v/>
      </c>
      <c r="AE1047" s="25">
        <f>LOWER(Settings!$C$4)&amp;".mit."&amp;$A1047&amp;IF($C1047="","","."&amp;$C1047&amp;"."&amp;$B1047)&amp;IF(INDEX(Variables!$D$5:$D$105,MATCH($A1047,Variables!$A$5:$A$105,0))="","","."&amp;INDEX(Variables!$D$5:$D$105,MATCH($A1047,Variables!$A$5:$A$105,0)))&amp;"."&amp;AE$5</f>
        <v/>
      </c>
      <c r="AF1047" s="41">
        <f>MAX(INDEX(AF$232:AF$243,$D1047)+AF1038*(1+$E1047),0.01)</f>
        <v/>
      </c>
      <c r="AG1047" s="40">
        <f>MAX(INDEX(AG$232:AG$243,$D1047)+AG1038*(1+$E1047),0.01)</f>
        <v/>
      </c>
      <c r="AH1047" s="40">
        <f>MAX(INDEX(AH$232:AH$243,$D1047)+AH1038*(1+$E1047),0.01)</f>
        <v/>
      </c>
      <c r="AI1047" s="40">
        <f>MAX(INDEX(AI$232:AI$243,$D1047)+AI1038*(1+$E1047),0.01)</f>
        <v/>
      </c>
      <c r="AJ1047" s="40">
        <f>MAX(INDEX(AJ$232:AJ$243,$D1047)+AJ1038*(1+$E1047),0.01)</f>
        <v/>
      </c>
      <c r="AK1047" s="40">
        <f>MAX(INDEX(AK$232:AK$243,$D1047)+AK1038*(1+$E1047),0.01)</f>
        <v/>
      </c>
      <c r="AL1047" s="40">
        <f>MAX(INDEX(AL$232:AL$243,$D1047)+AL1038*(1+$E1047),0.01)</f>
        <v/>
      </c>
      <c r="AM1047" s="40">
        <f>MAX(INDEX(AM$232:AM$243,$D1047)+AM1038*(1+$E1047),0.01)</f>
        <v/>
      </c>
      <c r="AN1047" s="40">
        <f>MAX(INDEX(AN$232:AN$243,$D1047)+AN1038*(1+$E1047),0.01)</f>
        <v/>
      </c>
      <c r="AO1047" s="40">
        <f>MAX(INDEX(AO$232:AO$243,$D1047)+AO1038*(1+$E1047),0.01)</f>
        <v/>
      </c>
      <c r="AP1047" s="40">
        <f>MAX(INDEX(AP$232:AP$243,$D1047)+AP1038*(1+$E1047),0.01)</f>
        <v/>
      </c>
      <c r="AQ1047" s="40">
        <f>MAX(INDEX(AQ$232:AQ$243,$D1047)+AQ1038*(1+$E1047),0.01)</f>
        <v/>
      </c>
      <c r="AR1047" s="40">
        <f>MAX(INDEX(AR$232:AR$243,$D1047)+AR1038*(1+$E1047),0.01)</f>
        <v/>
      </c>
      <c r="AS1047" s="40">
        <f>MAX(INDEX(AS$232:AS$243,$D1047)+AS1038*(1+$E1047),0.01)</f>
        <v/>
      </c>
      <c r="AT1047" s="40">
        <f>MAX(INDEX(AT$232:AT$243,$D1047)+AT1038*(1+$E1047),0.01)</f>
        <v/>
      </c>
      <c r="AU1047" s="40">
        <f>MAX(INDEX(AU$232:AU$243,$D1047)+AU1038*(1+$E1047),0.01)</f>
        <v/>
      </c>
      <c r="AV1047" s="40">
        <f>MAX(INDEX(AV$232:AV$243,$D1047)+AV1038*(1+$E1047),0.01)</f>
        <v/>
      </c>
      <c r="AW1047" s="40">
        <f>MAX(INDEX(AW$232:AW$243,$D1047)+AW1038*(1+$E1047),0.01)</f>
        <v/>
      </c>
      <c r="AX1047" s="42">
        <f>POSTTAX(INDEX(AX$232:AX$243,$D1047),AX1038,$E1047)</f>
        <v/>
      </c>
    </row>
    <row r="1048" hidden="1" outlineLevel="2">
      <c r="A1048" s="5" t="inlineStr">
        <is>
          <t>atp</t>
        </is>
      </c>
      <c r="B1048" s="5" t="inlineStr">
        <is>
          <t>gso</t>
        </is>
      </c>
      <c r="C1048" s="5" t="inlineStr">
        <is>
          <t>mch</t>
        </is>
      </c>
      <c r="D1048" s="40">
        <f>INDEX(Inputs!$R$5:$R$132,MATCH($B1048&amp;"|"&amp;$C1048,Inputs!$A$5:$A$132,0))</f>
        <v/>
      </c>
      <c r="E1048" s="40">
        <f>INDEX(Inputs!$S$5:$S$132,MATCH($B1048&amp;"|"&amp;$C1048,Inputs!$A$5:$A$132,0))</f>
        <v/>
      </c>
      <c r="F1048" s="39" t="n"/>
      <c r="G1048" s="39" t="n"/>
      <c r="H1048" s="5">
        <f>INDEX(Variables!$B$5:$B$105,MATCH($A1048,Variables!$A$5:$A$105,0))&amp;IF($C1048="",""," | "&amp;INDEX(Mapping!$B$5:$B$26,MATCH($C1048,Mapping!$A$5:$A$26,0))&amp;" | "&amp;INDEX(Mapping!$B$30:$B$41,MATCH($B1048,Mapping!$A$30:$A$41,0)))</f>
        <v/>
      </c>
      <c r="I1048" s="5">
        <f>INDEX(Variables!$C$5:$C$105,MATCH($A1048,Variables!$A$5:$A$105,0))</f>
        <v/>
      </c>
      <c r="J1048" s="5">
        <f>INDEX(Variables!$E$5:$E$105,MATCH($A1048,Variables!$A$5:$A$105,0))</f>
        <v/>
      </c>
      <c r="K1048" s="25">
        <f>LOWER(Settings!$C$4)&amp;".mit."&amp;$A1048&amp;IF($C1048="","","."&amp;$C1048&amp;"."&amp;$B1048)&amp;IF(INDEX(Variables!$D$5:$D$105,MATCH($A1048,Variables!$A$5:$A$105,0))="","","."&amp;INDEX(Variables!$D$5:$D$105,MATCH($A1048,Variables!$A$5:$A$105,0)))&amp;"."&amp;K$5</f>
        <v/>
      </c>
      <c r="L1048" s="41">
        <f>MAX(INDEX(L$232:L$243,$D1048)+L1039*(1+$E1048),0.01)</f>
        <v/>
      </c>
      <c r="M1048" s="40">
        <f>MAX(INDEX(M$232:M$243,$D1048)+M1039*(1+$E1048),0.01)</f>
        <v/>
      </c>
      <c r="N1048" s="40">
        <f>MAX(INDEX(N$232:N$243,$D1048)+N1039*(1+$E1048),0.01)</f>
        <v/>
      </c>
      <c r="O1048" s="40">
        <f>MAX(INDEX(O$232:O$243,$D1048)+O1039*(1+$E1048),0.01)</f>
        <v/>
      </c>
      <c r="P1048" s="40">
        <f>MAX(INDEX(P$232:P$243,$D1048)+P1039*(1+$E1048),0.01)</f>
        <v/>
      </c>
      <c r="Q1048" s="40">
        <f>MAX(INDEX(Q$232:Q$243,$D1048)+Q1039*(1+$E1048),0.01)</f>
        <v/>
      </c>
      <c r="R1048" s="40">
        <f>MAX(INDEX(R$232:R$243,$D1048)+R1039*(1+$E1048),0.01)</f>
        <v/>
      </c>
      <c r="S1048" s="40">
        <f>MAX(INDEX(S$232:S$243,$D1048)+S1039*(1+$E1048),0.01)</f>
        <v/>
      </c>
      <c r="T1048" s="40">
        <f>MAX(INDEX(T$232:T$243,$D1048)+T1039*(1+$E1048),0.01)</f>
        <v/>
      </c>
      <c r="U1048" s="40">
        <f>MAX(INDEX(U$232:U$243,$D1048)+U1039*(1+$E1048),0.01)</f>
        <v/>
      </c>
      <c r="V1048" s="40">
        <f>MAX(INDEX(V$232:V$243,$D1048)+V1039*(1+$E1048),0.01)</f>
        <v/>
      </c>
      <c r="W1048" s="40">
        <f>MAX(INDEX(W$232:W$243,$D1048)+W1039*(1+$E1048),0.01)</f>
        <v/>
      </c>
      <c r="X1048" s="40">
        <f>MAX(INDEX(X$232:X$243,$D1048)+X1039*(1+$E1048),0.01)</f>
        <v/>
      </c>
      <c r="Y1048" s="40">
        <f>MAX(INDEX(Y$232:Y$243,$D1048)+Y1039*(1+$E1048),0.01)</f>
        <v/>
      </c>
      <c r="Z1048" s="40">
        <f>MAX(INDEX(Z$232:Z$243,$D1048)+Z1039*(1+$E1048),0.01)</f>
        <v/>
      </c>
      <c r="AA1048" s="40">
        <f>MAX(INDEX(AA$232:AA$243,$D1048)+AA1039*(1+$E1048),0.01)</f>
        <v/>
      </c>
      <c r="AB1048" s="40">
        <f>MAX(INDEX(AB$232:AB$243,$D1048)+AB1039*(1+$E1048),0.01)</f>
        <v/>
      </c>
      <c r="AC1048" s="40">
        <f>MAX(INDEX(AC$232:AC$243,$D1048)+AC1039*(1+$E1048),0.01)</f>
        <v/>
      </c>
      <c r="AD1048" s="42">
        <f>POSTTAX(INDEX(AD$232:AD$243,$D1048),AD1039,$E1048)</f>
        <v/>
      </c>
      <c r="AE1048" s="25">
        <f>LOWER(Settings!$C$4)&amp;".mit."&amp;$A1048&amp;IF($C1048="","","."&amp;$C1048&amp;"."&amp;$B1048)&amp;IF(INDEX(Variables!$D$5:$D$105,MATCH($A1048,Variables!$A$5:$A$105,0))="","","."&amp;INDEX(Variables!$D$5:$D$105,MATCH($A1048,Variables!$A$5:$A$105,0)))&amp;"."&amp;AE$5</f>
        <v/>
      </c>
      <c r="AF1048" s="41">
        <f>MAX(INDEX(AF$232:AF$243,$D1048)+AF1039*(1+$E1048),0.01)</f>
        <v/>
      </c>
      <c r="AG1048" s="40">
        <f>MAX(INDEX(AG$232:AG$243,$D1048)+AG1039*(1+$E1048),0.01)</f>
        <v/>
      </c>
      <c r="AH1048" s="40">
        <f>MAX(INDEX(AH$232:AH$243,$D1048)+AH1039*(1+$E1048),0.01)</f>
        <v/>
      </c>
      <c r="AI1048" s="40">
        <f>MAX(INDEX(AI$232:AI$243,$D1048)+AI1039*(1+$E1048),0.01)</f>
        <v/>
      </c>
      <c r="AJ1048" s="40">
        <f>MAX(INDEX(AJ$232:AJ$243,$D1048)+AJ1039*(1+$E1048),0.01)</f>
        <v/>
      </c>
      <c r="AK1048" s="40">
        <f>MAX(INDEX(AK$232:AK$243,$D1048)+AK1039*(1+$E1048),0.01)</f>
        <v/>
      </c>
      <c r="AL1048" s="40">
        <f>MAX(INDEX(AL$232:AL$243,$D1048)+AL1039*(1+$E1048),0.01)</f>
        <v/>
      </c>
      <c r="AM1048" s="40">
        <f>MAX(INDEX(AM$232:AM$243,$D1048)+AM1039*(1+$E1048),0.01)</f>
        <v/>
      </c>
      <c r="AN1048" s="40">
        <f>MAX(INDEX(AN$232:AN$243,$D1048)+AN1039*(1+$E1048),0.01)</f>
        <v/>
      </c>
      <c r="AO1048" s="40">
        <f>MAX(INDEX(AO$232:AO$243,$D1048)+AO1039*(1+$E1048),0.01)</f>
        <v/>
      </c>
      <c r="AP1048" s="40">
        <f>MAX(INDEX(AP$232:AP$243,$D1048)+AP1039*(1+$E1048),0.01)</f>
        <v/>
      </c>
      <c r="AQ1048" s="40">
        <f>MAX(INDEX(AQ$232:AQ$243,$D1048)+AQ1039*(1+$E1048),0.01)</f>
        <v/>
      </c>
      <c r="AR1048" s="40">
        <f>MAX(INDEX(AR$232:AR$243,$D1048)+AR1039*(1+$E1048),0.01)</f>
        <v/>
      </c>
      <c r="AS1048" s="40">
        <f>MAX(INDEX(AS$232:AS$243,$D1048)+AS1039*(1+$E1048),0.01)</f>
        <v/>
      </c>
      <c r="AT1048" s="40">
        <f>MAX(INDEX(AT$232:AT$243,$D1048)+AT1039*(1+$E1048),0.01)</f>
        <v/>
      </c>
      <c r="AU1048" s="40">
        <f>MAX(INDEX(AU$232:AU$243,$D1048)+AU1039*(1+$E1048),0.01)</f>
        <v/>
      </c>
      <c r="AV1048" s="40">
        <f>MAX(INDEX(AV$232:AV$243,$D1048)+AV1039*(1+$E1048),0.01)</f>
        <v/>
      </c>
      <c r="AW1048" s="40">
        <f>MAX(INDEX(AW$232:AW$243,$D1048)+AW1039*(1+$E1048),0.01)</f>
        <v/>
      </c>
      <c r="AX1048" s="42">
        <f>POSTTAX(INDEX(AX$232:AX$243,$D1048),AX1039,$E1048)</f>
        <v/>
      </c>
    </row>
    <row r="1049" hidden="1" outlineLevel="2">
      <c r="A1049" s="5" t="inlineStr">
        <is>
          <t>atp</t>
        </is>
      </c>
      <c r="B1049" s="5" t="inlineStr">
        <is>
          <t>die</t>
        </is>
      </c>
      <c r="C1049" s="5" t="inlineStr">
        <is>
          <t>mch</t>
        </is>
      </c>
      <c r="D1049" s="40">
        <f>INDEX(Inputs!$R$5:$R$132,MATCH($B1049&amp;"|"&amp;$C1049,Inputs!$A$5:$A$132,0))</f>
        <v/>
      </c>
      <c r="E1049" s="40">
        <f>INDEX(Inputs!$S$5:$S$132,MATCH($B1049&amp;"|"&amp;$C1049,Inputs!$A$5:$A$132,0))</f>
        <v/>
      </c>
      <c r="F1049" s="39" t="n"/>
      <c r="G1049" s="39" t="n"/>
      <c r="H1049" s="5">
        <f>INDEX(Variables!$B$5:$B$105,MATCH($A1049,Variables!$A$5:$A$105,0))&amp;IF($C1049="",""," | "&amp;INDEX(Mapping!$B$5:$B$26,MATCH($C1049,Mapping!$A$5:$A$26,0))&amp;" | "&amp;INDEX(Mapping!$B$30:$B$41,MATCH($B1049,Mapping!$A$30:$A$41,0)))</f>
        <v/>
      </c>
      <c r="I1049" s="5">
        <f>INDEX(Variables!$C$5:$C$105,MATCH($A1049,Variables!$A$5:$A$105,0))</f>
        <v/>
      </c>
      <c r="J1049" s="5">
        <f>INDEX(Variables!$E$5:$E$105,MATCH($A1049,Variables!$A$5:$A$105,0))</f>
        <v/>
      </c>
      <c r="K1049" s="25">
        <f>LOWER(Settings!$C$4)&amp;".mit."&amp;$A1049&amp;IF($C1049="","","."&amp;$C1049&amp;"."&amp;$B1049)&amp;IF(INDEX(Variables!$D$5:$D$105,MATCH($A1049,Variables!$A$5:$A$105,0))="","","."&amp;INDEX(Variables!$D$5:$D$105,MATCH($A1049,Variables!$A$5:$A$105,0)))&amp;"."&amp;K$5</f>
        <v/>
      </c>
      <c r="L1049" s="41">
        <f>MAX(INDEX(L$232:L$243,$D1049)+L1040*(1+$E1049),0.01)</f>
        <v/>
      </c>
      <c r="M1049" s="40">
        <f>MAX(INDEX(M$232:M$243,$D1049)+M1040*(1+$E1049),0.01)</f>
        <v/>
      </c>
      <c r="N1049" s="40">
        <f>MAX(INDEX(N$232:N$243,$D1049)+N1040*(1+$E1049),0.01)</f>
        <v/>
      </c>
      <c r="O1049" s="40">
        <f>MAX(INDEX(O$232:O$243,$D1049)+O1040*(1+$E1049),0.01)</f>
        <v/>
      </c>
      <c r="P1049" s="40">
        <f>MAX(INDEX(P$232:P$243,$D1049)+P1040*(1+$E1049),0.01)</f>
        <v/>
      </c>
      <c r="Q1049" s="40">
        <f>MAX(INDEX(Q$232:Q$243,$D1049)+Q1040*(1+$E1049),0.01)</f>
        <v/>
      </c>
      <c r="R1049" s="40">
        <f>MAX(INDEX(R$232:R$243,$D1049)+R1040*(1+$E1049),0.01)</f>
        <v/>
      </c>
      <c r="S1049" s="40">
        <f>MAX(INDEX(S$232:S$243,$D1049)+S1040*(1+$E1049),0.01)</f>
        <v/>
      </c>
      <c r="T1049" s="40">
        <f>MAX(INDEX(T$232:T$243,$D1049)+T1040*(1+$E1049),0.01)</f>
        <v/>
      </c>
      <c r="U1049" s="40">
        <f>MAX(INDEX(U$232:U$243,$D1049)+U1040*(1+$E1049),0.01)</f>
        <v/>
      </c>
      <c r="V1049" s="40">
        <f>MAX(INDEX(V$232:V$243,$D1049)+V1040*(1+$E1049),0.01)</f>
        <v/>
      </c>
      <c r="W1049" s="40">
        <f>MAX(INDEX(W$232:W$243,$D1049)+W1040*(1+$E1049),0.01)</f>
        <v/>
      </c>
      <c r="X1049" s="40">
        <f>MAX(INDEX(X$232:X$243,$D1049)+X1040*(1+$E1049),0.01)</f>
        <v/>
      </c>
      <c r="Y1049" s="40">
        <f>MAX(INDEX(Y$232:Y$243,$D1049)+Y1040*(1+$E1049),0.01)</f>
        <v/>
      </c>
      <c r="Z1049" s="40">
        <f>MAX(INDEX(Z$232:Z$243,$D1049)+Z1040*(1+$E1049),0.01)</f>
        <v/>
      </c>
      <c r="AA1049" s="40">
        <f>MAX(INDEX(AA$232:AA$243,$D1049)+AA1040*(1+$E1049),0.01)</f>
        <v/>
      </c>
      <c r="AB1049" s="40">
        <f>MAX(INDEX(AB$232:AB$243,$D1049)+AB1040*(1+$E1049),0.01)</f>
        <v/>
      </c>
      <c r="AC1049" s="40">
        <f>MAX(INDEX(AC$232:AC$243,$D1049)+AC1040*(1+$E1049),0.01)</f>
        <v/>
      </c>
      <c r="AD1049" s="42">
        <f>POSTTAX(INDEX(AD$232:AD$243,$D1049),AD1040,$E1049)</f>
        <v/>
      </c>
      <c r="AE1049" s="25">
        <f>LOWER(Settings!$C$4)&amp;".mit."&amp;$A1049&amp;IF($C1049="","","."&amp;$C1049&amp;"."&amp;$B1049)&amp;IF(INDEX(Variables!$D$5:$D$105,MATCH($A1049,Variables!$A$5:$A$105,0))="","","."&amp;INDEX(Variables!$D$5:$D$105,MATCH($A1049,Variables!$A$5:$A$105,0)))&amp;"."&amp;AE$5</f>
        <v/>
      </c>
      <c r="AF1049" s="41">
        <f>MAX(INDEX(AF$232:AF$243,$D1049)+AF1040*(1+$E1049),0.01)</f>
        <v/>
      </c>
      <c r="AG1049" s="40">
        <f>MAX(INDEX(AG$232:AG$243,$D1049)+AG1040*(1+$E1049),0.01)</f>
        <v/>
      </c>
      <c r="AH1049" s="40">
        <f>MAX(INDEX(AH$232:AH$243,$D1049)+AH1040*(1+$E1049),0.01)</f>
        <v/>
      </c>
      <c r="AI1049" s="40">
        <f>MAX(INDEX(AI$232:AI$243,$D1049)+AI1040*(1+$E1049),0.01)</f>
        <v/>
      </c>
      <c r="AJ1049" s="40">
        <f>MAX(INDEX(AJ$232:AJ$243,$D1049)+AJ1040*(1+$E1049),0.01)</f>
        <v/>
      </c>
      <c r="AK1049" s="40">
        <f>MAX(INDEX(AK$232:AK$243,$D1049)+AK1040*(1+$E1049),0.01)</f>
        <v/>
      </c>
      <c r="AL1049" s="40">
        <f>MAX(INDEX(AL$232:AL$243,$D1049)+AL1040*(1+$E1049),0.01)</f>
        <v/>
      </c>
      <c r="AM1049" s="40">
        <f>MAX(INDEX(AM$232:AM$243,$D1049)+AM1040*(1+$E1049),0.01)</f>
        <v/>
      </c>
      <c r="AN1049" s="40">
        <f>MAX(INDEX(AN$232:AN$243,$D1049)+AN1040*(1+$E1049),0.01)</f>
        <v/>
      </c>
      <c r="AO1049" s="40">
        <f>MAX(INDEX(AO$232:AO$243,$D1049)+AO1040*(1+$E1049),0.01)</f>
        <v/>
      </c>
      <c r="AP1049" s="40">
        <f>MAX(INDEX(AP$232:AP$243,$D1049)+AP1040*(1+$E1049),0.01)</f>
        <v/>
      </c>
      <c r="AQ1049" s="40">
        <f>MAX(INDEX(AQ$232:AQ$243,$D1049)+AQ1040*(1+$E1049),0.01)</f>
        <v/>
      </c>
      <c r="AR1049" s="40">
        <f>MAX(INDEX(AR$232:AR$243,$D1049)+AR1040*(1+$E1049),0.01)</f>
        <v/>
      </c>
      <c r="AS1049" s="40">
        <f>MAX(INDEX(AS$232:AS$243,$D1049)+AS1040*(1+$E1049),0.01)</f>
        <v/>
      </c>
      <c r="AT1049" s="40">
        <f>MAX(INDEX(AT$232:AT$243,$D1049)+AT1040*(1+$E1049),0.01)</f>
        <v/>
      </c>
      <c r="AU1049" s="40">
        <f>MAX(INDEX(AU$232:AU$243,$D1049)+AU1040*(1+$E1049),0.01)</f>
        <v/>
      </c>
      <c r="AV1049" s="40">
        <f>MAX(INDEX(AV$232:AV$243,$D1049)+AV1040*(1+$E1049),0.01)</f>
        <v/>
      </c>
      <c r="AW1049" s="40">
        <f>MAX(INDEX(AW$232:AW$243,$D1049)+AW1040*(1+$E1049),0.01)</f>
        <v/>
      </c>
      <c r="AX1049" s="42">
        <f>POSTTAX(INDEX(AX$232:AX$243,$D1049),AX1040,$E1049)</f>
        <v/>
      </c>
    </row>
    <row r="1050" hidden="1" outlineLevel="2">
      <c r="A1050" s="5" t="inlineStr">
        <is>
          <t>atp</t>
        </is>
      </c>
      <c r="B1050" s="5" t="inlineStr">
        <is>
          <t>lpg</t>
        </is>
      </c>
      <c r="C1050" s="5" t="inlineStr">
        <is>
          <t>mch</t>
        </is>
      </c>
      <c r="D1050" s="40">
        <f>INDEX(Inputs!$R$5:$R$132,MATCH($B1050&amp;"|"&amp;$C1050,Inputs!$A$5:$A$132,0))</f>
        <v/>
      </c>
      <c r="E1050" s="40">
        <f>INDEX(Inputs!$S$5:$S$132,MATCH($B1050&amp;"|"&amp;$C1050,Inputs!$A$5:$A$132,0))</f>
        <v/>
      </c>
      <c r="F1050" s="39" t="n"/>
      <c r="G1050" s="39" t="n"/>
      <c r="H1050" s="5">
        <f>INDEX(Variables!$B$5:$B$105,MATCH($A1050,Variables!$A$5:$A$105,0))&amp;IF($C1050="",""," | "&amp;INDEX(Mapping!$B$5:$B$26,MATCH($C1050,Mapping!$A$5:$A$26,0))&amp;" | "&amp;INDEX(Mapping!$B$30:$B$41,MATCH($B1050,Mapping!$A$30:$A$41,0)))</f>
        <v/>
      </c>
      <c r="I1050" s="5">
        <f>INDEX(Variables!$C$5:$C$105,MATCH($A1050,Variables!$A$5:$A$105,0))</f>
        <v/>
      </c>
      <c r="J1050" s="5">
        <f>INDEX(Variables!$E$5:$E$105,MATCH($A1050,Variables!$A$5:$A$105,0))</f>
        <v/>
      </c>
      <c r="K1050" s="25">
        <f>LOWER(Settings!$C$4)&amp;".mit."&amp;$A1050&amp;IF($C1050="","","."&amp;$C1050&amp;"."&amp;$B1050)&amp;IF(INDEX(Variables!$D$5:$D$105,MATCH($A1050,Variables!$A$5:$A$105,0))="","","."&amp;INDEX(Variables!$D$5:$D$105,MATCH($A1050,Variables!$A$5:$A$105,0)))&amp;"."&amp;K$5</f>
        <v/>
      </c>
      <c r="L1050" s="41">
        <f>MAX(INDEX(L$232:L$243,$D1050)+L1041*(1+$E1050),0.01)</f>
        <v/>
      </c>
      <c r="M1050" s="40">
        <f>MAX(INDEX(M$232:M$243,$D1050)+M1041*(1+$E1050),0.01)</f>
        <v/>
      </c>
      <c r="N1050" s="40">
        <f>MAX(INDEX(N$232:N$243,$D1050)+N1041*(1+$E1050),0.01)</f>
        <v/>
      </c>
      <c r="O1050" s="40">
        <f>MAX(INDEX(O$232:O$243,$D1050)+O1041*(1+$E1050),0.01)</f>
        <v/>
      </c>
      <c r="P1050" s="40">
        <f>MAX(INDEX(P$232:P$243,$D1050)+P1041*(1+$E1050),0.01)</f>
        <v/>
      </c>
      <c r="Q1050" s="40">
        <f>MAX(INDEX(Q$232:Q$243,$D1050)+Q1041*(1+$E1050),0.01)</f>
        <v/>
      </c>
      <c r="R1050" s="40">
        <f>MAX(INDEX(R$232:R$243,$D1050)+R1041*(1+$E1050),0.01)</f>
        <v/>
      </c>
      <c r="S1050" s="40">
        <f>MAX(INDEX(S$232:S$243,$D1050)+S1041*(1+$E1050),0.01)</f>
        <v/>
      </c>
      <c r="T1050" s="40">
        <f>MAX(INDEX(T$232:T$243,$D1050)+T1041*(1+$E1050),0.01)</f>
        <v/>
      </c>
      <c r="U1050" s="40">
        <f>MAX(INDEX(U$232:U$243,$D1050)+U1041*(1+$E1050),0.01)</f>
        <v/>
      </c>
      <c r="V1050" s="40">
        <f>MAX(INDEX(V$232:V$243,$D1050)+V1041*(1+$E1050),0.01)</f>
        <v/>
      </c>
      <c r="W1050" s="40">
        <f>MAX(INDEX(W$232:W$243,$D1050)+W1041*(1+$E1050),0.01)</f>
        <v/>
      </c>
      <c r="X1050" s="40">
        <f>MAX(INDEX(X$232:X$243,$D1050)+X1041*(1+$E1050),0.01)</f>
        <v/>
      </c>
      <c r="Y1050" s="40">
        <f>MAX(INDEX(Y$232:Y$243,$D1050)+Y1041*(1+$E1050),0.01)</f>
        <v/>
      </c>
      <c r="Z1050" s="40">
        <f>MAX(INDEX(Z$232:Z$243,$D1050)+Z1041*(1+$E1050),0.01)</f>
        <v/>
      </c>
      <c r="AA1050" s="40">
        <f>MAX(INDEX(AA$232:AA$243,$D1050)+AA1041*(1+$E1050),0.01)</f>
        <v/>
      </c>
      <c r="AB1050" s="40">
        <f>MAX(INDEX(AB$232:AB$243,$D1050)+AB1041*(1+$E1050),0.01)</f>
        <v/>
      </c>
      <c r="AC1050" s="40">
        <f>MAX(INDEX(AC$232:AC$243,$D1050)+AC1041*(1+$E1050),0.01)</f>
        <v/>
      </c>
      <c r="AD1050" s="42">
        <f>POSTTAX(INDEX(AD$232:AD$243,$D1050),AD1041,$E1050)</f>
        <v/>
      </c>
      <c r="AE1050" s="25">
        <f>LOWER(Settings!$C$4)&amp;".mit."&amp;$A1050&amp;IF($C1050="","","."&amp;$C1050&amp;"."&amp;$B1050)&amp;IF(INDEX(Variables!$D$5:$D$105,MATCH($A1050,Variables!$A$5:$A$105,0))="","","."&amp;INDEX(Variables!$D$5:$D$105,MATCH($A1050,Variables!$A$5:$A$105,0)))&amp;"."&amp;AE$5</f>
        <v/>
      </c>
      <c r="AF1050" s="41">
        <f>MAX(INDEX(AF$232:AF$243,$D1050)+AF1041*(1+$E1050),0.01)</f>
        <v/>
      </c>
      <c r="AG1050" s="40">
        <f>MAX(INDEX(AG$232:AG$243,$D1050)+AG1041*(1+$E1050),0.01)</f>
        <v/>
      </c>
      <c r="AH1050" s="40">
        <f>MAX(INDEX(AH$232:AH$243,$D1050)+AH1041*(1+$E1050),0.01)</f>
        <v/>
      </c>
      <c r="AI1050" s="40">
        <f>MAX(INDEX(AI$232:AI$243,$D1050)+AI1041*(1+$E1050),0.01)</f>
        <v/>
      </c>
      <c r="AJ1050" s="40">
        <f>MAX(INDEX(AJ$232:AJ$243,$D1050)+AJ1041*(1+$E1050),0.01)</f>
        <v/>
      </c>
      <c r="AK1050" s="40">
        <f>MAX(INDEX(AK$232:AK$243,$D1050)+AK1041*(1+$E1050),0.01)</f>
        <v/>
      </c>
      <c r="AL1050" s="40">
        <f>MAX(INDEX(AL$232:AL$243,$D1050)+AL1041*(1+$E1050),0.01)</f>
        <v/>
      </c>
      <c r="AM1050" s="40">
        <f>MAX(INDEX(AM$232:AM$243,$D1050)+AM1041*(1+$E1050),0.01)</f>
        <v/>
      </c>
      <c r="AN1050" s="40">
        <f>MAX(INDEX(AN$232:AN$243,$D1050)+AN1041*(1+$E1050),0.01)</f>
        <v/>
      </c>
      <c r="AO1050" s="40">
        <f>MAX(INDEX(AO$232:AO$243,$D1050)+AO1041*(1+$E1050),0.01)</f>
        <v/>
      </c>
      <c r="AP1050" s="40">
        <f>MAX(INDEX(AP$232:AP$243,$D1050)+AP1041*(1+$E1050),0.01)</f>
        <v/>
      </c>
      <c r="AQ1050" s="40">
        <f>MAX(INDEX(AQ$232:AQ$243,$D1050)+AQ1041*(1+$E1050),0.01)</f>
        <v/>
      </c>
      <c r="AR1050" s="40">
        <f>MAX(INDEX(AR$232:AR$243,$D1050)+AR1041*(1+$E1050),0.01)</f>
        <v/>
      </c>
      <c r="AS1050" s="40">
        <f>MAX(INDEX(AS$232:AS$243,$D1050)+AS1041*(1+$E1050),0.01)</f>
        <v/>
      </c>
      <c r="AT1050" s="40">
        <f>MAX(INDEX(AT$232:AT$243,$D1050)+AT1041*(1+$E1050),0.01)</f>
        <v/>
      </c>
      <c r="AU1050" s="40">
        <f>MAX(INDEX(AU$232:AU$243,$D1050)+AU1041*(1+$E1050),0.01)</f>
        <v/>
      </c>
      <c r="AV1050" s="40">
        <f>MAX(INDEX(AV$232:AV$243,$D1050)+AV1041*(1+$E1050),0.01)</f>
        <v/>
      </c>
      <c r="AW1050" s="40">
        <f>MAX(INDEX(AW$232:AW$243,$D1050)+AW1041*(1+$E1050),0.01)</f>
        <v/>
      </c>
      <c r="AX1050" s="42">
        <f>POSTTAX(INDEX(AX$232:AX$243,$D1050),AX1041,$E1050)</f>
        <v/>
      </c>
    </row>
    <row r="1051" hidden="1" outlineLevel="2">
      <c r="A1051" s="5" t="inlineStr">
        <is>
          <t>atp</t>
        </is>
      </c>
      <c r="B1051" s="5" t="inlineStr">
        <is>
          <t>ker</t>
        </is>
      </c>
      <c r="C1051" s="5" t="inlineStr">
        <is>
          <t>mch</t>
        </is>
      </c>
      <c r="D1051" s="40">
        <f>INDEX(Inputs!$R$5:$R$132,MATCH($B1051&amp;"|"&amp;$C1051,Inputs!$A$5:$A$132,0))</f>
        <v/>
      </c>
      <c r="E1051" s="40">
        <f>INDEX(Inputs!$S$5:$S$132,MATCH($B1051&amp;"|"&amp;$C1051,Inputs!$A$5:$A$132,0))</f>
        <v/>
      </c>
      <c r="F1051" s="39" t="n"/>
      <c r="G1051" s="39" t="n"/>
      <c r="H1051" s="5">
        <f>INDEX(Variables!$B$5:$B$105,MATCH($A1051,Variables!$A$5:$A$105,0))&amp;IF($C1051="",""," | "&amp;INDEX(Mapping!$B$5:$B$26,MATCH($C1051,Mapping!$A$5:$A$26,0))&amp;" | "&amp;INDEX(Mapping!$B$30:$B$41,MATCH($B1051,Mapping!$A$30:$A$41,0)))</f>
        <v/>
      </c>
      <c r="I1051" s="5">
        <f>INDEX(Variables!$C$5:$C$105,MATCH($A1051,Variables!$A$5:$A$105,0))</f>
        <v/>
      </c>
      <c r="J1051" s="5">
        <f>INDEX(Variables!$E$5:$E$105,MATCH($A1051,Variables!$A$5:$A$105,0))</f>
        <v/>
      </c>
      <c r="K1051" s="25">
        <f>LOWER(Settings!$C$4)&amp;".mit."&amp;$A1051&amp;IF($C1051="","","."&amp;$C1051&amp;"."&amp;$B1051)&amp;IF(INDEX(Variables!$D$5:$D$105,MATCH($A1051,Variables!$A$5:$A$105,0))="","","."&amp;INDEX(Variables!$D$5:$D$105,MATCH($A1051,Variables!$A$5:$A$105,0)))&amp;"."&amp;K$5</f>
        <v/>
      </c>
      <c r="L1051" s="41">
        <f>MAX(INDEX(L$232:L$243,$D1051)+L1042*(1+$E1051),0.01)</f>
        <v/>
      </c>
      <c r="M1051" s="40">
        <f>MAX(INDEX(M$232:M$243,$D1051)+M1042*(1+$E1051),0.01)</f>
        <v/>
      </c>
      <c r="N1051" s="40">
        <f>MAX(INDEX(N$232:N$243,$D1051)+N1042*(1+$E1051),0.01)</f>
        <v/>
      </c>
      <c r="O1051" s="40">
        <f>MAX(INDEX(O$232:O$243,$D1051)+O1042*(1+$E1051),0.01)</f>
        <v/>
      </c>
      <c r="P1051" s="40">
        <f>MAX(INDEX(P$232:P$243,$D1051)+P1042*(1+$E1051),0.01)</f>
        <v/>
      </c>
      <c r="Q1051" s="40">
        <f>MAX(INDEX(Q$232:Q$243,$D1051)+Q1042*(1+$E1051),0.01)</f>
        <v/>
      </c>
      <c r="R1051" s="40">
        <f>MAX(INDEX(R$232:R$243,$D1051)+R1042*(1+$E1051),0.01)</f>
        <v/>
      </c>
      <c r="S1051" s="40">
        <f>MAX(INDEX(S$232:S$243,$D1051)+S1042*(1+$E1051),0.01)</f>
        <v/>
      </c>
      <c r="T1051" s="40">
        <f>MAX(INDEX(T$232:T$243,$D1051)+T1042*(1+$E1051),0.01)</f>
        <v/>
      </c>
      <c r="U1051" s="40">
        <f>MAX(INDEX(U$232:U$243,$D1051)+U1042*(1+$E1051),0.01)</f>
        <v/>
      </c>
      <c r="V1051" s="40">
        <f>MAX(INDEX(V$232:V$243,$D1051)+V1042*(1+$E1051),0.01)</f>
        <v/>
      </c>
      <c r="W1051" s="40">
        <f>MAX(INDEX(W$232:W$243,$D1051)+W1042*(1+$E1051),0.01)</f>
        <v/>
      </c>
      <c r="X1051" s="40">
        <f>MAX(INDEX(X$232:X$243,$D1051)+X1042*(1+$E1051),0.01)</f>
        <v/>
      </c>
      <c r="Y1051" s="40">
        <f>MAX(INDEX(Y$232:Y$243,$D1051)+Y1042*(1+$E1051),0.01)</f>
        <v/>
      </c>
      <c r="Z1051" s="40">
        <f>MAX(INDEX(Z$232:Z$243,$D1051)+Z1042*(1+$E1051),0.01)</f>
        <v/>
      </c>
      <c r="AA1051" s="40">
        <f>MAX(INDEX(AA$232:AA$243,$D1051)+AA1042*(1+$E1051),0.01)</f>
        <v/>
      </c>
      <c r="AB1051" s="40">
        <f>MAX(INDEX(AB$232:AB$243,$D1051)+AB1042*(1+$E1051),0.01)</f>
        <v/>
      </c>
      <c r="AC1051" s="40">
        <f>MAX(INDEX(AC$232:AC$243,$D1051)+AC1042*(1+$E1051),0.01)</f>
        <v/>
      </c>
      <c r="AD1051" s="42">
        <f>POSTTAX(INDEX(AD$232:AD$243,$D1051),AD1042,$E1051)</f>
        <v/>
      </c>
      <c r="AE1051" s="25">
        <f>LOWER(Settings!$C$4)&amp;".mit."&amp;$A1051&amp;IF($C1051="","","."&amp;$C1051&amp;"."&amp;$B1051)&amp;IF(INDEX(Variables!$D$5:$D$105,MATCH($A1051,Variables!$A$5:$A$105,0))="","","."&amp;INDEX(Variables!$D$5:$D$105,MATCH($A1051,Variables!$A$5:$A$105,0)))&amp;"."&amp;AE$5</f>
        <v/>
      </c>
      <c r="AF1051" s="41">
        <f>MAX(INDEX(AF$232:AF$243,$D1051)+AF1042*(1+$E1051),0.01)</f>
        <v/>
      </c>
      <c r="AG1051" s="40">
        <f>MAX(INDEX(AG$232:AG$243,$D1051)+AG1042*(1+$E1051),0.01)</f>
        <v/>
      </c>
      <c r="AH1051" s="40">
        <f>MAX(INDEX(AH$232:AH$243,$D1051)+AH1042*(1+$E1051),0.01)</f>
        <v/>
      </c>
      <c r="AI1051" s="40">
        <f>MAX(INDEX(AI$232:AI$243,$D1051)+AI1042*(1+$E1051),0.01)</f>
        <v/>
      </c>
      <c r="AJ1051" s="40">
        <f>MAX(INDEX(AJ$232:AJ$243,$D1051)+AJ1042*(1+$E1051),0.01)</f>
        <v/>
      </c>
      <c r="AK1051" s="40">
        <f>MAX(INDEX(AK$232:AK$243,$D1051)+AK1042*(1+$E1051),0.01)</f>
        <v/>
      </c>
      <c r="AL1051" s="40">
        <f>MAX(INDEX(AL$232:AL$243,$D1051)+AL1042*(1+$E1051),0.01)</f>
        <v/>
      </c>
      <c r="AM1051" s="40">
        <f>MAX(INDEX(AM$232:AM$243,$D1051)+AM1042*(1+$E1051),0.01)</f>
        <v/>
      </c>
      <c r="AN1051" s="40">
        <f>MAX(INDEX(AN$232:AN$243,$D1051)+AN1042*(1+$E1051),0.01)</f>
        <v/>
      </c>
      <c r="AO1051" s="40">
        <f>MAX(INDEX(AO$232:AO$243,$D1051)+AO1042*(1+$E1051),0.01)</f>
        <v/>
      </c>
      <c r="AP1051" s="40">
        <f>MAX(INDEX(AP$232:AP$243,$D1051)+AP1042*(1+$E1051),0.01)</f>
        <v/>
      </c>
      <c r="AQ1051" s="40">
        <f>MAX(INDEX(AQ$232:AQ$243,$D1051)+AQ1042*(1+$E1051),0.01)</f>
        <v/>
      </c>
      <c r="AR1051" s="40">
        <f>MAX(INDEX(AR$232:AR$243,$D1051)+AR1042*(1+$E1051),0.01)</f>
        <v/>
      </c>
      <c r="AS1051" s="40">
        <f>MAX(INDEX(AS$232:AS$243,$D1051)+AS1042*(1+$E1051),0.01)</f>
        <v/>
      </c>
      <c r="AT1051" s="40">
        <f>MAX(INDEX(AT$232:AT$243,$D1051)+AT1042*(1+$E1051),0.01)</f>
        <v/>
      </c>
      <c r="AU1051" s="40">
        <f>MAX(INDEX(AU$232:AU$243,$D1051)+AU1042*(1+$E1051),0.01)</f>
        <v/>
      </c>
      <c r="AV1051" s="40">
        <f>MAX(INDEX(AV$232:AV$243,$D1051)+AV1042*(1+$E1051),0.01)</f>
        <v/>
      </c>
      <c r="AW1051" s="40">
        <f>MAX(INDEX(AW$232:AW$243,$D1051)+AW1042*(1+$E1051),0.01)</f>
        <v/>
      </c>
      <c r="AX1051" s="42">
        <f>POSTTAX(INDEX(AX$232:AX$243,$D1051),AX1042,$E1051)</f>
        <v/>
      </c>
    </row>
    <row r="1052" hidden="1" outlineLevel="2">
      <c r="A1052" s="5" t="inlineStr">
        <is>
          <t>atp</t>
        </is>
      </c>
      <c r="B1052" s="5" t="inlineStr">
        <is>
          <t>oop</t>
        </is>
      </c>
      <c r="C1052" s="5" t="inlineStr">
        <is>
          <t>mch</t>
        </is>
      </c>
      <c r="D1052" s="40">
        <f>INDEX(Inputs!$R$5:$R$132,MATCH($B1052&amp;"|"&amp;$C1052,Inputs!$A$5:$A$132,0))</f>
        <v/>
      </c>
      <c r="E1052" s="40">
        <f>INDEX(Inputs!$S$5:$S$132,MATCH($B1052&amp;"|"&amp;$C1052,Inputs!$A$5:$A$132,0))</f>
        <v/>
      </c>
      <c r="F1052" s="39" t="n"/>
      <c r="G1052" s="39" t="n"/>
      <c r="H1052" s="5">
        <f>INDEX(Variables!$B$5:$B$105,MATCH($A1052,Variables!$A$5:$A$105,0))&amp;IF($C1052="",""," | "&amp;INDEX(Mapping!$B$5:$B$26,MATCH($C1052,Mapping!$A$5:$A$26,0))&amp;" | "&amp;INDEX(Mapping!$B$30:$B$41,MATCH($B1052,Mapping!$A$30:$A$41,0)))</f>
        <v/>
      </c>
      <c r="I1052" s="5">
        <f>INDEX(Variables!$C$5:$C$105,MATCH($A1052,Variables!$A$5:$A$105,0))</f>
        <v/>
      </c>
      <c r="J1052" s="5">
        <f>INDEX(Variables!$E$5:$E$105,MATCH($A1052,Variables!$A$5:$A$105,0))</f>
        <v/>
      </c>
      <c r="K1052" s="25">
        <f>LOWER(Settings!$C$4)&amp;".mit."&amp;$A1052&amp;IF($C1052="","","."&amp;$C1052&amp;"."&amp;$B1052)&amp;IF(INDEX(Variables!$D$5:$D$105,MATCH($A1052,Variables!$A$5:$A$105,0))="","","."&amp;INDEX(Variables!$D$5:$D$105,MATCH($A1052,Variables!$A$5:$A$105,0)))&amp;"."&amp;K$5</f>
        <v/>
      </c>
      <c r="L1052" s="41">
        <f>MAX(INDEX(L$232:L$243,$D1052)+L1043*(1+$E1052),0.01)</f>
        <v/>
      </c>
      <c r="M1052" s="40">
        <f>MAX(INDEX(M$232:M$243,$D1052)+M1043*(1+$E1052),0.01)</f>
        <v/>
      </c>
      <c r="N1052" s="40">
        <f>MAX(INDEX(N$232:N$243,$D1052)+N1043*(1+$E1052),0.01)</f>
        <v/>
      </c>
      <c r="O1052" s="40">
        <f>MAX(INDEX(O$232:O$243,$D1052)+O1043*(1+$E1052),0.01)</f>
        <v/>
      </c>
      <c r="P1052" s="40">
        <f>MAX(INDEX(P$232:P$243,$D1052)+P1043*(1+$E1052),0.01)</f>
        <v/>
      </c>
      <c r="Q1052" s="40">
        <f>MAX(INDEX(Q$232:Q$243,$D1052)+Q1043*(1+$E1052),0.01)</f>
        <v/>
      </c>
      <c r="R1052" s="40">
        <f>MAX(INDEX(R$232:R$243,$D1052)+R1043*(1+$E1052),0.01)</f>
        <v/>
      </c>
      <c r="S1052" s="40">
        <f>MAX(INDEX(S$232:S$243,$D1052)+S1043*(1+$E1052),0.01)</f>
        <v/>
      </c>
      <c r="T1052" s="40">
        <f>MAX(INDEX(T$232:T$243,$D1052)+T1043*(1+$E1052),0.01)</f>
        <v/>
      </c>
      <c r="U1052" s="40">
        <f>MAX(INDEX(U$232:U$243,$D1052)+U1043*(1+$E1052),0.01)</f>
        <v/>
      </c>
      <c r="V1052" s="40">
        <f>MAX(INDEX(V$232:V$243,$D1052)+V1043*(1+$E1052),0.01)</f>
        <v/>
      </c>
      <c r="W1052" s="40">
        <f>MAX(INDEX(W$232:W$243,$D1052)+W1043*(1+$E1052),0.01)</f>
        <v/>
      </c>
      <c r="X1052" s="40">
        <f>MAX(INDEX(X$232:X$243,$D1052)+X1043*(1+$E1052),0.01)</f>
        <v/>
      </c>
      <c r="Y1052" s="40">
        <f>MAX(INDEX(Y$232:Y$243,$D1052)+Y1043*(1+$E1052),0.01)</f>
        <v/>
      </c>
      <c r="Z1052" s="40">
        <f>MAX(INDEX(Z$232:Z$243,$D1052)+Z1043*(1+$E1052),0.01)</f>
        <v/>
      </c>
      <c r="AA1052" s="40">
        <f>MAX(INDEX(AA$232:AA$243,$D1052)+AA1043*(1+$E1052),0.01)</f>
        <v/>
      </c>
      <c r="AB1052" s="40">
        <f>MAX(INDEX(AB$232:AB$243,$D1052)+AB1043*(1+$E1052),0.01)</f>
        <v/>
      </c>
      <c r="AC1052" s="40">
        <f>MAX(INDEX(AC$232:AC$243,$D1052)+AC1043*(1+$E1052),0.01)</f>
        <v/>
      </c>
      <c r="AD1052" s="42">
        <f>POSTTAX(INDEX(AD$232:AD$243,$D1052),AD1043,$E1052)</f>
        <v/>
      </c>
      <c r="AE1052" s="25">
        <f>LOWER(Settings!$C$4)&amp;".mit."&amp;$A1052&amp;IF($C1052="","","."&amp;$C1052&amp;"."&amp;$B1052)&amp;IF(INDEX(Variables!$D$5:$D$105,MATCH($A1052,Variables!$A$5:$A$105,0))="","","."&amp;INDEX(Variables!$D$5:$D$105,MATCH($A1052,Variables!$A$5:$A$105,0)))&amp;"."&amp;AE$5</f>
        <v/>
      </c>
      <c r="AF1052" s="41">
        <f>MAX(INDEX(AF$232:AF$243,$D1052)+AF1043*(1+$E1052),0.01)</f>
        <v/>
      </c>
      <c r="AG1052" s="40">
        <f>MAX(INDEX(AG$232:AG$243,$D1052)+AG1043*(1+$E1052),0.01)</f>
        <v/>
      </c>
      <c r="AH1052" s="40">
        <f>MAX(INDEX(AH$232:AH$243,$D1052)+AH1043*(1+$E1052),0.01)</f>
        <v/>
      </c>
      <c r="AI1052" s="40">
        <f>MAX(INDEX(AI$232:AI$243,$D1052)+AI1043*(1+$E1052),0.01)</f>
        <v/>
      </c>
      <c r="AJ1052" s="40">
        <f>MAX(INDEX(AJ$232:AJ$243,$D1052)+AJ1043*(1+$E1052),0.01)</f>
        <v/>
      </c>
      <c r="AK1052" s="40">
        <f>MAX(INDEX(AK$232:AK$243,$D1052)+AK1043*(1+$E1052),0.01)</f>
        <v/>
      </c>
      <c r="AL1052" s="40">
        <f>MAX(INDEX(AL$232:AL$243,$D1052)+AL1043*(1+$E1052),0.01)</f>
        <v/>
      </c>
      <c r="AM1052" s="40">
        <f>MAX(INDEX(AM$232:AM$243,$D1052)+AM1043*(1+$E1052),0.01)</f>
        <v/>
      </c>
      <c r="AN1052" s="40">
        <f>MAX(INDEX(AN$232:AN$243,$D1052)+AN1043*(1+$E1052),0.01)</f>
        <v/>
      </c>
      <c r="AO1052" s="40">
        <f>MAX(INDEX(AO$232:AO$243,$D1052)+AO1043*(1+$E1052),0.01)</f>
        <v/>
      </c>
      <c r="AP1052" s="40">
        <f>MAX(INDEX(AP$232:AP$243,$D1052)+AP1043*(1+$E1052),0.01)</f>
        <v/>
      </c>
      <c r="AQ1052" s="40">
        <f>MAX(INDEX(AQ$232:AQ$243,$D1052)+AQ1043*(1+$E1052),0.01)</f>
        <v/>
      </c>
      <c r="AR1052" s="40">
        <f>MAX(INDEX(AR$232:AR$243,$D1052)+AR1043*(1+$E1052),0.01)</f>
        <v/>
      </c>
      <c r="AS1052" s="40">
        <f>MAX(INDEX(AS$232:AS$243,$D1052)+AS1043*(1+$E1052),0.01)</f>
        <v/>
      </c>
      <c r="AT1052" s="40">
        <f>MAX(INDEX(AT$232:AT$243,$D1052)+AT1043*(1+$E1052),0.01)</f>
        <v/>
      </c>
      <c r="AU1052" s="40">
        <f>MAX(INDEX(AU$232:AU$243,$D1052)+AU1043*(1+$E1052),0.01)</f>
        <v/>
      </c>
      <c r="AV1052" s="40">
        <f>MAX(INDEX(AV$232:AV$243,$D1052)+AV1043*(1+$E1052),0.01)</f>
        <v/>
      </c>
      <c r="AW1052" s="40">
        <f>MAX(INDEX(AW$232:AW$243,$D1052)+AW1043*(1+$E1052),0.01)</f>
        <v/>
      </c>
      <c r="AX1052" s="42">
        <f>POSTTAX(INDEX(AX$232:AX$243,$D1052),AX1043,$E1052)</f>
        <v/>
      </c>
    </row>
    <row r="1053" hidden="1" outlineLevel="2">
      <c r="A1053" s="5" t="inlineStr">
        <is>
          <t>atp</t>
        </is>
      </c>
      <c r="B1053" s="5" t="inlineStr">
        <is>
          <t>bio</t>
        </is>
      </c>
      <c r="C1053" s="5" t="inlineStr">
        <is>
          <t>mch</t>
        </is>
      </c>
      <c r="D1053" s="40">
        <f>INDEX(Inputs!$R$5:$R$132,MATCH($B1053&amp;"|"&amp;$C1053,Inputs!$A$5:$A$132,0))</f>
        <v/>
      </c>
      <c r="E1053" s="40">
        <f>INDEX(Inputs!$S$5:$S$132,MATCH($B1053&amp;"|"&amp;$C1053,Inputs!$A$5:$A$132,0))</f>
        <v/>
      </c>
      <c r="F1053" s="39" t="n"/>
      <c r="G1053" s="39" t="n"/>
      <c r="H1053" s="5">
        <f>INDEX(Variables!$B$5:$B$105,MATCH($A1053,Variables!$A$5:$A$105,0))&amp;IF($C1053="",""," | "&amp;INDEX(Mapping!$B$5:$B$26,MATCH($C1053,Mapping!$A$5:$A$26,0))&amp;" | "&amp;INDEX(Mapping!$B$30:$B$41,MATCH($B1053,Mapping!$A$30:$A$41,0)))</f>
        <v/>
      </c>
      <c r="I1053" s="5">
        <f>INDEX(Variables!$C$5:$C$105,MATCH($A1053,Variables!$A$5:$A$105,0))</f>
        <v/>
      </c>
      <c r="J1053" s="5">
        <f>INDEX(Variables!$E$5:$E$105,MATCH($A1053,Variables!$A$5:$A$105,0))</f>
        <v/>
      </c>
      <c r="K1053" s="25">
        <f>LOWER(Settings!$C$4)&amp;".mit."&amp;$A1053&amp;IF($C1053="","","."&amp;$C1053&amp;"."&amp;$B1053)&amp;IF(INDEX(Variables!$D$5:$D$105,MATCH($A1053,Variables!$A$5:$A$105,0))="","","."&amp;INDEX(Variables!$D$5:$D$105,MATCH($A1053,Variables!$A$5:$A$105,0)))&amp;"."&amp;K$5</f>
        <v/>
      </c>
      <c r="L1053" s="41">
        <f>MAX(INDEX(L$232:L$243,$D1053)+L1044*(1+$E1053),0.01)</f>
        <v/>
      </c>
      <c r="M1053" s="40">
        <f>MAX(INDEX(M$232:M$243,$D1053)+M1044*(1+$E1053),0.01)</f>
        <v/>
      </c>
      <c r="N1053" s="40">
        <f>MAX(INDEX(N$232:N$243,$D1053)+N1044*(1+$E1053),0.01)</f>
        <v/>
      </c>
      <c r="O1053" s="40">
        <f>MAX(INDEX(O$232:O$243,$D1053)+O1044*(1+$E1053),0.01)</f>
        <v/>
      </c>
      <c r="P1053" s="40">
        <f>MAX(INDEX(P$232:P$243,$D1053)+P1044*(1+$E1053),0.01)</f>
        <v/>
      </c>
      <c r="Q1053" s="40">
        <f>MAX(INDEX(Q$232:Q$243,$D1053)+Q1044*(1+$E1053),0.01)</f>
        <v/>
      </c>
      <c r="R1053" s="40">
        <f>MAX(INDEX(R$232:R$243,$D1053)+R1044*(1+$E1053),0.01)</f>
        <v/>
      </c>
      <c r="S1053" s="40">
        <f>MAX(INDEX(S$232:S$243,$D1053)+S1044*(1+$E1053),0.01)</f>
        <v/>
      </c>
      <c r="T1053" s="40">
        <f>MAX(INDEX(T$232:T$243,$D1053)+T1044*(1+$E1053),0.01)</f>
        <v/>
      </c>
      <c r="U1053" s="40">
        <f>MAX(INDEX(U$232:U$243,$D1053)+U1044*(1+$E1053),0.01)</f>
        <v/>
      </c>
      <c r="V1053" s="40">
        <f>MAX(INDEX(V$232:V$243,$D1053)+V1044*(1+$E1053),0.01)</f>
        <v/>
      </c>
      <c r="W1053" s="40">
        <f>MAX(INDEX(W$232:W$243,$D1053)+W1044*(1+$E1053),0.01)</f>
        <v/>
      </c>
      <c r="X1053" s="40">
        <f>MAX(INDEX(X$232:X$243,$D1053)+X1044*(1+$E1053),0.01)</f>
        <v/>
      </c>
      <c r="Y1053" s="40">
        <f>MAX(INDEX(Y$232:Y$243,$D1053)+Y1044*(1+$E1053),0.01)</f>
        <v/>
      </c>
      <c r="Z1053" s="40">
        <f>MAX(INDEX(Z$232:Z$243,$D1053)+Z1044*(1+$E1053),0.01)</f>
        <v/>
      </c>
      <c r="AA1053" s="40">
        <f>MAX(INDEX(AA$232:AA$243,$D1053)+AA1044*(1+$E1053),0.01)</f>
        <v/>
      </c>
      <c r="AB1053" s="40">
        <f>MAX(INDEX(AB$232:AB$243,$D1053)+AB1044*(1+$E1053),0.01)</f>
        <v/>
      </c>
      <c r="AC1053" s="40">
        <f>MAX(INDEX(AC$232:AC$243,$D1053)+AC1044*(1+$E1053),0.01)</f>
        <v/>
      </c>
      <c r="AD1053" s="42">
        <f>POSTTAX(INDEX(AD$232:AD$243,$D1053),AD1044,$E1053)</f>
        <v/>
      </c>
      <c r="AE1053" s="25">
        <f>LOWER(Settings!$C$4)&amp;".mit."&amp;$A1053&amp;IF($C1053="","","."&amp;$C1053&amp;"."&amp;$B1053)&amp;IF(INDEX(Variables!$D$5:$D$105,MATCH($A1053,Variables!$A$5:$A$105,0))="","","."&amp;INDEX(Variables!$D$5:$D$105,MATCH($A1053,Variables!$A$5:$A$105,0)))&amp;"."&amp;AE$5</f>
        <v/>
      </c>
      <c r="AF1053" s="41">
        <f>MAX(INDEX(AF$232:AF$243,$D1053)+AF1044*(1+$E1053),0.01)</f>
        <v/>
      </c>
      <c r="AG1053" s="40">
        <f>MAX(INDEX(AG$232:AG$243,$D1053)+AG1044*(1+$E1053),0.01)</f>
        <v/>
      </c>
      <c r="AH1053" s="40">
        <f>MAX(INDEX(AH$232:AH$243,$D1053)+AH1044*(1+$E1053),0.01)</f>
        <v/>
      </c>
      <c r="AI1053" s="40">
        <f>MAX(INDEX(AI$232:AI$243,$D1053)+AI1044*(1+$E1053),0.01)</f>
        <v/>
      </c>
      <c r="AJ1053" s="40">
        <f>MAX(INDEX(AJ$232:AJ$243,$D1053)+AJ1044*(1+$E1053),0.01)</f>
        <v/>
      </c>
      <c r="AK1053" s="40">
        <f>MAX(INDEX(AK$232:AK$243,$D1053)+AK1044*(1+$E1053),0.01)</f>
        <v/>
      </c>
      <c r="AL1053" s="40">
        <f>MAX(INDEX(AL$232:AL$243,$D1053)+AL1044*(1+$E1053),0.01)</f>
        <v/>
      </c>
      <c r="AM1053" s="40">
        <f>MAX(INDEX(AM$232:AM$243,$D1053)+AM1044*(1+$E1053),0.01)</f>
        <v/>
      </c>
      <c r="AN1053" s="40">
        <f>MAX(INDEX(AN$232:AN$243,$D1053)+AN1044*(1+$E1053),0.01)</f>
        <v/>
      </c>
      <c r="AO1053" s="40">
        <f>MAX(INDEX(AO$232:AO$243,$D1053)+AO1044*(1+$E1053),0.01)</f>
        <v/>
      </c>
      <c r="AP1053" s="40">
        <f>MAX(INDEX(AP$232:AP$243,$D1053)+AP1044*(1+$E1053),0.01)</f>
        <v/>
      </c>
      <c r="AQ1053" s="40">
        <f>MAX(INDEX(AQ$232:AQ$243,$D1053)+AQ1044*(1+$E1053),0.01)</f>
        <v/>
      </c>
      <c r="AR1053" s="40">
        <f>MAX(INDEX(AR$232:AR$243,$D1053)+AR1044*(1+$E1053),0.01)</f>
        <v/>
      </c>
      <c r="AS1053" s="40">
        <f>MAX(INDEX(AS$232:AS$243,$D1053)+AS1044*(1+$E1053),0.01)</f>
        <v/>
      </c>
      <c r="AT1053" s="40">
        <f>MAX(INDEX(AT$232:AT$243,$D1053)+AT1044*(1+$E1053),0.01)</f>
        <v/>
      </c>
      <c r="AU1053" s="40">
        <f>MAX(INDEX(AU$232:AU$243,$D1053)+AU1044*(1+$E1053),0.01)</f>
        <v/>
      </c>
      <c r="AV1053" s="40">
        <f>MAX(INDEX(AV$232:AV$243,$D1053)+AV1044*(1+$E1053),0.01)</f>
        <v/>
      </c>
      <c r="AW1053" s="40">
        <f>MAX(INDEX(AW$232:AW$243,$D1053)+AW1044*(1+$E1053),0.01)</f>
        <v/>
      </c>
      <c r="AX1053" s="42">
        <f>POSTTAX(INDEX(AX$232:AX$243,$D1053),AX1044,$E1053)</f>
        <v/>
      </c>
    </row>
    <row r="1054" hidden="1" outlineLevel="2"/>
    <row r="1055" hidden="1" outlineLevel="2">
      <c r="A1055" s="5" t="inlineStr">
        <is>
          <t>shp</t>
        </is>
      </c>
      <c r="B1055" s="5" t="inlineStr">
        <is>
          <t>coa</t>
        </is>
      </c>
      <c r="C1055" s="5" t="inlineStr">
        <is>
          <t>mch</t>
        </is>
      </c>
      <c r="D1055" s="40">
        <f>INDEX(Inputs!$M$5:$M$132,MATCH($B1055&amp;"|"&amp;$C1055,Inputs!$A$5:$A$132,0))</f>
        <v/>
      </c>
      <c r="E1055" s="40">
        <f>INDEX(Inputs!$T$5:$T$132,MATCH($B1055&amp;"|"&amp;$C1055,Inputs!$A$5:$A$132,0))</f>
        <v/>
      </c>
      <c r="F1055" s="40">
        <f>INDEX(Inputs!$K$5:$K$132,MATCH($B1055&amp;"|"&amp;$C1055,Inputs!$A$5:$A$132,0))</f>
        <v/>
      </c>
      <c r="G1055" s="39" t="n"/>
      <c r="H1055" s="5">
        <f>INDEX(Variables!$B$5:$B$105,MATCH($A1055,Variables!$A$5:$A$105,0))&amp;IF($C1055="",""," | "&amp;INDEX(Mapping!$B$5:$B$26,MATCH($C1055,Mapping!$A$5:$A$26,0))&amp;" | "&amp;INDEX(Mapping!$B$30:$B$41,MATCH($B1055,Mapping!$A$30:$A$41,0)))</f>
        <v/>
      </c>
      <c r="I1055" s="5">
        <f>INDEX(Variables!$C$5:$C$105,MATCH($A1055,Variables!$A$5:$A$105,0))</f>
        <v/>
      </c>
      <c r="J1055" s="5">
        <f>INDEX(Variables!$E$5:$E$105,MATCH($A1055,Variables!$A$5:$A$105,0))</f>
        <v/>
      </c>
      <c r="K1055" s="25">
        <f>LOWER(Settings!$C$4)&amp;".mit."&amp;$A1055&amp;IF($C1055="","","."&amp;$C1055&amp;"."&amp;$B1055)&amp;IF(INDEX(Variables!$D$5:$D$105,MATCH($A1055,Variables!$A$5:$A$105,0))="","","."&amp;INDEX(Variables!$D$5:$D$105,MATCH($A1055,Variables!$A$5:$A$105,0)))&amp;"."&amp;K$5</f>
        <v/>
      </c>
      <c r="L1055" s="41">
        <f>INDEX(L$175:L$178,$D1055)*$E1055*INDEX(L$179:L$195,$F1055)</f>
        <v/>
      </c>
      <c r="M1055" s="40">
        <f>INDEX(M$175:M$178,$D1055)*$E1055*INDEX(M$179:M$195,$F1055)</f>
        <v/>
      </c>
      <c r="N1055" s="40">
        <f>INDEX(N$175:N$178,$D1055)*$E1055*INDEX(N$179:N$195,$F1055)</f>
        <v/>
      </c>
      <c r="O1055" s="40">
        <f>INDEX(O$175:O$178,$D1055)*$E1055*INDEX(O$179:O$195,$F1055)</f>
        <v/>
      </c>
      <c r="P1055" s="40">
        <f>INDEX(P$175:P$178,$D1055)*$E1055*INDEX(P$179:P$195,$F1055)</f>
        <v/>
      </c>
      <c r="Q1055" s="40">
        <f>INDEX(Q$175:Q$178,$D1055)*$E1055*INDEX(Q$179:Q$195,$F1055)</f>
        <v/>
      </c>
      <c r="R1055" s="40">
        <f>INDEX(R$175:R$178,$D1055)*$E1055*INDEX(R$179:R$195,$F1055)</f>
        <v/>
      </c>
      <c r="S1055" s="40">
        <f>INDEX(S$175:S$178,$D1055)*$E1055*INDEX(S$179:S$195,$F1055)</f>
        <v/>
      </c>
      <c r="T1055" s="40">
        <f>INDEX(T$175:T$178,$D1055)*$E1055*INDEX(T$179:T$195,$F1055)</f>
        <v/>
      </c>
      <c r="U1055" s="40">
        <f>INDEX(U$175:U$178,$D1055)*$E1055*INDEX(U$179:U$195,$F1055)</f>
        <v/>
      </c>
      <c r="V1055" s="40">
        <f>INDEX(V$175:V$178,$D1055)*$E1055*INDEX(V$179:V$195,$F1055)</f>
        <v/>
      </c>
      <c r="W1055" s="40">
        <f>INDEX(W$175:W$178,$D1055)*$E1055*INDEX(W$179:W$195,$F1055)</f>
        <v/>
      </c>
      <c r="X1055" s="40">
        <f>INDEX(X$175:X$178,$D1055)*$E1055*INDEX(X$179:X$195,$F1055)</f>
        <v/>
      </c>
      <c r="Y1055" s="40">
        <f>INDEX(Y$175:Y$178,$D1055)*$E1055*INDEX(Y$179:Y$195,$F1055)</f>
        <v/>
      </c>
      <c r="Z1055" s="40">
        <f>INDEX(Z$175:Z$178,$D1055)*$E1055*INDEX(Z$179:Z$195,$F1055)</f>
        <v/>
      </c>
      <c r="AA1055" s="40">
        <f>INDEX(AA$175:AA$178,$D1055)*$E1055*INDEX(AA$179:AA$195,$F1055)</f>
        <v/>
      </c>
      <c r="AB1055" s="40">
        <f>INDEX(AB$175:AB$178,$D1055)*$E1055*INDEX(AB$179:AB$195,$F1055)</f>
        <v/>
      </c>
      <c r="AC1055" s="40">
        <f>INDEX(AC$175:AC$178,$D1055)*$E1055*INDEX(AC$179:AC$195,$F1055)</f>
        <v/>
      </c>
      <c r="AD1055" s="42">
        <f>SHADOWEFF(INDEX(AD$175:AD$178,$D1055),$E1055,INDEX(AD$179:AD$195,$F1055))</f>
        <v/>
      </c>
      <c r="AE1055" s="25">
        <f>LOWER(Settings!$C$4)&amp;".mit."&amp;$A1055&amp;IF($C1055="","","."&amp;$C1055&amp;"."&amp;$B1055)&amp;IF(INDEX(Variables!$D$5:$D$105,MATCH($A1055,Variables!$A$5:$A$105,0))="","","."&amp;INDEX(Variables!$D$5:$D$105,MATCH($A1055,Variables!$A$5:$A$105,0)))&amp;"."&amp;AE$5</f>
        <v/>
      </c>
      <c r="AF1055" s="41">
        <f>INDEX(AF$175:AF$178,$D1055)*$E1055*INDEX(AF$179:AF$195,$F1055)</f>
        <v/>
      </c>
      <c r="AG1055" s="40">
        <f>INDEX(AG$175:AG$178,$D1055)*$E1055*INDEX(AG$179:AG$195,$F1055)</f>
        <v/>
      </c>
      <c r="AH1055" s="40">
        <f>INDEX(AH$175:AH$178,$D1055)*$E1055*INDEX(AH$179:AH$195,$F1055)</f>
        <v/>
      </c>
      <c r="AI1055" s="40">
        <f>INDEX(AI$175:AI$178,$D1055)*$E1055*INDEX(AI$179:AI$195,$F1055)</f>
        <v/>
      </c>
      <c r="AJ1055" s="40">
        <f>INDEX(AJ$175:AJ$178,$D1055)*$E1055*INDEX(AJ$179:AJ$195,$F1055)</f>
        <v/>
      </c>
      <c r="AK1055" s="40">
        <f>INDEX(AK$175:AK$178,$D1055)*$E1055*INDEX(AK$179:AK$195,$F1055)</f>
        <v/>
      </c>
      <c r="AL1055" s="40">
        <f>INDEX(AL$175:AL$178,$D1055)*$E1055*INDEX(AL$179:AL$195,$F1055)</f>
        <v/>
      </c>
      <c r="AM1055" s="40">
        <f>INDEX(AM$175:AM$178,$D1055)*$E1055*INDEX(AM$179:AM$195,$F1055)</f>
        <v/>
      </c>
      <c r="AN1055" s="40">
        <f>INDEX(AN$175:AN$178,$D1055)*$E1055*INDEX(AN$179:AN$195,$F1055)</f>
        <v/>
      </c>
      <c r="AO1055" s="40">
        <f>INDEX(AO$175:AO$178,$D1055)*$E1055*INDEX(AO$179:AO$195,$F1055)</f>
        <v/>
      </c>
      <c r="AP1055" s="40">
        <f>INDEX(AP$175:AP$178,$D1055)*$E1055*INDEX(AP$179:AP$195,$F1055)</f>
        <v/>
      </c>
      <c r="AQ1055" s="40">
        <f>INDEX(AQ$175:AQ$178,$D1055)*$E1055*INDEX(AQ$179:AQ$195,$F1055)</f>
        <v/>
      </c>
      <c r="AR1055" s="40">
        <f>INDEX(AR$175:AR$178,$D1055)*$E1055*INDEX(AR$179:AR$195,$F1055)</f>
        <v/>
      </c>
      <c r="AS1055" s="40">
        <f>INDEX(AS$175:AS$178,$D1055)*$E1055*INDEX(AS$179:AS$195,$F1055)</f>
        <v/>
      </c>
      <c r="AT1055" s="40">
        <f>INDEX(AT$175:AT$178,$D1055)*$E1055*INDEX(AT$179:AT$195,$F1055)</f>
        <v/>
      </c>
      <c r="AU1055" s="40">
        <f>INDEX(AU$175:AU$178,$D1055)*$E1055*INDEX(AU$179:AU$195,$F1055)</f>
        <v/>
      </c>
      <c r="AV1055" s="40">
        <f>INDEX(AV$175:AV$178,$D1055)*$E1055*INDEX(AV$179:AV$195,$F1055)</f>
        <v/>
      </c>
      <c r="AW1055" s="40">
        <f>INDEX(AW$175:AW$178,$D1055)*$E1055*INDEX(AW$179:AW$195,$F1055)</f>
        <v/>
      </c>
      <c r="AX1055" s="42">
        <f>SHADOWEFF(INDEX(AX$175:AX$178,$D1055),$E1055,INDEX(AX$179:AX$195,$F1055))</f>
        <v/>
      </c>
    </row>
    <row r="1056" hidden="1" outlineLevel="2">
      <c r="A1056" s="5" t="inlineStr">
        <is>
          <t>shp</t>
        </is>
      </c>
      <c r="B1056" s="5" t="inlineStr">
        <is>
          <t>nga</t>
        </is>
      </c>
      <c r="C1056" s="5" t="inlineStr">
        <is>
          <t>mch</t>
        </is>
      </c>
      <c r="D1056" s="40">
        <f>INDEX(Inputs!$M$5:$M$132,MATCH($B1056&amp;"|"&amp;$C1056,Inputs!$A$5:$A$132,0))</f>
        <v/>
      </c>
      <c r="E1056" s="40">
        <f>INDEX(Inputs!$T$5:$T$132,MATCH($B1056&amp;"|"&amp;$C1056,Inputs!$A$5:$A$132,0))</f>
        <v/>
      </c>
      <c r="F1056" s="40">
        <f>INDEX(Inputs!$K$5:$K$132,MATCH($B1056&amp;"|"&amp;$C1056,Inputs!$A$5:$A$132,0))</f>
        <v/>
      </c>
      <c r="G1056" s="39" t="n"/>
      <c r="H1056" s="5">
        <f>INDEX(Variables!$B$5:$B$105,MATCH($A1056,Variables!$A$5:$A$105,0))&amp;IF($C1056="",""," | "&amp;INDEX(Mapping!$B$5:$B$26,MATCH($C1056,Mapping!$A$5:$A$26,0))&amp;" | "&amp;INDEX(Mapping!$B$30:$B$41,MATCH($B1056,Mapping!$A$30:$A$41,0)))</f>
        <v/>
      </c>
      <c r="I1056" s="5">
        <f>INDEX(Variables!$C$5:$C$105,MATCH($A1056,Variables!$A$5:$A$105,0))</f>
        <v/>
      </c>
      <c r="J1056" s="5">
        <f>INDEX(Variables!$E$5:$E$105,MATCH($A1056,Variables!$A$5:$A$105,0))</f>
        <v/>
      </c>
      <c r="K1056" s="25">
        <f>LOWER(Settings!$C$4)&amp;".mit."&amp;$A1056&amp;IF($C1056="","","."&amp;$C1056&amp;"."&amp;$B1056)&amp;IF(INDEX(Variables!$D$5:$D$105,MATCH($A1056,Variables!$A$5:$A$105,0))="","","."&amp;INDEX(Variables!$D$5:$D$105,MATCH($A1056,Variables!$A$5:$A$105,0)))&amp;"."&amp;K$5</f>
        <v/>
      </c>
      <c r="L1056" s="41">
        <f>INDEX(L$175:L$178,$D1056)*$E1056*INDEX(L$179:L$195,$F1056)</f>
        <v/>
      </c>
      <c r="M1056" s="40">
        <f>INDEX(M$175:M$178,$D1056)*$E1056*INDEX(M$179:M$195,$F1056)</f>
        <v/>
      </c>
      <c r="N1056" s="40">
        <f>INDEX(N$175:N$178,$D1056)*$E1056*INDEX(N$179:N$195,$F1056)</f>
        <v/>
      </c>
      <c r="O1056" s="40">
        <f>INDEX(O$175:O$178,$D1056)*$E1056*INDEX(O$179:O$195,$F1056)</f>
        <v/>
      </c>
      <c r="P1056" s="40">
        <f>INDEX(P$175:P$178,$D1056)*$E1056*INDEX(P$179:P$195,$F1056)</f>
        <v/>
      </c>
      <c r="Q1056" s="40">
        <f>INDEX(Q$175:Q$178,$D1056)*$E1056*INDEX(Q$179:Q$195,$F1056)</f>
        <v/>
      </c>
      <c r="R1056" s="40">
        <f>INDEX(R$175:R$178,$D1056)*$E1056*INDEX(R$179:R$195,$F1056)</f>
        <v/>
      </c>
      <c r="S1056" s="40">
        <f>INDEX(S$175:S$178,$D1056)*$E1056*INDEX(S$179:S$195,$F1056)</f>
        <v/>
      </c>
      <c r="T1056" s="40">
        <f>INDEX(T$175:T$178,$D1056)*$E1056*INDEX(T$179:T$195,$F1056)</f>
        <v/>
      </c>
      <c r="U1056" s="40">
        <f>INDEX(U$175:U$178,$D1056)*$E1056*INDEX(U$179:U$195,$F1056)</f>
        <v/>
      </c>
      <c r="V1056" s="40">
        <f>INDEX(V$175:V$178,$D1056)*$E1056*INDEX(V$179:V$195,$F1056)</f>
        <v/>
      </c>
      <c r="W1056" s="40">
        <f>INDEX(W$175:W$178,$D1056)*$E1056*INDEX(W$179:W$195,$F1056)</f>
        <v/>
      </c>
      <c r="X1056" s="40">
        <f>INDEX(X$175:X$178,$D1056)*$E1056*INDEX(X$179:X$195,$F1056)</f>
        <v/>
      </c>
      <c r="Y1056" s="40">
        <f>INDEX(Y$175:Y$178,$D1056)*$E1056*INDEX(Y$179:Y$195,$F1056)</f>
        <v/>
      </c>
      <c r="Z1056" s="40">
        <f>INDEX(Z$175:Z$178,$D1056)*$E1056*INDEX(Z$179:Z$195,$F1056)</f>
        <v/>
      </c>
      <c r="AA1056" s="40">
        <f>INDEX(AA$175:AA$178,$D1056)*$E1056*INDEX(AA$179:AA$195,$F1056)</f>
        <v/>
      </c>
      <c r="AB1056" s="40">
        <f>INDEX(AB$175:AB$178,$D1056)*$E1056*INDEX(AB$179:AB$195,$F1056)</f>
        <v/>
      </c>
      <c r="AC1056" s="40">
        <f>INDEX(AC$175:AC$178,$D1056)*$E1056*INDEX(AC$179:AC$195,$F1056)</f>
        <v/>
      </c>
      <c r="AD1056" s="42">
        <f>SHADOWEFF(INDEX(AD$175:AD$178,$D1056),$E1056,INDEX(AD$179:AD$195,$F1056))</f>
        <v/>
      </c>
      <c r="AE1056" s="25">
        <f>LOWER(Settings!$C$4)&amp;".mit."&amp;$A1056&amp;IF($C1056="","","."&amp;$C1056&amp;"."&amp;$B1056)&amp;IF(INDEX(Variables!$D$5:$D$105,MATCH($A1056,Variables!$A$5:$A$105,0))="","","."&amp;INDEX(Variables!$D$5:$D$105,MATCH($A1056,Variables!$A$5:$A$105,0)))&amp;"."&amp;AE$5</f>
        <v/>
      </c>
      <c r="AF1056" s="41">
        <f>INDEX(AF$175:AF$178,$D1056)*$E1056*INDEX(AF$179:AF$195,$F1056)</f>
        <v/>
      </c>
      <c r="AG1056" s="40">
        <f>INDEX(AG$175:AG$178,$D1056)*$E1056*INDEX(AG$179:AG$195,$F1056)</f>
        <v/>
      </c>
      <c r="AH1056" s="40">
        <f>INDEX(AH$175:AH$178,$D1056)*$E1056*INDEX(AH$179:AH$195,$F1056)</f>
        <v/>
      </c>
      <c r="AI1056" s="40">
        <f>INDEX(AI$175:AI$178,$D1056)*$E1056*INDEX(AI$179:AI$195,$F1056)</f>
        <v/>
      </c>
      <c r="AJ1056" s="40">
        <f>INDEX(AJ$175:AJ$178,$D1056)*$E1056*INDEX(AJ$179:AJ$195,$F1056)</f>
        <v/>
      </c>
      <c r="AK1056" s="40">
        <f>INDEX(AK$175:AK$178,$D1056)*$E1056*INDEX(AK$179:AK$195,$F1056)</f>
        <v/>
      </c>
      <c r="AL1056" s="40">
        <f>INDEX(AL$175:AL$178,$D1056)*$E1056*INDEX(AL$179:AL$195,$F1056)</f>
        <v/>
      </c>
      <c r="AM1056" s="40">
        <f>INDEX(AM$175:AM$178,$D1056)*$E1056*INDEX(AM$179:AM$195,$F1056)</f>
        <v/>
      </c>
      <c r="AN1056" s="40">
        <f>INDEX(AN$175:AN$178,$D1056)*$E1056*INDEX(AN$179:AN$195,$F1056)</f>
        <v/>
      </c>
      <c r="AO1056" s="40">
        <f>INDEX(AO$175:AO$178,$D1056)*$E1056*INDEX(AO$179:AO$195,$F1056)</f>
        <v/>
      </c>
      <c r="AP1056" s="40">
        <f>INDEX(AP$175:AP$178,$D1056)*$E1056*INDEX(AP$179:AP$195,$F1056)</f>
        <v/>
      </c>
      <c r="AQ1056" s="40">
        <f>INDEX(AQ$175:AQ$178,$D1056)*$E1056*INDEX(AQ$179:AQ$195,$F1056)</f>
        <v/>
      </c>
      <c r="AR1056" s="40">
        <f>INDEX(AR$175:AR$178,$D1056)*$E1056*INDEX(AR$179:AR$195,$F1056)</f>
        <v/>
      </c>
      <c r="AS1056" s="40">
        <f>INDEX(AS$175:AS$178,$D1056)*$E1056*INDEX(AS$179:AS$195,$F1056)</f>
        <v/>
      </c>
      <c r="AT1056" s="40">
        <f>INDEX(AT$175:AT$178,$D1056)*$E1056*INDEX(AT$179:AT$195,$F1056)</f>
        <v/>
      </c>
      <c r="AU1056" s="40">
        <f>INDEX(AU$175:AU$178,$D1056)*$E1056*INDEX(AU$179:AU$195,$F1056)</f>
        <v/>
      </c>
      <c r="AV1056" s="40">
        <f>INDEX(AV$175:AV$178,$D1056)*$E1056*INDEX(AV$179:AV$195,$F1056)</f>
        <v/>
      </c>
      <c r="AW1056" s="40">
        <f>INDEX(AW$175:AW$178,$D1056)*$E1056*INDEX(AW$179:AW$195,$F1056)</f>
        <v/>
      </c>
      <c r="AX1056" s="42">
        <f>SHADOWEFF(INDEX(AX$175:AX$178,$D1056),$E1056,INDEX(AX$179:AX$195,$F1056))</f>
        <v/>
      </c>
    </row>
    <row r="1057" hidden="1" outlineLevel="2">
      <c r="A1057" s="5" t="inlineStr">
        <is>
          <t>shp</t>
        </is>
      </c>
      <c r="B1057" s="5" t="inlineStr">
        <is>
          <t>gso</t>
        </is>
      </c>
      <c r="C1057" s="5" t="inlineStr">
        <is>
          <t>mch</t>
        </is>
      </c>
      <c r="D1057" s="40">
        <f>INDEX(Inputs!$M$5:$M$132,MATCH($B1057&amp;"|"&amp;$C1057,Inputs!$A$5:$A$132,0))</f>
        <v/>
      </c>
      <c r="E1057" s="40">
        <f>INDEX(Inputs!$T$5:$T$132,MATCH($B1057&amp;"|"&amp;$C1057,Inputs!$A$5:$A$132,0))</f>
        <v/>
      </c>
      <c r="F1057" s="40">
        <f>INDEX(Inputs!$K$5:$K$132,MATCH($B1057&amp;"|"&amp;$C1057,Inputs!$A$5:$A$132,0))</f>
        <v/>
      </c>
      <c r="G1057" s="39" t="n"/>
      <c r="H1057" s="5">
        <f>INDEX(Variables!$B$5:$B$105,MATCH($A1057,Variables!$A$5:$A$105,0))&amp;IF($C1057="",""," | "&amp;INDEX(Mapping!$B$5:$B$26,MATCH($C1057,Mapping!$A$5:$A$26,0))&amp;" | "&amp;INDEX(Mapping!$B$30:$B$41,MATCH($B1057,Mapping!$A$30:$A$41,0)))</f>
        <v/>
      </c>
      <c r="I1057" s="5">
        <f>INDEX(Variables!$C$5:$C$105,MATCH($A1057,Variables!$A$5:$A$105,0))</f>
        <v/>
      </c>
      <c r="J1057" s="5">
        <f>INDEX(Variables!$E$5:$E$105,MATCH($A1057,Variables!$A$5:$A$105,0))</f>
        <v/>
      </c>
      <c r="K1057" s="25">
        <f>LOWER(Settings!$C$4)&amp;".mit."&amp;$A1057&amp;IF($C1057="","","."&amp;$C1057&amp;"."&amp;$B1057)&amp;IF(INDEX(Variables!$D$5:$D$105,MATCH($A1057,Variables!$A$5:$A$105,0))="","","."&amp;INDEX(Variables!$D$5:$D$105,MATCH($A1057,Variables!$A$5:$A$105,0)))&amp;"."&amp;K$5</f>
        <v/>
      </c>
      <c r="L1057" s="41">
        <f>INDEX(L$175:L$178,$D1057)*$E1057*INDEX(L$179:L$195,$F1057)</f>
        <v/>
      </c>
      <c r="M1057" s="40">
        <f>INDEX(M$175:M$178,$D1057)*$E1057*INDEX(M$179:M$195,$F1057)</f>
        <v/>
      </c>
      <c r="N1057" s="40">
        <f>INDEX(N$175:N$178,$D1057)*$E1057*INDEX(N$179:N$195,$F1057)</f>
        <v/>
      </c>
      <c r="O1057" s="40">
        <f>INDEX(O$175:O$178,$D1057)*$E1057*INDEX(O$179:O$195,$F1057)</f>
        <v/>
      </c>
      <c r="P1057" s="40">
        <f>INDEX(P$175:P$178,$D1057)*$E1057*INDEX(P$179:P$195,$F1057)</f>
        <v/>
      </c>
      <c r="Q1057" s="40">
        <f>INDEX(Q$175:Q$178,$D1057)*$E1057*INDEX(Q$179:Q$195,$F1057)</f>
        <v/>
      </c>
      <c r="R1057" s="40">
        <f>INDEX(R$175:R$178,$D1057)*$E1057*INDEX(R$179:R$195,$F1057)</f>
        <v/>
      </c>
      <c r="S1057" s="40">
        <f>INDEX(S$175:S$178,$D1057)*$E1057*INDEX(S$179:S$195,$F1057)</f>
        <v/>
      </c>
      <c r="T1057" s="40">
        <f>INDEX(T$175:T$178,$D1057)*$E1057*INDEX(T$179:T$195,$F1057)</f>
        <v/>
      </c>
      <c r="U1057" s="40">
        <f>INDEX(U$175:U$178,$D1057)*$E1057*INDEX(U$179:U$195,$F1057)</f>
        <v/>
      </c>
      <c r="V1057" s="40">
        <f>INDEX(V$175:V$178,$D1057)*$E1057*INDEX(V$179:V$195,$F1057)</f>
        <v/>
      </c>
      <c r="W1057" s="40">
        <f>INDEX(W$175:W$178,$D1057)*$E1057*INDEX(W$179:W$195,$F1057)</f>
        <v/>
      </c>
      <c r="X1057" s="40">
        <f>INDEX(X$175:X$178,$D1057)*$E1057*INDEX(X$179:X$195,$F1057)</f>
        <v/>
      </c>
      <c r="Y1057" s="40">
        <f>INDEX(Y$175:Y$178,$D1057)*$E1057*INDEX(Y$179:Y$195,$F1057)</f>
        <v/>
      </c>
      <c r="Z1057" s="40">
        <f>INDEX(Z$175:Z$178,$D1057)*$E1057*INDEX(Z$179:Z$195,$F1057)</f>
        <v/>
      </c>
      <c r="AA1057" s="40">
        <f>INDEX(AA$175:AA$178,$D1057)*$E1057*INDEX(AA$179:AA$195,$F1057)</f>
        <v/>
      </c>
      <c r="AB1057" s="40">
        <f>INDEX(AB$175:AB$178,$D1057)*$E1057*INDEX(AB$179:AB$195,$F1057)</f>
        <v/>
      </c>
      <c r="AC1057" s="40">
        <f>INDEX(AC$175:AC$178,$D1057)*$E1057*INDEX(AC$179:AC$195,$F1057)</f>
        <v/>
      </c>
      <c r="AD1057" s="42">
        <f>SHADOWEFF(INDEX(AD$175:AD$178,$D1057),$E1057,INDEX(AD$179:AD$195,$F1057))</f>
        <v/>
      </c>
      <c r="AE1057" s="25">
        <f>LOWER(Settings!$C$4)&amp;".mit."&amp;$A1057&amp;IF($C1057="","","."&amp;$C1057&amp;"."&amp;$B1057)&amp;IF(INDEX(Variables!$D$5:$D$105,MATCH($A1057,Variables!$A$5:$A$105,0))="","","."&amp;INDEX(Variables!$D$5:$D$105,MATCH($A1057,Variables!$A$5:$A$105,0)))&amp;"."&amp;AE$5</f>
        <v/>
      </c>
      <c r="AF1057" s="41">
        <f>INDEX(AF$175:AF$178,$D1057)*$E1057*INDEX(AF$179:AF$195,$F1057)</f>
        <v/>
      </c>
      <c r="AG1057" s="40">
        <f>INDEX(AG$175:AG$178,$D1057)*$E1057*INDEX(AG$179:AG$195,$F1057)</f>
        <v/>
      </c>
      <c r="AH1057" s="40">
        <f>INDEX(AH$175:AH$178,$D1057)*$E1057*INDEX(AH$179:AH$195,$F1057)</f>
        <v/>
      </c>
      <c r="AI1057" s="40">
        <f>INDEX(AI$175:AI$178,$D1057)*$E1057*INDEX(AI$179:AI$195,$F1057)</f>
        <v/>
      </c>
      <c r="AJ1057" s="40">
        <f>INDEX(AJ$175:AJ$178,$D1057)*$E1057*INDEX(AJ$179:AJ$195,$F1057)</f>
        <v/>
      </c>
      <c r="AK1057" s="40">
        <f>INDEX(AK$175:AK$178,$D1057)*$E1057*INDEX(AK$179:AK$195,$F1057)</f>
        <v/>
      </c>
      <c r="AL1057" s="40">
        <f>INDEX(AL$175:AL$178,$D1057)*$E1057*INDEX(AL$179:AL$195,$F1057)</f>
        <v/>
      </c>
      <c r="AM1057" s="40">
        <f>INDEX(AM$175:AM$178,$D1057)*$E1057*INDEX(AM$179:AM$195,$F1057)</f>
        <v/>
      </c>
      <c r="AN1057" s="40">
        <f>INDEX(AN$175:AN$178,$D1057)*$E1057*INDEX(AN$179:AN$195,$F1057)</f>
        <v/>
      </c>
      <c r="AO1057" s="40">
        <f>INDEX(AO$175:AO$178,$D1057)*$E1057*INDEX(AO$179:AO$195,$F1057)</f>
        <v/>
      </c>
      <c r="AP1057" s="40">
        <f>INDEX(AP$175:AP$178,$D1057)*$E1057*INDEX(AP$179:AP$195,$F1057)</f>
        <v/>
      </c>
      <c r="AQ1057" s="40">
        <f>INDEX(AQ$175:AQ$178,$D1057)*$E1057*INDEX(AQ$179:AQ$195,$F1057)</f>
        <v/>
      </c>
      <c r="AR1057" s="40">
        <f>INDEX(AR$175:AR$178,$D1057)*$E1057*INDEX(AR$179:AR$195,$F1057)</f>
        <v/>
      </c>
      <c r="AS1057" s="40">
        <f>INDEX(AS$175:AS$178,$D1057)*$E1057*INDEX(AS$179:AS$195,$F1057)</f>
        <v/>
      </c>
      <c r="AT1057" s="40">
        <f>INDEX(AT$175:AT$178,$D1057)*$E1057*INDEX(AT$179:AT$195,$F1057)</f>
        <v/>
      </c>
      <c r="AU1057" s="40">
        <f>INDEX(AU$175:AU$178,$D1057)*$E1057*INDEX(AU$179:AU$195,$F1057)</f>
        <v/>
      </c>
      <c r="AV1057" s="40">
        <f>INDEX(AV$175:AV$178,$D1057)*$E1057*INDEX(AV$179:AV$195,$F1057)</f>
        <v/>
      </c>
      <c r="AW1057" s="40">
        <f>INDEX(AW$175:AW$178,$D1057)*$E1057*INDEX(AW$179:AW$195,$F1057)</f>
        <v/>
      </c>
      <c r="AX1057" s="42">
        <f>SHADOWEFF(INDEX(AX$175:AX$178,$D1057),$E1057,INDEX(AX$179:AX$195,$F1057))</f>
        <v/>
      </c>
    </row>
    <row r="1058" hidden="1" outlineLevel="2">
      <c r="A1058" s="5" t="inlineStr">
        <is>
          <t>shp</t>
        </is>
      </c>
      <c r="B1058" s="5" t="inlineStr">
        <is>
          <t>die</t>
        </is>
      </c>
      <c r="C1058" s="5" t="inlineStr">
        <is>
          <t>mch</t>
        </is>
      </c>
      <c r="D1058" s="40">
        <f>INDEX(Inputs!$M$5:$M$132,MATCH($B1058&amp;"|"&amp;$C1058,Inputs!$A$5:$A$132,0))</f>
        <v/>
      </c>
      <c r="E1058" s="40">
        <f>INDEX(Inputs!$T$5:$T$132,MATCH($B1058&amp;"|"&amp;$C1058,Inputs!$A$5:$A$132,0))</f>
        <v/>
      </c>
      <c r="F1058" s="40">
        <f>INDEX(Inputs!$K$5:$K$132,MATCH($B1058&amp;"|"&amp;$C1058,Inputs!$A$5:$A$132,0))</f>
        <v/>
      </c>
      <c r="G1058" s="39" t="n"/>
      <c r="H1058" s="5">
        <f>INDEX(Variables!$B$5:$B$105,MATCH($A1058,Variables!$A$5:$A$105,0))&amp;IF($C1058="",""," | "&amp;INDEX(Mapping!$B$5:$B$26,MATCH($C1058,Mapping!$A$5:$A$26,0))&amp;" | "&amp;INDEX(Mapping!$B$30:$B$41,MATCH($B1058,Mapping!$A$30:$A$41,0)))</f>
        <v/>
      </c>
      <c r="I1058" s="5">
        <f>INDEX(Variables!$C$5:$C$105,MATCH($A1058,Variables!$A$5:$A$105,0))</f>
        <v/>
      </c>
      <c r="J1058" s="5">
        <f>INDEX(Variables!$E$5:$E$105,MATCH($A1058,Variables!$A$5:$A$105,0))</f>
        <v/>
      </c>
      <c r="K1058" s="25">
        <f>LOWER(Settings!$C$4)&amp;".mit."&amp;$A1058&amp;IF($C1058="","","."&amp;$C1058&amp;"."&amp;$B1058)&amp;IF(INDEX(Variables!$D$5:$D$105,MATCH($A1058,Variables!$A$5:$A$105,0))="","","."&amp;INDEX(Variables!$D$5:$D$105,MATCH($A1058,Variables!$A$5:$A$105,0)))&amp;"."&amp;K$5</f>
        <v/>
      </c>
      <c r="L1058" s="41">
        <f>INDEX(L$175:L$178,$D1058)*$E1058*INDEX(L$179:L$195,$F1058)</f>
        <v/>
      </c>
      <c r="M1058" s="40">
        <f>INDEX(M$175:M$178,$D1058)*$E1058*INDEX(M$179:M$195,$F1058)</f>
        <v/>
      </c>
      <c r="N1058" s="40">
        <f>INDEX(N$175:N$178,$D1058)*$E1058*INDEX(N$179:N$195,$F1058)</f>
        <v/>
      </c>
      <c r="O1058" s="40">
        <f>INDEX(O$175:O$178,$D1058)*$E1058*INDEX(O$179:O$195,$F1058)</f>
        <v/>
      </c>
      <c r="P1058" s="40">
        <f>INDEX(P$175:P$178,$D1058)*$E1058*INDEX(P$179:P$195,$F1058)</f>
        <v/>
      </c>
      <c r="Q1058" s="40">
        <f>INDEX(Q$175:Q$178,$D1058)*$E1058*INDEX(Q$179:Q$195,$F1058)</f>
        <v/>
      </c>
      <c r="R1058" s="40">
        <f>INDEX(R$175:R$178,$D1058)*$E1058*INDEX(R$179:R$195,$F1058)</f>
        <v/>
      </c>
      <c r="S1058" s="40">
        <f>INDEX(S$175:S$178,$D1058)*$E1058*INDEX(S$179:S$195,$F1058)</f>
        <v/>
      </c>
      <c r="T1058" s="40">
        <f>INDEX(T$175:T$178,$D1058)*$E1058*INDEX(T$179:T$195,$F1058)</f>
        <v/>
      </c>
      <c r="U1058" s="40">
        <f>INDEX(U$175:U$178,$D1058)*$E1058*INDEX(U$179:U$195,$F1058)</f>
        <v/>
      </c>
      <c r="V1058" s="40">
        <f>INDEX(V$175:V$178,$D1058)*$E1058*INDEX(V$179:V$195,$F1058)</f>
        <v/>
      </c>
      <c r="W1058" s="40">
        <f>INDEX(W$175:W$178,$D1058)*$E1058*INDEX(W$179:W$195,$F1058)</f>
        <v/>
      </c>
      <c r="X1058" s="40">
        <f>INDEX(X$175:X$178,$D1058)*$E1058*INDEX(X$179:X$195,$F1058)</f>
        <v/>
      </c>
      <c r="Y1058" s="40">
        <f>INDEX(Y$175:Y$178,$D1058)*$E1058*INDEX(Y$179:Y$195,$F1058)</f>
        <v/>
      </c>
      <c r="Z1058" s="40">
        <f>INDEX(Z$175:Z$178,$D1058)*$E1058*INDEX(Z$179:Z$195,$F1058)</f>
        <v/>
      </c>
      <c r="AA1058" s="40">
        <f>INDEX(AA$175:AA$178,$D1058)*$E1058*INDEX(AA$179:AA$195,$F1058)</f>
        <v/>
      </c>
      <c r="AB1058" s="40">
        <f>INDEX(AB$175:AB$178,$D1058)*$E1058*INDEX(AB$179:AB$195,$F1058)</f>
        <v/>
      </c>
      <c r="AC1058" s="40">
        <f>INDEX(AC$175:AC$178,$D1058)*$E1058*INDEX(AC$179:AC$195,$F1058)</f>
        <v/>
      </c>
      <c r="AD1058" s="42">
        <f>SHADOWEFF(INDEX(AD$175:AD$178,$D1058),$E1058,INDEX(AD$179:AD$195,$F1058))</f>
        <v/>
      </c>
      <c r="AE1058" s="25">
        <f>LOWER(Settings!$C$4)&amp;".mit."&amp;$A1058&amp;IF($C1058="","","."&amp;$C1058&amp;"."&amp;$B1058)&amp;IF(INDEX(Variables!$D$5:$D$105,MATCH($A1058,Variables!$A$5:$A$105,0))="","","."&amp;INDEX(Variables!$D$5:$D$105,MATCH($A1058,Variables!$A$5:$A$105,0)))&amp;"."&amp;AE$5</f>
        <v/>
      </c>
      <c r="AF1058" s="41">
        <f>INDEX(AF$175:AF$178,$D1058)*$E1058*INDEX(AF$179:AF$195,$F1058)</f>
        <v/>
      </c>
      <c r="AG1058" s="40">
        <f>INDEX(AG$175:AG$178,$D1058)*$E1058*INDEX(AG$179:AG$195,$F1058)</f>
        <v/>
      </c>
      <c r="AH1058" s="40">
        <f>INDEX(AH$175:AH$178,$D1058)*$E1058*INDEX(AH$179:AH$195,$F1058)</f>
        <v/>
      </c>
      <c r="AI1058" s="40">
        <f>INDEX(AI$175:AI$178,$D1058)*$E1058*INDEX(AI$179:AI$195,$F1058)</f>
        <v/>
      </c>
      <c r="AJ1058" s="40">
        <f>INDEX(AJ$175:AJ$178,$D1058)*$E1058*INDEX(AJ$179:AJ$195,$F1058)</f>
        <v/>
      </c>
      <c r="AK1058" s="40">
        <f>INDEX(AK$175:AK$178,$D1058)*$E1058*INDEX(AK$179:AK$195,$F1058)</f>
        <v/>
      </c>
      <c r="AL1058" s="40">
        <f>INDEX(AL$175:AL$178,$D1058)*$E1058*INDEX(AL$179:AL$195,$F1058)</f>
        <v/>
      </c>
      <c r="AM1058" s="40">
        <f>INDEX(AM$175:AM$178,$D1058)*$E1058*INDEX(AM$179:AM$195,$F1058)</f>
        <v/>
      </c>
      <c r="AN1058" s="40">
        <f>INDEX(AN$175:AN$178,$D1058)*$E1058*INDEX(AN$179:AN$195,$F1058)</f>
        <v/>
      </c>
      <c r="AO1058" s="40">
        <f>INDEX(AO$175:AO$178,$D1058)*$E1058*INDEX(AO$179:AO$195,$F1058)</f>
        <v/>
      </c>
      <c r="AP1058" s="40">
        <f>INDEX(AP$175:AP$178,$D1058)*$E1058*INDEX(AP$179:AP$195,$F1058)</f>
        <v/>
      </c>
      <c r="AQ1058" s="40">
        <f>INDEX(AQ$175:AQ$178,$D1058)*$E1058*INDEX(AQ$179:AQ$195,$F1058)</f>
        <v/>
      </c>
      <c r="AR1058" s="40">
        <f>INDEX(AR$175:AR$178,$D1058)*$E1058*INDEX(AR$179:AR$195,$F1058)</f>
        <v/>
      </c>
      <c r="AS1058" s="40">
        <f>INDEX(AS$175:AS$178,$D1058)*$E1058*INDEX(AS$179:AS$195,$F1058)</f>
        <v/>
      </c>
      <c r="AT1058" s="40">
        <f>INDEX(AT$175:AT$178,$D1058)*$E1058*INDEX(AT$179:AT$195,$F1058)</f>
        <v/>
      </c>
      <c r="AU1058" s="40">
        <f>INDEX(AU$175:AU$178,$D1058)*$E1058*INDEX(AU$179:AU$195,$F1058)</f>
        <v/>
      </c>
      <c r="AV1058" s="40">
        <f>INDEX(AV$175:AV$178,$D1058)*$E1058*INDEX(AV$179:AV$195,$F1058)</f>
        <v/>
      </c>
      <c r="AW1058" s="40">
        <f>INDEX(AW$175:AW$178,$D1058)*$E1058*INDEX(AW$179:AW$195,$F1058)</f>
        <v/>
      </c>
      <c r="AX1058" s="42">
        <f>SHADOWEFF(INDEX(AX$175:AX$178,$D1058),$E1058,INDEX(AX$179:AX$195,$F1058))</f>
        <v/>
      </c>
    </row>
    <row r="1059" hidden="1" outlineLevel="2">
      <c r="A1059" s="5" t="inlineStr">
        <is>
          <t>shp</t>
        </is>
      </c>
      <c r="B1059" s="5" t="inlineStr">
        <is>
          <t>lpg</t>
        </is>
      </c>
      <c r="C1059" s="5" t="inlineStr">
        <is>
          <t>mch</t>
        </is>
      </c>
      <c r="D1059" s="40">
        <f>INDEX(Inputs!$M$5:$M$132,MATCH($B1059&amp;"|"&amp;$C1059,Inputs!$A$5:$A$132,0))</f>
        <v/>
      </c>
      <c r="E1059" s="40">
        <f>INDEX(Inputs!$T$5:$T$132,MATCH($B1059&amp;"|"&amp;$C1059,Inputs!$A$5:$A$132,0))</f>
        <v/>
      </c>
      <c r="F1059" s="40">
        <f>INDEX(Inputs!$K$5:$K$132,MATCH($B1059&amp;"|"&amp;$C1059,Inputs!$A$5:$A$132,0))</f>
        <v/>
      </c>
      <c r="G1059" s="39" t="n"/>
      <c r="H1059" s="5">
        <f>INDEX(Variables!$B$5:$B$105,MATCH($A1059,Variables!$A$5:$A$105,0))&amp;IF($C1059="",""," | "&amp;INDEX(Mapping!$B$5:$B$26,MATCH($C1059,Mapping!$A$5:$A$26,0))&amp;" | "&amp;INDEX(Mapping!$B$30:$B$41,MATCH($B1059,Mapping!$A$30:$A$41,0)))</f>
        <v/>
      </c>
      <c r="I1059" s="5">
        <f>INDEX(Variables!$C$5:$C$105,MATCH($A1059,Variables!$A$5:$A$105,0))</f>
        <v/>
      </c>
      <c r="J1059" s="5">
        <f>INDEX(Variables!$E$5:$E$105,MATCH($A1059,Variables!$A$5:$A$105,0))</f>
        <v/>
      </c>
      <c r="K1059" s="25">
        <f>LOWER(Settings!$C$4)&amp;".mit."&amp;$A1059&amp;IF($C1059="","","."&amp;$C1059&amp;"."&amp;$B1059)&amp;IF(INDEX(Variables!$D$5:$D$105,MATCH($A1059,Variables!$A$5:$A$105,0))="","","."&amp;INDEX(Variables!$D$5:$D$105,MATCH($A1059,Variables!$A$5:$A$105,0)))&amp;"."&amp;K$5</f>
        <v/>
      </c>
      <c r="L1059" s="41">
        <f>INDEX(L$175:L$178,$D1059)*$E1059*INDEX(L$179:L$195,$F1059)</f>
        <v/>
      </c>
      <c r="M1059" s="40">
        <f>INDEX(M$175:M$178,$D1059)*$E1059*INDEX(M$179:M$195,$F1059)</f>
        <v/>
      </c>
      <c r="N1059" s="40">
        <f>INDEX(N$175:N$178,$D1059)*$E1059*INDEX(N$179:N$195,$F1059)</f>
        <v/>
      </c>
      <c r="O1059" s="40">
        <f>INDEX(O$175:O$178,$D1059)*$E1059*INDEX(O$179:O$195,$F1059)</f>
        <v/>
      </c>
      <c r="P1059" s="40">
        <f>INDEX(P$175:P$178,$D1059)*$E1059*INDEX(P$179:P$195,$F1059)</f>
        <v/>
      </c>
      <c r="Q1059" s="40">
        <f>INDEX(Q$175:Q$178,$D1059)*$E1059*INDEX(Q$179:Q$195,$F1059)</f>
        <v/>
      </c>
      <c r="R1059" s="40">
        <f>INDEX(R$175:R$178,$D1059)*$E1059*INDEX(R$179:R$195,$F1059)</f>
        <v/>
      </c>
      <c r="S1059" s="40">
        <f>INDEX(S$175:S$178,$D1059)*$E1059*INDEX(S$179:S$195,$F1059)</f>
        <v/>
      </c>
      <c r="T1059" s="40">
        <f>INDEX(T$175:T$178,$D1059)*$E1059*INDEX(T$179:T$195,$F1059)</f>
        <v/>
      </c>
      <c r="U1059" s="40">
        <f>INDEX(U$175:U$178,$D1059)*$E1059*INDEX(U$179:U$195,$F1059)</f>
        <v/>
      </c>
      <c r="V1059" s="40">
        <f>INDEX(V$175:V$178,$D1059)*$E1059*INDEX(V$179:V$195,$F1059)</f>
        <v/>
      </c>
      <c r="W1059" s="40">
        <f>INDEX(W$175:W$178,$D1059)*$E1059*INDEX(W$179:W$195,$F1059)</f>
        <v/>
      </c>
      <c r="X1059" s="40">
        <f>INDEX(X$175:X$178,$D1059)*$E1059*INDEX(X$179:X$195,$F1059)</f>
        <v/>
      </c>
      <c r="Y1059" s="40">
        <f>INDEX(Y$175:Y$178,$D1059)*$E1059*INDEX(Y$179:Y$195,$F1059)</f>
        <v/>
      </c>
      <c r="Z1059" s="40">
        <f>INDEX(Z$175:Z$178,$D1059)*$E1059*INDEX(Z$179:Z$195,$F1059)</f>
        <v/>
      </c>
      <c r="AA1059" s="40">
        <f>INDEX(AA$175:AA$178,$D1059)*$E1059*INDEX(AA$179:AA$195,$F1059)</f>
        <v/>
      </c>
      <c r="AB1059" s="40">
        <f>INDEX(AB$175:AB$178,$D1059)*$E1059*INDEX(AB$179:AB$195,$F1059)</f>
        <v/>
      </c>
      <c r="AC1059" s="40">
        <f>INDEX(AC$175:AC$178,$D1059)*$E1059*INDEX(AC$179:AC$195,$F1059)</f>
        <v/>
      </c>
      <c r="AD1059" s="42">
        <f>SHADOWEFF(INDEX(AD$175:AD$178,$D1059),$E1059,INDEX(AD$179:AD$195,$F1059))</f>
        <v/>
      </c>
      <c r="AE1059" s="25">
        <f>LOWER(Settings!$C$4)&amp;".mit."&amp;$A1059&amp;IF($C1059="","","."&amp;$C1059&amp;"."&amp;$B1059)&amp;IF(INDEX(Variables!$D$5:$D$105,MATCH($A1059,Variables!$A$5:$A$105,0))="","","."&amp;INDEX(Variables!$D$5:$D$105,MATCH($A1059,Variables!$A$5:$A$105,0)))&amp;"."&amp;AE$5</f>
        <v/>
      </c>
      <c r="AF1059" s="41">
        <f>INDEX(AF$175:AF$178,$D1059)*$E1059*INDEX(AF$179:AF$195,$F1059)</f>
        <v/>
      </c>
      <c r="AG1059" s="40">
        <f>INDEX(AG$175:AG$178,$D1059)*$E1059*INDEX(AG$179:AG$195,$F1059)</f>
        <v/>
      </c>
      <c r="AH1059" s="40">
        <f>INDEX(AH$175:AH$178,$D1059)*$E1059*INDEX(AH$179:AH$195,$F1059)</f>
        <v/>
      </c>
      <c r="AI1059" s="40">
        <f>INDEX(AI$175:AI$178,$D1059)*$E1059*INDEX(AI$179:AI$195,$F1059)</f>
        <v/>
      </c>
      <c r="AJ1059" s="40">
        <f>INDEX(AJ$175:AJ$178,$D1059)*$E1059*INDEX(AJ$179:AJ$195,$F1059)</f>
        <v/>
      </c>
      <c r="AK1059" s="40">
        <f>INDEX(AK$175:AK$178,$D1059)*$E1059*INDEX(AK$179:AK$195,$F1059)</f>
        <v/>
      </c>
      <c r="AL1059" s="40">
        <f>INDEX(AL$175:AL$178,$D1059)*$E1059*INDEX(AL$179:AL$195,$F1059)</f>
        <v/>
      </c>
      <c r="AM1059" s="40">
        <f>INDEX(AM$175:AM$178,$D1059)*$E1059*INDEX(AM$179:AM$195,$F1059)</f>
        <v/>
      </c>
      <c r="AN1059" s="40">
        <f>INDEX(AN$175:AN$178,$D1059)*$E1059*INDEX(AN$179:AN$195,$F1059)</f>
        <v/>
      </c>
      <c r="AO1059" s="40">
        <f>INDEX(AO$175:AO$178,$D1059)*$E1059*INDEX(AO$179:AO$195,$F1059)</f>
        <v/>
      </c>
      <c r="AP1059" s="40">
        <f>INDEX(AP$175:AP$178,$D1059)*$E1059*INDEX(AP$179:AP$195,$F1059)</f>
        <v/>
      </c>
      <c r="AQ1059" s="40">
        <f>INDEX(AQ$175:AQ$178,$D1059)*$E1059*INDEX(AQ$179:AQ$195,$F1059)</f>
        <v/>
      </c>
      <c r="AR1059" s="40">
        <f>INDEX(AR$175:AR$178,$D1059)*$E1059*INDEX(AR$179:AR$195,$F1059)</f>
        <v/>
      </c>
      <c r="AS1059" s="40">
        <f>INDEX(AS$175:AS$178,$D1059)*$E1059*INDEX(AS$179:AS$195,$F1059)</f>
        <v/>
      </c>
      <c r="AT1059" s="40">
        <f>INDEX(AT$175:AT$178,$D1059)*$E1059*INDEX(AT$179:AT$195,$F1059)</f>
        <v/>
      </c>
      <c r="AU1059" s="40">
        <f>INDEX(AU$175:AU$178,$D1059)*$E1059*INDEX(AU$179:AU$195,$F1059)</f>
        <v/>
      </c>
      <c r="AV1059" s="40">
        <f>INDEX(AV$175:AV$178,$D1059)*$E1059*INDEX(AV$179:AV$195,$F1059)</f>
        <v/>
      </c>
      <c r="AW1059" s="40">
        <f>INDEX(AW$175:AW$178,$D1059)*$E1059*INDEX(AW$179:AW$195,$F1059)</f>
        <v/>
      </c>
      <c r="AX1059" s="42">
        <f>SHADOWEFF(INDEX(AX$175:AX$178,$D1059),$E1059,INDEX(AX$179:AX$195,$F1059))</f>
        <v/>
      </c>
    </row>
    <row r="1060" hidden="1" outlineLevel="2">
      <c r="A1060" s="5" t="inlineStr">
        <is>
          <t>shp</t>
        </is>
      </c>
      <c r="B1060" s="5" t="inlineStr">
        <is>
          <t>ker</t>
        </is>
      </c>
      <c r="C1060" s="5" t="inlineStr">
        <is>
          <t>mch</t>
        </is>
      </c>
      <c r="D1060" s="40">
        <f>INDEX(Inputs!$M$5:$M$132,MATCH($B1060&amp;"|"&amp;$C1060,Inputs!$A$5:$A$132,0))</f>
        <v/>
      </c>
      <c r="E1060" s="40">
        <f>INDEX(Inputs!$T$5:$T$132,MATCH($B1060&amp;"|"&amp;$C1060,Inputs!$A$5:$A$132,0))</f>
        <v/>
      </c>
      <c r="F1060" s="40">
        <f>INDEX(Inputs!$K$5:$K$132,MATCH($B1060&amp;"|"&amp;$C1060,Inputs!$A$5:$A$132,0))</f>
        <v/>
      </c>
      <c r="G1060" s="39" t="n"/>
      <c r="H1060" s="5">
        <f>INDEX(Variables!$B$5:$B$105,MATCH($A1060,Variables!$A$5:$A$105,0))&amp;IF($C1060="",""," | "&amp;INDEX(Mapping!$B$5:$B$26,MATCH($C1060,Mapping!$A$5:$A$26,0))&amp;" | "&amp;INDEX(Mapping!$B$30:$B$41,MATCH($B1060,Mapping!$A$30:$A$41,0)))</f>
        <v/>
      </c>
      <c r="I1060" s="5">
        <f>INDEX(Variables!$C$5:$C$105,MATCH($A1060,Variables!$A$5:$A$105,0))</f>
        <v/>
      </c>
      <c r="J1060" s="5">
        <f>INDEX(Variables!$E$5:$E$105,MATCH($A1060,Variables!$A$5:$A$105,0))</f>
        <v/>
      </c>
      <c r="K1060" s="25">
        <f>LOWER(Settings!$C$4)&amp;".mit."&amp;$A1060&amp;IF($C1060="","","."&amp;$C1060&amp;"."&amp;$B1060)&amp;IF(INDEX(Variables!$D$5:$D$105,MATCH($A1060,Variables!$A$5:$A$105,0))="","","."&amp;INDEX(Variables!$D$5:$D$105,MATCH($A1060,Variables!$A$5:$A$105,0)))&amp;"."&amp;K$5</f>
        <v/>
      </c>
      <c r="L1060" s="41">
        <f>INDEX(L$175:L$178,$D1060)*$E1060*INDEX(L$179:L$195,$F1060)</f>
        <v/>
      </c>
      <c r="M1060" s="40">
        <f>INDEX(M$175:M$178,$D1060)*$E1060*INDEX(M$179:M$195,$F1060)</f>
        <v/>
      </c>
      <c r="N1060" s="40">
        <f>INDEX(N$175:N$178,$D1060)*$E1060*INDEX(N$179:N$195,$F1060)</f>
        <v/>
      </c>
      <c r="O1060" s="40">
        <f>INDEX(O$175:O$178,$D1060)*$E1060*INDEX(O$179:O$195,$F1060)</f>
        <v/>
      </c>
      <c r="P1060" s="40">
        <f>INDEX(P$175:P$178,$D1060)*$E1060*INDEX(P$179:P$195,$F1060)</f>
        <v/>
      </c>
      <c r="Q1060" s="40">
        <f>INDEX(Q$175:Q$178,$D1060)*$E1060*INDEX(Q$179:Q$195,$F1060)</f>
        <v/>
      </c>
      <c r="R1060" s="40">
        <f>INDEX(R$175:R$178,$D1060)*$E1060*INDEX(R$179:R$195,$F1060)</f>
        <v/>
      </c>
      <c r="S1060" s="40">
        <f>INDEX(S$175:S$178,$D1060)*$E1060*INDEX(S$179:S$195,$F1060)</f>
        <v/>
      </c>
      <c r="T1060" s="40">
        <f>INDEX(T$175:T$178,$D1060)*$E1060*INDEX(T$179:T$195,$F1060)</f>
        <v/>
      </c>
      <c r="U1060" s="40">
        <f>INDEX(U$175:U$178,$D1060)*$E1060*INDEX(U$179:U$195,$F1060)</f>
        <v/>
      </c>
      <c r="V1060" s="40">
        <f>INDEX(V$175:V$178,$D1060)*$E1060*INDEX(V$179:V$195,$F1060)</f>
        <v/>
      </c>
      <c r="W1060" s="40">
        <f>INDEX(W$175:W$178,$D1060)*$E1060*INDEX(W$179:W$195,$F1060)</f>
        <v/>
      </c>
      <c r="X1060" s="40">
        <f>INDEX(X$175:X$178,$D1060)*$E1060*INDEX(X$179:X$195,$F1060)</f>
        <v/>
      </c>
      <c r="Y1060" s="40">
        <f>INDEX(Y$175:Y$178,$D1060)*$E1060*INDEX(Y$179:Y$195,$F1060)</f>
        <v/>
      </c>
      <c r="Z1060" s="40">
        <f>INDEX(Z$175:Z$178,$D1060)*$E1060*INDEX(Z$179:Z$195,$F1060)</f>
        <v/>
      </c>
      <c r="AA1060" s="40">
        <f>INDEX(AA$175:AA$178,$D1060)*$E1060*INDEX(AA$179:AA$195,$F1060)</f>
        <v/>
      </c>
      <c r="AB1060" s="40">
        <f>INDEX(AB$175:AB$178,$D1060)*$E1060*INDEX(AB$179:AB$195,$F1060)</f>
        <v/>
      </c>
      <c r="AC1060" s="40">
        <f>INDEX(AC$175:AC$178,$D1060)*$E1060*INDEX(AC$179:AC$195,$F1060)</f>
        <v/>
      </c>
      <c r="AD1060" s="42">
        <f>SHADOWEFF(INDEX(AD$175:AD$178,$D1060),$E1060,INDEX(AD$179:AD$195,$F1060))</f>
        <v/>
      </c>
      <c r="AE1060" s="25">
        <f>LOWER(Settings!$C$4)&amp;".mit."&amp;$A1060&amp;IF($C1060="","","."&amp;$C1060&amp;"."&amp;$B1060)&amp;IF(INDEX(Variables!$D$5:$D$105,MATCH($A1060,Variables!$A$5:$A$105,0))="","","."&amp;INDEX(Variables!$D$5:$D$105,MATCH($A1060,Variables!$A$5:$A$105,0)))&amp;"."&amp;AE$5</f>
        <v/>
      </c>
      <c r="AF1060" s="41">
        <f>INDEX(AF$175:AF$178,$D1060)*$E1060*INDEX(AF$179:AF$195,$F1060)</f>
        <v/>
      </c>
      <c r="AG1060" s="40">
        <f>INDEX(AG$175:AG$178,$D1060)*$E1060*INDEX(AG$179:AG$195,$F1060)</f>
        <v/>
      </c>
      <c r="AH1060" s="40">
        <f>INDEX(AH$175:AH$178,$D1060)*$E1060*INDEX(AH$179:AH$195,$F1060)</f>
        <v/>
      </c>
      <c r="AI1060" s="40">
        <f>INDEX(AI$175:AI$178,$D1060)*$E1060*INDEX(AI$179:AI$195,$F1060)</f>
        <v/>
      </c>
      <c r="AJ1060" s="40">
        <f>INDEX(AJ$175:AJ$178,$D1060)*$E1060*INDEX(AJ$179:AJ$195,$F1060)</f>
        <v/>
      </c>
      <c r="AK1060" s="40">
        <f>INDEX(AK$175:AK$178,$D1060)*$E1060*INDEX(AK$179:AK$195,$F1060)</f>
        <v/>
      </c>
      <c r="AL1060" s="40">
        <f>INDEX(AL$175:AL$178,$D1060)*$E1060*INDEX(AL$179:AL$195,$F1060)</f>
        <v/>
      </c>
      <c r="AM1060" s="40">
        <f>INDEX(AM$175:AM$178,$D1060)*$E1060*INDEX(AM$179:AM$195,$F1060)</f>
        <v/>
      </c>
      <c r="AN1060" s="40">
        <f>INDEX(AN$175:AN$178,$D1060)*$E1060*INDEX(AN$179:AN$195,$F1060)</f>
        <v/>
      </c>
      <c r="AO1060" s="40">
        <f>INDEX(AO$175:AO$178,$D1060)*$E1060*INDEX(AO$179:AO$195,$F1060)</f>
        <v/>
      </c>
      <c r="AP1060" s="40">
        <f>INDEX(AP$175:AP$178,$D1060)*$E1060*INDEX(AP$179:AP$195,$F1060)</f>
        <v/>
      </c>
      <c r="AQ1060" s="40">
        <f>INDEX(AQ$175:AQ$178,$D1060)*$E1060*INDEX(AQ$179:AQ$195,$F1060)</f>
        <v/>
      </c>
      <c r="AR1060" s="40">
        <f>INDEX(AR$175:AR$178,$D1060)*$E1060*INDEX(AR$179:AR$195,$F1060)</f>
        <v/>
      </c>
      <c r="AS1060" s="40">
        <f>INDEX(AS$175:AS$178,$D1060)*$E1060*INDEX(AS$179:AS$195,$F1060)</f>
        <v/>
      </c>
      <c r="AT1060" s="40">
        <f>INDEX(AT$175:AT$178,$D1060)*$E1060*INDEX(AT$179:AT$195,$F1060)</f>
        <v/>
      </c>
      <c r="AU1060" s="40">
        <f>INDEX(AU$175:AU$178,$D1060)*$E1060*INDEX(AU$179:AU$195,$F1060)</f>
        <v/>
      </c>
      <c r="AV1060" s="40">
        <f>INDEX(AV$175:AV$178,$D1060)*$E1060*INDEX(AV$179:AV$195,$F1060)</f>
        <v/>
      </c>
      <c r="AW1060" s="40">
        <f>INDEX(AW$175:AW$178,$D1060)*$E1060*INDEX(AW$179:AW$195,$F1060)</f>
        <v/>
      </c>
      <c r="AX1060" s="42">
        <f>SHADOWEFF(INDEX(AX$175:AX$178,$D1060),$E1060,INDEX(AX$179:AX$195,$F1060))</f>
        <v/>
      </c>
    </row>
    <row r="1061" hidden="1" outlineLevel="2">
      <c r="A1061" s="5" t="inlineStr">
        <is>
          <t>shp</t>
        </is>
      </c>
      <c r="B1061" s="5" t="inlineStr">
        <is>
          <t>oop</t>
        </is>
      </c>
      <c r="C1061" s="5" t="inlineStr">
        <is>
          <t>mch</t>
        </is>
      </c>
      <c r="D1061" s="40">
        <f>INDEX(Inputs!$M$5:$M$132,MATCH($B1061&amp;"|"&amp;$C1061,Inputs!$A$5:$A$132,0))</f>
        <v/>
      </c>
      <c r="E1061" s="40">
        <f>INDEX(Inputs!$T$5:$T$132,MATCH($B1061&amp;"|"&amp;$C1061,Inputs!$A$5:$A$132,0))</f>
        <v/>
      </c>
      <c r="F1061" s="40">
        <f>INDEX(Inputs!$K$5:$K$132,MATCH($B1061&amp;"|"&amp;$C1061,Inputs!$A$5:$A$132,0))</f>
        <v/>
      </c>
      <c r="G1061" s="39" t="n"/>
      <c r="H1061" s="5">
        <f>INDEX(Variables!$B$5:$B$105,MATCH($A1061,Variables!$A$5:$A$105,0))&amp;IF($C1061="",""," | "&amp;INDEX(Mapping!$B$5:$B$26,MATCH($C1061,Mapping!$A$5:$A$26,0))&amp;" | "&amp;INDEX(Mapping!$B$30:$B$41,MATCH($B1061,Mapping!$A$30:$A$41,0)))</f>
        <v/>
      </c>
      <c r="I1061" s="5">
        <f>INDEX(Variables!$C$5:$C$105,MATCH($A1061,Variables!$A$5:$A$105,0))</f>
        <v/>
      </c>
      <c r="J1061" s="5">
        <f>INDEX(Variables!$E$5:$E$105,MATCH($A1061,Variables!$A$5:$A$105,0))</f>
        <v/>
      </c>
      <c r="K1061" s="25">
        <f>LOWER(Settings!$C$4)&amp;".mit."&amp;$A1061&amp;IF($C1061="","","."&amp;$C1061&amp;"."&amp;$B1061)&amp;IF(INDEX(Variables!$D$5:$D$105,MATCH($A1061,Variables!$A$5:$A$105,0))="","","."&amp;INDEX(Variables!$D$5:$D$105,MATCH($A1061,Variables!$A$5:$A$105,0)))&amp;"."&amp;K$5</f>
        <v/>
      </c>
      <c r="L1061" s="41">
        <f>INDEX(L$175:L$178,$D1061)*$E1061*INDEX(L$179:L$195,$F1061)</f>
        <v/>
      </c>
      <c r="M1061" s="40">
        <f>INDEX(M$175:M$178,$D1061)*$E1061*INDEX(M$179:M$195,$F1061)</f>
        <v/>
      </c>
      <c r="N1061" s="40">
        <f>INDEX(N$175:N$178,$D1061)*$E1061*INDEX(N$179:N$195,$F1061)</f>
        <v/>
      </c>
      <c r="O1061" s="40">
        <f>INDEX(O$175:O$178,$D1061)*$E1061*INDEX(O$179:O$195,$F1061)</f>
        <v/>
      </c>
      <c r="P1061" s="40">
        <f>INDEX(P$175:P$178,$D1061)*$E1061*INDEX(P$179:P$195,$F1061)</f>
        <v/>
      </c>
      <c r="Q1061" s="40">
        <f>INDEX(Q$175:Q$178,$D1061)*$E1061*INDEX(Q$179:Q$195,$F1061)</f>
        <v/>
      </c>
      <c r="R1061" s="40">
        <f>INDEX(R$175:R$178,$D1061)*$E1061*INDEX(R$179:R$195,$F1061)</f>
        <v/>
      </c>
      <c r="S1061" s="40">
        <f>INDEX(S$175:S$178,$D1061)*$E1061*INDEX(S$179:S$195,$F1061)</f>
        <v/>
      </c>
      <c r="T1061" s="40">
        <f>INDEX(T$175:T$178,$D1061)*$E1061*INDEX(T$179:T$195,$F1061)</f>
        <v/>
      </c>
      <c r="U1061" s="40">
        <f>INDEX(U$175:U$178,$D1061)*$E1061*INDEX(U$179:U$195,$F1061)</f>
        <v/>
      </c>
      <c r="V1061" s="40">
        <f>INDEX(V$175:V$178,$D1061)*$E1061*INDEX(V$179:V$195,$F1061)</f>
        <v/>
      </c>
      <c r="W1061" s="40">
        <f>INDEX(W$175:W$178,$D1061)*$E1061*INDEX(W$179:W$195,$F1061)</f>
        <v/>
      </c>
      <c r="X1061" s="40">
        <f>INDEX(X$175:X$178,$D1061)*$E1061*INDEX(X$179:X$195,$F1061)</f>
        <v/>
      </c>
      <c r="Y1061" s="40">
        <f>INDEX(Y$175:Y$178,$D1061)*$E1061*INDEX(Y$179:Y$195,$F1061)</f>
        <v/>
      </c>
      <c r="Z1061" s="40">
        <f>INDEX(Z$175:Z$178,$D1061)*$E1061*INDEX(Z$179:Z$195,$F1061)</f>
        <v/>
      </c>
      <c r="AA1061" s="40">
        <f>INDEX(AA$175:AA$178,$D1061)*$E1061*INDEX(AA$179:AA$195,$F1061)</f>
        <v/>
      </c>
      <c r="AB1061" s="40">
        <f>INDEX(AB$175:AB$178,$D1061)*$E1061*INDEX(AB$179:AB$195,$F1061)</f>
        <v/>
      </c>
      <c r="AC1061" s="40">
        <f>INDEX(AC$175:AC$178,$D1061)*$E1061*INDEX(AC$179:AC$195,$F1061)</f>
        <v/>
      </c>
      <c r="AD1061" s="42">
        <f>SHADOWEFF(INDEX(AD$175:AD$178,$D1061),$E1061,INDEX(AD$179:AD$195,$F1061))</f>
        <v/>
      </c>
      <c r="AE1061" s="25">
        <f>LOWER(Settings!$C$4)&amp;".mit."&amp;$A1061&amp;IF($C1061="","","."&amp;$C1061&amp;"."&amp;$B1061)&amp;IF(INDEX(Variables!$D$5:$D$105,MATCH($A1061,Variables!$A$5:$A$105,0))="","","."&amp;INDEX(Variables!$D$5:$D$105,MATCH($A1061,Variables!$A$5:$A$105,0)))&amp;"."&amp;AE$5</f>
        <v/>
      </c>
      <c r="AF1061" s="41">
        <f>INDEX(AF$175:AF$178,$D1061)*$E1061*INDEX(AF$179:AF$195,$F1061)</f>
        <v/>
      </c>
      <c r="AG1061" s="40">
        <f>INDEX(AG$175:AG$178,$D1061)*$E1061*INDEX(AG$179:AG$195,$F1061)</f>
        <v/>
      </c>
      <c r="AH1061" s="40">
        <f>INDEX(AH$175:AH$178,$D1061)*$E1061*INDEX(AH$179:AH$195,$F1061)</f>
        <v/>
      </c>
      <c r="AI1061" s="40">
        <f>INDEX(AI$175:AI$178,$D1061)*$E1061*INDEX(AI$179:AI$195,$F1061)</f>
        <v/>
      </c>
      <c r="AJ1061" s="40">
        <f>INDEX(AJ$175:AJ$178,$D1061)*$E1061*INDEX(AJ$179:AJ$195,$F1061)</f>
        <v/>
      </c>
      <c r="AK1061" s="40">
        <f>INDEX(AK$175:AK$178,$D1061)*$E1061*INDEX(AK$179:AK$195,$F1061)</f>
        <v/>
      </c>
      <c r="AL1061" s="40">
        <f>INDEX(AL$175:AL$178,$D1061)*$E1061*INDEX(AL$179:AL$195,$F1061)</f>
        <v/>
      </c>
      <c r="AM1061" s="40">
        <f>INDEX(AM$175:AM$178,$D1061)*$E1061*INDEX(AM$179:AM$195,$F1061)</f>
        <v/>
      </c>
      <c r="AN1061" s="40">
        <f>INDEX(AN$175:AN$178,$D1061)*$E1061*INDEX(AN$179:AN$195,$F1061)</f>
        <v/>
      </c>
      <c r="AO1061" s="40">
        <f>INDEX(AO$175:AO$178,$D1061)*$E1061*INDEX(AO$179:AO$195,$F1061)</f>
        <v/>
      </c>
      <c r="AP1061" s="40">
        <f>INDEX(AP$175:AP$178,$D1061)*$E1061*INDEX(AP$179:AP$195,$F1061)</f>
        <v/>
      </c>
      <c r="AQ1061" s="40">
        <f>INDEX(AQ$175:AQ$178,$D1061)*$E1061*INDEX(AQ$179:AQ$195,$F1061)</f>
        <v/>
      </c>
      <c r="AR1061" s="40">
        <f>INDEX(AR$175:AR$178,$D1061)*$E1061*INDEX(AR$179:AR$195,$F1061)</f>
        <v/>
      </c>
      <c r="AS1061" s="40">
        <f>INDEX(AS$175:AS$178,$D1061)*$E1061*INDEX(AS$179:AS$195,$F1061)</f>
        <v/>
      </c>
      <c r="AT1061" s="40">
        <f>INDEX(AT$175:AT$178,$D1061)*$E1061*INDEX(AT$179:AT$195,$F1061)</f>
        <v/>
      </c>
      <c r="AU1061" s="40">
        <f>INDEX(AU$175:AU$178,$D1061)*$E1061*INDEX(AU$179:AU$195,$F1061)</f>
        <v/>
      </c>
      <c r="AV1061" s="40">
        <f>INDEX(AV$175:AV$178,$D1061)*$E1061*INDEX(AV$179:AV$195,$F1061)</f>
        <v/>
      </c>
      <c r="AW1061" s="40">
        <f>INDEX(AW$175:AW$178,$D1061)*$E1061*INDEX(AW$179:AW$195,$F1061)</f>
        <v/>
      </c>
      <c r="AX1061" s="42">
        <f>SHADOWEFF(INDEX(AX$175:AX$178,$D1061),$E1061,INDEX(AX$179:AX$195,$F1061))</f>
        <v/>
      </c>
    </row>
    <row r="1062" hidden="1" outlineLevel="2">
      <c r="A1062" s="5" t="inlineStr">
        <is>
          <t>shp</t>
        </is>
      </c>
      <c r="B1062" s="5" t="inlineStr">
        <is>
          <t>bio</t>
        </is>
      </c>
      <c r="C1062" s="5" t="inlineStr">
        <is>
          <t>mch</t>
        </is>
      </c>
      <c r="D1062" s="40">
        <f>INDEX(Inputs!$M$5:$M$132,MATCH($B1062&amp;"|"&amp;$C1062,Inputs!$A$5:$A$132,0))</f>
        <v/>
      </c>
      <c r="E1062" s="40">
        <f>INDEX(Inputs!$T$5:$T$132,MATCH($B1062&amp;"|"&amp;$C1062,Inputs!$A$5:$A$132,0))</f>
        <v/>
      </c>
      <c r="F1062" s="40">
        <f>INDEX(Inputs!$K$5:$K$132,MATCH($B1062&amp;"|"&amp;$C1062,Inputs!$A$5:$A$132,0))</f>
        <v/>
      </c>
      <c r="G1062" s="39" t="n"/>
      <c r="H1062" s="5">
        <f>INDEX(Variables!$B$5:$B$105,MATCH($A1062,Variables!$A$5:$A$105,0))&amp;IF($C1062="",""," | "&amp;INDEX(Mapping!$B$5:$B$26,MATCH($C1062,Mapping!$A$5:$A$26,0))&amp;" | "&amp;INDEX(Mapping!$B$30:$B$41,MATCH($B1062,Mapping!$A$30:$A$41,0)))</f>
        <v/>
      </c>
      <c r="I1062" s="5">
        <f>INDEX(Variables!$C$5:$C$105,MATCH($A1062,Variables!$A$5:$A$105,0))</f>
        <v/>
      </c>
      <c r="J1062" s="5">
        <f>INDEX(Variables!$E$5:$E$105,MATCH($A1062,Variables!$A$5:$A$105,0))</f>
        <v/>
      </c>
      <c r="K1062" s="25">
        <f>LOWER(Settings!$C$4)&amp;".mit."&amp;$A1062&amp;IF($C1062="","","."&amp;$C1062&amp;"."&amp;$B1062)&amp;IF(INDEX(Variables!$D$5:$D$105,MATCH($A1062,Variables!$A$5:$A$105,0))="","","."&amp;INDEX(Variables!$D$5:$D$105,MATCH($A1062,Variables!$A$5:$A$105,0)))&amp;"."&amp;K$5</f>
        <v/>
      </c>
      <c r="L1062" s="41">
        <f>INDEX(L$175:L$178,$D1062)*$E1062*INDEX(L$179:L$195,$F1062)</f>
        <v/>
      </c>
      <c r="M1062" s="40">
        <f>INDEX(M$175:M$178,$D1062)*$E1062*INDEX(M$179:M$195,$F1062)</f>
        <v/>
      </c>
      <c r="N1062" s="40">
        <f>INDEX(N$175:N$178,$D1062)*$E1062*INDEX(N$179:N$195,$F1062)</f>
        <v/>
      </c>
      <c r="O1062" s="40">
        <f>INDEX(O$175:O$178,$D1062)*$E1062*INDEX(O$179:O$195,$F1062)</f>
        <v/>
      </c>
      <c r="P1062" s="40">
        <f>INDEX(P$175:P$178,$D1062)*$E1062*INDEX(P$179:P$195,$F1062)</f>
        <v/>
      </c>
      <c r="Q1062" s="40">
        <f>INDEX(Q$175:Q$178,$D1062)*$E1062*INDEX(Q$179:Q$195,$F1062)</f>
        <v/>
      </c>
      <c r="R1062" s="40">
        <f>INDEX(R$175:R$178,$D1062)*$E1062*INDEX(R$179:R$195,$F1062)</f>
        <v/>
      </c>
      <c r="S1062" s="40">
        <f>INDEX(S$175:S$178,$D1062)*$E1062*INDEX(S$179:S$195,$F1062)</f>
        <v/>
      </c>
      <c r="T1062" s="40">
        <f>INDEX(T$175:T$178,$D1062)*$E1062*INDEX(T$179:T$195,$F1062)</f>
        <v/>
      </c>
      <c r="U1062" s="40">
        <f>INDEX(U$175:U$178,$D1062)*$E1062*INDEX(U$179:U$195,$F1062)</f>
        <v/>
      </c>
      <c r="V1062" s="40">
        <f>INDEX(V$175:V$178,$D1062)*$E1062*INDEX(V$179:V$195,$F1062)</f>
        <v/>
      </c>
      <c r="W1062" s="40">
        <f>INDEX(W$175:W$178,$D1062)*$E1062*INDEX(W$179:W$195,$F1062)</f>
        <v/>
      </c>
      <c r="X1062" s="40">
        <f>INDEX(X$175:X$178,$D1062)*$E1062*INDEX(X$179:X$195,$F1062)</f>
        <v/>
      </c>
      <c r="Y1062" s="40">
        <f>INDEX(Y$175:Y$178,$D1062)*$E1062*INDEX(Y$179:Y$195,$F1062)</f>
        <v/>
      </c>
      <c r="Z1062" s="40">
        <f>INDEX(Z$175:Z$178,$D1062)*$E1062*INDEX(Z$179:Z$195,$F1062)</f>
        <v/>
      </c>
      <c r="AA1062" s="40">
        <f>INDEX(AA$175:AA$178,$D1062)*$E1062*INDEX(AA$179:AA$195,$F1062)</f>
        <v/>
      </c>
      <c r="AB1062" s="40">
        <f>INDEX(AB$175:AB$178,$D1062)*$E1062*INDEX(AB$179:AB$195,$F1062)</f>
        <v/>
      </c>
      <c r="AC1062" s="40">
        <f>INDEX(AC$175:AC$178,$D1062)*$E1062*INDEX(AC$179:AC$195,$F1062)</f>
        <v/>
      </c>
      <c r="AD1062" s="42">
        <f>SHADOWEFF(INDEX(AD$175:AD$178,$D1062),$E1062,INDEX(AD$179:AD$195,$F1062))</f>
        <v/>
      </c>
      <c r="AE1062" s="25">
        <f>LOWER(Settings!$C$4)&amp;".mit."&amp;$A1062&amp;IF($C1062="","","."&amp;$C1062&amp;"."&amp;$B1062)&amp;IF(INDEX(Variables!$D$5:$D$105,MATCH($A1062,Variables!$A$5:$A$105,0))="","","."&amp;INDEX(Variables!$D$5:$D$105,MATCH($A1062,Variables!$A$5:$A$105,0)))&amp;"."&amp;AE$5</f>
        <v/>
      </c>
      <c r="AF1062" s="41">
        <f>INDEX(AF$175:AF$178,$D1062)*$E1062*INDEX(AF$179:AF$195,$F1062)</f>
        <v/>
      </c>
      <c r="AG1062" s="40">
        <f>INDEX(AG$175:AG$178,$D1062)*$E1062*INDEX(AG$179:AG$195,$F1062)</f>
        <v/>
      </c>
      <c r="AH1062" s="40">
        <f>INDEX(AH$175:AH$178,$D1062)*$E1062*INDEX(AH$179:AH$195,$F1062)</f>
        <v/>
      </c>
      <c r="AI1062" s="40">
        <f>INDEX(AI$175:AI$178,$D1062)*$E1062*INDEX(AI$179:AI$195,$F1062)</f>
        <v/>
      </c>
      <c r="AJ1062" s="40">
        <f>INDEX(AJ$175:AJ$178,$D1062)*$E1062*INDEX(AJ$179:AJ$195,$F1062)</f>
        <v/>
      </c>
      <c r="AK1062" s="40">
        <f>INDEX(AK$175:AK$178,$D1062)*$E1062*INDEX(AK$179:AK$195,$F1062)</f>
        <v/>
      </c>
      <c r="AL1062" s="40">
        <f>INDEX(AL$175:AL$178,$D1062)*$E1062*INDEX(AL$179:AL$195,$F1062)</f>
        <v/>
      </c>
      <c r="AM1062" s="40">
        <f>INDEX(AM$175:AM$178,$D1062)*$E1062*INDEX(AM$179:AM$195,$F1062)</f>
        <v/>
      </c>
      <c r="AN1062" s="40">
        <f>INDEX(AN$175:AN$178,$D1062)*$E1062*INDEX(AN$179:AN$195,$F1062)</f>
        <v/>
      </c>
      <c r="AO1062" s="40">
        <f>INDEX(AO$175:AO$178,$D1062)*$E1062*INDEX(AO$179:AO$195,$F1062)</f>
        <v/>
      </c>
      <c r="AP1062" s="40">
        <f>INDEX(AP$175:AP$178,$D1062)*$E1062*INDEX(AP$179:AP$195,$F1062)</f>
        <v/>
      </c>
      <c r="AQ1062" s="40">
        <f>INDEX(AQ$175:AQ$178,$D1062)*$E1062*INDEX(AQ$179:AQ$195,$F1062)</f>
        <v/>
      </c>
      <c r="AR1062" s="40">
        <f>INDEX(AR$175:AR$178,$D1062)*$E1062*INDEX(AR$179:AR$195,$F1062)</f>
        <v/>
      </c>
      <c r="AS1062" s="40">
        <f>INDEX(AS$175:AS$178,$D1062)*$E1062*INDEX(AS$179:AS$195,$F1062)</f>
        <v/>
      </c>
      <c r="AT1062" s="40">
        <f>INDEX(AT$175:AT$178,$D1062)*$E1062*INDEX(AT$179:AT$195,$F1062)</f>
        <v/>
      </c>
      <c r="AU1062" s="40">
        <f>INDEX(AU$175:AU$178,$D1062)*$E1062*INDEX(AU$179:AU$195,$F1062)</f>
        <v/>
      </c>
      <c r="AV1062" s="40">
        <f>INDEX(AV$175:AV$178,$D1062)*$E1062*INDEX(AV$179:AV$195,$F1062)</f>
        <v/>
      </c>
      <c r="AW1062" s="40">
        <f>INDEX(AW$175:AW$178,$D1062)*$E1062*INDEX(AW$179:AW$195,$F1062)</f>
        <v/>
      </c>
      <c r="AX1062" s="42">
        <f>SHADOWEFF(INDEX(AX$175:AX$178,$D1062),$E1062,INDEX(AX$179:AX$195,$F1062))</f>
        <v/>
      </c>
    </row>
    <row r="1063" hidden="1" outlineLevel="2"/>
    <row r="1064" hidden="1" outlineLevel="2">
      <c r="A1064" s="5" t="inlineStr">
        <is>
          <t>ener</t>
        </is>
      </c>
      <c r="B1064" s="5" t="inlineStr">
        <is>
          <t>coa</t>
        </is>
      </c>
      <c r="C1064" s="5" t="inlineStr">
        <is>
          <t>mch</t>
        </is>
      </c>
      <c r="D1064" s="40">
        <f>INDEX(Inputs!$N$5:$N$132,MATCH($B1064&amp;"|"&amp;$C1064,Inputs!$A$5:$A$132,0))</f>
        <v/>
      </c>
      <c r="E1064" s="40">
        <f>INDEX(Inputs!$O$5:$O$132,MATCH($B1064&amp;"|"&amp;$C1064,Inputs!$A$5:$A$132,0))</f>
        <v/>
      </c>
      <c r="F1064" s="40">
        <f>INDEX(Inputs!$P$5:$P$132,MATCH($B1064&amp;"|"&amp;$C1064,Inputs!$A$5:$A$132,0))</f>
        <v/>
      </c>
      <c r="G1064" s="40">
        <f>INDEX(Inputs!$Q$5:$Q$132,MATCH($B1064&amp;"|"&amp;$C1064,Inputs!$A$5:$A$132,0))</f>
        <v/>
      </c>
      <c r="H1064" s="5">
        <f>INDEX(Variables!$B$5:$B$105,MATCH($A1064,Variables!$A$5:$A$105,0))&amp;IF($C1064="",""," | "&amp;INDEX(Mapping!$B$5:$B$26,MATCH($C1064,Mapping!$A$5:$A$26,0))&amp;" | "&amp;INDEX(Mapping!$B$30:$B$41,MATCH($B1064,Mapping!$A$30:$A$41,0)))</f>
        <v/>
      </c>
      <c r="I1064" s="5">
        <f>INDEX(Variables!$C$5:$C$105,MATCH($A1064,Variables!$A$5:$A$105,0))</f>
        <v/>
      </c>
      <c r="J1064" s="5">
        <f>INDEX(Variables!$E$5:$E$105,MATCH($A1064,Variables!$A$5:$A$105,0))</f>
        <v/>
      </c>
      <c r="K1064" s="25">
        <f>LOWER(Settings!$C$4)&amp;".mit."&amp;$A1064&amp;IF($C1064="","","."&amp;$C1064&amp;"."&amp;$B1064)&amp;IF(INDEX(Variables!$D$5:$D$105,MATCH($A1064,Variables!$A$5:$A$105,0))="","","."&amp;INDEX(Variables!$D$5:$D$105,MATCH($A1064,Variables!$A$5:$A$105,0)))&amp;"."&amp;K$5</f>
        <v/>
      </c>
      <c r="L1064" s="46">
        <f>INDEX(Inputs!$U$5:$U$132,MATCH($B1064&amp;"|"&amp;$C1064,Inputs!$A$5:$A$132,0))</f>
        <v/>
      </c>
      <c r="M1064" s="47">
        <f>L1064*(1/(1+$G1064))^(1+$E1064)*(1+M$7)^$D1064*(M1046/L1046)^$E1064*((M1046+M1055)/(L1046+L1055))^($F1064*(1+$E1064))</f>
        <v/>
      </c>
      <c r="N1064" s="47">
        <f>M1064*(1/(1+$G1064))^(1+$E1064)*(1+N$7)^$D1064*(N1046/M1046)^$E1064*((N1046+N1055)/(M1046+M1055))^($F1064*(1+$E1064))</f>
        <v/>
      </c>
      <c r="O1064" s="47">
        <f>N1064*(1/(1+$G1064))^(1+$E1064)*(1+O$7)^$D1064*(O1046/N1046)^$E1064*((O1046+O1055)/(N1046+N1055))^($F1064*(1+$E1064))</f>
        <v/>
      </c>
      <c r="P1064" s="47">
        <f>O1064*(1/(1+$G1064))^(1+$E1064)*(1+P$7)^$D1064*(P1046/O1046)^$E1064*((P1046+P1055)/(O1046+O1055))^($F1064*(1+$E1064))</f>
        <v/>
      </c>
      <c r="Q1064" s="47">
        <f>P1064*(1/(1+$G1064))^(1+$E1064)*(1+Q$7)^$D1064*(Q1046/P1046)^$E1064*((Q1046+Q1055)/(P1046+P1055))^($F1064*(1+$E1064))</f>
        <v/>
      </c>
      <c r="R1064" s="47">
        <f>Q1064*(1/(1+$G1064))^(1+$E1064)*(1+R$7)^$D1064*(R1046/Q1046)^$E1064*((R1046+R1055)/(Q1046+Q1055))^($F1064*(1+$E1064))</f>
        <v/>
      </c>
      <c r="S1064" s="47">
        <f>R1064*(1/(1+$G1064))^(1+$E1064)*(1+S$7)^$D1064*(S1046/R1046)^$E1064*((S1046+S1055)/(R1046+R1055))^($F1064*(1+$E1064))</f>
        <v/>
      </c>
      <c r="T1064" s="47">
        <f>S1064*(1/(1+$G1064))^(1+$E1064)*(1+T$7)^$D1064*(T1046/S1046)^$E1064*((T1046+T1055)/(S1046+S1055))^($F1064*(1+$E1064))</f>
        <v/>
      </c>
      <c r="U1064" s="47">
        <f>T1064*(1/(1+$G1064))^(1+$E1064)*(1+U$7)^$D1064*(U1046/T1046)^$E1064*((U1046+U1055)/(T1046+T1055))^($F1064*(1+$E1064))</f>
        <v/>
      </c>
      <c r="V1064" s="47">
        <f>U1064*(1/(1+$G1064))^(1+$E1064)*(1+V$7)^$D1064*(V1046/U1046)^$E1064*((V1046+V1055)/(U1046+U1055))^($F1064*(1+$E1064))</f>
        <v/>
      </c>
      <c r="W1064" s="47">
        <f>V1064*(1/(1+$G1064))^(1+$E1064)*(1+W$7)^$D1064*(W1046/V1046)^$E1064*((W1046+W1055)/(V1046+V1055))^($F1064*(1+$E1064))</f>
        <v/>
      </c>
      <c r="X1064" s="47">
        <f>W1064*(1/(1+$G1064))^(1+$E1064)*(1+X$7)^$D1064*(X1046/W1046)^$E1064*((X1046+X1055)/(W1046+W1055))^($F1064*(1+$E1064))</f>
        <v/>
      </c>
      <c r="Y1064" s="47">
        <f>X1064*(1/(1+$G1064))^(1+$E1064)*(1+Y$7)^$D1064*(Y1046/X1046)^$E1064*((Y1046+Y1055)/(X1046+X1055))^($F1064*(1+$E1064))</f>
        <v/>
      </c>
      <c r="Z1064" s="47">
        <f>Y1064*(1/(1+$G1064))^(1+$E1064)*(1+Z$7)^$D1064*(Z1046/Y1046)^$E1064*((Z1046+Z1055)/(Y1046+Y1055))^($F1064*(1+$E1064))</f>
        <v/>
      </c>
      <c r="AA1064" s="47">
        <f>Z1064*(1/(1+$G1064))^(1+$E1064)*(1+AA$7)^$D1064*(AA1046/Z1046)^$E1064*((AA1046+AA1055)/(Z1046+Z1055))^($F1064*(1+$E1064))</f>
        <v/>
      </c>
      <c r="AB1064" s="47">
        <f>AA1064*(1/(1+$G1064))^(1+$E1064)*(1+AB$7)^$D1064*(AB1046/AA1046)^$E1064*((AB1046+AB1055)/(AA1046+AA1055))^($F1064*(1+$E1064))</f>
        <v/>
      </c>
      <c r="AC1064" s="47">
        <f>AB1064*(1/(1+$G1064))^(1+$E1064)*(1+AC$7)^$D1064*(AC1046/AB1046)^$E1064*((AC1046+AC1055)/(AB1046+AB1055))^($F1064*(1+$E1064))</f>
        <v/>
      </c>
      <c r="AD1064" s="48">
        <f>FUELUSE(AC1064,AD1046,AC1046,AD1055,AC1055,AD$7,$D1064,$E1064,$F1064,$G1064)</f>
        <v/>
      </c>
      <c r="AE1064" s="25">
        <f>LOWER(Settings!$C$4)&amp;".mit."&amp;$A1064&amp;IF($C1064="","","."&amp;$C1064&amp;"."&amp;$B1064)&amp;IF(INDEX(Variables!$D$5:$D$105,MATCH($A1064,Variables!$A$5:$A$105,0))="","","."&amp;INDEX(Variables!$D$5:$D$105,MATCH($A1064,Variables!$A$5:$A$105,0)))&amp;"."&amp;AE$5</f>
        <v/>
      </c>
      <c r="AF1064" s="46">
        <f>INDEX(Inputs!$U$5:$U$132,MATCH($B1064&amp;"|"&amp;$C1064,Inputs!$A$5:$A$132,0))</f>
        <v/>
      </c>
      <c r="AG1064" s="47">
        <f>AF1064*(1/(1+$G1064))^(1+$E1064)*(1+AG$7)^$D1064*(AG1046/AF1046)^$E1064*((AG1046+AG1055)/(AF1046+AF1055))^($F1064*(1+$E1064))</f>
        <v/>
      </c>
      <c r="AH1064" s="47">
        <f>AG1064*(1/(1+$G1064))^(1+$E1064)*(1+AH$7)^$D1064*(AH1046/AG1046)^$E1064*((AH1046+AH1055)/(AG1046+AG1055))^($F1064*(1+$E1064))</f>
        <v/>
      </c>
      <c r="AI1064" s="47">
        <f>AH1064*(1/(1+$G1064))^(1+$E1064)*(1+AI$7)^$D1064*(AI1046/AH1046)^$E1064*((AI1046+AI1055)/(AH1046+AH1055))^($F1064*(1+$E1064))</f>
        <v/>
      </c>
      <c r="AJ1064" s="47">
        <f>AI1064*(1/(1+$G1064))^(1+$E1064)*(1+AJ$7)^$D1064*(AJ1046/AI1046)^$E1064*((AJ1046+AJ1055)/(AI1046+AI1055))^($F1064*(1+$E1064))</f>
        <v/>
      </c>
      <c r="AK1064" s="47">
        <f>AJ1064*(1/(1+$G1064))^(1+$E1064)*(1+AK$7)^$D1064*(AK1046/AJ1046)^$E1064*((AK1046+AK1055)/(AJ1046+AJ1055))^($F1064*(1+$E1064))</f>
        <v/>
      </c>
      <c r="AL1064" s="47">
        <f>AK1064*(1/(1+$G1064))^(1+$E1064)*(1+AL$7)^$D1064*(AL1046/AK1046)^$E1064*((AL1046+AL1055)/(AK1046+AK1055))^($F1064*(1+$E1064))</f>
        <v/>
      </c>
      <c r="AM1064" s="47">
        <f>AL1064*(1/(1+$G1064))^(1+$E1064)*(1+AM$7)^$D1064*(AM1046/AL1046)^$E1064*((AM1046+AM1055)/(AL1046+AL1055))^($F1064*(1+$E1064))</f>
        <v/>
      </c>
      <c r="AN1064" s="47">
        <f>AM1064*(1/(1+$G1064))^(1+$E1064)*(1+AN$7)^$D1064*(AN1046/AM1046)^$E1064*((AN1046+AN1055)/(AM1046+AM1055))^($F1064*(1+$E1064))</f>
        <v/>
      </c>
      <c r="AO1064" s="47">
        <f>AN1064*(1/(1+$G1064))^(1+$E1064)*(1+AO$7)^$D1064*(AO1046/AN1046)^$E1064*((AO1046+AO1055)/(AN1046+AN1055))^($F1064*(1+$E1064))</f>
        <v/>
      </c>
      <c r="AP1064" s="47">
        <f>AO1064*(1/(1+$G1064))^(1+$E1064)*(1+AP$7)^$D1064*(AP1046/AO1046)^$E1064*((AP1046+AP1055)/(AO1046+AO1055))^($F1064*(1+$E1064))</f>
        <v/>
      </c>
      <c r="AQ1064" s="47">
        <f>AP1064*(1/(1+$G1064))^(1+$E1064)*(1+AQ$7)^$D1064*(AQ1046/AP1046)^$E1064*((AQ1046+AQ1055)/(AP1046+AP1055))^($F1064*(1+$E1064))</f>
        <v/>
      </c>
      <c r="AR1064" s="47">
        <f>AQ1064*(1/(1+$G1064))^(1+$E1064)*(1+AR$7)^$D1064*(AR1046/AQ1046)^$E1064*((AR1046+AR1055)/(AQ1046+AQ1055))^($F1064*(1+$E1064))</f>
        <v/>
      </c>
      <c r="AS1064" s="47">
        <f>AR1064*(1/(1+$G1064))^(1+$E1064)*(1+AS$7)^$D1064*(AS1046/AR1046)^$E1064*((AS1046+AS1055)/(AR1046+AR1055))^($F1064*(1+$E1064))</f>
        <v/>
      </c>
      <c r="AT1064" s="47">
        <f>AS1064*(1/(1+$G1064))^(1+$E1064)*(1+AT$7)^$D1064*(AT1046/AS1046)^$E1064*((AT1046+AT1055)/(AS1046+AS1055))^($F1064*(1+$E1064))</f>
        <v/>
      </c>
      <c r="AU1064" s="47">
        <f>AT1064*(1/(1+$G1064))^(1+$E1064)*(1+AU$7)^$D1064*(AU1046/AT1046)^$E1064*((AU1046+AU1055)/(AT1046+AT1055))^($F1064*(1+$E1064))</f>
        <v/>
      </c>
      <c r="AV1064" s="47">
        <f>AU1064*(1/(1+$G1064))^(1+$E1064)*(1+AV$7)^$D1064*(AV1046/AU1046)^$E1064*((AV1046+AV1055)/(AU1046+AU1055))^($F1064*(1+$E1064))</f>
        <v/>
      </c>
      <c r="AW1064" s="47">
        <f>AV1064*(1/(1+$G1064))^(1+$E1064)*(1+AW$7)^$D1064*(AW1046/AV1046)^$E1064*((AW1046+AW1055)/(AV1046+AV1055))^($F1064*(1+$E1064))</f>
        <v/>
      </c>
      <c r="AX1064" s="48">
        <f>FUELUSE(AW1064,AX1046,AW1046,AX1055,AW1055,AX$7,$D1064,$E1064,$F1064,$G1064)</f>
        <v/>
      </c>
    </row>
    <row r="1065" hidden="1" outlineLevel="2">
      <c r="A1065" s="5" t="inlineStr">
        <is>
          <t>ener</t>
        </is>
      </c>
      <c r="B1065" s="5" t="inlineStr">
        <is>
          <t>nga</t>
        </is>
      </c>
      <c r="C1065" s="5" t="inlineStr">
        <is>
          <t>mch</t>
        </is>
      </c>
      <c r="D1065" s="40">
        <f>INDEX(Inputs!$N$5:$N$132,MATCH($B1065&amp;"|"&amp;$C1065,Inputs!$A$5:$A$132,0))</f>
        <v/>
      </c>
      <c r="E1065" s="40">
        <f>INDEX(Inputs!$O$5:$O$132,MATCH($B1065&amp;"|"&amp;$C1065,Inputs!$A$5:$A$132,0))</f>
        <v/>
      </c>
      <c r="F1065" s="40">
        <f>INDEX(Inputs!$P$5:$P$132,MATCH($B1065&amp;"|"&amp;$C1065,Inputs!$A$5:$A$132,0))</f>
        <v/>
      </c>
      <c r="G1065" s="40">
        <f>INDEX(Inputs!$Q$5:$Q$132,MATCH($B1065&amp;"|"&amp;$C1065,Inputs!$A$5:$A$132,0))</f>
        <v/>
      </c>
      <c r="H1065" s="5">
        <f>INDEX(Variables!$B$5:$B$105,MATCH($A1065,Variables!$A$5:$A$105,0))&amp;IF($C1065="",""," | "&amp;INDEX(Mapping!$B$5:$B$26,MATCH($C1065,Mapping!$A$5:$A$26,0))&amp;" | "&amp;INDEX(Mapping!$B$30:$B$41,MATCH($B1065,Mapping!$A$30:$A$41,0)))</f>
        <v/>
      </c>
      <c r="I1065" s="5">
        <f>INDEX(Variables!$C$5:$C$105,MATCH($A1065,Variables!$A$5:$A$105,0))</f>
        <v/>
      </c>
      <c r="J1065" s="5">
        <f>INDEX(Variables!$E$5:$E$105,MATCH($A1065,Variables!$A$5:$A$105,0))</f>
        <v/>
      </c>
      <c r="K1065" s="25">
        <f>LOWER(Settings!$C$4)&amp;".mit."&amp;$A1065&amp;IF($C1065="","","."&amp;$C1065&amp;"."&amp;$B1065)&amp;IF(INDEX(Variables!$D$5:$D$105,MATCH($A1065,Variables!$A$5:$A$105,0))="","","."&amp;INDEX(Variables!$D$5:$D$105,MATCH($A1065,Variables!$A$5:$A$105,0)))&amp;"."&amp;K$5</f>
        <v/>
      </c>
      <c r="L1065" s="46">
        <f>INDEX(Inputs!$U$5:$U$132,MATCH($B1065&amp;"|"&amp;$C1065,Inputs!$A$5:$A$132,0))</f>
        <v/>
      </c>
      <c r="M1065" s="47">
        <f>L1065*(1/(1+$G1065))^(1+$E1065)*(1+M$7)^$D1065*(M1047/L1047)^$E1065*((M1047+M1056)/(L1047+L1056))^($F1065*(1+$E1065))</f>
        <v/>
      </c>
      <c r="N1065" s="47">
        <f>M1065*(1/(1+$G1065))^(1+$E1065)*(1+N$7)^$D1065*(N1047/M1047)^$E1065*((N1047+N1056)/(M1047+M1056))^($F1065*(1+$E1065))</f>
        <v/>
      </c>
      <c r="O1065" s="47">
        <f>N1065*(1/(1+$G1065))^(1+$E1065)*(1+O$7)^$D1065*(O1047/N1047)^$E1065*((O1047+O1056)/(N1047+N1056))^($F1065*(1+$E1065))</f>
        <v/>
      </c>
      <c r="P1065" s="47">
        <f>O1065*(1/(1+$G1065))^(1+$E1065)*(1+P$7)^$D1065*(P1047/O1047)^$E1065*((P1047+P1056)/(O1047+O1056))^($F1065*(1+$E1065))</f>
        <v/>
      </c>
      <c r="Q1065" s="47">
        <f>P1065*(1/(1+$G1065))^(1+$E1065)*(1+Q$7)^$D1065*(Q1047/P1047)^$E1065*((Q1047+Q1056)/(P1047+P1056))^($F1065*(1+$E1065))</f>
        <v/>
      </c>
      <c r="R1065" s="47">
        <f>Q1065*(1/(1+$G1065))^(1+$E1065)*(1+R$7)^$D1065*(R1047/Q1047)^$E1065*((R1047+R1056)/(Q1047+Q1056))^($F1065*(1+$E1065))</f>
        <v/>
      </c>
      <c r="S1065" s="47">
        <f>R1065*(1/(1+$G1065))^(1+$E1065)*(1+S$7)^$D1065*(S1047/R1047)^$E1065*((S1047+S1056)/(R1047+R1056))^($F1065*(1+$E1065))</f>
        <v/>
      </c>
      <c r="T1065" s="47">
        <f>S1065*(1/(1+$G1065))^(1+$E1065)*(1+T$7)^$D1065*(T1047/S1047)^$E1065*((T1047+T1056)/(S1047+S1056))^($F1065*(1+$E1065))</f>
        <v/>
      </c>
      <c r="U1065" s="47">
        <f>T1065*(1/(1+$G1065))^(1+$E1065)*(1+U$7)^$D1065*(U1047/T1047)^$E1065*((U1047+U1056)/(T1047+T1056))^($F1065*(1+$E1065))</f>
        <v/>
      </c>
      <c r="V1065" s="47">
        <f>U1065*(1/(1+$G1065))^(1+$E1065)*(1+V$7)^$D1065*(V1047/U1047)^$E1065*((V1047+V1056)/(U1047+U1056))^($F1065*(1+$E1065))</f>
        <v/>
      </c>
      <c r="W1065" s="47">
        <f>V1065*(1/(1+$G1065))^(1+$E1065)*(1+W$7)^$D1065*(W1047/V1047)^$E1065*((W1047+W1056)/(V1047+V1056))^($F1065*(1+$E1065))</f>
        <v/>
      </c>
      <c r="X1065" s="47">
        <f>W1065*(1/(1+$G1065))^(1+$E1065)*(1+X$7)^$D1065*(X1047/W1047)^$E1065*((X1047+X1056)/(W1047+W1056))^($F1065*(1+$E1065))</f>
        <v/>
      </c>
      <c r="Y1065" s="47">
        <f>X1065*(1/(1+$G1065))^(1+$E1065)*(1+Y$7)^$D1065*(Y1047/X1047)^$E1065*((Y1047+Y1056)/(X1047+X1056))^($F1065*(1+$E1065))</f>
        <v/>
      </c>
      <c r="Z1065" s="47">
        <f>Y1065*(1/(1+$G1065))^(1+$E1065)*(1+Z$7)^$D1065*(Z1047/Y1047)^$E1065*((Z1047+Z1056)/(Y1047+Y1056))^($F1065*(1+$E1065))</f>
        <v/>
      </c>
      <c r="AA1065" s="47">
        <f>Z1065*(1/(1+$G1065))^(1+$E1065)*(1+AA$7)^$D1065*(AA1047/Z1047)^$E1065*((AA1047+AA1056)/(Z1047+Z1056))^($F1065*(1+$E1065))</f>
        <v/>
      </c>
      <c r="AB1065" s="47">
        <f>AA1065*(1/(1+$G1065))^(1+$E1065)*(1+AB$7)^$D1065*(AB1047/AA1047)^$E1065*((AB1047+AB1056)/(AA1047+AA1056))^($F1065*(1+$E1065))</f>
        <v/>
      </c>
      <c r="AC1065" s="47">
        <f>AB1065*(1/(1+$G1065))^(1+$E1065)*(1+AC$7)^$D1065*(AC1047/AB1047)^$E1065*((AC1047+AC1056)/(AB1047+AB1056))^($F1065*(1+$E1065))</f>
        <v/>
      </c>
      <c r="AD1065" s="48">
        <f>FUELUSE(AC1065,AD1047,AC1047,AD1056,AC1056,AD$7,$D1065,$E1065,$F1065,$G1065)</f>
        <v/>
      </c>
      <c r="AE1065" s="25">
        <f>LOWER(Settings!$C$4)&amp;".mit."&amp;$A1065&amp;IF($C1065="","","."&amp;$C1065&amp;"."&amp;$B1065)&amp;IF(INDEX(Variables!$D$5:$D$105,MATCH($A1065,Variables!$A$5:$A$105,0))="","","."&amp;INDEX(Variables!$D$5:$D$105,MATCH($A1065,Variables!$A$5:$A$105,0)))&amp;"."&amp;AE$5</f>
        <v/>
      </c>
      <c r="AF1065" s="46">
        <f>INDEX(Inputs!$U$5:$U$132,MATCH($B1065&amp;"|"&amp;$C1065,Inputs!$A$5:$A$132,0))</f>
        <v/>
      </c>
      <c r="AG1065" s="47">
        <f>AF1065*(1/(1+$G1065))^(1+$E1065)*(1+AG$7)^$D1065*(AG1047/AF1047)^$E1065*((AG1047+AG1056)/(AF1047+AF1056))^($F1065*(1+$E1065))</f>
        <v/>
      </c>
      <c r="AH1065" s="47">
        <f>AG1065*(1/(1+$G1065))^(1+$E1065)*(1+AH$7)^$D1065*(AH1047/AG1047)^$E1065*((AH1047+AH1056)/(AG1047+AG1056))^($F1065*(1+$E1065))</f>
        <v/>
      </c>
      <c r="AI1065" s="47">
        <f>AH1065*(1/(1+$G1065))^(1+$E1065)*(1+AI$7)^$D1065*(AI1047/AH1047)^$E1065*((AI1047+AI1056)/(AH1047+AH1056))^($F1065*(1+$E1065))</f>
        <v/>
      </c>
      <c r="AJ1065" s="47">
        <f>AI1065*(1/(1+$G1065))^(1+$E1065)*(1+AJ$7)^$D1065*(AJ1047/AI1047)^$E1065*((AJ1047+AJ1056)/(AI1047+AI1056))^($F1065*(1+$E1065))</f>
        <v/>
      </c>
      <c r="AK1065" s="47">
        <f>AJ1065*(1/(1+$G1065))^(1+$E1065)*(1+AK$7)^$D1065*(AK1047/AJ1047)^$E1065*((AK1047+AK1056)/(AJ1047+AJ1056))^($F1065*(1+$E1065))</f>
        <v/>
      </c>
      <c r="AL1065" s="47">
        <f>AK1065*(1/(1+$G1065))^(1+$E1065)*(1+AL$7)^$D1065*(AL1047/AK1047)^$E1065*((AL1047+AL1056)/(AK1047+AK1056))^($F1065*(1+$E1065))</f>
        <v/>
      </c>
      <c r="AM1065" s="47">
        <f>AL1065*(1/(1+$G1065))^(1+$E1065)*(1+AM$7)^$D1065*(AM1047/AL1047)^$E1065*((AM1047+AM1056)/(AL1047+AL1056))^($F1065*(1+$E1065))</f>
        <v/>
      </c>
      <c r="AN1065" s="47">
        <f>AM1065*(1/(1+$G1065))^(1+$E1065)*(1+AN$7)^$D1065*(AN1047/AM1047)^$E1065*((AN1047+AN1056)/(AM1047+AM1056))^($F1065*(1+$E1065))</f>
        <v/>
      </c>
      <c r="AO1065" s="47">
        <f>AN1065*(1/(1+$G1065))^(1+$E1065)*(1+AO$7)^$D1065*(AO1047/AN1047)^$E1065*((AO1047+AO1056)/(AN1047+AN1056))^($F1065*(1+$E1065))</f>
        <v/>
      </c>
      <c r="AP1065" s="47">
        <f>AO1065*(1/(1+$G1065))^(1+$E1065)*(1+AP$7)^$D1065*(AP1047/AO1047)^$E1065*((AP1047+AP1056)/(AO1047+AO1056))^($F1065*(1+$E1065))</f>
        <v/>
      </c>
      <c r="AQ1065" s="47">
        <f>AP1065*(1/(1+$G1065))^(1+$E1065)*(1+AQ$7)^$D1065*(AQ1047/AP1047)^$E1065*((AQ1047+AQ1056)/(AP1047+AP1056))^($F1065*(1+$E1065))</f>
        <v/>
      </c>
      <c r="AR1065" s="47">
        <f>AQ1065*(1/(1+$G1065))^(1+$E1065)*(1+AR$7)^$D1065*(AR1047/AQ1047)^$E1065*((AR1047+AR1056)/(AQ1047+AQ1056))^($F1065*(1+$E1065))</f>
        <v/>
      </c>
      <c r="AS1065" s="47">
        <f>AR1065*(1/(1+$G1065))^(1+$E1065)*(1+AS$7)^$D1065*(AS1047/AR1047)^$E1065*((AS1047+AS1056)/(AR1047+AR1056))^($F1065*(1+$E1065))</f>
        <v/>
      </c>
      <c r="AT1065" s="47">
        <f>AS1065*(1/(1+$G1065))^(1+$E1065)*(1+AT$7)^$D1065*(AT1047/AS1047)^$E1065*((AT1047+AT1056)/(AS1047+AS1056))^($F1065*(1+$E1065))</f>
        <v/>
      </c>
      <c r="AU1065" s="47">
        <f>AT1065*(1/(1+$G1065))^(1+$E1065)*(1+AU$7)^$D1065*(AU1047/AT1047)^$E1065*((AU1047+AU1056)/(AT1047+AT1056))^($F1065*(1+$E1065))</f>
        <v/>
      </c>
      <c r="AV1065" s="47">
        <f>AU1065*(1/(1+$G1065))^(1+$E1065)*(1+AV$7)^$D1065*(AV1047/AU1047)^$E1065*((AV1047+AV1056)/(AU1047+AU1056))^($F1065*(1+$E1065))</f>
        <v/>
      </c>
      <c r="AW1065" s="47">
        <f>AV1065*(1/(1+$G1065))^(1+$E1065)*(1+AW$7)^$D1065*(AW1047/AV1047)^$E1065*((AW1047+AW1056)/(AV1047+AV1056))^($F1065*(1+$E1065))</f>
        <v/>
      </c>
      <c r="AX1065" s="48">
        <f>FUELUSE(AW1065,AX1047,AW1047,AX1056,AW1056,AX$7,$D1065,$E1065,$F1065,$G1065)</f>
        <v/>
      </c>
    </row>
    <row r="1066" hidden="1" outlineLevel="2">
      <c r="A1066" s="5" t="inlineStr">
        <is>
          <t>ener</t>
        </is>
      </c>
      <c r="B1066" s="5" t="inlineStr">
        <is>
          <t>gso</t>
        </is>
      </c>
      <c r="C1066" s="5" t="inlineStr">
        <is>
          <t>mch</t>
        </is>
      </c>
      <c r="D1066" s="40">
        <f>INDEX(Inputs!$N$5:$N$132,MATCH($B1066&amp;"|"&amp;$C1066,Inputs!$A$5:$A$132,0))</f>
        <v/>
      </c>
      <c r="E1066" s="40">
        <f>INDEX(Inputs!$O$5:$O$132,MATCH($B1066&amp;"|"&amp;$C1066,Inputs!$A$5:$A$132,0))</f>
        <v/>
      </c>
      <c r="F1066" s="40">
        <f>INDEX(Inputs!$P$5:$P$132,MATCH($B1066&amp;"|"&amp;$C1066,Inputs!$A$5:$A$132,0))</f>
        <v/>
      </c>
      <c r="G1066" s="40">
        <f>INDEX(Inputs!$Q$5:$Q$132,MATCH($B1066&amp;"|"&amp;$C1066,Inputs!$A$5:$A$132,0))</f>
        <v/>
      </c>
      <c r="H1066" s="5">
        <f>INDEX(Variables!$B$5:$B$105,MATCH($A1066,Variables!$A$5:$A$105,0))&amp;IF($C1066="",""," | "&amp;INDEX(Mapping!$B$5:$B$26,MATCH($C1066,Mapping!$A$5:$A$26,0))&amp;" | "&amp;INDEX(Mapping!$B$30:$B$41,MATCH($B1066,Mapping!$A$30:$A$41,0)))</f>
        <v/>
      </c>
      <c r="I1066" s="5">
        <f>INDEX(Variables!$C$5:$C$105,MATCH($A1066,Variables!$A$5:$A$105,0))</f>
        <v/>
      </c>
      <c r="J1066" s="5">
        <f>INDEX(Variables!$E$5:$E$105,MATCH($A1066,Variables!$A$5:$A$105,0))</f>
        <v/>
      </c>
      <c r="K1066" s="25">
        <f>LOWER(Settings!$C$4)&amp;".mit."&amp;$A1066&amp;IF($C1066="","","."&amp;$C1066&amp;"."&amp;$B1066)&amp;IF(INDEX(Variables!$D$5:$D$105,MATCH($A1066,Variables!$A$5:$A$105,0))="","","."&amp;INDEX(Variables!$D$5:$D$105,MATCH($A1066,Variables!$A$5:$A$105,0)))&amp;"."&amp;K$5</f>
        <v/>
      </c>
      <c r="L1066" s="46">
        <f>INDEX(Inputs!$U$5:$U$132,MATCH($B1066&amp;"|"&amp;$C1066,Inputs!$A$5:$A$132,0))</f>
        <v/>
      </c>
      <c r="M1066" s="47">
        <f>L1066*(1/(1+$G1066))^(1+$E1066)*(1+M$7)^$D1066*(M1048/L1048)^$E1066*((M1048+M1057)/(L1048+L1057))^($F1066*(1+$E1066))</f>
        <v/>
      </c>
      <c r="N1066" s="47">
        <f>M1066*(1/(1+$G1066))^(1+$E1066)*(1+N$7)^$D1066*(N1048/M1048)^$E1066*((N1048+N1057)/(M1048+M1057))^($F1066*(1+$E1066))</f>
        <v/>
      </c>
      <c r="O1066" s="47">
        <f>N1066*(1/(1+$G1066))^(1+$E1066)*(1+O$7)^$D1066*(O1048/N1048)^$E1066*((O1048+O1057)/(N1048+N1057))^($F1066*(1+$E1066))</f>
        <v/>
      </c>
      <c r="P1066" s="47">
        <f>O1066*(1/(1+$G1066))^(1+$E1066)*(1+P$7)^$D1066*(P1048/O1048)^$E1066*((P1048+P1057)/(O1048+O1057))^($F1066*(1+$E1066))</f>
        <v/>
      </c>
      <c r="Q1066" s="47">
        <f>P1066*(1/(1+$G1066))^(1+$E1066)*(1+Q$7)^$D1066*(Q1048/P1048)^$E1066*((Q1048+Q1057)/(P1048+P1057))^($F1066*(1+$E1066))</f>
        <v/>
      </c>
      <c r="R1066" s="47">
        <f>Q1066*(1/(1+$G1066))^(1+$E1066)*(1+R$7)^$D1066*(R1048/Q1048)^$E1066*((R1048+R1057)/(Q1048+Q1057))^($F1066*(1+$E1066))</f>
        <v/>
      </c>
      <c r="S1066" s="47">
        <f>R1066*(1/(1+$G1066))^(1+$E1066)*(1+S$7)^$D1066*(S1048/R1048)^$E1066*((S1048+S1057)/(R1048+R1057))^($F1066*(1+$E1066))</f>
        <v/>
      </c>
      <c r="T1066" s="47">
        <f>S1066*(1/(1+$G1066))^(1+$E1066)*(1+T$7)^$D1066*(T1048/S1048)^$E1066*((T1048+T1057)/(S1048+S1057))^($F1066*(1+$E1066))</f>
        <v/>
      </c>
      <c r="U1066" s="47">
        <f>T1066*(1/(1+$G1066))^(1+$E1066)*(1+U$7)^$D1066*(U1048/T1048)^$E1066*((U1048+U1057)/(T1048+T1057))^($F1066*(1+$E1066))</f>
        <v/>
      </c>
      <c r="V1066" s="47">
        <f>U1066*(1/(1+$G1066))^(1+$E1066)*(1+V$7)^$D1066*(V1048/U1048)^$E1066*((V1048+V1057)/(U1048+U1057))^($F1066*(1+$E1066))</f>
        <v/>
      </c>
      <c r="W1066" s="47">
        <f>V1066*(1/(1+$G1066))^(1+$E1066)*(1+W$7)^$D1066*(W1048/V1048)^$E1066*((W1048+W1057)/(V1048+V1057))^($F1066*(1+$E1066))</f>
        <v/>
      </c>
      <c r="X1066" s="47">
        <f>W1066*(1/(1+$G1066))^(1+$E1066)*(1+X$7)^$D1066*(X1048/W1048)^$E1066*((X1048+X1057)/(W1048+W1057))^($F1066*(1+$E1066))</f>
        <v/>
      </c>
      <c r="Y1066" s="47">
        <f>X1066*(1/(1+$G1066))^(1+$E1066)*(1+Y$7)^$D1066*(Y1048/X1048)^$E1066*((Y1048+Y1057)/(X1048+X1057))^($F1066*(1+$E1066))</f>
        <v/>
      </c>
      <c r="Z1066" s="47">
        <f>Y1066*(1/(1+$G1066))^(1+$E1066)*(1+Z$7)^$D1066*(Z1048/Y1048)^$E1066*((Z1048+Z1057)/(Y1048+Y1057))^($F1066*(1+$E1066))</f>
        <v/>
      </c>
      <c r="AA1066" s="47">
        <f>Z1066*(1/(1+$G1066))^(1+$E1066)*(1+AA$7)^$D1066*(AA1048/Z1048)^$E1066*((AA1048+AA1057)/(Z1048+Z1057))^($F1066*(1+$E1066))</f>
        <v/>
      </c>
      <c r="AB1066" s="47">
        <f>AA1066*(1/(1+$G1066))^(1+$E1066)*(1+AB$7)^$D1066*(AB1048/AA1048)^$E1066*((AB1048+AB1057)/(AA1048+AA1057))^($F1066*(1+$E1066))</f>
        <v/>
      </c>
      <c r="AC1066" s="47">
        <f>AB1066*(1/(1+$G1066))^(1+$E1066)*(1+AC$7)^$D1066*(AC1048/AB1048)^$E1066*((AC1048+AC1057)/(AB1048+AB1057))^($F1066*(1+$E1066))</f>
        <v/>
      </c>
      <c r="AD1066" s="48">
        <f>FUELUSE(AC1066,AD1048,AC1048,AD1057,AC1057,AD$7,$D1066,$E1066,$F1066,$G1066)</f>
        <v/>
      </c>
      <c r="AE1066" s="25">
        <f>LOWER(Settings!$C$4)&amp;".mit."&amp;$A1066&amp;IF($C1066="","","."&amp;$C1066&amp;"."&amp;$B1066)&amp;IF(INDEX(Variables!$D$5:$D$105,MATCH($A1066,Variables!$A$5:$A$105,0))="","","."&amp;INDEX(Variables!$D$5:$D$105,MATCH($A1066,Variables!$A$5:$A$105,0)))&amp;"."&amp;AE$5</f>
        <v/>
      </c>
      <c r="AF1066" s="46">
        <f>INDEX(Inputs!$U$5:$U$132,MATCH($B1066&amp;"|"&amp;$C1066,Inputs!$A$5:$A$132,0))</f>
        <v/>
      </c>
      <c r="AG1066" s="47">
        <f>AF1066*(1/(1+$G1066))^(1+$E1066)*(1+AG$7)^$D1066*(AG1048/AF1048)^$E1066*((AG1048+AG1057)/(AF1048+AF1057))^($F1066*(1+$E1066))</f>
        <v/>
      </c>
      <c r="AH1066" s="47">
        <f>AG1066*(1/(1+$G1066))^(1+$E1066)*(1+AH$7)^$D1066*(AH1048/AG1048)^$E1066*((AH1048+AH1057)/(AG1048+AG1057))^($F1066*(1+$E1066))</f>
        <v/>
      </c>
      <c r="AI1066" s="47">
        <f>AH1066*(1/(1+$G1066))^(1+$E1066)*(1+AI$7)^$D1066*(AI1048/AH1048)^$E1066*((AI1048+AI1057)/(AH1048+AH1057))^($F1066*(1+$E1066))</f>
        <v/>
      </c>
      <c r="AJ1066" s="47">
        <f>AI1066*(1/(1+$G1066))^(1+$E1066)*(1+AJ$7)^$D1066*(AJ1048/AI1048)^$E1066*((AJ1048+AJ1057)/(AI1048+AI1057))^($F1066*(1+$E1066))</f>
        <v/>
      </c>
      <c r="AK1066" s="47">
        <f>AJ1066*(1/(1+$G1066))^(1+$E1066)*(1+AK$7)^$D1066*(AK1048/AJ1048)^$E1066*((AK1048+AK1057)/(AJ1048+AJ1057))^($F1066*(1+$E1066))</f>
        <v/>
      </c>
      <c r="AL1066" s="47">
        <f>AK1066*(1/(1+$G1066))^(1+$E1066)*(1+AL$7)^$D1066*(AL1048/AK1048)^$E1066*((AL1048+AL1057)/(AK1048+AK1057))^($F1066*(1+$E1066))</f>
        <v/>
      </c>
      <c r="AM1066" s="47">
        <f>AL1066*(1/(1+$G1066))^(1+$E1066)*(1+AM$7)^$D1066*(AM1048/AL1048)^$E1066*((AM1048+AM1057)/(AL1048+AL1057))^($F1066*(1+$E1066))</f>
        <v/>
      </c>
      <c r="AN1066" s="47">
        <f>AM1066*(1/(1+$G1066))^(1+$E1066)*(1+AN$7)^$D1066*(AN1048/AM1048)^$E1066*((AN1048+AN1057)/(AM1048+AM1057))^($F1066*(1+$E1066))</f>
        <v/>
      </c>
      <c r="AO1066" s="47">
        <f>AN1066*(1/(1+$G1066))^(1+$E1066)*(1+AO$7)^$D1066*(AO1048/AN1048)^$E1066*((AO1048+AO1057)/(AN1048+AN1057))^($F1066*(1+$E1066))</f>
        <v/>
      </c>
      <c r="AP1066" s="47">
        <f>AO1066*(1/(1+$G1066))^(1+$E1066)*(1+AP$7)^$D1066*(AP1048/AO1048)^$E1066*((AP1048+AP1057)/(AO1048+AO1057))^($F1066*(1+$E1066))</f>
        <v/>
      </c>
      <c r="AQ1066" s="47">
        <f>AP1066*(1/(1+$G1066))^(1+$E1066)*(1+AQ$7)^$D1066*(AQ1048/AP1048)^$E1066*((AQ1048+AQ1057)/(AP1048+AP1057))^($F1066*(1+$E1066))</f>
        <v/>
      </c>
      <c r="AR1066" s="47">
        <f>AQ1066*(1/(1+$G1066))^(1+$E1066)*(1+AR$7)^$D1066*(AR1048/AQ1048)^$E1066*((AR1048+AR1057)/(AQ1048+AQ1057))^($F1066*(1+$E1066))</f>
        <v/>
      </c>
      <c r="AS1066" s="47">
        <f>AR1066*(1/(1+$G1066))^(1+$E1066)*(1+AS$7)^$D1066*(AS1048/AR1048)^$E1066*((AS1048+AS1057)/(AR1048+AR1057))^($F1066*(1+$E1066))</f>
        <v/>
      </c>
      <c r="AT1066" s="47">
        <f>AS1066*(1/(1+$G1066))^(1+$E1066)*(1+AT$7)^$D1066*(AT1048/AS1048)^$E1066*((AT1048+AT1057)/(AS1048+AS1057))^($F1066*(1+$E1066))</f>
        <v/>
      </c>
      <c r="AU1066" s="47">
        <f>AT1066*(1/(1+$G1066))^(1+$E1066)*(1+AU$7)^$D1066*(AU1048/AT1048)^$E1066*((AU1048+AU1057)/(AT1048+AT1057))^($F1066*(1+$E1066))</f>
        <v/>
      </c>
      <c r="AV1066" s="47">
        <f>AU1066*(1/(1+$G1066))^(1+$E1066)*(1+AV$7)^$D1066*(AV1048/AU1048)^$E1066*((AV1048+AV1057)/(AU1048+AU1057))^($F1066*(1+$E1066))</f>
        <v/>
      </c>
      <c r="AW1066" s="47">
        <f>AV1066*(1/(1+$G1066))^(1+$E1066)*(1+AW$7)^$D1066*(AW1048/AV1048)^$E1066*((AW1048+AW1057)/(AV1048+AV1057))^($F1066*(1+$E1066))</f>
        <v/>
      </c>
      <c r="AX1066" s="48">
        <f>FUELUSE(AW1066,AX1048,AW1048,AX1057,AW1057,AX$7,$D1066,$E1066,$F1066,$G1066)</f>
        <v/>
      </c>
    </row>
    <row r="1067" hidden="1" outlineLevel="2">
      <c r="A1067" s="5" t="inlineStr">
        <is>
          <t>ener</t>
        </is>
      </c>
      <c r="B1067" s="5" t="inlineStr">
        <is>
          <t>die</t>
        </is>
      </c>
      <c r="C1067" s="5" t="inlineStr">
        <is>
          <t>mch</t>
        </is>
      </c>
      <c r="D1067" s="40">
        <f>INDEX(Inputs!$N$5:$N$132,MATCH($B1067&amp;"|"&amp;$C1067,Inputs!$A$5:$A$132,0))</f>
        <v/>
      </c>
      <c r="E1067" s="40">
        <f>INDEX(Inputs!$O$5:$O$132,MATCH($B1067&amp;"|"&amp;$C1067,Inputs!$A$5:$A$132,0))</f>
        <v/>
      </c>
      <c r="F1067" s="40">
        <f>INDEX(Inputs!$P$5:$P$132,MATCH($B1067&amp;"|"&amp;$C1067,Inputs!$A$5:$A$132,0))</f>
        <v/>
      </c>
      <c r="G1067" s="40">
        <f>INDEX(Inputs!$Q$5:$Q$132,MATCH($B1067&amp;"|"&amp;$C1067,Inputs!$A$5:$A$132,0))</f>
        <v/>
      </c>
      <c r="H1067" s="5">
        <f>INDEX(Variables!$B$5:$B$105,MATCH($A1067,Variables!$A$5:$A$105,0))&amp;IF($C1067="",""," | "&amp;INDEX(Mapping!$B$5:$B$26,MATCH($C1067,Mapping!$A$5:$A$26,0))&amp;" | "&amp;INDEX(Mapping!$B$30:$B$41,MATCH($B1067,Mapping!$A$30:$A$41,0)))</f>
        <v/>
      </c>
      <c r="I1067" s="5">
        <f>INDEX(Variables!$C$5:$C$105,MATCH($A1067,Variables!$A$5:$A$105,0))</f>
        <v/>
      </c>
      <c r="J1067" s="5">
        <f>INDEX(Variables!$E$5:$E$105,MATCH($A1067,Variables!$A$5:$A$105,0))</f>
        <v/>
      </c>
      <c r="K1067" s="25">
        <f>LOWER(Settings!$C$4)&amp;".mit."&amp;$A1067&amp;IF($C1067="","","."&amp;$C1067&amp;"."&amp;$B1067)&amp;IF(INDEX(Variables!$D$5:$D$105,MATCH($A1067,Variables!$A$5:$A$105,0))="","","."&amp;INDEX(Variables!$D$5:$D$105,MATCH($A1067,Variables!$A$5:$A$105,0)))&amp;"."&amp;K$5</f>
        <v/>
      </c>
      <c r="L1067" s="46">
        <f>INDEX(Inputs!$U$5:$U$132,MATCH($B1067&amp;"|"&amp;$C1067,Inputs!$A$5:$A$132,0))</f>
        <v/>
      </c>
      <c r="M1067" s="47">
        <f>L1067*(1/(1+$G1067))^(1+$E1067)*(1+M$7)^$D1067*(M1049/L1049)^$E1067*((M1049+M1058)/(L1049+L1058))^($F1067*(1+$E1067))</f>
        <v/>
      </c>
      <c r="N1067" s="47">
        <f>M1067*(1/(1+$G1067))^(1+$E1067)*(1+N$7)^$D1067*(N1049/M1049)^$E1067*((N1049+N1058)/(M1049+M1058))^($F1067*(1+$E1067))</f>
        <v/>
      </c>
      <c r="O1067" s="47">
        <f>N1067*(1/(1+$G1067))^(1+$E1067)*(1+O$7)^$D1067*(O1049/N1049)^$E1067*((O1049+O1058)/(N1049+N1058))^($F1067*(1+$E1067))</f>
        <v/>
      </c>
      <c r="P1067" s="47">
        <f>O1067*(1/(1+$G1067))^(1+$E1067)*(1+P$7)^$D1067*(P1049/O1049)^$E1067*((P1049+P1058)/(O1049+O1058))^($F1067*(1+$E1067))</f>
        <v/>
      </c>
      <c r="Q1067" s="47">
        <f>P1067*(1/(1+$G1067))^(1+$E1067)*(1+Q$7)^$D1067*(Q1049/P1049)^$E1067*((Q1049+Q1058)/(P1049+P1058))^($F1067*(1+$E1067))</f>
        <v/>
      </c>
      <c r="R1067" s="47">
        <f>Q1067*(1/(1+$G1067))^(1+$E1067)*(1+R$7)^$D1067*(R1049/Q1049)^$E1067*((R1049+R1058)/(Q1049+Q1058))^($F1067*(1+$E1067))</f>
        <v/>
      </c>
      <c r="S1067" s="47">
        <f>R1067*(1/(1+$G1067))^(1+$E1067)*(1+S$7)^$D1067*(S1049/R1049)^$E1067*((S1049+S1058)/(R1049+R1058))^($F1067*(1+$E1067))</f>
        <v/>
      </c>
      <c r="T1067" s="47">
        <f>S1067*(1/(1+$G1067))^(1+$E1067)*(1+T$7)^$D1067*(T1049/S1049)^$E1067*((T1049+T1058)/(S1049+S1058))^($F1067*(1+$E1067))</f>
        <v/>
      </c>
      <c r="U1067" s="47">
        <f>T1067*(1/(1+$G1067))^(1+$E1067)*(1+U$7)^$D1067*(U1049/T1049)^$E1067*((U1049+U1058)/(T1049+T1058))^($F1067*(1+$E1067))</f>
        <v/>
      </c>
      <c r="V1067" s="47">
        <f>U1067*(1/(1+$G1067))^(1+$E1067)*(1+V$7)^$D1067*(V1049/U1049)^$E1067*((V1049+V1058)/(U1049+U1058))^($F1067*(1+$E1067))</f>
        <v/>
      </c>
      <c r="W1067" s="47">
        <f>V1067*(1/(1+$G1067))^(1+$E1067)*(1+W$7)^$D1067*(W1049/V1049)^$E1067*((W1049+W1058)/(V1049+V1058))^($F1067*(1+$E1067))</f>
        <v/>
      </c>
      <c r="X1067" s="47">
        <f>W1067*(1/(1+$G1067))^(1+$E1067)*(1+X$7)^$D1067*(X1049/W1049)^$E1067*((X1049+X1058)/(W1049+W1058))^($F1067*(1+$E1067))</f>
        <v/>
      </c>
      <c r="Y1067" s="47">
        <f>X1067*(1/(1+$G1067))^(1+$E1067)*(1+Y$7)^$D1067*(Y1049/X1049)^$E1067*((Y1049+Y1058)/(X1049+X1058))^($F1067*(1+$E1067))</f>
        <v/>
      </c>
      <c r="Z1067" s="47">
        <f>Y1067*(1/(1+$G1067))^(1+$E1067)*(1+Z$7)^$D1067*(Z1049/Y1049)^$E1067*((Z1049+Z1058)/(Y1049+Y1058))^($F1067*(1+$E1067))</f>
        <v/>
      </c>
      <c r="AA1067" s="47">
        <f>Z1067*(1/(1+$G1067))^(1+$E1067)*(1+AA$7)^$D1067*(AA1049/Z1049)^$E1067*((AA1049+AA1058)/(Z1049+Z1058))^($F1067*(1+$E1067))</f>
        <v/>
      </c>
      <c r="AB1067" s="47">
        <f>AA1067*(1/(1+$G1067))^(1+$E1067)*(1+AB$7)^$D1067*(AB1049/AA1049)^$E1067*((AB1049+AB1058)/(AA1049+AA1058))^($F1067*(1+$E1067))</f>
        <v/>
      </c>
      <c r="AC1067" s="47">
        <f>AB1067*(1/(1+$G1067))^(1+$E1067)*(1+AC$7)^$D1067*(AC1049/AB1049)^$E1067*((AC1049+AC1058)/(AB1049+AB1058))^($F1067*(1+$E1067))</f>
        <v/>
      </c>
      <c r="AD1067" s="48">
        <f>FUELUSE(AC1067,AD1049,AC1049,AD1058,AC1058,AD$7,$D1067,$E1067,$F1067,$G1067)</f>
        <v/>
      </c>
      <c r="AE1067" s="25">
        <f>LOWER(Settings!$C$4)&amp;".mit."&amp;$A1067&amp;IF($C1067="","","."&amp;$C1067&amp;"."&amp;$B1067)&amp;IF(INDEX(Variables!$D$5:$D$105,MATCH($A1067,Variables!$A$5:$A$105,0))="","","."&amp;INDEX(Variables!$D$5:$D$105,MATCH($A1067,Variables!$A$5:$A$105,0)))&amp;"."&amp;AE$5</f>
        <v/>
      </c>
      <c r="AF1067" s="46">
        <f>INDEX(Inputs!$U$5:$U$132,MATCH($B1067&amp;"|"&amp;$C1067,Inputs!$A$5:$A$132,0))</f>
        <v/>
      </c>
      <c r="AG1067" s="47">
        <f>AF1067*(1/(1+$G1067))^(1+$E1067)*(1+AG$7)^$D1067*(AG1049/AF1049)^$E1067*((AG1049+AG1058)/(AF1049+AF1058))^($F1067*(1+$E1067))</f>
        <v/>
      </c>
      <c r="AH1067" s="47">
        <f>AG1067*(1/(1+$G1067))^(1+$E1067)*(1+AH$7)^$D1067*(AH1049/AG1049)^$E1067*((AH1049+AH1058)/(AG1049+AG1058))^($F1067*(1+$E1067))</f>
        <v/>
      </c>
      <c r="AI1067" s="47">
        <f>AH1067*(1/(1+$G1067))^(1+$E1067)*(1+AI$7)^$D1067*(AI1049/AH1049)^$E1067*((AI1049+AI1058)/(AH1049+AH1058))^($F1067*(1+$E1067))</f>
        <v/>
      </c>
      <c r="AJ1067" s="47">
        <f>AI1067*(1/(1+$G1067))^(1+$E1067)*(1+AJ$7)^$D1067*(AJ1049/AI1049)^$E1067*((AJ1049+AJ1058)/(AI1049+AI1058))^($F1067*(1+$E1067))</f>
        <v/>
      </c>
      <c r="AK1067" s="47">
        <f>AJ1067*(1/(1+$G1067))^(1+$E1067)*(1+AK$7)^$D1067*(AK1049/AJ1049)^$E1067*((AK1049+AK1058)/(AJ1049+AJ1058))^($F1067*(1+$E1067))</f>
        <v/>
      </c>
      <c r="AL1067" s="47">
        <f>AK1067*(1/(1+$G1067))^(1+$E1067)*(1+AL$7)^$D1067*(AL1049/AK1049)^$E1067*((AL1049+AL1058)/(AK1049+AK1058))^($F1067*(1+$E1067))</f>
        <v/>
      </c>
      <c r="AM1067" s="47">
        <f>AL1067*(1/(1+$G1067))^(1+$E1067)*(1+AM$7)^$D1067*(AM1049/AL1049)^$E1067*((AM1049+AM1058)/(AL1049+AL1058))^($F1067*(1+$E1067))</f>
        <v/>
      </c>
      <c r="AN1067" s="47">
        <f>AM1067*(1/(1+$G1067))^(1+$E1067)*(1+AN$7)^$D1067*(AN1049/AM1049)^$E1067*((AN1049+AN1058)/(AM1049+AM1058))^($F1067*(1+$E1067))</f>
        <v/>
      </c>
      <c r="AO1067" s="47">
        <f>AN1067*(1/(1+$G1067))^(1+$E1067)*(1+AO$7)^$D1067*(AO1049/AN1049)^$E1067*((AO1049+AO1058)/(AN1049+AN1058))^($F1067*(1+$E1067))</f>
        <v/>
      </c>
      <c r="AP1067" s="47">
        <f>AO1067*(1/(1+$G1067))^(1+$E1067)*(1+AP$7)^$D1067*(AP1049/AO1049)^$E1067*((AP1049+AP1058)/(AO1049+AO1058))^($F1067*(1+$E1067))</f>
        <v/>
      </c>
      <c r="AQ1067" s="47">
        <f>AP1067*(1/(1+$G1067))^(1+$E1067)*(1+AQ$7)^$D1067*(AQ1049/AP1049)^$E1067*((AQ1049+AQ1058)/(AP1049+AP1058))^($F1067*(1+$E1067))</f>
        <v/>
      </c>
      <c r="AR1067" s="47">
        <f>AQ1067*(1/(1+$G1067))^(1+$E1067)*(1+AR$7)^$D1067*(AR1049/AQ1049)^$E1067*((AR1049+AR1058)/(AQ1049+AQ1058))^($F1067*(1+$E1067))</f>
        <v/>
      </c>
      <c r="AS1067" s="47">
        <f>AR1067*(1/(1+$G1067))^(1+$E1067)*(1+AS$7)^$D1067*(AS1049/AR1049)^$E1067*((AS1049+AS1058)/(AR1049+AR1058))^($F1067*(1+$E1067))</f>
        <v/>
      </c>
      <c r="AT1067" s="47">
        <f>AS1067*(1/(1+$G1067))^(1+$E1067)*(1+AT$7)^$D1067*(AT1049/AS1049)^$E1067*((AT1049+AT1058)/(AS1049+AS1058))^($F1067*(1+$E1067))</f>
        <v/>
      </c>
      <c r="AU1067" s="47">
        <f>AT1067*(1/(1+$G1067))^(1+$E1067)*(1+AU$7)^$D1067*(AU1049/AT1049)^$E1067*((AU1049+AU1058)/(AT1049+AT1058))^($F1067*(1+$E1067))</f>
        <v/>
      </c>
      <c r="AV1067" s="47">
        <f>AU1067*(1/(1+$G1067))^(1+$E1067)*(1+AV$7)^$D1067*(AV1049/AU1049)^$E1067*((AV1049+AV1058)/(AU1049+AU1058))^($F1067*(1+$E1067))</f>
        <v/>
      </c>
      <c r="AW1067" s="47">
        <f>AV1067*(1/(1+$G1067))^(1+$E1067)*(1+AW$7)^$D1067*(AW1049/AV1049)^$E1067*((AW1049+AW1058)/(AV1049+AV1058))^($F1067*(1+$E1067))</f>
        <v/>
      </c>
      <c r="AX1067" s="48">
        <f>FUELUSE(AW1067,AX1049,AW1049,AX1058,AW1058,AX$7,$D1067,$E1067,$F1067,$G1067)</f>
        <v/>
      </c>
    </row>
    <row r="1068" hidden="1" outlineLevel="2">
      <c r="A1068" s="5" t="inlineStr">
        <is>
          <t>ener</t>
        </is>
      </c>
      <c r="B1068" s="5" t="inlineStr">
        <is>
          <t>lpg</t>
        </is>
      </c>
      <c r="C1068" s="5" t="inlineStr">
        <is>
          <t>mch</t>
        </is>
      </c>
      <c r="D1068" s="40">
        <f>INDEX(Inputs!$N$5:$N$132,MATCH($B1068&amp;"|"&amp;$C1068,Inputs!$A$5:$A$132,0))</f>
        <v/>
      </c>
      <c r="E1068" s="40">
        <f>INDEX(Inputs!$O$5:$O$132,MATCH($B1068&amp;"|"&amp;$C1068,Inputs!$A$5:$A$132,0))</f>
        <v/>
      </c>
      <c r="F1068" s="40">
        <f>INDEX(Inputs!$P$5:$P$132,MATCH($B1068&amp;"|"&amp;$C1068,Inputs!$A$5:$A$132,0))</f>
        <v/>
      </c>
      <c r="G1068" s="40">
        <f>INDEX(Inputs!$Q$5:$Q$132,MATCH($B1068&amp;"|"&amp;$C1068,Inputs!$A$5:$A$132,0))</f>
        <v/>
      </c>
      <c r="H1068" s="5">
        <f>INDEX(Variables!$B$5:$B$105,MATCH($A1068,Variables!$A$5:$A$105,0))&amp;IF($C1068="",""," | "&amp;INDEX(Mapping!$B$5:$B$26,MATCH($C1068,Mapping!$A$5:$A$26,0))&amp;" | "&amp;INDEX(Mapping!$B$30:$B$41,MATCH($B1068,Mapping!$A$30:$A$41,0)))</f>
        <v/>
      </c>
      <c r="I1068" s="5">
        <f>INDEX(Variables!$C$5:$C$105,MATCH($A1068,Variables!$A$5:$A$105,0))</f>
        <v/>
      </c>
      <c r="J1068" s="5">
        <f>INDEX(Variables!$E$5:$E$105,MATCH($A1068,Variables!$A$5:$A$105,0))</f>
        <v/>
      </c>
      <c r="K1068" s="25">
        <f>LOWER(Settings!$C$4)&amp;".mit."&amp;$A1068&amp;IF($C1068="","","."&amp;$C1068&amp;"."&amp;$B1068)&amp;IF(INDEX(Variables!$D$5:$D$105,MATCH($A1068,Variables!$A$5:$A$105,0))="","","."&amp;INDEX(Variables!$D$5:$D$105,MATCH($A1068,Variables!$A$5:$A$105,0)))&amp;"."&amp;K$5</f>
        <v/>
      </c>
      <c r="L1068" s="46">
        <f>INDEX(Inputs!$U$5:$U$132,MATCH($B1068&amp;"|"&amp;$C1068,Inputs!$A$5:$A$132,0))</f>
        <v/>
      </c>
      <c r="M1068" s="47">
        <f>L1068*(1/(1+$G1068))^(1+$E1068)*(1+M$7)^$D1068*(M1050/L1050)^$E1068*((M1050+M1059)/(L1050+L1059))^($F1068*(1+$E1068))</f>
        <v/>
      </c>
      <c r="N1068" s="47">
        <f>M1068*(1/(1+$G1068))^(1+$E1068)*(1+N$7)^$D1068*(N1050/M1050)^$E1068*((N1050+N1059)/(M1050+M1059))^($F1068*(1+$E1068))</f>
        <v/>
      </c>
      <c r="O1068" s="47">
        <f>N1068*(1/(1+$G1068))^(1+$E1068)*(1+O$7)^$D1068*(O1050/N1050)^$E1068*((O1050+O1059)/(N1050+N1059))^($F1068*(1+$E1068))</f>
        <v/>
      </c>
      <c r="P1068" s="47">
        <f>O1068*(1/(1+$G1068))^(1+$E1068)*(1+P$7)^$D1068*(P1050/O1050)^$E1068*((P1050+P1059)/(O1050+O1059))^($F1068*(1+$E1068))</f>
        <v/>
      </c>
      <c r="Q1068" s="47">
        <f>P1068*(1/(1+$G1068))^(1+$E1068)*(1+Q$7)^$D1068*(Q1050/P1050)^$E1068*((Q1050+Q1059)/(P1050+P1059))^($F1068*(1+$E1068))</f>
        <v/>
      </c>
      <c r="R1068" s="47">
        <f>Q1068*(1/(1+$G1068))^(1+$E1068)*(1+R$7)^$D1068*(R1050/Q1050)^$E1068*((R1050+R1059)/(Q1050+Q1059))^($F1068*(1+$E1068))</f>
        <v/>
      </c>
      <c r="S1068" s="47">
        <f>R1068*(1/(1+$G1068))^(1+$E1068)*(1+S$7)^$D1068*(S1050/R1050)^$E1068*((S1050+S1059)/(R1050+R1059))^($F1068*(1+$E1068))</f>
        <v/>
      </c>
      <c r="T1068" s="47">
        <f>S1068*(1/(1+$G1068))^(1+$E1068)*(1+T$7)^$D1068*(T1050/S1050)^$E1068*((T1050+T1059)/(S1050+S1059))^($F1068*(1+$E1068))</f>
        <v/>
      </c>
      <c r="U1068" s="47">
        <f>T1068*(1/(1+$G1068))^(1+$E1068)*(1+U$7)^$D1068*(U1050/T1050)^$E1068*((U1050+U1059)/(T1050+T1059))^($F1068*(1+$E1068))</f>
        <v/>
      </c>
      <c r="V1068" s="47">
        <f>U1068*(1/(1+$G1068))^(1+$E1068)*(1+V$7)^$D1068*(V1050/U1050)^$E1068*((V1050+V1059)/(U1050+U1059))^($F1068*(1+$E1068))</f>
        <v/>
      </c>
      <c r="W1068" s="47">
        <f>V1068*(1/(1+$G1068))^(1+$E1068)*(1+W$7)^$D1068*(W1050/V1050)^$E1068*((W1050+W1059)/(V1050+V1059))^($F1068*(1+$E1068))</f>
        <v/>
      </c>
      <c r="X1068" s="47">
        <f>W1068*(1/(1+$G1068))^(1+$E1068)*(1+X$7)^$D1068*(X1050/W1050)^$E1068*((X1050+X1059)/(W1050+W1059))^($F1068*(1+$E1068))</f>
        <v/>
      </c>
      <c r="Y1068" s="47">
        <f>X1068*(1/(1+$G1068))^(1+$E1068)*(1+Y$7)^$D1068*(Y1050/X1050)^$E1068*((Y1050+Y1059)/(X1050+X1059))^($F1068*(1+$E1068))</f>
        <v/>
      </c>
      <c r="Z1068" s="47">
        <f>Y1068*(1/(1+$G1068))^(1+$E1068)*(1+Z$7)^$D1068*(Z1050/Y1050)^$E1068*((Z1050+Z1059)/(Y1050+Y1059))^($F1068*(1+$E1068))</f>
        <v/>
      </c>
      <c r="AA1068" s="47">
        <f>Z1068*(1/(1+$G1068))^(1+$E1068)*(1+AA$7)^$D1068*(AA1050/Z1050)^$E1068*((AA1050+AA1059)/(Z1050+Z1059))^($F1068*(1+$E1068))</f>
        <v/>
      </c>
      <c r="AB1068" s="47">
        <f>AA1068*(1/(1+$G1068))^(1+$E1068)*(1+AB$7)^$D1068*(AB1050/AA1050)^$E1068*((AB1050+AB1059)/(AA1050+AA1059))^($F1068*(1+$E1068))</f>
        <v/>
      </c>
      <c r="AC1068" s="47">
        <f>AB1068*(1/(1+$G1068))^(1+$E1068)*(1+AC$7)^$D1068*(AC1050/AB1050)^$E1068*((AC1050+AC1059)/(AB1050+AB1059))^($F1068*(1+$E1068))</f>
        <v/>
      </c>
      <c r="AD1068" s="48">
        <f>FUELUSE(AC1068,AD1050,AC1050,AD1059,AC1059,AD$7,$D1068,$E1068,$F1068,$G1068)</f>
        <v/>
      </c>
      <c r="AE1068" s="25">
        <f>LOWER(Settings!$C$4)&amp;".mit."&amp;$A1068&amp;IF($C1068="","","."&amp;$C1068&amp;"."&amp;$B1068)&amp;IF(INDEX(Variables!$D$5:$D$105,MATCH($A1068,Variables!$A$5:$A$105,0))="","","."&amp;INDEX(Variables!$D$5:$D$105,MATCH($A1068,Variables!$A$5:$A$105,0)))&amp;"."&amp;AE$5</f>
        <v/>
      </c>
      <c r="AF1068" s="46">
        <f>INDEX(Inputs!$U$5:$U$132,MATCH($B1068&amp;"|"&amp;$C1068,Inputs!$A$5:$A$132,0))</f>
        <v/>
      </c>
      <c r="AG1068" s="47">
        <f>AF1068*(1/(1+$G1068))^(1+$E1068)*(1+AG$7)^$D1068*(AG1050/AF1050)^$E1068*((AG1050+AG1059)/(AF1050+AF1059))^($F1068*(1+$E1068))</f>
        <v/>
      </c>
      <c r="AH1068" s="47">
        <f>AG1068*(1/(1+$G1068))^(1+$E1068)*(1+AH$7)^$D1068*(AH1050/AG1050)^$E1068*((AH1050+AH1059)/(AG1050+AG1059))^($F1068*(1+$E1068))</f>
        <v/>
      </c>
      <c r="AI1068" s="47">
        <f>AH1068*(1/(1+$G1068))^(1+$E1068)*(1+AI$7)^$D1068*(AI1050/AH1050)^$E1068*((AI1050+AI1059)/(AH1050+AH1059))^($F1068*(1+$E1068))</f>
        <v/>
      </c>
      <c r="AJ1068" s="47">
        <f>AI1068*(1/(1+$G1068))^(1+$E1068)*(1+AJ$7)^$D1068*(AJ1050/AI1050)^$E1068*((AJ1050+AJ1059)/(AI1050+AI1059))^($F1068*(1+$E1068))</f>
        <v/>
      </c>
      <c r="AK1068" s="47">
        <f>AJ1068*(1/(1+$G1068))^(1+$E1068)*(1+AK$7)^$D1068*(AK1050/AJ1050)^$E1068*((AK1050+AK1059)/(AJ1050+AJ1059))^($F1068*(1+$E1068))</f>
        <v/>
      </c>
      <c r="AL1068" s="47">
        <f>AK1068*(1/(1+$G1068))^(1+$E1068)*(1+AL$7)^$D1068*(AL1050/AK1050)^$E1068*((AL1050+AL1059)/(AK1050+AK1059))^($F1068*(1+$E1068))</f>
        <v/>
      </c>
      <c r="AM1068" s="47">
        <f>AL1068*(1/(1+$G1068))^(1+$E1068)*(1+AM$7)^$D1068*(AM1050/AL1050)^$E1068*((AM1050+AM1059)/(AL1050+AL1059))^($F1068*(1+$E1068))</f>
        <v/>
      </c>
      <c r="AN1068" s="47">
        <f>AM1068*(1/(1+$G1068))^(1+$E1068)*(1+AN$7)^$D1068*(AN1050/AM1050)^$E1068*((AN1050+AN1059)/(AM1050+AM1059))^($F1068*(1+$E1068))</f>
        <v/>
      </c>
      <c r="AO1068" s="47">
        <f>AN1068*(1/(1+$G1068))^(1+$E1068)*(1+AO$7)^$D1068*(AO1050/AN1050)^$E1068*((AO1050+AO1059)/(AN1050+AN1059))^($F1068*(1+$E1068))</f>
        <v/>
      </c>
      <c r="AP1068" s="47">
        <f>AO1068*(1/(1+$G1068))^(1+$E1068)*(1+AP$7)^$D1068*(AP1050/AO1050)^$E1068*((AP1050+AP1059)/(AO1050+AO1059))^($F1068*(1+$E1068))</f>
        <v/>
      </c>
      <c r="AQ1068" s="47">
        <f>AP1068*(1/(1+$G1068))^(1+$E1068)*(1+AQ$7)^$D1068*(AQ1050/AP1050)^$E1068*((AQ1050+AQ1059)/(AP1050+AP1059))^($F1068*(1+$E1068))</f>
        <v/>
      </c>
      <c r="AR1068" s="47">
        <f>AQ1068*(1/(1+$G1068))^(1+$E1068)*(1+AR$7)^$D1068*(AR1050/AQ1050)^$E1068*((AR1050+AR1059)/(AQ1050+AQ1059))^($F1068*(1+$E1068))</f>
        <v/>
      </c>
      <c r="AS1068" s="47">
        <f>AR1068*(1/(1+$G1068))^(1+$E1068)*(1+AS$7)^$D1068*(AS1050/AR1050)^$E1068*((AS1050+AS1059)/(AR1050+AR1059))^($F1068*(1+$E1068))</f>
        <v/>
      </c>
      <c r="AT1068" s="47">
        <f>AS1068*(1/(1+$G1068))^(1+$E1068)*(1+AT$7)^$D1068*(AT1050/AS1050)^$E1068*((AT1050+AT1059)/(AS1050+AS1059))^($F1068*(1+$E1068))</f>
        <v/>
      </c>
      <c r="AU1068" s="47">
        <f>AT1068*(1/(1+$G1068))^(1+$E1068)*(1+AU$7)^$D1068*(AU1050/AT1050)^$E1068*((AU1050+AU1059)/(AT1050+AT1059))^($F1068*(1+$E1068))</f>
        <v/>
      </c>
      <c r="AV1068" s="47">
        <f>AU1068*(1/(1+$G1068))^(1+$E1068)*(1+AV$7)^$D1068*(AV1050/AU1050)^$E1068*((AV1050+AV1059)/(AU1050+AU1059))^($F1068*(1+$E1068))</f>
        <v/>
      </c>
      <c r="AW1068" s="47">
        <f>AV1068*(1/(1+$G1068))^(1+$E1068)*(1+AW$7)^$D1068*(AW1050/AV1050)^$E1068*((AW1050+AW1059)/(AV1050+AV1059))^($F1068*(1+$E1068))</f>
        <v/>
      </c>
      <c r="AX1068" s="48">
        <f>FUELUSE(AW1068,AX1050,AW1050,AX1059,AW1059,AX$7,$D1068,$E1068,$F1068,$G1068)</f>
        <v/>
      </c>
    </row>
    <row r="1069" hidden="1" outlineLevel="2">
      <c r="A1069" s="5" t="inlineStr">
        <is>
          <t>ener</t>
        </is>
      </c>
      <c r="B1069" s="5" t="inlineStr">
        <is>
          <t>ker</t>
        </is>
      </c>
      <c r="C1069" s="5" t="inlineStr">
        <is>
          <t>mch</t>
        </is>
      </c>
      <c r="D1069" s="40">
        <f>INDEX(Inputs!$N$5:$N$132,MATCH($B1069&amp;"|"&amp;$C1069,Inputs!$A$5:$A$132,0))</f>
        <v/>
      </c>
      <c r="E1069" s="40">
        <f>INDEX(Inputs!$O$5:$O$132,MATCH($B1069&amp;"|"&amp;$C1069,Inputs!$A$5:$A$132,0))</f>
        <v/>
      </c>
      <c r="F1069" s="40">
        <f>INDEX(Inputs!$P$5:$P$132,MATCH($B1069&amp;"|"&amp;$C1069,Inputs!$A$5:$A$132,0))</f>
        <v/>
      </c>
      <c r="G1069" s="40">
        <f>INDEX(Inputs!$Q$5:$Q$132,MATCH($B1069&amp;"|"&amp;$C1069,Inputs!$A$5:$A$132,0))</f>
        <v/>
      </c>
      <c r="H1069" s="5">
        <f>INDEX(Variables!$B$5:$B$105,MATCH($A1069,Variables!$A$5:$A$105,0))&amp;IF($C1069="",""," | "&amp;INDEX(Mapping!$B$5:$B$26,MATCH($C1069,Mapping!$A$5:$A$26,0))&amp;" | "&amp;INDEX(Mapping!$B$30:$B$41,MATCH($B1069,Mapping!$A$30:$A$41,0)))</f>
        <v/>
      </c>
      <c r="I1069" s="5">
        <f>INDEX(Variables!$C$5:$C$105,MATCH($A1069,Variables!$A$5:$A$105,0))</f>
        <v/>
      </c>
      <c r="J1069" s="5">
        <f>INDEX(Variables!$E$5:$E$105,MATCH($A1069,Variables!$A$5:$A$105,0))</f>
        <v/>
      </c>
      <c r="K1069" s="25">
        <f>LOWER(Settings!$C$4)&amp;".mit."&amp;$A1069&amp;IF($C1069="","","."&amp;$C1069&amp;"."&amp;$B1069)&amp;IF(INDEX(Variables!$D$5:$D$105,MATCH($A1069,Variables!$A$5:$A$105,0))="","","."&amp;INDEX(Variables!$D$5:$D$105,MATCH($A1069,Variables!$A$5:$A$105,0)))&amp;"."&amp;K$5</f>
        <v/>
      </c>
      <c r="L1069" s="46">
        <f>INDEX(Inputs!$U$5:$U$132,MATCH($B1069&amp;"|"&amp;$C1069,Inputs!$A$5:$A$132,0))</f>
        <v/>
      </c>
      <c r="M1069" s="47">
        <f>L1069*(1/(1+$G1069))^(1+$E1069)*(1+M$7)^$D1069*(M1051/L1051)^$E1069*((M1051+M1060)/(L1051+L1060))^($F1069*(1+$E1069))</f>
        <v/>
      </c>
      <c r="N1069" s="47">
        <f>M1069*(1/(1+$G1069))^(1+$E1069)*(1+N$7)^$D1069*(N1051/M1051)^$E1069*((N1051+N1060)/(M1051+M1060))^($F1069*(1+$E1069))</f>
        <v/>
      </c>
      <c r="O1069" s="47">
        <f>N1069*(1/(1+$G1069))^(1+$E1069)*(1+O$7)^$D1069*(O1051/N1051)^$E1069*((O1051+O1060)/(N1051+N1060))^($F1069*(1+$E1069))</f>
        <v/>
      </c>
      <c r="P1069" s="47">
        <f>O1069*(1/(1+$G1069))^(1+$E1069)*(1+P$7)^$D1069*(P1051/O1051)^$E1069*((P1051+P1060)/(O1051+O1060))^($F1069*(1+$E1069))</f>
        <v/>
      </c>
      <c r="Q1069" s="47">
        <f>P1069*(1/(1+$G1069))^(1+$E1069)*(1+Q$7)^$D1069*(Q1051/P1051)^$E1069*((Q1051+Q1060)/(P1051+P1060))^($F1069*(1+$E1069))</f>
        <v/>
      </c>
      <c r="R1069" s="47">
        <f>Q1069*(1/(1+$G1069))^(1+$E1069)*(1+R$7)^$D1069*(R1051/Q1051)^$E1069*((R1051+R1060)/(Q1051+Q1060))^($F1069*(1+$E1069))</f>
        <v/>
      </c>
      <c r="S1069" s="47">
        <f>R1069*(1/(1+$G1069))^(1+$E1069)*(1+S$7)^$D1069*(S1051/R1051)^$E1069*((S1051+S1060)/(R1051+R1060))^($F1069*(1+$E1069))</f>
        <v/>
      </c>
      <c r="T1069" s="47">
        <f>S1069*(1/(1+$G1069))^(1+$E1069)*(1+T$7)^$D1069*(T1051/S1051)^$E1069*((T1051+T1060)/(S1051+S1060))^($F1069*(1+$E1069))</f>
        <v/>
      </c>
      <c r="U1069" s="47">
        <f>T1069*(1/(1+$G1069))^(1+$E1069)*(1+U$7)^$D1069*(U1051/T1051)^$E1069*((U1051+U1060)/(T1051+T1060))^($F1069*(1+$E1069))</f>
        <v/>
      </c>
      <c r="V1069" s="47">
        <f>U1069*(1/(1+$G1069))^(1+$E1069)*(1+V$7)^$D1069*(V1051/U1051)^$E1069*((V1051+V1060)/(U1051+U1060))^($F1069*(1+$E1069))</f>
        <v/>
      </c>
      <c r="W1069" s="47">
        <f>V1069*(1/(1+$G1069))^(1+$E1069)*(1+W$7)^$D1069*(W1051/V1051)^$E1069*((W1051+W1060)/(V1051+V1060))^($F1069*(1+$E1069))</f>
        <v/>
      </c>
      <c r="X1069" s="47">
        <f>W1069*(1/(1+$G1069))^(1+$E1069)*(1+X$7)^$D1069*(X1051/W1051)^$E1069*((X1051+X1060)/(W1051+W1060))^($F1069*(1+$E1069))</f>
        <v/>
      </c>
      <c r="Y1069" s="47">
        <f>X1069*(1/(1+$G1069))^(1+$E1069)*(1+Y$7)^$D1069*(Y1051/X1051)^$E1069*((Y1051+Y1060)/(X1051+X1060))^($F1069*(1+$E1069))</f>
        <v/>
      </c>
      <c r="Z1069" s="47">
        <f>Y1069*(1/(1+$G1069))^(1+$E1069)*(1+Z$7)^$D1069*(Z1051/Y1051)^$E1069*((Z1051+Z1060)/(Y1051+Y1060))^($F1069*(1+$E1069))</f>
        <v/>
      </c>
      <c r="AA1069" s="47">
        <f>Z1069*(1/(1+$G1069))^(1+$E1069)*(1+AA$7)^$D1069*(AA1051/Z1051)^$E1069*((AA1051+AA1060)/(Z1051+Z1060))^($F1069*(1+$E1069))</f>
        <v/>
      </c>
      <c r="AB1069" s="47">
        <f>AA1069*(1/(1+$G1069))^(1+$E1069)*(1+AB$7)^$D1069*(AB1051/AA1051)^$E1069*((AB1051+AB1060)/(AA1051+AA1060))^($F1069*(1+$E1069))</f>
        <v/>
      </c>
      <c r="AC1069" s="47">
        <f>AB1069*(1/(1+$G1069))^(1+$E1069)*(1+AC$7)^$D1069*(AC1051/AB1051)^$E1069*((AC1051+AC1060)/(AB1051+AB1060))^($F1069*(1+$E1069))</f>
        <v/>
      </c>
      <c r="AD1069" s="48">
        <f>FUELUSE(AC1069,AD1051,AC1051,AD1060,AC1060,AD$7,$D1069,$E1069,$F1069,$G1069)</f>
        <v/>
      </c>
      <c r="AE1069" s="25">
        <f>LOWER(Settings!$C$4)&amp;".mit."&amp;$A1069&amp;IF($C1069="","","."&amp;$C1069&amp;"."&amp;$B1069)&amp;IF(INDEX(Variables!$D$5:$D$105,MATCH($A1069,Variables!$A$5:$A$105,0))="","","."&amp;INDEX(Variables!$D$5:$D$105,MATCH($A1069,Variables!$A$5:$A$105,0)))&amp;"."&amp;AE$5</f>
        <v/>
      </c>
      <c r="AF1069" s="46">
        <f>INDEX(Inputs!$U$5:$U$132,MATCH($B1069&amp;"|"&amp;$C1069,Inputs!$A$5:$A$132,0))</f>
        <v/>
      </c>
      <c r="AG1069" s="47">
        <f>AF1069*(1/(1+$G1069))^(1+$E1069)*(1+AG$7)^$D1069*(AG1051/AF1051)^$E1069*((AG1051+AG1060)/(AF1051+AF1060))^($F1069*(1+$E1069))</f>
        <v/>
      </c>
      <c r="AH1069" s="47">
        <f>AG1069*(1/(1+$G1069))^(1+$E1069)*(1+AH$7)^$D1069*(AH1051/AG1051)^$E1069*((AH1051+AH1060)/(AG1051+AG1060))^($F1069*(1+$E1069))</f>
        <v/>
      </c>
      <c r="AI1069" s="47">
        <f>AH1069*(1/(1+$G1069))^(1+$E1069)*(1+AI$7)^$D1069*(AI1051/AH1051)^$E1069*((AI1051+AI1060)/(AH1051+AH1060))^($F1069*(1+$E1069))</f>
        <v/>
      </c>
      <c r="AJ1069" s="47">
        <f>AI1069*(1/(1+$G1069))^(1+$E1069)*(1+AJ$7)^$D1069*(AJ1051/AI1051)^$E1069*((AJ1051+AJ1060)/(AI1051+AI1060))^($F1069*(1+$E1069))</f>
        <v/>
      </c>
      <c r="AK1069" s="47">
        <f>AJ1069*(1/(1+$G1069))^(1+$E1069)*(1+AK$7)^$D1069*(AK1051/AJ1051)^$E1069*((AK1051+AK1060)/(AJ1051+AJ1060))^($F1069*(1+$E1069))</f>
        <v/>
      </c>
      <c r="AL1069" s="47">
        <f>AK1069*(1/(1+$G1069))^(1+$E1069)*(1+AL$7)^$D1069*(AL1051/AK1051)^$E1069*((AL1051+AL1060)/(AK1051+AK1060))^($F1069*(1+$E1069))</f>
        <v/>
      </c>
      <c r="AM1069" s="47">
        <f>AL1069*(1/(1+$G1069))^(1+$E1069)*(1+AM$7)^$D1069*(AM1051/AL1051)^$E1069*((AM1051+AM1060)/(AL1051+AL1060))^($F1069*(1+$E1069))</f>
        <v/>
      </c>
      <c r="AN1069" s="47">
        <f>AM1069*(1/(1+$G1069))^(1+$E1069)*(1+AN$7)^$D1069*(AN1051/AM1051)^$E1069*((AN1051+AN1060)/(AM1051+AM1060))^($F1069*(1+$E1069))</f>
        <v/>
      </c>
      <c r="AO1069" s="47">
        <f>AN1069*(1/(1+$G1069))^(1+$E1069)*(1+AO$7)^$D1069*(AO1051/AN1051)^$E1069*((AO1051+AO1060)/(AN1051+AN1060))^($F1069*(1+$E1069))</f>
        <v/>
      </c>
      <c r="AP1069" s="47">
        <f>AO1069*(1/(1+$G1069))^(1+$E1069)*(1+AP$7)^$D1069*(AP1051/AO1051)^$E1069*((AP1051+AP1060)/(AO1051+AO1060))^($F1069*(1+$E1069))</f>
        <v/>
      </c>
      <c r="AQ1069" s="47">
        <f>AP1069*(1/(1+$G1069))^(1+$E1069)*(1+AQ$7)^$D1069*(AQ1051/AP1051)^$E1069*((AQ1051+AQ1060)/(AP1051+AP1060))^($F1069*(1+$E1069))</f>
        <v/>
      </c>
      <c r="AR1069" s="47">
        <f>AQ1069*(1/(1+$G1069))^(1+$E1069)*(1+AR$7)^$D1069*(AR1051/AQ1051)^$E1069*((AR1051+AR1060)/(AQ1051+AQ1060))^($F1069*(1+$E1069))</f>
        <v/>
      </c>
      <c r="AS1069" s="47">
        <f>AR1069*(1/(1+$G1069))^(1+$E1069)*(1+AS$7)^$D1069*(AS1051/AR1051)^$E1069*((AS1051+AS1060)/(AR1051+AR1060))^($F1069*(1+$E1069))</f>
        <v/>
      </c>
      <c r="AT1069" s="47">
        <f>AS1069*(1/(1+$G1069))^(1+$E1069)*(1+AT$7)^$D1069*(AT1051/AS1051)^$E1069*((AT1051+AT1060)/(AS1051+AS1060))^($F1069*(1+$E1069))</f>
        <v/>
      </c>
      <c r="AU1069" s="47">
        <f>AT1069*(1/(1+$G1069))^(1+$E1069)*(1+AU$7)^$D1069*(AU1051/AT1051)^$E1069*((AU1051+AU1060)/(AT1051+AT1060))^($F1069*(1+$E1069))</f>
        <v/>
      </c>
      <c r="AV1069" s="47">
        <f>AU1069*(1/(1+$G1069))^(1+$E1069)*(1+AV$7)^$D1069*(AV1051/AU1051)^$E1069*((AV1051+AV1060)/(AU1051+AU1060))^($F1069*(1+$E1069))</f>
        <v/>
      </c>
      <c r="AW1069" s="47">
        <f>AV1069*(1/(1+$G1069))^(1+$E1069)*(1+AW$7)^$D1069*(AW1051/AV1051)^$E1069*((AW1051+AW1060)/(AV1051+AV1060))^($F1069*(1+$E1069))</f>
        <v/>
      </c>
      <c r="AX1069" s="48">
        <f>FUELUSE(AW1069,AX1051,AW1051,AX1060,AW1060,AX$7,$D1069,$E1069,$F1069,$G1069)</f>
        <v/>
      </c>
    </row>
    <row r="1070" hidden="1" outlineLevel="2">
      <c r="A1070" s="5" t="inlineStr">
        <is>
          <t>ener</t>
        </is>
      </c>
      <c r="B1070" s="5" t="inlineStr">
        <is>
          <t>oop</t>
        </is>
      </c>
      <c r="C1070" s="5" t="inlineStr">
        <is>
          <t>mch</t>
        </is>
      </c>
      <c r="D1070" s="40">
        <f>INDEX(Inputs!$N$5:$N$132,MATCH($B1070&amp;"|"&amp;$C1070,Inputs!$A$5:$A$132,0))</f>
        <v/>
      </c>
      <c r="E1070" s="40">
        <f>INDEX(Inputs!$O$5:$O$132,MATCH($B1070&amp;"|"&amp;$C1070,Inputs!$A$5:$A$132,0))</f>
        <v/>
      </c>
      <c r="F1070" s="40">
        <f>INDEX(Inputs!$P$5:$P$132,MATCH($B1070&amp;"|"&amp;$C1070,Inputs!$A$5:$A$132,0))</f>
        <v/>
      </c>
      <c r="G1070" s="40">
        <f>INDEX(Inputs!$Q$5:$Q$132,MATCH($B1070&amp;"|"&amp;$C1070,Inputs!$A$5:$A$132,0))</f>
        <v/>
      </c>
      <c r="H1070" s="5">
        <f>INDEX(Variables!$B$5:$B$105,MATCH($A1070,Variables!$A$5:$A$105,0))&amp;IF($C1070="",""," | "&amp;INDEX(Mapping!$B$5:$B$26,MATCH($C1070,Mapping!$A$5:$A$26,0))&amp;" | "&amp;INDEX(Mapping!$B$30:$B$41,MATCH($B1070,Mapping!$A$30:$A$41,0)))</f>
        <v/>
      </c>
      <c r="I1070" s="5">
        <f>INDEX(Variables!$C$5:$C$105,MATCH($A1070,Variables!$A$5:$A$105,0))</f>
        <v/>
      </c>
      <c r="J1070" s="5">
        <f>INDEX(Variables!$E$5:$E$105,MATCH($A1070,Variables!$A$5:$A$105,0))</f>
        <v/>
      </c>
      <c r="K1070" s="25">
        <f>LOWER(Settings!$C$4)&amp;".mit."&amp;$A1070&amp;IF($C1070="","","."&amp;$C1070&amp;"."&amp;$B1070)&amp;IF(INDEX(Variables!$D$5:$D$105,MATCH($A1070,Variables!$A$5:$A$105,0))="","","."&amp;INDEX(Variables!$D$5:$D$105,MATCH($A1070,Variables!$A$5:$A$105,0)))&amp;"."&amp;K$5</f>
        <v/>
      </c>
      <c r="L1070" s="46">
        <f>INDEX(Inputs!$U$5:$U$132,MATCH($B1070&amp;"|"&amp;$C1070,Inputs!$A$5:$A$132,0))</f>
        <v/>
      </c>
      <c r="M1070" s="47">
        <f>L1070*(1/(1+$G1070))^(1+$E1070)*(1+M$7)^$D1070*(M1052/L1052)^$E1070*((M1052+M1061)/(L1052+L1061))^($F1070*(1+$E1070))</f>
        <v/>
      </c>
      <c r="N1070" s="47">
        <f>M1070*(1/(1+$G1070))^(1+$E1070)*(1+N$7)^$D1070*(N1052/M1052)^$E1070*((N1052+N1061)/(M1052+M1061))^($F1070*(1+$E1070))</f>
        <v/>
      </c>
      <c r="O1070" s="47">
        <f>N1070*(1/(1+$G1070))^(1+$E1070)*(1+O$7)^$D1070*(O1052/N1052)^$E1070*((O1052+O1061)/(N1052+N1061))^($F1070*(1+$E1070))</f>
        <v/>
      </c>
      <c r="P1070" s="47">
        <f>O1070*(1/(1+$G1070))^(1+$E1070)*(1+P$7)^$D1070*(P1052/O1052)^$E1070*((P1052+P1061)/(O1052+O1061))^($F1070*(1+$E1070))</f>
        <v/>
      </c>
      <c r="Q1070" s="47">
        <f>P1070*(1/(1+$G1070))^(1+$E1070)*(1+Q$7)^$D1070*(Q1052/P1052)^$E1070*((Q1052+Q1061)/(P1052+P1061))^($F1070*(1+$E1070))</f>
        <v/>
      </c>
      <c r="R1070" s="47">
        <f>Q1070*(1/(1+$G1070))^(1+$E1070)*(1+R$7)^$D1070*(R1052/Q1052)^$E1070*((R1052+R1061)/(Q1052+Q1061))^($F1070*(1+$E1070))</f>
        <v/>
      </c>
      <c r="S1070" s="47">
        <f>R1070*(1/(1+$G1070))^(1+$E1070)*(1+S$7)^$D1070*(S1052/R1052)^$E1070*((S1052+S1061)/(R1052+R1061))^($F1070*(1+$E1070))</f>
        <v/>
      </c>
      <c r="T1070" s="47">
        <f>S1070*(1/(1+$G1070))^(1+$E1070)*(1+T$7)^$D1070*(T1052/S1052)^$E1070*((T1052+T1061)/(S1052+S1061))^($F1070*(1+$E1070))</f>
        <v/>
      </c>
      <c r="U1070" s="47">
        <f>T1070*(1/(1+$G1070))^(1+$E1070)*(1+U$7)^$D1070*(U1052/T1052)^$E1070*((U1052+U1061)/(T1052+T1061))^($F1070*(1+$E1070))</f>
        <v/>
      </c>
      <c r="V1070" s="47">
        <f>U1070*(1/(1+$G1070))^(1+$E1070)*(1+V$7)^$D1070*(V1052/U1052)^$E1070*((V1052+V1061)/(U1052+U1061))^($F1070*(1+$E1070))</f>
        <v/>
      </c>
      <c r="W1070" s="47">
        <f>V1070*(1/(1+$G1070))^(1+$E1070)*(1+W$7)^$D1070*(W1052/V1052)^$E1070*((W1052+W1061)/(V1052+V1061))^($F1070*(1+$E1070))</f>
        <v/>
      </c>
      <c r="X1070" s="47">
        <f>W1070*(1/(1+$G1070))^(1+$E1070)*(1+X$7)^$D1070*(X1052/W1052)^$E1070*((X1052+X1061)/(W1052+W1061))^($F1070*(1+$E1070))</f>
        <v/>
      </c>
      <c r="Y1070" s="47">
        <f>X1070*(1/(1+$G1070))^(1+$E1070)*(1+Y$7)^$D1070*(Y1052/X1052)^$E1070*((Y1052+Y1061)/(X1052+X1061))^($F1070*(1+$E1070))</f>
        <v/>
      </c>
      <c r="Z1070" s="47">
        <f>Y1070*(1/(1+$G1070))^(1+$E1070)*(1+Z$7)^$D1070*(Z1052/Y1052)^$E1070*((Z1052+Z1061)/(Y1052+Y1061))^($F1070*(1+$E1070))</f>
        <v/>
      </c>
      <c r="AA1070" s="47">
        <f>Z1070*(1/(1+$G1070))^(1+$E1070)*(1+AA$7)^$D1070*(AA1052/Z1052)^$E1070*((AA1052+AA1061)/(Z1052+Z1061))^($F1070*(1+$E1070))</f>
        <v/>
      </c>
      <c r="AB1070" s="47">
        <f>AA1070*(1/(1+$G1070))^(1+$E1070)*(1+AB$7)^$D1070*(AB1052/AA1052)^$E1070*((AB1052+AB1061)/(AA1052+AA1061))^($F1070*(1+$E1070))</f>
        <v/>
      </c>
      <c r="AC1070" s="47">
        <f>AB1070*(1/(1+$G1070))^(1+$E1070)*(1+AC$7)^$D1070*(AC1052/AB1052)^$E1070*((AC1052+AC1061)/(AB1052+AB1061))^($F1070*(1+$E1070))</f>
        <v/>
      </c>
      <c r="AD1070" s="48">
        <f>FUELUSE(AC1070,AD1052,AC1052,AD1061,AC1061,AD$7,$D1070,$E1070,$F1070,$G1070)</f>
        <v/>
      </c>
      <c r="AE1070" s="25">
        <f>LOWER(Settings!$C$4)&amp;".mit."&amp;$A1070&amp;IF($C1070="","","."&amp;$C1070&amp;"."&amp;$B1070)&amp;IF(INDEX(Variables!$D$5:$D$105,MATCH($A1070,Variables!$A$5:$A$105,0))="","","."&amp;INDEX(Variables!$D$5:$D$105,MATCH($A1070,Variables!$A$5:$A$105,0)))&amp;"."&amp;AE$5</f>
        <v/>
      </c>
      <c r="AF1070" s="46">
        <f>INDEX(Inputs!$U$5:$U$132,MATCH($B1070&amp;"|"&amp;$C1070,Inputs!$A$5:$A$132,0))</f>
        <v/>
      </c>
      <c r="AG1070" s="47">
        <f>AF1070*(1/(1+$G1070))^(1+$E1070)*(1+AG$7)^$D1070*(AG1052/AF1052)^$E1070*((AG1052+AG1061)/(AF1052+AF1061))^($F1070*(1+$E1070))</f>
        <v/>
      </c>
      <c r="AH1070" s="47">
        <f>AG1070*(1/(1+$G1070))^(1+$E1070)*(1+AH$7)^$D1070*(AH1052/AG1052)^$E1070*((AH1052+AH1061)/(AG1052+AG1061))^($F1070*(1+$E1070))</f>
        <v/>
      </c>
      <c r="AI1070" s="47">
        <f>AH1070*(1/(1+$G1070))^(1+$E1070)*(1+AI$7)^$D1070*(AI1052/AH1052)^$E1070*((AI1052+AI1061)/(AH1052+AH1061))^($F1070*(1+$E1070))</f>
        <v/>
      </c>
      <c r="AJ1070" s="47">
        <f>AI1070*(1/(1+$G1070))^(1+$E1070)*(1+AJ$7)^$D1070*(AJ1052/AI1052)^$E1070*((AJ1052+AJ1061)/(AI1052+AI1061))^($F1070*(1+$E1070))</f>
        <v/>
      </c>
      <c r="AK1070" s="47">
        <f>AJ1070*(1/(1+$G1070))^(1+$E1070)*(1+AK$7)^$D1070*(AK1052/AJ1052)^$E1070*((AK1052+AK1061)/(AJ1052+AJ1061))^($F1070*(1+$E1070))</f>
        <v/>
      </c>
      <c r="AL1070" s="47">
        <f>AK1070*(1/(1+$G1070))^(1+$E1070)*(1+AL$7)^$D1070*(AL1052/AK1052)^$E1070*((AL1052+AL1061)/(AK1052+AK1061))^($F1070*(1+$E1070))</f>
        <v/>
      </c>
      <c r="AM1070" s="47">
        <f>AL1070*(1/(1+$G1070))^(1+$E1070)*(1+AM$7)^$D1070*(AM1052/AL1052)^$E1070*((AM1052+AM1061)/(AL1052+AL1061))^($F1070*(1+$E1070))</f>
        <v/>
      </c>
      <c r="AN1070" s="47">
        <f>AM1070*(1/(1+$G1070))^(1+$E1070)*(1+AN$7)^$D1070*(AN1052/AM1052)^$E1070*((AN1052+AN1061)/(AM1052+AM1061))^($F1070*(1+$E1070))</f>
        <v/>
      </c>
      <c r="AO1070" s="47">
        <f>AN1070*(1/(1+$G1070))^(1+$E1070)*(1+AO$7)^$D1070*(AO1052/AN1052)^$E1070*((AO1052+AO1061)/(AN1052+AN1061))^($F1070*(1+$E1070))</f>
        <v/>
      </c>
      <c r="AP1070" s="47">
        <f>AO1070*(1/(1+$G1070))^(1+$E1070)*(1+AP$7)^$D1070*(AP1052/AO1052)^$E1070*((AP1052+AP1061)/(AO1052+AO1061))^($F1070*(1+$E1070))</f>
        <v/>
      </c>
      <c r="AQ1070" s="47">
        <f>AP1070*(1/(1+$G1070))^(1+$E1070)*(1+AQ$7)^$D1070*(AQ1052/AP1052)^$E1070*((AQ1052+AQ1061)/(AP1052+AP1061))^($F1070*(1+$E1070))</f>
        <v/>
      </c>
      <c r="AR1070" s="47">
        <f>AQ1070*(1/(1+$G1070))^(1+$E1070)*(1+AR$7)^$D1070*(AR1052/AQ1052)^$E1070*((AR1052+AR1061)/(AQ1052+AQ1061))^($F1070*(1+$E1070))</f>
        <v/>
      </c>
      <c r="AS1070" s="47">
        <f>AR1070*(1/(1+$G1070))^(1+$E1070)*(1+AS$7)^$D1070*(AS1052/AR1052)^$E1070*((AS1052+AS1061)/(AR1052+AR1061))^($F1070*(1+$E1070))</f>
        <v/>
      </c>
      <c r="AT1070" s="47">
        <f>AS1070*(1/(1+$G1070))^(1+$E1070)*(1+AT$7)^$D1070*(AT1052/AS1052)^$E1070*((AT1052+AT1061)/(AS1052+AS1061))^($F1070*(1+$E1070))</f>
        <v/>
      </c>
      <c r="AU1070" s="47">
        <f>AT1070*(1/(1+$G1070))^(1+$E1070)*(1+AU$7)^$D1070*(AU1052/AT1052)^$E1070*((AU1052+AU1061)/(AT1052+AT1061))^($F1070*(1+$E1070))</f>
        <v/>
      </c>
      <c r="AV1070" s="47">
        <f>AU1070*(1/(1+$G1070))^(1+$E1070)*(1+AV$7)^$D1070*(AV1052/AU1052)^$E1070*((AV1052+AV1061)/(AU1052+AU1061))^($F1070*(1+$E1070))</f>
        <v/>
      </c>
      <c r="AW1070" s="47">
        <f>AV1070*(1/(1+$G1070))^(1+$E1070)*(1+AW$7)^$D1070*(AW1052/AV1052)^$E1070*((AW1052+AW1061)/(AV1052+AV1061))^($F1070*(1+$E1070))</f>
        <v/>
      </c>
      <c r="AX1070" s="48">
        <f>FUELUSE(AW1070,AX1052,AW1052,AX1061,AW1061,AX$7,$D1070,$E1070,$F1070,$G1070)</f>
        <v/>
      </c>
    </row>
    <row r="1071" hidden="1" outlineLevel="2">
      <c r="A1071" s="5" t="inlineStr">
        <is>
          <t>ener</t>
        </is>
      </c>
      <c r="B1071" s="5" t="inlineStr">
        <is>
          <t>bio</t>
        </is>
      </c>
      <c r="C1071" s="5" t="inlineStr">
        <is>
          <t>mch</t>
        </is>
      </c>
      <c r="D1071" s="40">
        <f>INDEX(Inputs!$N$5:$N$132,MATCH($B1071&amp;"|"&amp;$C1071,Inputs!$A$5:$A$132,0))</f>
        <v/>
      </c>
      <c r="E1071" s="40">
        <f>INDEX(Inputs!$O$5:$O$132,MATCH($B1071&amp;"|"&amp;$C1071,Inputs!$A$5:$A$132,0))</f>
        <v/>
      </c>
      <c r="F1071" s="40">
        <f>INDEX(Inputs!$P$5:$P$132,MATCH($B1071&amp;"|"&amp;$C1071,Inputs!$A$5:$A$132,0))</f>
        <v/>
      </c>
      <c r="G1071" s="40">
        <f>INDEX(Inputs!$Q$5:$Q$132,MATCH($B1071&amp;"|"&amp;$C1071,Inputs!$A$5:$A$132,0))</f>
        <v/>
      </c>
      <c r="H1071" s="5">
        <f>INDEX(Variables!$B$5:$B$105,MATCH($A1071,Variables!$A$5:$A$105,0))&amp;IF($C1071="",""," | "&amp;INDEX(Mapping!$B$5:$B$26,MATCH($C1071,Mapping!$A$5:$A$26,0))&amp;" | "&amp;INDEX(Mapping!$B$30:$B$41,MATCH($B1071,Mapping!$A$30:$A$41,0)))</f>
        <v/>
      </c>
      <c r="I1071" s="5">
        <f>INDEX(Variables!$C$5:$C$105,MATCH($A1071,Variables!$A$5:$A$105,0))</f>
        <v/>
      </c>
      <c r="J1071" s="5">
        <f>INDEX(Variables!$E$5:$E$105,MATCH($A1071,Variables!$A$5:$A$105,0))</f>
        <v/>
      </c>
      <c r="K1071" s="25">
        <f>LOWER(Settings!$C$4)&amp;".mit."&amp;$A1071&amp;IF($C1071="","","."&amp;$C1071&amp;"."&amp;$B1071)&amp;IF(INDEX(Variables!$D$5:$D$105,MATCH($A1071,Variables!$A$5:$A$105,0))="","","."&amp;INDEX(Variables!$D$5:$D$105,MATCH($A1071,Variables!$A$5:$A$105,0)))&amp;"."&amp;K$5</f>
        <v/>
      </c>
      <c r="L1071" s="46">
        <f>INDEX(Inputs!$U$5:$U$132,MATCH($B1071&amp;"|"&amp;$C1071,Inputs!$A$5:$A$132,0))</f>
        <v/>
      </c>
      <c r="M1071" s="47">
        <f>L1071*(1/(1+$G1071))^(1+$E1071)*(1+M$7)^$D1071*(M1053/L1053)^$E1071*((M1053+M1062)/(L1053+L1062))^($F1071*(1+$E1071))</f>
        <v/>
      </c>
      <c r="N1071" s="47">
        <f>M1071*(1/(1+$G1071))^(1+$E1071)*(1+N$7)^$D1071*(N1053/M1053)^$E1071*((N1053+N1062)/(M1053+M1062))^($F1071*(1+$E1071))</f>
        <v/>
      </c>
      <c r="O1071" s="47">
        <f>N1071*(1/(1+$G1071))^(1+$E1071)*(1+O$7)^$D1071*(O1053/N1053)^$E1071*((O1053+O1062)/(N1053+N1062))^($F1071*(1+$E1071))</f>
        <v/>
      </c>
      <c r="P1071" s="47">
        <f>O1071*(1/(1+$G1071))^(1+$E1071)*(1+P$7)^$D1071*(P1053/O1053)^$E1071*((P1053+P1062)/(O1053+O1062))^($F1071*(1+$E1071))</f>
        <v/>
      </c>
      <c r="Q1071" s="47">
        <f>P1071*(1/(1+$G1071))^(1+$E1071)*(1+Q$7)^$D1071*(Q1053/P1053)^$E1071*((Q1053+Q1062)/(P1053+P1062))^($F1071*(1+$E1071))</f>
        <v/>
      </c>
      <c r="R1071" s="47">
        <f>Q1071*(1/(1+$G1071))^(1+$E1071)*(1+R$7)^$D1071*(R1053/Q1053)^$E1071*((R1053+R1062)/(Q1053+Q1062))^($F1071*(1+$E1071))</f>
        <v/>
      </c>
      <c r="S1071" s="47">
        <f>R1071*(1/(1+$G1071))^(1+$E1071)*(1+S$7)^$D1071*(S1053/R1053)^$E1071*((S1053+S1062)/(R1053+R1062))^($F1071*(1+$E1071))</f>
        <v/>
      </c>
      <c r="T1071" s="47">
        <f>S1071*(1/(1+$G1071))^(1+$E1071)*(1+T$7)^$D1071*(T1053/S1053)^$E1071*((T1053+T1062)/(S1053+S1062))^($F1071*(1+$E1071))</f>
        <v/>
      </c>
      <c r="U1071" s="47">
        <f>T1071*(1/(1+$G1071))^(1+$E1071)*(1+U$7)^$D1071*(U1053/T1053)^$E1071*((U1053+U1062)/(T1053+T1062))^($F1071*(1+$E1071))</f>
        <v/>
      </c>
      <c r="V1071" s="47">
        <f>U1071*(1/(1+$G1071))^(1+$E1071)*(1+V$7)^$D1071*(V1053/U1053)^$E1071*((V1053+V1062)/(U1053+U1062))^($F1071*(1+$E1071))</f>
        <v/>
      </c>
      <c r="W1071" s="47">
        <f>V1071*(1/(1+$G1071))^(1+$E1071)*(1+W$7)^$D1071*(W1053/V1053)^$E1071*((W1053+W1062)/(V1053+V1062))^($F1071*(1+$E1071))</f>
        <v/>
      </c>
      <c r="X1071" s="47">
        <f>W1071*(1/(1+$G1071))^(1+$E1071)*(1+X$7)^$D1071*(X1053/W1053)^$E1071*((X1053+X1062)/(W1053+W1062))^($F1071*(1+$E1071))</f>
        <v/>
      </c>
      <c r="Y1071" s="47">
        <f>X1071*(1/(1+$G1071))^(1+$E1071)*(1+Y$7)^$D1071*(Y1053/X1053)^$E1071*((Y1053+Y1062)/(X1053+X1062))^($F1071*(1+$E1071))</f>
        <v/>
      </c>
      <c r="Z1071" s="47">
        <f>Y1071*(1/(1+$G1071))^(1+$E1071)*(1+Z$7)^$D1071*(Z1053/Y1053)^$E1071*((Z1053+Z1062)/(Y1053+Y1062))^($F1071*(1+$E1071))</f>
        <v/>
      </c>
      <c r="AA1071" s="47">
        <f>Z1071*(1/(1+$G1071))^(1+$E1071)*(1+AA$7)^$D1071*(AA1053/Z1053)^$E1071*((AA1053+AA1062)/(Z1053+Z1062))^($F1071*(1+$E1071))</f>
        <v/>
      </c>
      <c r="AB1071" s="47">
        <f>AA1071*(1/(1+$G1071))^(1+$E1071)*(1+AB$7)^$D1071*(AB1053/AA1053)^$E1071*((AB1053+AB1062)/(AA1053+AA1062))^($F1071*(1+$E1071))</f>
        <v/>
      </c>
      <c r="AC1071" s="47">
        <f>AB1071*(1/(1+$G1071))^(1+$E1071)*(1+AC$7)^$D1071*(AC1053/AB1053)^$E1071*((AC1053+AC1062)/(AB1053+AB1062))^($F1071*(1+$E1071))</f>
        <v/>
      </c>
      <c r="AD1071" s="48">
        <f>FUELUSE(AC1071,AD1053,AC1053,AD1062,AC1062,AD$7,$D1071,$E1071,$F1071,$G1071)</f>
        <v/>
      </c>
      <c r="AE1071" s="25">
        <f>LOWER(Settings!$C$4)&amp;".mit."&amp;$A1071&amp;IF($C1071="","","."&amp;$C1071&amp;"."&amp;$B1071)&amp;IF(INDEX(Variables!$D$5:$D$105,MATCH($A1071,Variables!$A$5:$A$105,0))="","","."&amp;INDEX(Variables!$D$5:$D$105,MATCH($A1071,Variables!$A$5:$A$105,0)))&amp;"."&amp;AE$5</f>
        <v/>
      </c>
      <c r="AF1071" s="46">
        <f>INDEX(Inputs!$U$5:$U$132,MATCH($B1071&amp;"|"&amp;$C1071,Inputs!$A$5:$A$132,0))</f>
        <v/>
      </c>
      <c r="AG1071" s="47">
        <f>AF1071*(1/(1+$G1071))^(1+$E1071)*(1+AG$7)^$D1071*(AG1053/AF1053)^$E1071*((AG1053+AG1062)/(AF1053+AF1062))^($F1071*(1+$E1071))</f>
        <v/>
      </c>
      <c r="AH1071" s="47">
        <f>AG1071*(1/(1+$G1071))^(1+$E1071)*(1+AH$7)^$D1071*(AH1053/AG1053)^$E1071*((AH1053+AH1062)/(AG1053+AG1062))^($F1071*(1+$E1071))</f>
        <v/>
      </c>
      <c r="AI1071" s="47">
        <f>AH1071*(1/(1+$G1071))^(1+$E1071)*(1+AI$7)^$D1071*(AI1053/AH1053)^$E1071*((AI1053+AI1062)/(AH1053+AH1062))^($F1071*(1+$E1071))</f>
        <v/>
      </c>
      <c r="AJ1071" s="47">
        <f>AI1071*(1/(1+$G1071))^(1+$E1071)*(1+AJ$7)^$D1071*(AJ1053/AI1053)^$E1071*((AJ1053+AJ1062)/(AI1053+AI1062))^($F1071*(1+$E1071))</f>
        <v/>
      </c>
      <c r="AK1071" s="47">
        <f>AJ1071*(1/(1+$G1071))^(1+$E1071)*(1+AK$7)^$D1071*(AK1053/AJ1053)^$E1071*((AK1053+AK1062)/(AJ1053+AJ1062))^($F1071*(1+$E1071))</f>
        <v/>
      </c>
      <c r="AL1071" s="47">
        <f>AK1071*(1/(1+$G1071))^(1+$E1071)*(1+AL$7)^$D1071*(AL1053/AK1053)^$E1071*((AL1053+AL1062)/(AK1053+AK1062))^($F1071*(1+$E1071))</f>
        <v/>
      </c>
      <c r="AM1071" s="47">
        <f>AL1071*(1/(1+$G1071))^(1+$E1071)*(1+AM$7)^$D1071*(AM1053/AL1053)^$E1071*((AM1053+AM1062)/(AL1053+AL1062))^($F1071*(1+$E1071))</f>
        <v/>
      </c>
      <c r="AN1071" s="47">
        <f>AM1071*(1/(1+$G1071))^(1+$E1071)*(1+AN$7)^$D1071*(AN1053/AM1053)^$E1071*((AN1053+AN1062)/(AM1053+AM1062))^($F1071*(1+$E1071))</f>
        <v/>
      </c>
      <c r="AO1071" s="47">
        <f>AN1071*(1/(1+$G1071))^(1+$E1071)*(1+AO$7)^$D1071*(AO1053/AN1053)^$E1071*((AO1053+AO1062)/(AN1053+AN1062))^($F1071*(1+$E1071))</f>
        <v/>
      </c>
      <c r="AP1071" s="47">
        <f>AO1071*(1/(1+$G1071))^(1+$E1071)*(1+AP$7)^$D1071*(AP1053/AO1053)^$E1071*((AP1053+AP1062)/(AO1053+AO1062))^($F1071*(1+$E1071))</f>
        <v/>
      </c>
      <c r="AQ1071" s="47">
        <f>AP1071*(1/(1+$G1071))^(1+$E1071)*(1+AQ$7)^$D1071*(AQ1053/AP1053)^$E1071*((AQ1053+AQ1062)/(AP1053+AP1062))^($F1071*(1+$E1071))</f>
        <v/>
      </c>
      <c r="AR1071" s="47">
        <f>AQ1071*(1/(1+$G1071))^(1+$E1071)*(1+AR$7)^$D1071*(AR1053/AQ1053)^$E1071*((AR1053+AR1062)/(AQ1053+AQ1062))^($F1071*(1+$E1071))</f>
        <v/>
      </c>
      <c r="AS1071" s="47">
        <f>AR1071*(1/(1+$G1071))^(1+$E1071)*(1+AS$7)^$D1071*(AS1053/AR1053)^$E1071*((AS1053+AS1062)/(AR1053+AR1062))^($F1071*(1+$E1071))</f>
        <v/>
      </c>
      <c r="AT1071" s="47">
        <f>AS1071*(1/(1+$G1071))^(1+$E1071)*(1+AT$7)^$D1071*(AT1053/AS1053)^$E1071*((AT1053+AT1062)/(AS1053+AS1062))^($F1071*(1+$E1071))</f>
        <v/>
      </c>
      <c r="AU1071" s="47">
        <f>AT1071*(1/(1+$G1071))^(1+$E1071)*(1+AU$7)^$D1071*(AU1053/AT1053)^$E1071*((AU1053+AU1062)/(AT1053+AT1062))^($F1071*(1+$E1071))</f>
        <v/>
      </c>
      <c r="AV1071" s="47">
        <f>AU1071*(1/(1+$G1071))^(1+$E1071)*(1+AV$7)^$D1071*(AV1053/AU1053)^$E1071*((AV1053+AV1062)/(AU1053+AU1062))^($F1071*(1+$E1071))</f>
        <v/>
      </c>
      <c r="AW1071" s="47">
        <f>AV1071*(1/(1+$G1071))^(1+$E1071)*(1+AW$7)^$D1071*(AW1053/AV1053)^$E1071*((AW1053+AW1062)/(AV1053+AV1062))^($F1071*(1+$E1071))</f>
        <v/>
      </c>
      <c r="AX1071" s="48">
        <f>FUELUSE(AW1071,AX1053,AW1053,AX1062,AW1062,AX$7,$D1071,$E1071,$F1071,$G1071)</f>
        <v/>
      </c>
    </row>
    <row r="1072" hidden="1" outlineLevel="2"/>
    <row r="1073" hidden="1" outlineLevel="2">
      <c r="A1073" s="5" t="inlineStr">
        <is>
          <t>co2</t>
        </is>
      </c>
      <c r="B1073" s="5" t="inlineStr">
        <is>
          <t>coa</t>
        </is>
      </c>
      <c r="C1073" s="5" t="inlineStr">
        <is>
          <t>mch</t>
        </is>
      </c>
      <c r="D1073" s="40">
        <f>INDEX(Inputs!$T$5:$T$132,MATCH($B1073&amp;"|"&amp;$C1073,Inputs!$A$5:$A$132,0))</f>
        <v/>
      </c>
      <c r="E1073" s="39" t="n"/>
      <c r="F1073" s="39" t="n"/>
      <c r="G1073" s="39" t="n"/>
      <c r="H1073" s="5">
        <f>INDEX(Variables!$B$5:$B$105,MATCH($A1073,Variables!$A$5:$A$105,0))&amp;IF($C1073="",""," | "&amp;INDEX(Mapping!$B$5:$B$26,MATCH($C1073,Mapping!$A$5:$A$26,0))&amp;" | "&amp;INDEX(Mapping!$B$30:$B$41,MATCH($B1073,Mapping!$A$30:$A$41,0)))</f>
        <v/>
      </c>
      <c r="I1073" s="5">
        <f>INDEX(Variables!$C$5:$C$105,MATCH($A1073,Variables!$A$5:$A$105,0))</f>
        <v/>
      </c>
      <c r="J1073" s="5">
        <f>INDEX(Variables!$E$5:$E$105,MATCH($A1073,Variables!$A$5:$A$105,0))</f>
        <v/>
      </c>
      <c r="K1073" s="25">
        <f>LOWER(Settings!$C$4)&amp;".mit."&amp;$A1073&amp;IF($C1073="","","."&amp;$C1073&amp;"."&amp;$B1073)&amp;IF(INDEX(Variables!$D$5:$D$105,MATCH($A1073,Variables!$A$5:$A$105,0))="","","."&amp;INDEX(Variables!$D$5:$D$105,MATCH($A1073,Variables!$A$5:$A$105,0)))&amp;"."&amp;K$5</f>
        <v/>
      </c>
      <c r="L1073" s="28">
        <f>L1064*Settings!$C$13*$D1073</f>
        <v/>
      </c>
      <c r="M1073" s="29">
        <f>M1064*Settings!$C$13*$D1073</f>
        <v/>
      </c>
      <c r="N1073" s="29">
        <f>N1064*Settings!$C$13*$D1073</f>
        <v/>
      </c>
      <c r="O1073" s="29">
        <f>O1064*Settings!$C$13*$D1073</f>
        <v/>
      </c>
      <c r="P1073" s="29">
        <f>P1064*Settings!$C$13*$D1073</f>
        <v/>
      </c>
      <c r="Q1073" s="29">
        <f>Q1064*Settings!$C$13*$D1073</f>
        <v/>
      </c>
      <c r="R1073" s="29">
        <f>R1064*Settings!$C$13*$D1073</f>
        <v/>
      </c>
      <c r="S1073" s="29">
        <f>S1064*Settings!$C$13*$D1073</f>
        <v/>
      </c>
      <c r="T1073" s="29">
        <f>T1064*Settings!$C$13*$D1073</f>
        <v/>
      </c>
      <c r="U1073" s="29">
        <f>U1064*Settings!$C$13*$D1073</f>
        <v/>
      </c>
      <c r="V1073" s="29">
        <f>V1064*Settings!$C$13*$D1073</f>
        <v/>
      </c>
      <c r="W1073" s="29">
        <f>W1064*Settings!$C$13*$D1073</f>
        <v/>
      </c>
      <c r="X1073" s="29">
        <f>X1064*Settings!$C$13*$D1073</f>
        <v/>
      </c>
      <c r="Y1073" s="29">
        <f>Y1064*Settings!$C$13*$D1073</f>
        <v/>
      </c>
      <c r="Z1073" s="29">
        <f>Z1064*Settings!$C$13*$D1073</f>
        <v/>
      </c>
      <c r="AA1073" s="29">
        <f>AA1064*Settings!$C$13*$D1073</f>
        <v/>
      </c>
      <c r="AB1073" s="29">
        <f>AB1064*Settings!$C$13*$D1073</f>
        <v/>
      </c>
      <c r="AC1073" s="29">
        <f>AC1064*Settings!$C$13*$D1073</f>
        <v/>
      </c>
      <c r="AD1073" s="49">
        <f>EMISSIONS(AD1064,Settings!$C$13,$D1073)</f>
        <v/>
      </c>
      <c r="AE1073" s="25">
        <f>LOWER(Settings!$C$4)&amp;".mit."&amp;$A1073&amp;IF($C1073="","","."&amp;$C1073&amp;"."&amp;$B1073)&amp;IF(INDEX(Variables!$D$5:$D$105,MATCH($A1073,Variables!$A$5:$A$105,0))="","","."&amp;INDEX(Variables!$D$5:$D$105,MATCH($A1073,Variables!$A$5:$A$105,0)))&amp;"."&amp;AE$5</f>
        <v/>
      </c>
      <c r="AF1073" s="28">
        <f>AF1064*Settings!$C$13*$D1073</f>
        <v/>
      </c>
      <c r="AG1073" s="29">
        <f>AG1064*Settings!$C$13*$D1073</f>
        <v/>
      </c>
      <c r="AH1073" s="29">
        <f>AH1064*Settings!$C$13*$D1073</f>
        <v/>
      </c>
      <c r="AI1073" s="29">
        <f>AI1064*Settings!$C$13*$D1073</f>
        <v/>
      </c>
      <c r="AJ1073" s="29">
        <f>AJ1064*Settings!$C$13*$D1073</f>
        <v/>
      </c>
      <c r="AK1073" s="29">
        <f>AK1064*Settings!$C$13*$D1073</f>
        <v/>
      </c>
      <c r="AL1073" s="29">
        <f>AL1064*Settings!$C$13*$D1073</f>
        <v/>
      </c>
      <c r="AM1073" s="29">
        <f>AM1064*Settings!$C$13*$D1073</f>
        <v/>
      </c>
      <c r="AN1073" s="29">
        <f>AN1064*Settings!$C$13*$D1073</f>
        <v/>
      </c>
      <c r="AO1073" s="29">
        <f>AO1064*Settings!$C$13*$D1073</f>
        <v/>
      </c>
      <c r="AP1073" s="29">
        <f>AP1064*Settings!$C$13*$D1073</f>
        <v/>
      </c>
      <c r="AQ1073" s="29">
        <f>AQ1064*Settings!$C$13*$D1073</f>
        <v/>
      </c>
      <c r="AR1073" s="29">
        <f>AR1064*Settings!$C$13*$D1073</f>
        <v/>
      </c>
      <c r="AS1073" s="29">
        <f>AS1064*Settings!$C$13*$D1073</f>
        <v/>
      </c>
      <c r="AT1073" s="29">
        <f>AT1064*Settings!$C$13*$D1073</f>
        <v/>
      </c>
      <c r="AU1073" s="29">
        <f>AU1064*Settings!$C$13*$D1073</f>
        <v/>
      </c>
      <c r="AV1073" s="29">
        <f>AV1064*Settings!$C$13*$D1073</f>
        <v/>
      </c>
      <c r="AW1073" s="29">
        <f>AW1064*Settings!$C$13*$D1073</f>
        <v/>
      </c>
      <c r="AX1073" s="49">
        <f>EMISSIONS(AX1064,Settings!$C$13,$D1073)</f>
        <v/>
      </c>
    </row>
    <row r="1074" hidden="1" outlineLevel="2">
      <c r="A1074" s="5" t="inlineStr">
        <is>
          <t>co2</t>
        </is>
      </c>
      <c r="B1074" s="5" t="inlineStr">
        <is>
          <t>nga</t>
        </is>
      </c>
      <c r="C1074" s="5" t="inlineStr">
        <is>
          <t>mch</t>
        </is>
      </c>
      <c r="D1074" s="40">
        <f>INDEX(Inputs!$T$5:$T$132,MATCH($B1074&amp;"|"&amp;$C1074,Inputs!$A$5:$A$132,0))</f>
        <v/>
      </c>
      <c r="E1074" s="39" t="n"/>
      <c r="F1074" s="39" t="n"/>
      <c r="G1074" s="39" t="n"/>
      <c r="H1074" s="5">
        <f>INDEX(Variables!$B$5:$B$105,MATCH($A1074,Variables!$A$5:$A$105,0))&amp;IF($C1074="",""," | "&amp;INDEX(Mapping!$B$5:$B$26,MATCH($C1074,Mapping!$A$5:$A$26,0))&amp;" | "&amp;INDEX(Mapping!$B$30:$B$41,MATCH($B1074,Mapping!$A$30:$A$41,0)))</f>
        <v/>
      </c>
      <c r="I1074" s="5">
        <f>INDEX(Variables!$C$5:$C$105,MATCH($A1074,Variables!$A$5:$A$105,0))</f>
        <v/>
      </c>
      <c r="J1074" s="5">
        <f>INDEX(Variables!$E$5:$E$105,MATCH($A1074,Variables!$A$5:$A$105,0))</f>
        <v/>
      </c>
      <c r="K1074" s="25">
        <f>LOWER(Settings!$C$4)&amp;".mit."&amp;$A1074&amp;IF($C1074="","","."&amp;$C1074&amp;"."&amp;$B1074)&amp;IF(INDEX(Variables!$D$5:$D$105,MATCH($A1074,Variables!$A$5:$A$105,0))="","","."&amp;INDEX(Variables!$D$5:$D$105,MATCH($A1074,Variables!$A$5:$A$105,0)))&amp;"."&amp;K$5</f>
        <v/>
      </c>
      <c r="L1074" s="28">
        <f>L1065*Settings!$C$13*$D1074</f>
        <v/>
      </c>
      <c r="M1074" s="29">
        <f>M1065*Settings!$C$13*$D1074</f>
        <v/>
      </c>
      <c r="N1074" s="29">
        <f>N1065*Settings!$C$13*$D1074</f>
        <v/>
      </c>
      <c r="O1074" s="29">
        <f>O1065*Settings!$C$13*$D1074</f>
        <v/>
      </c>
      <c r="P1074" s="29">
        <f>P1065*Settings!$C$13*$D1074</f>
        <v/>
      </c>
      <c r="Q1074" s="29">
        <f>Q1065*Settings!$C$13*$D1074</f>
        <v/>
      </c>
      <c r="R1074" s="29">
        <f>R1065*Settings!$C$13*$D1074</f>
        <v/>
      </c>
      <c r="S1074" s="29">
        <f>S1065*Settings!$C$13*$D1074</f>
        <v/>
      </c>
      <c r="T1074" s="29">
        <f>T1065*Settings!$C$13*$D1074</f>
        <v/>
      </c>
      <c r="U1074" s="29">
        <f>U1065*Settings!$C$13*$D1074</f>
        <v/>
      </c>
      <c r="V1074" s="29">
        <f>V1065*Settings!$C$13*$D1074</f>
        <v/>
      </c>
      <c r="W1074" s="29">
        <f>W1065*Settings!$C$13*$D1074</f>
        <v/>
      </c>
      <c r="X1074" s="29">
        <f>X1065*Settings!$C$13*$D1074</f>
        <v/>
      </c>
      <c r="Y1074" s="29">
        <f>Y1065*Settings!$C$13*$D1074</f>
        <v/>
      </c>
      <c r="Z1074" s="29">
        <f>Z1065*Settings!$C$13*$D1074</f>
        <v/>
      </c>
      <c r="AA1074" s="29">
        <f>AA1065*Settings!$C$13*$D1074</f>
        <v/>
      </c>
      <c r="AB1074" s="29">
        <f>AB1065*Settings!$C$13*$D1074</f>
        <v/>
      </c>
      <c r="AC1074" s="29">
        <f>AC1065*Settings!$C$13*$D1074</f>
        <v/>
      </c>
      <c r="AD1074" s="49">
        <f>EMISSIONS(AD1065,Settings!$C$13,$D1074)</f>
        <v/>
      </c>
      <c r="AE1074" s="25">
        <f>LOWER(Settings!$C$4)&amp;".mit."&amp;$A1074&amp;IF($C1074="","","."&amp;$C1074&amp;"."&amp;$B1074)&amp;IF(INDEX(Variables!$D$5:$D$105,MATCH($A1074,Variables!$A$5:$A$105,0))="","","."&amp;INDEX(Variables!$D$5:$D$105,MATCH($A1074,Variables!$A$5:$A$105,0)))&amp;"."&amp;AE$5</f>
        <v/>
      </c>
      <c r="AF1074" s="28">
        <f>AF1065*Settings!$C$13*$D1074</f>
        <v/>
      </c>
      <c r="AG1074" s="29">
        <f>AG1065*Settings!$C$13*$D1074</f>
        <v/>
      </c>
      <c r="AH1074" s="29">
        <f>AH1065*Settings!$C$13*$D1074</f>
        <v/>
      </c>
      <c r="AI1074" s="29">
        <f>AI1065*Settings!$C$13*$D1074</f>
        <v/>
      </c>
      <c r="AJ1074" s="29">
        <f>AJ1065*Settings!$C$13*$D1074</f>
        <v/>
      </c>
      <c r="AK1074" s="29">
        <f>AK1065*Settings!$C$13*$D1074</f>
        <v/>
      </c>
      <c r="AL1074" s="29">
        <f>AL1065*Settings!$C$13*$D1074</f>
        <v/>
      </c>
      <c r="AM1074" s="29">
        <f>AM1065*Settings!$C$13*$D1074</f>
        <v/>
      </c>
      <c r="AN1074" s="29">
        <f>AN1065*Settings!$C$13*$D1074</f>
        <v/>
      </c>
      <c r="AO1074" s="29">
        <f>AO1065*Settings!$C$13*$D1074</f>
        <v/>
      </c>
      <c r="AP1074" s="29">
        <f>AP1065*Settings!$C$13*$D1074</f>
        <v/>
      </c>
      <c r="AQ1074" s="29">
        <f>AQ1065*Settings!$C$13*$D1074</f>
        <v/>
      </c>
      <c r="AR1074" s="29">
        <f>AR1065*Settings!$C$13*$D1074</f>
        <v/>
      </c>
      <c r="AS1074" s="29">
        <f>AS1065*Settings!$C$13*$D1074</f>
        <v/>
      </c>
      <c r="AT1074" s="29">
        <f>AT1065*Settings!$C$13*$D1074</f>
        <v/>
      </c>
      <c r="AU1074" s="29">
        <f>AU1065*Settings!$C$13*$D1074</f>
        <v/>
      </c>
      <c r="AV1074" s="29">
        <f>AV1065*Settings!$C$13*$D1074</f>
        <v/>
      </c>
      <c r="AW1074" s="29">
        <f>AW1065*Settings!$C$13*$D1074</f>
        <v/>
      </c>
      <c r="AX1074" s="49">
        <f>EMISSIONS(AX1065,Settings!$C$13,$D1074)</f>
        <v/>
      </c>
    </row>
    <row r="1075" hidden="1" outlineLevel="2">
      <c r="A1075" s="5" t="inlineStr">
        <is>
          <t>co2</t>
        </is>
      </c>
      <c r="B1075" s="5" t="inlineStr">
        <is>
          <t>gso</t>
        </is>
      </c>
      <c r="C1075" s="5" t="inlineStr">
        <is>
          <t>mch</t>
        </is>
      </c>
      <c r="D1075" s="40">
        <f>INDEX(Inputs!$T$5:$T$132,MATCH($B1075&amp;"|"&amp;$C1075,Inputs!$A$5:$A$132,0))</f>
        <v/>
      </c>
      <c r="E1075" s="39" t="n"/>
      <c r="F1075" s="39" t="n"/>
      <c r="G1075" s="39" t="n"/>
      <c r="H1075" s="5">
        <f>INDEX(Variables!$B$5:$B$105,MATCH($A1075,Variables!$A$5:$A$105,0))&amp;IF($C1075="",""," | "&amp;INDEX(Mapping!$B$5:$B$26,MATCH($C1075,Mapping!$A$5:$A$26,0))&amp;" | "&amp;INDEX(Mapping!$B$30:$B$41,MATCH($B1075,Mapping!$A$30:$A$41,0)))</f>
        <v/>
      </c>
      <c r="I1075" s="5">
        <f>INDEX(Variables!$C$5:$C$105,MATCH($A1075,Variables!$A$5:$A$105,0))</f>
        <v/>
      </c>
      <c r="J1075" s="5">
        <f>INDEX(Variables!$E$5:$E$105,MATCH($A1075,Variables!$A$5:$A$105,0))</f>
        <v/>
      </c>
      <c r="K1075" s="25">
        <f>LOWER(Settings!$C$4)&amp;".mit."&amp;$A1075&amp;IF($C1075="","","."&amp;$C1075&amp;"."&amp;$B1075)&amp;IF(INDEX(Variables!$D$5:$D$105,MATCH($A1075,Variables!$A$5:$A$105,0))="","","."&amp;INDEX(Variables!$D$5:$D$105,MATCH($A1075,Variables!$A$5:$A$105,0)))&amp;"."&amp;K$5</f>
        <v/>
      </c>
      <c r="L1075" s="28">
        <f>L1066*Settings!$C$13*$D1075</f>
        <v/>
      </c>
      <c r="M1075" s="29">
        <f>M1066*Settings!$C$13*$D1075</f>
        <v/>
      </c>
      <c r="N1075" s="29">
        <f>N1066*Settings!$C$13*$D1075</f>
        <v/>
      </c>
      <c r="O1075" s="29">
        <f>O1066*Settings!$C$13*$D1075</f>
        <v/>
      </c>
      <c r="P1075" s="29">
        <f>P1066*Settings!$C$13*$D1075</f>
        <v/>
      </c>
      <c r="Q1075" s="29">
        <f>Q1066*Settings!$C$13*$D1075</f>
        <v/>
      </c>
      <c r="R1075" s="29">
        <f>R1066*Settings!$C$13*$D1075</f>
        <v/>
      </c>
      <c r="S1075" s="29">
        <f>S1066*Settings!$C$13*$D1075</f>
        <v/>
      </c>
      <c r="T1075" s="29">
        <f>T1066*Settings!$C$13*$D1075</f>
        <v/>
      </c>
      <c r="U1075" s="29">
        <f>U1066*Settings!$C$13*$D1075</f>
        <v/>
      </c>
      <c r="V1075" s="29">
        <f>V1066*Settings!$C$13*$D1075</f>
        <v/>
      </c>
      <c r="W1075" s="29">
        <f>W1066*Settings!$C$13*$D1075</f>
        <v/>
      </c>
      <c r="X1075" s="29">
        <f>X1066*Settings!$C$13*$D1075</f>
        <v/>
      </c>
      <c r="Y1075" s="29">
        <f>Y1066*Settings!$C$13*$D1075</f>
        <v/>
      </c>
      <c r="Z1075" s="29">
        <f>Z1066*Settings!$C$13*$D1075</f>
        <v/>
      </c>
      <c r="AA1075" s="29">
        <f>AA1066*Settings!$C$13*$D1075</f>
        <v/>
      </c>
      <c r="AB1075" s="29">
        <f>AB1066*Settings!$C$13*$D1075</f>
        <v/>
      </c>
      <c r="AC1075" s="29">
        <f>AC1066*Settings!$C$13*$D1075</f>
        <v/>
      </c>
      <c r="AD1075" s="49">
        <f>EMISSIONS(AD1066,Settings!$C$13,$D1075)</f>
        <v/>
      </c>
      <c r="AE1075" s="25">
        <f>LOWER(Settings!$C$4)&amp;".mit."&amp;$A1075&amp;IF($C1075="","","."&amp;$C1075&amp;"."&amp;$B1075)&amp;IF(INDEX(Variables!$D$5:$D$105,MATCH($A1075,Variables!$A$5:$A$105,0))="","","."&amp;INDEX(Variables!$D$5:$D$105,MATCH($A1075,Variables!$A$5:$A$105,0)))&amp;"."&amp;AE$5</f>
        <v/>
      </c>
      <c r="AF1075" s="28">
        <f>AF1066*Settings!$C$13*$D1075</f>
        <v/>
      </c>
      <c r="AG1075" s="29">
        <f>AG1066*Settings!$C$13*$D1075</f>
        <v/>
      </c>
      <c r="AH1075" s="29">
        <f>AH1066*Settings!$C$13*$D1075</f>
        <v/>
      </c>
      <c r="AI1075" s="29">
        <f>AI1066*Settings!$C$13*$D1075</f>
        <v/>
      </c>
      <c r="AJ1075" s="29">
        <f>AJ1066*Settings!$C$13*$D1075</f>
        <v/>
      </c>
      <c r="AK1075" s="29">
        <f>AK1066*Settings!$C$13*$D1075</f>
        <v/>
      </c>
      <c r="AL1075" s="29">
        <f>AL1066*Settings!$C$13*$D1075</f>
        <v/>
      </c>
      <c r="AM1075" s="29">
        <f>AM1066*Settings!$C$13*$D1075</f>
        <v/>
      </c>
      <c r="AN1075" s="29">
        <f>AN1066*Settings!$C$13*$D1075</f>
        <v/>
      </c>
      <c r="AO1075" s="29">
        <f>AO1066*Settings!$C$13*$D1075</f>
        <v/>
      </c>
      <c r="AP1075" s="29">
        <f>AP1066*Settings!$C$13*$D1075</f>
        <v/>
      </c>
      <c r="AQ1075" s="29">
        <f>AQ1066*Settings!$C$13*$D1075</f>
        <v/>
      </c>
      <c r="AR1075" s="29">
        <f>AR1066*Settings!$C$13*$D1075</f>
        <v/>
      </c>
      <c r="AS1075" s="29">
        <f>AS1066*Settings!$C$13*$D1075</f>
        <v/>
      </c>
      <c r="AT1075" s="29">
        <f>AT1066*Settings!$C$13*$D1075</f>
        <v/>
      </c>
      <c r="AU1075" s="29">
        <f>AU1066*Settings!$C$13*$D1075</f>
        <v/>
      </c>
      <c r="AV1075" s="29">
        <f>AV1066*Settings!$C$13*$D1075</f>
        <v/>
      </c>
      <c r="AW1075" s="29">
        <f>AW1066*Settings!$C$13*$D1075</f>
        <v/>
      </c>
      <c r="AX1075" s="49">
        <f>EMISSIONS(AX1066,Settings!$C$13,$D1075)</f>
        <v/>
      </c>
    </row>
    <row r="1076" hidden="1" outlineLevel="2">
      <c r="A1076" s="5" t="inlineStr">
        <is>
          <t>co2</t>
        </is>
      </c>
      <c r="B1076" s="5" t="inlineStr">
        <is>
          <t>die</t>
        </is>
      </c>
      <c r="C1076" s="5" t="inlineStr">
        <is>
          <t>mch</t>
        </is>
      </c>
      <c r="D1076" s="40">
        <f>INDEX(Inputs!$T$5:$T$132,MATCH($B1076&amp;"|"&amp;$C1076,Inputs!$A$5:$A$132,0))</f>
        <v/>
      </c>
      <c r="E1076" s="39" t="n"/>
      <c r="F1076" s="39" t="n"/>
      <c r="G1076" s="39" t="n"/>
      <c r="H1076" s="5">
        <f>INDEX(Variables!$B$5:$B$105,MATCH($A1076,Variables!$A$5:$A$105,0))&amp;IF($C1076="",""," | "&amp;INDEX(Mapping!$B$5:$B$26,MATCH($C1076,Mapping!$A$5:$A$26,0))&amp;" | "&amp;INDEX(Mapping!$B$30:$B$41,MATCH($B1076,Mapping!$A$30:$A$41,0)))</f>
        <v/>
      </c>
      <c r="I1076" s="5">
        <f>INDEX(Variables!$C$5:$C$105,MATCH($A1076,Variables!$A$5:$A$105,0))</f>
        <v/>
      </c>
      <c r="J1076" s="5">
        <f>INDEX(Variables!$E$5:$E$105,MATCH($A1076,Variables!$A$5:$A$105,0))</f>
        <v/>
      </c>
      <c r="K1076" s="25">
        <f>LOWER(Settings!$C$4)&amp;".mit."&amp;$A1076&amp;IF($C1076="","","."&amp;$C1076&amp;"."&amp;$B1076)&amp;IF(INDEX(Variables!$D$5:$D$105,MATCH($A1076,Variables!$A$5:$A$105,0))="","","."&amp;INDEX(Variables!$D$5:$D$105,MATCH($A1076,Variables!$A$5:$A$105,0)))&amp;"."&amp;K$5</f>
        <v/>
      </c>
      <c r="L1076" s="28">
        <f>L1067*Settings!$C$13*$D1076</f>
        <v/>
      </c>
      <c r="M1076" s="29">
        <f>M1067*Settings!$C$13*$D1076</f>
        <v/>
      </c>
      <c r="N1076" s="29">
        <f>N1067*Settings!$C$13*$D1076</f>
        <v/>
      </c>
      <c r="O1076" s="29">
        <f>O1067*Settings!$C$13*$D1076</f>
        <v/>
      </c>
      <c r="P1076" s="29">
        <f>P1067*Settings!$C$13*$D1076</f>
        <v/>
      </c>
      <c r="Q1076" s="29">
        <f>Q1067*Settings!$C$13*$D1076</f>
        <v/>
      </c>
      <c r="R1076" s="29">
        <f>R1067*Settings!$C$13*$D1076</f>
        <v/>
      </c>
      <c r="S1076" s="29">
        <f>S1067*Settings!$C$13*$D1076</f>
        <v/>
      </c>
      <c r="T1076" s="29">
        <f>T1067*Settings!$C$13*$D1076</f>
        <v/>
      </c>
      <c r="U1076" s="29">
        <f>U1067*Settings!$C$13*$D1076</f>
        <v/>
      </c>
      <c r="V1076" s="29">
        <f>V1067*Settings!$C$13*$D1076</f>
        <v/>
      </c>
      <c r="W1076" s="29">
        <f>W1067*Settings!$C$13*$D1076</f>
        <v/>
      </c>
      <c r="X1076" s="29">
        <f>X1067*Settings!$C$13*$D1076</f>
        <v/>
      </c>
      <c r="Y1076" s="29">
        <f>Y1067*Settings!$C$13*$D1076</f>
        <v/>
      </c>
      <c r="Z1076" s="29">
        <f>Z1067*Settings!$C$13*$D1076</f>
        <v/>
      </c>
      <c r="AA1076" s="29">
        <f>AA1067*Settings!$C$13*$D1076</f>
        <v/>
      </c>
      <c r="AB1076" s="29">
        <f>AB1067*Settings!$C$13*$D1076</f>
        <v/>
      </c>
      <c r="AC1076" s="29">
        <f>AC1067*Settings!$C$13*$D1076</f>
        <v/>
      </c>
      <c r="AD1076" s="49">
        <f>EMISSIONS(AD1067,Settings!$C$13,$D1076)</f>
        <v/>
      </c>
      <c r="AE1076" s="25">
        <f>LOWER(Settings!$C$4)&amp;".mit."&amp;$A1076&amp;IF($C1076="","","."&amp;$C1076&amp;"."&amp;$B1076)&amp;IF(INDEX(Variables!$D$5:$D$105,MATCH($A1076,Variables!$A$5:$A$105,0))="","","."&amp;INDEX(Variables!$D$5:$D$105,MATCH($A1076,Variables!$A$5:$A$105,0)))&amp;"."&amp;AE$5</f>
        <v/>
      </c>
      <c r="AF1076" s="28">
        <f>AF1067*Settings!$C$13*$D1076</f>
        <v/>
      </c>
      <c r="AG1076" s="29">
        <f>AG1067*Settings!$C$13*$D1076</f>
        <v/>
      </c>
      <c r="AH1076" s="29">
        <f>AH1067*Settings!$C$13*$D1076</f>
        <v/>
      </c>
      <c r="AI1076" s="29">
        <f>AI1067*Settings!$C$13*$D1076</f>
        <v/>
      </c>
      <c r="AJ1076" s="29">
        <f>AJ1067*Settings!$C$13*$D1076</f>
        <v/>
      </c>
      <c r="AK1076" s="29">
        <f>AK1067*Settings!$C$13*$D1076</f>
        <v/>
      </c>
      <c r="AL1076" s="29">
        <f>AL1067*Settings!$C$13*$D1076</f>
        <v/>
      </c>
      <c r="AM1076" s="29">
        <f>AM1067*Settings!$C$13*$D1076</f>
        <v/>
      </c>
      <c r="AN1076" s="29">
        <f>AN1067*Settings!$C$13*$D1076</f>
        <v/>
      </c>
      <c r="AO1076" s="29">
        <f>AO1067*Settings!$C$13*$D1076</f>
        <v/>
      </c>
      <c r="AP1076" s="29">
        <f>AP1067*Settings!$C$13*$D1076</f>
        <v/>
      </c>
      <c r="AQ1076" s="29">
        <f>AQ1067*Settings!$C$13*$D1076</f>
        <v/>
      </c>
      <c r="AR1076" s="29">
        <f>AR1067*Settings!$C$13*$D1076</f>
        <v/>
      </c>
      <c r="AS1076" s="29">
        <f>AS1067*Settings!$C$13*$D1076</f>
        <v/>
      </c>
      <c r="AT1076" s="29">
        <f>AT1067*Settings!$C$13*$D1076</f>
        <v/>
      </c>
      <c r="AU1076" s="29">
        <f>AU1067*Settings!$C$13*$D1076</f>
        <v/>
      </c>
      <c r="AV1076" s="29">
        <f>AV1067*Settings!$C$13*$D1076</f>
        <v/>
      </c>
      <c r="AW1076" s="29">
        <f>AW1067*Settings!$C$13*$D1076</f>
        <v/>
      </c>
      <c r="AX1076" s="49">
        <f>EMISSIONS(AX1067,Settings!$C$13,$D1076)</f>
        <v/>
      </c>
    </row>
    <row r="1077" hidden="1" outlineLevel="2">
      <c r="A1077" s="5" t="inlineStr">
        <is>
          <t>co2</t>
        </is>
      </c>
      <c r="B1077" s="5" t="inlineStr">
        <is>
          <t>lpg</t>
        </is>
      </c>
      <c r="C1077" s="5" t="inlineStr">
        <is>
          <t>mch</t>
        </is>
      </c>
      <c r="D1077" s="40">
        <f>INDEX(Inputs!$T$5:$T$132,MATCH($B1077&amp;"|"&amp;$C1077,Inputs!$A$5:$A$132,0))</f>
        <v/>
      </c>
      <c r="E1077" s="39" t="n"/>
      <c r="F1077" s="39" t="n"/>
      <c r="G1077" s="39" t="n"/>
      <c r="H1077" s="5">
        <f>INDEX(Variables!$B$5:$B$105,MATCH($A1077,Variables!$A$5:$A$105,0))&amp;IF($C1077="",""," | "&amp;INDEX(Mapping!$B$5:$B$26,MATCH($C1077,Mapping!$A$5:$A$26,0))&amp;" | "&amp;INDEX(Mapping!$B$30:$B$41,MATCH($B1077,Mapping!$A$30:$A$41,0)))</f>
        <v/>
      </c>
      <c r="I1077" s="5">
        <f>INDEX(Variables!$C$5:$C$105,MATCH($A1077,Variables!$A$5:$A$105,0))</f>
        <v/>
      </c>
      <c r="J1077" s="5">
        <f>INDEX(Variables!$E$5:$E$105,MATCH($A1077,Variables!$A$5:$A$105,0))</f>
        <v/>
      </c>
      <c r="K1077" s="25">
        <f>LOWER(Settings!$C$4)&amp;".mit."&amp;$A1077&amp;IF($C1077="","","."&amp;$C1077&amp;"."&amp;$B1077)&amp;IF(INDEX(Variables!$D$5:$D$105,MATCH($A1077,Variables!$A$5:$A$105,0))="","","."&amp;INDEX(Variables!$D$5:$D$105,MATCH($A1077,Variables!$A$5:$A$105,0)))&amp;"."&amp;K$5</f>
        <v/>
      </c>
      <c r="L1077" s="28">
        <f>L1068*Settings!$C$13*$D1077</f>
        <v/>
      </c>
      <c r="M1077" s="29">
        <f>M1068*Settings!$C$13*$D1077</f>
        <v/>
      </c>
      <c r="N1077" s="29">
        <f>N1068*Settings!$C$13*$D1077</f>
        <v/>
      </c>
      <c r="O1077" s="29">
        <f>O1068*Settings!$C$13*$D1077</f>
        <v/>
      </c>
      <c r="P1077" s="29">
        <f>P1068*Settings!$C$13*$D1077</f>
        <v/>
      </c>
      <c r="Q1077" s="29">
        <f>Q1068*Settings!$C$13*$D1077</f>
        <v/>
      </c>
      <c r="R1077" s="29">
        <f>R1068*Settings!$C$13*$D1077</f>
        <v/>
      </c>
      <c r="S1077" s="29">
        <f>S1068*Settings!$C$13*$D1077</f>
        <v/>
      </c>
      <c r="T1077" s="29">
        <f>T1068*Settings!$C$13*$D1077</f>
        <v/>
      </c>
      <c r="U1077" s="29">
        <f>U1068*Settings!$C$13*$D1077</f>
        <v/>
      </c>
      <c r="V1077" s="29">
        <f>V1068*Settings!$C$13*$D1077</f>
        <v/>
      </c>
      <c r="W1077" s="29">
        <f>W1068*Settings!$C$13*$D1077</f>
        <v/>
      </c>
      <c r="X1077" s="29">
        <f>X1068*Settings!$C$13*$D1077</f>
        <v/>
      </c>
      <c r="Y1077" s="29">
        <f>Y1068*Settings!$C$13*$D1077</f>
        <v/>
      </c>
      <c r="Z1077" s="29">
        <f>Z1068*Settings!$C$13*$D1077</f>
        <v/>
      </c>
      <c r="AA1077" s="29">
        <f>AA1068*Settings!$C$13*$D1077</f>
        <v/>
      </c>
      <c r="AB1077" s="29">
        <f>AB1068*Settings!$C$13*$D1077</f>
        <v/>
      </c>
      <c r="AC1077" s="29">
        <f>AC1068*Settings!$C$13*$D1077</f>
        <v/>
      </c>
      <c r="AD1077" s="49">
        <f>EMISSIONS(AD1068,Settings!$C$13,$D1077)</f>
        <v/>
      </c>
      <c r="AE1077" s="25">
        <f>LOWER(Settings!$C$4)&amp;".mit."&amp;$A1077&amp;IF($C1077="","","."&amp;$C1077&amp;"."&amp;$B1077)&amp;IF(INDEX(Variables!$D$5:$D$105,MATCH($A1077,Variables!$A$5:$A$105,0))="","","."&amp;INDEX(Variables!$D$5:$D$105,MATCH($A1077,Variables!$A$5:$A$105,0)))&amp;"."&amp;AE$5</f>
        <v/>
      </c>
      <c r="AF1077" s="28">
        <f>AF1068*Settings!$C$13*$D1077</f>
        <v/>
      </c>
      <c r="AG1077" s="29">
        <f>AG1068*Settings!$C$13*$D1077</f>
        <v/>
      </c>
      <c r="AH1077" s="29">
        <f>AH1068*Settings!$C$13*$D1077</f>
        <v/>
      </c>
      <c r="AI1077" s="29">
        <f>AI1068*Settings!$C$13*$D1077</f>
        <v/>
      </c>
      <c r="AJ1077" s="29">
        <f>AJ1068*Settings!$C$13*$D1077</f>
        <v/>
      </c>
      <c r="AK1077" s="29">
        <f>AK1068*Settings!$C$13*$D1077</f>
        <v/>
      </c>
      <c r="AL1077" s="29">
        <f>AL1068*Settings!$C$13*$D1077</f>
        <v/>
      </c>
      <c r="AM1077" s="29">
        <f>AM1068*Settings!$C$13*$D1077</f>
        <v/>
      </c>
      <c r="AN1077" s="29">
        <f>AN1068*Settings!$C$13*$D1077</f>
        <v/>
      </c>
      <c r="AO1077" s="29">
        <f>AO1068*Settings!$C$13*$D1077</f>
        <v/>
      </c>
      <c r="AP1077" s="29">
        <f>AP1068*Settings!$C$13*$D1077</f>
        <v/>
      </c>
      <c r="AQ1077" s="29">
        <f>AQ1068*Settings!$C$13*$D1077</f>
        <v/>
      </c>
      <c r="AR1077" s="29">
        <f>AR1068*Settings!$C$13*$D1077</f>
        <v/>
      </c>
      <c r="AS1077" s="29">
        <f>AS1068*Settings!$C$13*$D1077</f>
        <v/>
      </c>
      <c r="AT1077" s="29">
        <f>AT1068*Settings!$C$13*$D1077</f>
        <v/>
      </c>
      <c r="AU1077" s="29">
        <f>AU1068*Settings!$C$13*$D1077</f>
        <v/>
      </c>
      <c r="AV1077" s="29">
        <f>AV1068*Settings!$C$13*$D1077</f>
        <v/>
      </c>
      <c r="AW1077" s="29">
        <f>AW1068*Settings!$C$13*$D1077</f>
        <v/>
      </c>
      <c r="AX1077" s="49">
        <f>EMISSIONS(AX1068,Settings!$C$13,$D1077)</f>
        <v/>
      </c>
    </row>
    <row r="1078" hidden="1" outlineLevel="2">
      <c r="A1078" s="5" t="inlineStr">
        <is>
          <t>co2</t>
        </is>
      </c>
      <c r="B1078" s="5" t="inlineStr">
        <is>
          <t>ker</t>
        </is>
      </c>
      <c r="C1078" s="5" t="inlineStr">
        <is>
          <t>mch</t>
        </is>
      </c>
      <c r="D1078" s="40">
        <f>INDEX(Inputs!$T$5:$T$132,MATCH($B1078&amp;"|"&amp;$C1078,Inputs!$A$5:$A$132,0))</f>
        <v/>
      </c>
      <c r="E1078" s="39" t="n"/>
      <c r="F1078" s="39" t="n"/>
      <c r="G1078" s="39" t="n"/>
      <c r="H1078" s="5">
        <f>INDEX(Variables!$B$5:$B$105,MATCH($A1078,Variables!$A$5:$A$105,0))&amp;IF($C1078="",""," | "&amp;INDEX(Mapping!$B$5:$B$26,MATCH($C1078,Mapping!$A$5:$A$26,0))&amp;" | "&amp;INDEX(Mapping!$B$30:$B$41,MATCH($B1078,Mapping!$A$30:$A$41,0)))</f>
        <v/>
      </c>
      <c r="I1078" s="5">
        <f>INDEX(Variables!$C$5:$C$105,MATCH($A1078,Variables!$A$5:$A$105,0))</f>
        <v/>
      </c>
      <c r="J1078" s="5">
        <f>INDEX(Variables!$E$5:$E$105,MATCH($A1078,Variables!$A$5:$A$105,0))</f>
        <v/>
      </c>
      <c r="K1078" s="25">
        <f>LOWER(Settings!$C$4)&amp;".mit."&amp;$A1078&amp;IF($C1078="","","."&amp;$C1078&amp;"."&amp;$B1078)&amp;IF(INDEX(Variables!$D$5:$D$105,MATCH($A1078,Variables!$A$5:$A$105,0))="","","."&amp;INDEX(Variables!$D$5:$D$105,MATCH($A1078,Variables!$A$5:$A$105,0)))&amp;"."&amp;K$5</f>
        <v/>
      </c>
      <c r="L1078" s="28">
        <f>L1069*Settings!$C$13*$D1078</f>
        <v/>
      </c>
      <c r="M1078" s="29">
        <f>M1069*Settings!$C$13*$D1078</f>
        <v/>
      </c>
      <c r="N1078" s="29">
        <f>N1069*Settings!$C$13*$D1078</f>
        <v/>
      </c>
      <c r="O1078" s="29">
        <f>O1069*Settings!$C$13*$D1078</f>
        <v/>
      </c>
      <c r="P1078" s="29">
        <f>P1069*Settings!$C$13*$D1078</f>
        <v/>
      </c>
      <c r="Q1078" s="29">
        <f>Q1069*Settings!$C$13*$D1078</f>
        <v/>
      </c>
      <c r="R1078" s="29">
        <f>R1069*Settings!$C$13*$D1078</f>
        <v/>
      </c>
      <c r="S1078" s="29">
        <f>S1069*Settings!$C$13*$D1078</f>
        <v/>
      </c>
      <c r="T1078" s="29">
        <f>T1069*Settings!$C$13*$D1078</f>
        <v/>
      </c>
      <c r="U1078" s="29">
        <f>U1069*Settings!$C$13*$D1078</f>
        <v/>
      </c>
      <c r="V1078" s="29">
        <f>V1069*Settings!$C$13*$D1078</f>
        <v/>
      </c>
      <c r="W1078" s="29">
        <f>W1069*Settings!$C$13*$D1078</f>
        <v/>
      </c>
      <c r="X1078" s="29">
        <f>X1069*Settings!$C$13*$D1078</f>
        <v/>
      </c>
      <c r="Y1078" s="29">
        <f>Y1069*Settings!$C$13*$D1078</f>
        <v/>
      </c>
      <c r="Z1078" s="29">
        <f>Z1069*Settings!$C$13*$D1078</f>
        <v/>
      </c>
      <c r="AA1078" s="29">
        <f>AA1069*Settings!$C$13*$D1078</f>
        <v/>
      </c>
      <c r="AB1078" s="29">
        <f>AB1069*Settings!$C$13*$D1078</f>
        <v/>
      </c>
      <c r="AC1078" s="29">
        <f>AC1069*Settings!$C$13*$D1078</f>
        <v/>
      </c>
      <c r="AD1078" s="49">
        <f>EMISSIONS(AD1069,Settings!$C$13,$D1078)</f>
        <v/>
      </c>
      <c r="AE1078" s="25">
        <f>LOWER(Settings!$C$4)&amp;".mit."&amp;$A1078&amp;IF($C1078="","","."&amp;$C1078&amp;"."&amp;$B1078)&amp;IF(INDEX(Variables!$D$5:$D$105,MATCH($A1078,Variables!$A$5:$A$105,0))="","","."&amp;INDEX(Variables!$D$5:$D$105,MATCH($A1078,Variables!$A$5:$A$105,0)))&amp;"."&amp;AE$5</f>
        <v/>
      </c>
      <c r="AF1078" s="28">
        <f>AF1069*Settings!$C$13*$D1078</f>
        <v/>
      </c>
      <c r="AG1078" s="29">
        <f>AG1069*Settings!$C$13*$D1078</f>
        <v/>
      </c>
      <c r="AH1078" s="29">
        <f>AH1069*Settings!$C$13*$D1078</f>
        <v/>
      </c>
      <c r="AI1078" s="29">
        <f>AI1069*Settings!$C$13*$D1078</f>
        <v/>
      </c>
      <c r="AJ1078" s="29">
        <f>AJ1069*Settings!$C$13*$D1078</f>
        <v/>
      </c>
      <c r="AK1078" s="29">
        <f>AK1069*Settings!$C$13*$D1078</f>
        <v/>
      </c>
      <c r="AL1078" s="29">
        <f>AL1069*Settings!$C$13*$D1078</f>
        <v/>
      </c>
      <c r="AM1078" s="29">
        <f>AM1069*Settings!$C$13*$D1078</f>
        <v/>
      </c>
      <c r="AN1078" s="29">
        <f>AN1069*Settings!$C$13*$D1078</f>
        <v/>
      </c>
      <c r="AO1078" s="29">
        <f>AO1069*Settings!$C$13*$D1078</f>
        <v/>
      </c>
      <c r="AP1078" s="29">
        <f>AP1069*Settings!$C$13*$D1078</f>
        <v/>
      </c>
      <c r="AQ1078" s="29">
        <f>AQ1069*Settings!$C$13*$D1078</f>
        <v/>
      </c>
      <c r="AR1078" s="29">
        <f>AR1069*Settings!$C$13*$D1078</f>
        <v/>
      </c>
      <c r="AS1078" s="29">
        <f>AS1069*Settings!$C$13*$D1078</f>
        <v/>
      </c>
      <c r="AT1078" s="29">
        <f>AT1069*Settings!$C$13*$D1078</f>
        <v/>
      </c>
      <c r="AU1078" s="29">
        <f>AU1069*Settings!$C$13*$D1078</f>
        <v/>
      </c>
      <c r="AV1078" s="29">
        <f>AV1069*Settings!$C$13*$D1078</f>
        <v/>
      </c>
      <c r="AW1078" s="29">
        <f>AW1069*Settings!$C$13*$D1078</f>
        <v/>
      </c>
      <c r="AX1078" s="49">
        <f>EMISSIONS(AX1069,Settings!$C$13,$D1078)</f>
        <v/>
      </c>
    </row>
    <row r="1079" hidden="1" outlineLevel="2">
      <c r="A1079" s="5" t="inlineStr">
        <is>
          <t>co2</t>
        </is>
      </c>
      <c r="B1079" s="5" t="inlineStr">
        <is>
          <t>oop</t>
        </is>
      </c>
      <c r="C1079" s="5" t="inlineStr">
        <is>
          <t>mch</t>
        </is>
      </c>
      <c r="D1079" s="40">
        <f>INDEX(Inputs!$T$5:$T$132,MATCH($B1079&amp;"|"&amp;$C1079,Inputs!$A$5:$A$132,0))</f>
        <v/>
      </c>
      <c r="E1079" s="39" t="n"/>
      <c r="F1079" s="39" t="n"/>
      <c r="G1079" s="39" t="n"/>
      <c r="H1079" s="5">
        <f>INDEX(Variables!$B$5:$B$105,MATCH($A1079,Variables!$A$5:$A$105,0))&amp;IF($C1079="",""," | "&amp;INDEX(Mapping!$B$5:$B$26,MATCH($C1079,Mapping!$A$5:$A$26,0))&amp;" | "&amp;INDEX(Mapping!$B$30:$B$41,MATCH($B1079,Mapping!$A$30:$A$41,0)))</f>
        <v/>
      </c>
      <c r="I1079" s="5">
        <f>INDEX(Variables!$C$5:$C$105,MATCH($A1079,Variables!$A$5:$A$105,0))</f>
        <v/>
      </c>
      <c r="J1079" s="5">
        <f>INDEX(Variables!$E$5:$E$105,MATCH($A1079,Variables!$A$5:$A$105,0))</f>
        <v/>
      </c>
      <c r="K1079" s="25">
        <f>LOWER(Settings!$C$4)&amp;".mit."&amp;$A1079&amp;IF($C1079="","","."&amp;$C1079&amp;"."&amp;$B1079)&amp;IF(INDEX(Variables!$D$5:$D$105,MATCH($A1079,Variables!$A$5:$A$105,0))="","","."&amp;INDEX(Variables!$D$5:$D$105,MATCH($A1079,Variables!$A$5:$A$105,0)))&amp;"."&amp;K$5</f>
        <v/>
      </c>
      <c r="L1079" s="28">
        <f>L1070*Settings!$C$13*$D1079</f>
        <v/>
      </c>
      <c r="M1079" s="29">
        <f>M1070*Settings!$C$13*$D1079</f>
        <v/>
      </c>
      <c r="N1079" s="29">
        <f>N1070*Settings!$C$13*$D1079</f>
        <v/>
      </c>
      <c r="O1079" s="29">
        <f>O1070*Settings!$C$13*$D1079</f>
        <v/>
      </c>
      <c r="P1079" s="29">
        <f>P1070*Settings!$C$13*$D1079</f>
        <v/>
      </c>
      <c r="Q1079" s="29">
        <f>Q1070*Settings!$C$13*$D1079</f>
        <v/>
      </c>
      <c r="R1079" s="29">
        <f>R1070*Settings!$C$13*$D1079</f>
        <v/>
      </c>
      <c r="S1079" s="29">
        <f>S1070*Settings!$C$13*$D1079</f>
        <v/>
      </c>
      <c r="T1079" s="29">
        <f>T1070*Settings!$C$13*$D1079</f>
        <v/>
      </c>
      <c r="U1079" s="29">
        <f>U1070*Settings!$C$13*$D1079</f>
        <v/>
      </c>
      <c r="V1079" s="29">
        <f>V1070*Settings!$C$13*$D1079</f>
        <v/>
      </c>
      <c r="W1079" s="29">
        <f>W1070*Settings!$C$13*$D1079</f>
        <v/>
      </c>
      <c r="X1079" s="29">
        <f>X1070*Settings!$C$13*$D1079</f>
        <v/>
      </c>
      <c r="Y1079" s="29">
        <f>Y1070*Settings!$C$13*$D1079</f>
        <v/>
      </c>
      <c r="Z1079" s="29">
        <f>Z1070*Settings!$C$13*$D1079</f>
        <v/>
      </c>
      <c r="AA1079" s="29">
        <f>AA1070*Settings!$C$13*$D1079</f>
        <v/>
      </c>
      <c r="AB1079" s="29">
        <f>AB1070*Settings!$C$13*$D1079</f>
        <v/>
      </c>
      <c r="AC1079" s="29">
        <f>AC1070*Settings!$C$13*$D1079</f>
        <v/>
      </c>
      <c r="AD1079" s="49">
        <f>EMISSIONS(AD1070,Settings!$C$13,$D1079)</f>
        <v/>
      </c>
      <c r="AE1079" s="25">
        <f>LOWER(Settings!$C$4)&amp;".mit."&amp;$A1079&amp;IF($C1079="","","."&amp;$C1079&amp;"."&amp;$B1079)&amp;IF(INDEX(Variables!$D$5:$D$105,MATCH($A1079,Variables!$A$5:$A$105,0))="","","."&amp;INDEX(Variables!$D$5:$D$105,MATCH($A1079,Variables!$A$5:$A$105,0)))&amp;"."&amp;AE$5</f>
        <v/>
      </c>
      <c r="AF1079" s="28">
        <f>AF1070*Settings!$C$13*$D1079</f>
        <v/>
      </c>
      <c r="AG1079" s="29">
        <f>AG1070*Settings!$C$13*$D1079</f>
        <v/>
      </c>
      <c r="AH1079" s="29">
        <f>AH1070*Settings!$C$13*$D1079</f>
        <v/>
      </c>
      <c r="AI1079" s="29">
        <f>AI1070*Settings!$C$13*$D1079</f>
        <v/>
      </c>
      <c r="AJ1079" s="29">
        <f>AJ1070*Settings!$C$13*$D1079</f>
        <v/>
      </c>
      <c r="AK1079" s="29">
        <f>AK1070*Settings!$C$13*$D1079</f>
        <v/>
      </c>
      <c r="AL1079" s="29">
        <f>AL1070*Settings!$C$13*$D1079</f>
        <v/>
      </c>
      <c r="AM1079" s="29">
        <f>AM1070*Settings!$C$13*$D1079</f>
        <v/>
      </c>
      <c r="AN1079" s="29">
        <f>AN1070*Settings!$C$13*$D1079</f>
        <v/>
      </c>
      <c r="AO1079" s="29">
        <f>AO1070*Settings!$C$13*$D1079</f>
        <v/>
      </c>
      <c r="AP1079" s="29">
        <f>AP1070*Settings!$C$13*$D1079</f>
        <v/>
      </c>
      <c r="AQ1079" s="29">
        <f>AQ1070*Settings!$C$13*$D1079</f>
        <v/>
      </c>
      <c r="AR1079" s="29">
        <f>AR1070*Settings!$C$13*$D1079</f>
        <v/>
      </c>
      <c r="AS1079" s="29">
        <f>AS1070*Settings!$C$13*$D1079</f>
        <v/>
      </c>
      <c r="AT1079" s="29">
        <f>AT1070*Settings!$C$13*$D1079</f>
        <v/>
      </c>
      <c r="AU1079" s="29">
        <f>AU1070*Settings!$C$13*$D1079</f>
        <v/>
      </c>
      <c r="AV1079" s="29">
        <f>AV1070*Settings!$C$13*$D1079</f>
        <v/>
      </c>
      <c r="AW1079" s="29">
        <f>AW1070*Settings!$C$13*$D1079</f>
        <v/>
      </c>
      <c r="AX1079" s="49">
        <f>EMISSIONS(AX1070,Settings!$C$13,$D1079)</f>
        <v/>
      </c>
    </row>
    <row r="1080" hidden="1" outlineLevel="2">
      <c r="A1080" s="5" t="inlineStr">
        <is>
          <t>co2</t>
        </is>
      </c>
      <c r="B1080" s="5" t="inlineStr">
        <is>
          <t>bio</t>
        </is>
      </c>
      <c r="C1080" s="5" t="inlineStr">
        <is>
          <t>mch</t>
        </is>
      </c>
      <c r="D1080" s="40">
        <f>INDEX(Inputs!$T$5:$T$132,MATCH($B1080&amp;"|"&amp;$C1080,Inputs!$A$5:$A$132,0))</f>
        <v/>
      </c>
      <c r="E1080" s="39" t="n"/>
      <c r="F1080" s="39" t="n"/>
      <c r="G1080" s="39" t="n"/>
      <c r="H1080" s="5">
        <f>INDEX(Variables!$B$5:$B$105,MATCH($A1080,Variables!$A$5:$A$105,0))&amp;IF($C1080="",""," | "&amp;INDEX(Mapping!$B$5:$B$26,MATCH($C1080,Mapping!$A$5:$A$26,0))&amp;" | "&amp;INDEX(Mapping!$B$30:$B$41,MATCH($B1080,Mapping!$A$30:$A$41,0)))</f>
        <v/>
      </c>
      <c r="I1080" s="5">
        <f>INDEX(Variables!$C$5:$C$105,MATCH($A1080,Variables!$A$5:$A$105,0))</f>
        <v/>
      </c>
      <c r="J1080" s="5">
        <f>INDEX(Variables!$E$5:$E$105,MATCH($A1080,Variables!$A$5:$A$105,0))</f>
        <v/>
      </c>
      <c r="K1080" s="25">
        <f>LOWER(Settings!$C$4)&amp;".mit."&amp;$A1080&amp;IF($C1080="","","."&amp;$C1080&amp;"."&amp;$B1080)&amp;IF(INDEX(Variables!$D$5:$D$105,MATCH($A1080,Variables!$A$5:$A$105,0))="","","."&amp;INDEX(Variables!$D$5:$D$105,MATCH($A1080,Variables!$A$5:$A$105,0)))&amp;"."&amp;K$5</f>
        <v/>
      </c>
      <c r="L1080" s="28">
        <f>L1071*Settings!$C$13*$D1080</f>
        <v/>
      </c>
      <c r="M1080" s="29">
        <f>M1071*Settings!$C$13*$D1080</f>
        <v/>
      </c>
      <c r="N1080" s="29">
        <f>N1071*Settings!$C$13*$D1080</f>
        <v/>
      </c>
      <c r="O1080" s="29">
        <f>O1071*Settings!$C$13*$D1080</f>
        <v/>
      </c>
      <c r="P1080" s="29">
        <f>P1071*Settings!$C$13*$D1080</f>
        <v/>
      </c>
      <c r="Q1080" s="29">
        <f>Q1071*Settings!$C$13*$D1080</f>
        <v/>
      </c>
      <c r="R1080" s="29">
        <f>R1071*Settings!$C$13*$D1080</f>
        <v/>
      </c>
      <c r="S1080" s="29">
        <f>S1071*Settings!$C$13*$D1080</f>
        <v/>
      </c>
      <c r="T1080" s="29">
        <f>T1071*Settings!$C$13*$D1080</f>
        <v/>
      </c>
      <c r="U1080" s="29">
        <f>U1071*Settings!$C$13*$D1080</f>
        <v/>
      </c>
      <c r="V1080" s="29">
        <f>V1071*Settings!$C$13*$D1080</f>
        <v/>
      </c>
      <c r="W1080" s="29">
        <f>W1071*Settings!$C$13*$D1080</f>
        <v/>
      </c>
      <c r="X1080" s="29">
        <f>X1071*Settings!$C$13*$D1080</f>
        <v/>
      </c>
      <c r="Y1080" s="29">
        <f>Y1071*Settings!$C$13*$D1080</f>
        <v/>
      </c>
      <c r="Z1080" s="29">
        <f>Z1071*Settings!$C$13*$D1080</f>
        <v/>
      </c>
      <c r="AA1080" s="29">
        <f>AA1071*Settings!$C$13*$D1080</f>
        <v/>
      </c>
      <c r="AB1080" s="29">
        <f>AB1071*Settings!$C$13*$D1080</f>
        <v/>
      </c>
      <c r="AC1080" s="29">
        <f>AC1071*Settings!$C$13*$D1080</f>
        <v/>
      </c>
      <c r="AD1080" s="49">
        <f>EMISSIONS(AD1071,Settings!$C$13,$D1080)</f>
        <v/>
      </c>
      <c r="AE1080" s="25">
        <f>LOWER(Settings!$C$4)&amp;".mit."&amp;$A1080&amp;IF($C1080="","","."&amp;$C1080&amp;"."&amp;$B1080)&amp;IF(INDEX(Variables!$D$5:$D$105,MATCH($A1080,Variables!$A$5:$A$105,0))="","","."&amp;INDEX(Variables!$D$5:$D$105,MATCH($A1080,Variables!$A$5:$A$105,0)))&amp;"."&amp;AE$5</f>
        <v/>
      </c>
      <c r="AF1080" s="28">
        <f>AF1071*Settings!$C$13*$D1080</f>
        <v/>
      </c>
      <c r="AG1080" s="29">
        <f>AG1071*Settings!$C$13*$D1080</f>
        <v/>
      </c>
      <c r="AH1080" s="29">
        <f>AH1071*Settings!$C$13*$D1080</f>
        <v/>
      </c>
      <c r="AI1080" s="29">
        <f>AI1071*Settings!$C$13*$D1080</f>
        <v/>
      </c>
      <c r="AJ1080" s="29">
        <f>AJ1071*Settings!$C$13*$D1080</f>
        <v/>
      </c>
      <c r="AK1080" s="29">
        <f>AK1071*Settings!$C$13*$D1080</f>
        <v/>
      </c>
      <c r="AL1080" s="29">
        <f>AL1071*Settings!$C$13*$D1080</f>
        <v/>
      </c>
      <c r="AM1080" s="29">
        <f>AM1071*Settings!$C$13*$D1080</f>
        <v/>
      </c>
      <c r="AN1080" s="29">
        <f>AN1071*Settings!$C$13*$D1080</f>
        <v/>
      </c>
      <c r="AO1080" s="29">
        <f>AO1071*Settings!$C$13*$D1080</f>
        <v/>
      </c>
      <c r="AP1080" s="29">
        <f>AP1071*Settings!$C$13*$D1080</f>
        <v/>
      </c>
      <c r="AQ1080" s="29">
        <f>AQ1071*Settings!$C$13*$D1080</f>
        <v/>
      </c>
      <c r="AR1080" s="29">
        <f>AR1071*Settings!$C$13*$D1080</f>
        <v/>
      </c>
      <c r="AS1080" s="29">
        <f>AS1071*Settings!$C$13*$D1080</f>
        <v/>
      </c>
      <c r="AT1080" s="29">
        <f>AT1071*Settings!$C$13*$D1080</f>
        <v/>
      </c>
      <c r="AU1080" s="29">
        <f>AU1071*Settings!$C$13*$D1080</f>
        <v/>
      </c>
      <c r="AV1080" s="29">
        <f>AV1071*Settings!$C$13*$D1080</f>
        <v/>
      </c>
      <c r="AW1080" s="29">
        <f>AW1071*Settings!$C$13*$D1080</f>
        <v/>
      </c>
      <c r="AX1080" s="49">
        <f>EMISSIONS(AX1071,Settings!$C$13,$D1080)</f>
        <v/>
      </c>
    </row>
    <row r="1081" hidden="1" outlineLevel="2"/>
    <row r="1082" hidden="1" outlineLevel="2">
      <c r="A1082" s="5" t="inlineStr">
        <is>
          <t>rtx</t>
        </is>
      </c>
      <c r="B1082" s="5" t="inlineStr">
        <is>
          <t>coa</t>
        </is>
      </c>
      <c r="C1082" s="5" t="inlineStr">
        <is>
          <t>mch</t>
        </is>
      </c>
      <c r="D1082" s="40">
        <f>INDEX(Inputs!$R$5:$R$132,MATCH($B1082&amp;"|"&amp;$C1082,Inputs!$A$5:$A$132,0))</f>
        <v/>
      </c>
      <c r="E1082" s="39" t="n"/>
      <c r="F1082" s="39" t="n"/>
      <c r="G1082" s="39" t="n"/>
      <c r="H1082" s="5">
        <f>INDEX(Variables!$B$5:$B$105,MATCH($A1082,Variables!$A$5:$A$105,0))&amp;IF($C1082="",""," | "&amp;INDEX(Mapping!$B$5:$B$26,MATCH($C1082,Mapping!$A$5:$A$26,0))&amp;" | "&amp;INDEX(Mapping!$B$30:$B$41,MATCH($B1082,Mapping!$A$30:$A$41,0)))</f>
        <v/>
      </c>
      <c r="I1082" s="5">
        <f>INDEX(Variables!$C$5:$C$105,MATCH($A1082,Variables!$A$5:$A$105,0))</f>
        <v/>
      </c>
      <c r="J1082" s="5">
        <f>INDEX(Variables!$E$5:$E$105,MATCH($A1082,Variables!$A$5:$A$105,0))</f>
        <v/>
      </c>
      <c r="K1082" s="25">
        <f>LOWER(Settings!$C$4)&amp;".mit."&amp;$A1082&amp;IF($C1082="","","."&amp;$C1082&amp;"."&amp;$B1082)&amp;IF(INDEX(Variables!$D$5:$D$105,MATCH($A1082,Variables!$A$5:$A$105,0))="","","."&amp;INDEX(Variables!$D$5:$D$105,MATCH($A1082,Variables!$A$5:$A$105,0)))&amp;"."&amp;K$5</f>
        <v/>
      </c>
      <c r="L1082" s="46">
        <f>L1064*Settings!$C$13*(INDEX(L$258:L$269,$D1082)+INDEX(L$245:L$256,$D1082))</f>
        <v/>
      </c>
      <c r="M1082" s="47">
        <f>M1064*Settings!$C$13*(INDEX(M$258:M$269,$D1082)+INDEX(M$245:M$256,$D1082))</f>
        <v/>
      </c>
      <c r="N1082" s="47">
        <f>N1064*Settings!$C$13*(INDEX(N$258:N$269,$D1082)+INDEX(N$245:N$256,$D1082))</f>
        <v/>
      </c>
      <c r="O1082" s="47">
        <f>O1064*Settings!$C$13*(INDEX(O$258:O$269,$D1082)+INDEX(O$245:O$256,$D1082))</f>
        <v/>
      </c>
      <c r="P1082" s="47">
        <f>P1064*Settings!$C$13*(INDEX(P$258:P$269,$D1082)+INDEX(P$245:P$256,$D1082))</f>
        <v/>
      </c>
      <c r="Q1082" s="47">
        <f>Q1064*Settings!$C$13*(INDEX(Q$258:Q$269,$D1082)+INDEX(Q$245:Q$256,$D1082))</f>
        <v/>
      </c>
      <c r="R1082" s="47">
        <f>R1064*Settings!$C$13*(INDEX(R$258:R$269,$D1082)+INDEX(R$245:R$256,$D1082))</f>
        <v/>
      </c>
      <c r="S1082" s="47">
        <f>S1064*Settings!$C$13*(INDEX(S$258:S$269,$D1082)+INDEX(S$245:S$256,$D1082))</f>
        <v/>
      </c>
      <c r="T1082" s="47">
        <f>T1064*Settings!$C$13*(INDEX(T$258:T$269,$D1082)+INDEX(T$245:T$256,$D1082))</f>
        <v/>
      </c>
      <c r="U1082" s="47">
        <f>U1064*Settings!$C$13*(INDEX(U$258:U$269,$D1082)+INDEX(U$245:U$256,$D1082))</f>
        <v/>
      </c>
      <c r="V1082" s="47">
        <f>V1064*Settings!$C$13*(INDEX(V$258:V$269,$D1082)+INDEX(V$245:V$256,$D1082))</f>
        <v/>
      </c>
      <c r="W1082" s="47">
        <f>W1064*Settings!$C$13*(INDEX(W$258:W$269,$D1082)+INDEX(W$245:W$256,$D1082))</f>
        <v/>
      </c>
      <c r="X1082" s="47">
        <f>X1064*Settings!$C$13*(INDEX(X$258:X$269,$D1082)+INDEX(X$245:X$256,$D1082))</f>
        <v/>
      </c>
      <c r="Y1082" s="47">
        <f>Y1064*Settings!$C$13*(INDEX(Y$258:Y$269,$D1082)+INDEX(Y$245:Y$256,$D1082))</f>
        <v/>
      </c>
      <c r="Z1082" s="47">
        <f>Z1064*Settings!$C$13*(INDEX(Z$258:Z$269,$D1082)+INDEX(Z$245:Z$256,$D1082))</f>
        <v/>
      </c>
      <c r="AA1082" s="47">
        <f>AA1064*Settings!$C$13*(INDEX(AA$258:AA$269,$D1082)+INDEX(AA$245:AA$256,$D1082))</f>
        <v/>
      </c>
      <c r="AB1082" s="47">
        <f>AB1064*Settings!$C$13*(INDEX(AB$258:AB$269,$D1082)+INDEX(AB$245:AB$256,$D1082))</f>
        <v/>
      </c>
      <c r="AC1082" s="47">
        <f>AC1064*Settings!$C$13*(INDEX(AC$258:AC$269,$D1082)+INDEX(AC$245:AC$256,$D1082))</f>
        <v/>
      </c>
      <c r="AD1082" s="48">
        <f>REVENUE(AD1064,Settings!$C$13,INDEX(AD$258:AD$269,$D1082)+INDEX(AD$245:AD$256,$D1082))</f>
        <v/>
      </c>
      <c r="AE1082" s="25">
        <f>LOWER(Settings!$C$4)&amp;".mit."&amp;$A1082&amp;IF($C1082="","","."&amp;$C1082&amp;"."&amp;$B1082)&amp;IF(INDEX(Variables!$D$5:$D$105,MATCH($A1082,Variables!$A$5:$A$105,0))="","","."&amp;INDEX(Variables!$D$5:$D$105,MATCH($A1082,Variables!$A$5:$A$105,0)))&amp;"."&amp;AE$5</f>
        <v/>
      </c>
      <c r="AF1082" s="46">
        <f>AF1064*Settings!$C$13*(INDEX(AF$258:AF$269,$D1082)+INDEX(AF$245:AF$256,$D1082))</f>
        <v/>
      </c>
      <c r="AG1082" s="47">
        <f>AG1064*Settings!$C$13*(INDEX(AG$258:AG$269,$D1082)+INDEX(AG$245:AG$256,$D1082))</f>
        <v/>
      </c>
      <c r="AH1082" s="47">
        <f>AH1064*Settings!$C$13*(INDEX(AH$258:AH$269,$D1082)+INDEX(AH$245:AH$256,$D1082))</f>
        <v/>
      </c>
      <c r="AI1082" s="47">
        <f>AI1064*Settings!$C$13*(INDEX(AI$258:AI$269,$D1082)+INDEX(AI$245:AI$256,$D1082))</f>
        <v/>
      </c>
      <c r="AJ1082" s="47">
        <f>AJ1064*Settings!$C$13*(INDEX(AJ$258:AJ$269,$D1082)+INDEX(AJ$245:AJ$256,$D1082))</f>
        <v/>
      </c>
      <c r="AK1082" s="47">
        <f>AK1064*Settings!$C$13*(INDEX(AK$258:AK$269,$D1082)+INDEX(AK$245:AK$256,$D1082))</f>
        <v/>
      </c>
      <c r="AL1082" s="47">
        <f>AL1064*Settings!$C$13*(INDEX(AL$258:AL$269,$D1082)+INDEX(AL$245:AL$256,$D1082))</f>
        <v/>
      </c>
      <c r="AM1082" s="47">
        <f>AM1064*Settings!$C$13*(INDEX(AM$258:AM$269,$D1082)+INDEX(AM$245:AM$256,$D1082))</f>
        <v/>
      </c>
      <c r="AN1082" s="47">
        <f>AN1064*Settings!$C$13*(INDEX(AN$258:AN$269,$D1082)+INDEX(AN$245:AN$256,$D1082))</f>
        <v/>
      </c>
      <c r="AO1082" s="47">
        <f>AO1064*Settings!$C$13*(INDEX(AO$258:AO$269,$D1082)+INDEX(AO$245:AO$256,$D1082))</f>
        <v/>
      </c>
      <c r="AP1082" s="47">
        <f>AP1064*Settings!$C$13*(INDEX(AP$258:AP$269,$D1082)+INDEX(AP$245:AP$256,$D1082))</f>
        <v/>
      </c>
      <c r="AQ1082" s="47">
        <f>AQ1064*Settings!$C$13*(INDEX(AQ$258:AQ$269,$D1082)+INDEX(AQ$245:AQ$256,$D1082))</f>
        <v/>
      </c>
      <c r="AR1082" s="47">
        <f>AR1064*Settings!$C$13*(INDEX(AR$258:AR$269,$D1082)+INDEX(AR$245:AR$256,$D1082))</f>
        <v/>
      </c>
      <c r="AS1082" s="47">
        <f>AS1064*Settings!$C$13*(INDEX(AS$258:AS$269,$D1082)+INDEX(AS$245:AS$256,$D1082))</f>
        <v/>
      </c>
      <c r="AT1082" s="47">
        <f>AT1064*Settings!$C$13*(INDEX(AT$258:AT$269,$D1082)+INDEX(AT$245:AT$256,$D1082))</f>
        <v/>
      </c>
      <c r="AU1082" s="47">
        <f>AU1064*Settings!$C$13*(INDEX(AU$258:AU$269,$D1082)+INDEX(AU$245:AU$256,$D1082))</f>
        <v/>
      </c>
      <c r="AV1082" s="47">
        <f>AV1064*Settings!$C$13*(INDEX(AV$258:AV$269,$D1082)+INDEX(AV$245:AV$256,$D1082))</f>
        <v/>
      </c>
      <c r="AW1082" s="47">
        <f>AW1064*Settings!$C$13*(INDEX(AW$258:AW$269,$D1082)+INDEX(AW$245:AW$256,$D1082))</f>
        <v/>
      </c>
      <c r="AX1082" s="48">
        <f>REVENUE(AX1064,Settings!$C$13,INDEX(AX$258:AX$269,$D1082)+INDEX(AX$245:AX$256,$D1082))</f>
        <v/>
      </c>
    </row>
    <row r="1083" hidden="1" outlineLevel="2">
      <c r="A1083" s="5" t="inlineStr">
        <is>
          <t>rtx</t>
        </is>
      </c>
      <c r="B1083" s="5" t="inlineStr">
        <is>
          <t>nga</t>
        </is>
      </c>
      <c r="C1083" s="5" t="inlineStr">
        <is>
          <t>mch</t>
        </is>
      </c>
      <c r="D1083" s="40">
        <f>INDEX(Inputs!$R$5:$R$132,MATCH($B1083&amp;"|"&amp;$C1083,Inputs!$A$5:$A$132,0))</f>
        <v/>
      </c>
      <c r="E1083" s="39" t="n"/>
      <c r="F1083" s="39" t="n"/>
      <c r="G1083" s="39" t="n"/>
      <c r="H1083" s="5">
        <f>INDEX(Variables!$B$5:$B$105,MATCH($A1083,Variables!$A$5:$A$105,0))&amp;IF($C1083="",""," | "&amp;INDEX(Mapping!$B$5:$B$26,MATCH($C1083,Mapping!$A$5:$A$26,0))&amp;" | "&amp;INDEX(Mapping!$B$30:$B$41,MATCH($B1083,Mapping!$A$30:$A$41,0)))</f>
        <v/>
      </c>
      <c r="I1083" s="5">
        <f>INDEX(Variables!$C$5:$C$105,MATCH($A1083,Variables!$A$5:$A$105,0))</f>
        <v/>
      </c>
      <c r="J1083" s="5">
        <f>INDEX(Variables!$E$5:$E$105,MATCH($A1083,Variables!$A$5:$A$105,0))</f>
        <v/>
      </c>
      <c r="K1083" s="25">
        <f>LOWER(Settings!$C$4)&amp;".mit."&amp;$A1083&amp;IF($C1083="","","."&amp;$C1083&amp;"."&amp;$B1083)&amp;IF(INDEX(Variables!$D$5:$D$105,MATCH($A1083,Variables!$A$5:$A$105,0))="","","."&amp;INDEX(Variables!$D$5:$D$105,MATCH($A1083,Variables!$A$5:$A$105,0)))&amp;"."&amp;K$5</f>
        <v/>
      </c>
      <c r="L1083" s="46">
        <f>L1065*Settings!$C$13*(INDEX(L$258:L$269,$D1083)+INDEX(L$245:L$256,$D1083))</f>
        <v/>
      </c>
      <c r="M1083" s="47">
        <f>M1065*Settings!$C$13*(INDEX(M$258:M$269,$D1083)+INDEX(M$245:M$256,$D1083))</f>
        <v/>
      </c>
      <c r="N1083" s="47">
        <f>N1065*Settings!$C$13*(INDEX(N$258:N$269,$D1083)+INDEX(N$245:N$256,$D1083))</f>
        <v/>
      </c>
      <c r="O1083" s="47">
        <f>O1065*Settings!$C$13*(INDEX(O$258:O$269,$D1083)+INDEX(O$245:O$256,$D1083))</f>
        <v/>
      </c>
      <c r="P1083" s="47">
        <f>P1065*Settings!$C$13*(INDEX(P$258:P$269,$D1083)+INDEX(P$245:P$256,$D1083))</f>
        <v/>
      </c>
      <c r="Q1083" s="47">
        <f>Q1065*Settings!$C$13*(INDEX(Q$258:Q$269,$D1083)+INDEX(Q$245:Q$256,$D1083))</f>
        <v/>
      </c>
      <c r="R1083" s="47">
        <f>R1065*Settings!$C$13*(INDEX(R$258:R$269,$D1083)+INDEX(R$245:R$256,$D1083))</f>
        <v/>
      </c>
      <c r="S1083" s="47">
        <f>S1065*Settings!$C$13*(INDEX(S$258:S$269,$D1083)+INDEX(S$245:S$256,$D1083))</f>
        <v/>
      </c>
      <c r="T1083" s="47">
        <f>T1065*Settings!$C$13*(INDEX(T$258:T$269,$D1083)+INDEX(T$245:T$256,$D1083))</f>
        <v/>
      </c>
      <c r="U1083" s="47">
        <f>U1065*Settings!$C$13*(INDEX(U$258:U$269,$D1083)+INDEX(U$245:U$256,$D1083))</f>
        <v/>
      </c>
      <c r="V1083" s="47">
        <f>V1065*Settings!$C$13*(INDEX(V$258:V$269,$D1083)+INDEX(V$245:V$256,$D1083))</f>
        <v/>
      </c>
      <c r="W1083" s="47">
        <f>W1065*Settings!$C$13*(INDEX(W$258:W$269,$D1083)+INDEX(W$245:W$256,$D1083))</f>
        <v/>
      </c>
      <c r="X1083" s="47">
        <f>X1065*Settings!$C$13*(INDEX(X$258:X$269,$D1083)+INDEX(X$245:X$256,$D1083))</f>
        <v/>
      </c>
      <c r="Y1083" s="47">
        <f>Y1065*Settings!$C$13*(INDEX(Y$258:Y$269,$D1083)+INDEX(Y$245:Y$256,$D1083))</f>
        <v/>
      </c>
      <c r="Z1083" s="47">
        <f>Z1065*Settings!$C$13*(INDEX(Z$258:Z$269,$D1083)+INDEX(Z$245:Z$256,$D1083))</f>
        <v/>
      </c>
      <c r="AA1083" s="47">
        <f>AA1065*Settings!$C$13*(INDEX(AA$258:AA$269,$D1083)+INDEX(AA$245:AA$256,$D1083))</f>
        <v/>
      </c>
      <c r="AB1083" s="47">
        <f>AB1065*Settings!$C$13*(INDEX(AB$258:AB$269,$D1083)+INDEX(AB$245:AB$256,$D1083))</f>
        <v/>
      </c>
      <c r="AC1083" s="47">
        <f>AC1065*Settings!$C$13*(INDEX(AC$258:AC$269,$D1083)+INDEX(AC$245:AC$256,$D1083))</f>
        <v/>
      </c>
      <c r="AD1083" s="48">
        <f>REVENUE(AD1065,Settings!$C$13,INDEX(AD$258:AD$269,$D1083)+INDEX(AD$245:AD$256,$D1083))</f>
        <v/>
      </c>
      <c r="AE1083" s="25">
        <f>LOWER(Settings!$C$4)&amp;".mit."&amp;$A1083&amp;IF($C1083="","","."&amp;$C1083&amp;"."&amp;$B1083)&amp;IF(INDEX(Variables!$D$5:$D$105,MATCH($A1083,Variables!$A$5:$A$105,0))="","","."&amp;INDEX(Variables!$D$5:$D$105,MATCH($A1083,Variables!$A$5:$A$105,0)))&amp;"."&amp;AE$5</f>
        <v/>
      </c>
      <c r="AF1083" s="46">
        <f>AF1065*Settings!$C$13*(INDEX(AF$258:AF$269,$D1083)+INDEX(AF$245:AF$256,$D1083))</f>
        <v/>
      </c>
      <c r="AG1083" s="47">
        <f>AG1065*Settings!$C$13*(INDEX(AG$258:AG$269,$D1083)+INDEX(AG$245:AG$256,$D1083))</f>
        <v/>
      </c>
      <c r="AH1083" s="47">
        <f>AH1065*Settings!$C$13*(INDEX(AH$258:AH$269,$D1083)+INDEX(AH$245:AH$256,$D1083))</f>
        <v/>
      </c>
      <c r="AI1083" s="47">
        <f>AI1065*Settings!$C$13*(INDEX(AI$258:AI$269,$D1083)+INDEX(AI$245:AI$256,$D1083))</f>
        <v/>
      </c>
      <c r="AJ1083" s="47">
        <f>AJ1065*Settings!$C$13*(INDEX(AJ$258:AJ$269,$D1083)+INDEX(AJ$245:AJ$256,$D1083))</f>
        <v/>
      </c>
      <c r="AK1083" s="47">
        <f>AK1065*Settings!$C$13*(INDEX(AK$258:AK$269,$D1083)+INDEX(AK$245:AK$256,$D1083))</f>
        <v/>
      </c>
      <c r="AL1083" s="47">
        <f>AL1065*Settings!$C$13*(INDEX(AL$258:AL$269,$D1083)+INDEX(AL$245:AL$256,$D1083))</f>
        <v/>
      </c>
      <c r="AM1083" s="47">
        <f>AM1065*Settings!$C$13*(INDEX(AM$258:AM$269,$D1083)+INDEX(AM$245:AM$256,$D1083))</f>
        <v/>
      </c>
      <c r="AN1083" s="47">
        <f>AN1065*Settings!$C$13*(INDEX(AN$258:AN$269,$D1083)+INDEX(AN$245:AN$256,$D1083))</f>
        <v/>
      </c>
      <c r="AO1083" s="47">
        <f>AO1065*Settings!$C$13*(INDEX(AO$258:AO$269,$D1083)+INDEX(AO$245:AO$256,$D1083))</f>
        <v/>
      </c>
      <c r="AP1083" s="47">
        <f>AP1065*Settings!$C$13*(INDEX(AP$258:AP$269,$D1083)+INDEX(AP$245:AP$256,$D1083))</f>
        <v/>
      </c>
      <c r="AQ1083" s="47">
        <f>AQ1065*Settings!$C$13*(INDEX(AQ$258:AQ$269,$D1083)+INDEX(AQ$245:AQ$256,$D1083))</f>
        <v/>
      </c>
      <c r="AR1083" s="47">
        <f>AR1065*Settings!$C$13*(INDEX(AR$258:AR$269,$D1083)+INDEX(AR$245:AR$256,$D1083))</f>
        <v/>
      </c>
      <c r="AS1083" s="47">
        <f>AS1065*Settings!$C$13*(INDEX(AS$258:AS$269,$D1083)+INDEX(AS$245:AS$256,$D1083))</f>
        <v/>
      </c>
      <c r="AT1083" s="47">
        <f>AT1065*Settings!$C$13*(INDEX(AT$258:AT$269,$D1083)+INDEX(AT$245:AT$256,$D1083))</f>
        <v/>
      </c>
      <c r="AU1083" s="47">
        <f>AU1065*Settings!$C$13*(INDEX(AU$258:AU$269,$D1083)+INDEX(AU$245:AU$256,$D1083))</f>
        <v/>
      </c>
      <c r="AV1083" s="47">
        <f>AV1065*Settings!$C$13*(INDEX(AV$258:AV$269,$D1083)+INDEX(AV$245:AV$256,$D1083))</f>
        <v/>
      </c>
      <c r="AW1083" s="47">
        <f>AW1065*Settings!$C$13*(INDEX(AW$258:AW$269,$D1083)+INDEX(AW$245:AW$256,$D1083))</f>
        <v/>
      </c>
      <c r="AX1083" s="48">
        <f>REVENUE(AX1065,Settings!$C$13,INDEX(AX$258:AX$269,$D1083)+INDEX(AX$245:AX$256,$D1083))</f>
        <v/>
      </c>
    </row>
    <row r="1084" hidden="1" outlineLevel="2">
      <c r="A1084" s="5" t="inlineStr">
        <is>
          <t>rtx</t>
        </is>
      </c>
      <c r="B1084" s="5" t="inlineStr">
        <is>
          <t>gso</t>
        </is>
      </c>
      <c r="C1084" s="5" t="inlineStr">
        <is>
          <t>mch</t>
        </is>
      </c>
      <c r="D1084" s="40">
        <f>INDEX(Inputs!$R$5:$R$132,MATCH($B1084&amp;"|"&amp;$C1084,Inputs!$A$5:$A$132,0))</f>
        <v/>
      </c>
      <c r="E1084" s="39" t="n"/>
      <c r="F1084" s="39" t="n"/>
      <c r="G1084" s="39" t="n"/>
      <c r="H1084" s="5">
        <f>INDEX(Variables!$B$5:$B$105,MATCH($A1084,Variables!$A$5:$A$105,0))&amp;IF($C1084="",""," | "&amp;INDEX(Mapping!$B$5:$B$26,MATCH($C1084,Mapping!$A$5:$A$26,0))&amp;" | "&amp;INDEX(Mapping!$B$30:$B$41,MATCH($B1084,Mapping!$A$30:$A$41,0)))</f>
        <v/>
      </c>
      <c r="I1084" s="5">
        <f>INDEX(Variables!$C$5:$C$105,MATCH($A1084,Variables!$A$5:$A$105,0))</f>
        <v/>
      </c>
      <c r="J1084" s="5">
        <f>INDEX(Variables!$E$5:$E$105,MATCH($A1084,Variables!$A$5:$A$105,0))</f>
        <v/>
      </c>
      <c r="K1084" s="25">
        <f>LOWER(Settings!$C$4)&amp;".mit."&amp;$A1084&amp;IF($C1084="","","."&amp;$C1084&amp;"."&amp;$B1084)&amp;IF(INDEX(Variables!$D$5:$D$105,MATCH($A1084,Variables!$A$5:$A$105,0))="","","."&amp;INDEX(Variables!$D$5:$D$105,MATCH($A1084,Variables!$A$5:$A$105,0)))&amp;"."&amp;K$5</f>
        <v/>
      </c>
      <c r="L1084" s="46">
        <f>L1066*Settings!$C$13*(INDEX(L$258:L$269,$D1084)+INDEX(L$245:L$256,$D1084))</f>
        <v/>
      </c>
      <c r="M1084" s="47">
        <f>M1066*Settings!$C$13*(INDEX(M$258:M$269,$D1084)+INDEX(M$245:M$256,$D1084))</f>
        <v/>
      </c>
      <c r="N1084" s="47">
        <f>N1066*Settings!$C$13*(INDEX(N$258:N$269,$D1084)+INDEX(N$245:N$256,$D1084))</f>
        <v/>
      </c>
      <c r="O1084" s="47">
        <f>O1066*Settings!$C$13*(INDEX(O$258:O$269,$D1084)+INDEX(O$245:O$256,$D1084))</f>
        <v/>
      </c>
      <c r="P1084" s="47">
        <f>P1066*Settings!$C$13*(INDEX(P$258:P$269,$D1084)+INDEX(P$245:P$256,$D1084))</f>
        <v/>
      </c>
      <c r="Q1084" s="47">
        <f>Q1066*Settings!$C$13*(INDEX(Q$258:Q$269,$D1084)+INDEX(Q$245:Q$256,$D1084))</f>
        <v/>
      </c>
      <c r="R1084" s="47">
        <f>R1066*Settings!$C$13*(INDEX(R$258:R$269,$D1084)+INDEX(R$245:R$256,$D1084))</f>
        <v/>
      </c>
      <c r="S1084" s="47">
        <f>S1066*Settings!$C$13*(INDEX(S$258:S$269,$D1084)+INDEX(S$245:S$256,$D1084))</f>
        <v/>
      </c>
      <c r="T1084" s="47">
        <f>T1066*Settings!$C$13*(INDEX(T$258:T$269,$D1084)+INDEX(T$245:T$256,$D1084))</f>
        <v/>
      </c>
      <c r="U1084" s="47">
        <f>U1066*Settings!$C$13*(INDEX(U$258:U$269,$D1084)+INDEX(U$245:U$256,$D1084))</f>
        <v/>
      </c>
      <c r="V1084" s="47">
        <f>V1066*Settings!$C$13*(INDEX(V$258:V$269,$D1084)+INDEX(V$245:V$256,$D1084))</f>
        <v/>
      </c>
      <c r="W1084" s="47">
        <f>W1066*Settings!$C$13*(INDEX(W$258:W$269,$D1084)+INDEX(W$245:W$256,$D1084))</f>
        <v/>
      </c>
      <c r="X1084" s="47">
        <f>X1066*Settings!$C$13*(INDEX(X$258:X$269,$D1084)+INDEX(X$245:X$256,$D1084))</f>
        <v/>
      </c>
      <c r="Y1084" s="47">
        <f>Y1066*Settings!$C$13*(INDEX(Y$258:Y$269,$D1084)+INDEX(Y$245:Y$256,$D1084))</f>
        <v/>
      </c>
      <c r="Z1084" s="47">
        <f>Z1066*Settings!$C$13*(INDEX(Z$258:Z$269,$D1084)+INDEX(Z$245:Z$256,$D1084))</f>
        <v/>
      </c>
      <c r="AA1084" s="47">
        <f>AA1066*Settings!$C$13*(INDEX(AA$258:AA$269,$D1084)+INDEX(AA$245:AA$256,$D1084))</f>
        <v/>
      </c>
      <c r="AB1084" s="47">
        <f>AB1066*Settings!$C$13*(INDEX(AB$258:AB$269,$D1084)+INDEX(AB$245:AB$256,$D1084))</f>
        <v/>
      </c>
      <c r="AC1084" s="47">
        <f>AC1066*Settings!$C$13*(INDEX(AC$258:AC$269,$D1084)+INDEX(AC$245:AC$256,$D1084))</f>
        <v/>
      </c>
      <c r="AD1084" s="48">
        <f>REVENUE(AD1066,Settings!$C$13,INDEX(AD$258:AD$269,$D1084)+INDEX(AD$245:AD$256,$D1084))</f>
        <v/>
      </c>
      <c r="AE1084" s="25">
        <f>LOWER(Settings!$C$4)&amp;".mit."&amp;$A1084&amp;IF($C1084="","","."&amp;$C1084&amp;"."&amp;$B1084)&amp;IF(INDEX(Variables!$D$5:$D$105,MATCH($A1084,Variables!$A$5:$A$105,0))="","","."&amp;INDEX(Variables!$D$5:$D$105,MATCH($A1084,Variables!$A$5:$A$105,0)))&amp;"."&amp;AE$5</f>
        <v/>
      </c>
      <c r="AF1084" s="46">
        <f>AF1066*Settings!$C$13*(INDEX(AF$258:AF$269,$D1084)+INDEX(AF$245:AF$256,$D1084))</f>
        <v/>
      </c>
      <c r="AG1084" s="47">
        <f>AG1066*Settings!$C$13*(INDEX(AG$258:AG$269,$D1084)+INDEX(AG$245:AG$256,$D1084))</f>
        <v/>
      </c>
      <c r="AH1084" s="47">
        <f>AH1066*Settings!$C$13*(INDEX(AH$258:AH$269,$D1084)+INDEX(AH$245:AH$256,$D1084))</f>
        <v/>
      </c>
      <c r="AI1084" s="47">
        <f>AI1066*Settings!$C$13*(INDEX(AI$258:AI$269,$D1084)+INDEX(AI$245:AI$256,$D1084))</f>
        <v/>
      </c>
      <c r="AJ1084" s="47">
        <f>AJ1066*Settings!$C$13*(INDEX(AJ$258:AJ$269,$D1084)+INDEX(AJ$245:AJ$256,$D1084))</f>
        <v/>
      </c>
      <c r="AK1084" s="47">
        <f>AK1066*Settings!$C$13*(INDEX(AK$258:AK$269,$D1084)+INDEX(AK$245:AK$256,$D1084))</f>
        <v/>
      </c>
      <c r="AL1084" s="47">
        <f>AL1066*Settings!$C$13*(INDEX(AL$258:AL$269,$D1084)+INDEX(AL$245:AL$256,$D1084))</f>
        <v/>
      </c>
      <c r="AM1084" s="47">
        <f>AM1066*Settings!$C$13*(INDEX(AM$258:AM$269,$D1084)+INDEX(AM$245:AM$256,$D1084))</f>
        <v/>
      </c>
      <c r="AN1084" s="47">
        <f>AN1066*Settings!$C$13*(INDEX(AN$258:AN$269,$D1084)+INDEX(AN$245:AN$256,$D1084))</f>
        <v/>
      </c>
      <c r="AO1084" s="47">
        <f>AO1066*Settings!$C$13*(INDEX(AO$258:AO$269,$D1084)+INDEX(AO$245:AO$256,$D1084))</f>
        <v/>
      </c>
      <c r="AP1084" s="47">
        <f>AP1066*Settings!$C$13*(INDEX(AP$258:AP$269,$D1084)+INDEX(AP$245:AP$256,$D1084))</f>
        <v/>
      </c>
      <c r="AQ1084" s="47">
        <f>AQ1066*Settings!$C$13*(INDEX(AQ$258:AQ$269,$D1084)+INDEX(AQ$245:AQ$256,$D1084))</f>
        <v/>
      </c>
      <c r="AR1084" s="47">
        <f>AR1066*Settings!$C$13*(INDEX(AR$258:AR$269,$D1084)+INDEX(AR$245:AR$256,$D1084))</f>
        <v/>
      </c>
      <c r="AS1084" s="47">
        <f>AS1066*Settings!$C$13*(INDEX(AS$258:AS$269,$D1084)+INDEX(AS$245:AS$256,$D1084))</f>
        <v/>
      </c>
      <c r="AT1084" s="47">
        <f>AT1066*Settings!$C$13*(INDEX(AT$258:AT$269,$D1084)+INDEX(AT$245:AT$256,$D1084))</f>
        <v/>
      </c>
      <c r="AU1084" s="47">
        <f>AU1066*Settings!$C$13*(INDEX(AU$258:AU$269,$D1084)+INDEX(AU$245:AU$256,$D1084))</f>
        <v/>
      </c>
      <c r="AV1084" s="47">
        <f>AV1066*Settings!$C$13*(INDEX(AV$258:AV$269,$D1084)+INDEX(AV$245:AV$256,$D1084))</f>
        <v/>
      </c>
      <c r="AW1084" s="47">
        <f>AW1066*Settings!$C$13*(INDEX(AW$258:AW$269,$D1084)+INDEX(AW$245:AW$256,$D1084))</f>
        <v/>
      </c>
      <c r="AX1084" s="48">
        <f>REVENUE(AX1066,Settings!$C$13,INDEX(AX$258:AX$269,$D1084)+INDEX(AX$245:AX$256,$D1084))</f>
        <v/>
      </c>
    </row>
    <row r="1085" hidden="1" outlineLevel="2">
      <c r="A1085" s="5" t="inlineStr">
        <is>
          <t>rtx</t>
        </is>
      </c>
      <c r="B1085" s="5" t="inlineStr">
        <is>
          <t>die</t>
        </is>
      </c>
      <c r="C1085" s="5" t="inlineStr">
        <is>
          <t>mch</t>
        </is>
      </c>
      <c r="D1085" s="40">
        <f>INDEX(Inputs!$R$5:$R$132,MATCH($B1085&amp;"|"&amp;$C1085,Inputs!$A$5:$A$132,0))</f>
        <v/>
      </c>
      <c r="E1085" s="39" t="n"/>
      <c r="F1085" s="39" t="n"/>
      <c r="G1085" s="39" t="n"/>
      <c r="H1085" s="5">
        <f>INDEX(Variables!$B$5:$B$105,MATCH($A1085,Variables!$A$5:$A$105,0))&amp;IF($C1085="",""," | "&amp;INDEX(Mapping!$B$5:$B$26,MATCH($C1085,Mapping!$A$5:$A$26,0))&amp;" | "&amp;INDEX(Mapping!$B$30:$B$41,MATCH($B1085,Mapping!$A$30:$A$41,0)))</f>
        <v/>
      </c>
      <c r="I1085" s="5">
        <f>INDEX(Variables!$C$5:$C$105,MATCH($A1085,Variables!$A$5:$A$105,0))</f>
        <v/>
      </c>
      <c r="J1085" s="5">
        <f>INDEX(Variables!$E$5:$E$105,MATCH($A1085,Variables!$A$5:$A$105,0))</f>
        <v/>
      </c>
      <c r="K1085" s="25">
        <f>LOWER(Settings!$C$4)&amp;".mit."&amp;$A1085&amp;IF($C1085="","","."&amp;$C1085&amp;"."&amp;$B1085)&amp;IF(INDEX(Variables!$D$5:$D$105,MATCH($A1085,Variables!$A$5:$A$105,0))="","","."&amp;INDEX(Variables!$D$5:$D$105,MATCH($A1085,Variables!$A$5:$A$105,0)))&amp;"."&amp;K$5</f>
        <v/>
      </c>
      <c r="L1085" s="46">
        <f>L1067*Settings!$C$13*(INDEX(L$258:L$269,$D1085)+INDEX(L$245:L$256,$D1085))</f>
        <v/>
      </c>
      <c r="M1085" s="47">
        <f>M1067*Settings!$C$13*(INDEX(M$258:M$269,$D1085)+INDEX(M$245:M$256,$D1085))</f>
        <v/>
      </c>
      <c r="N1085" s="47">
        <f>N1067*Settings!$C$13*(INDEX(N$258:N$269,$D1085)+INDEX(N$245:N$256,$D1085))</f>
        <v/>
      </c>
      <c r="O1085" s="47">
        <f>O1067*Settings!$C$13*(INDEX(O$258:O$269,$D1085)+INDEX(O$245:O$256,$D1085))</f>
        <v/>
      </c>
      <c r="P1085" s="47">
        <f>P1067*Settings!$C$13*(INDEX(P$258:P$269,$D1085)+INDEX(P$245:P$256,$D1085))</f>
        <v/>
      </c>
      <c r="Q1085" s="47">
        <f>Q1067*Settings!$C$13*(INDEX(Q$258:Q$269,$D1085)+INDEX(Q$245:Q$256,$D1085))</f>
        <v/>
      </c>
      <c r="R1085" s="47">
        <f>R1067*Settings!$C$13*(INDEX(R$258:R$269,$D1085)+INDEX(R$245:R$256,$D1085))</f>
        <v/>
      </c>
      <c r="S1085" s="47">
        <f>S1067*Settings!$C$13*(INDEX(S$258:S$269,$D1085)+INDEX(S$245:S$256,$D1085))</f>
        <v/>
      </c>
      <c r="T1085" s="47">
        <f>T1067*Settings!$C$13*(INDEX(T$258:T$269,$D1085)+INDEX(T$245:T$256,$D1085))</f>
        <v/>
      </c>
      <c r="U1085" s="47">
        <f>U1067*Settings!$C$13*(INDEX(U$258:U$269,$D1085)+INDEX(U$245:U$256,$D1085))</f>
        <v/>
      </c>
      <c r="V1085" s="47">
        <f>V1067*Settings!$C$13*(INDEX(V$258:V$269,$D1085)+INDEX(V$245:V$256,$D1085))</f>
        <v/>
      </c>
      <c r="W1085" s="47">
        <f>W1067*Settings!$C$13*(INDEX(W$258:W$269,$D1085)+INDEX(W$245:W$256,$D1085))</f>
        <v/>
      </c>
      <c r="X1085" s="47">
        <f>X1067*Settings!$C$13*(INDEX(X$258:X$269,$D1085)+INDEX(X$245:X$256,$D1085))</f>
        <v/>
      </c>
      <c r="Y1085" s="47">
        <f>Y1067*Settings!$C$13*(INDEX(Y$258:Y$269,$D1085)+INDEX(Y$245:Y$256,$D1085))</f>
        <v/>
      </c>
      <c r="Z1085" s="47">
        <f>Z1067*Settings!$C$13*(INDEX(Z$258:Z$269,$D1085)+INDEX(Z$245:Z$256,$D1085))</f>
        <v/>
      </c>
      <c r="AA1085" s="47">
        <f>AA1067*Settings!$C$13*(INDEX(AA$258:AA$269,$D1085)+INDEX(AA$245:AA$256,$D1085))</f>
        <v/>
      </c>
      <c r="AB1085" s="47">
        <f>AB1067*Settings!$C$13*(INDEX(AB$258:AB$269,$D1085)+INDEX(AB$245:AB$256,$D1085))</f>
        <v/>
      </c>
      <c r="AC1085" s="47">
        <f>AC1067*Settings!$C$13*(INDEX(AC$258:AC$269,$D1085)+INDEX(AC$245:AC$256,$D1085))</f>
        <v/>
      </c>
      <c r="AD1085" s="48">
        <f>REVENUE(AD1067,Settings!$C$13,INDEX(AD$258:AD$269,$D1085)+INDEX(AD$245:AD$256,$D1085))</f>
        <v/>
      </c>
      <c r="AE1085" s="25">
        <f>LOWER(Settings!$C$4)&amp;".mit."&amp;$A1085&amp;IF($C1085="","","."&amp;$C1085&amp;"."&amp;$B1085)&amp;IF(INDEX(Variables!$D$5:$D$105,MATCH($A1085,Variables!$A$5:$A$105,0))="","","."&amp;INDEX(Variables!$D$5:$D$105,MATCH($A1085,Variables!$A$5:$A$105,0)))&amp;"."&amp;AE$5</f>
        <v/>
      </c>
      <c r="AF1085" s="46">
        <f>AF1067*Settings!$C$13*(INDEX(AF$258:AF$269,$D1085)+INDEX(AF$245:AF$256,$D1085))</f>
        <v/>
      </c>
      <c r="AG1085" s="47">
        <f>AG1067*Settings!$C$13*(INDEX(AG$258:AG$269,$D1085)+INDEX(AG$245:AG$256,$D1085))</f>
        <v/>
      </c>
      <c r="AH1085" s="47">
        <f>AH1067*Settings!$C$13*(INDEX(AH$258:AH$269,$D1085)+INDEX(AH$245:AH$256,$D1085))</f>
        <v/>
      </c>
      <c r="AI1085" s="47">
        <f>AI1067*Settings!$C$13*(INDEX(AI$258:AI$269,$D1085)+INDEX(AI$245:AI$256,$D1085))</f>
        <v/>
      </c>
      <c r="AJ1085" s="47">
        <f>AJ1067*Settings!$C$13*(INDEX(AJ$258:AJ$269,$D1085)+INDEX(AJ$245:AJ$256,$D1085))</f>
        <v/>
      </c>
      <c r="AK1085" s="47">
        <f>AK1067*Settings!$C$13*(INDEX(AK$258:AK$269,$D1085)+INDEX(AK$245:AK$256,$D1085))</f>
        <v/>
      </c>
      <c r="AL1085" s="47">
        <f>AL1067*Settings!$C$13*(INDEX(AL$258:AL$269,$D1085)+INDEX(AL$245:AL$256,$D1085))</f>
        <v/>
      </c>
      <c r="AM1085" s="47">
        <f>AM1067*Settings!$C$13*(INDEX(AM$258:AM$269,$D1085)+INDEX(AM$245:AM$256,$D1085))</f>
        <v/>
      </c>
      <c r="AN1085" s="47">
        <f>AN1067*Settings!$C$13*(INDEX(AN$258:AN$269,$D1085)+INDEX(AN$245:AN$256,$D1085))</f>
        <v/>
      </c>
      <c r="AO1085" s="47">
        <f>AO1067*Settings!$C$13*(INDEX(AO$258:AO$269,$D1085)+INDEX(AO$245:AO$256,$D1085))</f>
        <v/>
      </c>
      <c r="AP1085" s="47">
        <f>AP1067*Settings!$C$13*(INDEX(AP$258:AP$269,$D1085)+INDEX(AP$245:AP$256,$D1085))</f>
        <v/>
      </c>
      <c r="AQ1085" s="47">
        <f>AQ1067*Settings!$C$13*(INDEX(AQ$258:AQ$269,$D1085)+INDEX(AQ$245:AQ$256,$D1085))</f>
        <v/>
      </c>
      <c r="AR1085" s="47">
        <f>AR1067*Settings!$C$13*(INDEX(AR$258:AR$269,$D1085)+INDEX(AR$245:AR$256,$D1085))</f>
        <v/>
      </c>
      <c r="AS1085" s="47">
        <f>AS1067*Settings!$C$13*(INDEX(AS$258:AS$269,$D1085)+INDEX(AS$245:AS$256,$D1085))</f>
        <v/>
      </c>
      <c r="AT1085" s="47">
        <f>AT1067*Settings!$C$13*(INDEX(AT$258:AT$269,$D1085)+INDEX(AT$245:AT$256,$D1085))</f>
        <v/>
      </c>
      <c r="AU1085" s="47">
        <f>AU1067*Settings!$C$13*(INDEX(AU$258:AU$269,$D1085)+INDEX(AU$245:AU$256,$D1085))</f>
        <v/>
      </c>
      <c r="AV1085" s="47">
        <f>AV1067*Settings!$C$13*(INDEX(AV$258:AV$269,$D1085)+INDEX(AV$245:AV$256,$D1085))</f>
        <v/>
      </c>
      <c r="AW1085" s="47">
        <f>AW1067*Settings!$C$13*(INDEX(AW$258:AW$269,$D1085)+INDEX(AW$245:AW$256,$D1085))</f>
        <v/>
      </c>
      <c r="AX1085" s="48">
        <f>REVENUE(AX1067,Settings!$C$13,INDEX(AX$258:AX$269,$D1085)+INDEX(AX$245:AX$256,$D1085))</f>
        <v/>
      </c>
    </row>
    <row r="1086" hidden="1" outlineLevel="2">
      <c r="A1086" s="5" t="inlineStr">
        <is>
          <t>rtx</t>
        </is>
      </c>
      <c r="B1086" s="5" t="inlineStr">
        <is>
          <t>lpg</t>
        </is>
      </c>
      <c r="C1086" s="5" t="inlineStr">
        <is>
          <t>mch</t>
        </is>
      </c>
      <c r="D1086" s="40">
        <f>INDEX(Inputs!$R$5:$R$132,MATCH($B1086&amp;"|"&amp;$C1086,Inputs!$A$5:$A$132,0))</f>
        <v/>
      </c>
      <c r="E1086" s="39" t="n"/>
      <c r="F1086" s="39" t="n"/>
      <c r="G1086" s="39" t="n"/>
      <c r="H1086" s="5">
        <f>INDEX(Variables!$B$5:$B$105,MATCH($A1086,Variables!$A$5:$A$105,0))&amp;IF($C1086="",""," | "&amp;INDEX(Mapping!$B$5:$B$26,MATCH($C1086,Mapping!$A$5:$A$26,0))&amp;" | "&amp;INDEX(Mapping!$B$30:$B$41,MATCH($B1086,Mapping!$A$30:$A$41,0)))</f>
        <v/>
      </c>
      <c r="I1086" s="5">
        <f>INDEX(Variables!$C$5:$C$105,MATCH($A1086,Variables!$A$5:$A$105,0))</f>
        <v/>
      </c>
      <c r="J1086" s="5">
        <f>INDEX(Variables!$E$5:$E$105,MATCH($A1086,Variables!$A$5:$A$105,0))</f>
        <v/>
      </c>
      <c r="K1086" s="25">
        <f>LOWER(Settings!$C$4)&amp;".mit."&amp;$A1086&amp;IF($C1086="","","."&amp;$C1086&amp;"."&amp;$B1086)&amp;IF(INDEX(Variables!$D$5:$D$105,MATCH($A1086,Variables!$A$5:$A$105,0))="","","."&amp;INDEX(Variables!$D$5:$D$105,MATCH($A1086,Variables!$A$5:$A$105,0)))&amp;"."&amp;K$5</f>
        <v/>
      </c>
      <c r="L1086" s="46">
        <f>L1068*Settings!$C$13*(INDEX(L$258:L$269,$D1086)+INDEX(L$245:L$256,$D1086))</f>
        <v/>
      </c>
      <c r="M1086" s="47">
        <f>M1068*Settings!$C$13*(INDEX(M$258:M$269,$D1086)+INDEX(M$245:M$256,$D1086))</f>
        <v/>
      </c>
      <c r="N1086" s="47">
        <f>N1068*Settings!$C$13*(INDEX(N$258:N$269,$D1086)+INDEX(N$245:N$256,$D1086))</f>
        <v/>
      </c>
      <c r="O1086" s="47">
        <f>O1068*Settings!$C$13*(INDEX(O$258:O$269,$D1086)+INDEX(O$245:O$256,$D1086))</f>
        <v/>
      </c>
      <c r="P1086" s="47">
        <f>P1068*Settings!$C$13*(INDEX(P$258:P$269,$D1086)+INDEX(P$245:P$256,$D1086))</f>
        <v/>
      </c>
      <c r="Q1086" s="47">
        <f>Q1068*Settings!$C$13*(INDEX(Q$258:Q$269,$D1086)+INDEX(Q$245:Q$256,$D1086))</f>
        <v/>
      </c>
      <c r="R1086" s="47">
        <f>R1068*Settings!$C$13*(INDEX(R$258:R$269,$D1086)+INDEX(R$245:R$256,$D1086))</f>
        <v/>
      </c>
      <c r="S1086" s="47">
        <f>S1068*Settings!$C$13*(INDEX(S$258:S$269,$D1086)+INDEX(S$245:S$256,$D1086))</f>
        <v/>
      </c>
      <c r="T1086" s="47">
        <f>T1068*Settings!$C$13*(INDEX(T$258:T$269,$D1086)+INDEX(T$245:T$256,$D1086))</f>
        <v/>
      </c>
      <c r="U1086" s="47">
        <f>U1068*Settings!$C$13*(INDEX(U$258:U$269,$D1086)+INDEX(U$245:U$256,$D1086))</f>
        <v/>
      </c>
      <c r="V1086" s="47">
        <f>V1068*Settings!$C$13*(INDEX(V$258:V$269,$D1086)+INDEX(V$245:V$256,$D1086))</f>
        <v/>
      </c>
      <c r="W1086" s="47">
        <f>W1068*Settings!$C$13*(INDEX(W$258:W$269,$D1086)+INDEX(W$245:W$256,$D1086))</f>
        <v/>
      </c>
      <c r="X1086" s="47">
        <f>X1068*Settings!$C$13*(INDEX(X$258:X$269,$D1086)+INDEX(X$245:X$256,$D1086))</f>
        <v/>
      </c>
      <c r="Y1086" s="47">
        <f>Y1068*Settings!$C$13*(INDEX(Y$258:Y$269,$D1086)+INDEX(Y$245:Y$256,$D1086))</f>
        <v/>
      </c>
      <c r="Z1086" s="47">
        <f>Z1068*Settings!$C$13*(INDEX(Z$258:Z$269,$D1086)+INDEX(Z$245:Z$256,$D1086))</f>
        <v/>
      </c>
      <c r="AA1086" s="47">
        <f>AA1068*Settings!$C$13*(INDEX(AA$258:AA$269,$D1086)+INDEX(AA$245:AA$256,$D1086))</f>
        <v/>
      </c>
      <c r="AB1086" s="47">
        <f>AB1068*Settings!$C$13*(INDEX(AB$258:AB$269,$D1086)+INDEX(AB$245:AB$256,$D1086))</f>
        <v/>
      </c>
      <c r="AC1086" s="47">
        <f>AC1068*Settings!$C$13*(INDEX(AC$258:AC$269,$D1086)+INDEX(AC$245:AC$256,$D1086))</f>
        <v/>
      </c>
      <c r="AD1086" s="48">
        <f>REVENUE(AD1068,Settings!$C$13,INDEX(AD$258:AD$269,$D1086)+INDEX(AD$245:AD$256,$D1086))</f>
        <v/>
      </c>
      <c r="AE1086" s="25">
        <f>LOWER(Settings!$C$4)&amp;".mit."&amp;$A1086&amp;IF($C1086="","","."&amp;$C1086&amp;"."&amp;$B1086)&amp;IF(INDEX(Variables!$D$5:$D$105,MATCH($A1086,Variables!$A$5:$A$105,0))="","","."&amp;INDEX(Variables!$D$5:$D$105,MATCH($A1086,Variables!$A$5:$A$105,0)))&amp;"."&amp;AE$5</f>
        <v/>
      </c>
      <c r="AF1086" s="46">
        <f>AF1068*Settings!$C$13*(INDEX(AF$258:AF$269,$D1086)+INDEX(AF$245:AF$256,$D1086))</f>
        <v/>
      </c>
      <c r="AG1086" s="47">
        <f>AG1068*Settings!$C$13*(INDEX(AG$258:AG$269,$D1086)+INDEX(AG$245:AG$256,$D1086))</f>
        <v/>
      </c>
      <c r="AH1086" s="47">
        <f>AH1068*Settings!$C$13*(INDEX(AH$258:AH$269,$D1086)+INDEX(AH$245:AH$256,$D1086))</f>
        <v/>
      </c>
      <c r="AI1086" s="47">
        <f>AI1068*Settings!$C$13*(INDEX(AI$258:AI$269,$D1086)+INDEX(AI$245:AI$256,$D1086))</f>
        <v/>
      </c>
      <c r="AJ1086" s="47">
        <f>AJ1068*Settings!$C$13*(INDEX(AJ$258:AJ$269,$D1086)+INDEX(AJ$245:AJ$256,$D1086))</f>
        <v/>
      </c>
      <c r="AK1086" s="47">
        <f>AK1068*Settings!$C$13*(INDEX(AK$258:AK$269,$D1086)+INDEX(AK$245:AK$256,$D1086))</f>
        <v/>
      </c>
      <c r="AL1086" s="47">
        <f>AL1068*Settings!$C$13*(INDEX(AL$258:AL$269,$D1086)+INDEX(AL$245:AL$256,$D1086))</f>
        <v/>
      </c>
      <c r="AM1086" s="47">
        <f>AM1068*Settings!$C$13*(INDEX(AM$258:AM$269,$D1086)+INDEX(AM$245:AM$256,$D1086))</f>
        <v/>
      </c>
      <c r="AN1086" s="47">
        <f>AN1068*Settings!$C$13*(INDEX(AN$258:AN$269,$D1086)+INDEX(AN$245:AN$256,$D1086))</f>
        <v/>
      </c>
      <c r="AO1086" s="47">
        <f>AO1068*Settings!$C$13*(INDEX(AO$258:AO$269,$D1086)+INDEX(AO$245:AO$256,$D1086))</f>
        <v/>
      </c>
      <c r="AP1086" s="47">
        <f>AP1068*Settings!$C$13*(INDEX(AP$258:AP$269,$D1086)+INDEX(AP$245:AP$256,$D1086))</f>
        <v/>
      </c>
      <c r="AQ1086" s="47">
        <f>AQ1068*Settings!$C$13*(INDEX(AQ$258:AQ$269,$D1086)+INDEX(AQ$245:AQ$256,$D1086))</f>
        <v/>
      </c>
      <c r="AR1086" s="47">
        <f>AR1068*Settings!$C$13*(INDEX(AR$258:AR$269,$D1086)+INDEX(AR$245:AR$256,$D1086))</f>
        <v/>
      </c>
      <c r="AS1086" s="47">
        <f>AS1068*Settings!$C$13*(INDEX(AS$258:AS$269,$D1086)+INDEX(AS$245:AS$256,$D1086))</f>
        <v/>
      </c>
      <c r="AT1086" s="47">
        <f>AT1068*Settings!$C$13*(INDEX(AT$258:AT$269,$D1086)+INDEX(AT$245:AT$256,$D1086))</f>
        <v/>
      </c>
      <c r="AU1086" s="47">
        <f>AU1068*Settings!$C$13*(INDEX(AU$258:AU$269,$D1086)+INDEX(AU$245:AU$256,$D1086))</f>
        <v/>
      </c>
      <c r="AV1086" s="47">
        <f>AV1068*Settings!$C$13*(INDEX(AV$258:AV$269,$D1086)+INDEX(AV$245:AV$256,$D1086))</f>
        <v/>
      </c>
      <c r="AW1086" s="47">
        <f>AW1068*Settings!$C$13*(INDEX(AW$258:AW$269,$D1086)+INDEX(AW$245:AW$256,$D1086))</f>
        <v/>
      </c>
      <c r="AX1086" s="48">
        <f>REVENUE(AX1068,Settings!$C$13,INDEX(AX$258:AX$269,$D1086)+INDEX(AX$245:AX$256,$D1086))</f>
        <v/>
      </c>
    </row>
    <row r="1087" hidden="1" outlineLevel="2">
      <c r="A1087" s="5" t="inlineStr">
        <is>
          <t>rtx</t>
        </is>
      </c>
      <c r="B1087" s="5" t="inlineStr">
        <is>
          <t>ker</t>
        </is>
      </c>
      <c r="C1087" s="5" t="inlineStr">
        <is>
          <t>mch</t>
        </is>
      </c>
      <c r="D1087" s="40">
        <f>INDEX(Inputs!$R$5:$R$132,MATCH($B1087&amp;"|"&amp;$C1087,Inputs!$A$5:$A$132,0))</f>
        <v/>
      </c>
      <c r="E1087" s="39" t="n"/>
      <c r="F1087" s="39" t="n"/>
      <c r="G1087" s="39" t="n"/>
      <c r="H1087" s="5">
        <f>INDEX(Variables!$B$5:$B$105,MATCH($A1087,Variables!$A$5:$A$105,0))&amp;IF($C1087="",""," | "&amp;INDEX(Mapping!$B$5:$B$26,MATCH($C1087,Mapping!$A$5:$A$26,0))&amp;" | "&amp;INDEX(Mapping!$B$30:$B$41,MATCH($B1087,Mapping!$A$30:$A$41,0)))</f>
        <v/>
      </c>
      <c r="I1087" s="5">
        <f>INDEX(Variables!$C$5:$C$105,MATCH($A1087,Variables!$A$5:$A$105,0))</f>
        <v/>
      </c>
      <c r="J1087" s="5">
        <f>INDEX(Variables!$E$5:$E$105,MATCH($A1087,Variables!$A$5:$A$105,0))</f>
        <v/>
      </c>
      <c r="K1087" s="25">
        <f>LOWER(Settings!$C$4)&amp;".mit."&amp;$A1087&amp;IF($C1087="","","."&amp;$C1087&amp;"."&amp;$B1087)&amp;IF(INDEX(Variables!$D$5:$D$105,MATCH($A1087,Variables!$A$5:$A$105,0))="","","."&amp;INDEX(Variables!$D$5:$D$105,MATCH($A1087,Variables!$A$5:$A$105,0)))&amp;"."&amp;K$5</f>
        <v/>
      </c>
      <c r="L1087" s="46">
        <f>L1069*Settings!$C$13*(INDEX(L$258:L$269,$D1087)+INDEX(L$245:L$256,$D1087))</f>
        <v/>
      </c>
      <c r="M1087" s="47">
        <f>M1069*Settings!$C$13*(INDEX(M$258:M$269,$D1087)+INDEX(M$245:M$256,$D1087))</f>
        <v/>
      </c>
      <c r="N1087" s="47">
        <f>N1069*Settings!$C$13*(INDEX(N$258:N$269,$D1087)+INDEX(N$245:N$256,$D1087))</f>
        <v/>
      </c>
      <c r="O1087" s="47">
        <f>O1069*Settings!$C$13*(INDEX(O$258:O$269,$D1087)+INDEX(O$245:O$256,$D1087))</f>
        <v/>
      </c>
      <c r="P1087" s="47">
        <f>P1069*Settings!$C$13*(INDEX(P$258:P$269,$D1087)+INDEX(P$245:P$256,$D1087))</f>
        <v/>
      </c>
      <c r="Q1087" s="47">
        <f>Q1069*Settings!$C$13*(INDEX(Q$258:Q$269,$D1087)+INDEX(Q$245:Q$256,$D1087))</f>
        <v/>
      </c>
      <c r="R1087" s="47">
        <f>R1069*Settings!$C$13*(INDEX(R$258:R$269,$D1087)+INDEX(R$245:R$256,$D1087))</f>
        <v/>
      </c>
      <c r="S1087" s="47">
        <f>S1069*Settings!$C$13*(INDEX(S$258:S$269,$D1087)+INDEX(S$245:S$256,$D1087))</f>
        <v/>
      </c>
      <c r="T1087" s="47">
        <f>T1069*Settings!$C$13*(INDEX(T$258:T$269,$D1087)+INDEX(T$245:T$256,$D1087))</f>
        <v/>
      </c>
      <c r="U1087" s="47">
        <f>U1069*Settings!$C$13*(INDEX(U$258:U$269,$D1087)+INDEX(U$245:U$256,$D1087))</f>
        <v/>
      </c>
      <c r="V1087" s="47">
        <f>V1069*Settings!$C$13*(INDEX(V$258:V$269,$D1087)+INDEX(V$245:V$256,$D1087))</f>
        <v/>
      </c>
      <c r="W1087" s="47">
        <f>W1069*Settings!$C$13*(INDEX(W$258:W$269,$D1087)+INDEX(W$245:W$256,$D1087))</f>
        <v/>
      </c>
      <c r="X1087" s="47">
        <f>X1069*Settings!$C$13*(INDEX(X$258:X$269,$D1087)+INDEX(X$245:X$256,$D1087))</f>
        <v/>
      </c>
      <c r="Y1087" s="47">
        <f>Y1069*Settings!$C$13*(INDEX(Y$258:Y$269,$D1087)+INDEX(Y$245:Y$256,$D1087))</f>
        <v/>
      </c>
      <c r="Z1087" s="47">
        <f>Z1069*Settings!$C$13*(INDEX(Z$258:Z$269,$D1087)+INDEX(Z$245:Z$256,$D1087))</f>
        <v/>
      </c>
      <c r="AA1087" s="47">
        <f>AA1069*Settings!$C$13*(INDEX(AA$258:AA$269,$D1087)+INDEX(AA$245:AA$256,$D1087))</f>
        <v/>
      </c>
      <c r="AB1087" s="47">
        <f>AB1069*Settings!$C$13*(INDEX(AB$258:AB$269,$D1087)+INDEX(AB$245:AB$256,$D1087))</f>
        <v/>
      </c>
      <c r="AC1087" s="47">
        <f>AC1069*Settings!$C$13*(INDEX(AC$258:AC$269,$D1087)+INDEX(AC$245:AC$256,$D1087))</f>
        <v/>
      </c>
      <c r="AD1087" s="48">
        <f>REVENUE(AD1069,Settings!$C$13,INDEX(AD$258:AD$269,$D1087)+INDEX(AD$245:AD$256,$D1087))</f>
        <v/>
      </c>
      <c r="AE1087" s="25">
        <f>LOWER(Settings!$C$4)&amp;".mit."&amp;$A1087&amp;IF($C1087="","","."&amp;$C1087&amp;"."&amp;$B1087)&amp;IF(INDEX(Variables!$D$5:$D$105,MATCH($A1087,Variables!$A$5:$A$105,0))="","","."&amp;INDEX(Variables!$D$5:$D$105,MATCH($A1087,Variables!$A$5:$A$105,0)))&amp;"."&amp;AE$5</f>
        <v/>
      </c>
      <c r="AF1087" s="46">
        <f>AF1069*Settings!$C$13*(INDEX(AF$258:AF$269,$D1087)+INDEX(AF$245:AF$256,$D1087))</f>
        <v/>
      </c>
      <c r="AG1087" s="47">
        <f>AG1069*Settings!$C$13*(INDEX(AG$258:AG$269,$D1087)+INDEX(AG$245:AG$256,$D1087))</f>
        <v/>
      </c>
      <c r="AH1087" s="47">
        <f>AH1069*Settings!$C$13*(INDEX(AH$258:AH$269,$D1087)+INDEX(AH$245:AH$256,$D1087))</f>
        <v/>
      </c>
      <c r="AI1087" s="47">
        <f>AI1069*Settings!$C$13*(INDEX(AI$258:AI$269,$D1087)+INDEX(AI$245:AI$256,$D1087))</f>
        <v/>
      </c>
      <c r="AJ1087" s="47">
        <f>AJ1069*Settings!$C$13*(INDEX(AJ$258:AJ$269,$D1087)+INDEX(AJ$245:AJ$256,$D1087))</f>
        <v/>
      </c>
      <c r="AK1087" s="47">
        <f>AK1069*Settings!$C$13*(INDEX(AK$258:AK$269,$D1087)+INDEX(AK$245:AK$256,$D1087))</f>
        <v/>
      </c>
      <c r="AL1087" s="47">
        <f>AL1069*Settings!$C$13*(INDEX(AL$258:AL$269,$D1087)+INDEX(AL$245:AL$256,$D1087))</f>
        <v/>
      </c>
      <c r="AM1087" s="47">
        <f>AM1069*Settings!$C$13*(INDEX(AM$258:AM$269,$D1087)+INDEX(AM$245:AM$256,$D1087))</f>
        <v/>
      </c>
      <c r="AN1087" s="47">
        <f>AN1069*Settings!$C$13*(INDEX(AN$258:AN$269,$D1087)+INDEX(AN$245:AN$256,$D1087))</f>
        <v/>
      </c>
      <c r="AO1087" s="47">
        <f>AO1069*Settings!$C$13*(INDEX(AO$258:AO$269,$D1087)+INDEX(AO$245:AO$256,$D1087))</f>
        <v/>
      </c>
      <c r="AP1087" s="47">
        <f>AP1069*Settings!$C$13*(INDEX(AP$258:AP$269,$D1087)+INDEX(AP$245:AP$256,$D1087))</f>
        <v/>
      </c>
      <c r="AQ1087" s="47">
        <f>AQ1069*Settings!$C$13*(INDEX(AQ$258:AQ$269,$D1087)+INDEX(AQ$245:AQ$256,$D1087))</f>
        <v/>
      </c>
      <c r="AR1087" s="47">
        <f>AR1069*Settings!$C$13*(INDEX(AR$258:AR$269,$D1087)+INDEX(AR$245:AR$256,$D1087))</f>
        <v/>
      </c>
      <c r="AS1087" s="47">
        <f>AS1069*Settings!$C$13*(INDEX(AS$258:AS$269,$D1087)+INDEX(AS$245:AS$256,$D1087))</f>
        <v/>
      </c>
      <c r="AT1087" s="47">
        <f>AT1069*Settings!$C$13*(INDEX(AT$258:AT$269,$D1087)+INDEX(AT$245:AT$256,$D1087))</f>
        <v/>
      </c>
      <c r="AU1087" s="47">
        <f>AU1069*Settings!$C$13*(INDEX(AU$258:AU$269,$D1087)+INDEX(AU$245:AU$256,$D1087))</f>
        <v/>
      </c>
      <c r="AV1087" s="47">
        <f>AV1069*Settings!$C$13*(INDEX(AV$258:AV$269,$D1087)+INDEX(AV$245:AV$256,$D1087))</f>
        <v/>
      </c>
      <c r="AW1087" s="47">
        <f>AW1069*Settings!$C$13*(INDEX(AW$258:AW$269,$D1087)+INDEX(AW$245:AW$256,$D1087))</f>
        <v/>
      </c>
      <c r="AX1087" s="48">
        <f>REVENUE(AX1069,Settings!$C$13,INDEX(AX$258:AX$269,$D1087)+INDEX(AX$245:AX$256,$D1087))</f>
        <v/>
      </c>
    </row>
    <row r="1088" hidden="1" outlineLevel="2">
      <c r="A1088" s="5" t="inlineStr">
        <is>
          <t>rtx</t>
        </is>
      </c>
      <c r="B1088" s="5" t="inlineStr">
        <is>
          <t>oop</t>
        </is>
      </c>
      <c r="C1088" s="5" t="inlineStr">
        <is>
          <t>mch</t>
        </is>
      </c>
      <c r="D1088" s="40">
        <f>INDEX(Inputs!$R$5:$R$132,MATCH($B1088&amp;"|"&amp;$C1088,Inputs!$A$5:$A$132,0))</f>
        <v/>
      </c>
      <c r="E1088" s="39" t="n"/>
      <c r="F1088" s="39" t="n"/>
      <c r="G1088" s="39" t="n"/>
      <c r="H1088" s="5">
        <f>INDEX(Variables!$B$5:$B$105,MATCH($A1088,Variables!$A$5:$A$105,0))&amp;IF($C1088="",""," | "&amp;INDEX(Mapping!$B$5:$B$26,MATCH($C1088,Mapping!$A$5:$A$26,0))&amp;" | "&amp;INDEX(Mapping!$B$30:$B$41,MATCH($B1088,Mapping!$A$30:$A$41,0)))</f>
        <v/>
      </c>
      <c r="I1088" s="5">
        <f>INDEX(Variables!$C$5:$C$105,MATCH($A1088,Variables!$A$5:$A$105,0))</f>
        <v/>
      </c>
      <c r="J1088" s="5">
        <f>INDEX(Variables!$E$5:$E$105,MATCH($A1088,Variables!$A$5:$A$105,0))</f>
        <v/>
      </c>
      <c r="K1088" s="25">
        <f>LOWER(Settings!$C$4)&amp;".mit."&amp;$A1088&amp;IF($C1088="","","."&amp;$C1088&amp;"."&amp;$B1088)&amp;IF(INDEX(Variables!$D$5:$D$105,MATCH($A1088,Variables!$A$5:$A$105,0))="","","."&amp;INDEX(Variables!$D$5:$D$105,MATCH($A1088,Variables!$A$5:$A$105,0)))&amp;"."&amp;K$5</f>
        <v/>
      </c>
      <c r="L1088" s="46">
        <f>L1070*Settings!$C$13*(INDEX(L$258:L$269,$D1088)+INDEX(L$245:L$256,$D1088))</f>
        <v/>
      </c>
      <c r="M1088" s="47">
        <f>M1070*Settings!$C$13*(INDEX(M$258:M$269,$D1088)+INDEX(M$245:M$256,$D1088))</f>
        <v/>
      </c>
      <c r="N1088" s="47">
        <f>N1070*Settings!$C$13*(INDEX(N$258:N$269,$D1088)+INDEX(N$245:N$256,$D1088))</f>
        <v/>
      </c>
      <c r="O1088" s="47">
        <f>O1070*Settings!$C$13*(INDEX(O$258:O$269,$D1088)+INDEX(O$245:O$256,$D1088))</f>
        <v/>
      </c>
      <c r="P1088" s="47">
        <f>P1070*Settings!$C$13*(INDEX(P$258:P$269,$D1088)+INDEX(P$245:P$256,$D1088))</f>
        <v/>
      </c>
      <c r="Q1088" s="47">
        <f>Q1070*Settings!$C$13*(INDEX(Q$258:Q$269,$D1088)+INDEX(Q$245:Q$256,$D1088))</f>
        <v/>
      </c>
      <c r="R1088" s="47">
        <f>R1070*Settings!$C$13*(INDEX(R$258:R$269,$D1088)+INDEX(R$245:R$256,$D1088))</f>
        <v/>
      </c>
      <c r="S1088" s="47">
        <f>S1070*Settings!$C$13*(INDEX(S$258:S$269,$D1088)+INDEX(S$245:S$256,$D1088))</f>
        <v/>
      </c>
      <c r="T1088" s="47">
        <f>T1070*Settings!$C$13*(INDEX(T$258:T$269,$D1088)+INDEX(T$245:T$256,$D1088))</f>
        <v/>
      </c>
      <c r="U1088" s="47">
        <f>U1070*Settings!$C$13*(INDEX(U$258:U$269,$D1088)+INDEX(U$245:U$256,$D1088))</f>
        <v/>
      </c>
      <c r="V1088" s="47">
        <f>V1070*Settings!$C$13*(INDEX(V$258:V$269,$D1088)+INDEX(V$245:V$256,$D1088))</f>
        <v/>
      </c>
      <c r="W1088" s="47">
        <f>W1070*Settings!$C$13*(INDEX(W$258:W$269,$D1088)+INDEX(W$245:W$256,$D1088))</f>
        <v/>
      </c>
      <c r="X1088" s="47">
        <f>X1070*Settings!$C$13*(INDEX(X$258:X$269,$D1088)+INDEX(X$245:X$256,$D1088))</f>
        <v/>
      </c>
      <c r="Y1088" s="47">
        <f>Y1070*Settings!$C$13*(INDEX(Y$258:Y$269,$D1088)+INDEX(Y$245:Y$256,$D1088))</f>
        <v/>
      </c>
      <c r="Z1088" s="47">
        <f>Z1070*Settings!$C$13*(INDEX(Z$258:Z$269,$D1088)+INDEX(Z$245:Z$256,$D1088))</f>
        <v/>
      </c>
      <c r="AA1088" s="47">
        <f>AA1070*Settings!$C$13*(INDEX(AA$258:AA$269,$D1088)+INDEX(AA$245:AA$256,$D1088))</f>
        <v/>
      </c>
      <c r="AB1088" s="47">
        <f>AB1070*Settings!$C$13*(INDEX(AB$258:AB$269,$D1088)+INDEX(AB$245:AB$256,$D1088))</f>
        <v/>
      </c>
      <c r="AC1088" s="47">
        <f>AC1070*Settings!$C$13*(INDEX(AC$258:AC$269,$D1088)+INDEX(AC$245:AC$256,$D1088))</f>
        <v/>
      </c>
      <c r="AD1088" s="48">
        <f>REVENUE(AD1070,Settings!$C$13,INDEX(AD$258:AD$269,$D1088)+INDEX(AD$245:AD$256,$D1088))</f>
        <v/>
      </c>
      <c r="AE1088" s="25">
        <f>LOWER(Settings!$C$4)&amp;".mit."&amp;$A1088&amp;IF($C1088="","","."&amp;$C1088&amp;"."&amp;$B1088)&amp;IF(INDEX(Variables!$D$5:$D$105,MATCH($A1088,Variables!$A$5:$A$105,0))="","","."&amp;INDEX(Variables!$D$5:$D$105,MATCH($A1088,Variables!$A$5:$A$105,0)))&amp;"."&amp;AE$5</f>
        <v/>
      </c>
      <c r="AF1088" s="46">
        <f>AF1070*Settings!$C$13*(INDEX(AF$258:AF$269,$D1088)+INDEX(AF$245:AF$256,$D1088))</f>
        <v/>
      </c>
      <c r="AG1088" s="47">
        <f>AG1070*Settings!$C$13*(INDEX(AG$258:AG$269,$D1088)+INDEX(AG$245:AG$256,$D1088))</f>
        <v/>
      </c>
      <c r="AH1088" s="47">
        <f>AH1070*Settings!$C$13*(INDEX(AH$258:AH$269,$D1088)+INDEX(AH$245:AH$256,$D1088))</f>
        <v/>
      </c>
      <c r="AI1088" s="47">
        <f>AI1070*Settings!$C$13*(INDEX(AI$258:AI$269,$D1088)+INDEX(AI$245:AI$256,$D1088))</f>
        <v/>
      </c>
      <c r="AJ1088" s="47">
        <f>AJ1070*Settings!$C$13*(INDEX(AJ$258:AJ$269,$D1088)+INDEX(AJ$245:AJ$256,$D1088))</f>
        <v/>
      </c>
      <c r="AK1088" s="47">
        <f>AK1070*Settings!$C$13*(INDEX(AK$258:AK$269,$D1088)+INDEX(AK$245:AK$256,$D1088))</f>
        <v/>
      </c>
      <c r="AL1088" s="47">
        <f>AL1070*Settings!$C$13*(INDEX(AL$258:AL$269,$D1088)+INDEX(AL$245:AL$256,$D1088))</f>
        <v/>
      </c>
      <c r="AM1088" s="47">
        <f>AM1070*Settings!$C$13*(INDEX(AM$258:AM$269,$D1088)+INDEX(AM$245:AM$256,$D1088))</f>
        <v/>
      </c>
      <c r="AN1088" s="47">
        <f>AN1070*Settings!$C$13*(INDEX(AN$258:AN$269,$D1088)+INDEX(AN$245:AN$256,$D1088))</f>
        <v/>
      </c>
      <c r="AO1088" s="47">
        <f>AO1070*Settings!$C$13*(INDEX(AO$258:AO$269,$D1088)+INDEX(AO$245:AO$256,$D1088))</f>
        <v/>
      </c>
      <c r="AP1088" s="47">
        <f>AP1070*Settings!$C$13*(INDEX(AP$258:AP$269,$D1088)+INDEX(AP$245:AP$256,$D1088))</f>
        <v/>
      </c>
      <c r="AQ1088" s="47">
        <f>AQ1070*Settings!$C$13*(INDEX(AQ$258:AQ$269,$D1088)+INDEX(AQ$245:AQ$256,$D1088))</f>
        <v/>
      </c>
      <c r="AR1088" s="47">
        <f>AR1070*Settings!$C$13*(INDEX(AR$258:AR$269,$D1088)+INDEX(AR$245:AR$256,$D1088))</f>
        <v/>
      </c>
      <c r="AS1088" s="47">
        <f>AS1070*Settings!$C$13*(INDEX(AS$258:AS$269,$D1088)+INDEX(AS$245:AS$256,$D1088))</f>
        <v/>
      </c>
      <c r="AT1088" s="47">
        <f>AT1070*Settings!$C$13*(INDEX(AT$258:AT$269,$D1088)+INDEX(AT$245:AT$256,$D1088))</f>
        <v/>
      </c>
      <c r="AU1088" s="47">
        <f>AU1070*Settings!$C$13*(INDEX(AU$258:AU$269,$D1088)+INDEX(AU$245:AU$256,$D1088))</f>
        <v/>
      </c>
      <c r="AV1088" s="47">
        <f>AV1070*Settings!$C$13*(INDEX(AV$258:AV$269,$D1088)+INDEX(AV$245:AV$256,$D1088))</f>
        <v/>
      </c>
      <c r="AW1088" s="47">
        <f>AW1070*Settings!$C$13*(INDEX(AW$258:AW$269,$D1088)+INDEX(AW$245:AW$256,$D1088))</f>
        <v/>
      </c>
      <c r="AX1088" s="48">
        <f>REVENUE(AX1070,Settings!$C$13,INDEX(AX$258:AX$269,$D1088)+INDEX(AX$245:AX$256,$D1088))</f>
        <v/>
      </c>
    </row>
    <row r="1089" hidden="1" outlineLevel="2">
      <c r="A1089" s="5" t="inlineStr">
        <is>
          <t>rtx</t>
        </is>
      </c>
      <c r="B1089" s="5" t="inlineStr">
        <is>
          <t>bio</t>
        </is>
      </c>
      <c r="C1089" s="5" t="inlineStr">
        <is>
          <t>mch</t>
        </is>
      </c>
      <c r="D1089" s="40">
        <f>INDEX(Inputs!$R$5:$R$132,MATCH($B1089&amp;"|"&amp;$C1089,Inputs!$A$5:$A$132,0))</f>
        <v/>
      </c>
      <c r="E1089" s="39" t="n"/>
      <c r="F1089" s="39" t="n"/>
      <c r="G1089" s="39" t="n"/>
      <c r="H1089" s="5">
        <f>INDEX(Variables!$B$5:$B$105,MATCH($A1089,Variables!$A$5:$A$105,0))&amp;IF($C1089="",""," | "&amp;INDEX(Mapping!$B$5:$B$26,MATCH($C1089,Mapping!$A$5:$A$26,0))&amp;" | "&amp;INDEX(Mapping!$B$30:$B$41,MATCH($B1089,Mapping!$A$30:$A$41,0)))</f>
        <v/>
      </c>
      <c r="I1089" s="5">
        <f>INDEX(Variables!$C$5:$C$105,MATCH($A1089,Variables!$A$5:$A$105,0))</f>
        <v/>
      </c>
      <c r="J1089" s="5">
        <f>INDEX(Variables!$E$5:$E$105,MATCH($A1089,Variables!$A$5:$A$105,0))</f>
        <v/>
      </c>
      <c r="K1089" s="25">
        <f>LOWER(Settings!$C$4)&amp;".mit."&amp;$A1089&amp;IF($C1089="","","."&amp;$C1089&amp;"."&amp;$B1089)&amp;IF(INDEX(Variables!$D$5:$D$105,MATCH($A1089,Variables!$A$5:$A$105,0))="","","."&amp;INDEX(Variables!$D$5:$D$105,MATCH($A1089,Variables!$A$5:$A$105,0)))&amp;"."&amp;K$5</f>
        <v/>
      </c>
      <c r="L1089" s="46">
        <f>L1071*Settings!$C$13*(INDEX(L$258:L$269,$D1089)+INDEX(L$245:L$256,$D1089))</f>
        <v/>
      </c>
      <c r="M1089" s="47">
        <f>M1071*Settings!$C$13*(INDEX(M$258:M$269,$D1089)+INDEX(M$245:M$256,$D1089))</f>
        <v/>
      </c>
      <c r="N1089" s="47">
        <f>N1071*Settings!$C$13*(INDEX(N$258:N$269,$D1089)+INDEX(N$245:N$256,$D1089))</f>
        <v/>
      </c>
      <c r="O1089" s="47">
        <f>O1071*Settings!$C$13*(INDEX(O$258:O$269,$D1089)+INDEX(O$245:O$256,$D1089))</f>
        <v/>
      </c>
      <c r="P1089" s="47">
        <f>P1071*Settings!$C$13*(INDEX(P$258:P$269,$D1089)+INDEX(P$245:P$256,$D1089))</f>
        <v/>
      </c>
      <c r="Q1089" s="47">
        <f>Q1071*Settings!$C$13*(INDEX(Q$258:Q$269,$D1089)+INDEX(Q$245:Q$256,$D1089))</f>
        <v/>
      </c>
      <c r="R1089" s="47">
        <f>R1071*Settings!$C$13*(INDEX(R$258:R$269,$D1089)+INDEX(R$245:R$256,$D1089))</f>
        <v/>
      </c>
      <c r="S1089" s="47">
        <f>S1071*Settings!$C$13*(INDEX(S$258:S$269,$D1089)+INDEX(S$245:S$256,$D1089))</f>
        <v/>
      </c>
      <c r="T1089" s="47">
        <f>T1071*Settings!$C$13*(INDEX(T$258:T$269,$D1089)+INDEX(T$245:T$256,$D1089))</f>
        <v/>
      </c>
      <c r="U1089" s="47">
        <f>U1071*Settings!$C$13*(INDEX(U$258:U$269,$D1089)+INDEX(U$245:U$256,$D1089))</f>
        <v/>
      </c>
      <c r="V1089" s="47">
        <f>V1071*Settings!$C$13*(INDEX(V$258:V$269,$D1089)+INDEX(V$245:V$256,$D1089))</f>
        <v/>
      </c>
      <c r="W1089" s="47">
        <f>W1071*Settings!$C$13*(INDEX(W$258:W$269,$D1089)+INDEX(W$245:W$256,$D1089))</f>
        <v/>
      </c>
      <c r="X1089" s="47">
        <f>X1071*Settings!$C$13*(INDEX(X$258:X$269,$D1089)+INDEX(X$245:X$256,$D1089))</f>
        <v/>
      </c>
      <c r="Y1089" s="47">
        <f>Y1071*Settings!$C$13*(INDEX(Y$258:Y$269,$D1089)+INDEX(Y$245:Y$256,$D1089))</f>
        <v/>
      </c>
      <c r="Z1089" s="47">
        <f>Z1071*Settings!$C$13*(INDEX(Z$258:Z$269,$D1089)+INDEX(Z$245:Z$256,$D1089))</f>
        <v/>
      </c>
      <c r="AA1089" s="47">
        <f>AA1071*Settings!$C$13*(INDEX(AA$258:AA$269,$D1089)+INDEX(AA$245:AA$256,$D1089))</f>
        <v/>
      </c>
      <c r="AB1089" s="47">
        <f>AB1071*Settings!$C$13*(INDEX(AB$258:AB$269,$D1089)+INDEX(AB$245:AB$256,$D1089))</f>
        <v/>
      </c>
      <c r="AC1089" s="47">
        <f>AC1071*Settings!$C$13*(INDEX(AC$258:AC$269,$D1089)+INDEX(AC$245:AC$256,$D1089))</f>
        <v/>
      </c>
      <c r="AD1089" s="48">
        <f>REVENUE(AD1071,Settings!$C$13,INDEX(AD$258:AD$269,$D1089)+INDEX(AD$245:AD$256,$D1089))</f>
        <v/>
      </c>
      <c r="AE1089" s="25">
        <f>LOWER(Settings!$C$4)&amp;".mit."&amp;$A1089&amp;IF($C1089="","","."&amp;$C1089&amp;"."&amp;$B1089)&amp;IF(INDEX(Variables!$D$5:$D$105,MATCH($A1089,Variables!$A$5:$A$105,0))="","","."&amp;INDEX(Variables!$D$5:$D$105,MATCH($A1089,Variables!$A$5:$A$105,0)))&amp;"."&amp;AE$5</f>
        <v/>
      </c>
      <c r="AF1089" s="46">
        <f>AF1071*Settings!$C$13*(INDEX(AF$258:AF$269,$D1089)+INDEX(AF$245:AF$256,$D1089))</f>
        <v/>
      </c>
      <c r="AG1089" s="47">
        <f>AG1071*Settings!$C$13*(INDEX(AG$258:AG$269,$D1089)+INDEX(AG$245:AG$256,$D1089))</f>
        <v/>
      </c>
      <c r="AH1089" s="47">
        <f>AH1071*Settings!$C$13*(INDEX(AH$258:AH$269,$D1089)+INDEX(AH$245:AH$256,$D1089))</f>
        <v/>
      </c>
      <c r="AI1089" s="47">
        <f>AI1071*Settings!$C$13*(INDEX(AI$258:AI$269,$D1089)+INDEX(AI$245:AI$256,$D1089))</f>
        <v/>
      </c>
      <c r="AJ1089" s="47">
        <f>AJ1071*Settings!$C$13*(INDEX(AJ$258:AJ$269,$D1089)+INDEX(AJ$245:AJ$256,$D1089))</f>
        <v/>
      </c>
      <c r="AK1089" s="47">
        <f>AK1071*Settings!$C$13*(INDEX(AK$258:AK$269,$D1089)+INDEX(AK$245:AK$256,$D1089))</f>
        <v/>
      </c>
      <c r="AL1089" s="47">
        <f>AL1071*Settings!$C$13*(INDEX(AL$258:AL$269,$D1089)+INDEX(AL$245:AL$256,$D1089))</f>
        <v/>
      </c>
      <c r="AM1089" s="47">
        <f>AM1071*Settings!$C$13*(INDEX(AM$258:AM$269,$D1089)+INDEX(AM$245:AM$256,$D1089))</f>
        <v/>
      </c>
      <c r="AN1089" s="47">
        <f>AN1071*Settings!$C$13*(INDEX(AN$258:AN$269,$D1089)+INDEX(AN$245:AN$256,$D1089))</f>
        <v/>
      </c>
      <c r="AO1089" s="47">
        <f>AO1071*Settings!$C$13*(INDEX(AO$258:AO$269,$D1089)+INDEX(AO$245:AO$256,$D1089))</f>
        <v/>
      </c>
      <c r="AP1089" s="47">
        <f>AP1071*Settings!$C$13*(INDEX(AP$258:AP$269,$D1089)+INDEX(AP$245:AP$256,$D1089))</f>
        <v/>
      </c>
      <c r="AQ1089" s="47">
        <f>AQ1071*Settings!$C$13*(INDEX(AQ$258:AQ$269,$D1089)+INDEX(AQ$245:AQ$256,$D1089))</f>
        <v/>
      </c>
      <c r="AR1089" s="47">
        <f>AR1071*Settings!$C$13*(INDEX(AR$258:AR$269,$D1089)+INDEX(AR$245:AR$256,$D1089))</f>
        <v/>
      </c>
      <c r="AS1089" s="47">
        <f>AS1071*Settings!$C$13*(INDEX(AS$258:AS$269,$D1089)+INDEX(AS$245:AS$256,$D1089))</f>
        <v/>
      </c>
      <c r="AT1089" s="47">
        <f>AT1071*Settings!$C$13*(INDEX(AT$258:AT$269,$D1089)+INDEX(AT$245:AT$256,$D1089))</f>
        <v/>
      </c>
      <c r="AU1089" s="47">
        <f>AU1071*Settings!$C$13*(INDEX(AU$258:AU$269,$D1089)+INDEX(AU$245:AU$256,$D1089))</f>
        <v/>
      </c>
      <c r="AV1089" s="47">
        <f>AV1071*Settings!$C$13*(INDEX(AV$258:AV$269,$D1089)+INDEX(AV$245:AV$256,$D1089))</f>
        <v/>
      </c>
      <c r="AW1089" s="47">
        <f>AW1071*Settings!$C$13*(INDEX(AW$258:AW$269,$D1089)+INDEX(AW$245:AW$256,$D1089))</f>
        <v/>
      </c>
      <c r="AX1089" s="48">
        <f>REVENUE(AX1071,Settings!$C$13,INDEX(AX$258:AX$269,$D1089)+INDEX(AX$245:AX$256,$D1089))</f>
        <v/>
      </c>
    </row>
    <row r="1090" hidden="1" outlineLevel="2"/>
    <row r="1091" hidden="1" outlineLevel="2">
      <c r="A1091" s="5" t="inlineStr">
        <is>
          <t>rsub</t>
        </is>
      </c>
      <c r="B1091" s="5" t="inlineStr">
        <is>
          <t>coa</t>
        </is>
      </c>
      <c r="C1091" s="5" t="inlineStr">
        <is>
          <t>mch</t>
        </is>
      </c>
      <c r="D1091" s="40">
        <f>INDEX(Inputs!$R$5:$R$132,MATCH($B1091&amp;"|"&amp;$C1091,Inputs!$A$5:$A$132,0))</f>
        <v/>
      </c>
      <c r="E1091" s="39" t="n"/>
      <c r="F1091" s="39" t="n"/>
      <c r="G1091" s="39" t="n"/>
      <c r="H1091" s="5">
        <f>INDEX(Variables!$B$5:$B$105,MATCH($A1091,Variables!$A$5:$A$105,0))&amp;IF($C1091="",""," | "&amp;INDEX(Mapping!$B$5:$B$26,MATCH($C1091,Mapping!$A$5:$A$26,0))&amp;" | "&amp;INDEX(Mapping!$B$30:$B$41,MATCH($B1091,Mapping!$A$30:$A$41,0)))</f>
        <v/>
      </c>
      <c r="I1091" s="5">
        <f>INDEX(Variables!$C$5:$C$105,MATCH($A1091,Variables!$A$5:$A$105,0))</f>
        <v/>
      </c>
      <c r="J1091" s="5">
        <f>INDEX(Variables!$E$5:$E$105,MATCH($A1091,Variables!$A$5:$A$105,0))</f>
        <v/>
      </c>
      <c r="K1091" s="25">
        <f>LOWER(Settings!$C$4)&amp;".mit."&amp;$A1091&amp;IF($C1091="","","."&amp;$C1091&amp;"."&amp;$B1091)&amp;IF(INDEX(Variables!$D$5:$D$105,MATCH($A1091,Variables!$A$5:$A$105,0))="","","."&amp;INDEX(Variables!$D$5:$D$105,MATCH($A1091,Variables!$A$5:$A$105,0)))&amp;"."&amp;K$5</f>
        <v/>
      </c>
      <c r="L1091" s="46">
        <f>L1064*Settings!$C$13*(INDEX(L$271:L$282,$D1091))</f>
        <v/>
      </c>
      <c r="M1091" s="47">
        <f>M1064*Settings!$C$13*(INDEX(M$271:M$282,$D1091))</f>
        <v/>
      </c>
      <c r="N1091" s="47">
        <f>N1064*Settings!$C$13*(INDEX(N$271:N$282,$D1091))</f>
        <v/>
      </c>
      <c r="O1091" s="47">
        <f>O1064*Settings!$C$13*(INDEX(O$271:O$282,$D1091))</f>
        <v/>
      </c>
      <c r="P1091" s="47">
        <f>P1064*Settings!$C$13*(INDEX(P$271:P$282,$D1091))</f>
        <v/>
      </c>
      <c r="Q1091" s="47">
        <f>Q1064*Settings!$C$13*(INDEX(Q$271:Q$282,$D1091))</f>
        <v/>
      </c>
      <c r="R1091" s="47">
        <f>R1064*Settings!$C$13*(INDEX(R$271:R$282,$D1091))</f>
        <v/>
      </c>
      <c r="S1091" s="47">
        <f>S1064*Settings!$C$13*(INDEX(S$271:S$282,$D1091))</f>
        <v/>
      </c>
      <c r="T1091" s="47">
        <f>T1064*Settings!$C$13*(INDEX(T$271:T$282,$D1091))</f>
        <v/>
      </c>
      <c r="U1091" s="47">
        <f>U1064*Settings!$C$13*(INDEX(U$271:U$282,$D1091))</f>
        <v/>
      </c>
      <c r="V1091" s="47">
        <f>V1064*Settings!$C$13*(INDEX(V$271:V$282,$D1091))</f>
        <v/>
      </c>
      <c r="W1091" s="47">
        <f>W1064*Settings!$C$13*(INDEX(W$271:W$282,$D1091))</f>
        <v/>
      </c>
      <c r="X1091" s="47">
        <f>X1064*Settings!$C$13*(INDEX(X$271:X$282,$D1091))</f>
        <v/>
      </c>
      <c r="Y1091" s="47">
        <f>Y1064*Settings!$C$13*(INDEX(Y$271:Y$282,$D1091))</f>
        <v/>
      </c>
      <c r="Z1091" s="47">
        <f>Z1064*Settings!$C$13*(INDEX(Z$271:Z$282,$D1091))</f>
        <v/>
      </c>
      <c r="AA1091" s="47">
        <f>AA1064*Settings!$C$13*(INDEX(AA$271:AA$282,$D1091))</f>
        <v/>
      </c>
      <c r="AB1091" s="47">
        <f>AB1064*Settings!$C$13*(INDEX(AB$271:AB$282,$D1091))</f>
        <v/>
      </c>
      <c r="AC1091" s="47">
        <f>AC1064*Settings!$C$13*(INDEX(AC$271:AC$282,$D1091))</f>
        <v/>
      </c>
      <c r="AD1091" s="48">
        <f>REVENUE(AD1064,Settings!$C$13,INDEX(AD$271:AD$282,$D1091))</f>
        <v/>
      </c>
      <c r="AE1091" s="25">
        <f>LOWER(Settings!$C$4)&amp;".mit."&amp;$A1091&amp;IF($C1091="","","."&amp;$C1091&amp;"."&amp;$B1091)&amp;IF(INDEX(Variables!$D$5:$D$105,MATCH($A1091,Variables!$A$5:$A$105,0))="","","."&amp;INDEX(Variables!$D$5:$D$105,MATCH($A1091,Variables!$A$5:$A$105,0)))&amp;"."&amp;AE$5</f>
        <v/>
      </c>
      <c r="AF1091" s="46">
        <f>AF1064*Settings!$C$13*(INDEX(AF$271:AF$282,$D1091))</f>
        <v/>
      </c>
      <c r="AG1091" s="47">
        <f>AG1064*Settings!$C$13*(INDEX(AG$271:AG$282,$D1091))</f>
        <v/>
      </c>
      <c r="AH1091" s="47">
        <f>AH1064*Settings!$C$13*(INDEX(AH$271:AH$282,$D1091))</f>
        <v/>
      </c>
      <c r="AI1091" s="47">
        <f>AI1064*Settings!$C$13*(INDEX(AI$271:AI$282,$D1091))</f>
        <v/>
      </c>
      <c r="AJ1091" s="47">
        <f>AJ1064*Settings!$C$13*(INDEX(AJ$271:AJ$282,$D1091))</f>
        <v/>
      </c>
      <c r="AK1091" s="47">
        <f>AK1064*Settings!$C$13*(INDEX(AK$271:AK$282,$D1091))</f>
        <v/>
      </c>
      <c r="AL1091" s="47">
        <f>AL1064*Settings!$C$13*(INDEX(AL$271:AL$282,$D1091))</f>
        <v/>
      </c>
      <c r="AM1091" s="47">
        <f>AM1064*Settings!$C$13*(INDEX(AM$271:AM$282,$D1091))</f>
        <v/>
      </c>
      <c r="AN1091" s="47">
        <f>AN1064*Settings!$C$13*(INDEX(AN$271:AN$282,$D1091))</f>
        <v/>
      </c>
      <c r="AO1091" s="47">
        <f>AO1064*Settings!$C$13*(INDEX(AO$271:AO$282,$D1091))</f>
        <v/>
      </c>
      <c r="AP1091" s="47">
        <f>AP1064*Settings!$C$13*(INDEX(AP$271:AP$282,$D1091))</f>
        <v/>
      </c>
      <c r="AQ1091" s="47">
        <f>AQ1064*Settings!$C$13*(INDEX(AQ$271:AQ$282,$D1091))</f>
        <v/>
      </c>
      <c r="AR1091" s="47">
        <f>AR1064*Settings!$C$13*(INDEX(AR$271:AR$282,$D1091))</f>
        <v/>
      </c>
      <c r="AS1091" s="47">
        <f>AS1064*Settings!$C$13*(INDEX(AS$271:AS$282,$D1091))</f>
        <v/>
      </c>
      <c r="AT1091" s="47">
        <f>AT1064*Settings!$C$13*(INDEX(AT$271:AT$282,$D1091))</f>
        <v/>
      </c>
      <c r="AU1091" s="47">
        <f>AU1064*Settings!$C$13*(INDEX(AU$271:AU$282,$D1091))</f>
        <v/>
      </c>
      <c r="AV1091" s="47">
        <f>AV1064*Settings!$C$13*(INDEX(AV$271:AV$282,$D1091))</f>
        <v/>
      </c>
      <c r="AW1091" s="47">
        <f>AW1064*Settings!$C$13*(INDEX(AW$271:AW$282,$D1091))</f>
        <v/>
      </c>
      <c r="AX1091" s="48">
        <f>REVENUE(AX1064,Settings!$C$13,INDEX(AX$271:AX$282,$D1091))</f>
        <v/>
      </c>
    </row>
    <row r="1092" hidden="1" outlineLevel="2">
      <c r="A1092" s="5" t="inlineStr">
        <is>
          <t>rsub</t>
        </is>
      </c>
      <c r="B1092" s="5" t="inlineStr">
        <is>
          <t>nga</t>
        </is>
      </c>
      <c r="C1092" s="5" t="inlineStr">
        <is>
          <t>mch</t>
        </is>
      </c>
      <c r="D1092" s="40">
        <f>INDEX(Inputs!$R$5:$R$132,MATCH($B1092&amp;"|"&amp;$C1092,Inputs!$A$5:$A$132,0))</f>
        <v/>
      </c>
      <c r="E1092" s="39" t="n"/>
      <c r="F1092" s="39" t="n"/>
      <c r="G1092" s="39" t="n"/>
      <c r="H1092" s="5">
        <f>INDEX(Variables!$B$5:$B$105,MATCH($A1092,Variables!$A$5:$A$105,0))&amp;IF($C1092="",""," | "&amp;INDEX(Mapping!$B$5:$B$26,MATCH($C1092,Mapping!$A$5:$A$26,0))&amp;" | "&amp;INDEX(Mapping!$B$30:$B$41,MATCH($B1092,Mapping!$A$30:$A$41,0)))</f>
        <v/>
      </c>
      <c r="I1092" s="5">
        <f>INDEX(Variables!$C$5:$C$105,MATCH($A1092,Variables!$A$5:$A$105,0))</f>
        <v/>
      </c>
      <c r="J1092" s="5">
        <f>INDEX(Variables!$E$5:$E$105,MATCH($A1092,Variables!$A$5:$A$105,0))</f>
        <v/>
      </c>
      <c r="K1092" s="25">
        <f>LOWER(Settings!$C$4)&amp;".mit."&amp;$A1092&amp;IF($C1092="","","."&amp;$C1092&amp;"."&amp;$B1092)&amp;IF(INDEX(Variables!$D$5:$D$105,MATCH($A1092,Variables!$A$5:$A$105,0))="","","."&amp;INDEX(Variables!$D$5:$D$105,MATCH($A1092,Variables!$A$5:$A$105,0)))&amp;"."&amp;K$5</f>
        <v/>
      </c>
      <c r="L1092" s="46">
        <f>L1065*Settings!$C$13*(INDEX(L$271:L$282,$D1092))</f>
        <v/>
      </c>
      <c r="M1092" s="47">
        <f>M1065*Settings!$C$13*(INDEX(M$271:M$282,$D1092))</f>
        <v/>
      </c>
      <c r="N1092" s="47">
        <f>N1065*Settings!$C$13*(INDEX(N$271:N$282,$D1092))</f>
        <v/>
      </c>
      <c r="O1092" s="47">
        <f>O1065*Settings!$C$13*(INDEX(O$271:O$282,$D1092))</f>
        <v/>
      </c>
      <c r="P1092" s="47">
        <f>P1065*Settings!$C$13*(INDEX(P$271:P$282,$D1092))</f>
        <v/>
      </c>
      <c r="Q1092" s="47">
        <f>Q1065*Settings!$C$13*(INDEX(Q$271:Q$282,$D1092))</f>
        <v/>
      </c>
      <c r="R1092" s="47">
        <f>R1065*Settings!$C$13*(INDEX(R$271:R$282,$D1092))</f>
        <v/>
      </c>
      <c r="S1092" s="47">
        <f>S1065*Settings!$C$13*(INDEX(S$271:S$282,$D1092))</f>
        <v/>
      </c>
      <c r="T1092" s="47">
        <f>T1065*Settings!$C$13*(INDEX(T$271:T$282,$D1092))</f>
        <v/>
      </c>
      <c r="U1092" s="47">
        <f>U1065*Settings!$C$13*(INDEX(U$271:U$282,$D1092))</f>
        <v/>
      </c>
      <c r="V1092" s="47">
        <f>V1065*Settings!$C$13*(INDEX(V$271:V$282,$D1092))</f>
        <v/>
      </c>
      <c r="W1092" s="47">
        <f>W1065*Settings!$C$13*(INDEX(W$271:W$282,$D1092))</f>
        <v/>
      </c>
      <c r="X1092" s="47">
        <f>X1065*Settings!$C$13*(INDEX(X$271:X$282,$D1092))</f>
        <v/>
      </c>
      <c r="Y1092" s="47">
        <f>Y1065*Settings!$C$13*(INDEX(Y$271:Y$282,$D1092))</f>
        <v/>
      </c>
      <c r="Z1092" s="47">
        <f>Z1065*Settings!$C$13*(INDEX(Z$271:Z$282,$D1092))</f>
        <v/>
      </c>
      <c r="AA1092" s="47">
        <f>AA1065*Settings!$C$13*(INDEX(AA$271:AA$282,$D1092))</f>
        <v/>
      </c>
      <c r="AB1092" s="47">
        <f>AB1065*Settings!$C$13*(INDEX(AB$271:AB$282,$D1092))</f>
        <v/>
      </c>
      <c r="AC1092" s="47">
        <f>AC1065*Settings!$C$13*(INDEX(AC$271:AC$282,$D1092))</f>
        <v/>
      </c>
      <c r="AD1092" s="48">
        <f>REVENUE(AD1065,Settings!$C$13,INDEX(AD$271:AD$282,$D1092))</f>
        <v/>
      </c>
      <c r="AE1092" s="25">
        <f>LOWER(Settings!$C$4)&amp;".mit."&amp;$A1092&amp;IF($C1092="","","."&amp;$C1092&amp;"."&amp;$B1092)&amp;IF(INDEX(Variables!$D$5:$D$105,MATCH($A1092,Variables!$A$5:$A$105,0))="","","."&amp;INDEX(Variables!$D$5:$D$105,MATCH($A1092,Variables!$A$5:$A$105,0)))&amp;"."&amp;AE$5</f>
        <v/>
      </c>
      <c r="AF1092" s="46">
        <f>AF1065*Settings!$C$13*(INDEX(AF$271:AF$282,$D1092))</f>
        <v/>
      </c>
      <c r="AG1092" s="47">
        <f>AG1065*Settings!$C$13*(INDEX(AG$271:AG$282,$D1092))</f>
        <v/>
      </c>
      <c r="AH1092" s="47">
        <f>AH1065*Settings!$C$13*(INDEX(AH$271:AH$282,$D1092))</f>
        <v/>
      </c>
      <c r="AI1092" s="47">
        <f>AI1065*Settings!$C$13*(INDEX(AI$271:AI$282,$D1092))</f>
        <v/>
      </c>
      <c r="AJ1092" s="47">
        <f>AJ1065*Settings!$C$13*(INDEX(AJ$271:AJ$282,$D1092))</f>
        <v/>
      </c>
      <c r="AK1092" s="47">
        <f>AK1065*Settings!$C$13*(INDEX(AK$271:AK$282,$D1092))</f>
        <v/>
      </c>
      <c r="AL1092" s="47">
        <f>AL1065*Settings!$C$13*(INDEX(AL$271:AL$282,$D1092))</f>
        <v/>
      </c>
      <c r="AM1092" s="47">
        <f>AM1065*Settings!$C$13*(INDEX(AM$271:AM$282,$D1092))</f>
        <v/>
      </c>
      <c r="AN1092" s="47">
        <f>AN1065*Settings!$C$13*(INDEX(AN$271:AN$282,$D1092))</f>
        <v/>
      </c>
      <c r="AO1092" s="47">
        <f>AO1065*Settings!$C$13*(INDEX(AO$271:AO$282,$D1092))</f>
        <v/>
      </c>
      <c r="AP1092" s="47">
        <f>AP1065*Settings!$C$13*(INDEX(AP$271:AP$282,$D1092))</f>
        <v/>
      </c>
      <c r="AQ1092" s="47">
        <f>AQ1065*Settings!$C$13*(INDEX(AQ$271:AQ$282,$D1092))</f>
        <v/>
      </c>
      <c r="AR1092" s="47">
        <f>AR1065*Settings!$C$13*(INDEX(AR$271:AR$282,$D1092))</f>
        <v/>
      </c>
      <c r="AS1092" s="47">
        <f>AS1065*Settings!$C$13*(INDEX(AS$271:AS$282,$D1092))</f>
        <v/>
      </c>
      <c r="AT1092" s="47">
        <f>AT1065*Settings!$C$13*(INDEX(AT$271:AT$282,$D1092))</f>
        <v/>
      </c>
      <c r="AU1092" s="47">
        <f>AU1065*Settings!$C$13*(INDEX(AU$271:AU$282,$D1092))</f>
        <v/>
      </c>
      <c r="AV1092" s="47">
        <f>AV1065*Settings!$C$13*(INDEX(AV$271:AV$282,$D1092))</f>
        <v/>
      </c>
      <c r="AW1092" s="47">
        <f>AW1065*Settings!$C$13*(INDEX(AW$271:AW$282,$D1092))</f>
        <v/>
      </c>
      <c r="AX1092" s="48">
        <f>REVENUE(AX1065,Settings!$C$13,INDEX(AX$271:AX$282,$D1092))</f>
        <v/>
      </c>
    </row>
    <row r="1093" hidden="1" outlineLevel="2">
      <c r="A1093" s="5" t="inlineStr">
        <is>
          <t>rsub</t>
        </is>
      </c>
      <c r="B1093" s="5" t="inlineStr">
        <is>
          <t>gso</t>
        </is>
      </c>
      <c r="C1093" s="5" t="inlineStr">
        <is>
          <t>mch</t>
        </is>
      </c>
      <c r="D1093" s="40">
        <f>INDEX(Inputs!$R$5:$R$132,MATCH($B1093&amp;"|"&amp;$C1093,Inputs!$A$5:$A$132,0))</f>
        <v/>
      </c>
      <c r="E1093" s="39" t="n"/>
      <c r="F1093" s="39" t="n"/>
      <c r="G1093" s="39" t="n"/>
      <c r="H1093" s="5">
        <f>INDEX(Variables!$B$5:$B$105,MATCH($A1093,Variables!$A$5:$A$105,0))&amp;IF($C1093="",""," | "&amp;INDEX(Mapping!$B$5:$B$26,MATCH($C1093,Mapping!$A$5:$A$26,0))&amp;" | "&amp;INDEX(Mapping!$B$30:$B$41,MATCH($B1093,Mapping!$A$30:$A$41,0)))</f>
        <v/>
      </c>
      <c r="I1093" s="5">
        <f>INDEX(Variables!$C$5:$C$105,MATCH($A1093,Variables!$A$5:$A$105,0))</f>
        <v/>
      </c>
      <c r="J1093" s="5">
        <f>INDEX(Variables!$E$5:$E$105,MATCH($A1093,Variables!$A$5:$A$105,0))</f>
        <v/>
      </c>
      <c r="K1093" s="25">
        <f>LOWER(Settings!$C$4)&amp;".mit."&amp;$A1093&amp;IF($C1093="","","."&amp;$C1093&amp;"."&amp;$B1093)&amp;IF(INDEX(Variables!$D$5:$D$105,MATCH($A1093,Variables!$A$5:$A$105,0))="","","."&amp;INDEX(Variables!$D$5:$D$105,MATCH($A1093,Variables!$A$5:$A$105,0)))&amp;"."&amp;K$5</f>
        <v/>
      </c>
      <c r="L1093" s="46">
        <f>L1066*Settings!$C$13*(INDEX(L$271:L$282,$D1093))</f>
        <v/>
      </c>
      <c r="M1093" s="47">
        <f>M1066*Settings!$C$13*(INDEX(M$271:M$282,$D1093))</f>
        <v/>
      </c>
      <c r="N1093" s="47">
        <f>N1066*Settings!$C$13*(INDEX(N$271:N$282,$D1093))</f>
        <v/>
      </c>
      <c r="O1093" s="47">
        <f>O1066*Settings!$C$13*(INDEX(O$271:O$282,$D1093))</f>
        <v/>
      </c>
      <c r="P1093" s="47">
        <f>P1066*Settings!$C$13*(INDEX(P$271:P$282,$D1093))</f>
        <v/>
      </c>
      <c r="Q1093" s="47">
        <f>Q1066*Settings!$C$13*(INDEX(Q$271:Q$282,$D1093))</f>
        <v/>
      </c>
      <c r="R1093" s="47">
        <f>R1066*Settings!$C$13*(INDEX(R$271:R$282,$D1093))</f>
        <v/>
      </c>
      <c r="S1093" s="47">
        <f>S1066*Settings!$C$13*(INDEX(S$271:S$282,$D1093))</f>
        <v/>
      </c>
      <c r="T1093" s="47">
        <f>T1066*Settings!$C$13*(INDEX(T$271:T$282,$D1093))</f>
        <v/>
      </c>
      <c r="U1093" s="47">
        <f>U1066*Settings!$C$13*(INDEX(U$271:U$282,$D1093))</f>
        <v/>
      </c>
      <c r="V1093" s="47">
        <f>V1066*Settings!$C$13*(INDEX(V$271:V$282,$D1093))</f>
        <v/>
      </c>
      <c r="W1093" s="47">
        <f>W1066*Settings!$C$13*(INDEX(W$271:W$282,$D1093))</f>
        <v/>
      </c>
      <c r="X1093" s="47">
        <f>X1066*Settings!$C$13*(INDEX(X$271:X$282,$D1093))</f>
        <v/>
      </c>
      <c r="Y1093" s="47">
        <f>Y1066*Settings!$C$13*(INDEX(Y$271:Y$282,$D1093))</f>
        <v/>
      </c>
      <c r="Z1093" s="47">
        <f>Z1066*Settings!$C$13*(INDEX(Z$271:Z$282,$D1093))</f>
        <v/>
      </c>
      <c r="AA1093" s="47">
        <f>AA1066*Settings!$C$13*(INDEX(AA$271:AA$282,$D1093))</f>
        <v/>
      </c>
      <c r="AB1093" s="47">
        <f>AB1066*Settings!$C$13*(INDEX(AB$271:AB$282,$D1093))</f>
        <v/>
      </c>
      <c r="AC1093" s="47">
        <f>AC1066*Settings!$C$13*(INDEX(AC$271:AC$282,$D1093))</f>
        <v/>
      </c>
      <c r="AD1093" s="48">
        <f>REVENUE(AD1066,Settings!$C$13,INDEX(AD$271:AD$282,$D1093))</f>
        <v/>
      </c>
      <c r="AE1093" s="25">
        <f>LOWER(Settings!$C$4)&amp;".mit."&amp;$A1093&amp;IF($C1093="","","."&amp;$C1093&amp;"."&amp;$B1093)&amp;IF(INDEX(Variables!$D$5:$D$105,MATCH($A1093,Variables!$A$5:$A$105,0))="","","."&amp;INDEX(Variables!$D$5:$D$105,MATCH($A1093,Variables!$A$5:$A$105,0)))&amp;"."&amp;AE$5</f>
        <v/>
      </c>
      <c r="AF1093" s="46">
        <f>AF1066*Settings!$C$13*(INDEX(AF$271:AF$282,$D1093))</f>
        <v/>
      </c>
      <c r="AG1093" s="47">
        <f>AG1066*Settings!$C$13*(INDEX(AG$271:AG$282,$D1093))</f>
        <v/>
      </c>
      <c r="AH1093" s="47">
        <f>AH1066*Settings!$C$13*(INDEX(AH$271:AH$282,$D1093))</f>
        <v/>
      </c>
      <c r="AI1093" s="47">
        <f>AI1066*Settings!$C$13*(INDEX(AI$271:AI$282,$D1093))</f>
        <v/>
      </c>
      <c r="AJ1093" s="47">
        <f>AJ1066*Settings!$C$13*(INDEX(AJ$271:AJ$282,$D1093))</f>
        <v/>
      </c>
      <c r="AK1093" s="47">
        <f>AK1066*Settings!$C$13*(INDEX(AK$271:AK$282,$D1093))</f>
        <v/>
      </c>
      <c r="AL1093" s="47">
        <f>AL1066*Settings!$C$13*(INDEX(AL$271:AL$282,$D1093))</f>
        <v/>
      </c>
      <c r="AM1093" s="47">
        <f>AM1066*Settings!$C$13*(INDEX(AM$271:AM$282,$D1093))</f>
        <v/>
      </c>
      <c r="AN1093" s="47">
        <f>AN1066*Settings!$C$13*(INDEX(AN$271:AN$282,$D1093))</f>
        <v/>
      </c>
      <c r="AO1093" s="47">
        <f>AO1066*Settings!$C$13*(INDEX(AO$271:AO$282,$D1093))</f>
        <v/>
      </c>
      <c r="AP1093" s="47">
        <f>AP1066*Settings!$C$13*(INDEX(AP$271:AP$282,$D1093))</f>
        <v/>
      </c>
      <c r="AQ1093" s="47">
        <f>AQ1066*Settings!$C$13*(INDEX(AQ$271:AQ$282,$D1093))</f>
        <v/>
      </c>
      <c r="AR1093" s="47">
        <f>AR1066*Settings!$C$13*(INDEX(AR$271:AR$282,$D1093))</f>
        <v/>
      </c>
      <c r="AS1093" s="47">
        <f>AS1066*Settings!$C$13*(INDEX(AS$271:AS$282,$D1093))</f>
        <v/>
      </c>
      <c r="AT1093" s="47">
        <f>AT1066*Settings!$C$13*(INDEX(AT$271:AT$282,$D1093))</f>
        <v/>
      </c>
      <c r="AU1093" s="47">
        <f>AU1066*Settings!$C$13*(INDEX(AU$271:AU$282,$D1093))</f>
        <v/>
      </c>
      <c r="AV1093" s="47">
        <f>AV1066*Settings!$C$13*(INDEX(AV$271:AV$282,$D1093))</f>
        <v/>
      </c>
      <c r="AW1093" s="47">
        <f>AW1066*Settings!$C$13*(INDEX(AW$271:AW$282,$D1093))</f>
        <v/>
      </c>
      <c r="AX1093" s="48">
        <f>REVENUE(AX1066,Settings!$C$13,INDEX(AX$271:AX$282,$D1093))</f>
        <v/>
      </c>
    </row>
    <row r="1094" hidden="1" outlineLevel="2">
      <c r="A1094" s="5" t="inlineStr">
        <is>
          <t>rsub</t>
        </is>
      </c>
      <c r="B1094" s="5" t="inlineStr">
        <is>
          <t>die</t>
        </is>
      </c>
      <c r="C1094" s="5" t="inlineStr">
        <is>
          <t>mch</t>
        </is>
      </c>
      <c r="D1094" s="40">
        <f>INDEX(Inputs!$R$5:$R$132,MATCH($B1094&amp;"|"&amp;$C1094,Inputs!$A$5:$A$132,0))</f>
        <v/>
      </c>
      <c r="E1094" s="39" t="n"/>
      <c r="F1094" s="39" t="n"/>
      <c r="G1094" s="39" t="n"/>
      <c r="H1094" s="5">
        <f>INDEX(Variables!$B$5:$B$105,MATCH($A1094,Variables!$A$5:$A$105,0))&amp;IF($C1094="",""," | "&amp;INDEX(Mapping!$B$5:$B$26,MATCH($C1094,Mapping!$A$5:$A$26,0))&amp;" | "&amp;INDEX(Mapping!$B$30:$B$41,MATCH($B1094,Mapping!$A$30:$A$41,0)))</f>
        <v/>
      </c>
      <c r="I1094" s="5">
        <f>INDEX(Variables!$C$5:$C$105,MATCH($A1094,Variables!$A$5:$A$105,0))</f>
        <v/>
      </c>
      <c r="J1094" s="5">
        <f>INDEX(Variables!$E$5:$E$105,MATCH($A1094,Variables!$A$5:$A$105,0))</f>
        <v/>
      </c>
      <c r="K1094" s="25">
        <f>LOWER(Settings!$C$4)&amp;".mit."&amp;$A1094&amp;IF($C1094="","","."&amp;$C1094&amp;"."&amp;$B1094)&amp;IF(INDEX(Variables!$D$5:$D$105,MATCH($A1094,Variables!$A$5:$A$105,0))="","","."&amp;INDEX(Variables!$D$5:$D$105,MATCH($A1094,Variables!$A$5:$A$105,0)))&amp;"."&amp;K$5</f>
        <v/>
      </c>
      <c r="L1094" s="46">
        <f>L1067*Settings!$C$13*(INDEX(L$271:L$282,$D1094))</f>
        <v/>
      </c>
      <c r="M1094" s="47">
        <f>M1067*Settings!$C$13*(INDEX(M$271:M$282,$D1094))</f>
        <v/>
      </c>
      <c r="N1094" s="47">
        <f>N1067*Settings!$C$13*(INDEX(N$271:N$282,$D1094))</f>
        <v/>
      </c>
      <c r="O1094" s="47">
        <f>O1067*Settings!$C$13*(INDEX(O$271:O$282,$D1094))</f>
        <v/>
      </c>
      <c r="P1094" s="47">
        <f>P1067*Settings!$C$13*(INDEX(P$271:P$282,$D1094))</f>
        <v/>
      </c>
      <c r="Q1094" s="47">
        <f>Q1067*Settings!$C$13*(INDEX(Q$271:Q$282,$D1094))</f>
        <v/>
      </c>
      <c r="R1094" s="47">
        <f>R1067*Settings!$C$13*(INDEX(R$271:R$282,$D1094))</f>
        <v/>
      </c>
      <c r="S1094" s="47">
        <f>S1067*Settings!$C$13*(INDEX(S$271:S$282,$D1094))</f>
        <v/>
      </c>
      <c r="T1094" s="47">
        <f>T1067*Settings!$C$13*(INDEX(T$271:T$282,$D1094))</f>
        <v/>
      </c>
      <c r="U1094" s="47">
        <f>U1067*Settings!$C$13*(INDEX(U$271:U$282,$D1094))</f>
        <v/>
      </c>
      <c r="V1094" s="47">
        <f>V1067*Settings!$C$13*(INDEX(V$271:V$282,$D1094))</f>
        <v/>
      </c>
      <c r="W1094" s="47">
        <f>W1067*Settings!$C$13*(INDEX(W$271:W$282,$D1094))</f>
        <v/>
      </c>
      <c r="X1094" s="47">
        <f>X1067*Settings!$C$13*(INDEX(X$271:X$282,$D1094))</f>
        <v/>
      </c>
      <c r="Y1094" s="47">
        <f>Y1067*Settings!$C$13*(INDEX(Y$271:Y$282,$D1094))</f>
        <v/>
      </c>
      <c r="Z1094" s="47">
        <f>Z1067*Settings!$C$13*(INDEX(Z$271:Z$282,$D1094))</f>
        <v/>
      </c>
      <c r="AA1094" s="47">
        <f>AA1067*Settings!$C$13*(INDEX(AA$271:AA$282,$D1094))</f>
        <v/>
      </c>
      <c r="AB1094" s="47">
        <f>AB1067*Settings!$C$13*(INDEX(AB$271:AB$282,$D1094))</f>
        <v/>
      </c>
      <c r="AC1094" s="47">
        <f>AC1067*Settings!$C$13*(INDEX(AC$271:AC$282,$D1094))</f>
        <v/>
      </c>
      <c r="AD1094" s="48">
        <f>REVENUE(AD1067,Settings!$C$13,INDEX(AD$271:AD$282,$D1094))</f>
        <v/>
      </c>
      <c r="AE1094" s="25">
        <f>LOWER(Settings!$C$4)&amp;".mit."&amp;$A1094&amp;IF($C1094="","","."&amp;$C1094&amp;"."&amp;$B1094)&amp;IF(INDEX(Variables!$D$5:$D$105,MATCH($A1094,Variables!$A$5:$A$105,0))="","","."&amp;INDEX(Variables!$D$5:$D$105,MATCH($A1094,Variables!$A$5:$A$105,0)))&amp;"."&amp;AE$5</f>
        <v/>
      </c>
      <c r="AF1094" s="46">
        <f>AF1067*Settings!$C$13*(INDEX(AF$271:AF$282,$D1094))</f>
        <v/>
      </c>
      <c r="AG1094" s="47">
        <f>AG1067*Settings!$C$13*(INDEX(AG$271:AG$282,$D1094))</f>
        <v/>
      </c>
      <c r="AH1094" s="47">
        <f>AH1067*Settings!$C$13*(INDEX(AH$271:AH$282,$D1094))</f>
        <v/>
      </c>
      <c r="AI1094" s="47">
        <f>AI1067*Settings!$C$13*(INDEX(AI$271:AI$282,$D1094))</f>
        <v/>
      </c>
      <c r="AJ1094" s="47">
        <f>AJ1067*Settings!$C$13*(INDEX(AJ$271:AJ$282,$D1094))</f>
        <v/>
      </c>
      <c r="AK1094" s="47">
        <f>AK1067*Settings!$C$13*(INDEX(AK$271:AK$282,$D1094))</f>
        <v/>
      </c>
      <c r="AL1094" s="47">
        <f>AL1067*Settings!$C$13*(INDEX(AL$271:AL$282,$D1094))</f>
        <v/>
      </c>
      <c r="AM1094" s="47">
        <f>AM1067*Settings!$C$13*(INDEX(AM$271:AM$282,$D1094))</f>
        <v/>
      </c>
      <c r="AN1094" s="47">
        <f>AN1067*Settings!$C$13*(INDEX(AN$271:AN$282,$D1094))</f>
        <v/>
      </c>
      <c r="AO1094" s="47">
        <f>AO1067*Settings!$C$13*(INDEX(AO$271:AO$282,$D1094))</f>
        <v/>
      </c>
      <c r="AP1094" s="47">
        <f>AP1067*Settings!$C$13*(INDEX(AP$271:AP$282,$D1094))</f>
        <v/>
      </c>
      <c r="AQ1094" s="47">
        <f>AQ1067*Settings!$C$13*(INDEX(AQ$271:AQ$282,$D1094))</f>
        <v/>
      </c>
      <c r="AR1094" s="47">
        <f>AR1067*Settings!$C$13*(INDEX(AR$271:AR$282,$D1094))</f>
        <v/>
      </c>
      <c r="AS1094" s="47">
        <f>AS1067*Settings!$C$13*(INDEX(AS$271:AS$282,$D1094))</f>
        <v/>
      </c>
      <c r="AT1094" s="47">
        <f>AT1067*Settings!$C$13*(INDEX(AT$271:AT$282,$D1094))</f>
        <v/>
      </c>
      <c r="AU1094" s="47">
        <f>AU1067*Settings!$C$13*(INDEX(AU$271:AU$282,$D1094))</f>
        <v/>
      </c>
      <c r="AV1094" s="47">
        <f>AV1067*Settings!$C$13*(INDEX(AV$271:AV$282,$D1094))</f>
        <v/>
      </c>
      <c r="AW1094" s="47">
        <f>AW1067*Settings!$C$13*(INDEX(AW$271:AW$282,$D1094))</f>
        <v/>
      </c>
      <c r="AX1094" s="48">
        <f>REVENUE(AX1067,Settings!$C$13,INDEX(AX$271:AX$282,$D1094))</f>
        <v/>
      </c>
    </row>
    <row r="1095" hidden="1" outlineLevel="2">
      <c r="A1095" s="5" t="inlineStr">
        <is>
          <t>rsub</t>
        </is>
      </c>
      <c r="B1095" s="5" t="inlineStr">
        <is>
          <t>lpg</t>
        </is>
      </c>
      <c r="C1095" s="5" t="inlineStr">
        <is>
          <t>mch</t>
        </is>
      </c>
      <c r="D1095" s="40">
        <f>INDEX(Inputs!$R$5:$R$132,MATCH($B1095&amp;"|"&amp;$C1095,Inputs!$A$5:$A$132,0))</f>
        <v/>
      </c>
      <c r="E1095" s="39" t="n"/>
      <c r="F1095" s="39" t="n"/>
      <c r="G1095" s="39" t="n"/>
      <c r="H1095" s="5">
        <f>INDEX(Variables!$B$5:$B$105,MATCH($A1095,Variables!$A$5:$A$105,0))&amp;IF($C1095="",""," | "&amp;INDEX(Mapping!$B$5:$B$26,MATCH($C1095,Mapping!$A$5:$A$26,0))&amp;" | "&amp;INDEX(Mapping!$B$30:$B$41,MATCH($B1095,Mapping!$A$30:$A$41,0)))</f>
        <v/>
      </c>
      <c r="I1095" s="5">
        <f>INDEX(Variables!$C$5:$C$105,MATCH($A1095,Variables!$A$5:$A$105,0))</f>
        <v/>
      </c>
      <c r="J1095" s="5">
        <f>INDEX(Variables!$E$5:$E$105,MATCH($A1095,Variables!$A$5:$A$105,0))</f>
        <v/>
      </c>
      <c r="K1095" s="25">
        <f>LOWER(Settings!$C$4)&amp;".mit."&amp;$A1095&amp;IF($C1095="","","."&amp;$C1095&amp;"."&amp;$B1095)&amp;IF(INDEX(Variables!$D$5:$D$105,MATCH($A1095,Variables!$A$5:$A$105,0))="","","."&amp;INDEX(Variables!$D$5:$D$105,MATCH($A1095,Variables!$A$5:$A$105,0)))&amp;"."&amp;K$5</f>
        <v/>
      </c>
      <c r="L1095" s="46">
        <f>L1068*Settings!$C$13*(INDEX(L$271:L$282,$D1095))</f>
        <v/>
      </c>
      <c r="M1095" s="47">
        <f>M1068*Settings!$C$13*(INDEX(M$271:M$282,$D1095))</f>
        <v/>
      </c>
      <c r="N1095" s="47">
        <f>N1068*Settings!$C$13*(INDEX(N$271:N$282,$D1095))</f>
        <v/>
      </c>
      <c r="O1095" s="47">
        <f>O1068*Settings!$C$13*(INDEX(O$271:O$282,$D1095))</f>
        <v/>
      </c>
      <c r="P1095" s="47">
        <f>P1068*Settings!$C$13*(INDEX(P$271:P$282,$D1095))</f>
        <v/>
      </c>
      <c r="Q1095" s="47">
        <f>Q1068*Settings!$C$13*(INDEX(Q$271:Q$282,$D1095))</f>
        <v/>
      </c>
      <c r="R1095" s="47">
        <f>R1068*Settings!$C$13*(INDEX(R$271:R$282,$D1095))</f>
        <v/>
      </c>
      <c r="S1095" s="47">
        <f>S1068*Settings!$C$13*(INDEX(S$271:S$282,$D1095))</f>
        <v/>
      </c>
      <c r="T1095" s="47">
        <f>T1068*Settings!$C$13*(INDEX(T$271:T$282,$D1095))</f>
        <v/>
      </c>
      <c r="U1095" s="47">
        <f>U1068*Settings!$C$13*(INDEX(U$271:U$282,$D1095))</f>
        <v/>
      </c>
      <c r="V1095" s="47">
        <f>V1068*Settings!$C$13*(INDEX(V$271:V$282,$D1095))</f>
        <v/>
      </c>
      <c r="W1095" s="47">
        <f>W1068*Settings!$C$13*(INDEX(W$271:W$282,$D1095))</f>
        <v/>
      </c>
      <c r="X1095" s="47">
        <f>X1068*Settings!$C$13*(INDEX(X$271:X$282,$D1095))</f>
        <v/>
      </c>
      <c r="Y1095" s="47">
        <f>Y1068*Settings!$C$13*(INDEX(Y$271:Y$282,$D1095))</f>
        <v/>
      </c>
      <c r="Z1095" s="47">
        <f>Z1068*Settings!$C$13*(INDEX(Z$271:Z$282,$D1095))</f>
        <v/>
      </c>
      <c r="AA1095" s="47">
        <f>AA1068*Settings!$C$13*(INDEX(AA$271:AA$282,$D1095))</f>
        <v/>
      </c>
      <c r="AB1095" s="47">
        <f>AB1068*Settings!$C$13*(INDEX(AB$271:AB$282,$D1095))</f>
        <v/>
      </c>
      <c r="AC1095" s="47">
        <f>AC1068*Settings!$C$13*(INDEX(AC$271:AC$282,$D1095))</f>
        <v/>
      </c>
      <c r="AD1095" s="48">
        <f>REVENUE(AD1068,Settings!$C$13,INDEX(AD$271:AD$282,$D1095))</f>
        <v/>
      </c>
      <c r="AE1095" s="25">
        <f>LOWER(Settings!$C$4)&amp;".mit."&amp;$A1095&amp;IF($C1095="","","."&amp;$C1095&amp;"."&amp;$B1095)&amp;IF(INDEX(Variables!$D$5:$D$105,MATCH($A1095,Variables!$A$5:$A$105,0))="","","."&amp;INDEX(Variables!$D$5:$D$105,MATCH($A1095,Variables!$A$5:$A$105,0)))&amp;"."&amp;AE$5</f>
        <v/>
      </c>
      <c r="AF1095" s="46">
        <f>AF1068*Settings!$C$13*(INDEX(AF$271:AF$282,$D1095))</f>
        <v/>
      </c>
      <c r="AG1095" s="47">
        <f>AG1068*Settings!$C$13*(INDEX(AG$271:AG$282,$D1095))</f>
        <v/>
      </c>
      <c r="AH1095" s="47">
        <f>AH1068*Settings!$C$13*(INDEX(AH$271:AH$282,$D1095))</f>
        <v/>
      </c>
      <c r="AI1095" s="47">
        <f>AI1068*Settings!$C$13*(INDEX(AI$271:AI$282,$D1095))</f>
        <v/>
      </c>
      <c r="AJ1095" s="47">
        <f>AJ1068*Settings!$C$13*(INDEX(AJ$271:AJ$282,$D1095))</f>
        <v/>
      </c>
      <c r="AK1095" s="47">
        <f>AK1068*Settings!$C$13*(INDEX(AK$271:AK$282,$D1095))</f>
        <v/>
      </c>
      <c r="AL1095" s="47">
        <f>AL1068*Settings!$C$13*(INDEX(AL$271:AL$282,$D1095))</f>
        <v/>
      </c>
      <c r="AM1095" s="47">
        <f>AM1068*Settings!$C$13*(INDEX(AM$271:AM$282,$D1095))</f>
        <v/>
      </c>
      <c r="AN1095" s="47">
        <f>AN1068*Settings!$C$13*(INDEX(AN$271:AN$282,$D1095))</f>
        <v/>
      </c>
      <c r="AO1095" s="47">
        <f>AO1068*Settings!$C$13*(INDEX(AO$271:AO$282,$D1095))</f>
        <v/>
      </c>
      <c r="AP1095" s="47">
        <f>AP1068*Settings!$C$13*(INDEX(AP$271:AP$282,$D1095))</f>
        <v/>
      </c>
      <c r="AQ1095" s="47">
        <f>AQ1068*Settings!$C$13*(INDEX(AQ$271:AQ$282,$D1095))</f>
        <v/>
      </c>
      <c r="AR1095" s="47">
        <f>AR1068*Settings!$C$13*(INDEX(AR$271:AR$282,$D1095))</f>
        <v/>
      </c>
      <c r="AS1095" s="47">
        <f>AS1068*Settings!$C$13*(INDEX(AS$271:AS$282,$D1095))</f>
        <v/>
      </c>
      <c r="AT1095" s="47">
        <f>AT1068*Settings!$C$13*(INDEX(AT$271:AT$282,$D1095))</f>
        <v/>
      </c>
      <c r="AU1095" s="47">
        <f>AU1068*Settings!$C$13*(INDEX(AU$271:AU$282,$D1095))</f>
        <v/>
      </c>
      <c r="AV1095" s="47">
        <f>AV1068*Settings!$C$13*(INDEX(AV$271:AV$282,$D1095))</f>
        <v/>
      </c>
      <c r="AW1095" s="47">
        <f>AW1068*Settings!$C$13*(INDEX(AW$271:AW$282,$D1095))</f>
        <v/>
      </c>
      <c r="AX1095" s="48">
        <f>REVENUE(AX1068,Settings!$C$13,INDEX(AX$271:AX$282,$D1095))</f>
        <v/>
      </c>
    </row>
    <row r="1096" hidden="1" outlineLevel="2">
      <c r="A1096" s="5" t="inlineStr">
        <is>
          <t>rsub</t>
        </is>
      </c>
      <c r="B1096" s="5" t="inlineStr">
        <is>
          <t>ker</t>
        </is>
      </c>
      <c r="C1096" s="5" t="inlineStr">
        <is>
          <t>mch</t>
        </is>
      </c>
      <c r="D1096" s="40">
        <f>INDEX(Inputs!$R$5:$R$132,MATCH($B1096&amp;"|"&amp;$C1096,Inputs!$A$5:$A$132,0))</f>
        <v/>
      </c>
      <c r="E1096" s="39" t="n"/>
      <c r="F1096" s="39" t="n"/>
      <c r="G1096" s="39" t="n"/>
      <c r="H1096" s="5">
        <f>INDEX(Variables!$B$5:$B$105,MATCH($A1096,Variables!$A$5:$A$105,0))&amp;IF($C1096="",""," | "&amp;INDEX(Mapping!$B$5:$B$26,MATCH($C1096,Mapping!$A$5:$A$26,0))&amp;" | "&amp;INDEX(Mapping!$B$30:$B$41,MATCH($B1096,Mapping!$A$30:$A$41,0)))</f>
        <v/>
      </c>
      <c r="I1096" s="5">
        <f>INDEX(Variables!$C$5:$C$105,MATCH($A1096,Variables!$A$5:$A$105,0))</f>
        <v/>
      </c>
      <c r="J1096" s="5">
        <f>INDEX(Variables!$E$5:$E$105,MATCH($A1096,Variables!$A$5:$A$105,0))</f>
        <v/>
      </c>
      <c r="K1096" s="25">
        <f>LOWER(Settings!$C$4)&amp;".mit."&amp;$A1096&amp;IF($C1096="","","."&amp;$C1096&amp;"."&amp;$B1096)&amp;IF(INDEX(Variables!$D$5:$D$105,MATCH($A1096,Variables!$A$5:$A$105,0))="","","."&amp;INDEX(Variables!$D$5:$D$105,MATCH($A1096,Variables!$A$5:$A$105,0)))&amp;"."&amp;K$5</f>
        <v/>
      </c>
      <c r="L1096" s="46">
        <f>L1069*Settings!$C$13*(INDEX(L$271:L$282,$D1096))</f>
        <v/>
      </c>
      <c r="M1096" s="47">
        <f>M1069*Settings!$C$13*(INDEX(M$271:M$282,$D1096))</f>
        <v/>
      </c>
      <c r="N1096" s="47">
        <f>N1069*Settings!$C$13*(INDEX(N$271:N$282,$D1096))</f>
        <v/>
      </c>
      <c r="O1096" s="47">
        <f>O1069*Settings!$C$13*(INDEX(O$271:O$282,$D1096))</f>
        <v/>
      </c>
      <c r="P1096" s="47">
        <f>P1069*Settings!$C$13*(INDEX(P$271:P$282,$D1096))</f>
        <v/>
      </c>
      <c r="Q1096" s="47">
        <f>Q1069*Settings!$C$13*(INDEX(Q$271:Q$282,$D1096))</f>
        <v/>
      </c>
      <c r="R1096" s="47">
        <f>R1069*Settings!$C$13*(INDEX(R$271:R$282,$D1096))</f>
        <v/>
      </c>
      <c r="S1096" s="47">
        <f>S1069*Settings!$C$13*(INDEX(S$271:S$282,$D1096))</f>
        <v/>
      </c>
      <c r="T1096" s="47">
        <f>T1069*Settings!$C$13*(INDEX(T$271:T$282,$D1096))</f>
        <v/>
      </c>
      <c r="U1096" s="47">
        <f>U1069*Settings!$C$13*(INDEX(U$271:U$282,$D1096))</f>
        <v/>
      </c>
      <c r="V1096" s="47">
        <f>V1069*Settings!$C$13*(INDEX(V$271:V$282,$D1096))</f>
        <v/>
      </c>
      <c r="W1096" s="47">
        <f>W1069*Settings!$C$13*(INDEX(W$271:W$282,$D1096))</f>
        <v/>
      </c>
      <c r="X1096" s="47">
        <f>X1069*Settings!$C$13*(INDEX(X$271:X$282,$D1096))</f>
        <v/>
      </c>
      <c r="Y1096" s="47">
        <f>Y1069*Settings!$C$13*(INDEX(Y$271:Y$282,$D1096))</f>
        <v/>
      </c>
      <c r="Z1096" s="47">
        <f>Z1069*Settings!$C$13*(INDEX(Z$271:Z$282,$D1096))</f>
        <v/>
      </c>
      <c r="AA1096" s="47">
        <f>AA1069*Settings!$C$13*(INDEX(AA$271:AA$282,$D1096))</f>
        <v/>
      </c>
      <c r="AB1096" s="47">
        <f>AB1069*Settings!$C$13*(INDEX(AB$271:AB$282,$D1096))</f>
        <v/>
      </c>
      <c r="AC1096" s="47">
        <f>AC1069*Settings!$C$13*(INDEX(AC$271:AC$282,$D1096))</f>
        <v/>
      </c>
      <c r="AD1096" s="48">
        <f>REVENUE(AD1069,Settings!$C$13,INDEX(AD$271:AD$282,$D1096))</f>
        <v/>
      </c>
      <c r="AE1096" s="25">
        <f>LOWER(Settings!$C$4)&amp;".mit."&amp;$A1096&amp;IF($C1096="","","."&amp;$C1096&amp;"."&amp;$B1096)&amp;IF(INDEX(Variables!$D$5:$D$105,MATCH($A1096,Variables!$A$5:$A$105,0))="","","."&amp;INDEX(Variables!$D$5:$D$105,MATCH($A1096,Variables!$A$5:$A$105,0)))&amp;"."&amp;AE$5</f>
        <v/>
      </c>
      <c r="AF1096" s="46">
        <f>AF1069*Settings!$C$13*(INDEX(AF$271:AF$282,$D1096))</f>
        <v/>
      </c>
      <c r="AG1096" s="47">
        <f>AG1069*Settings!$C$13*(INDEX(AG$271:AG$282,$D1096))</f>
        <v/>
      </c>
      <c r="AH1096" s="47">
        <f>AH1069*Settings!$C$13*(INDEX(AH$271:AH$282,$D1096))</f>
        <v/>
      </c>
      <c r="AI1096" s="47">
        <f>AI1069*Settings!$C$13*(INDEX(AI$271:AI$282,$D1096))</f>
        <v/>
      </c>
      <c r="AJ1096" s="47">
        <f>AJ1069*Settings!$C$13*(INDEX(AJ$271:AJ$282,$D1096))</f>
        <v/>
      </c>
      <c r="AK1096" s="47">
        <f>AK1069*Settings!$C$13*(INDEX(AK$271:AK$282,$D1096))</f>
        <v/>
      </c>
      <c r="AL1096" s="47">
        <f>AL1069*Settings!$C$13*(INDEX(AL$271:AL$282,$D1096))</f>
        <v/>
      </c>
      <c r="AM1096" s="47">
        <f>AM1069*Settings!$C$13*(INDEX(AM$271:AM$282,$D1096))</f>
        <v/>
      </c>
      <c r="AN1096" s="47">
        <f>AN1069*Settings!$C$13*(INDEX(AN$271:AN$282,$D1096))</f>
        <v/>
      </c>
      <c r="AO1096" s="47">
        <f>AO1069*Settings!$C$13*(INDEX(AO$271:AO$282,$D1096))</f>
        <v/>
      </c>
      <c r="AP1096" s="47">
        <f>AP1069*Settings!$C$13*(INDEX(AP$271:AP$282,$D1096))</f>
        <v/>
      </c>
      <c r="AQ1096" s="47">
        <f>AQ1069*Settings!$C$13*(INDEX(AQ$271:AQ$282,$D1096))</f>
        <v/>
      </c>
      <c r="AR1096" s="47">
        <f>AR1069*Settings!$C$13*(INDEX(AR$271:AR$282,$D1096))</f>
        <v/>
      </c>
      <c r="AS1096" s="47">
        <f>AS1069*Settings!$C$13*(INDEX(AS$271:AS$282,$D1096))</f>
        <v/>
      </c>
      <c r="AT1096" s="47">
        <f>AT1069*Settings!$C$13*(INDEX(AT$271:AT$282,$D1096))</f>
        <v/>
      </c>
      <c r="AU1096" s="47">
        <f>AU1069*Settings!$C$13*(INDEX(AU$271:AU$282,$D1096))</f>
        <v/>
      </c>
      <c r="AV1096" s="47">
        <f>AV1069*Settings!$C$13*(INDEX(AV$271:AV$282,$D1096))</f>
        <v/>
      </c>
      <c r="AW1096" s="47">
        <f>AW1069*Settings!$C$13*(INDEX(AW$271:AW$282,$D1096))</f>
        <v/>
      </c>
      <c r="AX1096" s="48">
        <f>REVENUE(AX1069,Settings!$C$13,INDEX(AX$271:AX$282,$D1096))</f>
        <v/>
      </c>
    </row>
    <row r="1097" hidden="1" outlineLevel="2">
      <c r="A1097" s="5" t="inlineStr">
        <is>
          <t>rsub</t>
        </is>
      </c>
      <c r="B1097" s="5" t="inlineStr">
        <is>
          <t>oop</t>
        </is>
      </c>
      <c r="C1097" s="5" t="inlineStr">
        <is>
          <t>mch</t>
        </is>
      </c>
      <c r="D1097" s="40">
        <f>INDEX(Inputs!$R$5:$R$132,MATCH($B1097&amp;"|"&amp;$C1097,Inputs!$A$5:$A$132,0))</f>
        <v/>
      </c>
      <c r="E1097" s="39" t="n"/>
      <c r="F1097" s="39" t="n"/>
      <c r="G1097" s="39" t="n"/>
      <c r="H1097" s="5">
        <f>INDEX(Variables!$B$5:$B$105,MATCH($A1097,Variables!$A$5:$A$105,0))&amp;IF($C1097="",""," | "&amp;INDEX(Mapping!$B$5:$B$26,MATCH($C1097,Mapping!$A$5:$A$26,0))&amp;" | "&amp;INDEX(Mapping!$B$30:$B$41,MATCH($B1097,Mapping!$A$30:$A$41,0)))</f>
        <v/>
      </c>
      <c r="I1097" s="5">
        <f>INDEX(Variables!$C$5:$C$105,MATCH($A1097,Variables!$A$5:$A$105,0))</f>
        <v/>
      </c>
      <c r="J1097" s="5">
        <f>INDEX(Variables!$E$5:$E$105,MATCH($A1097,Variables!$A$5:$A$105,0))</f>
        <v/>
      </c>
      <c r="K1097" s="25">
        <f>LOWER(Settings!$C$4)&amp;".mit."&amp;$A1097&amp;IF($C1097="","","."&amp;$C1097&amp;"."&amp;$B1097)&amp;IF(INDEX(Variables!$D$5:$D$105,MATCH($A1097,Variables!$A$5:$A$105,0))="","","."&amp;INDEX(Variables!$D$5:$D$105,MATCH($A1097,Variables!$A$5:$A$105,0)))&amp;"."&amp;K$5</f>
        <v/>
      </c>
      <c r="L1097" s="46">
        <f>L1070*Settings!$C$13*(INDEX(L$271:L$282,$D1097))</f>
        <v/>
      </c>
      <c r="M1097" s="47">
        <f>M1070*Settings!$C$13*(INDEX(M$271:M$282,$D1097))</f>
        <v/>
      </c>
      <c r="N1097" s="47">
        <f>N1070*Settings!$C$13*(INDEX(N$271:N$282,$D1097))</f>
        <v/>
      </c>
      <c r="O1097" s="47">
        <f>O1070*Settings!$C$13*(INDEX(O$271:O$282,$D1097))</f>
        <v/>
      </c>
      <c r="P1097" s="47">
        <f>P1070*Settings!$C$13*(INDEX(P$271:P$282,$D1097))</f>
        <v/>
      </c>
      <c r="Q1097" s="47">
        <f>Q1070*Settings!$C$13*(INDEX(Q$271:Q$282,$D1097))</f>
        <v/>
      </c>
      <c r="R1097" s="47">
        <f>R1070*Settings!$C$13*(INDEX(R$271:R$282,$D1097))</f>
        <v/>
      </c>
      <c r="S1097" s="47">
        <f>S1070*Settings!$C$13*(INDEX(S$271:S$282,$D1097))</f>
        <v/>
      </c>
      <c r="T1097" s="47">
        <f>T1070*Settings!$C$13*(INDEX(T$271:T$282,$D1097))</f>
        <v/>
      </c>
      <c r="U1097" s="47">
        <f>U1070*Settings!$C$13*(INDEX(U$271:U$282,$D1097))</f>
        <v/>
      </c>
      <c r="V1097" s="47">
        <f>V1070*Settings!$C$13*(INDEX(V$271:V$282,$D1097))</f>
        <v/>
      </c>
      <c r="W1097" s="47">
        <f>W1070*Settings!$C$13*(INDEX(W$271:W$282,$D1097))</f>
        <v/>
      </c>
      <c r="X1097" s="47">
        <f>X1070*Settings!$C$13*(INDEX(X$271:X$282,$D1097))</f>
        <v/>
      </c>
      <c r="Y1097" s="47">
        <f>Y1070*Settings!$C$13*(INDEX(Y$271:Y$282,$D1097))</f>
        <v/>
      </c>
      <c r="Z1097" s="47">
        <f>Z1070*Settings!$C$13*(INDEX(Z$271:Z$282,$D1097))</f>
        <v/>
      </c>
      <c r="AA1097" s="47">
        <f>AA1070*Settings!$C$13*(INDEX(AA$271:AA$282,$D1097))</f>
        <v/>
      </c>
      <c r="AB1097" s="47">
        <f>AB1070*Settings!$C$13*(INDEX(AB$271:AB$282,$D1097))</f>
        <v/>
      </c>
      <c r="AC1097" s="47">
        <f>AC1070*Settings!$C$13*(INDEX(AC$271:AC$282,$D1097))</f>
        <v/>
      </c>
      <c r="AD1097" s="48">
        <f>REVENUE(AD1070,Settings!$C$13,INDEX(AD$271:AD$282,$D1097))</f>
        <v/>
      </c>
      <c r="AE1097" s="25">
        <f>LOWER(Settings!$C$4)&amp;".mit."&amp;$A1097&amp;IF($C1097="","","."&amp;$C1097&amp;"."&amp;$B1097)&amp;IF(INDEX(Variables!$D$5:$D$105,MATCH($A1097,Variables!$A$5:$A$105,0))="","","."&amp;INDEX(Variables!$D$5:$D$105,MATCH($A1097,Variables!$A$5:$A$105,0)))&amp;"."&amp;AE$5</f>
        <v/>
      </c>
      <c r="AF1097" s="46">
        <f>AF1070*Settings!$C$13*(INDEX(AF$271:AF$282,$D1097))</f>
        <v/>
      </c>
      <c r="AG1097" s="47">
        <f>AG1070*Settings!$C$13*(INDEX(AG$271:AG$282,$D1097))</f>
        <v/>
      </c>
      <c r="AH1097" s="47">
        <f>AH1070*Settings!$C$13*(INDEX(AH$271:AH$282,$D1097))</f>
        <v/>
      </c>
      <c r="AI1097" s="47">
        <f>AI1070*Settings!$C$13*(INDEX(AI$271:AI$282,$D1097))</f>
        <v/>
      </c>
      <c r="AJ1097" s="47">
        <f>AJ1070*Settings!$C$13*(INDEX(AJ$271:AJ$282,$D1097))</f>
        <v/>
      </c>
      <c r="AK1097" s="47">
        <f>AK1070*Settings!$C$13*(INDEX(AK$271:AK$282,$D1097))</f>
        <v/>
      </c>
      <c r="AL1097" s="47">
        <f>AL1070*Settings!$C$13*(INDEX(AL$271:AL$282,$D1097))</f>
        <v/>
      </c>
      <c r="AM1097" s="47">
        <f>AM1070*Settings!$C$13*(INDEX(AM$271:AM$282,$D1097))</f>
        <v/>
      </c>
      <c r="AN1097" s="47">
        <f>AN1070*Settings!$C$13*(INDEX(AN$271:AN$282,$D1097))</f>
        <v/>
      </c>
      <c r="AO1097" s="47">
        <f>AO1070*Settings!$C$13*(INDEX(AO$271:AO$282,$D1097))</f>
        <v/>
      </c>
      <c r="AP1097" s="47">
        <f>AP1070*Settings!$C$13*(INDEX(AP$271:AP$282,$D1097))</f>
        <v/>
      </c>
      <c r="AQ1097" s="47">
        <f>AQ1070*Settings!$C$13*(INDEX(AQ$271:AQ$282,$D1097))</f>
        <v/>
      </c>
      <c r="AR1097" s="47">
        <f>AR1070*Settings!$C$13*(INDEX(AR$271:AR$282,$D1097))</f>
        <v/>
      </c>
      <c r="AS1097" s="47">
        <f>AS1070*Settings!$C$13*(INDEX(AS$271:AS$282,$D1097))</f>
        <v/>
      </c>
      <c r="AT1097" s="47">
        <f>AT1070*Settings!$C$13*(INDEX(AT$271:AT$282,$D1097))</f>
        <v/>
      </c>
      <c r="AU1097" s="47">
        <f>AU1070*Settings!$C$13*(INDEX(AU$271:AU$282,$D1097))</f>
        <v/>
      </c>
      <c r="AV1097" s="47">
        <f>AV1070*Settings!$C$13*(INDEX(AV$271:AV$282,$D1097))</f>
        <v/>
      </c>
      <c r="AW1097" s="47">
        <f>AW1070*Settings!$C$13*(INDEX(AW$271:AW$282,$D1097))</f>
        <v/>
      </c>
      <c r="AX1097" s="48">
        <f>REVENUE(AX1070,Settings!$C$13,INDEX(AX$271:AX$282,$D1097))</f>
        <v/>
      </c>
    </row>
    <row r="1098" hidden="1" outlineLevel="2">
      <c r="A1098" s="5" t="inlineStr">
        <is>
          <t>rsub</t>
        </is>
      </c>
      <c r="B1098" s="5" t="inlineStr">
        <is>
          <t>bio</t>
        </is>
      </c>
      <c r="C1098" s="5" t="inlineStr">
        <is>
          <t>mch</t>
        </is>
      </c>
      <c r="D1098" s="40">
        <f>INDEX(Inputs!$R$5:$R$132,MATCH($B1098&amp;"|"&amp;$C1098,Inputs!$A$5:$A$132,0))</f>
        <v/>
      </c>
      <c r="E1098" s="39" t="n"/>
      <c r="F1098" s="39" t="n"/>
      <c r="G1098" s="39" t="n"/>
      <c r="H1098" s="5">
        <f>INDEX(Variables!$B$5:$B$105,MATCH($A1098,Variables!$A$5:$A$105,0))&amp;IF($C1098="",""," | "&amp;INDEX(Mapping!$B$5:$B$26,MATCH($C1098,Mapping!$A$5:$A$26,0))&amp;" | "&amp;INDEX(Mapping!$B$30:$B$41,MATCH($B1098,Mapping!$A$30:$A$41,0)))</f>
        <v/>
      </c>
      <c r="I1098" s="5">
        <f>INDEX(Variables!$C$5:$C$105,MATCH($A1098,Variables!$A$5:$A$105,0))</f>
        <v/>
      </c>
      <c r="J1098" s="5">
        <f>INDEX(Variables!$E$5:$E$105,MATCH($A1098,Variables!$A$5:$A$105,0))</f>
        <v/>
      </c>
      <c r="K1098" s="25">
        <f>LOWER(Settings!$C$4)&amp;".mit."&amp;$A1098&amp;IF($C1098="","","."&amp;$C1098&amp;"."&amp;$B1098)&amp;IF(INDEX(Variables!$D$5:$D$105,MATCH($A1098,Variables!$A$5:$A$105,0))="","","."&amp;INDEX(Variables!$D$5:$D$105,MATCH($A1098,Variables!$A$5:$A$105,0)))&amp;"."&amp;K$5</f>
        <v/>
      </c>
      <c r="L1098" s="46">
        <f>L1071*Settings!$C$13*(INDEX(L$271:L$282,$D1098))</f>
        <v/>
      </c>
      <c r="M1098" s="47">
        <f>M1071*Settings!$C$13*(INDEX(M$271:M$282,$D1098))</f>
        <v/>
      </c>
      <c r="N1098" s="47">
        <f>N1071*Settings!$C$13*(INDEX(N$271:N$282,$D1098))</f>
        <v/>
      </c>
      <c r="O1098" s="47">
        <f>O1071*Settings!$C$13*(INDEX(O$271:O$282,$D1098))</f>
        <v/>
      </c>
      <c r="P1098" s="47">
        <f>P1071*Settings!$C$13*(INDEX(P$271:P$282,$D1098))</f>
        <v/>
      </c>
      <c r="Q1098" s="47">
        <f>Q1071*Settings!$C$13*(INDEX(Q$271:Q$282,$D1098))</f>
        <v/>
      </c>
      <c r="R1098" s="47">
        <f>R1071*Settings!$C$13*(INDEX(R$271:R$282,$D1098))</f>
        <v/>
      </c>
      <c r="S1098" s="47">
        <f>S1071*Settings!$C$13*(INDEX(S$271:S$282,$D1098))</f>
        <v/>
      </c>
      <c r="T1098" s="47">
        <f>T1071*Settings!$C$13*(INDEX(T$271:T$282,$D1098))</f>
        <v/>
      </c>
      <c r="U1098" s="47">
        <f>U1071*Settings!$C$13*(INDEX(U$271:U$282,$D1098))</f>
        <v/>
      </c>
      <c r="V1098" s="47">
        <f>V1071*Settings!$C$13*(INDEX(V$271:V$282,$D1098))</f>
        <v/>
      </c>
      <c r="W1098" s="47">
        <f>W1071*Settings!$C$13*(INDEX(W$271:W$282,$D1098))</f>
        <v/>
      </c>
      <c r="X1098" s="47">
        <f>X1071*Settings!$C$13*(INDEX(X$271:X$282,$D1098))</f>
        <v/>
      </c>
      <c r="Y1098" s="47">
        <f>Y1071*Settings!$C$13*(INDEX(Y$271:Y$282,$D1098))</f>
        <v/>
      </c>
      <c r="Z1098" s="47">
        <f>Z1071*Settings!$C$13*(INDEX(Z$271:Z$282,$D1098))</f>
        <v/>
      </c>
      <c r="AA1098" s="47">
        <f>AA1071*Settings!$C$13*(INDEX(AA$271:AA$282,$D1098))</f>
        <v/>
      </c>
      <c r="AB1098" s="47">
        <f>AB1071*Settings!$C$13*(INDEX(AB$271:AB$282,$D1098))</f>
        <v/>
      </c>
      <c r="AC1098" s="47">
        <f>AC1071*Settings!$C$13*(INDEX(AC$271:AC$282,$D1098))</f>
        <v/>
      </c>
      <c r="AD1098" s="48">
        <f>REVENUE(AD1071,Settings!$C$13,INDEX(AD$271:AD$282,$D1098))</f>
        <v/>
      </c>
      <c r="AE1098" s="25">
        <f>LOWER(Settings!$C$4)&amp;".mit."&amp;$A1098&amp;IF($C1098="","","."&amp;$C1098&amp;"."&amp;$B1098)&amp;IF(INDEX(Variables!$D$5:$D$105,MATCH($A1098,Variables!$A$5:$A$105,0))="","","."&amp;INDEX(Variables!$D$5:$D$105,MATCH($A1098,Variables!$A$5:$A$105,0)))&amp;"."&amp;AE$5</f>
        <v/>
      </c>
      <c r="AF1098" s="46">
        <f>AF1071*Settings!$C$13*(INDEX(AF$271:AF$282,$D1098))</f>
        <v/>
      </c>
      <c r="AG1098" s="47">
        <f>AG1071*Settings!$C$13*(INDEX(AG$271:AG$282,$D1098))</f>
        <v/>
      </c>
      <c r="AH1098" s="47">
        <f>AH1071*Settings!$C$13*(INDEX(AH$271:AH$282,$D1098))</f>
        <v/>
      </c>
      <c r="AI1098" s="47">
        <f>AI1071*Settings!$C$13*(INDEX(AI$271:AI$282,$D1098))</f>
        <v/>
      </c>
      <c r="AJ1098" s="47">
        <f>AJ1071*Settings!$C$13*(INDEX(AJ$271:AJ$282,$D1098))</f>
        <v/>
      </c>
      <c r="AK1098" s="47">
        <f>AK1071*Settings!$C$13*(INDEX(AK$271:AK$282,$D1098))</f>
        <v/>
      </c>
      <c r="AL1098" s="47">
        <f>AL1071*Settings!$C$13*(INDEX(AL$271:AL$282,$D1098))</f>
        <v/>
      </c>
      <c r="AM1098" s="47">
        <f>AM1071*Settings!$C$13*(INDEX(AM$271:AM$282,$D1098))</f>
        <v/>
      </c>
      <c r="AN1098" s="47">
        <f>AN1071*Settings!$C$13*(INDEX(AN$271:AN$282,$D1098))</f>
        <v/>
      </c>
      <c r="AO1098" s="47">
        <f>AO1071*Settings!$C$13*(INDEX(AO$271:AO$282,$D1098))</f>
        <v/>
      </c>
      <c r="AP1098" s="47">
        <f>AP1071*Settings!$C$13*(INDEX(AP$271:AP$282,$D1098))</f>
        <v/>
      </c>
      <c r="AQ1098" s="47">
        <f>AQ1071*Settings!$C$13*(INDEX(AQ$271:AQ$282,$D1098))</f>
        <v/>
      </c>
      <c r="AR1098" s="47">
        <f>AR1071*Settings!$C$13*(INDEX(AR$271:AR$282,$D1098))</f>
        <v/>
      </c>
      <c r="AS1098" s="47">
        <f>AS1071*Settings!$C$13*(INDEX(AS$271:AS$282,$D1098))</f>
        <v/>
      </c>
      <c r="AT1098" s="47">
        <f>AT1071*Settings!$C$13*(INDEX(AT$271:AT$282,$D1098))</f>
        <v/>
      </c>
      <c r="AU1098" s="47">
        <f>AU1071*Settings!$C$13*(INDEX(AU$271:AU$282,$D1098))</f>
        <v/>
      </c>
      <c r="AV1098" s="47">
        <f>AV1071*Settings!$C$13*(INDEX(AV$271:AV$282,$D1098))</f>
        <v/>
      </c>
      <c r="AW1098" s="47">
        <f>AW1071*Settings!$C$13*(INDEX(AW$271:AW$282,$D1098))</f>
        <v/>
      </c>
      <c r="AX1098" s="48">
        <f>REVENUE(AX1071,Settings!$C$13,INDEX(AX$271:AX$282,$D1098))</f>
        <v/>
      </c>
    </row>
    <row r="1099" hidden="1" outlineLevel="2"/>
    <row r="1100" hidden="1" outlineLevel="2">
      <c r="A1100" s="5" t="inlineStr">
        <is>
          <t>rnew</t>
        </is>
      </c>
      <c r="B1100" s="5" t="inlineStr">
        <is>
          <t>coa</t>
        </is>
      </c>
      <c r="C1100" s="5" t="inlineStr">
        <is>
          <t>mch</t>
        </is>
      </c>
      <c r="D1100" s="40">
        <f>INDEX(Inputs!$S$5:$S$132,MATCH($B1100&amp;"|"&amp;$C1100,Inputs!$A$5:$A$132,0))</f>
        <v/>
      </c>
      <c r="E1100" s="39" t="n"/>
      <c r="F1100" s="39" t="n"/>
      <c r="G1100" s="39" t="n"/>
      <c r="H1100" s="5">
        <f>INDEX(Variables!$B$5:$B$105,MATCH($A1100,Variables!$A$5:$A$105,0))&amp;IF($C1100="",""," | "&amp;INDEX(Mapping!$B$5:$B$26,MATCH($C1100,Mapping!$A$5:$A$26,0))&amp;" | "&amp;INDEX(Mapping!$B$30:$B$41,MATCH($B1100,Mapping!$A$30:$A$41,0)))</f>
        <v/>
      </c>
      <c r="I1100" s="5">
        <f>INDEX(Variables!$C$5:$C$105,MATCH($A1100,Variables!$A$5:$A$105,0))</f>
        <v/>
      </c>
      <c r="J1100" s="5">
        <f>INDEX(Variables!$E$5:$E$105,MATCH($A1100,Variables!$A$5:$A$105,0))</f>
        <v/>
      </c>
      <c r="K1100" s="25">
        <f>LOWER(Settings!$C$4)&amp;".mit."&amp;$A1100&amp;IF($C1100="","","."&amp;$C1100&amp;"."&amp;$B1100)&amp;IF(INDEX(Variables!$D$5:$D$105,MATCH($A1100,Variables!$A$5:$A$105,0))="","","."&amp;INDEX(Variables!$D$5:$D$105,MATCH($A1100,Variables!$A$5:$A$105,0)))&amp;"."&amp;K$5</f>
        <v/>
      </c>
      <c r="L1100" s="46">
        <f>L1064*Settings!$C$13*(L1010+L1028+L1019*L$135+L1037*$D1100)</f>
        <v/>
      </c>
      <c r="M1100" s="47">
        <f>M1064*Settings!$C$13*(M1010+M1028+M1019*M$135+M1037*$D1100)</f>
        <v/>
      </c>
      <c r="N1100" s="47">
        <f>N1064*Settings!$C$13*(N1010+N1028+N1019*N$135+N1037*$D1100)</f>
        <v/>
      </c>
      <c r="O1100" s="47">
        <f>O1064*Settings!$C$13*(O1010+O1028+O1019*O$135+O1037*$D1100)</f>
        <v/>
      </c>
      <c r="P1100" s="47">
        <f>P1064*Settings!$C$13*(P1010+P1028+P1019*P$135+P1037*$D1100)</f>
        <v/>
      </c>
      <c r="Q1100" s="47">
        <f>Q1064*Settings!$C$13*(Q1010+Q1028+Q1019*Q$135+Q1037*$D1100)</f>
        <v/>
      </c>
      <c r="R1100" s="47">
        <f>R1064*Settings!$C$13*(R1010+R1028+R1019*R$135+R1037*$D1100)</f>
        <v/>
      </c>
      <c r="S1100" s="47">
        <f>S1064*Settings!$C$13*(S1010+S1028+S1019*S$135+S1037*$D1100)</f>
        <v/>
      </c>
      <c r="T1100" s="47">
        <f>T1064*Settings!$C$13*(T1010+T1028+T1019*T$135+T1037*$D1100)</f>
        <v/>
      </c>
      <c r="U1100" s="47">
        <f>U1064*Settings!$C$13*(U1010+U1028+U1019*U$135+U1037*$D1100)</f>
        <v/>
      </c>
      <c r="V1100" s="47">
        <f>V1064*Settings!$C$13*(V1010+V1028+V1019*V$135+V1037*$D1100)</f>
        <v/>
      </c>
      <c r="W1100" s="47">
        <f>W1064*Settings!$C$13*(W1010+W1028+W1019*W$135+W1037*$D1100)</f>
        <v/>
      </c>
      <c r="X1100" s="47">
        <f>X1064*Settings!$C$13*(X1010+X1028+X1019*X$135+X1037*$D1100)</f>
        <v/>
      </c>
      <c r="Y1100" s="47">
        <f>Y1064*Settings!$C$13*(Y1010+Y1028+Y1019*Y$135+Y1037*$D1100)</f>
        <v/>
      </c>
      <c r="Z1100" s="47">
        <f>Z1064*Settings!$C$13*(Z1010+Z1028+Z1019*Z$135+Z1037*$D1100)</f>
        <v/>
      </c>
      <c r="AA1100" s="47">
        <f>AA1064*Settings!$C$13*(AA1010+AA1028+AA1019*AA$135+AA1037*$D1100)</f>
        <v/>
      </c>
      <c r="AB1100" s="47">
        <f>AB1064*Settings!$C$13*(AB1010+AB1028+AB1019*AB$135+AB1037*$D1100)</f>
        <v/>
      </c>
      <c r="AC1100" s="47">
        <f>AC1064*Settings!$C$13*(AC1010+AC1028+AC1019*AC$135+AC1037*$D1100)</f>
        <v/>
      </c>
      <c r="AD1100" s="48">
        <f>REVENUE(AD1064,Settings!$C$13,NEWREVRATE(AD1010,AD1028,AD1019,AD$135,AD1037,$D1100))</f>
        <v/>
      </c>
      <c r="AE1100" s="25">
        <f>LOWER(Settings!$C$4)&amp;".mit."&amp;$A1100&amp;IF($C1100="","","."&amp;$C1100&amp;"."&amp;$B1100)&amp;IF(INDEX(Variables!$D$5:$D$105,MATCH($A1100,Variables!$A$5:$A$105,0))="","","."&amp;INDEX(Variables!$D$5:$D$105,MATCH($A1100,Variables!$A$5:$A$105,0)))&amp;"."&amp;AE$5</f>
        <v/>
      </c>
      <c r="AF1100" s="46">
        <f>AF1064*Settings!$C$13*(AF1010+AF1028+AF1019*AF$135+AF1037*$D1100)</f>
        <v/>
      </c>
      <c r="AG1100" s="47">
        <f>AG1064*Settings!$C$13*(AG1010+AG1028+AG1019*AG$135+AG1037*$D1100)</f>
        <v/>
      </c>
      <c r="AH1100" s="47">
        <f>AH1064*Settings!$C$13*(AH1010+AH1028+AH1019*AH$135+AH1037*$D1100)</f>
        <v/>
      </c>
      <c r="AI1100" s="47">
        <f>AI1064*Settings!$C$13*(AI1010+AI1028+AI1019*AI$135+AI1037*$D1100)</f>
        <v/>
      </c>
      <c r="AJ1100" s="47">
        <f>AJ1064*Settings!$C$13*(AJ1010+AJ1028+AJ1019*AJ$135+AJ1037*$D1100)</f>
        <v/>
      </c>
      <c r="AK1100" s="47">
        <f>AK1064*Settings!$C$13*(AK1010+AK1028+AK1019*AK$135+AK1037*$D1100)</f>
        <v/>
      </c>
      <c r="AL1100" s="47">
        <f>AL1064*Settings!$C$13*(AL1010+AL1028+AL1019*AL$135+AL1037*$D1100)</f>
        <v/>
      </c>
      <c r="AM1100" s="47">
        <f>AM1064*Settings!$C$13*(AM1010+AM1028+AM1019*AM$135+AM1037*$D1100)</f>
        <v/>
      </c>
      <c r="AN1100" s="47">
        <f>AN1064*Settings!$C$13*(AN1010+AN1028+AN1019*AN$135+AN1037*$D1100)</f>
        <v/>
      </c>
      <c r="AO1100" s="47">
        <f>AO1064*Settings!$C$13*(AO1010+AO1028+AO1019*AO$135+AO1037*$D1100)</f>
        <v/>
      </c>
      <c r="AP1100" s="47">
        <f>AP1064*Settings!$C$13*(AP1010+AP1028+AP1019*AP$135+AP1037*$D1100)</f>
        <v/>
      </c>
      <c r="AQ1100" s="47">
        <f>AQ1064*Settings!$C$13*(AQ1010+AQ1028+AQ1019*AQ$135+AQ1037*$D1100)</f>
        <v/>
      </c>
      <c r="AR1100" s="47">
        <f>AR1064*Settings!$C$13*(AR1010+AR1028+AR1019*AR$135+AR1037*$D1100)</f>
        <v/>
      </c>
      <c r="AS1100" s="47">
        <f>AS1064*Settings!$C$13*(AS1010+AS1028+AS1019*AS$135+AS1037*$D1100)</f>
        <v/>
      </c>
      <c r="AT1100" s="47">
        <f>AT1064*Settings!$C$13*(AT1010+AT1028+AT1019*AT$135+AT1037*$D1100)</f>
        <v/>
      </c>
      <c r="AU1100" s="47">
        <f>AU1064*Settings!$C$13*(AU1010+AU1028+AU1019*AU$135+AU1037*$D1100)</f>
        <v/>
      </c>
      <c r="AV1100" s="47">
        <f>AV1064*Settings!$C$13*(AV1010+AV1028+AV1019*AV$135+AV1037*$D1100)</f>
        <v/>
      </c>
      <c r="AW1100" s="47">
        <f>AW1064*Settings!$C$13*(AW1010+AW1028+AW1019*AW$135+AW1037*$D1100)</f>
        <v/>
      </c>
      <c r="AX1100" s="48">
        <f>REVENUE(AX1064,Settings!$C$13,NEWREVRATE(AX1010,AX1028,AX1019,AX$135,AX1037,$D1100))</f>
        <v/>
      </c>
    </row>
    <row r="1101" hidden="1" outlineLevel="2">
      <c r="A1101" s="5" t="inlineStr">
        <is>
          <t>rnew</t>
        </is>
      </c>
      <c r="B1101" s="5" t="inlineStr">
        <is>
          <t>nga</t>
        </is>
      </c>
      <c r="C1101" s="5" t="inlineStr">
        <is>
          <t>mch</t>
        </is>
      </c>
      <c r="D1101" s="40">
        <f>INDEX(Inputs!$S$5:$S$132,MATCH($B1101&amp;"|"&amp;$C1101,Inputs!$A$5:$A$132,0))</f>
        <v/>
      </c>
      <c r="E1101" s="39" t="n"/>
      <c r="F1101" s="39" t="n"/>
      <c r="G1101" s="39" t="n"/>
      <c r="H1101" s="5">
        <f>INDEX(Variables!$B$5:$B$105,MATCH($A1101,Variables!$A$5:$A$105,0))&amp;IF($C1101="",""," | "&amp;INDEX(Mapping!$B$5:$B$26,MATCH($C1101,Mapping!$A$5:$A$26,0))&amp;" | "&amp;INDEX(Mapping!$B$30:$B$41,MATCH($B1101,Mapping!$A$30:$A$41,0)))</f>
        <v/>
      </c>
      <c r="I1101" s="5">
        <f>INDEX(Variables!$C$5:$C$105,MATCH($A1101,Variables!$A$5:$A$105,0))</f>
        <v/>
      </c>
      <c r="J1101" s="5">
        <f>INDEX(Variables!$E$5:$E$105,MATCH($A1101,Variables!$A$5:$A$105,0))</f>
        <v/>
      </c>
      <c r="K1101" s="25">
        <f>LOWER(Settings!$C$4)&amp;".mit."&amp;$A1101&amp;IF($C1101="","","."&amp;$C1101&amp;"."&amp;$B1101)&amp;IF(INDEX(Variables!$D$5:$D$105,MATCH($A1101,Variables!$A$5:$A$105,0))="","","."&amp;INDEX(Variables!$D$5:$D$105,MATCH($A1101,Variables!$A$5:$A$105,0)))&amp;"."&amp;K$5</f>
        <v/>
      </c>
      <c r="L1101" s="46">
        <f>L1065*Settings!$C$13*(L1011+L1029+L1020*L$135+L1038*$D1101)</f>
        <v/>
      </c>
      <c r="M1101" s="47">
        <f>M1065*Settings!$C$13*(M1011+M1029+M1020*M$135+M1038*$D1101)</f>
        <v/>
      </c>
      <c r="N1101" s="47">
        <f>N1065*Settings!$C$13*(N1011+N1029+N1020*N$135+N1038*$D1101)</f>
        <v/>
      </c>
      <c r="O1101" s="47">
        <f>O1065*Settings!$C$13*(O1011+O1029+O1020*O$135+O1038*$D1101)</f>
        <v/>
      </c>
      <c r="P1101" s="47">
        <f>P1065*Settings!$C$13*(P1011+P1029+P1020*P$135+P1038*$D1101)</f>
        <v/>
      </c>
      <c r="Q1101" s="47">
        <f>Q1065*Settings!$C$13*(Q1011+Q1029+Q1020*Q$135+Q1038*$D1101)</f>
        <v/>
      </c>
      <c r="R1101" s="47">
        <f>R1065*Settings!$C$13*(R1011+R1029+R1020*R$135+R1038*$D1101)</f>
        <v/>
      </c>
      <c r="S1101" s="47">
        <f>S1065*Settings!$C$13*(S1011+S1029+S1020*S$135+S1038*$D1101)</f>
        <v/>
      </c>
      <c r="T1101" s="47">
        <f>T1065*Settings!$C$13*(T1011+T1029+T1020*T$135+T1038*$D1101)</f>
        <v/>
      </c>
      <c r="U1101" s="47">
        <f>U1065*Settings!$C$13*(U1011+U1029+U1020*U$135+U1038*$D1101)</f>
        <v/>
      </c>
      <c r="V1101" s="47">
        <f>V1065*Settings!$C$13*(V1011+V1029+V1020*V$135+V1038*$D1101)</f>
        <v/>
      </c>
      <c r="W1101" s="47">
        <f>W1065*Settings!$C$13*(W1011+W1029+W1020*W$135+W1038*$D1101)</f>
        <v/>
      </c>
      <c r="X1101" s="47">
        <f>X1065*Settings!$C$13*(X1011+X1029+X1020*X$135+X1038*$D1101)</f>
        <v/>
      </c>
      <c r="Y1101" s="47">
        <f>Y1065*Settings!$C$13*(Y1011+Y1029+Y1020*Y$135+Y1038*$D1101)</f>
        <v/>
      </c>
      <c r="Z1101" s="47">
        <f>Z1065*Settings!$C$13*(Z1011+Z1029+Z1020*Z$135+Z1038*$D1101)</f>
        <v/>
      </c>
      <c r="AA1101" s="47">
        <f>AA1065*Settings!$C$13*(AA1011+AA1029+AA1020*AA$135+AA1038*$D1101)</f>
        <v/>
      </c>
      <c r="AB1101" s="47">
        <f>AB1065*Settings!$C$13*(AB1011+AB1029+AB1020*AB$135+AB1038*$D1101)</f>
        <v/>
      </c>
      <c r="AC1101" s="47">
        <f>AC1065*Settings!$C$13*(AC1011+AC1029+AC1020*AC$135+AC1038*$D1101)</f>
        <v/>
      </c>
      <c r="AD1101" s="48">
        <f>REVENUE(AD1065,Settings!$C$13,NEWREVRATE(AD1011,AD1029,AD1020,AD$135,AD1038,$D1101))</f>
        <v/>
      </c>
      <c r="AE1101" s="25">
        <f>LOWER(Settings!$C$4)&amp;".mit."&amp;$A1101&amp;IF($C1101="","","."&amp;$C1101&amp;"."&amp;$B1101)&amp;IF(INDEX(Variables!$D$5:$D$105,MATCH($A1101,Variables!$A$5:$A$105,0))="","","."&amp;INDEX(Variables!$D$5:$D$105,MATCH($A1101,Variables!$A$5:$A$105,0)))&amp;"."&amp;AE$5</f>
        <v/>
      </c>
      <c r="AF1101" s="46">
        <f>AF1065*Settings!$C$13*(AF1011+AF1029+AF1020*AF$135+AF1038*$D1101)</f>
        <v/>
      </c>
      <c r="AG1101" s="47">
        <f>AG1065*Settings!$C$13*(AG1011+AG1029+AG1020*AG$135+AG1038*$D1101)</f>
        <v/>
      </c>
      <c r="AH1101" s="47">
        <f>AH1065*Settings!$C$13*(AH1011+AH1029+AH1020*AH$135+AH1038*$D1101)</f>
        <v/>
      </c>
      <c r="AI1101" s="47">
        <f>AI1065*Settings!$C$13*(AI1011+AI1029+AI1020*AI$135+AI1038*$D1101)</f>
        <v/>
      </c>
      <c r="AJ1101" s="47">
        <f>AJ1065*Settings!$C$13*(AJ1011+AJ1029+AJ1020*AJ$135+AJ1038*$D1101)</f>
        <v/>
      </c>
      <c r="AK1101" s="47">
        <f>AK1065*Settings!$C$13*(AK1011+AK1029+AK1020*AK$135+AK1038*$D1101)</f>
        <v/>
      </c>
      <c r="AL1101" s="47">
        <f>AL1065*Settings!$C$13*(AL1011+AL1029+AL1020*AL$135+AL1038*$D1101)</f>
        <v/>
      </c>
      <c r="AM1101" s="47">
        <f>AM1065*Settings!$C$13*(AM1011+AM1029+AM1020*AM$135+AM1038*$D1101)</f>
        <v/>
      </c>
      <c r="AN1101" s="47">
        <f>AN1065*Settings!$C$13*(AN1011+AN1029+AN1020*AN$135+AN1038*$D1101)</f>
        <v/>
      </c>
      <c r="AO1101" s="47">
        <f>AO1065*Settings!$C$13*(AO1011+AO1029+AO1020*AO$135+AO1038*$D1101)</f>
        <v/>
      </c>
      <c r="AP1101" s="47">
        <f>AP1065*Settings!$C$13*(AP1011+AP1029+AP1020*AP$135+AP1038*$D1101)</f>
        <v/>
      </c>
      <c r="AQ1101" s="47">
        <f>AQ1065*Settings!$C$13*(AQ1011+AQ1029+AQ1020*AQ$135+AQ1038*$D1101)</f>
        <v/>
      </c>
      <c r="AR1101" s="47">
        <f>AR1065*Settings!$C$13*(AR1011+AR1029+AR1020*AR$135+AR1038*$D1101)</f>
        <v/>
      </c>
      <c r="AS1101" s="47">
        <f>AS1065*Settings!$C$13*(AS1011+AS1029+AS1020*AS$135+AS1038*$D1101)</f>
        <v/>
      </c>
      <c r="AT1101" s="47">
        <f>AT1065*Settings!$C$13*(AT1011+AT1029+AT1020*AT$135+AT1038*$D1101)</f>
        <v/>
      </c>
      <c r="AU1101" s="47">
        <f>AU1065*Settings!$C$13*(AU1011+AU1029+AU1020*AU$135+AU1038*$D1101)</f>
        <v/>
      </c>
      <c r="AV1101" s="47">
        <f>AV1065*Settings!$C$13*(AV1011+AV1029+AV1020*AV$135+AV1038*$D1101)</f>
        <v/>
      </c>
      <c r="AW1101" s="47">
        <f>AW1065*Settings!$C$13*(AW1011+AW1029+AW1020*AW$135+AW1038*$D1101)</f>
        <v/>
      </c>
      <c r="AX1101" s="48">
        <f>REVENUE(AX1065,Settings!$C$13,NEWREVRATE(AX1011,AX1029,AX1020,AX$135,AX1038,$D1101))</f>
        <v/>
      </c>
    </row>
    <row r="1102" hidden="1" outlineLevel="2">
      <c r="A1102" s="5" t="inlineStr">
        <is>
          <t>rnew</t>
        </is>
      </c>
      <c r="B1102" s="5" t="inlineStr">
        <is>
          <t>gso</t>
        </is>
      </c>
      <c r="C1102" s="5" t="inlineStr">
        <is>
          <t>mch</t>
        </is>
      </c>
      <c r="D1102" s="40">
        <f>INDEX(Inputs!$S$5:$S$132,MATCH($B1102&amp;"|"&amp;$C1102,Inputs!$A$5:$A$132,0))</f>
        <v/>
      </c>
      <c r="E1102" s="39" t="n"/>
      <c r="F1102" s="39" t="n"/>
      <c r="G1102" s="39" t="n"/>
      <c r="H1102" s="5">
        <f>INDEX(Variables!$B$5:$B$105,MATCH($A1102,Variables!$A$5:$A$105,0))&amp;IF($C1102="",""," | "&amp;INDEX(Mapping!$B$5:$B$26,MATCH($C1102,Mapping!$A$5:$A$26,0))&amp;" | "&amp;INDEX(Mapping!$B$30:$B$41,MATCH($B1102,Mapping!$A$30:$A$41,0)))</f>
        <v/>
      </c>
      <c r="I1102" s="5">
        <f>INDEX(Variables!$C$5:$C$105,MATCH($A1102,Variables!$A$5:$A$105,0))</f>
        <v/>
      </c>
      <c r="J1102" s="5">
        <f>INDEX(Variables!$E$5:$E$105,MATCH($A1102,Variables!$A$5:$A$105,0))</f>
        <v/>
      </c>
      <c r="K1102" s="25">
        <f>LOWER(Settings!$C$4)&amp;".mit."&amp;$A1102&amp;IF($C1102="","","."&amp;$C1102&amp;"."&amp;$B1102)&amp;IF(INDEX(Variables!$D$5:$D$105,MATCH($A1102,Variables!$A$5:$A$105,0))="","","."&amp;INDEX(Variables!$D$5:$D$105,MATCH($A1102,Variables!$A$5:$A$105,0)))&amp;"."&amp;K$5</f>
        <v/>
      </c>
      <c r="L1102" s="46">
        <f>L1066*Settings!$C$13*(L1012+L1030+L1021*L$135+L1039*$D1102)</f>
        <v/>
      </c>
      <c r="M1102" s="47">
        <f>M1066*Settings!$C$13*(M1012+M1030+M1021*M$135+M1039*$D1102)</f>
        <v/>
      </c>
      <c r="N1102" s="47">
        <f>N1066*Settings!$C$13*(N1012+N1030+N1021*N$135+N1039*$D1102)</f>
        <v/>
      </c>
      <c r="O1102" s="47">
        <f>O1066*Settings!$C$13*(O1012+O1030+O1021*O$135+O1039*$D1102)</f>
        <v/>
      </c>
      <c r="P1102" s="47">
        <f>P1066*Settings!$C$13*(P1012+P1030+P1021*P$135+P1039*$D1102)</f>
        <v/>
      </c>
      <c r="Q1102" s="47">
        <f>Q1066*Settings!$C$13*(Q1012+Q1030+Q1021*Q$135+Q1039*$D1102)</f>
        <v/>
      </c>
      <c r="R1102" s="47">
        <f>R1066*Settings!$C$13*(R1012+R1030+R1021*R$135+R1039*$D1102)</f>
        <v/>
      </c>
      <c r="S1102" s="47">
        <f>S1066*Settings!$C$13*(S1012+S1030+S1021*S$135+S1039*$D1102)</f>
        <v/>
      </c>
      <c r="T1102" s="47">
        <f>T1066*Settings!$C$13*(T1012+T1030+T1021*T$135+T1039*$D1102)</f>
        <v/>
      </c>
      <c r="U1102" s="47">
        <f>U1066*Settings!$C$13*(U1012+U1030+U1021*U$135+U1039*$D1102)</f>
        <v/>
      </c>
      <c r="V1102" s="47">
        <f>V1066*Settings!$C$13*(V1012+V1030+V1021*V$135+V1039*$D1102)</f>
        <v/>
      </c>
      <c r="W1102" s="47">
        <f>W1066*Settings!$C$13*(W1012+W1030+W1021*W$135+W1039*$D1102)</f>
        <v/>
      </c>
      <c r="X1102" s="47">
        <f>X1066*Settings!$C$13*(X1012+X1030+X1021*X$135+X1039*$D1102)</f>
        <v/>
      </c>
      <c r="Y1102" s="47">
        <f>Y1066*Settings!$C$13*(Y1012+Y1030+Y1021*Y$135+Y1039*$D1102)</f>
        <v/>
      </c>
      <c r="Z1102" s="47">
        <f>Z1066*Settings!$C$13*(Z1012+Z1030+Z1021*Z$135+Z1039*$D1102)</f>
        <v/>
      </c>
      <c r="AA1102" s="47">
        <f>AA1066*Settings!$C$13*(AA1012+AA1030+AA1021*AA$135+AA1039*$D1102)</f>
        <v/>
      </c>
      <c r="AB1102" s="47">
        <f>AB1066*Settings!$C$13*(AB1012+AB1030+AB1021*AB$135+AB1039*$D1102)</f>
        <v/>
      </c>
      <c r="AC1102" s="47">
        <f>AC1066*Settings!$C$13*(AC1012+AC1030+AC1021*AC$135+AC1039*$D1102)</f>
        <v/>
      </c>
      <c r="AD1102" s="48">
        <f>REVENUE(AD1066,Settings!$C$13,NEWREVRATE(AD1012,AD1030,AD1021,AD$135,AD1039,$D1102))</f>
        <v/>
      </c>
      <c r="AE1102" s="25">
        <f>LOWER(Settings!$C$4)&amp;".mit."&amp;$A1102&amp;IF($C1102="","","."&amp;$C1102&amp;"."&amp;$B1102)&amp;IF(INDEX(Variables!$D$5:$D$105,MATCH($A1102,Variables!$A$5:$A$105,0))="","","."&amp;INDEX(Variables!$D$5:$D$105,MATCH($A1102,Variables!$A$5:$A$105,0)))&amp;"."&amp;AE$5</f>
        <v/>
      </c>
      <c r="AF1102" s="46">
        <f>AF1066*Settings!$C$13*(AF1012+AF1030+AF1021*AF$135+AF1039*$D1102)</f>
        <v/>
      </c>
      <c r="AG1102" s="47">
        <f>AG1066*Settings!$C$13*(AG1012+AG1030+AG1021*AG$135+AG1039*$D1102)</f>
        <v/>
      </c>
      <c r="AH1102" s="47">
        <f>AH1066*Settings!$C$13*(AH1012+AH1030+AH1021*AH$135+AH1039*$D1102)</f>
        <v/>
      </c>
      <c r="AI1102" s="47">
        <f>AI1066*Settings!$C$13*(AI1012+AI1030+AI1021*AI$135+AI1039*$D1102)</f>
        <v/>
      </c>
      <c r="AJ1102" s="47">
        <f>AJ1066*Settings!$C$13*(AJ1012+AJ1030+AJ1021*AJ$135+AJ1039*$D1102)</f>
        <v/>
      </c>
      <c r="AK1102" s="47">
        <f>AK1066*Settings!$C$13*(AK1012+AK1030+AK1021*AK$135+AK1039*$D1102)</f>
        <v/>
      </c>
      <c r="AL1102" s="47">
        <f>AL1066*Settings!$C$13*(AL1012+AL1030+AL1021*AL$135+AL1039*$D1102)</f>
        <v/>
      </c>
      <c r="AM1102" s="47">
        <f>AM1066*Settings!$C$13*(AM1012+AM1030+AM1021*AM$135+AM1039*$D1102)</f>
        <v/>
      </c>
      <c r="AN1102" s="47">
        <f>AN1066*Settings!$C$13*(AN1012+AN1030+AN1021*AN$135+AN1039*$D1102)</f>
        <v/>
      </c>
      <c r="AO1102" s="47">
        <f>AO1066*Settings!$C$13*(AO1012+AO1030+AO1021*AO$135+AO1039*$D1102)</f>
        <v/>
      </c>
      <c r="AP1102" s="47">
        <f>AP1066*Settings!$C$13*(AP1012+AP1030+AP1021*AP$135+AP1039*$D1102)</f>
        <v/>
      </c>
      <c r="AQ1102" s="47">
        <f>AQ1066*Settings!$C$13*(AQ1012+AQ1030+AQ1021*AQ$135+AQ1039*$D1102)</f>
        <v/>
      </c>
      <c r="AR1102" s="47">
        <f>AR1066*Settings!$C$13*(AR1012+AR1030+AR1021*AR$135+AR1039*$D1102)</f>
        <v/>
      </c>
      <c r="AS1102" s="47">
        <f>AS1066*Settings!$C$13*(AS1012+AS1030+AS1021*AS$135+AS1039*$D1102)</f>
        <v/>
      </c>
      <c r="AT1102" s="47">
        <f>AT1066*Settings!$C$13*(AT1012+AT1030+AT1021*AT$135+AT1039*$D1102)</f>
        <v/>
      </c>
      <c r="AU1102" s="47">
        <f>AU1066*Settings!$C$13*(AU1012+AU1030+AU1021*AU$135+AU1039*$D1102)</f>
        <v/>
      </c>
      <c r="AV1102" s="47">
        <f>AV1066*Settings!$C$13*(AV1012+AV1030+AV1021*AV$135+AV1039*$D1102)</f>
        <v/>
      </c>
      <c r="AW1102" s="47">
        <f>AW1066*Settings!$C$13*(AW1012+AW1030+AW1021*AW$135+AW1039*$D1102)</f>
        <v/>
      </c>
      <c r="AX1102" s="48">
        <f>REVENUE(AX1066,Settings!$C$13,NEWREVRATE(AX1012,AX1030,AX1021,AX$135,AX1039,$D1102))</f>
        <v/>
      </c>
    </row>
    <row r="1103" hidden="1" outlineLevel="2">
      <c r="A1103" s="5" t="inlineStr">
        <is>
          <t>rnew</t>
        </is>
      </c>
      <c r="B1103" s="5" t="inlineStr">
        <is>
          <t>die</t>
        </is>
      </c>
      <c r="C1103" s="5" t="inlineStr">
        <is>
          <t>mch</t>
        </is>
      </c>
      <c r="D1103" s="40">
        <f>INDEX(Inputs!$S$5:$S$132,MATCH($B1103&amp;"|"&amp;$C1103,Inputs!$A$5:$A$132,0))</f>
        <v/>
      </c>
      <c r="E1103" s="39" t="n"/>
      <c r="F1103" s="39" t="n"/>
      <c r="G1103" s="39" t="n"/>
      <c r="H1103" s="5">
        <f>INDEX(Variables!$B$5:$B$105,MATCH($A1103,Variables!$A$5:$A$105,0))&amp;IF($C1103="",""," | "&amp;INDEX(Mapping!$B$5:$B$26,MATCH($C1103,Mapping!$A$5:$A$26,0))&amp;" | "&amp;INDEX(Mapping!$B$30:$B$41,MATCH($B1103,Mapping!$A$30:$A$41,0)))</f>
        <v/>
      </c>
      <c r="I1103" s="5">
        <f>INDEX(Variables!$C$5:$C$105,MATCH($A1103,Variables!$A$5:$A$105,0))</f>
        <v/>
      </c>
      <c r="J1103" s="5">
        <f>INDEX(Variables!$E$5:$E$105,MATCH($A1103,Variables!$A$5:$A$105,0))</f>
        <v/>
      </c>
      <c r="K1103" s="25">
        <f>LOWER(Settings!$C$4)&amp;".mit."&amp;$A1103&amp;IF($C1103="","","."&amp;$C1103&amp;"."&amp;$B1103)&amp;IF(INDEX(Variables!$D$5:$D$105,MATCH($A1103,Variables!$A$5:$A$105,0))="","","."&amp;INDEX(Variables!$D$5:$D$105,MATCH($A1103,Variables!$A$5:$A$105,0)))&amp;"."&amp;K$5</f>
        <v/>
      </c>
      <c r="L1103" s="46">
        <f>L1067*Settings!$C$13*(L1013+L1031+L1022*L$135+L1040*$D1103)</f>
        <v/>
      </c>
      <c r="M1103" s="47">
        <f>M1067*Settings!$C$13*(M1013+M1031+M1022*M$135+M1040*$D1103)</f>
        <v/>
      </c>
      <c r="N1103" s="47">
        <f>N1067*Settings!$C$13*(N1013+N1031+N1022*N$135+N1040*$D1103)</f>
        <v/>
      </c>
      <c r="O1103" s="47">
        <f>O1067*Settings!$C$13*(O1013+O1031+O1022*O$135+O1040*$D1103)</f>
        <v/>
      </c>
      <c r="P1103" s="47">
        <f>P1067*Settings!$C$13*(P1013+P1031+P1022*P$135+P1040*$D1103)</f>
        <v/>
      </c>
      <c r="Q1103" s="47">
        <f>Q1067*Settings!$C$13*(Q1013+Q1031+Q1022*Q$135+Q1040*$D1103)</f>
        <v/>
      </c>
      <c r="R1103" s="47">
        <f>R1067*Settings!$C$13*(R1013+R1031+R1022*R$135+R1040*$D1103)</f>
        <v/>
      </c>
      <c r="S1103" s="47">
        <f>S1067*Settings!$C$13*(S1013+S1031+S1022*S$135+S1040*$D1103)</f>
        <v/>
      </c>
      <c r="T1103" s="47">
        <f>T1067*Settings!$C$13*(T1013+T1031+T1022*T$135+T1040*$D1103)</f>
        <v/>
      </c>
      <c r="U1103" s="47">
        <f>U1067*Settings!$C$13*(U1013+U1031+U1022*U$135+U1040*$D1103)</f>
        <v/>
      </c>
      <c r="V1103" s="47">
        <f>V1067*Settings!$C$13*(V1013+V1031+V1022*V$135+V1040*$D1103)</f>
        <v/>
      </c>
      <c r="W1103" s="47">
        <f>W1067*Settings!$C$13*(W1013+W1031+W1022*W$135+W1040*$D1103)</f>
        <v/>
      </c>
      <c r="X1103" s="47">
        <f>X1067*Settings!$C$13*(X1013+X1031+X1022*X$135+X1040*$D1103)</f>
        <v/>
      </c>
      <c r="Y1103" s="47">
        <f>Y1067*Settings!$C$13*(Y1013+Y1031+Y1022*Y$135+Y1040*$D1103)</f>
        <v/>
      </c>
      <c r="Z1103" s="47">
        <f>Z1067*Settings!$C$13*(Z1013+Z1031+Z1022*Z$135+Z1040*$D1103)</f>
        <v/>
      </c>
      <c r="AA1103" s="47">
        <f>AA1067*Settings!$C$13*(AA1013+AA1031+AA1022*AA$135+AA1040*$D1103)</f>
        <v/>
      </c>
      <c r="AB1103" s="47">
        <f>AB1067*Settings!$C$13*(AB1013+AB1031+AB1022*AB$135+AB1040*$D1103)</f>
        <v/>
      </c>
      <c r="AC1103" s="47">
        <f>AC1067*Settings!$C$13*(AC1013+AC1031+AC1022*AC$135+AC1040*$D1103)</f>
        <v/>
      </c>
      <c r="AD1103" s="48">
        <f>REVENUE(AD1067,Settings!$C$13,NEWREVRATE(AD1013,AD1031,AD1022,AD$135,AD1040,$D1103))</f>
        <v/>
      </c>
      <c r="AE1103" s="25">
        <f>LOWER(Settings!$C$4)&amp;".mit."&amp;$A1103&amp;IF($C1103="","","."&amp;$C1103&amp;"."&amp;$B1103)&amp;IF(INDEX(Variables!$D$5:$D$105,MATCH($A1103,Variables!$A$5:$A$105,0))="","","."&amp;INDEX(Variables!$D$5:$D$105,MATCH($A1103,Variables!$A$5:$A$105,0)))&amp;"."&amp;AE$5</f>
        <v/>
      </c>
      <c r="AF1103" s="46">
        <f>AF1067*Settings!$C$13*(AF1013+AF1031+AF1022*AF$135+AF1040*$D1103)</f>
        <v/>
      </c>
      <c r="AG1103" s="47">
        <f>AG1067*Settings!$C$13*(AG1013+AG1031+AG1022*AG$135+AG1040*$D1103)</f>
        <v/>
      </c>
      <c r="AH1103" s="47">
        <f>AH1067*Settings!$C$13*(AH1013+AH1031+AH1022*AH$135+AH1040*$D1103)</f>
        <v/>
      </c>
      <c r="AI1103" s="47">
        <f>AI1067*Settings!$C$13*(AI1013+AI1031+AI1022*AI$135+AI1040*$D1103)</f>
        <v/>
      </c>
      <c r="AJ1103" s="47">
        <f>AJ1067*Settings!$C$13*(AJ1013+AJ1031+AJ1022*AJ$135+AJ1040*$D1103)</f>
        <v/>
      </c>
      <c r="AK1103" s="47">
        <f>AK1067*Settings!$C$13*(AK1013+AK1031+AK1022*AK$135+AK1040*$D1103)</f>
        <v/>
      </c>
      <c r="AL1103" s="47">
        <f>AL1067*Settings!$C$13*(AL1013+AL1031+AL1022*AL$135+AL1040*$D1103)</f>
        <v/>
      </c>
      <c r="AM1103" s="47">
        <f>AM1067*Settings!$C$13*(AM1013+AM1031+AM1022*AM$135+AM1040*$D1103)</f>
        <v/>
      </c>
      <c r="AN1103" s="47">
        <f>AN1067*Settings!$C$13*(AN1013+AN1031+AN1022*AN$135+AN1040*$D1103)</f>
        <v/>
      </c>
      <c r="AO1103" s="47">
        <f>AO1067*Settings!$C$13*(AO1013+AO1031+AO1022*AO$135+AO1040*$D1103)</f>
        <v/>
      </c>
      <c r="AP1103" s="47">
        <f>AP1067*Settings!$C$13*(AP1013+AP1031+AP1022*AP$135+AP1040*$D1103)</f>
        <v/>
      </c>
      <c r="AQ1103" s="47">
        <f>AQ1067*Settings!$C$13*(AQ1013+AQ1031+AQ1022*AQ$135+AQ1040*$D1103)</f>
        <v/>
      </c>
      <c r="AR1103" s="47">
        <f>AR1067*Settings!$C$13*(AR1013+AR1031+AR1022*AR$135+AR1040*$D1103)</f>
        <v/>
      </c>
      <c r="AS1103" s="47">
        <f>AS1067*Settings!$C$13*(AS1013+AS1031+AS1022*AS$135+AS1040*$D1103)</f>
        <v/>
      </c>
      <c r="AT1103" s="47">
        <f>AT1067*Settings!$C$13*(AT1013+AT1031+AT1022*AT$135+AT1040*$D1103)</f>
        <v/>
      </c>
      <c r="AU1103" s="47">
        <f>AU1067*Settings!$C$13*(AU1013+AU1031+AU1022*AU$135+AU1040*$D1103)</f>
        <v/>
      </c>
      <c r="AV1103" s="47">
        <f>AV1067*Settings!$C$13*(AV1013+AV1031+AV1022*AV$135+AV1040*$D1103)</f>
        <v/>
      </c>
      <c r="AW1103" s="47">
        <f>AW1067*Settings!$C$13*(AW1013+AW1031+AW1022*AW$135+AW1040*$D1103)</f>
        <v/>
      </c>
      <c r="AX1103" s="48">
        <f>REVENUE(AX1067,Settings!$C$13,NEWREVRATE(AX1013,AX1031,AX1022,AX$135,AX1040,$D1103))</f>
        <v/>
      </c>
    </row>
    <row r="1104" hidden="1" outlineLevel="2">
      <c r="A1104" s="5" t="inlineStr">
        <is>
          <t>rnew</t>
        </is>
      </c>
      <c r="B1104" s="5" t="inlineStr">
        <is>
          <t>lpg</t>
        </is>
      </c>
      <c r="C1104" s="5" t="inlineStr">
        <is>
          <t>mch</t>
        </is>
      </c>
      <c r="D1104" s="40">
        <f>INDEX(Inputs!$S$5:$S$132,MATCH($B1104&amp;"|"&amp;$C1104,Inputs!$A$5:$A$132,0))</f>
        <v/>
      </c>
      <c r="E1104" s="39" t="n"/>
      <c r="F1104" s="39" t="n"/>
      <c r="G1104" s="39" t="n"/>
      <c r="H1104" s="5">
        <f>INDEX(Variables!$B$5:$B$105,MATCH($A1104,Variables!$A$5:$A$105,0))&amp;IF($C1104="",""," | "&amp;INDEX(Mapping!$B$5:$B$26,MATCH($C1104,Mapping!$A$5:$A$26,0))&amp;" | "&amp;INDEX(Mapping!$B$30:$B$41,MATCH($B1104,Mapping!$A$30:$A$41,0)))</f>
        <v/>
      </c>
      <c r="I1104" s="5">
        <f>INDEX(Variables!$C$5:$C$105,MATCH($A1104,Variables!$A$5:$A$105,0))</f>
        <v/>
      </c>
      <c r="J1104" s="5">
        <f>INDEX(Variables!$E$5:$E$105,MATCH($A1104,Variables!$A$5:$A$105,0))</f>
        <v/>
      </c>
      <c r="K1104" s="25">
        <f>LOWER(Settings!$C$4)&amp;".mit."&amp;$A1104&amp;IF($C1104="","","."&amp;$C1104&amp;"."&amp;$B1104)&amp;IF(INDEX(Variables!$D$5:$D$105,MATCH($A1104,Variables!$A$5:$A$105,0))="","","."&amp;INDEX(Variables!$D$5:$D$105,MATCH($A1104,Variables!$A$5:$A$105,0)))&amp;"."&amp;K$5</f>
        <v/>
      </c>
      <c r="L1104" s="46">
        <f>L1068*Settings!$C$13*(L1014+L1032+L1023*L$135+L1041*$D1104)</f>
        <v/>
      </c>
      <c r="M1104" s="47">
        <f>M1068*Settings!$C$13*(M1014+M1032+M1023*M$135+M1041*$D1104)</f>
        <v/>
      </c>
      <c r="N1104" s="47">
        <f>N1068*Settings!$C$13*(N1014+N1032+N1023*N$135+N1041*$D1104)</f>
        <v/>
      </c>
      <c r="O1104" s="47">
        <f>O1068*Settings!$C$13*(O1014+O1032+O1023*O$135+O1041*$D1104)</f>
        <v/>
      </c>
      <c r="P1104" s="47">
        <f>P1068*Settings!$C$13*(P1014+P1032+P1023*P$135+P1041*$D1104)</f>
        <v/>
      </c>
      <c r="Q1104" s="47">
        <f>Q1068*Settings!$C$13*(Q1014+Q1032+Q1023*Q$135+Q1041*$D1104)</f>
        <v/>
      </c>
      <c r="R1104" s="47">
        <f>R1068*Settings!$C$13*(R1014+R1032+R1023*R$135+R1041*$D1104)</f>
        <v/>
      </c>
      <c r="S1104" s="47">
        <f>S1068*Settings!$C$13*(S1014+S1032+S1023*S$135+S1041*$D1104)</f>
        <v/>
      </c>
      <c r="T1104" s="47">
        <f>T1068*Settings!$C$13*(T1014+T1032+T1023*T$135+T1041*$D1104)</f>
        <v/>
      </c>
      <c r="U1104" s="47">
        <f>U1068*Settings!$C$13*(U1014+U1032+U1023*U$135+U1041*$D1104)</f>
        <v/>
      </c>
      <c r="V1104" s="47">
        <f>V1068*Settings!$C$13*(V1014+V1032+V1023*V$135+V1041*$D1104)</f>
        <v/>
      </c>
      <c r="W1104" s="47">
        <f>W1068*Settings!$C$13*(W1014+W1032+W1023*W$135+W1041*$D1104)</f>
        <v/>
      </c>
      <c r="X1104" s="47">
        <f>X1068*Settings!$C$13*(X1014+X1032+X1023*X$135+X1041*$D1104)</f>
        <v/>
      </c>
      <c r="Y1104" s="47">
        <f>Y1068*Settings!$C$13*(Y1014+Y1032+Y1023*Y$135+Y1041*$D1104)</f>
        <v/>
      </c>
      <c r="Z1104" s="47">
        <f>Z1068*Settings!$C$13*(Z1014+Z1032+Z1023*Z$135+Z1041*$D1104)</f>
        <v/>
      </c>
      <c r="AA1104" s="47">
        <f>AA1068*Settings!$C$13*(AA1014+AA1032+AA1023*AA$135+AA1041*$D1104)</f>
        <v/>
      </c>
      <c r="AB1104" s="47">
        <f>AB1068*Settings!$C$13*(AB1014+AB1032+AB1023*AB$135+AB1041*$D1104)</f>
        <v/>
      </c>
      <c r="AC1104" s="47">
        <f>AC1068*Settings!$C$13*(AC1014+AC1032+AC1023*AC$135+AC1041*$D1104)</f>
        <v/>
      </c>
      <c r="AD1104" s="48">
        <f>REVENUE(AD1068,Settings!$C$13,NEWREVRATE(AD1014,AD1032,AD1023,AD$135,AD1041,$D1104))</f>
        <v/>
      </c>
      <c r="AE1104" s="25">
        <f>LOWER(Settings!$C$4)&amp;".mit."&amp;$A1104&amp;IF($C1104="","","."&amp;$C1104&amp;"."&amp;$B1104)&amp;IF(INDEX(Variables!$D$5:$D$105,MATCH($A1104,Variables!$A$5:$A$105,0))="","","."&amp;INDEX(Variables!$D$5:$D$105,MATCH($A1104,Variables!$A$5:$A$105,0)))&amp;"."&amp;AE$5</f>
        <v/>
      </c>
      <c r="AF1104" s="46">
        <f>AF1068*Settings!$C$13*(AF1014+AF1032+AF1023*AF$135+AF1041*$D1104)</f>
        <v/>
      </c>
      <c r="AG1104" s="47">
        <f>AG1068*Settings!$C$13*(AG1014+AG1032+AG1023*AG$135+AG1041*$D1104)</f>
        <v/>
      </c>
      <c r="AH1104" s="47">
        <f>AH1068*Settings!$C$13*(AH1014+AH1032+AH1023*AH$135+AH1041*$D1104)</f>
        <v/>
      </c>
      <c r="AI1104" s="47">
        <f>AI1068*Settings!$C$13*(AI1014+AI1032+AI1023*AI$135+AI1041*$D1104)</f>
        <v/>
      </c>
      <c r="AJ1104" s="47">
        <f>AJ1068*Settings!$C$13*(AJ1014+AJ1032+AJ1023*AJ$135+AJ1041*$D1104)</f>
        <v/>
      </c>
      <c r="AK1104" s="47">
        <f>AK1068*Settings!$C$13*(AK1014+AK1032+AK1023*AK$135+AK1041*$D1104)</f>
        <v/>
      </c>
      <c r="AL1104" s="47">
        <f>AL1068*Settings!$C$13*(AL1014+AL1032+AL1023*AL$135+AL1041*$D1104)</f>
        <v/>
      </c>
      <c r="AM1104" s="47">
        <f>AM1068*Settings!$C$13*(AM1014+AM1032+AM1023*AM$135+AM1041*$D1104)</f>
        <v/>
      </c>
      <c r="AN1104" s="47">
        <f>AN1068*Settings!$C$13*(AN1014+AN1032+AN1023*AN$135+AN1041*$D1104)</f>
        <v/>
      </c>
      <c r="AO1104" s="47">
        <f>AO1068*Settings!$C$13*(AO1014+AO1032+AO1023*AO$135+AO1041*$D1104)</f>
        <v/>
      </c>
      <c r="AP1104" s="47">
        <f>AP1068*Settings!$C$13*(AP1014+AP1032+AP1023*AP$135+AP1041*$D1104)</f>
        <v/>
      </c>
      <c r="AQ1104" s="47">
        <f>AQ1068*Settings!$C$13*(AQ1014+AQ1032+AQ1023*AQ$135+AQ1041*$D1104)</f>
        <v/>
      </c>
      <c r="AR1104" s="47">
        <f>AR1068*Settings!$C$13*(AR1014+AR1032+AR1023*AR$135+AR1041*$D1104)</f>
        <v/>
      </c>
      <c r="AS1104" s="47">
        <f>AS1068*Settings!$C$13*(AS1014+AS1032+AS1023*AS$135+AS1041*$D1104)</f>
        <v/>
      </c>
      <c r="AT1104" s="47">
        <f>AT1068*Settings!$C$13*(AT1014+AT1032+AT1023*AT$135+AT1041*$D1104)</f>
        <v/>
      </c>
      <c r="AU1104" s="47">
        <f>AU1068*Settings!$C$13*(AU1014+AU1032+AU1023*AU$135+AU1041*$D1104)</f>
        <v/>
      </c>
      <c r="AV1104" s="47">
        <f>AV1068*Settings!$C$13*(AV1014+AV1032+AV1023*AV$135+AV1041*$D1104)</f>
        <v/>
      </c>
      <c r="AW1104" s="47">
        <f>AW1068*Settings!$C$13*(AW1014+AW1032+AW1023*AW$135+AW1041*$D1104)</f>
        <v/>
      </c>
      <c r="AX1104" s="48">
        <f>REVENUE(AX1068,Settings!$C$13,NEWREVRATE(AX1014,AX1032,AX1023,AX$135,AX1041,$D1104))</f>
        <v/>
      </c>
    </row>
    <row r="1105" hidden="1" outlineLevel="2">
      <c r="A1105" s="5" t="inlineStr">
        <is>
          <t>rnew</t>
        </is>
      </c>
      <c r="B1105" s="5" t="inlineStr">
        <is>
          <t>ker</t>
        </is>
      </c>
      <c r="C1105" s="5" t="inlineStr">
        <is>
          <t>mch</t>
        </is>
      </c>
      <c r="D1105" s="40">
        <f>INDEX(Inputs!$S$5:$S$132,MATCH($B1105&amp;"|"&amp;$C1105,Inputs!$A$5:$A$132,0))</f>
        <v/>
      </c>
      <c r="E1105" s="39" t="n"/>
      <c r="F1105" s="39" t="n"/>
      <c r="G1105" s="39" t="n"/>
      <c r="H1105" s="5">
        <f>INDEX(Variables!$B$5:$B$105,MATCH($A1105,Variables!$A$5:$A$105,0))&amp;IF($C1105="",""," | "&amp;INDEX(Mapping!$B$5:$B$26,MATCH($C1105,Mapping!$A$5:$A$26,0))&amp;" | "&amp;INDEX(Mapping!$B$30:$B$41,MATCH($B1105,Mapping!$A$30:$A$41,0)))</f>
        <v/>
      </c>
      <c r="I1105" s="5">
        <f>INDEX(Variables!$C$5:$C$105,MATCH($A1105,Variables!$A$5:$A$105,0))</f>
        <v/>
      </c>
      <c r="J1105" s="5">
        <f>INDEX(Variables!$E$5:$E$105,MATCH($A1105,Variables!$A$5:$A$105,0))</f>
        <v/>
      </c>
      <c r="K1105" s="25">
        <f>LOWER(Settings!$C$4)&amp;".mit."&amp;$A1105&amp;IF($C1105="","","."&amp;$C1105&amp;"."&amp;$B1105)&amp;IF(INDEX(Variables!$D$5:$D$105,MATCH($A1105,Variables!$A$5:$A$105,0))="","","."&amp;INDEX(Variables!$D$5:$D$105,MATCH($A1105,Variables!$A$5:$A$105,0)))&amp;"."&amp;K$5</f>
        <v/>
      </c>
      <c r="L1105" s="46">
        <f>L1069*Settings!$C$13*(L1015+L1033+L1024*L$135+L1042*$D1105)</f>
        <v/>
      </c>
      <c r="M1105" s="47">
        <f>M1069*Settings!$C$13*(M1015+M1033+M1024*M$135+M1042*$D1105)</f>
        <v/>
      </c>
      <c r="N1105" s="47">
        <f>N1069*Settings!$C$13*(N1015+N1033+N1024*N$135+N1042*$D1105)</f>
        <v/>
      </c>
      <c r="O1105" s="47">
        <f>O1069*Settings!$C$13*(O1015+O1033+O1024*O$135+O1042*$D1105)</f>
        <v/>
      </c>
      <c r="P1105" s="47">
        <f>P1069*Settings!$C$13*(P1015+P1033+P1024*P$135+P1042*$D1105)</f>
        <v/>
      </c>
      <c r="Q1105" s="47">
        <f>Q1069*Settings!$C$13*(Q1015+Q1033+Q1024*Q$135+Q1042*$D1105)</f>
        <v/>
      </c>
      <c r="R1105" s="47">
        <f>R1069*Settings!$C$13*(R1015+R1033+R1024*R$135+R1042*$D1105)</f>
        <v/>
      </c>
      <c r="S1105" s="47">
        <f>S1069*Settings!$C$13*(S1015+S1033+S1024*S$135+S1042*$D1105)</f>
        <v/>
      </c>
      <c r="T1105" s="47">
        <f>T1069*Settings!$C$13*(T1015+T1033+T1024*T$135+T1042*$D1105)</f>
        <v/>
      </c>
      <c r="U1105" s="47">
        <f>U1069*Settings!$C$13*(U1015+U1033+U1024*U$135+U1042*$D1105)</f>
        <v/>
      </c>
      <c r="V1105" s="47">
        <f>V1069*Settings!$C$13*(V1015+V1033+V1024*V$135+V1042*$D1105)</f>
        <v/>
      </c>
      <c r="W1105" s="47">
        <f>W1069*Settings!$C$13*(W1015+W1033+W1024*W$135+W1042*$D1105)</f>
        <v/>
      </c>
      <c r="X1105" s="47">
        <f>X1069*Settings!$C$13*(X1015+X1033+X1024*X$135+X1042*$D1105)</f>
        <v/>
      </c>
      <c r="Y1105" s="47">
        <f>Y1069*Settings!$C$13*(Y1015+Y1033+Y1024*Y$135+Y1042*$D1105)</f>
        <v/>
      </c>
      <c r="Z1105" s="47">
        <f>Z1069*Settings!$C$13*(Z1015+Z1033+Z1024*Z$135+Z1042*$D1105)</f>
        <v/>
      </c>
      <c r="AA1105" s="47">
        <f>AA1069*Settings!$C$13*(AA1015+AA1033+AA1024*AA$135+AA1042*$D1105)</f>
        <v/>
      </c>
      <c r="AB1105" s="47">
        <f>AB1069*Settings!$C$13*(AB1015+AB1033+AB1024*AB$135+AB1042*$D1105)</f>
        <v/>
      </c>
      <c r="AC1105" s="47">
        <f>AC1069*Settings!$C$13*(AC1015+AC1033+AC1024*AC$135+AC1042*$D1105)</f>
        <v/>
      </c>
      <c r="AD1105" s="48">
        <f>REVENUE(AD1069,Settings!$C$13,NEWREVRATE(AD1015,AD1033,AD1024,AD$135,AD1042,$D1105))</f>
        <v/>
      </c>
      <c r="AE1105" s="25">
        <f>LOWER(Settings!$C$4)&amp;".mit."&amp;$A1105&amp;IF($C1105="","","."&amp;$C1105&amp;"."&amp;$B1105)&amp;IF(INDEX(Variables!$D$5:$D$105,MATCH($A1105,Variables!$A$5:$A$105,0))="","","."&amp;INDEX(Variables!$D$5:$D$105,MATCH($A1105,Variables!$A$5:$A$105,0)))&amp;"."&amp;AE$5</f>
        <v/>
      </c>
      <c r="AF1105" s="46">
        <f>AF1069*Settings!$C$13*(AF1015+AF1033+AF1024*AF$135+AF1042*$D1105)</f>
        <v/>
      </c>
      <c r="AG1105" s="47">
        <f>AG1069*Settings!$C$13*(AG1015+AG1033+AG1024*AG$135+AG1042*$D1105)</f>
        <v/>
      </c>
      <c r="AH1105" s="47">
        <f>AH1069*Settings!$C$13*(AH1015+AH1033+AH1024*AH$135+AH1042*$D1105)</f>
        <v/>
      </c>
      <c r="AI1105" s="47">
        <f>AI1069*Settings!$C$13*(AI1015+AI1033+AI1024*AI$135+AI1042*$D1105)</f>
        <v/>
      </c>
      <c r="AJ1105" s="47">
        <f>AJ1069*Settings!$C$13*(AJ1015+AJ1033+AJ1024*AJ$135+AJ1042*$D1105)</f>
        <v/>
      </c>
      <c r="AK1105" s="47">
        <f>AK1069*Settings!$C$13*(AK1015+AK1033+AK1024*AK$135+AK1042*$D1105)</f>
        <v/>
      </c>
      <c r="AL1105" s="47">
        <f>AL1069*Settings!$C$13*(AL1015+AL1033+AL1024*AL$135+AL1042*$D1105)</f>
        <v/>
      </c>
      <c r="AM1105" s="47">
        <f>AM1069*Settings!$C$13*(AM1015+AM1033+AM1024*AM$135+AM1042*$D1105)</f>
        <v/>
      </c>
      <c r="AN1105" s="47">
        <f>AN1069*Settings!$C$13*(AN1015+AN1033+AN1024*AN$135+AN1042*$D1105)</f>
        <v/>
      </c>
      <c r="AO1105" s="47">
        <f>AO1069*Settings!$C$13*(AO1015+AO1033+AO1024*AO$135+AO1042*$D1105)</f>
        <v/>
      </c>
      <c r="AP1105" s="47">
        <f>AP1069*Settings!$C$13*(AP1015+AP1033+AP1024*AP$135+AP1042*$D1105)</f>
        <v/>
      </c>
      <c r="AQ1105" s="47">
        <f>AQ1069*Settings!$C$13*(AQ1015+AQ1033+AQ1024*AQ$135+AQ1042*$D1105)</f>
        <v/>
      </c>
      <c r="AR1105" s="47">
        <f>AR1069*Settings!$C$13*(AR1015+AR1033+AR1024*AR$135+AR1042*$D1105)</f>
        <v/>
      </c>
      <c r="AS1105" s="47">
        <f>AS1069*Settings!$C$13*(AS1015+AS1033+AS1024*AS$135+AS1042*$D1105)</f>
        <v/>
      </c>
      <c r="AT1105" s="47">
        <f>AT1069*Settings!$C$13*(AT1015+AT1033+AT1024*AT$135+AT1042*$D1105)</f>
        <v/>
      </c>
      <c r="AU1105" s="47">
        <f>AU1069*Settings!$C$13*(AU1015+AU1033+AU1024*AU$135+AU1042*$D1105)</f>
        <v/>
      </c>
      <c r="AV1105" s="47">
        <f>AV1069*Settings!$C$13*(AV1015+AV1033+AV1024*AV$135+AV1042*$D1105)</f>
        <v/>
      </c>
      <c r="AW1105" s="47">
        <f>AW1069*Settings!$C$13*(AW1015+AW1033+AW1024*AW$135+AW1042*$D1105)</f>
        <v/>
      </c>
      <c r="AX1105" s="48">
        <f>REVENUE(AX1069,Settings!$C$13,NEWREVRATE(AX1015,AX1033,AX1024,AX$135,AX1042,$D1105))</f>
        <v/>
      </c>
    </row>
    <row r="1106" hidden="1" outlineLevel="2">
      <c r="A1106" s="5" t="inlineStr">
        <is>
          <t>rnew</t>
        </is>
      </c>
      <c r="B1106" s="5" t="inlineStr">
        <is>
          <t>oop</t>
        </is>
      </c>
      <c r="C1106" s="5" t="inlineStr">
        <is>
          <t>mch</t>
        </is>
      </c>
      <c r="D1106" s="40">
        <f>INDEX(Inputs!$S$5:$S$132,MATCH($B1106&amp;"|"&amp;$C1106,Inputs!$A$5:$A$132,0))</f>
        <v/>
      </c>
      <c r="E1106" s="39" t="n"/>
      <c r="F1106" s="39" t="n"/>
      <c r="G1106" s="39" t="n"/>
      <c r="H1106" s="5">
        <f>INDEX(Variables!$B$5:$B$105,MATCH($A1106,Variables!$A$5:$A$105,0))&amp;IF($C1106="",""," | "&amp;INDEX(Mapping!$B$5:$B$26,MATCH($C1106,Mapping!$A$5:$A$26,0))&amp;" | "&amp;INDEX(Mapping!$B$30:$B$41,MATCH($B1106,Mapping!$A$30:$A$41,0)))</f>
        <v/>
      </c>
      <c r="I1106" s="5">
        <f>INDEX(Variables!$C$5:$C$105,MATCH($A1106,Variables!$A$5:$A$105,0))</f>
        <v/>
      </c>
      <c r="J1106" s="5">
        <f>INDEX(Variables!$E$5:$E$105,MATCH($A1106,Variables!$A$5:$A$105,0))</f>
        <v/>
      </c>
      <c r="K1106" s="25">
        <f>LOWER(Settings!$C$4)&amp;".mit."&amp;$A1106&amp;IF($C1106="","","."&amp;$C1106&amp;"."&amp;$B1106)&amp;IF(INDEX(Variables!$D$5:$D$105,MATCH($A1106,Variables!$A$5:$A$105,0))="","","."&amp;INDEX(Variables!$D$5:$D$105,MATCH($A1106,Variables!$A$5:$A$105,0)))&amp;"."&amp;K$5</f>
        <v/>
      </c>
      <c r="L1106" s="46">
        <f>L1070*Settings!$C$13*(L1016+L1034+L1025*L$135+L1043*$D1106)</f>
        <v/>
      </c>
      <c r="M1106" s="47">
        <f>M1070*Settings!$C$13*(M1016+M1034+M1025*M$135+M1043*$D1106)</f>
        <v/>
      </c>
      <c r="N1106" s="47">
        <f>N1070*Settings!$C$13*(N1016+N1034+N1025*N$135+N1043*$D1106)</f>
        <v/>
      </c>
      <c r="O1106" s="47">
        <f>O1070*Settings!$C$13*(O1016+O1034+O1025*O$135+O1043*$D1106)</f>
        <v/>
      </c>
      <c r="P1106" s="47">
        <f>P1070*Settings!$C$13*(P1016+P1034+P1025*P$135+P1043*$D1106)</f>
        <v/>
      </c>
      <c r="Q1106" s="47">
        <f>Q1070*Settings!$C$13*(Q1016+Q1034+Q1025*Q$135+Q1043*$D1106)</f>
        <v/>
      </c>
      <c r="R1106" s="47">
        <f>R1070*Settings!$C$13*(R1016+R1034+R1025*R$135+R1043*$D1106)</f>
        <v/>
      </c>
      <c r="S1106" s="47">
        <f>S1070*Settings!$C$13*(S1016+S1034+S1025*S$135+S1043*$D1106)</f>
        <v/>
      </c>
      <c r="T1106" s="47">
        <f>T1070*Settings!$C$13*(T1016+T1034+T1025*T$135+T1043*$D1106)</f>
        <v/>
      </c>
      <c r="U1106" s="47">
        <f>U1070*Settings!$C$13*(U1016+U1034+U1025*U$135+U1043*$D1106)</f>
        <v/>
      </c>
      <c r="V1106" s="47">
        <f>V1070*Settings!$C$13*(V1016+V1034+V1025*V$135+V1043*$D1106)</f>
        <v/>
      </c>
      <c r="W1106" s="47">
        <f>W1070*Settings!$C$13*(W1016+W1034+W1025*W$135+W1043*$D1106)</f>
        <v/>
      </c>
      <c r="X1106" s="47">
        <f>X1070*Settings!$C$13*(X1016+X1034+X1025*X$135+X1043*$D1106)</f>
        <v/>
      </c>
      <c r="Y1106" s="47">
        <f>Y1070*Settings!$C$13*(Y1016+Y1034+Y1025*Y$135+Y1043*$D1106)</f>
        <v/>
      </c>
      <c r="Z1106" s="47">
        <f>Z1070*Settings!$C$13*(Z1016+Z1034+Z1025*Z$135+Z1043*$D1106)</f>
        <v/>
      </c>
      <c r="AA1106" s="47">
        <f>AA1070*Settings!$C$13*(AA1016+AA1034+AA1025*AA$135+AA1043*$D1106)</f>
        <v/>
      </c>
      <c r="AB1106" s="47">
        <f>AB1070*Settings!$C$13*(AB1016+AB1034+AB1025*AB$135+AB1043*$D1106)</f>
        <v/>
      </c>
      <c r="AC1106" s="47">
        <f>AC1070*Settings!$C$13*(AC1016+AC1034+AC1025*AC$135+AC1043*$D1106)</f>
        <v/>
      </c>
      <c r="AD1106" s="48">
        <f>REVENUE(AD1070,Settings!$C$13,NEWREVRATE(AD1016,AD1034,AD1025,AD$135,AD1043,$D1106))</f>
        <v/>
      </c>
      <c r="AE1106" s="25">
        <f>LOWER(Settings!$C$4)&amp;".mit."&amp;$A1106&amp;IF($C1106="","","."&amp;$C1106&amp;"."&amp;$B1106)&amp;IF(INDEX(Variables!$D$5:$D$105,MATCH($A1106,Variables!$A$5:$A$105,0))="","","."&amp;INDEX(Variables!$D$5:$D$105,MATCH($A1106,Variables!$A$5:$A$105,0)))&amp;"."&amp;AE$5</f>
        <v/>
      </c>
      <c r="AF1106" s="46">
        <f>AF1070*Settings!$C$13*(AF1016+AF1034+AF1025*AF$135+AF1043*$D1106)</f>
        <v/>
      </c>
      <c r="AG1106" s="47">
        <f>AG1070*Settings!$C$13*(AG1016+AG1034+AG1025*AG$135+AG1043*$D1106)</f>
        <v/>
      </c>
      <c r="AH1106" s="47">
        <f>AH1070*Settings!$C$13*(AH1016+AH1034+AH1025*AH$135+AH1043*$D1106)</f>
        <v/>
      </c>
      <c r="AI1106" s="47">
        <f>AI1070*Settings!$C$13*(AI1016+AI1034+AI1025*AI$135+AI1043*$D1106)</f>
        <v/>
      </c>
      <c r="AJ1106" s="47">
        <f>AJ1070*Settings!$C$13*(AJ1016+AJ1034+AJ1025*AJ$135+AJ1043*$D1106)</f>
        <v/>
      </c>
      <c r="AK1106" s="47">
        <f>AK1070*Settings!$C$13*(AK1016+AK1034+AK1025*AK$135+AK1043*$D1106)</f>
        <v/>
      </c>
      <c r="AL1106" s="47">
        <f>AL1070*Settings!$C$13*(AL1016+AL1034+AL1025*AL$135+AL1043*$D1106)</f>
        <v/>
      </c>
      <c r="AM1106" s="47">
        <f>AM1070*Settings!$C$13*(AM1016+AM1034+AM1025*AM$135+AM1043*$D1106)</f>
        <v/>
      </c>
      <c r="AN1106" s="47">
        <f>AN1070*Settings!$C$13*(AN1016+AN1034+AN1025*AN$135+AN1043*$D1106)</f>
        <v/>
      </c>
      <c r="AO1106" s="47">
        <f>AO1070*Settings!$C$13*(AO1016+AO1034+AO1025*AO$135+AO1043*$D1106)</f>
        <v/>
      </c>
      <c r="AP1106" s="47">
        <f>AP1070*Settings!$C$13*(AP1016+AP1034+AP1025*AP$135+AP1043*$D1106)</f>
        <v/>
      </c>
      <c r="AQ1106" s="47">
        <f>AQ1070*Settings!$C$13*(AQ1016+AQ1034+AQ1025*AQ$135+AQ1043*$D1106)</f>
        <v/>
      </c>
      <c r="AR1106" s="47">
        <f>AR1070*Settings!$C$13*(AR1016+AR1034+AR1025*AR$135+AR1043*$D1106)</f>
        <v/>
      </c>
      <c r="AS1106" s="47">
        <f>AS1070*Settings!$C$13*(AS1016+AS1034+AS1025*AS$135+AS1043*$D1106)</f>
        <v/>
      </c>
      <c r="AT1106" s="47">
        <f>AT1070*Settings!$C$13*(AT1016+AT1034+AT1025*AT$135+AT1043*$D1106)</f>
        <v/>
      </c>
      <c r="AU1106" s="47">
        <f>AU1070*Settings!$C$13*(AU1016+AU1034+AU1025*AU$135+AU1043*$D1106)</f>
        <v/>
      </c>
      <c r="AV1106" s="47">
        <f>AV1070*Settings!$C$13*(AV1016+AV1034+AV1025*AV$135+AV1043*$D1106)</f>
        <v/>
      </c>
      <c r="AW1106" s="47">
        <f>AW1070*Settings!$C$13*(AW1016+AW1034+AW1025*AW$135+AW1043*$D1106)</f>
        <v/>
      </c>
      <c r="AX1106" s="48">
        <f>REVENUE(AX1070,Settings!$C$13,NEWREVRATE(AX1016,AX1034,AX1025,AX$135,AX1043,$D1106))</f>
        <v/>
      </c>
    </row>
    <row r="1107" hidden="1" outlineLevel="2">
      <c r="A1107" s="5" t="inlineStr">
        <is>
          <t>rnew</t>
        </is>
      </c>
      <c r="B1107" s="5" t="inlineStr">
        <is>
          <t>bio</t>
        </is>
      </c>
      <c r="C1107" s="5" t="inlineStr">
        <is>
          <t>mch</t>
        </is>
      </c>
      <c r="D1107" s="40">
        <f>INDEX(Inputs!$S$5:$S$132,MATCH($B1107&amp;"|"&amp;$C1107,Inputs!$A$5:$A$132,0))</f>
        <v/>
      </c>
      <c r="E1107" s="39" t="n"/>
      <c r="F1107" s="39" t="n"/>
      <c r="G1107" s="39" t="n"/>
      <c r="H1107" s="5">
        <f>INDEX(Variables!$B$5:$B$105,MATCH($A1107,Variables!$A$5:$A$105,0))&amp;IF($C1107="",""," | "&amp;INDEX(Mapping!$B$5:$B$26,MATCH($C1107,Mapping!$A$5:$A$26,0))&amp;" | "&amp;INDEX(Mapping!$B$30:$B$41,MATCH($B1107,Mapping!$A$30:$A$41,0)))</f>
        <v/>
      </c>
      <c r="I1107" s="5">
        <f>INDEX(Variables!$C$5:$C$105,MATCH($A1107,Variables!$A$5:$A$105,0))</f>
        <v/>
      </c>
      <c r="J1107" s="5">
        <f>INDEX(Variables!$E$5:$E$105,MATCH($A1107,Variables!$A$5:$A$105,0))</f>
        <v/>
      </c>
      <c r="K1107" s="25">
        <f>LOWER(Settings!$C$4)&amp;".mit."&amp;$A1107&amp;IF($C1107="","","."&amp;$C1107&amp;"."&amp;$B1107)&amp;IF(INDEX(Variables!$D$5:$D$105,MATCH($A1107,Variables!$A$5:$A$105,0))="","","."&amp;INDEX(Variables!$D$5:$D$105,MATCH($A1107,Variables!$A$5:$A$105,0)))&amp;"."&amp;K$5</f>
        <v/>
      </c>
      <c r="L1107" s="46">
        <f>L1071*Settings!$C$13*(L1017+L1035+L1026*L$135+L1044*$D1107)</f>
        <v/>
      </c>
      <c r="M1107" s="47">
        <f>M1071*Settings!$C$13*(M1017+M1035+M1026*M$135+M1044*$D1107)</f>
        <v/>
      </c>
      <c r="N1107" s="47">
        <f>N1071*Settings!$C$13*(N1017+N1035+N1026*N$135+N1044*$D1107)</f>
        <v/>
      </c>
      <c r="O1107" s="47">
        <f>O1071*Settings!$C$13*(O1017+O1035+O1026*O$135+O1044*$D1107)</f>
        <v/>
      </c>
      <c r="P1107" s="47">
        <f>P1071*Settings!$C$13*(P1017+P1035+P1026*P$135+P1044*$D1107)</f>
        <v/>
      </c>
      <c r="Q1107" s="47">
        <f>Q1071*Settings!$C$13*(Q1017+Q1035+Q1026*Q$135+Q1044*$D1107)</f>
        <v/>
      </c>
      <c r="R1107" s="47">
        <f>R1071*Settings!$C$13*(R1017+R1035+R1026*R$135+R1044*$D1107)</f>
        <v/>
      </c>
      <c r="S1107" s="47">
        <f>S1071*Settings!$C$13*(S1017+S1035+S1026*S$135+S1044*$D1107)</f>
        <v/>
      </c>
      <c r="T1107" s="47">
        <f>T1071*Settings!$C$13*(T1017+T1035+T1026*T$135+T1044*$D1107)</f>
        <v/>
      </c>
      <c r="U1107" s="47">
        <f>U1071*Settings!$C$13*(U1017+U1035+U1026*U$135+U1044*$D1107)</f>
        <v/>
      </c>
      <c r="V1107" s="47">
        <f>V1071*Settings!$C$13*(V1017+V1035+V1026*V$135+V1044*$D1107)</f>
        <v/>
      </c>
      <c r="W1107" s="47">
        <f>W1071*Settings!$C$13*(W1017+W1035+W1026*W$135+W1044*$D1107)</f>
        <v/>
      </c>
      <c r="X1107" s="47">
        <f>X1071*Settings!$C$13*(X1017+X1035+X1026*X$135+X1044*$D1107)</f>
        <v/>
      </c>
      <c r="Y1107" s="47">
        <f>Y1071*Settings!$C$13*(Y1017+Y1035+Y1026*Y$135+Y1044*$D1107)</f>
        <v/>
      </c>
      <c r="Z1107" s="47">
        <f>Z1071*Settings!$C$13*(Z1017+Z1035+Z1026*Z$135+Z1044*$D1107)</f>
        <v/>
      </c>
      <c r="AA1107" s="47">
        <f>AA1071*Settings!$C$13*(AA1017+AA1035+AA1026*AA$135+AA1044*$D1107)</f>
        <v/>
      </c>
      <c r="AB1107" s="47">
        <f>AB1071*Settings!$C$13*(AB1017+AB1035+AB1026*AB$135+AB1044*$D1107)</f>
        <v/>
      </c>
      <c r="AC1107" s="47">
        <f>AC1071*Settings!$C$13*(AC1017+AC1035+AC1026*AC$135+AC1044*$D1107)</f>
        <v/>
      </c>
      <c r="AD1107" s="48">
        <f>REVENUE(AD1071,Settings!$C$13,NEWREVRATE(AD1017,AD1035,AD1026,AD$135,AD1044,$D1107))</f>
        <v/>
      </c>
      <c r="AE1107" s="25">
        <f>LOWER(Settings!$C$4)&amp;".mit."&amp;$A1107&amp;IF($C1107="","","."&amp;$C1107&amp;"."&amp;$B1107)&amp;IF(INDEX(Variables!$D$5:$D$105,MATCH($A1107,Variables!$A$5:$A$105,0))="","","."&amp;INDEX(Variables!$D$5:$D$105,MATCH($A1107,Variables!$A$5:$A$105,0)))&amp;"."&amp;AE$5</f>
        <v/>
      </c>
      <c r="AF1107" s="46">
        <f>AF1071*Settings!$C$13*(AF1017+AF1035+AF1026*AF$135+AF1044*$D1107)</f>
        <v/>
      </c>
      <c r="AG1107" s="47">
        <f>AG1071*Settings!$C$13*(AG1017+AG1035+AG1026*AG$135+AG1044*$D1107)</f>
        <v/>
      </c>
      <c r="AH1107" s="47">
        <f>AH1071*Settings!$C$13*(AH1017+AH1035+AH1026*AH$135+AH1044*$D1107)</f>
        <v/>
      </c>
      <c r="AI1107" s="47">
        <f>AI1071*Settings!$C$13*(AI1017+AI1035+AI1026*AI$135+AI1044*$D1107)</f>
        <v/>
      </c>
      <c r="AJ1107" s="47">
        <f>AJ1071*Settings!$C$13*(AJ1017+AJ1035+AJ1026*AJ$135+AJ1044*$D1107)</f>
        <v/>
      </c>
      <c r="AK1107" s="47">
        <f>AK1071*Settings!$C$13*(AK1017+AK1035+AK1026*AK$135+AK1044*$D1107)</f>
        <v/>
      </c>
      <c r="AL1107" s="47">
        <f>AL1071*Settings!$C$13*(AL1017+AL1035+AL1026*AL$135+AL1044*$D1107)</f>
        <v/>
      </c>
      <c r="AM1107" s="47">
        <f>AM1071*Settings!$C$13*(AM1017+AM1035+AM1026*AM$135+AM1044*$D1107)</f>
        <v/>
      </c>
      <c r="AN1107" s="47">
        <f>AN1071*Settings!$C$13*(AN1017+AN1035+AN1026*AN$135+AN1044*$D1107)</f>
        <v/>
      </c>
      <c r="AO1107" s="47">
        <f>AO1071*Settings!$C$13*(AO1017+AO1035+AO1026*AO$135+AO1044*$D1107)</f>
        <v/>
      </c>
      <c r="AP1107" s="47">
        <f>AP1071*Settings!$C$13*(AP1017+AP1035+AP1026*AP$135+AP1044*$D1107)</f>
        <v/>
      </c>
      <c r="AQ1107" s="47">
        <f>AQ1071*Settings!$C$13*(AQ1017+AQ1035+AQ1026*AQ$135+AQ1044*$D1107)</f>
        <v/>
      </c>
      <c r="AR1107" s="47">
        <f>AR1071*Settings!$C$13*(AR1017+AR1035+AR1026*AR$135+AR1044*$D1107)</f>
        <v/>
      </c>
      <c r="AS1107" s="47">
        <f>AS1071*Settings!$C$13*(AS1017+AS1035+AS1026*AS$135+AS1044*$D1107)</f>
        <v/>
      </c>
      <c r="AT1107" s="47">
        <f>AT1071*Settings!$C$13*(AT1017+AT1035+AT1026*AT$135+AT1044*$D1107)</f>
        <v/>
      </c>
      <c r="AU1107" s="47">
        <f>AU1071*Settings!$C$13*(AU1017+AU1035+AU1026*AU$135+AU1044*$D1107)</f>
        <v/>
      </c>
      <c r="AV1107" s="47">
        <f>AV1071*Settings!$C$13*(AV1017+AV1035+AV1026*AV$135+AV1044*$D1107)</f>
        <v/>
      </c>
      <c r="AW1107" s="47">
        <f>AW1071*Settings!$C$13*(AW1017+AW1035+AW1026*AW$135+AW1044*$D1107)</f>
        <v/>
      </c>
      <c r="AX1107" s="48">
        <f>REVENUE(AX1071,Settings!$C$13,NEWREVRATE(AX1017,AX1035,AX1026,AX$135,AX1044,$D1107))</f>
        <v/>
      </c>
    </row>
    <row r="1108" hidden="1" outlineLevel="2"/>
    <row r="1109" outlineLevel="1" collapsed="1">
      <c r="A1109" s="9" t="inlineStr">
        <is>
          <t>ener</t>
        </is>
      </c>
      <c r="B1109" s="9" t="inlineStr">
        <is>
          <t>all</t>
        </is>
      </c>
      <c r="C1109" s="9" t="inlineStr">
        <is>
          <t>irn</t>
        </is>
      </c>
      <c r="H1109" s="9">
        <f>INDEX(Variables!$B$5:$B$105,MATCH($A1109,Variables!$A$5:$A$105,0))&amp;IF($C1109="",""," | "&amp;INDEX(Mapping!$B$5:$B$26,MATCH($C1109,Mapping!$A$5:$A$26,0))&amp;" | "&amp;INDEX(Mapping!$B$30:$B$41,MATCH($B1109,Mapping!$A$30:$A$41,0)))</f>
        <v/>
      </c>
      <c r="I1109" s="9">
        <f>INDEX(Variables!$C$5:$C$105,MATCH($A1109,Variables!$A$5:$A$105,0))</f>
        <v/>
      </c>
      <c r="J1109" s="9">
        <f>INDEX(Variables!$E$5:$E$105,MATCH($A1109,Variables!$A$5:$A$105,0))</f>
        <v/>
      </c>
      <c r="K1109" s="30">
        <f>LOWER(Settings!$C$4)&amp;".mit."&amp;$A1109&amp;IF($C1109="","","."&amp;$C1109&amp;"."&amp;$B1109)&amp;IF(INDEX(Variables!$D$5:$D$105,MATCH($A1109,Variables!$A$5:$A$105,0))="","","."&amp;INDEX(Variables!$D$5:$D$105,MATCH($A1109,Variables!$A$5:$A$105,0)))&amp;"."&amp;K$5</f>
        <v/>
      </c>
      <c r="L1109" s="44">
        <f>SUM(L1164:L1171)</f>
        <v/>
      </c>
      <c r="M1109" s="45">
        <f>SUM(M1164:M1171)</f>
        <v/>
      </c>
      <c r="N1109" s="45">
        <f>SUM(N1164:N1171)</f>
        <v/>
      </c>
      <c r="O1109" s="45">
        <f>SUM(O1164:O1171)</f>
        <v/>
      </c>
      <c r="P1109" s="45">
        <f>SUM(P1164:P1171)</f>
        <v/>
      </c>
      <c r="Q1109" s="45">
        <f>SUM(Q1164:Q1171)</f>
        <v/>
      </c>
      <c r="R1109" s="45">
        <f>SUM(R1164:R1171)</f>
        <v/>
      </c>
      <c r="S1109" s="45">
        <f>SUM(S1164:S1171)</f>
        <v/>
      </c>
      <c r="T1109" s="45">
        <f>SUM(T1164:T1171)</f>
        <v/>
      </c>
      <c r="U1109" s="45">
        <f>SUM(U1164:U1171)</f>
        <v/>
      </c>
      <c r="V1109" s="45">
        <f>SUM(V1164:V1171)</f>
        <v/>
      </c>
      <c r="W1109" s="45">
        <f>SUM(W1164:W1171)</f>
        <v/>
      </c>
      <c r="X1109" s="45">
        <f>SUM(X1164:X1171)</f>
        <v/>
      </c>
      <c r="Y1109" s="45">
        <f>SUM(Y1164:Y1171)</f>
        <v/>
      </c>
      <c r="Z1109" s="45">
        <f>SUM(Z1164:Z1171)</f>
        <v/>
      </c>
      <c r="AA1109" s="45">
        <f>SUM(AA1164:AA1171)</f>
        <v/>
      </c>
      <c r="AB1109" s="45">
        <f>SUM(AB1164:AB1171)</f>
        <v/>
      </c>
      <c r="AC1109" s="45">
        <f>SUM(AC1164:AC1171)</f>
        <v/>
      </c>
      <c r="AD1109" s="45">
        <f>SUM(AD1164:AD1171)</f>
        <v/>
      </c>
      <c r="AE1109" s="30">
        <f>LOWER(Settings!$C$4)&amp;".mit."&amp;$A1109&amp;IF($C1109="","","."&amp;$C1109&amp;"."&amp;$B1109)&amp;IF(INDEX(Variables!$D$5:$D$105,MATCH($A1109,Variables!$A$5:$A$105,0))="","","."&amp;INDEX(Variables!$D$5:$D$105,MATCH($A1109,Variables!$A$5:$A$105,0)))&amp;"."&amp;AE$5</f>
        <v/>
      </c>
      <c r="AF1109" s="44">
        <f>SUM(AF1164:AF1171)</f>
        <v/>
      </c>
      <c r="AG1109" s="45">
        <f>SUM(AG1164:AG1171)</f>
        <v/>
      </c>
      <c r="AH1109" s="45">
        <f>SUM(AH1164:AH1171)</f>
        <v/>
      </c>
      <c r="AI1109" s="45">
        <f>SUM(AI1164:AI1171)</f>
        <v/>
      </c>
      <c r="AJ1109" s="45">
        <f>SUM(AJ1164:AJ1171)</f>
        <v/>
      </c>
      <c r="AK1109" s="45">
        <f>SUM(AK1164:AK1171)</f>
        <v/>
      </c>
      <c r="AL1109" s="45">
        <f>SUM(AL1164:AL1171)</f>
        <v/>
      </c>
      <c r="AM1109" s="45">
        <f>SUM(AM1164:AM1171)</f>
        <v/>
      </c>
      <c r="AN1109" s="45">
        <f>SUM(AN1164:AN1171)</f>
        <v/>
      </c>
      <c r="AO1109" s="45">
        <f>SUM(AO1164:AO1171)</f>
        <v/>
      </c>
      <c r="AP1109" s="45">
        <f>SUM(AP1164:AP1171)</f>
        <v/>
      </c>
      <c r="AQ1109" s="45">
        <f>SUM(AQ1164:AQ1171)</f>
        <v/>
      </c>
      <c r="AR1109" s="45">
        <f>SUM(AR1164:AR1171)</f>
        <v/>
      </c>
      <c r="AS1109" s="45">
        <f>SUM(AS1164:AS1171)</f>
        <v/>
      </c>
      <c r="AT1109" s="45">
        <f>SUM(AT1164:AT1171)</f>
        <v/>
      </c>
      <c r="AU1109" s="45">
        <f>SUM(AU1164:AU1171)</f>
        <v/>
      </c>
      <c r="AV1109" s="45">
        <f>SUM(AV1164:AV1171)</f>
        <v/>
      </c>
      <c r="AW1109" s="45">
        <f>SUM(AW1164:AW1171)</f>
        <v/>
      </c>
      <c r="AX1109" s="45">
        <f>SUM(AX1164:AX1171)</f>
        <v/>
      </c>
    </row>
    <row r="1110" hidden="1" outlineLevel="2">
      <c r="A1110" s="5" t="inlineStr">
        <is>
          <t>ctxnew</t>
        </is>
      </c>
      <c r="B1110" s="5" t="inlineStr">
        <is>
          <t>coa</t>
        </is>
      </c>
      <c r="C1110" s="5" t="inlineStr">
        <is>
          <t>irn</t>
        </is>
      </c>
      <c r="D1110" s="40">
        <f>INDEX(Inputs!$T$5:$T$132,MATCH($B1110&amp;"|"&amp;$C1110,Inputs!$A$5:$A$132,0))</f>
        <v/>
      </c>
      <c r="E1110" s="40">
        <f>INDEX(Inputs!$J$5:$J$132,MATCH($B1110&amp;"|"&amp;$C1110,Inputs!$A$5:$A$132,0))</f>
        <v/>
      </c>
      <c r="F1110" s="40">
        <f>INDEX(Inputs!$K$5:$K$132,MATCH($B1110&amp;"|"&amp;$C1110,Inputs!$A$5:$A$132,0))</f>
        <v/>
      </c>
      <c r="G1110" s="39" t="n"/>
      <c r="H1110" s="5">
        <f>INDEX(Variables!$B$5:$B$105,MATCH($A1110,Variables!$A$5:$A$105,0))&amp;IF($C1110="",""," | "&amp;INDEX(Mapping!$B$5:$B$26,MATCH($C1110,Mapping!$A$5:$A$26,0))&amp;" | "&amp;INDEX(Mapping!$B$30:$B$41,MATCH($B1110,Mapping!$A$30:$A$41,0)))</f>
        <v/>
      </c>
      <c r="I1110" s="5">
        <f>INDEX(Variables!$C$5:$C$105,MATCH($A1110,Variables!$A$5:$A$105,0))</f>
        <v/>
      </c>
      <c r="J1110" s="5">
        <f>INDEX(Variables!$E$5:$E$105,MATCH($A1110,Variables!$A$5:$A$105,0))</f>
        <v/>
      </c>
      <c r="K1110" s="25">
        <f>LOWER(Settings!$C$4)&amp;".mit."&amp;$A1110&amp;IF($C1110="","","."&amp;$C1110&amp;"."&amp;$B1110)&amp;IF(INDEX(Variables!$D$5:$D$105,MATCH($A1110,Variables!$A$5:$A$105,0))="","","."&amp;INDEX(Variables!$D$5:$D$105,MATCH($A1110,Variables!$A$5:$A$105,0)))&amp;"."&amp;K$5</f>
        <v/>
      </c>
      <c r="L1110" s="41">
        <f>L$12*$D1110*INDEX(L$21:L$28,$E1110)*INDEX(L$30:L$46,$F1110)*(1-INDEX(L$117:L$133,$F1110))</f>
        <v/>
      </c>
      <c r="M1110" s="40">
        <f>M$12*$D1110*INDEX(M$21:M$28,$E1110)*INDEX(M$30:M$46,$F1110)*(1-INDEX(M$117:M$133,$F1110))</f>
        <v/>
      </c>
      <c r="N1110" s="40">
        <f>N$12*$D1110*INDEX(N$21:N$28,$E1110)*INDEX(N$30:N$46,$F1110)*(1-INDEX(N$117:N$133,$F1110))</f>
        <v/>
      </c>
      <c r="O1110" s="40">
        <f>O$12*$D1110*INDEX(O$21:O$28,$E1110)*INDEX(O$30:O$46,$F1110)*(1-INDEX(O$117:O$133,$F1110))</f>
        <v/>
      </c>
      <c r="P1110" s="40">
        <f>P$12*$D1110*INDEX(P$21:P$28,$E1110)*INDEX(P$30:P$46,$F1110)*(1-INDEX(P$117:P$133,$F1110))</f>
        <v/>
      </c>
      <c r="Q1110" s="40">
        <f>Q$12*$D1110*INDEX(Q$21:Q$28,$E1110)*INDEX(Q$30:Q$46,$F1110)*(1-INDEX(Q$117:Q$133,$F1110))</f>
        <v/>
      </c>
      <c r="R1110" s="40">
        <f>R$12*$D1110*INDEX(R$21:R$28,$E1110)*INDEX(R$30:R$46,$F1110)*(1-INDEX(R$117:R$133,$F1110))</f>
        <v/>
      </c>
      <c r="S1110" s="40">
        <f>S$12*$D1110*INDEX(S$21:S$28,$E1110)*INDEX(S$30:S$46,$F1110)*(1-INDEX(S$117:S$133,$F1110))</f>
        <v/>
      </c>
      <c r="T1110" s="40">
        <f>T$12*$D1110*INDEX(T$21:T$28,$E1110)*INDEX(T$30:T$46,$F1110)*(1-INDEX(T$117:T$133,$F1110))</f>
        <v/>
      </c>
      <c r="U1110" s="40">
        <f>U$12*$D1110*INDEX(U$21:U$28,$E1110)*INDEX(U$30:U$46,$F1110)*(1-INDEX(U$117:U$133,$F1110))</f>
        <v/>
      </c>
      <c r="V1110" s="40">
        <f>V$12*$D1110*INDEX(V$21:V$28,$E1110)*INDEX(V$30:V$46,$F1110)*(1-INDEX(V$117:V$133,$F1110))</f>
        <v/>
      </c>
      <c r="W1110" s="40">
        <f>W$12*$D1110*INDEX(W$21:W$28,$E1110)*INDEX(W$30:W$46,$F1110)*(1-INDEX(W$117:W$133,$F1110))</f>
        <v/>
      </c>
      <c r="X1110" s="40">
        <f>X$12*$D1110*INDEX(X$21:X$28,$E1110)*INDEX(X$30:X$46,$F1110)*(1-INDEX(X$117:X$133,$F1110))</f>
        <v/>
      </c>
      <c r="Y1110" s="40">
        <f>Y$12*$D1110*INDEX(Y$21:Y$28,$E1110)*INDEX(Y$30:Y$46,$F1110)*(1-INDEX(Y$117:Y$133,$F1110))</f>
        <v/>
      </c>
      <c r="Z1110" s="40">
        <f>Z$12*$D1110*INDEX(Z$21:Z$28,$E1110)*INDEX(Z$30:Z$46,$F1110)*(1-INDEX(Z$117:Z$133,$F1110))</f>
        <v/>
      </c>
      <c r="AA1110" s="40">
        <f>AA$12*$D1110*INDEX(AA$21:AA$28,$E1110)*INDEX(AA$30:AA$46,$F1110)*(1-INDEX(AA$117:AA$133,$F1110))</f>
        <v/>
      </c>
      <c r="AB1110" s="40">
        <f>AB$12*$D1110*INDEX(AB$21:AB$28,$E1110)*INDEX(AB$30:AB$46,$F1110)*(1-INDEX(AB$117:AB$133,$F1110))</f>
        <v/>
      </c>
      <c r="AC1110" s="40">
        <f>AC$12*$D1110*INDEX(AC$21:AC$28,$E1110)*INDEX(AC$30:AC$46,$F1110)*(1-INDEX(AC$117:AC$133,$F1110))</f>
        <v/>
      </c>
      <c r="AD1110" s="42">
        <f>CARBONTAX(AD$12,$D1110,INDEX(AD$21:AD$28,$E1110),INDEX(AD$30:AD$46,$F1110),INDEX(AD$117:AD$133,$F1110))</f>
        <v/>
      </c>
      <c r="AE1110" s="25">
        <f>LOWER(Settings!$C$4)&amp;".mit."&amp;$A1110&amp;IF($C1110="","","."&amp;$C1110&amp;"."&amp;$B1110)&amp;IF(INDEX(Variables!$D$5:$D$105,MATCH($A1110,Variables!$A$5:$A$105,0))="","","."&amp;INDEX(Variables!$D$5:$D$105,MATCH($A1110,Variables!$A$5:$A$105,0)))&amp;"."&amp;AE$5</f>
        <v/>
      </c>
      <c r="AF1110" s="41">
        <f>AF$12*$D1110*INDEX(AF$21:AF$28,$E1110)*INDEX(AF$30:AF$46,$F1110)*(1-INDEX(AF$117:AF$133,$F1110))</f>
        <v/>
      </c>
      <c r="AG1110" s="40">
        <f>AG$12*$D1110*INDEX(AG$21:AG$28,$E1110)*INDEX(AG$30:AG$46,$F1110)*(1-INDEX(AG$117:AG$133,$F1110))</f>
        <v/>
      </c>
      <c r="AH1110" s="40">
        <f>AH$12*$D1110*INDEX(AH$21:AH$28,$E1110)*INDEX(AH$30:AH$46,$F1110)*(1-INDEX(AH$117:AH$133,$F1110))</f>
        <v/>
      </c>
      <c r="AI1110" s="40">
        <f>AI$12*$D1110*INDEX(AI$21:AI$28,$E1110)*INDEX(AI$30:AI$46,$F1110)*(1-INDEX(AI$117:AI$133,$F1110))</f>
        <v/>
      </c>
      <c r="AJ1110" s="40">
        <f>AJ$12*$D1110*INDEX(AJ$21:AJ$28,$E1110)*INDEX(AJ$30:AJ$46,$F1110)*(1-INDEX(AJ$117:AJ$133,$F1110))</f>
        <v/>
      </c>
      <c r="AK1110" s="40">
        <f>AK$12*$D1110*INDEX(AK$21:AK$28,$E1110)*INDEX(AK$30:AK$46,$F1110)*(1-INDEX(AK$117:AK$133,$F1110))</f>
        <v/>
      </c>
      <c r="AL1110" s="40">
        <f>AL$12*$D1110*INDEX(AL$21:AL$28,$E1110)*INDEX(AL$30:AL$46,$F1110)*(1-INDEX(AL$117:AL$133,$F1110))</f>
        <v/>
      </c>
      <c r="AM1110" s="40">
        <f>AM$12*$D1110*INDEX(AM$21:AM$28,$E1110)*INDEX(AM$30:AM$46,$F1110)*(1-INDEX(AM$117:AM$133,$F1110))</f>
        <v/>
      </c>
      <c r="AN1110" s="40">
        <f>AN$12*$D1110*INDEX(AN$21:AN$28,$E1110)*INDEX(AN$30:AN$46,$F1110)*(1-INDEX(AN$117:AN$133,$F1110))</f>
        <v/>
      </c>
      <c r="AO1110" s="40">
        <f>AO$12*$D1110*INDEX(AO$21:AO$28,$E1110)*INDEX(AO$30:AO$46,$F1110)*(1-INDEX(AO$117:AO$133,$F1110))</f>
        <v/>
      </c>
      <c r="AP1110" s="40">
        <f>AP$12*$D1110*INDEX(AP$21:AP$28,$E1110)*INDEX(AP$30:AP$46,$F1110)*(1-INDEX(AP$117:AP$133,$F1110))</f>
        <v/>
      </c>
      <c r="AQ1110" s="40">
        <f>AQ$12*$D1110*INDEX(AQ$21:AQ$28,$E1110)*INDEX(AQ$30:AQ$46,$F1110)*(1-INDEX(AQ$117:AQ$133,$F1110))</f>
        <v/>
      </c>
      <c r="AR1110" s="40">
        <f>AR$12*$D1110*INDEX(AR$21:AR$28,$E1110)*INDEX(AR$30:AR$46,$F1110)*(1-INDEX(AR$117:AR$133,$F1110))</f>
        <v/>
      </c>
      <c r="AS1110" s="40">
        <f>AS$12*$D1110*INDEX(AS$21:AS$28,$E1110)*INDEX(AS$30:AS$46,$F1110)*(1-INDEX(AS$117:AS$133,$F1110))</f>
        <v/>
      </c>
      <c r="AT1110" s="40">
        <f>AT$12*$D1110*INDEX(AT$21:AT$28,$E1110)*INDEX(AT$30:AT$46,$F1110)*(1-INDEX(AT$117:AT$133,$F1110))</f>
        <v/>
      </c>
      <c r="AU1110" s="40">
        <f>AU$12*$D1110*INDEX(AU$21:AU$28,$E1110)*INDEX(AU$30:AU$46,$F1110)*(1-INDEX(AU$117:AU$133,$F1110))</f>
        <v/>
      </c>
      <c r="AV1110" s="40">
        <f>AV$12*$D1110*INDEX(AV$21:AV$28,$E1110)*INDEX(AV$30:AV$46,$F1110)*(1-INDEX(AV$117:AV$133,$F1110))</f>
        <v/>
      </c>
      <c r="AW1110" s="40">
        <f>AW$12*$D1110*INDEX(AW$21:AW$28,$E1110)*INDEX(AW$30:AW$46,$F1110)*(1-INDEX(AW$117:AW$133,$F1110))</f>
        <v/>
      </c>
      <c r="AX1110" s="42">
        <f>CARBONTAX(AX$12,$D1110,INDEX(AX$21:AX$28,$E1110),INDEX(AX$30:AX$46,$F1110),INDEX(AX$117:AX$133,$F1110))</f>
        <v/>
      </c>
    </row>
    <row r="1111" hidden="1" outlineLevel="2">
      <c r="A1111" s="5" t="inlineStr">
        <is>
          <t>ctxnew</t>
        </is>
      </c>
      <c r="B1111" s="5" t="inlineStr">
        <is>
          <t>nga</t>
        </is>
      </c>
      <c r="C1111" s="5" t="inlineStr">
        <is>
          <t>irn</t>
        </is>
      </c>
      <c r="D1111" s="40">
        <f>INDEX(Inputs!$T$5:$T$132,MATCH($B1111&amp;"|"&amp;$C1111,Inputs!$A$5:$A$132,0))</f>
        <v/>
      </c>
      <c r="E1111" s="40">
        <f>INDEX(Inputs!$J$5:$J$132,MATCH($B1111&amp;"|"&amp;$C1111,Inputs!$A$5:$A$132,0))</f>
        <v/>
      </c>
      <c r="F1111" s="40">
        <f>INDEX(Inputs!$K$5:$K$132,MATCH($B1111&amp;"|"&amp;$C1111,Inputs!$A$5:$A$132,0))</f>
        <v/>
      </c>
      <c r="G1111" s="39" t="n"/>
      <c r="H1111" s="5">
        <f>INDEX(Variables!$B$5:$B$105,MATCH($A1111,Variables!$A$5:$A$105,0))&amp;IF($C1111="",""," | "&amp;INDEX(Mapping!$B$5:$B$26,MATCH($C1111,Mapping!$A$5:$A$26,0))&amp;" | "&amp;INDEX(Mapping!$B$30:$B$41,MATCH($B1111,Mapping!$A$30:$A$41,0)))</f>
        <v/>
      </c>
      <c r="I1111" s="5">
        <f>INDEX(Variables!$C$5:$C$105,MATCH($A1111,Variables!$A$5:$A$105,0))</f>
        <v/>
      </c>
      <c r="J1111" s="5">
        <f>INDEX(Variables!$E$5:$E$105,MATCH($A1111,Variables!$A$5:$A$105,0))</f>
        <v/>
      </c>
      <c r="K1111" s="25">
        <f>LOWER(Settings!$C$4)&amp;".mit."&amp;$A1111&amp;IF($C1111="","","."&amp;$C1111&amp;"."&amp;$B1111)&amp;IF(INDEX(Variables!$D$5:$D$105,MATCH($A1111,Variables!$A$5:$A$105,0))="","","."&amp;INDEX(Variables!$D$5:$D$105,MATCH($A1111,Variables!$A$5:$A$105,0)))&amp;"."&amp;K$5</f>
        <v/>
      </c>
      <c r="L1111" s="41">
        <f>L$12*$D1111*INDEX(L$21:L$28,$E1111)*INDEX(L$30:L$46,$F1111)*(1-INDEX(L$117:L$133,$F1111))</f>
        <v/>
      </c>
      <c r="M1111" s="40">
        <f>M$12*$D1111*INDEX(M$21:M$28,$E1111)*INDEX(M$30:M$46,$F1111)*(1-INDEX(M$117:M$133,$F1111))</f>
        <v/>
      </c>
      <c r="N1111" s="40">
        <f>N$12*$D1111*INDEX(N$21:N$28,$E1111)*INDEX(N$30:N$46,$F1111)*(1-INDEX(N$117:N$133,$F1111))</f>
        <v/>
      </c>
      <c r="O1111" s="40">
        <f>O$12*$D1111*INDEX(O$21:O$28,$E1111)*INDEX(O$30:O$46,$F1111)*(1-INDEX(O$117:O$133,$F1111))</f>
        <v/>
      </c>
      <c r="P1111" s="40">
        <f>P$12*$D1111*INDEX(P$21:P$28,$E1111)*INDEX(P$30:P$46,$F1111)*(1-INDEX(P$117:P$133,$F1111))</f>
        <v/>
      </c>
      <c r="Q1111" s="40">
        <f>Q$12*$D1111*INDEX(Q$21:Q$28,$E1111)*INDEX(Q$30:Q$46,$F1111)*(1-INDEX(Q$117:Q$133,$F1111))</f>
        <v/>
      </c>
      <c r="R1111" s="40">
        <f>R$12*$D1111*INDEX(R$21:R$28,$E1111)*INDEX(R$30:R$46,$F1111)*(1-INDEX(R$117:R$133,$F1111))</f>
        <v/>
      </c>
      <c r="S1111" s="40">
        <f>S$12*$D1111*INDEX(S$21:S$28,$E1111)*INDEX(S$30:S$46,$F1111)*(1-INDEX(S$117:S$133,$F1111))</f>
        <v/>
      </c>
      <c r="T1111" s="40">
        <f>T$12*$D1111*INDEX(T$21:T$28,$E1111)*INDEX(T$30:T$46,$F1111)*(1-INDEX(T$117:T$133,$F1111))</f>
        <v/>
      </c>
      <c r="U1111" s="40">
        <f>U$12*$D1111*INDEX(U$21:U$28,$E1111)*INDEX(U$30:U$46,$F1111)*(1-INDEX(U$117:U$133,$F1111))</f>
        <v/>
      </c>
      <c r="V1111" s="40">
        <f>V$12*$D1111*INDEX(V$21:V$28,$E1111)*INDEX(V$30:V$46,$F1111)*(1-INDEX(V$117:V$133,$F1111))</f>
        <v/>
      </c>
      <c r="W1111" s="40">
        <f>W$12*$D1111*INDEX(W$21:W$28,$E1111)*INDEX(W$30:W$46,$F1111)*(1-INDEX(W$117:W$133,$F1111))</f>
        <v/>
      </c>
      <c r="X1111" s="40">
        <f>X$12*$D1111*INDEX(X$21:X$28,$E1111)*INDEX(X$30:X$46,$F1111)*(1-INDEX(X$117:X$133,$F1111))</f>
        <v/>
      </c>
      <c r="Y1111" s="40">
        <f>Y$12*$D1111*INDEX(Y$21:Y$28,$E1111)*INDEX(Y$30:Y$46,$F1111)*(1-INDEX(Y$117:Y$133,$F1111))</f>
        <v/>
      </c>
      <c r="Z1111" s="40">
        <f>Z$12*$D1111*INDEX(Z$21:Z$28,$E1111)*INDEX(Z$30:Z$46,$F1111)*(1-INDEX(Z$117:Z$133,$F1111))</f>
        <v/>
      </c>
      <c r="AA1111" s="40">
        <f>AA$12*$D1111*INDEX(AA$21:AA$28,$E1111)*INDEX(AA$30:AA$46,$F1111)*(1-INDEX(AA$117:AA$133,$F1111))</f>
        <v/>
      </c>
      <c r="AB1111" s="40">
        <f>AB$12*$D1111*INDEX(AB$21:AB$28,$E1111)*INDEX(AB$30:AB$46,$F1111)*(1-INDEX(AB$117:AB$133,$F1111))</f>
        <v/>
      </c>
      <c r="AC1111" s="40">
        <f>AC$12*$D1111*INDEX(AC$21:AC$28,$E1111)*INDEX(AC$30:AC$46,$F1111)*(1-INDEX(AC$117:AC$133,$F1111))</f>
        <v/>
      </c>
      <c r="AD1111" s="42">
        <f>CARBONTAX(AD$12,$D1111,INDEX(AD$21:AD$28,$E1111),INDEX(AD$30:AD$46,$F1111),INDEX(AD$117:AD$133,$F1111))</f>
        <v/>
      </c>
      <c r="AE1111" s="25">
        <f>LOWER(Settings!$C$4)&amp;".mit."&amp;$A1111&amp;IF($C1111="","","."&amp;$C1111&amp;"."&amp;$B1111)&amp;IF(INDEX(Variables!$D$5:$D$105,MATCH($A1111,Variables!$A$5:$A$105,0))="","","."&amp;INDEX(Variables!$D$5:$D$105,MATCH($A1111,Variables!$A$5:$A$105,0)))&amp;"."&amp;AE$5</f>
        <v/>
      </c>
      <c r="AF1111" s="41">
        <f>AF$12*$D1111*INDEX(AF$21:AF$28,$E1111)*INDEX(AF$30:AF$46,$F1111)*(1-INDEX(AF$117:AF$133,$F1111))</f>
        <v/>
      </c>
      <c r="AG1111" s="40">
        <f>AG$12*$D1111*INDEX(AG$21:AG$28,$E1111)*INDEX(AG$30:AG$46,$F1111)*(1-INDEX(AG$117:AG$133,$F1111))</f>
        <v/>
      </c>
      <c r="AH1111" s="40">
        <f>AH$12*$D1111*INDEX(AH$21:AH$28,$E1111)*INDEX(AH$30:AH$46,$F1111)*(1-INDEX(AH$117:AH$133,$F1111))</f>
        <v/>
      </c>
      <c r="AI1111" s="40">
        <f>AI$12*$D1111*INDEX(AI$21:AI$28,$E1111)*INDEX(AI$30:AI$46,$F1111)*(1-INDEX(AI$117:AI$133,$F1111))</f>
        <v/>
      </c>
      <c r="AJ1111" s="40">
        <f>AJ$12*$D1111*INDEX(AJ$21:AJ$28,$E1111)*INDEX(AJ$30:AJ$46,$F1111)*(1-INDEX(AJ$117:AJ$133,$F1111))</f>
        <v/>
      </c>
      <c r="AK1111" s="40">
        <f>AK$12*$D1111*INDEX(AK$21:AK$28,$E1111)*INDEX(AK$30:AK$46,$F1111)*(1-INDEX(AK$117:AK$133,$F1111))</f>
        <v/>
      </c>
      <c r="AL1111" s="40">
        <f>AL$12*$D1111*INDEX(AL$21:AL$28,$E1111)*INDEX(AL$30:AL$46,$F1111)*(1-INDEX(AL$117:AL$133,$F1111))</f>
        <v/>
      </c>
      <c r="AM1111" s="40">
        <f>AM$12*$D1111*INDEX(AM$21:AM$28,$E1111)*INDEX(AM$30:AM$46,$F1111)*(1-INDEX(AM$117:AM$133,$F1111))</f>
        <v/>
      </c>
      <c r="AN1111" s="40">
        <f>AN$12*$D1111*INDEX(AN$21:AN$28,$E1111)*INDEX(AN$30:AN$46,$F1111)*(1-INDEX(AN$117:AN$133,$F1111))</f>
        <v/>
      </c>
      <c r="AO1111" s="40">
        <f>AO$12*$D1111*INDEX(AO$21:AO$28,$E1111)*INDEX(AO$30:AO$46,$F1111)*(1-INDEX(AO$117:AO$133,$F1111))</f>
        <v/>
      </c>
      <c r="AP1111" s="40">
        <f>AP$12*$D1111*INDEX(AP$21:AP$28,$E1111)*INDEX(AP$30:AP$46,$F1111)*(1-INDEX(AP$117:AP$133,$F1111))</f>
        <v/>
      </c>
      <c r="AQ1111" s="40">
        <f>AQ$12*$D1111*INDEX(AQ$21:AQ$28,$E1111)*INDEX(AQ$30:AQ$46,$F1111)*(1-INDEX(AQ$117:AQ$133,$F1111))</f>
        <v/>
      </c>
      <c r="AR1111" s="40">
        <f>AR$12*$D1111*INDEX(AR$21:AR$28,$E1111)*INDEX(AR$30:AR$46,$F1111)*(1-INDEX(AR$117:AR$133,$F1111))</f>
        <v/>
      </c>
      <c r="AS1111" s="40">
        <f>AS$12*$D1111*INDEX(AS$21:AS$28,$E1111)*INDEX(AS$30:AS$46,$F1111)*(1-INDEX(AS$117:AS$133,$F1111))</f>
        <v/>
      </c>
      <c r="AT1111" s="40">
        <f>AT$12*$D1111*INDEX(AT$21:AT$28,$E1111)*INDEX(AT$30:AT$46,$F1111)*(1-INDEX(AT$117:AT$133,$F1111))</f>
        <v/>
      </c>
      <c r="AU1111" s="40">
        <f>AU$12*$D1111*INDEX(AU$21:AU$28,$E1111)*INDEX(AU$30:AU$46,$F1111)*(1-INDEX(AU$117:AU$133,$F1111))</f>
        <v/>
      </c>
      <c r="AV1111" s="40">
        <f>AV$12*$D1111*INDEX(AV$21:AV$28,$E1111)*INDEX(AV$30:AV$46,$F1111)*(1-INDEX(AV$117:AV$133,$F1111))</f>
        <v/>
      </c>
      <c r="AW1111" s="40">
        <f>AW$12*$D1111*INDEX(AW$21:AW$28,$E1111)*INDEX(AW$30:AW$46,$F1111)*(1-INDEX(AW$117:AW$133,$F1111))</f>
        <v/>
      </c>
      <c r="AX1111" s="42">
        <f>CARBONTAX(AX$12,$D1111,INDEX(AX$21:AX$28,$E1111),INDEX(AX$30:AX$46,$F1111),INDEX(AX$117:AX$133,$F1111))</f>
        <v/>
      </c>
    </row>
    <row r="1112" hidden="1" outlineLevel="2">
      <c r="A1112" s="5" t="inlineStr">
        <is>
          <t>ctxnew</t>
        </is>
      </c>
      <c r="B1112" s="5" t="inlineStr">
        <is>
          <t>gso</t>
        </is>
      </c>
      <c r="C1112" s="5" t="inlineStr">
        <is>
          <t>irn</t>
        </is>
      </c>
      <c r="D1112" s="40">
        <f>INDEX(Inputs!$T$5:$T$132,MATCH($B1112&amp;"|"&amp;$C1112,Inputs!$A$5:$A$132,0))</f>
        <v/>
      </c>
      <c r="E1112" s="40">
        <f>INDEX(Inputs!$J$5:$J$132,MATCH($B1112&amp;"|"&amp;$C1112,Inputs!$A$5:$A$132,0))</f>
        <v/>
      </c>
      <c r="F1112" s="40">
        <f>INDEX(Inputs!$K$5:$K$132,MATCH($B1112&amp;"|"&amp;$C1112,Inputs!$A$5:$A$132,0))</f>
        <v/>
      </c>
      <c r="G1112" s="39" t="n"/>
      <c r="H1112" s="5">
        <f>INDEX(Variables!$B$5:$B$105,MATCH($A1112,Variables!$A$5:$A$105,0))&amp;IF($C1112="",""," | "&amp;INDEX(Mapping!$B$5:$B$26,MATCH($C1112,Mapping!$A$5:$A$26,0))&amp;" | "&amp;INDEX(Mapping!$B$30:$B$41,MATCH($B1112,Mapping!$A$30:$A$41,0)))</f>
        <v/>
      </c>
      <c r="I1112" s="5">
        <f>INDEX(Variables!$C$5:$C$105,MATCH($A1112,Variables!$A$5:$A$105,0))</f>
        <v/>
      </c>
      <c r="J1112" s="5">
        <f>INDEX(Variables!$E$5:$E$105,MATCH($A1112,Variables!$A$5:$A$105,0))</f>
        <v/>
      </c>
      <c r="K1112" s="25">
        <f>LOWER(Settings!$C$4)&amp;".mit."&amp;$A1112&amp;IF($C1112="","","."&amp;$C1112&amp;"."&amp;$B1112)&amp;IF(INDEX(Variables!$D$5:$D$105,MATCH($A1112,Variables!$A$5:$A$105,0))="","","."&amp;INDEX(Variables!$D$5:$D$105,MATCH($A1112,Variables!$A$5:$A$105,0)))&amp;"."&amp;K$5</f>
        <v/>
      </c>
      <c r="L1112" s="41">
        <f>L$12*$D1112*INDEX(L$21:L$28,$E1112)*INDEX(L$30:L$46,$F1112)*(1-INDEX(L$117:L$133,$F1112))</f>
        <v/>
      </c>
      <c r="M1112" s="40">
        <f>M$12*$D1112*INDEX(M$21:M$28,$E1112)*INDEX(M$30:M$46,$F1112)*(1-INDEX(M$117:M$133,$F1112))</f>
        <v/>
      </c>
      <c r="N1112" s="40">
        <f>N$12*$D1112*INDEX(N$21:N$28,$E1112)*INDEX(N$30:N$46,$F1112)*(1-INDEX(N$117:N$133,$F1112))</f>
        <v/>
      </c>
      <c r="O1112" s="40">
        <f>O$12*$D1112*INDEX(O$21:O$28,$E1112)*INDEX(O$30:O$46,$F1112)*(1-INDEX(O$117:O$133,$F1112))</f>
        <v/>
      </c>
      <c r="P1112" s="40">
        <f>P$12*$D1112*INDEX(P$21:P$28,$E1112)*INDEX(P$30:P$46,$F1112)*(1-INDEX(P$117:P$133,$F1112))</f>
        <v/>
      </c>
      <c r="Q1112" s="40">
        <f>Q$12*$D1112*INDEX(Q$21:Q$28,$E1112)*INDEX(Q$30:Q$46,$F1112)*(1-INDEX(Q$117:Q$133,$F1112))</f>
        <v/>
      </c>
      <c r="R1112" s="40">
        <f>R$12*$D1112*INDEX(R$21:R$28,$E1112)*INDEX(R$30:R$46,$F1112)*(1-INDEX(R$117:R$133,$F1112))</f>
        <v/>
      </c>
      <c r="S1112" s="40">
        <f>S$12*$D1112*INDEX(S$21:S$28,$E1112)*INDEX(S$30:S$46,$F1112)*(1-INDEX(S$117:S$133,$F1112))</f>
        <v/>
      </c>
      <c r="T1112" s="40">
        <f>T$12*$D1112*INDEX(T$21:T$28,$E1112)*INDEX(T$30:T$46,$F1112)*(1-INDEX(T$117:T$133,$F1112))</f>
        <v/>
      </c>
      <c r="U1112" s="40">
        <f>U$12*$D1112*INDEX(U$21:U$28,$E1112)*INDEX(U$30:U$46,$F1112)*(1-INDEX(U$117:U$133,$F1112))</f>
        <v/>
      </c>
      <c r="V1112" s="40">
        <f>V$12*$D1112*INDEX(V$21:V$28,$E1112)*INDEX(V$30:V$46,$F1112)*(1-INDEX(V$117:V$133,$F1112))</f>
        <v/>
      </c>
      <c r="W1112" s="40">
        <f>W$12*$D1112*INDEX(W$21:W$28,$E1112)*INDEX(W$30:W$46,$F1112)*(1-INDEX(W$117:W$133,$F1112))</f>
        <v/>
      </c>
      <c r="X1112" s="40">
        <f>X$12*$D1112*INDEX(X$21:X$28,$E1112)*INDEX(X$30:X$46,$F1112)*(1-INDEX(X$117:X$133,$F1112))</f>
        <v/>
      </c>
      <c r="Y1112" s="40">
        <f>Y$12*$D1112*INDEX(Y$21:Y$28,$E1112)*INDEX(Y$30:Y$46,$F1112)*(1-INDEX(Y$117:Y$133,$F1112))</f>
        <v/>
      </c>
      <c r="Z1112" s="40">
        <f>Z$12*$D1112*INDEX(Z$21:Z$28,$E1112)*INDEX(Z$30:Z$46,$F1112)*(1-INDEX(Z$117:Z$133,$F1112))</f>
        <v/>
      </c>
      <c r="AA1112" s="40">
        <f>AA$12*$D1112*INDEX(AA$21:AA$28,$E1112)*INDEX(AA$30:AA$46,$F1112)*(1-INDEX(AA$117:AA$133,$F1112))</f>
        <v/>
      </c>
      <c r="AB1112" s="40">
        <f>AB$12*$D1112*INDEX(AB$21:AB$28,$E1112)*INDEX(AB$30:AB$46,$F1112)*(1-INDEX(AB$117:AB$133,$F1112))</f>
        <v/>
      </c>
      <c r="AC1112" s="40">
        <f>AC$12*$D1112*INDEX(AC$21:AC$28,$E1112)*INDEX(AC$30:AC$46,$F1112)*(1-INDEX(AC$117:AC$133,$F1112))</f>
        <v/>
      </c>
      <c r="AD1112" s="42">
        <f>CARBONTAX(AD$12,$D1112,INDEX(AD$21:AD$28,$E1112),INDEX(AD$30:AD$46,$F1112),INDEX(AD$117:AD$133,$F1112))</f>
        <v/>
      </c>
      <c r="AE1112" s="25">
        <f>LOWER(Settings!$C$4)&amp;".mit."&amp;$A1112&amp;IF($C1112="","","."&amp;$C1112&amp;"."&amp;$B1112)&amp;IF(INDEX(Variables!$D$5:$D$105,MATCH($A1112,Variables!$A$5:$A$105,0))="","","."&amp;INDEX(Variables!$D$5:$D$105,MATCH($A1112,Variables!$A$5:$A$105,0)))&amp;"."&amp;AE$5</f>
        <v/>
      </c>
      <c r="AF1112" s="41">
        <f>AF$12*$D1112*INDEX(AF$21:AF$28,$E1112)*INDEX(AF$30:AF$46,$F1112)*(1-INDEX(AF$117:AF$133,$F1112))</f>
        <v/>
      </c>
      <c r="AG1112" s="40">
        <f>AG$12*$D1112*INDEX(AG$21:AG$28,$E1112)*INDEX(AG$30:AG$46,$F1112)*(1-INDEX(AG$117:AG$133,$F1112))</f>
        <v/>
      </c>
      <c r="AH1112" s="40">
        <f>AH$12*$D1112*INDEX(AH$21:AH$28,$E1112)*INDEX(AH$30:AH$46,$F1112)*(1-INDEX(AH$117:AH$133,$F1112))</f>
        <v/>
      </c>
      <c r="AI1112" s="40">
        <f>AI$12*$D1112*INDEX(AI$21:AI$28,$E1112)*INDEX(AI$30:AI$46,$F1112)*(1-INDEX(AI$117:AI$133,$F1112))</f>
        <v/>
      </c>
      <c r="AJ1112" s="40">
        <f>AJ$12*$D1112*INDEX(AJ$21:AJ$28,$E1112)*INDEX(AJ$30:AJ$46,$F1112)*(1-INDEX(AJ$117:AJ$133,$F1112))</f>
        <v/>
      </c>
      <c r="AK1112" s="40">
        <f>AK$12*$D1112*INDEX(AK$21:AK$28,$E1112)*INDEX(AK$30:AK$46,$F1112)*(1-INDEX(AK$117:AK$133,$F1112))</f>
        <v/>
      </c>
      <c r="AL1112" s="40">
        <f>AL$12*$D1112*INDEX(AL$21:AL$28,$E1112)*INDEX(AL$30:AL$46,$F1112)*(1-INDEX(AL$117:AL$133,$F1112))</f>
        <v/>
      </c>
      <c r="AM1112" s="40">
        <f>AM$12*$D1112*INDEX(AM$21:AM$28,$E1112)*INDEX(AM$30:AM$46,$F1112)*(1-INDEX(AM$117:AM$133,$F1112))</f>
        <v/>
      </c>
      <c r="AN1112" s="40">
        <f>AN$12*$D1112*INDEX(AN$21:AN$28,$E1112)*INDEX(AN$30:AN$46,$F1112)*(1-INDEX(AN$117:AN$133,$F1112))</f>
        <v/>
      </c>
      <c r="AO1112" s="40">
        <f>AO$12*$D1112*INDEX(AO$21:AO$28,$E1112)*INDEX(AO$30:AO$46,$F1112)*(1-INDEX(AO$117:AO$133,$F1112))</f>
        <v/>
      </c>
      <c r="AP1112" s="40">
        <f>AP$12*$D1112*INDEX(AP$21:AP$28,$E1112)*INDEX(AP$30:AP$46,$F1112)*(1-INDEX(AP$117:AP$133,$F1112))</f>
        <v/>
      </c>
      <c r="AQ1112" s="40">
        <f>AQ$12*$D1112*INDEX(AQ$21:AQ$28,$E1112)*INDEX(AQ$30:AQ$46,$F1112)*(1-INDEX(AQ$117:AQ$133,$F1112))</f>
        <v/>
      </c>
      <c r="AR1112" s="40">
        <f>AR$12*$D1112*INDEX(AR$21:AR$28,$E1112)*INDEX(AR$30:AR$46,$F1112)*(1-INDEX(AR$117:AR$133,$F1112))</f>
        <v/>
      </c>
      <c r="AS1112" s="40">
        <f>AS$12*$D1112*INDEX(AS$21:AS$28,$E1112)*INDEX(AS$30:AS$46,$F1112)*(1-INDEX(AS$117:AS$133,$F1112))</f>
        <v/>
      </c>
      <c r="AT1112" s="40">
        <f>AT$12*$D1112*INDEX(AT$21:AT$28,$E1112)*INDEX(AT$30:AT$46,$F1112)*(1-INDEX(AT$117:AT$133,$F1112))</f>
        <v/>
      </c>
      <c r="AU1112" s="40">
        <f>AU$12*$D1112*INDEX(AU$21:AU$28,$E1112)*INDEX(AU$30:AU$46,$F1112)*(1-INDEX(AU$117:AU$133,$F1112))</f>
        <v/>
      </c>
      <c r="AV1112" s="40">
        <f>AV$12*$D1112*INDEX(AV$21:AV$28,$E1112)*INDEX(AV$30:AV$46,$F1112)*(1-INDEX(AV$117:AV$133,$F1112))</f>
        <v/>
      </c>
      <c r="AW1112" s="40">
        <f>AW$12*$D1112*INDEX(AW$21:AW$28,$E1112)*INDEX(AW$30:AW$46,$F1112)*(1-INDEX(AW$117:AW$133,$F1112))</f>
        <v/>
      </c>
      <c r="AX1112" s="42">
        <f>CARBONTAX(AX$12,$D1112,INDEX(AX$21:AX$28,$E1112),INDEX(AX$30:AX$46,$F1112),INDEX(AX$117:AX$133,$F1112))</f>
        <v/>
      </c>
    </row>
    <row r="1113" hidden="1" outlineLevel="2">
      <c r="A1113" s="5" t="inlineStr">
        <is>
          <t>ctxnew</t>
        </is>
      </c>
      <c r="B1113" s="5" t="inlineStr">
        <is>
          <t>die</t>
        </is>
      </c>
      <c r="C1113" s="5" t="inlineStr">
        <is>
          <t>irn</t>
        </is>
      </c>
      <c r="D1113" s="40">
        <f>INDEX(Inputs!$T$5:$T$132,MATCH($B1113&amp;"|"&amp;$C1113,Inputs!$A$5:$A$132,0))</f>
        <v/>
      </c>
      <c r="E1113" s="40">
        <f>INDEX(Inputs!$J$5:$J$132,MATCH($B1113&amp;"|"&amp;$C1113,Inputs!$A$5:$A$132,0))</f>
        <v/>
      </c>
      <c r="F1113" s="40">
        <f>INDEX(Inputs!$K$5:$K$132,MATCH($B1113&amp;"|"&amp;$C1113,Inputs!$A$5:$A$132,0))</f>
        <v/>
      </c>
      <c r="G1113" s="39" t="n"/>
      <c r="H1113" s="5">
        <f>INDEX(Variables!$B$5:$B$105,MATCH($A1113,Variables!$A$5:$A$105,0))&amp;IF($C1113="",""," | "&amp;INDEX(Mapping!$B$5:$B$26,MATCH($C1113,Mapping!$A$5:$A$26,0))&amp;" | "&amp;INDEX(Mapping!$B$30:$B$41,MATCH($B1113,Mapping!$A$30:$A$41,0)))</f>
        <v/>
      </c>
      <c r="I1113" s="5">
        <f>INDEX(Variables!$C$5:$C$105,MATCH($A1113,Variables!$A$5:$A$105,0))</f>
        <v/>
      </c>
      <c r="J1113" s="5">
        <f>INDEX(Variables!$E$5:$E$105,MATCH($A1113,Variables!$A$5:$A$105,0))</f>
        <v/>
      </c>
      <c r="K1113" s="25">
        <f>LOWER(Settings!$C$4)&amp;".mit."&amp;$A1113&amp;IF($C1113="","","."&amp;$C1113&amp;"."&amp;$B1113)&amp;IF(INDEX(Variables!$D$5:$D$105,MATCH($A1113,Variables!$A$5:$A$105,0))="","","."&amp;INDEX(Variables!$D$5:$D$105,MATCH($A1113,Variables!$A$5:$A$105,0)))&amp;"."&amp;K$5</f>
        <v/>
      </c>
      <c r="L1113" s="41">
        <f>L$12*$D1113*INDEX(L$21:L$28,$E1113)*INDEX(L$30:L$46,$F1113)*(1-INDEX(L$117:L$133,$F1113))</f>
        <v/>
      </c>
      <c r="M1113" s="40">
        <f>M$12*$D1113*INDEX(M$21:M$28,$E1113)*INDEX(M$30:M$46,$F1113)*(1-INDEX(M$117:M$133,$F1113))</f>
        <v/>
      </c>
      <c r="N1113" s="40">
        <f>N$12*$D1113*INDEX(N$21:N$28,$E1113)*INDEX(N$30:N$46,$F1113)*(1-INDEX(N$117:N$133,$F1113))</f>
        <v/>
      </c>
      <c r="O1113" s="40">
        <f>O$12*$D1113*INDEX(O$21:O$28,$E1113)*INDEX(O$30:O$46,$F1113)*(1-INDEX(O$117:O$133,$F1113))</f>
        <v/>
      </c>
      <c r="P1113" s="40">
        <f>P$12*$D1113*INDEX(P$21:P$28,$E1113)*INDEX(P$30:P$46,$F1113)*(1-INDEX(P$117:P$133,$F1113))</f>
        <v/>
      </c>
      <c r="Q1113" s="40">
        <f>Q$12*$D1113*INDEX(Q$21:Q$28,$E1113)*INDEX(Q$30:Q$46,$F1113)*(1-INDEX(Q$117:Q$133,$F1113))</f>
        <v/>
      </c>
      <c r="R1113" s="40">
        <f>R$12*$D1113*INDEX(R$21:R$28,$E1113)*INDEX(R$30:R$46,$F1113)*(1-INDEX(R$117:R$133,$F1113))</f>
        <v/>
      </c>
      <c r="S1113" s="40">
        <f>S$12*$D1113*INDEX(S$21:S$28,$E1113)*INDEX(S$30:S$46,$F1113)*(1-INDEX(S$117:S$133,$F1113))</f>
        <v/>
      </c>
      <c r="T1113" s="40">
        <f>T$12*$D1113*INDEX(T$21:T$28,$E1113)*INDEX(T$30:T$46,$F1113)*(1-INDEX(T$117:T$133,$F1113))</f>
        <v/>
      </c>
      <c r="U1113" s="40">
        <f>U$12*$D1113*INDEX(U$21:U$28,$E1113)*INDEX(U$30:U$46,$F1113)*(1-INDEX(U$117:U$133,$F1113))</f>
        <v/>
      </c>
      <c r="V1113" s="40">
        <f>V$12*$D1113*INDEX(V$21:V$28,$E1113)*INDEX(V$30:V$46,$F1113)*(1-INDEX(V$117:V$133,$F1113))</f>
        <v/>
      </c>
      <c r="W1113" s="40">
        <f>W$12*$D1113*INDEX(W$21:W$28,$E1113)*INDEX(W$30:W$46,$F1113)*(1-INDEX(W$117:W$133,$F1113))</f>
        <v/>
      </c>
      <c r="X1113" s="40">
        <f>X$12*$D1113*INDEX(X$21:X$28,$E1113)*INDEX(X$30:X$46,$F1113)*(1-INDEX(X$117:X$133,$F1113))</f>
        <v/>
      </c>
      <c r="Y1113" s="40">
        <f>Y$12*$D1113*INDEX(Y$21:Y$28,$E1113)*INDEX(Y$30:Y$46,$F1113)*(1-INDEX(Y$117:Y$133,$F1113))</f>
        <v/>
      </c>
      <c r="Z1113" s="40">
        <f>Z$12*$D1113*INDEX(Z$21:Z$28,$E1113)*INDEX(Z$30:Z$46,$F1113)*(1-INDEX(Z$117:Z$133,$F1113))</f>
        <v/>
      </c>
      <c r="AA1113" s="40">
        <f>AA$12*$D1113*INDEX(AA$21:AA$28,$E1113)*INDEX(AA$30:AA$46,$F1113)*(1-INDEX(AA$117:AA$133,$F1113))</f>
        <v/>
      </c>
      <c r="AB1113" s="40">
        <f>AB$12*$D1113*INDEX(AB$21:AB$28,$E1113)*INDEX(AB$30:AB$46,$F1113)*(1-INDEX(AB$117:AB$133,$F1113))</f>
        <v/>
      </c>
      <c r="AC1113" s="40">
        <f>AC$12*$D1113*INDEX(AC$21:AC$28,$E1113)*INDEX(AC$30:AC$46,$F1113)*(1-INDEX(AC$117:AC$133,$F1113))</f>
        <v/>
      </c>
      <c r="AD1113" s="42">
        <f>CARBONTAX(AD$12,$D1113,INDEX(AD$21:AD$28,$E1113),INDEX(AD$30:AD$46,$F1113),INDEX(AD$117:AD$133,$F1113))</f>
        <v/>
      </c>
      <c r="AE1113" s="25">
        <f>LOWER(Settings!$C$4)&amp;".mit."&amp;$A1113&amp;IF($C1113="","","."&amp;$C1113&amp;"."&amp;$B1113)&amp;IF(INDEX(Variables!$D$5:$D$105,MATCH($A1113,Variables!$A$5:$A$105,0))="","","."&amp;INDEX(Variables!$D$5:$D$105,MATCH($A1113,Variables!$A$5:$A$105,0)))&amp;"."&amp;AE$5</f>
        <v/>
      </c>
      <c r="AF1113" s="41">
        <f>AF$12*$D1113*INDEX(AF$21:AF$28,$E1113)*INDEX(AF$30:AF$46,$F1113)*(1-INDEX(AF$117:AF$133,$F1113))</f>
        <v/>
      </c>
      <c r="AG1113" s="40">
        <f>AG$12*$D1113*INDEX(AG$21:AG$28,$E1113)*INDEX(AG$30:AG$46,$F1113)*(1-INDEX(AG$117:AG$133,$F1113))</f>
        <v/>
      </c>
      <c r="AH1113" s="40">
        <f>AH$12*$D1113*INDEX(AH$21:AH$28,$E1113)*INDEX(AH$30:AH$46,$F1113)*(1-INDEX(AH$117:AH$133,$F1113))</f>
        <v/>
      </c>
      <c r="AI1113" s="40">
        <f>AI$12*$D1113*INDEX(AI$21:AI$28,$E1113)*INDEX(AI$30:AI$46,$F1113)*(1-INDEX(AI$117:AI$133,$F1113))</f>
        <v/>
      </c>
      <c r="AJ1113" s="40">
        <f>AJ$12*$D1113*INDEX(AJ$21:AJ$28,$E1113)*INDEX(AJ$30:AJ$46,$F1113)*(1-INDEX(AJ$117:AJ$133,$F1113))</f>
        <v/>
      </c>
      <c r="AK1113" s="40">
        <f>AK$12*$D1113*INDEX(AK$21:AK$28,$E1113)*INDEX(AK$30:AK$46,$F1113)*(1-INDEX(AK$117:AK$133,$F1113))</f>
        <v/>
      </c>
      <c r="AL1113" s="40">
        <f>AL$12*$D1113*INDEX(AL$21:AL$28,$E1113)*INDEX(AL$30:AL$46,$F1113)*(1-INDEX(AL$117:AL$133,$F1113))</f>
        <v/>
      </c>
      <c r="AM1113" s="40">
        <f>AM$12*$D1113*INDEX(AM$21:AM$28,$E1113)*INDEX(AM$30:AM$46,$F1113)*(1-INDEX(AM$117:AM$133,$F1113))</f>
        <v/>
      </c>
      <c r="AN1113" s="40">
        <f>AN$12*$D1113*INDEX(AN$21:AN$28,$E1113)*INDEX(AN$30:AN$46,$F1113)*(1-INDEX(AN$117:AN$133,$F1113))</f>
        <v/>
      </c>
      <c r="AO1113" s="40">
        <f>AO$12*$D1113*INDEX(AO$21:AO$28,$E1113)*INDEX(AO$30:AO$46,$F1113)*(1-INDEX(AO$117:AO$133,$F1113))</f>
        <v/>
      </c>
      <c r="AP1113" s="40">
        <f>AP$12*$D1113*INDEX(AP$21:AP$28,$E1113)*INDEX(AP$30:AP$46,$F1113)*(1-INDEX(AP$117:AP$133,$F1113))</f>
        <v/>
      </c>
      <c r="AQ1113" s="40">
        <f>AQ$12*$D1113*INDEX(AQ$21:AQ$28,$E1113)*INDEX(AQ$30:AQ$46,$F1113)*(1-INDEX(AQ$117:AQ$133,$F1113))</f>
        <v/>
      </c>
      <c r="AR1113" s="40">
        <f>AR$12*$D1113*INDEX(AR$21:AR$28,$E1113)*INDEX(AR$30:AR$46,$F1113)*(1-INDEX(AR$117:AR$133,$F1113))</f>
        <v/>
      </c>
      <c r="AS1113" s="40">
        <f>AS$12*$D1113*INDEX(AS$21:AS$28,$E1113)*INDEX(AS$30:AS$46,$F1113)*(1-INDEX(AS$117:AS$133,$F1113))</f>
        <v/>
      </c>
      <c r="AT1113" s="40">
        <f>AT$12*$D1113*INDEX(AT$21:AT$28,$E1113)*INDEX(AT$30:AT$46,$F1113)*(1-INDEX(AT$117:AT$133,$F1113))</f>
        <v/>
      </c>
      <c r="AU1113" s="40">
        <f>AU$12*$D1113*INDEX(AU$21:AU$28,$E1113)*INDEX(AU$30:AU$46,$F1113)*(1-INDEX(AU$117:AU$133,$F1113))</f>
        <v/>
      </c>
      <c r="AV1113" s="40">
        <f>AV$12*$D1113*INDEX(AV$21:AV$28,$E1113)*INDEX(AV$30:AV$46,$F1113)*(1-INDEX(AV$117:AV$133,$F1113))</f>
        <v/>
      </c>
      <c r="AW1113" s="40">
        <f>AW$12*$D1113*INDEX(AW$21:AW$28,$E1113)*INDEX(AW$30:AW$46,$F1113)*(1-INDEX(AW$117:AW$133,$F1113))</f>
        <v/>
      </c>
      <c r="AX1113" s="42">
        <f>CARBONTAX(AX$12,$D1113,INDEX(AX$21:AX$28,$E1113),INDEX(AX$30:AX$46,$F1113),INDEX(AX$117:AX$133,$F1113))</f>
        <v/>
      </c>
    </row>
    <row r="1114" hidden="1" outlineLevel="2">
      <c r="A1114" s="5" t="inlineStr">
        <is>
          <t>ctxnew</t>
        </is>
      </c>
      <c r="B1114" s="5" t="inlineStr">
        <is>
          <t>lpg</t>
        </is>
      </c>
      <c r="C1114" s="5" t="inlineStr">
        <is>
          <t>irn</t>
        </is>
      </c>
      <c r="D1114" s="40">
        <f>INDEX(Inputs!$T$5:$T$132,MATCH($B1114&amp;"|"&amp;$C1114,Inputs!$A$5:$A$132,0))</f>
        <v/>
      </c>
      <c r="E1114" s="40">
        <f>INDEX(Inputs!$J$5:$J$132,MATCH($B1114&amp;"|"&amp;$C1114,Inputs!$A$5:$A$132,0))</f>
        <v/>
      </c>
      <c r="F1114" s="40">
        <f>INDEX(Inputs!$K$5:$K$132,MATCH($B1114&amp;"|"&amp;$C1114,Inputs!$A$5:$A$132,0))</f>
        <v/>
      </c>
      <c r="G1114" s="39" t="n"/>
      <c r="H1114" s="5">
        <f>INDEX(Variables!$B$5:$B$105,MATCH($A1114,Variables!$A$5:$A$105,0))&amp;IF($C1114="",""," | "&amp;INDEX(Mapping!$B$5:$B$26,MATCH($C1114,Mapping!$A$5:$A$26,0))&amp;" | "&amp;INDEX(Mapping!$B$30:$B$41,MATCH($B1114,Mapping!$A$30:$A$41,0)))</f>
        <v/>
      </c>
      <c r="I1114" s="5">
        <f>INDEX(Variables!$C$5:$C$105,MATCH($A1114,Variables!$A$5:$A$105,0))</f>
        <v/>
      </c>
      <c r="J1114" s="5">
        <f>INDEX(Variables!$E$5:$E$105,MATCH($A1114,Variables!$A$5:$A$105,0))</f>
        <v/>
      </c>
      <c r="K1114" s="25">
        <f>LOWER(Settings!$C$4)&amp;".mit."&amp;$A1114&amp;IF($C1114="","","."&amp;$C1114&amp;"."&amp;$B1114)&amp;IF(INDEX(Variables!$D$5:$D$105,MATCH($A1114,Variables!$A$5:$A$105,0))="","","."&amp;INDEX(Variables!$D$5:$D$105,MATCH($A1114,Variables!$A$5:$A$105,0)))&amp;"."&amp;K$5</f>
        <v/>
      </c>
      <c r="L1114" s="41">
        <f>L$12*$D1114*INDEX(L$21:L$28,$E1114)*INDEX(L$30:L$46,$F1114)*(1-INDEX(L$117:L$133,$F1114))</f>
        <v/>
      </c>
      <c r="M1114" s="40">
        <f>M$12*$D1114*INDEX(M$21:M$28,$E1114)*INDEX(M$30:M$46,$F1114)*(1-INDEX(M$117:M$133,$F1114))</f>
        <v/>
      </c>
      <c r="N1114" s="40">
        <f>N$12*$D1114*INDEX(N$21:N$28,$E1114)*INDEX(N$30:N$46,$F1114)*(1-INDEX(N$117:N$133,$F1114))</f>
        <v/>
      </c>
      <c r="O1114" s="40">
        <f>O$12*$D1114*INDEX(O$21:O$28,$E1114)*INDEX(O$30:O$46,$F1114)*(1-INDEX(O$117:O$133,$F1114))</f>
        <v/>
      </c>
      <c r="P1114" s="40">
        <f>P$12*$D1114*INDEX(P$21:P$28,$E1114)*INDEX(P$30:P$46,$F1114)*(1-INDEX(P$117:P$133,$F1114))</f>
        <v/>
      </c>
      <c r="Q1114" s="40">
        <f>Q$12*$D1114*INDEX(Q$21:Q$28,$E1114)*INDEX(Q$30:Q$46,$F1114)*(1-INDEX(Q$117:Q$133,$F1114))</f>
        <v/>
      </c>
      <c r="R1114" s="40">
        <f>R$12*$D1114*INDEX(R$21:R$28,$E1114)*INDEX(R$30:R$46,$F1114)*(1-INDEX(R$117:R$133,$F1114))</f>
        <v/>
      </c>
      <c r="S1114" s="40">
        <f>S$12*$D1114*INDEX(S$21:S$28,$E1114)*INDEX(S$30:S$46,$F1114)*(1-INDEX(S$117:S$133,$F1114))</f>
        <v/>
      </c>
      <c r="T1114" s="40">
        <f>T$12*$D1114*INDEX(T$21:T$28,$E1114)*INDEX(T$30:T$46,$F1114)*(1-INDEX(T$117:T$133,$F1114))</f>
        <v/>
      </c>
      <c r="U1114" s="40">
        <f>U$12*$D1114*INDEX(U$21:U$28,$E1114)*INDEX(U$30:U$46,$F1114)*(1-INDEX(U$117:U$133,$F1114))</f>
        <v/>
      </c>
      <c r="V1114" s="40">
        <f>V$12*$D1114*INDEX(V$21:V$28,$E1114)*INDEX(V$30:V$46,$F1114)*(1-INDEX(V$117:V$133,$F1114))</f>
        <v/>
      </c>
      <c r="W1114" s="40">
        <f>W$12*$D1114*INDEX(W$21:W$28,$E1114)*INDEX(W$30:W$46,$F1114)*(1-INDEX(W$117:W$133,$F1114))</f>
        <v/>
      </c>
      <c r="X1114" s="40">
        <f>X$12*$D1114*INDEX(X$21:X$28,$E1114)*INDEX(X$30:X$46,$F1114)*(1-INDEX(X$117:X$133,$F1114))</f>
        <v/>
      </c>
      <c r="Y1114" s="40">
        <f>Y$12*$D1114*INDEX(Y$21:Y$28,$E1114)*INDEX(Y$30:Y$46,$F1114)*(1-INDEX(Y$117:Y$133,$F1114))</f>
        <v/>
      </c>
      <c r="Z1114" s="40">
        <f>Z$12*$D1114*INDEX(Z$21:Z$28,$E1114)*INDEX(Z$30:Z$46,$F1114)*(1-INDEX(Z$117:Z$133,$F1114))</f>
        <v/>
      </c>
      <c r="AA1114" s="40">
        <f>AA$12*$D1114*INDEX(AA$21:AA$28,$E1114)*INDEX(AA$30:AA$46,$F1114)*(1-INDEX(AA$117:AA$133,$F1114))</f>
        <v/>
      </c>
      <c r="AB1114" s="40">
        <f>AB$12*$D1114*INDEX(AB$21:AB$28,$E1114)*INDEX(AB$30:AB$46,$F1114)*(1-INDEX(AB$117:AB$133,$F1114))</f>
        <v/>
      </c>
      <c r="AC1114" s="40">
        <f>AC$12*$D1114*INDEX(AC$21:AC$28,$E1114)*INDEX(AC$30:AC$46,$F1114)*(1-INDEX(AC$117:AC$133,$F1114))</f>
        <v/>
      </c>
      <c r="AD1114" s="42">
        <f>CARBONTAX(AD$12,$D1114,INDEX(AD$21:AD$28,$E1114),INDEX(AD$30:AD$46,$F1114),INDEX(AD$117:AD$133,$F1114))</f>
        <v/>
      </c>
      <c r="AE1114" s="25">
        <f>LOWER(Settings!$C$4)&amp;".mit."&amp;$A1114&amp;IF($C1114="","","."&amp;$C1114&amp;"."&amp;$B1114)&amp;IF(INDEX(Variables!$D$5:$D$105,MATCH($A1114,Variables!$A$5:$A$105,0))="","","."&amp;INDEX(Variables!$D$5:$D$105,MATCH($A1114,Variables!$A$5:$A$105,0)))&amp;"."&amp;AE$5</f>
        <v/>
      </c>
      <c r="AF1114" s="41">
        <f>AF$12*$D1114*INDEX(AF$21:AF$28,$E1114)*INDEX(AF$30:AF$46,$F1114)*(1-INDEX(AF$117:AF$133,$F1114))</f>
        <v/>
      </c>
      <c r="AG1114" s="40">
        <f>AG$12*$D1114*INDEX(AG$21:AG$28,$E1114)*INDEX(AG$30:AG$46,$F1114)*(1-INDEX(AG$117:AG$133,$F1114))</f>
        <v/>
      </c>
      <c r="AH1114" s="40">
        <f>AH$12*$D1114*INDEX(AH$21:AH$28,$E1114)*INDEX(AH$30:AH$46,$F1114)*(1-INDEX(AH$117:AH$133,$F1114))</f>
        <v/>
      </c>
      <c r="AI1114" s="40">
        <f>AI$12*$D1114*INDEX(AI$21:AI$28,$E1114)*INDEX(AI$30:AI$46,$F1114)*(1-INDEX(AI$117:AI$133,$F1114))</f>
        <v/>
      </c>
      <c r="AJ1114" s="40">
        <f>AJ$12*$D1114*INDEX(AJ$21:AJ$28,$E1114)*INDEX(AJ$30:AJ$46,$F1114)*(1-INDEX(AJ$117:AJ$133,$F1114))</f>
        <v/>
      </c>
      <c r="AK1114" s="40">
        <f>AK$12*$D1114*INDEX(AK$21:AK$28,$E1114)*INDEX(AK$30:AK$46,$F1114)*(1-INDEX(AK$117:AK$133,$F1114))</f>
        <v/>
      </c>
      <c r="AL1114" s="40">
        <f>AL$12*$D1114*INDEX(AL$21:AL$28,$E1114)*INDEX(AL$30:AL$46,$F1114)*(1-INDEX(AL$117:AL$133,$F1114))</f>
        <v/>
      </c>
      <c r="AM1114" s="40">
        <f>AM$12*$D1114*INDEX(AM$21:AM$28,$E1114)*INDEX(AM$30:AM$46,$F1114)*(1-INDEX(AM$117:AM$133,$F1114))</f>
        <v/>
      </c>
      <c r="AN1114" s="40">
        <f>AN$12*$D1114*INDEX(AN$21:AN$28,$E1114)*INDEX(AN$30:AN$46,$F1114)*(1-INDEX(AN$117:AN$133,$F1114))</f>
        <v/>
      </c>
      <c r="AO1114" s="40">
        <f>AO$12*$D1114*INDEX(AO$21:AO$28,$E1114)*INDEX(AO$30:AO$46,$F1114)*(1-INDEX(AO$117:AO$133,$F1114))</f>
        <v/>
      </c>
      <c r="AP1114" s="40">
        <f>AP$12*$D1114*INDEX(AP$21:AP$28,$E1114)*INDEX(AP$30:AP$46,$F1114)*(1-INDEX(AP$117:AP$133,$F1114))</f>
        <v/>
      </c>
      <c r="AQ1114" s="40">
        <f>AQ$12*$D1114*INDEX(AQ$21:AQ$28,$E1114)*INDEX(AQ$30:AQ$46,$F1114)*(1-INDEX(AQ$117:AQ$133,$F1114))</f>
        <v/>
      </c>
      <c r="AR1114" s="40">
        <f>AR$12*$D1114*INDEX(AR$21:AR$28,$E1114)*INDEX(AR$30:AR$46,$F1114)*(1-INDEX(AR$117:AR$133,$F1114))</f>
        <v/>
      </c>
      <c r="AS1114" s="40">
        <f>AS$12*$D1114*INDEX(AS$21:AS$28,$E1114)*INDEX(AS$30:AS$46,$F1114)*(1-INDEX(AS$117:AS$133,$F1114))</f>
        <v/>
      </c>
      <c r="AT1114" s="40">
        <f>AT$12*$D1114*INDEX(AT$21:AT$28,$E1114)*INDEX(AT$30:AT$46,$F1114)*(1-INDEX(AT$117:AT$133,$F1114))</f>
        <v/>
      </c>
      <c r="AU1114" s="40">
        <f>AU$12*$D1114*INDEX(AU$21:AU$28,$E1114)*INDEX(AU$30:AU$46,$F1114)*(1-INDEX(AU$117:AU$133,$F1114))</f>
        <v/>
      </c>
      <c r="AV1114" s="40">
        <f>AV$12*$D1114*INDEX(AV$21:AV$28,$E1114)*INDEX(AV$30:AV$46,$F1114)*(1-INDEX(AV$117:AV$133,$F1114))</f>
        <v/>
      </c>
      <c r="AW1114" s="40">
        <f>AW$12*$D1114*INDEX(AW$21:AW$28,$E1114)*INDEX(AW$30:AW$46,$F1114)*(1-INDEX(AW$117:AW$133,$F1114))</f>
        <v/>
      </c>
      <c r="AX1114" s="42">
        <f>CARBONTAX(AX$12,$D1114,INDEX(AX$21:AX$28,$E1114),INDEX(AX$30:AX$46,$F1114),INDEX(AX$117:AX$133,$F1114))</f>
        <v/>
      </c>
    </row>
    <row r="1115" hidden="1" outlineLevel="2">
      <c r="A1115" s="5" t="inlineStr">
        <is>
          <t>ctxnew</t>
        </is>
      </c>
      <c r="B1115" s="5" t="inlineStr">
        <is>
          <t>ker</t>
        </is>
      </c>
      <c r="C1115" s="5" t="inlineStr">
        <is>
          <t>irn</t>
        </is>
      </c>
      <c r="D1115" s="40">
        <f>INDEX(Inputs!$T$5:$T$132,MATCH($B1115&amp;"|"&amp;$C1115,Inputs!$A$5:$A$132,0))</f>
        <v/>
      </c>
      <c r="E1115" s="40">
        <f>INDEX(Inputs!$J$5:$J$132,MATCH($B1115&amp;"|"&amp;$C1115,Inputs!$A$5:$A$132,0))</f>
        <v/>
      </c>
      <c r="F1115" s="40">
        <f>INDEX(Inputs!$K$5:$K$132,MATCH($B1115&amp;"|"&amp;$C1115,Inputs!$A$5:$A$132,0))</f>
        <v/>
      </c>
      <c r="G1115" s="39" t="n"/>
      <c r="H1115" s="5">
        <f>INDEX(Variables!$B$5:$B$105,MATCH($A1115,Variables!$A$5:$A$105,0))&amp;IF($C1115="",""," | "&amp;INDEX(Mapping!$B$5:$B$26,MATCH($C1115,Mapping!$A$5:$A$26,0))&amp;" | "&amp;INDEX(Mapping!$B$30:$B$41,MATCH($B1115,Mapping!$A$30:$A$41,0)))</f>
        <v/>
      </c>
      <c r="I1115" s="5">
        <f>INDEX(Variables!$C$5:$C$105,MATCH($A1115,Variables!$A$5:$A$105,0))</f>
        <v/>
      </c>
      <c r="J1115" s="5">
        <f>INDEX(Variables!$E$5:$E$105,MATCH($A1115,Variables!$A$5:$A$105,0))</f>
        <v/>
      </c>
      <c r="K1115" s="25">
        <f>LOWER(Settings!$C$4)&amp;".mit."&amp;$A1115&amp;IF($C1115="","","."&amp;$C1115&amp;"."&amp;$B1115)&amp;IF(INDEX(Variables!$D$5:$D$105,MATCH($A1115,Variables!$A$5:$A$105,0))="","","."&amp;INDEX(Variables!$D$5:$D$105,MATCH($A1115,Variables!$A$5:$A$105,0)))&amp;"."&amp;K$5</f>
        <v/>
      </c>
      <c r="L1115" s="41">
        <f>L$12*$D1115*INDEX(L$21:L$28,$E1115)*INDEX(L$30:L$46,$F1115)*(1-INDEX(L$117:L$133,$F1115))</f>
        <v/>
      </c>
      <c r="M1115" s="40">
        <f>M$12*$D1115*INDEX(M$21:M$28,$E1115)*INDEX(M$30:M$46,$F1115)*(1-INDEX(M$117:M$133,$F1115))</f>
        <v/>
      </c>
      <c r="N1115" s="40">
        <f>N$12*$D1115*INDEX(N$21:N$28,$E1115)*INDEX(N$30:N$46,$F1115)*(1-INDEX(N$117:N$133,$F1115))</f>
        <v/>
      </c>
      <c r="O1115" s="40">
        <f>O$12*$D1115*INDEX(O$21:O$28,$E1115)*INDEX(O$30:O$46,$F1115)*(1-INDEX(O$117:O$133,$F1115))</f>
        <v/>
      </c>
      <c r="P1115" s="40">
        <f>P$12*$D1115*INDEX(P$21:P$28,$E1115)*INDEX(P$30:P$46,$F1115)*(1-INDEX(P$117:P$133,$F1115))</f>
        <v/>
      </c>
      <c r="Q1115" s="40">
        <f>Q$12*$D1115*INDEX(Q$21:Q$28,$E1115)*INDEX(Q$30:Q$46,$F1115)*(1-INDEX(Q$117:Q$133,$F1115))</f>
        <v/>
      </c>
      <c r="R1115" s="40">
        <f>R$12*$D1115*INDEX(R$21:R$28,$E1115)*INDEX(R$30:R$46,$F1115)*(1-INDEX(R$117:R$133,$F1115))</f>
        <v/>
      </c>
      <c r="S1115" s="40">
        <f>S$12*$D1115*INDEX(S$21:S$28,$E1115)*INDEX(S$30:S$46,$F1115)*(1-INDEX(S$117:S$133,$F1115))</f>
        <v/>
      </c>
      <c r="T1115" s="40">
        <f>T$12*$D1115*INDEX(T$21:T$28,$E1115)*INDEX(T$30:T$46,$F1115)*(1-INDEX(T$117:T$133,$F1115))</f>
        <v/>
      </c>
      <c r="U1115" s="40">
        <f>U$12*$D1115*INDEX(U$21:U$28,$E1115)*INDEX(U$30:U$46,$F1115)*(1-INDEX(U$117:U$133,$F1115))</f>
        <v/>
      </c>
      <c r="V1115" s="40">
        <f>V$12*$D1115*INDEX(V$21:V$28,$E1115)*INDEX(V$30:V$46,$F1115)*(1-INDEX(V$117:V$133,$F1115))</f>
        <v/>
      </c>
      <c r="W1115" s="40">
        <f>W$12*$D1115*INDEX(W$21:W$28,$E1115)*INDEX(W$30:W$46,$F1115)*(1-INDEX(W$117:W$133,$F1115))</f>
        <v/>
      </c>
      <c r="X1115" s="40">
        <f>X$12*$D1115*INDEX(X$21:X$28,$E1115)*INDEX(X$30:X$46,$F1115)*(1-INDEX(X$117:X$133,$F1115))</f>
        <v/>
      </c>
      <c r="Y1115" s="40">
        <f>Y$12*$D1115*INDEX(Y$21:Y$28,$E1115)*INDEX(Y$30:Y$46,$F1115)*(1-INDEX(Y$117:Y$133,$F1115))</f>
        <v/>
      </c>
      <c r="Z1115" s="40">
        <f>Z$12*$D1115*INDEX(Z$21:Z$28,$E1115)*INDEX(Z$30:Z$46,$F1115)*(1-INDEX(Z$117:Z$133,$F1115))</f>
        <v/>
      </c>
      <c r="AA1115" s="40">
        <f>AA$12*$D1115*INDEX(AA$21:AA$28,$E1115)*INDEX(AA$30:AA$46,$F1115)*(1-INDEX(AA$117:AA$133,$F1115))</f>
        <v/>
      </c>
      <c r="AB1115" s="40">
        <f>AB$12*$D1115*INDEX(AB$21:AB$28,$E1115)*INDEX(AB$30:AB$46,$F1115)*(1-INDEX(AB$117:AB$133,$F1115))</f>
        <v/>
      </c>
      <c r="AC1115" s="40">
        <f>AC$12*$D1115*INDEX(AC$21:AC$28,$E1115)*INDEX(AC$30:AC$46,$F1115)*(1-INDEX(AC$117:AC$133,$F1115))</f>
        <v/>
      </c>
      <c r="AD1115" s="42">
        <f>CARBONTAX(AD$12,$D1115,INDEX(AD$21:AD$28,$E1115),INDEX(AD$30:AD$46,$F1115),INDEX(AD$117:AD$133,$F1115))</f>
        <v/>
      </c>
      <c r="AE1115" s="25">
        <f>LOWER(Settings!$C$4)&amp;".mit."&amp;$A1115&amp;IF($C1115="","","."&amp;$C1115&amp;"."&amp;$B1115)&amp;IF(INDEX(Variables!$D$5:$D$105,MATCH($A1115,Variables!$A$5:$A$105,0))="","","."&amp;INDEX(Variables!$D$5:$D$105,MATCH($A1115,Variables!$A$5:$A$105,0)))&amp;"."&amp;AE$5</f>
        <v/>
      </c>
      <c r="AF1115" s="41">
        <f>AF$12*$D1115*INDEX(AF$21:AF$28,$E1115)*INDEX(AF$30:AF$46,$F1115)*(1-INDEX(AF$117:AF$133,$F1115))</f>
        <v/>
      </c>
      <c r="AG1115" s="40">
        <f>AG$12*$D1115*INDEX(AG$21:AG$28,$E1115)*INDEX(AG$30:AG$46,$F1115)*(1-INDEX(AG$117:AG$133,$F1115))</f>
        <v/>
      </c>
      <c r="AH1115" s="40">
        <f>AH$12*$D1115*INDEX(AH$21:AH$28,$E1115)*INDEX(AH$30:AH$46,$F1115)*(1-INDEX(AH$117:AH$133,$F1115))</f>
        <v/>
      </c>
      <c r="AI1115" s="40">
        <f>AI$12*$D1115*INDEX(AI$21:AI$28,$E1115)*INDEX(AI$30:AI$46,$F1115)*(1-INDEX(AI$117:AI$133,$F1115))</f>
        <v/>
      </c>
      <c r="AJ1115" s="40">
        <f>AJ$12*$D1115*INDEX(AJ$21:AJ$28,$E1115)*INDEX(AJ$30:AJ$46,$F1115)*(1-INDEX(AJ$117:AJ$133,$F1115))</f>
        <v/>
      </c>
      <c r="AK1115" s="40">
        <f>AK$12*$D1115*INDEX(AK$21:AK$28,$E1115)*INDEX(AK$30:AK$46,$F1115)*(1-INDEX(AK$117:AK$133,$F1115))</f>
        <v/>
      </c>
      <c r="AL1115" s="40">
        <f>AL$12*$D1115*INDEX(AL$21:AL$28,$E1115)*INDEX(AL$30:AL$46,$F1115)*(1-INDEX(AL$117:AL$133,$F1115))</f>
        <v/>
      </c>
      <c r="AM1115" s="40">
        <f>AM$12*$D1115*INDEX(AM$21:AM$28,$E1115)*INDEX(AM$30:AM$46,$F1115)*(1-INDEX(AM$117:AM$133,$F1115))</f>
        <v/>
      </c>
      <c r="AN1115" s="40">
        <f>AN$12*$D1115*INDEX(AN$21:AN$28,$E1115)*INDEX(AN$30:AN$46,$F1115)*(1-INDEX(AN$117:AN$133,$F1115))</f>
        <v/>
      </c>
      <c r="AO1115" s="40">
        <f>AO$12*$D1115*INDEX(AO$21:AO$28,$E1115)*INDEX(AO$30:AO$46,$F1115)*(1-INDEX(AO$117:AO$133,$F1115))</f>
        <v/>
      </c>
      <c r="AP1115" s="40">
        <f>AP$12*$D1115*INDEX(AP$21:AP$28,$E1115)*INDEX(AP$30:AP$46,$F1115)*(1-INDEX(AP$117:AP$133,$F1115))</f>
        <v/>
      </c>
      <c r="AQ1115" s="40">
        <f>AQ$12*$D1115*INDEX(AQ$21:AQ$28,$E1115)*INDEX(AQ$30:AQ$46,$F1115)*(1-INDEX(AQ$117:AQ$133,$F1115))</f>
        <v/>
      </c>
      <c r="AR1115" s="40">
        <f>AR$12*$D1115*INDEX(AR$21:AR$28,$E1115)*INDEX(AR$30:AR$46,$F1115)*(1-INDEX(AR$117:AR$133,$F1115))</f>
        <v/>
      </c>
      <c r="AS1115" s="40">
        <f>AS$12*$D1115*INDEX(AS$21:AS$28,$E1115)*INDEX(AS$30:AS$46,$F1115)*(1-INDEX(AS$117:AS$133,$F1115))</f>
        <v/>
      </c>
      <c r="AT1115" s="40">
        <f>AT$12*$D1115*INDEX(AT$21:AT$28,$E1115)*INDEX(AT$30:AT$46,$F1115)*(1-INDEX(AT$117:AT$133,$F1115))</f>
        <v/>
      </c>
      <c r="AU1115" s="40">
        <f>AU$12*$D1115*INDEX(AU$21:AU$28,$E1115)*INDEX(AU$30:AU$46,$F1115)*(1-INDEX(AU$117:AU$133,$F1115))</f>
        <v/>
      </c>
      <c r="AV1115" s="40">
        <f>AV$12*$D1115*INDEX(AV$21:AV$28,$E1115)*INDEX(AV$30:AV$46,$F1115)*(1-INDEX(AV$117:AV$133,$F1115))</f>
        <v/>
      </c>
      <c r="AW1115" s="40">
        <f>AW$12*$D1115*INDEX(AW$21:AW$28,$E1115)*INDEX(AW$30:AW$46,$F1115)*(1-INDEX(AW$117:AW$133,$F1115))</f>
        <v/>
      </c>
      <c r="AX1115" s="42">
        <f>CARBONTAX(AX$12,$D1115,INDEX(AX$21:AX$28,$E1115),INDEX(AX$30:AX$46,$F1115),INDEX(AX$117:AX$133,$F1115))</f>
        <v/>
      </c>
    </row>
    <row r="1116" hidden="1" outlineLevel="2">
      <c r="A1116" s="5" t="inlineStr">
        <is>
          <t>ctxnew</t>
        </is>
      </c>
      <c r="B1116" s="5" t="inlineStr">
        <is>
          <t>oop</t>
        </is>
      </c>
      <c r="C1116" s="5" t="inlineStr">
        <is>
          <t>irn</t>
        </is>
      </c>
      <c r="D1116" s="40">
        <f>INDEX(Inputs!$T$5:$T$132,MATCH($B1116&amp;"|"&amp;$C1116,Inputs!$A$5:$A$132,0))</f>
        <v/>
      </c>
      <c r="E1116" s="40">
        <f>INDEX(Inputs!$J$5:$J$132,MATCH($B1116&amp;"|"&amp;$C1116,Inputs!$A$5:$A$132,0))</f>
        <v/>
      </c>
      <c r="F1116" s="40">
        <f>INDEX(Inputs!$K$5:$K$132,MATCH($B1116&amp;"|"&amp;$C1116,Inputs!$A$5:$A$132,0))</f>
        <v/>
      </c>
      <c r="G1116" s="39" t="n"/>
      <c r="H1116" s="5">
        <f>INDEX(Variables!$B$5:$B$105,MATCH($A1116,Variables!$A$5:$A$105,0))&amp;IF($C1116="",""," | "&amp;INDEX(Mapping!$B$5:$B$26,MATCH($C1116,Mapping!$A$5:$A$26,0))&amp;" | "&amp;INDEX(Mapping!$B$30:$B$41,MATCH($B1116,Mapping!$A$30:$A$41,0)))</f>
        <v/>
      </c>
      <c r="I1116" s="5">
        <f>INDEX(Variables!$C$5:$C$105,MATCH($A1116,Variables!$A$5:$A$105,0))</f>
        <v/>
      </c>
      <c r="J1116" s="5">
        <f>INDEX(Variables!$E$5:$E$105,MATCH($A1116,Variables!$A$5:$A$105,0))</f>
        <v/>
      </c>
      <c r="K1116" s="25">
        <f>LOWER(Settings!$C$4)&amp;".mit."&amp;$A1116&amp;IF($C1116="","","."&amp;$C1116&amp;"."&amp;$B1116)&amp;IF(INDEX(Variables!$D$5:$D$105,MATCH($A1116,Variables!$A$5:$A$105,0))="","","."&amp;INDEX(Variables!$D$5:$D$105,MATCH($A1116,Variables!$A$5:$A$105,0)))&amp;"."&amp;K$5</f>
        <v/>
      </c>
      <c r="L1116" s="41">
        <f>L$12*$D1116*INDEX(L$21:L$28,$E1116)*INDEX(L$30:L$46,$F1116)*(1-INDEX(L$117:L$133,$F1116))</f>
        <v/>
      </c>
      <c r="M1116" s="40">
        <f>M$12*$D1116*INDEX(M$21:M$28,$E1116)*INDEX(M$30:M$46,$F1116)*(1-INDEX(M$117:M$133,$F1116))</f>
        <v/>
      </c>
      <c r="N1116" s="40">
        <f>N$12*$D1116*INDEX(N$21:N$28,$E1116)*INDEX(N$30:N$46,$F1116)*(1-INDEX(N$117:N$133,$F1116))</f>
        <v/>
      </c>
      <c r="O1116" s="40">
        <f>O$12*$D1116*INDEX(O$21:O$28,$E1116)*INDEX(O$30:O$46,$F1116)*(1-INDEX(O$117:O$133,$F1116))</f>
        <v/>
      </c>
      <c r="P1116" s="40">
        <f>P$12*$D1116*INDEX(P$21:P$28,$E1116)*INDEX(P$30:P$46,$F1116)*(1-INDEX(P$117:P$133,$F1116))</f>
        <v/>
      </c>
      <c r="Q1116" s="40">
        <f>Q$12*$D1116*INDEX(Q$21:Q$28,$E1116)*INDEX(Q$30:Q$46,$F1116)*(1-INDEX(Q$117:Q$133,$F1116))</f>
        <v/>
      </c>
      <c r="R1116" s="40">
        <f>R$12*$D1116*INDEX(R$21:R$28,$E1116)*INDEX(R$30:R$46,$F1116)*(1-INDEX(R$117:R$133,$F1116))</f>
        <v/>
      </c>
      <c r="S1116" s="40">
        <f>S$12*$D1116*INDEX(S$21:S$28,$E1116)*INDEX(S$30:S$46,$F1116)*(1-INDEX(S$117:S$133,$F1116))</f>
        <v/>
      </c>
      <c r="T1116" s="40">
        <f>T$12*$D1116*INDEX(T$21:T$28,$E1116)*INDEX(T$30:T$46,$F1116)*(1-INDEX(T$117:T$133,$F1116))</f>
        <v/>
      </c>
      <c r="U1116" s="40">
        <f>U$12*$D1116*INDEX(U$21:U$28,$E1116)*INDEX(U$30:U$46,$F1116)*(1-INDEX(U$117:U$133,$F1116))</f>
        <v/>
      </c>
      <c r="V1116" s="40">
        <f>V$12*$D1116*INDEX(V$21:V$28,$E1116)*INDEX(V$30:V$46,$F1116)*(1-INDEX(V$117:V$133,$F1116))</f>
        <v/>
      </c>
      <c r="W1116" s="40">
        <f>W$12*$D1116*INDEX(W$21:W$28,$E1116)*INDEX(W$30:W$46,$F1116)*(1-INDEX(W$117:W$133,$F1116))</f>
        <v/>
      </c>
      <c r="X1116" s="40">
        <f>X$12*$D1116*INDEX(X$21:X$28,$E1116)*INDEX(X$30:X$46,$F1116)*(1-INDEX(X$117:X$133,$F1116))</f>
        <v/>
      </c>
      <c r="Y1116" s="40">
        <f>Y$12*$D1116*INDEX(Y$21:Y$28,$E1116)*INDEX(Y$30:Y$46,$F1116)*(1-INDEX(Y$117:Y$133,$F1116))</f>
        <v/>
      </c>
      <c r="Z1116" s="40">
        <f>Z$12*$D1116*INDEX(Z$21:Z$28,$E1116)*INDEX(Z$30:Z$46,$F1116)*(1-INDEX(Z$117:Z$133,$F1116))</f>
        <v/>
      </c>
      <c r="AA1116" s="40">
        <f>AA$12*$D1116*INDEX(AA$21:AA$28,$E1116)*INDEX(AA$30:AA$46,$F1116)*(1-INDEX(AA$117:AA$133,$F1116))</f>
        <v/>
      </c>
      <c r="AB1116" s="40">
        <f>AB$12*$D1116*INDEX(AB$21:AB$28,$E1116)*INDEX(AB$30:AB$46,$F1116)*(1-INDEX(AB$117:AB$133,$F1116))</f>
        <v/>
      </c>
      <c r="AC1116" s="40">
        <f>AC$12*$D1116*INDEX(AC$21:AC$28,$E1116)*INDEX(AC$30:AC$46,$F1116)*(1-INDEX(AC$117:AC$133,$F1116))</f>
        <v/>
      </c>
      <c r="AD1116" s="42">
        <f>CARBONTAX(AD$12,$D1116,INDEX(AD$21:AD$28,$E1116),INDEX(AD$30:AD$46,$F1116),INDEX(AD$117:AD$133,$F1116))</f>
        <v/>
      </c>
      <c r="AE1116" s="25">
        <f>LOWER(Settings!$C$4)&amp;".mit."&amp;$A1116&amp;IF($C1116="","","."&amp;$C1116&amp;"."&amp;$B1116)&amp;IF(INDEX(Variables!$D$5:$D$105,MATCH($A1116,Variables!$A$5:$A$105,0))="","","."&amp;INDEX(Variables!$D$5:$D$105,MATCH($A1116,Variables!$A$5:$A$105,0)))&amp;"."&amp;AE$5</f>
        <v/>
      </c>
      <c r="AF1116" s="41">
        <f>AF$12*$D1116*INDEX(AF$21:AF$28,$E1116)*INDEX(AF$30:AF$46,$F1116)*(1-INDEX(AF$117:AF$133,$F1116))</f>
        <v/>
      </c>
      <c r="AG1116" s="40">
        <f>AG$12*$D1116*INDEX(AG$21:AG$28,$E1116)*INDEX(AG$30:AG$46,$F1116)*(1-INDEX(AG$117:AG$133,$F1116))</f>
        <v/>
      </c>
      <c r="AH1116" s="40">
        <f>AH$12*$D1116*INDEX(AH$21:AH$28,$E1116)*INDEX(AH$30:AH$46,$F1116)*(1-INDEX(AH$117:AH$133,$F1116))</f>
        <v/>
      </c>
      <c r="AI1116" s="40">
        <f>AI$12*$D1116*INDEX(AI$21:AI$28,$E1116)*INDEX(AI$30:AI$46,$F1116)*(1-INDEX(AI$117:AI$133,$F1116))</f>
        <v/>
      </c>
      <c r="AJ1116" s="40">
        <f>AJ$12*$D1116*INDEX(AJ$21:AJ$28,$E1116)*INDEX(AJ$30:AJ$46,$F1116)*(1-INDEX(AJ$117:AJ$133,$F1116))</f>
        <v/>
      </c>
      <c r="AK1116" s="40">
        <f>AK$12*$D1116*INDEX(AK$21:AK$28,$E1116)*INDEX(AK$30:AK$46,$F1116)*(1-INDEX(AK$117:AK$133,$F1116))</f>
        <v/>
      </c>
      <c r="AL1116" s="40">
        <f>AL$12*$D1116*INDEX(AL$21:AL$28,$E1116)*INDEX(AL$30:AL$46,$F1116)*(1-INDEX(AL$117:AL$133,$F1116))</f>
        <v/>
      </c>
      <c r="AM1116" s="40">
        <f>AM$12*$D1116*INDEX(AM$21:AM$28,$E1116)*INDEX(AM$30:AM$46,$F1116)*(1-INDEX(AM$117:AM$133,$F1116))</f>
        <v/>
      </c>
      <c r="AN1116" s="40">
        <f>AN$12*$D1116*INDEX(AN$21:AN$28,$E1116)*INDEX(AN$30:AN$46,$F1116)*(1-INDEX(AN$117:AN$133,$F1116))</f>
        <v/>
      </c>
      <c r="AO1116" s="40">
        <f>AO$12*$D1116*INDEX(AO$21:AO$28,$E1116)*INDEX(AO$30:AO$46,$F1116)*(1-INDEX(AO$117:AO$133,$F1116))</f>
        <v/>
      </c>
      <c r="AP1116" s="40">
        <f>AP$12*$D1116*INDEX(AP$21:AP$28,$E1116)*INDEX(AP$30:AP$46,$F1116)*(1-INDEX(AP$117:AP$133,$F1116))</f>
        <v/>
      </c>
      <c r="AQ1116" s="40">
        <f>AQ$12*$D1116*INDEX(AQ$21:AQ$28,$E1116)*INDEX(AQ$30:AQ$46,$F1116)*(1-INDEX(AQ$117:AQ$133,$F1116))</f>
        <v/>
      </c>
      <c r="AR1116" s="40">
        <f>AR$12*$D1116*INDEX(AR$21:AR$28,$E1116)*INDEX(AR$30:AR$46,$F1116)*(1-INDEX(AR$117:AR$133,$F1116))</f>
        <v/>
      </c>
      <c r="AS1116" s="40">
        <f>AS$12*$D1116*INDEX(AS$21:AS$28,$E1116)*INDEX(AS$30:AS$46,$F1116)*(1-INDEX(AS$117:AS$133,$F1116))</f>
        <v/>
      </c>
      <c r="AT1116" s="40">
        <f>AT$12*$D1116*INDEX(AT$21:AT$28,$E1116)*INDEX(AT$30:AT$46,$F1116)*(1-INDEX(AT$117:AT$133,$F1116))</f>
        <v/>
      </c>
      <c r="AU1116" s="40">
        <f>AU$12*$D1116*INDEX(AU$21:AU$28,$E1116)*INDEX(AU$30:AU$46,$F1116)*(1-INDEX(AU$117:AU$133,$F1116))</f>
        <v/>
      </c>
      <c r="AV1116" s="40">
        <f>AV$12*$D1116*INDEX(AV$21:AV$28,$E1116)*INDEX(AV$30:AV$46,$F1116)*(1-INDEX(AV$117:AV$133,$F1116))</f>
        <v/>
      </c>
      <c r="AW1116" s="40">
        <f>AW$12*$D1116*INDEX(AW$21:AW$28,$E1116)*INDEX(AW$30:AW$46,$F1116)*(1-INDEX(AW$117:AW$133,$F1116))</f>
        <v/>
      </c>
      <c r="AX1116" s="42">
        <f>CARBONTAX(AX$12,$D1116,INDEX(AX$21:AX$28,$E1116),INDEX(AX$30:AX$46,$F1116),INDEX(AX$117:AX$133,$F1116))</f>
        <v/>
      </c>
    </row>
    <row r="1117" hidden="1" outlineLevel="2">
      <c r="A1117" s="5" t="inlineStr">
        <is>
          <t>ctxnew</t>
        </is>
      </c>
      <c r="B1117" s="5" t="inlineStr">
        <is>
          <t>bio</t>
        </is>
      </c>
      <c r="C1117" s="5" t="inlineStr">
        <is>
          <t>irn</t>
        </is>
      </c>
      <c r="D1117" s="40">
        <f>INDEX(Inputs!$T$5:$T$132,MATCH($B1117&amp;"|"&amp;$C1117,Inputs!$A$5:$A$132,0))</f>
        <v/>
      </c>
      <c r="E1117" s="40">
        <f>INDEX(Inputs!$J$5:$J$132,MATCH($B1117&amp;"|"&amp;$C1117,Inputs!$A$5:$A$132,0))</f>
        <v/>
      </c>
      <c r="F1117" s="40">
        <f>INDEX(Inputs!$K$5:$K$132,MATCH($B1117&amp;"|"&amp;$C1117,Inputs!$A$5:$A$132,0))</f>
        <v/>
      </c>
      <c r="G1117" s="39" t="n"/>
      <c r="H1117" s="5">
        <f>INDEX(Variables!$B$5:$B$105,MATCH($A1117,Variables!$A$5:$A$105,0))&amp;IF($C1117="",""," | "&amp;INDEX(Mapping!$B$5:$B$26,MATCH($C1117,Mapping!$A$5:$A$26,0))&amp;" | "&amp;INDEX(Mapping!$B$30:$B$41,MATCH($B1117,Mapping!$A$30:$A$41,0)))</f>
        <v/>
      </c>
      <c r="I1117" s="5">
        <f>INDEX(Variables!$C$5:$C$105,MATCH($A1117,Variables!$A$5:$A$105,0))</f>
        <v/>
      </c>
      <c r="J1117" s="5">
        <f>INDEX(Variables!$E$5:$E$105,MATCH($A1117,Variables!$A$5:$A$105,0))</f>
        <v/>
      </c>
      <c r="K1117" s="25">
        <f>LOWER(Settings!$C$4)&amp;".mit."&amp;$A1117&amp;IF($C1117="","","."&amp;$C1117&amp;"."&amp;$B1117)&amp;IF(INDEX(Variables!$D$5:$D$105,MATCH($A1117,Variables!$A$5:$A$105,0))="","","."&amp;INDEX(Variables!$D$5:$D$105,MATCH($A1117,Variables!$A$5:$A$105,0)))&amp;"."&amp;K$5</f>
        <v/>
      </c>
      <c r="L1117" s="41">
        <f>L$12*$D1117*INDEX(L$21:L$28,$E1117)*INDEX(L$30:L$46,$F1117)*(1-INDEX(L$117:L$133,$F1117))</f>
        <v/>
      </c>
      <c r="M1117" s="40">
        <f>M$12*$D1117*INDEX(M$21:M$28,$E1117)*INDEX(M$30:M$46,$F1117)*(1-INDEX(M$117:M$133,$F1117))</f>
        <v/>
      </c>
      <c r="N1117" s="40">
        <f>N$12*$D1117*INDEX(N$21:N$28,$E1117)*INDEX(N$30:N$46,$F1117)*(1-INDEX(N$117:N$133,$F1117))</f>
        <v/>
      </c>
      <c r="O1117" s="40">
        <f>O$12*$D1117*INDEX(O$21:O$28,$E1117)*INDEX(O$30:O$46,$F1117)*(1-INDEX(O$117:O$133,$F1117))</f>
        <v/>
      </c>
      <c r="P1117" s="40">
        <f>P$12*$D1117*INDEX(P$21:P$28,$E1117)*INDEX(P$30:P$46,$F1117)*(1-INDEX(P$117:P$133,$F1117))</f>
        <v/>
      </c>
      <c r="Q1117" s="40">
        <f>Q$12*$D1117*INDEX(Q$21:Q$28,$E1117)*INDEX(Q$30:Q$46,$F1117)*(1-INDEX(Q$117:Q$133,$F1117))</f>
        <v/>
      </c>
      <c r="R1117" s="40">
        <f>R$12*$D1117*INDEX(R$21:R$28,$E1117)*INDEX(R$30:R$46,$F1117)*(1-INDEX(R$117:R$133,$F1117))</f>
        <v/>
      </c>
      <c r="S1117" s="40">
        <f>S$12*$D1117*INDEX(S$21:S$28,$E1117)*INDEX(S$30:S$46,$F1117)*(1-INDEX(S$117:S$133,$F1117))</f>
        <v/>
      </c>
      <c r="T1117" s="40">
        <f>T$12*$D1117*INDEX(T$21:T$28,$E1117)*INDEX(T$30:T$46,$F1117)*(1-INDEX(T$117:T$133,$F1117))</f>
        <v/>
      </c>
      <c r="U1117" s="40">
        <f>U$12*$D1117*INDEX(U$21:U$28,$E1117)*INDEX(U$30:U$46,$F1117)*(1-INDEX(U$117:U$133,$F1117))</f>
        <v/>
      </c>
      <c r="V1117" s="40">
        <f>V$12*$D1117*INDEX(V$21:V$28,$E1117)*INDEX(V$30:V$46,$F1117)*(1-INDEX(V$117:V$133,$F1117))</f>
        <v/>
      </c>
      <c r="W1117" s="40">
        <f>W$12*$D1117*INDEX(W$21:W$28,$E1117)*INDEX(W$30:W$46,$F1117)*(1-INDEX(W$117:W$133,$F1117))</f>
        <v/>
      </c>
      <c r="X1117" s="40">
        <f>X$12*$D1117*INDEX(X$21:X$28,$E1117)*INDEX(X$30:X$46,$F1117)*(1-INDEX(X$117:X$133,$F1117))</f>
        <v/>
      </c>
      <c r="Y1117" s="40">
        <f>Y$12*$D1117*INDEX(Y$21:Y$28,$E1117)*INDEX(Y$30:Y$46,$F1117)*(1-INDEX(Y$117:Y$133,$F1117))</f>
        <v/>
      </c>
      <c r="Z1117" s="40">
        <f>Z$12*$D1117*INDEX(Z$21:Z$28,$E1117)*INDEX(Z$30:Z$46,$F1117)*(1-INDEX(Z$117:Z$133,$F1117))</f>
        <v/>
      </c>
      <c r="AA1117" s="40">
        <f>AA$12*$D1117*INDEX(AA$21:AA$28,$E1117)*INDEX(AA$30:AA$46,$F1117)*(1-INDEX(AA$117:AA$133,$F1117))</f>
        <v/>
      </c>
      <c r="AB1117" s="40">
        <f>AB$12*$D1117*INDEX(AB$21:AB$28,$E1117)*INDEX(AB$30:AB$46,$F1117)*(1-INDEX(AB$117:AB$133,$F1117))</f>
        <v/>
      </c>
      <c r="AC1117" s="40">
        <f>AC$12*$D1117*INDEX(AC$21:AC$28,$E1117)*INDEX(AC$30:AC$46,$F1117)*(1-INDEX(AC$117:AC$133,$F1117))</f>
        <v/>
      </c>
      <c r="AD1117" s="42">
        <f>CARBONTAX(AD$12,$D1117,INDEX(AD$21:AD$28,$E1117),INDEX(AD$30:AD$46,$F1117),INDEX(AD$117:AD$133,$F1117))</f>
        <v/>
      </c>
      <c r="AE1117" s="25">
        <f>LOWER(Settings!$C$4)&amp;".mit."&amp;$A1117&amp;IF($C1117="","","."&amp;$C1117&amp;"."&amp;$B1117)&amp;IF(INDEX(Variables!$D$5:$D$105,MATCH($A1117,Variables!$A$5:$A$105,0))="","","."&amp;INDEX(Variables!$D$5:$D$105,MATCH($A1117,Variables!$A$5:$A$105,0)))&amp;"."&amp;AE$5</f>
        <v/>
      </c>
      <c r="AF1117" s="41">
        <f>AF$12*$D1117*INDEX(AF$21:AF$28,$E1117)*INDEX(AF$30:AF$46,$F1117)*(1-INDEX(AF$117:AF$133,$F1117))</f>
        <v/>
      </c>
      <c r="AG1117" s="40">
        <f>AG$12*$D1117*INDEX(AG$21:AG$28,$E1117)*INDEX(AG$30:AG$46,$F1117)*(1-INDEX(AG$117:AG$133,$F1117))</f>
        <v/>
      </c>
      <c r="AH1117" s="40">
        <f>AH$12*$D1117*INDEX(AH$21:AH$28,$E1117)*INDEX(AH$30:AH$46,$F1117)*(1-INDEX(AH$117:AH$133,$F1117))</f>
        <v/>
      </c>
      <c r="AI1117" s="40">
        <f>AI$12*$D1117*INDEX(AI$21:AI$28,$E1117)*INDEX(AI$30:AI$46,$F1117)*(1-INDEX(AI$117:AI$133,$F1117))</f>
        <v/>
      </c>
      <c r="AJ1117" s="40">
        <f>AJ$12*$D1117*INDEX(AJ$21:AJ$28,$E1117)*INDEX(AJ$30:AJ$46,$F1117)*(1-INDEX(AJ$117:AJ$133,$F1117))</f>
        <v/>
      </c>
      <c r="AK1117" s="40">
        <f>AK$12*$D1117*INDEX(AK$21:AK$28,$E1117)*INDEX(AK$30:AK$46,$F1117)*(1-INDEX(AK$117:AK$133,$F1117))</f>
        <v/>
      </c>
      <c r="AL1117" s="40">
        <f>AL$12*$D1117*INDEX(AL$21:AL$28,$E1117)*INDEX(AL$30:AL$46,$F1117)*(1-INDEX(AL$117:AL$133,$F1117))</f>
        <v/>
      </c>
      <c r="AM1117" s="40">
        <f>AM$12*$D1117*INDEX(AM$21:AM$28,$E1117)*INDEX(AM$30:AM$46,$F1117)*(1-INDEX(AM$117:AM$133,$F1117))</f>
        <v/>
      </c>
      <c r="AN1117" s="40">
        <f>AN$12*$D1117*INDEX(AN$21:AN$28,$E1117)*INDEX(AN$30:AN$46,$F1117)*(1-INDEX(AN$117:AN$133,$F1117))</f>
        <v/>
      </c>
      <c r="AO1117" s="40">
        <f>AO$12*$D1117*INDEX(AO$21:AO$28,$E1117)*INDEX(AO$30:AO$46,$F1117)*(1-INDEX(AO$117:AO$133,$F1117))</f>
        <v/>
      </c>
      <c r="AP1117" s="40">
        <f>AP$12*$D1117*INDEX(AP$21:AP$28,$E1117)*INDEX(AP$30:AP$46,$F1117)*(1-INDEX(AP$117:AP$133,$F1117))</f>
        <v/>
      </c>
      <c r="AQ1117" s="40">
        <f>AQ$12*$D1117*INDEX(AQ$21:AQ$28,$E1117)*INDEX(AQ$30:AQ$46,$F1117)*(1-INDEX(AQ$117:AQ$133,$F1117))</f>
        <v/>
      </c>
      <c r="AR1117" s="40">
        <f>AR$12*$D1117*INDEX(AR$21:AR$28,$E1117)*INDEX(AR$30:AR$46,$F1117)*(1-INDEX(AR$117:AR$133,$F1117))</f>
        <v/>
      </c>
      <c r="AS1117" s="40">
        <f>AS$12*$D1117*INDEX(AS$21:AS$28,$E1117)*INDEX(AS$30:AS$46,$F1117)*(1-INDEX(AS$117:AS$133,$F1117))</f>
        <v/>
      </c>
      <c r="AT1117" s="40">
        <f>AT$12*$D1117*INDEX(AT$21:AT$28,$E1117)*INDEX(AT$30:AT$46,$F1117)*(1-INDEX(AT$117:AT$133,$F1117))</f>
        <v/>
      </c>
      <c r="AU1117" s="40">
        <f>AU$12*$D1117*INDEX(AU$21:AU$28,$E1117)*INDEX(AU$30:AU$46,$F1117)*(1-INDEX(AU$117:AU$133,$F1117))</f>
        <v/>
      </c>
      <c r="AV1117" s="40">
        <f>AV$12*$D1117*INDEX(AV$21:AV$28,$E1117)*INDEX(AV$30:AV$46,$F1117)*(1-INDEX(AV$117:AV$133,$F1117))</f>
        <v/>
      </c>
      <c r="AW1117" s="40">
        <f>AW$12*$D1117*INDEX(AW$21:AW$28,$E1117)*INDEX(AW$30:AW$46,$F1117)*(1-INDEX(AW$117:AW$133,$F1117))</f>
        <v/>
      </c>
      <c r="AX1117" s="42">
        <f>CARBONTAX(AX$12,$D1117,INDEX(AX$21:AX$28,$E1117),INDEX(AX$30:AX$46,$F1117),INDEX(AX$117:AX$133,$F1117))</f>
        <v/>
      </c>
    </row>
    <row r="1118" hidden="1" outlineLevel="2"/>
    <row r="1119" hidden="1" outlineLevel="2">
      <c r="A1119" s="5" t="inlineStr">
        <is>
          <t>ets</t>
        </is>
      </c>
      <c r="B1119" s="5" t="inlineStr">
        <is>
          <t>coa</t>
        </is>
      </c>
      <c r="C1119" s="5" t="inlineStr">
        <is>
          <t>irn</t>
        </is>
      </c>
      <c r="D1119" s="40">
        <f>INDEX(Inputs!$T$5:$T$132,MATCH($B1119&amp;"|"&amp;$C1119,Inputs!$A$5:$A$132,0))</f>
        <v/>
      </c>
      <c r="E1119" s="40">
        <f>INDEX(Inputs!$K$5:$K$132,MATCH($B1119&amp;"|"&amp;$C1119,Inputs!$A$5:$A$132,0))</f>
        <v/>
      </c>
      <c r="F1119" s="39" t="n"/>
      <c r="G1119" s="39" t="n"/>
      <c r="H1119" s="5">
        <f>INDEX(Variables!$B$5:$B$105,MATCH($A1119,Variables!$A$5:$A$105,0))&amp;IF($C1119="",""," | "&amp;INDEX(Mapping!$B$5:$B$26,MATCH($C1119,Mapping!$A$5:$A$26,0))&amp;" | "&amp;INDEX(Mapping!$B$30:$B$41,MATCH($B1119,Mapping!$A$30:$A$41,0)))</f>
        <v/>
      </c>
      <c r="I1119" s="5">
        <f>INDEX(Variables!$C$5:$C$105,MATCH($A1119,Variables!$A$5:$A$105,0))</f>
        <v/>
      </c>
      <c r="J1119" s="5">
        <f>INDEX(Variables!$E$5:$E$105,MATCH($A1119,Variables!$A$5:$A$105,0))</f>
        <v/>
      </c>
      <c r="K1119" s="25">
        <f>LOWER(Settings!$C$4)&amp;".mit."&amp;$A1119&amp;IF($C1119="","","."&amp;$C1119&amp;"."&amp;$B1119)&amp;IF(INDEX(Variables!$D$5:$D$105,MATCH($A1119,Variables!$A$5:$A$105,0))="","","."&amp;INDEX(Variables!$D$5:$D$105,MATCH($A1119,Variables!$A$5:$A$105,0)))&amp;"."&amp;K$5</f>
        <v/>
      </c>
      <c r="L1119" s="41">
        <f>L$134*$D1119*INDEX(L$117:L$133,$E1119)</f>
        <v/>
      </c>
      <c r="M1119" s="40">
        <f>M$134*$D1119*INDEX(M$117:M$133,$E1119)</f>
        <v/>
      </c>
      <c r="N1119" s="40">
        <f>N$134*$D1119*INDEX(N$117:N$133,$E1119)</f>
        <v/>
      </c>
      <c r="O1119" s="40">
        <f>O$134*$D1119*INDEX(O$117:O$133,$E1119)</f>
        <v/>
      </c>
      <c r="P1119" s="40">
        <f>P$134*$D1119*INDEX(P$117:P$133,$E1119)</f>
        <v/>
      </c>
      <c r="Q1119" s="40">
        <f>Q$134*$D1119*INDEX(Q$117:Q$133,$E1119)</f>
        <v/>
      </c>
      <c r="R1119" s="40">
        <f>R$134*$D1119*INDEX(R$117:R$133,$E1119)</f>
        <v/>
      </c>
      <c r="S1119" s="40">
        <f>S$134*$D1119*INDEX(S$117:S$133,$E1119)</f>
        <v/>
      </c>
      <c r="T1119" s="40">
        <f>T$134*$D1119*INDEX(T$117:T$133,$E1119)</f>
        <v/>
      </c>
      <c r="U1119" s="40">
        <f>U$134*$D1119*INDEX(U$117:U$133,$E1119)</f>
        <v/>
      </c>
      <c r="V1119" s="40">
        <f>V$134*$D1119*INDEX(V$117:V$133,$E1119)</f>
        <v/>
      </c>
      <c r="W1119" s="40">
        <f>W$134*$D1119*INDEX(W$117:W$133,$E1119)</f>
        <v/>
      </c>
      <c r="X1119" s="40">
        <f>X$134*$D1119*INDEX(X$117:X$133,$E1119)</f>
        <v/>
      </c>
      <c r="Y1119" s="40">
        <f>Y$134*$D1119*INDEX(Y$117:Y$133,$E1119)</f>
        <v/>
      </c>
      <c r="Z1119" s="40">
        <f>Z$134*$D1119*INDEX(Z$117:Z$133,$E1119)</f>
        <v/>
      </c>
      <c r="AA1119" s="40">
        <f>AA$134*$D1119*INDEX(AA$117:AA$133,$E1119)</f>
        <v/>
      </c>
      <c r="AB1119" s="40">
        <f>AB$134*$D1119*INDEX(AB$117:AB$133,$E1119)</f>
        <v/>
      </c>
      <c r="AC1119" s="40">
        <f>AC$134*$D1119*INDEX(AC$117:AC$133,$E1119)</f>
        <v/>
      </c>
      <c r="AD1119" s="42">
        <f>ETSCOST(AD$134,$D1119,INDEX(AD$117:AD$133,$E1119))</f>
        <v/>
      </c>
      <c r="AE1119" s="25">
        <f>LOWER(Settings!$C$4)&amp;".mit."&amp;$A1119&amp;IF($C1119="","","."&amp;$C1119&amp;"."&amp;$B1119)&amp;IF(INDEX(Variables!$D$5:$D$105,MATCH($A1119,Variables!$A$5:$A$105,0))="","","."&amp;INDEX(Variables!$D$5:$D$105,MATCH($A1119,Variables!$A$5:$A$105,0)))&amp;"."&amp;AE$5</f>
        <v/>
      </c>
      <c r="AF1119" s="41">
        <f>AF$134*$D1119*INDEX(AF$117:AF$133,$E1119)</f>
        <v/>
      </c>
      <c r="AG1119" s="40">
        <f>AG$134*$D1119*INDEX(AG$117:AG$133,$E1119)</f>
        <v/>
      </c>
      <c r="AH1119" s="40">
        <f>AH$134*$D1119*INDEX(AH$117:AH$133,$E1119)</f>
        <v/>
      </c>
      <c r="AI1119" s="40">
        <f>AI$134*$D1119*INDEX(AI$117:AI$133,$E1119)</f>
        <v/>
      </c>
      <c r="AJ1119" s="40">
        <f>AJ$134*$D1119*INDEX(AJ$117:AJ$133,$E1119)</f>
        <v/>
      </c>
      <c r="AK1119" s="40">
        <f>AK$134*$D1119*INDEX(AK$117:AK$133,$E1119)</f>
        <v/>
      </c>
      <c r="AL1119" s="40">
        <f>AL$134*$D1119*INDEX(AL$117:AL$133,$E1119)</f>
        <v/>
      </c>
      <c r="AM1119" s="40">
        <f>AM$134*$D1119*INDEX(AM$117:AM$133,$E1119)</f>
        <v/>
      </c>
      <c r="AN1119" s="40">
        <f>AN$134*$D1119*INDEX(AN$117:AN$133,$E1119)</f>
        <v/>
      </c>
      <c r="AO1119" s="40">
        <f>AO$134*$D1119*INDEX(AO$117:AO$133,$E1119)</f>
        <v/>
      </c>
      <c r="AP1119" s="40">
        <f>AP$134*$D1119*INDEX(AP$117:AP$133,$E1119)</f>
        <v/>
      </c>
      <c r="AQ1119" s="40">
        <f>AQ$134*$D1119*INDEX(AQ$117:AQ$133,$E1119)</f>
        <v/>
      </c>
      <c r="AR1119" s="40">
        <f>AR$134*$D1119*INDEX(AR$117:AR$133,$E1119)</f>
        <v/>
      </c>
      <c r="AS1119" s="40">
        <f>AS$134*$D1119*INDEX(AS$117:AS$133,$E1119)</f>
        <v/>
      </c>
      <c r="AT1119" s="40">
        <f>AT$134*$D1119*INDEX(AT$117:AT$133,$E1119)</f>
        <v/>
      </c>
      <c r="AU1119" s="40">
        <f>AU$134*$D1119*INDEX(AU$117:AU$133,$E1119)</f>
        <v/>
      </c>
      <c r="AV1119" s="40">
        <f>AV$134*$D1119*INDEX(AV$117:AV$133,$E1119)</f>
        <v/>
      </c>
      <c r="AW1119" s="40">
        <f>AW$134*$D1119*INDEX(AW$117:AW$133,$E1119)</f>
        <v/>
      </c>
      <c r="AX1119" s="42">
        <f>ETSCOST(AX$134,$D1119,INDEX(AX$117:AX$133,$E1119))</f>
        <v/>
      </c>
    </row>
    <row r="1120" hidden="1" outlineLevel="2">
      <c r="A1120" s="5" t="inlineStr">
        <is>
          <t>ets</t>
        </is>
      </c>
      <c r="B1120" s="5" t="inlineStr">
        <is>
          <t>nga</t>
        </is>
      </c>
      <c r="C1120" s="5" t="inlineStr">
        <is>
          <t>irn</t>
        </is>
      </c>
      <c r="D1120" s="40">
        <f>INDEX(Inputs!$T$5:$T$132,MATCH($B1120&amp;"|"&amp;$C1120,Inputs!$A$5:$A$132,0))</f>
        <v/>
      </c>
      <c r="E1120" s="40">
        <f>INDEX(Inputs!$K$5:$K$132,MATCH($B1120&amp;"|"&amp;$C1120,Inputs!$A$5:$A$132,0))</f>
        <v/>
      </c>
      <c r="F1120" s="39" t="n"/>
      <c r="G1120" s="39" t="n"/>
      <c r="H1120" s="5">
        <f>INDEX(Variables!$B$5:$B$105,MATCH($A1120,Variables!$A$5:$A$105,0))&amp;IF($C1120="",""," | "&amp;INDEX(Mapping!$B$5:$B$26,MATCH($C1120,Mapping!$A$5:$A$26,0))&amp;" | "&amp;INDEX(Mapping!$B$30:$B$41,MATCH($B1120,Mapping!$A$30:$A$41,0)))</f>
        <v/>
      </c>
      <c r="I1120" s="5">
        <f>INDEX(Variables!$C$5:$C$105,MATCH($A1120,Variables!$A$5:$A$105,0))</f>
        <v/>
      </c>
      <c r="J1120" s="5">
        <f>INDEX(Variables!$E$5:$E$105,MATCH($A1120,Variables!$A$5:$A$105,0))</f>
        <v/>
      </c>
      <c r="K1120" s="25">
        <f>LOWER(Settings!$C$4)&amp;".mit."&amp;$A1120&amp;IF($C1120="","","."&amp;$C1120&amp;"."&amp;$B1120)&amp;IF(INDEX(Variables!$D$5:$D$105,MATCH($A1120,Variables!$A$5:$A$105,0))="","","."&amp;INDEX(Variables!$D$5:$D$105,MATCH($A1120,Variables!$A$5:$A$105,0)))&amp;"."&amp;K$5</f>
        <v/>
      </c>
      <c r="L1120" s="41">
        <f>L$134*$D1120*INDEX(L$117:L$133,$E1120)</f>
        <v/>
      </c>
      <c r="M1120" s="40">
        <f>M$134*$D1120*INDEX(M$117:M$133,$E1120)</f>
        <v/>
      </c>
      <c r="N1120" s="40">
        <f>N$134*$D1120*INDEX(N$117:N$133,$E1120)</f>
        <v/>
      </c>
      <c r="O1120" s="40">
        <f>O$134*$D1120*INDEX(O$117:O$133,$E1120)</f>
        <v/>
      </c>
      <c r="P1120" s="40">
        <f>P$134*$D1120*INDEX(P$117:P$133,$E1120)</f>
        <v/>
      </c>
      <c r="Q1120" s="40">
        <f>Q$134*$D1120*INDEX(Q$117:Q$133,$E1120)</f>
        <v/>
      </c>
      <c r="R1120" s="40">
        <f>R$134*$D1120*INDEX(R$117:R$133,$E1120)</f>
        <v/>
      </c>
      <c r="S1120" s="40">
        <f>S$134*$D1120*INDEX(S$117:S$133,$E1120)</f>
        <v/>
      </c>
      <c r="T1120" s="40">
        <f>T$134*$D1120*INDEX(T$117:T$133,$E1120)</f>
        <v/>
      </c>
      <c r="U1120" s="40">
        <f>U$134*$D1120*INDEX(U$117:U$133,$E1120)</f>
        <v/>
      </c>
      <c r="V1120" s="40">
        <f>V$134*$D1120*INDEX(V$117:V$133,$E1120)</f>
        <v/>
      </c>
      <c r="W1120" s="40">
        <f>W$134*$D1120*INDEX(W$117:W$133,$E1120)</f>
        <v/>
      </c>
      <c r="X1120" s="40">
        <f>X$134*$D1120*INDEX(X$117:X$133,$E1120)</f>
        <v/>
      </c>
      <c r="Y1120" s="40">
        <f>Y$134*$D1120*INDEX(Y$117:Y$133,$E1120)</f>
        <v/>
      </c>
      <c r="Z1120" s="40">
        <f>Z$134*$D1120*INDEX(Z$117:Z$133,$E1120)</f>
        <v/>
      </c>
      <c r="AA1120" s="40">
        <f>AA$134*$D1120*INDEX(AA$117:AA$133,$E1120)</f>
        <v/>
      </c>
      <c r="AB1120" s="40">
        <f>AB$134*$D1120*INDEX(AB$117:AB$133,$E1120)</f>
        <v/>
      </c>
      <c r="AC1120" s="40">
        <f>AC$134*$D1120*INDEX(AC$117:AC$133,$E1120)</f>
        <v/>
      </c>
      <c r="AD1120" s="42">
        <f>ETSCOST(AD$134,$D1120,INDEX(AD$117:AD$133,$E1120))</f>
        <v/>
      </c>
      <c r="AE1120" s="25">
        <f>LOWER(Settings!$C$4)&amp;".mit."&amp;$A1120&amp;IF($C1120="","","."&amp;$C1120&amp;"."&amp;$B1120)&amp;IF(INDEX(Variables!$D$5:$D$105,MATCH($A1120,Variables!$A$5:$A$105,0))="","","."&amp;INDEX(Variables!$D$5:$D$105,MATCH($A1120,Variables!$A$5:$A$105,0)))&amp;"."&amp;AE$5</f>
        <v/>
      </c>
      <c r="AF1120" s="41">
        <f>AF$134*$D1120*INDEX(AF$117:AF$133,$E1120)</f>
        <v/>
      </c>
      <c r="AG1120" s="40">
        <f>AG$134*$D1120*INDEX(AG$117:AG$133,$E1120)</f>
        <v/>
      </c>
      <c r="AH1120" s="40">
        <f>AH$134*$D1120*INDEX(AH$117:AH$133,$E1120)</f>
        <v/>
      </c>
      <c r="AI1120" s="40">
        <f>AI$134*$D1120*INDEX(AI$117:AI$133,$E1120)</f>
        <v/>
      </c>
      <c r="AJ1120" s="40">
        <f>AJ$134*$D1120*INDEX(AJ$117:AJ$133,$E1120)</f>
        <v/>
      </c>
      <c r="AK1120" s="40">
        <f>AK$134*$D1120*INDEX(AK$117:AK$133,$E1120)</f>
        <v/>
      </c>
      <c r="AL1120" s="40">
        <f>AL$134*$D1120*INDEX(AL$117:AL$133,$E1120)</f>
        <v/>
      </c>
      <c r="AM1120" s="40">
        <f>AM$134*$D1120*INDEX(AM$117:AM$133,$E1120)</f>
        <v/>
      </c>
      <c r="AN1120" s="40">
        <f>AN$134*$D1120*INDEX(AN$117:AN$133,$E1120)</f>
        <v/>
      </c>
      <c r="AO1120" s="40">
        <f>AO$134*$D1120*INDEX(AO$117:AO$133,$E1120)</f>
        <v/>
      </c>
      <c r="AP1120" s="40">
        <f>AP$134*$D1120*INDEX(AP$117:AP$133,$E1120)</f>
        <v/>
      </c>
      <c r="AQ1120" s="40">
        <f>AQ$134*$D1120*INDEX(AQ$117:AQ$133,$E1120)</f>
        <v/>
      </c>
      <c r="AR1120" s="40">
        <f>AR$134*$D1120*INDEX(AR$117:AR$133,$E1120)</f>
        <v/>
      </c>
      <c r="AS1120" s="40">
        <f>AS$134*$D1120*INDEX(AS$117:AS$133,$E1120)</f>
        <v/>
      </c>
      <c r="AT1120" s="40">
        <f>AT$134*$D1120*INDEX(AT$117:AT$133,$E1120)</f>
        <v/>
      </c>
      <c r="AU1120" s="40">
        <f>AU$134*$D1120*INDEX(AU$117:AU$133,$E1120)</f>
        <v/>
      </c>
      <c r="AV1120" s="40">
        <f>AV$134*$D1120*INDEX(AV$117:AV$133,$E1120)</f>
        <v/>
      </c>
      <c r="AW1120" s="40">
        <f>AW$134*$D1120*INDEX(AW$117:AW$133,$E1120)</f>
        <v/>
      </c>
      <c r="AX1120" s="42">
        <f>ETSCOST(AX$134,$D1120,INDEX(AX$117:AX$133,$E1120))</f>
        <v/>
      </c>
    </row>
    <row r="1121" hidden="1" outlineLevel="2">
      <c r="A1121" s="5" t="inlineStr">
        <is>
          <t>ets</t>
        </is>
      </c>
      <c r="B1121" s="5" t="inlineStr">
        <is>
          <t>gso</t>
        </is>
      </c>
      <c r="C1121" s="5" t="inlineStr">
        <is>
          <t>irn</t>
        </is>
      </c>
      <c r="D1121" s="40">
        <f>INDEX(Inputs!$T$5:$T$132,MATCH($B1121&amp;"|"&amp;$C1121,Inputs!$A$5:$A$132,0))</f>
        <v/>
      </c>
      <c r="E1121" s="40">
        <f>INDEX(Inputs!$K$5:$K$132,MATCH($B1121&amp;"|"&amp;$C1121,Inputs!$A$5:$A$132,0))</f>
        <v/>
      </c>
      <c r="F1121" s="39" t="n"/>
      <c r="G1121" s="39" t="n"/>
      <c r="H1121" s="5">
        <f>INDEX(Variables!$B$5:$B$105,MATCH($A1121,Variables!$A$5:$A$105,0))&amp;IF($C1121="",""," | "&amp;INDEX(Mapping!$B$5:$B$26,MATCH($C1121,Mapping!$A$5:$A$26,0))&amp;" | "&amp;INDEX(Mapping!$B$30:$B$41,MATCH($B1121,Mapping!$A$30:$A$41,0)))</f>
        <v/>
      </c>
      <c r="I1121" s="5">
        <f>INDEX(Variables!$C$5:$C$105,MATCH($A1121,Variables!$A$5:$A$105,0))</f>
        <v/>
      </c>
      <c r="J1121" s="5">
        <f>INDEX(Variables!$E$5:$E$105,MATCH($A1121,Variables!$A$5:$A$105,0))</f>
        <v/>
      </c>
      <c r="K1121" s="25">
        <f>LOWER(Settings!$C$4)&amp;".mit."&amp;$A1121&amp;IF($C1121="","","."&amp;$C1121&amp;"."&amp;$B1121)&amp;IF(INDEX(Variables!$D$5:$D$105,MATCH($A1121,Variables!$A$5:$A$105,0))="","","."&amp;INDEX(Variables!$D$5:$D$105,MATCH($A1121,Variables!$A$5:$A$105,0)))&amp;"."&amp;K$5</f>
        <v/>
      </c>
      <c r="L1121" s="41">
        <f>L$134*$D1121*INDEX(L$117:L$133,$E1121)</f>
        <v/>
      </c>
      <c r="M1121" s="40">
        <f>M$134*$D1121*INDEX(M$117:M$133,$E1121)</f>
        <v/>
      </c>
      <c r="N1121" s="40">
        <f>N$134*$D1121*INDEX(N$117:N$133,$E1121)</f>
        <v/>
      </c>
      <c r="O1121" s="40">
        <f>O$134*$D1121*INDEX(O$117:O$133,$E1121)</f>
        <v/>
      </c>
      <c r="P1121" s="40">
        <f>P$134*$D1121*INDEX(P$117:P$133,$E1121)</f>
        <v/>
      </c>
      <c r="Q1121" s="40">
        <f>Q$134*$D1121*INDEX(Q$117:Q$133,$E1121)</f>
        <v/>
      </c>
      <c r="R1121" s="40">
        <f>R$134*$D1121*INDEX(R$117:R$133,$E1121)</f>
        <v/>
      </c>
      <c r="S1121" s="40">
        <f>S$134*$D1121*INDEX(S$117:S$133,$E1121)</f>
        <v/>
      </c>
      <c r="T1121" s="40">
        <f>T$134*$D1121*INDEX(T$117:T$133,$E1121)</f>
        <v/>
      </c>
      <c r="U1121" s="40">
        <f>U$134*$D1121*INDEX(U$117:U$133,$E1121)</f>
        <v/>
      </c>
      <c r="V1121" s="40">
        <f>V$134*$D1121*INDEX(V$117:V$133,$E1121)</f>
        <v/>
      </c>
      <c r="W1121" s="40">
        <f>W$134*$D1121*INDEX(W$117:W$133,$E1121)</f>
        <v/>
      </c>
      <c r="X1121" s="40">
        <f>X$134*$D1121*INDEX(X$117:X$133,$E1121)</f>
        <v/>
      </c>
      <c r="Y1121" s="40">
        <f>Y$134*$D1121*INDEX(Y$117:Y$133,$E1121)</f>
        <v/>
      </c>
      <c r="Z1121" s="40">
        <f>Z$134*$D1121*INDEX(Z$117:Z$133,$E1121)</f>
        <v/>
      </c>
      <c r="AA1121" s="40">
        <f>AA$134*$D1121*INDEX(AA$117:AA$133,$E1121)</f>
        <v/>
      </c>
      <c r="AB1121" s="40">
        <f>AB$134*$D1121*INDEX(AB$117:AB$133,$E1121)</f>
        <v/>
      </c>
      <c r="AC1121" s="40">
        <f>AC$134*$D1121*INDEX(AC$117:AC$133,$E1121)</f>
        <v/>
      </c>
      <c r="AD1121" s="42">
        <f>ETSCOST(AD$134,$D1121,INDEX(AD$117:AD$133,$E1121))</f>
        <v/>
      </c>
      <c r="AE1121" s="25">
        <f>LOWER(Settings!$C$4)&amp;".mit."&amp;$A1121&amp;IF($C1121="","","."&amp;$C1121&amp;"."&amp;$B1121)&amp;IF(INDEX(Variables!$D$5:$D$105,MATCH($A1121,Variables!$A$5:$A$105,0))="","","."&amp;INDEX(Variables!$D$5:$D$105,MATCH($A1121,Variables!$A$5:$A$105,0)))&amp;"."&amp;AE$5</f>
        <v/>
      </c>
      <c r="AF1121" s="41">
        <f>AF$134*$D1121*INDEX(AF$117:AF$133,$E1121)</f>
        <v/>
      </c>
      <c r="AG1121" s="40">
        <f>AG$134*$D1121*INDEX(AG$117:AG$133,$E1121)</f>
        <v/>
      </c>
      <c r="AH1121" s="40">
        <f>AH$134*$D1121*INDEX(AH$117:AH$133,$E1121)</f>
        <v/>
      </c>
      <c r="AI1121" s="40">
        <f>AI$134*$D1121*INDEX(AI$117:AI$133,$E1121)</f>
        <v/>
      </c>
      <c r="AJ1121" s="40">
        <f>AJ$134*$D1121*INDEX(AJ$117:AJ$133,$E1121)</f>
        <v/>
      </c>
      <c r="AK1121" s="40">
        <f>AK$134*$D1121*INDEX(AK$117:AK$133,$E1121)</f>
        <v/>
      </c>
      <c r="AL1121" s="40">
        <f>AL$134*$D1121*INDEX(AL$117:AL$133,$E1121)</f>
        <v/>
      </c>
      <c r="AM1121" s="40">
        <f>AM$134*$D1121*INDEX(AM$117:AM$133,$E1121)</f>
        <v/>
      </c>
      <c r="AN1121" s="40">
        <f>AN$134*$D1121*INDEX(AN$117:AN$133,$E1121)</f>
        <v/>
      </c>
      <c r="AO1121" s="40">
        <f>AO$134*$D1121*INDEX(AO$117:AO$133,$E1121)</f>
        <v/>
      </c>
      <c r="AP1121" s="40">
        <f>AP$134*$D1121*INDEX(AP$117:AP$133,$E1121)</f>
        <v/>
      </c>
      <c r="AQ1121" s="40">
        <f>AQ$134*$D1121*INDEX(AQ$117:AQ$133,$E1121)</f>
        <v/>
      </c>
      <c r="AR1121" s="40">
        <f>AR$134*$D1121*INDEX(AR$117:AR$133,$E1121)</f>
        <v/>
      </c>
      <c r="AS1121" s="40">
        <f>AS$134*$D1121*INDEX(AS$117:AS$133,$E1121)</f>
        <v/>
      </c>
      <c r="AT1121" s="40">
        <f>AT$134*$D1121*INDEX(AT$117:AT$133,$E1121)</f>
        <v/>
      </c>
      <c r="AU1121" s="40">
        <f>AU$134*$D1121*INDEX(AU$117:AU$133,$E1121)</f>
        <v/>
      </c>
      <c r="AV1121" s="40">
        <f>AV$134*$D1121*INDEX(AV$117:AV$133,$E1121)</f>
        <v/>
      </c>
      <c r="AW1121" s="40">
        <f>AW$134*$D1121*INDEX(AW$117:AW$133,$E1121)</f>
        <v/>
      </c>
      <c r="AX1121" s="42">
        <f>ETSCOST(AX$134,$D1121,INDEX(AX$117:AX$133,$E1121))</f>
        <v/>
      </c>
    </row>
    <row r="1122" hidden="1" outlineLevel="2">
      <c r="A1122" s="5" t="inlineStr">
        <is>
          <t>ets</t>
        </is>
      </c>
      <c r="B1122" s="5" t="inlineStr">
        <is>
          <t>die</t>
        </is>
      </c>
      <c r="C1122" s="5" t="inlineStr">
        <is>
          <t>irn</t>
        </is>
      </c>
      <c r="D1122" s="40">
        <f>INDEX(Inputs!$T$5:$T$132,MATCH($B1122&amp;"|"&amp;$C1122,Inputs!$A$5:$A$132,0))</f>
        <v/>
      </c>
      <c r="E1122" s="40">
        <f>INDEX(Inputs!$K$5:$K$132,MATCH($B1122&amp;"|"&amp;$C1122,Inputs!$A$5:$A$132,0))</f>
        <v/>
      </c>
      <c r="F1122" s="39" t="n"/>
      <c r="G1122" s="39" t="n"/>
      <c r="H1122" s="5">
        <f>INDEX(Variables!$B$5:$B$105,MATCH($A1122,Variables!$A$5:$A$105,0))&amp;IF($C1122="",""," | "&amp;INDEX(Mapping!$B$5:$B$26,MATCH($C1122,Mapping!$A$5:$A$26,0))&amp;" | "&amp;INDEX(Mapping!$B$30:$B$41,MATCH($B1122,Mapping!$A$30:$A$41,0)))</f>
        <v/>
      </c>
      <c r="I1122" s="5">
        <f>INDEX(Variables!$C$5:$C$105,MATCH($A1122,Variables!$A$5:$A$105,0))</f>
        <v/>
      </c>
      <c r="J1122" s="5">
        <f>INDEX(Variables!$E$5:$E$105,MATCH($A1122,Variables!$A$5:$A$105,0))</f>
        <v/>
      </c>
      <c r="K1122" s="25">
        <f>LOWER(Settings!$C$4)&amp;".mit."&amp;$A1122&amp;IF($C1122="","","."&amp;$C1122&amp;"."&amp;$B1122)&amp;IF(INDEX(Variables!$D$5:$D$105,MATCH($A1122,Variables!$A$5:$A$105,0))="","","."&amp;INDEX(Variables!$D$5:$D$105,MATCH($A1122,Variables!$A$5:$A$105,0)))&amp;"."&amp;K$5</f>
        <v/>
      </c>
      <c r="L1122" s="41">
        <f>L$134*$D1122*INDEX(L$117:L$133,$E1122)</f>
        <v/>
      </c>
      <c r="M1122" s="40">
        <f>M$134*$D1122*INDEX(M$117:M$133,$E1122)</f>
        <v/>
      </c>
      <c r="N1122" s="40">
        <f>N$134*$D1122*INDEX(N$117:N$133,$E1122)</f>
        <v/>
      </c>
      <c r="O1122" s="40">
        <f>O$134*$D1122*INDEX(O$117:O$133,$E1122)</f>
        <v/>
      </c>
      <c r="P1122" s="40">
        <f>P$134*$D1122*INDEX(P$117:P$133,$E1122)</f>
        <v/>
      </c>
      <c r="Q1122" s="40">
        <f>Q$134*$D1122*INDEX(Q$117:Q$133,$E1122)</f>
        <v/>
      </c>
      <c r="R1122" s="40">
        <f>R$134*$D1122*INDEX(R$117:R$133,$E1122)</f>
        <v/>
      </c>
      <c r="S1122" s="40">
        <f>S$134*$D1122*INDEX(S$117:S$133,$E1122)</f>
        <v/>
      </c>
      <c r="T1122" s="40">
        <f>T$134*$D1122*INDEX(T$117:T$133,$E1122)</f>
        <v/>
      </c>
      <c r="U1122" s="40">
        <f>U$134*$D1122*INDEX(U$117:U$133,$E1122)</f>
        <v/>
      </c>
      <c r="V1122" s="40">
        <f>V$134*$D1122*INDEX(V$117:V$133,$E1122)</f>
        <v/>
      </c>
      <c r="W1122" s="40">
        <f>W$134*$D1122*INDEX(W$117:W$133,$E1122)</f>
        <v/>
      </c>
      <c r="X1122" s="40">
        <f>X$134*$D1122*INDEX(X$117:X$133,$E1122)</f>
        <v/>
      </c>
      <c r="Y1122" s="40">
        <f>Y$134*$D1122*INDEX(Y$117:Y$133,$E1122)</f>
        <v/>
      </c>
      <c r="Z1122" s="40">
        <f>Z$134*$D1122*INDEX(Z$117:Z$133,$E1122)</f>
        <v/>
      </c>
      <c r="AA1122" s="40">
        <f>AA$134*$D1122*INDEX(AA$117:AA$133,$E1122)</f>
        <v/>
      </c>
      <c r="AB1122" s="40">
        <f>AB$134*$D1122*INDEX(AB$117:AB$133,$E1122)</f>
        <v/>
      </c>
      <c r="AC1122" s="40">
        <f>AC$134*$D1122*INDEX(AC$117:AC$133,$E1122)</f>
        <v/>
      </c>
      <c r="AD1122" s="42">
        <f>ETSCOST(AD$134,$D1122,INDEX(AD$117:AD$133,$E1122))</f>
        <v/>
      </c>
      <c r="AE1122" s="25">
        <f>LOWER(Settings!$C$4)&amp;".mit."&amp;$A1122&amp;IF($C1122="","","."&amp;$C1122&amp;"."&amp;$B1122)&amp;IF(INDEX(Variables!$D$5:$D$105,MATCH($A1122,Variables!$A$5:$A$105,0))="","","."&amp;INDEX(Variables!$D$5:$D$105,MATCH($A1122,Variables!$A$5:$A$105,0)))&amp;"."&amp;AE$5</f>
        <v/>
      </c>
      <c r="AF1122" s="41">
        <f>AF$134*$D1122*INDEX(AF$117:AF$133,$E1122)</f>
        <v/>
      </c>
      <c r="AG1122" s="40">
        <f>AG$134*$D1122*INDEX(AG$117:AG$133,$E1122)</f>
        <v/>
      </c>
      <c r="AH1122" s="40">
        <f>AH$134*$D1122*INDEX(AH$117:AH$133,$E1122)</f>
        <v/>
      </c>
      <c r="AI1122" s="40">
        <f>AI$134*$D1122*INDEX(AI$117:AI$133,$E1122)</f>
        <v/>
      </c>
      <c r="AJ1122" s="40">
        <f>AJ$134*$D1122*INDEX(AJ$117:AJ$133,$E1122)</f>
        <v/>
      </c>
      <c r="AK1122" s="40">
        <f>AK$134*$D1122*INDEX(AK$117:AK$133,$E1122)</f>
        <v/>
      </c>
      <c r="AL1122" s="40">
        <f>AL$134*$D1122*INDEX(AL$117:AL$133,$E1122)</f>
        <v/>
      </c>
      <c r="AM1122" s="40">
        <f>AM$134*$D1122*INDEX(AM$117:AM$133,$E1122)</f>
        <v/>
      </c>
      <c r="AN1122" s="40">
        <f>AN$134*$D1122*INDEX(AN$117:AN$133,$E1122)</f>
        <v/>
      </c>
      <c r="AO1122" s="40">
        <f>AO$134*$D1122*INDEX(AO$117:AO$133,$E1122)</f>
        <v/>
      </c>
      <c r="AP1122" s="40">
        <f>AP$134*$D1122*INDEX(AP$117:AP$133,$E1122)</f>
        <v/>
      </c>
      <c r="AQ1122" s="40">
        <f>AQ$134*$D1122*INDEX(AQ$117:AQ$133,$E1122)</f>
        <v/>
      </c>
      <c r="AR1122" s="40">
        <f>AR$134*$D1122*INDEX(AR$117:AR$133,$E1122)</f>
        <v/>
      </c>
      <c r="AS1122" s="40">
        <f>AS$134*$D1122*INDEX(AS$117:AS$133,$E1122)</f>
        <v/>
      </c>
      <c r="AT1122" s="40">
        <f>AT$134*$D1122*INDEX(AT$117:AT$133,$E1122)</f>
        <v/>
      </c>
      <c r="AU1122" s="40">
        <f>AU$134*$D1122*INDEX(AU$117:AU$133,$E1122)</f>
        <v/>
      </c>
      <c r="AV1122" s="40">
        <f>AV$134*$D1122*INDEX(AV$117:AV$133,$E1122)</f>
        <v/>
      </c>
      <c r="AW1122" s="40">
        <f>AW$134*$D1122*INDEX(AW$117:AW$133,$E1122)</f>
        <v/>
      </c>
      <c r="AX1122" s="42">
        <f>ETSCOST(AX$134,$D1122,INDEX(AX$117:AX$133,$E1122))</f>
        <v/>
      </c>
    </row>
    <row r="1123" hidden="1" outlineLevel="2">
      <c r="A1123" s="5" t="inlineStr">
        <is>
          <t>ets</t>
        </is>
      </c>
      <c r="B1123" s="5" t="inlineStr">
        <is>
          <t>lpg</t>
        </is>
      </c>
      <c r="C1123" s="5" t="inlineStr">
        <is>
          <t>irn</t>
        </is>
      </c>
      <c r="D1123" s="40">
        <f>INDEX(Inputs!$T$5:$T$132,MATCH($B1123&amp;"|"&amp;$C1123,Inputs!$A$5:$A$132,0))</f>
        <v/>
      </c>
      <c r="E1123" s="40">
        <f>INDEX(Inputs!$K$5:$K$132,MATCH($B1123&amp;"|"&amp;$C1123,Inputs!$A$5:$A$132,0))</f>
        <v/>
      </c>
      <c r="F1123" s="39" t="n"/>
      <c r="G1123" s="39" t="n"/>
      <c r="H1123" s="5">
        <f>INDEX(Variables!$B$5:$B$105,MATCH($A1123,Variables!$A$5:$A$105,0))&amp;IF($C1123="",""," | "&amp;INDEX(Mapping!$B$5:$B$26,MATCH($C1123,Mapping!$A$5:$A$26,0))&amp;" | "&amp;INDEX(Mapping!$B$30:$B$41,MATCH($B1123,Mapping!$A$30:$A$41,0)))</f>
        <v/>
      </c>
      <c r="I1123" s="5">
        <f>INDEX(Variables!$C$5:$C$105,MATCH($A1123,Variables!$A$5:$A$105,0))</f>
        <v/>
      </c>
      <c r="J1123" s="5">
        <f>INDEX(Variables!$E$5:$E$105,MATCH($A1123,Variables!$A$5:$A$105,0))</f>
        <v/>
      </c>
      <c r="K1123" s="25">
        <f>LOWER(Settings!$C$4)&amp;".mit."&amp;$A1123&amp;IF($C1123="","","."&amp;$C1123&amp;"."&amp;$B1123)&amp;IF(INDEX(Variables!$D$5:$D$105,MATCH($A1123,Variables!$A$5:$A$105,0))="","","."&amp;INDEX(Variables!$D$5:$D$105,MATCH($A1123,Variables!$A$5:$A$105,0)))&amp;"."&amp;K$5</f>
        <v/>
      </c>
      <c r="L1123" s="41">
        <f>L$134*$D1123*INDEX(L$117:L$133,$E1123)</f>
        <v/>
      </c>
      <c r="M1123" s="40">
        <f>M$134*$D1123*INDEX(M$117:M$133,$E1123)</f>
        <v/>
      </c>
      <c r="N1123" s="40">
        <f>N$134*$D1123*INDEX(N$117:N$133,$E1123)</f>
        <v/>
      </c>
      <c r="O1123" s="40">
        <f>O$134*$D1123*INDEX(O$117:O$133,$E1123)</f>
        <v/>
      </c>
      <c r="P1123" s="40">
        <f>P$134*$D1123*INDEX(P$117:P$133,$E1123)</f>
        <v/>
      </c>
      <c r="Q1123" s="40">
        <f>Q$134*$D1123*INDEX(Q$117:Q$133,$E1123)</f>
        <v/>
      </c>
      <c r="R1123" s="40">
        <f>R$134*$D1123*INDEX(R$117:R$133,$E1123)</f>
        <v/>
      </c>
      <c r="S1123" s="40">
        <f>S$134*$D1123*INDEX(S$117:S$133,$E1123)</f>
        <v/>
      </c>
      <c r="T1123" s="40">
        <f>T$134*$D1123*INDEX(T$117:T$133,$E1123)</f>
        <v/>
      </c>
      <c r="U1123" s="40">
        <f>U$134*$D1123*INDEX(U$117:U$133,$E1123)</f>
        <v/>
      </c>
      <c r="V1123" s="40">
        <f>V$134*$D1123*INDEX(V$117:V$133,$E1123)</f>
        <v/>
      </c>
      <c r="W1123" s="40">
        <f>W$134*$D1123*INDEX(W$117:W$133,$E1123)</f>
        <v/>
      </c>
      <c r="X1123" s="40">
        <f>X$134*$D1123*INDEX(X$117:X$133,$E1123)</f>
        <v/>
      </c>
      <c r="Y1123" s="40">
        <f>Y$134*$D1123*INDEX(Y$117:Y$133,$E1123)</f>
        <v/>
      </c>
      <c r="Z1123" s="40">
        <f>Z$134*$D1123*INDEX(Z$117:Z$133,$E1123)</f>
        <v/>
      </c>
      <c r="AA1123" s="40">
        <f>AA$134*$D1123*INDEX(AA$117:AA$133,$E1123)</f>
        <v/>
      </c>
      <c r="AB1123" s="40">
        <f>AB$134*$D1123*INDEX(AB$117:AB$133,$E1123)</f>
        <v/>
      </c>
      <c r="AC1123" s="40">
        <f>AC$134*$D1123*INDEX(AC$117:AC$133,$E1123)</f>
        <v/>
      </c>
      <c r="AD1123" s="42">
        <f>ETSCOST(AD$134,$D1123,INDEX(AD$117:AD$133,$E1123))</f>
        <v/>
      </c>
      <c r="AE1123" s="25">
        <f>LOWER(Settings!$C$4)&amp;".mit."&amp;$A1123&amp;IF($C1123="","","."&amp;$C1123&amp;"."&amp;$B1123)&amp;IF(INDEX(Variables!$D$5:$D$105,MATCH($A1123,Variables!$A$5:$A$105,0))="","","."&amp;INDEX(Variables!$D$5:$D$105,MATCH($A1123,Variables!$A$5:$A$105,0)))&amp;"."&amp;AE$5</f>
        <v/>
      </c>
      <c r="AF1123" s="41">
        <f>AF$134*$D1123*INDEX(AF$117:AF$133,$E1123)</f>
        <v/>
      </c>
      <c r="AG1123" s="40">
        <f>AG$134*$D1123*INDEX(AG$117:AG$133,$E1123)</f>
        <v/>
      </c>
      <c r="AH1123" s="40">
        <f>AH$134*$D1123*INDEX(AH$117:AH$133,$E1123)</f>
        <v/>
      </c>
      <c r="AI1123" s="40">
        <f>AI$134*$D1123*INDEX(AI$117:AI$133,$E1123)</f>
        <v/>
      </c>
      <c r="AJ1123" s="40">
        <f>AJ$134*$D1123*INDEX(AJ$117:AJ$133,$E1123)</f>
        <v/>
      </c>
      <c r="AK1123" s="40">
        <f>AK$134*$D1123*INDEX(AK$117:AK$133,$E1123)</f>
        <v/>
      </c>
      <c r="AL1123" s="40">
        <f>AL$134*$D1123*INDEX(AL$117:AL$133,$E1123)</f>
        <v/>
      </c>
      <c r="AM1123" s="40">
        <f>AM$134*$D1123*INDEX(AM$117:AM$133,$E1123)</f>
        <v/>
      </c>
      <c r="AN1123" s="40">
        <f>AN$134*$D1123*INDEX(AN$117:AN$133,$E1123)</f>
        <v/>
      </c>
      <c r="AO1123" s="40">
        <f>AO$134*$D1123*INDEX(AO$117:AO$133,$E1123)</f>
        <v/>
      </c>
      <c r="AP1123" s="40">
        <f>AP$134*$D1123*INDEX(AP$117:AP$133,$E1123)</f>
        <v/>
      </c>
      <c r="AQ1123" s="40">
        <f>AQ$134*$D1123*INDEX(AQ$117:AQ$133,$E1123)</f>
        <v/>
      </c>
      <c r="AR1123" s="40">
        <f>AR$134*$D1123*INDEX(AR$117:AR$133,$E1123)</f>
        <v/>
      </c>
      <c r="AS1123" s="40">
        <f>AS$134*$D1123*INDEX(AS$117:AS$133,$E1123)</f>
        <v/>
      </c>
      <c r="AT1123" s="40">
        <f>AT$134*$D1123*INDEX(AT$117:AT$133,$E1123)</f>
        <v/>
      </c>
      <c r="AU1123" s="40">
        <f>AU$134*$D1123*INDEX(AU$117:AU$133,$E1123)</f>
        <v/>
      </c>
      <c r="AV1123" s="40">
        <f>AV$134*$D1123*INDEX(AV$117:AV$133,$E1123)</f>
        <v/>
      </c>
      <c r="AW1123" s="40">
        <f>AW$134*$D1123*INDEX(AW$117:AW$133,$E1123)</f>
        <v/>
      </c>
      <c r="AX1123" s="42">
        <f>ETSCOST(AX$134,$D1123,INDEX(AX$117:AX$133,$E1123))</f>
        <v/>
      </c>
    </row>
    <row r="1124" hidden="1" outlineLevel="2">
      <c r="A1124" s="5" t="inlineStr">
        <is>
          <t>ets</t>
        </is>
      </c>
      <c r="B1124" s="5" t="inlineStr">
        <is>
          <t>ker</t>
        </is>
      </c>
      <c r="C1124" s="5" t="inlineStr">
        <is>
          <t>irn</t>
        </is>
      </c>
      <c r="D1124" s="40">
        <f>INDEX(Inputs!$T$5:$T$132,MATCH($B1124&amp;"|"&amp;$C1124,Inputs!$A$5:$A$132,0))</f>
        <v/>
      </c>
      <c r="E1124" s="40">
        <f>INDEX(Inputs!$K$5:$K$132,MATCH($B1124&amp;"|"&amp;$C1124,Inputs!$A$5:$A$132,0))</f>
        <v/>
      </c>
      <c r="F1124" s="39" t="n"/>
      <c r="G1124" s="39" t="n"/>
      <c r="H1124" s="5">
        <f>INDEX(Variables!$B$5:$B$105,MATCH($A1124,Variables!$A$5:$A$105,0))&amp;IF($C1124="",""," | "&amp;INDEX(Mapping!$B$5:$B$26,MATCH($C1124,Mapping!$A$5:$A$26,0))&amp;" | "&amp;INDEX(Mapping!$B$30:$B$41,MATCH($B1124,Mapping!$A$30:$A$41,0)))</f>
        <v/>
      </c>
      <c r="I1124" s="5">
        <f>INDEX(Variables!$C$5:$C$105,MATCH($A1124,Variables!$A$5:$A$105,0))</f>
        <v/>
      </c>
      <c r="J1124" s="5">
        <f>INDEX(Variables!$E$5:$E$105,MATCH($A1124,Variables!$A$5:$A$105,0))</f>
        <v/>
      </c>
      <c r="K1124" s="25">
        <f>LOWER(Settings!$C$4)&amp;".mit."&amp;$A1124&amp;IF($C1124="","","."&amp;$C1124&amp;"."&amp;$B1124)&amp;IF(INDEX(Variables!$D$5:$D$105,MATCH($A1124,Variables!$A$5:$A$105,0))="","","."&amp;INDEX(Variables!$D$5:$D$105,MATCH($A1124,Variables!$A$5:$A$105,0)))&amp;"."&amp;K$5</f>
        <v/>
      </c>
      <c r="L1124" s="41">
        <f>L$134*$D1124*INDEX(L$117:L$133,$E1124)</f>
        <v/>
      </c>
      <c r="M1124" s="40">
        <f>M$134*$D1124*INDEX(M$117:M$133,$E1124)</f>
        <v/>
      </c>
      <c r="N1124" s="40">
        <f>N$134*$D1124*INDEX(N$117:N$133,$E1124)</f>
        <v/>
      </c>
      <c r="O1124" s="40">
        <f>O$134*$D1124*INDEX(O$117:O$133,$E1124)</f>
        <v/>
      </c>
      <c r="P1124" s="40">
        <f>P$134*$D1124*INDEX(P$117:P$133,$E1124)</f>
        <v/>
      </c>
      <c r="Q1124" s="40">
        <f>Q$134*$D1124*INDEX(Q$117:Q$133,$E1124)</f>
        <v/>
      </c>
      <c r="R1124" s="40">
        <f>R$134*$D1124*INDEX(R$117:R$133,$E1124)</f>
        <v/>
      </c>
      <c r="S1124" s="40">
        <f>S$134*$D1124*INDEX(S$117:S$133,$E1124)</f>
        <v/>
      </c>
      <c r="T1124" s="40">
        <f>T$134*$D1124*INDEX(T$117:T$133,$E1124)</f>
        <v/>
      </c>
      <c r="U1124" s="40">
        <f>U$134*$D1124*INDEX(U$117:U$133,$E1124)</f>
        <v/>
      </c>
      <c r="V1124" s="40">
        <f>V$134*$D1124*INDEX(V$117:V$133,$E1124)</f>
        <v/>
      </c>
      <c r="W1124" s="40">
        <f>W$134*$D1124*INDEX(W$117:W$133,$E1124)</f>
        <v/>
      </c>
      <c r="X1124" s="40">
        <f>X$134*$D1124*INDEX(X$117:X$133,$E1124)</f>
        <v/>
      </c>
      <c r="Y1124" s="40">
        <f>Y$134*$D1124*INDEX(Y$117:Y$133,$E1124)</f>
        <v/>
      </c>
      <c r="Z1124" s="40">
        <f>Z$134*$D1124*INDEX(Z$117:Z$133,$E1124)</f>
        <v/>
      </c>
      <c r="AA1124" s="40">
        <f>AA$134*$D1124*INDEX(AA$117:AA$133,$E1124)</f>
        <v/>
      </c>
      <c r="AB1124" s="40">
        <f>AB$134*$D1124*INDEX(AB$117:AB$133,$E1124)</f>
        <v/>
      </c>
      <c r="AC1124" s="40">
        <f>AC$134*$D1124*INDEX(AC$117:AC$133,$E1124)</f>
        <v/>
      </c>
      <c r="AD1124" s="42">
        <f>ETSCOST(AD$134,$D1124,INDEX(AD$117:AD$133,$E1124))</f>
        <v/>
      </c>
      <c r="AE1124" s="25">
        <f>LOWER(Settings!$C$4)&amp;".mit."&amp;$A1124&amp;IF($C1124="","","."&amp;$C1124&amp;"."&amp;$B1124)&amp;IF(INDEX(Variables!$D$5:$D$105,MATCH($A1124,Variables!$A$5:$A$105,0))="","","."&amp;INDEX(Variables!$D$5:$D$105,MATCH($A1124,Variables!$A$5:$A$105,0)))&amp;"."&amp;AE$5</f>
        <v/>
      </c>
      <c r="AF1124" s="41">
        <f>AF$134*$D1124*INDEX(AF$117:AF$133,$E1124)</f>
        <v/>
      </c>
      <c r="AG1124" s="40">
        <f>AG$134*$D1124*INDEX(AG$117:AG$133,$E1124)</f>
        <v/>
      </c>
      <c r="AH1124" s="40">
        <f>AH$134*$D1124*INDEX(AH$117:AH$133,$E1124)</f>
        <v/>
      </c>
      <c r="AI1124" s="40">
        <f>AI$134*$D1124*INDEX(AI$117:AI$133,$E1124)</f>
        <v/>
      </c>
      <c r="AJ1124" s="40">
        <f>AJ$134*$D1124*INDEX(AJ$117:AJ$133,$E1124)</f>
        <v/>
      </c>
      <c r="AK1124" s="40">
        <f>AK$134*$D1124*INDEX(AK$117:AK$133,$E1124)</f>
        <v/>
      </c>
      <c r="AL1124" s="40">
        <f>AL$134*$D1124*INDEX(AL$117:AL$133,$E1124)</f>
        <v/>
      </c>
      <c r="AM1124" s="40">
        <f>AM$134*$D1124*INDEX(AM$117:AM$133,$E1124)</f>
        <v/>
      </c>
      <c r="AN1124" s="40">
        <f>AN$134*$D1124*INDEX(AN$117:AN$133,$E1124)</f>
        <v/>
      </c>
      <c r="AO1124" s="40">
        <f>AO$134*$D1124*INDEX(AO$117:AO$133,$E1124)</f>
        <v/>
      </c>
      <c r="AP1124" s="40">
        <f>AP$134*$D1124*INDEX(AP$117:AP$133,$E1124)</f>
        <v/>
      </c>
      <c r="AQ1124" s="40">
        <f>AQ$134*$D1124*INDEX(AQ$117:AQ$133,$E1124)</f>
        <v/>
      </c>
      <c r="AR1124" s="40">
        <f>AR$134*$D1124*INDEX(AR$117:AR$133,$E1124)</f>
        <v/>
      </c>
      <c r="AS1124" s="40">
        <f>AS$134*$D1124*INDEX(AS$117:AS$133,$E1124)</f>
        <v/>
      </c>
      <c r="AT1124" s="40">
        <f>AT$134*$D1124*INDEX(AT$117:AT$133,$E1124)</f>
        <v/>
      </c>
      <c r="AU1124" s="40">
        <f>AU$134*$D1124*INDEX(AU$117:AU$133,$E1124)</f>
        <v/>
      </c>
      <c r="AV1124" s="40">
        <f>AV$134*$D1124*INDEX(AV$117:AV$133,$E1124)</f>
        <v/>
      </c>
      <c r="AW1124" s="40">
        <f>AW$134*$D1124*INDEX(AW$117:AW$133,$E1124)</f>
        <v/>
      </c>
      <c r="AX1124" s="42">
        <f>ETSCOST(AX$134,$D1124,INDEX(AX$117:AX$133,$E1124))</f>
        <v/>
      </c>
    </row>
    <row r="1125" hidden="1" outlineLevel="2">
      <c r="A1125" s="5" t="inlineStr">
        <is>
          <t>ets</t>
        </is>
      </c>
      <c r="B1125" s="5" t="inlineStr">
        <is>
          <t>oop</t>
        </is>
      </c>
      <c r="C1125" s="5" t="inlineStr">
        <is>
          <t>irn</t>
        </is>
      </c>
      <c r="D1125" s="40">
        <f>INDEX(Inputs!$T$5:$T$132,MATCH($B1125&amp;"|"&amp;$C1125,Inputs!$A$5:$A$132,0))</f>
        <v/>
      </c>
      <c r="E1125" s="40">
        <f>INDEX(Inputs!$K$5:$K$132,MATCH($B1125&amp;"|"&amp;$C1125,Inputs!$A$5:$A$132,0))</f>
        <v/>
      </c>
      <c r="F1125" s="39" t="n"/>
      <c r="G1125" s="39" t="n"/>
      <c r="H1125" s="5">
        <f>INDEX(Variables!$B$5:$B$105,MATCH($A1125,Variables!$A$5:$A$105,0))&amp;IF($C1125="",""," | "&amp;INDEX(Mapping!$B$5:$B$26,MATCH($C1125,Mapping!$A$5:$A$26,0))&amp;" | "&amp;INDEX(Mapping!$B$30:$B$41,MATCH($B1125,Mapping!$A$30:$A$41,0)))</f>
        <v/>
      </c>
      <c r="I1125" s="5">
        <f>INDEX(Variables!$C$5:$C$105,MATCH($A1125,Variables!$A$5:$A$105,0))</f>
        <v/>
      </c>
      <c r="J1125" s="5">
        <f>INDEX(Variables!$E$5:$E$105,MATCH($A1125,Variables!$A$5:$A$105,0))</f>
        <v/>
      </c>
      <c r="K1125" s="25">
        <f>LOWER(Settings!$C$4)&amp;".mit."&amp;$A1125&amp;IF($C1125="","","."&amp;$C1125&amp;"."&amp;$B1125)&amp;IF(INDEX(Variables!$D$5:$D$105,MATCH($A1125,Variables!$A$5:$A$105,0))="","","."&amp;INDEX(Variables!$D$5:$D$105,MATCH($A1125,Variables!$A$5:$A$105,0)))&amp;"."&amp;K$5</f>
        <v/>
      </c>
      <c r="L1125" s="41">
        <f>L$134*$D1125*INDEX(L$117:L$133,$E1125)</f>
        <v/>
      </c>
      <c r="M1125" s="40">
        <f>M$134*$D1125*INDEX(M$117:M$133,$E1125)</f>
        <v/>
      </c>
      <c r="N1125" s="40">
        <f>N$134*$D1125*INDEX(N$117:N$133,$E1125)</f>
        <v/>
      </c>
      <c r="O1125" s="40">
        <f>O$134*$D1125*INDEX(O$117:O$133,$E1125)</f>
        <v/>
      </c>
      <c r="P1125" s="40">
        <f>P$134*$D1125*INDEX(P$117:P$133,$E1125)</f>
        <v/>
      </c>
      <c r="Q1125" s="40">
        <f>Q$134*$D1125*INDEX(Q$117:Q$133,$E1125)</f>
        <v/>
      </c>
      <c r="R1125" s="40">
        <f>R$134*$D1125*INDEX(R$117:R$133,$E1125)</f>
        <v/>
      </c>
      <c r="S1125" s="40">
        <f>S$134*$D1125*INDEX(S$117:S$133,$E1125)</f>
        <v/>
      </c>
      <c r="T1125" s="40">
        <f>T$134*$D1125*INDEX(T$117:T$133,$E1125)</f>
        <v/>
      </c>
      <c r="U1125" s="40">
        <f>U$134*$D1125*INDEX(U$117:U$133,$E1125)</f>
        <v/>
      </c>
      <c r="V1125" s="40">
        <f>V$134*$D1125*INDEX(V$117:V$133,$E1125)</f>
        <v/>
      </c>
      <c r="W1125" s="40">
        <f>W$134*$D1125*INDEX(W$117:W$133,$E1125)</f>
        <v/>
      </c>
      <c r="X1125" s="40">
        <f>X$134*$D1125*INDEX(X$117:X$133,$E1125)</f>
        <v/>
      </c>
      <c r="Y1125" s="40">
        <f>Y$134*$D1125*INDEX(Y$117:Y$133,$E1125)</f>
        <v/>
      </c>
      <c r="Z1125" s="40">
        <f>Z$134*$D1125*INDEX(Z$117:Z$133,$E1125)</f>
        <v/>
      </c>
      <c r="AA1125" s="40">
        <f>AA$134*$D1125*INDEX(AA$117:AA$133,$E1125)</f>
        <v/>
      </c>
      <c r="AB1125" s="40">
        <f>AB$134*$D1125*INDEX(AB$117:AB$133,$E1125)</f>
        <v/>
      </c>
      <c r="AC1125" s="40">
        <f>AC$134*$D1125*INDEX(AC$117:AC$133,$E1125)</f>
        <v/>
      </c>
      <c r="AD1125" s="42">
        <f>ETSCOST(AD$134,$D1125,INDEX(AD$117:AD$133,$E1125))</f>
        <v/>
      </c>
      <c r="AE1125" s="25">
        <f>LOWER(Settings!$C$4)&amp;".mit."&amp;$A1125&amp;IF($C1125="","","."&amp;$C1125&amp;"."&amp;$B1125)&amp;IF(INDEX(Variables!$D$5:$D$105,MATCH($A1125,Variables!$A$5:$A$105,0))="","","."&amp;INDEX(Variables!$D$5:$D$105,MATCH($A1125,Variables!$A$5:$A$105,0)))&amp;"."&amp;AE$5</f>
        <v/>
      </c>
      <c r="AF1125" s="41">
        <f>AF$134*$D1125*INDEX(AF$117:AF$133,$E1125)</f>
        <v/>
      </c>
      <c r="AG1125" s="40">
        <f>AG$134*$D1125*INDEX(AG$117:AG$133,$E1125)</f>
        <v/>
      </c>
      <c r="AH1125" s="40">
        <f>AH$134*$D1125*INDEX(AH$117:AH$133,$E1125)</f>
        <v/>
      </c>
      <c r="AI1125" s="40">
        <f>AI$134*$D1125*INDEX(AI$117:AI$133,$E1125)</f>
        <v/>
      </c>
      <c r="AJ1125" s="40">
        <f>AJ$134*$D1125*INDEX(AJ$117:AJ$133,$E1125)</f>
        <v/>
      </c>
      <c r="AK1125" s="40">
        <f>AK$134*$D1125*INDEX(AK$117:AK$133,$E1125)</f>
        <v/>
      </c>
      <c r="AL1125" s="40">
        <f>AL$134*$D1125*INDEX(AL$117:AL$133,$E1125)</f>
        <v/>
      </c>
      <c r="AM1125" s="40">
        <f>AM$134*$D1125*INDEX(AM$117:AM$133,$E1125)</f>
        <v/>
      </c>
      <c r="AN1125" s="40">
        <f>AN$134*$D1125*INDEX(AN$117:AN$133,$E1125)</f>
        <v/>
      </c>
      <c r="AO1125" s="40">
        <f>AO$134*$D1125*INDEX(AO$117:AO$133,$E1125)</f>
        <v/>
      </c>
      <c r="AP1125" s="40">
        <f>AP$134*$D1125*INDEX(AP$117:AP$133,$E1125)</f>
        <v/>
      </c>
      <c r="AQ1125" s="40">
        <f>AQ$134*$D1125*INDEX(AQ$117:AQ$133,$E1125)</f>
        <v/>
      </c>
      <c r="AR1125" s="40">
        <f>AR$134*$D1125*INDEX(AR$117:AR$133,$E1125)</f>
        <v/>
      </c>
      <c r="AS1125" s="40">
        <f>AS$134*$D1125*INDEX(AS$117:AS$133,$E1125)</f>
        <v/>
      </c>
      <c r="AT1125" s="40">
        <f>AT$134*$D1125*INDEX(AT$117:AT$133,$E1125)</f>
        <v/>
      </c>
      <c r="AU1125" s="40">
        <f>AU$134*$D1125*INDEX(AU$117:AU$133,$E1125)</f>
        <v/>
      </c>
      <c r="AV1125" s="40">
        <f>AV$134*$D1125*INDEX(AV$117:AV$133,$E1125)</f>
        <v/>
      </c>
      <c r="AW1125" s="40">
        <f>AW$134*$D1125*INDEX(AW$117:AW$133,$E1125)</f>
        <v/>
      </c>
      <c r="AX1125" s="42">
        <f>ETSCOST(AX$134,$D1125,INDEX(AX$117:AX$133,$E1125))</f>
        <v/>
      </c>
    </row>
    <row r="1126" hidden="1" outlineLevel="2">
      <c r="A1126" s="5" t="inlineStr">
        <is>
          <t>ets</t>
        </is>
      </c>
      <c r="B1126" s="5" t="inlineStr">
        <is>
          <t>bio</t>
        </is>
      </c>
      <c r="C1126" s="5" t="inlineStr">
        <is>
          <t>irn</t>
        </is>
      </c>
      <c r="D1126" s="40">
        <f>INDEX(Inputs!$T$5:$T$132,MATCH($B1126&amp;"|"&amp;$C1126,Inputs!$A$5:$A$132,0))</f>
        <v/>
      </c>
      <c r="E1126" s="40">
        <f>INDEX(Inputs!$K$5:$K$132,MATCH($B1126&amp;"|"&amp;$C1126,Inputs!$A$5:$A$132,0))</f>
        <v/>
      </c>
      <c r="F1126" s="39" t="n"/>
      <c r="G1126" s="39" t="n"/>
      <c r="H1126" s="5">
        <f>INDEX(Variables!$B$5:$B$105,MATCH($A1126,Variables!$A$5:$A$105,0))&amp;IF($C1126="",""," | "&amp;INDEX(Mapping!$B$5:$B$26,MATCH($C1126,Mapping!$A$5:$A$26,0))&amp;" | "&amp;INDEX(Mapping!$B$30:$B$41,MATCH($B1126,Mapping!$A$30:$A$41,0)))</f>
        <v/>
      </c>
      <c r="I1126" s="5">
        <f>INDEX(Variables!$C$5:$C$105,MATCH($A1126,Variables!$A$5:$A$105,0))</f>
        <v/>
      </c>
      <c r="J1126" s="5">
        <f>INDEX(Variables!$E$5:$E$105,MATCH($A1126,Variables!$A$5:$A$105,0))</f>
        <v/>
      </c>
      <c r="K1126" s="25">
        <f>LOWER(Settings!$C$4)&amp;".mit."&amp;$A1126&amp;IF($C1126="","","."&amp;$C1126&amp;"."&amp;$B1126)&amp;IF(INDEX(Variables!$D$5:$D$105,MATCH($A1126,Variables!$A$5:$A$105,0))="","","."&amp;INDEX(Variables!$D$5:$D$105,MATCH($A1126,Variables!$A$5:$A$105,0)))&amp;"."&amp;K$5</f>
        <v/>
      </c>
      <c r="L1126" s="41">
        <f>L$134*$D1126*INDEX(L$117:L$133,$E1126)</f>
        <v/>
      </c>
      <c r="M1126" s="40">
        <f>M$134*$D1126*INDEX(M$117:M$133,$E1126)</f>
        <v/>
      </c>
      <c r="N1126" s="40">
        <f>N$134*$D1126*INDEX(N$117:N$133,$E1126)</f>
        <v/>
      </c>
      <c r="O1126" s="40">
        <f>O$134*$D1126*INDEX(O$117:O$133,$E1126)</f>
        <v/>
      </c>
      <c r="P1126" s="40">
        <f>P$134*$D1126*INDEX(P$117:P$133,$E1126)</f>
        <v/>
      </c>
      <c r="Q1126" s="40">
        <f>Q$134*$D1126*INDEX(Q$117:Q$133,$E1126)</f>
        <v/>
      </c>
      <c r="R1126" s="40">
        <f>R$134*$D1126*INDEX(R$117:R$133,$E1126)</f>
        <v/>
      </c>
      <c r="S1126" s="40">
        <f>S$134*$D1126*INDEX(S$117:S$133,$E1126)</f>
        <v/>
      </c>
      <c r="T1126" s="40">
        <f>T$134*$D1126*INDEX(T$117:T$133,$E1126)</f>
        <v/>
      </c>
      <c r="U1126" s="40">
        <f>U$134*$D1126*INDEX(U$117:U$133,$E1126)</f>
        <v/>
      </c>
      <c r="V1126" s="40">
        <f>V$134*$D1126*INDEX(V$117:V$133,$E1126)</f>
        <v/>
      </c>
      <c r="W1126" s="40">
        <f>W$134*$D1126*INDEX(W$117:W$133,$E1126)</f>
        <v/>
      </c>
      <c r="X1126" s="40">
        <f>X$134*$D1126*INDEX(X$117:X$133,$E1126)</f>
        <v/>
      </c>
      <c r="Y1126" s="40">
        <f>Y$134*$D1126*INDEX(Y$117:Y$133,$E1126)</f>
        <v/>
      </c>
      <c r="Z1126" s="40">
        <f>Z$134*$D1126*INDEX(Z$117:Z$133,$E1126)</f>
        <v/>
      </c>
      <c r="AA1126" s="40">
        <f>AA$134*$D1126*INDEX(AA$117:AA$133,$E1126)</f>
        <v/>
      </c>
      <c r="AB1126" s="40">
        <f>AB$134*$D1126*INDEX(AB$117:AB$133,$E1126)</f>
        <v/>
      </c>
      <c r="AC1126" s="40">
        <f>AC$134*$D1126*INDEX(AC$117:AC$133,$E1126)</f>
        <v/>
      </c>
      <c r="AD1126" s="42">
        <f>ETSCOST(AD$134,$D1126,INDEX(AD$117:AD$133,$E1126))</f>
        <v/>
      </c>
      <c r="AE1126" s="25">
        <f>LOWER(Settings!$C$4)&amp;".mit."&amp;$A1126&amp;IF($C1126="","","."&amp;$C1126&amp;"."&amp;$B1126)&amp;IF(INDEX(Variables!$D$5:$D$105,MATCH($A1126,Variables!$A$5:$A$105,0))="","","."&amp;INDEX(Variables!$D$5:$D$105,MATCH($A1126,Variables!$A$5:$A$105,0)))&amp;"."&amp;AE$5</f>
        <v/>
      </c>
      <c r="AF1126" s="41">
        <f>AF$134*$D1126*INDEX(AF$117:AF$133,$E1126)</f>
        <v/>
      </c>
      <c r="AG1126" s="40">
        <f>AG$134*$D1126*INDEX(AG$117:AG$133,$E1126)</f>
        <v/>
      </c>
      <c r="AH1126" s="40">
        <f>AH$134*$D1126*INDEX(AH$117:AH$133,$E1126)</f>
        <v/>
      </c>
      <c r="AI1126" s="40">
        <f>AI$134*$D1126*INDEX(AI$117:AI$133,$E1126)</f>
        <v/>
      </c>
      <c r="AJ1126" s="40">
        <f>AJ$134*$D1126*INDEX(AJ$117:AJ$133,$E1126)</f>
        <v/>
      </c>
      <c r="AK1126" s="40">
        <f>AK$134*$D1126*INDEX(AK$117:AK$133,$E1126)</f>
        <v/>
      </c>
      <c r="AL1126" s="40">
        <f>AL$134*$D1126*INDEX(AL$117:AL$133,$E1126)</f>
        <v/>
      </c>
      <c r="AM1126" s="40">
        <f>AM$134*$D1126*INDEX(AM$117:AM$133,$E1126)</f>
        <v/>
      </c>
      <c r="AN1126" s="40">
        <f>AN$134*$D1126*INDEX(AN$117:AN$133,$E1126)</f>
        <v/>
      </c>
      <c r="AO1126" s="40">
        <f>AO$134*$D1126*INDEX(AO$117:AO$133,$E1126)</f>
        <v/>
      </c>
      <c r="AP1126" s="40">
        <f>AP$134*$D1126*INDEX(AP$117:AP$133,$E1126)</f>
        <v/>
      </c>
      <c r="AQ1126" s="40">
        <f>AQ$134*$D1126*INDEX(AQ$117:AQ$133,$E1126)</f>
        <v/>
      </c>
      <c r="AR1126" s="40">
        <f>AR$134*$D1126*INDEX(AR$117:AR$133,$E1126)</f>
        <v/>
      </c>
      <c r="AS1126" s="40">
        <f>AS$134*$D1126*INDEX(AS$117:AS$133,$E1126)</f>
        <v/>
      </c>
      <c r="AT1126" s="40">
        <f>AT$134*$D1126*INDEX(AT$117:AT$133,$E1126)</f>
        <v/>
      </c>
      <c r="AU1126" s="40">
        <f>AU$134*$D1126*INDEX(AU$117:AU$133,$E1126)</f>
        <v/>
      </c>
      <c r="AV1126" s="40">
        <f>AV$134*$D1126*INDEX(AV$117:AV$133,$E1126)</f>
        <v/>
      </c>
      <c r="AW1126" s="40">
        <f>AW$134*$D1126*INDEX(AW$117:AW$133,$E1126)</f>
        <v/>
      </c>
      <c r="AX1126" s="42">
        <f>ETSCOST(AX$134,$D1126,INDEX(AX$117:AX$133,$E1126))</f>
        <v/>
      </c>
    </row>
    <row r="1127" hidden="1" outlineLevel="2"/>
    <row r="1128" hidden="1" outlineLevel="2">
      <c r="A1128" s="5" t="inlineStr">
        <is>
          <t>ntx</t>
        </is>
      </c>
      <c r="B1128" s="5" t="inlineStr">
        <is>
          <t>coa</t>
        </is>
      </c>
      <c r="C1128" s="5" t="inlineStr">
        <is>
          <t>irn</t>
        </is>
      </c>
      <c r="D1128" s="40">
        <f>INDEX(Inputs!$L$5:$L$132,MATCH($B1128&amp;"|"&amp;$C1128,Inputs!$A$5:$A$132,0))</f>
        <v/>
      </c>
      <c r="E1128" s="40">
        <f>INDEX(Inputs!$I$5:$I$132,MATCH($B1128&amp;"|"&amp;$C1128,Inputs!$A$5:$A$132,0))</f>
        <v/>
      </c>
      <c r="F1128" s="39" t="n"/>
      <c r="G1128" s="39" t="n"/>
      <c r="H1128" s="5">
        <f>INDEX(Variables!$B$5:$B$105,MATCH($A1128,Variables!$A$5:$A$105,0))&amp;IF($C1128="",""," | "&amp;INDEX(Mapping!$B$5:$B$26,MATCH($C1128,Mapping!$A$5:$A$26,0))&amp;" | "&amp;INDEX(Mapping!$B$30:$B$41,MATCH($B1128,Mapping!$A$30:$A$41,0)))</f>
        <v/>
      </c>
      <c r="I1128" s="5">
        <f>INDEX(Variables!$C$5:$C$105,MATCH($A1128,Variables!$A$5:$A$105,0))</f>
        <v/>
      </c>
      <c r="J1128" s="5">
        <f>INDEX(Variables!$E$5:$E$105,MATCH($A1128,Variables!$A$5:$A$105,0))</f>
        <v/>
      </c>
      <c r="K1128" s="25">
        <f>LOWER(Settings!$C$4)&amp;".mit."&amp;$A1128&amp;IF($C1128="","","."&amp;$C1128&amp;"."&amp;$B1128)&amp;IF(INDEX(Variables!$D$5:$D$105,MATCH($A1128,Variables!$A$5:$A$105,0))="","","."&amp;INDEX(Variables!$D$5:$D$105,MATCH($A1128,Variables!$A$5:$A$105,0)))&amp;"."&amp;K$5</f>
        <v/>
      </c>
      <c r="L1128" s="41">
        <f>INDEX(L$78:L$91,$D1128)/$E1128</f>
        <v/>
      </c>
      <c r="M1128" s="40">
        <f>INDEX(M$78:M$91,$D1128)/$E1128</f>
        <v/>
      </c>
      <c r="N1128" s="40">
        <f>INDEX(N$78:N$91,$D1128)/$E1128</f>
        <v/>
      </c>
      <c r="O1128" s="40">
        <f>INDEX(O$78:O$91,$D1128)/$E1128</f>
        <v/>
      </c>
      <c r="P1128" s="40">
        <f>INDEX(P$78:P$91,$D1128)/$E1128</f>
        <v/>
      </c>
      <c r="Q1128" s="40">
        <f>INDEX(Q$78:Q$91,$D1128)/$E1128</f>
        <v/>
      </c>
      <c r="R1128" s="40">
        <f>INDEX(R$78:R$91,$D1128)/$E1128</f>
        <v/>
      </c>
      <c r="S1128" s="40">
        <f>INDEX(S$78:S$91,$D1128)/$E1128</f>
        <v/>
      </c>
      <c r="T1128" s="40">
        <f>INDEX(T$78:T$91,$D1128)/$E1128</f>
        <v/>
      </c>
      <c r="U1128" s="40">
        <f>INDEX(U$78:U$91,$D1128)/$E1128</f>
        <v/>
      </c>
      <c r="V1128" s="40">
        <f>INDEX(V$78:V$91,$D1128)/$E1128</f>
        <v/>
      </c>
      <c r="W1128" s="40">
        <f>INDEX(W$78:W$91,$D1128)/$E1128</f>
        <v/>
      </c>
      <c r="X1128" s="40">
        <f>INDEX(X$78:X$91,$D1128)/$E1128</f>
        <v/>
      </c>
      <c r="Y1128" s="40">
        <f>INDEX(Y$78:Y$91,$D1128)/$E1128</f>
        <v/>
      </c>
      <c r="Z1128" s="40">
        <f>INDEX(Z$78:Z$91,$D1128)/$E1128</f>
        <v/>
      </c>
      <c r="AA1128" s="40">
        <f>INDEX(AA$78:AA$91,$D1128)/$E1128</f>
        <v/>
      </c>
      <c r="AB1128" s="40">
        <f>INDEX(AB$78:AB$91,$D1128)/$E1128</f>
        <v/>
      </c>
      <c r="AC1128" s="40">
        <f>INDEX(AC$78:AC$91,$D1128)/$E1128</f>
        <v/>
      </c>
      <c r="AD1128" s="42">
        <f>NEWEXCISE(INDEX(AD$78:AD$91,$D1128),$E1128)</f>
        <v/>
      </c>
      <c r="AE1128" s="25">
        <f>LOWER(Settings!$C$4)&amp;".mit."&amp;$A1128&amp;IF($C1128="","","."&amp;$C1128&amp;"."&amp;$B1128)&amp;IF(INDEX(Variables!$D$5:$D$105,MATCH($A1128,Variables!$A$5:$A$105,0))="","","."&amp;INDEX(Variables!$D$5:$D$105,MATCH($A1128,Variables!$A$5:$A$105,0)))&amp;"."&amp;AE$5</f>
        <v/>
      </c>
      <c r="AF1128" s="41">
        <f>INDEX(AF$78:AF$91,$D1128)/$E1128</f>
        <v/>
      </c>
      <c r="AG1128" s="40">
        <f>INDEX(AG$78:AG$91,$D1128)/$E1128</f>
        <v/>
      </c>
      <c r="AH1128" s="40">
        <f>INDEX(AH$78:AH$91,$D1128)/$E1128</f>
        <v/>
      </c>
      <c r="AI1128" s="40">
        <f>INDEX(AI$78:AI$91,$D1128)/$E1128</f>
        <v/>
      </c>
      <c r="AJ1128" s="40">
        <f>INDEX(AJ$78:AJ$91,$D1128)/$E1128</f>
        <v/>
      </c>
      <c r="AK1128" s="40">
        <f>INDEX(AK$78:AK$91,$D1128)/$E1128</f>
        <v/>
      </c>
      <c r="AL1128" s="40">
        <f>INDEX(AL$78:AL$91,$D1128)/$E1128</f>
        <v/>
      </c>
      <c r="AM1128" s="40">
        <f>INDEX(AM$78:AM$91,$D1128)/$E1128</f>
        <v/>
      </c>
      <c r="AN1128" s="40">
        <f>INDEX(AN$78:AN$91,$D1128)/$E1128</f>
        <v/>
      </c>
      <c r="AO1128" s="40">
        <f>INDEX(AO$78:AO$91,$D1128)/$E1128</f>
        <v/>
      </c>
      <c r="AP1128" s="40">
        <f>INDEX(AP$78:AP$91,$D1128)/$E1128</f>
        <v/>
      </c>
      <c r="AQ1128" s="40">
        <f>INDEX(AQ$78:AQ$91,$D1128)/$E1128</f>
        <v/>
      </c>
      <c r="AR1128" s="40">
        <f>INDEX(AR$78:AR$91,$D1128)/$E1128</f>
        <v/>
      </c>
      <c r="AS1128" s="40">
        <f>INDEX(AS$78:AS$91,$D1128)/$E1128</f>
        <v/>
      </c>
      <c r="AT1128" s="40">
        <f>INDEX(AT$78:AT$91,$D1128)/$E1128</f>
        <v/>
      </c>
      <c r="AU1128" s="40">
        <f>INDEX(AU$78:AU$91,$D1128)/$E1128</f>
        <v/>
      </c>
      <c r="AV1128" s="40">
        <f>INDEX(AV$78:AV$91,$D1128)/$E1128</f>
        <v/>
      </c>
      <c r="AW1128" s="40">
        <f>INDEX(AW$78:AW$91,$D1128)/$E1128</f>
        <v/>
      </c>
      <c r="AX1128" s="42">
        <f>NEWEXCISE(INDEX(AX$78:AX$91,$D1128),$E1128)</f>
        <v/>
      </c>
    </row>
    <row r="1129" hidden="1" outlineLevel="2">
      <c r="A1129" s="5" t="inlineStr">
        <is>
          <t>ntx</t>
        </is>
      </c>
      <c r="B1129" s="5" t="inlineStr">
        <is>
          <t>nga</t>
        </is>
      </c>
      <c r="C1129" s="5" t="inlineStr">
        <is>
          <t>irn</t>
        </is>
      </c>
      <c r="D1129" s="40">
        <f>INDEX(Inputs!$L$5:$L$132,MATCH($B1129&amp;"|"&amp;$C1129,Inputs!$A$5:$A$132,0))</f>
        <v/>
      </c>
      <c r="E1129" s="40">
        <f>INDEX(Inputs!$I$5:$I$132,MATCH($B1129&amp;"|"&amp;$C1129,Inputs!$A$5:$A$132,0))</f>
        <v/>
      </c>
      <c r="F1129" s="39" t="n"/>
      <c r="G1129" s="39" t="n"/>
      <c r="H1129" s="5">
        <f>INDEX(Variables!$B$5:$B$105,MATCH($A1129,Variables!$A$5:$A$105,0))&amp;IF($C1129="",""," | "&amp;INDEX(Mapping!$B$5:$B$26,MATCH($C1129,Mapping!$A$5:$A$26,0))&amp;" | "&amp;INDEX(Mapping!$B$30:$B$41,MATCH($B1129,Mapping!$A$30:$A$41,0)))</f>
        <v/>
      </c>
      <c r="I1129" s="5">
        <f>INDEX(Variables!$C$5:$C$105,MATCH($A1129,Variables!$A$5:$A$105,0))</f>
        <v/>
      </c>
      <c r="J1129" s="5">
        <f>INDEX(Variables!$E$5:$E$105,MATCH($A1129,Variables!$A$5:$A$105,0))</f>
        <v/>
      </c>
      <c r="K1129" s="25">
        <f>LOWER(Settings!$C$4)&amp;".mit."&amp;$A1129&amp;IF($C1129="","","."&amp;$C1129&amp;"."&amp;$B1129)&amp;IF(INDEX(Variables!$D$5:$D$105,MATCH($A1129,Variables!$A$5:$A$105,0))="","","."&amp;INDEX(Variables!$D$5:$D$105,MATCH($A1129,Variables!$A$5:$A$105,0)))&amp;"."&amp;K$5</f>
        <v/>
      </c>
      <c r="L1129" s="41">
        <f>INDEX(L$78:L$91,$D1129)/$E1129</f>
        <v/>
      </c>
      <c r="M1129" s="40">
        <f>INDEX(M$78:M$91,$D1129)/$E1129</f>
        <v/>
      </c>
      <c r="N1129" s="40">
        <f>INDEX(N$78:N$91,$D1129)/$E1129</f>
        <v/>
      </c>
      <c r="O1129" s="40">
        <f>INDEX(O$78:O$91,$D1129)/$E1129</f>
        <v/>
      </c>
      <c r="P1129" s="40">
        <f>INDEX(P$78:P$91,$D1129)/$E1129</f>
        <v/>
      </c>
      <c r="Q1129" s="40">
        <f>INDEX(Q$78:Q$91,$D1129)/$E1129</f>
        <v/>
      </c>
      <c r="R1129" s="40">
        <f>INDEX(R$78:R$91,$D1129)/$E1129</f>
        <v/>
      </c>
      <c r="S1129" s="40">
        <f>INDEX(S$78:S$91,$D1129)/$E1129</f>
        <v/>
      </c>
      <c r="T1129" s="40">
        <f>INDEX(T$78:T$91,$D1129)/$E1129</f>
        <v/>
      </c>
      <c r="U1129" s="40">
        <f>INDEX(U$78:U$91,$D1129)/$E1129</f>
        <v/>
      </c>
      <c r="V1129" s="40">
        <f>INDEX(V$78:V$91,$D1129)/$E1129</f>
        <v/>
      </c>
      <c r="W1129" s="40">
        <f>INDEX(W$78:W$91,$D1129)/$E1129</f>
        <v/>
      </c>
      <c r="X1129" s="40">
        <f>INDEX(X$78:X$91,$D1129)/$E1129</f>
        <v/>
      </c>
      <c r="Y1129" s="40">
        <f>INDEX(Y$78:Y$91,$D1129)/$E1129</f>
        <v/>
      </c>
      <c r="Z1129" s="40">
        <f>INDEX(Z$78:Z$91,$D1129)/$E1129</f>
        <v/>
      </c>
      <c r="AA1129" s="40">
        <f>INDEX(AA$78:AA$91,$D1129)/$E1129</f>
        <v/>
      </c>
      <c r="AB1129" s="40">
        <f>INDEX(AB$78:AB$91,$D1129)/$E1129</f>
        <v/>
      </c>
      <c r="AC1129" s="40">
        <f>INDEX(AC$78:AC$91,$D1129)/$E1129</f>
        <v/>
      </c>
      <c r="AD1129" s="42">
        <f>NEWEXCISE(INDEX(AD$78:AD$91,$D1129),$E1129)</f>
        <v/>
      </c>
      <c r="AE1129" s="25">
        <f>LOWER(Settings!$C$4)&amp;".mit."&amp;$A1129&amp;IF($C1129="","","."&amp;$C1129&amp;"."&amp;$B1129)&amp;IF(INDEX(Variables!$D$5:$D$105,MATCH($A1129,Variables!$A$5:$A$105,0))="","","."&amp;INDEX(Variables!$D$5:$D$105,MATCH($A1129,Variables!$A$5:$A$105,0)))&amp;"."&amp;AE$5</f>
        <v/>
      </c>
      <c r="AF1129" s="41">
        <f>INDEX(AF$78:AF$91,$D1129)/$E1129</f>
        <v/>
      </c>
      <c r="AG1129" s="40">
        <f>INDEX(AG$78:AG$91,$D1129)/$E1129</f>
        <v/>
      </c>
      <c r="AH1129" s="40">
        <f>INDEX(AH$78:AH$91,$D1129)/$E1129</f>
        <v/>
      </c>
      <c r="AI1129" s="40">
        <f>INDEX(AI$78:AI$91,$D1129)/$E1129</f>
        <v/>
      </c>
      <c r="AJ1129" s="40">
        <f>INDEX(AJ$78:AJ$91,$D1129)/$E1129</f>
        <v/>
      </c>
      <c r="AK1129" s="40">
        <f>INDEX(AK$78:AK$91,$D1129)/$E1129</f>
        <v/>
      </c>
      <c r="AL1129" s="40">
        <f>INDEX(AL$78:AL$91,$D1129)/$E1129</f>
        <v/>
      </c>
      <c r="AM1129" s="40">
        <f>INDEX(AM$78:AM$91,$D1129)/$E1129</f>
        <v/>
      </c>
      <c r="AN1129" s="40">
        <f>INDEX(AN$78:AN$91,$D1129)/$E1129</f>
        <v/>
      </c>
      <c r="AO1129" s="40">
        <f>INDEX(AO$78:AO$91,$D1129)/$E1129</f>
        <v/>
      </c>
      <c r="AP1129" s="40">
        <f>INDEX(AP$78:AP$91,$D1129)/$E1129</f>
        <v/>
      </c>
      <c r="AQ1129" s="40">
        <f>INDEX(AQ$78:AQ$91,$D1129)/$E1129</f>
        <v/>
      </c>
      <c r="AR1129" s="40">
        <f>INDEX(AR$78:AR$91,$D1129)/$E1129</f>
        <v/>
      </c>
      <c r="AS1129" s="40">
        <f>INDEX(AS$78:AS$91,$D1129)/$E1129</f>
        <v/>
      </c>
      <c r="AT1129" s="40">
        <f>INDEX(AT$78:AT$91,$D1129)/$E1129</f>
        <v/>
      </c>
      <c r="AU1129" s="40">
        <f>INDEX(AU$78:AU$91,$D1129)/$E1129</f>
        <v/>
      </c>
      <c r="AV1129" s="40">
        <f>INDEX(AV$78:AV$91,$D1129)/$E1129</f>
        <v/>
      </c>
      <c r="AW1129" s="40">
        <f>INDEX(AW$78:AW$91,$D1129)/$E1129</f>
        <v/>
      </c>
      <c r="AX1129" s="42">
        <f>NEWEXCISE(INDEX(AX$78:AX$91,$D1129),$E1129)</f>
        <v/>
      </c>
    </row>
    <row r="1130" hidden="1" outlineLevel="2">
      <c r="A1130" s="5" t="inlineStr">
        <is>
          <t>ntx</t>
        </is>
      </c>
      <c r="B1130" s="5" t="inlineStr">
        <is>
          <t>gso</t>
        </is>
      </c>
      <c r="C1130" s="5" t="inlineStr">
        <is>
          <t>irn</t>
        </is>
      </c>
      <c r="D1130" s="40">
        <f>INDEX(Inputs!$L$5:$L$132,MATCH($B1130&amp;"|"&amp;$C1130,Inputs!$A$5:$A$132,0))</f>
        <v/>
      </c>
      <c r="E1130" s="40">
        <f>INDEX(Inputs!$I$5:$I$132,MATCH($B1130&amp;"|"&amp;$C1130,Inputs!$A$5:$A$132,0))</f>
        <v/>
      </c>
      <c r="F1130" s="39" t="n"/>
      <c r="G1130" s="39" t="n"/>
      <c r="H1130" s="5">
        <f>INDEX(Variables!$B$5:$B$105,MATCH($A1130,Variables!$A$5:$A$105,0))&amp;IF($C1130="",""," | "&amp;INDEX(Mapping!$B$5:$B$26,MATCH($C1130,Mapping!$A$5:$A$26,0))&amp;" | "&amp;INDEX(Mapping!$B$30:$B$41,MATCH($B1130,Mapping!$A$30:$A$41,0)))</f>
        <v/>
      </c>
      <c r="I1130" s="5">
        <f>INDEX(Variables!$C$5:$C$105,MATCH($A1130,Variables!$A$5:$A$105,0))</f>
        <v/>
      </c>
      <c r="J1130" s="5">
        <f>INDEX(Variables!$E$5:$E$105,MATCH($A1130,Variables!$A$5:$A$105,0))</f>
        <v/>
      </c>
      <c r="K1130" s="25">
        <f>LOWER(Settings!$C$4)&amp;".mit."&amp;$A1130&amp;IF($C1130="","","."&amp;$C1130&amp;"."&amp;$B1130)&amp;IF(INDEX(Variables!$D$5:$D$105,MATCH($A1130,Variables!$A$5:$A$105,0))="","","."&amp;INDEX(Variables!$D$5:$D$105,MATCH($A1130,Variables!$A$5:$A$105,0)))&amp;"."&amp;K$5</f>
        <v/>
      </c>
      <c r="L1130" s="41">
        <f>INDEX(L$78:L$91,$D1130)/$E1130</f>
        <v/>
      </c>
      <c r="M1130" s="40">
        <f>INDEX(M$78:M$91,$D1130)/$E1130</f>
        <v/>
      </c>
      <c r="N1130" s="40">
        <f>INDEX(N$78:N$91,$D1130)/$E1130</f>
        <v/>
      </c>
      <c r="O1130" s="40">
        <f>INDEX(O$78:O$91,$D1130)/$E1130</f>
        <v/>
      </c>
      <c r="P1130" s="40">
        <f>INDEX(P$78:P$91,$D1130)/$E1130</f>
        <v/>
      </c>
      <c r="Q1130" s="40">
        <f>INDEX(Q$78:Q$91,$D1130)/$E1130</f>
        <v/>
      </c>
      <c r="R1130" s="40">
        <f>INDEX(R$78:R$91,$D1130)/$E1130</f>
        <v/>
      </c>
      <c r="S1130" s="40">
        <f>INDEX(S$78:S$91,$D1130)/$E1130</f>
        <v/>
      </c>
      <c r="T1130" s="40">
        <f>INDEX(T$78:T$91,$D1130)/$E1130</f>
        <v/>
      </c>
      <c r="U1130" s="40">
        <f>INDEX(U$78:U$91,$D1130)/$E1130</f>
        <v/>
      </c>
      <c r="V1130" s="40">
        <f>INDEX(V$78:V$91,$D1130)/$E1130</f>
        <v/>
      </c>
      <c r="W1130" s="40">
        <f>INDEX(W$78:W$91,$D1130)/$E1130</f>
        <v/>
      </c>
      <c r="X1130" s="40">
        <f>INDEX(X$78:X$91,$D1130)/$E1130</f>
        <v/>
      </c>
      <c r="Y1130" s="40">
        <f>INDEX(Y$78:Y$91,$D1130)/$E1130</f>
        <v/>
      </c>
      <c r="Z1130" s="40">
        <f>INDEX(Z$78:Z$91,$D1130)/$E1130</f>
        <v/>
      </c>
      <c r="AA1130" s="40">
        <f>INDEX(AA$78:AA$91,$D1130)/$E1130</f>
        <v/>
      </c>
      <c r="AB1130" s="40">
        <f>INDEX(AB$78:AB$91,$D1130)/$E1130</f>
        <v/>
      </c>
      <c r="AC1130" s="40">
        <f>INDEX(AC$78:AC$91,$D1130)/$E1130</f>
        <v/>
      </c>
      <c r="AD1130" s="42">
        <f>NEWEXCISE(INDEX(AD$78:AD$91,$D1130),$E1130)</f>
        <v/>
      </c>
      <c r="AE1130" s="25">
        <f>LOWER(Settings!$C$4)&amp;".mit."&amp;$A1130&amp;IF($C1130="","","."&amp;$C1130&amp;"."&amp;$B1130)&amp;IF(INDEX(Variables!$D$5:$D$105,MATCH($A1130,Variables!$A$5:$A$105,0))="","","."&amp;INDEX(Variables!$D$5:$D$105,MATCH($A1130,Variables!$A$5:$A$105,0)))&amp;"."&amp;AE$5</f>
        <v/>
      </c>
      <c r="AF1130" s="41">
        <f>INDEX(AF$78:AF$91,$D1130)/$E1130</f>
        <v/>
      </c>
      <c r="AG1130" s="40">
        <f>INDEX(AG$78:AG$91,$D1130)/$E1130</f>
        <v/>
      </c>
      <c r="AH1130" s="40">
        <f>INDEX(AH$78:AH$91,$D1130)/$E1130</f>
        <v/>
      </c>
      <c r="AI1130" s="40">
        <f>INDEX(AI$78:AI$91,$D1130)/$E1130</f>
        <v/>
      </c>
      <c r="AJ1130" s="40">
        <f>INDEX(AJ$78:AJ$91,$D1130)/$E1130</f>
        <v/>
      </c>
      <c r="AK1130" s="40">
        <f>INDEX(AK$78:AK$91,$D1130)/$E1130</f>
        <v/>
      </c>
      <c r="AL1130" s="40">
        <f>INDEX(AL$78:AL$91,$D1130)/$E1130</f>
        <v/>
      </c>
      <c r="AM1130" s="40">
        <f>INDEX(AM$78:AM$91,$D1130)/$E1130</f>
        <v/>
      </c>
      <c r="AN1130" s="40">
        <f>INDEX(AN$78:AN$91,$D1130)/$E1130</f>
        <v/>
      </c>
      <c r="AO1130" s="40">
        <f>INDEX(AO$78:AO$91,$D1130)/$E1130</f>
        <v/>
      </c>
      <c r="AP1130" s="40">
        <f>INDEX(AP$78:AP$91,$D1130)/$E1130</f>
        <v/>
      </c>
      <c r="AQ1130" s="40">
        <f>INDEX(AQ$78:AQ$91,$D1130)/$E1130</f>
        <v/>
      </c>
      <c r="AR1130" s="40">
        <f>INDEX(AR$78:AR$91,$D1130)/$E1130</f>
        <v/>
      </c>
      <c r="AS1130" s="40">
        <f>INDEX(AS$78:AS$91,$D1130)/$E1130</f>
        <v/>
      </c>
      <c r="AT1130" s="40">
        <f>INDEX(AT$78:AT$91,$D1130)/$E1130</f>
        <v/>
      </c>
      <c r="AU1130" s="40">
        <f>INDEX(AU$78:AU$91,$D1130)/$E1130</f>
        <v/>
      </c>
      <c r="AV1130" s="40">
        <f>INDEX(AV$78:AV$91,$D1130)/$E1130</f>
        <v/>
      </c>
      <c r="AW1130" s="40">
        <f>INDEX(AW$78:AW$91,$D1130)/$E1130</f>
        <v/>
      </c>
      <c r="AX1130" s="42">
        <f>NEWEXCISE(INDEX(AX$78:AX$91,$D1130),$E1130)</f>
        <v/>
      </c>
    </row>
    <row r="1131" hidden="1" outlineLevel="2">
      <c r="A1131" s="5" t="inlineStr">
        <is>
          <t>ntx</t>
        </is>
      </c>
      <c r="B1131" s="5" t="inlineStr">
        <is>
          <t>die</t>
        </is>
      </c>
      <c r="C1131" s="5" t="inlineStr">
        <is>
          <t>irn</t>
        </is>
      </c>
      <c r="D1131" s="40">
        <f>INDEX(Inputs!$L$5:$L$132,MATCH($B1131&amp;"|"&amp;$C1131,Inputs!$A$5:$A$132,0))</f>
        <v/>
      </c>
      <c r="E1131" s="40">
        <f>INDEX(Inputs!$I$5:$I$132,MATCH($B1131&amp;"|"&amp;$C1131,Inputs!$A$5:$A$132,0))</f>
        <v/>
      </c>
      <c r="F1131" s="39" t="n"/>
      <c r="G1131" s="39" t="n"/>
      <c r="H1131" s="5">
        <f>INDEX(Variables!$B$5:$B$105,MATCH($A1131,Variables!$A$5:$A$105,0))&amp;IF($C1131="",""," | "&amp;INDEX(Mapping!$B$5:$B$26,MATCH($C1131,Mapping!$A$5:$A$26,0))&amp;" | "&amp;INDEX(Mapping!$B$30:$B$41,MATCH($B1131,Mapping!$A$30:$A$41,0)))</f>
        <v/>
      </c>
      <c r="I1131" s="5">
        <f>INDEX(Variables!$C$5:$C$105,MATCH($A1131,Variables!$A$5:$A$105,0))</f>
        <v/>
      </c>
      <c r="J1131" s="5">
        <f>INDEX(Variables!$E$5:$E$105,MATCH($A1131,Variables!$A$5:$A$105,0))</f>
        <v/>
      </c>
      <c r="K1131" s="25">
        <f>LOWER(Settings!$C$4)&amp;".mit."&amp;$A1131&amp;IF($C1131="","","."&amp;$C1131&amp;"."&amp;$B1131)&amp;IF(INDEX(Variables!$D$5:$D$105,MATCH($A1131,Variables!$A$5:$A$105,0))="","","."&amp;INDEX(Variables!$D$5:$D$105,MATCH($A1131,Variables!$A$5:$A$105,0)))&amp;"."&amp;K$5</f>
        <v/>
      </c>
      <c r="L1131" s="41">
        <f>INDEX(L$78:L$91,$D1131)/$E1131</f>
        <v/>
      </c>
      <c r="M1131" s="40">
        <f>INDEX(M$78:M$91,$D1131)/$E1131</f>
        <v/>
      </c>
      <c r="N1131" s="40">
        <f>INDEX(N$78:N$91,$D1131)/$E1131</f>
        <v/>
      </c>
      <c r="O1131" s="40">
        <f>INDEX(O$78:O$91,$D1131)/$E1131</f>
        <v/>
      </c>
      <c r="P1131" s="40">
        <f>INDEX(P$78:P$91,$D1131)/$E1131</f>
        <v/>
      </c>
      <c r="Q1131" s="40">
        <f>INDEX(Q$78:Q$91,$D1131)/$E1131</f>
        <v/>
      </c>
      <c r="R1131" s="40">
        <f>INDEX(R$78:R$91,$D1131)/$E1131</f>
        <v/>
      </c>
      <c r="S1131" s="40">
        <f>INDEX(S$78:S$91,$D1131)/$E1131</f>
        <v/>
      </c>
      <c r="T1131" s="40">
        <f>INDEX(T$78:T$91,$D1131)/$E1131</f>
        <v/>
      </c>
      <c r="U1131" s="40">
        <f>INDEX(U$78:U$91,$D1131)/$E1131</f>
        <v/>
      </c>
      <c r="V1131" s="40">
        <f>INDEX(V$78:V$91,$D1131)/$E1131</f>
        <v/>
      </c>
      <c r="W1131" s="40">
        <f>INDEX(W$78:W$91,$D1131)/$E1131</f>
        <v/>
      </c>
      <c r="X1131" s="40">
        <f>INDEX(X$78:X$91,$D1131)/$E1131</f>
        <v/>
      </c>
      <c r="Y1131" s="40">
        <f>INDEX(Y$78:Y$91,$D1131)/$E1131</f>
        <v/>
      </c>
      <c r="Z1131" s="40">
        <f>INDEX(Z$78:Z$91,$D1131)/$E1131</f>
        <v/>
      </c>
      <c r="AA1131" s="40">
        <f>INDEX(AA$78:AA$91,$D1131)/$E1131</f>
        <v/>
      </c>
      <c r="AB1131" s="40">
        <f>INDEX(AB$78:AB$91,$D1131)/$E1131</f>
        <v/>
      </c>
      <c r="AC1131" s="40">
        <f>INDEX(AC$78:AC$91,$D1131)/$E1131</f>
        <v/>
      </c>
      <c r="AD1131" s="42">
        <f>NEWEXCISE(INDEX(AD$78:AD$91,$D1131),$E1131)</f>
        <v/>
      </c>
      <c r="AE1131" s="25">
        <f>LOWER(Settings!$C$4)&amp;".mit."&amp;$A1131&amp;IF($C1131="","","."&amp;$C1131&amp;"."&amp;$B1131)&amp;IF(INDEX(Variables!$D$5:$D$105,MATCH($A1131,Variables!$A$5:$A$105,0))="","","."&amp;INDEX(Variables!$D$5:$D$105,MATCH($A1131,Variables!$A$5:$A$105,0)))&amp;"."&amp;AE$5</f>
        <v/>
      </c>
      <c r="AF1131" s="41">
        <f>INDEX(AF$78:AF$91,$D1131)/$E1131</f>
        <v/>
      </c>
      <c r="AG1131" s="40">
        <f>INDEX(AG$78:AG$91,$D1131)/$E1131</f>
        <v/>
      </c>
      <c r="AH1131" s="40">
        <f>INDEX(AH$78:AH$91,$D1131)/$E1131</f>
        <v/>
      </c>
      <c r="AI1131" s="40">
        <f>INDEX(AI$78:AI$91,$D1131)/$E1131</f>
        <v/>
      </c>
      <c r="AJ1131" s="40">
        <f>INDEX(AJ$78:AJ$91,$D1131)/$E1131</f>
        <v/>
      </c>
      <c r="AK1131" s="40">
        <f>INDEX(AK$78:AK$91,$D1131)/$E1131</f>
        <v/>
      </c>
      <c r="AL1131" s="40">
        <f>INDEX(AL$78:AL$91,$D1131)/$E1131</f>
        <v/>
      </c>
      <c r="AM1131" s="40">
        <f>INDEX(AM$78:AM$91,$D1131)/$E1131</f>
        <v/>
      </c>
      <c r="AN1131" s="40">
        <f>INDEX(AN$78:AN$91,$D1131)/$E1131</f>
        <v/>
      </c>
      <c r="AO1131" s="40">
        <f>INDEX(AO$78:AO$91,$D1131)/$E1131</f>
        <v/>
      </c>
      <c r="AP1131" s="40">
        <f>INDEX(AP$78:AP$91,$D1131)/$E1131</f>
        <v/>
      </c>
      <c r="AQ1131" s="40">
        <f>INDEX(AQ$78:AQ$91,$D1131)/$E1131</f>
        <v/>
      </c>
      <c r="AR1131" s="40">
        <f>INDEX(AR$78:AR$91,$D1131)/$E1131</f>
        <v/>
      </c>
      <c r="AS1131" s="40">
        <f>INDEX(AS$78:AS$91,$D1131)/$E1131</f>
        <v/>
      </c>
      <c r="AT1131" s="40">
        <f>INDEX(AT$78:AT$91,$D1131)/$E1131</f>
        <v/>
      </c>
      <c r="AU1131" s="40">
        <f>INDEX(AU$78:AU$91,$D1131)/$E1131</f>
        <v/>
      </c>
      <c r="AV1131" s="40">
        <f>INDEX(AV$78:AV$91,$D1131)/$E1131</f>
        <v/>
      </c>
      <c r="AW1131" s="40">
        <f>INDEX(AW$78:AW$91,$D1131)/$E1131</f>
        <v/>
      </c>
      <c r="AX1131" s="42">
        <f>NEWEXCISE(INDEX(AX$78:AX$91,$D1131),$E1131)</f>
        <v/>
      </c>
    </row>
    <row r="1132" hidden="1" outlineLevel="2">
      <c r="A1132" s="5" t="inlineStr">
        <is>
          <t>ntx</t>
        </is>
      </c>
      <c r="B1132" s="5" t="inlineStr">
        <is>
          <t>lpg</t>
        </is>
      </c>
      <c r="C1132" s="5" t="inlineStr">
        <is>
          <t>irn</t>
        </is>
      </c>
      <c r="D1132" s="40">
        <f>INDEX(Inputs!$L$5:$L$132,MATCH($B1132&amp;"|"&amp;$C1132,Inputs!$A$5:$A$132,0))</f>
        <v/>
      </c>
      <c r="E1132" s="40">
        <f>INDEX(Inputs!$I$5:$I$132,MATCH($B1132&amp;"|"&amp;$C1132,Inputs!$A$5:$A$132,0))</f>
        <v/>
      </c>
      <c r="F1132" s="39" t="n"/>
      <c r="G1132" s="39" t="n"/>
      <c r="H1132" s="5">
        <f>INDEX(Variables!$B$5:$B$105,MATCH($A1132,Variables!$A$5:$A$105,0))&amp;IF($C1132="",""," | "&amp;INDEX(Mapping!$B$5:$B$26,MATCH($C1132,Mapping!$A$5:$A$26,0))&amp;" | "&amp;INDEX(Mapping!$B$30:$B$41,MATCH($B1132,Mapping!$A$30:$A$41,0)))</f>
        <v/>
      </c>
      <c r="I1132" s="5">
        <f>INDEX(Variables!$C$5:$C$105,MATCH($A1132,Variables!$A$5:$A$105,0))</f>
        <v/>
      </c>
      <c r="J1132" s="5">
        <f>INDEX(Variables!$E$5:$E$105,MATCH($A1132,Variables!$A$5:$A$105,0))</f>
        <v/>
      </c>
      <c r="K1132" s="25">
        <f>LOWER(Settings!$C$4)&amp;".mit."&amp;$A1132&amp;IF($C1132="","","."&amp;$C1132&amp;"."&amp;$B1132)&amp;IF(INDEX(Variables!$D$5:$D$105,MATCH($A1132,Variables!$A$5:$A$105,0))="","","."&amp;INDEX(Variables!$D$5:$D$105,MATCH($A1132,Variables!$A$5:$A$105,0)))&amp;"."&amp;K$5</f>
        <v/>
      </c>
      <c r="L1132" s="41">
        <f>INDEX(L$78:L$91,$D1132)/$E1132</f>
        <v/>
      </c>
      <c r="M1132" s="40">
        <f>INDEX(M$78:M$91,$D1132)/$E1132</f>
        <v/>
      </c>
      <c r="N1132" s="40">
        <f>INDEX(N$78:N$91,$D1132)/$E1132</f>
        <v/>
      </c>
      <c r="O1132" s="40">
        <f>INDEX(O$78:O$91,$D1132)/$E1132</f>
        <v/>
      </c>
      <c r="P1132" s="40">
        <f>INDEX(P$78:P$91,$D1132)/$E1132</f>
        <v/>
      </c>
      <c r="Q1132" s="40">
        <f>INDEX(Q$78:Q$91,$D1132)/$E1132</f>
        <v/>
      </c>
      <c r="R1132" s="40">
        <f>INDEX(R$78:R$91,$D1132)/$E1132</f>
        <v/>
      </c>
      <c r="S1132" s="40">
        <f>INDEX(S$78:S$91,$D1132)/$E1132</f>
        <v/>
      </c>
      <c r="T1132" s="40">
        <f>INDEX(T$78:T$91,$D1132)/$E1132</f>
        <v/>
      </c>
      <c r="U1132" s="40">
        <f>INDEX(U$78:U$91,$D1132)/$E1132</f>
        <v/>
      </c>
      <c r="V1132" s="40">
        <f>INDEX(V$78:V$91,$D1132)/$E1132</f>
        <v/>
      </c>
      <c r="W1132" s="40">
        <f>INDEX(W$78:W$91,$D1132)/$E1132</f>
        <v/>
      </c>
      <c r="X1132" s="40">
        <f>INDEX(X$78:X$91,$D1132)/$E1132</f>
        <v/>
      </c>
      <c r="Y1132" s="40">
        <f>INDEX(Y$78:Y$91,$D1132)/$E1132</f>
        <v/>
      </c>
      <c r="Z1132" s="40">
        <f>INDEX(Z$78:Z$91,$D1132)/$E1132</f>
        <v/>
      </c>
      <c r="AA1132" s="40">
        <f>INDEX(AA$78:AA$91,$D1132)/$E1132</f>
        <v/>
      </c>
      <c r="AB1132" s="40">
        <f>INDEX(AB$78:AB$91,$D1132)/$E1132</f>
        <v/>
      </c>
      <c r="AC1132" s="40">
        <f>INDEX(AC$78:AC$91,$D1132)/$E1132</f>
        <v/>
      </c>
      <c r="AD1132" s="42">
        <f>NEWEXCISE(INDEX(AD$78:AD$91,$D1132),$E1132)</f>
        <v/>
      </c>
      <c r="AE1132" s="25">
        <f>LOWER(Settings!$C$4)&amp;".mit."&amp;$A1132&amp;IF($C1132="","","."&amp;$C1132&amp;"."&amp;$B1132)&amp;IF(INDEX(Variables!$D$5:$D$105,MATCH($A1132,Variables!$A$5:$A$105,0))="","","."&amp;INDEX(Variables!$D$5:$D$105,MATCH($A1132,Variables!$A$5:$A$105,0)))&amp;"."&amp;AE$5</f>
        <v/>
      </c>
      <c r="AF1132" s="41">
        <f>INDEX(AF$78:AF$91,$D1132)/$E1132</f>
        <v/>
      </c>
      <c r="AG1132" s="40">
        <f>INDEX(AG$78:AG$91,$D1132)/$E1132</f>
        <v/>
      </c>
      <c r="AH1132" s="40">
        <f>INDEX(AH$78:AH$91,$D1132)/$E1132</f>
        <v/>
      </c>
      <c r="AI1132" s="40">
        <f>INDEX(AI$78:AI$91,$D1132)/$E1132</f>
        <v/>
      </c>
      <c r="AJ1132" s="40">
        <f>INDEX(AJ$78:AJ$91,$D1132)/$E1132</f>
        <v/>
      </c>
      <c r="AK1132" s="40">
        <f>INDEX(AK$78:AK$91,$D1132)/$E1132</f>
        <v/>
      </c>
      <c r="AL1132" s="40">
        <f>INDEX(AL$78:AL$91,$D1132)/$E1132</f>
        <v/>
      </c>
      <c r="AM1132" s="40">
        <f>INDEX(AM$78:AM$91,$D1132)/$E1132</f>
        <v/>
      </c>
      <c r="AN1132" s="40">
        <f>INDEX(AN$78:AN$91,$D1132)/$E1132</f>
        <v/>
      </c>
      <c r="AO1132" s="40">
        <f>INDEX(AO$78:AO$91,$D1132)/$E1132</f>
        <v/>
      </c>
      <c r="AP1132" s="40">
        <f>INDEX(AP$78:AP$91,$D1132)/$E1132</f>
        <v/>
      </c>
      <c r="AQ1132" s="40">
        <f>INDEX(AQ$78:AQ$91,$D1132)/$E1132</f>
        <v/>
      </c>
      <c r="AR1132" s="40">
        <f>INDEX(AR$78:AR$91,$D1132)/$E1132</f>
        <v/>
      </c>
      <c r="AS1132" s="40">
        <f>INDEX(AS$78:AS$91,$D1132)/$E1132</f>
        <v/>
      </c>
      <c r="AT1132" s="40">
        <f>INDEX(AT$78:AT$91,$D1132)/$E1132</f>
        <v/>
      </c>
      <c r="AU1132" s="40">
        <f>INDEX(AU$78:AU$91,$D1132)/$E1132</f>
        <v/>
      </c>
      <c r="AV1132" s="40">
        <f>INDEX(AV$78:AV$91,$D1132)/$E1132</f>
        <v/>
      </c>
      <c r="AW1132" s="40">
        <f>INDEX(AW$78:AW$91,$D1132)/$E1132</f>
        <v/>
      </c>
      <c r="AX1132" s="42">
        <f>NEWEXCISE(INDEX(AX$78:AX$91,$D1132),$E1132)</f>
        <v/>
      </c>
    </row>
    <row r="1133" hidden="1" outlineLevel="2">
      <c r="A1133" s="5" t="inlineStr">
        <is>
          <t>ntx</t>
        </is>
      </c>
      <c r="B1133" s="5" t="inlineStr">
        <is>
          <t>ker</t>
        </is>
      </c>
      <c r="C1133" s="5" t="inlineStr">
        <is>
          <t>irn</t>
        </is>
      </c>
      <c r="D1133" s="40">
        <f>INDEX(Inputs!$L$5:$L$132,MATCH($B1133&amp;"|"&amp;$C1133,Inputs!$A$5:$A$132,0))</f>
        <v/>
      </c>
      <c r="E1133" s="40">
        <f>INDEX(Inputs!$I$5:$I$132,MATCH($B1133&amp;"|"&amp;$C1133,Inputs!$A$5:$A$132,0))</f>
        <v/>
      </c>
      <c r="F1133" s="39" t="n"/>
      <c r="G1133" s="39" t="n"/>
      <c r="H1133" s="5">
        <f>INDEX(Variables!$B$5:$B$105,MATCH($A1133,Variables!$A$5:$A$105,0))&amp;IF($C1133="",""," | "&amp;INDEX(Mapping!$B$5:$B$26,MATCH($C1133,Mapping!$A$5:$A$26,0))&amp;" | "&amp;INDEX(Mapping!$B$30:$B$41,MATCH($B1133,Mapping!$A$30:$A$41,0)))</f>
        <v/>
      </c>
      <c r="I1133" s="5">
        <f>INDEX(Variables!$C$5:$C$105,MATCH($A1133,Variables!$A$5:$A$105,0))</f>
        <v/>
      </c>
      <c r="J1133" s="5">
        <f>INDEX(Variables!$E$5:$E$105,MATCH($A1133,Variables!$A$5:$A$105,0))</f>
        <v/>
      </c>
      <c r="K1133" s="25">
        <f>LOWER(Settings!$C$4)&amp;".mit."&amp;$A1133&amp;IF($C1133="","","."&amp;$C1133&amp;"."&amp;$B1133)&amp;IF(INDEX(Variables!$D$5:$D$105,MATCH($A1133,Variables!$A$5:$A$105,0))="","","."&amp;INDEX(Variables!$D$5:$D$105,MATCH($A1133,Variables!$A$5:$A$105,0)))&amp;"."&amp;K$5</f>
        <v/>
      </c>
      <c r="L1133" s="41">
        <f>INDEX(L$78:L$91,$D1133)/$E1133</f>
        <v/>
      </c>
      <c r="M1133" s="40">
        <f>INDEX(M$78:M$91,$D1133)/$E1133</f>
        <v/>
      </c>
      <c r="N1133" s="40">
        <f>INDEX(N$78:N$91,$D1133)/$E1133</f>
        <v/>
      </c>
      <c r="O1133" s="40">
        <f>INDEX(O$78:O$91,$D1133)/$E1133</f>
        <v/>
      </c>
      <c r="P1133" s="40">
        <f>INDEX(P$78:P$91,$D1133)/$E1133</f>
        <v/>
      </c>
      <c r="Q1133" s="40">
        <f>INDEX(Q$78:Q$91,$D1133)/$E1133</f>
        <v/>
      </c>
      <c r="R1133" s="40">
        <f>INDEX(R$78:R$91,$D1133)/$E1133</f>
        <v/>
      </c>
      <c r="S1133" s="40">
        <f>INDEX(S$78:S$91,$D1133)/$E1133</f>
        <v/>
      </c>
      <c r="T1133" s="40">
        <f>INDEX(T$78:T$91,$D1133)/$E1133</f>
        <v/>
      </c>
      <c r="U1133" s="40">
        <f>INDEX(U$78:U$91,$D1133)/$E1133</f>
        <v/>
      </c>
      <c r="V1133" s="40">
        <f>INDEX(V$78:V$91,$D1133)/$E1133</f>
        <v/>
      </c>
      <c r="W1133" s="40">
        <f>INDEX(W$78:W$91,$D1133)/$E1133</f>
        <v/>
      </c>
      <c r="X1133" s="40">
        <f>INDEX(X$78:X$91,$D1133)/$E1133</f>
        <v/>
      </c>
      <c r="Y1133" s="40">
        <f>INDEX(Y$78:Y$91,$D1133)/$E1133</f>
        <v/>
      </c>
      <c r="Z1133" s="40">
        <f>INDEX(Z$78:Z$91,$D1133)/$E1133</f>
        <v/>
      </c>
      <c r="AA1133" s="40">
        <f>INDEX(AA$78:AA$91,$D1133)/$E1133</f>
        <v/>
      </c>
      <c r="AB1133" s="40">
        <f>INDEX(AB$78:AB$91,$D1133)/$E1133</f>
        <v/>
      </c>
      <c r="AC1133" s="40">
        <f>INDEX(AC$78:AC$91,$D1133)/$E1133</f>
        <v/>
      </c>
      <c r="AD1133" s="42">
        <f>NEWEXCISE(INDEX(AD$78:AD$91,$D1133),$E1133)</f>
        <v/>
      </c>
      <c r="AE1133" s="25">
        <f>LOWER(Settings!$C$4)&amp;".mit."&amp;$A1133&amp;IF($C1133="","","."&amp;$C1133&amp;"."&amp;$B1133)&amp;IF(INDEX(Variables!$D$5:$D$105,MATCH($A1133,Variables!$A$5:$A$105,0))="","","."&amp;INDEX(Variables!$D$5:$D$105,MATCH($A1133,Variables!$A$5:$A$105,0)))&amp;"."&amp;AE$5</f>
        <v/>
      </c>
      <c r="AF1133" s="41">
        <f>INDEX(AF$78:AF$91,$D1133)/$E1133</f>
        <v/>
      </c>
      <c r="AG1133" s="40">
        <f>INDEX(AG$78:AG$91,$D1133)/$E1133</f>
        <v/>
      </c>
      <c r="AH1133" s="40">
        <f>INDEX(AH$78:AH$91,$D1133)/$E1133</f>
        <v/>
      </c>
      <c r="AI1133" s="40">
        <f>INDEX(AI$78:AI$91,$D1133)/$E1133</f>
        <v/>
      </c>
      <c r="AJ1133" s="40">
        <f>INDEX(AJ$78:AJ$91,$D1133)/$E1133</f>
        <v/>
      </c>
      <c r="AK1133" s="40">
        <f>INDEX(AK$78:AK$91,$D1133)/$E1133</f>
        <v/>
      </c>
      <c r="AL1133" s="40">
        <f>INDEX(AL$78:AL$91,$D1133)/$E1133</f>
        <v/>
      </c>
      <c r="AM1133" s="40">
        <f>INDEX(AM$78:AM$91,$D1133)/$E1133</f>
        <v/>
      </c>
      <c r="AN1133" s="40">
        <f>INDEX(AN$78:AN$91,$D1133)/$E1133</f>
        <v/>
      </c>
      <c r="AO1133" s="40">
        <f>INDEX(AO$78:AO$91,$D1133)/$E1133</f>
        <v/>
      </c>
      <c r="AP1133" s="40">
        <f>INDEX(AP$78:AP$91,$D1133)/$E1133</f>
        <v/>
      </c>
      <c r="AQ1133" s="40">
        <f>INDEX(AQ$78:AQ$91,$D1133)/$E1133</f>
        <v/>
      </c>
      <c r="AR1133" s="40">
        <f>INDEX(AR$78:AR$91,$D1133)/$E1133</f>
        <v/>
      </c>
      <c r="AS1133" s="40">
        <f>INDEX(AS$78:AS$91,$D1133)/$E1133</f>
        <v/>
      </c>
      <c r="AT1133" s="40">
        <f>INDEX(AT$78:AT$91,$D1133)/$E1133</f>
        <v/>
      </c>
      <c r="AU1133" s="40">
        <f>INDEX(AU$78:AU$91,$D1133)/$E1133</f>
        <v/>
      </c>
      <c r="AV1133" s="40">
        <f>INDEX(AV$78:AV$91,$D1133)/$E1133</f>
        <v/>
      </c>
      <c r="AW1133" s="40">
        <f>INDEX(AW$78:AW$91,$D1133)/$E1133</f>
        <v/>
      </c>
      <c r="AX1133" s="42">
        <f>NEWEXCISE(INDEX(AX$78:AX$91,$D1133),$E1133)</f>
        <v/>
      </c>
    </row>
    <row r="1134" hidden="1" outlineLevel="2">
      <c r="A1134" s="5" t="inlineStr">
        <is>
          <t>ntx</t>
        </is>
      </c>
      <c r="B1134" s="5" t="inlineStr">
        <is>
          <t>oop</t>
        </is>
      </c>
      <c r="C1134" s="5" t="inlineStr">
        <is>
          <t>irn</t>
        </is>
      </c>
      <c r="D1134" s="40">
        <f>INDEX(Inputs!$L$5:$L$132,MATCH($B1134&amp;"|"&amp;$C1134,Inputs!$A$5:$A$132,0))</f>
        <v/>
      </c>
      <c r="E1134" s="40">
        <f>INDEX(Inputs!$I$5:$I$132,MATCH($B1134&amp;"|"&amp;$C1134,Inputs!$A$5:$A$132,0))</f>
        <v/>
      </c>
      <c r="F1134" s="39" t="n"/>
      <c r="G1134" s="39" t="n"/>
      <c r="H1134" s="5">
        <f>INDEX(Variables!$B$5:$B$105,MATCH($A1134,Variables!$A$5:$A$105,0))&amp;IF($C1134="",""," | "&amp;INDEX(Mapping!$B$5:$B$26,MATCH($C1134,Mapping!$A$5:$A$26,0))&amp;" | "&amp;INDEX(Mapping!$B$30:$B$41,MATCH($B1134,Mapping!$A$30:$A$41,0)))</f>
        <v/>
      </c>
      <c r="I1134" s="5">
        <f>INDEX(Variables!$C$5:$C$105,MATCH($A1134,Variables!$A$5:$A$105,0))</f>
        <v/>
      </c>
      <c r="J1134" s="5">
        <f>INDEX(Variables!$E$5:$E$105,MATCH($A1134,Variables!$A$5:$A$105,0))</f>
        <v/>
      </c>
      <c r="K1134" s="25">
        <f>LOWER(Settings!$C$4)&amp;".mit."&amp;$A1134&amp;IF($C1134="","","."&amp;$C1134&amp;"."&amp;$B1134)&amp;IF(INDEX(Variables!$D$5:$D$105,MATCH($A1134,Variables!$A$5:$A$105,0))="","","."&amp;INDEX(Variables!$D$5:$D$105,MATCH($A1134,Variables!$A$5:$A$105,0)))&amp;"."&amp;K$5</f>
        <v/>
      </c>
      <c r="L1134" s="41">
        <f>INDEX(L$78:L$91,$D1134)/$E1134</f>
        <v/>
      </c>
      <c r="M1134" s="40">
        <f>INDEX(M$78:M$91,$D1134)/$E1134</f>
        <v/>
      </c>
      <c r="N1134" s="40">
        <f>INDEX(N$78:N$91,$D1134)/$E1134</f>
        <v/>
      </c>
      <c r="O1134" s="40">
        <f>INDEX(O$78:O$91,$D1134)/$E1134</f>
        <v/>
      </c>
      <c r="P1134" s="40">
        <f>INDEX(P$78:P$91,$D1134)/$E1134</f>
        <v/>
      </c>
      <c r="Q1134" s="40">
        <f>INDEX(Q$78:Q$91,$D1134)/$E1134</f>
        <v/>
      </c>
      <c r="R1134" s="40">
        <f>INDEX(R$78:R$91,$D1134)/$E1134</f>
        <v/>
      </c>
      <c r="S1134" s="40">
        <f>INDEX(S$78:S$91,$D1134)/$E1134</f>
        <v/>
      </c>
      <c r="T1134" s="40">
        <f>INDEX(T$78:T$91,$D1134)/$E1134</f>
        <v/>
      </c>
      <c r="U1134" s="40">
        <f>INDEX(U$78:U$91,$D1134)/$E1134</f>
        <v/>
      </c>
      <c r="V1134" s="40">
        <f>INDEX(V$78:V$91,$D1134)/$E1134</f>
        <v/>
      </c>
      <c r="W1134" s="40">
        <f>INDEX(W$78:W$91,$D1134)/$E1134</f>
        <v/>
      </c>
      <c r="X1134" s="40">
        <f>INDEX(X$78:X$91,$D1134)/$E1134</f>
        <v/>
      </c>
      <c r="Y1134" s="40">
        <f>INDEX(Y$78:Y$91,$D1134)/$E1134</f>
        <v/>
      </c>
      <c r="Z1134" s="40">
        <f>INDEX(Z$78:Z$91,$D1134)/$E1134</f>
        <v/>
      </c>
      <c r="AA1134" s="40">
        <f>INDEX(AA$78:AA$91,$D1134)/$E1134</f>
        <v/>
      </c>
      <c r="AB1134" s="40">
        <f>INDEX(AB$78:AB$91,$D1134)/$E1134</f>
        <v/>
      </c>
      <c r="AC1134" s="40">
        <f>INDEX(AC$78:AC$91,$D1134)/$E1134</f>
        <v/>
      </c>
      <c r="AD1134" s="42">
        <f>NEWEXCISE(INDEX(AD$78:AD$91,$D1134),$E1134)</f>
        <v/>
      </c>
      <c r="AE1134" s="25">
        <f>LOWER(Settings!$C$4)&amp;".mit."&amp;$A1134&amp;IF($C1134="","","."&amp;$C1134&amp;"."&amp;$B1134)&amp;IF(INDEX(Variables!$D$5:$D$105,MATCH($A1134,Variables!$A$5:$A$105,0))="","","."&amp;INDEX(Variables!$D$5:$D$105,MATCH($A1134,Variables!$A$5:$A$105,0)))&amp;"."&amp;AE$5</f>
        <v/>
      </c>
      <c r="AF1134" s="41">
        <f>INDEX(AF$78:AF$91,$D1134)/$E1134</f>
        <v/>
      </c>
      <c r="AG1134" s="40">
        <f>INDEX(AG$78:AG$91,$D1134)/$E1134</f>
        <v/>
      </c>
      <c r="AH1134" s="40">
        <f>INDEX(AH$78:AH$91,$D1134)/$E1134</f>
        <v/>
      </c>
      <c r="AI1134" s="40">
        <f>INDEX(AI$78:AI$91,$D1134)/$E1134</f>
        <v/>
      </c>
      <c r="AJ1134" s="40">
        <f>INDEX(AJ$78:AJ$91,$D1134)/$E1134</f>
        <v/>
      </c>
      <c r="AK1134" s="40">
        <f>INDEX(AK$78:AK$91,$D1134)/$E1134</f>
        <v/>
      </c>
      <c r="AL1134" s="40">
        <f>INDEX(AL$78:AL$91,$D1134)/$E1134</f>
        <v/>
      </c>
      <c r="AM1134" s="40">
        <f>INDEX(AM$78:AM$91,$D1134)/$E1134</f>
        <v/>
      </c>
      <c r="AN1134" s="40">
        <f>INDEX(AN$78:AN$91,$D1134)/$E1134</f>
        <v/>
      </c>
      <c r="AO1134" s="40">
        <f>INDEX(AO$78:AO$91,$D1134)/$E1134</f>
        <v/>
      </c>
      <c r="AP1134" s="40">
        <f>INDEX(AP$78:AP$91,$D1134)/$E1134</f>
        <v/>
      </c>
      <c r="AQ1134" s="40">
        <f>INDEX(AQ$78:AQ$91,$D1134)/$E1134</f>
        <v/>
      </c>
      <c r="AR1134" s="40">
        <f>INDEX(AR$78:AR$91,$D1134)/$E1134</f>
        <v/>
      </c>
      <c r="AS1134" s="40">
        <f>INDEX(AS$78:AS$91,$D1134)/$E1134</f>
        <v/>
      </c>
      <c r="AT1134" s="40">
        <f>INDEX(AT$78:AT$91,$D1134)/$E1134</f>
        <v/>
      </c>
      <c r="AU1134" s="40">
        <f>INDEX(AU$78:AU$91,$D1134)/$E1134</f>
        <v/>
      </c>
      <c r="AV1134" s="40">
        <f>INDEX(AV$78:AV$91,$D1134)/$E1134</f>
        <v/>
      </c>
      <c r="AW1134" s="40">
        <f>INDEX(AW$78:AW$91,$D1134)/$E1134</f>
        <v/>
      </c>
      <c r="AX1134" s="42">
        <f>NEWEXCISE(INDEX(AX$78:AX$91,$D1134),$E1134)</f>
        <v/>
      </c>
    </row>
    <row r="1135" hidden="1" outlineLevel="2">
      <c r="A1135" s="5" t="inlineStr">
        <is>
          <t>ntx</t>
        </is>
      </c>
      <c r="B1135" s="5" t="inlineStr">
        <is>
          <t>bio</t>
        </is>
      </c>
      <c r="C1135" s="5" t="inlineStr">
        <is>
          <t>irn</t>
        </is>
      </c>
      <c r="D1135" s="40">
        <f>INDEX(Inputs!$L$5:$L$132,MATCH($B1135&amp;"|"&amp;$C1135,Inputs!$A$5:$A$132,0))</f>
        <v/>
      </c>
      <c r="E1135" s="40">
        <f>INDEX(Inputs!$I$5:$I$132,MATCH($B1135&amp;"|"&amp;$C1135,Inputs!$A$5:$A$132,0))</f>
        <v/>
      </c>
      <c r="F1135" s="39" t="n"/>
      <c r="G1135" s="39" t="n"/>
      <c r="H1135" s="5">
        <f>INDEX(Variables!$B$5:$B$105,MATCH($A1135,Variables!$A$5:$A$105,0))&amp;IF($C1135="",""," | "&amp;INDEX(Mapping!$B$5:$B$26,MATCH($C1135,Mapping!$A$5:$A$26,0))&amp;" | "&amp;INDEX(Mapping!$B$30:$B$41,MATCH($B1135,Mapping!$A$30:$A$41,0)))</f>
        <v/>
      </c>
      <c r="I1135" s="5">
        <f>INDEX(Variables!$C$5:$C$105,MATCH($A1135,Variables!$A$5:$A$105,0))</f>
        <v/>
      </c>
      <c r="J1135" s="5">
        <f>INDEX(Variables!$E$5:$E$105,MATCH($A1135,Variables!$A$5:$A$105,0))</f>
        <v/>
      </c>
      <c r="K1135" s="25">
        <f>LOWER(Settings!$C$4)&amp;".mit."&amp;$A1135&amp;IF($C1135="","","."&amp;$C1135&amp;"."&amp;$B1135)&amp;IF(INDEX(Variables!$D$5:$D$105,MATCH($A1135,Variables!$A$5:$A$105,0))="","","."&amp;INDEX(Variables!$D$5:$D$105,MATCH($A1135,Variables!$A$5:$A$105,0)))&amp;"."&amp;K$5</f>
        <v/>
      </c>
      <c r="L1135" s="41">
        <f>INDEX(L$78:L$91,$D1135)/$E1135</f>
        <v/>
      </c>
      <c r="M1135" s="40">
        <f>INDEX(M$78:M$91,$D1135)/$E1135</f>
        <v/>
      </c>
      <c r="N1135" s="40">
        <f>INDEX(N$78:N$91,$D1135)/$E1135</f>
        <v/>
      </c>
      <c r="O1135" s="40">
        <f>INDEX(O$78:O$91,$D1135)/$E1135</f>
        <v/>
      </c>
      <c r="P1135" s="40">
        <f>INDEX(P$78:P$91,$D1135)/$E1135</f>
        <v/>
      </c>
      <c r="Q1135" s="40">
        <f>INDEX(Q$78:Q$91,$D1135)/$E1135</f>
        <v/>
      </c>
      <c r="R1135" s="40">
        <f>INDEX(R$78:R$91,$D1135)/$E1135</f>
        <v/>
      </c>
      <c r="S1135" s="40">
        <f>INDEX(S$78:S$91,$D1135)/$E1135</f>
        <v/>
      </c>
      <c r="T1135" s="40">
        <f>INDEX(T$78:T$91,$D1135)/$E1135</f>
        <v/>
      </c>
      <c r="U1135" s="40">
        <f>INDEX(U$78:U$91,$D1135)/$E1135</f>
        <v/>
      </c>
      <c r="V1135" s="40">
        <f>INDEX(V$78:V$91,$D1135)/$E1135</f>
        <v/>
      </c>
      <c r="W1135" s="40">
        <f>INDEX(W$78:W$91,$D1135)/$E1135</f>
        <v/>
      </c>
      <c r="X1135" s="40">
        <f>INDEX(X$78:X$91,$D1135)/$E1135</f>
        <v/>
      </c>
      <c r="Y1135" s="40">
        <f>INDEX(Y$78:Y$91,$D1135)/$E1135</f>
        <v/>
      </c>
      <c r="Z1135" s="40">
        <f>INDEX(Z$78:Z$91,$D1135)/$E1135</f>
        <v/>
      </c>
      <c r="AA1135" s="40">
        <f>INDEX(AA$78:AA$91,$D1135)/$E1135</f>
        <v/>
      </c>
      <c r="AB1135" s="40">
        <f>INDEX(AB$78:AB$91,$D1135)/$E1135</f>
        <v/>
      </c>
      <c r="AC1135" s="40">
        <f>INDEX(AC$78:AC$91,$D1135)/$E1135</f>
        <v/>
      </c>
      <c r="AD1135" s="42">
        <f>NEWEXCISE(INDEX(AD$78:AD$91,$D1135),$E1135)</f>
        <v/>
      </c>
      <c r="AE1135" s="25">
        <f>LOWER(Settings!$C$4)&amp;".mit."&amp;$A1135&amp;IF($C1135="","","."&amp;$C1135&amp;"."&amp;$B1135)&amp;IF(INDEX(Variables!$D$5:$D$105,MATCH($A1135,Variables!$A$5:$A$105,0))="","","."&amp;INDEX(Variables!$D$5:$D$105,MATCH($A1135,Variables!$A$5:$A$105,0)))&amp;"."&amp;AE$5</f>
        <v/>
      </c>
      <c r="AF1135" s="41">
        <f>INDEX(AF$78:AF$91,$D1135)/$E1135</f>
        <v/>
      </c>
      <c r="AG1135" s="40">
        <f>INDEX(AG$78:AG$91,$D1135)/$E1135</f>
        <v/>
      </c>
      <c r="AH1135" s="40">
        <f>INDEX(AH$78:AH$91,$D1135)/$E1135</f>
        <v/>
      </c>
      <c r="AI1135" s="40">
        <f>INDEX(AI$78:AI$91,$D1135)/$E1135</f>
        <v/>
      </c>
      <c r="AJ1135" s="40">
        <f>INDEX(AJ$78:AJ$91,$D1135)/$E1135</f>
        <v/>
      </c>
      <c r="AK1135" s="40">
        <f>INDEX(AK$78:AK$91,$D1135)/$E1135</f>
        <v/>
      </c>
      <c r="AL1135" s="40">
        <f>INDEX(AL$78:AL$91,$D1135)/$E1135</f>
        <v/>
      </c>
      <c r="AM1135" s="40">
        <f>INDEX(AM$78:AM$91,$D1135)/$E1135</f>
        <v/>
      </c>
      <c r="AN1135" s="40">
        <f>INDEX(AN$78:AN$91,$D1135)/$E1135</f>
        <v/>
      </c>
      <c r="AO1135" s="40">
        <f>INDEX(AO$78:AO$91,$D1135)/$E1135</f>
        <v/>
      </c>
      <c r="AP1135" s="40">
        <f>INDEX(AP$78:AP$91,$D1135)/$E1135</f>
        <v/>
      </c>
      <c r="AQ1135" s="40">
        <f>INDEX(AQ$78:AQ$91,$D1135)/$E1135</f>
        <v/>
      </c>
      <c r="AR1135" s="40">
        <f>INDEX(AR$78:AR$91,$D1135)/$E1135</f>
        <v/>
      </c>
      <c r="AS1135" s="40">
        <f>INDEX(AS$78:AS$91,$D1135)/$E1135</f>
        <v/>
      </c>
      <c r="AT1135" s="40">
        <f>INDEX(AT$78:AT$91,$D1135)/$E1135</f>
        <v/>
      </c>
      <c r="AU1135" s="40">
        <f>INDEX(AU$78:AU$91,$D1135)/$E1135</f>
        <v/>
      </c>
      <c r="AV1135" s="40">
        <f>INDEX(AV$78:AV$91,$D1135)/$E1135</f>
        <v/>
      </c>
      <c r="AW1135" s="40">
        <f>INDEX(AW$78:AW$91,$D1135)/$E1135</f>
        <v/>
      </c>
      <c r="AX1135" s="42">
        <f>NEWEXCISE(INDEX(AX$78:AX$91,$D1135),$E1135)</f>
        <v/>
      </c>
    </row>
    <row r="1136" hidden="1" outlineLevel="2"/>
    <row r="1137" hidden="1" outlineLevel="2">
      <c r="A1137" s="5" t="inlineStr">
        <is>
          <t>nce</t>
        </is>
      </c>
      <c r="B1137" s="5" t="inlineStr">
        <is>
          <t>coa</t>
        </is>
      </c>
      <c r="C1137" s="5" t="inlineStr">
        <is>
          <t>irn</t>
        </is>
      </c>
      <c r="D1137" s="39" t="n"/>
      <c r="E1137" s="39" t="n"/>
      <c r="F1137" s="39" t="n"/>
      <c r="G1137" s="39" t="n"/>
      <c r="H1137" s="5">
        <f>INDEX(Variables!$B$5:$B$105,MATCH($A1137,Variables!$A$5:$A$105,0))&amp;IF($C1137="",""," | "&amp;INDEX(Mapping!$B$5:$B$26,MATCH($C1137,Mapping!$A$5:$A$26,0))&amp;" | "&amp;INDEX(Mapping!$B$30:$B$41,MATCH($B1137,Mapping!$A$30:$A$41,0)))</f>
        <v/>
      </c>
      <c r="I1137" s="5">
        <f>INDEX(Variables!$C$5:$C$105,MATCH($A1137,Variables!$A$5:$A$105,0))</f>
        <v/>
      </c>
      <c r="J1137" s="5">
        <f>INDEX(Variables!$E$5:$E$105,MATCH($A1137,Variables!$A$5:$A$105,0))</f>
        <v/>
      </c>
      <c r="K1137" s="25">
        <f>LOWER(Settings!$C$4)&amp;".mit."&amp;$A1137&amp;IF($C1137="","","."&amp;$C1137&amp;"."&amp;$B1137)&amp;IF(INDEX(Variables!$D$5:$D$105,MATCH($A1137,Variables!$A$5:$A$105,0))="","","."&amp;INDEX(Variables!$D$5:$D$105,MATCH($A1137,Variables!$A$5:$A$105,0)))&amp;"."&amp;K$5</f>
        <v/>
      </c>
      <c r="L1137" s="41">
        <f>L1110+L1119+L1128</f>
        <v/>
      </c>
      <c r="M1137" s="40">
        <f>M1110+M1119+M1128</f>
        <v/>
      </c>
      <c r="N1137" s="40">
        <f>N1110+N1119+N1128</f>
        <v/>
      </c>
      <c r="O1137" s="40">
        <f>O1110+O1119+O1128</f>
        <v/>
      </c>
      <c r="P1137" s="40">
        <f>P1110+P1119+P1128</f>
        <v/>
      </c>
      <c r="Q1137" s="40">
        <f>Q1110+Q1119+Q1128</f>
        <v/>
      </c>
      <c r="R1137" s="40">
        <f>R1110+R1119+R1128</f>
        <v/>
      </c>
      <c r="S1137" s="40">
        <f>S1110+S1119+S1128</f>
        <v/>
      </c>
      <c r="T1137" s="40">
        <f>T1110+T1119+T1128</f>
        <v/>
      </c>
      <c r="U1137" s="40">
        <f>U1110+U1119+U1128</f>
        <v/>
      </c>
      <c r="V1137" s="40">
        <f>V1110+V1119+V1128</f>
        <v/>
      </c>
      <c r="W1137" s="40">
        <f>W1110+W1119+W1128</f>
        <v/>
      </c>
      <c r="X1137" s="40">
        <f>X1110+X1119+X1128</f>
        <v/>
      </c>
      <c r="Y1137" s="40">
        <f>Y1110+Y1119+Y1128</f>
        <v/>
      </c>
      <c r="Z1137" s="40">
        <f>Z1110+Z1119+Z1128</f>
        <v/>
      </c>
      <c r="AA1137" s="40">
        <f>AA1110+AA1119+AA1128</f>
        <v/>
      </c>
      <c r="AB1137" s="40">
        <f>AB1110+AB1119+AB1128</f>
        <v/>
      </c>
      <c r="AC1137" s="40">
        <f>AC1110+AC1119+AC1128</f>
        <v/>
      </c>
      <c r="AD1137" s="42">
        <f>NEWPOLICY(AD1110,AD1119,AD1128)</f>
        <v/>
      </c>
      <c r="AE1137" s="25">
        <f>LOWER(Settings!$C$4)&amp;".mit."&amp;$A1137&amp;IF($C1137="","","."&amp;$C1137&amp;"."&amp;$B1137)&amp;IF(INDEX(Variables!$D$5:$D$105,MATCH($A1137,Variables!$A$5:$A$105,0))="","","."&amp;INDEX(Variables!$D$5:$D$105,MATCH($A1137,Variables!$A$5:$A$105,0)))&amp;"."&amp;AE$5</f>
        <v/>
      </c>
      <c r="AF1137" s="41">
        <f>AF1110+AF1119+AF1128</f>
        <v/>
      </c>
      <c r="AG1137" s="40">
        <f>AG1110+AG1119+AG1128</f>
        <v/>
      </c>
      <c r="AH1137" s="40">
        <f>AH1110+AH1119+AH1128</f>
        <v/>
      </c>
      <c r="AI1137" s="40">
        <f>AI1110+AI1119+AI1128</f>
        <v/>
      </c>
      <c r="AJ1137" s="40">
        <f>AJ1110+AJ1119+AJ1128</f>
        <v/>
      </c>
      <c r="AK1137" s="40">
        <f>AK1110+AK1119+AK1128</f>
        <v/>
      </c>
      <c r="AL1137" s="40">
        <f>AL1110+AL1119+AL1128</f>
        <v/>
      </c>
      <c r="AM1137" s="40">
        <f>AM1110+AM1119+AM1128</f>
        <v/>
      </c>
      <c r="AN1137" s="40">
        <f>AN1110+AN1119+AN1128</f>
        <v/>
      </c>
      <c r="AO1137" s="40">
        <f>AO1110+AO1119+AO1128</f>
        <v/>
      </c>
      <c r="AP1137" s="40">
        <f>AP1110+AP1119+AP1128</f>
        <v/>
      </c>
      <c r="AQ1137" s="40">
        <f>AQ1110+AQ1119+AQ1128</f>
        <v/>
      </c>
      <c r="AR1137" s="40">
        <f>AR1110+AR1119+AR1128</f>
        <v/>
      </c>
      <c r="AS1137" s="40">
        <f>AS1110+AS1119+AS1128</f>
        <v/>
      </c>
      <c r="AT1137" s="40">
        <f>AT1110+AT1119+AT1128</f>
        <v/>
      </c>
      <c r="AU1137" s="40">
        <f>AU1110+AU1119+AU1128</f>
        <v/>
      </c>
      <c r="AV1137" s="40">
        <f>AV1110+AV1119+AV1128</f>
        <v/>
      </c>
      <c r="AW1137" s="40">
        <f>AW1110+AW1119+AW1128</f>
        <v/>
      </c>
      <c r="AX1137" s="42">
        <f>NEWPOLICY(AX1110,AX1119,AX1128)</f>
        <v/>
      </c>
    </row>
    <row r="1138" hidden="1" outlineLevel="2">
      <c r="A1138" s="5" t="inlineStr">
        <is>
          <t>nce</t>
        </is>
      </c>
      <c r="B1138" s="5" t="inlineStr">
        <is>
          <t>nga</t>
        </is>
      </c>
      <c r="C1138" s="5" t="inlineStr">
        <is>
          <t>irn</t>
        </is>
      </c>
      <c r="D1138" s="39" t="n"/>
      <c r="E1138" s="39" t="n"/>
      <c r="F1138" s="39" t="n"/>
      <c r="G1138" s="39" t="n"/>
      <c r="H1138" s="5">
        <f>INDEX(Variables!$B$5:$B$105,MATCH($A1138,Variables!$A$5:$A$105,0))&amp;IF($C1138="",""," | "&amp;INDEX(Mapping!$B$5:$B$26,MATCH($C1138,Mapping!$A$5:$A$26,0))&amp;" | "&amp;INDEX(Mapping!$B$30:$B$41,MATCH($B1138,Mapping!$A$30:$A$41,0)))</f>
        <v/>
      </c>
      <c r="I1138" s="5">
        <f>INDEX(Variables!$C$5:$C$105,MATCH($A1138,Variables!$A$5:$A$105,0))</f>
        <v/>
      </c>
      <c r="J1138" s="5">
        <f>INDEX(Variables!$E$5:$E$105,MATCH($A1138,Variables!$A$5:$A$105,0))</f>
        <v/>
      </c>
      <c r="K1138" s="25">
        <f>LOWER(Settings!$C$4)&amp;".mit."&amp;$A1138&amp;IF($C1138="","","."&amp;$C1138&amp;"."&amp;$B1138)&amp;IF(INDEX(Variables!$D$5:$D$105,MATCH($A1138,Variables!$A$5:$A$105,0))="","","."&amp;INDEX(Variables!$D$5:$D$105,MATCH($A1138,Variables!$A$5:$A$105,0)))&amp;"."&amp;K$5</f>
        <v/>
      </c>
      <c r="L1138" s="41">
        <f>L1111+L1120+L1129</f>
        <v/>
      </c>
      <c r="M1138" s="40">
        <f>M1111+M1120+M1129</f>
        <v/>
      </c>
      <c r="N1138" s="40">
        <f>N1111+N1120+N1129</f>
        <v/>
      </c>
      <c r="O1138" s="40">
        <f>O1111+O1120+O1129</f>
        <v/>
      </c>
      <c r="P1138" s="40">
        <f>P1111+P1120+P1129</f>
        <v/>
      </c>
      <c r="Q1138" s="40">
        <f>Q1111+Q1120+Q1129</f>
        <v/>
      </c>
      <c r="R1138" s="40">
        <f>R1111+R1120+R1129</f>
        <v/>
      </c>
      <c r="S1138" s="40">
        <f>S1111+S1120+S1129</f>
        <v/>
      </c>
      <c r="T1138" s="40">
        <f>T1111+T1120+T1129</f>
        <v/>
      </c>
      <c r="U1138" s="40">
        <f>U1111+U1120+U1129</f>
        <v/>
      </c>
      <c r="V1138" s="40">
        <f>V1111+V1120+V1129</f>
        <v/>
      </c>
      <c r="W1138" s="40">
        <f>W1111+W1120+W1129</f>
        <v/>
      </c>
      <c r="X1138" s="40">
        <f>X1111+X1120+X1129</f>
        <v/>
      </c>
      <c r="Y1138" s="40">
        <f>Y1111+Y1120+Y1129</f>
        <v/>
      </c>
      <c r="Z1138" s="40">
        <f>Z1111+Z1120+Z1129</f>
        <v/>
      </c>
      <c r="AA1138" s="40">
        <f>AA1111+AA1120+AA1129</f>
        <v/>
      </c>
      <c r="AB1138" s="40">
        <f>AB1111+AB1120+AB1129</f>
        <v/>
      </c>
      <c r="AC1138" s="40">
        <f>AC1111+AC1120+AC1129</f>
        <v/>
      </c>
      <c r="AD1138" s="42">
        <f>NEWPOLICY(AD1111,AD1120,AD1129)</f>
        <v/>
      </c>
      <c r="AE1138" s="25">
        <f>LOWER(Settings!$C$4)&amp;".mit."&amp;$A1138&amp;IF($C1138="","","."&amp;$C1138&amp;"."&amp;$B1138)&amp;IF(INDEX(Variables!$D$5:$D$105,MATCH($A1138,Variables!$A$5:$A$105,0))="","","."&amp;INDEX(Variables!$D$5:$D$105,MATCH($A1138,Variables!$A$5:$A$105,0)))&amp;"."&amp;AE$5</f>
        <v/>
      </c>
      <c r="AF1138" s="41">
        <f>AF1111+AF1120+AF1129</f>
        <v/>
      </c>
      <c r="AG1138" s="40">
        <f>AG1111+AG1120+AG1129</f>
        <v/>
      </c>
      <c r="AH1138" s="40">
        <f>AH1111+AH1120+AH1129</f>
        <v/>
      </c>
      <c r="AI1138" s="40">
        <f>AI1111+AI1120+AI1129</f>
        <v/>
      </c>
      <c r="AJ1138" s="40">
        <f>AJ1111+AJ1120+AJ1129</f>
        <v/>
      </c>
      <c r="AK1138" s="40">
        <f>AK1111+AK1120+AK1129</f>
        <v/>
      </c>
      <c r="AL1138" s="40">
        <f>AL1111+AL1120+AL1129</f>
        <v/>
      </c>
      <c r="AM1138" s="40">
        <f>AM1111+AM1120+AM1129</f>
        <v/>
      </c>
      <c r="AN1138" s="40">
        <f>AN1111+AN1120+AN1129</f>
        <v/>
      </c>
      <c r="AO1138" s="40">
        <f>AO1111+AO1120+AO1129</f>
        <v/>
      </c>
      <c r="AP1138" s="40">
        <f>AP1111+AP1120+AP1129</f>
        <v/>
      </c>
      <c r="AQ1138" s="40">
        <f>AQ1111+AQ1120+AQ1129</f>
        <v/>
      </c>
      <c r="AR1138" s="40">
        <f>AR1111+AR1120+AR1129</f>
        <v/>
      </c>
      <c r="AS1138" s="40">
        <f>AS1111+AS1120+AS1129</f>
        <v/>
      </c>
      <c r="AT1138" s="40">
        <f>AT1111+AT1120+AT1129</f>
        <v/>
      </c>
      <c r="AU1138" s="40">
        <f>AU1111+AU1120+AU1129</f>
        <v/>
      </c>
      <c r="AV1138" s="40">
        <f>AV1111+AV1120+AV1129</f>
        <v/>
      </c>
      <c r="AW1138" s="40">
        <f>AW1111+AW1120+AW1129</f>
        <v/>
      </c>
      <c r="AX1138" s="42">
        <f>NEWPOLICY(AX1111,AX1120,AX1129)</f>
        <v/>
      </c>
    </row>
    <row r="1139" hidden="1" outlineLevel="2">
      <c r="A1139" s="5" t="inlineStr">
        <is>
          <t>nce</t>
        </is>
      </c>
      <c r="B1139" s="5" t="inlineStr">
        <is>
          <t>gso</t>
        </is>
      </c>
      <c r="C1139" s="5" t="inlineStr">
        <is>
          <t>irn</t>
        </is>
      </c>
      <c r="D1139" s="39" t="n"/>
      <c r="E1139" s="39" t="n"/>
      <c r="F1139" s="39" t="n"/>
      <c r="G1139" s="39" t="n"/>
      <c r="H1139" s="5">
        <f>INDEX(Variables!$B$5:$B$105,MATCH($A1139,Variables!$A$5:$A$105,0))&amp;IF($C1139="",""," | "&amp;INDEX(Mapping!$B$5:$B$26,MATCH($C1139,Mapping!$A$5:$A$26,0))&amp;" | "&amp;INDEX(Mapping!$B$30:$B$41,MATCH($B1139,Mapping!$A$30:$A$41,0)))</f>
        <v/>
      </c>
      <c r="I1139" s="5">
        <f>INDEX(Variables!$C$5:$C$105,MATCH($A1139,Variables!$A$5:$A$105,0))</f>
        <v/>
      </c>
      <c r="J1139" s="5">
        <f>INDEX(Variables!$E$5:$E$105,MATCH($A1139,Variables!$A$5:$A$105,0))</f>
        <v/>
      </c>
      <c r="K1139" s="25">
        <f>LOWER(Settings!$C$4)&amp;".mit."&amp;$A1139&amp;IF($C1139="","","."&amp;$C1139&amp;"."&amp;$B1139)&amp;IF(INDEX(Variables!$D$5:$D$105,MATCH($A1139,Variables!$A$5:$A$105,0))="","","."&amp;INDEX(Variables!$D$5:$D$105,MATCH($A1139,Variables!$A$5:$A$105,0)))&amp;"."&amp;K$5</f>
        <v/>
      </c>
      <c r="L1139" s="41">
        <f>L1112+L1121+L1130</f>
        <v/>
      </c>
      <c r="M1139" s="40">
        <f>M1112+M1121+M1130</f>
        <v/>
      </c>
      <c r="N1139" s="40">
        <f>N1112+N1121+N1130</f>
        <v/>
      </c>
      <c r="O1139" s="40">
        <f>O1112+O1121+O1130</f>
        <v/>
      </c>
      <c r="P1139" s="40">
        <f>P1112+P1121+P1130</f>
        <v/>
      </c>
      <c r="Q1139" s="40">
        <f>Q1112+Q1121+Q1130</f>
        <v/>
      </c>
      <c r="R1139" s="40">
        <f>R1112+R1121+R1130</f>
        <v/>
      </c>
      <c r="S1139" s="40">
        <f>S1112+S1121+S1130</f>
        <v/>
      </c>
      <c r="T1139" s="40">
        <f>T1112+T1121+T1130</f>
        <v/>
      </c>
      <c r="U1139" s="40">
        <f>U1112+U1121+U1130</f>
        <v/>
      </c>
      <c r="V1139" s="40">
        <f>V1112+V1121+V1130</f>
        <v/>
      </c>
      <c r="W1139" s="40">
        <f>W1112+W1121+W1130</f>
        <v/>
      </c>
      <c r="X1139" s="40">
        <f>X1112+X1121+X1130</f>
        <v/>
      </c>
      <c r="Y1139" s="40">
        <f>Y1112+Y1121+Y1130</f>
        <v/>
      </c>
      <c r="Z1139" s="40">
        <f>Z1112+Z1121+Z1130</f>
        <v/>
      </c>
      <c r="AA1139" s="40">
        <f>AA1112+AA1121+AA1130</f>
        <v/>
      </c>
      <c r="AB1139" s="40">
        <f>AB1112+AB1121+AB1130</f>
        <v/>
      </c>
      <c r="AC1139" s="40">
        <f>AC1112+AC1121+AC1130</f>
        <v/>
      </c>
      <c r="AD1139" s="42">
        <f>NEWPOLICY(AD1112,AD1121,AD1130)</f>
        <v/>
      </c>
      <c r="AE1139" s="25">
        <f>LOWER(Settings!$C$4)&amp;".mit."&amp;$A1139&amp;IF($C1139="","","."&amp;$C1139&amp;"."&amp;$B1139)&amp;IF(INDEX(Variables!$D$5:$D$105,MATCH($A1139,Variables!$A$5:$A$105,0))="","","."&amp;INDEX(Variables!$D$5:$D$105,MATCH($A1139,Variables!$A$5:$A$105,0)))&amp;"."&amp;AE$5</f>
        <v/>
      </c>
      <c r="AF1139" s="41">
        <f>AF1112+AF1121+AF1130</f>
        <v/>
      </c>
      <c r="AG1139" s="40">
        <f>AG1112+AG1121+AG1130</f>
        <v/>
      </c>
      <c r="AH1139" s="40">
        <f>AH1112+AH1121+AH1130</f>
        <v/>
      </c>
      <c r="AI1139" s="40">
        <f>AI1112+AI1121+AI1130</f>
        <v/>
      </c>
      <c r="AJ1139" s="40">
        <f>AJ1112+AJ1121+AJ1130</f>
        <v/>
      </c>
      <c r="AK1139" s="40">
        <f>AK1112+AK1121+AK1130</f>
        <v/>
      </c>
      <c r="AL1139" s="40">
        <f>AL1112+AL1121+AL1130</f>
        <v/>
      </c>
      <c r="AM1139" s="40">
        <f>AM1112+AM1121+AM1130</f>
        <v/>
      </c>
      <c r="AN1139" s="40">
        <f>AN1112+AN1121+AN1130</f>
        <v/>
      </c>
      <c r="AO1139" s="40">
        <f>AO1112+AO1121+AO1130</f>
        <v/>
      </c>
      <c r="AP1139" s="40">
        <f>AP1112+AP1121+AP1130</f>
        <v/>
      </c>
      <c r="AQ1139" s="40">
        <f>AQ1112+AQ1121+AQ1130</f>
        <v/>
      </c>
      <c r="AR1139" s="40">
        <f>AR1112+AR1121+AR1130</f>
        <v/>
      </c>
      <c r="AS1139" s="40">
        <f>AS1112+AS1121+AS1130</f>
        <v/>
      </c>
      <c r="AT1139" s="40">
        <f>AT1112+AT1121+AT1130</f>
        <v/>
      </c>
      <c r="AU1139" s="40">
        <f>AU1112+AU1121+AU1130</f>
        <v/>
      </c>
      <c r="AV1139" s="40">
        <f>AV1112+AV1121+AV1130</f>
        <v/>
      </c>
      <c r="AW1139" s="40">
        <f>AW1112+AW1121+AW1130</f>
        <v/>
      </c>
      <c r="AX1139" s="42">
        <f>NEWPOLICY(AX1112,AX1121,AX1130)</f>
        <v/>
      </c>
    </row>
    <row r="1140" hidden="1" outlineLevel="2">
      <c r="A1140" s="5" t="inlineStr">
        <is>
          <t>nce</t>
        </is>
      </c>
      <c r="B1140" s="5" t="inlineStr">
        <is>
          <t>die</t>
        </is>
      </c>
      <c r="C1140" s="5" t="inlineStr">
        <is>
          <t>irn</t>
        </is>
      </c>
      <c r="D1140" s="39" t="n"/>
      <c r="E1140" s="39" t="n"/>
      <c r="F1140" s="39" t="n"/>
      <c r="G1140" s="39" t="n"/>
      <c r="H1140" s="5">
        <f>INDEX(Variables!$B$5:$B$105,MATCH($A1140,Variables!$A$5:$A$105,0))&amp;IF($C1140="",""," | "&amp;INDEX(Mapping!$B$5:$B$26,MATCH($C1140,Mapping!$A$5:$A$26,0))&amp;" | "&amp;INDEX(Mapping!$B$30:$B$41,MATCH($B1140,Mapping!$A$30:$A$41,0)))</f>
        <v/>
      </c>
      <c r="I1140" s="5">
        <f>INDEX(Variables!$C$5:$C$105,MATCH($A1140,Variables!$A$5:$A$105,0))</f>
        <v/>
      </c>
      <c r="J1140" s="5">
        <f>INDEX(Variables!$E$5:$E$105,MATCH($A1140,Variables!$A$5:$A$105,0))</f>
        <v/>
      </c>
      <c r="K1140" s="25">
        <f>LOWER(Settings!$C$4)&amp;".mit."&amp;$A1140&amp;IF($C1140="","","."&amp;$C1140&amp;"."&amp;$B1140)&amp;IF(INDEX(Variables!$D$5:$D$105,MATCH($A1140,Variables!$A$5:$A$105,0))="","","."&amp;INDEX(Variables!$D$5:$D$105,MATCH($A1140,Variables!$A$5:$A$105,0)))&amp;"."&amp;K$5</f>
        <v/>
      </c>
      <c r="L1140" s="41">
        <f>L1113+L1122+L1131</f>
        <v/>
      </c>
      <c r="M1140" s="40">
        <f>M1113+M1122+M1131</f>
        <v/>
      </c>
      <c r="N1140" s="40">
        <f>N1113+N1122+N1131</f>
        <v/>
      </c>
      <c r="O1140" s="40">
        <f>O1113+O1122+O1131</f>
        <v/>
      </c>
      <c r="P1140" s="40">
        <f>P1113+P1122+P1131</f>
        <v/>
      </c>
      <c r="Q1140" s="40">
        <f>Q1113+Q1122+Q1131</f>
        <v/>
      </c>
      <c r="R1140" s="40">
        <f>R1113+R1122+R1131</f>
        <v/>
      </c>
      <c r="S1140" s="40">
        <f>S1113+S1122+S1131</f>
        <v/>
      </c>
      <c r="T1140" s="40">
        <f>T1113+T1122+T1131</f>
        <v/>
      </c>
      <c r="U1140" s="40">
        <f>U1113+U1122+U1131</f>
        <v/>
      </c>
      <c r="V1140" s="40">
        <f>V1113+V1122+V1131</f>
        <v/>
      </c>
      <c r="W1140" s="40">
        <f>W1113+W1122+W1131</f>
        <v/>
      </c>
      <c r="X1140" s="40">
        <f>X1113+X1122+X1131</f>
        <v/>
      </c>
      <c r="Y1140" s="40">
        <f>Y1113+Y1122+Y1131</f>
        <v/>
      </c>
      <c r="Z1140" s="40">
        <f>Z1113+Z1122+Z1131</f>
        <v/>
      </c>
      <c r="AA1140" s="40">
        <f>AA1113+AA1122+AA1131</f>
        <v/>
      </c>
      <c r="AB1140" s="40">
        <f>AB1113+AB1122+AB1131</f>
        <v/>
      </c>
      <c r="AC1140" s="40">
        <f>AC1113+AC1122+AC1131</f>
        <v/>
      </c>
      <c r="AD1140" s="42">
        <f>NEWPOLICY(AD1113,AD1122,AD1131)</f>
        <v/>
      </c>
      <c r="AE1140" s="25">
        <f>LOWER(Settings!$C$4)&amp;".mit."&amp;$A1140&amp;IF($C1140="","","."&amp;$C1140&amp;"."&amp;$B1140)&amp;IF(INDEX(Variables!$D$5:$D$105,MATCH($A1140,Variables!$A$5:$A$105,0))="","","."&amp;INDEX(Variables!$D$5:$D$105,MATCH($A1140,Variables!$A$5:$A$105,0)))&amp;"."&amp;AE$5</f>
        <v/>
      </c>
      <c r="AF1140" s="41">
        <f>AF1113+AF1122+AF1131</f>
        <v/>
      </c>
      <c r="AG1140" s="40">
        <f>AG1113+AG1122+AG1131</f>
        <v/>
      </c>
      <c r="AH1140" s="40">
        <f>AH1113+AH1122+AH1131</f>
        <v/>
      </c>
      <c r="AI1140" s="40">
        <f>AI1113+AI1122+AI1131</f>
        <v/>
      </c>
      <c r="AJ1140" s="40">
        <f>AJ1113+AJ1122+AJ1131</f>
        <v/>
      </c>
      <c r="AK1140" s="40">
        <f>AK1113+AK1122+AK1131</f>
        <v/>
      </c>
      <c r="AL1140" s="40">
        <f>AL1113+AL1122+AL1131</f>
        <v/>
      </c>
      <c r="AM1140" s="40">
        <f>AM1113+AM1122+AM1131</f>
        <v/>
      </c>
      <c r="AN1140" s="40">
        <f>AN1113+AN1122+AN1131</f>
        <v/>
      </c>
      <c r="AO1140" s="40">
        <f>AO1113+AO1122+AO1131</f>
        <v/>
      </c>
      <c r="AP1140" s="40">
        <f>AP1113+AP1122+AP1131</f>
        <v/>
      </c>
      <c r="AQ1140" s="40">
        <f>AQ1113+AQ1122+AQ1131</f>
        <v/>
      </c>
      <c r="AR1140" s="40">
        <f>AR1113+AR1122+AR1131</f>
        <v/>
      </c>
      <c r="AS1140" s="40">
        <f>AS1113+AS1122+AS1131</f>
        <v/>
      </c>
      <c r="AT1140" s="40">
        <f>AT1113+AT1122+AT1131</f>
        <v/>
      </c>
      <c r="AU1140" s="40">
        <f>AU1113+AU1122+AU1131</f>
        <v/>
      </c>
      <c r="AV1140" s="40">
        <f>AV1113+AV1122+AV1131</f>
        <v/>
      </c>
      <c r="AW1140" s="40">
        <f>AW1113+AW1122+AW1131</f>
        <v/>
      </c>
      <c r="AX1140" s="42">
        <f>NEWPOLICY(AX1113,AX1122,AX1131)</f>
        <v/>
      </c>
    </row>
    <row r="1141" hidden="1" outlineLevel="2">
      <c r="A1141" s="5" t="inlineStr">
        <is>
          <t>nce</t>
        </is>
      </c>
      <c r="B1141" s="5" t="inlineStr">
        <is>
          <t>lpg</t>
        </is>
      </c>
      <c r="C1141" s="5" t="inlineStr">
        <is>
          <t>irn</t>
        </is>
      </c>
      <c r="D1141" s="39" t="n"/>
      <c r="E1141" s="39" t="n"/>
      <c r="F1141" s="39" t="n"/>
      <c r="G1141" s="39" t="n"/>
      <c r="H1141" s="5">
        <f>INDEX(Variables!$B$5:$B$105,MATCH($A1141,Variables!$A$5:$A$105,0))&amp;IF($C1141="",""," | "&amp;INDEX(Mapping!$B$5:$B$26,MATCH($C1141,Mapping!$A$5:$A$26,0))&amp;" | "&amp;INDEX(Mapping!$B$30:$B$41,MATCH($B1141,Mapping!$A$30:$A$41,0)))</f>
        <v/>
      </c>
      <c r="I1141" s="5">
        <f>INDEX(Variables!$C$5:$C$105,MATCH($A1141,Variables!$A$5:$A$105,0))</f>
        <v/>
      </c>
      <c r="J1141" s="5">
        <f>INDEX(Variables!$E$5:$E$105,MATCH($A1141,Variables!$A$5:$A$105,0))</f>
        <v/>
      </c>
      <c r="K1141" s="25">
        <f>LOWER(Settings!$C$4)&amp;".mit."&amp;$A1141&amp;IF($C1141="","","."&amp;$C1141&amp;"."&amp;$B1141)&amp;IF(INDEX(Variables!$D$5:$D$105,MATCH($A1141,Variables!$A$5:$A$105,0))="","","."&amp;INDEX(Variables!$D$5:$D$105,MATCH($A1141,Variables!$A$5:$A$105,0)))&amp;"."&amp;K$5</f>
        <v/>
      </c>
      <c r="L1141" s="41">
        <f>L1114+L1123+L1132</f>
        <v/>
      </c>
      <c r="M1141" s="40">
        <f>M1114+M1123+M1132</f>
        <v/>
      </c>
      <c r="N1141" s="40">
        <f>N1114+N1123+N1132</f>
        <v/>
      </c>
      <c r="O1141" s="40">
        <f>O1114+O1123+O1132</f>
        <v/>
      </c>
      <c r="P1141" s="40">
        <f>P1114+P1123+P1132</f>
        <v/>
      </c>
      <c r="Q1141" s="40">
        <f>Q1114+Q1123+Q1132</f>
        <v/>
      </c>
      <c r="R1141" s="40">
        <f>R1114+R1123+R1132</f>
        <v/>
      </c>
      <c r="S1141" s="40">
        <f>S1114+S1123+S1132</f>
        <v/>
      </c>
      <c r="T1141" s="40">
        <f>T1114+T1123+T1132</f>
        <v/>
      </c>
      <c r="U1141" s="40">
        <f>U1114+U1123+U1132</f>
        <v/>
      </c>
      <c r="V1141" s="40">
        <f>V1114+V1123+V1132</f>
        <v/>
      </c>
      <c r="W1141" s="40">
        <f>W1114+W1123+W1132</f>
        <v/>
      </c>
      <c r="X1141" s="40">
        <f>X1114+X1123+X1132</f>
        <v/>
      </c>
      <c r="Y1141" s="40">
        <f>Y1114+Y1123+Y1132</f>
        <v/>
      </c>
      <c r="Z1141" s="40">
        <f>Z1114+Z1123+Z1132</f>
        <v/>
      </c>
      <c r="AA1141" s="40">
        <f>AA1114+AA1123+AA1132</f>
        <v/>
      </c>
      <c r="AB1141" s="40">
        <f>AB1114+AB1123+AB1132</f>
        <v/>
      </c>
      <c r="AC1141" s="40">
        <f>AC1114+AC1123+AC1132</f>
        <v/>
      </c>
      <c r="AD1141" s="42">
        <f>NEWPOLICY(AD1114,AD1123,AD1132)</f>
        <v/>
      </c>
      <c r="AE1141" s="25">
        <f>LOWER(Settings!$C$4)&amp;".mit."&amp;$A1141&amp;IF($C1141="","","."&amp;$C1141&amp;"."&amp;$B1141)&amp;IF(INDEX(Variables!$D$5:$D$105,MATCH($A1141,Variables!$A$5:$A$105,0))="","","."&amp;INDEX(Variables!$D$5:$D$105,MATCH($A1141,Variables!$A$5:$A$105,0)))&amp;"."&amp;AE$5</f>
        <v/>
      </c>
      <c r="AF1141" s="41">
        <f>AF1114+AF1123+AF1132</f>
        <v/>
      </c>
      <c r="AG1141" s="40">
        <f>AG1114+AG1123+AG1132</f>
        <v/>
      </c>
      <c r="AH1141" s="40">
        <f>AH1114+AH1123+AH1132</f>
        <v/>
      </c>
      <c r="AI1141" s="40">
        <f>AI1114+AI1123+AI1132</f>
        <v/>
      </c>
      <c r="AJ1141" s="40">
        <f>AJ1114+AJ1123+AJ1132</f>
        <v/>
      </c>
      <c r="AK1141" s="40">
        <f>AK1114+AK1123+AK1132</f>
        <v/>
      </c>
      <c r="AL1141" s="40">
        <f>AL1114+AL1123+AL1132</f>
        <v/>
      </c>
      <c r="AM1141" s="40">
        <f>AM1114+AM1123+AM1132</f>
        <v/>
      </c>
      <c r="AN1141" s="40">
        <f>AN1114+AN1123+AN1132</f>
        <v/>
      </c>
      <c r="AO1141" s="40">
        <f>AO1114+AO1123+AO1132</f>
        <v/>
      </c>
      <c r="AP1141" s="40">
        <f>AP1114+AP1123+AP1132</f>
        <v/>
      </c>
      <c r="AQ1141" s="40">
        <f>AQ1114+AQ1123+AQ1132</f>
        <v/>
      </c>
      <c r="AR1141" s="40">
        <f>AR1114+AR1123+AR1132</f>
        <v/>
      </c>
      <c r="AS1141" s="40">
        <f>AS1114+AS1123+AS1132</f>
        <v/>
      </c>
      <c r="AT1141" s="40">
        <f>AT1114+AT1123+AT1132</f>
        <v/>
      </c>
      <c r="AU1141" s="40">
        <f>AU1114+AU1123+AU1132</f>
        <v/>
      </c>
      <c r="AV1141" s="40">
        <f>AV1114+AV1123+AV1132</f>
        <v/>
      </c>
      <c r="AW1141" s="40">
        <f>AW1114+AW1123+AW1132</f>
        <v/>
      </c>
      <c r="AX1141" s="42">
        <f>NEWPOLICY(AX1114,AX1123,AX1132)</f>
        <v/>
      </c>
    </row>
    <row r="1142" hidden="1" outlineLevel="2">
      <c r="A1142" s="5" t="inlineStr">
        <is>
          <t>nce</t>
        </is>
      </c>
      <c r="B1142" s="5" t="inlineStr">
        <is>
          <t>ker</t>
        </is>
      </c>
      <c r="C1142" s="5" t="inlineStr">
        <is>
          <t>irn</t>
        </is>
      </c>
      <c r="D1142" s="39" t="n"/>
      <c r="E1142" s="39" t="n"/>
      <c r="F1142" s="39" t="n"/>
      <c r="G1142" s="39" t="n"/>
      <c r="H1142" s="5">
        <f>INDEX(Variables!$B$5:$B$105,MATCH($A1142,Variables!$A$5:$A$105,0))&amp;IF($C1142="",""," | "&amp;INDEX(Mapping!$B$5:$B$26,MATCH($C1142,Mapping!$A$5:$A$26,0))&amp;" | "&amp;INDEX(Mapping!$B$30:$B$41,MATCH($B1142,Mapping!$A$30:$A$41,0)))</f>
        <v/>
      </c>
      <c r="I1142" s="5">
        <f>INDEX(Variables!$C$5:$C$105,MATCH($A1142,Variables!$A$5:$A$105,0))</f>
        <v/>
      </c>
      <c r="J1142" s="5">
        <f>INDEX(Variables!$E$5:$E$105,MATCH($A1142,Variables!$A$5:$A$105,0))</f>
        <v/>
      </c>
      <c r="K1142" s="25">
        <f>LOWER(Settings!$C$4)&amp;".mit."&amp;$A1142&amp;IF($C1142="","","."&amp;$C1142&amp;"."&amp;$B1142)&amp;IF(INDEX(Variables!$D$5:$D$105,MATCH($A1142,Variables!$A$5:$A$105,0))="","","."&amp;INDEX(Variables!$D$5:$D$105,MATCH($A1142,Variables!$A$5:$A$105,0)))&amp;"."&amp;K$5</f>
        <v/>
      </c>
      <c r="L1142" s="41">
        <f>L1115+L1124+L1133</f>
        <v/>
      </c>
      <c r="M1142" s="40">
        <f>M1115+M1124+M1133</f>
        <v/>
      </c>
      <c r="N1142" s="40">
        <f>N1115+N1124+N1133</f>
        <v/>
      </c>
      <c r="O1142" s="40">
        <f>O1115+O1124+O1133</f>
        <v/>
      </c>
      <c r="P1142" s="40">
        <f>P1115+P1124+P1133</f>
        <v/>
      </c>
      <c r="Q1142" s="40">
        <f>Q1115+Q1124+Q1133</f>
        <v/>
      </c>
      <c r="R1142" s="40">
        <f>R1115+R1124+R1133</f>
        <v/>
      </c>
      <c r="S1142" s="40">
        <f>S1115+S1124+S1133</f>
        <v/>
      </c>
      <c r="T1142" s="40">
        <f>T1115+T1124+T1133</f>
        <v/>
      </c>
      <c r="U1142" s="40">
        <f>U1115+U1124+U1133</f>
        <v/>
      </c>
      <c r="V1142" s="40">
        <f>V1115+V1124+V1133</f>
        <v/>
      </c>
      <c r="W1142" s="40">
        <f>W1115+W1124+W1133</f>
        <v/>
      </c>
      <c r="X1142" s="40">
        <f>X1115+X1124+X1133</f>
        <v/>
      </c>
      <c r="Y1142" s="40">
        <f>Y1115+Y1124+Y1133</f>
        <v/>
      </c>
      <c r="Z1142" s="40">
        <f>Z1115+Z1124+Z1133</f>
        <v/>
      </c>
      <c r="AA1142" s="40">
        <f>AA1115+AA1124+AA1133</f>
        <v/>
      </c>
      <c r="AB1142" s="40">
        <f>AB1115+AB1124+AB1133</f>
        <v/>
      </c>
      <c r="AC1142" s="40">
        <f>AC1115+AC1124+AC1133</f>
        <v/>
      </c>
      <c r="AD1142" s="42">
        <f>NEWPOLICY(AD1115,AD1124,AD1133)</f>
        <v/>
      </c>
      <c r="AE1142" s="25">
        <f>LOWER(Settings!$C$4)&amp;".mit."&amp;$A1142&amp;IF($C1142="","","."&amp;$C1142&amp;"."&amp;$B1142)&amp;IF(INDEX(Variables!$D$5:$D$105,MATCH($A1142,Variables!$A$5:$A$105,0))="","","."&amp;INDEX(Variables!$D$5:$D$105,MATCH($A1142,Variables!$A$5:$A$105,0)))&amp;"."&amp;AE$5</f>
        <v/>
      </c>
      <c r="AF1142" s="41">
        <f>AF1115+AF1124+AF1133</f>
        <v/>
      </c>
      <c r="AG1142" s="40">
        <f>AG1115+AG1124+AG1133</f>
        <v/>
      </c>
      <c r="AH1142" s="40">
        <f>AH1115+AH1124+AH1133</f>
        <v/>
      </c>
      <c r="AI1142" s="40">
        <f>AI1115+AI1124+AI1133</f>
        <v/>
      </c>
      <c r="AJ1142" s="40">
        <f>AJ1115+AJ1124+AJ1133</f>
        <v/>
      </c>
      <c r="AK1142" s="40">
        <f>AK1115+AK1124+AK1133</f>
        <v/>
      </c>
      <c r="AL1142" s="40">
        <f>AL1115+AL1124+AL1133</f>
        <v/>
      </c>
      <c r="AM1142" s="40">
        <f>AM1115+AM1124+AM1133</f>
        <v/>
      </c>
      <c r="AN1142" s="40">
        <f>AN1115+AN1124+AN1133</f>
        <v/>
      </c>
      <c r="AO1142" s="40">
        <f>AO1115+AO1124+AO1133</f>
        <v/>
      </c>
      <c r="AP1142" s="40">
        <f>AP1115+AP1124+AP1133</f>
        <v/>
      </c>
      <c r="AQ1142" s="40">
        <f>AQ1115+AQ1124+AQ1133</f>
        <v/>
      </c>
      <c r="AR1142" s="40">
        <f>AR1115+AR1124+AR1133</f>
        <v/>
      </c>
      <c r="AS1142" s="40">
        <f>AS1115+AS1124+AS1133</f>
        <v/>
      </c>
      <c r="AT1142" s="40">
        <f>AT1115+AT1124+AT1133</f>
        <v/>
      </c>
      <c r="AU1142" s="40">
        <f>AU1115+AU1124+AU1133</f>
        <v/>
      </c>
      <c r="AV1142" s="40">
        <f>AV1115+AV1124+AV1133</f>
        <v/>
      </c>
      <c r="AW1142" s="40">
        <f>AW1115+AW1124+AW1133</f>
        <v/>
      </c>
      <c r="AX1142" s="42">
        <f>NEWPOLICY(AX1115,AX1124,AX1133)</f>
        <v/>
      </c>
    </row>
    <row r="1143" hidden="1" outlineLevel="2">
      <c r="A1143" s="5" t="inlineStr">
        <is>
          <t>nce</t>
        </is>
      </c>
      <c r="B1143" s="5" t="inlineStr">
        <is>
          <t>oop</t>
        </is>
      </c>
      <c r="C1143" s="5" t="inlineStr">
        <is>
          <t>irn</t>
        </is>
      </c>
      <c r="D1143" s="39" t="n"/>
      <c r="E1143" s="39" t="n"/>
      <c r="F1143" s="39" t="n"/>
      <c r="G1143" s="39" t="n"/>
      <c r="H1143" s="5">
        <f>INDEX(Variables!$B$5:$B$105,MATCH($A1143,Variables!$A$5:$A$105,0))&amp;IF($C1143="",""," | "&amp;INDEX(Mapping!$B$5:$B$26,MATCH($C1143,Mapping!$A$5:$A$26,0))&amp;" | "&amp;INDEX(Mapping!$B$30:$B$41,MATCH($B1143,Mapping!$A$30:$A$41,0)))</f>
        <v/>
      </c>
      <c r="I1143" s="5">
        <f>INDEX(Variables!$C$5:$C$105,MATCH($A1143,Variables!$A$5:$A$105,0))</f>
        <v/>
      </c>
      <c r="J1143" s="5">
        <f>INDEX(Variables!$E$5:$E$105,MATCH($A1143,Variables!$A$5:$A$105,0))</f>
        <v/>
      </c>
      <c r="K1143" s="25">
        <f>LOWER(Settings!$C$4)&amp;".mit."&amp;$A1143&amp;IF($C1143="","","."&amp;$C1143&amp;"."&amp;$B1143)&amp;IF(INDEX(Variables!$D$5:$D$105,MATCH($A1143,Variables!$A$5:$A$105,0))="","","."&amp;INDEX(Variables!$D$5:$D$105,MATCH($A1143,Variables!$A$5:$A$105,0)))&amp;"."&amp;K$5</f>
        <v/>
      </c>
      <c r="L1143" s="41">
        <f>L1116+L1125+L1134</f>
        <v/>
      </c>
      <c r="M1143" s="40">
        <f>M1116+M1125+M1134</f>
        <v/>
      </c>
      <c r="N1143" s="40">
        <f>N1116+N1125+N1134</f>
        <v/>
      </c>
      <c r="O1143" s="40">
        <f>O1116+O1125+O1134</f>
        <v/>
      </c>
      <c r="P1143" s="40">
        <f>P1116+P1125+P1134</f>
        <v/>
      </c>
      <c r="Q1143" s="40">
        <f>Q1116+Q1125+Q1134</f>
        <v/>
      </c>
      <c r="R1143" s="40">
        <f>R1116+R1125+R1134</f>
        <v/>
      </c>
      <c r="S1143" s="40">
        <f>S1116+S1125+S1134</f>
        <v/>
      </c>
      <c r="T1143" s="40">
        <f>T1116+T1125+T1134</f>
        <v/>
      </c>
      <c r="U1143" s="40">
        <f>U1116+U1125+U1134</f>
        <v/>
      </c>
      <c r="V1143" s="40">
        <f>V1116+V1125+V1134</f>
        <v/>
      </c>
      <c r="W1143" s="40">
        <f>W1116+W1125+W1134</f>
        <v/>
      </c>
      <c r="X1143" s="40">
        <f>X1116+X1125+X1134</f>
        <v/>
      </c>
      <c r="Y1143" s="40">
        <f>Y1116+Y1125+Y1134</f>
        <v/>
      </c>
      <c r="Z1143" s="40">
        <f>Z1116+Z1125+Z1134</f>
        <v/>
      </c>
      <c r="AA1143" s="40">
        <f>AA1116+AA1125+AA1134</f>
        <v/>
      </c>
      <c r="AB1143" s="40">
        <f>AB1116+AB1125+AB1134</f>
        <v/>
      </c>
      <c r="AC1143" s="40">
        <f>AC1116+AC1125+AC1134</f>
        <v/>
      </c>
      <c r="AD1143" s="42">
        <f>NEWPOLICY(AD1116,AD1125,AD1134)</f>
        <v/>
      </c>
      <c r="AE1143" s="25">
        <f>LOWER(Settings!$C$4)&amp;".mit."&amp;$A1143&amp;IF($C1143="","","."&amp;$C1143&amp;"."&amp;$B1143)&amp;IF(INDEX(Variables!$D$5:$D$105,MATCH($A1143,Variables!$A$5:$A$105,0))="","","."&amp;INDEX(Variables!$D$5:$D$105,MATCH($A1143,Variables!$A$5:$A$105,0)))&amp;"."&amp;AE$5</f>
        <v/>
      </c>
      <c r="AF1143" s="41">
        <f>AF1116+AF1125+AF1134</f>
        <v/>
      </c>
      <c r="AG1143" s="40">
        <f>AG1116+AG1125+AG1134</f>
        <v/>
      </c>
      <c r="AH1143" s="40">
        <f>AH1116+AH1125+AH1134</f>
        <v/>
      </c>
      <c r="AI1143" s="40">
        <f>AI1116+AI1125+AI1134</f>
        <v/>
      </c>
      <c r="AJ1143" s="40">
        <f>AJ1116+AJ1125+AJ1134</f>
        <v/>
      </c>
      <c r="AK1143" s="40">
        <f>AK1116+AK1125+AK1134</f>
        <v/>
      </c>
      <c r="AL1143" s="40">
        <f>AL1116+AL1125+AL1134</f>
        <v/>
      </c>
      <c r="AM1143" s="40">
        <f>AM1116+AM1125+AM1134</f>
        <v/>
      </c>
      <c r="AN1143" s="40">
        <f>AN1116+AN1125+AN1134</f>
        <v/>
      </c>
      <c r="AO1143" s="40">
        <f>AO1116+AO1125+AO1134</f>
        <v/>
      </c>
      <c r="AP1143" s="40">
        <f>AP1116+AP1125+AP1134</f>
        <v/>
      </c>
      <c r="AQ1143" s="40">
        <f>AQ1116+AQ1125+AQ1134</f>
        <v/>
      </c>
      <c r="AR1143" s="40">
        <f>AR1116+AR1125+AR1134</f>
        <v/>
      </c>
      <c r="AS1143" s="40">
        <f>AS1116+AS1125+AS1134</f>
        <v/>
      </c>
      <c r="AT1143" s="40">
        <f>AT1116+AT1125+AT1134</f>
        <v/>
      </c>
      <c r="AU1143" s="40">
        <f>AU1116+AU1125+AU1134</f>
        <v/>
      </c>
      <c r="AV1143" s="40">
        <f>AV1116+AV1125+AV1134</f>
        <v/>
      </c>
      <c r="AW1143" s="40">
        <f>AW1116+AW1125+AW1134</f>
        <v/>
      </c>
      <c r="AX1143" s="42">
        <f>NEWPOLICY(AX1116,AX1125,AX1134)</f>
        <v/>
      </c>
    </row>
    <row r="1144" hidden="1" outlineLevel="2">
      <c r="A1144" s="5" t="inlineStr">
        <is>
          <t>nce</t>
        </is>
      </c>
      <c r="B1144" s="5" t="inlineStr">
        <is>
          <t>bio</t>
        </is>
      </c>
      <c r="C1144" s="5" t="inlineStr">
        <is>
          <t>irn</t>
        </is>
      </c>
      <c r="D1144" s="39" t="n"/>
      <c r="E1144" s="39" t="n"/>
      <c r="F1144" s="39" t="n"/>
      <c r="G1144" s="39" t="n"/>
      <c r="H1144" s="5">
        <f>INDEX(Variables!$B$5:$B$105,MATCH($A1144,Variables!$A$5:$A$105,0))&amp;IF($C1144="",""," | "&amp;INDEX(Mapping!$B$5:$B$26,MATCH($C1144,Mapping!$A$5:$A$26,0))&amp;" | "&amp;INDEX(Mapping!$B$30:$B$41,MATCH($B1144,Mapping!$A$30:$A$41,0)))</f>
        <v/>
      </c>
      <c r="I1144" s="5">
        <f>INDEX(Variables!$C$5:$C$105,MATCH($A1144,Variables!$A$5:$A$105,0))</f>
        <v/>
      </c>
      <c r="J1144" s="5">
        <f>INDEX(Variables!$E$5:$E$105,MATCH($A1144,Variables!$A$5:$A$105,0))</f>
        <v/>
      </c>
      <c r="K1144" s="25">
        <f>LOWER(Settings!$C$4)&amp;".mit."&amp;$A1144&amp;IF($C1144="","","."&amp;$C1144&amp;"."&amp;$B1144)&amp;IF(INDEX(Variables!$D$5:$D$105,MATCH($A1144,Variables!$A$5:$A$105,0))="","","."&amp;INDEX(Variables!$D$5:$D$105,MATCH($A1144,Variables!$A$5:$A$105,0)))&amp;"."&amp;K$5</f>
        <v/>
      </c>
      <c r="L1144" s="41">
        <f>L1117+L1126+L1135</f>
        <v/>
      </c>
      <c r="M1144" s="40">
        <f>M1117+M1126+M1135</f>
        <v/>
      </c>
      <c r="N1144" s="40">
        <f>N1117+N1126+N1135</f>
        <v/>
      </c>
      <c r="O1144" s="40">
        <f>O1117+O1126+O1135</f>
        <v/>
      </c>
      <c r="P1144" s="40">
        <f>P1117+P1126+P1135</f>
        <v/>
      </c>
      <c r="Q1144" s="40">
        <f>Q1117+Q1126+Q1135</f>
        <v/>
      </c>
      <c r="R1144" s="40">
        <f>R1117+R1126+R1135</f>
        <v/>
      </c>
      <c r="S1144" s="40">
        <f>S1117+S1126+S1135</f>
        <v/>
      </c>
      <c r="T1144" s="40">
        <f>T1117+T1126+T1135</f>
        <v/>
      </c>
      <c r="U1144" s="40">
        <f>U1117+U1126+U1135</f>
        <v/>
      </c>
      <c r="V1144" s="40">
        <f>V1117+V1126+V1135</f>
        <v/>
      </c>
      <c r="W1144" s="40">
        <f>W1117+W1126+W1135</f>
        <v/>
      </c>
      <c r="X1144" s="40">
        <f>X1117+X1126+X1135</f>
        <v/>
      </c>
      <c r="Y1144" s="40">
        <f>Y1117+Y1126+Y1135</f>
        <v/>
      </c>
      <c r="Z1144" s="40">
        <f>Z1117+Z1126+Z1135</f>
        <v/>
      </c>
      <c r="AA1144" s="40">
        <f>AA1117+AA1126+AA1135</f>
        <v/>
      </c>
      <c r="AB1144" s="40">
        <f>AB1117+AB1126+AB1135</f>
        <v/>
      </c>
      <c r="AC1144" s="40">
        <f>AC1117+AC1126+AC1135</f>
        <v/>
      </c>
      <c r="AD1144" s="42">
        <f>NEWPOLICY(AD1117,AD1126,AD1135)</f>
        <v/>
      </c>
      <c r="AE1144" s="25">
        <f>LOWER(Settings!$C$4)&amp;".mit."&amp;$A1144&amp;IF($C1144="","","."&amp;$C1144&amp;"."&amp;$B1144)&amp;IF(INDEX(Variables!$D$5:$D$105,MATCH($A1144,Variables!$A$5:$A$105,0))="","","."&amp;INDEX(Variables!$D$5:$D$105,MATCH($A1144,Variables!$A$5:$A$105,0)))&amp;"."&amp;AE$5</f>
        <v/>
      </c>
      <c r="AF1144" s="41">
        <f>AF1117+AF1126+AF1135</f>
        <v/>
      </c>
      <c r="AG1144" s="40">
        <f>AG1117+AG1126+AG1135</f>
        <v/>
      </c>
      <c r="AH1144" s="40">
        <f>AH1117+AH1126+AH1135</f>
        <v/>
      </c>
      <c r="AI1144" s="40">
        <f>AI1117+AI1126+AI1135</f>
        <v/>
      </c>
      <c r="AJ1144" s="40">
        <f>AJ1117+AJ1126+AJ1135</f>
        <v/>
      </c>
      <c r="AK1144" s="40">
        <f>AK1117+AK1126+AK1135</f>
        <v/>
      </c>
      <c r="AL1144" s="40">
        <f>AL1117+AL1126+AL1135</f>
        <v/>
      </c>
      <c r="AM1144" s="40">
        <f>AM1117+AM1126+AM1135</f>
        <v/>
      </c>
      <c r="AN1144" s="40">
        <f>AN1117+AN1126+AN1135</f>
        <v/>
      </c>
      <c r="AO1144" s="40">
        <f>AO1117+AO1126+AO1135</f>
        <v/>
      </c>
      <c r="AP1144" s="40">
        <f>AP1117+AP1126+AP1135</f>
        <v/>
      </c>
      <c r="AQ1144" s="40">
        <f>AQ1117+AQ1126+AQ1135</f>
        <v/>
      </c>
      <c r="AR1144" s="40">
        <f>AR1117+AR1126+AR1135</f>
        <v/>
      </c>
      <c r="AS1144" s="40">
        <f>AS1117+AS1126+AS1135</f>
        <v/>
      </c>
      <c r="AT1144" s="40">
        <f>AT1117+AT1126+AT1135</f>
        <v/>
      </c>
      <c r="AU1144" s="40">
        <f>AU1117+AU1126+AU1135</f>
        <v/>
      </c>
      <c r="AV1144" s="40">
        <f>AV1117+AV1126+AV1135</f>
        <v/>
      </c>
      <c r="AW1144" s="40">
        <f>AW1117+AW1126+AW1135</f>
        <v/>
      </c>
      <c r="AX1144" s="42">
        <f>NEWPOLICY(AX1117,AX1126,AX1135)</f>
        <v/>
      </c>
    </row>
    <row r="1145" hidden="1" outlineLevel="2"/>
    <row r="1146" hidden="1" outlineLevel="2">
      <c r="A1146" s="5" t="inlineStr">
        <is>
          <t>atp</t>
        </is>
      </c>
      <c r="B1146" s="5" t="inlineStr">
        <is>
          <t>coa</t>
        </is>
      </c>
      <c r="C1146" s="5" t="inlineStr">
        <is>
          <t>irn</t>
        </is>
      </c>
      <c r="D1146" s="40">
        <f>INDEX(Inputs!$R$5:$R$132,MATCH($B1146&amp;"|"&amp;$C1146,Inputs!$A$5:$A$132,0))</f>
        <v/>
      </c>
      <c r="E1146" s="40">
        <f>INDEX(Inputs!$S$5:$S$132,MATCH($B1146&amp;"|"&amp;$C1146,Inputs!$A$5:$A$132,0))</f>
        <v/>
      </c>
      <c r="F1146" s="39" t="n"/>
      <c r="G1146" s="39" t="n"/>
      <c r="H1146" s="5">
        <f>INDEX(Variables!$B$5:$B$105,MATCH($A1146,Variables!$A$5:$A$105,0))&amp;IF($C1146="",""," | "&amp;INDEX(Mapping!$B$5:$B$26,MATCH($C1146,Mapping!$A$5:$A$26,0))&amp;" | "&amp;INDEX(Mapping!$B$30:$B$41,MATCH($B1146,Mapping!$A$30:$A$41,0)))</f>
        <v/>
      </c>
      <c r="I1146" s="5">
        <f>INDEX(Variables!$C$5:$C$105,MATCH($A1146,Variables!$A$5:$A$105,0))</f>
        <v/>
      </c>
      <c r="J1146" s="5">
        <f>INDEX(Variables!$E$5:$E$105,MATCH($A1146,Variables!$A$5:$A$105,0))</f>
        <v/>
      </c>
      <c r="K1146" s="25">
        <f>LOWER(Settings!$C$4)&amp;".mit."&amp;$A1146&amp;IF($C1146="","","."&amp;$C1146&amp;"."&amp;$B1146)&amp;IF(INDEX(Variables!$D$5:$D$105,MATCH($A1146,Variables!$A$5:$A$105,0))="","","."&amp;INDEX(Variables!$D$5:$D$105,MATCH($A1146,Variables!$A$5:$A$105,0)))&amp;"."&amp;K$5</f>
        <v/>
      </c>
      <c r="L1146" s="41">
        <f>MAX(INDEX(L$232:L$243,$D1146)+L1137*(1+$E1146),0.01)</f>
        <v/>
      </c>
      <c r="M1146" s="40">
        <f>MAX(INDEX(M$232:M$243,$D1146)+M1137*(1+$E1146),0.01)</f>
        <v/>
      </c>
      <c r="N1146" s="40">
        <f>MAX(INDEX(N$232:N$243,$D1146)+N1137*(1+$E1146),0.01)</f>
        <v/>
      </c>
      <c r="O1146" s="40">
        <f>MAX(INDEX(O$232:O$243,$D1146)+O1137*(1+$E1146),0.01)</f>
        <v/>
      </c>
      <c r="P1146" s="40">
        <f>MAX(INDEX(P$232:P$243,$D1146)+P1137*(1+$E1146),0.01)</f>
        <v/>
      </c>
      <c r="Q1146" s="40">
        <f>MAX(INDEX(Q$232:Q$243,$D1146)+Q1137*(1+$E1146),0.01)</f>
        <v/>
      </c>
      <c r="R1146" s="40">
        <f>MAX(INDEX(R$232:R$243,$D1146)+R1137*(1+$E1146),0.01)</f>
        <v/>
      </c>
      <c r="S1146" s="40">
        <f>MAX(INDEX(S$232:S$243,$D1146)+S1137*(1+$E1146),0.01)</f>
        <v/>
      </c>
      <c r="T1146" s="40">
        <f>MAX(INDEX(T$232:T$243,$D1146)+T1137*(1+$E1146),0.01)</f>
        <v/>
      </c>
      <c r="U1146" s="40">
        <f>MAX(INDEX(U$232:U$243,$D1146)+U1137*(1+$E1146),0.01)</f>
        <v/>
      </c>
      <c r="V1146" s="40">
        <f>MAX(INDEX(V$232:V$243,$D1146)+V1137*(1+$E1146),0.01)</f>
        <v/>
      </c>
      <c r="W1146" s="40">
        <f>MAX(INDEX(W$232:W$243,$D1146)+W1137*(1+$E1146),0.01)</f>
        <v/>
      </c>
      <c r="X1146" s="40">
        <f>MAX(INDEX(X$232:X$243,$D1146)+X1137*(1+$E1146),0.01)</f>
        <v/>
      </c>
      <c r="Y1146" s="40">
        <f>MAX(INDEX(Y$232:Y$243,$D1146)+Y1137*(1+$E1146),0.01)</f>
        <v/>
      </c>
      <c r="Z1146" s="40">
        <f>MAX(INDEX(Z$232:Z$243,$D1146)+Z1137*(1+$E1146),0.01)</f>
        <v/>
      </c>
      <c r="AA1146" s="40">
        <f>MAX(INDEX(AA$232:AA$243,$D1146)+AA1137*(1+$E1146),0.01)</f>
        <v/>
      </c>
      <c r="AB1146" s="40">
        <f>MAX(INDEX(AB$232:AB$243,$D1146)+AB1137*(1+$E1146),0.01)</f>
        <v/>
      </c>
      <c r="AC1146" s="40">
        <f>MAX(INDEX(AC$232:AC$243,$D1146)+AC1137*(1+$E1146),0.01)</f>
        <v/>
      </c>
      <c r="AD1146" s="42">
        <f>POSTTAX(INDEX(AD$232:AD$243,$D1146),AD1137,$E1146)</f>
        <v/>
      </c>
      <c r="AE1146" s="25">
        <f>LOWER(Settings!$C$4)&amp;".mit."&amp;$A1146&amp;IF($C1146="","","."&amp;$C1146&amp;"."&amp;$B1146)&amp;IF(INDEX(Variables!$D$5:$D$105,MATCH($A1146,Variables!$A$5:$A$105,0))="","","."&amp;INDEX(Variables!$D$5:$D$105,MATCH($A1146,Variables!$A$5:$A$105,0)))&amp;"."&amp;AE$5</f>
        <v/>
      </c>
      <c r="AF1146" s="41">
        <f>MAX(INDEX(AF$232:AF$243,$D1146)+AF1137*(1+$E1146),0.01)</f>
        <v/>
      </c>
      <c r="AG1146" s="40">
        <f>MAX(INDEX(AG$232:AG$243,$D1146)+AG1137*(1+$E1146),0.01)</f>
        <v/>
      </c>
      <c r="AH1146" s="40">
        <f>MAX(INDEX(AH$232:AH$243,$D1146)+AH1137*(1+$E1146),0.01)</f>
        <v/>
      </c>
      <c r="AI1146" s="40">
        <f>MAX(INDEX(AI$232:AI$243,$D1146)+AI1137*(1+$E1146),0.01)</f>
        <v/>
      </c>
      <c r="AJ1146" s="40">
        <f>MAX(INDEX(AJ$232:AJ$243,$D1146)+AJ1137*(1+$E1146),0.01)</f>
        <v/>
      </c>
      <c r="AK1146" s="40">
        <f>MAX(INDEX(AK$232:AK$243,$D1146)+AK1137*(1+$E1146),0.01)</f>
        <v/>
      </c>
      <c r="AL1146" s="40">
        <f>MAX(INDEX(AL$232:AL$243,$D1146)+AL1137*(1+$E1146),0.01)</f>
        <v/>
      </c>
      <c r="AM1146" s="40">
        <f>MAX(INDEX(AM$232:AM$243,$D1146)+AM1137*(1+$E1146),0.01)</f>
        <v/>
      </c>
      <c r="AN1146" s="40">
        <f>MAX(INDEX(AN$232:AN$243,$D1146)+AN1137*(1+$E1146),0.01)</f>
        <v/>
      </c>
      <c r="AO1146" s="40">
        <f>MAX(INDEX(AO$232:AO$243,$D1146)+AO1137*(1+$E1146),0.01)</f>
        <v/>
      </c>
      <c r="AP1146" s="40">
        <f>MAX(INDEX(AP$232:AP$243,$D1146)+AP1137*(1+$E1146),0.01)</f>
        <v/>
      </c>
      <c r="AQ1146" s="40">
        <f>MAX(INDEX(AQ$232:AQ$243,$D1146)+AQ1137*(1+$E1146),0.01)</f>
        <v/>
      </c>
      <c r="AR1146" s="40">
        <f>MAX(INDEX(AR$232:AR$243,$D1146)+AR1137*(1+$E1146),0.01)</f>
        <v/>
      </c>
      <c r="AS1146" s="40">
        <f>MAX(INDEX(AS$232:AS$243,$D1146)+AS1137*(1+$E1146),0.01)</f>
        <v/>
      </c>
      <c r="AT1146" s="40">
        <f>MAX(INDEX(AT$232:AT$243,$D1146)+AT1137*(1+$E1146),0.01)</f>
        <v/>
      </c>
      <c r="AU1146" s="40">
        <f>MAX(INDEX(AU$232:AU$243,$D1146)+AU1137*(1+$E1146),0.01)</f>
        <v/>
      </c>
      <c r="AV1146" s="40">
        <f>MAX(INDEX(AV$232:AV$243,$D1146)+AV1137*(1+$E1146),0.01)</f>
        <v/>
      </c>
      <c r="AW1146" s="40">
        <f>MAX(INDEX(AW$232:AW$243,$D1146)+AW1137*(1+$E1146),0.01)</f>
        <v/>
      </c>
      <c r="AX1146" s="42">
        <f>POSTTAX(INDEX(AX$232:AX$243,$D1146),AX1137,$E1146)</f>
        <v/>
      </c>
    </row>
    <row r="1147" hidden="1" outlineLevel="2">
      <c r="A1147" s="5" t="inlineStr">
        <is>
          <t>atp</t>
        </is>
      </c>
      <c r="B1147" s="5" t="inlineStr">
        <is>
          <t>nga</t>
        </is>
      </c>
      <c r="C1147" s="5" t="inlineStr">
        <is>
          <t>irn</t>
        </is>
      </c>
      <c r="D1147" s="40">
        <f>INDEX(Inputs!$R$5:$R$132,MATCH($B1147&amp;"|"&amp;$C1147,Inputs!$A$5:$A$132,0))</f>
        <v/>
      </c>
      <c r="E1147" s="40">
        <f>INDEX(Inputs!$S$5:$S$132,MATCH($B1147&amp;"|"&amp;$C1147,Inputs!$A$5:$A$132,0))</f>
        <v/>
      </c>
      <c r="F1147" s="39" t="n"/>
      <c r="G1147" s="39" t="n"/>
      <c r="H1147" s="5">
        <f>INDEX(Variables!$B$5:$B$105,MATCH($A1147,Variables!$A$5:$A$105,0))&amp;IF($C1147="",""," | "&amp;INDEX(Mapping!$B$5:$B$26,MATCH($C1147,Mapping!$A$5:$A$26,0))&amp;" | "&amp;INDEX(Mapping!$B$30:$B$41,MATCH($B1147,Mapping!$A$30:$A$41,0)))</f>
        <v/>
      </c>
      <c r="I1147" s="5">
        <f>INDEX(Variables!$C$5:$C$105,MATCH($A1147,Variables!$A$5:$A$105,0))</f>
        <v/>
      </c>
      <c r="J1147" s="5">
        <f>INDEX(Variables!$E$5:$E$105,MATCH($A1147,Variables!$A$5:$A$105,0))</f>
        <v/>
      </c>
      <c r="K1147" s="25">
        <f>LOWER(Settings!$C$4)&amp;".mit."&amp;$A1147&amp;IF($C1147="","","."&amp;$C1147&amp;"."&amp;$B1147)&amp;IF(INDEX(Variables!$D$5:$D$105,MATCH($A1147,Variables!$A$5:$A$105,0))="","","."&amp;INDEX(Variables!$D$5:$D$105,MATCH($A1147,Variables!$A$5:$A$105,0)))&amp;"."&amp;K$5</f>
        <v/>
      </c>
      <c r="L1147" s="41">
        <f>MAX(INDEX(L$232:L$243,$D1147)+L1138*(1+$E1147),0.01)</f>
        <v/>
      </c>
      <c r="M1147" s="40">
        <f>MAX(INDEX(M$232:M$243,$D1147)+M1138*(1+$E1147),0.01)</f>
        <v/>
      </c>
      <c r="N1147" s="40">
        <f>MAX(INDEX(N$232:N$243,$D1147)+N1138*(1+$E1147),0.01)</f>
        <v/>
      </c>
      <c r="O1147" s="40">
        <f>MAX(INDEX(O$232:O$243,$D1147)+O1138*(1+$E1147),0.01)</f>
        <v/>
      </c>
      <c r="P1147" s="40">
        <f>MAX(INDEX(P$232:P$243,$D1147)+P1138*(1+$E1147),0.01)</f>
        <v/>
      </c>
      <c r="Q1147" s="40">
        <f>MAX(INDEX(Q$232:Q$243,$D1147)+Q1138*(1+$E1147),0.01)</f>
        <v/>
      </c>
      <c r="R1147" s="40">
        <f>MAX(INDEX(R$232:R$243,$D1147)+R1138*(1+$E1147),0.01)</f>
        <v/>
      </c>
      <c r="S1147" s="40">
        <f>MAX(INDEX(S$232:S$243,$D1147)+S1138*(1+$E1147),0.01)</f>
        <v/>
      </c>
      <c r="T1147" s="40">
        <f>MAX(INDEX(T$232:T$243,$D1147)+T1138*(1+$E1147),0.01)</f>
        <v/>
      </c>
      <c r="U1147" s="40">
        <f>MAX(INDEX(U$232:U$243,$D1147)+U1138*(1+$E1147),0.01)</f>
        <v/>
      </c>
      <c r="V1147" s="40">
        <f>MAX(INDEX(V$232:V$243,$D1147)+V1138*(1+$E1147),0.01)</f>
        <v/>
      </c>
      <c r="W1147" s="40">
        <f>MAX(INDEX(W$232:W$243,$D1147)+W1138*(1+$E1147),0.01)</f>
        <v/>
      </c>
      <c r="X1147" s="40">
        <f>MAX(INDEX(X$232:X$243,$D1147)+X1138*(1+$E1147),0.01)</f>
        <v/>
      </c>
      <c r="Y1147" s="40">
        <f>MAX(INDEX(Y$232:Y$243,$D1147)+Y1138*(1+$E1147),0.01)</f>
        <v/>
      </c>
      <c r="Z1147" s="40">
        <f>MAX(INDEX(Z$232:Z$243,$D1147)+Z1138*(1+$E1147),0.01)</f>
        <v/>
      </c>
      <c r="AA1147" s="40">
        <f>MAX(INDEX(AA$232:AA$243,$D1147)+AA1138*(1+$E1147),0.01)</f>
        <v/>
      </c>
      <c r="AB1147" s="40">
        <f>MAX(INDEX(AB$232:AB$243,$D1147)+AB1138*(1+$E1147),0.01)</f>
        <v/>
      </c>
      <c r="AC1147" s="40">
        <f>MAX(INDEX(AC$232:AC$243,$D1147)+AC1138*(1+$E1147),0.01)</f>
        <v/>
      </c>
      <c r="AD1147" s="42">
        <f>POSTTAX(INDEX(AD$232:AD$243,$D1147),AD1138,$E1147)</f>
        <v/>
      </c>
      <c r="AE1147" s="25">
        <f>LOWER(Settings!$C$4)&amp;".mit."&amp;$A1147&amp;IF($C1147="","","."&amp;$C1147&amp;"."&amp;$B1147)&amp;IF(INDEX(Variables!$D$5:$D$105,MATCH($A1147,Variables!$A$5:$A$105,0))="","","."&amp;INDEX(Variables!$D$5:$D$105,MATCH($A1147,Variables!$A$5:$A$105,0)))&amp;"."&amp;AE$5</f>
        <v/>
      </c>
      <c r="AF1147" s="41">
        <f>MAX(INDEX(AF$232:AF$243,$D1147)+AF1138*(1+$E1147),0.01)</f>
        <v/>
      </c>
      <c r="AG1147" s="40">
        <f>MAX(INDEX(AG$232:AG$243,$D1147)+AG1138*(1+$E1147),0.01)</f>
        <v/>
      </c>
      <c r="AH1147" s="40">
        <f>MAX(INDEX(AH$232:AH$243,$D1147)+AH1138*(1+$E1147),0.01)</f>
        <v/>
      </c>
      <c r="AI1147" s="40">
        <f>MAX(INDEX(AI$232:AI$243,$D1147)+AI1138*(1+$E1147),0.01)</f>
        <v/>
      </c>
      <c r="AJ1147" s="40">
        <f>MAX(INDEX(AJ$232:AJ$243,$D1147)+AJ1138*(1+$E1147),0.01)</f>
        <v/>
      </c>
      <c r="AK1147" s="40">
        <f>MAX(INDEX(AK$232:AK$243,$D1147)+AK1138*(1+$E1147),0.01)</f>
        <v/>
      </c>
      <c r="AL1147" s="40">
        <f>MAX(INDEX(AL$232:AL$243,$D1147)+AL1138*(1+$E1147),0.01)</f>
        <v/>
      </c>
      <c r="AM1147" s="40">
        <f>MAX(INDEX(AM$232:AM$243,$D1147)+AM1138*(1+$E1147),0.01)</f>
        <v/>
      </c>
      <c r="AN1147" s="40">
        <f>MAX(INDEX(AN$232:AN$243,$D1147)+AN1138*(1+$E1147),0.01)</f>
        <v/>
      </c>
      <c r="AO1147" s="40">
        <f>MAX(INDEX(AO$232:AO$243,$D1147)+AO1138*(1+$E1147),0.01)</f>
        <v/>
      </c>
      <c r="AP1147" s="40">
        <f>MAX(INDEX(AP$232:AP$243,$D1147)+AP1138*(1+$E1147),0.01)</f>
        <v/>
      </c>
      <c r="AQ1147" s="40">
        <f>MAX(INDEX(AQ$232:AQ$243,$D1147)+AQ1138*(1+$E1147),0.01)</f>
        <v/>
      </c>
      <c r="AR1147" s="40">
        <f>MAX(INDEX(AR$232:AR$243,$D1147)+AR1138*(1+$E1147),0.01)</f>
        <v/>
      </c>
      <c r="AS1147" s="40">
        <f>MAX(INDEX(AS$232:AS$243,$D1147)+AS1138*(1+$E1147),0.01)</f>
        <v/>
      </c>
      <c r="AT1147" s="40">
        <f>MAX(INDEX(AT$232:AT$243,$D1147)+AT1138*(1+$E1147),0.01)</f>
        <v/>
      </c>
      <c r="AU1147" s="40">
        <f>MAX(INDEX(AU$232:AU$243,$D1147)+AU1138*(1+$E1147),0.01)</f>
        <v/>
      </c>
      <c r="AV1147" s="40">
        <f>MAX(INDEX(AV$232:AV$243,$D1147)+AV1138*(1+$E1147),0.01)</f>
        <v/>
      </c>
      <c r="AW1147" s="40">
        <f>MAX(INDEX(AW$232:AW$243,$D1147)+AW1138*(1+$E1147),0.01)</f>
        <v/>
      </c>
      <c r="AX1147" s="42">
        <f>POSTTAX(INDEX(AX$232:AX$243,$D1147),AX1138,$E1147)</f>
        <v/>
      </c>
    </row>
    <row r="1148" hidden="1" outlineLevel="2">
      <c r="A1148" s="5" t="inlineStr">
        <is>
          <t>atp</t>
        </is>
      </c>
      <c r="B1148" s="5" t="inlineStr">
        <is>
          <t>gso</t>
        </is>
      </c>
      <c r="C1148" s="5" t="inlineStr">
        <is>
          <t>irn</t>
        </is>
      </c>
      <c r="D1148" s="40">
        <f>INDEX(Inputs!$R$5:$R$132,MATCH($B1148&amp;"|"&amp;$C1148,Inputs!$A$5:$A$132,0))</f>
        <v/>
      </c>
      <c r="E1148" s="40">
        <f>INDEX(Inputs!$S$5:$S$132,MATCH($B1148&amp;"|"&amp;$C1148,Inputs!$A$5:$A$132,0))</f>
        <v/>
      </c>
      <c r="F1148" s="39" t="n"/>
      <c r="G1148" s="39" t="n"/>
      <c r="H1148" s="5">
        <f>INDEX(Variables!$B$5:$B$105,MATCH($A1148,Variables!$A$5:$A$105,0))&amp;IF($C1148="",""," | "&amp;INDEX(Mapping!$B$5:$B$26,MATCH($C1148,Mapping!$A$5:$A$26,0))&amp;" | "&amp;INDEX(Mapping!$B$30:$B$41,MATCH($B1148,Mapping!$A$30:$A$41,0)))</f>
        <v/>
      </c>
      <c r="I1148" s="5">
        <f>INDEX(Variables!$C$5:$C$105,MATCH($A1148,Variables!$A$5:$A$105,0))</f>
        <v/>
      </c>
      <c r="J1148" s="5">
        <f>INDEX(Variables!$E$5:$E$105,MATCH($A1148,Variables!$A$5:$A$105,0))</f>
        <v/>
      </c>
      <c r="K1148" s="25">
        <f>LOWER(Settings!$C$4)&amp;".mit."&amp;$A1148&amp;IF($C1148="","","."&amp;$C1148&amp;"."&amp;$B1148)&amp;IF(INDEX(Variables!$D$5:$D$105,MATCH($A1148,Variables!$A$5:$A$105,0))="","","."&amp;INDEX(Variables!$D$5:$D$105,MATCH($A1148,Variables!$A$5:$A$105,0)))&amp;"."&amp;K$5</f>
        <v/>
      </c>
      <c r="L1148" s="41">
        <f>MAX(INDEX(L$232:L$243,$D1148)+L1139*(1+$E1148),0.01)</f>
        <v/>
      </c>
      <c r="M1148" s="40">
        <f>MAX(INDEX(M$232:M$243,$D1148)+M1139*(1+$E1148),0.01)</f>
        <v/>
      </c>
      <c r="N1148" s="40">
        <f>MAX(INDEX(N$232:N$243,$D1148)+N1139*(1+$E1148),0.01)</f>
        <v/>
      </c>
      <c r="O1148" s="40">
        <f>MAX(INDEX(O$232:O$243,$D1148)+O1139*(1+$E1148),0.01)</f>
        <v/>
      </c>
      <c r="P1148" s="40">
        <f>MAX(INDEX(P$232:P$243,$D1148)+P1139*(1+$E1148),0.01)</f>
        <v/>
      </c>
      <c r="Q1148" s="40">
        <f>MAX(INDEX(Q$232:Q$243,$D1148)+Q1139*(1+$E1148),0.01)</f>
        <v/>
      </c>
      <c r="R1148" s="40">
        <f>MAX(INDEX(R$232:R$243,$D1148)+R1139*(1+$E1148),0.01)</f>
        <v/>
      </c>
      <c r="S1148" s="40">
        <f>MAX(INDEX(S$232:S$243,$D1148)+S1139*(1+$E1148),0.01)</f>
        <v/>
      </c>
      <c r="T1148" s="40">
        <f>MAX(INDEX(T$232:T$243,$D1148)+T1139*(1+$E1148),0.01)</f>
        <v/>
      </c>
      <c r="U1148" s="40">
        <f>MAX(INDEX(U$232:U$243,$D1148)+U1139*(1+$E1148),0.01)</f>
        <v/>
      </c>
      <c r="V1148" s="40">
        <f>MAX(INDEX(V$232:V$243,$D1148)+V1139*(1+$E1148),0.01)</f>
        <v/>
      </c>
      <c r="W1148" s="40">
        <f>MAX(INDEX(W$232:W$243,$D1148)+W1139*(1+$E1148),0.01)</f>
        <v/>
      </c>
      <c r="X1148" s="40">
        <f>MAX(INDEX(X$232:X$243,$D1148)+X1139*(1+$E1148),0.01)</f>
        <v/>
      </c>
      <c r="Y1148" s="40">
        <f>MAX(INDEX(Y$232:Y$243,$D1148)+Y1139*(1+$E1148),0.01)</f>
        <v/>
      </c>
      <c r="Z1148" s="40">
        <f>MAX(INDEX(Z$232:Z$243,$D1148)+Z1139*(1+$E1148),0.01)</f>
        <v/>
      </c>
      <c r="AA1148" s="40">
        <f>MAX(INDEX(AA$232:AA$243,$D1148)+AA1139*(1+$E1148),0.01)</f>
        <v/>
      </c>
      <c r="AB1148" s="40">
        <f>MAX(INDEX(AB$232:AB$243,$D1148)+AB1139*(1+$E1148),0.01)</f>
        <v/>
      </c>
      <c r="AC1148" s="40">
        <f>MAX(INDEX(AC$232:AC$243,$D1148)+AC1139*(1+$E1148),0.01)</f>
        <v/>
      </c>
      <c r="AD1148" s="42">
        <f>POSTTAX(INDEX(AD$232:AD$243,$D1148),AD1139,$E1148)</f>
        <v/>
      </c>
      <c r="AE1148" s="25">
        <f>LOWER(Settings!$C$4)&amp;".mit."&amp;$A1148&amp;IF($C1148="","","."&amp;$C1148&amp;"."&amp;$B1148)&amp;IF(INDEX(Variables!$D$5:$D$105,MATCH($A1148,Variables!$A$5:$A$105,0))="","","."&amp;INDEX(Variables!$D$5:$D$105,MATCH($A1148,Variables!$A$5:$A$105,0)))&amp;"."&amp;AE$5</f>
        <v/>
      </c>
      <c r="AF1148" s="41">
        <f>MAX(INDEX(AF$232:AF$243,$D1148)+AF1139*(1+$E1148),0.01)</f>
        <v/>
      </c>
      <c r="AG1148" s="40">
        <f>MAX(INDEX(AG$232:AG$243,$D1148)+AG1139*(1+$E1148),0.01)</f>
        <v/>
      </c>
      <c r="AH1148" s="40">
        <f>MAX(INDEX(AH$232:AH$243,$D1148)+AH1139*(1+$E1148),0.01)</f>
        <v/>
      </c>
      <c r="AI1148" s="40">
        <f>MAX(INDEX(AI$232:AI$243,$D1148)+AI1139*(1+$E1148),0.01)</f>
        <v/>
      </c>
      <c r="AJ1148" s="40">
        <f>MAX(INDEX(AJ$232:AJ$243,$D1148)+AJ1139*(1+$E1148),0.01)</f>
        <v/>
      </c>
      <c r="AK1148" s="40">
        <f>MAX(INDEX(AK$232:AK$243,$D1148)+AK1139*(1+$E1148),0.01)</f>
        <v/>
      </c>
      <c r="AL1148" s="40">
        <f>MAX(INDEX(AL$232:AL$243,$D1148)+AL1139*(1+$E1148),0.01)</f>
        <v/>
      </c>
      <c r="AM1148" s="40">
        <f>MAX(INDEX(AM$232:AM$243,$D1148)+AM1139*(1+$E1148),0.01)</f>
        <v/>
      </c>
      <c r="AN1148" s="40">
        <f>MAX(INDEX(AN$232:AN$243,$D1148)+AN1139*(1+$E1148),0.01)</f>
        <v/>
      </c>
      <c r="AO1148" s="40">
        <f>MAX(INDEX(AO$232:AO$243,$D1148)+AO1139*(1+$E1148),0.01)</f>
        <v/>
      </c>
      <c r="AP1148" s="40">
        <f>MAX(INDEX(AP$232:AP$243,$D1148)+AP1139*(1+$E1148),0.01)</f>
        <v/>
      </c>
      <c r="AQ1148" s="40">
        <f>MAX(INDEX(AQ$232:AQ$243,$D1148)+AQ1139*(1+$E1148),0.01)</f>
        <v/>
      </c>
      <c r="AR1148" s="40">
        <f>MAX(INDEX(AR$232:AR$243,$D1148)+AR1139*(1+$E1148),0.01)</f>
        <v/>
      </c>
      <c r="AS1148" s="40">
        <f>MAX(INDEX(AS$232:AS$243,$D1148)+AS1139*(1+$E1148),0.01)</f>
        <v/>
      </c>
      <c r="AT1148" s="40">
        <f>MAX(INDEX(AT$232:AT$243,$D1148)+AT1139*(1+$E1148),0.01)</f>
        <v/>
      </c>
      <c r="AU1148" s="40">
        <f>MAX(INDEX(AU$232:AU$243,$D1148)+AU1139*(1+$E1148),0.01)</f>
        <v/>
      </c>
      <c r="AV1148" s="40">
        <f>MAX(INDEX(AV$232:AV$243,$D1148)+AV1139*(1+$E1148),0.01)</f>
        <v/>
      </c>
      <c r="AW1148" s="40">
        <f>MAX(INDEX(AW$232:AW$243,$D1148)+AW1139*(1+$E1148),0.01)</f>
        <v/>
      </c>
      <c r="AX1148" s="42">
        <f>POSTTAX(INDEX(AX$232:AX$243,$D1148),AX1139,$E1148)</f>
        <v/>
      </c>
    </row>
    <row r="1149" hidden="1" outlineLevel="2">
      <c r="A1149" s="5" t="inlineStr">
        <is>
          <t>atp</t>
        </is>
      </c>
      <c r="B1149" s="5" t="inlineStr">
        <is>
          <t>die</t>
        </is>
      </c>
      <c r="C1149" s="5" t="inlineStr">
        <is>
          <t>irn</t>
        </is>
      </c>
      <c r="D1149" s="40">
        <f>INDEX(Inputs!$R$5:$R$132,MATCH($B1149&amp;"|"&amp;$C1149,Inputs!$A$5:$A$132,0))</f>
        <v/>
      </c>
      <c r="E1149" s="40">
        <f>INDEX(Inputs!$S$5:$S$132,MATCH($B1149&amp;"|"&amp;$C1149,Inputs!$A$5:$A$132,0))</f>
        <v/>
      </c>
      <c r="F1149" s="39" t="n"/>
      <c r="G1149" s="39" t="n"/>
      <c r="H1149" s="5">
        <f>INDEX(Variables!$B$5:$B$105,MATCH($A1149,Variables!$A$5:$A$105,0))&amp;IF($C1149="",""," | "&amp;INDEX(Mapping!$B$5:$B$26,MATCH($C1149,Mapping!$A$5:$A$26,0))&amp;" | "&amp;INDEX(Mapping!$B$30:$B$41,MATCH($B1149,Mapping!$A$30:$A$41,0)))</f>
        <v/>
      </c>
      <c r="I1149" s="5">
        <f>INDEX(Variables!$C$5:$C$105,MATCH($A1149,Variables!$A$5:$A$105,0))</f>
        <v/>
      </c>
      <c r="J1149" s="5">
        <f>INDEX(Variables!$E$5:$E$105,MATCH($A1149,Variables!$A$5:$A$105,0))</f>
        <v/>
      </c>
      <c r="K1149" s="25">
        <f>LOWER(Settings!$C$4)&amp;".mit."&amp;$A1149&amp;IF($C1149="","","."&amp;$C1149&amp;"."&amp;$B1149)&amp;IF(INDEX(Variables!$D$5:$D$105,MATCH($A1149,Variables!$A$5:$A$105,0))="","","."&amp;INDEX(Variables!$D$5:$D$105,MATCH($A1149,Variables!$A$5:$A$105,0)))&amp;"."&amp;K$5</f>
        <v/>
      </c>
      <c r="L1149" s="41">
        <f>MAX(INDEX(L$232:L$243,$D1149)+L1140*(1+$E1149),0.01)</f>
        <v/>
      </c>
      <c r="M1149" s="40">
        <f>MAX(INDEX(M$232:M$243,$D1149)+M1140*(1+$E1149),0.01)</f>
        <v/>
      </c>
      <c r="N1149" s="40">
        <f>MAX(INDEX(N$232:N$243,$D1149)+N1140*(1+$E1149),0.01)</f>
        <v/>
      </c>
      <c r="O1149" s="40">
        <f>MAX(INDEX(O$232:O$243,$D1149)+O1140*(1+$E1149),0.01)</f>
        <v/>
      </c>
      <c r="P1149" s="40">
        <f>MAX(INDEX(P$232:P$243,$D1149)+P1140*(1+$E1149),0.01)</f>
        <v/>
      </c>
      <c r="Q1149" s="40">
        <f>MAX(INDEX(Q$232:Q$243,$D1149)+Q1140*(1+$E1149),0.01)</f>
        <v/>
      </c>
      <c r="R1149" s="40">
        <f>MAX(INDEX(R$232:R$243,$D1149)+R1140*(1+$E1149),0.01)</f>
        <v/>
      </c>
      <c r="S1149" s="40">
        <f>MAX(INDEX(S$232:S$243,$D1149)+S1140*(1+$E1149),0.01)</f>
        <v/>
      </c>
      <c r="T1149" s="40">
        <f>MAX(INDEX(T$232:T$243,$D1149)+T1140*(1+$E1149),0.01)</f>
        <v/>
      </c>
      <c r="U1149" s="40">
        <f>MAX(INDEX(U$232:U$243,$D1149)+U1140*(1+$E1149),0.01)</f>
        <v/>
      </c>
      <c r="V1149" s="40">
        <f>MAX(INDEX(V$232:V$243,$D1149)+V1140*(1+$E1149),0.01)</f>
        <v/>
      </c>
      <c r="W1149" s="40">
        <f>MAX(INDEX(W$232:W$243,$D1149)+W1140*(1+$E1149),0.01)</f>
        <v/>
      </c>
      <c r="X1149" s="40">
        <f>MAX(INDEX(X$232:X$243,$D1149)+X1140*(1+$E1149),0.01)</f>
        <v/>
      </c>
      <c r="Y1149" s="40">
        <f>MAX(INDEX(Y$232:Y$243,$D1149)+Y1140*(1+$E1149),0.01)</f>
        <v/>
      </c>
      <c r="Z1149" s="40">
        <f>MAX(INDEX(Z$232:Z$243,$D1149)+Z1140*(1+$E1149),0.01)</f>
        <v/>
      </c>
      <c r="AA1149" s="40">
        <f>MAX(INDEX(AA$232:AA$243,$D1149)+AA1140*(1+$E1149),0.01)</f>
        <v/>
      </c>
      <c r="AB1149" s="40">
        <f>MAX(INDEX(AB$232:AB$243,$D1149)+AB1140*(1+$E1149),0.01)</f>
        <v/>
      </c>
      <c r="AC1149" s="40">
        <f>MAX(INDEX(AC$232:AC$243,$D1149)+AC1140*(1+$E1149),0.01)</f>
        <v/>
      </c>
      <c r="AD1149" s="42">
        <f>POSTTAX(INDEX(AD$232:AD$243,$D1149),AD1140,$E1149)</f>
        <v/>
      </c>
      <c r="AE1149" s="25">
        <f>LOWER(Settings!$C$4)&amp;".mit."&amp;$A1149&amp;IF($C1149="","","."&amp;$C1149&amp;"."&amp;$B1149)&amp;IF(INDEX(Variables!$D$5:$D$105,MATCH($A1149,Variables!$A$5:$A$105,0))="","","."&amp;INDEX(Variables!$D$5:$D$105,MATCH($A1149,Variables!$A$5:$A$105,0)))&amp;"."&amp;AE$5</f>
        <v/>
      </c>
      <c r="AF1149" s="41">
        <f>MAX(INDEX(AF$232:AF$243,$D1149)+AF1140*(1+$E1149),0.01)</f>
        <v/>
      </c>
      <c r="AG1149" s="40">
        <f>MAX(INDEX(AG$232:AG$243,$D1149)+AG1140*(1+$E1149),0.01)</f>
        <v/>
      </c>
      <c r="AH1149" s="40">
        <f>MAX(INDEX(AH$232:AH$243,$D1149)+AH1140*(1+$E1149),0.01)</f>
        <v/>
      </c>
      <c r="AI1149" s="40">
        <f>MAX(INDEX(AI$232:AI$243,$D1149)+AI1140*(1+$E1149),0.01)</f>
        <v/>
      </c>
      <c r="AJ1149" s="40">
        <f>MAX(INDEX(AJ$232:AJ$243,$D1149)+AJ1140*(1+$E1149),0.01)</f>
        <v/>
      </c>
      <c r="AK1149" s="40">
        <f>MAX(INDEX(AK$232:AK$243,$D1149)+AK1140*(1+$E1149),0.01)</f>
        <v/>
      </c>
      <c r="AL1149" s="40">
        <f>MAX(INDEX(AL$232:AL$243,$D1149)+AL1140*(1+$E1149),0.01)</f>
        <v/>
      </c>
      <c r="AM1149" s="40">
        <f>MAX(INDEX(AM$232:AM$243,$D1149)+AM1140*(1+$E1149),0.01)</f>
        <v/>
      </c>
      <c r="AN1149" s="40">
        <f>MAX(INDEX(AN$232:AN$243,$D1149)+AN1140*(1+$E1149),0.01)</f>
        <v/>
      </c>
      <c r="AO1149" s="40">
        <f>MAX(INDEX(AO$232:AO$243,$D1149)+AO1140*(1+$E1149),0.01)</f>
        <v/>
      </c>
      <c r="AP1149" s="40">
        <f>MAX(INDEX(AP$232:AP$243,$D1149)+AP1140*(1+$E1149),0.01)</f>
        <v/>
      </c>
      <c r="AQ1149" s="40">
        <f>MAX(INDEX(AQ$232:AQ$243,$D1149)+AQ1140*(1+$E1149),0.01)</f>
        <v/>
      </c>
      <c r="AR1149" s="40">
        <f>MAX(INDEX(AR$232:AR$243,$D1149)+AR1140*(1+$E1149),0.01)</f>
        <v/>
      </c>
      <c r="AS1149" s="40">
        <f>MAX(INDEX(AS$232:AS$243,$D1149)+AS1140*(1+$E1149),0.01)</f>
        <v/>
      </c>
      <c r="AT1149" s="40">
        <f>MAX(INDEX(AT$232:AT$243,$D1149)+AT1140*(1+$E1149),0.01)</f>
        <v/>
      </c>
      <c r="AU1149" s="40">
        <f>MAX(INDEX(AU$232:AU$243,$D1149)+AU1140*(1+$E1149),0.01)</f>
        <v/>
      </c>
      <c r="AV1149" s="40">
        <f>MAX(INDEX(AV$232:AV$243,$D1149)+AV1140*(1+$E1149),0.01)</f>
        <v/>
      </c>
      <c r="AW1149" s="40">
        <f>MAX(INDEX(AW$232:AW$243,$D1149)+AW1140*(1+$E1149),0.01)</f>
        <v/>
      </c>
      <c r="AX1149" s="42">
        <f>POSTTAX(INDEX(AX$232:AX$243,$D1149),AX1140,$E1149)</f>
        <v/>
      </c>
    </row>
    <row r="1150" hidden="1" outlineLevel="2">
      <c r="A1150" s="5" t="inlineStr">
        <is>
          <t>atp</t>
        </is>
      </c>
      <c r="B1150" s="5" t="inlineStr">
        <is>
          <t>lpg</t>
        </is>
      </c>
      <c r="C1150" s="5" t="inlineStr">
        <is>
          <t>irn</t>
        </is>
      </c>
      <c r="D1150" s="40">
        <f>INDEX(Inputs!$R$5:$R$132,MATCH($B1150&amp;"|"&amp;$C1150,Inputs!$A$5:$A$132,0))</f>
        <v/>
      </c>
      <c r="E1150" s="40">
        <f>INDEX(Inputs!$S$5:$S$132,MATCH($B1150&amp;"|"&amp;$C1150,Inputs!$A$5:$A$132,0))</f>
        <v/>
      </c>
      <c r="F1150" s="39" t="n"/>
      <c r="G1150" s="39" t="n"/>
      <c r="H1150" s="5">
        <f>INDEX(Variables!$B$5:$B$105,MATCH($A1150,Variables!$A$5:$A$105,0))&amp;IF($C1150="",""," | "&amp;INDEX(Mapping!$B$5:$B$26,MATCH($C1150,Mapping!$A$5:$A$26,0))&amp;" | "&amp;INDEX(Mapping!$B$30:$B$41,MATCH($B1150,Mapping!$A$30:$A$41,0)))</f>
        <v/>
      </c>
      <c r="I1150" s="5">
        <f>INDEX(Variables!$C$5:$C$105,MATCH($A1150,Variables!$A$5:$A$105,0))</f>
        <v/>
      </c>
      <c r="J1150" s="5">
        <f>INDEX(Variables!$E$5:$E$105,MATCH($A1150,Variables!$A$5:$A$105,0))</f>
        <v/>
      </c>
      <c r="K1150" s="25">
        <f>LOWER(Settings!$C$4)&amp;".mit."&amp;$A1150&amp;IF($C1150="","","."&amp;$C1150&amp;"."&amp;$B1150)&amp;IF(INDEX(Variables!$D$5:$D$105,MATCH($A1150,Variables!$A$5:$A$105,0))="","","."&amp;INDEX(Variables!$D$5:$D$105,MATCH($A1150,Variables!$A$5:$A$105,0)))&amp;"."&amp;K$5</f>
        <v/>
      </c>
      <c r="L1150" s="41">
        <f>MAX(INDEX(L$232:L$243,$D1150)+L1141*(1+$E1150),0.01)</f>
        <v/>
      </c>
      <c r="M1150" s="40">
        <f>MAX(INDEX(M$232:M$243,$D1150)+M1141*(1+$E1150),0.01)</f>
        <v/>
      </c>
      <c r="N1150" s="40">
        <f>MAX(INDEX(N$232:N$243,$D1150)+N1141*(1+$E1150),0.01)</f>
        <v/>
      </c>
      <c r="O1150" s="40">
        <f>MAX(INDEX(O$232:O$243,$D1150)+O1141*(1+$E1150),0.01)</f>
        <v/>
      </c>
      <c r="P1150" s="40">
        <f>MAX(INDEX(P$232:P$243,$D1150)+P1141*(1+$E1150),0.01)</f>
        <v/>
      </c>
      <c r="Q1150" s="40">
        <f>MAX(INDEX(Q$232:Q$243,$D1150)+Q1141*(1+$E1150),0.01)</f>
        <v/>
      </c>
      <c r="R1150" s="40">
        <f>MAX(INDEX(R$232:R$243,$D1150)+R1141*(1+$E1150),0.01)</f>
        <v/>
      </c>
      <c r="S1150" s="40">
        <f>MAX(INDEX(S$232:S$243,$D1150)+S1141*(1+$E1150),0.01)</f>
        <v/>
      </c>
      <c r="T1150" s="40">
        <f>MAX(INDEX(T$232:T$243,$D1150)+T1141*(1+$E1150),0.01)</f>
        <v/>
      </c>
      <c r="U1150" s="40">
        <f>MAX(INDEX(U$232:U$243,$D1150)+U1141*(1+$E1150),0.01)</f>
        <v/>
      </c>
      <c r="V1150" s="40">
        <f>MAX(INDEX(V$232:V$243,$D1150)+V1141*(1+$E1150),0.01)</f>
        <v/>
      </c>
      <c r="W1150" s="40">
        <f>MAX(INDEX(W$232:W$243,$D1150)+W1141*(1+$E1150),0.01)</f>
        <v/>
      </c>
      <c r="X1150" s="40">
        <f>MAX(INDEX(X$232:X$243,$D1150)+X1141*(1+$E1150),0.01)</f>
        <v/>
      </c>
      <c r="Y1150" s="40">
        <f>MAX(INDEX(Y$232:Y$243,$D1150)+Y1141*(1+$E1150),0.01)</f>
        <v/>
      </c>
      <c r="Z1150" s="40">
        <f>MAX(INDEX(Z$232:Z$243,$D1150)+Z1141*(1+$E1150),0.01)</f>
        <v/>
      </c>
      <c r="AA1150" s="40">
        <f>MAX(INDEX(AA$232:AA$243,$D1150)+AA1141*(1+$E1150),0.01)</f>
        <v/>
      </c>
      <c r="AB1150" s="40">
        <f>MAX(INDEX(AB$232:AB$243,$D1150)+AB1141*(1+$E1150),0.01)</f>
        <v/>
      </c>
      <c r="AC1150" s="40">
        <f>MAX(INDEX(AC$232:AC$243,$D1150)+AC1141*(1+$E1150),0.01)</f>
        <v/>
      </c>
      <c r="AD1150" s="42">
        <f>POSTTAX(INDEX(AD$232:AD$243,$D1150),AD1141,$E1150)</f>
        <v/>
      </c>
      <c r="AE1150" s="25">
        <f>LOWER(Settings!$C$4)&amp;".mit."&amp;$A1150&amp;IF($C1150="","","."&amp;$C1150&amp;"."&amp;$B1150)&amp;IF(INDEX(Variables!$D$5:$D$105,MATCH($A1150,Variables!$A$5:$A$105,0))="","","."&amp;INDEX(Variables!$D$5:$D$105,MATCH($A1150,Variables!$A$5:$A$105,0)))&amp;"."&amp;AE$5</f>
        <v/>
      </c>
      <c r="AF1150" s="41">
        <f>MAX(INDEX(AF$232:AF$243,$D1150)+AF1141*(1+$E1150),0.01)</f>
        <v/>
      </c>
      <c r="AG1150" s="40">
        <f>MAX(INDEX(AG$232:AG$243,$D1150)+AG1141*(1+$E1150),0.01)</f>
        <v/>
      </c>
      <c r="AH1150" s="40">
        <f>MAX(INDEX(AH$232:AH$243,$D1150)+AH1141*(1+$E1150),0.01)</f>
        <v/>
      </c>
      <c r="AI1150" s="40">
        <f>MAX(INDEX(AI$232:AI$243,$D1150)+AI1141*(1+$E1150),0.01)</f>
        <v/>
      </c>
      <c r="AJ1150" s="40">
        <f>MAX(INDEX(AJ$232:AJ$243,$D1150)+AJ1141*(1+$E1150),0.01)</f>
        <v/>
      </c>
      <c r="AK1150" s="40">
        <f>MAX(INDEX(AK$232:AK$243,$D1150)+AK1141*(1+$E1150),0.01)</f>
        <v/>
      </c>
      <c r="AL1150" s="40">
        <f>MAX(INDEX(AL$232:AL$243,$D1150)+AL1141*(1+$E1150),0.01)</f>
        <v/>
      </c>
      <c r="AM1150" s="40">
        <f>MAX(INDEX(AM$232:AM$243,$D1150)+AM1141*(1+$E1150),0.01)</f>
        <v/>
      </c>
      <c r="AN1150" s="40">
        <f>MAX(INDEX(AN$232:AN$243,$D1150)+AN1141*(1+$E1150),0.01)</f>
        <v/>
      </c>
      <c r="AO1150" s="40">
        <f>MAX(INDEX(AO$232:AO$243,$D1150)+AO1141*(1+$E1150),0.01)</f>
        <v/>
      </c>
      <c r="AP1150" s="40">
        <f>MAX(INDEX(AP$232:AP$243,$D1150)+AP1141*(1+$E1150),0.01)</f>
        <v/>
      </c>
      <c r="AQ1150" s="40">
        <f>MAX(INDEX(AQ$232:AQ$243,$D1150)+AQ1141*(1+$E1150),0.01)</f>
        <v/>
      </c>
      <c r="AR1150" s="40">
        <f>MAX(INDEX(AR$232:AR$243,$D1150)+AR1141*(1+$E1150),0.01)</f>
        <v/>
      </c>
      <c r="AS1150" s="40">
        <f>MAX(INDEX(AS$232:AS$243,$D1150)+AS1141*(1+$E1150),0.01)</f>
        <v/>
      </c>
      <c r="AT1150" s="40">
        <f>MAX(INDEX(AT$232:AT$243,$D1150)+AT1141*(1+$E1150),0.01)</f>
        <v/>
      </c>
      <c r="AU1150" s="40">
        <f>MAX(INDEX(AU$232:AU$243,$D1150)+AU1141*(1+$E1150),0.01)</f>
        <v/>
      </c>
      <c r="AV1150" s="40">
        <f>MAX(INDEX(AV$232:AV$243,$D1150)+AV1141*(1+$E1150),0.01)</f>
        <v/>
      </c>
      <c r="AW1150" s="40">
        <f>MAX(INDEX(AW$232:AW$243,$D1150)+AW1141*(1+$E1150),0.01)</f>
        <v/>
      </c>
      <c r="AX1150" s="42">
        <f>POSTTAX(INDEX(AX$232:AX$243,$D1150),AX1141,$E1150)</f>
        <v/>
      </c>
    </row>
    <row r="1151" hidden="1" outlineLevel="2">
      <c r="A1151" s="5" t="inlineStr">
        <is>
          <t>atp</t>
        </is>
      </c>
      <c r="B1151" s="5" t="inlineStr">
        <is>
          <t>ker</t>
        </is>
      </c>
      <c r="C1151" s="5" t="inlineStr">
        <is>
          <t>irn</t>
        </is>
      </c>
      <c r="D1151" s="40">
        <f>INDEX(Inputs!$R$5:$R$132,MATCH($B1151&amp;"|"&amp;$C1151,Inputs!$A$5:$A$132,0))</f>
        <v/>
      </c>
      <c r="E1151" s="40">
        <f>INDEX(Inputs!$S$5:$S$132,MATCH($B1151&amp;"|"&amp;$C1151,Inputs!$A$5:$A$132,0))</f>
        <v/>
      </c>
      <c r="F1151" s="39" t="n"/>
      <c r="G1151" s="39" t="n"/>
      <c r="H1151" s="5">
        <f>INDEX(Variables!$B$5:$B$105,MATCH($A1151,Variables!$A$5:$A$105,0))&amp;IF($C1151="",""," | "&amp;INDEX(Mapping!$B$5:$B$26,MATCH($C1151,Mapping!$A$5:$A$26,0))&amp;" | "&amp;INDEX(Mapping!$B$30:$B$41,MATCH($B1151,Mapping!$A$30:$A$41,0)))</f>
        <v/>
      </c>
      <c r="I1151" s="5">
        <f>INDEX(Variables!$C$5:$C$105,MATCH($A1151,Variables!$A$5:$A$105,0))</f>
        <v/>
      </c>
      <c r="J1151" s="5">
        <f>INDEX(Variables!$E$5:$E$105,MATCH($A1151,Variables!$A$5:$A$105,0))</f>
        <v/>
      </c>
      <c r="K1151" s="25">
        <f>LOWER(Settings!$C$4)&amp;".mit."&amp;$A1151&amp;IF($C1151="","","."&amp;$C1151&amp;"."&amp;$B1151)&amp;IF(INDEX(Variables!$D$5:$D$105,MATCH($A1151,Variables!$A$5:$A$105,0))="","","."&amp;INDEX(Variables!$D$5:$D$105,MATCH($A1151,Variables!$A$5:$A$105,0)))&amp;"."&amp;K$5</f>
        <v/>
      </c>
      <c r="L1151" s="41">
        <f>MAX(INDEX(L$232:L$243,$D1151)+L1142*(1+$E1151),0.01)</f>
        <v/>
      </c>
      <c r="M1151" s="40">
        <f>MAX(INDEX(M$232:M$243,$D1151)+M1142*(1+$E1151),0.01)</f>
        <v/>
      </c>
      <c r="N1151" s="40">
        <f>MAX(INDEX(N$232:N$243,$D1151)+N1142*(1+$E1151),0.01)</f>
        <v/>
      </c>
      <c r="O1151" s="40">
        <f>MAX(INDEX(O$232:O$243,$D1151)+O1142*(1+$E1151),0.01)</f>
        <v/>
      </c>
      <c r="P1151" s="40">
        <f>MAX(INDEX(P$232:P$243,$D1151)+P1142*(1+$E1151),0.01)</f>
        <v/>
      </c>
      <c r="Q1151" s="40">
        <f>MAX(INDEX(Q$232:Q$243,$D1151)+Q1142*(1+$E1151),0.01)</f>
        <v/>
      </c>
      <c r="R1151" s="40">
        <f>MAX(INDEX(R$232:R$243,$D1151)+R1142*(1+$E1151),0.01)</f>
        <v/>
      </c>
      <c r="S1151" s="40">
        <f>MAX(INDEX(S$232:S$243,$D1151)+S1142*(1+$E1151),0.01)</f>
        <v/>
      </c>
      <c r="T1151" s="40">
        <f>MAX(INDEX(T$232:T$243,$D1151)+T1142*(1+$E1151),0.01)</f>
        <v/>
      </c>
      <c r="U1151" s="40">
        <f>MAX(INDEX(U$232:U$243,$D1151)+U1142*(1+$E1151),0.01)</f>
        <v/>
      </c>
      <c r="V1151" s="40">
        <f>MAX(INDEX(V$232:V$243,$D1151)+V1142*(1+$E1151),0.01)</f>
        <v/>
      </c>
      <c r="W1151" s="40">
        <f>MAX(INDEX(W$232:W$243,$D1151)+W1142*(1+$E1151),0.01)</f>
        <v/>
      </c>
      <c r="X1151" s="40">
        <f>MAX(INDEX(X$232:X$243,$D1151)+X1142*(1+$E1151),0.01)</f>
        <v/>
      </c>
      <c r="Y1151" s="40">
        <f>MAX(INDEX(Y$232:Y$243,$D1151)+Y1142*(1+$E1151),0.01)</f>
        <v/>
      </c>
      <c r="Z1151" s="40">
        <f>MAX(INDEX(Z$232:Z$243,$D1151)+Z1142*(1+$E1151),0.01)</f>
        <v/>
      </c>
      <c r="AA1151" s="40">
        <f>MAX(INDEX(AA$232:AA$243,$D1151)+AA1142*(1+$E1151),0.01)</f>
        <v/>
      </c>
      <c r="AB1151" s="40">
        <f>MAX(INDEX(AB$232:AB$243,$D1151)+AB1142*(1+$E1151),0.01)</f>
        <v/>
      </c>
      <c r="AC1151" s="40">
        <f>MAX(INDEX(AC$232:AC$243,$D1151)+AC1142*(1+$E1151),0.01)</f>
        <v/>
      </c>
      <c r="AD1151" s="42">
        <f>POSTTAX(INDEX(AD$232:AD$243,$D1151),AD1142,$E1151)</f>
        <v/>
      </c>
      <c r="AE1151" s="25">
        <f>LOWER(Settings!$C$4)&amp;".mit."&amp;$A1151&amp;IF($C1151="","","."&amp;$C1151&amp;"."&amp;$B1151)&amp;IF(INDEX(Variables!$D$5:$D$105,MATCH($A1151,Variables!$A$5:$A$105,0))="","","."&amp;INDEX(Variables!$D$5:$D$105,MATCH($A1151,Variables!$A$5:$A$105,0)))&amp;"."&amp;AE$5</f>
        <v/>
      </c>
      <c r="AF1151" s="41">
        <f>MAX(INDEX(AF$232:AF$243,$D1151)+AF1142*(1+$E1151),0.01)</f>
        <v/>
      </c>
      <c r="AG1151" s="40">
        <f>MAX(INDEX(AG$232:AG$243,$D1151)+AG1142*(1+$E1151),0.01)</f>
        <v/>
      </c>
      <c r="AH1151" s="40">
        <f>MAX(INDEX(AH$232:AH$243,$D1151)+AH1142*(1+$E1151),0.01)</f>
        <v/>
      </c>
      <c r="AI1151" s="40">
        <f>MAX(INDEX(AI$232:AI$243,$D1151)+AI1142*(1+$E1151),0.01)</f>
        <v/>
      </c>
      <c r="AJ1151" s="40">
        <f>MAX(INDEX(AJ$232:AJ$243,$D1151)+AJ1142*(1+$E1151),0.01)</f>
        <v/>
      </c>
      <c r="AK1151" s="40">
        <f>MAX(INDEX(AK$232:AK$243,$D1151)+AK1142*(1+$E1151),0.01)</f>
        <v/>
      </c>
      <c r="AL1151" s="40">
        <f>MAX(INDEX(AL$232:AL$243,$D1151)+AL1142*(1+$E1151),0.01)</f>
        <v/>
      </c>
      <c r="AM1151" s="40">
        <f>MAX(INDEX(AM$232:AM$243,$D1151)+AM1142*(1+$E1151),0.01)</f>
        <v/>
      </c>
      <c r="AN1151" s="40">
        <f>MAX(INDEX(AN$232:AN$243,$D1151)+AN1142*(1+$E1151),0.01)</f>
        <v/>
      </c>
      <c r="AO1151" s="40">
        <f>MAX(INDEX(AO$232:AO$243,$D1151)+AO1142*(1+$E1151),0.01)</f>
        <v/>
      </c>
      <c r="AP1151" s="40">
        <f>MAX(INDEX(AP$232:AP$243,$D1151)+AP1142*(1+$E1151),0.01)</f>
        <v/>
      </c>
      <c r="AQ1151" s="40">
        <f>MAX(INDEX(AQ$232:AQ$243,$D1151)+AQ1142*(1+$E1151),0.01)</f>
        <v/>
      </c>
      <c r="AR1151" s="40">
        <f>MAX(INDEX(AR$232:AR$243,$D1151)+AR1142*(1+$E1151),0.01)</f>
        <v/>
      </c>
      <c r="AS1151" s="40">
        <f>MAX(INDEX(AS$232:AS$243,$D1151)+AS1142*(1+$E1151),0.01)</f>
        <v/>
      </c>
      <c r="AT1151" s="40">
        <f>MAX(INDEX(AT$232:AT$243,$D1151)+AT1142*(1+$E1151),0.01)</f>
        <v/>
      </c>
      <c r="AU1151" s="40">
        <f>MAX(INDEX(AU$232:AU$243,$D1151)+AU1142*(1+$E1151),0.01)</f>
        <v/>
      </c>
      <c r="AV1151" s="40">
        <f>MAX(INDEX(AV$232:AV$243,$D1151)+AV1142*(1+$E1151),0.01)</f>
        <v/>
      </c>
      <c r="AW1151" s="40">
        <f>MAX(INDEX(AW$232:AW$243,$D1151)+AW1142*(1+$E1151),0.01)</f>
        <v/>
      </c>
      <c r="AX1151" s="42">
        <f>POSTTAX(INDEX(AX$232:AX$243,$D1151),AX1142,$E1151)</f>
        <v/>
      </c>
    </row>
    <row r="1152" hidden="1" outlineLevel="2">
      <c r="A1152" s="5" t="inlineStr">
        <is>
          <t>atp</t>
        </is>
      </c>
      <c r="B1152" s="5" t="inlineStr">
        <is>
          <t>oop</t>
        </is>
      </c>
      <c r="C1152" s="5" t="inlineStr">
        <is>
          <t>irn</t>
        </is>
      </c>
      <c r="D1152" s="40">
        <f>INDEX(Inputs!$R$5:$R$132,MATCH($B1152&amp;"|"&amp;$C1152,Inputs!$A$5:$A$132,0))</f>
        <v/>
      </c>
      <c r="E1152" s="40">
        <f>INDEX(Inputs!$S$5:$S$132,MATCH($B1152&amp;"|"&amp;$C1152,Inputs!$A$5:$A$132,0))</f>
        <v/>
      </c>
      <c r="F1152" s="39" t="n"/>
      <c r="G1152" s="39" t="n"/>
      <c r="H1152" s="5">
        <f>INDEX(Variables!$B$5:$B$105,MATCH($A1152,Variables!$A$5:$A$105,0))&amp;IF($C1152="",""," | "&amp;INDEX(Mapping!$B$5:$B$26,MATCH($C1152,Mapping!$A$5:$A$26,0))&amp;" | "&amp;INDEX(Mapping!$B$30:$B$41,MATCH($B1152,Mapping!$A$30:$A$41,0)))</f>
        <v/>
      </c>
      <c r="I1152" s="5">
        <f>INDEX(Variables!$C$5:$C$105,MATCH($A1152,Variables!$A$5:$A$105,0))</f>
        <v/>
      </c>
      <c r="J1152" s="5">
        <f>INDEX(Variables!$E$5:$E$105,MATCH($A1152,Variables!$A$5:$A$105,0))</f>
        <v/>
      </c>
      <c r="K1152" s="25">
        <f>LOWER(Settings!$C$4)&amp;".mit."&amp;$A1152&amp;IF($C1152="","","."&amp;$C1152&amp;"."&amp;$B1152)&amp;IF(INDEX(Variables!$D$5:$D$105,MATCH($A1152,Variables!$A$5:$A$105,0))="","","."&amp;INDEX(Variables!$D$5:$D$105,MATCH($A1152,Variables!$A$5:$A$105,0)))&amp;"."&amp;K$5</f>
        <v/>
      </c>
      <c r="L1152" s="41">
        <f>MAX(INDEX(L$232:L$243,$D1152)+L1143*(1+$E1152),0.01)</f>
        <v/>
      </c>
      <c r="M1152" s="40">
        <f>MAX(INDEX(M$232:M$243,$D1152)+M1143*(1+$E1152),0.01)</f>
        <v/>
      </c>
      <c r="N1152" s="40">
        <f>MAX(INDEX(N$232:N$243,$D1152)+N1143*(1+$E1152),0.01)</f>
        <v/>
      </c>
      <c r="O1152" s="40">
        <f>MAX(INDEX(O$232:O$243,$D1152)+O1143*(1+$E1152),0.01)</f>
        <v/>
      </c>
      <c r="P1152" s="40">
        <f>MAX(INDEX(P$232:P$243,$D1152)+P1143*(1+$E1152),0.01)</f>
        <v/>
      </c>
      <c r="Q1152" s="40">
        <f>MAX(INDEX(Q$232:Q$243,$D1152)+Q1143*(1+$E1152),0.01)</f>
        <v/>
      </c>
      <c r="R1152" s="40">
        <f>MAX(INDEX(R$232:R$243,$D1152)+R1143*(1+$E1152),0.01)</f>
        <v/>
      </c>
      <c r="S1152" s="40">
        <f>MAX(INDEX(S$232:S$243,$D1152)+S1143*(1+$E1152),0.01)</f>
        <v/>
      </c>
      <c r="T1152" s="40">
        <f>MAX(INDEX(T$232:T$243,$D1152)+T1143*(1+$E1152),0.01)</f>
        <v/>
      </c>
      <c r="U1152" s="40">
        <f>MAX(INDEX(U$232:U$243,$D1152)+U1143*(1+$E1152),0.01)</f>
        <v/>
      </c>
      <c r="V1152" s="40">
        <f>MAX(INDEX(V$232:V$243,$D1152)+V1143*(1+$E1152),0.01)</f>
        <v/>
      </c>
      <c r="W1152" s="40">
        <f>MAX(INDEX(W$232:W$243,$D1152)+W1143*(1+$E1152),0.01)</f>
        <v/>
      </c>
      <c r="X1152" s="40">
        <f>MAX(INDEX(X$232:X$243,$D1152)+X1143*(1+$E1152),0.01)</f>
        <v/>
      </c>
      <c r="Y1152" s="40">
        <f>MAX(INDEX(Y$232:Y$243,$D1152)+Y1143*(1+$E1152),0.01)</f>
        <v/>
      </c>
      <c r="Z1152" s="40">
        <f>MAX(INDEX(Z$232:Z$243,$D1152)+Z1143*(1+$E1152),0.01)</f>
        <v/>
      </c>
      <c r="AA1152" s="40">
        <f>MAX(INDEX(AA$232:AA$243,$D1152)+AA1143*(1+$E1152),0.01)</f>
        <v/>
      </c>
      <c r="AB1152" s="40">
        <f>MAX(INDEX(AB$232:AB$243,$D1152)+AB1143*(1+$E1152),0.01)</f>
        <v/>
      </c>
      <c r="AC1152" s="40">
        <f>MAX(INDEX(AC$232:AC$243,$D1152)+AC1143*(1+$E1152),0.01)</f>
        <v/>
      </c>
      <c r="AD1152" s="42">
        <f>POSTTAX(INDEX(AD$232:AD$243,$D1152),AD1143,$E1152)</f>
        <v/>
      </c>
      <c r="AE1152" s="25">
        <f>LOWER(Settings!$C$4)&amp;".mit."&amp;$A1152&amp;IF($C1152="","","."&amp;$C1152&amp;"."&amp;$B1152)&amp;IF(INDEX(Variables!$D$5:$D$105,MATCH($A1152,Variables!$A$5:$A$105,0))="","","."&amp;INDEX(Variables!$D$5:$D$105,MATCH($A1152,Variables!$A$5:$A$105,0)))&amp;"."&amp;AE$5</f>
        <v/>
      </c>
      <c r="AF1152" s="41">
        <f>MAX(INDEX(AF$232:AF$243,$D1152)+AF1143*(1+$E1152),0.01)</f>
        <v/>
      </c>
      <c r="AG1152" s="40">
        <f>MAX(INDEX(AG$232:AG$243,$D1152)+AG1143*(1+$E1152),0.01)</f>
        <v/>
      </c>
      <c r="AH1152" s="40">
        <f>MAX(INDEX(AH$232:AH$243,$D1152)+AH1143*(1+$E1152),0.01)</f>
        <v/>
      </c>
      <c r="AI1152" s="40">
        <f>MAX(INDEX(AI$232:AI$243,$D1152)+AI1143*(1+$E1152),0.01)</f>
        <v/>
      </c>
      <c r="AJ1152" s="40">
        <f>MAX(INDEX(AJ$232:AJ$243,$D1152)+AJ1143*(1+$E1152),0.01)</f>
        <v/>
      </c>
      <c r="AK1152" s="40">
        <f>MAX(INDEX(AK$232:AK$243,$D1152)+AK1143*(1+$E1152),0.01)</f>
        <v/>
      </c>
      <c r="AL1152" s="40">
        <f>MAX(INDEX(AL$232:AL$243,$D1152)+AL1143*(1+$E1152),0.01)</f>
        <v/>
      </c>
      <c r="AM1152" s="40">
        <f>MAX(INDEX(AM$232:AM$243,$D1152)+AM1143*(1+$E1152),0.01)</f>
        <v/>
      </c>
      <c r="AN1152" s="40">
        <f>MAX(INDEX(AN$232:AN$243,$D1152)+AN1143*(1+$E1152),0.01)</f>
        <v/>
      </c>
      <c r="AO1152" s="40">
        <f>MAX(INDEX(AO$232:AO$243,$D1152)+AO1143*(1+$E1152),0.01)</f>
        <v/>
      </c>
      <c r="AP1152" s="40">
        <f>MAX(INDEX(AP$232:AP$243,$D1152)+AP1143*(1+$E1152),0.01)</f>
        <v/>
      </c>
      <c r="AQ1152" s="40">
        <f>MAX(INDEX(AQ$232:AQ$243,$D1152)+AQ1143*(1+$E1152),0.01)</f>
        <v/>
      </c>
      <c r="AR1152" s="40">
        <f>MAX(INDEX(AR$232:AR$243,$D1152)+AR1143*(1+$E1152),0.01)</f>
        <v/>
      </c>
      <c r="AS1152" s="40">
        <f>MAX(INDEX(AS$232:AS$243,$D1152)+AS1143*(1+$E1152),0.01)</f>
        <v/>
      </c>
      <c r="AT1152" s="40">
        <f>MAX(INDEX(AT$232:AT$243,$D1152)+AT1143*(1+$E1152),0.01)</f>
        <v/>
      </c>
      <c r="AU1152" s="40">
        <f>MAX(INDEX(AU$232:AU$243,$D1152)+AU1143*(1+$E1152),0.01)</f>
        <v/>
      </c>
      <c r="AV1152" s="40">
        <f>MAX(INDEX(AV$232:AV$243,$D1152)+AV1143*(1+$E1152),0.01)</f>
        <v/>
      </c>
      <c r="AW1152" s="40">
        <f>MAX(INDEX(AW$232:AW$243,$D1152)+AW1143*(1+$E1152),0.01)</f>
        <v/>
      </c>
      <c r="AX1152" s="42">
        <f>POSTTAX(INDEX(AX$232:AX$243,$D1152),AX1143,$E1152)</f>
        <v/>
      </c>
    </row>
    <row r="1153" hidden="1" outlineLevel="2">
      <c r="A1153" s="5" t="inlineStr">
        <is>
          <t>atp</t>
        </is>
      </c>
      <c r="B1153" s="5" t="inlineStr">
        <is>
          <t>bio</t>
        </is>
      </c>
      <c r="C1153" s="5" t="inlineStr">
        <is>
          <t>irn</t>
        </is>
      </c>
      <c r="D1153" s="40">
        <f>INDEX(Inputs!$R$5:$R$132,MATCH($B1153&amp;"|"&amp;$C1153,Inputs!$A$5:$A$132,0))</f>
        <v/>
      </c>
      <c r="E1153" s="40">
        <f>INDEX(Inputs!$S$5:$S$132,MATCH($B1153&amp;"|"&amp;$C1153,Inputs!$A$5:$A$132,0))</f>
        <v/>
      </c>
      <c r="F1153" s="39" t="n"/>
      <c r="G1153" s="39" t="n"/>
      <c r="H1153" s="5">
        <f>INDEX(Variables!$B$5:$B$105,MATCH($A1153,Variables!$A$5:$A$105,0))&amp;IF($C1153="",""," | "&amp;INDEX(Mapping!$B$5:$B$26,MATCH($C1153,Mapping!$A$5:$A$26,0))&amp;" | "&amp;INDEX(Mapping!$B$30:$B$41,MATCH($B1153,Mapping!$A$30:$A$41,0)))</f>
        <v/>
      </c>
      <c r="I1153" s="5">
        <f>INDEX(Variables!$C$5:$C$105,MATCH($A1153,Variables!$A$5:$A$105,0))</f>
        <v/>
      </c>
      <c r="J1153" s="5">
        <f>INDEX(Variables!$E$5:$E$105,MATCH($A1153,Variables!$A$5:$A$105,0))</f>
        <v/>
      </c>
      <c r="K1153" s="25">
        <f>LOWER(Settings!$C$4)&amp;".mit."&amp;$A1153&amp;IF($C1153="","","."&amp;$C1153&amp;"."&amp;$B1153)&amp;IF(INDEX(Variables!$D$5:$D$105,MATCH($A1153,Variables!$A$5:$A$105,0))="","","."&amp;INDEX(Variables!$D$5:$D$105,MATCH($A1153,Variables!$A$5:$A$105,0)))&amp;"."&amp;K$5</f>
        <v/>
      </c>
      <c r="L1153" s="41">
        <f>MAX(INDEX(L$232:L$243,$D1153)+L1144*(1+$E1153),0.01)</f>
        <v/>
      </c>
      <c r="M1153" s="40">
        <f>MAX(INDEX(M$232:M$243,$D1153)+M1144*(1+$E1153),0.01)</f>
        <v/>
      </c>
      <c r="N1153" s="40">
        <f>MAX(INDEX(N$232:N$243,$D1153)+N1144*(1+$E1153),0.01)</f>
        <v/>
      </c>
      <c r="O1153" s="40">
        <f>MAX(INDEX(O$232:O$243,$D1153)+O1144*(1+$E1153),0.01)</f>
        <v/>
      </c>
      <c r="P1153" s="40">
        <f>MAX(INDEX(P$232:P$243,$D1153)+P1144*(1+$E1153),0.01)</f>
        <v/>
      </c>
      <c r="Q1153" s="40">
        <f>MAX(INDEX(Q$232:Q$243,$D1153)+Q1144*(1+$E1153),0.01)</f>
        <v/>
      </c>
      <c r="R1153" s="40">
        <f>MAX(INDEX(R$232:R$243,$D1153)+R1144*(1+$E1153),0.01)</f>
        <v/>
      </c>
      <c r="S1153" s="40">
        <f>MAX(INDEX(S$232:S$243,$D1153)+S1144*(1+$E1153),0.01)</f>
        <v/>
      </c>
      <c r="T1153" s="40">
        <f>MAX(INDEX(T$232:T$243,$D1153)+T1144*(1+$E1153),0.01)</f>
        <v/>
      </c>
      <c r="U1153" s="40">
        <f>MAX(INDEX(U$232:U$243,$D1153)+U1144*(1+$E1153),0.01)</f>
        <v/>
      </c>
      <c r="V1153" s="40">
        <f>MAX(INDEX(V$232:V$243,$D1153)+V1144*(1+$E1153),0.01)</f>
        <v/>
      </c>
      <c r="W1153" s="40">
        <f>MAX(INDEX(W$232:W$243,$D1153)+W1144*(1+$E1153),0.01)</f>
        <v/>
      </c>
      <c r="X1153" s="40">
        <f>MAX(INDEX(X$232:X$243,$D1153)+X1144*(1+$E1153),0.01)</f>
        <v/>
      </c>
      <c r="Y1153" s="40">
        <f>MAX(INDEX(Y$232:Y$243,$D1153)+Y1144*(1+$E1153),0.01)</f>
        <v/>
      </c>
      <c r="Z1153" s="40">
        <f>MAX(INDEX(Z$232:Z$243,$D1153)+Z1144*(1+$E1153),0.01)</f>
        <v/>
      </c>
      <c r="AA1153" s="40">
        <f>MAX(INDEX(AA$232:AA$243,$D1153)+AA1144*(1+$E1153),0.01)</f>
        <v/>
      </c>
      <c r="AB1153" s="40">
        <f>MAX(INDEX(AB$232:AB$243,$D1153)+AB1144*(1+$E1153),0.01)</f>
        <v/>
      </c>
      <c r="AC1153" s="40">
        <f>MAX(INDEX(AC$232:AC$243,$D1153)+AC1144*(1+$E1153),0.01)</f>
        <v/>
      </c>
      <c r="AD1153" s="42">
        <f>POSTTAX(INDEX(AD$232:AD$243,$D1153),AD1144,$E1153)</f>
        <v/>
      </c>
      <c r="AE1153" s="25">
        <f>LOWER(Settings!$C$4)&amp;".mit."&amp;$A1153&amp;IF($C1153="","","."&amp;$C1153&amp;"."&amp;$B1153)&amp;IF(INDEX(Variables!$D$5:$D$105,MATCH($A1153,Variables!$A$5:$A$105,0))="","","."&amp;INDEX(Variables!$D$5:$D$105,MATCH($A1153,Variables!$A$5:$A$105,0)))&amp;"."&amp;AE$5</f>
        <v/>
      </c>
      <c r="AF1153" s="41">
        <f>MAX(INDEX(AF$232:AF$243,$D1153)+AF1144*(1+$E1153),0.01)</f>
        <v/>
      </c>
      <c r="AG1153" s="40">
        <f>MAX(INDEX(AG$232:AG$243,$D1153)+AG1144*(1+$E1153),0.01)</f>
        <v/>
      </c>
      <c r="AH1153" s="40">
        <f>MAX(INDEX(AH$232:AH$243,$D1153)+AH1144*(1+$E1153),0.01)</f>
        <v/>
      </c>
      <c r="AI1153" s="40">
        <f>MAX(INDEX(AI$232:AI$243,$D1153)+AI1144*(1+$E1153),0.01)</f>
        <v/>
      </c>
      <c r="AJ1153" s="40">
        <f>MAX(INDEX(AJ$232:AJ$243,$D1153)+AJ1144*(1+$E1153),0.01)</f>
        <v/>
      </c>
      <c r="AK1153" s="40">
        <f>MAX(INDEX(AK$232:AK$243,$D1153)+AK1144*(1+$E1153),0.01)</f>
        <v/>
      </c>
      <c r="AL1153" s="40">
        <f>MAX(INDEX(AL$232:AL$243,$D1153)+AL1144*(1+$E1153),0.01)</f>
        <v/>
      </c>
      <c r="AM1153" s="40">
        <f>MAX(INDEX(AM$232:AM$243,$D1153)+AM1144*(1+$E1153),0.01)</f>
        <v/>
      </c>
      <c r="AN1153" s="40">
        <f>MAX(INDEX(AN$232:AN$243,$D1153)+AN1144*(1+$E1153),0.01)</f>
        <v/>
      </c>
      <c r="AO1153" s="40">
        <f>MAX(INDEX(AO$232:AO$243,$D1153)+AO1144*(1+$E1153),0.01)</f>
        <v/>
      </c>
      <c r="AP1153" s="40">
        <f>MAX(INDEX(AP$232:AP$243,$D1153)+AP1144*(1+$E1153),0.01)</f>
        <v/>
      </c>
      <c r="AQ1153" s="40">
        <f>MAX(INDEX(AQ$232:AQ$243,$D1153)+AQ1144*(1+$E1153),0.01)</f>
        <v/>
      </c>
      <c r="AR1153" s="40">
        <f>MAX(INDEX(AR$232:AR$243,$D1153)+AR1144*(1+$E1153),0.01)</f>
        <v/>
      </c>
      <c r="AS1153" s="40">
        <f>MAX(INDEX(AS$232:AS$243,$D1153)+AS1144*(1+$E1153),0.01)</f>
        <v/>
      </c>
      <c r="AT1153" s="40">
        <f>MAX(INDEX(AT$232:AT$243,$D1153)+AT1144*(1+$E1153),0.01)</f>
        <v/>
      </c>
      <c r="AU1153" s="40">
        <f>MAX(INDEX(AU$232:AU$243,$D1153)+AU1144*(1+$E1153),0.01)</f>
        <v/>
      </c>
      <c r="AV1153" s="40">
        <f>MAX(INDEX(AV$232:AV$243,$D1153)+AV1144*(1+$E1153),0.01)</f>
        <v/>
      </c>
      <c r="AW1153" s="40">
        <f>MAX(INDEX(AW$232:AW$243,$D1153)+AW1144*(1+$E1153),0.01)</f>
        <v/>
      </c>
      <c r="AX1153" s="42">
        <f>POSTTAX(INDEX(AX$232:AX$243,$D1153),AX1144,$E1153)</f>
        <v/>
      </c>
    </row>
    <row r="1154" hidden="1" outlineLevel="2"/>
    <row r="1155" hidden="1" outlineLevel="2">
      <c r="A1155" s="5" t="inlineStr">
        <is>
          <t>shp</t>
        </is>
      </c>
      <c r="B1155" s="5" t="inlineStr">
        <is>
          <t>coa</t>
        </is>
      </c>
      <c r="C1155" s="5" t="inlineStr">
        <is>
          <t>irn</t>
        </is>
      </c>
      <c r="D1155" s="40">
        <f>INDEX(Inputs!$M$5:$M$132,MATCH($B1155&amp;"|"&amp;$C1155,Inputs!$A$5:$A$132,0))</f>
        <v/>
      </c>
      <c r="E1155" s="40">
        <f>INDEX(Inputs!$T$5:$T$132,MATCH($B1155&amp;"|"&amp;$C1155,Inputs!$A$5:$A$132,0))</f>
        <v/>
      </c>
      <c r="F1155" s="40">
        <f>INDEX(Inputs!$K$5:$K$132,MATCH($B1155&amp;"|"&amp;$C1155,Inputs!$A$5:$A$132,0))</f>
        <v/>
      </c>
      <c r="G1155" s="39" t="n"/>
      <c r="H1155" s="5">
        <f>INDEX(Variables!$B$5:$B$105,MATCH($A1155,Variables!$A$5:$A$105,0))&amp;IF($C1155="",""," | "&amp;INDEX(Mapping!$B$5:$B$26,MATCH($C1155,Mapping!$A$5:$A$26,0))&amp;" | "&amp;INDEX(Mapping!$B$30:$B$41,MATCH($B1155,Mapping!$A$30:$A$41,0)))</f>
        <v/>
      </c>
      <c r="I1155" s="5">
        <f>INDEX(Variables!$C$5:$C$105,MATCH($A1155,Variables!$A$5:$A$105,0))</f>
        <v/>
      </c>
      <c r="J1155" s="5">
        <f>INDEX(Variables!$E$5:$E$105,MATCH($A1155,Variables!$A$5:$A$105,0))</f>
        <v/>
      </c>
      <c r="K1155" s="25">
        <f>LOWER(Settings!$C$4)&amp;".mit."&amp;$A1155&amp;IF($C1155="","","."&amp;$C1155&amp;"."&amp;$B1155)&amp;IF(INDEX(Variables!$D$5:$D$105,MATCH($A1155,Variables!$A$5:$A$105,0))="","","."&amp;INDEX(Variables!$D$5:$D$105,MATCH($A1155,Variables!$A$5:$A$105,0)))&amp;"."&amp;K$5</f>
        <v/>
      </c>
      <c r="L1155" s="41">
        <f>INDEX(L$175:L$178,$D1155)*$E1155*INDEX(L$179:L$195,$F1155)</f>
        <v/>
      </c>
      <c r="M1155" s="40">
        <f>INDEX(M$175:M$178,$D1155)*$E1155*INDEX(M$179:M$195,$F1155)</f>
        <v/>
      </c>
      <c r="N1155" s="40">
        <f>INDEX(N$175:N$178,$D1155)*$E1155*INDEX(N$179:N$195,$F1155)</f>
        <v/>
      </c>
      <c r="O1155" s="40">
        <f>INDEX(O$175:O$178,$D1155)*$E1155*INDEX(O$179:O$195,$F1155)</f>
        <v/>
      </c>
      <c r="P1155" s="40">
        <f>INDEX(P$175:P$178,$D1155)*$E1155*INDEX(P$179:P$195,$F1155)</f>
        <v/>
      </c>
      <c r="Q1155" s="40">
        <f>INDEX(Q$175:Q$178,$D1155)*$E1155*INDEX(Q$179:Q$195,$F1155)</f>
        <v/>
      </c>
      <c r="R1155" s="40">
        <f>INDEX(R$175:R$178,$D1155)*$E1155*INDEX(R$179:R$195,$F1155)</f>
        <v/>
      </c>
      <c r="S1155" s="40">
        <f>INDEX(S$175:S$178,$D1155)*$E1155*INDEX(S$179:S$195,$F1155)</f>
        <v/>
      </c>
      <c r="T1155" s="40">
        <f>INDEX(T$175:T$178,$D1155)*$E1155*INDEX(T$179:T$195,$F1155)</f>
        <v/>
      </c>
      <c r="U1155" s="40">
        <f>INDEX(U$175:U$178,$D1155)*$E1155*INDEX(U$179:U$195,$F1155)</f>
        <v/>
      </c>
      <c r="V1155" s="40">
        <f>INDEX(V$175:V$178,$D1155)*$E1155*INDEX(V$179:V$195,$F1155)</f>
        <v/>
      </c>
      <c r="W1155" s="40">
        <f>INDEX(W$175:W$178,$D1155)*$E1155*INDEX(W$179:W$195,$F1155)</f>
        <v/>
      </c>
      <c r="X1155" s="40">
        <f>INDEX(X$175:X$178,$D1155)*$E1155*INDEX(X$179:X$195,$F1155)</f>
        <v/>
      </c>
      <c r="Y1155" s="40">
        <f>INDEX(Y$175:Y$178,$D1155)*$E1155*INDEX(Y$179:Y$195,$F1155)</f>
        <v/>
      </c>
      <c r="Z1155" s="40">
        <f>INDEX(Z$175:Z$178,$D1155)*$E1155*INDEX(Z$179:Z$195,$F1155)</f>
        <v/>
      </c>
      <c r="AA1155" s="40">
        <f>INDEX(AA$175:AA$178,$D1155)*$E1155*INDEX(AA$179:AA$195,$F1155)</f>
        <v/>
      </c>
      <c r="AB1155" s="40">
        <f>INDEX(AB$175:AB$178,$D1155)*$E1155*INDEX(AB$179:AB$195,$F1155)</f>
        <v/>
      </c>
      <c r="AC1155" s="40">
        <f>INDEX(AC$175:AC$178,$D1155)*$E1155*INDEX(AC$179:AC$195,$F1155)</f>
        <v/>
      </c>
      <c r="AD1155" s="42">
        <f>SHADOWEFF(INDEX(AD$175:AD$178,$D1155),$E1155,INDEX(AD$179:AD$195,$F1155))</f>
        <v/>
      </c>
      <c r="AE1155" s="25">
        <f>LOWER(Settings!$C$4)&amp;".mit."&amp;$A1155&amp;IF($C1155="","","."&amp;$C1155&amp;"."&amp;$B1155)&amp;IF(INDEX(Variables!$D$5:$D$105,MATCH($A1155,Variables!$A$5:$A$105,0))="","","."&amp;INDEX(Variables!$D$5:$D$105,MATCH($A1155,Variables!$A$5:$A$105,0)))&amp;"."&amp;AE$5</f>
        <v/>
      </c>
      <c r="AF1155" s="41">
        <f>INDEX(AF$175:AF$178,$D1155)*$E1155*INDEX(AF$179:AF$195,$F1155)</f>
        <v/>
      </c>
      <c r="AG1155" s="40">
        <f>INDEX(AG$175:AG$178,$D1155)*$E1155*INDEX(AG$179:AG$195,$F1155)</f>
        <v/>
      </c>
      <c r="AH1155" s="40">
        <f>INDEX(AH$175:AH$178,$D1155)*$E1155*INDEX(AH$179:AH$195,$F1155)</f>
        <v/>
      </c>
      <c r="AI1155" s="40">
        <f>INDEX(AI$175:AI$178,$D1155)*$E1155*INDEX(AI$179:AI$195,$F1155)</f>
        <v/>
      </c>
      <c r="AJ1155" s="40">
        <f>INDEX(AJ$175:AJ$178,$D1155)*$E1155*INDEX(AJ$179:AJ$195,$F1155)</f>
        <v/>
      </c>
      <c r="AK1155" s="40">
        <f>INDEX(AK$175:AK$178,$D1155)*$E1155*INDEX(AK$179:AK$195,$F1155)</f>
        <v/>
      </c>
      <c r="AL1155" s="40">
        <f>INDEX(AL$175:AL$178,$D1155)*$E1155*INDEX(AL$179:AL$195,$F1155)</f>
        <v/>
      </c>
      <c r="AM1155" s="40">
        <f>INDEX(AM$175:AM$178,$D1155)*$E1155*INDEX(AM$179:AM$195,$F1155)</f>
        <v/>
      </c>
      <c r="AN1155" s="40">
        <f>INDEX(AN$175:AN$178,$D1155)*$E1155*INDEX(AN$179:AN$195,$F1155)</f>
        <v/>
      </c>
      <c r="AO1155" s="40">
        <f>INDEX(AO$175:AO$178,$D1155)*$E1155*INDEX(AO$179:AO$195,$F1155)</f>
        <v/>
      </c>
      <c r="AP1155" s="40">
        <f>INDEX(AP$175:AP$178,$D1155)*$E1155*INDEX(AP$179:AP$195,$F1155)</f>
        <v/>
      </c>
      <c r="AQ1155" s="40">
        <f>INDEX(AQ$175:AQ$178,$D1155)*$E1155*INDEX(AQ$179:AQ$195,$F1155)</f>
        <v/>
      </c>
      <c r="AR1155" s="40">
        <f>INDEX(AR$175:AR$178,$D1155)*$E1155*INDEX(AR$179:AR$195,$F1155)</f>
        <v/>
      </c>
      <c r="AS1155" s="40">
        <f>INDEX(AS$175:AS$178,$D1155)*$E1155*INDEX(AS$179:AS$195,$F1155)</f>
        <v/>
      </c>
      <c r="AT1155" s="40">
        <f>INDEX(AT$175:AT$178,$D1155)*$E1155*INDEX(AT$179:AT$195,$F1155)</f>
        <v/>
      </c>
      <c r="AU1155" s="40">
        <f>INDEX(AU$175:AU$178,$D1155)*$E1155*INDEX(AU$179:AU$195,$F1155)</f>
        <v/>
      </c>
      <c r="AV1155" s="40">
        <f>INDEX(AV$175:AV$178,$D1155)*$E1155*INDEX(AV$179:AV$195,$F1155)</f>
        <v/>
      </c>
      <c r="AW1155" s="40">
        <f>INDEX(AW$175:AW$178,$D1155)*$E1155*INDEX(AW$179:AW$195,$F1155)</f>
        <v/>
      </c>
      <c r="AX1155" s="42">
        <f>SHADOWEFF(INDEX(AX$175:AX$178,$D1155),$E1155,INDEX(AX$179:AX$195,$F1155))</f>
        <v/>
      </c>
    </row>
    <row r="1156" hidden="1" outlineLevel="2">
      <c r="A1156" s="5" t="inlineStr">
        <is>
          <t>shp</t>
        </is>
      </c>
      <c r="B1156" s="5" t="inlineStr">
        <is>
          <t>nga</t>
        </is>
      </c>
      <c r="C1156" s="5" t="inlineStr">
        <is>
          <t>irn</t>
        </is>
      </c>
      <c r="D1156" s="40">
        <f>INDEX(Inputs!$M$5:$M$132,MATCH($B1156&amp;"|"&amp;$C1156,Inputs!$A$5:$A$132,0))</f>
        <v/>
      </c>
      <c r="E1156" s="40">
        <f>INDEX(Inputs!$T$5:$T$132,MATCH($B1156&amp;"|"&amp;$C1156,Inputs!$A$5:$A$132,0))</f>
        <v/>
      </c>
      <c r="F1156" s="40">
        <f>INDEX(Inputs!$K$5:$K$132,MATCH($B1156&amp;"|"&amp;$C1156,Inputs!$A$5:$A$132,0))</f>
        <v/>
      </c>
      <c r="G1156" s="39" t="n"/>
      <c r="H1156" s="5">
        <f>INDEX(Variables!$B$5:$B$105,MATCH($A1156,Variables!$A$5:$A$105,0))&amp;IF($C1156="",""," | "&amp;INDEX(Mapping!$B$5:$B$26,MATCH($C1156,Mapping!$A$5:$A$26,0))&amp;" | "&amp;INDEX(Mapping!$B$30:$B$41,MATCH($B1156,Mapping!$A$30:$A$41,0)))</f>
        <v/>
      </c>
      <c r="I1156" s="5">
        <f>INDEX(Variables!$C$5:$C$105,MATCH($A1156,Variables!$A$5:$A$105,0))</f>
        <v/>
      </c>
      <c r="J1156" s="5">
        <f>INDEX(Variables!$E$5:$E$105,MATCH($A1156,Variables!$A$5:$A$105,0))</f>
        <v/>
      </c>
      <c r="K1156" s="25">
        <f>LOWER(Settings!$C$4)&amp;".mit."&amp;$A1156&amp;IF($C1156="","","."&amp;$C1156&amp;"."&amp;$B1156)&amp;IF(INDEX(Variables!$D$5:$D$105,MATCH($A1156,Variables!$A$5:$A$105,0))="","","."&amp;INDEX(Variables!$D$5:$D$105,MATCH($A1156,Variables!$A$5:$A$105,0)))&amp;"."&amp;K$5</f>
        <v/>
      </c>
      <c r="L1156" s="41">
        <f>INDEX(L$175:L$178,$D1156)*$E1156*INDEX(L$179:L$195,$F1156)</f>
        <v/>
      </c>
      <c r="M1156" s="40">
        <f>INDEX(M$175:M$178,$D1156)*$E1156*INDEX(M$179:M$195,$F1156)</f>
        <v/>
      </c>
      <c r="N1156" s="40">
        <f>INDEX(N$175:N$178,$D1156)*$E1156*INDEX(N$179:N$195,$F1156)</f>
        <v/>
      </c>
      <c r="O1156" s="40">
        <f>INDEX(O$175:O$178,$D1156)*$E1156*INDEX(O$179:O$195,$F1156)</f>
        <v/>
      </c>
      <c r="P1156" s="40">
        <f>INDEX(P$175:P$178,$D1156)*$E1156*INDEX(P$179:P$195,$F1156)</f>
        <v/>
      </c>
      <c r="Q1156" s="40">
        <f>INDEX(Q$175:Q$178,$D1156)*$E1156*INDEX(Q$179:Q$195,$F1156)</f>
        <v/>
      </c>
      <c r="R1156" s="40">
        <f>INDEX(R$175:R$178,$D1156)*$E1156*INDEX(R$179:R$195,$F1156)</f>
        <v/>
      </c>
      <c r="S1156" s="40">
        <f>INDEX(S$175:S$178,$D1156)*$E1156*INDEX(S$179:S$195,$F1156)</f>
        <v/>
      </c>
      <c r="T1156" s="40">
        <f>INDEX(T$175:T$178,$D1156)*$E1156*INDEX(T$179:T$195,$F1156)</f>
        <v/>
      </c>
      <c r="U1156" s="40">
        <f>INDEX(U$175:U$178,$D1156)*$E1156*INDEX(U$179:U$195,$F1156)</f>
        <v/>
      </c>
      <c r="V1156" s="40">
        <f>INDEX(V$175:V$178,$D1156)*$E1156*INDEX(V$179:V$195,$F1156)</f>
        <v/>
      </c>
      <c r="W1156" s="40">
        <f>INDEX(W$175:W$178,$D1156)*$E1156*INDEX(W$179:W$195,$F1156)</f>
        <v/>
      </c>
      <c r="X1156" s="40">
        <f>INDEX(X$175:X$178,$D1156)*$E1156*INDEX(X$179:X$195,$F1156)</f>
        <v/>
      </c>
      <c r="Y1156" s="40">
        <f>INDEX(Y$175:Y$178,$D1156)*$E1156*INDEX(Y$179:Y$195,$F1156)</f>
        <v/>
      </c>
      <c r="Z1156" s="40">
        <f>INDEX(Z$175:Z$178,$D1156)*$E1156*INDEX(Z$179:Z$195,$F1156)</f>
        <v/>
      </c>
      <c r="AA1156" s="40">
        <f>INDEX(AA$175:AA$178,$D1156)*$E1156*INDEX(AA$179:AA$195,$F1156)</f>
        <v/>
      </c>
      <c r="AB1156" s="40">
        <f>INDEX(AB$175:AB$178,$D1156)*$E1156*INDEX(AB$179:AB$195,$F1156)</f>
        <v/>
      </c>
      <c r="AC1156" s="40">
        <f>INDEX(AC$175:AC$178,$D1156)*$E1156*INDEX(AC$179:AC$195,$F1156)</f>
        <v/>
      </c>
      <c r="AD1156" s="42">
        <f>SHADOWEFF(INDEX(AD$175:AD$178,$D1156),$E1156,INDEX(AD$179:AD$195,$F1156))</f>
        <v/>
      </c>
      <c r="AE1156" s="25">
        <f>LOWER(Settings!$C$4)&amp;".mit."&amp;$A1156&amp;IF($C1156="","","."&amp;$C1156&amp;"."&amp;$B1156)&amp;IF(INDEX(Variables!$D$5:$D$105,MATCH($A1156,Variables!$A$5:$A$105,0))="","","."&amp;INDEX(Variables!$D$5:$D$105,MATCH($A1156,Variables!$A$5:$A$105,0)))&amp;"."&amp;AE$5</f>
        <v/>
      </c>
      <c r="AF1156" s="41">
        <f>INDEX(AF$175:AF$178,$D1156)*$E1156*INDEX(AF$179:AF$195,$F1156)</f>
        <v/>
      </c>
      <c r="AG1156" s="40">
        <f>INDEX(AG$175:AG$178,$D1156)*$E1156*INDEX(AG$179:AG$195,$F1156)</f>
        <v/>
      </c>
      <c r="AH1156" s="40">
        <f>INDEX(AH$175:AH$178,$D1156)*$E1156*INDEX(AH$179:AH$195,$F1156)</f>
        <v/>
      </c>
      <c r="AI1156" s="40">
        <f>INDEX(AI$175:AI$178,$D1156)*$E1156*INDEX(AI$179:AI$195,$F1156)</f>
        <v/>
      </c>
      <c r="AJ1156" s="40">
        <f>INDEX(AJ$175:AJ$178,$D1156)*$E1156*INDEX(AJ$179:AJ$195,$F1156)</f>
        <v/>
      </c>
      <c r="AK1156" s="40">
        <f>INDEX(AK$175:AK$178,$D1156)*$E1156*INDEX(AK$179:AK$195,$F1156)</f>
        <v/>
      </c>
      <c r="AL1156" s="40">
        <f>INDEX(AL$175:AL$178,$D1156)*$E1156*INDEX(AL$179:AL$195,$F1156)</f>
        <v/>
      </c>
      <c r="AM1156" s="40">
        <f>INDEX(AM$175:AM$178,$D1156)*$E1156*INDEX(AM$179:AM$195,$F1156)</f>
        <v/>
      </c>
      <c r="AN1156" s="40">
        <f>INDEX(AN$175:AN$178,$D1156)*$E1156*INDEX(AN$179:AN$195,$F1156)</f>
        <v/>
      </c>
      <c r="AO1156" s="40">
        <f>INDEX(AO$175:AO$178,$D1156)*$E1156*INDEX(AO$179:AO$195,$F1156)</f>
        <v/>
      </c>
      <c r="AP1156" s="40">
        <f>INDEX(AP$175:AP$178,$D1156)*$E1156*INDEX(AP$179:AP$195,$F1156)</f>
        <v/>
      </c>
      <c r="AQ1156" s="40">
        <f>INDEX(AQ$175:AQ$178,$D1156)*$E1156*INDEX(AQ$179:AQ$195,$F1156)</f>
        <v/>
      </c>
      <c r="AR1156" s="40">
        <f>INDEX(AR$175:AR$178,$D1156)*$E1156*INDEX(AR$179:AR$195,$F1156)</f>
        <v/>
      </c>
      <c r="AS1156" s="40">
        <f>INDEX(AS$175:AS$178,$D1156)*$E1156*INDEX(AS$179:AS$195,$F1156)</f>
        <v/>
      </c>
      <c r="AT1156" s="40">
        <f>INDEX(AT$175:AT$178,$D1156)*$E1156*INDEX(AT$179:AT$195,$F1156)</f>
        <v/>
      </c>
      <c r="AU1156" s="40">
        <f>INDEX(AU$175:AU$178,$D1156)*$E1156*INDEX(AU$179:AU$195,$F1156)</f>
        <v/>
      </c>
      <c r="AV1156" s="40">
        <f>INDEX(AV$175:AV$178,$D1156)*$E1156*INDEX(AV$179:AV$195,$F1156)</f>
        <v/>
      </c>
      <c r="AW1156" s="40">
        <f>INDEX(AW$175:AW$178,$D1156)*$E1156*INDEX(AW$179:AW$195,$F1156)</f>
        <v/>
      </c>
      <c r="AX1156" s="42">
        <f>SHADOWEFF(INDEX(AX$175:AX$178,$D1156),$E1156,INDEX(AX$179:AX$195,$F1156))</f>
        <v/>
      </c>
    </row>
    <row r="1157" hidden="1" outlineLevel="2">
      <c r="A1157" s="5" t="inlineStr">
        <is>
          <t>shp</t>
        </is>
      </c>
      <c r="B1157" s="5" t="inlineStr">
        <is>
          <t>gso</t>
        </is>
      </c>
      <c r="C1157" s="5" t="inlineStr">
        <is>
          <t>irn</t>
        </is>
      </c>
      <c r="D1157" s="40">
        <f>INDEX(Inputs!$M$5:$M$132,MATCH($B1157&amp;"|"&amp;$C1157,Inputs!$A$5:$A$132,0))</f>
        <v/>
      </c>
      <c r="E1157" s="40">
        <f>INDEX(Inputs!$T$5:$T$132,MATCH($B1157&amp;"|"&amp;$C1157,Inputs!$A$5:$A$132,0))</f>
        <v/>
      </c>
      <c r="F1157" s="40">
        <f>INDEX(Inputs!$K$5:$K$132,MATCH($B1157&amp;"|"&amp;$C1157,Inputs!$A$5:$A$132,0))</f>
        <v/>
      </c>
      <c r="G1157" s="39" t="n"/>
      <c r="H1157" s="5">
        <f>INDEX(Variables!$B$5:$B$105,MATCH($A1157,Variables!$A$5:$A$105,0))&amp;IF($C1157="",""," | "&amp;INDEX(Mapping!$B$5:$B$26,MATCH($C1157,Mapping!$A$5:$A$26,0))&amp;" | "&amp;INDEX(Mapping!$B$30:$B$41,MATCH($B1157,Mapping!$A$30:$A$41,0)))</f>
        <v/>
      </c>
      <c r="I1157" s="5">
        <f>INDEX(Variables!$C$5:$C$105,MATCH($A1157,Variables!$A$5:$A$105,0))</f>
        <v/>
      </c>
      <c r="J1157" s="5">
        <f>INDEX(Variables!$E$5:$E$105,MATCH($A1157,Variables!$A$5:$A$105,0))</f>
        <v/>
      </c>
      <c r="K1157" s="25">
        <f>LOWER(Settings!$C$4)&amp;".mit."&amp;$A1157&amp;IF($C1157="","","."&amp;$C1157&amp;"."&amp;$B1157)&amp;IF(INDEX(Variables!$D$5:$D$105,MATCH($A1157,Variables!$A$5:$A$105,0))="","","."&amp;INDEX(Variables!$D$5:$D$105,MATCH($A1157,Variables!$A$5:$A$105,0)))&amp;"."&amp;K$5</f>
        <v/>
      </c>
      <c r="L1157" s="41">
        <f>INDEX(L$175:L$178,$D1157)*$E1157*INDEX(L$179:L$195,$F1157)</f>
        <v/>
      </c>
      <c r="M1157" s="40">
        <f>INDEX(M$175:M$178,$D1157)*$E1157*INDEX(M$179:M$195,$F1157)</f>
        <v/>
      </c>
      <c r="N1157" s="40">
        <f>INDEX(N$175:N$178,$D1157)*$E1157*INDEX(N$179:N$195,$F1157)</f>
        <v/>
      </c>
      <c r="O1157" s="40">
        <f>INDEX(O$175:O$178,$D1157)*$E1157*INDEX(O$179:O$195,$F1157)</f>
        <v/>
      </c>
      <c r="P1157" s="40">
        <f>INDEX(P$175:P$178,$D1157)*$E1157*INDEX(P$179:P$195,$F1157)</f>
        <v/>
      </c>
      <c r="Q1157" s="40">
        <f>INDEX(Q$175:Q$178,$D1157)*$E1157*INDEX(Q$179:Q$195,$F1157)</f>
        <v/>
      </c>
      <c r="R1157" s="40">
        <f>INDEX(R$175:R$178,$D1157)*$E1157*INDEX(R$179:R$195,$F1157)</f>
        <v/>
      </c>
      <c r="S1157" s="40">
        <f>INDEX(S$175:S$178,$D1157)*$E1157*INDEX(S$179:S$195,$F1157)</f>
        <v/>
      </c>
      <c r="T1157" s="40">
        <f>INDEX(T$175:T$178,$D1157)*$E1157*INDEX(T$179:T$195,$F1157)</f>
        <v/>
      </c>
      <c r="U1157" s="40">
        <f>INDEX(U$175:U$178,$D1157)*$E1157*INDEX(U$179:U$195,$F1157)</f>
        <v/>
      </c>
      <c r="V1157" s="40">
        <f>INDEX(V$175:V$178,$D1157)*$E1157*INDEX(V$179:V$195,$F1157)</f>
        <v/>
      </c>
      <c r="W1157" s="40">
        <f>INDEX(W$175:W$178,$D1157)*$E1157*INDEX(W$179:W$195,$F1157)</f>
        <v/>
      </c>
      <c r="X1157" s="40">
        <f>INDEX(X$175:X$178,$D1157)*$E1157*INDEX(X$179:X$195,$F1157)</f>
        <v/>
      </c>
      <c r="Y1157" s="40">
        <f>INDEX(Y$175:Y$178,$D1157)*$E1157*INDEX(Y$179:Y$195,$F1157)</f>
        <v/>
      </c>
      <c r="Z1157" s="40">
        <f>INDEX(Z$175:Z$178,$D1157)*$E1157*INDEX(Z$179:Z$195,$F1157)</f>
        <v/>
      </c>
      <c r="AA1157" s="40">
        <f>INDEX(AA$175:AA$178,$D1157)*$E1157*INDEX(AA$179:AA$195,$F1157)</f>
        <v/>
      </c>
      <c r="AB1157" s="40">
        <f>INDEX(AB$175:AB$178,$D1157)*$E1157*INDEX(AB$179:AB$195,$F1157)</f>
        <v/>
      </c>
      <c r="AC1157" s="40">
        <f>INDEX(AC$175:AC$178,$D1157)*$E1157*INDEX(AC$179:AC$195,$F1157)</f>
        <v/>
      </c>
      <c r="AD1157" s="42">
        <f>SHADOWEFF(INDEX(AD$175:AD$178,$D1157),$E1157,INDEX(AD$179:AD$195,$F1157))</f>
        <v/>
      </c>
      <c r="AE1157" s="25">
        <f>LOWER(Settings!$C$4)&amp;".mit."&amp;$A1157&amp;IF($C1157="","","."&amp;$C1157&amp;"."&amp;$B1157)&amp;IF(INDEX(Variables!$D$5:$D$105,MATCH($A1157,Variables!$A$5:$A$105,0))="","","."&amp;INDEX(Variables!$D$5:$D$105,MATCH($A1157,Variables!$A$5:$A$105,0)))&amp;"."&amp;AE$5</f>
        <v/>
      </c>
      <c r="AF1157" s="41">
        <f>INDEX(AF$175:AF$178,$D1157)*$E1157*INDEX(AF$179:AF$195,$F1157)</f>
        <v/>
      </c>
      <c r="AG1157" s="40">
        <f>INDEX(AG$175:AG$178,$D1157)*$E1157*INDEX(AG$179:AG$195,$F1157)</f>
        <v/>
      </c>
      <c r="AH1157" s="40">
        <f>INDEX(AH$175:AH$178,$D1157)*$E1157*INDEX(AH$179:AH$195,$F1157)</f>
        <v/>
      </c>
      <c r="AI1157" s="40">
        <f>INDEX(AI$175:AI$178,$D1157)*$E1157*INDEX(AI$179:AI$195,$F1157)</f>
        <v/>
      </c>
      <c r="AJ1157" s="40">
        <f>INDEX(AJ$175:AJ$178,$D1157)*$E1157*INDEX(AJ$179:AJ$195,$F1157)</f>
        <v/>
      </c>
      <c r="AK1157" s="40">
        <f>INDEX(AK$175:AK$178,$D1157)*$E1157*INDEX(AK$179:AK$195,$F1157)</f>
        <v/>
      </c>
      <c r="AL1157" s="40">
        <f>INDEX(AL$175:AL$178,$D1157)*$E1157*INDEX(AL$179:AL$195,$F1157)</f>
        <v/>
      </c>
      <c r="AM1157" s="40">
        <f>INDEX(AM$175:AM$178,$D1157)*$E1157*INDEX(AM$179:AM$195,$F1157)</f>
        <v/>
      </c>
      <c r="AN1157" s="40">
        <f>INDEX(AN$175:AN$178,$D1157)*$E1157*INDEX(AN$179:AN$195,$F1157)</f>
        <v/>
      </c>
      <c r="AO1157" s="40">
        <f>INDEX(AO$175:AO$178,$D1157)*$E1157*INDEX(AO$179:AO$195,$F1157)</f>
        <v/>
      </c>
      <c r="AP1157" s="40">
        <f>INDEX(AP$175:AP$178,$D1157)*$E1157*INDEX(AP$179:AP$195,$F1157)</f>
        <v/>
      </c>
      <c r="AQ1157" s="40">
        <f>INDEX(AQ$175:AQ$178,$D1157)*$E1157*INDEX(AQ$179:AQ$195,$F1157)</f>
        <v/>
      </c>
      <c r="AR1157" s="40">
        <f>INDEX(AR$175:AR$178,$D1157)*$E1157*INDEX(AR$179:AR$195,$F1157)</f>
        <v/>
      </c>
      <c r="AS1157" s="40">
        <f>INDEX(AS$175:AS$178,$D1157)*$E1157*INDEX(AS$179:AS$195,$F1157)</f>
        <v/>
      </c>
      <c r="AT1157" s="40">
        <f>INDEX(AT$175:AT$178,$D1157)*$E1157*INDEX(AT$179:AT$195,$F1157)</f>
        <v/>
      </c>
      <c r="AU1157" s="40">
        <f>INDEX(AU$175:AU$178,$D1157)*$E1157*INDEX(AU$179:AU$195,$F1157)</f>
        <v/>
      </c>
      <c r="AV1157" s="40">
        <f>INDEX(AV$175:AV$178,$D1157)*$E1157*INDEX(AV$179:AV$195,$F1157)</f>
        <v/>
      </c>
      <c r="AW1157" s="40">
        <f>INDEX(AW$175:AW$178,$D1157)*$E1157*INDEX(AW$179:AW$195,$F1157)</f>
        <v/>
      </c>
      <c r="AX1157" s="42">
        <f>SHADOWEFF(INDEX(AX$175:AX$178,$D1157),$E1157,INDEX(AX$179:AX$195,$F1157))</f>
        <v/>
      </c>
    </row>
    <row r="1158" hidden="1" outlineLevel="2">
      <c r="A1158" s="5" t="inlineStr">
        <is>
          <t>shp</t>
        </is>
      </c>
      <c r="B1158" s="5" t="inlineStr">
        <is>
          <t>die</t>
        </is>
      </c>
      <c r="C1158" s="5" t="inlineStr">
        <is>
          <t>irn</t>
        </is>
      </c>
      <c r="D1158" s="40">
        <f>INDEX(Inputs!$M$5:$M$132,MATCH($B1158&amp;"|"&amp;$C1158,Inputs!$A$5:$A$132,0))</f>
        <v/>
      </c>
      <c r="E1158" s="40">
        <f>INDEX(Inputs!$T$5:$T$132,MATCH($B1158&amp;"|"&amp;$C1158,Inputs!$A$5:$A$132,0))</f>
        <v/>
      </c>
      <c r="F1158" s="40">
        <f>INDEX(Inputs!$K$5:$K$132,MATCH($B1158&amp;"|"&amp;$C1158,Inputs!$A$5:$A$132,0))</f>
        <v/>
      </c>
      <c r="G1158" s="39" t="n"/>
      <c r="H1158" s="5">
        <f>INDEX(Variables!$B$5:$B$105,MATCH($A1158,Variables!$A$5:$A$105,0))&amp;IF($C1158="",""," | "&amp;INDEX(Mapping!$B$5:$B$26,MATCH($C1158,Mapping!$A$5:$A$26,0))&amp;" | "&amp;INDEX(Mapping!$B$30:$B$41,MATCH($B1158,Mapping!$A$30:$A$41,0)))</f>
        <v/>
      </c>
      <c r="I1158" s="5">
        <f>INDEX(Variables!$C$5:$C$105,MATCH($A1158,Variables!$A$5:$A$105,0))</f>
        <v/>
      </c>
      <c r="J1158" s="5">
        <f>INDEX(Variables!$E$5:$E$105,MATCH($A1158,Variables!$A$5:$A$105,0))</f>
        <v/>
      </c>
      <c r="K1158" s="25">
        <f>LOWER(Settings!$C$4)&amp;".mit."&amp;$A1158&amp;IF($C1158="","","."&amp;$C1158&amp;"."&amp;$B1158)&amp;IF(INDEX(Variables!$D$5:$D$105,MATCH($A1158,Variables!$A$5:$A$105,0))="","","."&amp;INDEX(Variables!$D$5:$D$105,MATCH($A1158,Variables!$A$5:$A$105,0)))&amp;"."&amp;K$5</f>
        <v/>
      </c>
      <c r="L1158" s="41">
        <f>INDEX(L$175:L$178,$D1158)*$E1158*INDEX(L$179:L$195,$F1158)</f>
        <v/>
      </c>
      <c r="M1158" s="40">
        <f>INDEX(M$175:M$178,$D1158)*$E1158*INDEX(M$179:M$195,$F1158)</f>
        <v/>
      </c>
      <c r="N1158" s="40">
        <f>INDEX(N$175:N$178,$D1158)*$E1158*INDEX(N$179:N$195,$F1158)</f>
        <v/>
      </c>
      <c r="O1158" s="40">
        <f>INDEX(O$175:O$178,$D1158)*$E1158*INDEX(O$179:O$195,$F1158)</f>
        <v/>
      </c>
      <c r="P1158" s="40">
        <f>INDEX(P$175:P$178,$D1158)*$E1158*INDEX(P$179:P$195,$F1158)</f>
        <v/>
      </c>
      <c r="Q1158" s="40">
        <f>INDEX(Q$175:Q$178,$D1158)*$E1158*INDEX(Q$179:Q$195,$F1158)</f>
        <v/>
      </c>
      <c r="R1158" s="40">
        <f>INDEX(R$175:R$178,$D1158)*$E1158*INDEX(R$179:R$195,$F1158)</f>
        <v/>
      </c>
      <c r="S1158" s="40">
        <f>INDEX(S$175:S$178,$D1158)*$E1158*INDEX(S$179:S$195,$F1158)</f>
        <v/>
      </c>
      <c r="T1158" s="40">
        <f>INDEX(T$175:T$178,$D1158)*$E1158*INDEX(T$179:T$195,$F1158)</f>
        <v/>
      </c>
      <c r="U1158" s="40">
        <f>INDEX(U$175:U$178,$D1158)*$E1158*INDEX(U$179:U$195,$F1158)</f>
        <v/>
      </c>
      <c r="V1158" s="40">
        <f>INDEX(V$175:V$178,$D1158)*$E1158*INDEX(V$179:V$195,$F1158)</f>
        <v/>
      </c>
      <c r="W1158" s="40">
        <f>INDEX(W$175:W$178,$D1158)*$E1158*INDEX(W$179:W$195,$F1158)</f>
        <v/>
      </c>
      <c r="X1158" s="40">
        <f>INDEX(X$175:X$178,$D1158)*$E1158*INDEX(X$179:X$195,$F1158)</f>
        <v/>
      </c>
      <c r="Y1158" s="40">
        <f>INDEX(Y$175:Y$178,$D1158)*$E1158*INDEX(Y$179:Y$195,$F1158)</f>
        <v/>
      </c>
      <c r="Z1158" s="40">
        <f>INDEX(Z$175:Z$178,$D1158)*$E1158*INDEX(Z$179:Z$195,$F1158)</f>
        <v/>
      </c>
      <c r="AA1158" s="40">
        <f>INDEX(AA$175:AA$178,$D1158)*$E1158*INDEX(AA$179:AA$195,$F1158)</f>
        <v/>
      </c>
      <c r="AB1158" s="40">
        <f>INDEX(AB$175:AB$178,$D1158)*$E1158*INDEX(AB$179:AB$195,$F1158)</f>
        <v/>
      </c>
      <c r="AC1158" s="40">
        <f>INDEX(AC$175:AC$178,$D1158)*$E1158*INDEX(AC$179:AC$195,$F1158)</f>
        <v/>
      </c>
      <c r="AD1158" s="42">
        <f>SHADOWEFF(INDEX(AD$175:AD$178,$D1158),$E1158,INDEX(AD$179:AD$195,$F1158))</f>
        <v/>
      </c>
      <c r="AE1158" s="25">
        <f>LOWER(Settings!$C$4)&amp;".mit."&amp;$A1158&amp;IF($C1158="","","."&amp;$C1158&amp;"."&amp;$B1158)&amp;IF(INDEX(Variables!$D$5:$D$105,MATCH($A1158,Variables!$A$5:$A$105,0))="","","."&amp;INDEX(Variables!$D$5:$D$105,MATCH($A1158,Variables!$A$5:$A$105,0)))&amp;"."&amp;AE$5</f>
        <v/>
      </c>
      <c r="AF1158" s="41">
        <f>INDEX(AF$175:AF$178,$D1158)*$E1158*INDEX(AF$179:AF$195,$F1158)</f>
        <v/>
      </c>
      <c r="AG1158" s="40">
        <f>INDEX(AG$175:AG$178,$D1158)*$E1158*INDEX(AG$179:AG$195,$F1158)</f>
        <v/>
      </c>
      <c r="AH1158" s="40">
        <f>INDEX(AH$175:AH$178,$D1158)*$E1158*INDEX(AH$179:AH$195,$F1158)</f>
        <v/>
      </c>
      <c r="AI1158" s="40">
        <f>INDEX(AI$175:AI$178,$D1158)*$E1158*INDEX(AI$179:AI$195,$F1158)</f>
        <v/>
      </c>
      <c r="AJ1158" s="40">
        <f>INDEX(AJ$175:AJ$178,$D1158)*$E1158*INDEX(AJ$179:AJ$195,$F1158)</f>
        <v/>
      </c>
      <c r="AK1158" s="40">
        <f>INDEX(AK$175:AK$178,$D1158)*$E1158*INDEX(AK$179:AK$195,$F1158)</f>
        <v/>
      </c>
      <c r="AL1158" s="40">
        <f>INDEX(AL$175:AL$178,$D1158)*$E1158*INDEX(AL$179:AL$195,$F1158)</f>
        <v/>
      </c>
      <c r="AM1158" s="40">
        <f>INDEX(AM$175:AM$178,$D1158)*$E1158*INDEX(AM$179:AM$195,$F1158)</f>
        <v/>
      </c>
      <c r="AN1158" s="40">
        <f>INDEX(AN$175:AN$178,$D1158)*$E1158*INDEX(AN$179:AN$195,$F1158)</f>
        <v/>
      </c>
      <c r="AO1158" s="40">
        <f>INDEX(AO$175:AO$178,$D1158)*$E1158*INDEX(AO$179:AO$195,$F1158)</f>
        <v/>
      </c>
      <c r="AP1158" s="40">
        <f>INDEX(AP$175:AP$178,$D1158)*$E1158*INDEX(AP$179:AP$195,$F1158)</f>
        <v/>
      </c>
      <c r="AQ1158" s="40">
        <f>INDEX(AQ$175:AQ$178,$D1158)*$E1158*INDEX(AQ$179:AQ$195,$F1158)</f>
        <v/>
      </c>
      <c r="AR1158" s="40">
        <f>INDEX(AR$175:AR$178,$D1158)*$E1158*INDEX(AR$179:AR$195,$F1158)</f>
        <v/>
      </c>
      <c r="AS1158" s="40">
        <f>INDEX(AS$175:AS$178,$D1158)*$E1158*INDEX(AS$179:AS$195,$F1158)</f>
        <v/>
      </c>
      <c r="AT1158" s="40">
        <f>INDEX(AT$175:AT$178,$D1158)*$E1158*INDEX(AT$179:AT$195,$F1158)</f>
        <v/>
      </c>
      <c r="AU1158" s="40">
        <f>INDEX(AU$175:AU$178,$D1158)*$E1158*INDEX(AU$179:AU$195,$F1158)</f>
        <v/>
      </c>
      <c r="AV1158" s="40">
        <f>INDEX(AV$175:AV$178,$D1158)*$E1158*INDEX(AV$179:AV$195,$F1158)</f>
        <v/>
      </c>
      <c r="AW1158" s="40">
        <f>INDEX(AW$175:AW$178,$D1158)*$E1158*INDEX(AW$179:AW$195,$F1158)</f>
        <v/>
      </c>
      <c r="AX1158" s="42">
        <f>SHADOWEFF(INDEX(AX$175:AX$178,$D1158),$E1158,INDEX(AX$179:AX$195,$F1158))</f>
        <v/>
      </c>
    </row>
    <row r="1159" hidden="1" outlineLevel="2">
      <c r="A1159" s="5" t="inlineStr">
        <is>
          <t>shp</t>
        </is>
      </c>
      <c r="B1159" s="5" t="inlineStr">
        <is>
          <t>lpg</t>
        </is>
      </c>
      <c r="C1159" s="5" t="inlineStr">
        <is>
          <t>irn</t>
        </is>
      </c>
      <c r="D1159" s="40">
        <f>INDEX(Inputs!$M$5:$M$132,MATCH($B1159&amp;"|"&amp;$C1159,Inputs!$A$5:$A$132,0))</f>
        <v/>
      </c>
      <c r="E1159" s="40">
        <f>INDEX(Inputs!$T$5:$T$132,MATCH($B1159&amp;"|"&amp;$C1159,Inputs!$A$5:$A$132,0))</f>
        <v/>
      </c>
      <c r="F1159" s="40">
        <f>INDEX(Inputs!$K$5:$K$132,MATCH($B1159&amp;"|"&amp;$C1159,Inputs!$A$5:$A$132,0))</f>
        <v/>
      </c>
      <c r="G1159" s="39" t="n"/>
      <c r="H1159" s="5">
        <f>INDEX(Variables!$B$5:$B$105,MATCH($A1159,Variables!$A$5:$A$105,0))&amp;IF($C1159="",""," | "&amp;INDEX(Mapping!$B$5:$B$26,MATCH($C1159,Mapping!$A$5:$A$26,0))&amp;" | "&amp;INDEX(Mapping!$B$30:$B$41,MATCH($B1159,Mapping!$A$30:$A$41,0)))</f>
        <v/>
      </c>
      <c r="I1159" s="5">
        <f>INDEX(Variables!$C$5:$C$105,MATCH($A1159,Variables!$A$5:$A$105,0))</f>
        <v/>
      </c>
      <c r="J1159" s="5">
        <f>INDEX(Variables!$E$5:$E$105,MATCH($A1159,Variables!$A$5:$A$105,0))</f>
        <v/>
      </c>
      <c r="K1159" s="25">
        <f>LOWER(Settings!$C$4)&amp;".mit."&amp;$A1159&amp;IF($C1159="","","."&amp;$C1159&amp;"."&amp;$B1159)&amp;IF(INDEX(Variables!$D$5:$D$105,MATCH($A1159,Variables!$A$5:$A$105,0))="","","."&amp;INDEX(Variables!$D$5:$D$105,MATCH($A1159,Variables!$A$5:$A$105,0)))&amp;"."&amp;K$5</f>
        <v/>
      </c>
      <c r="L1159" s="41">
        <f>INDEX(L$175:L$178,$D1159)*$E1159*INDEX(L$179:L$195,$F1159)</f>
        <v/>
      </c>
      <c r="M1159" s="40">
        <f>INDEX(M$175:M$178,$D1159)*$E1159*INDEX(M$179:M$195,$F1159)</f>
        <v/>
      </c>
      <c r="N1159" s="40">
        <f>INDEX(N$175:N$178,$D1159)*$E1159*INDEX(N$179:N$195,$F1159)</f>
        <v/>
      </c>
      <c r="O1159" s="40">
        <f>INDEX(O$175:O$178,$D1159)*$E1159*INDEX(O$179:O$195,$F1159)</f>
        <v/>
      </c>
      <c r="P1159" s="40">
        <f>INDEX(P$175:P$178,$D1159)*$E1159*INDEX(P$179:P$195,$F1159)</f>
        <v/>
      </c>
      <c r="Q1159" s="40">
        <f>INDEX(Q$175:Q$178,$D1159)*$E1159*INDEX(Q$179:Q$195,$F1159)</f>
        <v/>
      </c>
      <c r="R1159" s="40">
        <f>INDEX(R$175:R$178,$D1159)*$E1159*INDEX(R$179:R$195,$F1159)</f>
        <v/>
      </c>
      <c r="S1159" s="40">
        <f>INDEX(S$175:S$178,$D1159)*$E1159*INDEX(S$179:S$195,$F1159)</f>
        <v/>
      </c>
      <c r="T1159" s="40">
        <f>INDEX(T$175:T$178,$D1159)*$E1159*INDEX(T$179:T$195,$F1159)</f>
        <v/>
      </c>
      <c r="U1159" s="40">
        <f>INDEX(U$175:U$178,$D1159)*$E1159*INDEX(U$179:U$195,$F1159)</f>
        <v/>
      </c>
      <c r="V1159" s="40">
        <f>INDEX(V$175:V$178,$D1159)*$E1159*INDEX(V$179:V$195,$F1159)</f>
        <v/>
      </c>
      <c r="W1159" s="40">
        <f>INDEX(W$175:W$178,$D1159)*$E1159*INDEX(W$179:W$195,$F1159)</f>
        <v/>
      </c>
      <c r="X1159" s="40">
        <f>INDEX(X$175:X$178,$D1159)*$E1159*INDEX(X$179:X$195,$F1159)</f>
        <v/>
      </c>
      <c r="Y1159" s="40">
        <f>INDEX(Y$175:Y$178,$D1159)*$E1159*INDEX(Y$179:Y$195,$F1159)</f>
        <v/>
      </c>
      <c r="Z1159" s="40">
        <f>INDEX(Z$175:Z$178,$D1159)*$E1159*INDEX(Z$179:Z$195,$F1159)</f>
        <v/>
      </c>
      <c r="AA1159" s="40">
        <f>INDEX(AA$175:AA$178,$D1159)*$E1159*INDEX(AA$179:AA$195,$F1159)</f>
        <v/>
      </c>
      <c r="AB1159" s="40">
        <f>INDEX(AB$175:AB$178,$D1159)*$E1159*INDEX(AB$179:AB$195,$F1159)</f>
        <v/>
      </c>
      <c r="AC1159" s="40">
        <f>INDEX(AC$175:AC$178,$D1159)*$E1159*INDEX(AC$179:AC$195,$F1159)</f>
        <v/>
      </c>
      <c r="AD1159" s="42">
        <f>SHADOWEFF(INDEX(AD$175:AD$178,$D1159),$E1159,INDEX(AD$179:AD$195,$F1159))</f>
        <v/>
      </c>
      <c r="AE1159" s="25">
        <f>LOWER(Settings!$C$4)&amp;".mit."&amp;$A1159&amp;IF($C1159="","","."&amp;$C1159&amp;"."&amp;$B1159)&amp;IF(INDEX(Variables!$D$5:$D$105,MATCH($A1159,Variables!$A$5:$A$105,0))="","","."&amp;INDEX(Variables!$D$5:$D$105,MATCH($A1159,Variables!$A$5:$A$105,0)))&amp;"."&amp;AE$5</f>
        <v/>
      </c>
      <c r="AF1159" s="41">
        <f>INDEX(AF$175:AF$178,$D1159)*$E1159*INDEX(AF$179:AF$195,$F1159)</f>
        <v/>
      </c>
      <c r="AG1159" s="40">
        <f>INDEX(AG$175:AG$178,$D1159)*$E1159*INDEX(AG$179:AG$195,$F1159)</f>
        <v/>
      </c>
      <c r="AH1159" s="40">
        <f>INDEX(AH$175:AH$178,$D1159)*$E1159*INDEX(AH$179:AH$195,$F1159)</f>
        <v/>
      </c>
      <c r="AI1159" s="40">
        <f>INDEX(AI$175:AI$178,$D1159)*$E1159*INDEX(AI$179:AI$195,$F1159)</f>
        <v/>
      </c>
      <c r="AJ1159" s="40">
        <f>INDEX(AJ$175:AJ$178,$D1159)*$E1159*INDEX(AJ$179:AJ$195,$F1159)</f>
        <v/>
      </c>
      <c r="AK1159" s="40">
        <f>INDEX(AK$175:AK$178,$D1159)*$E1159*INDEX(AK$179:AK$195,$F1159)</f>
        <v/>
      </c>
      <c r="AL1159" s="40">
        <f>INDEX(AL$175:AL$178,$D1159)*$E1159*INDEX(AL$179:AL$195,$F1159)</f>
        <v/>
      </c>
      <c r="AM1159" s="40">
        <f>INDEX(AM$175:AM$178,$D1159)*$E1159*INDEX(AM$179:AM$195,$F1159)</f>
        <v/>
      </c>
      <c r="AN1159" s="40">
        <f>INDEX(AN$175:AN$178,$D1159)*$E1159*INDEX(AN$179:AN$195,$F1159)</f>
        <v/>
      </c>
      <c r="AO1159" s="40">
        <f>INDEX(AO$175:AO$178,$D1159)*$E1159*INDEX(AO$179:AO$195,$F1159)</f>
        <v/>
      </c>
      <c r="AP1159" s="40">
        <f>INDEX(AP$175:AP$178,$D1159)*$E1159*INDEX(AP$179:AP$195,$F1159)</f>
        <v/>
      </c>
      <c r="AQ1159" s="40">
        <f>INDEX(AQ$175:AQ$178,$D1159)*$E1159*INDEX(AQ$179:AQ$195,$F1159)</f>
        <v/>
      </c>
      <c r="AR1159" s="40">
        <f>INDEX(AR$175:AR$178,$D1159)*$E1159*INDEX(AR$179:AR$195,$F1159)</f>
        <v/>
      </c>
      <c r="AS1159" s="40">
        <f>INDEX(AS$175:AS$178,$D1159)*$E1159*INDEX(AS$179:AS$195,$F1159)</f>
        <v/>
      </c>
      <c r="AT1159" s="40">
        <f>INDEX(AT$175:AT$178,$D1159)*$E1159*INDEX(AT$179:AT$195,$F1159)</f>
        <v/>
      </c>
      <c r="AU1159" s="40">
        <f>INDEX(AU$175:AU$178,$D1159)*$E1159*INDEX(AU$179:AU$195,$F1159)</f>
        <v/>
      </c>
      <c r="AV1159" s="40">
        <f>INDEX(AV$175:AV$178,$D1159)*$E1159*INDEX(AV$179:AV$195,$F1159)</f>
        <v/>
      </c>
      <c r="AW1159" s="40">
        <f>INDEX(AW$175:AW$178,$D1159)*$E1159*INDEX(AW$179:AW$195,$F1159)</f>
        <v/>
      </c>
      <c r="AX1159" s="42">
        <f>SHADOWEFF(INDEX(AX$175:AX$178,$D1159),$E1159,INDEX(AX$179:AX$195,$F1159))</f>
        <v/>
      </c>
    </row>
    <row r="1160" hidden="1" outlineLevel="2">
      <c r="A1160" s="5" t="inlineStr">
        <is>
          <t>shp</t>
        </is>
      </c>
      <c r="B1160" s="5" t="inlineStr">
        <is>
          <t>ker</t>
        </is>
      </c>
      <c r="C1160" s="5" t="inlineStr">
        <is>
          <t>irn</t>
        </is>
      </c>
      <c r="D1160" s="40">
        <f>INDEX(Inputs!$M$5:$M$132,MATCH($B1160&amp;"|"&amp;$C1160,Inputs!$A$5:$A$132,0))</f>
        <v/>
      </c>
      <c r="E1160" s="40">
        <f>INDEX(Inputs!$T$5:$T$132,MATCH($B1160&amp;"|"&amp;$C1160,Inputs!$A$5:$A$132,0))</f>
        <v/>
      </c>
      <c r="F1160" s="40">
        <f>INDEX(Inputs!$K$5:$K$132,MATCH($B1160&amp;"|"&amp;$C1160,Inputs!$A$5:$A$132,0))</f>
        <v/>
      </c>
      <c r="G1160" s="39" t="n"/>
      <c r="H1160" s="5">
        <f>INDEX(Variables!$B$5:$B$105,MATCH($A1160,Variables!$A$5:$A$105,0))&amp;IF($C1160="",""," | "&amp;INDEX(Mapping!$B$5:$B$26,MATCH($C1160,Mapping!$A$5:$A$26,0))&amp;" | "&amp;INDEX(Mapping!$B$30:$B$41,MATCH($B1160,Mapping!$A$30:$A$41,0)))</f>
        <v/>
      </c>
      <c r="I1160" s="5">
        <f>INDEX(Variables!$C$5:$C$105,MATCH($A1160,Variables!$A$5:$A$105,0))</f>
        <v/>
      </c>
      <c r="J1160" s="5">
        <f>INDEX(Variables!$E$5:$E$105,MATCH($A1160,Variables!$A$5:$A$105,0))</f>
        <v/>
      </c>
      <c r="K1160" s="25">
        <f>LOWER(Settings!$C$4)&amp;".mit."&amp;$A1160&amp;IF($C1160="","","."&amp;$C1160&amp;"."&amp;$B1160)&amp;IF(INDEX(Variables!$D$5:$D$105,MATCH($A1160,Variables!$A$5:$A$105,0))="","","."&amp;INDEX(Variables!$D$5:$D$105,MATCH($A1160,Variables!$A$5:$A$105,0)))&amp;"."&amp;K$5</f>
        <v/>
      </c>
      <c r="L1160" s="41">
        <f>INDEX(L$175:L$178,$D1160)*$E1160*INDEX(L$179:L$195,$F1160)</f>
        <v/>
      </c>
      <c r="M1160" s="40">
        <f>INDEX(M$175:M$178,$D1160)*$E1160*INDEX(M$179:M$195,$F1160)</f>
        <v/>
      </c>
      <c r="N1160" s="40">
        <f>INDEX(N$175:N$178,$D1160)*$E1160*INDEX(N$179:N$195,$F1160)</f>
        <v/>
      </c>
      <c r="O1160" s="40">
        <f>INDEX(O$175:O$178,$D1160)*$E1160*INDEX(O$179:O$195,$F1160)</f>
        <v/>
      </c>
      <c r="P1160" s="40">
        <f>INDEX(P$175:P$178,$D1160)*$E1160*INDEX(P$179:P$195,$F1160)</f>
        <v/>
      </c>
      <c r="Q1160" s="40">
        <f>INDEX(Q$175:Q$178,$D1160)*$E1160*INDEX(Q$179:Q$195,$F1160)</f>
        <v/>
      </c>
      <c r="R1160" s="40">
        <f>INDEX(R$175:R$178,$D1160)*$E1160*INDEX(R$179:R$195,$F1160)</f>
        <v/>
      </c>
      <c r="S1160" s="40">
        <f>INDEX(S$175:S$178,$D1160)*$E1160*INDEX(S$179:S$195,$F1160)</f>
        <v/>
      </c>
      <c r="T1160" s="40">
        <f>INDEX(T$175:T$178,$D1160)*$E1160*INDEX(T$179:T$195,$F1160)</f>
        <v/>
      </c>
      <c r="U1160" s="40">
        <f>INDEX(U$175:U$178,$D1160)*$E1160*INDEX(U$179:U$195,$F1160)</f>
        <v/>
      </c>
      <c r="V1160" s="40">
        <f>INDEX(V$175:V$178,$D1160)*$E1160*INDEX(V$179:V$195,$F1160)</f>
        <v/>
      </c>
      <c r="W1160" s="40">
        <f>INDEX(W$175:W$178,$D1160)*$E1160*INDEX(W$179:W$195,$F1160)</f>
        <v/>
      </c>
      <c r="X1160" s="40">
        <f>INDEX(X$175:X$178,$D1160)*$E1160*INDEX(X$179:X$195,$F1160)</f>
        <v/>
      </c>
      <c r="Y1160" s="40">
        <f>INDEX(Y$175:Y$178,$D1160)*$E1160*INDEX(Y$179:Y$195,$F1160)</f>
        <v/>
      </c>
      <c r="Z1160" s="40">
        <f>INDEX(Z$175:Z$178,$D1160)*$E1160*INDEX(Z$179:Z$195,$F1160)</f>
        <v/>
      </c>
      <c r="AA1160" s="40">
        <f>INDEX(AA$175:AA$178,$D1160)*$E1160*INDEX(AA$179:AA$195,$F1160)</f>
        <v/>
      </c>
      <c r="AB1160" s="40">
        <f>INDEX(AB$175:AB$178,$D1160)*$E1160*INDEX(AB$179:AB$195,$F1160)</f>
        <v/>
      </c>
      <c r="AC1160" s="40">
        <f>INDEX(AC$175:AC$178,$D1160)*$E1160*INDEX(AC$179:AC$195,$F1160)</f>
        <v/>
      </c>
      <c r="AD1160" s="42">
        <f>SHADOWEFF(INDEX(AD$175:AD$178,$D1160),$E1160,INDEX(AD$179:AD$195,$F1160))</f>
        <v/>
      </c>
      <c r="AE1160" s="25">
        <f>LOWER(Settings!$C$4)&amp;".mit."&amp;$A1160&amp;IF($C1160="","","."&amp;$C1160&amp;"."&amp;$B1160)&amp;IF(INDEX(Variables!$D$5:$D$105,MATCH($A1160,Variables!$A$5:$A$105,0))="","","."&amp;INDEX(Variables!$D$5:$D$105,MATCH($A1160,Variables!$A$5:$A$105,0)))&amp;"."&amp;AE$5</f>
        <v/>
      </c>
      <c r="AF1160" s="41">
        <f>INDEX(AF$175:AF$178,$D1160)*$E1160*INDEX(AF$179:AF$195,$F1160)</f>
        <v/>
      </c>
      <c r="AG1160" s="40">
        <f>INDEX(AG$175:AG$178,$D1160)*$E1160*INDEX(AG$179:AG$195,$F1160)</f>
        <v/>
      </c>
      <c r="AH1160" s="40">
        <f>INDEX(AH$175:AH$178,$D1160)*$E1160*INDEX(AH$179:AH$195,$F1160)</f>
        <v/>
      </c>
      <c r="AI1160" s="40">
        <f>INDEX(AI$175:AI$178,$D1160)*$E1160*INDEX(AI$179:AI$195,$F1160)</f>
        <v/>
      </c>
      <c r="AJ1160" s="40">
        <f>INDEX(AJ$175:AJ$178,$D1160)*$E1160*INDEX(AJ$179:AJ$195,$F1160)</f>
        <v/>
      </c>
      <c r="AK1160" s="40">
        <f>INDEX(AK$175:AK$178,$D1160)*$E1160*INDEX(AK$179:AK$195,$F1160)</f>
        <v/>
      </c>
      <c r="AL1160" s="40">
        <f>INDEX(AL$175:AL$178,$D1160)*$E1160*INDEX(AL$179:AL$195,$F1160)</f>
        <v/>
      </c>
      <c r="AM1160" s="40">
        <f>INDEX(AM$175:AM$178,$D1160)*$E1160*INDEX(AM$179:AM$195,$F1160)</f>
        <v/>
      </c>
      <c r="AN1160" s="40">
        <f>INDEX(AN$175:AN$178,$D1160)*$E1160*INDEX(AN$179:AN$195,$F1160)</f>
        <v/>
      </c>
      <c r="AO1160" s="40">
        <f>INDEX(AO$175:AO$178,$D1160)*$E1160*INDEX(AO$179:AO$195,$F1160)</f>
        <v/>
      </c>
      <c r="AP1160" s="40">
        <f>INDEX(AP$175:AP$178,$D1160)*$E1160*INDEX(AP$179:AP$195,$F1160)</f>
        <v/>
      </c>
      <c r="AQ1160" s="40">
        <f>INDEX(AQ$175:AQ$178,$D1160)*$E1160*INDEX(AQ$179:AQ$195,$F1160)</f>
        <v/>
      </c>
      <c r="AR1160" s="40">
        <f>INDEX(AR$175:AR$178,$D1160)*$E1160*INDEX(AR$179:AR$195,$F1160)</f>
        <v/>
      </c>
      <c r="AS1160" s="40">
        <f>INDEX(AS$175:AS$178,$D1160)*$E1160*INDEX(AS$179:AS$195,$F1160)</f>
        <v/>
      </c>
      <c r="AT1160" s="40">
        <f>INDEX(AT$175:AT$178,$D1160)*$E1160*INDEX(AT$179:AT$195,$F1160)</f>
        <v/>
      </c>
      <c r="AU1160" s="40">
        <f>INDEX(AU$175:AU$178,$D1160)*$E1160*INDEX(AU$179:AU$195,$F1160)</f>
        <v/>
      </c>
      <c r="AV1160" s="40">
        <f>INDEX(AV$175:AV$178,$D1160)*$E1160*INDEX(AV$179:AV$195,$F1160)</f>
        <v/>
      </c>
      <c r="AW1160" s="40">
        <f>INDEX(AW$175:AW$178,$D1160)*$E1160*INDEX(AW$179:AW$195,$F1160)</f>
        <v/>
      </c>
      <c r="AX1160" s="42">
        <f>SHADOWEFF(INDEX(AX$175:AX$178,$D1160),$E1160,INDEX(AX$179:AX$195,$F1160))</f>
        <v/>
      </c>
    </row>
    <row r="1161" hidden="1" outlineLevel="2">
      <c r="A1161" s="5" t="inlineStr">
        <is>
          <t>shp</t>
        </is>
      </c>
      <c r="B1161" s="5" t="inlineStr">
        <is>
          <t>oop</t>
        </is>
      </c>
      <c r="C1161" s="5" t="inlineStr">
        <is>
          <t>irn</t>
        </is>
      </c>
      <c r="D1161" s="40">
        <f>INDEX(Inputs!$M$5:$M$132,MATCH($B1161&amp;"|"&amp;$C1161,Inputs!$A$5:$A$132,0))</f>
        <v/>
      </c>
      <c r="E1161" s="40">
        <f>INDEX(Inputs!$T$5:$T$132,MATCH($B1161&amp;"|"&amp;$C1161,Inputs!$A$5:$A$132,0))</f>
        <v/>
      </c>
      <c r="F1161" s="40">
        <f>INDEX(Inputs!$K$5:$K$132,MATCH($B1161&amp;"|"&amp;$C1161,Inputs!$A$5:$A$132,0))</f>
        <v/>
      </c>
      <c r="G1161" s="39" t="n"/>
      <c r="H1161" s="5">
        <f>INDEX(Variables!$B$5:$B$105,MATCH($A1161,Variables!$A$5:$A$105,0))&amp;IF($C1161="",""," | "&amp;INDEX(Mapping!$B$5:$B$26,MATCH($C1161,Mapping!$A$5:$A$26,0))&amp;" | "&amp;INDEX(Mapping!$B$30:$B$41,MATCH($B1161,Mapping!$A$30:$A$41,0)))</f>
        <v/>
      </c>
      <c r="I1161" s="5">
        <f>INDEX(Variables!$C$5:$C$105,MATCH($A1161,Variables!$A$5:$A$105,0))</f>
        <v/>
      </c>
      <c r="J1161" s="5">
        <f>INDEX(Variables!$E$5:$E$105,MATCH($A1161,Variables!$A$5:$A$105,0))</f>
        <v/>
      </c>
      <c r="K1161" s="25">
        <f>LOWER(Settings!$C$4)&amp;".mit."&amp;$A1161&amp;IF($C1161="","","."&amp;$C1161&amp;"."&amp;$B1161)&amp;IF(INDEX(Variables!$D$5:$D$105,MATCH($A1161,Variables!$A$5:$A$105,0))="","","."&amp;INDEX(Variables!$D$5:$D$105,MATCH($A1161,Variables!$A$5:$A$105,0)))&amp;"."&amp;K$5</f>
        <v/>
      </c>
      <c r="L1161" s="41">
        <f>INDEX(L$175:L$178,$D1161)*$E1161*INDEX(L$179:L$195,$F1161)</f>
        <v/>
      </c>
      <c r="M1161" s="40">
        <f>INDEX(M$175:M$178,$D1161)*$E1161*INDEX(M$179:M$195,$F1161)</f>
        <v/>
      </c>
      <c r="N1161" s="40">
        <f>INDEX(N$175:N$178,$D1161)*$E1161*INDEX(N$179:N$195,$F1161)</f>
        <v/>
      </c>
      <c r="O1161" s="40">
        <f>INDEX(O$175:O$178,$D1161)*$E1161*INDEX(O$179:O$195,$F1161)</f>
        <v/>
      </c>
      <c r="P1161" s="40">
        <f>INDEX(P$175:P$178,$D1161)*$E1161*INDEX(P$179:P$195,$F1161)</f>
        <v/>
      </c>
      <c r="Q1161" s="40">
        <f>INDEX(Q$175:Q$178,$D1161)*$E1161*INDEX(Q$179:Q$195,$F1161)</f>
        <v/>
      </c>
      <c r="R1161" s="40">
        <f>INDEX(R$175:R$178,$D1161)*$E1161*INDEX(R$179:R$195,$F1161)</f>
        <v/>
      </c>
      <c r="S1161" s="40">
        <f>INDEX(S$175:S$178,$D1161)*$E1161*INDEX(S$179:S$195,$F1161)</f>
        <v/>
      </c>
      <c r="T1161" s="40">
        <f>INDEX(T$175:T$178,$D1161)*$E1161*INDEX(T$179:T$195,$F1161)</f>
        <v/>
      </c>
      <c r="U1161" s="40">
        <f>INDEX(U$175:U$178,$D1161)*$E1161*INDEX(U$179:U$195,$F1161)</f>
        <v/>
      </c>
      <c r="V1161" s="40">
        <f>INDEX(V$175:V$178,$D1161)*$E1161*INDEX(V$179:V$195,$F1161)</f>
        <v/>
      </c>
      <c r="W1161" s="40">
        <f>INDEX(W$175:W$178,$D1161)*$E1161*INDEX(W$179:W$195,$F1161)</f>
        <v/>
      </c>
      <c r="X1161" s="40">
        <f>INDEX(X$175:X$178,$D1161)*$E1161*INDEX(X$179:X$195,$F1161)</f>
        <v/>
      </c>
      <c r="Y1161" s="40">
        <f>INDEX(Y$175:Y$178,$D1161)*$E1161*INDEX(Y$179:Y$195,$F1161)</f>
        <v/>
      </c>
      <c r="Z1161" s="40">
        <f>INDEX(Z$175:Z$178,$D1161)*$E1161*INDEX(Z$179:Z$195,$F1161)</f>
        <v/>
      </c>
      <c r="AA1161" s="40">
        <f>INDEX(AA$175:AA$178,$D1161)*$E1161*INDEX(AA$179:AA$195,$F1161)</f>
        <v/>
      </c>
      <c r="AB1161" s="40">
        <f>INDEX(AB$175:AB$178,$D1161)*$E1161*INDEX(AB$179:AB$195,$F1161)</f>
        <v/>
      </c>
      <c r="AC1161" s="40">
        <f>INDEX(AC$175:AC$178,$D1161)*$E1161*INDEX(AC$179:AC$195,$F1161)</f>
        <v/>
      </c>
      <c r="AD1161" s="42">
        <f>SHADOWEFF(INDEX(AD$175:AD$178,$D1161),$E1161,INDEX(AD$179:AD$195,$F1161))</f>
        <v/>
      </c>
      <c r="AE1161" s="25">
        <f>LOWER(Settings!$C$4)&amp;".mit."&amp;$A1161&amp;IF($C1161="","","."&amp;$C1161&amp;"."&amp;$B1161)&amp;IF(INDEX(Variables!$D$5:$D$105,MATCH($A1161,Variables!$A$5:$A$105,0))="","","."&amp;INDEX(Variables!$D$5:$D$105,MATCH($A1161,Variables!$A$5:$A$105,0)))&amp;"."&amp;AE$5</f>
        <v/>
      </c>
      <c r="AF1161" s="41">
        <f>INDEX(AF$175:AF$178,$D1161)*$E1161*INDEX(AF$179:AF$195,$F1161)</f>
        <v/>
      </c>
      <c r="AG1161" s="40">
        <f>INDEX(AG$175:AG$178,$D1161)*$E1161*INDEX(AG$179:AG$195,$F1161)</f>
        <v/>
      </c>
      <c r="AH1161" s="40">
        <f>INDEX(AH$175:AH$178,$D1161)*$E1161*INDEX(AH$179:AH$195,$F1161)</f>
        <v/>
      </c>
      <c r="AI1161" s="40">
        <f>INDEX(AI$175:AI$178,$D1161)*$E1161*INDEX(AI$179:AI$195,$F1161)</f>
        <v/>
      </c>
      <c r="AJ1161" s="40">
        <f>INDEX(AJ$175:AJ$178,$D1161)*$E1161*INDEX(AJ$179:AJ$195,$F1161)</f>
        <v/>
      </c>
      <c r="AK1161" s="40">
        <f>INDEX(AK$175:AK$178,$D1161)*$E1161*INDEX(AK$179:AK$195,$F1161)</f>
        <v/>
      </c>
      <c r="AL1161" s="40">
        <f>INDEX(AL$175:AL$178,$D1161)*$E1161*INDEX(AL$179:AL$195,$F1161)</f>
        <v/>
      </c>
      <c r="AM1161" s="40">
        <f>INDEX(AM$175:AM$178,$D1161)*$E1161*INDEX(AM$179:AM$195,$F1161)</f>
        <v/>
      </c>
      <c r="AN1161" s="40">
        <f>INDEX(AN$175:AN$178,$D1161)*$E1161*INDEX(AN$179:AN$195,$F1161)</f>
        <v/>
      </c>
      <c r="AO1161" s="40">
        <f>INDEX(AO$175:AO$178,$D1161)*$E1161*INDEX(AO$179:AO$195,$F1161)</f>
        <v/>
      </c>
      <c r="AP1161" s="40">
        <f>INDEX(AP$175:AP$178,$D1161)*$E1161*INDEX(AP$179:AP$195,$F1161)</f>
        <v/>
      </c>
      <c r="AQ1161" s="40">
        <f>INDEX(AQ$175:AQ$178,$D1161)*$E1161*INDEX(AQ$179:AQ$195,$F1161)</f>
        <v/>
      </c>
      <c r="AR1161" s="40">
        <f>INDEX(AR$175:AR$178,$D1161)*$E1161*INDEX(AR$179:AR$195,$F1161)</f>
        <v/>
      </c>
      <c r="AS1161" s="40">
        <f>INDEX(AS$175:AS$178,$D1161)*$E1161*INDEX(AS$179:AS$195,$F1161)</f>
        <v/>
      </c>
      <c r="AT1161" s="40">
        <f>INDEX(AT$175:AT$178,$D1161)*$E1161*INDEX(AT$179:AT$195,$F1161)</f>
        <v/>
      </c>
      <c r="AU1161" s="40">
        <f>INDEX(AU$175:AU$178,$D1161)*$E1161*INDEX(AU$179:AU$195,$F1161)</f>
        <v/>
      </c>
      <c r="AV1161" s="40">
        <f>INDEX(AV$175:AV$178,$D1161)*$E1161*INDEX(AV$179:AV$195,$F1161)</f>
        <v/>
      </c>
      <c r="AW1161" s="40">
        <f>INDEX(AW$175:AW$178,$D1161)*$E1161*INDEX(AW$179:AW$195,$F1161)</f>
        <v/>
      </c>
      <c r="AX1161" s="42">
        <f>SHADOWEFF(INDEX(AX$175:AX$178,$D1161),$E1161,INDEX(AX$179:AX$195,$F1161))</f>
        <v/>
      </c>
    </row>
    <row r="1162" hidden="1" outlineLevel="2">
      <c r="A1162" s="5" t="inlineStr">
        <is>
          <t>shp</t>
        </is>
      </c>
      <c r="B1162" s="5" t="inlineStr">
        <is>
          <t>bio</t>
        </is>
      </c>
      <c r="C1162" s="5" t="inlineStr">
        <is>
          <t>irn</t>
        </is>
      </c>
      <c r="D1162" s="40">
        <f>INDEX(Inputs!$M$5:$M$132,MATCH($B1162&amp;"|"&amp;$C1162,Inputs!$A$5:$A$132,0))</f>
        <v/>
      </c>
      <c r="E1162" s="40">
        <f>INDEX(Inputs!$T$5:$T$132,MATCH($B1162&amp;"|"&amp;$C1162,Inputs!$A$5:$A$132,0))</f>
        <v/>
      </c>
      <c r="F1162" s="40">
        <f>INDEX(Inputs!$K$5:$K$132,MATCH($B1162&amp;"|"&amp;$C1162,Inputs!$A$5:$A$132,0))</f>
        <v/>
      </c>
      <c r="G1162" s="39" t="n"/>
      <c r="H1162" s="5">
        <f>INDEX(Variables!$B$5:$B$105,MATCH($A1162,Variables!$A$5:$A$105,0))&amp;IF($C1162="",""," | "&amp;INDEX(Mapping!$B$5:$B$26,MATCH($C1162,Mapping!$A$5:$A$26,0))&amp;" | "&amp;INDEX(Mapping!$B$30:$B$41,MATCH($B1162,Mapping!$A$30:$A$41,0)))</f>
        <v/>
      </c>
      <c r="I1162" s="5">
        <f>INDEX(Variables!$C$5:$C$105,MATCH($A1162,Variables!$A$5:$A$105,0))</f>
        <v/>
      </c>
      <c r="J1162" s="5">
        <f>INDEX(Variables!$E$5:$E$105,MATCH($A1162,Variables!$A$5:$A$105,0))</f>
        <v/>
      </c>
      <c r="K1162" s="25">
        <f>LOWER(Settings!$C$4)&amp;".mit."&amp;$A1162&amp;IF($C1162="","","."&amp;$C1162&amp;"."&amp;$B1162)&amp;IF(INDEX(Variables!$D$5:$D$105,MATCH($A1162,Variables!$A$5:$A$105,0))="","","."&amp;INDEX(Variables!$D$5:$D$105,MATCH($A1162,Variables!$A$5:$A$105,0)))&amp;"."&amp;K$5</f>
        <v/>
      </c>
      <c r="L1162" s="41">
        <f>INDEX(L$175:L$178,$D1162)*$E1162*INDEX(L$179:L$195,$F1162)</f>
        <v/>
      </c>
      <c r="M1162" s="40">
        <f>INDEX(M$175:M$178,$D1162)*$E1162*INDEX(M$179:M$195,$F1162)</f>
        <v/>
      </c>
      <c r="N1162" s="40">
        <f>INDEX(N$175:N$178,$D1162)*$E1162*INDEX(N$179:N$195,$F1162)</f>
        <v/>
      </c>
      <c r="O1162" s="40">
        <f>INDEX(O$175:O$178,$D1162)*$E1162*INDEX(O$179:O$195,$F1162)</f>
        <v/>
      </c>
      <c r="P1162" s="40">
        <f>INDEX(P$175:P$178,$D1162)*$E1162*INDEX(P$179:P$195,$F1162)</f>
        <v/>
      </c>
      <c r="Q1162" s="40">
        <f>INDEX(Q$175:Q$178,$D1162)*$E1162*INDEX(Q$179:Q$195,$F1162)</f>
        <v/>
      </c>
      <c r="R1162" s="40">
        <f>INDEX(R$175:R$178,$D1162)*$E1162*INDEX(R$179:R$195,$F1162)</f>
        <v/>
      </c>
      <c r="S1162" s="40">
        <f>INDEX(S$175:S$178,$D1162)*$E1162*INDEX(S$179:S$195,$F1162)</f>
        <v/>
      </c>
      <c r="T1162" s="40">
        <f>INDEX(T$175:T$178,$D1162)*$E1162*INDEX(T$179:T$195,$F1162)</f>
        <v/>
      </c>
      <c r="U1162" s="40">
        <f>INDEX(U$175:U$178,$D1162)*$E1162*INDEX(U$179:U$195,$F1162)</f>
        <v/>
      </c>
      <c r="V1162" s="40">
        <f>INDEX(V$175:V$178,$D1162)*$E1162*INDEX(V$179:V$195,$F1162)</f>
        <v/>
      </c>
      <c r="W1162" s="40">
        <f>INDEX(W$175:W$178,$D1162)*$E1162*INDEX(W$179:W$195,$F1162)</f>
        <v/>
      </c>
      <c r="X1162" s="40">
        <f>INDEX(X$175:X$178,$D1162)*$E1162*INDEX(X$179:X$195,$F1162)</f>
        <v/>
      </c>
      <c r="Y1162" s="40">
        <f>INDEX(Y$175:Y$178,$D1162)*$E1162*INDEX(Y$179:Y$195,$F1162)</f>
        <v/>
      </c>
      <c r="Z1162" s="40">
        <f>INDEX(Z$175:Z$178,$D1162)*$E1162*INDEX(Z$179:Z$195,$F1162)</f>
        <v/>
      </c>
      <c r="AA1162" s="40">
        <f>INDEX(AA$175:AA$178,$D1162)*$E1162*INDEX(AA$179:AA$195,$F1162)</f>
        <v/>
      </c>
      <c r="AB1162" s="40">
        <f>INDEX(AB$175:AB$178,$D1162)*$E1162*INDEX(AB$179:AB$195,$F1162)</f>
        <v/>
      </c>
      <c r="AC1162" s="40">
        <f>INDEX(AC$175:AC$178,$D1162)*$E1162*INDEX(AC$179:AC$195,$F1162)</f>
        <v/>
      </c>
      <c r="AD1162" s="42">
        <f>SHADOWEFF(INDEX(AD$175:AD$178,$D1162),$E1162,INDEX(AD$179:AD$195,$F1162))</f>
        <v/>
      </c>
      <c r="AE1162" s="25">
        <f>LOWER(Settings!$C$4)&amp;".mit."&amp;$A1162&amp;IF($C1162="","","."&amp;$C1162&amp;"."&amp;$B1162)&amp;IF(INDEX(Variables!$D$5:$D$105,MATCH($A1162,Variables!$A$5:$A$105,0))="","","."&amp;INDEX(Variables!$D$5:$D$105,MATCH($A1162,Variables!$A$5:$A$105,0)))&amp;"."&amp;AE$5</f>
        <v/>
      </c>
      <c r="AF1162" s="41">
        <f>INDEX(AF$175:AF$178,$D1162)*$E1162*INDEX(AF$179:AF$195,$F1162)</f>
        <v/>
      </c>
      <c r="AG1162" s="40">
        <f>INDEX(AG$175:AG$178,$D1162)*$E1162*INDEX(AG$179:AG$195,$F1162)</f>
        <v/>
      </c>
      <c r="AH1162" s="40">
        <f>INDEX(AH$175:AH$178,$D1162)*$E1162*INDEX(AH$179:AH$195,$F1162)</f>
        <v/>
      </c>
      <c r="AI1162" s="40">
        <f>INDEX(AI$175:AI$178,$D1162)*$E1162*INDEX(AI$179:AI$195,$F1162)</f>
        <v/>
      </c>
      <c r="AJ1162" s="40">
        <f>INDEX(AJ$175:AJ$178,$D1162)*$E1162*INDEX(AJ$179:AJ$195,$F1162)</f>
        <v/>
      </c>
      <c r="AK1162" s="40">
        <f>INDEX(AK$175:AK$178,$D1162)*$E1162*INDEX(AK$179:AK$195,$F1162)</f>
        <v/>
      </c>
      <c r="AL1162" s="40">
        <f>INDEX(AL$175:AL$178,$D1162)*$E1162*INDEX(AL$179:AL$195,$F1162)</f>
        <v/>
      </c>
      <c r="AM1162" s="40">
        <f>INDEX(AM$175:AM$178,$D1162)*$E1162*INDEX(AM$179:AM$195,$F1162)</f>
        <v/>
      </c>
      <c r="AN1162" s="40">
        <f>INDEX(AN$175:AN$178,$D1162)*$E1162*INDEX(AN$179:AN$195,$F1162)</f>
        <v/>
      </c>
      <c r="AO1162" s="40">
        <f>INDEX(AO$175:AO$178,$D1162)*$E1162*INDEX(AO$179:AO$195,$F1162)</f>
        <v/>
      </c>
      <c r="AP1162" s="40">
        <f>INDEX(AP$175:AP$178,$D1162)*$E1162*INDEX(AP$179:AP$195,$F1162)</f>
        <v/>
      </c>
      <c r="AQ1162" s="40">
        <f>INDEX(AQ$175:AQ$178,$D1162)*$E1162*INDEX(AQ$179:AQ$195,$F1162)</f>
        <v/>
      </c>
      <c r="AR1162" s="40">
        <f>INDEX(AR$175:AR$178,$D1162)*$E1162*INDEX(AR$179:AR$195,$F1162)</f>
        <v/>
      </c>
      <c r="AS1162" s="40">
        <f>INDEX(AS$175:AS$178,$D1162)*$E1162*INDEX(AS$179:AS$195,$F1162)</f>
        <v/>
      </c>
      <c r="AT1162" s="40">
        <f>INDEX(AT$175:AT$178,$D1162)*$E1162*INDEX(AT$179:AT$195,$F1162)</f>
        <v/>
      </c>
      <c r="AU1162" s="40">
        <f>INDEX(AU$175:AU$178,$D1162)*$E1162*INDEX(AU$179:AU$195,$F1162)</f>
        <v/>
      </c>
      <c r="AV1162" s="40">
        <f>INDEX(AV$175:AV$178,$D1162)*$E1162*INDEX(AV$179:AV$195,$F1162)</f>
        <v/>
      </c>
      <c r="AW1162" s="40">
        <f>INDEX(AW$175:AW$178,$D1162)*$E1162*INDEX(AW$179:AW$195,$F1162)</f>
        <v/>
      </c>
      <c r="AX1162" s="42">
        <f>SHADOWEFF(INDEX(AX$175:AX$178,$D1162),$E1162,INDEX(AX$179:AX$195,$F1162))</f>
        <v/>
      </c>
    </row>
    <row r="1163" hidden="1" outlineLevel="2"/>
    <row r="1164" hidden="1" outlineLevel="2">
      <c r="A1164" s="5" t="inlineStr">
        <is>
          <t>ener</t>
        </is>
      </c>
      <c r="B1164" s="5" t="inlineStr">
        <is>
          <t>coa</t>
        </is>
      </c>
      <c r="C1164" s="5" t="inlineStr">
        <is>
          <t>irn</t>
        </is>
      </c>
      <c r="D1164" s="40">
        <f>INDEX(Inputs!$N$5:$N$132,MATCH($B1164&amp;"|"&amp;$C1164,Inputs!$A$5:$A$132,0))</f>
        <v/>
      </c>
      <c r="E1164" s="40">
        <f>INDEX(Inputs!$O$5:$O$132,MATCH($B1164&amp;"|"&amp;$C1164,Inputs!$A$5:$A$132,0))</f>
        <v/>
      </c>
      <c r="F1164" s="40">
        <f>INDEX(Inputs!$P$5:$P$132,MATCH($B1164&amp;"|"&amp;$C1164,Inputs!$A$5:$A$132,0))</f>
        <v/>
      </c>
      <c r="G1164" s="40">
        <f>INDEX(Inputs!$Q$5:$Q$132,MATCH($B1164&amp;"|"&amp;$C1164,Inputs!$A$5:$A$132,0))</f>
        <v/>
      </c>
      <c r="H1164" s="5">
        <f>INDEX(Variables!$B$5:$B$105,MATCH($A1164,Variables!$A$5:$A$105,0))&amp;IF($C1164="",""," | "&amp;INDEX(Mapping!$B$5:$B$26,MATCH($C1164,Mapping!$A$5:$A$26,0))&amp;" | "&amp;INDEX(Mapping!$B$30:$B$41,MATCH($B1164,Mapping!$A$30:$A$41,0)))</f>
        <v/>
      </c>
      <c r="I1164" s="5">
        <f>INDEX(Variables!$C$5:$C$105,MATCH($A1164,Variables!$A$5:$A$105,0))</f>
        <v/>
      </c>
      <c r="J1164" s="5">
        <f>INDEX(Variables!$E$5:$E$105,MATCH($A1164,Variables!$A$5:$A$105,0))</f>
        <v/>
      </c>
      <c r="K1164" s="25">
        <f>LOWER(Settings!$C$4)&amp;".mit."&amp;$A1164&amp;IF($C1164="","","."&amp;$C1164&amp;"."&amp;$B1164)&amp;IF(INDEX(Variables!$D$5:$D$105,MATCH($A1164,Variables!$A$5:$A$105,0))="","","."&amp;INDEX(Variables!$D$5:$D$105,MATCH($A1164,Variables!$A$5:$A$105,0)))&amp;"."&amp;K$5</f>
        <v/>
      </c>
      <c r="L1164" s="46">
        <f>INDEX(Inputs!$U$5:$U$132,MATCH($B1164&amp;"|"&amp;$C1164,Inputs!$A$5:$A$132,0))</f>
        <v/>
      </c>
      <c r="M1164" s="47">
        <f>L1164*(1/(1+$G1164))^(1+$E1164)*(1+M$7)^$D1164*(M1146/L1146)^$E1164*((M1146+M1155)/(L1146+L1155))^($F1164*(1+$E1164))</f>
        <v/>
      </c>
      <c r="N1164" s="47">
        <f>M1164*(1/(1+$G1164))^(1+$E1164)*(1+N$7)^$D1164*(N1146/M1146)^$E1164*((N1146+N1155)/(M1146+M1155))^($F1164*(1+$E1164))</f>
        <v/>
      </c>
      <c r="O1164" s="47">
        <f>N1164*(1/(1+$G1164))^(1+$E1164)*(1+O$7)^$D1164*(O1146/N1146)^$E1164*((O1146+O1155)/(N1146+N1155))^($F1164*(1+$E1164))</f>
        <v/>
      </c>
      <c r="P1164" s="47">
        <f>O1164*(1/(1+$G1164))^(1+$E1164)*(1+P$7)^$D1164*(P1146/O1146)^$E1164*((P1146+P1155)/(O1146+O1155))^($F1164*(1+$E1164))</f>
        <v/>
      </c>
      <c r="Q1164" s="47">
        <f>P1164*(1/(1+$G1164))^(1+$E1164)*(1+Q$7)^$D1164*(Q1146/P1146)^$E1164*((Q1146+Q1155)/(P1146+P1155))^($F1164*(1+$E1164))</f>
        <v/>
      </c>
      <c r="R1164" s="47">
        <f>Q1164*(1/(1+$G1164))^(1+$E1164)*(1+R$7)^$D1164*(R1146/Q1146)^$E1164*((R1146+R1155)/(Q1146+Q1155))^($F1164*(1+$E1164))</f>
        <v/>
      </c>
      <c r="S1164" s="47">
        <f>R1164*(1/(1+$G1164))^(1+$E1164)*(1+S$7)^$D1164*(S1146/R1146)^$E1164*((S1146+S1155)/(R1146+R1155))^($F1164*(1+$E1164))</f>
        <v/>
      </c>
      <c r="T1164" s="47">
        <f>S1164*(1/(1+$G1164))^(1+$E1164)*(1+T$7)^$D1164*(T1146/S1146)^$E1164*((T1146+T1155)/(S1146+S1155))^($F1164*(1+$E1164))</f>
        <v/>
      </c>
      <c r="U1164" s="47">
        <f>T1164*(1/(1+$G1164))^(1+$E1164)*(1+U$7)^$D1164*(U1146/T1146)^$E1164*((U1146+U1155)/(T1146+T1155))^($F1164*(1+$E1164))</f>
        <v/>
      </c>
      <c r="V1164" s="47">
        <f>U1164*(1/(1+$G1164))^(1+$E1164)*(1+V$7)^$D1164*(V1146/U1146)^$E1164*((V1146+V1155)/(U1146+U1155))^($F1164*(1+$E1164))</f>
        <v/>
      </c>
      <c r="W1164" s="47">
        <f>V1164*(1/(1+$G1164))^(1+$E1164)*(1+W$7)^$D1164*(W1146/V1146)^$E1164*((W1146+W1155)/(V1146+V1155))^($F1164*(1+$E1164))</f>
        <v/>
      </c>
      <c r="X1164" s="47">
        <f>W1164*(1/(1+$G1164))^(1+$E1164)*(1+X$7)^$D1164*(X1146/W1146)^$E1164*((X1146+X1155)/(W1146+W1155))^($F1164*(1+$E1164))</f>
        <v/>
      </c>
      <c r="Y1164" s="47">
        <f>X1164*(1/(1+$G1164))^(1+$E1164)*(1+Y$7)^$D1164*(Y1146/X1146)^$E1164*((Y1146+Y1155)/(X1146+X1155))^($F1164*(1+$E1164))</f>
        <v/>
      </c>
      <c r="Z1164" s="47">
        <f>Y1164*(1/(1+$G1164))^(1+$E1164)*(1+Z$7)^$D1164*(Z1146/Y1146)^$E1164*((Z1146+Z1155)/(Y1146+Y1155))^($F1164*(1+$E1164))</f>
        <v/>
      </c>
      <c r="AA1164" s="47">
        <f>Z1164*(1/(1+$G1164))^(1+$E1164)*(1+AA$7)^$D1164*(AA1146/Z1146)^$E1164*((AA1146+AA1155)/(Z1146+Z1155))^($F1164*(1+$E1164))</f>
        <v/>
      </c>
      <c r="AB1164" s="47">
        <f>AA1164*(1/(1+$G1164))^(1+$E1164)*(1+AB$7)^$D1164*(AB1146/AA1146)^$E1164*((AB1146+AB1155)/(AA1146+AA1155))^($F1164*(1+$E1164))</f>
        <v/>
      </c>
      <c r="AC1164" s="47">
        <f>AB1164*(1/(1+$G1164))^(1+$E1164)*(1+AC$7)^$D1164*(AC1146/AB1146)^$E1164*((AC1146+AC1155)/(AB1146+AB1155))^($F1164*(1+$E1164))</f>
        <v/>
      </c>
      <c r="AD1164" s="48">
        <f>FUELUSE(AC1164,AD1146,AC1146,AD1155,AC1155,AD$7,$D1164,$E1164,$F1164,$G1164)</f>
        <v/>
      </c>
      <c r="AE1164" s="25">
        <f>LOWER(Settings!$C$4)&amp;".mit."&amp;$A1164&amp;IF($C1164="","","."&amp;$C1164&amp;"."&amp;$B1164)&amp;IF(INDEX(Variables!$D$5:$D$105,MATCH($A1164,Variables!$A$5:$A$105,0))="","","."&amp;INDEX(Variables!$D$5:$D$105,MATCH($A1164,Variables!$A$5:$A$105,0)))&amp;"."&amp;AE$5</f>
        <v/>
      </c>
      <c r="AF1164" s="46">
        <f>INDEX(Inputs!$U$5:$U$132,MATCH($B1164&amp;"|"&amp;$C1164,Inputs!$A$5:$A$132,0))</f>
        <v/>
      </c>
      <c r="AG1164" s="47">
        <f>AF1164*(1/(1+$G1164))^(1+$E1164)*(1+AG$7)^$D1164*(AG1146/AF1146)^$E1164*((AG1146+AG1155)/(AF1146+AF1155))^($F1164*(1+$E1164))</f>
        <v/>
      </c>
      <c r="AH1164" s="47">
        <f>AG1164*(1/(1+$G1164))^(1+$E1164)*(1+AH$7)^$D1164*(AH1146/AG1146)^$E1164*((AH1146+AH1155)/(AG1146+AG1155))^($F1164*(1+$E1164))</f>
        <v/>
      </c>
      <c r="AI1164" s="47">
        <f>AH1164*(1/(1+$G1164))^(1+$E1164)*(1+AI$7)^$D1164*(AI1146/AH1146)^$E1164*((AI1146+AI1155)/(AH1146+AH1155))^($F1164*(1+$E1164))</f>
        <v/>
      </c>
      <c r="AJ1164" s="47">
        <f>AI1164*(1/(1+$G1164))^(1+$E1164)*(1+AJ$7)^$D1164*(AJ1146/AI1146)^$E1164*((AJ1146+AJ1155)/(AI1146+AI1155))^($F1164*(1+$E1164))</f>
        <v/>
      </c>
      <c r="AK1164" s="47">
        <f>AJ1164*(1/(1+$G1164))^(1+$E1164)*(1+AK$7)^$D1164*(AK1146/AJ1146)^$E1164*((AK1146+AK1155)/(AJ1146+AJ1155))^($F1164*(1+$E1164))</f>
        <v/>
      </c>
      <c r="AL1164" s="47">
        <f>AK1164*(1/(1+$G1164))^(1+$E1164)*(1+AL$7)^$D1164*(AL1146/AK1146)^$E1164*((AL1146+AL1155)/(AK1146+AK1155))^($F1164*(1+$E1164))</f>
        <v/>
      </c>
      <c r="AM1164" s="47">
        <f>AL1164*(1/(1+$G1164))^(1+$E1164)*(1+AM$7)^$D1164*(AM1146/AL1146)^$E1164*((AM1146+AM1155)/(AL1146+AL1155))^($F1164*(1+$E1164))</f>
        <v/>
      </c>
      <c r="AN1164" s="47">
        <f>AM1164*(1/(1+$G1164))^(1+$E1164)*(1+AN$7)^$D1164*(AN1146/AM1146)^$E1164*((AN1146+AN1155)/(AM1146+AM1155))^($F1164*(1+$E1164))</f>
        <v/>
      </c>
      <c r="AO1164" s="47">
        <f>AN1164*(1/(1+$G1164))^(1+$E1164)*(1+AO$7)^$D1164*(AO1146/AN1146)^$E1164*((AO1146+AO1155)/(AN1146+AN1155))^($F1164*(1+$E1164))</f>
        <v/>
      </c>
      <c r="AP1164" s="47">
        <f>AO1164*(1/(1+$G1164))^(1+$E1164)*(1+AP$7)^$D1164*(AP1146/AO1146)^$E1164*((AP1146+AP1155)/(AO1146+AO1155))^($F1164*(1+$E1164))</f>
        <v/>
      </c>
      <c r="AQ1164" s="47">
        <f>AP1164*(1/(1+$G1164))^(1+$E1164)*(1+AQ$7)^$D1164*(AQ1146/AP1146)^$E1164*((AQ1146+AQ1155)/(AP1146+AP1155))^($F1164*(1+$E1164))</f>
        <v/>
      </c>
      <c r="AR1164" s="47">
        <f>AQ1164*(1/(1+$G1164))^(1+$E1164)*(1+AR$7)^$D1164*(AR1146/AQ1146)^$E1164*((AR1146+AR1155)/(AQ1146+AQ1155))^($F1164*(1+$E1164))</f>
        <v/>
      </c>
      <c r="AS1164" s="47">
        <f>AR1164*(1/(1+$G1164))^(1+$E1164)*(1+AS$7)^$D1164*(AS1146/AR1146)^$E1164*((AS1146+AS1155)/(AR1146+AR1155))^($F1164*(1+$E1164))</f>
        <v/>
      </c>
      <c r="AT1164" s="47">
        <f>AS1164*(1/(1+$G1164))^(1+$E1164)*(1+AT$7)^$D1164*(AT1146/AS1146)^$E1164*((AT1146+AT1155)/(AS1146+AS1155))^($F1164*(1+$E1164))</f>
        <v/>
      </c>
      <c r="AU1164" s="47">
        <f>AT1164*(1/(1+$G1164))^(1+$E1164)*(1+AU$7)^$D1164*(AU1146/AT1146)^$E1164*((AU1146+AU1155)/(AT1146+AT1155))^($F1164*(1+$E1164))</f>
        <v/>
      </c>
      <c r="AV1164" s="47">
        <f>AU1164*(1/(1+$G1164))^(1+$E1164)*(1+AV$7)^$D1164*(AV1146/AU1146)^$E1164*((AV1146+AV1155)/(AU1146+AU1155))^($F1164*(1+$E1164))</f>
        <v/>
      </c>
      <c r="AW1164" s="47">
        <f>AV1164*(1/(1+$G1164))^(1+$E1164)*(1+AW$7)^$D1164*(AW1146/AV1146)^$E1164*((AW1146+AW1155)/(AV1146+AV1155))^($F1164*(1+$E1164))</f>
        <v/>
      </c>
      <c r="AX1164" s="48">
        <f>FUELUSE(AW1164,AX1146,AW1146,AX1155,AW1155,AX$7,$D1164,$E1164,$F1164,$G1164)</f>
        <v/>
      </c>
    </row>
    <row r="1165" hidden="1" outlineLevel="2">
      <c r="A1165" s="5" t="inlineStr">
        <is>
          <t>ener</t>
        </is>
      </c>
      <c r="B1165" s="5" t="inlineStr">
        <is>
          <t>nga</t>
        </is>
      </c>
      <c r="C1165" s="5" t="inlineStr">
        <is>
          <t>irn</t>
        </is>
      </c>
      <c r="D1165" s="40">
        <f>INDEX(Inputs!$N$5:$N$132,MATCH($B1165&amp;"|"&amp;$C1165,Inputs!$A$5:$A$132,0))</f>
        <v/>
      </c>
      <c r="E1165" s="40">
        <f>INDEX(Inputs!$O$5:$O$132,MATCH($B1165&amp;"|"&amp;$C1165,Inputs!$A$5:$A$132,0))</f>
        <v/>
      </c>
      <c r="F1165" s="40">
        <f>INDEX(Inputs!$P$5:$P$132,MATCH($B1165&amp;"|"&amp;$C1165,Inputs!$A$5:$A$132,0))</f>
        <v/>
      </c>
      <c r="G1165" s="40">
        <f>INDEX(Inputs!$Q$5:$Q$132,MATCH($B1165&amp;"|"&amp;$C1165,Inputs!$A$5:$A$132,0))</f>
        <v/>
      </c>
      <c r="H1165" s="5">
        <f>INDEX(Variables!$B$5:$B$105,MATCH($A1165,Variables!$A$5:$A$105,0))&amp;IF($C1165="",""," | "&amp;INDEX(Mapping!$B$5:$B$26,MATCH($C1165,Mapping!$A$5:$A$26,0))&amp;" | "&amp;INDEX(Mapping!$B$30:$B$41,MATCH($B1165,Mapping!$A$30:$A$41,0)))</f>
        <v/>
      </c>
      <c r="I1165" s="5">
        <f>INDEX(Variables!$C$5:$C$105,MATCH($A1165,Variables!$A$5:$A$105,0))</f>
        <v/>
      </c>
      <c r="J1165" s="5">
        <f>INDEX(Variables!$E$5:$E$105,MATCH($A1165,Variables!$A$5:$A$105,0))</f>
        <v/>
      </c>
      <c r="K1165" s="25">
        <f>LOWER(Settings!$C$4)&amp;".mit."&amp;$A1165&amp;IF($C1165="","","."&amp;$C1165&amp;"."&amp;$B1165)&amp;IF(INDEX(Variables!$D$5:$D$105,MATCH($A1165,Variables!$A$5:$A$105,0))="","","."&amp;INDEX(Variables!$D$5:$D$105,MATCH($A1165,Variables!$A$5:$A$105,0)))&amp;"."&amp;K$5</f>
        <v/>
      </c>
      <c r="L1165" s="46">
        <f>INDEX(Inputs!$U$5:$U$132,MATCH($B1165&amp;"|"&amp;$C1165,Inputs!$A$5:$A$132,0))</f>
        <v/>
      </c>
      <c r="M1165" s="47">
        <f>L1165*(1/(1+$G1165))^(1+$E1165)*(1+M$7)^$D1165*(M1147/L1147)^$E1165*((M1147+M1156)/(L1147+L1156))^($F1165*(1+$E1165))</f>
        <v/>
      </c>
      <c r="N1165" s="47">
        <f>M1165*(1/(1+$G1165))^(1+$E1165)*(1+N$7)^$D1165*(N1147/M1147)^$E1165*((N1147+N1156)/(M1147+M1156))^($F1165*(1+$E1165))</f>
        <v/>
      </c>
      <c r="O1165" s="47">
        <f>N1165*(1/(1+$G1165))^(1+$E1165)*(1+O$7)^$D1165*(O1147/N1147)^$E1165*((O1147+O1156)/(N1147+N1156))^($F1165*(1+$E1165))</f>
        <v/>
      </c>
      <c r="P1165" s="47">
        <f>O1165*(1/(1+$G1165))^(1+$E1165)*(1+P$7)^$D1165*(P1147/O1147)^$E1165*((P1147+P1156)/(O1147+O1156))^($F1165*(1+$E1165))</f>
        <v/>
      </c>
      <c r="Q1165" s="47">
        <f>P1165*(1/(1+$G1165))^(1+$E1165)*(1+Q$7)^$D1165*(Q1147/P1147)^$E1165*((Q1147+Q1156)/(P1147+P1156))^($F1165*(1+$E1165))</f>
        <v/>
      </c>
      <c r="R1165" s="47">
        <f>Q1165*(1/(1+$G1165))^(1+$E1165)*(1+R$7)^$D1165*(R1147/Q1147)^$E1165*((R1147+R1156)/(Q1147+Q1156))^($F1165*(1+$E1165))</f>
        <v/>
      </c>
      <c r="S1165" s="47">
        <f>R1165*(1/(1+$G1165))^(1+$E1165)*(1+S$7)^$D1165*(S1147/R1147)^$E1165*((S1147+S1156)/(R1147+R1156))^($F1165*(1+$E1165))</f>
        <v/>
      </c>
      <c r="T1165" s="47">
        <f>S1165*(1/(1+$G1165))^(1+$E1165)*(1+T$7)^$D1165*(T1147/S1147)^$E1165*((T1147+T1156)/(S1147+S1156))^($F1165*(1+$E1165))</f>
        <v/>
      </c>
      <c r="U1165" s="47">
        <f>T1165*(1/(1+$G1165))^(1+$E1165)*(1+U$7)^$D1165*(U1147/T1147)^$E1165*((U1147+U1156)/(T1147+T1156))^($F1165*(1+$E1165))</f>
        <v/>
      </c>
      <c r="V1165" s="47">
        <f>U1165*(1/(1+$G1165))^(1+$E1165)*(1+V$7)^$D1165*(V1147/U1147)^$E1165*((V1147+V1156)/(U1147+U1156))^($F1165*(1+$E1165))</f>
        <v/>
      </c>
      <c r="W1165" s="47">
        <f>V1165*(1/(1+$G1165))^(1+$E1165)*(1+W$7)^$D1165*(W1147/V1147)^$E1165*((W1147+W1156)/(V1147+V1156))^($F1165*(1+$E1165))</f>
        <v/>
      </c>
      <c r="X1165" s="47">
        <f>W1165*(1/(1+$G1165))^(1+$E1165)*(1+X$7)^$D1165*(X1147/W1147)^$E1165*((X1147+X1156)/(W1147+W1156))^($F1165*(1+$E1165))</f>
        <v/>
      </c>
      <c r="Y1165" s="47">
        <f>X1165*(1/(1+$G1165))^(1+$E1165)*(1+Y$7)^$D1165*(Y1147/X1147)^$E1165*((Y1147+Y1156)/(X1147+X1156))^($F1165*(1+$E1165))</f>
        <v/>
      </c>
      <c r="Z1165" s="47">
        <f>Y1165*(1/(1+$G1165))^(1+$E1165)*(1+Z$7)^$D1165*(Z1147/Y1147)^$E1165*((Z1147+Z1156)/(Y1147+Y1156))^($F1165*(1+$E1165))</f>
        <v/>
      </c>
      <c r="AA1165" s="47">
        <f>Z1165*(1/(1+$G1165))^(1+$E1165)*(1+AA$7)^$D1165*(AA1147/Z1147)^$E1165*((AA1147+AA1156)/(Z1147+Z1156))^($F1165*(1+$E1165))</f>
        <v/>
      </c>
      <c r="AB1165" s="47">
        <f>AA1165*(1/(1+$G1165))^(1+$E1165)*(1+AB$7)^$D1165*(AB1147/AA1147)^$E1165*((AB1147+AB1156)/(AA1147+AA1156))^($F1165*(1+$E1165))</f>
        <v/>
      </c>
      <c r="AC1165" s="47">
        <f>AB1165*(1/(1+$G1165))^(1+$E1165)*(1+AC$7)^$D1165*(AC1147/AB1147)^$E1165*((AC1147+AC1156)/(AB1147+AB1156))^($F1165*(1+$E1165))</f>
        <v/>
      </c>
      <c r="AD1165" s="48">
        <f>FUELUSE(AC1165,AD1147,AC1147,AD1156,AC1156,AD$7,$D1165,$E1165,$F1165,$G1165)</f>
        <v/>
      </c>
      <c r="AE1165" s="25">
        <f>LOWER(Settings!$C$4)&amp;".mit."&amp;$A1165&amp;IF($C1165="","","."&amp;$C1165&amp;"."&amp;$B1165)&amp;IF(INDEX(Variables!$D$5:$D$105,MATCH($A1165,Variables!$A$5:$A$105,0))="","","."&amp;INDEX(Variables!$D$5:$D$105,MATCH($A1165,Variables!$A$5:$A$105,0)))&amp;"."&amp;AE$5</f>
        <v/>
      </c>
      <c r="AF1165" s="46">
        <f>INDEX(Inputs!$U$5:$U$132,MATCH($B1165&amp;"|"&amp;$C1165,Inputs!$A$5:$A$132,0))</f>
        <v/>
      </c>
      <c r="AG1165" s="47">
        <f>AF1165*(1/(1+$G1165))^(1+$E1165)*(1+AG$7)^$D1165*(AG1147/AF1147)^$E1165*((AG1147+AG1156)/(AF1147+AF1156))^($F1165*(1+$E1165))</f>
        <v/>
      </c>
      <c r="AH1165" s="47">
        <f>AG1165*(1/(1+$G1165))^(1+$E1165)*(1+AH$7)^$D1165*(AH1147/AG1147)^$E1165*((AH1147+AH1156)/(AG1147+AG1156))^($F1165*(1+$E1165))</f>
        <v/>
      </c>
      <c r="AI1165" s="47">
        <f>AH1165*(1/(1+$G1165))^(1+$E1165)*(1+AI$7)^$D1165*(AI1147/AH1147)^$E1165*((AI1147+AI1156)/(AH1147+AH1156))^($F1165*(1+$E1165))</f>
        <v/>
      </c>
      <c r="AJ1165" s="47">
        <f>AI1165*(1/(1+$G1165))^(1+$E1165)*(1+AJ$7)^$D1165*(AJ1147/AI1147)^$E1165*((AJ1147+AJ1156)/(AI1147+AI1156))^($F1165*(1+$E1165))</f>
        <v/>
      </c>
      <c r="AK1165" s="47">
        <f>AJ1165*(1/(1+$G1165))^(1+$E1165)*(1+AK$7)^$D1165*(AK1147/AJ1147)^$E1165*((AK1147+AK1156)/(AJ1147+AJ1156))^($F1165*(1+$E1165))</f>
        <v/>
      </c>
      <c r="AL1165" s="47">
        <f>AK1165*(1/(1+$G1165))^(1+$E1165)*(1+AL$7)^$D1165*(AL1147/AK1147)^$E1165*((AL1147+AL1156)/(AK1147+AK1156))^($F1165*(1+$E1165))</f>
        <v/>
      </c>
      <c r="AM1165" s="47">
        <f>AL1165*(1/(1+$G1165))^(1+$E1165)*(1+AM$7)^$D1165*(AM1147/AL1147)^$E1165*((AM1147+AM1156)/(AL1147+AL1156))^($F1165*(1+$E1165))</f>
        <v/>
      </c>
      <c r="AN1165" s="47">
        <f>AM1165*(1/(1+$G1165))^(1+$E1165)*(1+AN$7)^$D1165*(AN1147/AM1147)^$E1165*((AN1147+AN1156)/(AM1147+AM1156))^($F1165*(1+$E1165))</f>
        <v/>
      </c>
      <c r="AO1165" s="47">
        <f>AN1165*(1/(1+$G1165))^(1+$E1165)*(1+AO$7)^$D1165*(AO1147/AN1147)^$E1165*((AO1147+AO1156)/(AN1147+AN1156))^($F1165*(1+$E1165))</f>
        <v/>
      </c>
      <c r="AP1165" s="47">
        <f>AO1165*(1/(1+$G1165))^(1+$E1165)*(1+AP$7)^$D1165*(AP1147/AO1147)^$E1165*((AP1147+AP1156)/(AO1147+AO1156))^($F1165*(1+$E1165))</f>
        <v/>
      </c>
      <c r="AQ1165" s="47">
        <f>AP1165*(1/(1+$G1165))^(1+$E1165)*(1+AQ$7)^$D1165*(AQ1147/AP1147)^$E1165*((AQ1147+AQ1156)/(AP1147+AP1156))^($F1165*(1+$E1165))</f>
        <v/>
      </c>
      <c r="AR1165" s="47">
        <f>AQ1165*(1/(1+$G1165))^(1+$E1165)*(1+AR$7)^$D1165*(AR1147/AQ1147)^$E1165*((AR1147+AR1156)/(AQ1147+AQ1156))^($F1165*(1+$E1165))</f>
        <v/>
      </c>
      <c r="AS1165" s="47">
        <f>AR1165*(1/(1+$G1165))^(1+$E1165)*(1+AS$7)^$D1165*(AS1147/AR1147)^$E1165*((AS1147+AS1156)/(AR1147+AR1156))^($F1165*(1+$E1165))</f>
        <v/>
      </c>
      <c r="AT1165" s="47">
        <f>AS1165*(1/(1+$G1165))^(1+$E1165)*(1+AT$7)^$D1165*(AT1147/AS1147)^$E1165*((AT1147+AT1156)/(AS1147+AS1156))^($F1165*(1+$E1165))</f>
        <v/>
      </c>
      <c r="AU1165" s="47">
        <f>AT1165*(1/(1+$G1165))^(1+$E1165)*(1+AU$7)^$D1165*(AU1147/AT1147)^$E1165*((AU1147+AU1156)/(AT1147+AT1156))^($F1165*(1+$E1165))</f>
        <v/>
      </c>
      <c r="AV1165" s="47">
        <f>AU1165*(1/(1+$G1165))^(1+$E1165)*(1+AV$7)^$D1165*(AV1147/AU1147)^$E1165*((AV1147+AV1156)/(AU1147+AU1156))^($F1165*(1+$E1165))</f>
        <v/>
      </c>
      <c r="AW1165" s="47">
        <f>AV1165*(1/(1+$G1165))^(1+$E1165)*(1+AW$7)^$D1165*(AW1147/AV1147)^$E1165*((AW1147+AW1156)/(AV1147+AV1156))^($F1165*(1+$E1165))</f>
        <v/>
      </c>
      <c r="AX1165" s="48">
        <f>FUELUSE(AW1165,AX1147,AW1147,AX1156,AW1156,AX$7,$D1165,$E1165,$F1165,$G1165)</f>
        <v/>
      </c>
    </row>
    <row r="1166" hidden="1" outlineLevel="2">
      <c r="A1166" s="5" t="inlineStr">
        <is>
          <t>ener</t>
        </is>
      </c>
      <c r="B1166" s="5" t="inlineStr">
        <is>
          <t>gso</t>
        </is>
      </c>
      <c r="C1166" s="5" t="inlineStr">
        <is>
          <t>irn</t>
        </is>
      </c>
      <c r="D1166" s="40">
        <f>INDEX(Inputs!$N$5:$N$132,MATCH($B1166&amp;"|"&amp;$C1166,Inputs!$A$5:$A$132,0))</f>
        <v/>
      </c>
      <c r="E1166" s="40">
        <f>INDEX(Inputs!$O$5:$O$132,MATCH($B1166&amp;"|"&amp;$C1166,Inputs!$A$5:$A$132,0))</f>
        <v/>
      </c>
      <c r="F1166" s="40">
        <f>INDEX(Inputs!$P$5:$P$132,MATCH($B1166&amp;"|"&amp;$C1166,Inputs!$A$5:$A$132,0))</f>
        <v/>
      </c>
      <c r="G1166" s="40">
        <f>INDEX(Inputs!$Q$5:$Q$132,MATCH($B1166&amp;"|"&amp;$C1166,Inputs!$A$5:$A$132,0))</f>
        <v/>
      </c>
      <c r="H1166" s="5">
        <f>INDEX(Variables!$B$5:$B$105,MATCH($A1166,Variables!$A$5:$A$105,0))&amp;IF($C1166="",""," | "&amp;INDEX(Mapping!$B$5:$B$26,MATCH($C1166,Mapping!$A$5:$A$26,0))&amp;" | "&amp;INDEX(Mapping!$B$30:$B$41,MATCH($B1166,Mapping!$A$30:$A$41,0)))</f>
        <v/>
      </c>
      <c r="I1166" s="5">
        <f>INDEX(Variables!$C$5:$C$105,MATCH($A1166,Variables!$A$5:$A$105,0))</f>
        <v/>
      </c>
      <c r="J1166" s="5">
        <f>INDEX(Variables!$E$5:$E$105,MATCH($A1166,Variables!$A$5:$A$105,0))</f>
        <v/>
      </c>
      <c r="K1166" s="25">
        <f>LOWER(Settings!$C$4)&amp;".mit."&amp;$A1166&amp;IF($C1166="","","."&amp;$C1166&amp;"."&amp;$B1166)&amp;IF(INDEX(Variables!$D$5:$D$105,MATCH($A1166,Variables!$A$5:$A$105,0))="","","."&amp;INDEX(Variables!$D$5:$D$105,MATCH($A1166,Variables!$A$5:$A$105,0)))&amp;"."&amp;K$5</f>
        <v/>
      </c>
      <c r="L1166" s="46">
        <f>INDEX(Inputs!$U$5:$U$132,MATCH($B1166&amp;"|"&amp;$C1166,Inputs!$A$5:$A$132,0))</f>
        <v/>
      </c>
      <c r="M1166" s="47">
        <f>L1166*(1/(1+$G1166))^(1+$E1166)*(1+M$7)^$D1166*(M1148/L1148)^$E1166*((M1148+M1157)/(L1148+L1157))^($F1166*(1+$E1166))</f>
        <v/>
      </c>
      <c r="N1166" s="47">
        <f>M1166*(1/(1+$G1166))^(1+$E1166)*(1+N$7)^$D1166*(N1148/M1148)^$E1166*((N1148+N1157)/(M1148+M1157))^($F1166*(1+$E1166))</f>
        <v/>
      </c>
      <c r="O1166" s="47">
        <f>N1166*(1/(1+$G1166))^(1+$E1166)*(1+O$7)^$D1166*(O1148/N1148)^$E1166*((O1148+O1157)/(N1148+N1157))^($F1166*(1+$E1166))</f>
        <v/>
      </c>
      <c r="P1166" s="47">
        <f>O1166*(1/(1+$G1166))^(1+$E1166)*(1+P$7)^$D1166*(P1148/O1148)^$E1166*((P1148+P1157)/(O1148+O1157))^($F1166*(1+$E1166))</f>
        <v/>
      </c>
      <c r="Q1166" s="47">
        <f>P1166*(1/(1+$G1166))^(1+$E1166)*(1+Q$7)^$D1166*(Q1148/P1148)^$E1166*((Q1148+Q1157)/(P1148+P1157))^($F1166*(1+$E1166))</f>
        <v/>
      </c>
      <c r="R1166" s="47">
        <f>Q1166*(1/(1+$G1166))^(1+$E1166)*(1+R$7)^$D1166*(R1148/Q1148)^$E1166*((R1148+R1157)/(Q1148+Q1157))^($F1166*(1+$E1166))</f>
        <v/>
      </c>
      <c r="S1166" s="47">
        <f>R1166*(1/(1+$G1166))^(1+$E1166)*(1+S$7)^$D1166*(S1148/R1148)^$E1166*((S1148+S1157)/(R1148+R1157))^($F1166*(1+$E1166))</f>
        <v/>
      </c>
      <c r="T1166" s="47">
        <f>S1166*(1/(1+$G1166))^(1+$E1166)*(1+T$7)^$D1166*(T1148/S1148)^$E1166*((T1148+T1157)/(S1148+S1157))^($F1166*(1+$E1166))</f>
        <v/>
      </c>
      <c r="U1166" s="47">
        <f>T1166*(1/(1+$G1166))^(1+$E1166)*(1+U$7)^$D1166*(U1148/T1148)^$E1166*((U1148+U1157)/(T1148+T1157))^($F1166*(1+$E1166))</f>
        <v/>
      </c>
      <c r="V1166" s="47">
        <f>U1166*(1/(1+$G1166))^(1+$E1166)*(1+V$7)^$D1166*(V1148/U1148)^$E1166*((V1148+V1157)/(U1148+U1157))^($F1166*(1+$E1166))</f>
        <v/>
      </c>
      <c r="W1166" s="47">
        <f>V1166*(1/(1+$G1166))^(1+$E1166)*(1+W$7)^$D1166*(W1148/V1148)^$E1166*((W1148+W1157)/(V1148+V1157))^($F1166*(1+$E1166))</f>
        <v/>
      </c>
      <c r="X1166" s="47">
        <f>W1166*(1/(1+$G1166))^(1+$E1166)*(1+X$7)^$D1166*(X1148/W1148)^$E1166*((X1148+X1157)/(W1148+W1157))^($F1166*(1+$E1166))</f>
        <v/>
      </c>
      <c r="Y1166" s="47">
        <f>X1166*(1/(1+$G1166))^(1+$E1166)*(1+Y$7)^$D1166*(Y1148/X1148)^$E1166*((Y1148+Y1157)/(X1148+X1157))^($F1166*(1+$E1166))</f>
        <v/>
      </c>
      <c r="Z1166" s="47">
        <f>Y1166*(1/(1+$G1166))^(1+$E1166)*(1+Z$7)^$D1166*(Z1148/Y1148)^$E1166*((Z1148+Z1157)/(Y1148+Y1157))^($F1166*(1+$E1166))</f>
        <v/>
      </c>
      <c r="AA1166" s="47">
        <f>Z1166*(1/(1+$G1166))^(1+$E1166)*(1+AA$7)^$D1166*(AA1148/Z1148)^$E1166*((AA1148+AA1157)/(Z1148+Z1157))^($F1166*(1+$E1166))</f>
        <v/>
      </c>
      <c r="AB1166" s="47">
        <f>AA1166*(1/(1+$G1166))^(1+$E1166)*(1+AB$7)^$D1166*(AB1148/AA1148)^$E1166*((AB1148+AB1157)/(AA1148+AA1157))^($F1166*(1+$E1166))</f>
        <v/>
      </c>
      <c r="AC1166" s="47">
        <f>AB1166*(1/(1+$G1166))^(1+$E1166)*(1+AC$7)^$D1166*(AC1148/AB1148)^$E1166*((AC1148+AC1157)/(AB1148+AB1157))^($F1166*(1+$E1166))</f>
        <v/>
      </c>
      <c r="AD1166" s="48">
        <f>FUELUSE(AC1166,AD1148,AC1148,AD1157,AC1157,AD$7,$D1166,$E1166,$F1166,$G1166)</f>
        <v/>
      </c>
      <c r="AE1166" s="25">
        <f>LOWER(Settings!$C$4)&amp;".mit."&amp;$A1166&amp;IF($C1166="","","."&amp;$C1166&amp;"."&amp;$B1166)&amp;IF(INDEX(Variables!$D$5:$D$105,MATCH($A1166,Variables!$A$5:$A$105,0))="","","."&amp;INDEX(Variables!$D$5:$D$105,MATCH($A1166,Variables!$A$5:$A$105,0)))&amp;"."&amp;AE$5</f>
        <v/>
      </c>
      <c r="AF1166" s="46">
        <f>INDEX(Inputs!$U$5:$U$132,MATCH($B1166&amp;"|"&amp;$C1166,Inputs!$A$5:$A$132,0))</f>
        <v/>
      </c>
      <c r="AG1166" s="47">
        <f>AF1166*(1/(1+$G1166))^(1+$E1166)*(1+AG$7)^$D1166*(AG1148/AF1148)^$E1166*((AG1148+AG1157)/(AF1148+AF1157))^($F1166*(1+$E1166))</f>
        <v/>
      </c>
      <c r="AH1166" s="47">
        <f>AG1166*(1/(1+$G1166))^(1+$E1166)*(1+AH$7)^$D1166*(AH1148/AG1148)^$E1166*((AH1148+AH1157)/(AG1148+AG1157))^($F1166*(1+$E1166))</f>
        <v/>
      </c>
      <c r="AI1166" s="47">
        <f>AH1166*(1/(1+$G1166))^(1+$E1166)*(1+AI$7)^$D1166*(AI1148/AH1148)^$E1166*((AI1148+AI1157)/(AH1148+AH1157))^($F1166*(1+$E1166))</f>
        <v/>
      </c>
      <c r="AJ1166" s="47">
        <f>AI1166*(1/(1+$G1166))^(1+$E1166)*(1+AJ$7)^$D1166*(AJ1148/AI1148)^$E1166*((AJ1148+AJ1157)/(AI1148+AI1157))^($F1166*(1+$E1166))</f>
        <v/>
      </c>
      <c r="AK1166" s="47">
        <f>AJ1166*(1/(1+$G1166))^(1+$E1166)*(1+AK$7)^$D1166*(AK1148/AJ1148)^$E1166*((AK1148+AK1157)/(AJ1148+AJ1157))^($F1166*(1+$E1166))</f>
        <v/>
      </c>
      <c r="AL1166" s="47">
        <f>AK1166*(1/(1+$G1166))^(1+$E1166)*(1+AL$7)^$D1166*(AL1148/AK1148)^$E1166*((AL1148+AL1157)/(AK1148+AK1157))^($F1166*(1+$E1166))</f>
        <v/>
      </c>
      <c r="AM1166" s="47">
        <f>AL1166*(1/(1+$G1166))^(1+$E1166)*(1+AM$7)^$D1166*(AM1148/AL1148)^$E1166*((AM1148+AM1157)/(AL1148+AL1157))^($F1166*(1+$E1166))</f>
        <v/>
      </c>
      <c r="AN1166" s="47">
        <f>AM1166*(1/(1+$G1166))^(1+$E1166)*(1+AN$7)^$D1166*(AN1148/AM1148)^$E1166*((AN1148+AN1157)/(AM1148+AM1157))^($F1166*(1+$E1166))</f>
        <v/>
      </c>
      <c r="AO1166" s="47">
        <f>AN1166*(1/(1+$G1166))^(1+$E1166)*(1+AO$7)^$D1166*(AO1148/AN1148)^$E1166*((AO1148+AO1157)/(AN1148+AN1157))^($F1166*(1+$E1166))</f>
        <v/>
      </c>
      <c r="AP1166" s="47">
        <f>AO1166*(1/(1+$G1166))^(1+$E1166)*(1+AP$7)^$D1166*(AP1148/AO1148)^$E1166*((AP1148+AP1157)/(AO1148+AO1157))^($F1166*(1+$E1166))</f>
        <v/>
      </c>
      <c r="AQ1166" s="47">
        <f>AP1166*(1/(1+$G1166))^(1+$E1166)*(1+AQ$7)^$D1166*(AQ1148/AP1148)^$E1166*((AQ1148+AQ1157)/(AP1148+AP1157))^($F1166*(1+$E1166))</f>
        <v/>
      </c>
      <c r="AR1166" s="47">
        <f>AQ1166*(1/(1+$G1166))^(1+$E1166)*(1+AR$7)^$D1166*(AR1148/AQ1148)^$E1166*((AR1148+AR1157)/(AQ1148+AQ1157))^($F1166*(1+$E1166))</f>
        <v/>
      </c>
      <c r="AS1166" s="47">
        <f>AR1166*(1/(1+$G1166))^(1+$E1166)*(1+AS$7)^$D1166*(AS1148/AR1148)^$E1166*((AS1148+AS1157)/(AR1148+AR1157))^($F1166*(1+$E1166))</f>
        <v/>
      </c>
      <c r="AT1166" s="47">
        <f>AS1166*(1/(1+$G1166))^(1+$E1166)*(1+AT$7)^$D1166*(AT1148/AS1148)^$E1166*((AT1148+AT1157)/(AS1148+AS1157))^($F1166*(1+$E1166))</f>
        <v/>
      </c>
      <c r="AU1166" s="47">
        <f>AT1166*(1/(1+$G1166))^(1+$E1166)*(1+AU$7)^$D1166*(AU1148/AT1148)^$E1166*((AU1148+AU1157)/(AT1148+AT1157))^($F1166*(1+$E1166))</f>
        <v/>
      </c>
      <c r="AV1166" s="47">
        <f>AU1166*(1/(1+$G1166))^(1+$E1166)*(1+AV$7)^$D1166*(AV1148/AU1148)^$E1166*((AV1148+AV1157)/(AU1148+AU1157))^($F1166*(1+$E1166))</f>
        <v/>
      </c>
      <c r="AW1166" s="47">
        <f>AV1166*(1/(1+$G1166))^(1+$E1166)*(1+AW$7)^$D1166*(AW1148/AV1148)^$E1166*((AW1148+AW1157)/(AV1148+AV1157))^($F1166*(1+$E1166))</f>
        <v/>
      </c>
      <c r="AX1166" s="48">
        <f>FUELUSE(AW1166,AX1148,AW1148,AX1157,AW1157,AX$7,$D1166,$E1166,$F1166,$G1166)</f>
        <v/>
      </c>
    </row>
    <row r="1167" hidden="1" outlineLevel="2">
      <c r="A1167" s="5" t="inlineStr">
        <is>
          <t>ener</t>
        </is>
      </c>
      <c r="B1167" s="5" t="inlineStr">
        <is>
          <t>die</t>
        </is>
      </c>
      <c r="C1167" s="5" t="inlineStr">
        <is>
          <t>irn</t>
        </is>
      </c>
      <c r="D1167" s="40">
        <f>INDEX(Inputs!$N$5:$N$132,MATCH($B1167&amp;"|"&amp;$C1167,Inputs!$A$5:$A$132,0))</f>
        <v/>
      </c>
      <c r="E1167" s="40">
        <f>INDEX(Inputs!$O$5:$O$132,MATCH($B1167&amp;"|"&amp;$C1167,Inputs!$A$5:$A$132,0))</f>
        <v/>
      </c>
      <c r="F1167" s="40">
        <f>INDEX(Inputs!$P$5:$P$132,MATCH($B1167&amp;"|"&amp;$C1167,Inputs!$A$5:$A$132,0))</f>
        <v/>
      </c>
      <c r="G1167" s="40">
        <f>INDEX(Inputs!$Q$5:$Q$132,MATCH($B1167&amp;"|"&amp;$C1167,Inputs!$A$5:$A$132,0))</f>
        <v/>
      </c>
      <c r="H1167" s="5">
        <f>INDEX(Variables!$B$5:$B$105,MATCH($A1167,Variables!$A$5:$A$105,0))&amp;IF($C1167="",""," | "&amp;INDEX(Mapping!$B$5:$B$26,MATCH($C1167,Mapping!$A$5:$A$26,0))&amp;" | "&amp;INDEX(Mapping!$B$30:$B$41,MATCH($B1167,Mapping!$A$30:$A$41,0)))</f>
        <v/>
      </c>
      <c r="I1167" s="5">
        <f>INDEX(Variables!$C$5:$C$105,MATCH($A1167,Variables!$A$5:$A$105,0))</f>
        <v/>
      </c>
      <c r="J1167" s="5">
        <f>INDEX(Variables!$E$5:$E$105,MATCH($A1167,Variables!$A$5:$A$105,0))</f>
        <v/>
      </c>
      <c r="K1167" s="25">
        <f>LOWER(Settings!$C$4)&amp;".mit."&amp;$A1167&amp;IF($C1167="","","."&amp;$C1167&amp;"."&amp;$B1167)&amp;IF(INDEX(Variables!$D$5:$D$105,MATCH($A1167,Variables!$A$5:$A$105,0))="","","."&amp;INDEX(Variables!$D$5:$D$105,MATCH($A1167,Variables!$A$5:$A$105,0)))&amp;"."&amp;K$5</f>
        <v/>
      </c>
      <c r="L1167" s="46">
        <f>INDEX(Inputs!$U$5:$U$132,MATCH($B1167&amp;"|"&amp;$C1167,Inputs!$A$5:$A$132,0))</f>
        <v/>
      </c>
      <c r="M1167" s="47">
        <f>L1167*(1/(1+$G1167))^(1+$E1167)*(1+M$7)^$D1167*(M1149/L1149)^$E1167*((M1149+M1158)/(L1149+L1158))^($F1167*(1+$E1167))</f>
        <v/>
      </c>
      <c r="N1167" s="47">
        <f>M1167*(1/(1+$G1167))^(1+$E1167)*(1+N$7)^$D1167*(N1149/M1149)^$E1167*((N1149+N1158)/(M1149+M1158))^($F1167*(1+$E1167))</f>
        <v/>
      </c>
      <c r="O1167" s="47">
        <f>N1167*(1/(1+$G1167))^(1+$E1167)*(1+O$7)^$D1167*(O1149/N1149)^$E1167*((O1149+O1158)/(N1149+N1158))^($F1167*(1+$E1167))</f>
        <v/>
      </c>
      <c r="P1167" s="47">
        <f>O1167*(1/(1+$G1167))^(1+$E1167)*(1+P$7)^$D1167*(P1149/O1149)^$E1167*((P1149+P1158)/(O1149+O1158))^($F1167*(1+$E1167))</f>
        <v/>
      </c>
      <c r="Q1167" s="47">
        <f>P1167*(1/(1+$G1167))^(1+$E1167)*(1+Q$7)^$D1167*(Q1149/P1149)^$E1167*((Q1149+Q1158)/(P1149+P1158))^($F1167*(1+$E1167))</f>
        <v/>
      </c>
      <c r="R1167" s="47">
        <f>Q1167*(1/(1+$G1167))^(1+$E1167)*(1+R$7)^$D1167*(R1149/Q1149)^$E1167*((R1149+R1158)/(Q1149+Q1158))^($F1167*(1+$E1167))</f>
        <v/>
      </c>
      <c r="S1167" s="47">
        <f>R1167*(1/(1+$G1167))^(1+$E1167)*(1+S$7)^$D1167*(S1149/R1149)^$E1167*((S1149+S1158)/(R1149+R1158))^($F1167*(1+$E1167))</f>
        <v/>
      </c>
      <c r="T1167" s="47">
        <f>S1167*(1/(1+$G1167))^(1+$E1167)*(1+T$7)^$D1167*(T1149/S1149)^$E1167*((T1149+T1158)/(S1149+S1158))^($F1167*(1+$E1167))</f>
        <v/>
      </c>
      <c r="U1167" s="47">
        <f>T1167*(1/(1+$G1167))^(1+$E1167)*(1+U$7)^$D1167*(U1149/T1149)^$E1167*((U1149+U1158)/(T1149+T1158))^($F1167*(1+$E1167))</f>
        <v/>
      </c>
      <c r="V1167" s="47">
        <f>U1167*(1/(1+$G1167))^(1+$E1167)*(1+V$7)^$D1167*(V1149/U1149)^$E1167*((V1149+V1158)/(U1149+U1158))^($F1167*(1+$E1167))</f>
        <v/>
      </c>
      <c r="W1167" s="47">
        <f>V1167*(1/(1+$G1167))^(1+$E1167)*(1+W$7)^$D1167*(W1149/V1149)^$E1167*((W1149+W1158)/(V1149+V1158))^($F1167*(1+$E1167))</f>
        <v/>
      </c>
      <c r="X1167" s="47">
        <f>W1167*(1/(1+$G1167))^(1+$E1167)*(1+X$7)^$D1167*(X1149/W1149)^$E1167*((X1149+X1158)/(W1149+W1158))^($F1167*(1+$E1167))</f>
        <v/>
      </c>
      <c r="Y1167" s="47">
        <f>X1167*(1/(1+$G1167))^(1+$E1167)*(1+Y$7)^$D1167*(Y1149/X1149)^$E1167*((Y1149+Y1158)/(X1149+X1158))^($F1167*(1+$E1167))</f>
        <v/>
      </c>
      <c r="Z1167" s="47">
        <f>Y1167*(1/(1+$G1167))^(1+$E1167)*(1+Z$7)^$D1167*(Z1149/Y1149)^$E1167*((Z1149+Z1158)/(Y1149+Y1158))^($F1167*(1+$E1167))</f>
        <v/>
      </c>
      <c r="AA1167" s="47">
        <f>Z1167*(1/(1+$G1167))^(1+$E1167)*(1+AA$7)^$D1167*(AA1149/Z1149)^$E1167*((AA1149+AA1158)/(Z1149+Z1158))^($F1167*(1+$E1167))</f>
        <v/>
      </c>
      <c r="AB1167" s="47">
        <f>AA1167*(1/(1+$G1167))^(1+$E1167)*(1+AB$7)^$D1167*(AB1149/AA1149)^$E1167*((AB1149+AB1158)/(AA1149+AA1158))^($F1167*(1+$E1167))</f>
        <v/>
      </c>
      <c r="AC1167" s="47">
        <f>AB1167*(1/(1+$G1167))^(1+$E1167)*(1+AC$7)^$D1167*(AC1149/AB1149)^$E1167*((AC1149+AC1158)/(AB1149+AB1158))^($F1167*(1+$E1167))</f>
        <v/>
      </c>
      <c r="AD1167" s="48">
        <f>FUELUSE(AC1167,AD1149,AC1149,AD1158,AC1158,AD$7,$D1167,$E1167,$F1167,$G1167)</f>
        <v/>
      </c>
      <c r="AE1167" s="25">
        <f>LOWER(Settings!$C$4)&amp;".mit."&amp;$A1167&amp;IF($C1167="","","."&amp;$C1167&amp;"."&amp;$B1167)&amp;IF(INDEX(Variables!$D$5:$D$105,MATCH($A1167,Variables!$A$5:$A$105,0))="","","."&amp;INDEX(Variables!$D$5:$D$105,MATCH($A1167,Variables!$A$5:$A$105,0)))&amp;"."&amp;AE$5</f>
        <v/>
      </c>
      <c r="AF1167" s="46">
        <f>INDEX(Inputs!$U$5:$U$132,MATCH($B1167&amp;"|"&amp;$C1167,Inputs!$A$5:$A$132,0))</f>
        <v/>
      </c>
      <c r="AG1167" s="47">
        <f>AF1167*(1/(1+$G1167))^(1+$E1167)*(1+AG$7)^$D1167*(AG1149/AF1149)^$E1167*((AG1149+AG1158)/(AF1149+AF1158))^($F1167*(1+$E1167))</f>
        <v/>
      </c>
      <c r="AH1167" s="47">
        <f>AG1167*(1/(1+$G1167))^(1+$E1167)*(1+AH$7)^$D1167*(AH1149/AG1149)^$E1167*((AH1149+AH1158)/(AG1149+AG1158))^($F1167*(1+$E1167))</f>
        <v/>
      </c>
      <c r="AI1167" s="47">
        <f>AH1167*(1/(1+$G1167))^(1+$E1167)*(1+AI$7)^$D1167*(AI1149/AH1149)^$E1167*((AI1149+AI1158)/(AH1149+AH1158))^($F1167*(1+$E1167))</f>
        <v/>
      </c>
      <c r="AJ1167" s="47">
        <f>AI1167*(1/(1+$G1167))^(1+$E1167)*(1+AJ$7)^$D1167*(AJ1149/AI1149)^$E1167*((AJ1149+AJ1158)/(AI1149+AI1158))^($F1167*(1+$E1167))</f>
        <v/>
      </c>
      <c r="AK1167" s="47">
        <f>AJ1167*(1/(1+$G1167))^(1+$E1167)*(1+AK$7)^$D1167*(AK1149/AJ1149)^$E1167*((AK1149+AK1158)/(AJ1149+AJ1158))^($F1167*(1+$E1167))</f>
        <v/>
      </c>
      <c r="AL1167" s="47">
        <f>AK1167*(1/(1+$G1167))^(1+$E1167)*(1+AL$7)^$D1167*(AL1149/AK1149)^$E1167*((AL1149+AL1158)/(AK1149+AK1158))^($F1167*(1+$E1167))</f>
        <v/>
      </c>
      <c r="AM1167" s="47">
        <f>AL1167*(1/(1+$G1167))^(1+$E1167)*(1+AM$7)^$D1167*(AM1149/AL1149)^$E1167*((AM1149+AM1158)/(AL1149+AL1158))^($F1167*(1+$E1167))</f>
        <v/>
      </c>
      <c r="AN1167" s="47">
        <f>AM1167*(1/(1+$G1167))^(1+$E1167)*(1+AN$7)^$D1167*(AN1149/AM1149)^$E1167*((AN1149+AN1158)/(AM1149+AM1158))^($F1167*(1+$E1167))</f>
        <v/>
      </c>
      <c r="AO1167" s="47">
        <f>AN1167*(1/(1+$G1167))^(1+$E1167)*(1+AO$7)^$D1167*(AO1149/AN1149)^$E1167*((AO1149+AO1158)/(AN1149+AN1158))^($F1167*(1+$E1167))</f>
        <v/>
      </c>
      <c r="AP1167" s="47">
        <f>AO1167*(1/(1+$G1167))^(1+$E1167)*(1+AP$7)^$D1167*(AP1149/AO1149)^$E1167*((AP1149+AP1158)/(AO1149+AO1158))^($F1167*(1+$E1167))</f>
        <v/>
      </c>
      <c r="AQ1167" s="47">
        <f>AP1167*(1/(1+$G1167))^(1+$E1167)*(1+AQ$7)^$D1167*(AQ1149/AP1149)^$E1167*((AQ1149+AQ1158)/(AP1149+AP1158))^($F1167*(1+$E1167))</f>
        <v/>
      </c>
      <c r="AR1167" s="47">
        <f>AQ1167*(1/(1+$G1167))^(1+$E1167)*(1+AR$7)^$D1167*(AR1149/AQ1149)^$E1167*((AR1149+AR1158)/(AQ1149+AQ1158))^($F1167*(1+$E1167))</f>
        <v/>
      </c>
      <c r="AS1167" s="47">
        <f>AR1167*(1/(1+$G1167))^(1+$E1167)*(1+AS$7)^$D1167*(AS1149/AR1149)^$E1167*((AS1149+AS1158)/(AR1149+AR1158))^($F1167*(1+$E1167))</f>
        <v/>
      </c>
      <c r="AT1167" s="47">
        <f>AS1167*(1/(1+$G1167))^(1+$E1167)*(1+AT$7)^$D1167*(AT1149/AS1149)^$E1167*((AT1149+AT1158)/(AS1149+AS1158))^($F1167*(1+$E1167))</f>
        <v/>
      </c>
      <c r="AU1167" s="47">
        <f>AT1167*(1/(1+$G1167))^(1+$E1167)*(1+AU$7)^$D1167*(AU1149/AT1149)^$E1167*((AU1149+AU1158)/(AT1149+AT1158))^($F1167*(1+$E1167))</f>
        <v/>
      </c>
      <c r="AV1167" s="47">
        <f>AU1167*(1/(1+$G1167))^(1+$E1167)*(1+AV$7)^$D1167*(AV1149/AU1149)^$E1167*((AV1149+AV1158)/(AU1149+AU1158))^($F1167*(1+$E1167))</f>
        <v/>
      </c>
      <c r="AW1167" s="47">
        <f>AV1167*(1/(1+$G1167))^(1+$E1167)*(1+AW$7)^$D1167*(AW1149/AV1149)^$E1167*((AW1149+AW1158)/(AV1149+AV1158))^($F1167*(1+$E1167))</f>
        <v/>
      </c>
      <c r="AX1167" s="48">
        <f>FUELUSE(AW1167,AX1149,AW1149,AX1158,AW1158,AX$7,$D1167,$E1167,$F1167,$G1167)</f>
        <v/>
      </c>
    </row>
    <row r="1168" hidden="1" outlineLevel="2">
      <c r="A1168" s="5" t="inlineStr">
        <is>
          <t>ener</t>
        </is>
      </c>
      <c r="B1168" s="5" t="inlineStr">
        <is>
          <t>lpg</t>
        </is>
      </c>
      <c r="C1168" s="5" t="inlineStr">
        <is>
          <t>irn</t>
        </is>
      </c>
      <c r="D1168" s="40">
        <f>INDEX(Inputs!$N$5:$N$132,MATCH($B1168&amp;"|"&amp;$C1168,Inputs!$A$5:$A$132,0))</f>
        <v/>
      </c>
      <c r="E1168" s="40">
        <f>INDEX(Inputs!$O$5:$O$132,MATCH($B1168&amp;"|"&amp;$C1168,Inputs!$A$5:$A$132,0))</f>
        <v/>
      </c>
      <c r="F1168" s="40">
        <f>INDEX(Inputs!$P$5:$P$132,MATCH($B1168&amp;"|"&amp;$C1168,Inputs!$A$5:$A$132,0))</f>
        <v/>
      </c>
      <c r="G1168" s="40">
        <f>INDEX(Inputs!$Q$5:$Q$132,MATCH($B1168&amp;"|"&amp;$C1168,Inputs!$A$5:$A$132,0))</f>
        <v/>
      </c>
      <c r="H1168" s="5">
        <f>INDEX(Variables!$B$5:$B$105,MATCH($A1168,Variables!$A$5:$A$105,0))&amp;IF($C1168="",""," | "&amp;INDEX(Mapping!$B$5:$B$26,MATCH($C1168,Mapping!$A$5:$A$26,0))&amp;" | "&amp;INDEX(Mapping!$B$30:$B$41,MATCH($B1168,Mapping!$A$30:$A$41,0)))</f>
        <v/>
      </c>
      <c r="I1168" s="5">
        <f>INDEX(Variables!$C$5:$C$105,MATCH($A1168,Variables!$A$5:$A$105,0))</f>
        <v/>
      </c>
      <c r="J1168" s="5">
        <f>INDEX(Variables!$E$5:$E$105,MATCH($A1168,Variables!$A$5:$A$105,0))</f>
        <v/>
      </c>
      <c r="K1168" s="25">
        <f>LOWER(Settings!$C$4)&amp;".mit."&amp;$A1168&amp;IF($C1168="","","."&amp;$C1168&amp;"."&amp;$B1168)&amp;IF(INDEX(Variables!$D$5:$D$105,MATCH($A1168,Variables!$A$5:$A$105,0))="","","."&amp;INDEX(Variables!$D$5:$D$105,MATCH($A1168,Variables!$A$5:$A$105,0)))&amp;"."&amp;K$5</f>
        <v/>
      </c>
      <c r="L1168" s="46">
        <f>INDEX(Inputs!$U$5:$U$132,MATCH($B1168&amp;"|"&amp;$C1168,Inputs!$A$5:$A$132,0))</f>
        <v/>
      </c>
      <c r="M1168" s="47">
        <f>L1168*(1/(1+$G1168))^(1+$E1168)*(1+M$7)^$D1168*(M1150/L1150)^$E1168*((M1150+M1159)/(L1150+L1159))^($F1168*(1+$E1168))</f>
        <v/>
      </c>
      <c r="N1168" s="47">
        <f>M1168*(1/(1+$G1168))^(1+$E1168)*(1+N$7)^$D1168*(N1150/M1150)^$E1168*((N1150+N1159)/(M1150+M1159))^($F1168*(1+$E1168))</f>
        <v/>
      </c>
      <c r="O1168" s="47">
        <f>N1168*(1/(1+$G1168))^(1+$E1168)*(1+O$7)^$D1168*(O1150/N1150)^$E1168*((O1150+O1159)/(N1150+N1159))^($F1168*(1+$E1168))</f>
        <v/>
      </c>
      <c r="P1168" s="47">
        <f>O1168*(1/(1+$G1168))^(1+$E1168)*(1+P$7)^$D1168*(P1150/O1150)^$E1168*((P1150+P1159)/(O1150+O1159))^($F1168*(1+$E1168))</f>
        <v/>
      </c>
      <c r="Q1168" s="47">
        <f>P1168*(1/(1+$G1168))^(1+$E1168)*(1+Q$7)^$D1168*(Q1150/P1150)^$E1168*((Q1150+Q1159)/(P1150+P1159))^($F1168*(1+$E1168))</f>
        <v/>
      </c>
      <c r="R1168" s="47">
        <f>Q1168*(1/(1+$G1168))^(1+$E1168)*(1+R$7)^$D1168*(R1150/Q1150)^$E1168*((R1150+R1159)/(Q1150+Q1159))^($F1168*(1+$E1168))</f>
        <v/>
      </c>
      <c r="S1168" s="47">
        <f>R1168*(1/(1+$G1168))^(1+$E1168)*(1+S$7)^$D1168*(S1150/R1150)^$E1168*((S1150+S1159)/(R1150+R1159))^($F1168*(1+$E1168))</f>
        <v/>
      </c>
      <c r="T1168" s="47">
        <f>S1168*(1/(1+$G1168))^(1+$E1168)*(1+T$7)^$D1168*(T1150/S1150)^$E1168*((T1150+T1159)/(S1150+S1159))^($F1168*(1+$E1168))</f>
        <v/>
      </c>
      <c r="U1168" s="47">
        <f>T1168*(1/(1+$G1168))^(1+$E1168)*(1+U$7)^$D1168*(U1150/T1150)^$E1168*((U1150+U1159)/(T1150+T1159))^($F1168*(1+$E1168))</f>
        <v/>
      </c>
      <c r="V1168" s="47">
        <f>U1168*(1/(1+$G1168))^(1+$E1168)*(1+V$7)^$D1168*(V1150/U1150)^$E1168*((V1150+V1159)/(U1150+U1159))^($F1168*(1+$E1168))</f>
        <v/>
      </c>
      <c r="W1168" s="47">
        <f>V1168*(1/(1+$G1168))^(1+$E1168)*(1+W$7)^$D1168*(W1150/V1150)^$E1168*((W1150+W1159)/(V1150+V1159))^($F1168*(1+$E1168))</f>
        <v/>
      </c>
      <c r="X1168" s="47">
        <f>W1168*(1/(1+$G1168))^(1+$E1168)*(1+X$7)^$D1168*(X1150/W1150)^$E1168*((X1150+X1159)/(W1150+W1159))^($F1168*(1+$E1168))</f>
        <v/>
      </c>
      <c r="Y1168" s="47">
        <f>X1168*(1/(1+$G1168))^(1+$E1168)*(1+Y$7)^$D1168*(Y1150/X1150)^$E1168*((Y1150+Y1159)/(X1150+X1159))^($F1168*(1+$E1168))</f>
        <v/>
      </c>
      <c r="Z1168" s="47">
        <f>Y1168*(1/(1+$G1168))^(1+$E1168)*(1+Z$7)^$D1168*(Z1150/Y1150)^$E1168*((Z1150+Z1159)/(Y1150+Y1159))^($F1168*(1+$E1168))</f>
        <v/>
      </c>
      <c r="AA1168" s="47">
        <f>Z1168*(1/(1+$G1168))^(1+$E1168)*(1+AA$7)^$D1168*(AA1150/Z1150)^$E1168*((AA1150+AA1159)/(Z1150+Z1159))^($F1168*(1+$E1168))</f>
        <v/>
      </c>
      <c r="AB1168" s="47">
        <f>AA1168*(1/(1+$G1168))^(1+$E1168)*(1+AB$7)^$D1168*(AB1150/AA1150)^$E1168*((AB1150+AB1159)/(AA1150+AA1159))^($F1168*(1+$E1168))</f>
        <v/>
      </c>
      <c r="AC1168" s="47">
        <f>AB1168*(1/(1+$G1168))^(1+$E1168)*(1+AC$7)^$D1168*(AC1150/AB1150)^$E1168*((AC1150+AC1159)/(AB1150+AB1159))^($F1168*(1+$E1168))</f>
        <v/>
      </c>
      <c r="AD1168" s="48">
        <f>FUELUSE(AC1168,AD1150,AC1150,AD1159,AC1159,AD$7,$D1168,$E1168,$F1168,$G1168)</f>
        <v/>
      </c>
      <c r="AE1168" s="25">
        <f>LOWER(Settings!$C$4)&amp;".mit."&amp;$A1168&amp;IF($C1168="","","."&amp;$C1168&amp;"."&amp;$B1168)&amp;IF(INDEX(Variables!$D$5:$D$105,MATCH($A1168,Variables!$A$5:$A$105,0))="","","."&amp;INDEX(Variables!$D$5:$D$105,MATCH($A1168,Variables!$A$5:$A$105,0)))&amp;"."&amp;AE$5</f>
        <v/>
      </c>
      <c r="AF1168" s="46">
        <f>INDEX(Inputs!$U$5:$U$132,MATCH($B1168&amp;"|"&amp;$C1168,Inputs!$A$5:$A$132,0))</f>
        <v/>
      </c>
      <c r="AG1168" s="47">
        <f>AF1168*(1/(1+$G1168))^(1+$E1168)*(1+AG$7)^$D1168*(AG1150/AF1150)^$E1168*((AG1150+AG1159)/(AF1150+AF1159))^($F1168*(1+$E1168))</f>
        <v/>
      </c>
      <c r="AH1168" s="47">
        <f>AG1168*(1/(1+$G1168))^(1+$E1168)*(1+AH$7)^$D1168*(AH1150/AG1150)^$E1168*((AH1150+AH1159)/(AG1150+AG1159))^($F1168*(1+$E1168))</f>
        <v/>
      </c>
      <c r="AI1168" s="47">
        <f>AH1168*(1/(1+$G1168))^(1+$E1168)*(1+AI$7)^$D1168*(AI1150/AH1150)^$E1168*((AI1150+AI1159)/(AH1150+AH1159))^($F1168*(1+$E1168))</f>
        <v/>
      </c>
      <c r="AJ1168" s="47">
        <f>AI1168*(1/(1+$G1168))^(1+$E1168)*(1+AJ$7)^$D1168*(AJ1150/AI1150)^$E1168*((AJ1150+AJ1159)/(AI1150+AI1159))^($F1168*(1+$E1168))</f>
        <v/>
      </c>
      <c r="AK1168" s="47">
        <f>AJ1168*(1/(1+$G1168))^(1+$E1168)*(1+AK$7)^$D1168*(AK1150/AJ1150)^$E1168*((AK1150+AK1159)/(AJ1150+AJ1159))^($F1168*(1+$E1168))</f>
        <v/>
      </c>
      <c r="AL1168" s="47">
        <f>AK1168*(1/(1+$G1168))^(1+$E1168)*(1+AL$7)^$D1168*(AL1150/AK1150)^$E1168*((AL1150+AL1159)/(AK1150+AK1159))^($F1168*(1+$E1168))</f>
        <v/>
      </c>
      <c r="AM1168" s="47">
        <f>AL1168*(1/(1+$G1168))^(1+$E1168)*(1+AM$7)^$D1168*(AM1150/AL1150)^$E1168*((AM1150+AM1159)/(AL1150+AL1159))^($F1168*(1+$E1168))</f>
        <v/>
      </c>
      <c r="AN1168" s="47">
        <f>AM1168*(1/(1+$G1168))^(1+$E1168)*(1+AN$7)^$D1168*(AN1150/AM1150)^$E1168*((AN1150+AN1159)/(AM1150+AM1159))^($F1168*(1+$E1168))</f>
        <v/>
      </c>
      <c r="AO1168" s="47">
        <f>AN1168*(1/(1+$G1168))^(1+$E1168)*(1+AO$7)^$D1168*(AO1150/AN1150)^$E1168*((AO1150+AO1159)/(AN1150+AN1159))^($F1168*(1+$E1168))</f>
        <v/>
      </c>
      <c r="AP1168" s="47">
        <f>AO1168*(1/(1+$G1168))^(1+$E1168)*(1+AP$7)^$D1168*(AP1150/AO1150)^$E1168*((AP1150+AP1159)/(AO1150+AO1159))^($F1168*(1+$E1168))</f>
        <v/>
      </c>
      <c r="AQ1168" s="47">
        <f>AP1168*(1/(1+$G1168))^(1+$E1168)*(1+AQ$7)^$D1168*(AQ1150/AP1150)^$E1168*((AQ1150+AQ1159)/(AP1150+AP1159))^($F1168*(1+$E1168))</f>
        <v/>
      </c>
      <c r="AR1168" s="47">
        <f>AQ1168*(1/(1+$G1168))^(1+$E1168)*(1+AR$7)^$D1168*(AR1150/AQ1150)^$E1168*((AR1150+AR1159)/(AQ1150+AQ1159))^($F1168*(1+$E1168))</f>
        <v/>
      </c>
      <c r="AS1168" s="47">
        <f>AR1168*(1/(1+$G1168))^(1+$E1168)*(1+AS$7)^$D1168*(AS1150/AR1150)^$E1168*((AS1150+AS1159)/(AR1150+AR1159))^($F1168*(1+$E1168))</f>
        <v/>
      </c>
      <c r="AT1168" s="47">
        <f>AS1168*(1/(1+$G1168))^(1+$E1168)*(1+AT$7)^$D1168*(AT1150/AS1150)^$E1168*((AT1150+AT1159)/(AS1150+AS1159))^($F1168*(1+$E1168))</f>
        <v/>
      </c>
      <c r="AU1168" s="47">
        <f>AT1168*(1/(1+$G1168))^(1+$E1168)*(1+AU$7)^$D1168*(AU1150/AT1150)^$E1168*((AU1150+AU1159)/(AT1150+AT1159))^($F1168*(1+$E1168))</f>
        <v/>
      </c>
      <c r="AV1168" s="47">
        <f>AU1168*(1/(1+$G1168))^(1+$E1168)*(1+AV$7)^$D1168*(AV1150/AU1150)^$E1168*((AV1150+AV1159)/(AU1150+AU1159))^($F1168*(1+$E1168))</f>
        <v/>
      </c>
      <c r="AW1168" s="47">
        <f>AV1168*(1/(1+$G1168))^(1+$E1168)*(1+AW$7)^$D1168*(AW1150/AV1150)^$E1168*((AW1150+AW1159)/(AV1150+AV1159))^($F1168*(1+$E1168))</f>
        <v/>
      </c>
      <c r="AX1168" s="48">
        <f>FUELUSE(AW1168,AX1150,AW1150,AX1159,AW1159,AX$7,$D1168,$E1168,$F1168,$G1168)</f>
        <v/>
      </c>
    </row>
    <row r="1169" hidden="1" outlineLevel="2">
      <c r="A1169" s="5" t="inlineStr">
        <is>
          <t>ener</t>
        </is>
      </c>
      <c r="B1169" s="5" t="inlineStr">
        <is>
          <t>ker</t>
        </is>
      </c>
      <c r="C1169" s="5" t="inlineStr">
        <is>
          <t>irn</t>
        </is>
      </c>
      <c r="D1169" s="40">
        <f>INDEX(Inputs!$N$5:$N$132,MATCH($B1169&amp;"|"&amp;$C1169,Inputs!$A$5:$A$132,0))</f>
        <v/>
      </c>
      <c r="E1169" s="40">
        <f>INDEX(Inputs!$O$5:$O$132,MATCH($B1169&amp;"|"&amp;$C1169,Inputs!$A$5:$A$132,0))</f>
        <v/>
      </c>
      <c r="F1169" s="40">
        <f>INDEX(Inputs!$P$5:$P$132,MATCH($B1169&amp;"|"&amp;$C1169,Inputs!$A$5:$A$132,0))</f>
        <v/>
      </c>
      <c r="G1169" s="40">
        <f>INDEX(Inputs!$Q$5:$Q$132,MATCH($B1169&amp;"|"&amp;$C1169,Inputs!$A$5:$A$132,0))</f>
        <v/>
      </c>
      <c r="H1169" s="5">
        <f>INDEX(Variables!$B$5:$B$105,MATCH($A1169,Variables!$A$5:$A$105,0))&amp;IF($C1169="",""," | "&amp;INDEX(Mapping!$B$5:$B$26,MATCH($C1169,Mapping!$A$5:$A$26,0))&amp;" | "&amp;INDEX(Mapping!$B$30:$B$41,MATCH($B1169,Mapping!$A$30:$A$41,0)))</f>
        <v/>
      </c>
      <c r="I1169" s="5">
        <f>INDEX(Variables!$C$5:$C$105,MATCH($A1169,Variables!$A$5:$A$105,0))</f>
        <v/>
      </c>
      <c r="J1169" s="5">
        <f>INDEX(Variables!$E$5:$E$105,MATCH($A1169,Variables!$A$5:$A$105,0))</f>
        <v/>
      </c>
      <c r="K1169" s="25">
        <f>LOWER(Settings!$C$4)&amp;".mit."&amp;$A1169&amp;IF($C1169="","","."&amp;$C1169&amp;"."&amp;$B1169)&amp;IF(INDEX(Variables!$D$5:$D$105,MATCH($A1169,Variables!$A$5:$A$105,0))="","","."&amp;INDEX(Variables!$D$5:$D$105,MATCH($A1169,Variables!$A$5:$A$105,0)))&amp;"."&amp;K$5</f>
        <v/>
      </c>
      <c r="L1169" s="46">
        <f>INDEX(Inputs!$U$5:$U$132,MATCH($B1169&amp;"|"&amp;$C1169,Inputs!$A$5:$A$132,0))</f>
        <v/>
      </c>
      <c r="M1169" s="47">
        <f>L1169*(1/(1+$G1169))^(1+$E1169)*(1+M$7)^$D1169*(M1151/L1151)^$E1169*((M1151+M1160)/(L1151+L1160))^($F1169*(1+$E1169))</f>
        <v/>
      </c>
      <c r="N1169" s="47">
        <f>M1169*(1/(1+$G1169))^(1+$E1169)*(1+N$7)^$D1169*(N1151/M1151)^$E1169*((N1151+N1160)/(M1151+M1160))^($F1169*(1+$E1169))</f>
        <v/>
      </c>
      <c r="O1169" s="47">
        <f>N1169*(1/(1+$G1169))^(1+$E1169)*(1+O$7)^$D1169*(O1151/N1151)^$E1169*((O1151+O1160)/(N1151+N1160))^($F1169*(1+$E1169))</f>
        <v/>
      </c>
      <c r="P1169" s="47">
        <f>O1169*(1/(1+$G1169))^(1+$E1169)*(1+P$7)^$D1169*(P1151/O1151)^$E1169*((P1151+P1160)/(O1151+O1160))^($F1169*(1+$E1169))</f>
        <v/>
      </c>
      <c r="Q1169" s="47">
        <f>P1169*(1/(1+$G1169))^(1+$E1169)*(1+Q$7)^$D1169*(Q1151/P1151)^$E1169*((Q1151+Q1160)/(P1151+P1160))^($F1169*(1+$E1169))</f>
        <v/>
      </c>
      <c r="R1169" s="47">
        <f>Q1169*(1/(1+$G1169))^(1+$E1169)*(1+R$7)^$D1169*(R1151/Q1151)^$E1169*((R1151+R1160)/(Q1151+Q1160))^($F1169*(1+$E1169))</f>
        <v/>
      </c>
      <c r="S1169" s="47">
        <f>R1169*(1/(1+$G1169))^(1+$E1169)*(1+S$7)^$D1169*(S1151/R1151)^$E1169*((S1151+S1160)/(R1151+R1160))^($F1169*(1+$E1169))</f>
        <v/>
      </c>
      <c r="T1169" s="47">
        <f>S1169*(1/(1+$G1169))^(1+$E1169)*(1+T$7)^$D1169*(T1151/S1151)^$E1169*((T1151+T1160)/(S1151+S1160))^($F1169*(1+$E1169))</f>
        <v/>
      </c>
      <c r="U1169" s="47">
        <f>T1169*(1/(1+$G1169))^(1+$E1169)*(1+U$7)^$D1169*(U1151/T1151)^$E1169*((U1151+U1160)/(T1151+T1160))^($F1169*(1+$E1169))</f>
        <v/>
      </c>
      <c r="V1169" s="47">
        <f>U1169*(1/(1+$G1169))^(1+$E1169)*(1+V$7)^$D1169*(V1151/U1151)^$E1169*((V1151+V1160)/(U1151+U1160))^($F1169*(1+$E1169))</f>
        <v/>
      </c>
      <c r="W1169" s="47">
        <f>V1169*(1/(1+$G1169))^(1+$E1169)*(1+W$7)^$D1169*(W1151/V1151)^$E1169*((W1151+W1160)/(V1151+V1160))^($F1169*(1+$E1169))</f>
        <v/>
      </c>
      <c r="X1169" s="47">
        <f>W1169*(1/(1+$G1169))^(1+$E1169)*(1+X$7)^$D1169*(X1151/W1151)^$E1169*((X1151+X1160)/(W1151+W1160))^($F1169*(1+$E1169))</f>
        <v/>
      </c>
      <c r="Y1169" s="47">
        <f>X1169*(1/(1+$G1169))^(1+$E1169)*(1+Y$7)^$D1169*(Y1151/X1151)^$E1169*((Y1151+Y1160)/(X1151+X1160))^($F1169*(1+$E1169))</f>
        <v/>
      </c>
      <c r="Z1169" s="47">
        <f>Y1169*(1/(1+$G1169))^(1+$E1169)*(1+Z$7)^$D1169*(Z1151/Y1151)^$E1169*((Z1151+Z1160)/(Y1151+Y1160))^($F1169*(1+$E1169))</f>
        <v/>
      </c>
      <c r="AA1169" s="47">
        <f>Z1169*(1/(1+$G1169))^(1+$E1169)*(1+AA$7)^$D1169*(AA1151/Z1151)^$E1169*((AA1151+AA1160)/(Z1151+Z1160))^($F1169*(1+$E1169))</f>
        <v/>
      </c>
      <c r="AB1169" s="47">
        <f>AA1169*(1/(1+$G1169))^(1+$E1169)*(1+AB$7)^$D1169*(AB1151/AA1151)^$E1169*((AB1151+AB1160)/(AA1151+AA1160))^($F1169*(1+$E1169))</f>
        <v/>
      </c>
      <c r="AC1169" s="47">
        <f>AB1169*(1/(1+$G1169))^(1+$E1169)*(1+AC$7)^$D1169*(AC1151/AB1151)^$E1169*((AC1151+AC1160)/(AB1151+AB1160))^($F1169*(1+$E1169))</f>
        <v/>
      </c>
      <c r="AD1169" s="48">
        <f>FUELUSE(AC1169,AD1151,AC1151,AD1160,AC1160,AD$7,$D1169,$E1169,$F1169,$G1169)</f>
        <v/>
      </c>
      <c r="AE1169" s="25">
        <f>LOWER(Settings!$C$4)&amp;".mit."&amp;$A1169&amp;IF($C1169="","","."&amp;$C1169&amp;"."&amp;$B1169)&amp;IF(INDEX(Variables!$D$5:$D$105,MATCH($A1169,Variables!$A$5:$A$105,0))="","","."&amp;INDEX(Variables!$D$5:$D$105,MATCH($A1169,Variables!$A$5:$A$105,0)))&amp;"."&amp;AE$5</f>
        <v/>
      </c>
      <c r="AF1169" s="46">
        <f>INDEX(Inputs!$U$5:$U$132,MATCH($B1169&amp;"|"&amp;$C1169,Inputs!$A$5:$A$132,0))</f>
        <v/>
      </c>
      <c r="AG1169" s="47">
        <f>AF1169*(1/(1+$G1169))^(1+$E1169)*(1+AG$7)^$D1169*(AG1151/AF1151)^$E1169*((AG1151+AG1160)/(AF1151+AF1160))^($F1169*(1+$E1169))</f>
        <v/>
      </c>
      <c r="AH1169" s="47">
        <f>AG1169*(1/(1+$G1169))^(1+$E1169)*(1+AH$7)^$D1169*(AH1151/AG1151)^$E1169*((AH1151+AH1160)/(AG1151+AG1160))^($F1169*(1+$E1169))</f>
        <v/>
      </c>
      <c r="AI1169" s="47">
        <f>AH1169*(1/(1+$G1169))^(1+$E1169)*(1+AI$7)^$D1169*(AI1151/AH1151)^$E1169*((AI1151+AI1160)/(AH1151+AH1160))^($F1169*(1+$E1169))</f>
        <v/>
      </c>
      <c r="AJ1169" s="47">
        <f>AI1169*(1/(1+$G1169))^(1+$E1169)*(1+AJ$7)^$D1169*(AJ1151/AI1151)^$E1169*((AJ1151+AJ1160)/(AI1151+AI1160))^($F1169*(1+$E1169))</f>
        <v/>
      </c>
      <c r="AK1169" s="47">
        <f>AJ1169*(1/(1+$G1169))^(1+$E1169)*(1+AK$7)^$D1169*(AK1151/AJ1151)^$E1169*((AK1151+AK1160)/(AJ1151+AJ1160))^($F1169*(1+$E1169))</f>
        <v/>
      </c>
      <c r="AL1169" s="47">
        <f>AK1169*(1/(1+$G1169))^(1+$E1169)*(1+AL$7)^$D1169*(AL1151/AK1151)^$E1169*((AL1151+AL1160)/(AK1151+AK1160))^($F1169*(1+$E1169))</f>
        <v/>
      </c>
      <c r="AM1169" s="47">
        <f>AL1169*(1/(1+$G1169))^(1+$E1169)*(1+AM$7)^$D1169*(AM1151/AL1151)^$E1169*((AM1151+AM1160)/(AL1151+AL1160))^($F1169*(1+$E1169))</f>
        <v/>
      </c>
      <c r="AN1169" s="47">
        <f>AM1169*(1/(1+$G1169))^(1+$E1169)*(1+AN$7)^$D1169*(AN1151/AM1151)^$E1169*((AN1151+AN1160)/(AM1151+AM1160))^($F1169*(1+$E1169))</f>
        <v/>
      </c>
      <c r="AO1169" s="47">
        <f>AN1169*(1/(1+$G1169))^(1+$E1169)*(1+AO$7)^$D1169*(AO1151/AN1151)^$E1169*((AO1151+AO1160)/(AN1151+AN1160))^($F1169*(1+$E1169))</f>
        <v/>
      </c>
      <c r="AP1169" s="47">
        <f>AO1169*(1/(1+$G1169))^(1+$E1169)*(1+AP$7)^$D1169*(AP1151/AO1151)^$E1169*((AP1151+AP1160)/(AO1151+AO1160))^($F1169*(1+$E1169))</f>
        <v/>
      </c>
      <c r="AQ1169" s="47">
        <f>AP1169*(1/(1+$G1169))^(1+$E1169)*(1+AQ$7)^$D1169*(AQ1151/AP1151)^$E1169*((AQ1151+AQ1160)/(AP1151+AP1160))^($F1169*(1+$E1169))</f>
        <v/>
      </c>
      <c r="AR1169" s="47">
        <f>AQ1169*(1/(1+$G1169))^(1+$E1169)*(1+AR$7)^$D1169*(AR1151/AQ1151)^$E1169*((AR1151+AR1160)/(AQ1151+AQ1160))^($F1169*(1+$E1169))</f>
        <v/>
      </c>
      <c r="AS1169" s="47">
        <f>AR1169*(1/(1+$G1169))^(1+$E1169)*(1+AS$7)^$D1169*(AS1151/AR1151)^$E1169*((AS1151+AS1160)/(AR1151+AR1160))^($F1169*(1+$E1169))</f>
        <v/>
      </c>
      <c r="AT1169" s="47">
        <f>AS1169*(1/(1+$G1169))^(1+$E1169)*(1+AT$7)^$D1169*(AT1151/AS1151)^$E1169*((AT1151+AT1160)/(AS1151+AS1160))^($F1169*(1+$E1169))</f>
        <v/>
      </c>
      <c r="AU1169" s="47">
        <f>AT1169*(1/(1+$G1169))^(1+$E1169)*(1+AU$7)^$D1169*(AU1151/AT1151)^$E1169*((AU1151+AU1160)/(AT1151+AT1160))^($F1169*(1+$E1169))</f>
        <v/>
      </c>
      <c r="AV1169" s="47">
        <f>AU1169*(1/(1+$G1169))^(1+$E1169)*(1+AV$7)^$D1169*(AV1151/AU1151)^$E1169*((AV1151+AV1160)/(AU1151+AU1160))^($F1169*(1+$E1169))</f>
        <v/>
      </c>
      <c r="AW1169" s="47">
        <f>AV1169*(1/(1+$G1169))^(1+$E1169)*(1+AW$7)^$D1169*(AW1151/AV1151)^$E1169*((AW1151+AW1160)/(AV1151+AV1160))^($F1169*(1+$E1169))</f>
        <v/>
      </c>
      <c r="AX1169" s="48">
        <f>FUELUSE(AW1169,AX1151,AW1151,AX1160,AW1160,AX$7,$D1169,$E1169,$F1169,$G1169)</f>
        <v/>
      </c>
    </row>
    <row r="1170" hidden="1" outlineLevel="2">
      <c r="A1170" s="5" t="inlineStr">
        <is>
          <t>ener</t>
        </is>
      </c>
      <c r="B1170" s="5" t="inlineStr">
        <is>
          <t>oop</t>
        </is>
      </c>
      <c r="C1170" s="5" t="inlineStr">
        <is>
          <t>irn</t>
        </is>
      </c>
      <c r="D1170" s="40">
        <f>INDEX(Inputs!$N$5:$N$132,MATCH($B1170&amp;"|"&amp;$C1170,Inputs!$A$5:$A$132,0))</f>
        <v/>
      </c>
      <c r="E1170" s="40">
        <f>INDEX(Inputs!$O$5:$O$132,MATCH($B1170&amp;"|"&amp;$C1170,Inputs!$A$5:$A$132,0))</f>
        <v/>
      </c>
      <c r="F1170" s="40">
        <f>INDEX(Inputs!$P$5:$P$132,MATCH($B1170&amp;"|"&amp;$C1170,Inputs!$A$5:$A$132,0))</f>
        <v/>
      </c>
      <c r="G1170" s="40">
        <f>INDEX(Inputs!$Q$5:$Q$132,MATCH($B1170&amp;"|"&amp;$C1170,Inputs!$A$5:$A$132,0))</f>
        <v/>
      </c>
      <c r="H1170" s="5">
        <f>INDEX(Variables!$B$5:$B$105,MATCH($A1170,Variables!$A$5:$A$105,0))&amp;IF($C1170="",""," | "&amp;INDEX(Mapping!$B$5:$B$26,MATCH($C1170,Mapping!$A$5:$A$26,0))&amp;" | "&amp;INDEX(Mapping!$B$30:$B$41,MATCH($B1170,Mapping!$A$30:$A$41,0)))</f>
        <v/>
      </c>
      <c r="I1170" s="5">
        <f>INDEX(Variables!$C$5:$C$105,MATCH($A1170,Variables!$A$5:$A$105,0))</f>
        <v/>
      </c>
      <c r="J1170" s="5">
        <f>INDEX(Variables!$E$5:$E$105,MATCH($A1170,Variables!$A$5:$A$105,0))</f>
        <v/>
      </c>
      <c r="K1170" s="25">
        <f>LOWER(Settings!$C$4)&amp;".mit."&amp;$A1170&amp;IF($C1170="","","."&amp;$C1170&amp;"."&amp;$B1170)&amp;IF(INDEX(Variables!$D$5:$D$105,MATCH($A1170,Variables!$A$5:$A$105,0))="","","."&amp;INDEX(Variables!$D$5:$D$105,MATCH($A1170,Variables!$A$5:$A$105,0)))&amp;"."&amp;K$5</f>
        <v/>
      </c>
      <c r="L1170" s="46">
        <f>INDEX(Inputs!$U$5:$U$132,MATCH($B1170&amp;"|"&amp;$C1170,Inputs!$A$5:$A$132,0))</f>
        <v/>
      </c>
      <c r="M1170" s="47">
        <f>L1170*(1/(1+$G1170))^(1+$E1170)*(1+M$7)^$D1170*(M1152/L1152)^$E1170*((M1152+M1161)/(L1152+L1161))^($F1170*(1+$E1170))</f>
        <v/>
      </c>
      <c r="N1170" s="47">
        <f>M1170*(1/(1+$G1170))^(1+$E1170)*(1+N$7)^$D1170*(N1152/M1152)^$E1170*((N1152+N1161)/(M1152+M1161))^($F1170*(1+$E1170))</f>
        <v/>
      </c>
      <c r="O1170" s="47">
        <f>N1170*(1/(1+$G1170))^(1+$E1170)*(1+O$7)^$D1170*(O1152/N1152)^$E1170*((O1152+O1161)/(N1152+N1161))^($F1170*(1+$E1170))</f>
        <v/>
      </c>
      <c r="P1170" s="47">
        <f>O1170*(1/(1+$G1170))^(1+$E1170)*(1+P$7)^$D1170*(P1152/O1152)^$E1170*((P1152+P1161)/(O1152+O1161))^($F1170*(1+$E1170))</f>
        <v/>
      </c>
      <c r="Q1170" s="47">
        <f>P1170*(1/(1+$G1170))^(1+$E1170)*(1+Q$7)^$D1170*(Q1152/P1152)^$E1170*((Q1152+Q1161)/(P1152+P1161))^($F1170*(1+$E1170))</f>
        <v/>
      </c>
      <c r="R1170" s="47">
        <f>Q1170*(1/(1+$G1170))^(1+$E1170)*(1+R$7)^$D1170*(R1152/Q1152)^$E1170*((R1152+R1161)/(Q1152+Q1161))^($F1170*(1+$E1170))</f>
        <v/>
      </c>
      <c r="S1170" s="47">
        <f>R1170*(1/(1+$G1170))^(1+$E1170)*(1+S$7)^$D1170*(S1152/R1152)^$E1170*((S1152+S1161)/(R1152+R1161))^($F1170*(1+$E1170))</f>
        <v/>
      </c>
      <c r="T1170" s="47">
        <f>S1170*(1/(1+$G1170))^(1+$E1170)*(1+T$7)^$D1170*(T1152/S1152)^$E1170*((T1152+T1161)/(S1152+S1161))^($F1170*(1+$E1170))</f>
        <v/>
      </c>
      <c r="U1170" s="47">
        <f>T1170*(1/(1+$G1170))^(1+$E1170)*(1+U$7)^$D1170*(U1152/T1152)^$E1170*((U1152+U1161)/(T1152+T1161))^($F1170*(1+$E1170))</f>
        <v/>
      </c>
      <c r="V1170" s="47">
        <f>U1170*(1/(1+$G1170))^(1+$E1170)*(1+V$7)^$D1170*(V1152/U1152)^$E1170*((V1152+V1161)/(U1152+U1161))^($F1170*(1+$E1170))</f>
        <v/>
      </c>
      <c r="W1170" s="47">
        <f>V1170*(1/(1+$G1170))^(1+$E1170)*(1+W$7)^$D1170*(W1152/V1152)^$E1170*((W1152+W1161)/(V1152+V1161))^($F1170*(1+$E1170))</f>
        <v/>
      </c>
      <c r="X1170" s="47">
        <f>W1170*(1/(1+$G1170))^(1+$E1170)*(1+X$7)^$D1170*(X1152/W1152)^$E1170*((X1152+X1161)/(W1152+W1161))^($F1170*(1+$E1170))</f>
        <v/>
      </c>
      <c r="Y1170" s="47">
        <f>X1170*(1/(1+$G1170))^(1+$E1170)*(1+Y$7)^$D1170*(Y1152/X1152)^$E1170*((Y1152+Y1161)/(X1152+X1161))^($F1170*(1+$E1170))</f>
        <v/>
      </c>
      <c r="Z1170" s="47">
        <f>Y1170*(1/(1+$G1170))^(1+$E1170)*(1+Z$7)^$D1170*(Z1152/Y1152)^$E1170*((Z1152+Z1161)/(Y1152+Y1161))^($F1170*(1+$E1170))</f>
        <v/>
      </c>
      <c r="AA1170" s="47">
        <f>Z1170*(1/(1+$G1170))^(1+$E1170)*(1+AA$7)^$D1170*(AA1152/Z1152)^$E1170*((AA1152+AA1161)/(Z1152+Z1161))^($F1170*(1+$E1170))</f>
        <v/>
      </c>
      <c r="AB1170" s="47">
        <f>AA1170*(1/(1+$G1170))^(1+$E1170)*(1+AB$7)^$D1170*(AB1152/AA1152)^$E1170*((AB1152+AB1161)/(AA1152+AA1161))^($F1170*(1+$E1170))</f>
        <v/>
      </c>
      <c r="AC1170" s="47">
        <f>AB1170*(1/(1+$G1170))^(1+$E1170)*(1+AC$7)^$D1170*(AC1152/AB1152)^$E1170*((AC1152+AC1161)/(AB1152+AB1161))^($F1170*(1+$E1170))</f>
        <v/>
      </c>
      <c r="AD1170" s="48">
        <f>FUELUSE(AC1170,AD1152,AC1152,AD1161,AC1161,AD$7,$D1170,$E1170,$F1170,$G1170)</f>
        <v/>
      </c>
      <c r="AE1170" s="25">
        <f>LOWER(Settings!$C$4)&amp;".mit."&amp;$A1170&amp;IF($C1170="","","."&amp;$C1170&amp;"."&amp;$B1170)&amp;IF(INDEX(Variables!$D$5:$D$105,MATCH($A1170,Variables!$A$5:$A$105,0))="","","."&amp;INDEX(Variables!$D$5:$D$105,MATCH($A1170,Variables!$A$5:$A$105,0)))&amp;"."&amp;AE$5</f>
        <v/>
      </c>
      <c r="AF1170" s="46">
        <f>INDEX(Inputs!$U$5:$U$132,MATCH($B1170&amp;"|"&amp;$C1170,Inputs!$A$5:$A$132,0))</f>
        <v/>
      </c>
      <c r="AG1170" s="47">
        <f>AF1170*(1/(1+$G1170))^(1+$E1170)*(1+AG$7)^$D1170*(AG1152/AF1152)^$E1170*((AG1152+AG1161)/(AF1152+AF1161))^($F1170*(1+$E1170))</f>
        <v/>
      </c>
      <c r="AH1170" s="47">
        <f>AG1170*(1/(1+$G1170))^(1+$E1170)*(1+AH$7)^$D1170*(AH1152/AG1152)^$E1170*((AH1152+AH1161)/(AG1152+AG1161))^($F1170*(1+$E1170))</f>
        <v/>
      </c>
      <c r="AI1170" s="47">
        <f>AH1170*(1/(1+$G1170))^(1+$E1170)*(1+AI$7)^$D1170*(AI1152/AH1152)^$E1170*((AI1152+AI1161)/(AH1152+AH1161))^($F1170*(1+$E1170))</f>
        <v/>
      </c>
      <c r="AJ1170" s="47">
        <f>AI1170*(1/(1+$G1170))^(1+$E1170)*(1+AJ$7)^$D1170*(AJ1152/AI1152)^$E1170*((AJ1152+AJ1161)/(AI1152+AI1161))^($F1170*(1+$E1170))</f>
        <v/>
      </c>
      <c r="AK1170" s="47">
        <f>AJ1170*(1/(1+$G1170))^(1+$E1170)*(1+AK$7)^$D1170*(AK1152/AJ1152)^$E1170*((AK1152+AK1161)/(AJ1152+AJ1161))^($F1170*(1+$E1170))</f>
        <v/>
      </c>
      <c r="AL1170" s="47">
        <f>AK1170*(1/(1+$G1170))^(1+$E1170)*(1+AL$7)^$D1170*(AL1152/AK1152)^$E1170*((AL1152+AL1161)/(AK1152+AK1161))^($F1170*(1+$E1170))</f>
        <v/>
      </c>
      <c r="AM1170" s="47">
        <f>AL1170*(1/(1+$G1170))^(1+$E1170)*(1+AM$7)^$D1170*(AM1152/AL1152)^$E1170*((AM1152+AM1161)/(AL1152+AL1161))^($F1170*(1+$E1170))</f>
        <v/>
      </c>
      <c r="AN1170" s="47">
        <f>AM1170*(1/(1+$G1170))^(1+$E1170)*(1+AN$7)^$D1170*(AN1152/AM1152)^$E1170*((AN1152+AN1161)/(AM1152+AM1161))^($F1170*(1+$E1170))</f>
        <v/>
      </c>
      <c r="AO1170" s="47">
        <f>AN1170*(1/(1+$G1170))^(1+$E1170)*(1+AO$7)^$D1170*(AO1152/AN1152)^$E1170*((AO1152+AO1161)/(AN1152+AN1161))^($F1170*(1+$E1170))</f>
        <v/>
      </c>
      <c r="AP1170" s="47">
        <f>AO1170*(1/(1+$G1170))^(1+$E1170)*(1+AP$7)^$D1170*(AP1152/AO1152)^$E1170*((AP1152+AP1161)/(AO1152+AO1161))^($F1170*(1+$E1170))</f>
        <v/>
      </c>
      <c r="AQ1170" s="47">
        <f>AP1170*(1/(1+$G1170))^(1+$E1170)*(1+AQ$7)^$D1170*(AQ1152/AP1152)^$E1170*((AQ1152+AQ1161)/(AP1152+AP1161))^($F1170*(1+$E1170))</f>
        <v/>
      </c>
      <c r="AR1170" s="47">
        <f>AQ1170*(1/(1+$G1170))^(1+$E1170)*(1+AR$7)^$D1170*(AR1152/AQ1152)^$E1170*((AR1152+AR1161)/(AQ1152+AQ1161))^($F1170*(1+$E1170))</f>
        <v/>
      </c>
      <c r="AS1170" s="47">
        <f>AR1170*(1/(1+$G1170))^(1+$E1170)*(1+AS$7)^$D1170*(AS1152/AR1152)^$E1170*((AS1152+AS1161)/(AR1152+AR1161))^($F1170*(1+$E1170))</f>
        <v/>
      </c>
      <c r="AT1170" s="47">
        <f>AS1170*(1/(1+$G1170))^(1+$E1170)*(1+AT$7)^$D1170*(AT1152/AS1152)^$E1170*((AT1152+AT1161)/(AS1152+AS1161))^($F1170*(1+$E1170))</f>
        <v/>
      </c>
      <c r="AU1170" s="47">
        <f>AT1170*(1/(1+$G1170))^(1+$E1170)*(1+AU$7)^$D1170*(AU1152/AT1152)^$E1170*((AU1152+AU1161)/(AT1152+AT1161))^($F1170*(1+$E1170))</f>
        <v/>
      </c>
      <c r="AV1170" s="47">
        <f>AU1170*(1/(1+$G1170))^(1+$E1170)*(1+AV$7)^$D1170*(AV1152/AU1152)^$E1170*((AV1152+AV1161)/(AU1152+AU1161))^($F1170*(1+$E1170))</f>
        <v/>
      </c>
      <c r="AW1170" s="47">
        <f>AV1170*(1/(1+$G1170))^(1+$E1170)*(1+AW$7)^$D1170*(AW1152/AV1152)^$E1170*((AW1152+AW1161)/(AV1152+AV1161))^($F1170*(1+$E1170))</f>
        <v/>
      </c>
      <c r="AX1170" s="48">
        <f>FUELUSE(AW1170,AX1152,AW1152,AX1161,AW1161,AX$7,$D1170,$E1170,$F1170,$G1170)</f>
        <v/>
      </c>
    </row>
    <row r="1171" hidden="1" outlineLevel="2">
      <c r="A1171" s="5" t="inlineStr">
        <is>
          <t>ener</t>
        </is>
      </c>
      <c r="B1171" s="5" t="inlineStr">
        <is>
          <t>bio</t>
        </is>
      </c>
      <c r="C1171" s="5" t="inlineStr">
        <is>
          <t>irn</t>
        </is>
      </c>
      <c r="D1171" s="40">
        <f>INDEX(Inputs!$N$5:$N$132,MATCH($B1171&amp;"|"&amp;$C1171,Inputs!$A$5:$A$132,0))</f>
        <v/>
      </c>
      <c r="E1171" s="40">
        <f>INDEX(Inputs!$O$5:$O$132,MATCH($B1171&amp;"|"&amp;$C1171,Inputs!$A$5:$A$132,0))</f>
        <v/>
      </c>
      <c r="F1171" s="40">
        <f>INDEX(Inputs!$P$5:$P$132,MATCH($B1171&amp;"|"&amp;$C1171,Inputs!$A$5:$A$132,0))</f>
        <v/>
      </c>
      <c r="G1171" s="40">
        <f>INDEX(Inputs!$Q$5:$Q$132,MATCH($B1171&amp;"|"&amp;$C1171,Inputs!$A$5:$A$132,0))</f>
        <v/>
      </c>
      <c r="H1171" s="5">
        <f>INDEX(Variables!$B$5:$B$105,MATCH($A1171,Variables!$A$5:$A$105,0))&amp;IF($C1171="",""," | "&amp;INDEX(Mapping!$B$5:$B$26,MATCH($C1171,Mapping!$A$5:$A$26,0))&amp;" | "&amp;INDEX(Mapping!$B$30:$B$41,MATCH($B1171,Mapping!$A$30:$A$41,0)))</f>
        <v/>
      </c>
      <c r="I1171" s="5">
        <f>INDEX(Variables!$C$5:$C$105,MATCH($A1171,Variables!$A$5:$A$105,0))</f>
        <v/>
      </c>
      <c r="J1171" s="5">
        <f>INDEX(Variables!$E$5:$E$105,MATCH($A1171,Variables!$A$5:$A$105,0))</f>
        <v/>
      </c>
      <c r="K1171" s="25">
        <f>LOWER(Settings!$C$4)&amp;".mit."&amp;$A1171&amp;IF($C1171="","","."&amp;$C1171&amp;"."&amp;$B1171)&amp;IF(INDEX(Variables!$D$5:$D$105,MATCH($A1171,Variables!$A$5:$A$105,0))="","","."&amp;INDEX(Variables!$D$5:$D$105,MATCH($A1171,Variables!$A$5:$A$105,0)))&amp;"."&amp;K$5</f>
        <v/>
      </c>
      <c r="L1171" s="46">
        <f>INDEX(Inputs!$U$5:$U$132,MATCH($B1171&amp;"|"&amp;$C1171,Inputs!$A$5:$A$132,0))</f>
        <v/>
      </c>
      <c r="M1171" s="47">
        <f>L1171*(1/(1+$G1171))^(1+$E1171)*(1+M$7)^$D1171*(M1153/L1153)^$E1171*((M1153+M1162)/(L1153+L1162))^($F1171*(1+$E1171))</f>
        <v/>
      </c>
      <c r="N1171" s="47">
        <f>M1171*(1/(1+$G1171))^(1+$E1171)*(1+N$7)^$D1171*(N1153/M1153)^$E1171*((N1153+N1162)/(M1153+M1162))^($F1171*(1+$E1171))</f>
        <v/>
      </c>
      <c r="O1171" s="47">
        <f>N1171*(1/(1+$G1171))^(1+$E1171)*(1+O$7)^$D1171*(O1153/N1153)^$E1171*((O1153+O1162)/(N1153+N1162))^($F1171*(1+$E1171))</f>
        <v/>
      </c>
      <c r="P1171" s="47">
        <f>O1171*(1/(1+$G1171))^(1+$E1171)*(1+P$7)^$D1171*(P1153/O1153)^$E1171*((P1153+P1162)/(O1153+O1162))^($F1171*(1+$E1171))</f>
        <v/>
      </c>
      <c r="Q1171" s="47">
        <f>P1171*(1/(1+$G1171))^(1+$E1171)*(1+Q$7)^$D1171*(Q1153/P1153)^$E1171*((Q1153+Q1162)/(P1153+P1162))^($F1171*(1+$E1171))</f>
        <v/>
      </c>
      <c r="R1171" s="47">
        <f>Q1171*(1/(1+$G1171))^(1+$E1171)*(1+R$7)^$D1171*(R1153/Q1153)^$E1171*((R1153+R1162)/(Q1153+Q1162))^($F1171*(1+$E1171))</f>
        <v/>
      </c>
      <c r="S1171" s="47">
        <f>R1171*(1/(1+$G1171))^(1+$E1171)*(1+S$7)^$D1171*(S1153/R1153)^$E1171*((S1153+S1162)/(R1153+R1162))^($F1171*(1+$E1171))</f>
        <v/>
      </c>
      <c r="T1171" s="47">
        <f>S1171*(1/(1+$G1171))^(1+$E1171)*(1+T$7)^$D1171*(T1153/S1153)^$E1171*((T1153+T1162)/(S1153+S1162))^($F1171*(1+$E1171))</f>
        <v/>
      </c>
      <c r="U1171" s="47">
        <f>T1171*(1/(1+$G1171))^(1+$E1171)*(1+U$7)^$D1171*(U1153/T1153)^$E1171*((U1153+U1162)/(T1153+T1162))^($F1171*(1+$E1171))</f>
        <v/>
      </c>
      <c r="V1171" s="47">
        <f>U1171*(1/(1+$G1171))^(1+$E1171)*(1+V$7)^$D1171*(V1153/U1153)^$E1171*((V1153+V1162)/(U1153+U1162))^($F1171*(1+$E1171))</f>
        <v/>
      </c>
      <c r="W1171" s="47">
        <f>V1171*(1/(1+$G1171))^(1+$E1171)*(1+W$7)^$D1171*(W1153/V1153)^$E1171*((W1153+W1162)/(V1153+V1162))^($F1171*(1+$E1171))</f>
        <v/>
      </c>
      <c r="X1171" s="47">
        <f>W1171*(1/(1+$G1171))^(1+$E1171)*(1+X$7)^$D1171*(X1153/W1153)^$E1171*((X1153+X1162)/(W1153+W1162))^($F1171*(1+$E1171))</f>
        <v/>
      </c>
      <c r="Y1171" s="47">
        <f>X1171*(1/(1+$G1171))^(1+$E1171)*(1+Y$7)^$D1171*(Y1153/X1153)^$E1171*((Y1153+Y1162)/(X1153+X1162))^($F1171*(1+$E1171))</f>
        <v/>
      </c>
      <c r="Z1171" s="47">
        <f>Y1171*(1/(1+$G1171))^(1+$E1171)*(1+Z$7)^$D1171*(Z1153/Y1153)^$E1171*((Z1153+Z1162)/(Y1153+Y1162))^($F1171*(1+$E1171))</f>
        <v/>
      </c>
      <c r="AA1171" s="47">
        <f>Z1171*(1/(1+$G1171))^(1+$E1171)*(1+AA$7)^$D1171*(AA1153/Z1153)^$E1171*((AA1153+AA1162)/(Z1153+Z1162))^($F1171*(1+$E1171))</f>
        <v/>
      </c>
      <c r="AB1171" s="47">
        <f>AA1171*(1/(1+$G1171))^(1+$E1171)*(1+AB$7)^$D1171*(AB1153/AA1153)^$E1171*((AB1153+AB1162)/(AA1153+AA1162))^($F1171*(1+$E1171))</f>
        <v/>
      </c>
      <c r="AC1171" s="47">
        <f>AB1171*(1/(1+$G1171))^(1+$E1171)*(1+AC$7)^$D1171*(AC1153/AB1153)^$E1171*((AC1153+AC1162)/(AB1153+AB1162))^($F1171*(1+$E1171))</f>
        <v/>
      </c>
      <c r="AD1171" s="48">
        <f>FUELUSE(AC1171,AD1153,AC1153,AD1162,AC1162,AD$7,$D1171,$E1171,$F1171,$G1171)</f>
        <v/>
      </c>
      <c r="AE1171" s="25">
        <f>LOWER(Settings!$C$4)&amp;".mit."&amp;$A1171&amp;IF($C1171="","","."&amp;$C1171&amp;"."&amp;$B1171)&amp;IF(INDEX(Variables!$D$5:$D$105,MATCH($A1171,Variables!$A$5:$A$105,0))="","","."&amp;INDEX(Variables!$D$5:$D$105,MATCH($A1171,Variables!$A$5:$A$105,0)))&amp;"."&amp;AE$5</f>
        <v/>
      </c>
      <c r="AF1171" s="46">
        <f>INDEX(Inputs!$U$5:$U$132,MATCH($B1171&amp;"|"&amp;$C1171,Inputs!$A$5:$A$132,0))</f>
        <v/>
      </c>
      <c r="AG1171" s="47">
        <f>AF1171*(1/(1+$G1171))^(1+$E1171)*(1+AG$7)^$D1171*(AG1153/AF1153)^$E1171*((AG1153+AG1162)/(AF1153+AF1162))^($F1171*(1+$E1171))</f>
        <v/>
      </c>
      <c r="AH1171" s="47">
        <f>AG1171*(1/(1+$G1171))^(1+$E1171)*(1+AH$7)^$D1171*(AH1153/AG1153)^$E1171*((AH1153+AH1162)/(AG1153+AG1162))^($F1171*(1+$E1171))</f>
        <v/>
      </c>
      <c r="AI1171" s="47">
        <f>AH1171*(1/(1+$G1171))^(1+$E1171)*(1+AI$7)^$D1171*(AI1153/AH1153)^$E1171*((AI1153+AI1162)/(AH1153+AH1162))^($F1171*(1+$E1171))</f>
        <v/>
      </c>
      <c r="AJ1171" s="47">
        <f>AI1171*(1/(1+$G1171))^(1+$E1171)*(1+AJ$7)^$D1171*(AJ1153/AI1153)^$E1171*((AJ1153+AJ1162)/(AI1153+AI1162))^($F1171*(1+$E1171))</f>
        <v/>
      </c>
      <c r="AK1171" s="47">
        <f>AJ1171*(1/(1+$G1171))^(1+$E1171)*(1+AK$7)^$D1171*(AK1153/AJ1153)^$E1171*((AK1153+AK1162)/(AJ1153+AJ1162))^($F1171*(1+$E1171))</f>
        <v/>
      </c>
      <c r="AL1171" s="47">
        <f>AK1171*(1/(1+$G1171))^(1+$E1171)*(1+AL$7)^$D1171*(AL1153/AK1153)^$E1171*((AL1153+AL1162)/(AK1153+AK1162))^($F1171*(1+$E1171))</f>
        <v/>
      </c>
      <c r="AM1171" s="47">
        <f>AL1171*(1/(1+$G1171))^(1+$E1171)*(1+AM$7)^$D1171*(AM1153/AL1153)^$E1171*((AM1153+AM1162)/(AL1153+AL1162))^($F1171*(1+$E1171))</f>
        <v/>
      </c>
      <c r="AN1171" s="47">
        <f>AM1171*(1/(1+$G1171))^(1+$E1171)*(1+AN$7)^$D1171*(AN1153/AM1153)^$E1171*((AN1153+AN1162)/(AM1153+AM1162))^($F1171*(1+$E1171))</f>
        <v/>
      </c>
      <c r="AO1171" s="47">
        <f>AN1171*(1/(1+$G1171))^(1+$E1171)*(1+AO$7)^$D1171*(AO1153/AN1153)^$E1171*((AO1153+AO1162)/(AN1153+AN1162))^($F1171*(1+$E1171))</f>
        <v/>
      </c>
      <c r="AP1171" s="47">
        <f>AO1171*(1/(1+$G1171))^(1+$E1171)*(1+AP$7)^$D1171*(AP1153/AO1153)^$E1171*((AP1153+AP1162)/(AO1153+AO1162))^($F1171*(1+$E1171))</f>
        <v/>
      </c>
      <c r="AQ1171" s="47">
        <f>AP1171*(1/(1+$G1171))^(1+$E1171)*(1+AQ$7)^$D1171*(AQ1153/AP1153)^$E1171*((AQ1153+AQ1162)/(AP1153+AP1162))^($F1171*(1+$E1171))</f>
        <v/>
      </c>
      <c r="AR1171" s="47">
        <f>AQ1171*(1/(1+$G1171))^(1+$E1171)*(1+AR$7)^$D1171*(AR1153/AQ1153)^$E1171*((AR1153+AR1162)/(AQ1153+AQ1162))^($F1171*(1+$E1171))</f>
        <v/>
      </c>
      <c r="AS1171" s="47">
        <f>AR1171*(1/(1+$G1171))^(1+$E1171)*(1+AS$7)^$D1171*(AS1153/AR1153)^$E1171*((AS1153+AS1162)/(AR1153+AR1162))^($F1171*(1+$E1171))</f>
        <v/>
      </c>
      <c r="AT1171" s="47">
        <f>AS1171*(1/(1+$G1171))^(1+$E1171)*(1+AT$7)^$D1171*(AT1153/AS1153)^$E1171*((AT1153+AT1162)/(AS1153+AS1162))^($F1171*(1+$E1171))</f>
        <v/>
      </c>
      <c r="AU1171" s="47">
        <f>AT1171*(1/(1+$G1171))^(1+$E1171)*(1+AU$7)^$D1171*(AU1153/AT1153)^$E1171*((AU1153+AU1162)/(AT1153+AT1162))^($F1171*(1+$E1171))</f>
        <v/>
      </c>
      <c r="AV1171" s="47">
        <f>AU1171*(1/(1+$G1171))^(1+$E1171)*(1+AV$7)^$D1171*(AV1153/AU1153)^$E1171*((AV1153+AV1162)/(AU1153+AU1162))^($F1171*(1+$E1171))</f>
        <v/>
      </c>
      <c r="AW1171" s="47">
        <f>AV1171*(1/(1+$G1171))^(1+$E1171)*(1+AW$7)^$D1171*(AW1153/AV1153)^$E1171*((AW1153+AW1162)/(AV1153+AV1162))^($F1171*(1+$E1171))</f>
        <v/>
      </c>
      <c r="AX1171" s="48">
        <f>FUELUSE(AW1171,AX1153,AW1153,AX1162,AW1162,AX$7,$D1171,$E1171,$F1171,$G1171)</f>
        <v/>
      </c>
    </row>
    <row r="1172" hidden="1" outlineLevel="2"/>
    <row r="1173" hidden="1" outlineLevel="2">
      <c r="A1173" s="5" t="inlineStr">
        <is>
          <t>co2</t>
        </is>
      </c>
      <c r="B1173" s="5" t="inlineStr">
        <is>
          <t>coa</t>
        </is>
      </c>
      <c r="C1173" s="5" t="inlineStr">
        <is>
          <t>irn</t>
        </is>
      </c>
      <c r="D1173" s="40">
        <f>INDEX(Inputs!$T$5:$T$132,MATCH($B1173&amp;"|"&amp;$C1173,Inputs!$A$5:$A$132,0))</f>
        <v/>
      </c>
      <c r="E1173" s="39" t="n"/>
      <c r="F1173" s="39" t="n"/>
      <c r="G1173" s="39" t="n"/>
      <c r="H1173" s="5">
        <f>INDEX(Variables!$B$5:$B$105,MATCH($A1173,Variables!$A$5:$A$105,0))&amp;IF($C1173="",""," | "&amp;INDEX(Mapping!$B$5:$B$26,MATCH($C1173,Mapping!$A$5:$A$26,0))&amp;" | "&amp;INDEX(Mapping!$B$30:$B$41,MATCH($B1173,Mapping!$A$30:$A$41,0)))</f>
        <v/>
      </c>
      <c r="I1173" s="5">
        <f>INDEX(Variables!$C$5:$C$105,MATCH($A1173,Variables!$A$5:$A$105,0))</f>
        <v/>
      </c>
      <c r="J1173" s="5">
        <f>INDEX(Variables!$E$5:$E$105,MATCH($A1173,Variables!$A$5:$A$105,0))</f>
        <v/>
      </c>
      <c r="K1173" s="25">
        <f>LOWER(Settings!$C$4)&amp;".mit."&amp;$A1173&amp;IF($C1173="","","."&amp;$C1173&amp;"."&amp;$B1173)&amp;IF(INDEX(Variables!$D$5:$D$105,MATCH($A1173,Variables!$A$5:$A$105,0))="","","."&amp;INDEX(Variables!$D$5:$D$105,MATCH($A1173,Variables!$A$5:$A$105,0)))&amp;"."&amp;K$5</f>
        <v/>
      </c>
      <c r="L1173" s="28">
        <f>L1164*Settings!$C$13*$D1173</f>
        <v/>
      </c>
      <c r="M1173" s="29">
        <f>M1164*Settings!$C$13*$D1173</f>
        <v/>
      </c>
      <c r="N1173" s="29">
        <f>N1164*Settings!$C$13*$D1173</f>
        <v/>
      </c>
      <c r="O1173" s="29">
        <f>O1164*Settings!$C$13*$D1173</f>
        <v/>
      </c>
      <c r="P1173" s="29">
        <f>P1164*Settings!$C$13*$D1173</f>
        <v/>
      </c>
      <c r="Q1173" s="29">
        <f>Q1164*Settings!$C$13*$D1173</f>
        <v/>
      </c>
      <c r="R1173" s="29">
        <f>R1164*Settings!$C$13*$D1173</f>
        <v/>
      </c>
      <c r="S1173" s="29">
        <f>S1164*Settings!$C$13*$D1173</f>
        <v/>
      </c>
      <c r="T1173" s="29">
        <f>T1164*Settings!$C$13*$D1173</f>
        <v/>
      </c>
      <c r="U1173" s="29">
        <f>U1164*Settings!$C$13*$D1173</f>
        <v/>
      </c>
      <c r="V1173" s="29">
        <f>V1164*Settings!$C$13*$D1173</f>
        <v/>
      </c>
      <c r="W1173" s="29">
        <f>W1164*Settings!$C$13*$D1173</f>
        <v/>
      </c>
      <c r="X1173" s="29">
        <f>X1164*Settings!$C$13*$D1173</f>
        <v/>
      </c>
      <c r="Y1173" s="29">
        <f>Y1164*Settings!$C$13*$D1173</f>
        <v/>
      </c>
      <c r="Z1173" s="29">
        <f>Z1164*Settings!$C$13*$D1173</f>
        <v/>
      </c>
      <c r="AA1173" s="29">
        <f>AA1164*Settings!$C$13*$D1173</f>
        <v/>
      </c>
      <c r="AB1173" s="29">
        <f>AB1164*Settings!$C$13*$D1173</f>
        <v/>
      </c>
      <c r="AC1173" s="29">
        <f>AC1164*Settings!$C$13*$D1173</f>
        <v/>
      </c>
      <c r="AD1173" s="49">
        <f>EMISSIONS(AD1164,Settings!$C$13,$D1173)</f>
        <v/>
      </c>
      <c r="AE1173" s="25">
        <f>LOWER(Settings!$C$4)&amp;".mit."&amp;$A1173&amp;IF($C1173="","","."&amp;$C1173&amp;"."&amp;$B1173)&amp;IF(INDEX(Variables!$D$5:$D$105,MATCH($A1173,Variables!$A$5:$A$105,0))="","","."&amp;INDEX(Variables!$D$5:$D$105,MATCH($A1173,Variables!$A$5:$A$105,0)))&amp;"."&amp;AE$5</f>
        <v/>
      </c>
      <c r="AF1173" s="28">
        <f>AF1164*Settings!$C$13*$D1173</f>
        <v/>
      </c>
      <c r="AG1173" s="29">
        <f>AG1164*Settings!$C$13*$D1173</f>
        <v/>
      </c>
      <c r="AH1173" s="29">
        <f>AH1164*Settings!$C$13*$D1173</f>
        <v/>
      </c>
      <c r="AI1173" s="29">
        <f>AI1164*Settings!$C$13*$D1173</f>
        <v/>
      </c>
      <c r="AJ1173" s="29">
        <f>AJ1164*Settings!$C$13*$D1173</f>
        <v/>
      </c>
      <c r="AK1173" s="29">
        <f>AK1164*Settings!$C$13*$D1173</f>
        <v/>
      </c>
      <c r="AL1173" s="29">
        <f>AL1164*Settings!$C$13*$D1173</f>
        <v/>
      </c>
      <c r="AM1173" s="29">
        <f>AM1164*Settings!$C$13*$D1173</f>
        <v/>
      </c>
      <c r="AN1173" s="29">
        <f>AN1164*Settings!$C$13*$D1173</f>
        <v/>
      </c>
      <c r="AO1173" s="29">
        <f>AO1164*Settings!$C$13*$D1173</f>
        <v/>
      </c>
      <c r="AP1173" s="29">
        <f>AP1164*Settings!$C$13*$D1173</f>
        <v/>
      </c>
      <c r="AQ1173" s="29">
        <f>AQ1164*Settings!$C$13*$D1173</f>
        <v/>
      </c>
      <c r="AR1173" s="29">
        <f>AR1164*Settings!$C$13*$D1173</f>
        <v/>
      </c>
      <c r="AS1173" s="29">
        <f>AS1164*Settings!$C$13*$D1173</f>
        <v/>
      </c>
      <c r="AT1173" s="29">
        <f>AT1164*Settings!$C$13*$D1173</f>
        <v/>
      </c>
      <c r="AU1173" s="29">
        <f>AU1164*Settings!$C$13*$D1173</f>
        <v/>
      </c>
      <c r="AV1173" s="29">
        <f>AV1164*Settings!$C$13*$D1173</f>
        <v/>
      </c>
      <c r="AW1173" s="29">
        <f>AW1164*Settings!$C$13*$D1173</f>
        <v/>
      </c>
      <c r="AX1173" s="49">
        <f>EMISSIONS(AX1164,Settings!$C$13,$D1173)</f>
        <v/>
      </c>
    </row>
    <row r="1174" hidden="1" outlineLevel="2">
      <c r="A1174" s="5" t="inlineStr">
        <is>
          <t>co2</t>
        </is>
      </c>
      <c r="B1174" s="5" t="inlineStr">
        <is>
          <t>nga</t>
        </is>
      </c>
      <c r="C1174" s="5" t="inlineStr">
        <is>
          <t>irn</t>
        </is>
      </c>
      <c r="D1174" s="40">
        <f>INDEX(Inputs!$T$5:$T$132,MATCH($B1174&amp;"|"&amp;$C1174,Inputs!$A$5:$A$132,0))</f>
        <v/>
      </c>
      <c r="E1174" s="39" t="n"/>
      <c r="F1174" s="39" t="n"/>
      <c r="G1174" s="39" t="n"/>
      <c r="H1174" s="5">
        <f>INDEX(Variables!$B$5:$B$105,MATCH($A1174,Variables!$A$5:$A$105,0))&amp;IF($C1174="",""," | "&amp;INDEX(Mapping!$B$5:$B$26,MATCH($C1174,Mapping!$A$5:$A$26,0))&amp;" | "&amp;INDEX(Mapping!$B$30:$B$41,MATCH($B1174,Mapping!$A$30:$A$41,0)))</f>
        <v/>
      </c>
      <c r="I1174" s="5">
        <f>INDEX(Variables!$C$5:$C$105,MATCH($A1174,Variables!$A$5:$A$105,0))</f>
        <v/>
      </c>
      <c r="J1174" s="5">
        <f>INDEX(Variables!$E$5:$E$105,MATCH($A1174,Variables!$A$5:$A$105,0))</f>
        <v/>
      </c>
      <c r="K1174" s="25">
        <f>LOWER(Settings!$C$4)&amp;".mit."&amp;$A1174&amp;IF($C1174="","","."&amp;$C1174&amp;"."&amp;$B1174)&amp;IF(INDEX(Variables!$D$5:$D$105,MATCH($A1174,Variables!$A$5:$A$105,0))="","","."&amp;INDEX(Variables!$D$5:$D$105,MATCH($A1174,Variables!$A$5:$A$105,0)))&amp;"."&amp;K$5</f>
        <v/>
      </c>
      <c r="L1174" s="28">
        <f>L1165*Settings!$C$13*$D1174</f>
        <v/>
      </c>
      <c r="M1174" s="29">
        <f>M1165*Settings!$C$13*$D1174</f>
        <v/>
      </c>
      <c r="N1174" s="29">
        <f>N1165*Settings!$C$13*$D1174</f>
        <v/>
      </c>
      <c r="O1174" s="29">
        <f>O1165*Settings!$C$13*$D1174</f>
        <v/>
      </c>
      <c r="P1174" s="29">
        <f>P1165*Settings!$C$13*$D1174</f>
        <v/>
      </c>
      <c r="Q1174" s="29">
        <f>Q1165*Settings!$C$13*$D1174</f>
        <v/>
      </c>
      <c r="R1174" s="29">
        <f>R1165*Settings!$C$13*$D1174</f>
        <v/>
      </c>
      <c r="S1174" s="29">
        <f>S1165*Settings!$C$13*$D1174</f>
        <v/>
      </c>
      <c r="T1174" s="29">
        <f>T1165*Settings!$C$13*$D1174</f>
        <v/>
      </c>
      <c r="U1174" s="29">
        <f>U1165*Settings!$C$13*$D1174</f>
        <v/>
      </c>
      <c r="V1174" s="29">
        <f>V1165*Settings!$C$13*$D1174</f>
        <v/>
      </c>
      <c r="W1174" s="29">
        <f>W1165*Settings!$C$13*$D1174</f>
        <v/>
      </c>
      <c r="X1174" s="29">
        <f>X1165*Settings!$C$13*$D1174</f>
        <v/>
      </c>
      <c r="Y1174" s="29">
        <f>Y1165*Settings!$C$13*$D1174</f>
        <v/>
      </c>
      <c r="Z1174" s="29">
        <f>Z1165*Settings!$C$13*$D1174</f>
        <v/>
      </c>
      <c r="AA1174" s="29">
        <f>AA1165*Settings!$C$13*$D1174</f>
        <v/>
      </c>
      <c r="AB1174" s="29">
        <f>AB1165*Settings!$C$13*$D1174</f>
        <v/>
      </c>
      <c r="AC1174" s="29">
        <f>AC1165*Settings!$C$13*$D1174</f>
        <v/>
      </c>
      <c r="AD1174" s="49">
        <f>EMISSIONS(AD1165,Settings!$C$13,$D1174)</f>
        <v/>
      </c>
      <c r="AE1174" s="25">
        <f>LOWER(Settings!$C$4)&amp;".mit."&amp;$A1174&amp;IF($C1174="","","."&amp;$C1174&amp;"."&amp;$B1174)&amp;IF(INDEX(Variables!$D$5:$D$105,MATCH($A1174,Variables!$A$5:$A$105,0))="","","."&amp;INDEX(Variables!$D$5:$D$105,MATCH($A1174,Variables!$A$5:$A$105,0)))&amp;"."&amp;AE$5</f>
        <v/>
      </c>
      <c r="AF1174" s="28">
        <f>AF1165*Settings!$C$13*$D1174</f>
        <v/>
      </c>
      <c r="AG1174" s="29">
        <f>AG1165*Settings!$C$13*$D1174</f>
        <v/>
      </c>
      <c r="AH1174" s="29">
        <f>AH1165*Settings!$C$13*$D1174</f>
        <v/>
      </c>
      <c r="AI1174" s="29">
        <f>AI1165*Settings!$C$13*$D1174</f>
        <v/>
      </c>
      <c r="AJ1174" s="29">
        <f>AJ1165*Settings!$C$13*$D1174</f>
        <v/>
      </c>
      <c r="AK1174" s="29">
        <f>AK1165*Settings!$C$13*$D1174</f>
        <v/>
      </c>
      <c r="AL1174" s="29">
        <f>AL1165*Settings!$C$13*$D1174</f>
        <v/>
      </c>
      <c r="AM1174" s="29">
        <f>AM1165*Settings!$C$13*$D1174</f>
        <v/>
      </c>
      <c r="AN1174" s="29">
        <f>AN1165*Settings!$C$13*$D1174</f>
        <v/>
      </c>
      <c r="AO1174" s="29">
        <f>AO1165*Settings!$C$13*$D1174</f>
        <v/>
      </c>
      <c r="AP1174" s="29">
        <f>AP1165*Settings!$C$13*$D1174</f>
        <v/>
      </c>
      <c r="AQ1174" s="29">
        <f>AQ1165*Settings!$C$13*$D1174</f>
        <v/>
      </c>
      <c r="AR1174" s="29">
        <f>AR1165*Settings!$C$13*$D1174</f>
        <v/>
      </c>
      <c r="AS1174" s="29">
        <f>AS1165*Settings!$C$13*$D1174</f>
        <v/>
      </c>
      <c r="AT1174" s="29">
        <f>AT1165*Settings!$C$13*$D1174</f>
        <v/>
      </c>
      <c r="AU1174" s="29">
        <f>AU1165*Settings!$C$13*$D1174</f>
        <v/>
      </c>
      <c r="AV1174" s="29">
        <f>AV1165*Settings!$C$13*$D1174</f>
        <v/>
      </c>
      <c r="AW1174" s="29">
        <f>AW1165*Settings!$C$13*$D1174</f>
        <v/>
      </c>
      <c r="AX1174" s="49">
        <f>EMISSIONS(AX1165,Settings!$C$13,$D1174)</f>
        <v/>
      </c>
    </row>
    <row r="1175" hidden="1" outlineLevel="2">
      <c r="A1175" s="5" t="inlineStr">
        <is>
          <t>co2</t>
        </is>
      </c>
      <c r="B1175" s="5" t="inlineStr">
        <is>
          <t>gso</t>
        </is>
      </c>
      <c r="C1175" s="5" t="inlineStr">
        <is>
          <t>irn</t>
        </is>
      </c>
      <c r="D1175" s="40">
        <f>INDEX(Inputs!$T$5:$T$132,MATCH($B1175&amp;"|"&amp;$C1175,Inputs!$A$5:$A$132,0))</f>
        <v/>
      </c>
      <c r="E1175" s="39" t="n"/>
      <c r="F1175" s="39" t="n"/>
      <c r="G1175" s="39" t="n"/>
      <c r="H1175" s="5">
        <f>INDEX(Variables!$B$5:$B$105,MATCH($A1175,Variables!$A$5:$A$105,0))&amp;IF($C1175="",""," | "&amp;INDEX(Mapping!$B$5:$B$26,MATCH($C1175,Mapping!$A$5:$A$26,0))&amp;" | "&amp;INDEX(Mapping!$B$30:$B$41,MATCH($B1175,Mapping!$A$30:$A$41,0)))</f>
        <v/>
      </c>
      <c r="I1175" s="5">
        <f>INDEX(Variables!$C$5:$C$105,MATCH($A1175,Variables!$A$5:$A$105,0))</f>
        <v/>
      </c>
      <c r="J1175" s="5">
        <f>INDEX(Variables!$E$5:$E$105,MATCH($A1175,Variables!$A$5:$A$105,0))</f>
        <v/>
      </c>
      <c r="K1175" s="25">
        <f>LOWER(Settings!$C$4)&amp;".mit."&amp;$A1175&amp;IF($C1175="","","."&amp;$C1175&amp;"."&amp;$B1175)&amp;IF(INDEX(Variables!$D$5:$D$105,MATCH($A1175,Variables!$A$5:$A$105,0))="","","."&amp;INDEX(Variables!$D$5:$D$105,MATCH($A1175,Variables!$A$5:$A$105,0)))&amp;"."&amp;K$5</f>
        <v/>
      </c>
      <c r="L1175" s="28">
        <f>L1166*Settings!$C$13*$D1175</f>
        <v/>
      </c>
      <c r="M1175" s="29">
        <f>M1166*Settings!$C$13*$D1175</f>
        <v/>
      </c>
      <c r="N1175" s="29">
        <f>N1166*Settings!$C$13*$D1175</f>
        <v/>
      </c>
      <c r="O1175" s="29">
        <f>O1166*Settings!$C$13*$D1175</f>
        <v/>
      </c>
      <c r="P1175" s="29">
        <f>P1166*Settings!$C$13*$D1175</f>
        <v/>
      </c>
      <c r="Q1175" s="29">
        <f>Q1166*Settings!$C$13*$D1175</f>
        <v/>
      </c>
      <c r="R1175" s="29">
        <f>R1166*Settings!$C$13*$D1175</f>
        <v/>
      </c>
      <c r="S1175" s="29">
        <f>S1166*Settings!$C$13*$D1175</f>
        <v/>
      </c>
      <c r="T1175" s="29">
        <f>T1166*Settings!$C$13*$D1175</f>
        <v/>
      </c>
      <c r="U1175" s="29">
        <f>U1166*Settings!$C$13*$D1175</f>
        <v/>
      </c>
      <c r="V1175" s="29">
        <f>V1166*Settings!$C$13*$D1175</f>
        <v/>
      </c>
      <c r="W1175" s="29">
        <f>W1166*Settings!$C$13*$D1175</f>
        <v/>
      </c>
      <c r="X1175" s="29">
        <f>X1166*Settings!$C$13*$D1175</f>
        <v/>
      </c>
      <c r="Y1175" s="29">
        <f>Y1166*Settings!$C$13*$D1175</f>
        <v/>
      </c>
      <c r="Z1175" s="29">
        <f>Z1166*Settings!$C$13*$D1175</f>
        <v/>
      </c>
      <c r="AA1175" s="29">
        <f>AA1166*Settings!$C$13*$D1175</f>
        <v/>
      </c>
      <c r="AB1175" s="29">
        <f>AB1166*Settings!$C$13*$D1175</f>
        <v/>
      </c>
      <c r="AC1175" s="29">
        <f>AC1166*Settings!$C$13*$D1175</f>
        <v/>
      </c>
      <c r="AD1175" s="49">
        <f>EMISSIONS(AD1166,Settings!$C$13,$D1175)</f>
        <v/>
      </c>
      <c r="AE1175" s="25">
        <f>LOWER(Settings!$C$4)&amp;".mit."&amp;$A1175&amp;IF($C1175="","","."&amp;$C1175&amp;"."&amp;$B1175)&amp;IF(INDEX(Variables!$D$5:$D$105,MATCH($A1175,Variables!$A$5:$A$105,0))="","","."&amp;INDEX(Variables!$D$5:$D$105,MATCH($A1175,Variables!$A$5:$A$105,0)))&amp;"."&amp;AE$5</f>
        <v/>
      </c>
      <c r="AF1175" s="28">
        <f>AF1166*Settings!$C$13*$D1175</f>
        <v/>
      </c>
      <c r="AG1175" s="29">
        <f>AG1166*Settings!$C$13*$D1175</f>
        <v/>
      </c>
      <c r="AH1175" s="29">
        <f>AH1166*Settings!$C$13*$D1175</f>
        <v/>
      </c>
      <c r="AI1175" s="29">
        <f>AI1166*Settings!$C$13*$D1175</f>
        <v/>
      </c>
      <c r="AJ1175" s="29">
        <f>AJ1166*Settings!$C$13*$D1175</f>
        <v/>
      </c>
      <c r="AK1175" s="29">
        <f>AK1166*Settings!$C$13*$D1175</f>
        <v/>
      </c>
      <c r="AL1175" s="29">
        <f>AL1166*Settings!$C$13*$D1175</f>
        <v/>
      </c>
      <c r="AM1175" s="29">
        <f>AM1166*Settings!$C$13*$D1175</f>
        <v/>
      </c>
      <c r="AN1175" s="29">
        <f>AN1166*Settings!$C$13*$D1175</f>
        <v/>
      </c>
      <c r="AO1175" s="29">
        <f>AO1166*Settings!$C$13*$D1175</f>
        <v/>
      </c>
      <c r="AP1175" s="29">
        <f>AP1166*Settings!$C$13*$D1175</f>
        <v/>
      </c>
      <c r="AQ1175" s="29">
        <f>AQ1166*Settings!$C$13*$D1175</f>
        <v/>
      </c>
      <c r="AR1175" s="29">
        <f>AR1166*Settings!$C$13*$D1175</f>
        <v/>
      </c>
      <c r="AS1175" s="29">
        <f>AS1166*Settings!$C$13*$D1175</f>
        <v/>
      </c>
      <c r="AT1175" s="29">
        <f>AT1166*Settings!$C$13*$D1175</f>
        <v/>
      </c>
      <c r="AU1175" s="29">
        <f>AU1166*Settings!$C$13*$D1175</f>
        <v/>
      </c>
      <c r="AV1175" s="29">
        <f>AV1166*Settings!$C$13*$D1175</f>
        <v/>
      </c>
      <c r="AW1175" s="29">
        <f>AW1166*Settings!$C$13*$D1175</f>
        <v/>
      </c>
      <c r="AX1175" s="49">
        <f>EMISSIONS(AX1166,Settings!$C$13,$D1175)</f>
        <v/>
      </c>
    </row>
    <row r="1176" hidden="1" outlineLevel="2">
      <c r="A1176" s="5" t="inlineStr">
        <is>
          <t>co2</t>
        </is>
      </c>
      <c r="B1176" s="5" t="inlineStr">
        <is>
          <t>die</t>
        </is>
      </c>
      <c r="C1176" s="5" t="inlineStr">
        <is>
          <t>irn</t>
        </is>
      </c>
      <c r="D1176" s="40">
        <f>INDEX(Inputs!$T$5:$T$132,MATCH($B1176&amp;"|"&amp;$C1176,Inputs!$A$5:$A$132,0))</f>
        <v/>
      </c>
      <c r="E1176" s="39" t="n"/>
      <c r="F1176" s="39" t="n"/>
      <c r="G1176" s="39" t="n"/>
      <c r="H1176" s="5">
        <f>INDEX(Variables!$B$5:$B$105,MATCH($A1176,Variables!$A$5:$A$105,0))&amp;IF($C1176="",""," | "&amp;INDEX(Mapping!$B$5:$B$26,MATCH($C1176,Mapping!$A$5:$A$26,0))&amp;" | "&amp;INDEX(Mapping!$B$30:$B$41,MATCH($B1176,Mapping!$A$30:$A$41,0)))</f>
        <v/>
      </c>
      <c r="I1176" s="5">
        <f>INDEX(Variables!$C$5:$C$105,MATCH($A1176,Variables!$A$5:$A$105,0))</f>
        <v/>
      </c>
      <c r="J1176" s="5">
        <f>INDEX(Variables!$E$5:$E$105,MATCH($A1176,Variables!$A$5:$A$105,0))</f>
        <v/>
      </c>
      <c r="K1176" s="25">
        <f>LOWER(Settings!$C$4)&amp;".mit."&amp;$A1176&amp;IF($C1176="","","."&amp;$C1176&amp;"."&amp;$B1176)&amp;IF(INDEX(Variables!$D$5:$D$105,MATCH($A1176,Variables!$A$5:$A$105,0))="","","."&amp;INDEX(Variables!$D$5:$D$105,MATCH($A1176,Variables!$A$5:$A$105,0)))&amp;"."&amp;K$5</f>
        <v/>
      </c>
      <c r="L1176" s="28">
        <f>L1167*Settings!$C$13*$D1176</f>
        <v/>
      </c>
      <c r="M1176" s="29">
        <f>M1167*Settings!$C$13*$D1176</f>
        <v/>
      </c>
      <c r="N1176" s="29">
        <f>N1167*Settings!$C$13*$D1176</f>
        <v/>
      </c>
      <c r="O1176" s="29">
        <f>O1167*Settings!$C$13*$D1176</f>
        <v/>
      </c>
      <c r="P1176" s="29">
        <f>P1167*Settings!$C$13*$D1176</f>
        <v/>
      </c>
      <c r="Q1176" s="29">
        <f>Q1167*Settings!$C$13*$D1176</f>
        <v/>
      </c>
      <c r="R1176" s="29">
        <f>R1167*Settings!$C$13*$D1176</f>
        <v/>
      </c>
      <c r="S1176" s="29">
        <f>S1167*Settings!$C$13*$D1176</f>
        <v/>
      </c>
      <c r="T1176" s="29">
        <f>T1167*Settings!$C$13*$D1176</f>
        <v/>
      </c>
      <c r="U1176" s="29">
        <f>U1167*Settings!$C$13*$D1176</f>
        <v/>
      </c>
      <c r="V1176" s="29">
        <f>V1167*Settings!$C$13*$D1176</f>
        <v/>
      </c>
      <c r="W1176" s="29">
        <f>W1167*Settings!$C$13*$D1176</f>
        <v/>
      </c>
      <c r="X1176" s="29">
        <f>X1167*Settings!$C$13*$D1176</f>
        <v/>
      </c>
      <c r="Y1176" s="29">
        <f>Y1167*Settings!$C$13*$D1176</f>
        <v/>
      </c>
      <c r="Z1176" s="29">
        <f>Z1167*Settings!$C$13*$D1176</f>
        <v/>
      </c>
      <c r="AA1176" s="29">
        <f>AA1167*Settings!$C$13*$D1176</f>
        <v/>
      </c>
      <c r="AB1176" s="29">
        <f>AB1167*Settings!$C$13*$D1176</f>
        <v/>
      </c>
      <c r="AC1176" s="29">
        <f>AC1167*Settings!$C$13*$D1176</f>
        <v/>
      </c>
      <c r="AD1176" s="49">
        <f>EMISSIONS(AD1167,Settings!$C$13,$D1176)</f>
        <v/>
      </c>
      <c r="AE1176" s="25">
        <f>LOWER(Settings!$C$4)&amp;".mit."&amp;$A1176&amp;IF($C1176="","","."&amp;$C1176&amp;"."&amp;$B1176)&amp;IF(INDEX(Variables!$D$5:$D$105,MATCH($A1176,Variables!$A$5:$A$105,0))="","","."&amp;INDEX(Variables!$D$5:$D$105,MATCH($A1176,Variables!$A$5:$A$105,0)))&amp;"."&amp;AE$5</f>
        <v/>
      </c>
      <c r="AF1176" s="28">
        <f>AF1167*Settings!$C$13*$D1176</f>
        <v/>
      </c>
      <c r="AG1176" s="29">
        <f>AG1167*Settings!$C$13*$D1176</f>
        <v/>
      </c>
      <c r="AH1176" s="29">
        <f>AH1167*Settings!$C$13*$D1176</f>
        <v/>
      </c>
      <c r="AI1176" s="29">
        <f>AI1167*Settings!$C$13*$D1176</f>
        <v/>
      </c>
      <c r="AJ1176" s="29">
        <f>AJ1167*Settings!$C$13*$D1176</f>
        <v/>
      </c>
      <c r="AK1176" s="29">
        <f>AK1167*Settings!$C$13*$D1176</f>
        <v/>
      </c>
      <c r="AL1176" s="29">
        <f>AL1167*Settings!$C$13*$D1176</f>
        <v/>
      </c>
      <c r="AM1176" s="29">
        <f>AM1167*Settings!$C$13*$D1176</f>
        <v/>
      </c>
      <c r="AN1176" s="29">
        <f>AN1167*Settings!$C$13*$D1176</f>
        <v/>
      </c>
      <c r="AO1176" s="29">
        <f>AO1167*Settings!$C$13*$D1176</f>
        <v/>
      </c>
      <c r="AP1176" s="29">
        <f>AP1167*Settings!$C$13*$D1176</f>
        <v/>
      </c>
      <c r="AQ1176" s="29">
        <f>AQ1167*Settings!$C$13*$D1176</f>
        <v/>
      </c>
      <c r="AR1176" s="29">
        <f>AR1167*Settings!$C$13*$D1176</f>
        <v/>
      </c>
      <c r="AS1176" s="29">
        <f>AS1167*Settings!$C$13*$D1176</f>
        <v/>
      </c>
      <c r="AT1176" s="29">
        <f>AT1167*Settings!$C$13*$D1176</f>
        <v/>
      </c>
      <c r="AU1176" s="29">
        <f>AU1167*Settings!$C$13*$D1176</f>
        <v/>
      </c>
      <c r="AV1176" s="29">
        <f>AV1167*Settings!$C$13*$D1176</f>
        <v/>
      </c>
      <c r="AW1176" s="29">
        <f>AW1167*Settings!$C$13*$D1176</f>
        <v/>
      </c>
      <c r="AX1176" s="49">
        <f>EMISSIONS(AX1167,Settings!$C$13,$D1176)</f>
        <v/>
      </c>
    </row>
    <row r="1177" hidden="1" outlineLevel="2">
      <c r="A1177" s="5" t="inlineStr">
        <is>
          <t>co2</t>
        </is>
      </c>
      <c r="B1177" s="5" t="inlineStr">
        <is>
          <t>lpg</t>
        </is>
      </c>
      <c r="C1177" s="5" t="inlineStr">
        <is>
          <t>irn</t>
        </is>
      </c>
      <c r="D1177" s="40">
        <f>INDEX(Inputs!$T$5:$T$132,MATCH($B1177&amp;"|"&amp;$C1177,Inputs!$A$5:$A$132,0))</f>
        <v/>
      </c>
      <c r="E1177" s="39" t="n"/>
      <c r="F1177" s="39" t="n"/>
      <c r="G1177" s="39" t="n"/>
      <c r="H1177" s="5">
        <f>INDEX(Variables!$B$5:$B$105,MATCH($A1177,Variables!$A$5:$A$105,0))&amp;IF($C1177="",""," | "&amp;INDEX(Mapping!$B$5:$B$26,MATCH($C1177,Mapping!$A$5:$A$26,0))&amp;" | "&amp;INDEX(Mapping!$B$30:$B$41,MATCH($B1177,Mapping!$A$30:$A$41,0)))</f>
        <v/>
      </c>
      <c r="I1177" s="5">
        <f>INDEX(Variables!$C$5:$C$105,MATCH($A1177,Variables!$A$5:$A$105,0))</f>
        <v/>
      </c>
      <c r="J1177" s="5">
        <f>INDEX(Variables!$E$5:$E$105,MATCH($A1177,Variables!$A$5:$A$105,0))</f>
        <v/>
      </c>
      <c r="K1177" s="25">
        <f>LOWER(Settings!$C$4)&amp;".mit."&amp;$A1177&amp;IF($C1177="","","."&amp;$C1177&amp;"."&amp;$B1177)&amp;IF(INDEX(Variables!$D$5:$D$105,MATCH($A1177,Variables!$A$5:$A$105,0))="","","."&amp;INDEX(Variables!$D$5:$D$105,MATCH($A1177,Variables!$A$5:$A$105,0)))&amp;"."&amp;K$5</f>
        <v/>
      </c>
      <c r="L1177" s="28">
        <f>L1168*Settings!$C$13*$D1177</f>
        <v/>
      </c>
      <c r="M1177" s="29">
        <f>M1168*Settings!$C$13*$D1177</f>
        <v/>
      </c>
      <c r="N1177" s="29">
        <f>N1168*Settings!$C$13*$D1177</f>
        <v/>
      </c>
      <c r="O1177" s="29">
        <f>O1168*Settings!$C$13*$D1177</f>
        <v/>
      </c>
      <c r="P1177" s="29">
        <f>P1168*Settings!$C$13*$D1177</f>
        <v/>
      </c>
      <c r="Q1177" s="29">
        <f>Q1168*Settings!$C$13*$D1177</f>
        <v/>
      </c>
      <c r="R1177" s="29">
        <f>R1168*Settings!$C$13*$D1177</f>
        <v/>
      </c>
      <c r="S1177" s="29">
        <f>S1168*Settings!$C$13*$D1177</f>
        <v/>
      </c>
      <c r="T1177" s="29">
        <f>T1168*Settings!$C$13*$D1177</f>
        <v/>
      </c>
      <c r="U1177" s="29">
        <f>U1168*Settings!$C$13*$D1177</f>
        <v/>
      </c>
      <c r="V1177" s="29">
        <f>V1168*Settings!$C$13*$D1177</f>
        <v/>
      </c>
      <c r="W1177" s="29">
        <f>W1168*Settings!$C$13*$D1177</f>
        <v/>
      </c>
      <c r="X1177" s="29">
        <f>X1168*Settings!$C$13*$D1177</f>
        <v/>
      </c>
      <c r="Y1177" s="29">
        <f>Y1168*Settings!$C$13*$D1177</f>
        <v/>
      </c>
      <c r="Z1177" s="29">
        <f>Z1168*Settings!$C$13*$D1177</f>
        <v/>
      </c>
      <c r="AA1177" s="29">
        <f>AA1168*Settings!$C$13*$D1177</f>
        <v/>
      </c>
      <c r="AB1177" s="29">
        <f>AB1168*Settings!$C$13*$D1177</f>
        <v/>
      </c>
      <c r="AC1177" s="29">
        <f>AC1168*Settings!$C$13*$D1177</f>
        <v/>
      </c>
      <c r="AD1177" s="49">
        <f>EMISSIONS(AD1168,Settings!$C$13,$D1177)</f>
        <v/>
      </c>
      <c r="AE1177" s="25">
        <f>LOWER(Settings!$C$4)&amp;".mit."&amp;$A1177&amp;IF($C1177="","","."&amp;$C1177&amp;"."&amp;$B1177)&amp;IF(INDEX(Variables!$D$5:$D$105,MATCH($A1177,Variables!$A$5:$A$105,0))="","","."&amp;INDEX(Variables!$D$5:$D$105,MATCH($A1177,Variables!$A$5:$A$105,0)))&amp;"."&amp;AE$5</f>
        <v/>
      </c>
      <c r="AF1177" s="28">
        <f>AF1168*Settings!$C$13*$D1177</f>
        <v/>
      </c>
      <c r="AG1177" s="29">
        <f>AG1168*Settings!$C$13*$D1177</f>
        <v/>
      </c>
      <c r="AH1177" s="29">
        <f>AH1168*Settings!$C$13*$D1177</f>
        <v/>
      </c>
      <c r="AI1177" s="29">
        <f>AI1168*Settings!$C$13*$D1177</f>
        <v/>
      </c>
      <c r="AJ1177" s="29">
        <f>AJ1168*Settings!$C$13*$D1177</f>
        <v/>
      </c>
      <c r="AK1177" s="29">
        <f>AK1168*Settings!$C$13*$D1177</f>
        <v/>
      </c>
      <c r="AL1177" s="29">
        <f>AL1168*Settings!$C$13*$D1177</f>
        <v/>
      </c>
      <c r="AM1177" s="29">
        <f>AM1168*Settings!$C$13*$D1177</f>
        <v/>
      </c>
      <c r="AN1177" s="29">
        <f>AN1168*Settings!$C$13*$D1177</f>
        <v/>
      </c>
      <c r="AO1177" s="29">
        <f>AO1168*Settings!$C$13*$D1177</f>
        <v/>
      </c>
      <c r="AP1177" s="29">
        <f>AP1168*Settings!$C$13*$D1177</f>
        <v/>
      </c>
      <c r="AQ1177" s="29">
        <f>AQ1168*Settings!$C$13*$D1177</f>
        <v/>
      </c>
      <c r="AR1177" s="29">
        <f>AR1168*Settings!$C$13*$D1177</f>
        <v/>
      </c>
      <c r="AS1177" s="29">
        <f>AS1168*Settings!$C$13*$D1177</f>
        <v/>
      </c>
      <c r="AT1177" s="29">
        <f>AT1168*Settings!$C$13*$D1177</f>
        <v/>
      </c>
      <c r="AU1177" s="29">
        <f>AU1168*Settings!$C$13*$D1177</f>
        <v/>
      </c>
      <c r="AV1177" s="29">
        <f>AV1168*Settings!$C$13*$D1177</f>
        <v/>
      </c>
      <c r="AW1177" s="29">
        <f>AW1168*Settings!$C$13*$D1177</f>
        <v/>
      </c>
      <c r="AX1177" s="49">
        <f>EMISSIONS(AX1168,Settings!$C$13,$D1177)</f>
        <v/>
      </c>
    </row>
    <row r="1178" hidden="1" outlineLevel="2">
      <c r="A1178" s="5" t="inlineStr">
        <is>
          <t>co2</t>
        </is>
      </c>
      <c r="B1178" s="5" t="inlineStr">
        <is>
          <t>ker</t>
        </is>
      </c>
      <c r="C1178" s="5" t="inlineStr">
        <is>
          <t>irn</t>
        </is>
      </c>
      <c r="D1178" s="40">
        <f>INDEX(Inputs!$T$5:$T$132,MATCH($B1178&amp;"|"&amp;$C1178,Inputs!$A$5:$A$132,0))</f>
        <v/>
      </c>
      <c r="E1178" s="39" t="n"/>
      <c r="F1178" s="39" t="n"/>
      <c r="G1178" s="39" t="n"/>
      <c r="H1178" s="5">
        <f>INDEX(Variables!$B$5:$B$105,MATCH($A1178,Variables!$A$5:$A$105,0))&amp;IF($C1178="",""," | "&amp;INDEX(Mapping!$B$5:$B$26,MATCH($C1178,Mapping!$A$5:$A$26,0))&amp;" | "&amp;INDEX(Mapping!$B$30:$B$41,MATCH($B1178,Mapping!$A$30:$A$41,0)))</f>
        <v/>
      </c>
      <c r="I1178" s="5">
        <f>INDEX(Variables!$C$5:$C$105,MATCH($A1178,Variables!$A$5:$A$105,0))</f>
        <v/>
      </c>
      <c r="J1178" s="5">
        <f>INDEX(Variables!$E$5:$E$105,MATCH($A1178,Variables!$A$5:$A$105,0))</f>
        <v/>
      </c>
      <c r="K1178" s="25">
        <f>LOWER(Settings!$C$4)&amp;".mit."&amp;$A1178&amp;IF($C1178="","","."&amp;$C1178&amp;"."&amp;$B1178)&amp;IF(INDEX(Variables!$D$5:$D$105,MATCH($A1178,Variables!$A$5:$A$105,0))="","","."&amp;INDEX(Variables!$D$5:$D$105,MATCH($A1178,Variables!$A$5:$A$105,0)))&amp;"."&amp;K$5</f>
        <v/>
      </c>
      <c r="L1178" s="28">
        <f>L1169*Settings!$C$13*$D1178</f>
        <v/>
      </c>
      <c r="M1178" s="29">
        <f>M1169*Settings!$C$13*$D1178</f>
        <v/>
      </c>
      <c r="N1178" s="29">
        <f>N1169*Settings!$C$13*$D1178</f>
        <v/>
      </c>
      <c r="O1178" s="29">
        <f>O1169*Settings!$C$13*$D1178</f>
        <v/>
      </c>
      <c r="P1178" s="29">
        <f>P1169*Settings!$C$13*$D1178</f>
        <v/>
      </c>
      <c r="Q1178" s="29">
        <f>Q1169*Settings!$C$13*$D1178</f>
        <v/>
      </c>
      <c r="R1178" s="29">
        <f>R1169*Settings!$C$13*$D1178</f>
        <v/>
      </c>
      <c r="S1178" s="29">
        <f>S1169*Settings!$C$13*$D1178</f>
        <v/>
      </c>
      <c r="T1178" s="29">
        <f>T1169*Settings!$C$13*$D1178</f>
        <v/>
      </c>
      <c r="U1178" s="29">
        <f>U1169*Settings!$C$13*$D1178</f>
        <v/>
      </c>
      <c r="V1178" s="29">
        <f>V1169*Settings!$C$13*$D1178</f>
        <v/>
      </c>
      <c r="W1178" s="29">
        <f>W1169*Settings!$C$13*$D1178</f>
        <v/>
      </c>
      <c r="X1178" s="29">
        <f>X1169*Settings!$C$13*$D1178</f>
        <v/>
      </c>
      <c r="Y1178" s="29">
        <f>Y1169*Settings!$C$13*$D1178</f>
        <v/>
      </c>
      <c r="Z1178" s="29">
        <f>Z1169*Settings!$C$13*$D1178</f>
        <v/>
      </c>
      <c r="AA1178" s="29">
        <f>AA1169*Settings!$C$13*$D1178</f>
        <v/>
      </c>
      <c r="AB1178" s="29">
        <f>AB1169*Settings!$C$13*$D1178</f>
        <v/>
      </c>
      <c r="AC1178" s="29">
        <f>AC1169*Settings!$C$13*$D1178</f>
        <v/>
      </c>
      <c r="AD1178" s="49">
        <f>EMISSIONS(AD1169,Settings!$C$13,$D1178)</f>
        <v/>
      </c>
      <c r="AE1178" s="25">
        <f>LOWER(Settings!$C$4)&amp;".mit."&amp;$A1178&amp;IF($C1178="","","."&amp;$C1178&amp;"."&amp;$B1178)&amp;IF(INDEX(Variables!$D$5:$D$105,MATCH($A1178,Variables!$A$5:$A$105,0))="","","."&amp;INDEX(Variables!$D$5:$D$105,MATCH($A1178,Variables!$A$5:$A$105,0)))&amp;"."&amp;AE$5</f>
        <v/>
      </c>
      <c r="AF1178" s="28">
        <f>AF1169*Settings!$C$13*$D1178</f>
        <v/>
      </c>
      <c r="AG1178" s="29">
        <f>AG1169*Settings!$C$13*$D1178</f>
        <v/>
      </c>
      <c r="AH1178" s="29">
        <f>AH1169*Settings!$C$13*$D1178</f>
        <v/>
      </c>
      <c r="AI1178" s="29">
        <f>AI1169*Settings!$C$13*$D1178</f>
        <v/>
      </c>
      <c r="AJ1178" s="29">
        <f>AJ1169*Settings!$C$13*$D1178</f>
        <v/>
      </c>
      <c r="AK1178" s="29">
        <f>AK1169*Settings!$C$13*$D1178</f>
        <v/>
      </c>
      <c r="AL1178" s="29">
        <f>AL1169*Settings!$C$13*$D1178</f>
        <v/>
      </c>
      <c r="AM1178" s="29">
        <f>AM1169*Settings!$C$13*$D1178</f>
        <v/>
      </c>
      <c r="AN1178" s="29">
        <f>AN1169*Settings!$C$13*$D1178</f>
        <v/>
      </c>
      <c r="AO1178" s="29">
        <f>AO1169*Settings!$C$13*$D1178</f>
        <v/>
      </c>
      <c r="AP1178" s="29">
        <f>AP1169*Settings!$C$13*$D1178</f>
        <v/>
      </c>
      <c r="AQ1178" s="29">
        <f>AQ1169*Settings!$C$13*$D1178</f>
        <v/>
      </c>
      <c r="AR1178" s="29">
        <f>AR1169*Settings!$C$13*$D1178</f>
        <v/>
      </c>
      <c r="AS1178" s="29">
        <f>AS1169*Settings!$C$13*$D1178</f>
        <v/>
      </c>
      <c r="AT1178" s="29">
        <f>AT1169*Settings!$C$13*$D1178</f>
        <v/>
      </c>
      <c r="AU1178" s="29">
        <f>AU1169*Settings!$C$13*$D1178</f>
        <v/>
      </c>
      <c r="AV1178" s="29">
        <f>AV1169*Settings!$C$13*$D1178</f>
        <v/>
      </c>
      <c r="AW1178" s="29">
        <f>AW1169*Settings!$C$13*$D1178</f>
        <v/>
      </c>
      <c r="AX1178" s="49">
        <f>EMISSIONS(AX1169,Settings!$C$13,$D1178)</f>
        <v/>
      </c>
    </row>
    <row r="1179" hidden="1" outlineLevel="2">
      <c r="A1179" s="5" t="inlineStr">
        <is>
          <t>co2</t>
        </is>
      </c>
      <c r="B1179" s="5" t="inlineStr">
        <is>
          <t>oop</t>
        </is>
      </c>
      <c r="C1179" s="5" t="inlineStr">
        <is>
          <t>irn</t>
        </is>
      </c>
      <c r="D1179" s="40">
        <f>INDEX(Inputs!$T$5:$T$132,MATCH($B1179&amp;"|"&amp;$C1179,Inputs!$A$5:$A$132,0))</f>
        <v/>
      </c>
      <c r="E1179" s="39" t="n"/>
      <c r="F1179" s="39" t="n"/>
      <c r="G1179" s="39" t="n"/>
      <c r="H1179" s="5">
        <f>INDEX(Variables!$B$5:$B$105,MATCH($A1179,Variables!$A$5:$A$105,0))&amp;IF($C1179="",""," | "&amp;INDEX(Mapping!$B$5:$B$26,MATCH($C1179,Mapping!$A$5:$A$26,0))&amp;" | "&amp;INDEX(Mapping!$B$30:$B$41,MATCH($B1179,Mapping!$A$30:$A$41,0)))</f>
        <v/>
      </c>
      <c r="I1179" s="5">
        <f>INDEX(Variables!$C$5:$C$105,MATCH($A1179,Variables!$A$5:$A$105,0))</f>
        <v/>
      </c>
      <c r="J1179" s="5">
        <f>INDEX(Variables!$E$5:$E$105,MATCH($A1179,Variables!$A$5:$A$105,0))</f>
        <v/>
      </c>
      <c r="K1179" s="25">
        <f>LOWER(Settings!$C$4)&amp;".mit."&amp;$A1179&amp;IF($C1179="","","."&amp;$C1179&amp;"."&amp;$B1179)&amp;IF(INDEX(Variables!$D$5:$D$105,MATCH($A1179,Variables!$A$5:$A$105,0))="","","."&amp;INDEX(Variables!$D$5:$D$105,MATCH($A1179,Variables!$A$5:$A$105,0)))&amp;"."&amp;K$5</f>
        <v/>
      </c>
      <c r="L1179" s="28">
        <f>L1170*Settings!$C$13*$D1179</f>
        <v/>
      </c>
      <c r="M1179" s="29">
        <f>M1170*Settings!$C$13*$D1179</f>
        <v/>
      </c>
      <c r="N1179" s="29">
        <f>N1170*Settings!$C$13*$D1179</f>
        <v/>
      </c>
      <c r="O1179" s="29">
        <f>O1170*Settings!$C$13*$D1179</f>
        <v/>
      </c>
      <c r="P1179" s="29">
        <f>P1170*Settings!$C$13*$D1179</f>
        <v/>
      </c>
      <c r="Q1179" s="29">
        <f>Q1170*Settings!$C$13*$D1179</f>
        <v/>
      </c>
      <c r="R1179" s="29">
        <f>R1170*Settings!$C$13*$D1179</f>
        <v/>
      </c>
      <c r="S1179" s="29">
        <f>S1170*Settings!$C$13*$D1179</f>
        <v/>
      </c>
      <c r="T1179" s="29">
        <f>T1170*Settings!$C$13*$D1179</f>
        <v/>
      </c>
      <c r="U1179" s="29">
        <f>U1170*Settings!$C$13*$D1179</f>
        <v/>
      </c>
      <c r="V1179" s="29">
        <f>V1170*Settings!$C$13*$D1179</f>
        <v/>
      </c>
      <c r="W1179" s="29">
        <f>W1170*Settings!$C$13*$D1179</f>
        <v/>
      </c>
      <c r="X1179" s="29">
        <f>X1170*Settings!$C$13*$D1179</f>
        <v/>
      </c>
      <c r="Y1179" s="29">
        <f>Y1170*Settings!$C$13*$D1179</f>
        <v/>
      </c>
      <c r="Z1179" s="29">
        <f>Z1170*Settings!$C$13*$D1179</f>
        <v/>
      </c>
      <c r="AA1179" s="29">
        <f>AA1170*Settings!$C$13*$D1179</f>
        <v/>
      </c>
      <c r="AB1179" s="29">
        <f>AB1170*Settings!$C$13*$D1179</f>
        <v/>
      </c>
      <c r="AC1179" s="29">
        <f>AC1170*Settings!$C$13*$D1179</f>
        <v/>
      </c>
      <c r="AD1179" s="49">
        <f>EMISSIONS(AD1170,Settings!$C$13,$D1179)</f>
        <v/>
      </c>
      <c r="AE1179" s="25">
        <f>LOWER(Settings!$C$4)&amp;".mit."&amp;$A1179&amp;IF($C1179="","","."&amp;$C1179&amp;"."&amp;$B1179)&amp;IF(INDEX(Variables!$D$5:$D$105,MATCH($A1179,Variables!$A$5:$A$105,0))="","","."&amp;INDEX(Variables!$D$5:$D$105,MATCH($A1179,Variables!$A$5:$A$105,0)))&amp;"."&amp;AE$5</f>
        <v/>
      </c>
      <c r="AF1179" s="28">
        <f>AF1170*Settings!$C$13*$D1179</f>
        <v/>
      </c>
      <c r="AG1179" s="29">
        <f>AG1170*Settings!$C$13*$D1179</f>
        <v/>
      </c>
      <c r="AH1179" s="29">
        <f>AH1170*Settings!$C$13*$D1179</f>
        <v/>
      </c>
      <c r="AI1179" s="29">
        <f>AI1170*Settings!$C$13*$D1179</f>
        <v/>
      </c>
      <c r="AJ1179" s="29">
        <f>AJ1170*Settings!$C$13*$D1179</f>
        <v/>
      </c>
      <c r="AK1179" s="29">
        <f>AK1170*Settings!$C$13*$D1179</f>
        <v/>
      </c>
      <c r="AL1179" s="29">
        <f>AL1170*Settings!$C$13*$D1179</f>
        <v/>
      </c>
      <c r="AM1179" s="29">
        <f>AM1170*Settings!$C$13*$D1179</f>
        <v/>
      </c>
      <c r="AN1179" s="29">
        <f>AN1170*Settings!$C$13*$D1179</f>
        <v/>
      </c>
      <c r="AO1179" s="29">
        <f>AO1170*Settings!$C$13*$D1179</f>
        <v/>
      </c>
      <c r="AP1179" s="29">
        <f>AP1170*Settings!$C$13*$D1179</f>
        <v/>
      </c>
      <c r="AQ1179" s="29">
        <f>AQ1170*Settings!$C$13*$D1179</f>
        <v/>
      </c>
      <c r="AR1179" s="29">
        <f>AR1170*Settings!$C$13*$D1179</f>
        <v/>
      </c>
      <c r="AS1179" s="29">
        <f>AS1170*Settings!$C$13*$D1179</f>
        <v/>
      </c>
      <c r="AT1179" s="29">
        <f>AT1170*Settings!$C$13*$D1179</f>
        <v/>
      </c>
      <c r="AU1179" s="29">
        <f>AU1170*Settings!$C$13*$D1179</f>
        <v/>
      </c>
      <c r="AV1179" s="29">
        <f>AV1170*Settings!$C$13*$D1179</f>
        <v/>
      </c>
      <c r="AW1179" s="29">
        <f>AW1170*Settings!$C$13*$D1179</f>
        <v/>
      </c>
      <c r="AX1179" s="49">
        <f>EMISSIONS(AX1170,Settings!$C$13,$D1179)</f>
        <v/>
      </c>
    </row>
    <row r="1180" hidden="1" outlineLevel="2">
      <c r="A1180" s="5" t="inlineStr">
        <is>
          <t>co2</t>
        </is>
      </c>
      <c r="B1180" s="5" t="inlineStr">
        <is>
          <t>bio</t>
        </is>
      </c>
      <c r="C1180" s="5" t="inlineStr">
        <is>
          <t>irn</t>
        </is>
      </c>
      <c r="D1180" s="40">
        <f>INDEX(Inputs!$T$5:$T$132,MATCH($B1180&amp;"|"&amp;$C1180,Inputs!$A$5:$A$132,0))</f>
        <v/>
      </c>
      <c r="E1180" s="39" t="n"/>
      <c r="F1180" s="39" t="n"/>
      <c r="G1180" s="39" t="n"/>
      <c r="H1180" s="5">
        <f>INDEX(Variables!$B$5:$B$105,MATCH($A1180,Variables!$A$5:$A$105,0))&amp;IF($C1180="",""," | "&amp;INDEX(Mapping!$B$5:$B$26,MATCH($C1180,Mapping!$A$5:$A$26,0))&amp;" | "&amp;INDEX(Mapping!$B$30:$B$41,MATCH($B1180,Mapping!$A$30:$A$41,0)))</f>
        <v/>
      </c>
      <c r="I1180" s="5">
        <f>INDEX(Variables!$C$5:$C$105,MATCH($A1180,Variables!$A$5:$A$105,0))</f>
        <v/>
      </c>
      <c r="J1180" s="5">
        <f>INDEX(Variables!$E$5:$E$105,MATCH($A1180,Variables!$A$5:$A$105,0))</f>
        <v/>
      </c>
      <c r="K1180" s="25">
        <f>LOWER(Settings!$C$4)&amp;".mit."&amp;$A1180&amp;IF($C1180="","","."&amp;$C1180&amp;"."&amp;$B1180)&amp;IF(INDEX(Variables!$D$5:$D$105,MATCH($A1180,Variables!$A$5:$A$105,0))="","","."&amp;INDEX(Variables!$D$5:$D$105,MATCH($A1180,Variables!$A$5:$A$105,0)))&amp;"."&amp;K$5</f>
        <v/>
      </c>
      <c r="L1180" s="28">
        <f>L1171*Settings!$C$13*$D1180</f>
        <v/>
      </c>
      <c r="M1180" s="29">
        <f>M1171*Settings!$C$13*$D1180</f>
        <v/>
      </c>
      <c r="N1180" s="29">
        <f>N1171*Settings!$C$13*$D1180</f>
        <v/>
      </c>
      <c r="O1180" s="29">
        <f>O1171*Settings!$C$13*$D1180</f>
        <v/>
      </c>
      <c r="P1180" s="29">
        <f>P1171*Settings!$C$13*$D1180</f>
        <v/>
      </c>
      <c r="Q1180" s="29">
        <f>Q1171*Settings!$C$13*$D1180</f>
        <v/>
      </c>
      <c r="R1180" s="29">
        <f>R1171*Settings!$C$13*$D1180</f>
        <v/>
      </c>
      <c r="S1180" s="29">
        <f>S1171*Settings!$C$13*$D1180</f>
        <v/>
      </c>
      <c r="T1180" s="29">
        <f>T1171*Settings!$C$13*$D1180</f>
        <v/>
      </c>
      <c r="U1180" s="29">
        <f>U1171*Settings!$C$13*$D1180</f>
        <v/>
      </c>
      <c r="V1180" s="29">
        <f>V1171*Settings!$C$13*$D1180</f>
        <v/>
      </c>
      <c r="W1180" s="29">
        <f>W1171*Settings!$C$13*$D1180</f>
        <v/>
      </c>
      <c r="X1180" s="29">
        <f>X1171*Settings!$C$13*$D1180</f>
        <v/>
      </c>
      <c r="Y1180" s="29">
        <f>Y1171*Settings!$C$13*$D1180</f>
        <v/>
      </c>
      <c r="Z1180" s="29">
        <f>Z1171*Settings!$C$13*$D1180</f>
        <v/>
      </c>
      <c r="AA1180" s="29">
        <f>AA1171*Settings!$C$13*$D1180</f>
        <v/>
      </c>
      <c r="AB1180" s="29">
        <f>AB1171*Settings!$C$13*$D1180</f>
        <v/>
      </c>
      <c r="AC1180" s="29">
        <f>AC1171*Settings!$C$13*$D1180</f>
        <v/>
      </c>
      <c r="AD1180" s="49">
        <f>EMISSIONS(AD1171,Settings!$C$13,$D1180)</f>
        <v/>
      </c>
      <c r="AE1180" s="25">
        <f>LOWER(Settings!$C$4)&amp;".mit."&amp;$A1180&amp;IF($C1180="","","."&amp;$C1180&amp;"."&amp;$B1180)&amp;IF(INDEX(Variables!$D$5:$D$105,MATCH($A1180,Variables!$A$5:$A$105,0))="","","."&amp;INDEX(Variables!$D$5:$D$105,MATCH($A1180,Variables!$A$5:$A$105,0)))&amp;"."&amp;AE$5</f>
        <v/>
      </c>
      <c r="AF1180" s="28">
        <f>AF1171*Settings!$C$13*$D1180</f>
        <v/>
      </c>
      <c r="AG1180" s="29">
        <f>AG1171*Settings!$C$13*$D1180</f>
        <v/>
      </c>
      <c r="AH1180" s="29">
        <f>AH1171*Settings!$C$13*$D1180</f>
        <v/>
      </c>
      <c r="AI1180" s="29">
        <f>AI1171*Settings!$C$13*$D1180</f>
        <v/>
      </c>
      <c r="AJ1180" s="29">
        <f>AJ1171*Settings!$C$13*$D1180</f>
        <v/>
      </c>
      <c r="AK1180" s="29">
        <f>AK1171*Settings!$C$13*$D1180</f>
        <v/>
      </c>
      <c r="AL1180" s="29">
        <f>AL1171*Settings!$C$13*$D1180</f>
        <v/>
      </c>
      <c r="AM1180" s="29">
        <f>AM1171*Settings!$C$13*$D1180</f>
        <v/>
      </c>
      <c r="AN1180" s="29">
        <f>AN1171*Settings!$C$13*$D1180</f>
        <v/>
      </c>
      <c r="AO1180" s="29">
        <f>AO1171*Settings!$C$13*$D1180</f>
        <v/>
      </c>
      <c r="AP1180" s="29">
        <f>AP1171*Settings!$C$13*$D1180</f>
        <v/>
      </c>
      <c r="AQ1180" s="29">
        <f>AQ1171*Settings!$C$13*$D1180</f>
        <v/>
      </c>
      <c r="AR1180" s="29">
        <f>AR1171*Settings!$C$13*$D1180</f>
        <v/>
      </c>
      <c r="AS1180" s="29">
        <f>AS1171*Settings!$C$13*$D1180</f>
        <v/>
      </c>
      <c r="AT1180" s="29">
        <f>AT1171*Settings!$C$13*$D1180</f>
        <v/>
      </c>
      <c r="AU1180" s="29">
        <f>AU1171*Settings!$C$13*$D1180</f>
        <v/>
      </c>
      <c r="AV1180" s="29">
        <f>AV1171*Settings!$C$13*$D1180</f>
        <v/>
      </c>
      <c r="AW1180" s="29">
        <f>AW1171*Settings!$C$13*$D1180</f>
        <v/>
      </c>
      <c r="AX1180" s="49">
        <f>EMISSIONS(AX1171,Settings!$C$13,$D1180)</f>
        <v/>
      </c>
    </row>
    <row r="1181" hidden="1" outlineLevel="2"/>
    <row r="1182" hidden="1" outlineLevel="2">
      <c r="A1182" s="5" t="inlineStr">
        <is>
          <t>rtx</t>
        </is>
      </c>
      <c r="B1182" s="5" t="inlineStr">
        <is>
          <t>coa</t>
        </is>
      </c>
      <c r="C1182" s="5" t="inlineStr">
        <is>
          <t>irn</t>
        </is>
      </c>
      <c r="D1182" s="40">
        <f>INDEX(Inputs!$R$5:$R$132,MATCH($B1182&amp;"|"&amp;$C1182,Inputs!$A$5:$A$132,0))</f>
        <v/>
      </c>
      <c r="E1182" s="39" t="n"/>
      <c r="F1182" s="39" t="n"/>
      <c r="G1182" s="39" t="n"/>
      <c r="H1182" s="5">
        <f>INDEX(Variables!$B$5:$B$105,MATCH($A1182,Variables!$A$5:$A$105,0))&amp;IF($C1182="",""," | "&amp;INDEX(Mapping!$B$5:$B$26,MATCH($C1182,Mapping!$A$5:$A$26,0))&amp;" | "&amp;INDEX(Mapping!$B$30:$B$41,MATCH($B1182,Mapping!$A$30:$A$41,0)))</f>
        <v/>
      </c>
      <c r="I1182" s="5">
        <f>INDEX(Variables!$C$5:$C$105,MATCH($A1182,Variables!$A$5:$A$105,0))</f>
        <v/>
      </c>
      <c r="J1182" s="5">
        <f>INDEX(Variables!$E$5:$E$105,MATCH($A1182,Variables!$A$5:$A$105,0))</f>
        <v/>
      </c>
      <c r="K1182" s="25">
        <f>LOWER(Settings!$C$4)&amp;".mit."&amp;$A1182&amp;IF($C1182="","","."&amp;$C1182&amp;"."&amp;$B1182)&amp;IF(INDEX(Variables!$D$5:$D$105,MATCH($A1182,Variables!$A$5:$A$105,0))="","","."&amp;INDEX(Variables!$D$5:$D$105,MATCH($A1182,Variables!$A$5:$A$105,0)))&amp;"."&amp;K$5</f>
        <v/>
      </c>
      <c r="L1182" s="46">
        <f>L1164*Settings!$C$13*(INDEX(L$258:L$269,$D1182)+INDEX(L$245:L$256,$D1182))</f>
        <v/>
      </c>
      <c r="M1182" s="47">
        <f>M1164*Settings!$C$13*(INDEX(M$258:M$269,$D1182)+INDEX(M$245:M$256,$D1182))</f>
        <v/>
      </c>
      <c r="N1182" s="47">
        <f>N1164*Settings!$C$13*(INDEX(N$258:N$269,$D1182)+INDEX(N$245:N$256,$D1182))</f>
        <v/>
      </c>
      <c r="O1182" s="47">
        <f>O1164*Settings!$C$13*(INDEX(O$258:O$269,$D1182)+INDEX(O$245:O$256,$D1182))</f>
        <v/>
      </c>
      <c r="P1182" s="47">
        <f>P1164*Settings!$C$13*(INDEX(P$258:P$269,$D1182)+INDEX(P$245:P$256,$D1182))</f>
        <v/>
      </c>
      <c r="Q1182" s="47">
        <f>Q1164*Settings!$C$13*(INDEX(Q$258:Q$269,$D1182)+INDEX(Q$245:Q$256,$D1182))</f>
        <v/>
      </c>
      <c r="R1182" s="47">
        <f>R1164*Settings!$C$13*(INDEX(R$258:R$269,$D1182)+INDEX(R$245:R$256,$D1182))</f>
        <v/>
      </c>
      <c r="S1182" s="47">
        <f>S1164*Settings!$C$13*(INDEX(S$258:S$269,$D1182)+INDEX(S$245:S$256,$D1182))</f>
        <v/>
      </c>
      <c r="T1182" s="47">
        <f>T1164*Settings!$C$13*(INDEX(T$258:T$269,$D1182)+INDEX(T$245:T$256,$D1182))</f>
        <v/>
      </c>
      <c r="U1182" s="47">
        <f>U1164*Settings!$C$13*(INDEX(U$258:U$269,$D1182)+INDEX(U$245:U$256,$D1182))</f>
        <v/>
      </c>
      <c r="V1182" s="47">
        <f>V1164*Settings!$C$13*(INDEX(V$258:V$269,$D1182)+INDEX(V$245:V$256,$D1182))</f>
        <v/>
      </c>
      <c r="W1182" s="47">
        <f>W1164*Settings!$C$13*(INDEX(W$258:W$269,$D1182)+INDEX(W$245:W$256,$D1182))</f>
        <v/>
      </c>
      <c r="X1182" s="47">
        <f>X1164*Settings!$C$13*(INDEX(X$258:X$269,$D1182)+INDEX(X$245:X$256,$D1182))</f>
        <v/>
      </c>
      <c r="Y1182" s="47">
        <f>Y1164*Settings!$C$13*(INDEX(Y$258:Y$269,$D1182)+INDEX(Y$245:Y$256,$D1182))</f>
        <v/>
      </c>
      <c r="Z1182" s="47">
        <f>Z1164*Settings!$C$13*(INDEX(Z$258:Z$269,$D1182)+INDEX(Z$245:Z$256,$D1182))</f>
        <v/>
      </c>
      <c r="AA1182" s="47">
        <f>AA1164*Settings!$C$13*(INDEX(AA$258:AA$269,$D1182)+INDEX(AA$245:AA$256,$D1182))</f>
        <v/>
      </c>
      <c r="AB1182" s="47">
        <f>AB1164*Settings!$C$13*(INDEX(AB$258:AB$269,$D1182)+INDEX(AB$245:AB$256,$D1182))</f>
        <v/>
      </c>
      <c r="AC1182" s="47">
        <f>AC1164*Settings!$C$13*(INDEX(AC$258:AC$269,$D1182)+INDEX(AC$245:AC$256,$D1182))</f>
        <v/>
      </c>
      <c r="AD1182" s="48">
        <f>REVENUE(AD1164,Settings!$C$13,INDEX(AD$258:AD$269,$D1182)+INDEX(AD$245:AD$256,$D1182))</f>
        <v/>
      </c>
      <c r="AE1182" s="25">
        <f>LOWER(Settings!$C$4)&amp;".mit."&amp;$A1182&amp;IF($C1182="","","."&amp;$C1182&amp;"."&amp;$B1182)&amp;IF(INDEX(Variables!$D$5:$D$105,MATCH($A1182,Variables!$A$5:$A$105,0))="","","."&amp;INDEX(Variables!$D$5:$D$105,MATCH($A1182,Variables!$A$5:$A$105,0)))&amp;"."&amp;AE$5</f>
        <v/>
      </c>
      <c r="AF1182" s="46">
        <f>AF1164*Settings!$C$13*(INDEX(AF$258:AF$269,$D1182)+INDEX(AF$245:AF$256,$D1182))</f>
        <v/>
      </c>
      <c r="AG1182" s="47">
        <f>AG1164*Settings!$C$13*(INDEX(AG$258:AG$269,$D1182)+INDEX(AG$245:AG$256,$D1182))</f>
        <v/>
      </c>
      <c r="AH1182" s="47">
        <f>AH1164*Settings!$C$13*(INDEX(AH$258:AH$269,$D1182)+INDEX(AH$245:AH$256,$D1182))</f>
        <v/>
      </c>
      <c r="AI1182" s="47">
        <f>AI1164*Settings!$C$13*(INDEX(AI$258:AI$269,$D1182)+INDEX(AI$245:AI$256,$D1182))</f>
        <v/>
      </c>
      <c r="AJ1182" s="47">
        <f>AJ1164*Settings!$C$13*(INDEX(AJ$258:AJ$269,$D1182)+INDEX(AJ$245:AJ$256,$D1182))</f>
        <v/>
      </c>
      <c r="AK1182" s="47">
        <f>AK1164*Settings!$C$13*(INDEX(AK$258:AK$269,$D1182)+INDEX(AK$245:AK$256,$D1182))</f>
        <v/>
      </c>
      <c r="AL1182" s="47">
        <f>AL1164*Settings!$C$13*(INDEX(AL$258:AL$269,$D1182)+INDEX(AL$245:AL$256,$D1182))</f>
        <v/>
      </c>
      <c r="AM1182" s="47">
        <f>AM1164*Settings!$C$13*(INDEX(AM$258:AM$269,$D1182)+INDEX(AM$245:AM$256,$D1182))</f>
        <v/>
      </c>
      <c r="AN1182" s="47">
        <f>AN1164*Settings!$C$13*(INDEX(AN$258:AN$269,$D1182)+INDEX(AN$245:AN$256,$D1182))</f>
        <v/>
      </c>
      <c r="AO1182" s="47">
        <f>AO1164*Settings!$C$13*(INDEX(AO$258:AO$269,$D1182)+INDEX(AO$245:AO$256,$D1182))</f>
        <v/>
      </c>
      <c r="AP1182" s="47">
        <f>AP1164*Settings!$C$13*(INDEX(AP$258:AP$269,$D1182)+INDEX(AP$245:AP$256,$D1182))</f>
        <v/>
      </c>
      <c r="AQ1182" s="47">
        <f>AQ1164*Settings!$C$13*(INDEX(AQ$258:AQ$269,$D1182)+INDEX(AQ$245:AQ$256,$D1182))</f>
        <v/>
      </c>
      <c r="AR1182" s="47">
        <f>AR1164*Settings!$C$13*(INDEX(AR$258:AR$269,$D1182)+INDEX(AR$245:AR$256,$D1182))</f>
        <v/>
      </c>
      <c r="AS1182" s="47">
        <f>AS1164*Settings!$C$13*(INDEX(AS$258:AS$269,$D1182)+INDEX(AS$245:AS$256,$D1182))</f>
        <v/>
      </c>
      <c r="AT1182" s="47">
        <f>AT1164*Settings!$C$13*(INDEX(AT$258:AT$269,$D1182)+INDEX(AT$245:AT$256,$D1182))</f>
        <v/>
      </c>
      <c r="AU1182" s="47">
        <f>AU1164*Settings!$C$13*(INDEX(AU$258:AU$269,$D1182)+INDEX(AU$245:AU$256,$D1182))</f>
        <v/>
      </c>
      <c r="AV1182" s="47">
        <f>AV1164*Settings!$C$13*(INDEX(AV$258:AV$269,$D1182)+INDEX(AV$245:AV$256,$D1182))</f>
        <v/>
      </c>
      <c r="AW1182" s="47">
        <f>AW1164*Settings!$C$13*(INDEX(AW$258:AW$269,$D1182)+INDEX(AW$245:AW$256,$D1182))</f>
        <v/>
      </c>
      <c r="AX1182" s="48">
        <f>REVENUE(AX1164,Settings!$C$13,INDEX(AX$258:AX$269,$D1182)+INDEX(AX$245:AX$256,$D1182))</f>
        <v/>
      </c>
    </row>
    <row r="1183" hidden="1" outlineLevel="2">
      <c r="A1183" s="5" t="inlineStr">
        <is>
          <t>rtx</t>
        </is>
      </c>
      <c r="B1183" s="5" t="inlineStr">
        <is>
          <t>nga</t>
        </is>
      </c>
      <c r="C1183" s="5" t="inlineStr">
        <is>
          <t>irn</t>
        </is>
      </c>
      <c r="D1183" s="40">
        <f>INDEX(Inputs!$R$5:$R$132,MATCH($B1183&amp;"|"&amp;$C1183,Inputs!$A$5:$A$132,0))</f>
        <v/>
      </c>
      <c r="E1183" s="39" t="n"/>
      <c r="F1183" s="39" t="n"/>
      <c r="G1183" s="39" t="n"/>
      <c r="H1183" s="5">
        <f>INDEX(Variables!$B$5:$B$105,MATCH($A1183,Variables!$A$5:$A$105,0))&amp;IF($C1183="",""," | "&amp;INDEX(Mapping!$B$5:$B$26,MATCH($C1183,Mapping!$A$5:$A$26,0))&amp;" | "&amp;INDEX(Mapping!$B$30:$B$41,MATCH($B1183,Mapping!$A$30:$A$41,0)))</f>
        <v/>
      </c>
      <c r="I1183" s="5">
        <f>INDEX(Variables!$C$5:$C$105,MATCH($A1183,Variables!$A$5:$A$105,0))</f>
        <v/>
      </c>
      <c r="J1183" s="5">
        <f>INDEX(Variables!$E$5:$E$105,MATCH($A1183,Variables!$A$5:$A$105,0))</f>
        <v/>
      </c>
      <c r="K1183" s="25">
        <f>LOWER(Settings!$C$4)&amp;".mit."&amp;$A1183&amp;IF($C1183="","","."&amp;$C1183&amp;"."&amp;$B1183)&amp;IF(INDEX(Variables!$D$5:$D$105,MATCH($A1183,Variables!$A$5:$A$105,0))="","","."&amp;INDEX(Variables!$D$5:$D$105,MATCH($A1183,Variables!$A$5:$A$105,0)))&amp;"."&amp;K$5</f>
        <v/>
      </c>
      <c r="L1183" s="46">
        <f>L1165*Settings!$C$13*(INDEX(L$258:L$269,$D1183)+INDEX(L$245:L$256,$D1183))</f>
        <v/>
      </c>
      <c r="M1183" s="47">
        <f>M1165*Settings!$C$13*(INDEX(M$258:M$269,$D1183)+INDEX(M$245:M$256,$D1183))</f>
        <v/>
      </c>
      <c r="N1183" s="47">
        <f>N1165*Settings!$C$13*(INDEX(N$258:N$269,$D1183)+INDEX(N$245:N$256,$D1183))</f>
        <v/>
      </c>
      <c r="O1183" s="47">
        <f>O1165*Settings!$C$13*(INDEX(O$258:O$269,$D1183)+INDEX(O$245:O$256,$D1183))</f>
        <v/>
      </c>
      <c r="P1183" s="47">
        <f>P1165*Settings!$C$13*(INDEX(P$258:P$269,$D1183)+INDEX(P$245:P$256,$D1183))</f>
        <v/>
      </c>
      <c r="Q1183" s="47">
        <f>Q1165*Settings!$C$13*(INDEX(Q$258:Q$269,$D1183)+INDEX(Q$245:Q$256,$D1183))</f>
        <v/>
      </c>
      <c r="R1183" s="47">
        <f>R1165*Settings!$C$13*(INDEX(R$258:R$269,$D1183)+INDEX(R$245:R$256,$D1183))</f>
        <v/>
      </c>
      <c r="S1183" s="47">
        <f>S1165*Settings!$C$13*(INDEX(S$258:S$269,$D1183)+INDEX(S$245:S$256,$D1183))</f>
        <v/>
      </c>
      <c r="T1183" s="47">
        <f>T1165*Settings!$C$13*(INDEX(T$258:T$269,$D1183)+INDEX(T$245:T$256,$D1183))</f>
        <v/>
      </c>
      <c r="U1183" s="47">
        <f>U1165*Settings!$C$13*(INDEX(U$258:U$269,$D1183)+INDEX(U$245:U$256,$D1183))</f>
        <v/>
      </c>
      <c r="V1183" s="47">
        <f>V1165*Settings!$C$13*(INDEX(V$258:V$269,$D1183)+INDEX(V$245:V$256,$D1183))</f>
        <v/>
      </c>
      <c r="W1183" s="47">
        <f>W1165*Settings!$C$13*(INDEX(W$258:W$269,$D1183)+INDEX(W$245:W$256,$D1183))</f>
        <v/>
      </c>
      <c r="X1183" s="47">
        <f>X1165*Settings!$C$13*(INDEX(X$258:X$269,$D1183)+INDEX(X$245:X$256,$D1183))</f>
        <v/>
      </c>
      <c r="Y1183" s="47">
        <f>Y1165*Settings!$C$13*(INDEX(Y$258:Y$269,$D1183)+INDEX(Y$245:Y$256,$D1183))</f>
        <v/>
      </c>
      <c r="Z1183" s="47">
        <f>Z1165*Settings!$C$13*(INDEX(Z$258:Z$269,$D1183)+INDEX(Z$245:Z$256,$D1183))</f>
        <v/>
      </c>
      <c r="AA1183" s="47">
        <f>AA1165*Settings!$C$13*(INDEX(AA$258:AA$269,$D1183)+INDEX(AA$245:AA$256,$D1183))</f>
        <v/>
      </c>
      <c r="AB1183" s="47">
        <f>AB1165*Settings!$C$13*(INDEX(AB$258:AB$269,$D1183)+INDEX(AB$245:AB$256,$D1183))</f>
        <v/>
      </c>
      <c r="AC1183" s="47">
        <f>AC1165*Settings!$C$13*(INDEX(AC$258:AC$269,$D1183)+INDEX(AC$245:AC$256,$D1183))</f>
        <v/>
      </c>
      <c r="AD1183" s="48">
        <f>REVENUE(AD1165,Settings!$C$13,INDEX(AD$258:AD$269,$D1183)+INDEX(AD$245:AD$256,$D1183))</f>
        <v/>
      </c>
      <c r="AE1183" s="25">
        <f>LOWER(Settings!$C$4)&amp;".mit."&amp;$A1183&amp;IF($C1183="","","."&amp;$C1183&amp;"."&amp;$B1183)&amp;IF(INDEX(Variables!$D$5:$D$105,MATCH($A1183,Variables!$A$5:$A$105,0))="","","."&amp;INDEX(Variables!$D$5:$D$105,MATCH($A1183,Variables!$A$5:$A$105,0)))&amp;"."&amp;AE$5</f>
        <v/>
      </c>
      <c r="AF1183" s="46">
        <f>AF1165*Settings!$C$13*(INDEX(AF$258:AF$269,$D1183)+INDEX(AF$245:AF$256,$D1183))</f>
        <v/>
      </c>
      <c r="AG1183" s="47">
        <f>AG1165*Settings!$C$13*(INDEX(AG$258:AG$269,$D1183)+INDEX(AG$245:AG$256,$D1183))</f>
        <v/>
      </c>
      <c r="AH1183" s="47">
        <f>AH1165*Settings!$C$13*(INDEX(AH$258:AH$269,$D1183)+INDEX(AH$245:AH$256,$D1183))</f>
        <v/>
      </c>
      <c r="AI1183" s="47">
        <f>AI1165*Settings!$C$13*(INDEX(AI$258:AI$269,$D1183)+INDEX(AI$245:AI$256,$D1183))</f>
        <v/>
      </c>
      <c r="AJ1183" s="47">
        <f>AJ1165*Settings!$C$13*(INDEX(AJ$258:AJ$269,$D1183)+INDEX(AJ$245:AJ$256,$D1183))</f>
        <v/>
      </c>
      <c r="AK1183" s="47">
        <f>AK1165*Settings!$C$13*(INDEX(AK$258:AK$269,$D1183)+INDEX(AK$245:AK$256,$D1183))</f>
        <v/>
      </c>
      <c r="AL1183" s="47">
        <f>AL1165*Settings!$C$13*(INDEX(AL$258:AL$269,$D1183)+INDEX(AL$245:AL$256,$D1183))</f>
        <v/>
      </c>
      <c r="AM1183" s="47">
        <f>AM1165*Settings!$C$13*(INDEX(AM$258:AM$269,$D1183)+INDEX(AM$245:AM$256,$D1183))</f>
        <v/>
      </c>
      <c r="AN1183" s="47">
        <f>AN1165*Settings!$C$13*(INDEX(AN$258:AN$269,$D1183)+INDEX(AN$245:AN$256,$D1183))</f>
        <v/>
      </c>
      <c r="AO1183" s="47">
        <f>AO1165*Settings!$C$13*(INDEX(AO$258:AO$269,$D1183)+INDEX(AO$245:AO$256,$D1183))</f>
        <v/>
      </c>
      <c r="AP1183" s="47">
        <f>AP1165*Settings!$C$13*(INDEX(AP$258:AP$269,$D1183)+INDEX(AP$245:AP$256,$D1183))</f>
        <v/>
      </c>
      <c r="AQ1183" s="47">
        <f>AQ1165*Settings!$C$13*(INDEX(AQ$258:AQ$269,$D1183)+INDEX(AQ$245:AQ$256,$D1183))</f>
        <v/>
      </c>
      <c r="AR1183" s="47">
        <f>AR1165*Settings!$C$13*(INDEX(AR$258:AR$269,$D1183)+INDEX(AR$245:AR$256,$D1183))</f>
        <v/>
      </c>
      <c r="AS1183" s="47">
        <f>AS1165*Settings!$C$13*(INDEX(AS$258:AS$269,$D1183)+INDEX(AS$245:AS$256,$D1183))</f>
        <v/>
      </c>
      <c r="AT1183" s="47">
        <f>AT1165*Settings!$C$13*(INDEX(AT$258:AT$269,$D1183)+INDEX(AT$245:AT$256,$D1183))</f>
        <v/>
      </c>
      <c r="AU1183" s="47">
        <f>AU1165*Settings!$C$13*(INDEX(AU$258:AU$269,$D1183)+INDEX(AU$245:AU$256,$D1183))</f>
        <v/>
      </c>
      <c r="AV1183" s="47">
        <f>AV1165*Settings!$C$13*(INDEX(AV$258:AV$269,$D1183)+INDEX(AV$245:AV$256,$D1183))</f>
        <v/>
      </c>
      <c r="AW1183" s="47">
        <f>AW1165*Settings!$C$13*(INDEX(AW$258:AW$269,$D1183)+INDEX(AW$245:AW$256,$D1183))</f>
        <v/>
      </c>
      <c r="AX1183" s="48">
        <f>REVENUE(AX1165,Settings!$C$13,INDEX(AX$258:AX$269,$D1183)+INDEX(AX$245:AX$256,$D1183))</f>
        <v/>
      </c>
    </row>
    <row r="1184" hidden="1" outlineLevel="2">
      <c r="A1184" s="5" t="inlineStr">
        <is>
          <t>rtx</t>
        </is>
      </c>
      <c r="B1184" s="5" t="inlineStr">
        <is>
          <t>gso</t>
        </is>
      </c>
      <c r="C1184" s="5" t="inlineStr">
        <is>
          <t>irn</t>
        </is>
      </c>
      <c r="D1184" s="40">
        <f>INDEX(Inputs!$R$5:$R$132,MATCH($B1184&amp;"|"&amp;$C1184,Inputs!$A$5:$A$132,0))</f>
        <v/>
      </c>
      <c r="E1184" s="39" t="n"/>
      <c r="F1184" s="39" t="n"/>
      <c r="G1184" s="39" t="n"/>
      <c r="H1184" s="5">
        <f>INDEX(Variables!$B$5:$B$105,MATCH($A1184,Variables!$A$5:$A$105,0))&amp;IF($C1184="",""," | "&amp;INDEX(Mapping!$B$5:$B$26,MATCH($C1184,Mapping!$A$5:$A$26,0))&amp;" | "&amp;INDEX(Mapping!$B$30:$B$41,MATCH($B1184,Mapping!$A$30:$A$41,0)))</f>
        <v/>
      </c>
      <c r="I1184" s="5">
        <f>INDEX(Variables!$C$5:$C$105,MATCH($A1184,Variables!$A$5:$A$105,0))</f>
        <v/>
      </c>
      <c r="J1184" s="5">
        <f>INDEX(Variables!$E$5:$E$105,MATCH($A1184,Variables!$A$5:$A$105,0))</f>
        <v/>
      </c>
      <c r="K1184" s="25">
        <f>LOWER(Settings!$C$4)&amp;".mit."&amp;$A1184&amp;IF($C1184="","","."&amp;$C1184&amp;"."&amp;$B1184)&amp;IF(INDEX(Variables!$D$5:$D$105,MATCH($A1184,Variables!$A$5:$A$105,0))="","","."&amp;INDEX(Variables!$D$5:$D$105,MATCH($A1184,Variables!$A$5:$A$105,0)))&amp;"."&amp;K$5</f>
        <v/>
      </c>
      <c r="L1184" s="46">
        <f>L1166*Settings!$C$13*(INDEX(L$258:L$269,$D1184)+INDEX(L$245:L$256,$D1184))</f>
        <v/>
      </c>
      <c r="M1184" s="47">
        <f>M1166*Settings!$C$13*(INDEX(M$258:M$269,$D1184)+INDEX(M$245:M$256,$D1184))</f>
        <v/>
      </c>
      <c r="N1184" s="47">
        <f>N1166*Settings!$C$13*(INDEX(N$258:N$269,$D1184)+INDEX(N$245:N$256,$D1184))</f>
        <v/>
      </c>
      <c r="O1184" s="47">
        <f>O1166*Settings!$C$13*(INDEX(O$258:O$269,$D1184)+INDEX(O$245:O$256,$D1184))</f>
        <v/>
      </c>
      <c r="P1184" s="47">
        <f>P1166*Settings!$C$13*(INDEX(P$258:P$269,$D1184)+INDEX(P$245:P$256,$D1184))</f>
        <v/>
      </c>
      <c r="Q1184" s="47">
        <f>Q1166*Settings!$C$13*(INDEX(Q$258:Q$269,$D1184)+INDEX(Q$245:Q$256,$D1184))</f>
        <v/>
      </c>
      <c r="R1184" s="47">
        <f>R1166*Settings!$C$13*(INDEX(R$258:R$269,$D1184)+INDEX(R$245:R$256,$D1184))</f>
        <v/>
      </c>
      <c r="S1184" s="47">
        <f>S1166*Settings!$C$13*(INDEX(S$258:S$269,$D1184)+INDEX(S$245:S$256,$D1184))</f>
        <v/>
      </c>
      <c r="T1184" s="47">
        <f>T1166*Settings!$C$13*(INDEX(T$258:T$269,$D1184)+INDEX(T$245:T$256,$D1184))</f>
        <v/>
      </c>
      <c r="U1184" s="47">
        <f>U1166*Settings!$C$13*(INDEX(U$258:U$269,$D1184)+INDEX(U$245:U$256,$D1184))</f>
        <v/>
      </c>
      <c r="V1184" s="47">
        <f>V1166*Settings!$C$13*(INDEX(V$258:V$269,$D1184)+INDEX(V$245:V$256,$D1184))</f>
        <v/>
      </c>
      <c r="W1184" s="47">
        <f>W1166*Settings!$C$13*(INDEX(W$258:W$269,$D1184)+INDEX(W$245:W$256,$D1184))</f>
        <v/>
      </c>
      <c r="X1184" s="47">
        <f>X1166*Settings!$C$13*(INDEX(X$258:X$269,$D1184)+INDEX(X$245:X$256,$D1184))</f>
        <v/>
      </c>
      <c r="Y1184" s="47">
        <f>Y1166*Settings!$C$13*(INDEX(Y$258:Y$269,$D1184)+INDEX(Y$245:Y$256,$D1184))</f>
        <v/>
      </c>
      <c r="Z1184" s="47">
        <f>Z1166*Settings!$C$13*(INDEX(Z$258:Z$269,$D1184)+INDEX(Z$245:Z$256,$D1184))</f>
        <v/>
      </c>
      <c r="AA1184" s="47">
        <f>AA1166*Settings!$C$13*(INDEX(AA$258:AA$269,$D1184)+INDEX(AA$245:AA$256,$D1184))</f>
        <v/>
      </c>
      <c r="AB1184" s="47">
        <f>AB1166*Settings!$C$13*(INDEX(AB$258:AB$269,$D1184)+INDEX(AB$245:AB$256,$D1184))</f>
        <v/>
      </c>
      <c r="AC1184" s="47">
        <f>AC1166*Settings!$C$13*(INDEX(AC$258:AC$269,$D1184)+INDEX(AC$245:AC$256,$D1184))</f>
        <v/>
      </c>
      <c r="AD1184" s="48">
        <f>REVENUE(AD1166,Settings!$C$13,INDEX(AD$258:AD$269,$D1184)+INDEX(AD$245:AD$256,$D1184))</f>
        <v/>
      </c>
      <c r="AE1184" s="25">
        <f>LOWER(Settings!$C$4)&amp;".mit."&amp;$A1184&amp;IF($C1184="","","."&amp;$C1184&amp;"."&amp;$B1184)&amp;IF(INDEX(Variables!$D$5:$D$105,MATCH($A1184,Variables!$A$5:$A$105,0))="","","."&amp;INDEX(Variables!$D$5:$D$105,MATCH($A1184,Variables!$A$5:$A$105,0)))&amp;"."&amp;AE$5</f>
        <v/>
      </c>
      <c r="AF1184" s="46">
        <f>AF1166*Settings!$C$13*(INDEX(AF$258:AF$269,$D1184)+INDEX(AF$245:AF$256,$D1184))</f>
        <v/>
      </c>
      <c r="AG1184" s="47">
        <f>AG1166*Settings!$C$13*(INDEX(AG$258:AG$269,$D1184)+INDEX(AG$245:AG$256,$D1184))</f>
        <v/>
      </c>
      <c r="AH1184" s="47">
        <f>AH1166*Settings!$C$13*(INDEX(AH$258:AH$269,$D1184)+INDEX(AH$245:AH$256,$D1184))</f>
        <v/>
      </c>
      <c r="AI1184" s="47">
        <f>AI1166*Settings!$C$13*(INDEX(AI$258:AI$269,$D1184)+INDEX(AI$245:AI$256,$D1184))</f>
        <v/>
      </c>
      <c r="AJ1184" s="47">
        <f>AJ1166*Settings!$C$13*(INDEX(AJ$258:AJ$269,$D1184)+INDEX(AJ$245:AJ$256,$D1184))</f>
        <v/>
      </c>
      <c r="AK1184" s="47">
        <f>AK1166*Settings!$C$13*(INDEX(AK$258:AK$269,$D1184)+INDEX(AK$245:AK$256,$D1184))</f>
        <v/>
      </c>
      <c r="AL1184" s="47">
        <f>AL1166*Settings!$C$13*(INDEX(AL$258:AL$269,$D1184)+INDEX(AL$245:AL$256,$D1184))</f>
        <v/>
      </c>
      <c r="AM1184" s="47">
        <f>AM1166*Settings!$C$13*(INDEX(AM$258:AM$269,$D1184)+INDEX(AM$245:AM$256,$D1184))</f>
        <v/>
      </c>
      <c r="AN1184" s="47">
        <f>AN1166*Settings!$C$13*(INDEX(AN$258:AN$269,$D1184)+INDEX(AN$245:AN$256,$D1184))</f>
        <v/>
      </c>
      <c r="AO1184" s="47">
        <f>AO1166*Settings!$C$13*(INDEX(AO$258:AO$269,$D1184)+INDEX(AO$245:AO$256,$D1184))</f>
        <v/>
      </c>
      <c r="AP1184" s="47">
        <f>AP1166*Settings!$C$13*(INDEX(AP$258:AP$269,$D1184)+INDEX(AP$245:AP$256,$D1184))</f>
        <v/>
      </c>
      <c r="AQ1184" s="47">
        <f>AQ1166*Settings!$C$13*(INDEX(AQ$258:AQ$269,$D1184)+INDEX(AQ$245:AQ$256,$D1184))</f>
        <v/>
      </c>
      <c r="AR1184" s="47">
        <f>AR1166*Settings!$C$13*(INDEX(AR$258:AR$269,$D1184)+INDEX(AR$245:AR$256,$D1184))</f>
        <v/>
      </c>
      <c r="AS1184" s="47">
        <f>AS1166*Settings!$C$13*(INDEX(AS$258:AS$269,$D1184)+INDEX(AS$245:AS$256,$D1184))</f>
        <v/>
      </c>
      <c r="AT1184" s="47">
        <f>AT1166*Settings!$C$13*(INDEX(AT$258:AT$269,$D1184)+INDEX(AT$245:AT$256,$D1184))</f>
        <v/>
      </c>
      <c r="AU1184" s="47">
        <f>AU1166*Settings!$C$13*(INDEX(AU$258:AU$269,$D1184)+INDEX(AU$245:AU$256,$D1184))</f>
        <v/>
      </c>
      <c r="AV1184" s="47">
        <f>AV1166*Settings!$C$13*(INDEX(AV$258:AV$269,$D1184)+INDEX(AV$245:AV$256,$D1184))</f>
        <v/>
      </c>
      <c r="AW1184" s="47">
        <f>AW1166*Settings!$C$13*(INDEX(AW$258:AW$269,$D1184)+INDEX(AW$245:AW$256,$D1184))</f>
        <v/>
      </c>
      <c r="AX1184" s="48">
        <f>REVENUE(AX1166,Settings!$C$13,INDEX(AX$258:AX$269,$D1184)+INDEX(AX$245:AX$256,$D1184))</f>
        <v/>
      </c>
    </row>
    <row r="1185" hidden="1" outlineLevel="2">
      <c r="A1185" s="5" t="inlineStr">
        <is>
          <t>rtx</t>
        </is>
      </c>
      <c r="B1185" s="5" t="inlineStr">
        <is>
          <t>die</t>
        </is>
      </c>
      <c r="C1185" s="5" t="inlineStr">
        <is>
          <t>irn</t>
        </is>
      </c>
      <c r="D1185" s="40">
        <f>INDEX(Inputs!$R$5:$R$132,MATCH($B1185&amp;"|"&amp;$C1185,Inputs!$A$5:$A$132,0))</f>
        <v/>
      </c>
      <c r="E1185" s="39" t="n"/>
      <c r="F1185" s="39" t="n"/>
      <c r="G1185" s="39" t="n"/>
      <c r="H1185" s="5">
        <f>INDEX(Variables!$B$5:$B$105,MATCH($A1185,Variables!$A$5:$A$105,0))&amp;IF($C1185="",""," | "&amp;INDEX(Mapping!$B$5:$B$26,MATCH($C1185,Mapping!$A$5:$A$26,0))&amp;" | "&amp;INDEX(Mapping!$B$30:$B$41,MATCH($B1185,Mapping!$A$30:$A$41,0)))</f>
        <v/>
      </c>
      <c r="I1185" s="5">
        <f>INDEX(Variables!$C$5:$C$105,MATCH($A1185,Variables!$A$5:$A$105,0))</f>
        <v/>
      </c>
      <c r="J1185" s="5">
        <f>INDEX(Variables!$E$5:$E$105,MATCH($A1185,Variables!$A$5:$A$105,0))</f>
        <v/>
      </c>
      <c r="K1185" s="25">
        <f>LOWER(Settings!$C$4)&amp;".mit."&amp;$A1185&amp;IF($C1185="","","."&amp;$C1185&amp;"."&amp;$B1185)&amp;IF(INDEX(Variables!$D$5:$D$105,MATCH($A1185,Variables!$A$5:$A$105,0))="","","."&amp;INDEX(Variables!$D$5:$D$105,MATCH($A1185,Variables!$A$5:$A$105,0)))&amp;"."&amp;K$5</f>
        <v/>
      </c>
      <c r="L1185" s="46">
        <f>L1167*Settings!$C$13*(INDEX(L$258:L$269,$D1185)+INDEX(L$245:L$256,$D1185))</f>
        <v/>
      </c>
      <c r="M1185" s="47">
        <f>M1167*Settings!$C$13*(INDEX(M$258:M$269,$D1185)+INDEX(M$245:M$256,$D1185))</f>
        <v/>
      </c>
      <c r="N1185" s="47">
        <f>N1167*Settings!$C$13*(INDEX(N$258:N$269,$D1185)+INDEX(N$245:N$256,$D1185))</f>
        <v/>
      </c>
      <c r="O1185" s="47">
        <f>O1167*Settings!$C$13*(INDEX(O$258:O$269,$D1185)+INDEX(O$245:O$256,$D1185))</f>
        <v/>
      </c>
      <c r="P1185" s="47">
        <f>P1167*Settings!$C$13*(INDEX(P$258:P$269,$D1185)+INDEX(P$245:P$256,$D1185))</f>
        <v/>
      </c>
      <c r="Q1185" s="47">
        <f>Q1167*Settings!$C$13*(INDEX(Q$258:Q$269,$D1185)+INDEX(Q$245:Q$256,$D1185))</f>
        <v/>
      </c>
      <c r="R1185" s="47">
        <f>R1167*Settings!$C$13*(INDEX(R$258:R$269,$D1185)+INDEX(R$245:R$256,$D1185))</f>
        <v/>
      </c>
      <c r="S1185" s="47">
        <f>S1167*Settings!$C$13*(INDEX(S$258:S$269,$D1185)+INDEX(S$245:S$256,$D1185))</f>
        <v/>
      </c>
      <c r="T1185" s="47">
        <f>T1167*Settings!$C$13*(INDEX(T$258:T$269,$D1185)+INDEX(T$245:T$256,$D1185))</f>
        <v/>
      </c>
      <c r="U1185" s="47">
        <f>U1167*Settings!$C$13*(INDEX(U$258:U$269,$D1185)+INDEX(U$245:U$256,$D1185))</f>
        <v/>
      </c>
      <c r="V1185" s="47">
        <f>V1167*Settings!$C$13*(INDEX(V$258:V$269,$D1185)+INDEX(V$245:V$256,$D1185))</f>
        <v/>
      </c>
      <c r="W1185" s="47">
        <f>W1167*Settings!$C$13*(INDEX(W$258:W$269,$D1185)+INDEX(W$245:W$256,$D1185))</f>
        <v/>
      </c>
      <c r="X1185" s="47">
        <f>X1167*Settings!$C$13*(INDEX(X$258:X$269,$D1185)+INDEX(X$245:X$256,$D1185))</f>
        <v/>
      </c>
      <c r="Y1185" s="47">
        <f>Y1167*Settings!$C$13*(INDEX(Y$258:Y$269,$D1185)+INDEX(Y$245:Y$256,$D1185))</f>
        <v/>
      </c>
      <c r="Z1185" s="47">
        <f>Z1167*Settings!$C$13*(INDEX(Z$258:Z$269,$D1185)+INDEX(Z$245:Z$256,$D1185))</f>
        <v/>
      </c>
      <c r="AA1185" s="47">
        <f>AA1167*Settings!$C$13*(INDEX(AA$258:AA$269,$D1185)+INDEX(AA$245:AA$256,$D1185))</f>
        <v/>
      </c>
      <c r="AB1185" s="47">
        <f>AB1167*Settings!$C$13*(INDEX(AB$258:AB$269,$D1185)+INDEX(AB$245:AB$256,$D1185))</f>
        <v/>
      </c>
      <c r="AC1185" s="47">
        <f>AC1167*Settings!$C$13*(INDEX(AC$258:AC$269,$D1185)+INDEX(AC$245:AC$256,$D1185))</f>
        <v/>
      </c>
      <c r="AD1185" s="48">
        <f>REVENUE(AD1167,Settings!$C$13,INDEX(AD$258:AD$269,$D1185)+INDEX(AD$245:AD$256,$D1185))</f>
        <v/>
      </c>
      <c r="AE1185" s="25">
        <f>LOWER(Settings!$C$4)&amp;".mit."&amp;$A1185&amp;IF($C1185="","","."&amp;$C1185&amp;"."&amp;$B1185)&amp;IF(INDEX(Variables!$D$5:$D$105,MATCH($A1185,Variables!$A$5:$A$105,0))="","","."&amp;INDEX(Variables!$D$5:$D$105,MATCH($A1185,Variables!$A$5:$A$105,0)))&amp;"."&amp;AE$5</f>
        <v/>
      </c>
      <c r="AF1185" s="46">
        <f>AF1167*Settings!$C$13*(INDEX(AF$258:AF$269,$D1185)+INDEX(AF$245:AF$256,$D1185))</f>
        <v/>
      </c>
      <c r="AG1185" s="47">
        <f>AG1167*Settings!$C$13*(INDEX(AG$258:AG$269,$D1185)+INDEX(AG$245:AG$256,$D1185))</f>
        <v/>
      </c>
      <c r="AH1185" s="47">
        <f>AH1167*Settings!$C$13*(INDEX(AH$258:AH$269,$D1185)+INDEX(AH$245:AH$256,$D1185))</f>
        <v/>
      </c>
      <c r="AI1185" s="47">
        <f>AI1167*Settings!$C$13*(INDEX(AI$258:AI$269,$D1185)+INDEX(AI$245:AI$256,$D1185))</f>
        <v/>
      </c>
      <c r="AJ1185" s="47">
        <f>AJ1167*Settings!$C$13*(INDEX(AJ$258:AJ$269,$D1185)+INDEX(AJ$245:AJ$256,$D1185))</f>
        <v/>
      </c>
      <c r="AK1185" s="47">
        <f>AK1167*Settings!$C$13*(INDEX(AK$258:AK$269,$D1185)+INDEX(AK$245:AK$256,$D1185))</f>
        <v/>
      </c>
      <c r="AL1185" s="47">
        <f>AL1167*Settings!$C$13*(INDEX(AL$258:AL$269,$D1185)+INDEX(AL$245:AL$256,$D1185))</f>
        <v/>
      </c>
      <c r="AM1185" s="47">
        <f>AM1167*Settings!$C$13*(INDEX(AM$258:AM$269,$D1185)+INDEX(AM$245:AM$256,$D1185))</f>
        <v/>
      </c>
      <c r="AN1185" s="47">
        <f>AN1167*Settings!$C$13*(INDEX(AN$258:AN$269,$D1185)+INDEX(AN$245:AN$256,$D1185))</f>
        <v/>
      </c>
      <c r="AO1185" s="47">
        <f>AO1167*Settings!$C$13*(INDEX(AO$258:AO$269,$D1185)+INDEX(AO$245:AO$256,$D1185))</f>
        <v/>
      </c>
      <c r="AP1185" s="47">
        <f>AP1167*Settings!$C$13*(INDEX(AP$258:AP$269,$D1185)+INDEX(AP$245:AP$256,$D1185))</f>
        <v/>
      </c>
      <c r="AQ1185" s="47">
        <f>AQ1167*Settings!$C$13*(INDEX(AQ$258:AQ$269,$D1185)+INDEX(AQ$245:AQ$256,$D1185))</f>
        <v/>
      </c>
      <c r="AR1185" s="47">
        <f>AR1167*Settings!$C$13*(INDEX(AR$258:AR$269,$D1185)+INDEX(AR$245:AR$256,$D1185))</f>
        <v/>
      </c>
      <c r="AS1185" s="47">
        <f>AS1167*Settings!$C$13*(INDEX(AS$258:AS$269,$D1185)+INDEX(AS$245:AS$256,$D1185))</f>
        <v/>
      </c>
      <c r="AT1185" s="47">
        <f>AT1167*Settings!$C$13*(INDEX(AT$258:AT$269,$D1185)+INDEX(AT$245:AT$256,$D1185))</f>
        <v/>
      </c>
      <c r="AU1185" s="47">
        <f>AU1167*Settings!$C$13*(INDEX(AU$258:AU$269,$D1185)+INDEX(AU$245:AU$256,$D1185))</f>
        <v/>
      </c>
      <c r="AV1185" s="47">
        <f>AV1167*Settings!$C$13*(INDEX(AV$258:AV$269,$D1185)+INDEX(AV$245:AV$256,$D1185))</f>
        <v/>
      </c>
      <c r="AW1185" s="47">
        <f>AW1167*Settings!$C$13*(INDEX(AW$258:AW$269,$D1185)+INDEX(AW$245:AW$256,$D1185))</f>
        <v/>
      </c>
      <c r="AX1185" s="48">
        <f>REVENUE(AX1167,Settings!$C$13,INDEX(AX$258:AX$269,$D1185)+INDEX(AX$245:AX$256,$D1185))</f>
        <v/>
      </c>
    </row>
    <row r="1186" hidden="1" outlineLevel="2">
      <c r="A1186" s="5" t="inlineStr">
        <is>
          <t>rtx</t>
        </is>
      </c>
      <c r="B1186" s="5" t="inlineStr">
        <is>
          <t>lpg</t>
        </is>
      </c>
      <c r="C1186" s="5" t="inlineStr">
        <is>
          <t>irn</t>
        </is>
      </c>
      <c r="D1186" s="40">
        <f>INDEX(Inputs!$R$5:$R$132,MATCH($B1186&amp;"|"&amp;$C1186,Inputs!$A$5:$A$132,0))</f>
        <v/>
      </c>
      <c r="E1186" s="39" t="n"/>
      <c r="F1186" s="39" t="n"/>
      <c r="G1186" s="39" t="n"/>
      <c r="H1186" s="5">
        <f>INDEX(Variables!$B$5:$B$105,MATCH($A1186,Variables!$A$5:$A$105,0))&amp;IF($C1186="",""," | "&amp;INDEX(Mapping!$B$5:$B$26,MATCH($C1186,Mapping!$A$5:$A$26,0))&amp;" | "&amp;INDEX(Mapping!$B$30:$B$41,MATCH($B1186,Mapping!$A$30:$A$41,0)))</f>
        <v/>
      </c>
      <c r="I1186" s="5">
        <f>INDEX(Variables!$C$5:$C$105,MATCH($A1186,Variables!$A$5:$A$105,0))</f>
        <v/>
      </c>
      <c r="J1186" s="5">
        <f>INDEX(Variables!$E$5:$E$105,MATCH($A1186,Variables!$A$5:$A$105,0))</f>
        <v/>
      </c>
      <c r="K1186" s="25">
        <f>LOWER(Settings!$C$4)&amp;".mit."&amp;$A1186&amp;IF($C1186="","","."&amp;$C1186&amp;"."&amp;$B1186)&amp;IF(INDEX(Variables!$D$5:$D$105,MATCH($A1186,Variables!$A$5:$A$105,0))="","","."&amp;INDEX(Variables!$D$5:$D$105,MATCH($A1186,Variables!$A$5:$A$105,0)))&amp;"."&amp;K$5</f>
        <v/>
      </c>
      <c r="L1186" s="46">
        <f>L1168*Settings!$C$13*(INDEX(L$258:L$269,$D1186)+INDEX(L$245:L$256,$D1186))</f>
        <v/>
      </c>
      <c r="M1186" s="47">
        <f>M1168*Settings!$C$13*(INDEX(M$258:M$269,$D1186)+INDEX(M$245:M$256,$D1186))</f>
        <v/>
      </c>
      <c r="N1186" s="47">
        <f>N1168*Settings!$C$13*(INDEX(N$258:N$269,$D1186)+INDEX(N$245:N$256,$D1186))</f>
        <v/>
      </c>
      <c r="O1186" s="47">
        <f>O1168*Settings!$C$13*(INDEX(O$258:O$269,$D1186)+INDEX(O$245:O$256,$D1186))</f>
        <v/>
      </c>
      <c r="P1186" s="47">
        <f>P1168*Settings!$C$13*(INDEX(P$258:P$269,$D1186)+INDEX(P$245:P$256,$D1186))</f>
        <v/>
      </c>
      <c r="Q1186" s="47">
        <f>Q1168*Settings!$C$13*(INDEX(Q$258:Q$269,$D1186)+INDEX(Q$245:Q$256,$D1186))</f>
        <v/>
      </c>
      <c r="R1186" s="47">
        <f>R1168*Settings!$C$13*(INDEX(R$258:R$269,$D1186)+INDEX(R$245:R$256,$D1186))</f>
        <v/>
      </c>
      <c r="S1186" s="47">
        <f>S1168*Settings!$C$13*(INDEX(S$258:S$269,$D1186)+INDEX(S$245:S$256,$D1186))</f>
        <v/>
      </c>
      <c r="T1186" s="47">
        <f>T1168*Settings!$C$13*(INDEX(T$258:T$269,$D1186)+INDEX(T$245:T$256,$D1186))</f>
        <v/>
      </c>
      <c r="U1186" s="47">
        <f>U1168*Settings!$C$13*(INDEX(U$258:U$269,$D1186)+INDEX(U$245:U$256,$D1186))</f>
        <v/>
      </c>
      <c r="V1186" s="47">
        <f>V1168*Settings!$C$13*(INDEX(V$258:V$269,$D1186)+INDEX(V$245:V$256,$D1186))</f>
        <v/>
      </c>
      <c r="W1186" s="47">
        <f>W1168*Settings!$C$13*(INDEX(W$258:W$269,$D1186)+INDEX(W$245:W$256,$D1186))</f>
        <v/>
      </c>
      <c r="X1186" s="47">
        <f>X1168*Settings!$C$13*(INDEX(X$258:X$269,$D1186)+INDEX(X$245:X$256,$D1186))</f>
        <v/>
      </c>
      <c r="Y1186" s="47">
        <f>Y1168*Settings!$C$13*(INDEX(Y$258:Y$269,$D1186)+INDEX(Y$245:Y$256,$D1186))</f>
        <v/>
      </c>
      <c r="Z1186" s="47">
        <f>Z1168*Settings!$C$13*(INDEX(Z$258:Z$269,$D1186)+INDEX(Z$245:Z$256,$D1186))</f>
        <v/>
      </c>
      <c r="AA1186" s="47">
        <f>AA1168*Settings!$C$13*(INDEX(AA$258:AA$269,$D1186)+INDEX(AA$245:AA$256,$D1186))</f>
        <v/>
      </c>
      <c r="AB1186" s="47">
        <f>AB1168*Settings!$C$13*(INDEX(AB$258:AB$269,$D1186)+INDEX(AB$245:AB$256,$D1186))</f>
        <v/>
      </c>
      <c r="AC1186" s="47">
        <f>AC1168*Settings!$C$13*(INDEX(AC$258:AC$269,$D1186)+INDEX(AC$245:AC$256,$D1186))</f>
        <v/>
      </c>
      <c r="AD1186" s="48">
        <f>REVENUE(AD1168,Settings!$C$13,INDEX(AD$258:AD$269,$D1186)+INDEX(AD$245:AD$256,$D1186))</f>
        <v/>
      </c>
      <c r="AE1186" s="25">
        <f>LOWER(Settings!$C$4)&amp;".mit."&amp;$A1186&amp;IF($C1186="","","."&amp;$C1186&amp;"."&amp;$B1186)&amp;IF(INDEX(Variables!$D$5:$D$105,MATCH($A1186,Variables!$A$5:$A$105,0))="","","."&amp;INDEX(Variables!$D$5:$D$105,MATCH($A1186,Variables!$A$5:$A$105,0)))&amp;"."&amp;AE$5</f>
        <v/>
      </c>
      <c r="AF1186" s="46">
        <f>AF1168*Settings!$C$13*(INDEX(AF$258:AF$269,$D1186)+INDEX(AF$245:AF$256,$D1186))</f>
        <v/>
      </c>
      <c r="AG1186" s="47">
        <f>AG1168*Settings!$C$13*(INDEX(AG$258:AG$269,$D1186)+INDEX(AG$245:AG$256,$D1186))</f>
        <v/>
      </c>
      <c r="AH1186" s="47">
        <f>AH1168*Settings!$C$13*(INDEX(AH$258:AH$269,$D1186)+INDEX(AH$245:AH$256,$D1186))</f>
        <v/>
      </c>
      <c r="AI1186" s="47">
        <f>AI1168*Settings!$C$13*(INDEX(AI$258:AI$269,$D1186)+INDEX(AI$245:AI$256,$D1186))</f>
        <v/>
      </c>
      <c r="AJ1186" s="47">
        <f>AJ1168*Settings!$C$13*(INDEX(AJ$258:AJ$269,$D1186)+INDEX(AJ$245:AJ$256,$D1186))</f>
        <v/>
      </c>
      <c r="AK1186" s="47">
        <f>AK1168*Settings!$C$13*(INDEX(AK$258:AK$269,$D1186)+INDEX(AK$245:AK$256,$D1186))</f>
        <v/>
      </c>
      <c r="AL1186" s="47">
        <f>AL1168*Settings!$C$13*(INDEX(AL$258:AL$269,$D1186)+INDEX(AL$245:AL$256,$D1186))</f>
        <v/>
      </c>
      <c r="AM1186" s="47">
        <f>AM1168*Settings!$C$13*(INDEX(AM$258:AM$269,$D1186)+INDEX(AM$245:AM$256,$D1186))</f>
        <v/>
      </c>
      <c r="AN1186" s="47">
        <f>AN1168*Settings!$C$13*(INDEX(AN$258:AN$269,$D1186)+INDEX(AN$245:AN$256,$D1186))</f>
        <v/>
      </c>
      <c r="AO1186" s="47">
        <f>AO1168*Settings!$C$13*(INDEX(AO$258:AO$269,$D1186)+INDEX(AO$245:AO$256,$D1186))</f>
        <v/>
      </c>
      <c r="AP1186" s="47">
        <f>AP1168*Settings!$C$13*(INDEX(AP$258:AP$269,$D1186)+INDEX(AP$245:AP$256,$D1186))</f>
        <v/>
      </c>
      <c r="AQ1186" s="47">
        <f>AQ1168*Settings!$C$13*(INDEX(AQ$258:AQ$269,$D1186)+INDEX(AQ$245:AQ$256,$D1186))</f>
        <v/>
      </c>
      <c r="AR1186" s="47">
        <f>AR1168*Settings!$C$13*(INDEX(AR$258:AR$269,$D1186)+INDEX(AR$245:AR$256,$D1186))</f>
        <v/>
      </c>
      <c r="AS1186" s="47">
        <f>AS1168*Settings!$C$13*(INDEX(AS$258:AS$269,$D1186)+INDEX(AS$245:AS$256,$D1186))</f>
        <v/>
      </c>
      <c r="AT1186" s="47">
        <f>AT1168*Settings!$C$13*(INDEX(AT$258:AT$269,$D1186)+INDEX(AT$245:AT$256,$D1186))</f>
        <v/>
      </c>
      <c r="AU1186" s="47">
        <f>AU1168*Settings!$C$13*(INDEX(AU$258:AU$269,$D1186)+INDEX(AU$245:AU$256,$D1186))</f>
        <v/>
      </c>
      <c r="AV1186" s="47">
        <f>AV1168*Settings!$C$13*(INDEX(AV$258:AV$269,$D1186)+INDEX(AV$245:AV$256,$D1186))</f>
        <v/>
      </c>
      <c r="AW1186" s="47">
        <f>AW1168*Settings!$C$13*(INDEX(AW$258:AW$269,$D1186)+INDEX(AW$245:AW$256,$D1186))</f>
        <v/>
      </c>
      <c r="AX1186" s="48">
        <f>REVENUE(AX1168,Settings!$C$13,INDEX(AX$258:AX$269,$D1186)+INDEX(AX$245:AX$256,$D1186))</f>
        <v/>
      </c>
    </row>
    <row r="1187" hidden="1" outlineLevel="2">
      <c r="A1187" s="5" t="inlineStr">
        <is>
          <t>rtx</t>
        </is>
      </c>
      <c r="B1187" s="5" t="inlineStr">
        <is>
          <t>ker</t>
        </is>
      </c>
      <c r="C1187" s="5" t="inlineStr">
        <is>
          <t>irn</t>
        </is>
      </c>
      <c r="D1187" s="40">
        <f>INDEX(Inputs!$R$5:$R$132,MATCH($B1187&amp;"|"&amp;$C1187,Inputs!$A$5:$A$132,0))</f>
        <v/>
      </c>
      <c r="E1187" s="39" t="n"/>
      <c r="F1187" s="39" t="n"/>
      <c r="G1187" s="39" t="n"/>
      <c r="H1187" s="5">
        <f>INDEX(Variables!$B$5:$B$105,MATCH($A1187,Variables!$A$5:$A$105,0))&amp;IF($C1187="",""," | "&amp;INDEX(Mapping!$B$5:$B$26,MATCH($C1187,Mapping!$A$5:$A$26,0))&amp;" | "&amp;INDEX(Mapping!$B$30:$B$41,MATCH($B1187,Mapping!$A$30:$A$41,0)))</f>
        <v/>
      </c>
      <c r="I1187" s="5">
        <f>INDEX(Variables!$C$5:$C$105,MATCH($A1187,Variables!$A$5:$A$105,0))</f>
        <v/>
      </c>
      <c r="J1187" s="5">
        <f>INDEX(Variables!$E$5:$E$105,MATCH($A1187,Variables!$A$5:$A$105,0))</f>
        <v/>
      </c>
      <c r="K1187" s="25">
        <f>LOWER(Settings!$C$4)&amp;".mit."&amp;$A1187&amp;IF($C1187="","","."&amp;$C1187&amp;"."&amp;$B1187)&amp;IF(INDEX(Variables!$D$5:$D$105,MATCH($A1187,Variables!$A$5:$A$105,0))="","","."&amp;INDEX(Variables!$D$5:$D$105,MATCH($A1187,Variables!$A$5:$A$105,0)))&amp;"."&amp;K$5</f>
        <v/>
      </c>
      <c r="L1187" s="46">
        <f>L1169*Settings!$C$13*(INDEX(L$258:L$269,$D1187)+INDEX(L$245:L$256,$D1187))</f>
        <v/>
      </c>
      <c r="M1187" s="47">
        <f>M1169*Settings!$C$13*(INDEX(M$258:M$269,$D1187)+INDEX(M$245:M$256,$D1187))</f>
        <v/>
      </c>
      <c r="N1187" s="47">
        <f>N1169*Settings!$C$13*(INDEX(N$258:N$269,$D1187)+INDEX(N$245:N$256,$D1187))</f>
        <v/>
      </c>
      <c r="O1187" s="47">
        <f>O1169*Settings!$C$13*(INDEX(O$258:O$269,$D1187)+INDEX(O$245:O$256,$D1187))</f>
        <v/>
      </c>
      <c r="P1187" s="47">
        <f>P1169*Settings!$C$13*(INDEX(P$258:P$269,$D1187)+INDEX(P$245:P$256,$D1187))</f>
        <v/>
      </c>
      <c r="Q1187" s="47">
        <f>Q1169*Settings!$C$13*(INDEX(Q$258:Q$269,$D1187)+INDEX(Q$245:Q$256,$D1187))</f>
        <v/>
      </c>
      <c r="R1187" s="47">
        <f>R1169*Settings!$C$13*(INDEX(R$258:R$269,$D1187)+INDEX(R$245:R$256,$D1187))</f>
        <v/>
      </c>
      <c r="S1187" s="47">
        <f>S1169*Settings!$C$13*(INDEX(S$258:S$269,$D1187)+INDEX(S$245:S$256,$D1187))</f>
        <v/>
      </c>
      <c r="T1187" s="47">
        <f>T1169*Settings!$C$13*(INDEX(T$258:T$269,$D1187)+INDEX(T$245:T$256,$D1187))</f>
        <v/>
      </c>
      <c r="U1187" s="47">
        <f>U1169*Settings!$C$13*(INDEX(U$258:U$269,$D1187)+INDEX(U$245:U$256,$D1187))</f>
        <v/>
      </c>
      <c r="V1187" s="47">
        <f>V1169*Settings!$C$13*(INDEX(V$258:V$269,$D1187)+INDEX(V$245:V$256,$D1187))</f>
        <v/>
      </c>
      <c r="W1187" s="47">
        <f>W1169*Settings!$C$13*(INDEX(W$258:W$269,$D1187)+INDEX(W$245:W$256,$D1187))</f>
        <v/>
      </c>
      <c r="X1187" s="47">
        <f>X1169*Settings!$C$13*(INDEX(X$258:X$269,$D1187)+INDEX(X$245:X$256,$D1187))</f>
        <v/>
      </c>
      <c r="Y1187" s="47">
        <f>Y1169*Settings!$C$13*(INDEX(Y$258:Y$269,$D1187)+INDEX(Y$245:Y$256,$D1187))</f>
        <v/>
      </c>
      <c r="Z1187" s="47">
        <f>Z1169*Settings!$C$13*(INDEX(Z$258:Z$269,$D1187)+INDEX(Z$245:Z$256,$D1187))</f>
        <v/>
      </c>
      <c r="AA1187" s="47">
        <f>AA1169*Settings!$C$13*(INDEX(AA$258:AA$269,$D1187)+INDEX(AA$245:AA$256,$D1187))</f>
        <v/>
      </c>
      <c r="AB1187" s="47">
        <f>AB1169*Settings!$C$13*(INDEX(AB$258:AB$269,$D1187)+INDEX(AB$245:AB$256,$D1187))</f>
        <v/>
      </c>
      <c r="AC1187" s="47">
        <f>AC1169*Settings!$C$13*(INDEX(AC$258:AC$269,$D1187)+INDEX(AC$245:AC$256,$D1187))</f>
        <v/>
      </c>
      <c r="AD1187" s="48">
        <f>REVENUE(AD1169,Settings!$C$13,INDEX(AD$258:AD$269,$D1187)+INDEX(AD$245:AD$256,$D1187))</f>
        <v/>
      </c>
      <c r="AE1187" s="25">
        <f>LOWER(Settings!$C$4)&amp;".mit."&amp;$A1187&amp;IF($C1187="","","."&amp;$C1187&amp;"."&amp;$B1187)&amp;IF(INDEX(Variables!$D$5:$D$105,MATCH($A1187,Variables!$A$5:$A$105,0))="","","."&amp;INDEX(Variables!$D$5:$D$105,MATCH($A1187,Variables!$A$5:$A$105,0)))&amp;"."&amp;AE$5</f>
        <v/>
      </c>
      <c r="AF1187" s="46">
        <f>AF1169*Settings!$C$13*(INDEX(AF$258:AF$269,$D1187)+INDEX(AF$245:AF$256,$D1187))</f>
        <v/>
      </c>
      <c r="AG1187" s="47">
        <f>AG1169*Settings!$C$13*(INDEX(AG$258:AG$269,$D1187)+INDEX(AG$245:AG$256,$D1187))</f>
        <v/>
      </c>
      <c r="AH1187" s="47">
        <f>AH1169*Settings!$C$13*(INDEX(AH$258:AH$269,$D1187)+INDEX(AH$245:AH$256,$D1187))</f>
        <v/>
      </c>
      <c r="AI1187" s="47">
        <f>AI1169*Settings!$C$13*(INDEX(AI$258:AI$269,$D1187)+INDEX(AI$245:AI$256,$D1187))</f>
        <v/>
      </c>
      <c r="AJ1187" s="47">
        <f>AJ1169*Settings!$C$13*(INDEX(AJ$258:AJ$269,$D1187)+INDEX(AJ$245:AJ$256,$D1187))</f>
        <v/>
      </c>
      <c r="AK1187" s="47">
        <f>AK1169*Settings!$C$13*(INDEX(AK$258:AK$269,$D1187)+INDEX(AK$245:AK$256,$D1187))</f>
        <v/>
      </c>
      <c r="AL1187" s="47">
        <f>AL1169*Settings!$C$13*(INDEX(AL$258:AL$269,$D1187)+INDEX(AL$245:AL$256,$D1187))</f>
        <v/>
      </c>
      <c r="AM1187" s="47">
        <f>AM1169*Settings!$C$13*(INDEX(AM$258:AM$269,$D1187)+INDEX(AM$245:AM$256,$D1187))</f>
        <v/>
      </c>
      <c r="AN1187" s="47">
        <f>AN1169*Settings!$C$13*(INDEX(AN$258:AN$269,$D1187)+INDEX(AN$245:AN$256,$D1187))</f>
        <v/>
      </c>
      <c r="AO1187" s="47">
        <f>AO1169*Settings!$C$13*(INDEX(AO$258:AO$269,$D1187)+INDEX(AO$245:AO$256,$D1187))</f>
        <v/>
      </c>
      <c r="AP1187" s="47">
        <f>AP1169*Settings!$C$13*(INDEX(AP$258:AP$269,$D1187)+INDEX(AP$245:AP$256,$D1187))</f>
        <v/>
      </c>
      <c r="AQ1187" s="47">
        <f>AQ1169*Settings!$C$13*(INDEX(AQ$258:AQ$269,$D1187)+INDEX(AQ$245:AQ$256,$D1187))</f>
        <v/>
      </c>
      <c r="AR1187" s="47">
        <f>AR1169*Settings!$C$13*(INDEX(AR$258:AR$269,$D1187)+INDEX(AR$245:AR$256,$D1187))</f>
        <v/>
      </c>
      <c r="AS1187" s="47">
        <f>AS1169*Settings!$C$13*(INDEX(AS$258:AS$269,$D1187)+INDEX(AS$245:AS$256,$D1187))</f>
        <v/>
      </c>
      <c r="AT1187" s="47">
        <f>AT1169*Settings!$C$13*(INDEX(AT$258:AT$269,$D1187)+INDEX(AT$245:AT$256,$D1187))</f>
        <v/>
      </c>
      <c r="AU1187" s="47">
        <f>AU1169*Settings!$C$13*(INDEX(AU$258:AU$269,$D1187)+INDEX(AU$245:AU$256,$D1187))</f>
        <v/>
      </c>
      <c r="AV1187" s="47">
        <f>AV1169*Settings!$C$13*(INDEX(AV$258:AV$269,$D1187)+INDEX(AV$245:AV$256,$D1187))</f>
        <v/>
      </c>
      <c r="AW1187" s="47">
        <f>AW1169*Settings!$C$13*(INDEX(AW$258:AW$269,$D1187)+INDEX(AW$245:AW$256,$D1187))</f>
        <v/>
      </c>
      <c r="AX1187" s="48">
        <f>REVENUE(AX1169,Settings!$C$13,INDEX(AX$258:AX$269,$D1187)+INDEX(AX$245:AX$256,$D1187))</f>
        <v/>
      </c>
    </row>
    <row r="1188" hidden="1" outlineLevel="2">
      <c r="A1188" s="5" t="inlineStr">
        <is>
          <t>rtx</t>
        </is>
      </c>
      <c r="B1188" s="5" t="inlineStr">
        <is>
          <t>oop</t>
        </is>
      </c>
      <c r="C1188" s="5" t="inlineStr">
        <is>
          <t>irn</t>
        </is>
      </c>
      <c r="D1188" s="40">
        <f>INDEX(Inputs!$R$5:$R$132,MATCH($B1188&amp;"|"&amp;$C1188,Inputs!$A$5:$A$132,0))</f>
        <v/>
      </c>
      <c r="E1188" s="39" t="n"/>
      <c r="F1188" s="39" t="n"/>
      <c r="G1188" s="39" t="n"/>
      <c r="H1188" s="5">
        <f>INDEX(Variables!$B$5:$B$105,MATCH($A1188,Variables!$A$5:$A$105,0))&amp;IF($C1188="",""," | "&amp;INDEX(Mapping!$B$5:$B$26,MATCH($C1188,Mapping!$A$5:$A$26,0))&amp;" | "&amp;INDEX(Mapping!$B$30:$B$41,MATCH($B1188,Mapping!$A$30:$A$41,0)))</f>
        <v/>
      </c>
      <c r="I1188" s="5">
        <f>INDEX(Variables!$C$5:$C$105,MATCH($A1188,Variables!$A$5:$A$105,0))</f>
        <v/>
      </c>
      <c r="J1188" s="5">
        <f>INDEX(Variables!$E$5:$E$105,MATCH($A1188,Variables!$A$5:$A$105,0))</f>
        <v/>
      </c>
      <c r="K1188" s="25">
        <f>LOWER(Settings!$C$4)&amp;".mit."&amp;$A1188&amp;IF($C1188="","","."&amp;$C1188&amp;"."&amp;$B1188)&amp;IF(INDEX(Variables!$D$5:$D$105,MATCH($A1188,Variables!$A$5:$A$105,0))="","","."&amp;INDEX(Variables!$D$5:$D$105,MATCH($A1188,Variables!$A$5:$A$105,0)))&amp;"."&amp;K$5</f>
        <v/>
      </c>
      <c r="L1188" s="46">
        <f>L1170*Settings!$C$13*(INDEX(L$258:L$269,$D1188)+INDEX(L$245:L$256,$D1188))</f>
        <v/>
      </c>
      <c r="M1188" s="47">
        <f>M1170*Settings!$C$13*(INDEX(M$258:M$269,$D1188)+INDEX(M$245:M$256,$D1188))</f>
        <v/>
      </c>
      <c r="N1188" s="47">
        <f>N1170*Settings!$C$13*(INDEX(N$258:N$269,$D1188)+INDEX(N$245:N$256,$D1188))</f>
        <v/>
      </c>
      <c r="O1188" s="47">
        <f>O1170*Settings!$C$13*(INDEX(O$258:O$269,$D1188)+INDEX(O$245:O$256,$D1188))</f>
        <v/>
      </c>
      <c r="P1188" s="47">
        <f>P1170*Settings!$C$13*(INDEX(P$258:P$269,$D1188)+INDEX(P$245:P$256,$D1188))</f>
        <v/>
      </c>
      <c r="Q1188" s="47">
        <f>Q1170*Settings!$C$13*(INDEX(Q$258:Q$269,$D1188)+INDEX(Q$245:Q$256,$D1188))</f>
        <v/>
      </c>
      <c r="R1188" s="47">
        <f>R1170*Settings!$C$13*(INDEX(R$258:R$269,$D1188)+INDEX(R$245:R$256,$D1188))</f>
        <v/>
      </c>
      <c r="S1188" s="47">
        <f>S1170*Settings!$C$13*(INDEX(S$258:S$269,$D1188)+INDEX(S$245:S$256,$D1188))</f>
        <v/>
      </c>
      <c r="T1188" s="47">
        <f>T1170*Settings!$C$13*(INDEX(T$258:T$269,$D1188)+INDEX(T$245:T$256,$D1188))</f>
        <v/>
      </c>
      <c r="U1188" s="47">
        <f>U1170*Settings!$C$13*(INDEX(U$258:U$269,$D1188)+INDEX(U$245:U$256,$D1188))</f>
        <v/>
      </c>
      <c r="V1188" s="47">
        <f>V1170*Settings!$C$13*(INDEX(V$258:V$269,$D1188)+INDEX(V$245:V$256,$D1188))</f>
        <v/>
      </c>
      <c r="W1188" s="47">
        <f>W1170*Settings!$C$13*(INDEX(W$258:W$269,$D1188)+INDEX(W$245:W$256,$D1188))</f>
        <v/>
      </c>
      <c r="X1188" s="47">
        <f>X1170*Settings!$C$13*(INDEX(X$258:X$269,$D1188)+INDEX(X$245:X$256,$D1188))</f>
        <v/>
      </c>
      <c r="Y1188" s="47">
        <f>Y1170*Settings!$C$13*(INDEX(Y$258:Y$269,$D1188)+INDEX(Y$245:Y$256,$D1188))</f>
        <v/>
      </c>
      <c r="Z1188" s="47">
        <f>Z1170*Settings!$C$13*(INDEX(Z$258:Z$269,$D1188)+INDEX(Z$245:Z$256,$D1188))</f>
        <v/>
      </c>
      <c r="AA1188" s="47">
        <f>AA1170*Settings!$C$13*(INDEX(AA$258:AA$269,$D1188)+INDEX(AA$245:AA$256,$D1188))</f>
        <v/>
      </c>
      <c r="AB1188" s="47">
        <f>AB1170*Settings!$C$13*(INDEX(AB$258:AB$269,$D1188)+INDEX(AB$245:AB$256,$D1188))</f>
        <v/>
      </c>
      <c r="AC1188" s="47">
        <f>AC1170*Settings!$C$13*(INDEX(AC$258:AC$269,$D1188)+INDEX(AC$245:AC$256,$D1188))</f>
        <v/>
      </c>
      <c r="AD1188" s="48">
        <f>REVENUE(AD1170,Settings!$C$13,INDEX(AD$258:AD$269,$D1188)+INDEX(AD$245:AD$256,$D1188))</f>
        <v/>
      </c>
      <c r="AE1188" s="25">
        <f>LOWER(Settings!$C$4)&amp;".mit."&amp;$A1188&amp;IF($C1188="","","."&amp;$C1188&amp;"."&amp;$B1188)&amp;IF(INDEX(Variables!$D$5:$D$105,MATCH($A1188,Variables!$A$5:$A$105,0))="","","."&amp;INDEX(Variables!$D$5:$D$105,MATCH($A1188,Variables!$A$5:$A$105,0)))&amp;"."&amp;AE$5</f>
        <v/>
      </c>
      <c r="AF1188" s="46">
        <f>AF1170*Settings!$C$13*(INDEX(AF$258:AF$269,$D1188)+INDEX(AF$245:AF$256,$D1188))</f>
        <v/>
      </c>
      <c r="AG1188" s="47">
        <f>AG1170*Settings!$C$13*(INDEX(AG$258:AG$269,$D1188)+INDEX(AG$245:AG$256,$D1188))</f>
        <v/>
      </c>
      <c r="AH1188" s="47">
        <f>AH1170*Settings!$C$13*(INDEX(AH$258:AH$269,$D1188)+INDEX(AH$245:AH$256,$D1188))</f>
        <v/>
      </c>
      <c r="AI1188" s="47">
        <f>AI1170*Settings!$C$13*(INDEX(AI$258:AI$269,$D1188)+INDEX(AI$245:AI$256,$D1188))</f>
        <v/>
      </c>
      <c r="AJ1188" s="47">
        <f>AJ1170*Settings!$C$13*(INDEX(AJ$258:AJ$269,$D1188)+INDEX(AJ$245:AJ$256,$D1188))</f>
        <v/>
      </c>
      <c r="AK1188" s="47">
        <f>AK1170*Settings!$C$13*(INDEX(AK$258:AK$269,$D1188)+INDEX(AK$245:AK$256,$D1188))</f>
        <v/>
      </c>
      <c r="AL1188" s="47">
        <f>AL1170*Settings!$C$13*(INDEX(AL$258:AL$269,$D1188)+INDEX(AL$245:AL$256,$D1188))</f>
        <v/>
      </c>
      <c r="AM1188" s="47">
        <f>AM1170*Settings!$C$13*(INDEX(AM$258:AM$269,$D1188)+INDEX(AM$245:AM$256,$D1188))</f>
        <v/>
      </c>
      <c r="AN1188" s="47">
        <f>AN1170*Settings!$C$13*(INDEX(AN$258:AN$269,$D1188)+INDEX(AN$245:AN$256,$D1188))</f>
        <v/>
      </c>
      <c r="AO1188" s="47">
        <f>AO1170*Settings!$C$13*(INDEX(AO$258:AO$269,$D1188)+INDEX(AO$245:AO$256,$D1188))</f>
        <v/>
      </c>
      <c r="AP1188" s="47">
        <f>AP1170*Settings!$C$13*(INDEX(AP$258:AP$269,$D1188)+INDEX(AP$245:AP$256,$D1188))</f>
        <v/>
      </c>
      <c r="AQ1188" s="47">
        <f>AQ1170*Settings!$C$13*(INDEX(AQ$258:AQ$269,$D1188)+INDEX(AQ$245:AQ$256,$D1188))</f>
        <v/>
      </c>
      <c r="AR1188" s="47">
        <f>AR1170*Settings!$C$13*(INDEX(AR$258:AR$269,$D1188)+INDEX(AR$245:AR$256,$D1188))</f>
        <v/>
      </c>
      <c r="AS1188" s="47">
        <f>AS1170*Settings!$C$13*(INDEX(AS$258:AS$269,$D1188)+INDEX(AS$245:AS$256,$D1188))</f>
        <v/>
      </c>
      <c r="AT1188" s="47">
        <f>AT1170*Settings!$C$13*(INDEX(AT$258:AT$269,$D1188)+INDEX(AT$245:AT$256,$D1188))</f>
        <v/>
      </c>
      <c r="AU1188" s="47">
        <f>AU1170*Settings!$C$13*(INDEX(AU$258:AU$269,$D1188)+INDEX(AU$245:AU$256,$D1188))</f>
        <v/>
      </c>
      <c r="AV1188" s="47">
        <f>AV1170*Settings!$C$13*(INDEX(AV$258:AV$269,$D1188)+INDEX(AV$245:AV$256,$D1188))</f>
        <v/>
      </c>
      <c r="AW1188" s="47">
        <f>AW1170*Settings!$C$13*(INDEX(AW$258:AW$269,$D1188)+INDEX(AW$245:AW$256,$D1188))</f>
        <v/>
      </c>
      <c r="AX1188" s="48">
        <f>REVENUE(AX1170,Settings!$C$13,INDEX(AX$258:AX$269,$D1188)+INDEX(AX$245:AX$256,$D1188))</f>
        <v/>
      </c>
    </row>
    <row r="1189" hidden="1" outlineLevel="2">
      <c r="A1189" s="5" t="inlineStr">
        <is>
          <t>rtx</t>
        </is>
      </c>
      <c r="B1189" s="5" t="inlineStr">
        <is>
          <t>bio</t>
        </is>
      </c>
      <c r="C1189" s="5" t="inlineStr">
        <is>
          <t>irn</t>
        </is>
      </c>
      <c r="D1189" s="40">
        <f>INDEX(Inputs!$R$5:$R$132,MATCH($B1189&amp;"|"&amp;$C1189,Inputs!$A$5:$A$132,0))</f>
        <v/>
      </c>
      <c r="E1189" s="39" t="n"/>
      <c r="F1189" s="39" t="n"/>
      <c r="G1189" s="39" t="n"/>
      <c r="H1189" s="5">
        <f>INDEX(Variables!$B$5:$B$105,MATCH($A1189,Variables!$A$5:$A$105,0))&amp;IF($C1189="",""," | "&amp;INDEX(Mapping!$B$5:$B$26,MATCH($C1189,Mapping!$A$5:$A$26,0))&amp;" | "&amp;INDEX(Mapping!$B$30:$B$41,MATCH($B1189,Mapping!$A$30:$A$41,0)))</f>
        <v/>
      </c>
      <c r="I1189" s="5">
        <f>INDEX(Variables!$C$5:$C$105,MATCH($A1189,Variables!$A$5:$A$105,0))</f>
        <v/>
      </c>
      <c r="J1189" s="5">
        <f>INDEX(Variables!$E$5:$E$105,MATCH($A1189,Variables!$A$5:$A$105,0))</f>
        <v/>
      </c>
      <c r="K1189" s="25">
        <f>LOWER(Settings!$C$4)&amp;".mit."&amp;$A1189&amp;IF($C1189="","","."&amp;$C1189&amp;"."&amp;$B1189)&amp;IF(INDEX(Variables!$D$5:$D$105,MATCH($A1189,Variables!$A$5:$A$105,0))="","","."&amp;INDEX(Variables!$D$5:$D$105,MATCH($A1189,Variables!$A$5:$A$105,0)))&amp;"."&amp;K$5</f>
        <v/>
      </c>
      <c r="L1189" s="46">
        <f>L1171*Settings!$C$13*(INDEX(L$258:L$269,$D1189)+INDEX(L$245:L$256,$D1189))</f>
        <v/>
      </c>
      <c r="M1189" s="47">
        <f>M1171*Settings!$C$13*(INDEX(M$258:M$269,$D1189)+INDEX(M$245:M$256,$D1189))</f>
        <v/>
      </c>
      <c r="N1189" s="47">
        <f>N1171*Settings!$C$13*(INDEX(N$258:N$269,$D1189)+INDEX(N$245:N$256,$D1189))</f>
        <v/>
      </c>
      <c r="O1189" s="47">
        <f>O1171*Settings!$C$13*(INDEX(O$258:O$269,$D1189)+INDEX(O$245:O$256,$D1189))</f>
        <v/>
      </c>
      <c r="P1189" s="47">
        <f>P1171*Settings!$C$13*(INDEX(P$258:P$269,$D1189)+INDEX(P$245:P$256,$D1189))</f>
        <v/>
      </c>
      <c r="Q1189" s="47">
        <f>Q1171*Settings!$C$13*(INDEX(Q$258:Q$269,$D1189)+INDEX(Q$245:Q$256,$D1189))</f>
        <v/>
      </c>
      <c r="R1189" s="47">
        <f>R1171*Settings!$C$13*(INDEX(R$258:R$269,$D1189)+INDEX(R$245:R$256,$D1189))</f>
        <v/>
      </c>
      <c r="S1189" s="47">
        <f>S1171*Settings!$C$13*(INDEX(S$258:S$269,$D1189)+INDEX(S$245:S$256,$D1189))</f>
        <v/>
      </c>
      <c r="T1189" s="47">
        <f>T1171*Settings!$C$13*(INDEX(T$258:T$269,$D1189)+INDEX(T$245:T$256,$D1189))</f>
        <v/>
      </c>
      <c r="U1189" s="47">
        <f>U1171*Settings!$C$13*(INDEX(U$258:U$269,$D1189)+INDEX(U$245:U$256,$D1189))</f>
        <v/>
      </c>
      <c r="V1189" s="47">
        <f>V1171*Settings!$C$13*(INDEX(V$258:V$269,$D1189)+INDEX(V$245:V$256,$D1189))</f>
        <v/>
      </c>
      <c r="W1189" s="47">
        <f>W1171*Settings!$C$13*(INDEX(W$258:W$269,$D1189)+INDEX(W$245:W$256,$D1189))</f>
        <v/>
      </c>
      <c r="X1189" s="47">
        <f>X1171*Settings!$C$13*(INDEX(X$258:X$269,$D1189)+INDEX(X$245:X$256,$D1189))</f>
        <v/>
      </c>
      <c r="Y1189" s="47">
        <f>Y1171*Settings!$C$13*(INDEX(Y$258:Y$269,$D1189)+INDEX(Y$245:Y$256,$D1189))</f>
        <v/>
      </c>
      <c r="Z1189" s="47">
        <f>Z1171*Settings!$C$13*(INDEX(Z$258:Z$269,$D1189)+INDEX(Z$245:Z$256,$D1189))</f>
        <v/>
      </c>
      <c r="AA1189" s="47">
        <f>AA1171*Settings!$C$13*(INDEX(AA$258:AA$269,$D1189)+INDEX(AA$245:AA$256,$D1189))</f>
        <v/>
      </c>
      <c r="AB1189" s="47">
        <f>AB1171*Settings!$C$13*(INDEX(AB$258:AB$269,$D1189)+INDEX(AB$245:AB$256,$D1189))</f>
        <v/>
      </c>
      <c r="AC1189" s="47">
        <f>AC1171*Settings!$C$13*(INDEX(AC$258:AC$269,$D1189)+INDEX(AC$245:AC$256,$D1189))</f>
        <v/>
      </c>
      <c r="AD1189" s="48">
        <f>REVENUE(AD1171,Settings!$C$13,INDEX(AD$258:AD$269,$D1189)+INDEX(AD$245:AD$256,$D1189))</f>
        <v/>
      </c>
      <c r="AE1189" s="25">
        <f>LOWER(Settings!$C$4)&amp;".mit."&amp;$A1189&amp;IF($C1189="","","."&amp;$C1189&amp;"."&amp;$B1189)&amp;IF(INDEX(Variables!$D$5:$D$105,MATCH($A1189,Variables!$A$5:$A$105,0))="","","."&amp;INDEX(Variables!$D$5:$D$105,MATCH($A1189,Variables!$A$5:$A$105,0)))&amp;"."&amp;AE$5</f>
        <v/>
      </c>
      <c r="AF1189" s="46">
        <f>AF1171*Settings!$C$13*(INDEX(AF$258:AF$269,$D1189)+INDEX(AF$245:AF$256,$D1189))</f>
        <v/>
      </c>
      <c r="AG1189" s="47">
        <f>AG1171*Settings!$C$13*(INDEX(AG$258:AG$269,$D1189)+INDEX(AG$245:AG$256,$D1189))</f>
        <v/>
      </c>
      <c r="AH1189" s="47">
        <f>AH1171*Settings!$C$13*(INDEX(AH$258:AH$269,$D1189)+INDEX(AH$245:AH$256,$D1189))</f>
        <v/>
      </c>
      <c r="AI1189" s="47">
        <f>AI1171*Settings!$C$13*(INDEX(AI$258:AI$269,$D1189)+INDEX(AI$245:AI$256,$D1189))</f>
        <v/>
      </c>
      <c r="AJ1189" s="47">
        <f>AJ1171*Settings!$C$13*(INDEX(AJ$258:AJ$269,$D1189)+INDEX(AJ$245:AJ$256,$D1189))</f>
        <v/>
      </c>
      <c r="AK1189" s="47">
        <f>AK1171*Settings!$C$13*(INDEX(AK$258:AK$269,$D1189)+INDEX(AK$245:AK$256,$D1189))</f>
        <v/>
      </c>
      <c r="AL1189" s="47">
        <f>AL1171*Settings!$C$13*(INDEX(AL$258:AL$269,$D1189)+INDEX(AL$245:AL$256,$D1189))</f>
        <v/>
      </c>
      <c r="AM1189" s="47">
        <f>AM1171*Settings!$C$13*(INDEX(AM$258:AM$269,$D1189)+INDEX(AM$245:AM$256,$D1189))</f>
        <v/>
      </c>
      <c r="AN1189" s="47">
        <f>AN1171*Settings!$C$13*(INDEX(AN$258:AN$269,$D1189)+INDEX(AN$245:AN$256,$D1189))</f>
        <v/>
      </c>
      <c r="AO1189" s="47">
        <f>AO1171*Settings!$C$13*(INDEX(AO$258:AO$269,$D1189)+INDEX(AO$245:AO$256,$D1189))</f>
        <v/>
      </c>
      <c r="AP1189" s="47">
        <f>AP1171*Settings!$C$13*(INDEX(AP$258:AP$269,$D1189)+INDEX(AP$245:AP$256,$D1189))</f>
        <v/>
      </c>
      <c r="AQ1189" s="47">
        <f>AQ1171*Settings!$C$13*(INDEX(AQ$258:AQ$269,$D1189)+INDEX(AQ$245:AQ$256,$D1189))</f>
        <v/>
      </c>
      <c r="AR1189" s="47">
        <f>AR1171*Settings!$C$13*(INDEX(AR$258:AR$269,$D1189)+INDEX(AR$245:AR$256,$D1189))</f>
        <v/>
      </c>
      <c r="AS1189" s="47">
        <f>AS1171*Settings!$C$13*(INDEX(AS$258:AS$269,$D1189)+INDEX(AS$245:AS$256,$D1189))</f>
        <v/>
      </c>
      <c r="AT1189" s="47">
        <f>AT1171*Settings!$C$13*(INDEX(AT$258:AT$269,$D1189)+INDEX(AT$245:AT$256,$D1189))</f>
        <v/>
      </c>
      <c r="AU1189" s="47">
        <f>AU1171*Settings!$C$13*(INDEX(AU$258:AU$269,$D1189)+INDEX(AU$245:AU$256,$D1189))</f>
        <v/>
      </c>
      <c r="AV1189" s="47">
        <f>AV1171*Settings!$C$13*(INDEX(AV$258:AV$269,$D1189)+INDEX(AV$245:AV$256,$D1189))</f>
        <v/>
      </c>
      <c r="AW1189" s="47">
        <f>AW1171*Settings!$C$13*(INDEX(AW$258:AW$269,$D1189)+INDEX(AW$245:AW$256,$D1189))</f>
        <v/>
      </c>
      <c r="AX1189" s="48">
        <f>REVENUE(AX1171,Settings!$C$13,INDEX(AX$258:AX$269,$D1189)+INDEX(AX$245:AX$256,$D1189))</f>
        <v/>
      </c>
    </row>
    <row r="1190" hidden="1" outlineLevel="2"/>
    <row r="1191" hidden="1" outlineLevel="2">
      <c r="A1191" s="5" t="inlineStr">
        <is>
          <t>rsub</t>
        </is>
      </c>
      <c r="B1191" s="5" t="inlineStr">
        <is>
          <t>coa</t>
        </is>
      </c>
      <c r="C1191" s="5" t="inlineStr">
        <is>
          <t>irn</t>
        </is>
      </c>
      <c r="D1191" s="40">
        <f>INDEX(Inputs!$R$5:$R$132,MATCH($B1191&amp;"|"&amp;$C1191,Inputs!$A$5:$A$132,0))</f>
        <v/>
      </c>
      <c r="E1191" s="39" t="n"/>
      <c r="F1191" s="39" t="n"/>
      <c r="G1191" s="39" t="n"/>
      <c r="H1191" s="5">
        <f>INDEX(Variables!$B$5:$B$105,MATCH($A1191,Variables!$A$5:$A$105,0))&amp;IF($C1191="",""," | "&amp;INDEX(Mapping!$B$5:$B$26,MATCH($C1191,Mapping!$A$5:$A$26,0))&amp;" | "&amp;INDEX(Mapping!$B$30:$B$41,MATCH($B1191,Mapping!$A$30:$A$41,0)))</f>
        <v/>
      </c>
      <c r="I1191" s="5">
        <f>INDEX(Variables!$C$5:$C$105,MATCH($A1191,Variables!$A$5:$A$105,0))</f>
        <v/>
      </c>
      <c r="J1191" s="5">
        <f>INDEX(Variables!$E$5:$E$105,MATCH($A1191,Variables!$A$5:$A$105,0))</f>
        <v/>
      </c>
      <c r="K1191" s="25">
        <f>LOWER(Settings!$C$4)&amp;".mit."&amp;$A1191&amp;IF($C1191="","","."&amp;$C1191&amp;"."&amp;$B1191)&amp;IF(INDEX(Variables!$D$5:$D$105,MATCH($A1191,Variables!$A$5:$A$105,0))="","","."&amp;INDEX(Variables!$D$5:$D$105,MATCH($A1191,Variables!$A$5:$A$105,0)))&amp;"."&amp;K$5</f>
        <v/>
      </c>
      <c r="L1191" s="46">
        <f>L1164*Settings!$C$13*(INDEX(L$271:L$282,$D1191))</f>
        <v/>
      </c>
      <c r="M1191" s="47">
        <f>M1164*Settings!$C$13*(INDEX(M$271:M$282,$D1191))</f>
        <v/>
      </c>
      <c r="N1191" s="47">
        <f>N1164*Settings!$C$13*(INDEX(N$271:N$282,$D1191))</f>
        <v/>
      </c>
      <c r="O1191" s="47">
        <f>O1164*Settings!$C$13*(INDEX(O$271:O$282,$D1191))</f>
        <v/>
      </c>
      <c r="P1191" s="47">
        <f>P1164*Settings!$C$13*(INDEX(P$271:P$282,$D1191))</f>
        <v/>
      </c>
      <c r="Q1191" s="47">
        <f>Q1164*Settings!$C$13*(INDEX(Q$271:Q$282,$D1191))</f>
        <v/>
      </c>
      <c r="R1191" s="47">
        <f>R1164*Settings!$C$13*(INDEX(R$271:R$282,$D1191))</f>
        <v/>
      </c>
      <c r="S1191" s="47">
        <f>S1164*Settings!$C$13*(INDEX(S$271:S$282,$D1191))</f>
        <v/>
      </c>
      <c r="T1191" s="47">
        <f>T1164*Settings!$C$13*(INDEX(T$271:T$282,$D1191))</f>
        <v/>
      </c>
      <c r="U1191" s="47">
        <f>U1164*Settings!$C$13*(INDEX(U$271:U$282,$D1191))</f>
        <v/>
      </c>
      <c r="V1191" s="47">
        <f>V1164*Settings!$C$13*(INDEX(V$271:V$282,$D1191))</f>
        <v/>
      </c>
      <c r="W1191" s="47">
        <f>W1164*Settings!$C$13*(INDEX(W$271:W$282,$D1191))</f>
        <v/>
      </c>
      <c r="X1191" s="47">
        <f>X1164*Settings!$C$13*(INDEX(X$271:X$282,$D1191))</f>
        <v/>
      </c>
      <c r="Y1191" s="47">
        <f>Y1164*Settings!$C$13*(INDEX(Y$271:Y$282,$D1191))</f>
        <v/>
      </c>
      <c r="Z1191" s="47">
        <f>Z1164*Settings!$C$13*(INDEX(Z$271:Z$282,$D1191))</f>
        <v/>
      </c>
      <c r="AA1191" s="47">
        <f>AA1164*Settings!$C$13*(INDEX(AA$271:AA$282,$D1191))</f>
        <v/>
      </c>
      <c r="AB1191" s="47">
        <f>AB1164*Settings!$C$13*(INDEX(AB$271:AB$282,$D1191))</f>
        <v/>
      </c>
      <c r="AC1191" s="47">
        <f>AC1164*Settings!$C$13*(INDEX(AC$271:AC$282,$D1191))</f>
        <v/>
      </c>
      <c r="AD1191" s="48">
        <f>REVENUE(AD1164,Settings!$C$13,INDEX(AD$271:AD$282,$D1191))</f>
        <v/>
      </c>
      <c r="AE1191" s="25">
        <f>LOWER(Settings!$C$4)&amp;".mit."&amp;$A1191&amp;IF($C1191="","","."&amp;$C1191&amp;"."&amp;$B1191)&amp;IF(INDEX(Variables!$D$5:$D$105,MATCH($A1191,Variables!$A$5:$A$105,0))="","","."&amp;INDEX(Variables!$D$5:$D$105,MATCH($A1191,Variables!$A$5:$A$105,0)))&amp;"."&amp;AE$5</f>
        <v/>
      </c>
      <c r="AF1191" s="46">
        <f>AF1164*Settings!$C$13*(INDEX(AF$271:AF$282,$D1191))</f>
        <v/>
      </c>
      <c r="AG1191" s="47">
        <f>AG1164*Settings!$C$13*(INDEX(AG$271:AG$282,$D1191))</f>
        <v/>
      </c>
      <c r="AH1191" s="47">
        <f>AH1164*Settings!$C$13*(INDEX(AH$271:AH$282,$D1191))</f>
        <v/>
      </c>
      <c r="AI1191" s="47">
        <f>AI1164*Settings!$C$13*(INDEX(AI$271:AI$282,$D1191))</f>
        <v/>
      </c>
      <c r="AJ1191" s="47">
        <f>AJ1164*Settings!$C$13*(INDEX(AJ$271:AJ$282,$D1191))</f>
        <v/>
      </c>
      <c r="AK1191" s="47">
        <f>AK1164*Settings!$C$13*(INDEX(AK$271:AK$282,$D1191))</f>
        <v/>
      </c>
      <c r="AL1191" s="47">
        <f>AL1164*Settings!$C$13*(INDEX(AL$271:AL$282,$D1191))</f>
        <v/>
      </c>
      <c r="AM1191" s="47">
        <f>AM1164*Settings!$C$13*(INDEX(AM$271:AM$282,$D1191))</f>
        <v/>
      </c>
      <c r="AN1191" s="47">
        <f>AN1164*Settings!$C$13*(INDEX(AN$271:AN$282,$D1191))</f>
        <v/>
      </c>
      <c r="AO1191" s="47">
        <f>AO1164*Settings!$C$13*(INDEX(AO$271:AO$282,$D1191))</f>
        <v/>
      </c>
      <c r="AP1191" s="47">
        <f>AP1164*Settings!$C$13*(INDEX(AP$271:AP$282,$D1191))</f>
        <v/>
      </c>
      <c r="AQ1191" s="47">
        <f>AQ1164*Settings!$C$13*(INDEX(AQ$271:AQ$282,$D1191))</f>
        <v/>
      </c>
      <c r="AR1191" s="47">
        <f>AR1164*Settings!$C$13*(INDEX(AR$271:AR$282,$D1191))</f>
        <v/>
      </c>
      <c r="AS1191" s="47">
        <f>AS1164*Settings!$C$13*(INDEX(AS$271:AS$282,$D1191))</f>
        <v/>
      </c>
      <c r="AT1191" s="47">
        <f>AT1164*Settings!$C$13*(INDEX(AT$271:AT$282,$D1191))</f>
        <v/>
      </c>
      <c r="AU1191" s="47">
        <f>AU1164*Settings!$C$13*(INDEX(AU$271:AU$282,$D1191))</f>
        <v/>
      </c>
      <c r="AV1191" s="47">
        <f>AV1164*Settings!$C$13*(INDEX(AV$271:AV$282,$D1191))</f>
        <v/>
      </c>
      <c r="AW1191" s="47">
        <f>AW1164*Settings!$C$13*(INDEX(AW$271:AW$282,$D1191))</f>
        <v/>
      </c>
      <c r="AX1191" s="48">
        <f>REVENUE(AX1164,Settings!$C$13,INDEX(AX$271:AX$282,$D1191))</f>
        <v/>
      </c>
    </row>
    <row r="1192" hidden="1" outlineLevel="2">
      <c r="A1192" s="5" t="inlineStr">
        <is>
          <t>rsub</t>
        </is>
      </c>
      <c r="B1192" s="5" t="inlineStr">
        <is>
          <t>nga</t>
        </is>
      </c>
      <c r="C1192" s="5" t="inlineStr">
        <is>
          <t>irn</t>
        </is>
      </c>
      <c r="D1192" s="40">
        <f>INDEX(Inputs!$R$5:$R$132,MATCH($B1192&amp;"|"&amp;$C1192,Inputs!$A$5:$A$132,0))</f>
        <v/>
      </c>
      <c r="E1192" s="39" t="n"/>
      <c r="F1192" s="39" t="n"/>
      <c r="G1192" s="39" t="n"/>
      <c r="H1192" s="5">
        <f>INDEX(Variables!$B$5:$B$105,MATCH($A1192,Variables!$A$5:$A$105,0))&amp;IF($C1192="",""," | "&amp;INDEX(Mapping!$B$5:$B$26,MATCH($C1192,Mapping!$A$5:$A$26,0))&amp;" | "&amp;INDEX(Mapping!$B$30:$B$41,MATCH($B1192,Mapping!$A$30:$A$41,0)))</f>
        <v/>
      </c>
      <c r="I1192" s="5">
        <f>INDEX(Variables!$C$5:$C$105,MATCH($A1192,Variables!$A$5:$A$105,0))</f>
        <v/>
      </c>
      <c r="J1192" s="5">
        <f>INDEX(Variables!$E$5:$E$105,MATCH($A1192,Variables!$A$5:$A$105,0))</f>
        <v/>
      </c>
      <c r="K1192" s="25">
        <f>LOWER(Settings!$C$4)&amp;".mit."&amp;$A1192&amp;IF($C1192="","","."&amp;$C1192&amp;"."&amp;$B1192)&amp;IF(INDEX(Variables!$D$5:$D$105,MATCH($A1192,Variables!$A$5:$A$105,0))="","","."&amp;INDEX(Variables!$D$5:$D$105,MATCH($A1192,Variables!$A$5:$A$105,0)))&amp;"."&amp;K$5</f>
        <v/>
      </c>
      <c r="L1192" s="46">
        <f>L1165*Settings!$C$13*(INDEX(L$271:L$282,$D1192))</f>
        <v/>
      </c>
      <c r="M1192" s="47">
        <f>M1165*Settings!$C$13*(INDEX(M$271:M$282,$D1192))</f>
        <v/>
      </c>
      <c r="N1192" s="47">
        <f>N1165*Settings!$C$13*(INDEX(N$271:N$282,$D1192))</f>
        <v/>
      </c>
      <c r="O1192" s="47">
        <f>O1165*Settings!$C$13*(INDEX(O$271:O$282,$D1192))</f>
        <v/>
      </c>
      <c r="P1192" s="47">
        <f>P1165*Settings!$C$13*(INDEX(P$271:P$282,$D1192))</f>
        <v/>
      </c>
      <c r="Q1192" s="47">
        <f>Q1165*Settings!$C$13*(INDEX(Q$271:Q$282,$D1192))</f>
        <v/>
      </c>
      <c r="R1192" s="47">
        <f>R1165*Settings!$C$13*(INDEX(R$271:R$282,$D1192))</f>
        <v/>
      </c>
      <c r="S1192" s="47">
        <f>S1165*Settings!$C$13*(INDEX(S$271:S$282,$D1192))</f>
        <v/>
      </c>
      <c r="T1192" s="47">
        <f>T1165*Settings!$C$13*(INDEX(T$271:T$282,$D1192))</f>
        <v/>
      </c>
      <c r="U1192" s="47">
        <f>U1165*Settings!$C$13*(INDEX(U$271:U$282,$D1192))</f>
        <v/>
      </c>
      <c r="V1192" s="47">
        <f>V1165*Settings!$C$13*(INDEX(V$271:V$282,$D1192))</f>
        <v/>
      </c>
      <c r="W1192" s="47">
        <f>W1165*Settings!$C$13*(INDEX(W$271:W$282,$D1192))</f>
        <v/>
      </c>
      <c r="X1192" s="47">
        <f>X1165*Settings!$C$13*(INDEX(X$271:X$282,$D1192))</f>
        <v/>
      </c>
      <c r="Y1192" s="47">
        <f>Y1165*Settings!$C$13*(INDEX(Y$271:Y$282,$D1192))</f>
        <v/>
      </c>
      <c r="Z1192" s="47">
        <f>Z1165*Settings!$C$13*(INDEX(Z$271:Z$282,$D1192))</f>
        <v/>
      </c>
      <c r="AA1192" s="47">
        <f>AA1165*Settings!$C$13*(INDEX(AA$271:AA$282,$D1192))</f>
        <v/>
      </c>
      <c r="AB1192" s="47">
        <f>AB1165*Settings!$C$13*(INDEX(AB$271:AB$282,$D1192))</f>
        <v/>
      </c>
      <c r="AC1192" s="47">
        <f>AC1165*Settings!$C$13*(INDEX(AC$271:AC$282,$D1192))</f>
        <v/>
      </c>
      <c r="AD1192" s="48">
        <f>REVENUE(AD1165,Settings!$C$13,INDEX(AD$271:AD$282,$D1192))</f>
        <v/>
      </c>
      <c r="AE1192" s="25">
        <f>LOWER(Settings!$C$4)&amp;".mit."&amp;$A1192&amp;IF($C1192="","","."&amp;$C1192&amp;"."&amp;$B1192)&amp;IF(INDEX(Variables!$D$5:$D$105,MATCH($A1192,Variables!$A$5:$A$105,0))="","","."&amp;INDEX(Variables!$D$5:$D$105,MATCH($A1192,Variables!$A$5:$A$105,0)))&amp;"."&amp;AE$5</f>
        <v/>
      </c>
      <c r="AF1192" s="46">
        <f>AF1165*Settings!$C$13*(INDEX(AF$271:AF$282,$D1192))</f>
        <v/>
      </c>
      <c r="AG1192" s="47">
        <f>AG1165*Settings!$C$13*(INDEX(AG$271:AG$282,$D1192))</f>
        <v/>
      </c>
      <c r="AH1192" s="47">
        <f>AH1165*Settings!$C$13*(INDEX(AH$271:AH$282,$D1192))</f>
        <v/>
      </c>
      <c r="AI1192" s="47">
        <f>AI1165*Settings!$C$13*(INDEX(AI$271:AI$282,$D1192))</f>
        <v/>
      </c>
      <c r="AJ1192" s="47">
        <f>AJ1165*Settings!$C$13*(INDEX(AJ$271:AJ$282,$D1192))</f>
        <v/>
      </c>
      <c r="AK1192" s="47">
        <f>AK1165*Settings!$C$13*(INDEX(AK$271:AK$282,$D1192))</f>
        <v/>
      </c>
      <c r="AL1192" s="47">
        <f>AL1165*Settings!$C$13*(INDEX(AL$271:AL$282,$D1192))</f>
        <v/>
      </c>
      <c r="AM1192" s="47">
        <f>AM1165*Settings!$C$13*(INDEX(AM$271:AM$282,$D1192))</f>
        <v/>
      </c>
      <c r="AN1192" s="47">
        <f>AN1165*Settings!$C$13*(INDEX(AN$271:AN$282,$D1192))</f>
        <v/>
      </c>
      <c r="AO1192" s="47">
        <f>AO1165*Settings!$C$13*(INDEX(AO$271:AO$282,$D1192))</f>
        <v/>
      </c>
      <c r="AP1192" s="47">
        <f>AP1165*Settings!$C$13*(INDEX(AP$271:AP$282,$D1192))</f>
        <v/>
      </c>
      <c r="AQ1192" s="47">
        <f>AQ1165*Settings!$C$13*(INDEX(AQ$271:AQ$282,$D1192))</f>
        <v/>
      </c>
      <c r="AR1192" s="47">
        <f>AR1165*Settings!$C$13*(INDEX(AR$271:AR$282,$D1192))</f>
        <v/>
      </c>
      <c r="AS1192" s="47">
        <f>AS1165*Settings!$C$13*(INDEX(AS$271:AS$282,$D1192))</f>
        <v/>
      </c>
      <c r="AT1192" s="47">
        <f>AT1165*Settings!$C$13*(INDEX(AT$271:AT$282,$D1192))</f>
        <v/>
      </c>
      <c r="AU1192" s="47">
        <f>AU1165*Settings!$C$13*(INDEX(AU$271:AU$282,$D1192))</f>
        <v/>
      </c>
      <c r="AV1192" s="47">
        <f>AV1165*Settings!$C$13*(INDEX(AV$271:AV$282,$D1192))</f>
        <v/>
      </c>
      <c r="AW1192" s="47">
        <f>AW1165*Settings!$C$13*(INDEX(AW$271:AW$282,$D1192))</f>
        <v/>
      </c>
      <c r="AX1192" s="48">
        <f>REVENUE(AX1165,Settings!$C$13,INDEX(AX$271:AX$282,$D1192))</f>
        <v/>
      </c>
    </row>
    <row r="1193" hidden="1" outlineLevel="2">
      <c r="A1193" s="5" t="inlineStr">
        <is>
          <t>rsub</t>
        </is>
      </c>
      <c r="B1193" s="5" t="inlineStr">
        <is>
          <t>gso</t>
        </is>
      </c>
      <c r="C1193" s="5" t="inlineStr">
        <is>
          <t>irn</t>
        </is>
      </c>
      <c r="D1193" s="40">
        <f>INDEX(Inputs!$R$5:$R$132,MATCH($B1193&amp;"|"&amp;$C1193,Inputs!$A$5:$A$132,0))</f>
        <v/>
      </c>
      <c r="E1193" s="39" t="n"/>
      <c r="F1193" s="39" t="n"/>
      <c r="G1193" s="39" t="n"/>
      <c r="H1193" s="5">
        <f>INDEX(Variables!$B$5:$B$105,MATCH($A1193,Variables!$A$5:$A$105,0))&amp;IF($C1193="",""," | "&amp;INDEX(Mapping!$B$5:$B$26,MATCH($C1193,Mapping!$A$5:$A$26,0))&amp;" | "&amp;INDEX(Mapping!$B$30:$B$41,MATCH($B1193,Mapping!$A$30:$A$41,0)))</f>
        <v/>
      </c>
      <c r="I1193" s="5">
        <f>INDEX(Variables!$C$5:$C$105,MATCH($A1193,Variables!$A$5:$A$105,0))</f>
        <v/>
      </c>
      <c r="J1193" s="5">
        <f>INDEX(Variables!$E$5:$E$105,MATCH($A1193,Variables!$A$5:$A$105,0))</f>
        <v/>
      </c>
      <c r="K1193" s="25">
        <f>LOWER(Settings!$C$4)&amp;".mit."&amp;$A1193&amp;IF($C1193="","","."&amp;$C1193&amp;"."&amp;$B1193)&amp;IF(INDEX(Variables!$D$5:$D$105,MATCH($A1193,Variables!$A$5:$A$105,0))="","","."&amp;INDEX(Variables!$D$5:$D$105,MATCH($A1193,Variables!$A$5:$A$105,0)))&amp;"."&amp;K$5</f>
        <v/>
      </c>
      <c r="L1193" s="46">
        <f>L1166*Settings!$C$13*(INDEX(L$271:L$282,$D1193))</f>
        <v/>
      </c>
      <c r="M1193" s="47">
        <f>M1166*Settings!$C$13*(INDEX(M$271:M$282,$D1193))</f>
        <v/>
      </c>
      <c r="N1193" s="47">
        <f>N1166*Settings!$C$13*(INDEX(N$271:N$282,$D1193))</f>
        <v/>
      </c>
      <c r="O1193" s="47">
        <f>O1166*Settings!$C$13*(INDEX(O$271:O$282,$D1193))</f>
        <v/>
      </c>
      <c r="P1193" s="47">
        <f>P1166*Settings!$C$13*(INDEX(P$271:P$282,$D1193))</f>
        <v/>
      </c>
      <c r="Q1193" s="47">
        <f>Q1166*Settings!$C$13*(INDEX(Q$271:Q$282,$D1193))</f>
        <v/>
      </c>
      <c r="R1193" s="47">
        <f>R1166*Settings!$C$13*(INDEX(R$271:R$282,$D1193))</f>
        <v/>
      </c>
      <c r="S1193" s="47">
        <f>S1166*Settings!$C$13*(INDEX(S$271:S$282,$D1193))</f>
        <v/>
      </c>
      <c r="T1193" s="47">
        <f>T1166*Settings!$C$13*(INDEX(T$271:T$282,$D1193))</f>
        <v/>
      </c>
      <c r="U1193" s="47">
        <f>U1166*Settings!$C$13*(INDEX(U$271:U$282,$D1193))</f>
        <v/>
      </c>
      <c r="V1193" s="47">
        <f>V1166*Settings!$C$13*(INDEX(V$271:V$282,$D1193))</f>
        <v/>
      </c>
      <c r="W1193" s="47">
        <f>W1166*Settings!$C$13*(INDEX(W$271:W$282,$D1193))</f>
        <v/>
      </c>
      <c r="X1193" s="47">
        <f>X1166*Settings!$C$13*(INDEX(X$271:X$282,$D1193))</f>
        <v/>
      </c>
      <c r="Y1193" s="47">
        <f>Y1166*Settings!$C$13*(INDEX(Y$271:Y$282,$D1193))</f>
        <v/>
      </c>
      <c r="Z1193" s="47">
        <f>Z1166*Settings!$C$13*(INDEX(Z$271:Z$282,$D1193))</f>
        <v/>
      </c>
      <c r="AA1193" s="47">
        <f>AA1166*Settings!$C$13*(INDEX(AA$271:AA$282,$D1193))</f>
        <v/>
      </c>
      <c r="AB1193" s="47">
        <f>AB1166*Settings!$C$13*(INDEX(AB$271:AB$282,$D1193))</f>
        <v/>
      </c>
      <c r="AC1193" s="47">
        <f>AC1166*Settings!$C$13*(INDEX(AC$271:AC$282,$D1193))</f>
        <v/>
      </c>
      <c r="AD1193" s="48">
        <f>REVENUE(AD1166,Settings!$C$13,INDEX(AD$271:AD$282,$D1193))</f>
        <v/>
      </c>
      <c r="AE1193" s="25">
        <f>LOWER(Settings!$C$4)&amp;".mit."&amp;$A1193&amp;IF($C1193="","","."&amp;$C1193&amp;"."&amp;$B1193)&amp;IF(INDEX(Variables!$D$5:$D$105,MATCH($A1193,Variables!$A$5:$A$105,0))="","","."&amp;INDEX(Variables!$D$5:$D$105,MATCH($A1193,Variables!$A$5:$A$105,0)))&amp;"."&amp;AE$5</f>
        <v/>
      </c>
      <c r="AF1193" s="46">
        <f>AF1166*Settings!$C$13*(INDEX(AF$271:AF$282,$D1193))</f>
        <v/>
      </c>
      <c r="AG1193" s="47">
        <f>AG1166*Settings!$C$13*(INDEX(AG$271:AG$282,$D1193))</f>
        <v/>
      </c>
      <c r="AH1193" s="47">
        <f>AH1166*Settings!$C$13*(INDEX(AH$271:AH$282,$D1193))</f>
        <v/>
      </c>
      <c r="AI1193" s="47">
        <f>AI1166*Settings!$C$13*(INDEX(AI$271:AI$282,$D1193))</f>
        <v/>
      </c>
      <c r="AJ1193" s="47">
        <f>AJ1166*Settings!$C$13*(INDEX(AJ$271:AJ$282,$D1193))</f>
        <v/>
      </c>
      <c r="AK1193" s="47">
        <f>AK1166*Settings!$C$13*(INDEX(AK$271:AK$282,$D1193))</f>
        <v/>
      </c>
      <c r="AL1193" s="47">
        <f>AL1166*Settings!$C$13*(INDEX(AL$271:AL$282,$D1193))</f>
        <v/>
      </c>
      <c r="AM1193" s="47">
        <f>AM1166*Settings!$C$13*(INDEX(AM$271:AM$282,$D1193))</f>
        <v/>
      </c>
      <c r="AN1193" s="47">
        <f>AN1166*Settings!$C$13*(INDEX(AN$271:AN$282,$D1193))</f>
        <v/>
      </c>
      <c r="AO1193" s="47">
        <f>AO1166*Settings!$C$13*(INDEX(AO$271:AO$282,$D1193))</f>
        <v/>
      </c>
      <c r="AP1193" s="47">
        <f>AP1166*Settings!$C$13*(INDEX(AP$271:AP$282,$D1193))</f>
        <v/>
      </c>
      <c r="AQ1193" s="47">
        <f>AQ1166*Settings!$C$13*(INDEX(AQ$271:AQ$282,$D1193))</f>
        <v/>
      </c>
      <c r="AR1193" s="47">
        <f>AR1166*Settings!$C$13*(INDEX(AR$271:AR$282,$D1193))</f>
        <v/>
      </c>
      <c r="AS1193" s="47">
        <f>AS1166*Settings!$C$13*(INDEX(AS$271:AS$282,$D1193))</f>
        <v/>
      </c>
      <c r="AT1193" s="47">
        <f>AT1166*Settings!$C$13*(INDEX(AT$271:AT$282,$D1193))</f>
        <v/>
      </c>
      <c r="AU1193" s="47">
        <f>AU1166*Settings!$C$13*(INDEX(AU$271:AU$282,$D1193))</f>
        <v/>
      </c>
      <c r="AV1193" s="47">
        <f>AV1166*Settings!$C$13*(INDEX(AV$271:AV$282,$D1193))</f>
        <v/>
      </c>
      <c r="AW1193" s="47">
        <f>AW1166*Settings!$C$13*(INDEX(AW$271:AW$282,$D1193))</f>
        <v/>
      </c>
      <c r="AX1193" s="48">
        <f>REVENUE(AX1166,Settings!$C$13,INDEX(AX$271:AX$282,$D1193))</f>
        <v/>
      </c>
    </row>
    <row r="1194" hidden="1" outlineLevel="2">
      <c r="A1194" s="5" t="inlineStr">
        <is>
          <t>rsub</t>
        </is>
      </c>
      <c r="B1194" s="5" t="inlineStr">
        <is>
          <t>die</t>
        </is>
      </c>
      <c r="C1194" s="5" t="inlineStr">
        <is>
          <t>irn</t>
        </is>
      </c>
      <c r="D1194" s="40">
        <f>INDEX(Inputs!$R$5:$R$132,MATCH($B1194&amp;"|"&amp;$C1194,Inputs!$A$5:$A$132,0))</f>
        <v/>
      </c>
      <c r="E1194" s="39" t="n"/>
      <c r="F1194" s="39" t="n"/>
      <c r="G1194" s="39" t="n"/>
      <c r="H1194" s="5">
        <f>INDEX(Variables!$B$5:$B$105,MATCH($A1194,Variables!$A$5:$A$105,0))&amp;IF($C1194="",""," | "&amp;INDEX(Mapping!$B$5:$B$26,MATCH($C1194,Mapping!$A$5:$A$26,0))&amp;" | "&amp;INDEX(Mapping!$B$30:$B$41,MATCH($B1194,Mapping!$A$30:$A$41,0)))</f>
        <v/>
      </c>
      <c r="I1194" s="5">
        <f>INDEX(Variables!$C$5:$C$105,MATCH($A1194,Variables!$A$5:$A$105,0))</f>
        <v/>
      </c>
      <c r="J1194" s="5">
        <f>INDEX(Variables!$E$5:$E$105,MATCH($A1194,Variables!$A$5:$A$105,0))</f>
        <v/>
      </c>
      <c r="K1194" s="25">
        <f>LOWER(Settings!$C$4)&amp;".mit."&amp;$A1194&amp;IF($C1194="","","."&amp;$C1194&amp;"."&amp;$B1194)&amp;IF(INDEX(Variables!$D$5:$D$105,MATCH($A1194,Variables!$A$5:$A$105,0))="","","."&amp;INDEX(Variables!$D$5:$D$105,MATCH($A1194,Variables!$A$5:$A$105,0)))&amp;"."&amp;K$5</f>
        <v/>
      </c>
      <c r="L1194" s="46">
        <f>L1167*Settings!$C$13*(INDEX(L$271:L$282,$D1194))</f>
        <v/>
      </c>
      <c r="M1194" s="47">
        <f>M1167*Settings!$C$13*(INDEX(M$271:M$282,$D1194))</f>
        <v/>
      </c>
      <c r="N1194" s="47">
        <f>N1167*Settings!$C$13*(INDEX(N$271:N$282,$D1194))</f>
        <v/>
      </c>
      <c r="O1194" s="47">
        <f>O1167*Settings!$C$13*(INDEX(O$271:O$282,$D1194))</f>
        <v/>
      </c>
      <c r="P1194" s="47">
        <f>P1167*Settings!$C$13*(INDEX(P$271:P$282,$D1194))</f>
        <v/>
      </c>
      <c r="Q1194" s="47">
        <f>Q1167*Settings!$C$13*(INDEX(Q$271:Q$282,$D1194))</f>
        <v/>
      </c>
      <c r="R1194" s="47">
        <f>R1167*Settings!$C$13*(INDEX(R$271:R$282,$D1194))</f>
        <v/>
      </c>
      <c r="S1194" s="47">
        <f>S1167*Settings!$C$13*(INDEX(S$271:S$282,$D1194))</f>
        <v/>
      </c>
      <c r="T1194" s="47">
        <f>T1167*Settings!$C$13*(INDEX(T$271:T$282,$D1194))</f>
        <v/>
      </c>
      <c r="U1194" s="47">
        <f>U1167*Settings!$C$13*(INDEX(U$271:U$282,$D1194))</f>
        <v/>
      </c>
      <c r="V1194" s="47">
        <f>V1167*Settings!$C$13*(INDEX(V$271:V$282,$D1194))</f>
        <v/>
      </c>
      <c r="W1194" s="47">
        <f>W1167*Settings!$C$13*(INDEX(W$271:W$282,$D1194))</f>
        <v/>
      </c>
      <c r="X1194" s="47">
        <f>X1167*Settings!$C$13*(INDEX(X$271:X$282,$D1194))</f>
        <v/>
      </c>
      <c r="Y1194" s="47">
        <f>Y1167*Settings!$C$13*(INDEX(Y$271:Y$282,$D1194))</f>
        <v/>
      </c>
      <c r="Z1194" s="47">
        <f>Z1167*Settings!$C$13*(INDEX(Z$271:Z$282,$D1194))</f>
        <v/>
      </c>
      <c r="AA1194" s="47">
        <f>AA1167*Settings!$C$13*(INDEX(AA$271:AA$282,$D1194))</f>
        <v/>
      </c>
      <c r="AB1194" s="47">
        <f>AB1167*Settings!$C$13*(INDEX(AB$271:AB$282,$D1194))</f>
        <v/>
      </c>
      <c r="AC1194" s="47">
        <f>AC1167*Settings!$C$13*(INDEX(AC$271:AC$282,$D1194))</f>
        <v/>
      </c>
      <c r="AD1194" s="48">
        <f>REVENUE(AD1167,Settings!$C$13,INDEX(AD$271:AD$282,$D1194))</f>
        <v/>
      </c>
      <c r="AE1194" s="25">
        <f>LOWER(Settings!$C$4)&amp;".mit."&amp;$A1194&amp;IF($C1194="","","."&amp;$C1194&amp;"."&amp;$B1194)&amp;IF(INDEX(Variables!$D$5:$D$105,MATCH($A1194,Variables!$A$5:$A$105,0))="","","."&amp;INDEX(Variables!$D$5:$D$105,MATCH($A1194,Variables!$A$5:$A$105,0)))&amp;"."&amp;AE$5</f>
        <v/>
      </c>
      <c r="AF1194" s="46">
        <f>AF1167*Settings!$C$13*(INDEX(AF$271:AF$282,$D1194))</f>
        <v/>
      </c>
      <c r="AG1194" s="47">
        <f>AG1167*Settings!$C$13*(INDEX(AG$271:AG$282,$D1194))</f>
        <v/>
      </c>
      <c r="AH1194" s="47">
        <f>AH1167*Settings!$C$13*(INDEX(AH$271:AH$282,$D1194))</f>
        <v/>
      </c>
      <c r="AI1194" s="47">
        <f>AI1167*Settings!$C$13*(INDEX(AI$271:AI$282,$D1194))</f>
        <v/>
      </c>
      <c r="AJ1194" s="47">
        <f>AJ1167*Settings!$C$13*(INDEX(AJ$271:AJ$282,$D1194))</f>
        <v/>
      </c>
      <c r="AK1194" s="47">
        <f>AK1167*Settings!$C$13*(INDEX(AK$271:AK$282,$D1194))</f>
        <v/>
      </c>
      <c r="AL1194" s="47">
        <f>AL1167*Settings!$C$13*(INDEX(AL$271:AL$282,$D1194))</f>
        <v/>
      </c>
      <c r="AM1194" s="47">
        <f>AM1167*Settings!$C$13*(INDEX(AM$271:AM$282,$D1194))</f>
        <v/>
      </c>
      <c r="AN1194" s="47">
        <f>AN1167*Settings!$C$13*(INDEX(AN$271:AN$282,$D1194))</f>
        <v/>
      </c>
      <c r="AO1194" s="47">
        <f>AO1167*Settings!$C$13*(INDEX(AO$271:AO$282,$D1194))</f>
        <v/>
      </c>
      <c r="AP1194" s="47">
        <f>AP1167*Settings!$C$13*(INDEX(AP$271:AP$282,$D1194))</f>
        <v/>
      </c>
      <c r="AQ1194" s="47">
        <f>AQ1167*Settings!$C$13*(INDEX(AQ$271:AQ$282,$D1194))</f>
        <v/>
      </c>
      <c r="AR1194" s="47">
        <f>AR1167*Settings!$C$13*(INDEX(AR$271:AR$282,$D1194))</f>
        <v/>
      </c>
      <c r="AS1194" s="47">
        <f>AS1167*Settings!$C$13*(INDEX(AS$271:AS$282,$D1194))</f>
        <v/>
      </c>
      <c r="AT1194" s="47">
        <f>AT1167*Settings!$C$13*(INDEX(AT$271:AT$282,$D1194))</f>
        <v/>
      </c>
      <c r="AU1194" s="47">
        <f>AU1167*Settings!$C$13*(INDEX(AU$271:AU$282,$D1194))</f>
        <v/>
      </c>
      <c r="AV1194" s="47">
        <f>AV1167*Settings!$C$13*(INDEX(AV$271:AV$282,$D1194))</f>
        <v/>
      </c>
      <c r="AW1194" s="47">
        <f>AW1167*Settings!$C$13*(INDEX(AW$271:AW$282,$D1194))</f>
        <v/>
      </c>
      <c r="AX1194" s="48">
        <f>REVENUE(AX1167,Settings!$C$13,INDEX(AX$271:AX$282,$D1194))</f>
        <v/>
      </c>
    </row>
    <row r="1195" hidden="1" outlineLevel="2">
      <c r="A1195" s="5" t="inlineStr">
        <is>
          <t>rsub</t>
        </is>
      </c>
      <c r="B1195" s="5" t="inlineStr">
        <is>
          <t>lpg</t>
        </is>
      </c>
      <c r="C1195" s="5" t="inlineStr">
        <is>
          <t>irn</t>
        </is>
      </c>
      <c r="D1195" s="40">
        <f>INDEX(Inputs!$R$5:$R$132,MATCH($B1195&amp;"|"&amp;$C1195,Inputs!$A$5:$A$132,0))</f>
        <v/>
      </c>
      <c r="E1195" s="39" t="n"/>
      <c r="F1195" s="39" t="n"/>
      <c r="G1195" s="39" t="n"/>
      <c r="H1195" s="5">
        <f>INDEX(Variables!$B$5:$B$105,MATCH($A1195,Variables!$A$5:$A$105,0))&amp;IF($C1195="",""," | "&amp;INDEX(Mapping!$B$5:$B$26,MATCH($C1195,Mapping!$A$5:$A$26,0))&amp;" | "&amp;INDEX(Mapping!$B$30:$B$41,MATCH($B1195,Mapping!$A$30:$A$41,0)))</f>
        <v/>
      </c>
      <c r="I1195" s="5">
        <f>INDEX(Variables!$C$5:$C$105,MATCH($A1195,Variables!$A$5:$A$105,0))</f>
        <v/>
      </c>
      <c r="J1195" s="5">
        <f>INDEX(Variables!$E$5:$E$105,MATCH($A1195,Variables!$A$5:$A$105,0))</f>
        <v/>
      </c>
      <c r="K1195" s="25">
        <f>LOWER(Settings!$C$4)&amp;".mit."&amp;$A1195&amp;IF($C1195="","","."&amp;$C1195&amp;"."&amp;$B1195)&amp;IF(INDEX(Variables!$D$5:$D$105,MATCH($A1195,Variables!$A$5:$A$105,0))="","","."&amp;INDEX(Variables!$D$5:$D$105,MATCH($A1195,Variables!$A$5:$A$105,0)))&amp;"."&amp;K$5</f>
        <v/>
      </c>
      <c r="L1195" s="46">
        <f>L1168*Settings!$C$13*(INDEX(L$271:L$282,$D1195))</f>
        <v/>
      </c>
      <c r="M1195" s="47">
        <f>M1168*Settings!$C$13*(INDEX(M$271:M$282,$D1195))</f>
        <v/>
      </c>
      <c r="N1195" s="47">
        <f>N1168*Settings!$C$13*(INDEX(N$271:N$282,$D1195))</f>
        <v/>
      </c>
      <c r="O1195" s="47">
        <f>O1168*Settings!$C$13*(INDEX(O$271:O$282,$D1195))</f>
        <v/>
      </c>
      <c r="P1195" s="47">
        <f>P1168*Settings!$C$13*(INDEX(P$271:P$282,$D1195))</f>
        <v/>
      </c>
      <c r="Q1195" s="47">
        <f>Q1168*Settings!$C$13*(INDEX(Q$271:Q$282,$D1195))</f>
        <v/>
      </c>
      <c r="R1195" s="47">
        <f>R1168*Settings!$C$13*(INDEX(R$271:R$282,$D1195))</f>
        <v/>
      </c>
      <c r="S1195" s="47">
        <f>S1168*Settings!$C$13*(INDEX(S$271:S$282,$D1195))</f>
        <v/>
      </c>
      <c r="T1195" s="47">
        <f>T1168*Settings!$C$13*(INDEX(T$271:T$282,$D1195))</f>
        <v/>
      </c>
      <c r="U1195" s="47">
        <f>U1168*Settings!$C$13*(INDEX(U$271:U$282,$D1195))</f>
        <v/>
      </c>
      <c r="V1195" s="47">
        <f>V1168*Settings!$C$13*(INDEX(V$271:V$282,$D1195))</f>
        <v/>
      </c>
      <c r="W1195" s="47">
        <f>W1168*Settings!$C$13*(INDEX(W$271:W$282,$D1195))</f>
        <v/>
      </c>
      <c r="X1195" s="47">
        <f>X1168*Settings!$C$13*(INDEX(X$271:X$282,$D1195))</f>
        <v/>
      </c>
      <c r="Y1195" s="47">
        <f>Y1168*Settings!$C$13*(INDEX(Y$271:Y$282,$D1195))</f>
        <v/>
      </c>
      <c r="Z1195" s="47">
        <f>Z1168*Settings!$C$13*(INDEX(Z$271:Z$282,$D1195))</f>
        <v/>
      </c>
      <c r="AA1195" s="47">
        <f>AA1168*Settings!$C$13*(INDEX(AA$271:AA$282,$D1195))</f>
        <v/>
      </c>
      <c r="AB1195" s="47">
        <f>AB1168*Settings!$C$13*(INDEX(AB$271:AB$282,$D1195))</f>
        <v/>
      </c>
      <c r="AC1195" s="47">
        <f>AC1168*Settings!$C$13*(INDEX(AC$271:AC$282,$D1195))</f>
        <v/>
      </c>
      <c r="AD1195" s="48">
        <f>REVENUE(AD1168,Settings!$C$13,INDEX(AD$271:AD$282,$D1195))</f>
        <v/>
      </c>
      <c r="AE1195" s="25">
        <f>LOWER(Settings!$C$4)&amp;".mit."&amp;$A1195&amp;IF($C1195="","","."&amp;$C1195&amp;"."&amp;$B1195)&amp;IF(INDEX(Variables!$D$5:$D$105,MATCH($A1195,Variables!$A$5:$A$105,0))="","","."&amp;INDEX(Variables!$D$5:$D$105,MATCH($A1195,Variables!$A$5:$A$105,0)))&amp;"."&amp;AE$5</f>
        <v/>
      </c>
      <c r="AF1195" s="46">
        <f>AF1168*Settings!$C$13*(INDEX(AF$271:AF$282,$D1195))</f>
        <v/>
      </c>
      <c r="AG1195" s="47">
        <f>AG1168*Settings!$C$13*(INDEX(AG$271:AG$282,$D1195))</f>
        <v/>
      </c>
      <c r="AH1195" s="47">
        <f>AH1168*Settings!$C$13*(INDEX(AH$271:AH$282,$D1195))</f>
        <v/>
      </c>
      <c r="AI1195" s="47">
        <f>AI1168*Settings!$C$13*(INDEX(AI$271:AI$282,$D1195))</f>
        <v/>
      </c>
      <c r="AJ1195" s="47">
        <f>AJ1168*Settings!$C$13*(INDEX(AJ$271:AJ$282,$D1195))</f>
        <v/>
      </c>
      <c r="AK1195" s="47">
        <f>AK1168*Settings!$C$13*(INDEX(AK$271:AK$282,$D1195))</f>
        <v/>
      </c>
      <c r="AL1195" s="47">
        <f>AL1168*Settings!$C$13*(INDEX(AL$271:AL$282,$D1195))</f>
        <v/>
      </c>
      <c r="AM1195" s="47">
        <f>AM1168*Settings!$C$13*(INDEX(AM$271:AM$282,$D1195))</f>
        <v/>
      </c>
      <c r="AN1195" s="47">
        <f>AN1168*Settings!$C$13*(INDEX(AN$271:AN$282,$D1195))</f>
        <v/>
      </c>
      <c r="AO1195" s="47">
        <f>AO1168*Settings!$C$13*(INDEX(AO$271:AO$282,$D1195))</f>
        <v/>
      </c>
      <c r="AP1195" s="47">
        <f>AP1168*Settings!$C$13*(INDEX(AP$271:AP$282,$D1195))</f>
        <v/>
      </c>
      <c r="AQ1195" s="47">
        <f>AQ1168*Settings!$C$13*(INDEX(AQ$271:AQ$282,$D1195))</f>
        <v/>
      </c>
      <c r="AR1195" s="47">
        <f>AR1168*Settings!$C$13*(INDEX(AR$271:AR$282,$D1195))</f>
        <v/>
      </c>
      <c r="AS1195" s="47">
        <f>AS1168*Settings!$C$13*(INDEX(AS$271:AS$282,$D1195))</f>
        <v/>
      </c>
      <c r="AT1195" s="47">
        <f>AT1168*Settings!$C$13*(INDEX(AT$271:AT$282,$D1195))</f>
        <v/>
      </c>
      <c r="AU1195" s="47">
        <f>AU1168*Settings!$C$13*(INDEX(AU$271:AU$282,$D1195))</f>
        <v/>
      </c>
      <c r="AV1195" s="47">
        <f>AV1168*Settings!$C$13*(INDEX(AV$271:AV$282,$D1195))</f>
        <v/>
      </c>
      <c r="AW1195" s="47">
        <f>AW1168*Settings!$C$13*(INDEX(AW$271:AW$282,$D1195))</f>
        <v/>
      </c>
      <c r="AX1195" s="48">
        <f>REVENUE(AX1168,Settings!$C$13,INDEX(AX$271:AX$282,$D1195))</f>
        <v/>
      </c>
    </row>
    <row r="1196" hidden="1" outlineLevel="2">
      <c r="A1196" s="5" t="inlineStr">
        <is>
          <t>rsub</t>
        </is>
      </c>
      <c r="B1196" s="5" t="inlineStr">
        <is>
          <t>ker</t>
        </is>
      </c>
      <c r="C1196" s="5" t="inlineStr">
        <is>
          <t>irn</t>
        </is>
      </c>
      <c r="D1196" s="40">
        <f>INDEX(Inputs!$R$5:$R$132,MATCH($B1196&amp;"|"&amp;$C1196,Inputs!$A$5:$A$132,0))</f>
        <v/>
      </c>
      <c r="E1196" s="39" t="n"/>
      <c r="F1196" s="39" t="n"/>
      <c r="G1196" s="39" t="n"/>
      <c r="H1196" s="5">
        <f>INDEX(Variables!$B$5:$B$105,MATCH($A1196,Variables!$A$5:$A$105,0))&amp;IF($C1196="",""," | "&amp;INDEX(Mapping!$B$5:$B$26,MATCH($C1196,Mapping!$A$5:$A$26,0))&amp;" | "&amp;INDEX(Mapping!$B$30:$B$41,MATCH($B1196,Mapping!$A$30:$A$41,0)))</f>
        <v/>
      </c>
      <c r="I1196" s="5">
        <f>INDEX(Variables!$C$5:$C$105,MATCH($A1196,Variables!$A$5:$A$105,0))</f>
        <v/>
      </c>
      <c r="J1196" s="5">
        <f>INDEX(Variables!$E$5:$E$105,MATCH($A1196,Variables!$A$5:$A$105,0))</f>
        <v/>
      </c>
      <c r="K1196" s="25">
        <f>LOWER(Settings!$C$4)&amp;".mit."&amp;$A1196&amp;IF($C1196="","","."&amp;$C1196&amp;"."&amp;$B1196)&amp;IF(INDEX(Variables!$D$5:$D$105,MATCH($A1196,Variables!$A$5:$A$105,0))="","","."&amp;INDEX(Variables!$D$5:$D$105,MATCH($A1196,Variables!$A$5:$A$105,0)))&amp;"."&amp;K$5</f>
        <v/>
      </c>
      <c r="L1196" s="46">
        <f>L1169*Settings!$C$13*(INDEX(L$271:L$282,$D1196))</f>
        <v/>
      </c>
      <c r="M1196" s="47">
        <f>M1169*Settings!$C$13*(INDEX(M$271:M$282,$D1196))</f>
        <v/>
      </c>
      <c r="N1196" s="47">
        <f>N1169*Settings!$C$13*(INDEX(N$271:N$282,$D1196))</f>
        <v/>
      </c>
      <c r="O1196" s="47">
        <f>O1169*Settings!$C$13*(INDEX(O$271:O$282,$D1196))</f>
        <v/>
      </c>
      <c r="P1196" s="47">
        <f>P1169*Settings!$C$13*(INDEX(P$271:P$282,$D1196))</f>
        <v/>
      </c>
      <c r="Q1196" s="47">
        <f>Q1169*Settings!$C$13*(INDEX(Q$271:Q$282,$D1196))</f>
        <v/>
      </c>
      <c r="R1196" s="47">
        <f>R1169*Settings!$C$13*(INDEX(R$271:R$282,$D1196))</f>
        <v/>
      </c>
      <c r="S1196" s="47">
        <f>S1169*Settings!$C$13*(INDEX(S$271:S$282,$D1196))</f>
        <v/>
      </c>
      <c r="T1196" s="47">
        <f>T1169*Settings!$C$13*(INDEX(T$271:T$282,$D1196))</f>
        <v/>
      </c>
      <c r="U1196" s="47">
        <f>U1169*Settings!$C$13*(INDEX(U$271:U$282,$D1196))</f>
        <v/>
      </c>
      <c r="V1196" s="47">
        <f>V1169*Settings!$C$13*(INDEX(V$271:V$282,$D1196))</f>
        <v/>
      </c>
      <c r="W1196" s="47">
        <f>W1169*Settings!$C$13*(INDEX(W$271:W$282,$D1196))</f>
        <v/>
      </c>
      <c r="X1196" s="47">
        <f>X1169*Settings!$C$13*(INDEX(X$271:X$282,$D1196))</f>
        <v/>
      </c>
      <c r="Y1196" s="47">
        <f>Y1169*Settings!$C$13*(INDEX(Y$271:Y$282,$D1196))</f>
        <v/>
      </c>
      <c r="Z1196" s="47">
        <f>Z1169*Settings!$C$13*(INDEX(Z$271:Z$282,$D1196))</f>
        <v/>
      </c>
      <c r="AA1196" s="47">
        <f>AA1169*Settings!$C$13*(INDEX(AA$271:AA$282,$D1196))</f>
        <v/>
      </c>
      <c r="AB1196" s="47">
        <f>AB1169*Settings!$C$13*(INDEX(AB$271:AB$282,$D1196))</f>
        <v/>
      </c>
      <c r="AC1196" s="47">
        <f>AC1169*Settings!$C$13*(INDEX(AC$271:AC$282,$D1196))</f>
        <v/>
      </c>
      <c r="AD1196" s="48">
        <f>REVENUE(AD1169,Settings!$C$13,INDEX(AD$271:AD$282,$D1196))</f>
        <v/>
      </c>
      <c r="AE1196" s="25">
        <f>LOWER(Settings!$C$4)&amp;".mit."&amp;$A1196&amp;IF($C1196="","","."&amp;$C1196&amp;"."&amp;$B1196)&amp;IF(INDEX(Variables!$D$5:$D$105,MATCH($A1196,Variables!$A$5:$A$105,0))="","","."&amp;INDEX(Variables!$D$5:$D$105,MATCH($A1196,Variables!$A$5:$A$105,0)))&amp;"."&amp;AE$5</f>
        <v/>
      </c>
      <c r="AF1196" s="46">
        <f>AF1169*Settings!$C$13*(INDEX(AF$271:AF$282,$D1196))</f>
        <v/>
      </c>
      <c r="AG1196" s="47">
        <f>AG1169*Settings!$C$13*(INDEX(AG$271:AG$282,$D1196))</f>
        <v/>
      </c>
      <c r="AH1196" s="47">
        <f>AH1169*Settings!$C$13*(INDEX(AH$271:AH$282,$D1196))</f>
        <v/>
      </c>
      <c r="AI1196" s="47">
        <f>AI1169*Settings!$C$13*(INDEX(AI$271:AI$282,$D1196))</f>
        <v/>
      </c>
      <c r="AJ1196" s="47">
        <f>AJ1169*Settings!$C$13*(INDEX(AJ$271:AJ$282,$D1196))</f>
        <v/>
      </c>
      <c r="AK1196" s="47">
        <f>AK1169*Settings!$C$13*(INDEX(AK$271:AK$282,$D1196))</f>
        <v/>
      </c>
      <c r="AL1196" s="47">
        <f>AL1169*Settings!$C$13*(INDEX(AL$271:AL$282,$D1196))</f>
        <v/>
      </c>
      <c r="AM1196" s="47">
        <f>AM1169*Settings!$C$13*(INDEX(AM$271:AM$282,$D1196))</f>
        <v/>
      </c>
      <c r="AN1196" s="47">
        <f>AN1169*Settings!$C$13*(INDEX(AN$271:AN$282,$D1196))</f>
        <v/>
      </c>
      <c r="AO1196" s="47">
        <f>AO1169*Settings!$C$13*(INDEX(AO$271:AO$282,$D1196))</f>
        <v/>
      </c>
      <c r="AP1196" s="47">
        <f>AP1169*Settings!$C$13*(INDEX(AP$271:AP$282,$D1196))</f>
        <v/>
      </c>
      <c r="AQ1196" s="47">
        <f>AQ1169*Settings!$C$13*(INDEX(AQ$271:AQ$282,$D1196))</f>
        <v/>
      </c>
      <c r="AR1196" s="47">
        <f>AR1169*Settings!$C$13*(INDEX(AR$271:AR$282,$D1196))</f>
        <v/>
      </c>
      <c r="AS1196" s="47">
        <f>AS1169*Settings!$C$13*(INDEX(AS$271:AS$282,$D1196))</f>
        <v/>
      </c>
      <c r="AT1196" s="47">
        <f>AT1169*Settings!$C$13*(INDEX(AT$271:AT$282,$D1196))</f>
        <v/>
      </c>
      <c r="AU1196" s="47">
        <f>AU1169*Settings!$C$13*(INDEX(AU$271:AU$282,$D1196))</f>
        <v/>
      </c>
      <c r="AV1196" s="47">
        <f>AV1169*Settings!$C$13*(INDEX(AV$271:AV$282,$D1196))</f>
        <v/>
      </c>
      <c r="AW1196" s="47">
        <f>AW1169*Settings!$C$13*(INDEX(AW$271:AW$282,$D1196))</f>
        <v/>
      </c>
      <c r="AX1196" s="48">
        <f>REVENUE(AX1169,Settings!$C$13,INDEX(AX$271:AX$282,$D1196))</f>
        <v/>
      </c>
    </row>
    <row r="1197" hidden="1" outlineLevel="2">
      <c r="A1197" s="5" t="inlineStr">
        <is>
          <t>rsub</t>
        </is>
      </c>
      <c r="B1197" s="5" t="inlineStr">
        <is>
          <t>oop</t>
        </is>
      </c>
      <c r="C1197" s="5" t="inlineStr">
        <is>
          <t>irn</t>
        </is>
      </c>
      <c r="D1197" s="40">
        <f>INDEX(Inputs!$R$5:$R$132,MATCH($B1197&amp;"|"&amp;$C1197,Inputs!$A$5:$A$132,0))</f>
        <v/>
      </c>
      <c r="E1197" s="39" t="n"/>
      <c r="F1197" s="39" t="n"/>
      <c r="G1197" s="39" t="n"/>
      <c r="H1197" s="5">
        <f>INDEX(Variables!$B$5:$B$105,MATCH($A1197,Variables!$A$5:$A$105,0))&amp;IF($C1197="",""," | "&amp;INDEX(Mapping!$B$5:$B$26,MATCH($C1197,Mapping!$A$5:$A$26,0))&amp;" | "&amp;INDEX(Mapping!$B$30:$B$41,MATCH($B1197,Mapping!$A$30:$A$41,0)))</f>
        <v/>
      </c>
      <c r="I1197" s="5">
        <f>INDEX(Variables!$C$5:$C$105,MATCH($A1197,Variables!$A$5:$A$105,0))</f>
        <v/>
      </c>
      <c r="J1197" s="5">
        <f>INDEX(Variables!$E$5:$E$105,MATCH($A1197,Variables!$A$5:$A$105,0))</f>
        <v/>
      </c>
      <c r="K1197" s="25">
        <f>LOWER(Settings!$C$4)&amp;".mit."&amp;$A1197&amp;IF($C1197="","","."&amp;$C1197&amp;"."&amp;$B1197)&amp;IF(INDEX(Variables!$D$5:$D$105,MATCH($A1197,Variables!$A$5:$A$105,0))="","","."&amp;INDEX(Variables!$D$5:$D$105,MATCH($A1197,Variables!$A$5:$A$105,0)))&amp;"."&amp;K$5</f>
        <v/>
      </c>
      <c r="L1197" s="46">
        <f>L1170*Settings!$C$13*(INDEX(L$271:L$282,$D1197))</f>
        <v/>
      </c>
      <c r="M1197" s="47">
        <f>M1170*Settings!$C$13*(INDEX(M$271:M$282,$D1197))</f>
        <v/>
      </c>
      <c r="N1197" s="47">
        <f>N1170*Settings!$C$13*(INDEX(N$271:N$282,$D1197))</f>
        <v/>
      </c>
      <c r="O1197" s="47">
        <f>O1170*Settings!$C$13*(INDEX(O$271:O$282,$D1197))</f>
        <v/>
      </c>
      <c r="P1197" s="47">
        <f>P1170*Settings!$C$13*(INDEX(P$271:P$282,$D1197))</f>
        <v/>
      </c>
      <c r="Q1197" s="47">
        <f>Q1170*Settings!$C$13*(INDEX(Q$271:Q$282,$D1197))</f>
        <v/>
      </c>
      <c r="R1197" s="47">
        <f>R1170*Settings!$C$13*(INDEX(R$271:R$282,$D1197))</f>
        <v/>
      </c>
      <c r="S1197" s="47">
        <f>S1170*Settings!$C$13*(INDEX(S$271:S$282,$D1197))</f>
        <v/>
      </c>
      <c r="T1197" s="47">
        <f>T1170*Settings!$C$13*(INDEX(T$271:T$282,$D1197))</f>
        <v/>
      </c>
      <c r="U1197" s="47">
        <f>U1170*Settings!$C$13*(INDEX(U$271:U$282,$D1197))</f>
        <v/>
      </c>
      <c r="V1197" s="47">
        <f>V1170*Settings!$C$13*(INDEX(V$271:V$282,$D1197))</f>
        <v/>
      </c>
      <c r="W1197" s="47">
        <f>W1170*Settings!$C$13*(INDEX(W$271:W$282,$D1197))</f>
        <v/>
      </c>
      <c r="X1197" s="47">
        <f>X1170*Settings!$C$13*(INDEX(X$271:X$282,$D1197))</f>
        <v/>
      </c>
      <c r="Y1197" s="47">
        <f>Y1170*Settings!$C$13*(INDEX(Y$271:Y$282,$D1197))</f>
        <v/>
      </c>
      <c r="Z1197" s="47">
        <f>Z1170*Settings!$C$13*(INDEX(Z$271:Z$282,$D1197))</f>
        <v/>
      </c>
      <c r="AA1197" s="47">
        <f>AA1170*Settings!$C$13*(INDEX(AA$271:AA$282,$D1197))</f>
        <v/>
      </c>
      <c r="AB1197" s="47">
        <f>AB1170*Settings!$C$13*(INDEX(AB$271:AB$282,$D1197))</f>
        <v/>
      </c>
      <c r="AC1197" s="47">
        <f>AC1170*Settings!$C$13*(INDEX(AC$271:AC$282,$D1197))</f>
        <v/>
      </c>
      <c r="AD1197" s="48">
        <f>REVENUE(AD1170,Settings!$C$13,INDEX(AD$271:AD$282,$D1197))</f>
        <v/>
      </c>
      <c r="AE1197" s="25">
        <f>LOWER(Settings!$C$4)&amp;".mit."&amp;$A1197&amp;IF($C1197="","","."&amp;$C1197&amp;"."&amp;$B1197)&amp;IF(INDEX(Variables!$D$5:$D$105,MATCH($A1197,Variables!$A$5:$A$105,0))="","","."&amp;INDEX(Variables!$D$5:$D$105,MATCH($A1197,Variables!$A$5:$A$105,0)))&amp;"."&amp;AE$5</f>
        <v/>
      </c>
      <c r="AF1197" s="46">
        <f>AF1170*Settings!$C$13*(INDEX(AF$271:AF$282,$D1197))</f>
        <v/>
      </c>
      <c r="AG1197" s="47">
        <f>AG1170*Settings!$C$13*(INDEX(AG$271:AG$282,$D1197))</f>
        <v/>
      </c>
      <c r="AH1197" s="47">
        <f>AH1170*Settings!$C$13*(INDEX(AH$271:AH$282,$D1197))</f>
        <v/>
      </c>
      <c r="AI1197" s="47">
        <f>AI1170*Settings!$C$13*(INDEX(AI$271:AI$282,$D1197))</f>
        <v/>
      </c>
      <c r="AJ1197" s="47">
        <f>AJ1170*Settings!$C$13*(INDEX(AJ$271:AJ$282,$D1197))</f>
        <v/>
      </c>
      <c r="AK1197" s="47">
        <f>AK1170*Settings!$C$13*(INDEX(AK$271:AK$282,$D1197))</f>
        <v/>
      </c>
      <c r="AL1197" s="47">
        <f>AL1170*Settings!$C$13*(INDEX(AL$271:AL$282,$D1197))</f>
        <v/>
      </c>
      <c r="AM1197" s="47">
        <f>AM1170*Settings!$C$13*(INDEX(AM$271:AM$282,$D1197))</f>
        <v/>
      </c>
      <c r="AN1197" s="47">
        <f>AN1170*Settings!$C$13*(INDEX(AN$271:AN$282,$D1197))</f>
        <v/>
      </c>
      <c r="AO1197" s="47">
        <f>AO1170*Settings!$C$13*(INDEX(AO$271:AO$282,$D1197))</f>
        <v/>
      </c>
      <c r="AP1197" s="47">
        <f>AP1170*Settings!$C$13*(INDEX(AP$271:AP$282,$D1197))</f>
        <v/>
      </c>
      <c r="AQ1197" s="47">
        <f>AQ1170*Settings!$C$13*(INDEX(AQ$271:AQ$282,$D1197))</f>
        <v/>
      </c>
      <c r="AR1197" s="47">
        <f>AR1170*Settings!$C$13*(INDEX(AR$271:AR$282,$D1197))</f>
        <v/>
      </c>
      <c r="AS1197" s="47">
        <f>AS1170*Settings!$C$13*(INDEX(AS$271:AS$282,$D1197))</f>
        <v/>
      </c>
      <c r="AT1197" s="47">
        <f>AT1170*Settings!$C$13*(INDEX(AT$271:AT$282,$D1197))</f>
        <v/>
      </c>
      <c r="AU1197" s="47">
        <f>AU1170*Settings!$C$13*(INDEX(AU$271:AU$282,$D1197))</f>
        <v/>
      </c>
      <c r="AV1197" s="47">
        <f>AV1170*Settings!$C$13*(INDEX(AV$271:AV$282,$D1197))</f>
        <v/>
      </c>
      <c r="AW1197" s="47">
        <f>AW1170*Settings!$C$13*(INDEX(AW$271:AW$282,$D1197))</f>
        <v/>
      </c>
      <c r="AX1197" s="48">
        <f>REVENUE(AX1170,Settings!$C$13,INDEX(AX$271:AX$282,$D1197))</f>
        <v/>
      </c>
    </row>
    <row r="1198" hidden="1" outlineLevel="2">
      <c r="A1198" s="5" t="inlineStr">
        <is>
          <t>rsub</t>
        </is>
      </c>
      <c r="B1198" s="5" t="inlineStr">
        <is>
          <t>bio</t>
        </is>
      </c>
      <c r="C1198" s="5" t="inlineStr">
        <is>
          <t>irn</t>
        </is>
      </c>
      <c r="D1198" s="40">
        <f>INDEX(Inputs!$R$5:$R$132,MATCH($B1198&amp;"|"&amp;$C1198,Inputs!$A$5:$A$132,0))</f>
        <v/>
      </c>
      <c r="E1198" s="39" t="n"/>
      <c r="F1198" s="39" t="n"/>
      <c r="G1198" s="39" t="n"/>
      <c r="H1198" s="5">
        <f>INDEX(Variables!$B$5:$B$105,MATCH($A1198,Variables!$A$5:$A$105,0))&amp;IF($C1198="",""," | "&amp;INDEX(Mapping!$B$5:$B$26,MATCH($C1198,Mapping!$A$5:$A$26,0))&amp;" | "&amp;INDEX(Mapping!$B$30:$B$41,MATCH($B1198,Mapping!$A$30:$A$41,0)))</f>
        <v/>
      </c>
      <c r="I1198" s="5">
        <f>INDEX(Variables!$C$5:$C$105,MATCH($A1198,Variables!$A$5:$A$105,0))</f>
        <v/>
      </c>
      <c r="J1198" s="5">
        <f>INDEX(Variables!$E$5:$E$105,MATCH($A1198,Variables!$A$5:$A$105,0))</f>
        <v/>
      </c>
      <c r="K1198" s="25">
        <f>LOWER(Settings!$C$4)&amp;".mit."&amp;$A1198&amp;IF($C1198="","","."&amp;$C1198&amp;"."&amp;$B1198)&amp;IF(INDEX(Variables!$D$5:$D$105,MATCH($A1198,Variables!$A$5:$A$105,0))="","","."&amp;INDEX(Variables!$D$5:$D$105,MATCH($A1198,Variables!$A$5:$A$105,0)))&amp;"."&amp;K$5</f>
        <v/>
      </c>
      <c r="L1198" s="46">
        <f>L1171*Settings!$C$13*(INDEX(L$271:L$282,$D1198))</f>
        <v/>
      </c>
      <c r="M1198" s="47">
        <f>M1171*Settings!$C$13*(INDEX(M$271:M$282,$D1198))</f>
        <v/>
      </c>
      <c r="N1198" s="47">
        <f>N1171*Settings!$C$13*(INDEX(N$271:N$282,$D1198))</f>
        <v/>
      </c>
      <c r="O1198" s="47">
        <f>O1171*Settings!$C$13*(INDEX(O$271:O$282,$D1198))</f>
        <v/>
      </c>
      <c r="P1198" s="47">
        <f>P1171*Settings!$C$13*(INDEX(P$271:P$282,$D1198))</f>
        <v/>
      </c>
      <c r="Q1198" s="47">
        <f>Q1171*Settings!$C$13*(INDEX(Q$271:Q$282,$D1198))</f>
        <v/>
      </c>
      <c r="R1198" s="47">
        <f>R1171*Settings!$C$13*(INDEX(R$271:R$282,$D1198))</f>
        <v/>
      </c>
      <c r="S1198" s="47">
        <f>S1171*Settings!$C$13*(INDEX(S$271:S$282,$D1198))</f>
        <v/>
      </c>
      <c r="T1198" s="47">
        <f>T1171*Settings!$C$13*(INDEX(T$271:T$282,$D1198))</f>
        <v/>
      </c>
      <c r="U1198" s="47">
        <f>U1171*Settings!$C$13*(INDEX(U$271:U$282,$D1198))</f>
        <v/>
      </c>
      <c r="V1198" s="47">
        <f>V1171*Settings!$C$13*(INDEX(V$271:V$282,$D1198))</f>
        <v/>
      </c>
      <c r="W1198" s="47">
        <f>W1171*Settings!$C$13*(INDEX(W$271:W$282,$D1198))</f>
        <v/>
      </c>
      <c r="X1198" s="47">
        <f>X1171*Settings!$C$13*(INDEX(X$271:X$282,$D1198))</f>
        <v/>
      </c>
      <c r="Y1198" s="47">
        <f>Y1171*Settings!$C$13*(INDEX(Y$271:Y$282,$D1198))</f>
        <v/>
      </c>
      <c r="Z1198" s="47">
        <f>Z1171*Settings!$C$13*(INDEX(Z$271:Z$282,$D1198))</f>
        <v/>
      </c>
      <c r="AA1198" s="47">
        <f>AA1171*Settings!$C$13*(INDEX(AA$271:AA$282,$D1198))</f>
        <v/>
      </c>
      <c r="AB1198" s="47">
        <f>AB1171*Settings!$C$13*(INDEX(AB$271:AB$282,$D1198))</f>
        <v/>
      </c>
      <c r="AC1198" s="47">
        <f>AC1171*Settings!$C$13*(INDEX(AC$271:AC$282,$D1198))</f>
        <v/>
      </c>
      <c r="AD1198" s="48">
        <f>REVENUE(AD1171,Settings!$C$13,INDEX(AD$271:AD$282,$D1198))</f>
        <v/>
      </c>
      <c r="AE1198" s="25">
        <f>LOWER(Settings!$C$4)&amp;".mit."&amp;$A1198&amp;IF($C1198="","","."&amp;$C1198&amp;"."&amp;$B1198)&amp;IF(INDEX(Variables!$D$5:$D$105,MATCH($A1198,Variables!$A$5:$A$105,0))="","","."&amp;INDEX(Variables!$D$5:$D$105,MATCH($A1198,Variables!$A$5:$A$105,0)))&amp;"."&amp;AE$5</f>
        <v/>
      </c>
      <c r="AF1198" s="46">
        <f>AF1171*Settings!$C$13*(INDEX(AF$271:AF$282,$D1198))</f>
        <v/>
      </c>
      <c r="AG1198" s="47">
        <f>AG1171*Settings!$C$13*(INDEX(AG$271:AG$282,$D1198))</f>
        <v/>
      </c>
      <c r="AH1198" s="47">
        <f>AH1171*Settings!$C$13*(INDEX(AH$271:AH$282,$D1198))</f>
        <v/>
      </c>
      <c r="AI1198" s="47">
        <f>AI1171*Settings!$C$13*(INDEX(AI$271:AI$282,$D1198))</f>
        <v/>
      </c>
      <c r="AJ1198" s="47">
        <f>AJ1171*Settings!$C$13*(INDEX(AJ$271:AJ$282,$D1198))</f>
        <v/>
      </c>
      <c r="AK1198" s="47">
        <f>AK1171*Settings!$C$13*(INDEX(AK$271:AK$282,$D1198))</f>
        <v/>
      </c>
      <c r="AL1198" s="47">
        <f>AL1171*Settings!$C$13*(INDEX(AL$271:AL$282,$D1198))</f>
        <v/>
      </c>
      <c r="AM1198" s="47">
        <f>AM1171*Settings!$C$13*(INDEX(AM$271:AM$282,$D1198))</f>
        <v/>
      </c>
      <c r="AN1198" s="47">
        <f>AN1171*Settings!$C$13*(INDEX(AN$271:AN$282,$D1198))</f>
        <v/>
      </c>
      <c r="AO1198" s="47">
        <f>AO1171*Settings!$C$13*(INDEX(AO$271:AO$282,$D1198))</f>
        <v/>
      </c>
      <c r="AP1198" s="47">
        <f>AP1171*Settings!$C$13*(INDEX(AP$271:AP$282,$D1198))</f>
        <v/>
      </c>
      <c r="AQ1198" s="47">
        <f>AQ1171*Settings!$C$13*(INDEX(AQ$271:AQ$282,$D1198))</f>
        <v/>
      </c>
      <c r="AR1198" s="47">
        <f>AR1171*Settings!$C$13*(INDEX(AR$271:AR$282,$D1198))</f>
        <v/>
      </c>
      <c r="AS1198" s="47">
        <f>AS1171*Settings!$C$13*(INDEX(AS$271:AS$282,$D1198))</f>
        <v/>
      </c>
      <c r="AT1198" s="47">
        <f>AT1171*Settings!$C$13*(INDEX(AT$271:AT$282,$D1198))</f>
        <v/>
      </c>
      <c r="AU1198" s="47">
        <f>AU1171*Settings!$C$13*(INDEX(AU$271:AU$282,$D1198))</f>
        <v/>
      </c>
      <c r="AV1198" s="47">
        <f>AV1171*Settings!$C$13*(INDEX(AV$271:AV$282,$D1198))</f>
        <v/>
      </c>
      <c r="AW1198" s="47">
        <f>AW1171*Settings!$C$13*(INDEX(AW$271:AW$282,$D1198))</f>
        <v/>
      </c>
      <c r="AX1198" s="48">
        <f>REVENUE(AX1171,Settings!$C$13,INDEX(AX$271:AX$282,$D1198))</f>
        <v/>
      </c>
    </row>
    <row r="1199" hidden="1" outlineLevel="2"/>
    <row r="1200" hidden="1" outlineLevel="2">
      <c r="A1200" s="5" t="inlineStr">
        <is>
          <t>rnew</t>
        </is>
      </c>
      <c r="B1200" s="5" t="inlineStr">
        <is>
          <t>coa</t>
        </is>
      </c>
      <c r="C1200" s="5" t="inlineStr">
        <is>
          <t>irn</t>
        </is>
      </c>
      <c r="D1200" s="40">
        <f>INDEX(Inputs!$S$5:$S$132,MATCH($B1200&amp;"|"&amp;$C1200,Inputs!$A$5:$A$132,0))</f>
        <v/>
      </c>
      <c r="E1200" s="39" t="n"/>
      <c r="F1200" s="39" t="n"/>
      <c r="G1200" s="39" t="n"/>
      <c r="H1200" s="5">
        <f>INDEX(Variables!$B$5:$B$105,MATCH($A1200,Variables!$A$5:$A$105,0))&amp;IF($C1200="",""," | "&amp;INDEX(Mapping!$B$5:$B$26,MATCH($C1200,Mapping!$A$5:$A$26,0))&amp;" | "&amp;INDEX(Mapping!$B$30:$B$41,MATCH($B1200,Mapping!$A$30:$A$41,0)))</f>
        <v/>
      </c>
      <c r="I1200" s="5">
        <f>INDEX(Variables!$C$5:$C$105,MATCH($A1200,Variables!$A$5:$A$105,0))</f>
        <v/>
      </c>
      <c r="J1200" s="5">
        <f>INDEX(Variables!$E$5:$E$105,MATCH($A1200,Variables!$A$5:$A$105,0))</f>
        <v/>
      </c>
      <c r="K1200" s="25">
        <f>LOWER(Settings!$C$4)&amp;".mit."&amp;$A1200&amp;IF($C1200="","","."&amp;$C1200&amp;"."&amp;$B1200)&amp;IF(INDEX(Variables!$D$5:$D$105,MATCH($A1200,Variables!$A$5:$A$105,0))="","","."&amp;INDEX(Variables!$D$5:$D$105,MATCH($A1200,Variables!$A$5:$A$105,0)))&amp;"."&amp;K$5</f>
        <v/>
      </c>
      <c r="L1200" s="46">
        <f>L1164*Settings!$C$13*(L1110+L1128+L1119*L$135+L1137*$D1200)</f>
        <v/>
      </c>
      <c r="M1200" s="47">
        <f>M1164*Settings!$C$13*(M1110+M1128+M1119*M$135+M1137*$D1200)</f>
        <v/>
      </c>
      <c r="N1200" s="47">
        <f>N1164*Settings!$C$13*(N1110+N1128+N1119*N$135+N1137*$D1200)</f>
        <v/>
      </c>
      <c r="O1200" s="47">
        <f>O1164*Settings!$C$13*(O1110+O1128+O1119*O$135+O1137*$D1200)</f>
        <v/>
      </c>
      <c r="P1200" s="47">
        <f>P1164*Settings!$C$13*(P1110+P1128+P1119*P$135+P1137*$D1200)</f>
        <v/>
      </c>
      <c r="Q1200" s="47">
        <f>Q1164*Settings!$C$13*(Q1110+Q1128+Q1119*Q$135+Q1137*$D1200)</f>
        <v/>
      </c>
      <c r="R1200" s="47">
        <f>R1164*Settings!$C$13*(R1110+R1128+R1119*R$135+R1137*$D1200)</f>
        <v/>
      </c>
      <c r="S1200" s="47">
        <f>S1164*Settings!$C$13*(S1110+S1128+S1119*S$135+S1137*$D1200)</f>
        <v/>
      </c>
      <c r="T1200" s="47">
        <f>T1164*Settings!$C$13*(T1110+T1128+T1119*T$135+T1137*$D1200)</f>
        <v/>
      </c>
      <c r="U1200" s="47">
        <f>U1164*Settings!$C$13*(U1110+U1128+U1119*U$135+U1137*$D1200)</f>
        <v/>
      </c>
      <c r="V1200" s="47">
        <f>V1164*Settings!$C$13*(V1110+V1128+V1119*V$135+V1137*$D1200)</f>
        <v/>
      </c>
      <c r="W1200" s="47">
        <f>W1164*Settings!$C$13*(W1110+W1128+W1119*W$135+W1137*$D1200)</f>
        <v/>
      </c>
      <c r="X1200" s="47">
        <f>X1164*Settings!$C$13*(X1110+X1128+X1119*X$135+X1137*$D1200)</f>
        <v/>
      </c>
      <c r="Y1200" s="47">
        <f>Y1164*Settings!$C$13*(Y1110+Y1128+Y1119*Y$135+Y1137*$D1200)</f>
        <v/>
      </c>
      <c r="Z1200" s="47">
        <f>Z1164*Settings!$C$13*(Z1110+Z1128+Z1119*Z$135+Z1137*$D1200)</f>
        <v/>
      </c>
      <c r="AA1200" s="47">
        <f>AA1164*Settings!$C$13*(AA1110+AA1128+AA1119*AA$135+AA1137*$D1200)</f>
        <v/>
      </c>
      <c r="AB1200" s="47">
        <f>AB1164*Settings!$C$13*(AB1110+AB1128+AB1119*AB$135+AB1137*$D1200)</f>
        <v/>
      </c>
      <c r="AC1200" s="47">
        <f>AC1164*Settings!$C$13*(AC1110+AC1128+AC1119*AC$135+AC1137*$D1200)</f>
        <v/>
      </c>
      <c r="AD1200" s="48">
        <f>REVENUE(AD1164,Settings!$C$13,NEWREVRATE(AD1110,AD1128,AD1119,AD$135,AD1137,$D1200))</f>
        <v/>
      </c>
      <c r="AE1200" s="25">
        <f>LOWER(Settings!$C$4)&amp;".mit."&amp;$A1200&amp;IF($C1200="","","."&amp;$C1200&amp;"."&amp;$B1200)&amp;IF(INDEX(Variables!$D$5:$D$105,MATCH($A1200,Variables!$A$5:$A$105,0))="","","."&amp;INDEX(Variables!$D$5:$D$105,MATCH($A1200,Variables!$A$5:$A$105,0)))&amp;"."&amp;AE$5</f>
        <v/>
      </c>
      <c r="AF1200" s="46">
        <f>AF1164*Settings!$C$13*(AF1110+AF1128+AF1119*AF$135+AF1137*$D1200)</f>
        <v/>
      </c>
      <c r="AG1200" s="47">
        <f>AG1164*Settings!$C$13*(AG1110+AG1128+AG1119*AG$135+AG1137*$D1200)</f>
        <v/>
      </c>
      <c r="AH1200" s="47">
        <f>AH1164*Settings!$C$13*(AH1110+AH1128+AH1119*AH$135+AH1137*$D1200)</f>
        <v/>
      </c>
      <c r="AI1200" s="47">
        <f>AI1164*Settings!$C$13*(AI1110+AI1128+AI1119*AI$135+AI1137*$D1200)</f>
        <v/>
      </c>
      <c r="AJ1200" s="47">
        <f>AJ1164*Settings!$C$13*(AJ1110+AJ1128+AJ1119*AJ$135+AJ1137*$D1200)</f>
        <v/>
      </c>
      <c r="AK1200" s="47">
        <f>AK1164*Settings!$C$13*(AK1110+AK1128+AK1119*AK$135+AK1137*$D1200)</f>
        <v/>
      </c>
      <c r="AL1200" s="47">
        <f>AL1164*Settings!$C$13*(AL1110+AL1128+AL1119*AL$135+AL1137*$D1200)</f>
        <v/>
      </c>
      <c r="AM1200" s="47">
        <f>AM1164*Settings!$C$13*(AM1110+AM1128+AM1119*AM$135+AM1137*$D1200)</f>
        <v/>
      </c>
      <c r="AN1200" s="47">
        <f>AN1164*Settings!$C$13*(AN1110+AN1128+AN1119*AN$135+AN1137*$D1200)</f>
        <v/>
      </c>
      <c r="AO1200" s="47">
        <f>AO1164*Settings!$C$13*(AO1110+AO1128+AO1119*AO$135+AO1137*$D1200)</f>
        <v/>
      </c>
      <c r="AP1200" s="47">
        <f>AP1164*Settings!$C$13*(AP1110+AP1128+AP1119*AP$135+AP1137*$D1200)</f>
        <v/>
      </c>
      <c r="AQ1200" s="47">
        <f>AQ1164*Settings!$C$13*(AQ1110+AQ1128+AQ1119*AQ$135+AQ1137*$D1200)</f>
        <v/>
      </c>
      <c r="AR1200" s="47">
        <f>AR1164*Settings!$C$13*(AR1110+AR1128+AR1119*AR$135+AR1137*$D1200)</f>
        <v/>
      </c>
      <c r="AS1200" s="47">
        <f>AS1164*Settings!$C$13*(AS1110+AS1128+AS1119*AS$135+AS1137*$D1200)</f>
        <v/>
      </c>
      <c r="AT1200" s="47">
        <f>AT1164*Settings!$C$13*(AT1110+AT1128+AT1119*AT$135+AT1137*$D1200)</f>
        <v/>
      </c>
      <c r="AU1200" s="47">
        <f>AU1164*Settings!$C$13*(AU1110+AU1128+AU1119*AU$135+AU1137*$D1200)</f>
        <v/>
      </c>
      <c r="AV1200" s="47">
        <f>AV1164*Settings!$C$13*(AV1110+AV1128+AV1119*AV$135+AV1137*$D1200)</f>
        <v/>
      </c>
      <c r="AW1200" s="47">
        <f>AW1164*Settings!$C$13*(AW1110+AW1128+AW1119*AW$135+AW1137*$D1200)</f>
        <v/>
      </c>
      <c r="AX1200" s="48">
        <f>REVENUE(AX1164,Settings!$C$13,NEWREVRATE(AX1110,AX1128,AX1119,AX$135,AX1137,$D1200))</f>
        <v/>
      </c>
    </row>
    <row r="1201" hidden="1" outlineLevel="2">
      <c r="A1201" s="5" t="inlineStr">
        <is>
          <t>rnew</t>
        </is>
      </c>
      <c r="B1201" s="5" t="inlineStr">
        <is>
          <t>nga</t>
        </is>
      </c>
      <c r="C1201" s="5" t="inlineStr">
        <is>
          <t>irn</t>
        </is>
      </c>
      <c r="D1201" s="40">
        <f>INDEX(Inputs!$S$5:$S$132,MATCH($B1201&amp;"|"&amp;$C1201,Inputs!$A$5:$A$132,0))</f>
        <v/>
      </c>
      <c r="E1201" s="39" t="n"/>
      <c r="F1201" s="39" t="n"/>
      <c r="G1201" s="39" t="n"/>
      <c r="H1201" s="5">
        <f>INDEX(Variables!$B$5:$B$105,MATCH($A1201,Variables!$A$5:$A$105,0))&amp;IF($C1201="",""," | "&amp;INDEX(Mapping!$B$5:$B$26,MATCH($C1201,Mapping!$A$5:$A$26,0))&amp;" | "&amp;INDEX(Mapping!$B$30:$B$41,MATCH($B1201,Mapping!$A$30:$A$41,0)))</f>
        <v/>
      </c>
      <c r="I1201" s="5">
        <f>INDEX(Variables!$C$5:$C$105,MATCH($A1201,Variables!$A$5:$A$105,0))</f>
        <v/>
      </c>
      <c r="J1201" s="5">
        <f>INDEX(Variables!$E$5:$E$105,MATCH($A1201,Variables!$A$5:$A$105,0))</f>
        <v/>
      </c>
      <c r="K1201" s="25">
        <f>LOWER(Settings!$C$4)&amp;".mit."&amp;$A1201&amp;IF($C1201="","","."&amp;$C1201&amp;"."&amp;$B1201)&amp;IF(INDEX(Variables!$D$5:$D$105,MATCH($A1201,Variables!$A$5:$A$105,0))="","","."&amp;INDEX(Variables!$D$5:$D$105,MATCH($A1201,Variables!$A$5:$A$105,0)))&amp;"."&amp;K$5</f>
        <v/>
      </c>
      <c r="L1201" s="46">
        <f>L1165*Settings!$C$13*(L1111+L1129+L1120*L$135+L1138*$D1201)</f>
        <v/>
      </c>
      <c r="M1201" s="47">
        <f>M1165*Settings!$C$13*(M1111+M1129+M1120*M$135+M1138*$D1201)</f>
        <v/>
      </c>
      <c r="N1201" s="47">
        <f>N1165*Settings!$C$13*(N1111+N1129+N1120*N$135+N1138*$D1201)</f>
        <v/>
      </c>
      <c r="O1201" s="47">
        <f>O1165*Settings!$C$13*(O1111+O1129+O1120*O$135+O1138*$D1201)</f>
        <v/>
      </c>
      <c r="P1201" s="47">
        <f>P1165*Settings!$C$13*(P1111+P1129+P1120*P$135+P1138*$D1201)</f>
        <v/>
      </c>
      <c r="Q1201" s="47">
        <f>Q1165*Settings!$C$13*(Q1111+Q1129+Q1120*Q$135+Q1138*$D1201)</f>
        <v/>
      </c>
      <c r="R1201" s="47">
        <f>R1165*Settings!$C$13*(R1111+R1129+R1120*R$135+R1138*$D1201)</f>
        <v/>
      </c>
      <c r="S1201" s="47">
        <f>S1165*Settings!$C$13*(S1111+S1129+S1120*S$135+S1138*$D1201)</f>
        <v/>
      </c>
      <c r="T1201" s="47">
        <f>T1165*Settings!$C$13*(T1111+T1129+T1120*T$135+T1138*$D1201)</f>
        <v/>
      </c>
      <c r="U1201" s="47">
        <f>U1165*Settings!$C$13*(U1111+U1129+U1120*U$135+U1138*$D1201)</f>
        <v/>
      </c>
      <c r="V1201" s="47">
        <f>V1165*Settings!$C$13*(V1111+V1129+V1120*V$135+V1138*$D1201)</f>
        <v/>
      </c>
      <c r="W1201" s="47">
        <f>W1165*Settings!$C$13*(W1111+W1129+W1120*W$135+W1138*$D1201)</f>
        <v/>
      </c>
      <c r="X1201" s="47">
        <f>X1165*Settings!$C$13*(X1111+X1129+X1120*X$135+X1138*$D1201)</f>
        <v/>
      </c>
      <c r="Y1201" s="47">
        <f>Y1165*Settings!$C$13*(Y1111+Y1129+Y1120*Y$135+Y1138*$D1201)</f>
        <v/>
      </c>
      <c r="Z1201" s="47">
        <f>Z1165*Settings!$C$13*(Z1111+Z1129+Z1120*Z$135+Z1138*$D1201)</f>
        <v/>
      </c>
      <c r="AA1201" s="47">
        <f>AA1165*Settings!$C$13*(AA1111+AA1129+AA1120*AA$135+AA1138*$D1201)</f>
        <v/>
      </c>
      <c r="AB1201" s="47">
        <f>AB1165*Settings!$C$13*(AB1111+AB1129+AB1120*AB$135+AB1138*$D1201)</f>
        <v/>
      </c>
      <c r="AC1201" s="47">
        <f>AC1165*Settings!$C$13*(AC1111+AC1129+AC1120*AC$135+AC1138*$D1201)</f>
        <v/>
      </c>
      <c r="AD1201" s="48">
        <f>REVENUE(AD1165,Settings!$C$13,NEWREVRATE(AD1111,AD1129,AD1120,AD$135,AD1138,$D1201))</f>
        <v/>
      </c>
      <c r="AE1201" s="25">
        <f>LOWER(Settings!$C$4)&amp;".mit."&amp;$A1201&amp;IF($C1201="","","."&amp;$C1201&amp;"."&amp;$B1201)&amp;IF(INDEX(Variables!$D$5:$D$105,MATCH($A1201,Variables!$A$5:$A$105,0))="","","."&amp;INDEX(Variables!$D$5:$D$105,MATCH($A1201,Variables!$A$5:$A$105,0)))&amp;"."&amp;AE$5</f>
        <v/>
      </c>
      <c r="AF1201" s="46">
        <f>AF1165*Settings!$C$13*(AF1111+AF1129+AF1120*AF$135+AF1138*$D1201)</f>
        <v/>
      </c>
      <c r="AG1201" s="47">
        <f>AG1165*Settings!$C$13*(AG1111+AG1129+AG1120*AG$135+AG1138*$D1201)</f>
        <v/>
      </c>
      <c r="AH1201" s="47">
        <f>AH1165*Settings!$C$13*(AH1111+AH1129+AH1120*AH$135+AH1138*$D1201)</f>
        <v/>
      </c>
      <c r="AI1201" s="47">
        <f>AI1165*Settings!$C$13*(AI1111+AI1129+AI1120*AI$135+AI1138*$D1201)</f>
        <v/>
      </c>
      <c r="AJ1201" s="47">
        <f>AJ1165*Settings!$C$13*(AJ1111+AJ1129+AJ1120*AJ$135+AJ1138*$D1201)</f>
        <v/>
      </c>
      <c r="AK1201" s="47">
        <f>AK1165*Settings!$C$13*(AK1111+AK1129+AK1120*AK$135+AK1138*$D1201)</f>
        <v/>
      </c>
      <c r="AL1201" s="47">
        <f>AL1165*Settings!$C$13*(AL1111+AL1129+AL1120*AL$135+AL1138*$D1201)</f>
        <v/>
      </c>
      <c r="AM1201" s="47">
        <f>AM1165*Settings!$C$13*(AM1111+AM1129+AM1120*AM$135+AM1138*$D1201)</f>
        <v/>
      </c>
      <c r="AN1201" s="47">
        <f>AN1165*Settings!$C$13*(AN1111+AN1129+AN1120*AN$135+AN1138*$D1201)</f>
        <v/>
      </c>
      <c r="AO1201" s="47">
        <f>AO1165*Settings!$C$13*(AO1111+AO1129+AO1120*AO$135+AO1138*$D1201)</f>
        <v/>
      </c>
      <c r="AP1201" s="47">
        <f>AP1165*Settings!$C$13*(AP1111+AP1129+AP1120*AP$135+AP1138*$D1201)</f>
        <v/>
      </c>
      <c r="AQ1201" s="47">
        <f>AQ1165*Settings!$C$13*(AQ1111+AQ1129+AQ1120*AQ$135+AQ1138*$D1201)</f>
        <v/>
      </c>
      <c r="AR1201" s="47">
        <f>AR1165*Settings!$C$13*(AR1111+AR1129+AR1120*AR$135+AR1138*$D1201)</f>
        <v/>
      </c>
      <c r="AS1201" s="47">
        <f>AS1165*Settings!$C$13*(AS1111+AS1129+AS1120*AS$135+AS1138*$D1201)</f>
        <v/>
      </c>
      <c r="AT1201" s="47">
        <f>AT1165*Settings!$C$13*(AT1111+AT1129+AT1120*AT$135+AT1138*$D1201)</f>
        <v/>
      </c>
      <c r="AU1201" s="47">
        <f>AU1165*Settings!$C$13*(AU1111+AU1129+AU1120*AU$135+AU1138*$D1201)</f>
        <v/>
      </c>
      <c r="AV1201" s="47">
        <f>AV1165*Settings!$C$13*(AV1111+AV1129+AV1120*AV$135+AV1138*$D1201)</f>
        <v/>
      </c>
      <c r="AW1201" s="47">
        <f>AW1165*Settings!$C$13*(AW1111+AW1129+AW1120*AW$135+AW1138*$D1201)</f>
        <v/>
      </c>
      <c r="AX1201" s="48">
        <f>REVENUE(AX1165,Settings!$C$13,NEWREVRATE(AX1111,AX1129,AX1120,AX$135,AX1138,$D1201))</f>
        <v/>
      </c>
    </row>
    <row r="1202" hidden="1" outlineLevel="2">
      <c r="A1202" s="5" t="inlineStr">
        <is>
          <t>rnew</t>
        </is>
      </c>
      <c r="B1202" s="5" t="inlineStr">
        <is>
          <t>gso</t>
        </is>
      </c>
      <c r="C1202" s="5" t="inlineStr">
        <is>
          <t>irn</t>
        </is>
      </c>
      <c r="D1202" s="40">
        <f>INDEX(Inputs!$S$5:$S$132,MATCH($B1202&amp;"|"&amp;$C1202,Inputs!$A$5:$A$132,0))</f>
        <v/>
      </c>
      <c r="E1202" s="39" t="n"/>
      <c r="F1202" s="39" t="n"/>
      <c r="G1202" s="39" t="n"/>
      <c r="H1202" s="5">
        <f>INDEX(Variables!$B$5:$B$105,MATCH($A1202,Variables!$A$5:$A$105,0))&amp;IF($C1202="",""," | "&amp;INDEX(Mapping!$B$5:$B$26,MATCH($C1202,Mapping!$A$5:$A$26,0))&amp;" | "&amp;INDEX(Mapping!$B$30:$B$41,MATCH($B1202,Mapping!$A$30:$A$41,0)))</f>
        <v/>
      </c>
      <c r="I1202" s="5">
        <f>INDEX(Variables!$C$5:$C$105,MATCH($A1202,Variables!$A$5:$A$105,0))</f>
        <v/>
      </c>
      <c r="J1202" s="5">
        <f>INDEX(Variables!$E$5:$E$105,MATCH($A1202,Variables!$A$5:$A$105,0))</f>
        <v/>
      </c>
      <c r="K1202" s="25">
        <f>LOWER(Settings!$C$4)&amp;".mit."&amp;$A1202&amp;IF($C1202="","","."&amp;$C1202&amp;"."&amp;$B1202)&amp;IF(INDEX(Variables!$D$5:$D$105,MATCH($A1202,Variables!$A$5:$A$105,0))="","","."&amp;INDEX(Variables!$D$5:$D$105,MATCH($A1202,Variables!$A$5:$A$105,0)))&amp;"."&amp;K$5</f>
        <v/>
      </c>
      <c r="L1202" s="46">
        <f>L1166*Settings!$C$13*(L1112+L1130+L1121*L$135+L1139*$D1202)</f>
        <v/>
      </c>
      <c r="M1202" s="47">
        <f>M1166*Settings!$C$13*(M1112+M1130+M1121*M$135+M1139*$D1202)</f>
        <v/>
      </c>
      <c r="N1202" s="47">
        <f>N1166*Settings!$C$13*(N1112+N1130+N1121*N$135+N1139*$D1202)</f>
        <v/>
      </c>
      <c r="O1202" s="47">
        <f>O1166*Settings!$C$13*(O1112+O1130+O1121*O$135+O1139*$D1202)</f>
        <v/>
      </c>
      <c r="P1202" s="47">
        <f>P1166*Settings!$C$13*(P1112+P1130+P1121*P$135+P1139*$D1202)</f>
        <v/>
      </c>
      <c r="Q1202" s="47">
        <f>Q1166*Settings!$C$13*(Q1112+Q1130+Q1121*Q$135+Q1139*$D1202)</f>
        <v/>
      </c>
      <c r="R1202" s="47">
        <f>R1166*Settings!$C$13*(R1112+R1130+R1121*R$135+R1139*$D1202)</f>
        <v/>
      </c>
      <c r="S1202" s="47">
        <f>S1166*Settings!$C$13*(S1112+S1130+S1121*S$135+S1139*$D1202)</f>
        <v/>
      </c>
      <c r="T1202" s="47">
        <f>T1166*Settings!$C$13*(T1112+T1130+T1121*T$135+T1139*$D1202)</f>
        <v/>
      </c>
      <c r="U1202" s="47">
        <f>U1166*Settings!$C$13*(U1112+U1130+U1121*U$135+U1139*$D1202)</f>
        <v/>
      </c>
      <c r="V1202" s="47">
        <f>V1166*Settings!$C$13*(V1112+V1130+V1121*V$135+V1139*$D1202)</f>
        <v/>
      </c>
      <c r="W1202" s="47">
        <f>W1166*Settings!$C$13*(W1112+W1130+W1121*W$135+W1139*$D1202)</f>
        <v/>
      </c>
      <c r="X1202" s="47">
        <f>X1166*Settings!$C$13*(X1112+X1130+X1121*X$135+X1139*$D1202)</f>
        <v/>
      </c>
      <c r="Y1202" s="47">
        <f>Y1166*Settings!$C$13*(Y1112+Y1130+Y1121*Y$135+Y1139*$D1202)</f>
        <v/>
      </c>
      <c r="Z1202" s="47">
        <f>Z1166*Settings!$C$13*(Z1112+Z1130+Z1121*Z$135+Z1139*$D1202)</f>
        <v/>
      </c>
      <c r="AA1202" s="47">
        <f>AA1166*Settings!$C$13*(AA1112+AA1130+AA1121*AA$135+AA1139*$D1202)</f>
        <v/>
      </c>
      <c r="AB1202" s="47">
        <f>AB1166*Settings!$C$13*(AB1112+AB1130+AB1121*AB$135+AB1139*$D1202)</f>
        <v/>
      </c>
      <c r="AC1202" s="47">
        <f>AC1166*Settings!$C$13*(AC1112+AC1130+AC1121*AC$135+AC1139*$D1202)</f>
        <v/>
      </c>
      <c r="AD1202" s="48">
        <f>REVENUE(AD1166,Settings!$C$13,NEWREVRATE(AD1112,AD1130,AD1121,AD$135,AD1139,$D1202))</f>
        <v/>
      </c>
      <c r="AE1202" s="25">
        <f>LOWER(Settings!$C$4)&amp;".mit."&amp;$A1202&amp;IF($C1202="","","."&amp;$C1202&amp;"."&amp;$B1202)&amp;IF(INDEX(Variables!$D$5:$D$105,MATCH($A1202,Variables!$A$5:$A$105,0))="","","."&amp;INDEX(Variables!$D$5:$D$105,MATCH($A1202,Variables!$A$5:$A$105,0)))&amp;"."&amp;AE$5</f>
        <v/>
      </c>
      <c r="AF1202" s="46">
        <f>AF1166*Settings!$C$13*(AF1112+AF1130+AF1121*AF$135+AF1139*$D1202)</f>
        <v/>
      </c>
      <c r="AG1202" s="47">
        <f>AG1166*Settings!$C$13*(AG1112+AG1130+AG1121*AG$135+AG1139*$D1202)</f>
        <v/>
      </c>
      <c r="AH1202" s="47">
        <f>AH1166*Settings!$C$13*(AH1112+AH1130+AH1121*AH$135+AH1139*$D1202)</f>
        <v/>
      </c>
      <c r="AI1202" s="47">
        <f>AI1166*Settings!$C$13*(AI1112+AI1130+AI1121*AI$135+AI1139*$D1202)</f>
        <v/>
      </c>
      <c r="AJ1202" s="47">
        <f>AJ1166*Settings!$C$13*(AJ1112+AJ1130+AJ1121*AJ$135+AJ1139*$D1202)</f>
        <v/>
      </c>
      <c r="AK1202" s="47">
        <f>AK1166*Settings!$C$13*(AK1112+AK1130+AK1121*AK$135+AK1139*$D1202)</f>
        <v/>
      </c>
      <c r="AL1202" s="47">
        <f>AL1166*Settings!$C$13*(AL1112+AL1130+AL1121*AL$135+AL1139*$D1202)</f>
        <v/>
      </c>
      <c r="AM1202" s="47">
        <f>AM1166*Settings!$C$13*(AM1112+AM1130+AM1121*AM$135+AM1139*$D1202)</f>
        <v/>
      </c>
      <c r="AN1202" s="47">
        <f>AN1166*Settings!$C$13*(AN1112+AN1130+AN1121*AN$135+AN1139*$D1202)</f>
        <v/>
      </c>
      <c r="AO1202" s="47">
        <f>AO1166*Settings!$C$13*(AO1112+AO1130+AO1121*AO$135+AO1139*$D1202)</f>
        <v/>
      </c>
      <c r="AP1202" s="47">
        <f>AP1166*Settings!$C$13*(AP1112+AP1130+AP1121*AP$135+AP1139*$D1202)</f>
        <v/>
      </c>
      <c r="AQ1202" s="47">
        <f>AQ1166*Settings!$C$13*(AQ1112+AQ1130+AQ1121*AQ$135+AQ1139*$D1202)</f>
        <v/>
      </c>
      <c r="AR1202" s="47">
        <f>AR1166*Settings!$C$13*(AR1112+AR1130+AR1121*AR$135+AR1139*$D1202)</f>
        <v/>
      </c>
      <c r="AS1202" s="47">
        <f>AS1166*Settings!$C$13*(AS1112+AS1130+AS1121*AS$135+AS1139*$D1202)</f>
        <v/>
      </c>
      <c r="AT1202" s="47">
        <f>AT1166*Settings!$C$13*(AT1112+AT1130+AT1121*AT$135+AT1139*$D1202)</f>
        <v/>
      </c>
      <c r="AU1202" s="47">
        <f>AU1166*Settings!$C$13*(AU1112+AU1130+AU1121*AU$135+AU1139*$D1202)</f>
        <v/>
      </c>
      <c r="AV1202" s="47">
        <f>AV1166*Settings!$C$13*(AV1112+AV1130+AV1121*AV$135+AV1139*$D1202)</f>
        <v/>
      </c>
      <c r="AW1202" s="47">
        <f>AW1166*Settings!$C$13*(AW1112+AW1130+AW1121*AW$135+AW1139*$D1202)</f>
        <v/>
      </c>
      <c r="AX1202" s="48">
        <f>REVENUE(AX1166,Settings!$C$13,NEWREVRATE(AX1112,AX1130,AX1121,AX$135,AX1139,$D1202))</f>
        <v/>
      </c>
    </row>
    <row r="1203" hidden="1" outlineLevel="2">
      <c r="A1203" s="5" t="inlineStr">
        <is>
          <t>rnew</t>
        </is>
      </c>
      <c r="B1203" s="5" t="inlineStr">
        <is>
          <t>die</t>
        </is>
      </c>
      <c r="C1203" s="5" t="inlineStr">
        <is>
          <t>irn</t>
        </is>
      </c>
      <c r="D1203" s="40">
        <f>INDEX(Inputs!$S$5:$S$132,MATCH($B1203&amp;"|"&amp;$C1203,Inputs!$A$5:$A$132,0))</f>
        <v/>
      </c>
      <c r="E1203" s="39" t="n"/>
      <c r="F1203" s="39" t="n"/>
      <c r="G1203" s="39" t="n"/>
      <c r="H1203" s="5">
        <f>INDEX(Variables!$B$5:$B$105,MATCH($A1203,Variables!$A$5:$A$105,0))&amp;IF($C1203="",""," | "&amp;INDEX(Mapping!$B$5:$B$26,MATCH($C1203,Mapping!$A$5:$A$26,0))&amp;" | "&amp;INDEX(Mapping!$B$30:$B$41,MATCH($B1203,Mapping!$A$30:$A$41,0)))</f>
        <v/>
      </c>
      <c r="I1203" s="5">
        <f>INDEX(Variables!$C$5:$C$105,MATCH($A1203,Variables!$A$5:$A$105,0))</f>
        <v/>
      </c>
      <c r="J1203" s="5">
        <f>INDEX(Variables!$E$5:$E$105,MATCH($A1203,Variables!$A$5:$A$105,0))</f>
        <v/>
      </c>
      <c r="K1203" s="25">
        <f>LOWER(Settings!$C$4)&amp;".mit."&amp;$A1203&amp;IF($C1203="","","."&amp;$C1203&amp;"."&amp;$B1203)&amp;IF(INDEX(Variables!$D$5:$D$105,MATCH($A1203,Variables!$A$5:$A$105,0))="","","."&amp;INDEX(Variables!$D$5:$D$105,MATCH($A1203,Variables!$A$5:$A$105,0)))&amp;"."&amp;K$5</f>
        <v/>
      </c>
      <c r="L1203" s="46">
        <f>L1167*Settings!$C$13*(L1113+L1131+L1122*L$135+L1140*$D1203)</f>
        <v/>
      </c>
      <c r="M1203" s="47">
        <f>M1167*Settings!$C$13*(M1113+M1131+M1122*M$135+M1140*$D1203)</f>
        <v/>
      </c>
      <c r="N1203" s="47">
        <f>N1167*Settings!$C$13*(N1113+N1131+N1122*N$135+N1140*$D1203)</f>
        <v/>
      </c>
      <c r="O1203" s="47">
        <f>O1167*Settings!$C$13*(O1113+O1131+O1122*O$135+O1140*$D1203)</f>
        <v/>
      </c>
      <c r="P1203" s="47">
        <f>P1167*Settings!$C$13*(P1113+P1131+P1122*P$135+P1140*$D1203)</f>
        <v/>
      </c>
      <c r="Q1203" s="47">
        <f>Q1167*Settings!$C$13*(Q1113+Q1131+Q1122*Q$135+Q1140*$D1203)</f>
        <v/>
      </c>
      <c r="R1203" s="47">
        <f>R1167*Settings!$C$13*(R1113+R1131+R1122*R$135+R1140*$D1203)</f>
        <v/>
      </c>
      <c r="S1203" s="47">
        <f>S1167*Settings!$C$13*(S1113+S1131+S1122*S$135+S1140*$D1203)</f>
        <v/>
      </c>
      <c r="T1203" s="47">
        <f>T1167*Settings!$C$13*(T1113+T1131+T1122*T$135+T1140*$D1203)</f>
        <v/>
      </c>
      <c r="U1203" s="47">
        <f>U1167*Settings!$C$13*(U1113+U1131+U1122*U$135+U1140*$D1203)</f>
        <v/>
      </c>
      <c r="V1203" s="47">
        <f>V1167*Settings!$C$13*(V1113+V1131+V1122*V$135+V1140*$D1203)</f>
        <v/>
      </c>
      <c r="W1203" s="47">
        <f>W1167*Settings!$C$13*(W1113+W1131+W1122*W$135+W1140*$D1203)</f>
        <v/>
      </c>
      <c r="X1203" s="47">
        <f>X1167*Settings!$C$13*(X1113+X1131+X1122*X$135+X1140*$D1203)</f>
        <v/>
      </c>
      <c r="Y1203" s="47">
        <f>Y1167*Settings!$C$13*(Y1113+Y1131+Y1122*Y$135+Y1140*$D1203)</f>
        <v/>
      </c>
      <c r="Z1203" s="47">
        <f>Z1167*Settings!$C$13*(Z1113+Z1131+Z1122*Z$135+Z1140*$D1203)</f>
        <v/>
      </c>
      <c r="AA1203" s="47">
        <f>AA1167*Settings!$C$13*(AA1113+AA1131+AA1122*AA$135+AA1140*$D1203)</f>
        <v/>
      </c>
      <c r="AB1203" s="47">
        <f>AB1167*Settings!$C$13*(AB1113+AB1131+AB1122*AB$135+AB1140*$D1203)</f>
        <v/>
      </c>
      <c r="AC1203" s="47">
        <f>AC1167*Settings!$C$13*(AC1113+AC1131+AC1122*AC$135+AC1140*$D1203)</f>
        <v/>
      </c>
      <c r="AD1203" s="48">
        <f>REVENUE(AD1167,Settings!$C$13,NEWREVRATE(AD1113,AD1131,AD1122,AD$135,AD1140,$D1203))</f>
        <v/>
      </c>
      <c r="AE1203" s="25">
        <f>LOWER(Settings!$C$4)&amp;".mit."&amp;$A1203&amp;IF($C1203="","","."&amp;$C1203&amp;"."&amp;$B1203)&amp;IF(INDEX(Variables!$D$5:$D$105,MATCH($A1203,Variables!$A$5:$A$105,0))="","","."&amp;INDEX(Variables!$D$5:$D$105,MATCH($A1203,Variables!$A$5:$A$105,0)))&amp;"."&amp;AE$5</f>
        <v/>
      </c>
      <c r="AF1203" s="46">
        <f>AF1167*Settings!$C$13*(AF1113+AF1131+AF1122*AF$135+AF1140*$D1203)</f>
        <v/>
      </c>
      <c r="AG1203" s="47">
        <f>AG1167*Settings!$C$13*(AG1113+AG1131+AG1122*AG$135+AG1140*$D1203)</f>
        <v/>
      </c>
      <c r="AH1203" s="47">
        <f>AH1167*Settings!$C$13*(AH1113+AH1131+AH1122*AH$135+AH1140*$D1203)</f>
        <v/>
      </c>
      <c r="AI1203" s="47">
        <f>AI1167*Settings!$C$13*(AI1113+AI1131+AI1122*AI$135+AI1140*$D1203)</f>
        <v/>
      </c>
      <c r="AJ1203" s="47">
        <f>AJ1167*Settings!$C$13*(AJ1113+AJ1131+AJ1122*AJ$135+AJ1140*$D1203)</f>
        <v/>
      </c>
      <c r="AK1203" s="47">
        <f>AK1167*Settings!$C$13*(AK1113+AK1131+AK1122*AK$135+AK1140*$D1203)</f>
        <v/>
      </c>
      <c r="AL1203" s="47">
        <f>AL1167*Settings!$C$13*(AL1113+AL1131+AL1122*AL$135+AL1140*$D1203)</f>
        <v/>
      </c>
      <c r="AM1203" s="47">
        <f>AM1167*Settings!$C$13*(AM1113+AM1131+AM1122*AM$135+AM1140*$D1203)</f>
        <v/>
      </c>
      <c r="AN1203" s="47">
        <f>AN1167*Settings!$C$13*(AN1113+AN1131+AN1122*AN$135+AN1140*$D1203)</f>
        <v/>
      </c>
      <c r="AO1203" s="47">
        <f>AO1167*Settings!$C$13*(AO1113+AO1131+AO1122*AO$135+AO1140*$D1203)</f>
        <v/>
      </c>
      <c r="AP1203" s="47">
        <f>AP1167*Settings!$C$13*(AP1113+AP1131+AP1122*AP$135+AP1140*$D1203)</f>
        <v/>
      </c>
      <c r="AQ1203" s="47">
        <f>AQ1167*Settings!$C$13*(AQ1113+AQ1131+AQ1122*AQ$135+AQ1140*$D1203)</f>
        <v/>
      </c>
      <c r="AR1203" s="47">
        <f>AR1167*Settings!$C$13*(AR1113+AR1131+AR1122*AR$135+AR1140*$D1203)</f>
        <v/>
      </c>
      <c r="AS1203" s="47">
        <f>AS1167*Settings!$C$13*(AS1113+AS1131+AS1122*AS$135+AS1140*$D1203)</f>
        <v/>
      </c>
      <c r="AT1203" s="47">
        <f>AT1167*Settings!$C$13*(AT1113+AT1131+AT1122*AT$135+AT1140*$D1203)</f>
        <v/>
      </c>
      <c r="AU1203" s="47">
        <f>AU1167*Settings!$C$13*(AU1113+AU1131+AU1122*AU$135+AU1140*$D1203)</f>
        <v/>
      </c>
      <c r="AV1203" s="47">
        <f>AV1167*Settings!$C$13*(AV1113+AV1131+AV1122*AV$135+AV1140*$D1203)</f>
        <v/>
      </c>
      <c r="AW1203" s="47">
        <f>AW1167*Settings!$C$13*(AW1113+AW1131+AW1122*AW$135+AW1140*$D1203)</f>
        <v/>
      </c>
      <c r="AX1203" s="48">
        <f>REVENUE(AX1167,Settings!$C$13,NEWREVRATE(AX1113,AX1131,AX1122,AX$135,AX1140,$D1203))</f>
        <v/>
      </c>
    </row>
    <row r="1204" hidden="1" outlineLevel="2">
      <c r="A1204" s="5" t="inlineStr">
        <is>
          <t>rnew</t>
        </is>
      </c>
      <c r="B1204" s="5" t="inlineStr">
        <is>
          <t>lpg</t>
        </is>
      </c>
      <c r="C1204" s="5" t="inlineStr">
        <is>
          <t>irn</t>
        </is>
      </c>
      <c r="D1204" s="40">
        <f>INDEX(Inputs!$S$5:$S$132,MATCH($B1204&amp;"|"&amp;$C1204,Inputs!$A$5:$A$132,0))</f>
        <v/>
      </c>
      <c r="E1204" s="39" t="n"/>
      <c r="F1204" s="39" t="n"/>
      <c r="G1204" s="39" t="n"/>
      <c r="H1204" s="5">
        <f>INDEX(Variables!$B$5:$B$105,MATCH($A1204,Variables!$A$5:$A$105,0))&amp;IF($C1204="",""," | "&amp;INDEX(Mapping!$B$5:$B$26,MATCH($C1204,Mapping!$A$5:$A$26,0))&amp;" | "&amp;INDEX(Mapping!$B$30:$B$41,MATCH($B1204,Mapping!$A$30:$A$41,0)))</f>
        <v/>
      </c>
      <c r="I1204" s="5">
        <f>INDEX(Variables!$C$5:$C$105,MATCH($A1204,Variables!$A$5:$A$105,0))</f>
        <v/>
      </c>
      <c r="J1204" s="5">
        <f>INDEX(Variables!$E$5:$E$105,MATCH($A1204,Variables!$A$5:$A$105,0))</f>
        <v/>
      </c>
      <c r="K1204" s="25">
        <f>LOWER(Settings!$C$4)&amp;".mit."&amp;$A1204&amp;IF($C1204="","","."&amp;$C1204&amp;"."&amp;$B1204)&amp;IF(INDEX(Variables!$D$5:$D$105,MATCH($A1204,Variables!$A$5:$A$105,0))="","","."&amp;INDEX(Variables!$D$5:$D$105,MATCH($A1204,Variables!$A$5:$A$105,0)))&amp;"."&amp;K$5</f>
        <v/>
      </c>
      <c r="L1204" s="46">
        <f>L1168*Settings!$C$13*(L1114+L1132+L1123*L$135+L1141*$D1204)</f>
        <v/>
      </c>
      <c r="M1204" s="47">
        <f>M1168*Settings!$C$13*(M1114+M1132+M1123*M$135+M1141*$D1204)</f>
        <v/>
      </c>
      <c r="N1204" s="47">
        <f>N1168*Settings!$C$13*(N1114+N1132+N1123*N$135+N1141*$D1204)</f>
        <v/>
      </c>
      <c r="O1204" s="47">
        <f>O1168*Settings!$C$13*(O1114+O1132+O1123*O$135+O1141*$D1204)</f>
        <v/>
      </c>
      <c r="P1204" s="47">
        <f>P1168*Settings!$C$13*(P1114+P1132+P1123*P$135+P1141*$D1204)</f>
        <v/>
      </c>
      <c r="Q1204" s="47">
        <f>Q1168*Settings!$C$13*(Q1114+Q1132+Q1123*Q$135+Q1141*$D1204)</f>
        <v/>
      </c>
      <c r="R1204" s="47">
        <f>R1168*Settings!$C$13*(R1114+R1132+R1123*R$135+R1141*$D1204)</f>
        <v/>
      </c>
      <c r="S1204" s="47">
        <f>S1168*Settings!$C$13*(S1114+S1132+S1123*S$135+S1141*$D1204)</f>
        <v/>
      </c>
      <c r="T1204" s="47">
        <f>T1168*Settings!$C$13*(T1114+T1132+T1123*T$135+T1141*$D1204)</f>
        <v/>
      </c>
      <c r="U1204" s="47">
        <f>U1168*Settings!$C$13*(U1114+U1132+U1123*U$135+U1141*$D1204)</f>
        <v/>
      </c>
      <c r="V1204" s="47">
        <f>V1168*Settings!$C$13*(V1114+V1132+V1123*V$135+V1141*$D1204)</f>
        <v/>
      </c>
      <c r="W1204" s="47">
        <f>W1168*Settings!$C$13*(W1114+W1132+W1123*W$135+W1141*$D1204)</f>
        <v/>
      </c>
      <c r="X1204" s="47">
        <f>X1168*Settings!$C$13*(X1114+X1132+X1123*X$135+X1141*$D1204)</f>
        <v/>
      </c>
      <c r="Y1204" s="47">
        <f>Y1168*Settings!$C$13*(Y1114+Y1132+Y1123*Y$135+Y1141*$D1204)</f>
        <v/>
      </c>
      <c r="Z1204" s="47">
        <f>Z1168*Settings!$C$13*(Z1114+Z1132+Z1123*Z$135+Z1141*$D1204)</f>
        <v/>
      </c>
      <c r="AA1204" s="47">
        <f>AA1168*Settings!$C$13*(AA1114+AA1132+AA1123*AA$135+AA1141*$D1204)</f>
        <v/>
      </c>
      <c r="AB1204" s="47">
        <f>AB1168*Settings!$C$13*(AB1114+AB1132+AB1123*AB$135+AB1141*$D1204)</f>
        <v/>
      </c>
      <c r="AC1204" s="47">
        <f>AC1168*Settings!$C$13*(AC1114+AC1132+AC1123*AC$135+AC1141*$D1204)</f>
        <v/>
      </c>
      <c r="AD1204" s="48">
        <f>REVENUE(AD1168,Settings!$C$13,NEWREVRATE(AD1114,AD1132,AD1123,AD$135,AD1141,$D1204))</f>
        <v/>
      </c>
      <c r="AE1204" s="25">
        <f>LOWER(Settings!$C$4)&amp;".mit."&amp;$A1204&amp;IF($C1204="","","."&amp;$C1204&amp;"."&amp;$B1204)&amp;IF(INDEX(Variables!$D$5:$D$105,MATCH($A1204,Variables!$A$5:$A$105,0))="","","."&amp;INDEX(Variables!$D$5:$D$105,MATCH($A1204,Variables!$A$5:$A$105,0)))&amp;"."&amp;AE$5</f>
        <v/>
      </c>
      <c r="AF1204" s="46">
        <f>AF1168*Settings!$C$13*(AF1114+AF1132+AF1123*AF$135+AF1141*$D1204)</f>
        <v/>
      </c>
      <c r="AG1204" s="47">
        <f>AG1168*Settings!$C$13*(AG1114+AG1132+AG1123*AG$135+AG1141*$D1204)</f>
        <v/>
      </c>
      <c r="AH1204" s="47">
        <f>AH1168*Settings!$C$13*(AH1114+AH1132+AH1123*AH$135+AH1141*$D1204)</f>
        <v/>
      </c>
      <c r="AI1204" s="47">
        <f>AI1168*Settings!$C$13*(AI1114+AI1132+AI1123*AI$135+AI1141*$D1204)</f>
        <v/>
      </c>
      <c r="AJ1204" s="47">
        <f>AJ1168*Settings!$C$13*(AJ1114+AJ1132+AJ1123*AJ$135+AJ1141*$D1204)</f>
        <v/>
      </c>
      <c r="AK1204" s="47">
        <f>AK1168*Settings!$C$13*(AK1114+AK1132+AK1123*AK$135+AK1141*$D1204)</f>
        <v/>
      </c>
      <c r="AL1204" s="47">
        <f>AL1168*Settings!$C$13*(AL1114+AL1132+AL1123*AL$135+AL1141*$D1204)</f>
        <v/>
      </c>
      <c r="AM1204" s="47">
        <f>AM1168*Settings!$C$13*(AM1114+AM1132+AM1123*AM$135+AM1141*$D1204)</f>
        <v/>
      </c>
      <c r="AN1204" s="47">
        <f>AN1168*Settings!$C$13*(AN1114+AN1132+AN1123*AN$135+AN1141*$D1204)</f>
        <v/>
      </c>
      <c r="AO1204" s="47">
        <f>AO1168*Settings!$C$13*(AO1114+AO1132+AO1123*AO$135+AO1141*$D1204)</f>
        <v/>
      </c>
      <c r="AP1204" s="47">
        <f>AP1168*Settings!$C$13*(AP1114+AP1132+AP1123*AP$135+AP1141*$D1204)</f>
        <v/>
      </c>
      <c r="AQ1204" s="47">
        <f>AQ1168*Settings!$C$13*(AQ1114+AQ1132+AQ1123*AQ$135+AQ1141*$D1204)</f>
        <v/>
      </c>
      <c r="AR1204" s="47">
        <f>AR1168*Settings!$C$13*(AR1114+AR1132+AR1123*AR$135+AR1141*$D1204)</f>
        <v/>
      </c>
      <c r="AS1204" s="47">
        <f>AS1168*Settings!$C$13*(AS1114+AS1132+AS1123*AS$135+AS1141*$D1204)</f>
        <v/>
      </c>
      <c r="AT1204" s="47">
        <f>AT1168*Settings!$C$13*(AT1114+AT1132+AT1123*AT$135+AT1141*$D1204)</f>
        <v/>
      </c>
      <c r="AU1204" s="47">
        <f>AU1168*Settings!$C$13*(AU1114+AU1132+AU1123*AU$135+AU1141*$D1204)</f>
        <v/>
      </c>
      <c r="AV1204" s="47">
        <f>AV1168*Settings!$C$13*(AV1114+AV1132+AV1123*AV$135+AV1141*$D1204)</f>
        <v/>
      </c>
      <c r="AW1204" s="47">
        <f>AW1168*Settings!$C$13*(AW1114+AW1132+AW1123*AW$135+AW1141*$D1204)</f>
        <v/>
      </c>
      <c r="AX1204" s="48">
        <f>REVENUE(AX1168,Settings!$C$13,NEWREVRATE(AX1114,AX1132,AX1123,AX$135,AX1141,$D1204))</f>
        <v/>
      </c>
    </row>
    <row r="1205" hidden="1" outlineLevel="2">
      <c r="A1205" s="5" t="inlineStr">
        <is>
          <t>rnew</t>
        </is>
      </c>
      <c r="B1205" s="5" t="inlineStr">
        <is>
          <t>ker</t>
        </is>
      </c>
      <c r="C1205" s="5" t="inlineStr">
        <is>
          <t>irn</t>
        </is>
      </c>
      <c r="D1205" s="40">
        <f>INDEX(Inputs!$S$5:$S$132,MATCH($B1205&amp;"|"&amp;$C1205,Inputs!$A$5:$A$132,0))</f>
        <v/>
      </c>
      <c r="E1205" s="39" t="n"/>
      <c r="F1205" s="39" t="n"/>
      <c r="G1205" s="39" t="n"/>
      <c r="H1205" s="5">
        <f>INDEX(Variables!$B$5:$B$105,MATCH($A1205,Variables!$A$5:$A$105,0))&amp;IF($C1205="",""," | "&amp;INDEX(Mapping!$B$5:$B$26,MATCH($C1205,Mapping!$A$5:$A$26,0))&amp;" | "&amp;INDEX(Mapping!$B$30:$B$41,MATCH($B1205,Mapping!$A$30:$A$41,0)))</f>
        <v/>
      </c>
      <c r="I1205" s="5">
        <f>INDEX(Variables!$C$5:$C$105,MATCH($A1205,Variables!$A$5:$A$105,0))</f>
        <v/>
      </c>
      <c r="J1205" s="5">
        <f>INDEX(Variables!$E$5:$E$105,MATCH($A1205,Variables!$A$5:$A$105,0))</f>
        <v/>
      </c>
      <c r="K1205" s="25">
        <f>LOWER(Settings!$C$4)&amp;".mit."&amp;$A1205&amp;IF($C1205="","","."&amp;$C1205&amp;"."&amp;$B1205)&amp;IF(INDEX(Variables!$D$5:$D$105,MATCH($A1205,Variables!$A$5:$A$105,0))="","","."&amp;INDEX(Variables!$D$5:$D$105,MATCH($A1205,Variables!$A$5:$A$105,0)))&amp;"."&amp;K$5</f>
        <v/>
      </c>
      <c r="L1205" s="46">
        <f>L1169*Settings!$C$13*(L1115+L1133+L1124*L$135+L1142*$D1205)</f>
        <v/>
      </c>
      <c r="M1205" s="47">
        <f>M1169*Settings!$C$13*(M1115+M1133+M1124*M$135+M1142*$D1205)</f>
        <v/>
      </c>
      <c r="N1205" s="47">
        <f>N1169*Settings!$C$13*(N1115+N1133+N1124*N$135+N1142*$D1205)</f>
        <v/>
      </c>
      <c r="O1205" s="47">
        <f>O1169*Settings!$C$13*(O1115+O1133+O1124*O$135+O1142*$D1205)</f>
        <v/>
      </c>
      <c r="P1205" s="47">
        <f>P1169*Settings!$C$13*(P1115+P1133+P1124*P$135+P1142*$D1205)</f>
        <v/>
      </c>
      <c r="Q1205" s="47">
        <f>Q1169*Settings!$C$13*(Q1115+Q1133+Q1124*Q$135+Q1142*$D1205)</f>
        <v/>
      </c>
      <c r="R1205" s="47">
        <f>R1169*Settings!$C$13*(R1115+R1133+R1124*R$135+R1142*$D1205)</f>
        <v/>
      </c>
      <c r="S1205" s="47">
        <f>S1169*Settings!$C$13*(S1115+S1133+S1124*S$135+S1142*$D1205)</f>
        <v/>
      </c>
      <c r="T1205" s="47">
        <f>T1169*Settings!$C$13*(T1115+T1133+T1124*T$135+T1142*$D1205)</f>
        <v/>
      </c>
      <c r="U1205" s="47">
        <f>U1169*Settings!$C$13*(U1115+U1133+U1124*U$135+U1142*$D1205)</f>
        <v/>
      </c>
      <c r="V1205" s="47">
        <f>V1169*Settings!$C$13*(V1115+V1133+V1124*V$135+V1142*$D1205)</f>
        <v/>
      </c>
      <c r="W1205" s="47">
        <f>W1169*Settings!$C$13*(W1115+W1133+W1124*W$135+W1142*$D1205)</f>
        <v/>
      </c>
      <c r="X1205" s="47">
        <f>X1169*Settings!$C$13*(X1115+X1133+X1124*X$135+X1142*$D1205)</f>
        <v/>
      </c>
      <c r="Y1205" s="47">
        <f>Y1169*Settings!$C$13*(Y1115+Y1133+Y1124*Y$135+Y1142*$D1205)</f>
        <v/>
      </c>
      <c r="Z1205" s="47">
        <f>Z1169*Settings!$C$13*(Z1115+Z1133+Z1124*Z$135+Z1142*$D1205)</f>
        <v/>
      </c>
      <c r="AA1205" s="47">
        <f>AA1169*Settings!$C$13*(AA1115+AA1133+AA1124*AA$135+AA1142*$D1205)</f>
        <v/>
      </c>
      <c r="AB1205" s="47">
        <f>AB1169*Settings!$C$13*(AB1115+AB1133+AB1124*AB$135+AB1142*$D1205)</f>
        <v/>
      </c>
      <c r="AC1205" s="47">
        <f>AC1169*Settings!$C$13*(AC1115+AC1133+AC1124*AC$135+AC1142*$D1205)</f>
        <v/>
      </c>
      <c r="AD1205" s="48">
        <f>REVENUE(AD1169,Settings!$C$13,NEWREVRATE(AD1115,AD1133,AD1124,AD$135,AD1142,$D1205))</f>
        <v/>
      </c>
      <c r="AE1205" s="25">
        <f>LOWER(Settings!$C$4)&amp;".mit."&amp;$A1205&amp;IF($C1205="","","."&amp;$C1205&amp;"."&amp;$B1205)&amp;IF(INDEX(Variables!$D$5:$D$105,MATCH($A1205,Variables!$A$5:$A$105,0))="","","."&amp;INDEX(Variables!$D$5:$D$105,MATCH($A1205,Variables!$A$5:$A$105,0)))&amp;"."&amp;AE$5</f>
        <v/>
      </c>
      <c r="AF1205" s="46">
        <f>AF1169*Settings!$C$13*(AF1115+AF1133+AF1124*AF$135+AF1142*$D1205)</f>
        <v/>
      </c>
      <c r="AG1205" s="47">
        <f>AG1169*Settings!$C$13*(AG1115+AG1133+AG1124*AG$135+AG1142*$D1205)</f>
        <v/>
      </c>
      <c r="AH1205" s="47">
        <f>AH1169*Settings!$C$13*(AH1115+AH1133+AH1124*AH$135+AH1142*$D1205)</f>
        <v/>
      </c>
      <c r="AI1205" s="47">
        <f>AI1169*Settings!$C$13*(AI1115+AI1133+AI1124*AI$135+AI1142*$D1205)</f>
        <v/>
      </c>
      <c r="AJ1205" s="47">
        <f>AJ1169*Settings!$C$13*(AJ1115+AJ1133+AJ1124*AJ$135+AJ1142*$D1205)</f>
        <v/>
      </c>
      <c r="AK1205" s="47">
        <f>AK1169*Settings!$C$13*(AK1115+AK1133+AK1124*AK$135+AK1142*$D1205)</f>
        <v/>
      </c>
      <c r="AL1205" s="47">
        <f>AL1169*Settings!$C$13*(AL1115+AL1133+AL1124*AL$135+AL1142*$D1205)</f>
        <v/>
      </c>
      <c r="AM1205" s="47">
        <f>AM1169*Settings!$C$13*(AM1115+AM1133+AM1124*AM$135+AM1142*$D1205)</f>
        <v/>
      </c>
      <c r="AN1205" s="47">
        <f>AN1169*Settings!$C$13*(AN1115+AN1133+AN1124*AN$135+AN1142*$D1205)</f>
        <v/>
      </c>
      <c r="AO1205" s="47">
        <f>AO1169*Settings!$C$13*(AO1115+AO1133+AO1124*AO$135+AO1142*$D1205)</f>
        <v/>
      </c>
      <c r="AP1205" s="47">
        <f>AP1169*Settings!$C$13*(AP1115+AP1133+AP1124*AP$135+AP1142*$D1205)</f>
        <v/>
      </c>
      <c r="AQ1205" s="47">
        <f>AQ1169*Settings!$C$13*(AQ1115+AQ1133+AQ1124*AQ$135+AQ1142*$D1205)</f>
        <v/>
      </c>
      <c r="AR1205" s="47">
        <f>AR1169*Settings!$C$13*(AR1115+AR1133+AR1124*AR$135+AR1142*$D1205)</f>
        <v/>
      </c>
      <c r="AS1205" s="47">
        <f>AS1169*Settings!$C$13*(AS1115+AS1133+AS1124*AS$135+AS1142*$D1205)</f>
        <v/>
      </c>
      <c r="AT1205" s="47">
        <f>AT1169*Settings!$C$13*(AT1115+AT1133+AT1124*AT$135+AT1142*$D1205)</f>
        <v/>
      </c>
      <c r="AU1205" s="47">
        <f>AU1169*Settings!$C$13*(AU1115+AU1133+AU1124*AU$135+AU1142*$D1205)</f>
        <v/>
      </c>
      <c r="AV1205" s="47">
        <f>AV1169*Settings!$C$13*(AV1115+AV1133+AV1124*AV$135+AV1142*$D1205)</f>
        <v/>
      </c>
      <c r="AW1205" s="47">
        <f>AW1169*Settings!$C$13*(AW1115+AW1133+AW1124*AW$135+AW1142*$D1205)</f>
        <v/>
      </c>
      <c r="AX1205" s="48">
        <f>REVENUE(AX1169,Settings!$C$13,NEWREVRATE(AX1115,AX1133,AX1124,AX$135,AX1142,$D1205))</f>
        <v/>
      </c>
    </row>
    <row r="1206" hidden="1" outlineLevel="2">
      <c r="A1206" s="5" t="inlineStr">
        <is>
          <t>rnew</t>
        </is>
      </c>
      <c r="B1206" s="5" t="inlineStr">
        <is>
          <t>oop</t>
        </is>
      </c>
      <c r="C1206" s="5" t="inlineStr">
        <is>
          <t>irn</t>
        </is>
      </c>
      <c r="D1206" s="40">
        <f>INDEX(Inputs!$S$5:$S$132,MATCH($B1206&amp;"|"&amp;$C1206,Inputs!$A$5:$A$132,0))</f>
        <v/>
      </c>
      <c r="E1206" s="39" t="n"/>
      <c r="F1206" s="39" t="n"/>
      <c r="G1206" s="39" t="n"/>
      <c r="H1206" s="5">
        <f>INDEX(Variables!$B$5:$B$105,MATCH($A1206,Variables!$A$5:$A$105,0))&amp;IF($C1206="",""," | "&amp;INDEX(Mapping!$B$5:$B$26,MATCH($C1206,Mapping!$A$5:$A$26,0))&amp;" | "&amp;INDEX(Mapping!$B$30:$B$41,MATCH($B1206,Mapping!$A$30:$A$41,0)))</f>
        <v/>
      </c>
      <c r="I1206" s="5">
        <f>INDEX(Variables!$C$5:$C$105,MATCH($A1206,Variables!$A$5:$A$105,0))</f>
        <v/>
      </c>
      <c r="J1206" s="5">
        <f>INDEX(Variables!$E$5:$E$105,MATCH($A1206,Variables!$A$5:$A$105,0))</f>
        <v/>
      </c>
      <c r="K1206" s="25">
        <f>LOWER(Settings!$C$4)&amp;".mit."&amp;$A1206&amp;IF($C1206="","","."&amp;$C1206&amp;"."&amp;$B1206)&amp;IF(INDEX(Variables!$D$5:$D$105,MATCH($A1206,Variables!$A$5:$A$105,0))="","","."&amp;INDEX(Variables!$D$5:$D$105,MATCH($A1206,Variables!$A$5:$A$105,0)))&amp;"."&amp;K$5</f>
        <v/>
      </c>
      <c r="L1206" s="46">
        <f>L1170*Settings!$C$13*(L1116+L1134+L1125*L$135+L1143*$D1206)</f>
        <v/>
      </c>
      <c r="M1206" s="47">
        <f>M1170*Settings!$C$13*(M1116+M1134+M1125*M$135+M1143*$D1206)</f>
        <v/>
      </c>
      <c r="N1206" s="47">
        <f>N1170*Settings!$C$13*(N1116+N1134+N1125*N$135+N1143*$D1206)</f>
        <v/>
      </c>
      <c r="O1206" s="47">
        <f>O1170*Settings!$C$13*(O1116+O1134+O1125*O$135+O1143*$D1206)</f>
        <v/>
      </c>
      <c r="P1206" s="47">
        <f>P1170*Settings!$C$13*(P1116+P1134+P1125*P$135+P1143*$D1206)</f>
        <v/>
      </c>
      <c r="Q1206" s="47">
        <f>Q1170*Settings!$C$13*(Q1116+Q1134+Q1125*Q$135+Q1143*$D1206)</f>
        <v/>
      </c>
      <c r="R1206" s="47">
        <f>R1170*Settings!$C$13*(R1116+R1134+R1125*R$135+R1143*$D1206)</f>
        <v/>
      </c>
      <c r="S1206" s="47">
        <f>S1170*Settings!$C$13*(S1116+S1134+S1125*S$135+S1143*$D1206)</f>
        <v/>
      </c>
      <c r="T1206" s="47">
        <f>T1170*Settings!$C$13*(T1116+T1134+T1125*T$135+T1143*$D1206)</f>
        <v/>
      </c>
      <c r="U1206" s="47">
        <f>U1170*Settings!$C$13*(U1116+U1134+U1125*U$135+U1143*$D1206)</f>
        <v/>
      </c>
      <c r="V1206" s="47">
        <f>V1170*Settings!$C$13*(V1116+V1134+V1125*V$135+V1143*$D1206)</f>
        <v/>
      </c>
      <c r="W1206" s="47">
        <f>W1170*Settings!$C$13*(W1116+W1134+W1125*W$135+W1143*$D1206)</f>
        <v/>
      </c>
      <c r="X1206" s="47">
        <f>X1170*Settings!$C$13*(X1116+X1134+X1125*X$135+X1143*$D1206)</f>
        <v/>
      </c>
      <c r="Y1206" s="47">
        <f>Y1170*Settings!$C$13*(Y1116+Y1134+Y1125*Y$135+Y1143*$D1206)</f>
        <v/>
      </c>
      <c r="Z1206" s="47">
        <f>Z1170*Settings!$C$13*(Z1116+Z1134+Z1125*Z$135+Z1143*$D1206)</f>
        <v/>
      </c>
      <c r="AA1206" s="47">
        <f>AA1170*Settings!$C$13*(AA1116+AA1134+AA1125*AA$135+AA1143*$D1206)</f>
        <v/>
      </c>
      <c r="AB1206" s="47">
        <f>AB1170*Settings!$C$13*(AB1116+AB1134+AB1125*AB$135+AB1143*$D1206)</f>
        <v/>
      </c>
      <c r="AC1206" s="47">
        <f>AC1170*Settings!$C$13*(AC1116+AC1134+AC1125*AC$135+AC1143*$D1206)</f>
        <v/>
      </c>
      <c r="AD1206" s="48">
        <f>REVENUE(AD1170,Settings!$C$13,NEWREVRATE(AD1116,AD1134,AD1125,AD$135,AD1143,$D1206))</f>
        <v/>
      </c>
      <c r="AE1206" s="25">
        <f>LOWER(Settings!$C$4)&amp;".mit."&amp;$A1206&amp;IF($C1206="","","."&amp;$C1206&amp;"."&amp;$B1206)&amp;IF(INDEX(Variables!$D$5:$D$105,MATCH($A1206,Variables!$A$5:$A$105,0))="","","."&amp;INDEX(Variables!$D$5:$D$105,MATCH($A1206,Variables!$A$5:$A$105,0)))&amp;"."&amp;AE$5</f>
        <v/>
      </c>
      <c r="AF1206" s="46">
        <f>AF1170*Settings!$C$13*(AF1116+AF1134+AF1125*AF$135+AF1143*$D1206)</f>
        <v/>
      </c>
      <c r="AG1206" s="47">
        <f>AG1170*Settings!$C$13*(AG1116+AG1134+AG1125*AG$135+AG1143*$D1206)</f>
        <v/>
      </c>
      <c r="AH1206" s="47">
        <f>AH1170*Settings!$C$13*(AH1116+AH1134+AH1125*AH$135+AH1143*$D1206)</f>
        <v/>
      </c>
      <c r="AI1206" s="47">
        <f>AI1170*Settings!$C$13*(AI1116+AI1134+AI1125*AI$135+AI1143*$D1206)</f>
        <v/>
      </c>
      <c r="AJ1206" s="47">
        <f>AJ1170*Settings!$C$13*(AJ1116+AJ1134+AJ1125*AJ$135+AJ1143*$D1206)</f>
        <v/>
      </c>
      <c r="AK1206" s="47">
        <f>AK1170*Settings!$C$13*(AK1116+AK1134+AK1125*AK$135+AK1143*$D1206)</f>
        <v/>
      </c>
      <c r="AL1206" s="47">
        <f>AL1170*Settings!$C$13*(AL1116+AL1134+AL1125*AL$135+AL1143*$D1206)</f>
        <v/>
      </c>
      <c r="AM1206" s="47">
        <f>AM1170*Settings!$C$13*(AM1116+AM1134+AM1125*AM$135+AM1143*$D1206)</f>
        <v/>
      </c>
      <c r="AN1206" s="47">
        <f>AN1170*Settings!$C$13*(AN1116+AN1134+AN1125*AN$135+AN1143*$D1206)</f>
        <v/>
      </c>
      <c r="AO1206" s="47">
        <f>AO1170*Settings!$C$13*(AO1116+AO1134+AO1125*AO$135+AO1143*$D1206)</f>
        <v/>
      </c>
      <c r="AP1206" s="47">
        <f>AP1170*Settings!$C$13*(AP1116+AP1134+AP1125*AP$135+AP1143*$D1206)</f>
        <v/>
      </c>
      <c r="AQ1206" s="47">
        <f>AQ1170*Settings!$C$13*(AQ1116+AQ1134+AQ1125*AQ$135+AQ1143*$D1206)</f>
        <v/>
      </c>
      <c r="AR1206" s="47">
        <f>AR1170*Settings!$C$13*(AR1116+AR1134+AR1125*AR$135+AR1143*$D1206)</f>
        <v/>
      </c>
      <c r="AS1206" s="47">
        <f>AS1170*Settings!$C$13*(AS1116+AS1134+AS1125*AS$135+AS1143*$D1206)</f>
        <v/>
      </c>
      <c r="AT1206" s="47">
        <f>AT1170*Settings!$C$13*(AT1116+AT1134+AT1125*AT$135+AT1143*$D1206)</f>
        <v/>
      </c>
      <c r="AU1206" s="47">
        <f>AU1170*Settings!$C$13*(AU1116+AU1134+AU1125*AU$135+AU1143*$D1206)</f>
        <v/>
      </c>
      <c r="AV1206" s="47">
        <f>AV1170*Settings!$C$13*(AV1116+AV1134+AV1125*AV$135+AV1143*$D1206)</f>
        <v/>
      </c>
      <c r="AW1206" s="47">
        <f>AW1170*Settings!$C$13*(AW1116+AW1134+AW1125*AW$135+AW1143*$D1206)</f>
        <v/>
      </c>
      <c r="AX1206" s="48">
        <f>REVENUE(AX1170,Settings!$C$13,NEWREVRATE(AX1116,AX1134,AX1125,AX$135,AX1143,$D1206))</f>
        <v/>
      </c>
    </row>
    <row r="1207" hidden="1" outlineLevel="2">
      <c r="A1207" s="5" t="inlineStr">
        <is>
          <t>rnew</t>
        </is>
      </c>
      <c r="B1207" s="5" t="inlineStr">
        <is>
          <t>bio</t>
        </is>
      </c>
      <c r="C1207" s="5" t="inlineStr">
        <is>
          <t>irn</t>
        </is>
      </c>
      <c r="D1207" s="40">
        <f>INDEX(Inputs!$S$5:$S$132,MATCH($B1207&amp;"|"&amp;$C1207,Inputs!$A$5:$A$132,0))</f>
        <v/>
      </c>
      <c r="E1207" s="39" t="n"/>
      <c r="F1207" s="39" t="n"/>
      <c r="G1207" s="39" t="n"/>
      <c r="H1207" s="5">
        <f>INDEX(Variables!$B$5:$B$105,MATCH($A1207,Variables!$A$5:$A$105,0))&amp;IF($C1207="",""," | "&amp;INDEX(Mapping!$B$5:$B$26,MATCH($C1207,Mapping!$A$5:$A$26,0))&amp;" | "&amp;INDEX(Mapping!$B$30:$B$41,MATCH($B1207,Mapping!$A$30:$A$41,0)))</f>
        <v/>
      </c>
      <c r="I1207" s="5">
        <f>INDEX(Variables!$C$5:$C$105,MATCH($A1207,Variables!$A$5:$A$105,0))</f>
        <v/>
      </c>
      <c r="J1207" s="5">
        <f>INDEX(Variables!$E$5:$E$105,MATCH($A1207,Variables!$A$5:$A$105,0))</f>
        <v/>
      </c>
      <c r="K1207" s="25">
        <f>LOWER(Settings!$C$4)&amp;".mit."&amp;$A1207&amp;IF($C1207="","","."&amp;$C1207&amp;"."&amp;$B1207)&amp;IF(INDEX(Variables!$D$5:$D$105,MATCH($A1207,Variables!$A$5:$A$105,0))="","","."&amp;INDEX(Variables!$D$5:$D$105,MATCH($A1207,Variables!$A$5:$A$105,0)))&amp;"."&amp;K$5</f>
        <v/>
      </c>
      <c r="L1207" s="46">
        <f>L1171*Settings!$C$13*(L1117+L1135+L1126*L$135+L1144*$D1207)</f>
        <v/>
      </c>
      <c r="M1207" s="47">
        <f>M1171*Settings!$C$13*(M1117+M1135+M1126*M$135+M1144*$D1207)</f>
        <v/>
      </c>
      <c r="N1207" s="47">
        <f>N1171*Settings!$C$13*(N1117+N1135+N1126*N$135+N1144*$D1207)</f>
        <v/>
      </c>
      <c r="O1207" s="47">
        <f>O1171*Settings!$C$13*(O1117+O1135+O1126*O$135+O1144*$D1207)</f>
        <v/>
      </c>
      <c r="P1207" s="47">
        <f>P1171*Settings!$C$13*(P1117+P1135+P1126*P$135+P1144*$D1207)</f>
        <v/>
      </c>
      <c r="Q1207" s="47">
        <f>Q1171*Settings!$C$13*(Q1117+Q1135+Q1126*Q$135+Q1144*$D1207)</f>
        <v/>
      </c>
      <c r="R1207" s="47">
        <f>R1171*Settings!$C$13*(R1117+R1135+R1126*R$135+R1144*$D1207)</f>
        <v/>
      </c>
      <c r="S1207" s="47">
        <f>S1171*Settings!$C$13*(S1117+S1135+S1126*S$135+S1144*$D1207)</f>
        <v/>
      </c>
      <c r="T1207" s="47">
        <f>T1171*Settings!$C$13*(T1117+T1135+T1126*T$135+T1144*$D1207)</f>
        <v/>
      </c>
      <c r="U1207" s="47">
        <f>U1171*Settings!$C$13*(U1117+U1135+U1126*U$135+U1144*$D1207)</f>
        <v/>
      </c>
      <c r="V1207" s="47">
        <f>V1171*Settings!$C$13*(V1117+V1135+V1126*V$135+V1144*$D1207)</f>
        <v/>
      </c>
      <c r="W1207" s="47">
        <f>W1171*Settings!$C$13*(W1117+W1135+W1126*W$135+W1144*$D1207)</f>
        <v/>
      </c>
      <c r="X1207" s="47">
        <f>X1171*Settings!$C$13*(X1117+X1135+X1126*X$135+X1144*$D1207)</f>
        <v/>
      </c>
      <c r="Y1207" s="47">
        <f>Y1171*Settings!$C$13*(Y1117+Y1135+Y1126*Y$135+Y1144*$D1207)</f>
        <v/>
      </c>
      <c r="Z1207" s="47">
        <f>Z1171*Settings!$C$13*(Z1117+Z1135+Z1126*Z$135+Z1144*$D1207)</f>
        <v/>
      </c>
      <c r="AA1207" s="47">
        <f>AA1171*Settings!$C$13*(AA1117+AA1135+AA1126*AA$135+AA1144*$D1207)</f>
        <v/>
      </c>
      <c r="AB1207" s="47">
        <f>AB1171*Settings!$C$13*(AB1117+AB1135+AB1126*AB$135+AB1144*$D1207)</f>
        <v/>
      </c>
      <c r="AC1207" s="47">
        <f>AC1171*Settings!$C$13*(AC1117+AC1135+AC1126*AC$135+AC1144*$D1207)</f>
        <v/>
      </c>
      <c r="AD1207" s="48">
        <f>REVENUE(AD1171,Settings!$C$13,NEWREVRATE(AD1117,AD1135,AD1126,AD$135,AD1144,$D1207))</f>
        <v/>
      </c>
      <c r="AE1207" s="25">
        <f>LOWER(Settings!$C$4)&amp;".mit."&amp;$A1207&amp;IF($C1207="","","."&amp;$C1207&amp;"."&amp;$B1207)&amp;IF(INDEX(Variables!$D$5:$D$105,MATCH($A1207,Variables!$A$5:$A$105,0))="","","."&amp;INDEX(Variables!$D$5:$D$105,MATCH($A1207,Variables!$A$5:$A$105,0)))&amp;"."&amp;AE$5</f>
        <v/>
      </c>
      <c r="AF1207" s="46">
        <f>AF1171*Settings!$C$13*(AF1117+AF1135+AF1126*AF$135+AF1144*$D1207)</f>
        <v/>
      </c>
      <c r="AG1207" s="47">
        <f>AG1171*Settings!$C$13*(AG1117+AG1135+AG1126*AG$135+AG1144*$D1207)</f>
        <v/>
      </c>
      <c r="AH1207" s="47">
        <f>AH1171*Settings!$C$13*(AH1117+AH1135+AH1126*AH$135+AH1144*$D1207)</f>
        <v/>
      </c>
      <c r="AI1207" s="47">
        <f>AI1171*Settings!$C$13*(AI1117+AI1135+AI1126*AI$135+AI1144*$D1207)</f>
        <v/>
      </c>
      <c r="AJ1207" s="47">
        <f>AJ1171*Settings!$C$13*(AJ1117+AJ1135+AJ1126*AJ$135+AJ1144*$D1207)</f>
        <v/>
      </c>
      <c r="AK1207" s="47">
        <f>AK1171*Settings!$C$13*(AK1117+AK1135+AK1126*AK$135+AK1144*$D1207)</f>
        <v/>
      </c>
      <c r="AL1207" s="47">
        <f>AL1171*Settings!$C$13*(AL1117+AL1135+AL1126*AL$135+AL1144*$D1207)</f>
        <v/>
      </c>
      <c r="AM1207" s="47">
        <f>AM1171*Settings!$C$13*(AM1117+AM1135+AM1126*AM$135+AM1144*$D1207)</f>
        <v/>
      </c>
      <c r="AN1207" s="47">
        <f>AN1171*Settings!$C$13*(AN1117+AN1135+AN1126*AN$135+AN1144*$D1207)</f>
        <v/>
      </c>
      <c r="AO1207" s="47">
        <f>AO1171*Settings!$C$13*(AO1117+AO1135+AO1126*AO$135+AO1144*$D1207)</f>
        <v/>
      </c>
      <c r="AP1207" s="47">
        <f>AP1171*Settings!$C$13*(AP1117+AP1135+AP1126*AP$135+AP1144*$D1207)</f>
        <v/>
      </c>
      <c r="AQ1207" s="47">
        <f>AQ1171*Settings!$C$13*(AQ1117+AQ1135+AQ1126*AQ$135+AQ1144*$D1207)</f>
        <v/>
      </c>
      <c r="AR1207" s="47">
        <f>AR1171*Settings!$C$13*(AR1117+AR1135+AR1126*AR$135+AR1144*$D1207)</f>
        <v/>
      </c>
      <c r="AS1207" s="47">
        <f>AS1171*Settings!$C$13*(AS1117+AS1135+AS1126*AS$135+AS1144*$D1207)</f>
        <v/>
      </c>
      <c r="AT1207" s="47">
        <f>AT1171*Settings!$C$13*(AT1117+AT1135+AT1126*AT$135+AT1144*$D1207)</f>
        <v/>
      </c>
      <c r="AU1207" s="47">
        <f>AU1171*Settings!$C$13*(AU1117+AU1135+AU1126*AU$135+AU1144*$D1207)</f>
        <v/>
      </c>
      <c r="AV1207" s="47">
        <f>AV1171*Settings!$C$13*(AV1117+AV1135+AV1126*AV$135+AV1144*$D1207)</f>
        <v/>
      </c>
      <c r="AW1207" s="47">
        <f>AW1171*Settings!$C$13*(AW1117+AW1135+AW1126*AW$135+AW1144*$D1207)</f>
        <v/>
      </c>
      <c r="AX1207" s="48">
        <f>REVENUE(AX1171,Settings!$C$13,NEWREVRATE(AX1117,AX1135,AX1126,AX$135,AX1144,$D1207))</f>
        <v/>
      </c>
    </row>
    <row r="1208" hidden="1" outlineLevel="2"/>
    <row r="1209" outlineLevel="1" collapsed="1">
      <c r="A1209" s="9" t="inlineStr">
        <is>
          <t>ener</t>
        </is>
      </c>
      <c r="B1209" s="9" t="inlineStr">
        <is>
          <t>all</t>
        </is>
      </c>
      <c r="C1209" s="9" t="inlineStr">
        <is>
          <t>nfm</t>
        </is>
      </c>
      <c r="H1209" s="9">
        <f>INDEX(Variables!$B$5:$B$105,MATCH($A1209,Variables!$A$5:$A$105,0))&amp;IF($C1209="",""," | "&amp;INDEX(Mapping!$B$5:$B$26,MATCH($C1209,Mapping!$A$5:$A$26,0))&amp;" | "&amp;INDEX(Mapping!$B$30:$B$41,MATCH($B1209,Mapping!$A$30:$A$41,0)))</f>
        <v/>
      </c>
      <c r="I1209" s="9">
        <f>INDEX(Variables!$C$5:$C$105,MATCH($A1209,Variables!$A$5:$A$105,0))</f>
        <v/>
      </c>
      <c r="J1209" s="9">
        <f>INDEX(Variables!$E$5:$E$105,MATCH($A1209,Variables!$A$5:$A$105,0))</f>
        <v/>
      </c>
      <c r="K1209" s="30">
        <f>LOWER(Settings!$C$4)&amp;".mit."&amp;$A1209&amp;IF($C1209="","","."&amp;$C1209&amp;"."&amp;$B1209)&amp;IF(INDEX(Variables!$D$5:$D$105,MATCH($A1209,Variables!$A$5:$A$105,0))="","","."&amp;INDEX(Variables!$D$5:$D$105,MATCH($A1209,Variables!$A$5:$A$105,0)))&amp;"."&amp;K$5</f>
        <v/>
      </c>
      <c r="L1209" s="44">
        <f>SUM(L1264:L1271)</f>
        <v/>
      </c>
      <c r="M1209" s="45">
        <f>SUM(M1264:M1271)</f>
        <v/>
      </c>
      <c r="N1209" s="45">
        <f>SUM(N1264:N1271)</f>
        <v/>
      </c>
      <c r="O1209" s="45">
        <f>SUM(O1264:O1271)</f>
        <v/>
      </c>
      <c r="P1209" s="45">
        <f>SUM(P1264:P1271)</f>
        <v/>
      </c>
      <c r="Q1209" s="45">
        <f>SUM(Q1264:Q1271)</f>
        <v/>
      </c>
      <c r="R1209" s="45">
        <f>SUM(R1264:R1271)</f>
        <v/>
      </c>
      <c r="S1209" s="45">
        <f>SUM(S1264:S1271)</f>
        <v/>
      </c>
      <c r="T1209" s="45">
        <f>SUM(T1264:T1271)</f>
        <v/>
      </c>
      <c r="U1209" s="45">
        <f>SUM(U1264:U1271)</f>
        <v/>
      </c>
      <c r="V1209" s="45">
        <f>SUM(V1264:V1271)</f>
        <v/>
      </c>
      <c r="W1209" s="45">
        <f>SUM(W1264:W1271)</f>
        <v/>
      </c>
      <c r="X1209" s="45">
        <f>SUM(X1264:X1271)</f>
        <v/>
      </c>
      <c r="Y1209" s="45">
        <f>SUM(Y1264:Y1271)</f>
        <v/>
      </c>
      <c r="Z1209" s="45">
        <f>SUM(Z1264:Z1271)</f>
        <v/>
      </c>
      <c r="AA1209" s="45">
        <f>SUM(AA1264:AA1271)</f>
        <v/>
      </c>
      <c r="AB1209" s="45">
        <f>SUM(AB1264:AB1271)</f>
        <v/>
      </c>
      <c r="AC1209" s="45">
        <f>SUM(AC1264:AC1271)</f>
        <v/>
      </c>
      <c r="AD1209" s="45">
        <f>SUM(AD1264:AD1271)</f>
        <v/>
      </c>
      <c r="AE1209" s="30">
        <f>LOWER(Settings!$C$4)&amp;".mit."&amp;$A1209&amp;IF($C1209="","","."&amp;$C1209&amp;"."&amp;$B1209)&amp;IF(INDEX(Variables!$D$5:$D$105,MATCH($A1209,Variables!$A$5:$A$105,0))="","","."&amp;INDEX(Variables!$D$5:$D$105,MATCH($A1209,Variables!$A$5:$A$105,0)))&amp;"."&amp;AE$5</f>
        <v/>
      </c>
      <c r="AF1209" s="44">
        <f>SUM(AF1264:AF1271)</f>
        <v/>
      </c>
      <c r="AG1209" s="45">
        <f>SUM(AG1264:AG1271)</f>
        <v/>
      </c>
      <c r="AH1209" s="45">
        <f>SUM(AH1264:AH1271)</f>
        <v/>
      </c>
      <c r="AI1209" s="45">
        <f>SUM(AI1264:AI1271)</f>
        <v/>
      </c>
      <c r="AJ1209" s="45">
        <f>SUM(AJ1264:AJ1271)</f>
        <v/>
      </c>
      <c r="AK1209" s="45">
        <f>SUM(AK1264:AK1271)</f>
        <v/>
      </c>
      <c r="AL1209" s="45">
        <f>SUM(AL1264:AL1271)</f>
        <v/>
      </c>
      <c r="AM1209" s="45">
        <f>SUM(AM1264:AM1271)</f>
        <v/>
      </c>
      <c r="AN1209" s="45">
        <f>SUM(AN1264:AN1271)</f>
        <v/>
      </c>
      <c r="AO1209" s="45">
        <f>SUM(AO1264:AO1271)</f>
        <v/>
      </c>
      <c r="AP1209" s="45">
        <f>SUM(AP1264:AP1271)</f>
        <v/>
      </c>
      <c r="AQ1209" s="45">
        <f>SUM(AQ1264:AQ1271)</f>
        <v/>
      </c>
      <c r="AR1209" s="45">
        <f>SUM(AR1264:AR1271)</f>
        <v/>
      </c>
      <c r="AS1209" s="45">
        <f>SUM(AS1264:AS1271)</f>
        <v/>
      </c>
      <c r="AT1209" s="45">
        <f>SUM(AT1264:AT1271)</f>
        <v/>
      </c>
      <c r="AU1209" s="45">
        <f>SUM(AU1264:AU1271)</f>
        <v/>
      </c>
      <c r="AV1209" s="45">
        <f>SUM(AV1264:AV1271)</f>
        <v/>
      </c>
      <c r="AW1209" s="45">
        <f>SUM(AW1264:AW1271)</f>
        <v/>
      </c>
      <c r="AX1209" s="45">
        <f>SUM(AX1264:AX1271)</f>
        <v/>
      </c>
    </row>
    <row r="1210" hidden="1" outlineLevel="2">
      <c r="A1210" s="5" t="inlineStr">
        <is>
          <t>ctxnew</t>
        </is>
      </c>
      <c r="B1210" s="5" t="inlineStr">
        <is>
          <t>coa</t>
        </is>
      </c>
      <c r="C1210" s="5" t="inlineStr">
        <is>
          <t>nfm</t>
        </is>
      </c>
      <c r="D1210" s="40">
        <f>INDEX(Inputs!$T$5:$T$132,MATCH($B1210&amp;"|"&amp;$C1210,Inputs!$A$5:$A$132,0))</f>
        <v/>
      </c>
      <c r="E1210" s="40">
        <f>INDEX(Inputs!$J$5:$J$132,MATCH($B1210&amp;"|"&amp;$C1210,Inputs!$A$5:$A$132,0))</f>
        <v/>
      </c>
      <c r="F1210" s="40">
        <f>INDEX(Inputs!$K$5:$K$132,MATCH($B1210&amp;"|"&amp;$C1210,Inputs!$A$5:$A$132,0))</f>
        <v/>
      </c>
      <c r="G1210" s="39" t="n"/>
      <c r="H1210" s="5">
        <f>INDEX(Variables!$B$5:$B$105,MATCH($A1210,Variables!$A$5:$A$105,0))&amp;IF($C1210="",""," | "&amp;INDEX(Mapping!$B$5:$B$26,MATCH($C1210,Mapping!$A$5:$A$26,0))&amp;" | "&amp;INDEX(Mapping!$B$30:$B$41,MATCH($B1210,Mapping!$A$30:$A$41,0)))</f>
        <v/>
      </c>
      <c r="I1210" s="5">
        <f>INDEX(Variables!$C$5:$C$105,MATCH($A1210,Variables!$A$5:$A$105,0))</f>
        <v/>
      </c>
      <c r="J1210" s="5">
        <f>INDEX(Variables!$E$5:$E$105,MATCH($A1210,Variables!$A$5:$A$105,0))</f>
        <v/>
      </c>
      <c r="K1210" s="25">
        <f>LOWER(Settings!$C$4)&amp;".mit."&amp;$A1210&amp;IF($C1210="","","."&amp;$C1210&amp;"."&amp;$B1210)&amp;IF(INDEX(Variables!$D$5:$D$105,MATCH($A1210,Variables!$A$5:$A$105,0))="","","."&amp;INDEX(Variables!$D$5:$D$105,MATCH($A1210,Variables!$A$5:$A$105,0)))&amp;"."&amp;K$5</f>
        <v/>
      </c>
      <c r="L1210" s="41">
        <f>L$12*$D1210*INDEX(L$21:L$28,$E1210)*INDEX(L$30:L$46,$F1210)*(1-INDEX(L$117:L$133,$F1210))</f>
        <v/>
      </c>
      <c r="M1210" s="40">
        <f>M$12*$D1210*INDEX(M$21:M$28,$E1210)*INDEX(M$30:M$46,$F1210)*(1-INDEX(M$117:M$133,$F1210))</f>
        <v/>
      </c>
      <c r="N1210" s="40">
        <f>N$12*$D1210*INDEX(N$21:N$28,$E1210)*INDEX(N$30:N$46,$F1210)*(1-INDEX(N$117:N$133,$F1210))</f>
        <v/>
      </c>
      <c r="O1210" s="40">
        <f>O$12*$D1210*INDEX(O$21:O$28,$E1210)*INDEX(O$30:O$46,$F1210)*(1-INDEX(O$117:O$133,$F1210))</f>
        <v/>
      </c>
      <c r="P1210" s="40">
        <f>P$12*$D1210*INDEX(P$21:P$28,$E1210)*INDEX(P$30:P$46,$F1210)*(1-INDEX(P$117:P$133,$F1210))</f>
        <v/>
      </c>
      <c r="Q1210" s="40">
        <f>Q$12*$D1210*INDEX(Q$21:Q$28,$E1210)*INDEX(Q$30:Q$46,$F1210)*(1-INDEX(Q$117:Q$133,$F1210))</f>
        <v/>
      </c>
      <c r="R1210" s="40">
        <f>R$12*$D1210*INDEX(R$21:R$28,$E1210)*INDEX(R$30:R$46,$F1210)*(1-INDEX(R$117:R$133,$F1210))</f>
        <v/>
      </c>
      <c r="S1210" s="40">
        <f>S$12*$D1210*INDEX(S$21:S$28,$E1210)*INDEX(S$30:S$46,$F1210)*(1-INDEX(S$117:S$133,$F1210))</f>
        <v/>
      </c>
      <c r="T1210" s="40">
        <f>T$12*$D1210*INDEX(T$21:T$28,$E1210)*INDEX(T$30:T$46,$F1210)*(1-INDEX(T$117:T$133,$F1210))</f>
        <v/>
      </c>
      <c r="U1210" s="40">
        <f>U$12*$D1210*INDEX(U$21:U$28,$E1210)*INDEX(U$30:U$46,$F1210)*(1-INDEX(U$117:U$133,$F1210))</f>
        <v/>
      </c>
      <c r="V1210" s="40">
        <f>V$12*$D1210*INDEX(V$21:V$28,$E1210)*INDEX(V$30:V$46,$F1210)*(1-INDEX(V$117:V$133,$F1210))</f>
        <v/>
      </c>
      <c r="W1210" s="40">
        <f>W$12*$D1210*INDEX(W$21:W$28,$E1210)*INDEX(W$30:W$46,$F1210)*(1-INDEX(W$117:W$133,$F1210))</f>
        <v/>
      </c>
      <c r="X1210" s="40">
        <f>X$12*$D1210*INDEX(X$21:X$28,$E1210)*INDEX(X$30:X$46,$F1210)*(1-INDEX(X$117:X$133,$F1210))</f>
        <v/>
      </c>
      <c r="Y1210" s="40">
        <f>Y$12*$D1210*INDEX(Y$21:Y$28,$E1210)*INDEX(Y$30:Y$46,$F1210)*(1-INDEX(Y$117:Y$133,$F1210))</f>
        <v/>
      </c>
      <c r="Z1210" s="40">
        <f>Z$12*$D1210*INDEX(Z$21:Z$28,$E1210)*INDEX(Z$30:Z$46,$F1210)*(1-INDEX(Z$117:Z$133,$F1210))</f>
        <v/>
      </c>
      <c r="AA1210" s="40">
        <f>AA$12*$D1210*INDEX(AA$21:AA$28,$E1210)*INDEX(AA$30:AA$46,$F1210)*(1-INDEX(AA$117:AA$133,$F1210))</f>
        <v/>
      </c>
      <c r="AB1210" s="40">
        <f>AB$12*$D1210*INDEX(AB$21:AB$28,$E1210)*INDEX(AB$30:AB$46,$F1210)*(1-INDEX(AB$117:AB$133,$F1210))</f>
        <v/>
      </c>
      <c r="AC1210" s="40">
        <f>AC$12*$D1210*INDEX(AC$21:AC$28,$E1210)*INDEX(AC$30:AC$46,$F1210)*(1-INDEX(AC$117:AC$133,$F1210))</f>
        <v/>
      </c>
      <c r="AD1210" s="42">
        <f>CARBONTAX(AD$12,$D1210,INDEX(AD$21:AD$28,$E1210),INDEX(AD$30:AD$46,$F1210),INDEX(AD$117:AD$133,$F1210))</f>
        <v/>
      </c>
      <c r="AE1210" s="25">
        <f>LOWER(Settings!$C$4)&amp;".mit."&amp;$A1210&amp;IF($C1210="","","."&amp;$C1210&amp;"."&amp;$B1210)&amp;IF(INDEX(Variables!$D$5:$D$105,MATCH($A1210,Variables!$A$5:$A$105,0))="","","."&amp;INDEX(Variables!$D$5:$D$105,MATCH($A1210,Variables!$A$5:$A$105,0)))&amp;"."&amp;AE$5</f>
        <v/>
      </c>
      <c r="AF1210" s="41">
        <f>AF$12*$D1210*INDEX(AF$21:AF$28,$E1210)*INDEX(AF$30:AF$46,$F1210)*(1-INDEX(AF$117:AF$133,$F1210))</f>
        <v/>
      </c>
      <c r="AG1210" s="40">
        <f>AG$12*$D1210*INDEX(AG$21:AG$28,$E1210)*INDEX(AG$30:AG$46,$F1210)*(1-INDEX(AG$117:AG$133,$F1210))</f>
        <v/>
      </c>
      <c r="AH1210" s="40">
        <f>AH$12*$D1210*INDEX(AH$21:AH$28,$E1210)*INDEX(AH$30:AH$46,$F1210)*(1-INDEX(AH$117:AH$133,$F1210))</f>
        <v/>
      </c>
      <c r="AI1210" s="40">
        <f>AI$12*$D1210*INDEX(AI$21:AI$28,$E1210)*INDEX(AI$30:AI$46,$F1210)*(1-INDEX(AI$117:AI$133,$F1210))</f>
        <v/>
      </c>
      <c r="AJ1210" s="40">
        <f>AJ$12*$D1210*INDEX(AJ$21:AJ$28,$E1210)*INDEX(AJ$30:AJ$46,$F1210)*(1-INDEX(AJ$117:AJ$133,$F1210))</f>
        <v/>
      </c>
      <c r="AK1210" s="40">
        <f>AK$12*$D1210*INDEX(AK$21:AK$28,$E1210)*INDEX(AK$30:AK$46,$F1210)*(1-INDEX(AK$117:AK$133,$F1210))</f>
        <v/>
      </c>
      <c r="AL1210" s="40">
        <f>AL$12*$D1210*INDEX(AL$21:AL$28,$E1210)*INDEX(AL$30:AL$46,$F1210)*(1-INDEX(AL$117:AL$133,$F1210))</f>
        <v/>
      </c>
      <c r="AM1210" s="40">
        <f>AM$12*$D1210*INDEX(AM$21:AM$28,$E1210)*INDEX(AM$30:AM$46,$F1210)*(1-INDEX(AM$117:AM$133,$F1210))</f>
        <v/>
      </c>
      <c r="AN1210" s="40">
        <f>AN$12*$D1210*INDEX(AN$21:AN$28,$E1210)*INDEX(AN$30:AN$46,$F1210)*(1-INDEX(AN$117:AN$133,$F1210))</f>
        <v/>
      </c>
      <c r="AO1210" s="40">
        <f>AO$12*$D1210*INDEX(AO$21:AO$28,$E1210)*INDEX(AO$30:AO$46,$F1210)*(1-INDEX(AO$117:AO$133,$F1210))</f>
        <v/>
      </c>
      <c r="AP1210" s="40">
        <f>AP$12*$D1210*INDEX(AP$21:AP$28,$E1210)*INDEX(AP$30:AP$46,$F1210)*(1-INDEX(AP$117:AP$133,$F1210))</f>
        <v/>
      </c>
      <c r="AQ1210" s="40">
        <f>AQ$12*$D1210*INDEX(AQ$21:AQ$28,$E1210)*INDEX(AQ$30:AQ$46,$F1210)*(1-INDEX(AQ$117:AQ$133,$F1210))</f>
        <v/>
      </c>
      <c r="AR1210" s="40">
        <f>AR$12*$D1210*INDEX(AR$21:AR$28,$E1210)*INDEX(AR$30:AR$46,$F1210)*(1-INDEX(AR$117:AR$133,$F1210))</f>
        <v/>
      </c>
      <c r="AS1210" s="40">
        <f>AS$12*$D1210*INDEX(AS$21:AS$28,$E1210)*INDEX(AS$30:AS$46,$F1210)*(1-INDEX(AS$117:AS$133,$F1210))</f>
        <v/>
      </c>
      <c r="AT1210" s="40">
        <f>AT$12*$D1210*INDEX(AT$21:AT$28,$E1210)*INDEX(AT$30:AT$46,$F1210)*(1-INDEX(AT$117:AT$133,$F1210))</f>
        <v/>
      </c>
      <c r="AU1210" s="40">
        <f>AU$12*$D1210*INDEX(AU$21:AU$28,$E1210)*INDEX(AU$30:AU$46,$F1210)*(1-INDEX(AU$117:AU$133,$F1210))</f>
        <v/>
      </c>
      <c r="AV1210" s="40">
        <f>AV$12*$D1210*INDEX(AV$21:AV$28,$E1210)*INDEX(AV$30:AV$46,$F1210)*(1-INDEX(AV$117:AV$133,$F1210))</f>
        <v/>
      </c>
      <c r="AW1210" s="40">
        <f>AW$12*$D1210*INDEX(AW$21:AW$28,$E1210)*INDEX(AW$30:AW$46,$F1210)*(1-INDEX(AW$117:AW$133,$F1210))</f>
        <v/>
      </c>
      <c r="AX1210" s="42">
        <f>CARBONTAX(AX$12,$D1210,INDEX(AX$21:AX$28,$E1210),INDEX(AX$30:AX$46,$F1210),INDEX(AX$117:AX$133,$F1210))</f>
        <v/>
      </c>
    </row>
    <row r="1211" hidden="1" outlineLevel="2">
      <c r="A1211" s="5" t="inlineStr">
        <is>
          <t>ctxnew</t>
        </is>
      </c>
      <c r="B1211" s="5" t="inlineStr">
        <is>
          <t>nga</t>
        </is>
      </c>
      <c r="C1211" s="5" t="inlineStr">
        <is>
          <t>nfm</t>
        </is>
      </c>
      <c r="D1211" s="40">
        <f>INDEX(Inputs!$T$5:$T$132,MATCH($B1211&amp;"|"&amp;$C1211,Inputs!$A$5:$A$132,0))</f>
        <v/>
      </c>
      <c r="E1211" s="40">
        <f>INDEX(Inputs!$J$5:$J$132,MATCH($B1211&amp;"|"&amp;$C1211,Inputs!$A$5:$A$132,0))</f>
        <v/>
      </c>
      <c r="F1211" s="40">
        <f>INDEX(Inputs!$K$5:$K$132,MATCH($B1211&amp;"|"&amp;$C1211,Inputs!$A$5:$A$132,0))</f>
        <v/>
      </c>
      <c r="G1211" s="39" t="n"/>
      <c r="H1211" s="5">
        <f>INDEX(Variables!$B$5:$B$105,MATCH($A1211,Variables!$A$5:$A$105,0))&amp;IF($C1211="",""," | "&amp;INDEX(Mapping!$B$5:$B$26,MATCH($C1211,Mapping!$A$5:$A$26,0))&amp;" | "&amp;INDEX(Mapping!$B$30:$B$41,MATCH($B1211,Mapping!$A$30:$A$41,0)))</f>
        <v/>
      </c>
      <c r="I1211" s="5">
        <f>INDEX(Variables!$C$5:$C$105,MATCH($A1211,Variables!$A$5:$A$105,0))</f>
        <v/>
      </c>
      <c r="J1211" s="5">
        <f>INDEX(Variables!$E$5:$E$105,MATCH($A1211,Variables!$A$5:$A$105,0))</f>
        <v/>
      </c>
      <c r="K1211" s="25">
        <f>LOWER(Settings!$C$4)&amp;".mit."&amp;$A1211&amp;IF($C1211="","","."&amp;$C1211&amp;"."&amp;$B1211)&amp;IF(INDEX(Variables!$D$5:$D$105,MATCH($A1211,Variables!$A$5:$A$105,0))="","","."&amp;INDEX(Variables!$D$5:$D$105,MATCH($A1211,Variables!$A$5:$A$105,0)))&amp;"."&amp;K$5</f>
        <v/>
      </c>
      <c r="L1211" s="41">
        <f>L$12*$D1211*INDEX(L$21:L$28,$E1211)*INDEX(L$30:L$46,$F1211)*(1-INDEX(L$117:L$133,$F1211))</f>
        <v/>
      </c>
      <c r="M1211" s="40">
        <f>M$12*$D1211*INDEX(M$21:M$28,$E1211)*INDEX(M$30:M$46,$F1211)*(1-INDEX(M$117:M$133,$F1211))</f>
        <v/>
      </c>
      <c r="N1211" s="40">
        <f>N$12*$D1211*INDEX(N$21:N$28,$E1211)*INDEX(N$30:N$46,$F1211)*(1-INDEX(N$117:N$133,$F1211))</f>
        <v/>
      </c>
      <c r="O1211" s="40">
        <f>O$12*$D1211*INDEX(O$21:O$28,$E1211)*INDEX(O$30:O$46,$F1211)*(1-INDEX(O$117:O$133,$F1211))</f>
        <v/>
      </c>
      <c r="P1211" s="40">
        <f>P$12*$D1211*INDEX(P$21:P$28,$E1211)*INDEX(P$30:P$46,$F1211)*(1-INDEX(P$117:P$133,$F1211))</f>
        <v/>
      </c>
      <c r="Q1211" s="40">
        <f>Q$12*$D1211*INDEX(Q$21:Q$28,$E1211)*INDEX(Q$30:Q$46,$F1211)*(1-INDEX(Q$117:Q$133,$F1211))</f>
        <v/>
      </c>
      <c r="R1211" s="40">
        <f>R$12*$D1211*INDEX(R$21:R$28,$E1211)*INDEX(R$30:R$46,$F1211)*(1-INDEX(R$117:R$133,$F1211))</f>
        <v/>
      </c>
      <c r="S1211" s="40">
        <f>S$12*$D1211*INDEX(S$21:S$28,$E1211)*INDEX(S$30:S$46,$F1211)*(1-INDEX(S$117:S$133,$F1211))</f>
        <v/>
      </c>
      <c r="T1211" s="40">
        <f>T$12*$D1211*INDEX(T$21:T$28,$E1211)*INDEX(T$30:T$46,$F1211)*(1-INDEX(T$117:T$133,$F1211))</f>
        <v/>
      </c>
      <c r="U1211" s="40">
        <f>U$12*$D1211*INDEX(U$21:U$28,$E1211)*INDEX(U$30:U$46,$F1211)*(1-INDEX(U$117:U$133,$F1211))</f>
        <v/>
      </c>
      <c r="V1211" s="40">
        <f>V$12*$D1211*INDEX(V$21:V$28,$E1211)*INDEX(V$30:V$46,$F1211)*(1-INDEX(V$117:V$133,$F1211))</f>
        <v/>
      </c>
      <c r="W1211" s="40">
        <f>W$12*$D1211*INDEX(W$21:W$28,$E1211)*INDEX(W$30:W$46,$F1211)*(1-INDEX(W$117:W$133,$F1211))</f>
        <v/>
      </c>
      <c r="X1211" s="40">
        <f>X$12*$D1211*INDEX(X$21:X$28,$E1211)*INDEX(X$30:X$46,$F1211)*(1-INDEX(X$117:X$133,$F1211))</f>
        <v/>
      </c>
      <c r="Y1211" s="40">
        <f>Y$12*$D1211*INDEX(Y$21:Y$28,$E1211)*INDEX(Y$30:Y$46,$F1211)*(1-INDEX(Y$117:Y$133,$F1211))</f>
        <v/>
      </c>
      <c r="Z1211" s="40">
        <f>Z$12*$D1211*INDEX(Z$21:Z$28,$E1211)*INDEX(Z$30:Z$46,$F1211)*(1-INDEX(Z$117:Z$133,$F1211))</f>
        <v/>
      </c>
      <c r="AA1211" s="40">
        <f>AA$12*$D1211*INDEX(AA$21:AA$28,$E1211)*INDEX(AA$30:AA$46,$F1211)*(1-INDEX(AA$117:AA$133,$F1211))</f>
        <v/>
      </c>
      <c r="AB1211" s="40">
        <f>AB$12*$D1211*INDEX(AB$21:AB$28,$E1211)*INDEX(AB$30:AB$46,$F1211)*(1-INDEX(AB$117:AB$133,$F1211))</f>
        <v/>
      </c>
      <c r="AC1211" s="40">
        <f>AC$12*$D1211*INDEX(AC$21:AC$28,$E1211)*INDEX(AC$30:AC$46,$F1211)*(1-INDEX(AC$117:AC$133,$F1211))</f>
        <v/>
      </c>
      <c r="AD1211" s="42">
        <f>CARBONTAX(AD$12,$D1211,INDEX(AD$21:AD$28,$E1211),INDEX(AD$30:AD$46,$F1211),INDEX(AD$117:AD$133,$F1211))</f>
        <v/>
      </c>
      <c r="AE1211" s="25">
        <f>LOWER(Settings!$C$4)&amp;".mit."&amp;$A1211&amp;IF($C1211="","","."&amp;$C1211&amp;"."&amp;$B1211)&amp;IF(INDEX(Variables!$D$5:$D$105,MATCH($A1211,Variables!$A$5:$A$105,0))="","","."&amp;INDEX(Variables!$D$5:$D$105,MATCH($A1211,Variables!$A$5:$A$105,0)))&amp;"."&amp;AE$5</f>
        <v/>
      </c>
      <c r="AF1211" s="41">
        <f>AF$12*$D1211*INDEX(AF$21:AF$28,$E1211)*INDEX(AF$30:AF$46,$F1211)*(1-INDEX(AF$117:AF$133,$F1211))</f>
        <v/>
      </c>
      <c r="AG1211" s="40">
        <f>AG$12*$D1211*INDEX(AG$21:AG$28,$E1211)*INDEX(AG$30:AG$46,$F1211)*(1-INDEX(AG$117:AG$133,$F1211))</f>
        <v/>
      </c>
      <c r="AH1211" s="40">
        <f>AH$12*$D1211*INDEX(AH$21:AH$28,$E1211)*INDEX(AH$30:AH$46,$F1211)*(1-INDEX(AH$117:AH$133,$F1211))</f>
        <v/>
      </c>
      <c r="AI1211" s="40">
        <f>AI$12*$D1211*INDEX(AI$21:AI$28,$E1211)*INDEX(AI$30:AI$46,$F1211)*(1-INDEX(AI$117:AI$133,$F1211))</f>
        <v/>
      </c>
      <c r="AJ1211" s="40">
        <f>AJ$12*$D1211*INDEX(AJ$21:AJ$28,$E1211)*INDEX(AJ$30:AJ$46,$F1211)*(1-INDEX(AJ$117:AJ$133,$F1211))</f>
        <v/>
      </c>
      <c r="AK1211" s="40">
        <f>AK$12*$D1211*INDEX(AK$21:AK$28,$E1211)*INDEX(AK$30:AK$46,$F1211)*(1-INDEX(AK$117:AK$133,$F1211))</f>
        <v/>
      </c>
      <c r="AL1211" s="40">
        <f>AL$12*$D1211*INDEX(AL$21:AL$28,$E1211)*INDEX(AL$30:AL$46,$F1211)*(1-INDEX(AL$117:AL$133,$F1211))</f>
        <v/>
      </c>
      <c r="AM1211" s="40">
        <f>AM$12*$D1211*INDEX(AM$21:AM$28,$E1211)*INDEX(AM$30:AM$46,$F1211)*(1-INDEX(AM$117:AM$133,$F1211))</f>
        <v/>
      </c>
      <c r="AN1211" s="40">
        <f>AN$12*$D1211*INDEX(AN$21:AN$28,$E1211)*INDEX(AN$30:AN$46,$F1211)*(1-INDEX(AN$117:AN$133,$F1211))</f>
        <v/>
      </c>
      <c r="AO1211" s="40">
        <f>AO$12*$D1211*INDEX(AO$21:AO$28,$E1211)*INDEX(AO$30:AO$46,$F1211)*(1-INDEX(AO$117:AO$133,$F1211))</f>
        <v/>
      </c>
      <c r="AP1211" s="40">
        <f>AP$12*$D1211*INDEX(AP$21:AP$28,$E1211)*INDEX(AP$30:AP$46,$F1211)*(1-INDEX(AP$117:AP$133,$F1211))</f>
        <v/>
      </c>
      <c r="AQ1211" s="40">
        <f>AQ$12*$D1211*INDEX(AQ$21:AQ$28,$E1211)*INDEX(AQ$30:AQ$46,$F1211)*(1-INDEX(AQ$117:AQ$133,$F1211))</f>
        <v/>
      </c>
      <c r="AR1211" s="40">
        <f>AR$12*$D1211*INDEX(AR$21:AR$28,$E1211)*INDEX(AR$30:AR$46,$F1211)*(1-INDEX(AR$117:AR$133,$F1211))</f>
        <v/>
      </c>
      <c r="AS1211" s="40">
        <f>AS$12*$D1211*INDEX(AS$21:AS$28,$E1211)*INDEX(AS$30:AS$46,$F1211)*(1-INDEX(AS$117:AS$133,$F1211))</f>
        <v/>
      </c>
      <c r="AT1211" s="40">
        <f>AT$12*$D1211*INDEX(AT$21:AT$28,$E1211)*INDEX(AT$30:AT$46,$F1211)*(1-INDEX(AT$117:AT$133,$F1211))</f>
        <v/>
      </c>
      <c r="AU1211" s="40">
        <f>AU$12*$D1211*INDEX(AU$21:AU$28,$E1211)*INDEX(AU$30:AU$46,$F1211)*(1-INDEX(AU$117:AU$133,$F1211))</f>
        <v/>
      </c>
      <c r="AV1211" s="40">
        <f>AV$12*$D1211*INDEX(AV$21:AV$28,$E1211)*INDEX(AV$30:AV$46,$F1211)*(1-INDEX(AV$117:AV$133,$F1211))</f>
        <v/>
      </c>
      <c r="AW1211" s="40">
        <f>AW$12*$D1211*INDEX(AW$21:AW$28,$E1211)*INDEX(AW$30:AW$46,$F1211)*(1-INDEX(AW$117:AW$133,$F1211))</f>
        <v/>
      </c>
      <c r="AX1211" s="42">
        <f>CARBONTAX(AX$12,$D1211,INDEX(AX$21:AX$28,$E1211),INDEX(AX$30:AX$46,$F1211),INDEX(AX$117:AX$133,$F1211))</f>
        <v/>
      </c>
    </row>
    <row r="1212" hidden="1" outlineLevel="2">
      <c r="A1212" s="5" t="inlineStr">
        <is>
          <t>ctxnew</t>
        </is>
      </c>
      <c r="B1212" s="5" t="inlineStr">
        <is>
          <t>gso</t>
        </is>
      </c>
      <c r="C1212" s="5" t="inlineStr">
        <is>
          <t>nfm</t>
        </is>
      </c>
      <c r="D1212" s="40">
        <f>INDEX(Inputs!$T$5:$T$132,MATCH($B1212&amp;"|"&amp;$C1212,Inputs!$A$5:$A$132,0))</f>
        <v/>
      </c>
      <c r="E1212" s="40">
        <f>INDEX(Inputs!$J$5:$J$132,MATCH($B1212&amp;"|"&amp;$C1212,Inputs!$A$5:$A$132,0))</f>
        <v/>
      </c>
      <c r="F1212" s="40">
        <f>INDEX(Inputs!$K$5:$K$132,MATCH($B1212&amp;"|"&amp;$C1212,Inputs!$A$5:$A$132,0))</f>
        <v/>
      </c>
      <c r="G1212" s="39" t="n"/>
      <c r="H1212" s="5">
        <f>INDEX(Variables!$B$5:$B$105,MATCH($A1212,Variables!$A$5:$A$105,0))&amp;IF($C1212="",""," | "&amp;INDEX(Mapping!$B$5:$B$26,MATCH($C1212,Mapping!$A$5:$A$26,0))&amp;" | "&amp;INDEX(Mapping!$B$30:$B$41,MATCH($B1212,Mapping!$A$30:$A$41,0)))</f>
        <v/>
      </c>
      <c r="I1212" s="5">
        <f>INDEX(Variables!$C$5:$C$105,MATCH($A1212,Variables!$A$5:$A$105,0))</f>
        <v/>
      </c>
      <c r="J1212" s="5">
        <f>INDEX(Variables!$E$5:$E$105,MATCH($A1212,Variables!$A$5:$A$105,0))</f>
        <v/>
      </c>
      <c r="K1212" s="25">
        <f>LOWER(Settings!$C$4)&amp;".mit."&amp;$A1212&amp;IF($C1212="","","."&amp;$C1212&amp;"."&amp;$B1212)&amp;IF(INDEX(Variables!$D$5:$D$105,MATCH($A1212,Variables!$A$5:$A$105,0))="","","."&amp;INDEX(Variables!$D$5:$D$105,MATCH($A1212,Variables!$A$5:$A$105,0)))&amp;"."&amp;K$5</f>
        <v/>
      </c>
      <c r="L1212" s="41">
        <f>L$12*$D1212*INDEX(L$21:L$28,$E1212)*INDEX(L$30:L$46,$F1212)*(1-INDEX(L$117:L$133,$F1212))</f>
        <v/>
      </c>
      <c r="M1212" s="40">
        <f>M$12*$D1212*INDEX(M$21:M$28,$E1212)*INDEX(M$30:M$46,$F1212)*(1-INDEX(M$117:M$133,$F1212))</f>
        <v/>
      </c>
      <c r="N1212" s="40">
        <f>N$12*$D1212*INDEX(N$21:N$28,$E1212)*INDEX(N$30:N$46,$F1212)*(1-INDEX(N$117:N$133,$F1212))</f>
        <v/>
      </c>
      <c r="O1212" s="40">
        <f>O$12*$D1212*INDEX(O$21:O$28,$E1212)*INDEX(O$30:O$46,$F1212)*(1-INDEX(O$117:O$133,$F1212))</f>
        <v/>
      </c>
      <c r="P1212" s="40">
        <f>P$12*$D1212*INDEX(P$21:P$28,$E1212)*INDEX(P$30:P$46,$F1212)*(1-INDEX(P$117:P$133,$F1212))</f>
        <v/>
      </c>
      <c r="Q1212" s="40">
        <f>Q$12*$D1212*INDEX(Q$21:Q$28,$E1212)*INDEX(Q$30:Q$46,$F1212)*(1-INDEX(Q$117:Q$133,$F1212))</f>
        <v/>
      </c>
      <c r="R1212" s="40">
        <f>R$12*$D1212*INDEX(R$21:R$28,$E1212)*INDEX(R$30:R$46,$F1212)*(1-INDEX(R$117:R$133,$F1212))</f>
        <v/>
      </c>
      <c r="S1212" s="40">
        <f>S$12*$D1212*INDEX(S$21:S$28,$E1212)*INDEX(S$30:S$46,$F1212)*(1-INDEX(S$117:S$133,$F1212))</f>
        <v/>
      </c>
      <c r="T1212" s="40">
        <f>T$12*$D1212*INDEX(T$21:T$28,$E1212)*INDEX(T$30:T$46,$F1212)*(1-INDEX(T$117:T$133,$F1212))</f>
        <v/>
      </c>
      <c r="U1212" s="40">
        <f>U$12*$D1212*INDEX(U$21:U$28,$E1212)*INDEX(U$30:U$46,$F1212)*(1-INDEX(U$117:U$133,$F1212))</f>
        <v/>
      </c>
      <c r="V1212" s="40">
        <f>V$12*$D1212*INDEX(V$21:V$28,$E1212)*INDEX(V$30:V$46,$F1212)*(1-INDEX(V$117:V$133,$F1212))</f>
        <v/>
      </c>
      <c r="W1212" s="40">
        <f>W$12*$D1212*INDEX(W$21:W$28,$E1212)*INDEX(W$30:W$46,$F1212)*(1-INDEX(W$117:W$133,$F1212))</f>
        <v/>
      </c>
      <c r="X1212" s="40">
        <f>X$12*$D1212*INDEX(X$21:X$28,$E1212)*INDEX(X$30:X$46,$F1212)*(1-INDEX(X$117:X$133,$F1212))</f>
        <v/>
      </c>
      <c r="Y1212" s="40">
        <f>Y$12*$D1212*INDEX(Y$21:Y$28,$E1212)*INDEX(Y$30:Y$46,$F1212)*(1-INDEX(Y$117:Y$133,$F1212))</f>
        <v/>
      </c>
      <c r="Z1212" s="40">
        <f>Z$12*$D1212*INDEX(Z$21:Z$28,$E1212)*INDEX(Z$30:Z$46,$F1212)*(1-INDEX(Z$117:Z$133,$F1212))</f>
        <v/>
      </c>
      <c r="AA1212" s="40">
        <f>AA$12*$D1212*INDEX(AA$21:AA$28,$E1212)*INDEX(AA$30:AA$46,$F1212)*(1-INDEX(AA$117:AA$133,$F1212))</f>
        <v/>
      </c>
      <c r="AB1212" s="40">
        <f>AB$12*$D1212*INDEX(AB$21:AB$28,$E1212)*INDEX(AB$30:AB$46,$F1212)*(1-INDEX(AB$117:AB$133,$F1212))</f>
        <v/>
      </c>
      <c r="AC1212" s="40">
        <f>AC$12*$D1212*INDEX(AC$21:AC$28,$E1212)*INDEX(AC$30:AC$46,$F1212)*(1-INDEX(AC$117:AC$133,$F1212))</f>
        <v/>
      </c>
      <c r="AD1212" s="42">
        <f>CARBONTAX(AD$12,$D1212,INDEX(AD$21:AD$28,$E1212),INDEX(AD$30:AD$46,$F1212),INDEX(AD$117:AD$133,$F1212))</f>
        <v/>
      </c>
      <c r="AE1212" s="25">
        <f>LOWER(Settings!$C$4)&amp;".mit."&amp;$A1212&amp;IF($C1212="","","."&amp;$C1212&amp;"."&amp;$B1212)&amp;IF(INDEX(Variables!$D$5:$D$105,MATCH($A1212,Variables!$A$5:$A$105,0))="","","."&amp;INDEX(Variables!$D$5:$D$105,MATCH($A1212,Variables!$A$5:$A$105,0)))&amp;"."&amp;AE$5</f>
        <v/>
      </c>
      <c r="AF1212" s="41">
        <f>AF$12*$D1212*INDEX(AF$21:AF$28,$E1212)*INDEX(AF$30:AF$46,$F1212)*(1-INDEX(AF$117:AF$133,$F1212))</f>
        <v/>
      </c>
      <c r="AG1212" s="40">
        <f>AG$12*$D1212*INDEX(AG$21:AG$28,$E1212)*INDEX(AG$30:AG$46,$F1212)*(1-INDEX(AG$117:AG$133,$F1212))</f>
        <v/>
      </c>
      <c r="AH1212" s="40">
        <f>AH$12*$D1212*INDEX(AH$21:AH$28,$E1212)*INDEX(AH$30:AH$46,$F1212)*(1-INDEX(AH$117:AH$133,$F1212))</f>
        <v/>
      </c>
      <c r="AI1212" s="40">
        <f>AI$12*$D1212*INDEX(AI$21:AI$28,$E1212)*INDEX(AI$30:AI$46,$F1212)*(1-INDEX(AI$117:AI$133,$F1212))</f>
        <v/>
      </c>
      <c r="AJ1212" s="40">
        <f>AJ$12*$D1212*INDEX(AJ$21:AJ$28,$E1212)*INDEX(AJ$30:AJ$46,$F1212)*(1-INDEX(AJ$117:AJ$133,$F1212))</f>
        <v/>
      </c>
      <c r="AK1212" s="40">
        <f>AK$12*$D1212*INDEX(AK$21:AK$28,$E1212)*INDEX(AK$30:AK$46,$F1212)*(1-INDEX(AK$117:AK$133,$F1212))</f>
        <v/>
      </c>
      <c r="AL1212" s="40">
        <f>AL$12*$D1212*INDEX(AL$21:AL$28,$E1212)*INDEX(AL$30:AL$46,$F1212)*(1-INDEX(AL$117:AL$133,$F1212))</f>
        <v/>
      </c>
      <c r="AM1212" s="40">
        <f>AM$12*$D1212*INDEX(AM$21:AM$28,$E1212)*INDEX(AM$30:AM$46,$F1212)*(1-INDEX(AM$117:AM$133,$F1212))</f>
        <v/>
      </c>
      <c r="AN1212" s="40">
        <f>AN$12*$D1212*INDEX(AN$21:AN$28,$E1212)*INDEX(AN$30:AN$46,$F1212)*(1-INDEX(AN$117:AN$133,$F1212))</f>
        <v/>
      </c>
      <c r="AO1212" s="40">
        <f>AO$12*$D1212*INDEX(AO$21:AO$28,$E1212)*INDEX(AO$30:AO$46,$F1212)*(1-INDEX(AO$117:AO$133,$F1212))</f>
        <v/>
      </c>
      <c r="AP1212" s="40">
        <f>AP$12*$D1212*INDEX(AP$21:AP$28,$E1212)*INDEX(AP$30:AP$46,$F1212)*(1-INDEX(AP$117:AP$133,$F1212))</f>
        <v/>
      </c>
      <c r="AQ1212" s="40">
        <f>AQ$12*$D1212*INDEX(AQ$21:AQ$28,$E1212)*INDEX(AQ$30:AQ$46,$F1212)*(1-INDEX(AQ$117:AQ$133,$F1212))</f>
        <v/>
      </c>
      <c r="AR1212" s="40">
        <f>AR$12*$D1212*INDEX(AR$21:AR$28,$E1212)*INDEX(AR$30:AR$46,$F1212)*(1-INDEX(AR$117:AR$133,$F1212))</f>
        <v/>
      </c>
      <c r="AS1212" s="40">
        <f>AS$12*$D1212*INDEX(AS$21:AS$28,$E1212)*INDEX(AS$30:AS$46,$F1212)*(1-INDEX(AS$117:AS$133,$F1212))</f>
        <v/>
      </c>
      <c r="AT1212" s="40">
        <f>AT$12*$D1212*INDEX(AT$21:AT$28,$E1212)*INDEX(AT$30:AT$46,$F1212)*(1-INDEX(AT$117:AT$133,$F1212))</f>
        <v/>
      </c>
      <c r="AU1212" s="40">
        <f>AU$12*$D1212*INDEX(AU$21:AU$28,$E1212)*INDEX(AU$30:AU$46,$F1212)*(1-INDEX(AU$117:AU$133,$F1212))</f>
        <v/>
      </c>
      <c r="AV1212" s="40">
        <f>AV$12*$D1212*INDEX(AV$21:AV$28,$E1212)*INDEX(AV$30:AV$46,$F1212)*(1-INDEX(AV$117:AV$133,$F1212))</f>
        <v/>
      </c>
      <c r="AW1212" s="40">
        <f>AW$12*$D1212*INDEX(AW$21:AW$28,$E1212)*INDEX(AW$30:AW$46,$F1212)*(1-INDEX(AW$117:AW$133,$F1212))</f>
        <v/>
      </c>
      <c r="AX1212" s="42">
        <f>CARBONTAX(AX$12,$D1212,INDEX(AX$21:AX$28,$E1212),INDEX(AX$30:AX$46,$F1212),INDEX(AX$117:AX$133,$F1212))</f>
        <v/>
      </c>
    </row>
    <row r="1213" hidden="1" outlineLevel="2">
      <c r="A1213" s="5" t="inlineStr">
        <is>
          <t>ctxnew</t>
        </is>
      </c>
      <c r="B1213" s="5" t="inlineStr">
        <is>
          <t>die</t>
        </is>
      </c>
      <c r="C1213" s="5" t="inlineStr">
        <is>
          <t>nfm</t>
        </is>
      </c>
      <c r="D1213" s="40">
        <f>INDEX(Inputs!$T$5:$T$132,MATCH($B1213&amp;"|"&amp;$C1213,Inputs!$A$5:$A$132,0))</f>
        <v/>
      </c>
      <c r="E1213" s="40">
        <f>INDEX(Inputs!$J$5:$J$132,MATCH($B1213&amp;"|"&amp;$C1213,Inputs!$A$5:$A$132,0))</f>
        <v/>
      </c>
      <c r="F1213" s="40">
        <f>INDEX(Inputs!$K$5:$K$132,MATCH($B1213&amp;"|"&amp;$C1213,Inputs!$A$5:$A$132,0))</f>
        <v/>
      </c>
      <c r="G1213" s="39" t="n"/>
      <c r="H1213" s="5">
        <f>INDEX(Variables!$B$5:$B$105,MATCH($A1213,Variables!$A$5:$A$105,0))&amp;IF($C1213="",""," | "&amp;INDEX(Mapping!$B$5:$B$26,MATCH($C1213,Mapping!$A$5:$A$26,0))&amp;" | "&amp;INDEX(Mapping!$B$30:$B$41,MATCH($B1213,Mapping!$A$30:$A$41,0)))</f>
        <v/>
      </c>
      <c r="I1213" s="5">
        <f>INDEX(Variables!$C$5:$C$105,MATCH($A1213,Variables!$A$5:$A$105,0))</f>
        <v/>
      </c>
      <c r="J1213" s="5">
        <f>INDEX(Variables!$E$5:$E$105,MATCH($A1213,Variables!$A$5:$A$105,0))</f>
        <v/>
      </c>
      <c r="K1213" s="25">
        <f>LOWER(Settings!$C$4)&amp;".mit."&amp;$A1213&amp;IF($C1213="","","."&amp;$C1213&amp;"."&amp;$B1213)&amp;IF(INDEX(Variables!$D$5:$D$105,MATCH($A1213,Variables!$A$5:$A$105,0))="","","."&amp;INDEX(Variables!$D$5:$D$105,MATCH($A1213,Variables!$A$5:$A$105,0)))&amp;"."&amp;K$5</f>
        <v/>
      </c>
      <c r="L1213" s="41">
        <f>L$12*$D1213*INDEX(L$21:L$28,$E1213)*INDEX(L$30:L$46,$F1213)*(1-INDEX(L$117:L$133,$F1213))</f>
        <v/>
      </c>
      <c r="M1213" s="40">
        <f>M$12*$D1213*INDEX(M$21:M$28,$E1213)*INDEX(M$30:M$46,$F1213)*(1-INDEX(M$117:M$133,$F1213))</f>
        <v/>
      </c>
      <c r="N1213" s="40">
        <f>N$12*$D1213*INDEX(N$21:N$28,$E1213)*INDEX(N$30:N$46,$F1213)*(1-INDEX(N$117:N$133,$F1213))</f>
        <v/>
      </c>
      <c r="O1213" s="40">
        <f>O$12*$D1213*INDEX(O$21:O$28,$E1213)*INDEX(O$30:O$46,$F1213)*(1-INDEX(O$117:O$133,$F1213))</f>
        <v/>
      </c>
      <c r="P1213" s="40">
        <f>P$12*$D1213*INDEX(P$21:P$28,$E1213)*INDEX(P$30:P$46,$F1213)*(1-INDEX(P$117:P$133,$F1213))</f>
        <v/>
      </c>
      <c r="Q1213" s="40">
        <f>Q$12*$D1213*INDEX(Q$21:Q$28,$E1213)*INDEX(Q$30:Q$46,$F1213)*(1-INDEX(Q$117:Q$133,$F1213))</f>
        <v/>
      </c>
      <c r="R1213" s="40">
        <f>R$12*$D1213*INDEX(R$21:R$28,$E1213)*INDEX(R$30:R$46,$F1213)*(1-INDEX(R$117:R$133,$F1213))</f>
        <v/>
      </c>
      <c r="S1213" s="40">
        <f>S$12*$D1213*INDEX(S$21:S$28,$E1213)*INDEX(S$30:S$46,$F1213)*(1-INDEX(S$117:S$133,$F1213))</f>
        <v/>
      </c>
      <c r="T1213" s="40">
        <f>T$12*$D1213*INDEX(T$21:T$28,$E1213)*INDEX(T$30:T$46,$F1213)*(1-INDEX(T$117:T$133,$F1213))</f>
        <v/>
      </c>
      <c r="U1213" s="40">
        <f>U$12*$D1213*INDEX(U$21:U$28,$E1213)*INDEX(U$30:U$46,$F1213)*(1-INDEX(U$117:U$133,$F1213))</f>
        <v/>
      </c>
      <c r="V1213" s="40">
        <f>V$12*$D1213*INDEX(V$21:V$28,$E1213)*INDEX(V$30:V$46,$F1213)*(1-INDEX(V$117:V$133,$F1213))</f>
        <v/>
      </c>
      <c r="W1213" s="40">
        <f>W$12*$D1213*INDEX(W$21:W$28,$E1213)*INDEX(W$30:W$46,$F1213)*(1-INDEX(W$117:W$133,$F1213))</f>
        <v/>
      </c>
      <c r="X1213" s="40">
        <f>X$12*$D1213*INDEX(X$21:X$28,$E1213)*INDEX(X$30:X$46,$F1213)*(1-INDEX(X$117:X$133,$F1213))</f>
        <v/>
      </c>
      <c r="Y1213" s="40">
        <f>Y$12*$D1213*INDEX(Y$21:Y$28,$E1213)*INDEX(Y$30:Y$46,$F1213)*(1-INDEX(Y$117:Y$133,$F1213))</f>
        <v/>
      </c>
      <c r="Z1213" s="40">
        <f>Z$12*$D1213*INDEX(Z$21:Z$28,$E1213)*INDEX(Z$30:Z$46,$F1213)*(1-INDEX(Z$117:Z$133,$F1213))</f>
        <v/>
      </c>
      <c r="AA1213" s="40">
        <f>AA$12*$D1213*INDEX(AA$21:AA$28,$E1213)*INDEX(AA$30:AA$46,$F1213)*(1-INDEX(AA$117:AA$133,$F1213))</f>
        <v/>
      </c>
      <c r="AB1213" s="40">
        <f>AB$12*$D1213*INDEX(AB$21:AB$28,$E1213)*INDEX(AB$30:AB$46,$F1213)*(1-INDEX(AB$117:AB$133,$F1213))</f>
        <v/>
      </c>
      <c r="AC1213" s="40">
        <f>AC$12*$D1213*INDEX(AC$21:AC$28,$E1213)*INDEX(AC$30:AC$46,$F1213)*(1-INDEX(AC$117:AC$133,$F1213))</f>
        <v/>
      </c>
      <c r="AD1213" s="42">
        <f>CARBONTAX(AD$12,$D1213,INDEX(AD$21:AD$28,$E1213),INDEX(AD$30:AD$46,$F1213),INDEX(AD$117:AD$133,$F1213))</f>
        <v/>
      </c>
      <c r="AE1213" s="25">
        <f>LOWER(Settings!$C$4)&amp;".mit."&amp;$A1213&amp;IF($C1213="","","."&amp;$C1213&amp;"."&amp;$B1213)&amp;IF(INDEX(Variables!$D$5:$D$105,MATCH($A1213,Variables!$A$5:$A$105,0))="","","."&amp;INDEX(Variables!$D$5:$D$105,MATCH($A1213,Variables!$A$5:$A$105,0)))&amp;"."&amp;AE$5</f>
        <v/>
      </c>
      <c r="AF1213" s="41">
        <f>AF$12*$D1213*INDEX(AF$21:AF$28,$E1213)*INDEX(AF$30:AF$46,$F1213)*(1-INDEX(AF$117:AF$133,$F1213))</f>
        <v/>
      </c>
      <c r="AG1213" s="40">
        <f>AG$12*$D1213*INDEX(AG$21:AG$28,$E1213)*INDEX(AG$30:AG$46,$F1213)*(1-INDEX(AG$117:AG$133,$F1213))</f>
        <v/>
      </c>
      <c r="AH1213" s="40">
        <f>AH$12*$D1213*INDEX(AH$21:AH$28,$E1213)*INDEX(AH$30:AH$46,$F1213)*(1-INDEX(AH$117:AH$133,$F1213))</f>
        <v/>
      </c>
      <c r="AI1213" s="40">
        <f>AI$12*$D1213*INDEX(AI$21:AI$28,$E1213)*INDEX(AI$30:AI$46,$F1213)*(1-INDEX(AI$117:AI$133,$F1213))</f>
        <v/>
      </c>
      <c r="AJ1213" s="40">
        <f>AJ$12*$D1213*INDEX(AJ$21:AJ$28,$E1213)*INDEX(AJ$30:AJ$46,$F1213)*(1-INDEX(AJ$117:AJ$133,$F1213))</f>
        <v/>
      </c>
      <c r="AK1213" s="40">
        <f>AK$12*$D1213*INDEX(AK$21:AK$28,$E1213)*INDEX(AK$30:AK$46,$F1213)*(1-INDEX(AK$117:AK$133,$F1213))</f>
        <v/>
      </c>
      <c r="AL1213" s="40">
        <f>AL$12*$D1213*INDEX(AL$21:AL$28,$E1213)*INDEX(AL$30:AL$46,$F1213)*(1-INDEX(AL$117:AL$133,$F1213))</f>
        <v/>
      </c>
      <c r="AM1213" s="40">
        <f>AM$12*$D1213*INDEX(AM$21:AM$28,$E1213)*INDEX(AM$30:AM$46,$F1213)*(1-INDEX(AM$117:AM$133,$F1213))</f>
        <v/>
      </c>
      <c r="AN1213" s="40">
        <f>AN$12*$D1213*INDEX(AN$21:AN$28,$E1213)*INDEX(AN$30:AN$46,$F1213)*(1-INDEX(AN$117:AN$133,$F1213))</f>
        <v/>
      </c>
      <c r="AO1213" s="40">
        <f>AO$12*$D1213*INDEX(AO$21:AO$28,$E1213)*INDEX(AO$30:AO$46,$F1213)*(1-INDEX(AO$117:AO$133,$F1213))</f>
        <v/>
      </c>
      <c r="AP1213" s="40">
        <f>AP$12*$D1213*INDEX(AP$21:AP$28,$E1213)*INDEX(AP$30:AP$46,$F1213)*(1-INDEX(AP$117:AP$133,$F1213))</f>
        <v/>
      </c>
      <c r="AQ1213" s="40">
        <f>AQ$12*$D1213*INDEX(AQ$21:AQ$28,$E1213)*INDEX(AQ$30:AQ$46,$F1213)*(1-INDEX(AQ$117:AQ$133,$F1213))</f>
        <v/>
      </c>
      <c r="AR1213" s="40">
        <f>AR$12*$D1213*INDEX(AR$21:AR$28,$E1213)*INDEX(AR$30:AR$46,$F1213)*(1-INDEX(AR$117:AR$133,$F1213))</f>
        <v/>
      </c>
      <c r="AS1213" s="40">
        <f>AS$12*$D1213*INDEX(AS$21:AS$28,$E1213)*INDEX(AS$30:AS$46,$F1213)*(1-INDEX(AS$117:AS$133,$F1213))</f>
        <v/>
      </c>
      <c r="AT1213" s="40">
        <f>AT$12*$D1213*INDEX(AT$21:AT$28,$E1213)*INDEX(AT$30:AT$46,$F1213)*(1-INDEX(AT$117:AT$133,$F1213))</f>
        <v/>
      </c>
      <c r="AU1213" s="40">
        <f>AU$12*$D1213*INDEX(AU$21:AU$28,$E1213)*INDEX(AU$30:AU$46,$F1213)*(1-INDEX(AU$117:AU$133,$F1213))</f>
        <v/>
      </c>
      <c r="AV1213" s="40">
        <f>AV$12*$D1213*INDEX(AV$21:AV$28,$E1213)*INDEX(AV$30:AV$46,$F1213)*(1-INDEX(AV$117:AV$133,$F1213))</f>
        <v/>
      </c>
      <c r="AW1213" s="40">
        <f>AW$12*$D1213*INDEX(AW$21:AW$28,$E1213)*INDEX(AW$30:AW$46,$F1213)*(1-INDEX(AW$117:AW$133,$F1213))</f>
        <v/>
      </c>
      <c r="AX1213" s="42">
        <f>CARBONTAX(AX$12,$D1213,INDEX(AX$21:AX$28,$E1213),INDEX(AX$30:AX$46,$F1213),INDEX(AX$117:AX$133,$F1213))</f>
        <v/>
      </c>
    </row>
    <row r="1214" hidden="1" outlineLevel="2">
      <c r="A1214" s="5" t="inlineStr">
        <is>
          <t>ctxnew</t>
        </is>
      </c>
      <c r="B1214" s="5" t="inlineStr">
        <is>
          <t>lpg</t>
        </is>
      </c>
      <c r="C1214" s="5" t="inlineStr">
        <is>
          <t>nfm</t>
        </is>
      </c>
      <c r="D1214" s="40">
        <f>INDEX(Inputs!$T$5:$T$132,MATCH($B1214&amp;"|"&amp;$C1214,Inputs!$A$5:$A$132,0))</f>
        <v/>
      </c>
      <c r="E1214" s="40">
        <f>INDEX(Inputs!$J$5:$J$132,MATCH($B1214&amp;"|"&amp;$C1214,Inputs!$A$5:$A$132,0))</f>
        <v/>
      </c>
      <c r="F1214" s="40">
        <f>INDEX(Inputs!$K$5:$K$132,MATCH($B1214&amp;"|"&amp;$C1214,Inputs!$A$5:$A$132,0))</f>
        <v/>
      </c>
      <c r="G1214" s="39" t="n"/>
      <c r="H1214" s="5">
        <f>INDEX(Variables!$B$5:$B$105,MATCH($A1214,Variables!$A$5:$A$105,0))&amp;IF($C1214="",""," | "&amp;INDEX(Mapping!$B$5:$B$26,MATCH($C1214,Mapping!$A$5:$A$26,0))&amp;" | "&amp;INDEX(Mapping!$B$30:$B$41,MATCH($B1214,Mapping!$A$30:$A$41,0)))</f>
        <v/>
      </c>
      <c r="I1214" s="5">
        <f>INDEX(Variables!$C$5:$C$105,MATCH($A1214,Variables!$A$5:$A$105,0))</f>
        <v/>
      </c>
      <c r="J1214" s="5">
        <f>INDEX(Variables!$E$5:$E$105,MATCH($A1214,Variables!$A$5:$A$105,0))</f>
        <v/>
      </c>
      <c r="K1214" s="25">
        <f>LOWER(Settings!$C$4)&amp;".mit."&amp;$A1214&amp;IF($C1214="","","."&amp;$C1214&amp;"."&amp;$B1214)&amp;IF(INDEX(Variables!$D$5:$D$105,MATCH($A1214,Variables!$A$5:$A$105,0))="","","."&amp;INDEX(Variables!$D$5:$D$105,MATCH($A1214,Variables!$A$5:$A$105,0)))&amp;"."&amp;K$5</f>
        <v/>
      </c>
      <c r="L1214" s="41">
        <f>L$12*$D1214*INDEX(L$21:L$28,$E1214)*INDEX(L$30:L$46,$F1214)*(1-INDEX(L$117:L$133,$F1214))</f>
        <v/>
      </c>
      <c r="M1214" s="40">
        <f>M$12*$D1214*INDEX(M$21:M$28,$E1214)*INDEX(M$30:M$46,$F1214)*(1-INDEX(M$117:M$133,$F1214))</f>
        <v/>
      </c>
      <c r="N1214" s="40">
        <f>N$12*$D1214*INDEX(N$21:N$28,$E1214)*INDEX(N$30:N$46,$F1214)*(1-INDEX(N$117:N$133,$F1214))</f>
        <v/>
      </c>
      <c r="O1214" s="40">
        <f>O$12*$D1214*INDEX(O$21:O$28,$E1214)*INDEX(O$30:O$46,$F1214)*(1-INDEX(O$117:O$133,$F1214))</f>
        <v/>
      </c>
      <c r="P1214" s="40">
        <f>P$12*$D1214*INDEX(P$21:P$28,$E1214)*INDEX(P$30:P$46,$F1214)*(1-INDEX(P$117:P$133,$F1214))</f>
        <v/>
      </c>
      <c r="Q1214" s="40">
        <f>Q$12*$D1214*INDEX(Q$21:Q$28,$E1214)*INDEX(Q$30:Q$46,$F1214)*(1-INDEX(Q$117:Q$133,$F1214))</f>
        <v/>
      </c>
      <c r="R1214" s="40">
        <f>R$12*$D1214*INDEX(R$21:R$28,$E1214)*INDEX(R$30:R$46,$F1214)*(1-INDEX(R$117:R$133,$F1214))</f>
        <v/>
      </c>
      <c r="S1214" s="40">
        <f>S$12*$D1214*INDEX(S$21:S$28,$E1214)*INDEX(S$30:S$46,$F1214)*(1-INDEX(S$117:S$133,$F1214))</f>
        <v/>
      </c>
      <c r="T1214" s="40">
        <f>T$12*$D1214*INDEX(T$21:T$28,$E1214)*INDEX(T$30:T$46,$F1214)*(1-INDEX(T$117:T$133,$F1214))</f>
        <v/>
      </c>
      <c r="U1214" s="40">
        <f>U$12*$D1214*INDEX(U$21:U$28,$E1214)*INDEX(U$30:U$46,$F1214)*(1-INDEX(U$117:U$133,$F1214))</f>
        <v/>
      </c>
      <c r="V1214" s="40">
        <f>V$12*$D1214*INDEX(V$21:V$28,$E1214)*INDEX(V$30:V$46,$F1214)*(1-INDEX(V$117:V$133,$F1214))</f>
        <v/>
      </c>
      <c r="W1214" s="40">
        <f>W$12*$D1214*INDEX(W$21:W$28,$E1214)*INDEX(W$30:W$46,$F1214)*(1-INDEX(W$117:W$133,$F1214))</f>
        <v/>
      </c>
      <c r="X1214" s="40">
        <f>X$12*$D1214*INDEX(X$21:X$28,$E1214)*INDEX(X$30:X$46,$F1214)*(1-INDEX(X$117:X$133,$F1214))</f>
        <v/>
      </c>
      <c r="Y1214" s="40">
        <f>Y$12*$D1214*INDEX(Y$21:Y$28,$E1214)*INDEX(Y$30:Y$46,$F1214)*(1-INDEX(Y$117:Y$133,$F1214))</f>
        <v/>
      </c>
      <c r="Z1214" s="40">
        <f>Z$12*$D1214*INDEX(Z$21:Z$28,$E1214)*INDEX(Z$30:Z$46,$F1214)*(1-INDEX(Z$117:Z$133,$F1214))</f>
        <v/>
      </c>
      <c r="AA1214" s="40">
        <f>AA$12*$D1214*INDEX(AA$21:AA$28,$E1214)*INDEX(AA$30:AA$46,$F1214)*(1-INDEX(AA$117:AA$133,$F1214))</f>
        <v/>
      </c>
      <c r="AB1214" s="40">
        <f>AB$12*$D1214*INDEX(AB$21:AB$28,$E1214)*INDEX(AB$30:AB$46,$F1214)*(1-INDEX(AB$117:AB$133,$F1214))</f>
        <v/>
      </c>
      <c r="AC1214" s="40">
        <f>AC$12*$D1214*INDEX(AC$21:AC$28,$E1214)*INDEX(AC$30:AC$46,$F1214)*(1-INDEX(AC$117:AC$133,$F1214))</f>
        <v/>
      </c>
      <c r="AD1214" s="42">
        <f>CARBONTAX(AD$12,$D1214,INDEX(AD$21:AD$28,$E1214),INDEX(AD$30:AD$46,$F1214),INDEX(AD$117:AD$133,$F1214))</f>
        <v/>
      </c>
      <c r="AE1214" s="25">
        <f>LOWER(Settings!$C$4)&amp;".mit."&amp;$A1214&amp;IF($C1214="","","."&amp;$C1214&amp;"."&amp;$B1214)&amp;IF(INDEX(Variables!$D$5:$D$105,MATCH($A1214,Variables!$A$5:$A$105,0))="","","."&amp;INDEX(Variables!$D$5:$D$105,MATCH($A1214,Variables!$A$5:$A$105,0)))&amp;"."&amp;AE$5</f>
        <v/>
      </c>
      <c r="AF1214" s="41">
        <f>AF$12*$D1214*INDEX(AF$21:AF$28,$E1214)*INDEX(AF$30:AF$46,$F1214)*(1-INDEX(AF$117:AF$133,$F1214))</f>
        <v/>
      </c>
      <c r="AG1214" s="40">
        <f>AG$12*$D1214*INDEX(AG$21:AG$28,$E1214)*INDEX(AG$30:AG$46,$F1214)*(1-INDEX(AG$117:AG$133,$F1214))</f>
        <v/>
      </c>
      <c r="AH1214" s="40">
        <f>AH$12*$D1214*INDEX(AH$21:AH$28,$E1214)*INDEX(AH$30:AH$46,$F1214)*(1-INDEX(AH$117:AH$133,$F1214))</f>
        <v/>
      </c>
      <c r="AI1214" s="40">
        <f>AI$12*$D1214*INDEX(AI$21:AI$28,$E1214)*INDEX(AI$30:AI$46,$F1214)*(1-INDEX(AI$117:AI$133,$F1214))</f>
        <v/>
      </c>
      <c r="AJ1214" s="40">
        <f>AJ$12*$D1214*INDEX(AJ$21:AJ$28,$E1214)*INDEX(AJ$30:AJ$46,$F1214)*(1-INDEX(AJ$117:AJ$133,$F1214))</f>
        <v/>
      </c>
      <c r="AK1214" s="40">
        <f>AK$12*$D1214*INDEX(AK$21:AK$28,$E1214)*INDEX(AK$30:AK$46,$F1214)*(1-INDEX(AK$117:AK$133,$F1214))</f>
        <v/>
      </c>
      <c r="AL1214" s="40">
        <f>AL$12*$D1214*INDEX(AL$21:AL$28,$E1214)*INDEX(AL$30:AL$46,$F1214)*(1-INDEX(AL$117:AL$133,$F1214))</f>
        <v/>
      </c>
      <c r="AM1214" s="40">
        <f>AM$12*$D1214*INDEX(AM$21:AM$28,$E1214)*INDEX(AM$30:AM$46,$F1214)*(1-INDEX(AM$117:AM$133,$F1214))</f>
        <v/>
      </c>
      <c r="AN1214" s="40">
        <f>AN$12*$D1214*INDEX(AN$21:AN$28,$E1214)*INDEX(AN$30:AN$46,$F1214)*(1-INDEX(AN$117:AN$133,$F1214))</f>
        <v/>
      </c>
      <c r="AO1214" s="40">
        <f>AO$12*$D1214*INDEX(AO$21:AO$28,$E1214)*INDEX(AO$30:AO$46,$F1214)*(1-INDEX(AO$117:AO$133,$F1214))</f>
        <v/>
      </c>
      <c r="AP1214" s="40">
        <f>AP$12*$D1214*INDEX(AP$21:AP$28,$E1214)*INDEX(AP$30:AP$46,$F1214)*(1-INDEX(AP$117:AP$133,$F1214))</f>
        <v/>
      </c>
      <c r="AQ1214" s="40">
        <f>AQ$12*$D1214*INDEX(AQ$21:AQ$28,$E1214)*INDEX(AQ$30:AQ$46,$F1214)*(1-INDEX(AQ$117:AQ$133,$F1214))</f>
        <v/>
      </c>
      <c r="AR1214" s="40">
        <f>AR$12*$D1214*INDEX(AR$21:AR$28,$E1214)*INDEX(AR$30:AR$46,$F1214)*(1-INDEX(AR$117:AR$133,$F1214))</f>
        <v/>
      </c>
      <c r="AS1214" s="40">
        <f>AS$12*$D1214*INDEX(AS$21:AS$28,$E1214)*INDEX(AS$30:AS$46,$F1214)*(1-INDEX(AS$117:AS$133,$F1214))</f>
        <v/>
      </c>
      <c r="AT1214" s="40">
        <f>AT$12*$D1214*INDEX(AT$21:AT$28,$E1214)*INDEX(AT$30:AT$46,$F1214)*(1-INDEX(AT$117:AT$133,$F1214))</f>
        <v/>
      </c>
      <c r="AU1214" s="40">
        <f>AU$12*$D1214*INDEX(AU$21:AU$28,$E1214)*INDEX(AU$30:AU$46,$F1214)*(1-INDEX(AU$117:AU$133,$F1214))</f>
        <v/>
      </c>
      <c r="AV1214" s="40">
        <f>AV$12*$D1214*INDEX(AV$21:AV$28,$E1214)*INDEX(AV$30:AV$46,$F1214)*(1-INDEX(AV$117:AV$133,$F1214))</f>
        <v/>
      </c>
      <c r="AW1214" s="40">
        <f>AW$12*$D1214*INDEX(AW$21:AW$28,$E1214)*INDEX(AW$30:AW$46,$F1214)*(1-INDEX(AW$117:AW$133,$F1214))</f>
        <v/>
      </c>
      <c r="AX1214" s="42">
        <f>CARBONTAX(AX$12,$D1214,INDEX(AX$21:AX$28,$E1214),INDEX(AX$30:AX$46,$F1214),INDEX(AX$117:AX$133,$F1214))</f>
        <v/>
      </c>
    </row>
    <row r="1215" hidden="1" outlineLevel="2">
      <c r="A1215" s="5" t="inlineStr">
        <is>
          <t>ctxnew</t>
        </is>
      </c>
      <c r="B1215" s="5" t="inlineStr">
        <is>
          <t>ker</t>
        </is>
      </c>
      <c r="C1215" s="5" t="inlineStr">
        <is>
          <t>nfm</t>
        </is>
      </c>
      <c r="D1215" s="40">
        <f>INDEX(Inputs!$T$5:$T$132,MATCH($B1215&amp;"|"&amp;$C1215,Inputs!$A$5:$A$132,0))</f>
        <v/>
      </c>
      <c r="E1215" s="40">
        <f>INDEX(Inputs!$J$5:$J$132,MATCH($B1215&amp;"|"&amp;$C1215,Inputs!$A$5:$A$132,0))</f>
        <v/>
      </c>
      <c r="F1215" s="40">
        <f>INDEX(Inputs!$K$5:$K$132,MATCH($B1215&amp;"|"&amp;$C1215,Inputs!$A$5:$A$132,0))</f>
        <v/>
      </c>
      <c r="G1215" s="39" t="n"/>
      <c r="H1215" s="5">
        <f>INDEX(Variables!$B$5:$B$105,MATCH($A1215,Variables!$A$5:$A$105,0))&amp;IF($C1215="",""," | "&amp;INDEX(Mapping!$B$5:$B$26,MATCH($C1215,Mapping!$A$5:$A$26,0))&amp;" | "&amp;INDEX(Mapping!$B$30:$B$41,MATCH($B1215,Mapping!$A$30:$A$41,0)))</f>
        <v/>
      </c>
      <c r="I1215" s="5">
        <f>INDEX(Variables!$C$5:$C$105,MATCH($A1215,Variables!$A$5:$A$105,0))</f>
        <v/>
      </c>
      <c r="J1215" s="5">
        <f>INDEX(Variables!$E$5:$E$105,MATCH($A1215,Variables!$A$5:$A$105,0))</f>
        <v/>
      </c>
      <c r="K1215" s="25">
        <f>LOWER(Settings!$C$4)&amp;".mit."&amp;$A1215&amp;IF($C1215="","","."&amp;$C1215&amp;"."&amp;$B1215)&amp;IF(INDEX(Variables!$D$5:$D$105,MATCH($A1215,Variables!$A$5:$A$105,0))="","","."&amp;INDEX(Variables!$D$5:$D$105,MATCH($A1215,Variables!$A$5:$A$105,0)))&amp;"."&amp;K$5</f>
        <v/>
      </c>
      <c r="L1215" s="41">
        <f>L$12*$D1215*INDEX(L$21:L$28,$E1215)*INDEX(L$30:L$46,$F1215)*(1-INDEX(L$117:L$133,$F1215))</f>
        <v/>
      </c>
      <c r="M1215" s="40">
        <f>M$12*$D1215*INDEX(M$21:M$28,$E1215)*INDEX(M$30:M$46,$F1215)*(1-INDEX(M$117:M$133,$F1215))</f>
        <v/>
      </c>
      <c r="N1215" s="40">
        <f>N$12*$D1215*INDEX(N$21:N$28,$E1215)*INDEX(N$30:N$46,$F1215)*(1-INDEX(N$117:N$133,$F1215))</f>
        <v/>
      </c>
      <c r="O1215" s="40">
        <f>O$12*$D1215*INDEX(O$21:O$28,$E1215)*INDEX(O$30:O$46,$F1215)*(1-INDEX(O$117:O$133,$F1215))</f>
        <v/>
      </c>
      <c r="P1215" s="40">
        <f>P$12*$D1215*INDEX(P$21:P$28,$E1215)*INDEX(P$30:P$46,$F1215)*(1-INDEX(P$117:P$133,$F1215))</f>
        <v/>
      </c>
      <c r="Q1215" s="40">
        <f>Q$12*$D1215*INDEX(Q$21:Q$28,$E1215)*INDEX(Q$30:Q$46,$F1215)*(1-INDEX(Q$117:Q$133,$F1215))</f>
        <v/>
      </c>
      <c r="R1215" s="40">
        <f>R$12*$D1215*INDEX(R$21:R$28,$E1215)*INDEX(R$30:R$46,$F1215)*(1-INDEX(R$117:R$133,$F1215))</f>
        <v/>
      </c>
      <c r="S1215" s="40">
        <f>S$12*$D1215*INDEX(S$21:S$28,$E1215)*INDEX(S$30:S$46,$F1215)*(1-INDEX(S$117:S$133,$F1215))</f>
        <v/>
      </c>
      <c r="T1215" s="40">
        <f>T$12*$D1215*INDEX(T$21:T$28,$E1215)*INDEX(T$30:T$46,$F1215)*(1-INDEX(T$117:T$133,$F1215))</f>
        <v/>
      </c>
      <c r="U1215" s="40">
        <f>U$12*$D1215*INDEX(U$21:U$28,$E1215)*INDEX(U$30:U$46,$F1215)*(1-INDEX(U$117:U$133,$F1215))</f>
        <v/>
      </c>
      <c r="V1215" s="40">
        <f>V$12*$D1215*INDEX(V$21:V$28,$E1215)*INDEX(V$30:V$46,$F1215)*(1-INDEX(V$117:V$133,$F1215))</f>
        <v/>
      </c>
      <c r="W1215" s="40">
        <f>W$12*$D1215*INDEX(W$21:W$28,$E1215)*INDEX(W$30:W$46,$F1215)*(1-INDEX(W$117:W$133,$F1215))</f>
        <v/>
      </c>
      <c r="X1215" s="40">
        <f>X$12*$D1215*INDEX(X$21:X$28,$E1215)*INDEX(X$30:X$46,$F1215)*(1-INDEX(X$117:X$133,$F1215))</f>
        <v/>
      </c>
      <c r="Y1215" s="40">
        <f>Y$12*$D1215*INDEX(Y$21:Y$28,$E1215)*INDEX(Y$30:Y$46,$F1215)*(1-INDEX(Y$117:Y$133,$F1215))</f>
        <v/>
      </c>
      <c r="Z1215" s="40">
        <f>Z$12*$D1215*INDEX(Z$21:Z$28,$E1215)*INDEX(Z$30:Z$46,$F1215)*(1-INDEX(Z$117:Z$133,$F1215))</f>
        <v/>
      </c>
      <c r="AA1215" s="40">
        <f>AA$12*$D1215*INDEX(AA$21:AA$28,$E1215)*INDEX(AA$30:AA$46,$F1215)*(1-INDEX(AA$117:AA$133,$F1215))</f>
        <v/>
      </c>
      <c r="AB1215" s="40">
        <f>AB$12*$D1215*INDEX(AB$21:AB$28,$E1215)*INDEX(AB$30:AB$46,$F1215)*(1-INDEX(AB$117:AB$133,$F1215))</f>
        <v/>
      </c>
      <c r="AC1215" s="40">
        <f>AC$12*$D1215*INDEX(AC$21:AC$28,$E1215)*INDEX(AC$30:AC$46,$F1215)*(1-INDEX(AC$117:AC$133,$F1215))</f>
        <v/>
      </c>
      <c r="AD1215" s="42">
        <f>CARBONTAX(AD$12,$D1215,INDEX(AD$21:AD$28,$E1215),INDEX(AD$30:AD$46,$F1215),INDEX(AD$117:AD$133,$F1215))</f>
        <v/>
      </c>
      <c r="AE1215" s="25">
        <f>LOWER(Settings!$C$4)&amp;".mit."&amp;$A1215&amp;IF($C1215="","","."&amp;$C1215&amp;"."&amp;$B1215)&amp;IF(INDEX(Variables!$D$5:$D$105,MATCH($A1215,Variables!$A$5:$A$105,0))="","","."&amp;INDEX(Variables!$D$5:$D$105,MATCH($A1215,Variables!$A$5:$A$105,0)))&amp;"."&amp;AE$5</f>
        <v/>
      </c>
      <c r="AF1215" s="41">
        <f>AF$12*$D1215*INDEX(AF$21:AF$28,$E1215)*INDEX(AF$30:AF$46,$F1215)*(1-INDEX(AF$117:AF$133,$F1215))</f>
        <v/>
      </c>
      <c r="AG1215" s="40">
        <f>AG$12*$D1215*INDEX(AG$21:AG$28,$E1215)*INDEX(AG$30:AG$46,$F1215)*(1-INDEX(AG$117:AG$133,$F1215))</f>
        <v/>
      </c>
      <c r="AH1215" s="40">
        <f>AH$12*$D1215*INDEX(AH$21:AH$28,$E1215)*INDEX(AH$30:AH$46,$F1215)*(1-INDEX(AH$117:AH$133,$F1215))</f>
        <v/>
      </c>
      <c r="AI1215" s="40">
        <f>AI$12*$D1215*INDEX(AI$21:AI$28,$E1215)*INDEX(AI$30:AI$46,$F1215)*(1-INDEX(AI$117:AI$133,$F1215))</f>
        <v/>
      </c>
      <c r="AJ1215" s="40">
        <f>AJ$12*$D1215*INDEX(AJ$21:AJ$28,$E1215)*INDEX(AJ$30:AJ$46,$F1215)*(1-INDEX(AJ$117:AJ$133,$F1215))</f>
        <v/>
      </c>
      <c r="AK1215" s="40">
        <f>AK$12*$D1215*INDEX(AK$21:AK$28,$E1215)*INDEX(AK$30:AK$46,$F1215)*(1-INDEX(AK$117:AK$133,$F1215))</f>
        <v/>
      </c>
      <c r="AL1215" s="40">
        <f>AL$12*$D1215*INDEX(AL$21:AL$28,$E1215)*INDEX(AL$30:AL$46,$F1215)*(1-INDEX(AL$117:AL$133,$F1215))</f>
        <v/>
      </c>
      <c r="AM1215" s="40">
        <f>AM$12*$D1215*INDEX(AM$21:AM$28,$E1215)*INDEX(AM$30:AM$46,$F1215)*(1-INDEX(AM$117:AM$133,$F1215))</f>
        <v/>
      </c>
      <c r="AN1215" s="40">
        <f>AN$12*$D1215*INDEX(AN$21:AN$28,$E1215)*INDEX(AN$30:AN$46,$F1215)*(1-INDEX(AN$117:AN$133,$F1215))</f>
        <v/>
      </c>
      <c r="AO1215" s="40">
        <f>AO$12*$D1215*INDEX(AO$21:AO$28,$E1215)*INDEX(AO$30:AO$46,$F1215)*(1-INDEX(AO$117:AO$133,$F1215))</f>
        <v/>
      </c>
      <c r="AP1215" s="40">
        <f>AP$12*$D1215*INDEX(AP$21:AP$28,$E1215)*INDEX(AP$30:AP$46,$F1215)*(1-INDEX(AP$117:AP$133,$F1215))</f>
        <v/>
      </c>
      <c r="AQ1215" s="40">
        <f>AQ$12*$D1215*INDEX(AQ$21:AQ$28,$E1215)*INDEX(AQ$30:AQ$46,$F1215)*(1-INDEX(AQ$117:AQ$133,$F1215))</f>
        <v/>
      </c>
      <c r="AR1215" s="40">
        <f>AR$12*$D1215*INDEX(AR$21:AR$28,$E1215)*INDEX(AR$30:AR$46,$F1215)*(1-INDEX(AR$117:AR$133,$F1215))</f>
        <v/>
      </c>
      <c r="AS1215" s="40">
        <f>AS$12*$D1215*INDEX(AS$21:AS$28,$E1215)*INDEX(AS$30:AS$46,$F1215)*(1-INDEX(AS$117:AS$133,$F1215))</f>
        <v/>
      </c>
      <c r="AT1215" s="40">
        <f>AT$12*$D1215*INDEX(AT$21:AT$28,$E1215)*INDEX(AT$30:AT$46,$F1215)*(1-INDEX(AT$117:AT$133,$F1215))</f>
        <v/>
      </c>
      <c r="AU1215" s="40">
        <f>AU$12*$D1215*INDEX(AU$21:AU$28,$E1215)*INDEX(AU$30:AU$46,$F1215)*(1-INDEX(AU$117:AU$133,$F1215))</f>
        <v/>
      </c>
      <c r="AV1215" s="40">
        <f>AV$12*$D1215*INDEX(AV$21:AV$28,$E1215)*INDEX(AV$30:AV$46,$F1215)*(1-INDEX(AV$117:AV$133,$F1215))</f>
        <v/>
      </c>
      <c r="AW1215" s="40">
        <f>AW$12*$D1215*INDEX(AW$21:AW$28,$E1215)*INDEX(AW$30:AW$46,$F1215)*(1-INDEX(AW$117:AW$133,$F1215))</f>
        <v/>
      </c>
      <c r="AX1215" s="42">
        <f>CARBONTAX(AX$12,$D1215,INDEX(AX$21:AX$28,$E1215),INDEX(AX$30:AX$46,$F1215),INDEX(AX$117:AX$133,$F1215))</f>
        <v/>
      </c>
    </row>
    <row r="1216" hidden="1" outlineLevel="2">
      <c r="A1216" s="5" t="inlineStr">
        <is>
          <t>ctxnew</t>
        </is>
      </c>
      <c r="B1216" s="5" t="inlineStr">
        <is>
          <t>oop</t>
        </is>
      </c>
      <c r="C1216" s="5" t="inlineStr">
        <is>
          <t>nfm</t>
        </is>
      </c>
      <c r="D1216" s="40">
        <f>INDEX(Inputs!$T$5:$T$132,MATCH($B1216&amp;"|"&amp;$C1216,Inputs!$A$5:$A$132,0))</f>
        <v/>
      </c>
      <c r="E1216" s="40">
        <f>INDEX(Inputs!$J$5:$J$132,MATCH($B1216&amp;"|"&amp;$C1216,Inputs!$A$5:$A$132,0))</f>
        <v/>
      </c>
      <c r="F1216" s="40">
        <f>INDEX(Inputs!$K$5:$K$132,MATCH($B1216&amp;"|"&amp;$C1216,Inputs!$A$5:$A$132,0))</f>
        <v/>
      </c>
      <c r="G1216" s="39" t="n"/>
      <c r="H1216" s="5">
        <f>INDEX(Variables!$B$5:$B$105,MATCH($A1216,Variables!$A$5:$A$105,0))&amp;IF($C1216="",""," | "&amp;INDEX(Mapping!$B$5:$B$26,MATCH($C1216,Mapping!$A$5:$A$26,0))&amp;" | "&amp;INDEX(Mapping!$B$30:$B$41,MATCH($B1216,Mapping!$A$30:$A$41,0)))</f>
        <v/>
      </c>
      <c r="I1216" s="5">
        <f>INDEX(Variables!$C$5:$C$105,MATCH($A1216,Variables!$A$5:$A$105,0))</f>
        <v/>
      </c>
      <c r="J1216" s="5">
        <f>INDEX(Variables!$E$5:$E$105,MATCH($A1216,Variables!$A$5:$A$105,0))</f>
        <v/>
      </c>
      <c r="K1216" s="25">
        <f>LOWER(Settings!$C$4)&amp;".mit."&amp;$A1216&amp;IF($C1216="","","."&amp;$C1216&amp;"."&amp;$B1216)&amp;IF(INDEX(Variables!$D$5:$D$105,MATCH($A1216,Variables!$A$5:$A$105,0))="","","."&amp;INDEX(Variables!$D$5:$D$105,MATCH($A1216,Variables!$A$5:$A$105,0)))&amp;"."&amp;K$5</f>
        <v/>
      </c>
      <c r="L1216" s="41">
        <f>L$12*$D1216*INDEX(L$21:L$28,$E1216)*INDEX(L$30:L$46,$F1216)*(1-INDEX(L$117:L$133,$F1216))</f>
        <v/>
      </c>
      <c r="M1216" s="40">
        <f>M$12*$D1216*INDEX(M$21:M$28,$E1216)*INDEX(M$30:M$46,$F1216)*(1-INDEX(M$117:M$133,$F1216))</f>
        <v/>
      </c>
      <c r="N1216" s="40">
        <f>N$12*$D1216*INDEX(N$21:N$28,$E1216)*INDEX(N$30:N$46,$F1216)*(1-INDEX(N$117:N$133,$F1216))</f>
        <v/>
      </c>
      <c r="O1216" s="40">
        <f>O$12*$D1216*INDEX(O$21:O$28,$E1216)*INDEX(O$30:O$46,$F1216)*(1-INDEX(O$117:O$133,$F1216))</f>
        <v/>
      </c>
      <c r="P1216" s="40">
        <f>P$12*$D1216*INDEX(P$21:P$28,$E1216)*INDEX(P$30:P$46,$F1216)*(1-INDEX(P$117:P$133,$F1216))</f>
        <v/>
      </c>
      <c r="Q1216" s="40">
        <f>Q$12*$D1216*INDEX(Q$21:Q$28,$E1216)*INDEX(Q$30:Q$46,$F1216)*(1-INDEX(Q$117:Q$133,$F1216))</f>
        <v/>
      </c>
      <c r="R1216" s="40">
        <f>R$12*$D1216*INDEX(R$21:R$28,$E1216)*INDEX(R$30:R$46,$F1216)*(1-INDEX(R$117:R$133,$F1216))</f>
        <v/>
      </c>
      <c r="S1216" s="40">
        <f>S$12*$D1216*INDEX(S$21:S$28,$E1216)*INDEX(S$30:S$46,$F1216)*(1-INDEX(S$117:S$133,$F1216))</f>
        <v/>
      </c>
      <c r="T1216" s="40">
        <f>T$12*$D1216*INDEX(T$21:T$28,$E1216)*INDEX(T$30:T$46,$F1216)*(1-INDEX(T$117:T$133,$F1216))</f>
        <v/>
      </c>
      <c r="U1216" s="40">
        <f>U$12*$D1216*INDEX(U$21:U$28,$E1216)*INDEX(U$30:U$46,$F1216)*(1-INDEX(U$117:U$133,$F1216))</f>
        <v/>
      </c>
      <c r="V1216" s="40">
        <f>V$12*$D1216*INDEX(V$21:V$28,$E1216)*INDEX(V$30:V$46,$F1216)*(1-INDEX(V$117:V$133,$F1216))</f>
        <v/>
      </c>
      <c r="W1216" s="40">
        <f>W$12*$D1216*INDEX(W$21:W$28,$E1216)*INDEX(W$30:W$46,$F1216)*(1-INDEX(W$117:W$133,$F1216))</f>
        <v/>
      </c>
      <c r="X1216" s="40">
        <f>X$12*$D1216*INDEX(X$21:X$28,$E1216)*INDEX(X$30:X$46,$F1216)*(1-INDEX(X$117:X$133,$F1216))</f>
        <v/>
      </c>
      <c r="Y1216" s="40">
        <f>Y$12*$D1216*INDEX(Y$21:Y$28,$E1216)*INDEX(Y$30:Y$46,$F1216)*(1-INDEX(Y$117:Y$133,$F1216))</f>
        <v/>
      </c>
      <c r="Z1216" s="40">
        <f>Z$12*$D1216*INDEX(Z$21:Z$28,$E1216)*INDEX(Z$30:Z$46,$F1216)*(1-INDEX(Z$117:Z$133,$F1216))</f>
        <v/>
      </c>
      <c r="AA1216" s="40">
        <f>AA$12*$D1216*INDEX(AA$21:AA$28,$E1216)*INDEX(AA$30:AA$46,$F1216)*(1-INDEX(AA$117:AA$133,$F1216))</f>
        <v/>
      </c>
      <c r="AB1216" s="40">
        <f>AB$12*$D1216*INDEX(AB$21:AB$28,$E1216)*INDEX(AB$30:AB$46,$F1216)*(1-INDEX(AB$117:AB$133,$F1216))</f>
        <v/>
      </c>
      <c r="AC1216" s="40">
        <f>AC$12*$D1216*INDEX(AC$21:AC$28,$E1216)*INDEX(AC$30:AC$46,$F1216)*(1-INDEX(AC$117:AC$133,$F1216))</f>
        <v/>
      </c>
      <c r="AD1216" s="42">
        <f>CARBONTAX(AD$12,$D1216,INDEX(AD$21:AD$28,$E1216),INDEX(AD$30:AD$46,$F1216),INDEX(AD$117:AD$133,$F1216))</f>
        <v/>
      </c>
      <c r="AE1216" s="25">
        <f>LOWER(Settings!$C$4)&amp;".mit."&amp;$A1216&amp;IF($C1216="","","."&amp;$C1216&amp;"."&amp;$B1216)&amp;IF(INDEX(Variables!$D$5:$D$105,MATCH($A1216,Variables!$A$5:$A$105,0))="","","."&amp;INDEX(Variables!$D$5:$D$105,MATCH($A1216,Variables!$A$5:$A$105,0)))&amp;"."&amp;AE$5</f>
        <v/>
      </c>
      <c r="AF1216" s="41">
        <f>AF$12*$D1216*INDEX(AF$21:AF$28,$E1216)*INDEX(AF$30:AF$46,$F1216)*(1-INDEX(AF$117:AF$133,$F1216))</f>
        <v/>
      </c>
      <c r="AG1216" s="40">
        <f>AG$12*$D1216*INDEX(AG$21:AG$28,$E1216)*INDEX(AG$30:AG$46,$F1216)*(1-INDEX(AG$117:AG$133,$F1216))</f>
        <v/>
      </c>
      <c r="AH1216" s="40">
        <f>AH$12*$D1216*INDEX(AH$21:AH$28,$E1216)*INDEX(AH$30:AH$46,$F1216)*(1-INDEX(AH$117:AH$133,$F1216))</f>
        <v/>
      </c>
      <c r="AI1216" s="40">
        <f>AI$12*$D1216*INDEX(AI$21:AI$28,$E1216)*INDEX(AI$30:AI$46,$F1216)*(1-INDEX(AI$117:AI$133,$F1216))</f>
        <v/>
      </c>
      <c r="AJ1216" s="40">
        <f>AJ$12*$D1216*INDEX(AJ$21:AJ$28,$E1216)*INDEX(AJ$30:AJ$46,$F1216)*(1-INDEX(AJ$117:AJ$133,$F1216))</f>
        <v/>
      </c>
      <c r="AK1216" s="40">
        <f>AK$12*$D1216*INDEX(AK$21:AK$28,$E1216)*INDEX(AK$30:AK$46,$F1216)*(1-INDEX(AK$117:AK$133,$F1216))</f>
        <v/>
      </c>
      <c r="AL1216" s="40">
        <f>AL$12*$D1216*INDEX(AL$21:AL$28,$E1216)*INDEX(AL$30:AL$46,$F1216)*(1-INDEX(AL$117:AL$133,$F1216))</f>
        <v/>
      </c>
      <c r="AM1216" s="40">
        <f>AM$12*$D1216*INDEX(AM$21:AM$28,$E1216)*INDEX(AM$30:AM$46,$F1216)*(1-INDEX(AM$117:AM$133,$F1216))</f>
        <v/>
      </c>
      <c r="AN1216" s="40">
        <f>AN$12*$D1216*INDEX(AN$21:AN$28,$E1216)*INDEX(AN$30:AN$46,$F1216)*(1-INDEX(AN$117:AN$133,$F1216))</f>
        <v/>
      </c>
      <c r="AO1216" s="40">
        <f>AO$12*$D1216*INDEX(AO$21:AO$28,$E1216)*INDEX(AO$30:AO$46,$F1216)*(1-INDEX(AO$117:AO$133,$F1216))</f>
        <v/>
      </c>
      <c r="AP1216" s="40">
        <f>AP$12*$D1216*INDEX(AP$21:AP$28,$E1216)*INDEX(AP$30:AP$46,$F1216)*(1-INDEX(AP$117:AP$133,$F1216))</f>
        <v/>
      </c>
      <c r="AQ1216" s="40">
        <f>AQ$12*$D1216*INDEX(AQ$21:AQ$28,$E1216)*INDEX(AQ$30:AQ$46,$F1216)*(1-INDEX(AQ$117:AQ$133,$F1216))</f>
        <v/>
      </c>
      <c r="AR1216" s="40">
        <f>AR$12*$D1216*INDEX(AR$21:AR$28,$E1216)*INDEX(AR$30:AR$46,$F1216)*(1-INDEX(AR$117:AR$133,$F1216))</f>
        <v/>
      </c>
      <c r="AS1216" s="40">
        <f>AS$12*$D1216*INDEX(AS$21:AS$28,$E1216)*INDEX(AS$30:AS$46,$F1216)*(1-INDEX(AS$117:AS$133,$F1216))</f>
        <v/>
      </c>
      <c r="AT1216" s="40">
        <f>AT$12*$D1216*INDEX(AT$21:AT$28,$E1216)*INDEX(AT$30:AT$46,$F1216)*(1-INDEX(AT$117:AT$133,$F1216))</f>
        <v/>
      </c>
      <c r="AU1216" s="40">
        <f>AU$12*$D1216*INDEX(AU$21:AU$28,$E1216)*INDEX(AU$30:AU$46,$F1216)*(1-INDEX(AU$117:AU$133,$F1216))</f>
        <v/>
      </c>
      <c r="AV1216" s="40">
        <f>AV$12*$D1216*INDEX(AV$21:AV$28,$E1216)*INDEX(AV$30:AV$46,$F1216)*(1-INDEX(AV$117:AV$133,$F1216))</f>
        <v/>
      </c>
      <c r="AW1216" s="40">
        <f>AW$12*$D1216*INDEX(AW$21:AW$28,$E1216)*INDEX(AW$30:AW$46,$F1216)*(1-INDEX(AW$117:AW$133,$F1216))</f>
        <v/>
      </c>
      <c r="AX1216" s="42">
        <f>CARBONTAX(AX$12,$D1216,INDEX(AX$21:AX$28,$E1216),INDEX(AX$30:AX$46,$F1216),INDEX(AX$117:AX$133,$F1216))</f>
        <v/>
      </c>
    </row>
    <row r="1217" hidden="1" outlineLevel="2">
      <c r="A1217" s="5" t="inlineStr">
        <is>
          <t>ctxnew</t>
        </is>
      </c>
      <c r="B1217" s="5" t="inlineStr">
        <is>
          <t>bio</t>
        </is>
      </c>
      <c r="C1217" s="5" t="inlineStr">
        <is>
          <t>nfm</t>
        </is>
      </c>
      <c r="D1217" s="40">
        <f>INDEX(Inputs!$T$5:$T$132,MATCH($B1217&amp;"|"&amp;$C1217,Inputs!$A$5:$A$132,0))</f>
        <v/>
      </c>
      <c r="E1217" s="40">
        <f>INDEX(Inputs!$J$5:$J$132,MATCH($B1217&amp;"|"&amp;$C1217,Inputs!$A$5:$A$132,0))</f>
        <v/>
      </c>
      <c r="F1217" s="40">
        <f>INDEX(Inputs!$K$5:$K$132,MATCH($B1217&amp;"|"&amp;$C1217,Inputs!$A$5:$A$132,0))</f>
        <v/>
      </c>
      <c r="G1217" s="39" t="n"/>
      <c r="H1217" s="5">
        <f>INDEX(Variables!$B$5:$B$105,MATCH($A1217,Variables!$A$5:$A$105,0))&amp;IF($C1217="",""," | "&amp;INDEX(Mapping!$B$5:$B$26,MATCH($C1217,Mapping!$A$5:$A$26,0))&amp;" | "&amp;INDEX(Mapping!$B$30:$B$41,MATCH($B1217,Mapping!$A$30:$A$41,0)))</f>
        <v/>
      </c>
      <c r="I1217" s="5">
        <f>INDEX(Variables!$C$5:$C$105,MATCH($A1217,Variables!$A$5:$A$105,0))</f>
        <v/>
      </c>
      <c r="J1217" s="5">
        <f>INDEX(Variables!$E$5:$E$105,MATCH($A1217,Variables!$A$5:$A$105,0))</f>
        <v/>
      </c>
      <c r="K1217" s="25">
        <f>LOWER(Settings!$C$4)&amp;".mit."&amp;$A1217&amp;IF($C1217="","","."&amp;$C1217&amp;"."&amp;$B1217)&amp;IF(INDEX(Variables!$D$5:$D$105,MATCH($A1217,Variables!$A$5:$A$105,0))="","","."&amp;INDEX(Variables!$D$5:$D$105,MATCH($A1217,Variables!$A$5:$A$105,0)))&amp;"."&amp;K$5</f>
        <v/>
      </c>
      <c r="L1217" s="41">
        <f>L$12*$D1217*INDEX(L$21:L$28,$E1217)*INDEX(L$30:L$46,$F1217)*(1-INDEX(L$117:L$133,$F1217))</f>
        <v/>
      </c>
      <c r="M1217" s="40">
        <f>M$12*$D1217*INDEX(M$21:M$28,$E1217)*INDEX(M$30:M$46,$F1217)*(1-INDEX(M$117:M$133,$F1217))</f>
        <v/>
      </c>
      <c r="N1217" s="40">
        <f>N$12*$D1217*INDEX(N$21:N$28,$E1217)*INDEX(N$30:N$46,$F1217)*(1-INDEX(N$117:N$133,$F1217))</f>
        <v/>
      </c>
      <c r="O1217" s="40">
        <f>O$12*$D1217*INDEX(O$21:O$28,$E1217)*INDEX(O$30:O$46,$F1217)*(1-INDEX(O$117:O$133,$F1217))</f>
        <v/>
      </c>
      <c r="P1217" s="40">
        <f>P$12*$D1217*INDEX(P$21:P$28,$E1217)*INDEX(P$30:P$46,$F1217)*(1-INDEX(P$117:P$133,$F1217))</f>
        <v/>
      </c>
      <c r="Q1217" s="40">
        <f>Q$12*$D1217*INDEX(Q$21:Q$28,$E1217)*INDEX(Q$30:Q$46,$F1217)*(1-INDEX(Q$117:Q$133,$F1217))</f>
        <v/>
      </c>
      <c r="R1217" s="40">
        <f>R$12*$D1217*INDEX(R$21:R$28,$E1217)*INDEX(R$30:R$46,$F1217)*(1-INDEX(R$117:R$133,$F1217))</f>
        <v/>
      </c>
      <c r="S1217" s="40">
        <f>S$12*$D1217*INDEX(S$21:S$28,$E1217)*INDEX(S$30:S$46,$F1217)*(1-INDEX(S$117:S$133,$F1217))</f>
        <v/>
      </c>
      <c r="T1217" s="40">
        <f>T$12*$D1217*INDEX(T$21:T$28,$E1217)*INDEX(T$30:T$46,$F1217)*(1-INDEX(T$117:T$133,$F1217))</f>
        <v/>
      </c>
      <c r="U1217" s="40">
        <f>U$12*$D1217*INDEX(U$21:U$28,$E1217)*INDEX(U$30:U$46,$F1217)*(1-INDEX(U$117:U$133,$F1217))</f>
        <v/>
      </c>
      <c r="V1217" s="40">
        <f>V$12*$D1217*INDEX(V$21:V$28,$E1217)*INDEX(V$30:V$46,$F1217)*(1-INDEX(V$117:V$133,$F1217))</f>
        <v/>
      </c>
      <c r="W1217" s="40">
        <f>W$12*$D1217*INDEX(W$21:W$28,$E1217)*INDEX(W$30:W$46,$F1217)*(1-INDEX(W$117:W$133,$F1217))</f>
        <v/>
      </c>
      <c r="X1217" s="40">
        <f>X$12*$D1217*INDEX(X$21:X$28,$E1217)*INDEX(X$30:X$46,$F1217)*(1-INDEX(X$117:X$133,$F1217))</f>
        <v/>
      </c>
      <c r="Y1217" s="40">
        <f>Y$12*$D1217*INDEX(Y$21:Y$28,$E1217)*INDEX(Y$30:Y$46,$F1217)*(1-INDEX(Y$117:Y$133,$F1217))</f>
        <v/>
      </c>
      <c r="Z1217" s="40">
        <f>Z$12*$D1217*INDEX(Z$21:Z$28,$E1217)*INDEX(Z$30:Z$46,$F1217)*(1-INDEX(Z$117:Z$133,$F1217))</f>
        <v/>
      </c>
      <c r="AA1217" s="40">
        <f>AA$12*$D1217*INDEX(AA$21:AA$28,$E1217)*INDEX(AA$30:AA$46,$F1217)*(1-INDEX(AA$117:AA$133,$F1217))</f>
        <v/>
      </c>
      <c r="AB1217" s="40">
        <f>AB$12*$D1217*INDEX(AB$21:AB$28,$E1217)*INDEX(AB$30:AB$46,$F1217)*(1-INDEX(AB$117:AB$133,$F1217))</f>
        <v/>
      </c>
      <c r="AC1217" s="40">
        <f>AC$12*$D1217*INDEX(AC$21:AC$28,$E1217)*INDEX(AC$30:AC$46,$F1217)*(1-INDEX(AC$117:AC$133,$F1217))</f>
        <v/>
      </c>
      <c r="AD1217" s="42">
        <f>CARBONTAX(AD$12,$D1217,INDEX(AD$21:AD$28,$E1217),INDEX(AD$30:AD$46,$F1217),INDEX(AD$117:AD$133,$F1217))</f>
        <v/>
      </c>
      <c r="AE1217" s="25">
        <f>LOWER(Settings!$C$4)&amp;".mit."&amp;$A1217&amp;IF($C1217="","","."&amp;$C1217&amp;"."&amp;$B1217)&amp;IF(INDEX(Variables!$D$5:$D$105,MATCH($A1217,Variables!$A$5:$A$105,0))="","","."&amp;INDEX(Variables!$D$5:$D$105,MATCH($A1217,Variables!$A$5:$A$105,0)))&amp;"."&amp;AE$5</f>
        <v/>
      </c>
      <c r="AF1217" s="41">
        <f>AF$12*$D1217*INDEX(AF$21:AF$28,$E1217)*INDEX(AF$30:AF$46,$F1217)*(1-INDEX(AF$117:AF$133,$F1217))</f>
        <v/>
      </c>
      <c r="AG1217" s="40">
        <f>AG$12*$D1217*INDEX(AG$21:AG$28,$E1217)*INDEX(AG$30:AG$46,$F1217)*(1-INDEX(AG$117:AG$133,$F1217))</f>
        <v/>
      </c>
      <c r="AH1217" s="40">
        <f>AH$12*$D1217*INDEX(AH$21:AH$28,$E1217)*INDEX(AH$30:AH$46,$F1217)*(1-INDEX(AH$117:AH$133,$F1217))</f>
        <v/>
      </c>
      <c r="AI1217" s="40">
        <f>AI$12*$D1217*INDEX(AI$21:AI$28,$E1217)*INDEX(AI$30:AI$46,$F1217)*(1-INDEX(AI$117:AI$133,$F1217))</f>
        <v/>
      </c>
      <c r="AJ1217" s="40">
        <f>AJ$12*$D1217*INDEX(AJ$21:AJ$28,$E1217)*INDEX(AJ$30:AJ$46,$F1217)*(1-INDEX(AJ$117:AJ$133,$F1217))</f>
        <v/>
      </c>
      <c r="AK1217" s="40">
        <f>AK$12*$D1217*INDEX(AK$21:AK$28,$E1217)*INDEX(AK$30:AK$46,$F1217)*(1-INDEX(AK$117:AK$133,$F1217))</f>
        <v/>
      </c>
      <c r="AL1217" s="40">
        <f>AL$12*$D1217*INDEX(AL$21:AL$28,$E1217)*INDEX(AL$30:AL$46,$F1217)*(1-INDEX(AL$117:AL$133,$F1217))</f>
        <v/>
      </c>
      <c r="AM1217" s="40">
        <f>AM$12*$D1217*INDEX(AM$21:AM$28,$E1217)*INDEX(AM$30:AM$46,$F1217)*(1-INDEX(AM$117:AM$133,$F1217))</f>
        <v/>
      </c>
      <c r="AN1217" s="40">
        <f>AN$12*$D1217*INDEX(AN$21:AN$28,$E1217)*INDEX(AN$30:AN$46,$F1217)*(1-INDEX(AN$117:AN$133,$F1217))</f>
        <v/>
      </c>
      <c r="AO1217" s="40">
        <f>AO$12*$D1217*INDEX(AO$21:AO$28,$E1217)*INDEX(AO$30:AO$46,$F1217)*(1-INDEX(AO$117:AO$133,$F1217))</f>
        <v/>
      </c>
      <c r="AP1217" s="40">
        <f>AP$12*$D1217*INDEX(AP$21:AP$28,$E1217)*INDEX(AP$30:AP$46,$F1217)*(1-INDEX(AP$117:AP$133,$F1217))</f>
        <v/>
      </c>
      <c r="AQ1217" s="40">
        <f>AQ$12*$D1217*INDEX(AQ$21:AQ$28,$E1217)*INDEX(AQ$30:AQ$46,$F1217)*(1-INDEX(AQ$117:AQ$133,$F1217))</f>
        <v/>
      </c>
      <c r="AR1217" s="40">
        <f>AR$12*$D1217*INDEX(AR$21:AR$28,$E1217)*INDEX(AR$30:AR$46,$F1217)*(1-INDEX(AR$117:AR$133,$F1217))</f>
        <v/>
      </c>
      <c r="AS1217" s="40">
        <f>AS$12*$D1217*INDEX(AS$21:AS$28,$E1217)*INDEX(AS$30:AS$46,$F1217)*(1-INDEX(AS$117:AS$133,$F1217))</f>
        <v/>
      </c>
      <c r="AT1217" s="40">
        <f>AT$12*$D1217*INDEX(AT$21:AT$28,$E1217)*INDEX(AT$30:AT$46,$F1217)*(1-INDEX(AT$117:AT$133,$F1217))</f>
        <v/>
      </c>
      <c r="AU1217" s="40">
        <f>AU$12*$D1217*INDEX(AU$21:AU$28,$E1217)*INDEX(AU$30:AU$46,$F1217)*(1-INDEX(AU$117:AU$133,$F1217))</f>
        <v/>
      </c>
      <c r="AV1217" s="40">
        <f>AV$12*$D1217*INDEX(AV$21:AV$28,$E1217)*INDEX(AV$30:AV$46,$F1217)*(1-INDEX(AV$117:AV$133,$F1217))</f>
        <v/>
      </c>
      <c r="AW1217" s="40">
        <f>AW$12*$D1217*INDEX(AW$21:AW$28,$E1217)*INDEX(AW$30:AW$46,$F1217)*(1-INDEX(AW$117:AW$133,$F1217))</f>
        <v/>
      </c>
      <c r="AX1217" s="42">
        <f>CARBONTAX(AX$12,$D1217,INDEX(AX$21:AX$28,$E1217),INDEX(AX$30:AX$46,$F1217),INDEX(AX$117:AX$133,$F1217))</f>
        <v/>
      </c>
    </row>
    <row r="1218" hidden="1" outlineLevel="2"/>
    <row r="1219" hidden="1" outlineLevel="2">
      <c r="A1219" s="5" t="inlineStr">
        <is>
          <t>ets</t>
        </is>
      </c>
      <c r="B1219" s="5" t="inlineStr">
        <is>
          <t>coa</t>
        </is>
      </c>
      <c r="C1219" s="5" t="inlineStr">
        <is>
          <t>nfm</t>
        </is>
      </c>
      <c r="D1219" s="40">
        <f>INDEX(Inputs!$T$5:$T$132,MATCH($B1219&amp;"|"&amp;$C1219,Inputs!$A$5:$A$132,0))</f>
        <v/>
      </c>
      <c r="E1219" s="40">
        <f>INDEX(Inputs!$K$5:$K$132,MATCH($B1219&amp;"|"&amp;$C1219,Inputs!$A$5:$A$132,0))</f>
        <v/>
      </c>
      <c r="F1219" s="39" t="n"/>
      <c r="G1219" s="39" t="n"/>
      <c r="H1219" s="5">
        <f>INDEX(Variables!$B$5:$B$105,MATCH($A1219,Variables!$A$5:$A$105,0))&amp;IF($C1219="",""," | "&amp;INDEX(Mapping!$B$5:$B$26,MATCH($C1219,Mapping!$A$5:$A$26,0))&amp;" | "&amp;INDEX(Mapping!$B$30:$B$41,MATCH($B1219,Mapping!$A$30:$A$41,0)))</f>
        <v/>
      </c>
      <c r="I1219" s="5">
        <f>INDEX(Variables!$C$5:$C$105,MATCH($A1219,Variables!$A$5:$A$105,0))</f>
        <v/>
      </c>
      <c r="J1219" s="5">
        <f>INDEX(Variables!$E$5:$E$105,MATCH($A1219,Variables!$A$5:$A$105,0))</f>
        <v/>
      </c>
      <c r="K1219" s="25">
        <f>LOWER(Settings!$C$4)&amp;".mit."&amp;$A1219&amp;IF($C1219="","","."&amp;$C1219&amp;"."&amp;$B1219)&amp;IF(INDEX(Variables!$D$5:$D$105,MATCH($A1219,Variables!$A$5:$A$105,0))="","","."&amp;INDEX(Variables!$D$5:$D$105,MATCH($A1219,Variables!$A$5:$A$105,0)))&amp;"."&amp;K$5</f>
        <v/>
      </c>
      <c r="L1219" s="41">
        <f>L$134*$D1219*INDEX(L$117:L$133,$E1219)</f>
        <v/>
      </c>
      <c r="M1219" s="40">
        <f>M$134*$D1219*INDEX(M$117:M$133,$E1219)</f>
        <v/>
      </c>
      <c r="N1219" s="40">
        <f>N$134*$D1219*INDEX(N$117:N$133,$E1219)</f>
        <v/>
      </c>
      <c r="O1219" s="40">
        <f>O$134*$D1219*INDEX(O$117:O$133,$E1219)</f>
        <v/>
      </c>
      <c r="P1219" s="40">
        <f>P$134*$D1219*INDEX(P$117:P$133,$E1219)</f>
        <v/>
      </c>
      <c r="Q1219" s="40">
        <f>Q$134*$D1219*INDEX(Q$117:Q$133,$E1219)</f>
        <v/>
      </c>
      <c r="R1219" s="40">
        <f>R$134*$D1219*INDEX(R$117:R$133,$E1219)</f>
        <v/>
      </c>
      <c r="S1219" s="40">
        <f>S$134*$D1219*INDEX(S$117:S$133,$E1219)</f>
        <v/>
      </c>
      <c r="T1219" s="40">
        <f>T$134*$D1219*INDEX(T$117:T$133,$E1219)</f>
        <v/>
      </c>
      <c r="U1219" s="40">
        <f>U$134*$D1219*INDEX(U$117:U$133,$E1219)</f>
        <v/>
      </c>
      <c r="V1219" s="40">
        <f>V$134*$D1219*INDEX(V$117:V$133,$E1219)</f>
        <v/>
      </c>
      <c r="W1219" s="40">
        <f>W$134*$D1219*INDEX(W$117:W$133,$E1219)</f>
        <v/>
      </c>
      <c r="X1219" s="40">
        <f>X$134*$D1219*INDEX(X$117:X$133,$E1219)</f>
        <v/>
      </c>
      <c r="Y1219" s="40">
        <f>Y$134*$D1219*INDEX(Y$117:Y$133,$E1219)</f>
        <v/>
      </c>
      <c r="Z1219" s="40">
        <f>Z$134*$D1219*INDEX(Z$117:Z$133,$E1219)</f>
        <v/>
      </c>
      <c r="AA1219" s="40">
        <f>AA$134*$D1219*INDEX(AA$117:AA$133,$E1219)</f>
        <v/>
      </c>
      <c r="AB1219" s="40">
        <f>AB$134*$D1219*INDEX(AB$117:AB$133,$E1219)</f>
        <v/>
      </c>
      <c r="AC1219" s="40">
        <f>AC$134*$D1219*INDEX(AC$117:AC$133,$E1219)</f>
        <v/>
      </c>
      <c r="AD1219" s="42">
        <f>ETSCOST(AD$134,$D1219,INDEX(AD$117:AD$133,$E1219))</f>
        <v/>
      </c>
      <c r="AE1219" s="25">
        <f>LOWER(Settings!$C$4)&amp;".mit."&amp;$A1219&amp;IF($C1219="","","."&amp;$C1219&amp;"."&amp;$B1219)&amp;IF(INDEX(Variables!$D$5:$D$105,MATCH($A1219,Variables!$A$5:$A$105,0))="","","."&amp;INDEX(Variables!$D$5:$D$105,MATCH($A1219,Variables!$A$5:$A$105,0)))&amp;"."&amp;AE$5</f>
        <v/>
      </c>
      <c r="AF1219" s="41">
        <f>AF$134*$D1219*INDEX(AF$117:AF$133,$E1219)</f>
        <v/>
      </c>
      <c r="AG1219" s="40">
        <f>AG$134*$D1219*INDEX(AG$117:AG$133,$E1219)</f>
        <v/>
      </c>
      <c r="AH1219" s="40">
        <f>AH$134*$D1219*INDEX(AH$117:AH$133,$E1219)</f>
        <v/>
      </c>
      <c r="AI1219" s="40">
        <f>AI$134*$D1219*INDEX(AI$117:AI$133,$E1219)</f>
        <v/>
      </c>
      <c r="AJ1219" s="40">
        <f>AJ$134*$D1219*INDEX(AJ$117:AJ$133,$E1219)</f>
        <v/>
      </c>
      <c r="AK1219" s="40">
        <f>AK$134*$D1219*INDEX(AK$117:AK$133,$E1219)</f>
        <v/>
      </c>
      <c r="AL1219" s="40">
        <f>AL$134*$D1219*INDEX(AL$117:AL$133,$E1219)</f>
        <v/>
      </c>
      <c r="AM1219" s="40">
        <f>AM$134*$D1219*INDEX(AM$117:AM$133,$E1219)</f>
        <v/>
      </c>
      <c r="AN1219" s="40">
        <f>AN$134*$D1219*INDEX(AN$117:AN$133,$E1219)</f>
        <v/>
      </c>
      <c r="AO1219" s="40">
        <f>AO$134*$D1219*INDEX(AO$117:AO$133,$E1219)</f>
        <v/>
      </c>
      <c r="AP1219" s="40">
        <f>AP$134*$D1219*INDEX(AP$117:AP$133,$E1219)</f>
        <v/>
      </c>
      <c r="AQ1219" s="40">
        <f>AQ$134*$D1219*INDEX(AQ$117:AQ$133,$E1219)</f>
        <v/>
      </c>
      <c r="AR1219" s="40">
        <f>AR$134*$D1219*INDEX(AR$117:AR$133,$E1219)</f>
        <v/>
      </c>
      <c r="AS1219" s="40">
        <f>AS$134*$D1219*INDEX(AS$117:AS$133,$E1219)</f>
        <v/>
      </c>
      <c r="AT1219" s="40">
        <f>AT$134*$D1219*INDEX(AT$117:AT$133,$E1219)</f>
        <v/>
      </c>
      <c r="AU1219" s="40">
        <f>AU$134*$D1219*INDEX(AU$117:AU$133,$E1219)</f>
        <v/>
      </c>
      <c r="AV1219" s="40">
        <f>AV$134*$D1219*INDEX(AV$117:AV$133,$E1219)</f>
        <v/>
      </c>
      <c r="AW1219" s="40">
        <f>AW$134*$D1219*INDEX(AW$117:AW$133,$E1219)</f>
        <v/>
      </c>
      <c r="AX1219" s="42">
        <f>ETSCOST(AX$134,$D1219,INDEX(AX$117:AX$133,$E1219))</f>
        <v/>
      </c>
    </row>
    <row r="1220" hidden="1" outlineLevel="2">
      <c r="A1220" s="5" t="inlineStr">
        <is>
          <t>ets</t>
        </is>
      </c>
      <c r="B1220" s="5" t="inlineStr">
        <is>
          <t>nga</t>
        </is>
      </c>
      <c r="C1220" s="5" t="inlineStr">
        <is>
          <t>nfm</t>
        </is>
      </c>
      <c r="D1220" s="40">
        <f>INDEX(Inputs!$T$5:$T$132,MATCH($B1220&amp;"|"&amp;$C1220,Inputs!$A$5:$A$132,0))</f>
        <v/>
      </c>
      <c r="E1220" s="40">
        <f>INDEX(Inputs!$K$5:$K$132,MATCH($B1220&amp;"|"&amp;$C1220,Inputs!$A$5:$A$132,0))</f>
        <v/>
      </c>
      <c r="F1220" s="39" t="n"/>
      <c r="G1220" s="39" t="n"/>
      <c r="H1220" s="5">
        <f>INDEX(Variables!$B$5:$B$105,MATCH($A1220,Variables!$A$5:$A$105,0))&amp;IF($C1220="",""," | "&amp;INDEX(Mapping!$B$5:$B$26,MATCH($C1220,Mapping!$A$5:$A$26,0))&amp;" | "&amp;INDEX(Mapping!$B$30:$B$41,MATCH($B1220,Mapping!$A$30:$A$41,0)))</f>
        <v/>
      </c>
      <c r="I1220" s="5">
        <f>INDEX(Variables!$C$5:$C$105,MATCH($A1220,Variables!$A$5:$A$105,0))</f>
        <v/>
      </c>
      <c r="J1220" s="5">
        <f>INDEX(Variables!$E$5:$E$105,MATCH($A1220,Variables!$A$5:$A$105,0))</f>
        <v/>
      </c>
      <c r="K1220" s="25">
        <f>LOWER(Settings!$C$4)&amp;".mit."&amp;$A1220&amp;IF($C1220="","","."&amp;$C1220&amp;"."&amp;$B1220)&amp;IF(INDEX(Variables!$D$5:$D$105,MATCH($A1220,Variables!$A$5:$A$105,0))="","","."&amp;INDEX(Variables!$D$5:$D$105,MATCH($A1220,Variables!$A$5:$A$105,0)))&amp;"."&amp;K$5</f>
        <v/>
      </c>
      <c r="L1220" s="41">
        <f>L$134*$D1220*INDEX(L$117:L$133,$E1220)</f>
        <v/>
      </c>
      <c r="M1220" s="40">
        <f>M$134*$D1220*INDEX(M$117:M$133,$E1220)</f>
        <v/>
      </c>
      <c r="N1220" s="40">
        <f>N$134*$D1220*INDEX(N$117:N$133,$E1220)</f>
        <v/>
      </c>
      <c r="O1220" s="40">
        <f>O$134*$D1220*INDEX(O$117:O$133,$E1220)</f>
        <v/>
      </c>
      <c r="P1220" s="40">
        <f>P$134*$D1220*INDEX(P$117:P$133,$E1220)</f>
        <v/>
      </c>
      <c r="Q1220" s="40">
        <f>Q$134*$D1220*INDEX(Q$117:Q$133,$E1220)</f>
        <v/>
      </c>
      <c r="R1220" s="40">
        <f>R$134*$D1220*INDEX(R$117:R$133,$E1220)</f>
        <v/>
      </c>
      <c r="S1220" s="40">
        <f>S$134*$D1220*INDEX(S$117:S$133,$E1220)</f>
        <v/>
      </c>
      <c r="T1220" s="40">
        <f>T$134*$D1220*INDEX(T$117:T$133,$E1220)</f>
        <v/>
      </c>
      <c r="U1220" s="40">
        <f>U$134*$D1220*INDEX(U$117:U$133,$E1220)</f>
        <v/>
      </c>
      <c r="V1220" s="40">
        <f>V$134*$D1220*INDEX(V$117:V$133,$E1220)</f>
        <v/>
      </c>
      <c r="W1220" s="40">
        <f>W$134*$D1220*INDEX(W$117:W$133,$E1220)</f>
        <v/>
      </c>
      <c r="X1220" s="40">
        <f>X$134*$D1220*INDEX(X$117:X$133,$E1220)</f>
        <v/>
      </c>
      <c r="Y1220" s="40">
        <f>Y$134*$D1220*INDEX(Y$117:Y$133,$E1220)</f>
        <v/>
      </c>
      <c r="Z1220" s="40">
        <f>Z$134*$D1220*INDEX(Z$117:Z$133,$E1220)</f>
        <v/>
      </c>
      <c r="AA1220" s="40">
        <f>AA$134*$D1220*INDEX(AA$117:AA$133,$E1220)</f>
        <v/>
      </c>
      <c r="AB1220" s="40">
        <f>AB$134*$D1220*INDEX(AB$117:AB$133,$E1220)</f>
        <v/>
      </c>
      <c r="AC1220" s="40">
        <f>AC$134*$D1220*INDEX(AC$117:AC$133,$E1220)</f>
        <v/>
      </c>
      <c r="AD1220" s="42">
        <f>ETSCOST(AD$134,$D1220,INDEX(AD$117:AD$133,$E1220))</f>
        <v/>
      </c>
      <c r="AE1220" s="25">
        <f>LOWER(Settings!$C$4)&amp;".mit."&amp;$A1220&amp;IF($C1220="","","."&amp;$C1220&amp;"."&amp;$B1220)&amp;IF(INDEX(Variables!$D$5:$D$105,MATCH($A1220,Variables!$A$5:$A$105,0))="","","."&amp;INDEX(Variables!$D$5:$D$105,MATCH($A1220,Variables!$A$5:$A$105,0)))&amp;"."&amp;AE$5</f>
        <v/>
      </c>
      <c r="AF1220" s="41">
        <f>AF$134*$D1220*INDEX(AF$117:AF$133,$E1220)</f>
        <v/>
      </c>
      <c r="AG1220" s="40">
        <f>AG$134*$D1220*INDEX(AG$117:AG$133,$E1220)</f>
        <v/>
      </c>
      <c r="AH1220" s="40">
        <f>AH$134*$D1220*INDEX(AH$117:AH$133,$E1220)</f>
        <v/>
      </c>
      <c r="AI1220" s="40">
        <f>AI$134*$D1220*INDEX(AI$117:AI$133,$E1220)</f>
        <v/>
      </c>
      <c r="AJ1220" s="40">
        <f>AJ$134*$D1220*INDEX(AJ$117:AJ$133,$E1220)</f>
        <v/>
      </c>
      <c r="AK1220" s="40">
        <f>AK$134*$D1220*INDEX(AK$117:AK$133,$E1220)</f>
        <v/>
      </c>
      <c r="AL1220" s="40">
        <f>AL$134*$D1220*INDEX(AL$117:AL$133,$E1220)</f>
        <v/>
      </c>
      <c r="AM1220" s="40">
        <f>AM$134*$D1220*INDEX(AM$117:AM$133,$E1220)</f>
        <v/>
      </c>
      <c r="AN1220" s="40">
        <f>AN$134*$D1220*INDEX(AN$117:AN$133,$E1220)</f>
        <v/>
      </c>
      <c r="AO1220" s="40">
        <f>AO$134*$D1220*INDEX(AO$117:AO$133,$E1220)</f>
        <v/>
      </c>
      <c r="AP1220" s="40">
        <f>AP$134*$D1220*INDEX(AP$117:AP$133,$E1220)</f>
        <v/>
      </c>
      <c r="AQ1220" s="40">
        <f>AQ$134*$D1220*INDEX(AQ$117:AQ$133,$E1220)</f>
        <v/>
      </c>
      <c r="AR1220" s="40">
        <f>AR$134*$D1220*INDEX(AR$117:AR$133,$E1220)</f>
        <v/>
      </c>
      <c r="AS1220" s="40">
        <f>AS$134*$D1220*INDEX(AS$117:AS$133,$E1220)</f>
        <v/>
      </c>
      <c r="AT1220" s="40">
        <f>AT$134*$D1220*INDEX(AT$117:AT$133,$E1220)</f>
        <v/>
      </c>
      <c r="AU1220" s="40">
        <f>AU$134*$D1220*INDEX(AU$117:AU$133,$E1220)</f>
        <v/>
      </c>
      <c r="AV1220" s="40">
        <f>AV$134*$D1220*INDEX(AV$117:AV$133,$E1220)</f>
        <v/>
      </c>
      <c r="AW1220" s="40">
        <f>AW$134*$D1220*INDEX(AW$117:AW$133,$E1220)</f>
        <v/>
      </c>
      <c r="AX1220" s="42">
        <f>ETSCOST(AX$134,$D1220,INDEX(AX$117:AX$133,$E1220))</f>
        <v/>
      </c>
    </row>
    <row r="1221" hidden="1" outlineLevel="2">
      <c r="A1221" s="5" t="inlineStr">
        <is>
          <t>ets</t>
        </is>
      </c>
      <c r="B1221" s="5" t="inlineStr">
        <is>
          <t>gso</t>
        </is>
      </c>
      <c r="C1221" s="5" t="inlineStr">
        <is>
          <t>nfm</t>
        </is>
      </c>
      <c r="D1221" s="40">
        <f>INDEX(Inputs!$T$5:$T$132,MATCH($B1221&amp;"|"&amp;$C1221,Inputs!$A$5:$A$132,0))</f>
        <v/>
      </c>
      <c r="E1221" s="40">
        <f>INDEX(Inputs!$K$5:$K$132,MATCH($B1221&amp;"|"&amp;$C1221,Inputs!$A$5:$A$132,0))</f>
        <v/>
      </c>
      <c r="F1221" s="39" t="n"/>
      <c r="G1221" s="39" t="n"/>
      <c r="H1221" s="5">
        <f>INDEX(Variables!$B$5:$B$105,MATCH($A1221,Variables!$A$5:$A$105,0))&amp;IF($C1221="",""," | "&amp;INDEX(Mapping!$B$5:$B$26,MATCH($C1221,Mapping!$A$5:$A$26,0))&amp;" | "&amp;INDEX(Mapping!$B$30:$B$41,MATCH($B1221,Mapping!$A$30:$A$41,0)))</f>
        <v/>
      </c>
      <c r="I1221" s="5">
        <f>INDEX(Variables!$C$5:$C$105,MATCH($A1221,Variables!$A$5:$A$105,0))</f>
        <v/>
      </c>
      <c r="J1221" s="5">
        <f>INDEX(Variables!$E$5:$E$105,MATCH($A1221,Variables!$A$5:$A$105,0))</f>
        <v/>
      </c>
      <c r="K1221" s="25">
        <f>LOWER(Settings!$C$4)&amp;".mit."&amp;$A1221&amp;IF($C1221="","","."&amp;$C1221&amp;"."&amp;$B1221)&amp;IF(INDEX(Variables!$D$5:$D$105,MATCH($A1221,Variables!$A$5:$A$105,0))="","","."&amp;INDEX(Variables!$D$5:$D$105,MATCH($A1221,Variables!$A$5:$A$105,0)))&amp;"."&amp;K$5</f>
        <v/>
      </c>
      <c r="L1221" s="41">
        <f>L$134*$D1221*INDEX(L$117:L$133,$E1221)</f>
        <v/>
      </c>
      <c r="M1221" s="40">
        <f>M$134*$D1221*INDEX(M$117:M$133,$E1221)</f>
        <v/>
      </c>
      <c r="N1221" s="40">
        <f>N$134*$D1221*INDEX(N$117:N$133,$E1221)</f>
        <v/>
      </c>
      <c r="O1221" s="40">
        <f>O$134*$D1221*INDEX(O$117:O$133,$E1221)</f>
        <v/>
      </c>
      <c r="P1221" s="40">
        <f>P$134*$D1221*INDEX(P$117:P$133,$E1221)</f>
        <v/>
      </c>
      <c r="Q1221" s="40">
        <f>Q$134*$D1221*INDEX(Q$117:Q$133,$E1221)</f>
        <v/>
      </c>
      <c r="R1221" s="40">
        <f>R$134*$D1221*INDEX(R$117:R$133,$E1221)</f>
        <v/>
      </c>
      <c r="S1221" s="40">
        <f>S$134*$D1221*INDEX(S$117:S$133,$E1221)</f>
        <v/>
      </c>
      <c r="T1221" s="40">
        <f>T$134*$D1221*INDEX(T$117:T$133,$E1221)</f>
        <v/>
      </c>
      <c r="U1221" s="40">
        <f>U$134*$D1221*INDEX(U$117:U$133,$E1221)</f>
        <v/>
      </c>
      <c r="V1221" s="40">
        <f>V$134*$D1221*INDEX(V$117:V$133,$E1221)</f>
        <v/>
      </c>
      <c r="W1221" s="40">
        <f>W$134*$D1221*INDEX(W$117:W$133,$E1221)</f>
        <v/>
      </c>
      <c r="X1221" s="40">
        <f>X$134*$D1221*INDEX(X$117:X$133,$E1221)</f>
        <v/>
      </c>
      <c r="Y1221" s="40">
        <f>Y$134*$D1221*INDEX(Y$117:Y$133,$E1221)</f>
        <v/>
      </c>
      <c r="Z1221" s="40">
        <f>Z$134*$D1221*INDEX(Z$117:Z$133,$E1221)</f>
        <v/>
      </c>
      <c r="AA1221" s="40">
        <f>AA$134*$D1221*INDEX(AA$117:AA$133,$E1221)</f>
        <v/>
      </c>
      <c r="AB1221" s="40">
        <f>AB$134*$D1221*INDEX(AB$117:AB$133,$E1221)</f>
        <v/>
      </c>
      <c r="AC1221" s="40">
        <f>AC$134*$D1221*INDEX(AC$117:AC$133,$E1221)</f>
        <v/>
      </c>
      <c r="AD1221" s="42">
        <f>ETSCOST(AD$134,$D1221,INDEX(AD$117:AD$133,$E1221))</f>
        <v/>
      </c>
      <c r="AE1221" s="25">
        <f>LOWER(Settings!$C$4)&amp;".mit."&amp;$A1221&amp;IF($C1221="","","."&amp;$C1221&amp;"."&amp;$B1221)&amp;IF(INDEX(Variables!$D$5:$D$105,MATCH($A1221,Variables!$A$5:$A$105,0))="","","."&amp;INDEX(Variables!$D$5:$D$105,MATCH($A1221,Variables!$A$5:$A$105,0)))&amp;"."&amp;AE$5</f>
        <v/>
      </c>
      <c r="AF1221" s="41">
        <f>AF$134*$D1221*INDEX(AF$117:AF$133,$E1221)</f>
        <v/>
      </c>
      <c r="AG1221" s="40">
        <f>AG$134*$D1221*INDEX(AG$117:AG$133,$E1221)</f>
        <v/>
      </c>
      <c r="AH1221" s="40">
        <f>AH$134*$D1221*INDEX(AH$117:AH$133,$E1221)</f>
        <v/>
      </c>
      <c r="AI1221" s="40">
        <f>AI$134*$D1221*INDEX(AI$117:AI$133,$E1221)</f>
        <v/>
      </c>
      <c r="AJ1221" s="40">
        <f>AJ$134*$D1221*INDEX(AJ$117:AJ$133,$E1221)</f>
        <v/>
      </c>
      <c r="AK1221" s="40">
        <f>AK$134*$D1221*INDEX(AK$117:AK$133,$E1221)</f>
        <v/>
      </c>
      <c r="AL1221" s="40">
        <f>AL$134*$D1221*INDEX(AL$117:AL$133,$E1221)</f>
        <v/>
      </c>
      <c r="AM1221" s="40">
        <f>AM$134*$D1221*INDEX(AM$117:AM$133,$E1221)</f>
        <v/>
      </c>
      <c r="AN1221" s="40">
        <f>AN$134*$D1221*INDEX(AN$117:AN$133,$E1221)</f>
        <v/>
      </c>
      <c r="AO1221" s="40">
        <f>AO$134*$D1221*INDEX(AO$117:AO$133,$E1221)</f>
        <v/>
      </c>
      <c r="AP1221" s="40">
        <f>AP$134*$D1221*INDEX(AP$117:AP$133,$E1221)</f>
        <v/>
      </c>
      <c r="AQ1221" s="40">
        <f>AQ$134*$D1221*INDEX(AQ$117:AQ$133,$E1221)</f>
        <v/>
      </c>
      <c r="AR1221" s="40">
        <f>AR$134*$D1221*INDEX(AR$117:AR$133,$E1221)</f>
        <v/>
      </c>
      <c r="AS1221" s="40">
        <f>AS$134*$D1221*INDEX(AS$117:AS$133,$E1221)</f>
        <v/>
      </c>
      <c r="AT1221" s="40">
        <f>AT$134*$D1221*INDEX(AT$117:AT$133,$E1221)</f>
        <v/>
      </c>
      <c r="AU1221" s="40">
        <f>AU$134*$D1221*INDEX(AU$117:AU$133,$E1221)</f>
        <v/>
      </c>
      <c r="AV1221" s="40">
        <f>AV$134*$D1221*INDEX(AV$117:AV$133,$E1221)</f>
        <v/>
      </c>
      <c r="AW1221" s="40">
        <f>AW$134*$D1221*INDEX(AW$117:AW$133,$E1221)</f>
        <v/>
      </c>
      <c r="AX1221" s="42">
        <f>ETSCOST(AX$134,$D1221,INDEX(AX$117:AX$133,$E1221))</f>
        <v/>
      </c>
    </row>
    <row r="1222" hidden="1" outlineLevel="2">
      <c r="A1222" s="5" t="inlineStr">
        <is>
          <t>ets</t>
        </is>
      </c>
      <c r="B1222" s="5" t="inlineStr">
        <is>
          <t>die</t>
        </is>
      </c>
      <c r="C1222" s="5" t="inlineStr">
        <is>
          <t>nfm</t>
        </is>
      </c>
      <c r="D1222" s="40">
        <f>INDEX(Inputs!$T$5:$T$132,MATCH($B1222&amp;"|"&amp;$C1222,Inputs!$A$5:$A$132,0))</f>
        <v/>
      </c>
      <c r="E1222" s="40">
        <f>INDEX(Inputs!$K$5:$K$132,MATCH($B1222&amp;"|"&amp;$C1222,Inputs!$A$5:$A$132,0))</f>
        <v/>
      </c>
      <c r="F1222" s="39" t="n"/>
      <c r="G1222" s="39" t="n"/>
      <c r="H1222" s="5">
        <f>INDEX(Variables!$B$5:$B$105,MATCH($A1222,Variables!$A$5:$A$105,0))&amp;IF($C1222="",""," | "&amp;INDEX(Mapping!$B$5:$B$26,MATCH($C1222,Mapping!$A$5:$A$26,0))&amp;" | "&amp;INDEX(Mapping!$B$30:$B$41,MATCH($B1222,Mapping!$A$30:$A$41,0)))</f>
        <v/>
      </c>
      <c r="I1222" s="5">
        <f>INDEX(Variables!$C$5:$C$105,MATCH($A1222,Variables!$A$5:$A$105,0))</f>
        <v/>
      </c>
      <c r="J1222" s="5">
        <f>INDEX(Variables!$E$5:$E$105,MATCH($A1222,Variables!$A$5:$A$105,0))</f>
        <v/>
      </c>
      <c r="K1222" s="25">
        <f>LOWER(Settings!$C$4)&amp;".mit."&amp;$A1222&amp;IF($C1222="","","."&amp;$C1222&amp;"."&amp;$B1222)&amp;IF(INDEX(Variables!$D$5:$D$105,MATCH($A1222,Variables!$A$5:$A$105,0))="","","."&amp;INDEX(Variables!$D$5:$D$105,MATCH($A1222,Variables!$A$5:$A$105,0)))&amp;"."&amp;K$5</f>
        <v/>
      </c>
      <c r="L1222" s="41">
        <f>L$134*$D1222*INDEX(L$117:L$133,$E1222)</f>
        <v/>
      </c>
      <c r="M1222" s="40">
        <f>M$134*$D1222*INDEX(M$117:M$133,$E1222)</f>
        <v/>
      </c>
      <c r="N1222" s="40">
        <f>N$134*$D1222*INDEX(N$117:N$133,$E1222)</f>
        <v/>
      </c>
      <c r="O1222" s="40">
        <f>O$134*$D1222*INDEX(O$117:O$133,$E1222)</f>
        <v/>
      </c>
      <c r="P1222" s="40">
        <f>P$134*$D1222*INDEX(P$117:P$133,$E1222)</f>
        <v/>
      </c>
      <c r="Q1222" s="40">
        <f>Q$134*$D1222*INDEX(Q$117:Q$133,$E1222)</f>
        <v/>
      </c>
      <c r="R1222" s="40">
        <f>R$134*$D1222*INDEX(R$117:R$133,$E1222)</f>
        <v/>
      </c>
      <c r="S1222" s="40">
        <f>S$134*$D1222*INDEX(S$117:S$133,$E1222)</f>
        <v/>
      </c>
      <c r="T1222" s="40">
        <f>T$134*$D1222*INDEX(T$117:T$133,$E1222)</f>
        <v/>
      </c>
      <c r="U1222" s="40">
        <f>U$134*$D1222*INDEX(U$117:U$133,$E1222)</f>
        <v/>
      </c>
      <c r="V1222" s="40">
        <f>V$134*$D1222*INDEX(V$117:V$133,$E1222)</f>
        <v/>
      </c>
      <c r="W1222" s="40">
        <f>W$134*$D1222*INDEX(W$117:W$133,$E1222)</f>
        <v/>
      </c>
      <c r="X1222" s="40">
        <f>X$134*$D1222*INDEX(X$117:X$133,$E1222)</f>
        <v/>
      </c>
      <c r="Y1222" s="40">
        <f>Y$134*$D1222*INDEX(Y$117:Y$133,$E1222)</f>
        <v/>
      </c>
      <c r="Z1222" s="40">
        <f>Z$134*$D1222*INDEX(Z$117:Z$133,$E1222)</f>
        <v/>
      </c>
      <c r="AA1222" s="40">
        <f>AA$134*$D1222*INDEX(AA$117:AA$133,$E1222)</f>
        <v/>
      </c>
      <c r="AB1222" s="40">
        <f>AB$134*$D1222*INDEX(AB$117:AB$133,$E1222)</f>
        <v/>
      </c>
      <c r="AC1222" s="40">
        <f>AC$134*$D1222*INDEX(AC$117:AC$133,$E1222)</f>
        <v/>
      </c>
      <c r="AD1222" s="42">
        <f>ETSCOST(AD$134,$D1222,INDEX(AD$117:AD$133,$E1222))</f>
        <v/>
      </c>
      <c r="AE1222" s="25">
        <f>LOWER(Settings!$C$4)&amp;".mit."&amp;$A1222&amp;IF($C1222="","","."&amp;$C1222&amp;"."&amp;$B1222)&amp;IF(INDEX(Variables!$D$5:$D$105,MATCH($A1222,Variables!$A$5:$A$105,0))="","","."&amp;INDEX(Variables!$D$5:$D$105,MATCH($A1222,Variables!$A$5:$A$105,0)))&amp;"."&amp;AE$5</f>
        <v/>
      </c>
      <c r="AF1222" s="41">
        <f>AF$134*$D1222*INDEX(AF$117:AF$133,$E1222)</f>
        <v/>
      </c>
      <c r="AG1222" s="40">
        <f>AG$134*$D1222*INDEX(AG$117:AG$133,$E1222)</f>
        <v/>
      </c>
      <c r="AH1222" s="40">
        <f>AH$134*$D1222*INDEX(AH$117:AH$133,$E1222)</f>
        <v/>
      </c>
      <c r="AI1222" s="40">
        <f>AI$134*$D1222*INDEX(AI$117:AI$133,$E1222)</f>
        <v/>
      </c>
      <c r="AJ1222" s="40">
        <f>AJ$134*$D1222*INDEX(AJ$117:AJ$133,$E1222)</f>
        <v/>
      </c>
      <c r="AK1222" s="40">
        <f>AK$134*$D1222*INDEX(AK$117:AK$133,$E1222)</f>
        <v/>
      </c>
      <c r="AL1222" s="40">
        <f>AL$134*$D1222*INDEX(AL$117:AL$133,$E1222)</f>
        <v/>
      </c>
      <c r="AM1222" s="40">
        <f>AM$134*$D1222*INDEX(AM$117:AM$133,$E1222)</f>
        <v/>
      </c>
      <c r="AN1222" s="40">
        <f>AN$134*$D1222*INDEX(AN$117:AN$133,$E1222)</f>
        <v/>
      </c>
      <c r="AO1222" s="40">
        <f>AO$134*$D1222*INDEX(AO$117:AO$133,$E1222)</f>
        <v/>
      </c>
      <c r="AP1222" s="40">
        <f>AP$134*$D1222*INDEX(AP$117:AP$133,$E1222)</f>
        <v/>
      </c>
      <c r="AQ1222" s="40">
        <f>AQ$134*$D1222*INDEX(AQ$117:AQ$133,$E1222)</f>
        <v/>
      </c>
      <c r="AR1222" s="40">
        <f>AR$134*$D1222*INDEX(AR$117:AR$133,$E1222)</f>
        <v/>
      </c>
      <c r="AS1222" s="40">
        <f>AS$134*$D1222*INDEX(AS$117:AS$133,$E1222)</f>
        <v/>
      </c>
      <c r="AT1222" s="40">
        <f>AT$134*$D1222*INDEX(AT$117:AT$133,$E1222)</f>
        <v/>
      </c>
      <c r="AU1222" s="40">
        <f>AU$134*$D1222*INDEX(AU$117:AU$133,$E1222)</f>
        <v/>
      </c>
      <c r="AV1222" s="40">
        <f>AV$134*$D1222*INDEX(AV$117:AV$133,$E1222)</f>
        <v/>
      </c>
      <c r="AW1222" s="40">
        <f>AW$134*$D1222*INDEX(AW$117:AW$133,$E1222)</f>
        <v/>
      </c>
      <c r="AX1222" s="42">
        <f>ETSCOST(AX$134,$D1222,INDEX(AX$117:AX$133,$E1222))</f>
        <v/>
      </c>
    </row>
    <row r="1223" hidden="1" outlineLevel="2">
      <c r="A1223" s="5" t="inlineStr">
        <is>
          <t>ets</t>
        </is>
      </c>
      <c r="B1223" s="5" t="inlineStr">
        <is>
          <t>lpg</t>
        </is>
      </c>
      <c r="C1223" s="5" t="inlineStr">
        <is>
          <t>nfm</t>
        </is>
      </c>
      <c r="D1223" s="40">
        <f>INDEX(Inputs!$T$5:$T$132,MATCH($B1223&amp;"|"&amp;$C1223,Inputs!$A$5:$A$132,0))</f>
        <v/>
      </c>
      <c r="E1223" s="40">
        <f>INDEX(Inputs!$K$5:$K$132,MATCH($B1223&amp;"|"&amp;$C1223,Inputs!$A$5:$A$132,0))</f>
        <v/>
      </c>
      <c r="F1223" s="39" t="n"/>
      <c r="G1223" s="39" t="n"/>
      <c r="H1223" s="5">
        <f>INDEX(Variables!$B$5:$B$105,MATCH($A1223,Variables!$A$5:$A$105,0))&amp;IF($C1223="",""," | "&amp;INDEX(Mapping!$B$5:$B$26,MATCH($C1223,Mapping!$A$5:$A$26,0))&amp;" | "&amp;INDEX(Mapping!$B$30:$B$41,MATCH($B1223,Mapping!$A$30:$A$41,0)))</f>
        <v/>
      </c>
      <c r="I1223" s="5">
        <f>INDEX(Variables!$C$5:$C$105,MATCH($A1223,Variables!$A$5:$A$105,0))</f>
        <v/>
      </c>
      <c r="J1223" s="5">
        <f>INDEX(Variables!$E$5:$E$105,MATCH($A1223,Variables!$A$5:$A$105,0))</f>
        <v/>
      </c>
      <c r="K1223" s="25">
        <f>LOWER(Settings!$C$4)&amp;".mit."&amp;$A1223&amp;IF($C1223="","","."&amp;$C1223&amp;"."&amp;$B1223)&amp;IF(INDEX(Variables!$D$5:$D$105,MATCH($A1223,Variables!$A$5:$A$105,0))="","","."&amp;INDEX(Variables!$D$5:$D$105,MATCH($A1223,Variables!$A$5:$A$105,0)))&amp;"."&amp;K$5</f>
        <v/>
      </c>
      <c r="L1223" s="41">
        <f>L$134*$D1223*INDEX(L$117:L$133,$E1223)</f>
        <v/>
      </c>
      <c r="M1223" s="40">
        <f>M$134*$D1223*INDEX(M$117:M$133,$E1223)</f>
        <v/>
      </c>
      <c r="N1223" s="40">
        <f>N$134*$D1223*INDEX(N$117:N$133,$E1223)</f>
        <v/>
      </c>
      <c r="O1223" s="40">
        <f>O$134*$D1223*INDEX(O$117:O$133,$E1223)</f>
        <v/>
      </c>
      <c r="P1223" s="40">
        <f>P$134*$D1223*INDEX(P$117:P$133,$E1223)</f>
        <v/>
      </c>
      <c r="Q1223" s="40">
        <f>Q$134*$D1223*INDEX(Q$117:Q$133,$E1223)</f>
        <v/>
      </c>
      <c r="R1223" s="40">
        <f>R$134*$D1223*INDEX(R$117:R$133,$E1223)</f>
        <v/>
      </c>
      <c r="S1223" s="40">
        <f>S$134*$D1223*INDEX(S$117:S$133,$E1223)</f>
        <v/>
      </c>
      <c r="T1223" s="40">
        <f>T$134*$D1223*INDEX(T$117:T$133,$E1223)</f>
        <v/>
      </c>
      <c r="U1223" s="40">
        <f>U$134*$D1223*INDEX(U$117:U$133,$E1223)</f>
        <v/>
      </c>
      <c r="V1223" s="40">
        <f>V$134*$D1223*INDEX(V$117:V$133,$E1223)</f>
        <v/>
      </c>
      <c r="W1223" s="40">
        <f>W$134*$D1223*INDEX(W$117:W$133,$E1223)</f>
        <v/>
      </c>
      <c r="X1223" s="40">
        <f>X$134*$D1223*INDEX(X$117:X$133,$E1223)</f>
        <v/>
      </c>
      <c r="Y1223" s="40">
        <f>Y$134*$D1223*INDEX(Y$117:Y$133,$E1223)</f>
        <v/>
      </c>
      <c r="Z1223" s="40">
        <f>Z$134*$D1223*INDEX(Z$117:Z$133,$E1223)</f>
        <v/>
      </c>
      <c r="AA1223" s="40">
        <f>AA$134*$D1223*INDEX(AA$117:AA$133,$E1223)</f>
        <v/>
      </c>
      <c r="AB1223" s="40">
        <f>AB$134*$D1223*INDEX(AB$117:AB$133,$E1223)</f>
        <v/>
      </c>
      <c r="AC1223" s="40">
        <f>AC$134*$D1223*INDEX(AC$117:AC$133,$E1223)</f>
        <v/>
      </c>
      <c r="AD1223" s="42">
        <f>ETSCOST(AD$134,$D1223,INDEX(AD$117:AD$133,$E1223))</f>
        <v/>
      </c>
      <c r="AE1223" s="25">
        <f>LOWER(Settings!$C$4)&amp;".mit."&amp;$A1223&amp;IF($C1223="","","."&amp;$C1223&amp;"."&amp;$B1223)&amp;IF(INDEX(Variables!$D$5:$D$105,MATCH($A1223,Variables!$A$5:$A$105,0))="","","."&amp;INDEX(Variables!$D$5:$D$105,MATCH($A1223,Variables!$A$5:$A$105,0)))&amp;"."&amp;AE$5</f>
        <v/>
      </c>
      <c r="AF1223" s="41">
        <f>AF$134*$D1223*INDEX(AF$117:AF$133,$E1223)</f>
        <v/>
      </c>
      <c r="AG1223" s="40">
        <f>AG$134*$D1223*INDEX(AG$117:AG$133,$E1223)</f>
        <v/>
      </c>
      <c r="AH1223" s="40">
        <f>AH$134*$D1223*INDEX(AH$117:AH$133,$E1223)</f>
        <v/>
      </c>
      <c r="AI1223" s="40">
        <f>AI$134*$D1223*INDEX(AI$117:AI$133,$E1223)</f>
        <v/>
      </c>
      <c r="AJ1223" s="40">
        <f>AJ$134*$D1223*INDEX(AJ$117:AJ$133,$E1223)</f>
        <v/>
      </c>
      <c r="AK1223" s="40">
        <f>AK$134*$D1223*INDEX(AK$117:AK$133,$E1223)</f>
        <v/>
      </c>
      <c r="AL1223" s="40">
        <f>AL$134*$D1223*INDEX(AL$117:AL$133,$E1223)</f>
        <v/>
      </c>
      <c r="AM1223" s="40">
        <f>AM$134*$D1223*INDEX(AM$117:AM$133,$E1223)</f>
        <v/>
      </c>
      <c r="AN1223" s="40">
        <f>AN$134*$D1223*INDEX(AN$117:AN$133,$E1223)</f>
        <v/>
      </c>
      <c r="AO1223" s="40">
        <f>AO$134*$D1223*INDEX(AO$117:AO$133,$E1223)</f>
        <v/>
      </c>
      <c r="AP1223" s="40">
        <f>AP$134*$D1223*INDEX(AP$117:AP$133,$E1223)</f>
        <v/>
      </c>
      <c r="AQ1223" s="40">
        <f>AQ$134*$D1223*INDEX(AQ$117:AQ$133,$E1223)</f>
        <v/>
      </c>
      <c r="AR1223" s="40">
        <f>AR$134*$D1223*INDEX(AR$117:AR$133,$E1223)</f>
        <v/>
      </c>
      <c r="AS1223" s="40">
        <f>AS$134*$D1223*INDEX(AS$117:AS$133,$E1223)</f>
        <v/>
      </c>
      <c r="AT1223" s="40">
        <f>AT$134*$D1223*INDEX(AT$117:AT$133,$E1223)</f>
        <v/>
      </c>
      <c r="AU1223" s="40">
        <f>AU$134*$D1223*INDEX(AU$117:AU$133,$E1223)</f>
        <v/>
      </c>
      <c r="AV1223" s="40">
        <f>AV$134*$D1223*INDEX(AV$117:AV$133,$E1223)</f>
        <v/>
      </c>
      <c r="AW1223" s="40">
        <f>AW$134*$D1223*INDEX(AW$117:AW$133,$E1223)</f>
        <v/>
      </c>
      <c r="AX1223" s="42">
        <f>ETSCOST(AX$134,$D1223,INDEX(AX$117:AX$133,$E1223))</f>
        <v/>
      </c>
    </row>
    <row r="1224" hidden="1" outlineLevel="2">
      <c r="A1224" s="5" t="inlineStr">
        <is>
          <t>ets</t>
        </is>
      </c>
      <c r="B1224" s="5" t="inlineStr">
        <is>
          <t>ker</t>
        </is>
      </c>
      <c r="C1224" s="5" t="inlineStr">
        <is>
          <t>nfm</t>
        </is>
      </c>
      <c r="D1224" s="40">
        <f>INDEX(Inputs!$T$5:$T$132,MATCH($B1224&amp;"|"&amp;$C1224,Inputs!$A$5:$A$132,0))</f>
        <v/>
      </c>
      <c r="E1224" s="40">
        <f>INDEX(Inputs!$K$5:$K$132,MATCH($B1224&amp;"|"&amp;$C1224,Inputs!$A$5:$A$132,0))</f>
        <v/>
      </c>
      <c r="F1224" s="39" t="n"/>
      <c r="G1224" s="39" t="n"/>
      <c r="H1224" s="5">
        <f>INDEX(Variables!$B$5:$B$105,MATCH($A1224,Variables!$A$5:$A$105,0))&amp;IF($C1224="",""," | "&amp;INDEX(Mapping!$B$5:$B$26,MATCH($C1224,Mapping!$A$5:$A$26,0))&amp;" | "&amp;INDEX(Mapping!$B$30:$B$41,MATCH($B1224,Mapping!$A$30:$A$41,0)))</f>
        <v/>
      </c>
      <c r="I1224" s="5">
        <f>INDEX(Variables!$C$5:$C$105,MATCH($A1224,Variables!$A$5:$A$105,0))</f>
        <v/>
      </c>
      <c r="J1224" s="5">
        <f>INDEX(Variables!$E$5:$E$105,MATCH($A1224,Variables!$A$5:$A$105,0))</f>
        <v/>
      </c>
      <c r="K1224" s="25">
        <f>LOWER(Settings!$C$4)&amp;".mit."&amp;$A1224&amp;IF($C1224="","","."&amp;$C1224&amp;"."&amp;$B1224)&amp;IF(INDEX(Variables!$D$5:$D$105,MATCH($A1224,Variables!$A$5:$A$105,0))="","","."&amp;INDEX(Variables!$D$5:$D$105,MATCH($A1224,Variables!$A$5:$A$105,0)))&amp;"."&amp;K$5</f>
        <v/>
      </c>
      <c r="L1224" s="41">
        <f>L$134*$D1224*INDEX(L$117:L$133,$E1224)</f>
        <v/>
      </c>
      <c r="M1224" s="40">
        <f>M$134*$D1224*INDEX(M$117:M$133,$E1224)</f>
        <v/>
      </c>
      <c r="N1224" s="40">
        <f>N$134*$D1224*INDEX(N$117:N$133,$E1224)</f>
        <v/>
      </c>
      <c r="O1224" s="40">
        <f>O$134*$D1224*INDEX(O$117:O$133,$E1224)</f>
        <v/>
      </c>
      <c r="P1224" s="40">
        <f>P$134*$D1224*INDEX(P$117:P$133,$E1224)</f>
        <v/>
      </c>
      <c r="Q1224" s="40">
        <f>Q$134*$D1224*INDEX(Q$117:Q$133,$E1224)</f>
        <v/>
      </c>
      <c r="R1224" s="40">
        <f>R$134*$D1224*INDEX(R$117:R$133,$E1224)</f>
        <v/>
      </c>
      <c r="S1224" s="40">
        <f>S$134*$D1224*INDEX(S$117:S$133,$E1224)</f>
        <v/>
      </c>
      <c r="T1224" s="40">
        <f>T$134*$D1224*INDEX(T$117:T$133,$E1224)</f>
        <v/>
      </c>
      <c r="U1224" s="40">
        <f>U$134*$D1224*INDEX(U$117:U$133,$E1224)</f>
        <v/>
      </c>
      <c r="V1224" s="40">
        <f>V$134*$D1224*INDEX(V$117:V$133,$E1224)</f>
        <v/>
      </c>
      <c r="W1224" s="40">
        <f>W$134*$D1224*INDEX(W$117:W$133,$E1224)</f>
        <v/>
      </c>
      <c r="X1224" s="40">
        <f>X$134*$D1224*INDEX(X$117:X$133,$E1224)</f>
        <v/>
      </c>
      <c r="Y1224" s="40">
        <f>Y$134*$D1224*INDEX(Y$117:Y$133,$E1224)</f>
        <v/>
      </c>
      <c r="Z1224" s="40">
        <f>Z$134*$D1224*INDEX(Z$117:Z$133,$E1224)</f>
        <v/>
      </c>
      <c r="AA1224" s="40">
        <f>AA$134*$D1224*INDEX(AA$117:AA$133,$E1224)</f>
        <v/>
      </c>
      <c r="AB1224" s="40">
        <f>AB$134*$D1224*INDEX(AB$117:AB$133,$E1224)</f>
        <v/>
      </c>
      <c r="AC1224" s="40">
        <f>AC$134*$D1224*INDEX(AC$117:AC$133,$E1224)</f>
        <v/>
      </c>
      <c r="AD1224" s="42">
        <f>ETSCOST(AD$134,$D1224,INDEX(AD$117:AD$133,$E1224))</f>
        <v/>
      </c>
      <c r="AE1224" s="25">
        <f>LOWER(Settings!$C$4)&amp;".mit."&amp;$A1224&amp;IF($C1224="","","."&amp;$C1224&amp;"."&amp;$B1224)&amp;IF(INDEX(Variables!$D$5:$D$105,MATCH($A1224,Variables!$A$5:$A$105,0))="","","."&amp;INDEX(Variables!$D$5:$D$105,MATCH($A1224,Variables!$A$5:$A$105,0)))&amp;"."&amp;AE$5</f>
        <v/>
      </c>
      <c r="AF1224" s="41">
        <f>AF$134*$D1224*INDEX(AF$117:AF$133,$E1224)</f>
        <v/>
      </c>
      <c r="AG1224" s="40">
        <f>AG$134*$D1224*INDEX(AG$117:AG$133,$E1224)</f>
        <v/>
      </c>
      <c r="AH1224" s="40">
        <f>AH$134*$D1224*INDEX(AH$117:AH$133,$E1224)</f>
        <v/>
      </c>
      <c r="AI1224" s="40">
        <f>AI$134*$D1224*INDEX(AI$117:AI$133,$E1224)</f>
        <v/>
      </c>
      <c r="AJ1224" s="40">
        <f>AJ$134*$D1224*INDEX(AJ$117:AJ$133,$E1224)</f>
        <v/>
      </c>
      <c r="AK1224" s="40">
        <f>AK$134*$D1224*INDEX(AK$117:AK$133,$E1224)</f>
        <v/>
      </c>
      <c r="AL1224" s="40">
        <f>AL$134*$D1224*INDEX(AL$117:AL$133,$E1224)</f>
        <v/>
      </c>
      <c r="AM1224" s="40">
        <f>AM$134*$D1224*INDEX(AM$117:AM$133,$E1224)</f>
        <v/>
      </c>
      <c r="AN1224" s="40">
        <f>AN$134*$D1224*INDEX(AN$117:AN$133,$E1224)</f>
        <v/>
      </c>
      <c r="AO1224" s="40">
        <f>AO$134*$D1224*INDEX(AO$117:AO$133,$E1224)</f>
        <v/>
      </c>
      <c r="AP1224" s="40">
        <f>AP$134*$D1224*INDEX(AP$117:AP$133,$E1224)</f>
        <v/>
      </c>
      <c r="AQ1224" s="40">
        <f>AQ$134*$D1224*INDEX(AQ$117:AQ$133,$E1224)</f>
        <v/>
      </c>
      <c r="AR1224" s="40">
        <f>AR$134*$D1224*INDEX(AR$117:AR$133,$E1224)</f>
        <v/>
      </c>
      <c r="AS1224" s="40">
        <f>AS$134*$D1224*INDEX(AS$117:AS$133,$E1224)</f>
        <v/>
      </c>
      <c r="AT1224" s="40">
        <f>AT$134*$D1224*INDEX(AT$117:AT$133,$E1224)</f>
        <v/>
      </c>
      <c r="AU1224" s="40">
        <f>AU$134*$D1224*INDEX(AU$117:AU$133,$E1224)</f>
        <v/>
      </c>
      <c r="AV1224" s="40">
        <f>AV$134*$D1224*INDEX(AV$117:AV$133,$E1224)</f>
        <v/>
      </c>
      <c r="AW1224" s="40">
        <f>AW$134*$D1224*INDEX(AW$117:AW$133,$E1224)</f>
        <v/>
      </c>
      <c r="AX1224" s="42">
        <f>ETSCOST(AX$134,$D1224,INDEX(AX$117:AX$133,$E1224))</f>
        <v/>
      </c>
    </row>
    <row r="1225" hidden="1" outlineLevel="2">
      <c r="A1225" s="5" t="inlineStr">
        <is>
          <t>ets</t>
        </is>
      </c>
      <c r="B1225" s="5" t="inlineStr">
        <is>
          <t>oop</t>
        </is>
      </c>
      <c r="C1225" s="5" t="inlineStr">
        <is>
          <t>nfm</t>
        </is>
      </c>
      <c r="D1225" s="40">
        <f>INDEX(Inputs!$T$5:$T$132,MATCH($B1225&amp;"|"&amp;$C1225,Inputs!$A$5:$A$132,0))</f>
        <v/>
      </c>
      <c r="E1225" s="40">
        <f>INDEX(Inputs!$K$5:$K$132,MATCH($B1225&amp;"|"&amp;$C1225,Inputs!$A$5:$A$132,0))</f>
        <v/>
      </c>
      <c r="F1225" s="39" t="n"/>
      <c r="G1225" s="39" t="n"/>
      <c r="H1225" s="5">
        <f>INDEX(Variables!$B$5:$B$105,MATCH($A1225,Variables!$A$5:$A$105,0))&amp;IF($C1225="",""," | "&amp;INDEX(Mapping!$B$5:$B$26,MATCH($C1225,Mapping!$A$5:$A$26,0))&amp;" | "&amp;INDEX(Mapping!$B$30:$B$41,MATCH($B1225,Mapping!$A$30:$A$41,0)))</f>
        <v/>
      </c>
      <c r="I1225" s="5">
        <f>INDEX(Variables!$C$5:$C$105,MATCH($A1225,Variables!$A$5:$A$105,0))</f>
        <v/>
      </c>
      <c r="J1225" s="5">
        <f>INDEX(Variables!$E$5:$E$105,MATCH($A1225,Variables!$A$5:$A$105,0))</f>
        <v/>
      </c>
      <c r="K1225" s="25">
        <f>LOWER(Settings!$C$4)&amp;".mit."&amp;$A1225&amp;IF($C1225="","","."&amp;$C1225&amp;"."&amp;$B1225)&amp;IF(INDEX(Variables!$D$5:$D$105,MATCH($A1225,Variables!$A$5:$A$105,0))="","","."&amp;INDEX(Variables!$D$5:$D$105,MATCH($A1225,Variables!$A$5:$A$105,0)))&amp;"."&amp;K$5</f>
        <v/>
      </c>
      <c r="L1225" s="41">
        <f>L$134*$D1225*INDEX(L$117:L$133,$E1225)</f>
        <v/>
      </c>
      <c r="M1225" s="40">
        <f>M$134*$D1225*INDEX(M$117:M$133,$E1225)</f>
        <v/>
      </c>
      <c r="N1225" s="40">
        <f>N$134*$D1225*INDEX(N$117:N$133,$E1225)</f>
        <v/>
      </c>
      <c r="O1225" s="40">
        <f>O$134*$D1225*INDEX(O$117:O$133,$E1225)</f>
        <v/>
      </c>
      <c r="P1225" s="40">
        <f>P$134*$D1225*INDEX(P$117:P$133,$E1225)</f>
        <v/>
      </c>
      <c r="Q1225" s="40">
        <f>Q$134*$D1225*INDEX(Q$117:Q$133,$E1225)</f>
        <v/>
      </c>
      <c r="R1225" s="40">
        <f>R$134*$D1225*INDEX(R$117:R$133,$E1225)</f>
        <v/>
      </c>
      <c r="S1225" s="40">
        <f>S$134*$D1225*INDEX(S$117:S$133,$E1225)</f>
        <v/>
      </c>
      <c r="T1225" s="40">
        <f>T$134*$D1225*INDEX(T$117:T$133,$E1225)</f>
        <v/>
      </c>
      <c r="U1225" s="40">
        <f>U$134*$D1225*INDEX(U$117:U$133,$E1225)</f>
        <v/>
      </c>
      <c r="V1225" s="40">
        <f>V$134*$D1225*INDEX(V$117:V$133,$E1225)</f>
        <v/>
      </c>
      <c r="W1225" s="40">
        <f>W$134*$D1225*INDEX(W$117:W$133,$E1225)</f>
        <v/>
      </c>
      <c r="X1225" s="40">
        <f>X$134*$D1225*INDEX(X$117:X$133,$E1225)</f>
        <v/>
      </c>
      <c r="Y1225" s="40">
        <f>Y$134*$D1225*INDEX(Y$117:Y$133,$E1225)</f>
        <v/>
      </c>
      <c r="Z1225" s="40">
        <f>Z$134*$D1225*INDEX(Z$117:Z$133,$E1225)</f>
        <v/>
      </c>
      <c r="AA1225" s="40">
        <f>AA$134*$D1225*INDEX(AA$117:AA$133,$E1225)</f>
        <v/>
      </c>
      <c r="AB1225" s="40">
        <f>AB$134*$D1225*INDEX(AB$117:AB$133,$E1225)</f>
        <v/>
      </c>
      <c r="AC1225" s="40">
        <f>AC$134*$D1225*INDEX(AC$117:AC$133,$E1225)</f>
        <v/>
      </c>
      <c r="AD1225" s="42">
        <f>ETSCOST(AD$134,$D1225,INDEX(AD$117:AD$133,$E1225))</f>
        <v/>
      </c>
      <c r="AE1225" s="25">
        <f>LOWER(Settings!$C$4)&amp;".mit."&amp;$A1225&amp;IF($C1225="","","."&amp;$C1225&amp;"."&amp;$B1225)&amp;IF(INDEX(Variables!$D$5:$D$105,MATCH($A1225,Variables!$A$5:$A$105,0))="","","."&amp;INDEX(Variables!$D$5:$D$105,MATCH($A1225,Variables!$A$5:$A$105,0)))&amp;"."&amp;AE$5</f>
        <v/>
      </c>
      <c r="AF1225" s="41">
        <f>AF$134*$D1225*INDEX(AF$117:AF$133,$E1225)</f>
        <v/>
      </c>
      <c r="AG1225" s="40">
        <f>AG$134*$D1225*INDEX(AG$117:AG$133,$E1225)</f>
        <v/>
      </c>
      <c r="AH1225" s="40">
        <f>AH$134*$D1225*INDEX(AH$117:AH$133,$E1225)</f>
        <v/>
      </c>
      <c r="AI1225" s="40">
        <f>AI$134*$D1225*INDEX(AI$117:AI$133,$E1225)</f>
        <v/>
      </c>
      <c r="AJ1225" s="40">
        <f>AJ$134*$D1225*INDEX(AJ$117:AJ$133,$E1225)</f>
        <v/>
      </c>
      <c r="AK1225" s="40">
        <f>AK$134*$D1225*INDEX(AK$117:AK$133,$E1225)</f>
        <v/>
      </c>
      <c r="AL1225" s="40">
        <f>AL$134*$D1225*INDEX(AL$117:AL$133,$E1225)</f>
        <v/>
      </c>
      <c r="AM1225" s="40">
        <f>AM$134*$D1225*INDEX(AM$117:AM$133,$E1225)</f>
        <v/>
      </c>
      <c r="AN1225" s="40">
        <f>AN$134*$D1225*INDEX(AN$117:AN$133,$E1225)</f>
        <v/>
      </c>
      <c r="AO1225" s="40">
        <f>AO$134*$D1225*INDEX(AO$117:AO$133,$E1225)</f>
        <v/>
      </c>
      <c r="AP1225" s="40">
        <f>AP$134*$D1225*INDEX(AP$117:AP$133,$E1225)</f>
        <v/>
      </c>
      <c r="AQ1225" s="40">
        <f>AQ$134*$D1225*INDEX(AQ$117:AQ$133,$E1225)</f>
        <v/>
      </c>
      <c r="AR1225" s="40">
        <f>AR$134*$D1225*INDEX(AR$117:AR$133,$E1225)</f>
        <v/>
      </c>
      <c r="AS1225" s="40">
        <f>AS$134*$D1225*INDEX(AS$117:AS$133,$E1225)</f>
        <v/>
      </c>
      <c r="AT1225" s="40">
        <f>AT$134*$D1225*INDEX(AT$117:AT$133,$E1225)</f>
        <v/>
      </c>
      <c r="AU1225" s="40">
        <f>AU$134*$D1225*INDEX(AU$117:AU$133,$E1225)</f>
        <v/>
      </c>
      <c r="AV1225" s="40">
        <f>AV$134*$D1225*INDEX(AV$117:AV$133,$E1225)</f>
        <v/>
      </c>
      <c r="AW1225" s="40">
        <f>AW$134*$D1225*INDEX(AW$117:AW$133,$E1225)</f>
        <v/>
      </c>
      <c r="AX1225" s="42">
        <f>ETSCOST(AX$134,$D1225,INDEX(AX$117:AX$133,$E1225))</f>
        <v/>
      </c>
    </row>
    <row r="1226" hidden="1" outlineLevel="2">
      <c r="A1226" s="5" t="inlineStr">
        <is>
          <t>ets</t>
        </is>
      </c>
      <c r="B1226" s="5" t="inlineStr">
        <is>
          <t>bio</t>
        </is>
      </c>
      <c r="C1226" s="5" t="inlineStr">
        <is>
          <t>nfm</t>
        </is>
      </c>
      <c r="D1226" s="40">
        <f>INDEX(Inputs!$T$5:$T$132,MATCH($B1226&amp;"|"&amp;$C1226,Inputs!$A$5:$A$132,0))</f>
        <v/>
      </c>
      <c r="E1226" s="40">
        <f>INDEX(Inputs!$K$5:$K$132,MATCH($B1226&amp;"|"&amp;$C1226,Inputs!$A$5:$A$132,0))</f>
        <v/>
      </c>
      <c r="F1226" s="39" t="n"/>
      <c r="G1226" s="39" t="n"/>
      <c r="H1226" s="5">
        <f>INDEX(Variables!$B$5:$B$105,MATCH($A1226,Variables!$A$5:$A$105,0))&amp;IF($C1226="",""," | "&amp;INDEX(Mapping!$B$5:$B$26,MATCH($C1226,Mapping!$A$5:$A$26,0))&amp;" | "&amp;INDEX(Mapping!$B$30:$B$41,MATCH($B1226,Mapping!$A$30:$A$41,0)))</f>
        <v/>
      </c>
      <c r="I1226" s="5">
        <f>INDEX(Variables!$C$5:$C$105,MATCH($A1226,Variables!$A$5:$A$105,0))</f>
        <v/>
      </c>
      <c r="J1226" s="5">
        <f>INDEX(Variables!$E$5:$E$105,MATCH($A1226,Variables!$A$5:$A$105,0))</f>
        <v/>
      </c>
      <c r="K1226" s="25">
        <f>LOWER(Settings!$C$4)&amp;".mit."&amp;$A1226&amp;IF($C1226="","","."&amp;$C1226&amp;"."&amp;$B1226)&amp;IF(INDEX(Variables!$D$5:$D$105,MATCH($A1226,Variables!$A$5:$A$105,0))="","","."&amp;INDEX(Variables!$D$5:$D$105,MATCH($A1226,Variables!$A$5:$A$105,0)))&amp;"."&amp;K$5</f>
        <v/>
      </c>
      <c r="L1226" s="41">
        <f>L$134*$D1226*INDEX(L$117:L$133,$E1226)</f>
        <v/>
      </c>
      <c r="M1226" s="40">
        <f>M$134*$D1226*INDEX(M$117:M$133,$E1226)</f>
        <v/>
      </c>
      <c r="N1226" s="40">
        <f>N$134*$D1226*INDEX(N$117:N$133,$E1226)</f>
        <v/>
      </c>
      <c r="O1226" s="40">
        <f>O$134*$D1226*INDEX(O$117:O$133,$E1226)</f>
        <v/>
      </c>
      <c r="P1226" s="40">
        <f>P$134*$D1226*INDEX(P$117:P$133,$E1226)</f>
        <v/>
      </c>
      <c r="Q1226" s="40">
        <f>Q$134*$D1226*INDEX(Q$117:Q$133,$E1226)</f>
        <v/>
      </c>
      <c r="R1226" s="40">
        <f>R$134*$D1226*INDEX(R$117:R$133,$E1226)</f>
        <v/>
      </c>
      <c r="S1226" s="40">
        <f>S$134*$D1226*INDEX(S$117:S$133,$E1226)</f>
        <v/>
      </c>
      <c r="T1226" s="40">
        <f>T$134*$D1226*INDEX(T$117:T$133,$E1226)</f>
        <v/>
      </c>
      <c r="U1226" s="40">
        <f>U$134*$D1226*INDEX(U$117:U$133,$E1226)</f>
        <v/>
      </c>
      <c r="V1226" s="40">
        <f>V$134*$D1226*INDEX(V$117:V$133,$E1226)</f>
        <v/>
      </c>
      <c r="W1226" s="40">
        <f>W$134*$D1226*INDEX(W$117:W$133,$E1226)</f>
        <v/>
      </c>
      <c r="X1226" s="40">
        <f>X$134*$D1226*INDEX(X$117:X$133,$E1226)</f>
        <v/>
      </c>
      <c r="Y1226" s="40">
        <f>Y$134*$D1226*INDEX(Y$117:Y$133,$E1226)</f>
        <v/>
      </c>
      <c r="Z1226" s="40">
        <f>Z$134*$D1226*INDEX(Z$117:Z$133,$E1226)</f>
        <v/>
      </c>
      <c r="AA1226" s="40">
        <f>AA$134*$D1226*INDEX(AA$117:AA$133,$E1226)</f>
        <v/>
      </c>
      <c r="AB1226" s="40">
        <f>AB$134*$D1226*INDEX(AB$117:AB$133,$E1226)</f>
        <v/>
      </c>
      <c r="AC1226" s="40">
        <f>AC$134*$D1226*INDEX(AC$117:AC$133,$E1226)</f>
        <v/>
      </c>
      <c r="AD1226" s="42">
        <f>ETSCOST(AD$134,$D1226,INDEX(AD$117:AD$133,$E1226))</f>
        <v/>
      </c>
      <c r="AE1226" s="25">
        <f>LOWER(Settings!$C$4)&amp;".mit."&amp;$A1226&amp;IF($C1226="","","."&amp;$C1226&amp;"."&amp;$B1226)&amp;IF(INDEX(Variables!$D$5:$D$105,MATCH($A1226,Variables!$A$5:$A$105,0))="","","."&amp;INDEX(Variables!$D$5:$D$105,MATCH($A1226,Variables!$A$5:$A$105,0)))&amp;"."&amp;AE$5</f>
        <v/>
      </c>
      <c r="AF1226" s="41">
        <f>AF$134*$D1226*INDEX(AF$117:AF$133,$E1226)</f>
        <v/>
      </c>
      <c r="AG1226" s="40">
        <f>AG$134*$D1226*INDEX(AG$117:AG$133,$E1226)</f>
        <v/>
      </c>
      <c r="AH1226" s="40">
        <f>AH$134*$D1226*INDEX(AH$117:AH$133,$E1226)</f>
        <v/>
      </c>
      <c r="AI1226" s="40">
        <f>AI$134*$D1226*INDEX(AI$117:AI$133,$E1226)</f>
        <v/>
      </c>
      <c r="AJ1226" s="40">
        <f>AJ$134*$D1226*INDEX(AJ$117:AJ$133,$E1226)</f>
        <v/>
      </c>
      <c r="AK1226" s="40">
        <f>AK$134*$D1226*INDEX(AK$117:AK$133,$E1226)</f>
        <v/>
      </c>
      <c r="AL1226" s="40">
        <f>AL$134*$D1226*INDEX(AL$117:AL$133,$E1226)</f>
        <v/>
      </c>
      <c r="AM1226" s="40">
        <f>AM$134*$D1226*INDEX(AM$117:AM$133,$E1226)</f>
        <v/>
      </c>
      <c r="AN1226" s="40">
        <f>AN$134*$D1226*INDEX(AN$117:AN$133,$E1226)</f>
        <v/>
      </c>
      <c r="AO1226" s="40">
        <f>AO$134*$D1226*INDEX(AO$117:AO$133,$E1226)</f>
        <v/>
      </c>
      <c r="AP1226" s="40">
        <f>AP$134*$D1226*INDEX(AP$117:AP$133,$E1226)</f>
        <v/>
      </c>
      <c r="AQ1226" s="40">
        <f>AQ$134*$D1226*INDEX(AQ$117:AQ$133,$E1226)</f>
        <v/>
      </c>
      <c r="AR1226" s="40">
        <f>AR$134*$D1226*INDEX(AR$117:AR$133,$E1226)</f>
        <v/>
      </c>
      <c r="AS1226" s="40">
        <f>AS$134*$D1226*INDEX(AS$117:AS$133,$E1226)</f>
        <v/>
      </c>
      <c r="AT1226" s="40">
        <f>AT$134*$D1226*INDEX(AT$117:AT$133,$E1226)</f>
        <v/>
      </c>
      <c r="AU1226" s="40">
        <f>AU$134*$D1226*INDEX(AU$117:AU$133,$E1226)</f>
        <v/>
      </c>
      <c r="AV1226" s="40">
        <f>AV$134*$D1226*INDEX(AV$117:AV$133,$E1226)</f>
        <v/>
      </c>
      <c r="AW1226" s="40">
        <f>AW$134*$D1226*INDEX(AW$117:AW$133,$E1226)</f>
        <v/>
      </c>
      <c r="AX1226" s="42">
        <f>ETSCOST(AX$134,$D1226,INDEX(AX$117:AX$133,$E1226))</f>
        <v/>
      </c>
    </row>
    <row r="1227" hidden="1" outlineLevel="2"/>
    <row r="1228" hidden="1" outlineLevel="2">
      <c r="A1228" s="5" t="inlineStr">
        <is>
          <t>ntx</t>
        </is>
      </c>
      <c r="B1228" s="5" t="inlineStr">
        <is>
          <t>coa</t>
        </is>
      </c>
      <c r="C1228" s="5" t="inlineStr">
        <is>
          <t>nfm</t>
        </is>
      </c>
      <c r="D1228" s="40">
        <f>INDEX(Inputs!$L$5:$L$132,MATCH($B1228&amp;"|"&amp;$C1228,Inputs!$A$5:$A$132,0))</f>
        <v/>
      </c>
      <c r="E1228" s="40">
        <f>INDEX(Inputs!$I$5:$I$132,MATCH($B1228&amp;"|"&amp;$C1228,Inputs!$A$5:$A$132,0))</f>
        <v/>
      </c>
      <c r="F1228" s="39" t="n"/>
      <c r="G1228" s="39" t="n"/>
      <c r="H1228" s="5">
        <f>INDEX(Variables!$B$5:$B$105,MATCH($A1228,Variables!$A$5:$A$105,0))&amp;IF($C1228="",""," | "&amp;INDEX(Mapping!$B$5:$B$26,MATCH($C1228,Mapping!$A$5:$A$26,0))&amp;" | "&amp;INDEX(Mapping!$B$30:$B$41,MATCH($B1228,Mapping!$A$30:$A$41,0)))</f>
        <v/>
      </c>
      <c r="I1228" s="5">
        <f>INDEX(Variables!$C$5:$C$105,MATCH($A1228,Variables!$A$5:$A$105,0))</f>
        <v/>
      </c>
      <c r="J1228" s="5">
        <f>INDEX(Variables!$E$5:$E$105,MATCH($A1228,Variables!$A$5:$A$105,0))</f>
        <v/>
      </c>
      <c r="K1228" s="25">
        <f>LOWER(Settings!$C$4)&amp;".mit."&amp;$A1228&amp;IF($C1228="","","."&amp;$C1228&amp;"."&amp;$B1228)&amp;IF(INDEX(Variables!$D$5:$D$105,MATCH($A1228,Variables!$A$5:$A$105,0))="","","."&amp;INDEX(Variables!$D$5:$D$105,MATCH($A1228,Variables!$A$5:$A$105,0)))&amp;"."&amp;K$5</f>
        <v/>
      </c>
      <c r="L1228" s="41">
        <f>INDEX(L$78:L$91,$D1228)/$E1228</f>
        <v/>
      </c>
      <c r="M1228" s="40">
        <f>INDEX(M$78:M$91,$D1228)/$E1228</f>
        <v/>
      </c>
      <c r="N1228" s="40">
        <f>INDEX(N$78:N$91,$D1228)/$E1228</f>
        <v/>
      </c>
      <c r="O1228" s="40">
        <f>INDEX(O$78:O$91,$D1228)/$E1228</f>
        <v/>
      </c>
      <c r="P1228" s="40">
        <f>INDEX(P$78:P$91,$D1228)/$E1228</f>
        <v/>
      </c>
      <c r="Q1228" s="40">
        <f>INDEX(Q$78:Q$91,$D1228)/$E1228</f>
        <v/>
      </c>
      <c r="R1228" s="40">
        <f>INDEX(R$78:R$91,$D1228)/$E1228</f>
        <v/>
      </c>
      <c r="S1228" s="40">
        <f>INDEX(S$78:S$91,$D1228)/$E1228</f>
        <v/>
      </c>
      <c r="T1228" s="40">
        <f>INDEX(T$78:T$91,$D1228)/$E1228</f>
        <v/>
      </c>
      <c r="U1228" s="40">
        <f>INDEX(U$78:U$91,$D1228)/$E1228</f>
        <v/>
      </c>
      <c r="V1228" s="40">
        <f>INDEX(V$78:V$91,$D1228)/$E1228</f>
        <v/>
      </c>
      <c r="W1228" s="40">
        <f>INDEX(W$78:W$91,$D1228)/$E1228</f>
        <v/>
      </c>
      <c r="X1228" s="40">
        <f>INDEX(X$78:X$91,$D1228)/$E1228</f>
        <v/>
      </c>
      <c r="Y1228" s="40">
        <f>INDEX(Y$78:Y$91,$D1228)/$E1228</f>
        <v/>
      </c>
      <c r="Z1228" s="40">
        <f>INDEX(Z$78:Z$91,$D1228)/$E1228</f>
        <v/>
      </c>
      <c r="AA1228" s="40">
        <f>INDEX(AA$78:AA$91,$D1228)/$E1228</f>
        <v/>
      </c>
      <c r="AB1228" s="40">
        <f>INDEX(AB$78:AB$91,$D1228)/$E1228</f>
        <v/>
      </c>
      <c r="AC1228" s="40">
        <f>INDEX(AC$78:AC$91,$D1228)/$E1228</f>
        <v/>
      </c>
      <c r="AD1228" s="42">
        <f>NEWEXCISE(INDEX(AD$78:AD$91,$D1228),$E1228)</f>
        <v/>
      </c>
      <c r="AE1228" s="25">
        <f>LOWER(Settings!$C$4)&amp;".mit."&amp;$A1228&amp;IF($C1228="","","."&amp;$C1228&amp;"."&amp;$B1228)&amp;IF(INDEX(Variables!$D$5:$D$105,MATCH($A1228,Variables!$A$5:$A$105,0))="","","."&amp;INDEX(Variables!$D$5:$D$105,MATCH($A1228,Variables!$A$5:$A$105,0)))&amp;"."&amp;AE$5</f>
        <v/>
      </c>
      <c r="AF1228" s="41">
        <f>INDEX(AF$78:AF$91,$D1228)/$E1228</f>
        <v/>
      </c>
      <c r="AG1228" s="40">
        <f>INDEX(AG$78:AG$91,$D1228)/$E1228</f>
        <v/>
      </c>
      <c r="AH1228" s="40">
        <f>INDEX(AH$78:AH$91,$D1228)/$E1228</f>
        <v/>
      </c>
      <c r="AI1228" s="40">
        <f>INDEX(AI$78:AI$91,$D1228)/$E1228</f>
        <v/>
      </c>
      <c r="AJ1228" s="40">
        <f>INDEX(AJ$78:AJ$91,$D1228)/$E1228</f>
        <v/>
      </c>
      <c r="AK1228" s="40">
        <f>INDEX(AK$78:AK$91,$D1228)/$E1228</f>
        <v/>
      </c>
      <c r="AL1228" s="40">
        <f>INDEX(AL$78:AL$91,$D1228)/$E1228</f>
        <v/>
      </c>
      <c r="AM1228" s="40">
        <f>INDEX(AM$78:AM$91,$D1228)/$E1228</f>
        <v/>
      </c>
      <c r="AN1228" s="40">
        <f>INDEX(AN$78:AN$91,$D1228)/$E1228</f>
        <v/>
      </c>
      <c r="AO1228" s="40">
        <f>INDEX(AO$78:AO$91,$D1228)/$E1228</f>
        <v/>
      </c>
      <c r="AP1228" s="40">
        <f>INDEX(AP$78:AP$91,$D1228)/$E1228</f>
        <v/>
      </c>
      <c r="AQ1228" s="40">
        <f>INDEX(AQ$78:AQ$91,$D1228)/$E1228</f>
        <v/>
      </c>
      <c r="AR1228" s="40">
        <f>INDEX(AR$78:AR$91,$D1228)/$E1228</f>
        <v/>
      </c>
      <c r="AS1228" s="40">
        <f>INDEX(AS$78:AS$91,$D1228)/$E1228</f>
        <v/>
      </c>
      <c r="AT1228" s="40">
        <f>INDEX(AT$78:AT$91,$D1228)/$E1228</f>
        <v/>
      </c>
      <c r="AU1228" s="40">
        <f>INDEX(AU$78:AU$91,$D1228)/$E1228</f>
        <v/>
      </c>
      <c r="AV1228" s="40">
        <f>INDEX(AV$78:AV$91,$D1228)/$E1228</f>
        <v/>
      </c>
      <c r="AW1228" s="40">
        <f>INDEX(AW$78:AW$91,$D1228)/$E1228</f>
        <v/>
      </c>
      <c r="AX1228" s="42">
        <f>NEWEXCISE(INDEX(AX$78:AX$91,$D1228),$E1228)</f>
        <v/>
      </c>
    </row>
    <row r="1229" hidden="1" outlineLevel="2">
      <c r="A1229" s="5" t="inlineStr">
        <is>
          <t>ntx</t>
        </is>
      </c>
      <c r="B1229" s="5" t="inlineStr">
        <is>
          <t>nga</t>
        </is>
      </c>
      <c r="C1229" s="5" t="inlineStr">
        <is>
          <t>nfm</t>
        </is>
      </c>
      <c r="D1229" s="40">
        <f>INDEX(Inputs!$L$5:$L$132,MATCH($B1229&amp;"|"&amp;$C1229,Inputs!$A$5:$A$132,0))</f>
        <v/>
      </c>
      <c r="E1229" s="40">
        <f>INDEX(Inputs!$I$5:$I$132,MATCH($B1229&amp;"|"&amp;$C1229,Inputs!$A$5:$A$132,0))</f>
        <v/>
      </c>
      <c r="F1229" s="39" t="n"/>
      <c r="G1229" s="39" t="n"/>
      <c r="H1229" s="5">
        <f>INDEX(Variables!$B$5:$B$105,MATCH($A1229,Variables!$A$5:$A$105,0))&amp;IF($C1229="",""," | "&amp;INDEX(Mapping!$B$5:$B$26,MATCH($C1229,Mapping!$A$5:$A$26,0))&amp;" | "&amp;INDEX(Mapping!$B$30:$B$41,MATCH($B1229,Mapping!$A$30:$A$41,0)))</f>
        <v/>
      </c>
      <c r="I1229" s="5">
        <f>INDEX(Variables!$C$5:$C$105,MATCH($A1229,Variables!$A$5:$A$105,0))</f>
        <v/>
      </c>
      <c r="J1229" s="5">
        <f>INDEX(Variables!$E$5:$E$105,MATCH($A1229,Variables!$A$5:$A$105,0))</f>
        <v/>
      </c>
      <c r="K1229" s="25">
        <f>LOWER(Settings!$C$4)&amp;".mit."&amp;$A1229&amp;IF($C1229="","","."&amp;$C1229&amp;"."&amp;$B1229)&amp;IF(INDEX(Variables!$D$5:$D$105,MATCH($A1229,Variables!$A$5:$A$105,0))="","","."&amp;INDEX(Variables!$D$5:$D$105,MATCH($A1229,Variables!$A$5:$A$105,0)))&amp;"."&amp;K$5</f>
        <v/>
      </c>
      <c r="L1229" s="41">
        <f>INDEX(L$78:L$91,$D1229)/$E1229</f>
        <v/>
      </c>
      <c r="M1229" s="40">
        <f>INDEX(M$78:M$91,$D1229)/$E1229</f>
        <v/>
      </c>
      <c r="N1229" s="40">
        <f>INDEX(N$78:N$91,$D1229)/$E1229</f>
        <v/>
      </c>
      <c r="O1229" s="40">
        <f>INDEX(O$78:O$91,$D1229)/$E1229</f>
        <v/>
      </c>
      <c r="P1229" s="40">
        <f>INDEX(P$78:P$91,$D1229)/$E1229</f>
        <v/>
      </c>
      <c r="Q1229" s="40">
        <f>INDEX(Q$78:Q$91,$D1229)/$E1229</f>
        <v/>
      </c>
      <c r="R1229" s="40">
        <f>INDEX(R$78:R$91,$D1229)/$E1229</f>
        <v/>
      </c>
      <c r="S1229" s="40">
        <f>INDEX(S$78:S$91,$D1229)/$E1229</f>
        <v/>
      </c>
      <c r="T1229" s="40">
        <f>INDEX(T$78:T$91,$D1229)/$E1229</f>
        <v/>
      </c>
      <c r="U1229" s="40">
        <f>INDEX(U$78:U$91,$D1229)/$E1229</f>
        <v/>
      </c>
      <c r="V1229" s="40">
        <f>INDEX(V$78:V$91,$D1229)/$E1229</f>
        <v/>
      </c>
      <c r="W1229" s="40">
        <f>INDEX(W$78:W$91,$D1229)/$E1229</f>
        <v/>
      </c>
      <c r="X1229" s="40">
        <f>INDEX(X$78:X$91,$D1229)/$E1229</f>
        <v/>
      </c>
      <c r="Y1229" s="40">
        <f>INDEX(Y$78:Y$91,$D1229)/$E1229</f>
        <v/>
      </c>
      <c r="Z1229" s="40">
        <f>INDEX(Z$78:Z$91,$D1229)/$E1229</f>
        <v/>
      </c>
      <c r="AA1229" s="40">
        <f>INDEX(AA$78:AA$91,$D1229)/$E1229</f>
        <v/>
      </c>
      <c r="AB1229" s="40">
        <f>INDEX(AB$78:AB$91,$D1229)/$E1229</f>
        <v/>
      </c>
      <c r="AC1229" s="40">
        <f>INDEX(AC$78:AC$91,$D1229)/$E1229</f>
        <v/>
      </c>
      <c r="AD1229" s="42">
        <f>NEWEXCISE(INDEX(AD$78:AD$91,$D1229),$E1229)</f>
        <v/>
      </c>
      <c r="AE1229" s="25">
        <f>LOWER(Settings!$C$4)&amp;".mit."&amp;$A1229&amp;IF($C1229="","","."&amp;$C1229&amp;"."&amp;$B1229)&amp;IF(INDEX(Variables!$D$5:$D$105,MATCH($A1229,Variables!$A$5:$A$105,0))="","","."&amp;INDEX(Variables!$D$5:$D$105,MATCH($A1229,Variables!$A$5:$A$105,0)))&amp;"."&amp;AE$5</f>
        <v/>
      </c>
      <c r="AF1229" s="41">
        <f>INDEX(AF$78:AF$91,$D1229)/$E1229</f>
        <v/>
      </c>
      <c r="AG1229" s="40">
        <f>INDEX(AG$78:AG$91,$D1229)/$E1229</f>
        <v/>
      </c>
      <c r="AH1229" s="40">
        <f>INDEX(AH$78:AH$91,$D1229)/$E1229</f>
        <v/>
      </c>
      <c r="AI1229" s="40">
        <f>INDEX(AI$78:AI$91,$D1229)/$E1229</f>
        <v/>
      </c>
      <c r="AJ1229" s="40">
        <f>INDEX(AJ$78:AJ$91,$D1229)/$E1229</f>
        <v/>
      </c>
      <c r="AK1229" s="40">
        <f>INDEX(AK$78:AK$91,$D1229)/$E1229</f>
        <v/>
      </c>
      <c r="AL1229" s="40">
        <f>INDEX(AL$78:AL$91,$D1229)/$E1229</f>
        <v/>
      </c>
      <c r="AM1229" s="40">
        <f>INDEX(AM$78:AM$91,$D1229)/$E1229</f>
        <v/>
      </c>
      <c r="AN1229" s="40">
        <f>INDEX(AN$78:AN$91,$D1229)/$E1229</f>
        <v/>
      </c>
      <c r="AO1229" s="40">
        <f>INDEX(AO$78:AO$91,$D1229)/$E1229</f>
        <v/>
      </c>
      <c r="AP1229" s="40">
        <f>INDEX(AP$78:AP$91,$D1229)/$E1229</f>
        <v/>
      </c>
      <c r="AQ1229" s="40">
        <f>INDEX(AQ$78:AQ$91,$D1229)/$E1229</f>
        <v/>
      </c>
      <c r="AR1229" s="40">
        <f>INDEX(AR$78:AR$91,$D1229)/$E1229</f>
        <v/>
      </c>
      <c r="AS1229" s="40">
        <f>INDEX(AS$78:AS$91,$D1229)/$E1229</f>
        <v/>
      </c>
      <c r="AT1229" s="40">
        <f>INDEX(AT$78:AT$91,$D1229)/$E1229</f>
        <v/>
      </c>
      <c r="AU1229" s="40">
        <f>INDEX(AU$78:AU$91,$D1229)/$E1229</f>
        <v/>
      </c>
      <c r="AV1229" s="40">
        <f>INDEX(AV$78:AV$91,$D1229)/$E1229</f>
        <v/>
      </c>
      <c r="AW1229" s="40">
        <f>INDEX(AW$78:AW$91,$D1229)/$E1229</f>
        <v/>
      </c>
      <c r="AX1229" s="42">
        <f>NEWEXCISE(INDEX(AX$78:AX$91,$D1229),$E1229)</f>
        <v/>
      </c>
    </row>
    <row r="1230" hidden="1" outlineLevel="2">
      <c r="A1230" s="5" t="inlineStr">
        <is>
          <t>ntx</t>
        </is>
      </c>
      <c r="B1230" s="5" t="inlineStr">
        <is>
          <t>gso</t>
        </is>
      </c>
      <c r="C1230" s="5" t="inlineStr">
        <is>
          <t>nfm</t>
        </is>
      </c>
      <c r="D1230" s="40">
        <f>INDEX(Inputs!$L$5:$L$132,MATCH($B1230&amp;"|"&amp;$C1230,Inputs!$A$5:$A$132,0))</f>
        <v/>
      </c>
      <c r="E1230" s="40">
        <f>INDEX(Inputs!$I$5:$I$132,MATCH($B1230&amp;"|"&amp;$C1230,Inputs!$A$5:$A$132,0))</f>
        <v/>
      </c>
      <c r="F1230" s="39" t="n"/>
      <c r="G1230" s="39" t="n"/>
      <c r="H1230" s="5">
        <f>INDEX(Variables!$B$5:$B$105,MATCH($A1230,Variables!$A$5:$A$105,0))&amp;IF($C1230="",""," | "&amp;INDEX(Mapping!$B$5:$B$26,MATCH($C1230,Mapping!$A$5:$A$26,0))&amp;" | "&amp;INDEX(Mapping!$B$30:$B$41,MATCH($B1230,Mapping!$A$30:$A$41,0)))</f>
        <v/>
      </c>
      <c r="I1230" s="5">
        <f>INDEX(Variables!$C$5:$C$105,MATCH($A1230,Variables!$A$5:$A$105,0))</f>
        <v/>
      </c>
      <c r="J1230" s="5">
        <f>INDEX(Variables!$E$5:$E$105,MATCH($A1230,Variables!$A$5:$A$105,0))</f>
        <v/>
      </c>
      <c r="K1230" s="25">
        <f>LOWER(Settings!$C$4)&amp;".mit."&amp;$A1230&amp;IF($C1230="","","."&amp;$C1230&amp;"."&amp;$B1230)&amp;IF(INDEX(Variables!$D$5:$D$105,MATCH($A1230,Variables!$A$5:$A$105,0))="","","."&amp;INDEX(Variables!$D$5:$D$105,MATCH($A1230,Variables!$A$5:$A$105,0)))&amp;"."&amp;K$5</f>
        <v/>
      </c>
      <c r="L1230" s="41">
        <f>INDEX(L$78:L$91,$D1230)/$E1230</f>
        <v/>
      </c>
      <c r="M1230" s="40">
        <f>INDEX(M$78:M$91,$D1230)/$E1230</f>
        <v/>
      </c>
      <c r="N1230" s="40">
        <f>INDEX(N$78:N$91,$D1230)/$E1230</f>
        <v/>
      </c>
      <c r="O1230" s="40">
        <f>INDEX(O$78:O$91,$D1230)/$E1230</f>
        <v/>
      </c>
      <c r="P1230" s="40">
        <f>INDEX(P$78:P$91,$D1230)/$E1230</f>
        <v/>
      </c>
      <c r="Q1230" s="40">
        <f>INDEX(Q$78:Q$91,$D1230)/$E1230</f>
        <v/>
      </c>
      <c r="R1230" s="40">
        <f>INDEX(R$78:R$91,$D1230)/$E1230</f>
        <v/>
      </c>
      <c r="S1230" s="40">
        <f>INDEX(S$78:S$91,$D1230)/$E1230</f>
        <v/>
      </c>
      <c r="T1230" s="40">
        <f>INDEX(T$78:T$91,$D1230)/$E1230</f>
        <v/>
      </c>
      <c r="U1230" s="40">
        <f>INDEX(U$78:U$91,$D1230)/$E1230</f>
        <v/>
      </c>
      <c r="V1230" s="40">
        <f>INDEX(V$78:V$91,$D1230)/$E1230</f>
        <v/>
      </c>
      <c r="W1230" s="40">
        <f>INDEX(W$78:W$91,$D1230)/$E1230</f>
        <v/>
      </c>
      <c r="X1230" s="40">
        <f>INDEX(X$78:X$91,$D1230)/$E1230</f>
        <v/>
      </c>
      <c r="Y1230" s="40">
        <f>INDEX(Y$78:Y$91,$D1230)/$E1230</f>
        <v/>
      </c>
      <c r="Z1230" s="40">
        <f>INDEX(Z$78:Z$91,$D1230)/$E1230</f>
        <v/>
      </c>
      <c r="AA1230" s="40">
        <f>INDEX(AA$78:AA$91,$D1230)/$E1230</f>
        <v/>
      </c>
      <c r="AB1230" s="40">
        <f>INDEX(AB$78:AB$91,$D1230)/$E1230</f>
        <v/>
      </c>
      <c r="AC1230" s="40">
        <f>INDEX(AC$78:AC$91,$D1230)/$E1230</f>
        <v/>
      </c>
      <c r="AD1230" s="42">
        <f>NEWEXCISE(INDEX(AD$78:AD$91,$D1230),$E1230)</f>
        <v/>
      </c>
      <c r="AE1230" s="25">
        <f>LOWER(Settings!$C$4)&amp;".mit."&amp;$A1230&amp;IF($C1230="","","."&amp;$C1230&amp;"."&amp;$B1230)&amp;IF(INDEX(Variables!$D$5:$D$105,MATCH($A1230,Variables!$A$5:$A$105,0))="","","."&amp;INDEX(Variables!$D$5:$D$105,MATCH($A1230,Variables!$A$5:$A$105,0)))&amp;"."&amp;AE$5</f>
        <v/>
      </c>
      <c r="AF1230" s="41">
        <f>INDEX(AF$78:AF$91,$D1230)/$E1230</f>
        <v/>
      </c>
      <c r="AG1230" s="40">
        <f>INDEX(AG$78:AG$91,$D1230)/$E1230</f>
        <v/>
      </c>
      <c r="AH1230" s="40">
        <f>INDEX(AH$78:AH$91,$D1230)/$E1230</f>
        <v/>
      </c>
      <c r="AI1230" s="40">
        <f>INDEX(AI$78:AI$91,$D1230)/$E1230</f>
        <v/>
      </c>
      <c r="AJ1230" s="40">
        <f>INDEX(AJ$78:AJ$91,$D1230)/$E1230</f>
        <v/>
      </c>
      <c r="AK1230" s="40">
        <f>INDEX(AK$78:AK$91,$D1230)/$E1230</f>
        <v/>
      </c>
      <c r="AL1230" s="40">
        <f>INDEX(AL$78:AL$91,$D1230)/$E1230</f>
        <v/>
      </c>
      <c r="AM1230" s="40">
        <f>INDEX(AM$78:AM$91,$D1230)/$E1230</f>
        <v/>
      </c>
      <c r="AN1230" s="40">
        <f>INDEX(AN$78:AN$91,$D1230)/$E1230</f>
        <v/>
      </c>
      <c r="AO1230" s="40">
        <f>INDEX(AO$78:AO$91,$D1230)/$E1230</f>
        <v/>
      </c>
      <c r="AP1230" s="40">
        <f>INDEX(AP$78:AP$91,$D1230)/$E1230</f>
        <v/>
      </c>
      <c r="AQ1230" s="40">
        <f>INDEX(AQ$78:AQ$91,$D1230)/$E1230</f>
        <v/>
      </c>
      <c r="AR1230" s="40">
        <f>INDEX(AR$78:AR$91,$D1230)/$E1230</f>
        <v/>
      </c>
      <c r="AS1230" s="40">
        <f>INDEX(AS$78:AS$91,$D1230)/$E1230</f>
        <v/>
      </c>
      <c r="AT1230" s="40">
        <f>INDEX(AT$78:AT$91,$D1230)/$E1230</f>
        <v/>
      </c>
      <c r="AU1230" s="40">
        <f>INDEX(AU$78:AU$91,$D1230)/$E1230</f>
        <v/>
      </c>
      <c r="AV1230" s="40">
        <f>INDEX(AV$78:AV$91,$D1230)/$E1230</f>
        <v/>
      </c>
      <c r="AW1230" s="40">
        <f>INDEX(AW$78:AW$91,$D1230)/$E1230</f>
        <v/>
      </c>
      <c r="AX1230" s="42">
        <f>NEWEXCISE(INDEX(AX$78:AX$91,$D1230),$E1230)</f>
        <v/>
      </c>
    </row>
    <row r="1231" hidden="1" outlineLevel="2">
      <c r="A1231" s="5" t="inlineStr">
        <is>
          <t>ntx</t>
        </is>
      </c>
      <c r="B1231" s="5" t="inlineStr">
        <is>
          <t>die</t>
        </is>
      </c>
      <c r="C1231" s="5" t="inlineStr">
        <is>
          <t>nfm</t>
        </is>
      </c>
      <c r="D1231" s="40">
        <f>INDEX(Inputs!$L$5:$L$132,MATCH($B1231&amp;"|"&amp;$C1231,Inputs!$A$5:$A$132,0))</f>
        <v/>
      </c>
      <c r="E1231" s="40">
        <f>INDEX(Inputs!$I$5:$I$132,MATCH($B1231&amp;"|"&amp;$C1231,Inputs!$A$5:$A$132,0))</f>
        <v/>
      </c>
      <c r="F1231" s="39" t="n"/>
      <c r="G1231" s="39" t="n"/>
      <c r="H1231" s="5">
        <f>INDEX(Variables!$B$5:$B$105,MATCH($A1231,Variables!$A$5:$A$105,0))&amp;IF($C1231="",""," | "&amp;INDEX(Mapping!$B$5:$B$26,MATCH($C1231,Mapping!$A$5:$A$26,0))&amp;" | "&amp;INDEX(Mapping!$B$30:$B$41,MATCH($B1231,Mapping!$A$30:$A$41,0)))</f>
        <v/>
      </c>
      <c r="I1231" s="5">
        <f>INDEX(Variables!$C$5:$C$105,MATCH($A1231,Variables!$A$5:$A$105,0))</f>
        <v/>
      </c>
      <c r="J1231" s="5">
        <f>INDEX(Variables!$E$5:$E$105,MATCH($A1231,Variables!$A$5:$A$105,0))</f>
        <v/>
      </c>
      <c r="K1231" s="25">
        <f>LOWER(Settings!$C$4)&amp;".mit."&amp;$A1231&amp;IF($C1231="","","."&amp;$C1231&amp;"."&amp;$B1231)&amp;IF(INDEX(Variables!$D$5:$D$105,MATCH($A1231,Variables!$A$5:$A$105,0))="","","."&amp;INDEX(Variables!$D$5:$D$105,MATCH($A1231,Variables!$A$5:$A$105,0)))&amp;"."&amp;K$5</f>
        <v/>
      </c>
      <c r="L1231" s="41">
        <f>INDEX(L$78:L$91,$D1231)/$E1231</f>
        <v/>
      </c>
      <c r="M1231" s="40">
        <f>INDEX(M$78:M$91,$D1231)/$E1231</f>
        <v/>
      </c>
      <c r="N1231" s="40">
        <f>INDEX(N$78:N$91,$D1231)/$E1231</f>
        <v/>
      </c>
      <c r="O1231" s="40">
        <f>INDEX(O$78:O$91,$D1231)/$E1231</f>
        <v/>
      </c>
      <c r="P1231" s="40">
        <f>INDEX(P$78:P$91,$D1231)/$E1231</f>
        <v/>
      </c>
      <c r="Q1231" s="40">
        <f>INDEX(Q$78:Q$91,$D1231)/$E1231</f>
        <v/>
      </c>
      <c r="R1231" s="40">
        <f>INDEX(R$78:R$91,$D1231)/$E1231</f>
        <v/>
      </c>
      <c r="S1231" s="40">
        <f>INDEX(S$78:S$91,$D1231)/$E1231</f>
        <v/>
      </c>
      <c r="T1231" s="40">
        <f>INDEX(T$78:T$91,$D1231)/$E1231</f>
        <v/>
      </c>
      <c r="U1231" s="40">
        <f>INDEX(U$78:U$91,$D1231)/$E1231</f>
        <v/>
      </c>
      <c r="V1231" s="40">
        <f>INDEX(V$78:V$91,$D1231)/$E1231</f>
        <v/>
      </c>
      <c r="W1231" s="40">
        <f>INDEX(W$78:W$91,$D1231)/$E1231</f>
        <v/>
      </c>
      <c r="X1231" s="40">
        <f>INDEX(X$78:X$91,$D1231)/$E1231</f>
        <v/>
      </c>
      <c r="Y1231" s="40">
        <f>INDEX(Y$78:Y$91,$D1231)/$E1231</f>
        <v/>
      </c>
      <c r="Z1231" s="40">
        <f>INDEX(Z$78:Z$91,$D1231)/$E1231</f>
        <v/>
      </c>
      <c r="AA1231" s="40">
        <f>INDEX(AA$78:AA$91,$D1231)/$E1231</f>
        <v/>
      </c>
      <c r="AB1231" s="40">
        <f>INDEX(AB$78:AB$91,$D1231)/$E1231</f>
        <v/>
      </c>
      <c r="AC1231" s="40">
        <f>INDEX(AC$78:AC$91,$D1231)/$E1231</f>
        <v/>
      </c>
      <c r="AD1231" s="42">
        <f>NEWEXCISE(INDEX(AD$78:AD$91,$D1231),$E1231)</f>
        <v/>
      </c>
      <c r="AE1231" s="25">
        <f>LOWER(Settings!$C$4)&amp;".mit."&amp;$A1231&amp;IF($C1231="","","."&amp;$C1231&amp;"."&amp;$B1231)&amp;IF(INDEX(Variables!$D$5:$D$105,MATCH($A1231,Variables!$A$5:$A$105,0))="","","."&amp;INDEX(Variables!$D$5:$D$105,MATCH($A1231,Variables!$A$5:$A$105,0)))&amp;"."&amp;AE$5</f>
        <v/>
      </c>
      <c r="AF1231" s="41">
        <f>INDEX(AF$78:AF$91,$D1231)/$E1231</f>
        <v/>
      </c>
      <c r="AG1231" s="40">
        <f>INDEX(AG$78:AG$91,$D1231)/$E1231</f>
        <v/>
      </c>
      <c r="AH1231" s="40">
        <f>INDEX(AH$78:AH$91,$D1231)/$E1231</f>
        <v/>
      </c>
      <c r="AI1231" s="40">
        <f>INDEX(AI$78:AI$91,$D1231)/$E1231</f>
        <v/>
      </c>
      <c r="AJ1231" s="40">
        <f>INDEX(AJ$78:AJ$91,$D1231)/$E1231</f>
        <v/>
      </c>
      <c r="AK1231" s="40">
        <f>INDEX(AK$78:AK$91,$D1231)/$E1231</f>
        <v/>
      </c>
      <c r="AL1231" s="40">
        <f>INDEX(AL$78:AL$91,$D1231)/$E1231</f>
        <v/>
      </c>
      <c r="AM1231" s="40">
        <f>INDEX(AM$78:AM$91,$D1231)/$E1231</f>
        <v/>
      </c>
      <c r="AN1231" s="40">
        <f>INDEX(AN$78:AN$91,$D1231)/$E1231</f>
        <v/>
      </c>
      <c r="AO1231" s="40">
        <f>INDEX(AO$78:AO$91,$D1231)/$E1231</f>
        <v/>
      </c>
      <c r="AP1231" s="40">
        <f>INDEX(AP$78:AP$91,$D1231)/$E1231</f>
        <v/>
      </c>
      <c r="AQ1231" s="40">
        <f>INDEX(AQ$78:AQ$91,$D1231)/$E1231</f>
        <v/>
      </c>
      <c r="AR1231" s="40">
        <f>INDEX(AR$78:AR$91,$D1231)/$E1231</f>
        <v/>
      </c>
      <c r="AS1231" s="40">
        <f>INDEX(AS$78:AS$91,$D1231)/$E1231</f>
        <v/>
      </c>
      <c r="AT1231" s="40">
        <f>INDEX(AT$78:AT$91,$D1231)/$E1231</f>
        <v/>
      </c>
      <c r="AU1231" s="40">
        <f>INDEX(AU$78:AU$91,$D1231)/$E1231</f>
        <v/>
      </c>
      <c r="AV1231" s="40">
        <f>INDEX(AV$78:AV$91,$D1231)/$E1231</f>
        <v/>
      </c>
      <c r="AW1231" s="40">
        <f>INDEX(AW$78:AW$91,$D1231)/$E1231</f>
        <v/>
      </c>
      <c r="AX1231" s="42">
        <f>NEWEXCISE(INDEX(AX$78:AX$91,$D1231),$E1231)</f>
        <v/>
      </c>
    </row>
    <row r="1232" hidden="1" outlineLevel="2">
      <c r="A1232" s="5" t="inlineStr">
        <is>
          <t>ntx</t>
        </is>
      </c>
      <c r="B1232" s="5" t="inlineStr">
        <is>
          <t>lpg</t>
        </is>
      </c>
      <c r="C1232" s="5" t="inlineStr">
        <is>
          <t>nfm</t>
        </is>
      </c>
      <c r="D1232" s="40">
        <f>INDEX(Inputs!$L$5:$L$132,MATCH($B1232&amp;"|"&amp;$C1232,Inputs!$A$5:$A$132,0))</f>
        <v/>
      </c>
      <c r="E1232" s="40">
        <f>INDEX(Inputs!$I$5:$I$132,MATCH($B1232&amp;"|"&amp;$C1232,Inputs!$A$5:$A$132,0))</f>
        <v/>
      </c>
      <c r="F1232" s="39" t="n"/>
      <c r="G1232" s="39" t="n"/>
      <c r="H1232" s="5">
        <f>INDEX(Variables!$B$5:$B$105,MATCH($A1232,Variables!$A$5:$A$105,0))&amp;IF($C1232="",""," | "&amp;INDEX(Mapping!$B$5:$B$26,MATCH($C1232,Mapping!$A$5:$A$26,0))&amp;" | "&amp;INDEX(Mapping!$B$30:$B$41,MATCH($B1232,Mapping!$A$30:$A$41,0)))</f>
        <v/>
      </c>
      <c r="I1232" s="5">
        <f>INDEX(Variables!$C$5:$C$105,MATCH($A1232,Variables!$A$5:$A$105,0))</f>
        <v/>
      </c>
      <c r="J1232" s="5">
        <f>INDEX(Variables!$E$5:$E$105,MATCH($A1232,Variables!$A$5:$A$105,0))</f>
        <v/>
      </c>
      <c r="K1232" s="25">
        <f>LOWER(Settings!$C$4)&amp;".mit."&amp;$A1232&amp;IF($C1232="","","."&amp;$C1232&amp;"."&amp;$B1232)&amp;IF(INDEX(Variables!$D$5:$D$105,MATCH($A1232,Variables!$A$5:$A$105,0))="","","."&amp;INDEX(Variables!$D$5:$D$105,MATCH($A1232,Variables!$A$5:$A$105,0)))&amp;"."&amp;K$5</f>
        <v/>
      </c>
      <c r="L1232" s="41">
        <f>INDEX(L$78:L$91,$D1232)/$E1232</f>
        <v/>
      </c>
      <c r="M1232" s="40">
        <f>INDEX(M$78:M$91,$D1232)/$E1232</f>
        <v/>
      </c>
      <c r="N1232" s="40">
        <f>INDEX(N$78:N$91,$D1232)/$E1232</f>
        <v/>
      </c>
      <c r="O1232" s="40">
        <f>INDEX(O$78:O$91,$D1232)/$E1232</f>
        <v/>
      </c>
      <c r="P1232" s="40">
        <f>INDEX(P$78:P$91,$D1232)/$E1232</f>
        <v/>
      </c>
      <c r="Q1232" s="40">
        <f>INDEX(Q$78:Q$91,$D1232)/$E1232</f>
        <v/>
      </c>
      <c r="R1232" s="40">
        <f>INDEX(R$78:R$91,$D1232)/$E1232</f>
        <v/>
      </c>
      <c r="S1232" s="40">
        <f>INDEX(S$78:S$91,$D1232)/$E1232</f>
        <v/>
      </c>
      <c r="T1232" s="40">
        <f>INDEX(T$78:T$91,$D1232)/$E1232</f>
        <v/>
      </c>
      <c r="U1232" s="40">
        <f>INDEX(U$78:U$91,$D1232)/$E1232</f>
        <v/>
      </c>
      <c r="V1232" s="40">
        <f>INDEX(V$78:V$91,$D1232)/$E1232</f>
        <v/>
      </c>
      <c r="W1232" s="40">
        <f>INDEX(W$78:W$91,$D1232)/$E1232</f>
        <v/>
      </c>
      <c r="X1232" s="40">
        <f>INDEX(X$78:X$91,$D1232)/$E1232</f>
        <v/>
      </c>
      <c r="Y1232" s="40">
        <f>INDEX(Y$78:Y$91,$D1232)/$E1232</f>
        <v/>
      </c>
      <c r="Z1232" s="40">
        <f>INDEX(Z$78:Z$91,$D1232)/$E1232</f>
        <v/>
      </c>
      <c r="AA1232" s="40">
        <f>INDEX(AA$78:AA$91,$D1232)/$E1232</f>
        <v/>
      </c>
      <c r="AB1232" s="40">
        <f>INDEX(AB$78:AB$91,$D1232)/$E1232</f>
        <v/>
      </c>
      <c r="AC1232" s="40">
        <f>INDEX(AC$78:AC$91,$D1232)/$E1232</f>
        <v/>
      </c>
      <c r="AD1232" s="42">
        <f>NEWEXCISE(INDEX(AD$78:AD$91,$D1232),$E1232)</f>
        <v/>
      </c>
      <c r="AE1232" s="25">
        <f>LOWER(Settings!$C$4)&amp;".mit."&amp;$A1232&amp;IF($C1232="","","."&amp;$C1232&amp;"."&amp;$B1232)&amp;IF(INDEX(Variables!$D$5:$D$105,MATCH($A1232,Variables!$A$5:$A$105,0))="","","."&amp;INDEX(Variables!$D$5:$D$105,MATCH($A1232,Variables!$A$5:$A$105,0)))&amp;"."&amp;AE$5</f>
        <v/>
      </c>
      <c r="AF1232" s="41">
        <f>INDEX(AF$78:AF$91,$D1232)/$E1232</f>
        <v/>
      </c>
      <c r="AG1232" s="40">
        <f>INDEX(AG$78:AG$91,$D1232)/$E1232</f>
        <v/>
      </c>
      <c r="AH1232" s="40">
        <f>INDEX(AH$78:AH$91,$D1232)/$E1232</f>
        <v/>
      </c>
      <c r="AI1232" s="40">
        <f>INDEX(AI$78:AI$91,$D1232)/$E1232</f>
        <v/>
      </c>
      <c r="AJ1232" s="40">
        <f>INDEX(AJ$78:AJ$91,$D1232)/$E1232</f>
        <v/>
      </c>
      <c r="AK1232" s="40">
        <f>INDEX(AK$78:AK$91,$D1232)/$E1232</f>
        <v/>
      </c>
      <c r="AL1232" s="40">
        <f>INDEX(AL$78:AL$91,$D1232)/$E1232</f>
        <v/>
      </c>
      <c r="AM1232" s="40">
        <f>INDEX(AM$78:AM$91,$D1232)/$E1232</f>
        <v/>
      </c>
      <c r="AN1232" s="40">
        <f>INDEX(AN$78:AN$91,$D1232)/$E1232</f>
        <v/>
      </c>
      <c r="AO1232" s="40">
        <f>INDEX(AO$78:AO$91,$D1232)/$E1232</f>
        <v/>
      </c>
      <c r="AP1232" s="40">
        <f>INDEX(AP$78:AP$91,$D1232)/$E1232</f>
        <v/>
      </c>
      <c r="AQ1232" s="40">
        <f>INDEX(AQ$78:AQ$91,$D1232)/$E1232</f>
        <v/>
      </c>
      <c r="AR1232" s="40">
        <f>INDEX(AR$78:AR$91,$D1232)/$E1232</f>
        <v/>
      </c>
      <c r="AS1232" s="40">
        <f>INDEX(AS$78:AS$91,$D1232)/$E1232</f>
        <v/>
      </c>
      <c r="AT1232" s="40">
        <f>INDEX(AT$78:AT$91,$D1232)/$E1232</f>
        <v/>
      </c>
      <c r="AU1232" s="40">
        <f>INDEX(AU$78:AU$91,$D1232)/$E1232</f>
        <v/>
      </c>
      <c r="AV1232" s="40">
        <f>INDEX(AV$78:AV$91,$D1232)/$E1232</f>
        <v/>
      </c>
      <c r="AW1232" s="40">
        <f>INDEX(AW$78:AW$91,$D1232)/$E1232</f>
        <v/>
      </c>
      <c r="AX1232" s="42">
        <f>NEWEXCISE(INDEX(AX$78:AX$91,$D1232),$E1232)</f>
        <v/>
      </c>
    </row>
    <row r="1233" hidden="1" outlineLevel="2">
      <c r="A1233" s="5" t="inlineStr">
        <is>
          <t>ntx</t>
        </is>
      </c>
      <c r="B1233" s="5" t="inlineStr">
        <is>
          <t>ker</t>
        </is>
      </c>
      <c r="C1233" s="5" t="inlineStr">
        <is>
          <t>nfm</t>
        </is>
      </c>
      <c r="D1233" s="40">
        <f>INDEX(Inputs!$L$5:$L$132,MATCH($B1233&amp;"|"&amp;$C1233,Inputs!$A$5:$A$132,0))</f>
        <v/>
      </c>
      <c r="E1233" s="40">
        <f>INDEX(Inputs!$I$5:$I$132,MATCH($B1233&amp;"|"&amp;$C1233,Inputs!$A$5:$A$132,0))</f>
        <v/>
      </c>
      <c r="F1233" s="39" t="n"/>
      <c r="G1233" s="39" t="n"/>
      <c r="H1233" s="5">
        <f>INDEX(Variables!$B$5:$B$105,MATCH($A1233,Variables!$A$5:$A$105,0))&amp;IF($C1233="",""," | "&amp;INDEX(Mapping!$B$5:$B$26,MATCH($C1233,Mapping!$A$5:$A$26,0))&amp;" | "&amp;INDEX(Mapping!$B$30:$B$41,MATCH($B1233,Mapping!$A$30:$A$41,0)))</f>
        <v/>
      </c>
      <c r="I1233" s="5">
        <f>INDEX(Variables!$C$5:$C$105,MATCH($A1233,Variables!$A$5:$A$105,0))</f>
        <v/>
      </c>
      <c r="J1233" s="5">
        <f>INDEX(Variables!$E$5:$E$105,MATCH($A1233,Variables!$A$5:$A$105,0))</f>
        <v/>
      </c>
      <c r="K1233" s="25">
        <f>LOWER(Settings!$C$4)&amp;".mit."&amp;$A1233&amp;IF($C1233="","","."&amp;$C1233&amp;"."&amp;$B1233)&amp;IF(INDEX(Variables!$D$5:$D$105,MATCH($A1233,Variables!$A$5:$A$105,0))="","","."&amp;INDEX(Variables!$D$5:$D$105,MATCH($A1233,Variables!$A$5:$A$105,0)))&amp;"."&amp;K$5</f>
        <v/>
      </c>
      <c r="L1233" s="41">
        <f>INDEX(L$78:L$91,$D1233)/$E1233</f>
        <v/>
      </c>
      <c r="M1233" s="40">
        <f>INDEX(M$78:M$91,$D1233)/$E1233</f>
        <v/>
      </c>
      <c r="N1233" s="40">
        <f>INDEX(N$78:N$91,$D1233)/$E1233</f>
        <v/>
      </c>
      <c r="O1233" s="40">
        <f>INDEX(O$78:O$91,$D1233)/$E1233</f>
        <v/>
      </c>
      <c r="P1233" s="40">
        <f>INDEX(P$78:P$91,$D1233)/$E1233</f>
        <v/>
      </c>
      <c r="Q1233" s="40">
        <f>INDEX(Q$78:Q$91,$D1233)/$E1233</f>
        <v/>
      </c>
      <c r="R1233" s="40">
        <f>INDEX(R$78:R$91,$D1233)/$E1233</f>
        <v/>
      </c>
      <c r="S1233" s="40">
        <f>INDEX(S$78:S$91,$D1233)/$E1233</f>
        <v/>
      </c>
      <c r="T1233" s="40">
        <f>INDEX(T$78:T$91,$D1233)/$E1233</f>
        <v/>
      </c>
      <c r="U1233" s="40">
        <f>INDEX(U$78:U$91,$D1233)/$E1233</f>
        <v/>
      </c>
      <c r="V1233" s="40">
        <f>INDEX(V$78:V$91,$D1233)/$E1233</f>
        <v/>
      </c>
      <c r="W1233" s="40">
        <f>INDEX(W$78:W$91,$D1233)/$E1233</f>
        <v/>
      </c>
      <c r="X1233" s="40">
        <f>INDEX(X$78:X$91,$D1233)/$E1233</f>
        <v/>
      </c>
      <c r="Y1233" s="40">
        <f>INDEX(Y$78:Y$91,$D1233)/$E1233</f>
        <v/>
      </c>
      <c r="Z1233" s="40">
        <f>INDEX(Z$78:Z$91,$D1233)/$E1233</f>
        <v/>
      </c>
      <c r="AA1233" s="40">
        <f>INDEX(AA$78:AA$91,$D1233)/$E1233</f>
        <v/>
      </c>
      <c r="AB1233" s="40">
        <f>INDEX(AB$78:AB$91,$D1233)/$E1233</f>
        <v/>
      </c>
      <c r="AC1233" s="40">
        <f>INDEX(AC$78:AC$91,$D1233)/$E1233</f>
        <v/>
      </c>
      <c r="AD1233" s="42">
        <f>NEWEXCISE(INDEX(AD$78:AD$91,$D1233),$E1233)</f>
        <v/>
      </c>
      <c r="AE1233" s="25">
        <f>LOWER(Settings!$C$4)&amp;".mit."&amp;$A1233&amp;IF($C1233="","","."&amp;$C1233&amp;"."&amp;$B1233)&amp;IF(INDEX(Variables!$D$5:$D$105,MATCH($A1233,Variables!$A$5:$A$105,0))="","","."&amp;INDEX(Variables!$D$5:$D$105,MATCH($A1233,Variables!$A$5:$A$105,0)))&amp;"."&amp;AE$5</f>
        <v/>
      </c>
      <c r="AF1233" s="41">
        <f>INDEX(AF$78:AF$91,$D1233)/$E1233</f>
        <v/>
      </c>
      <c r="AG1233" s="40">
        <f>INDEX(AG$78:AG$91,$D1233)/$E1233</f>
        <v/>
      </c>
      <c r="AH1233" s="40">
        <f>INDEX(AH$78:AH$91,$D1233)/$E1233</f>
        <v/>
      </c>
      <c r="AI1233" s="40">
        <f>INDEX(AI$78:AI$91,$D1233)/$E1233</f>
        <v/>
      </c>
      <c r="AJ1233" s="40">
        <f>INDEX(AJ$78:AJ$91,$D1233)/$E1233</f>
        <v/>
      </c>
      <c r="AK1233" s="40">
        <f>INDEX(AK$78:AK$91,$D1233)/$E1233</f>
        <v/>
      </c>
      <c r="AL1233" s="40">
        <f>INDEX(AL$78:AL$91,$D1233)/$E1233</f>
        <v/>
      </c>
      <c r="AM1233" s="40">
        <f>INDEX(AM$78:AM$91,$D1233)/$E1233</f>
        <v/>
      </c>
      <c r="AN1233" s="40">
        <f>INDEX(AN$78:AN$91,$D1233)/$E1233</f>
        <v/>
      </c>
      <c r="AO1233" s="40">
        <f>INDEX(AO$78:AO$91,$D1233)/$E1233</f>
        <v/>
      </c>
      <c r="AP1233" s="40">
        <f>INDEX(AP$78:AP$91,$D1233)/$E1233</f>
        <v/>
      </c>
      <c r="AQ1233" s="40">
        <f>INDEX(AQ$78:AQ$91,$D1233)/$E1233</f>
        <v/>
      </c>
      <c r="AR1233" s="40">
        <f>INDEX(AR$78:AR$91,$D1233)/$E1233</f>
        <v/>
      </c>
      <c r="AS1233" s="40">
        <f>INDEX(AS$78:AS$91,$D1233)/$E1233</f>
        <v/>
      </c>
      <c r="AT1233" s="40">
        <f>INDEX(AT$78:AT$91,$D1233)/$E1233</f>
        <v/>
      </c>
      <c r="AU1233" s="40">
        <f>INDEX(AU$78:AU$91,$D1233)/$E1233</f>
        <v/>
      </c>
      <c r="AV1233" s="40">
        <f>INDEX(AV$78:AV$91,$D1233)/$E1233</f>
        <v/>
      </c>
      <c r="AW1233" s="40">
        <f>INDEX(AW$78:AW$91,$D1233)/$E1233</f>
        <v/>
      </c>
      <c r="AX1233" s="42">
        <f>NEWEXCISE(INDEX(AX$78:AX$91,$D1233),$E1233)</f>
        <v/>
      </c>
    </row>
    <row r="1234" hidden="1" outlineLevel="2">
      <c r="A1234" s="5" t="inlineStr">
        <is>
          <t>ntx</t>
        </is>
      </c>
      <c r="B1234" s="5" t="inlineStr">
        <is>
          <t>oop</t>
        </is>
      </c>
      <c r="C1234" s="5" t="inlineStr">
        <is>
          <t>nfm</t>
        </is>
      </c>
      <c r="D1234" s="40">
        <f>INDEX(Inputs!$L$5:$L$132,MATCH($B1234&amp;"|"&amp;$C1234,Inputs!$A$5:$A$132,0))</f>
        <v/>
      </c>
      <c r="E1234" s="40">
        <f>INDEX(Inputs!$I$5:$I$132,MATCH($B1234&amp;"|"&amp;$C1234,Inputs!$A$5:$A$132,0))</f>
        <v/>
      </c>
      <c r="F1234" s="39" t="n"/>
      <c r="G1234" s="39" t="n"/>
      <c r="H1234" s="5">
        <f>INDEX(Variables!$B$5:$B$105,MATCH($A1234,Variables!$A$5:$A$105,0))&amp;IF($C1234="",""," | "&amp;INDEX(Mapping!$B$5:$B$26,MATCH($C1234,Mapping!$A$5:$A$26,0))&amp;" | "&amp;INDEX(Mapping!$B$30:$B$41,MATCH($B1234,Mapping!$A$30:$A$41,0)))</f>
        <v/>
      </c>
      <c r="I1234" s="5">
        <f>INDEX(Variables!$C$5:$C$105,MATCH($A1234,Variables!$A$5:$A$105,0))</f>
        <v/>
      </c>
      <c r="J1234" s="5">
        <f>INDEX(Variables!$E$5:$E$105,MATCH($A1234,Variables!$A$5:$A$105,0))</f>
        <v/>
      </c>
      <c r="K1234" s="25">
        <f>LOWER(Settings!$C$4)&amp;".mit."&amp;$A1234&amp;IF($C1234="","","."&amp;$C1234&amp;"."&amp;$B1234)&amp;IF(INDEX(Variables!$D$5:$D$105,MATCH($A1234,Variables!$A$5:$A$105,0))="","","."&amp;INDEX(Variables!$D$5:$D$105,MATCH($A1234,Variables!$A$5:$A$105,0)))&amp;"."&amp;K$5</f>
        <v/>
      </c>
      <c r="L1234" s="41">
        <f>INDEX(L$78:L$91,$D1234)/$E1234</f>
        <v/>
      </c>
      <c r="M1234" s="40">
        <f>INDEX(M$78:M$91,$D1234)/$E1234</f>
        <v/>
      </c>
      <c r="N1234" s="40">
        <f>INDEX(N$78:N$91,$D1234)/$E1234</f>
        <v/>
      </c>
      <c r="O1234" s="40">
        <f>INDEX(O$78:O$91,$D1234)/$E1234</f>
        <v/>
      </c>
      <c r="P1234" s="40">
        <f>INDEX(P$78:P$91,$D1234)/$E1234</f>
        <v/>
      </c>
      <c r="Q1234" s="40">
        <f>INDEX(Q$78:Q$91,$D1234)/$E1234</f>
        <v/>
      </c>
      <c r="R1234" s="40">
        <f>INDEX(R$78:R$91,$D1234)/$E1234</f>
        <v/>
      </c>
      <c r="S1234" s="40">
        <f>INDEX(S$78:S$91,$D1234)/$E1234</f>
        <v/>
      </c>
      <c r="T1234" s="40">
        <f>INDEX(T$78:T$91,$D1234)/$E1234</f>
        <v/>
      </c>
      <c r="U1234" s="40">
        <f>INDEX(U$78:U$91,$D1234)/$E1234</f>
        <v/>
      </c>
      <c r="V1234" s="40">
        <f>INDEX(V$78:V$91,$D1234)/$E1234</f>
        <v/>
      </c>
      <c r="W1234" s="40">
        <f>INDEX(W$78:W$91,$D1234)/$E1234</f>
        <v/>
      </c>
      <c r="X1234" s="40">
        <f>INDEX(X$78:X$91,$D1234)/$E1234</f>
        <v/>
      </c>
      <c r="Y1234" s="40">
        <f>INDEX(Y$78:Y$91,$D1234)/$E1234</f>
        <v/>
      </c>
      <c r="Z1234" s="40">
        <f>INDEX(Z$78:Z$91,$D1234)/$E1234</f>
        <v/>
      </c>
      <c r="AA1234" s="40">
        <f>INDEX(AA$78:AA$91,$D1234)/$E1234</f>
        <v/>
      </c>
      <c r="AB1234" s="40">
        <f>INDEX(AB$78:AB$91,$D1234)/$E1234</f>
        <v/>
      </c>
      <c r="AC1234" s="40">
        <f>INDEX(AC$78:AC$91,$D1234)/$E1234</f>
        <v/>
      </c>
      <c r="AD1234" s="42">
        <f>NEWEXCISE(INDEX(AD$78:AD$91,$D1234),$E1234)</f>
        <v/>
      </c>
      <c r="AE1234" s="25">
        <f>LOWER(Settings!$C$4)&amp;".mit."&amp;$A1234&amp;IF($C1234="","","."&amp;$C1234&amp;"."&amp;$B1234)&amp;IF(INDEX(Variables!$D$5:$D$105,MATCH($A1234,Variables!$A$5:$A$105,0))="","","."&amp;INDEX(Variables!$D$5:$D$105,MATCH($A1234,Variables!$A$5:$A$105,0)))&amp;"."&amp;AE$5</f>
        <v/>
      </c>
      <c r="AF1234" s="41">
        <f>INDEX(AF$78:AF$91,$D1234)/$E1234</f>
        <v/>
      </c>
      <c r="AG1234" s="40">
        <f>INDEX(AG$78:AG$91,$D1234)/$E1234</f>
        <v/>
      </c>
      <c r="AH1234" s="40">
        <f>INDEX(AH$78:AH$91,$D1234)/$E1234</f>
        <v/>
      </c>
      <c r="AI1234" s="40">
        <f>INDEX(AI$78:AI$91,$D1234)/$E1234</f>
        <v/>
      </c>
      <c r="AJ1234" s="40">
        <f>INDEX(AJ$78:AJ$91,$D1234)/$E1234</f>
        <v/>
      </c>
      <c r="AK1234" s="40">
        <f>INDEX(AK$78:AK$91,$D1234)/$E1234</f>
        <v/>
      </c>
      <c r="AL1234" s="40">
        <f>INDEX(AL$78:AL$91,$D1234)/$E1234</f>
        <v/>
      </c>
      <c r="AM1234" s="40">
        <f>INDEX(AM$78:AM$91,$D1234)/$E1234</f>
        <v/>
      </c>
      <c r="AN1234" s="40">
        <f>INDEX(AN$78:AN$91,$D1234)/$E1234</f>
        <v/>
      </c>
      <c r="AO1234" s="40">
        <f>INDEX(AO$78:AO$91,$D1234)/$E1234</f>
        <v/>
      </c>
      <c r="AP1234" s="40">
        <f>INDEX(AP$78:AP$91,$D1234)/$E1234</f>
        <v/>
      </c>
      <c r="AQ1234" s="40">
        <f>INDEX(AQ$78:AQ$91,$D1234)/$E1234</f>
        <v/>
      </c>
      <c r="AR1234" s="40">
        <f>INDEX(AR$78:AR$91,$D1234)/$E1234</f>
        <v/>
      </c>
      <c r="AS1234" s="40">
        <f>INDEX(AS$78:AS$91,$D1234)/$E1234</f>
        <v/>
      </c>
      <c r="AT1234" s="40">
        <f>INDEX(AT$78:AT$91,$D1234)/$E1234</f>
        <v/>
      </c>
      <c r="AU1234" s="40">
        <f>INDEX(AU$78:AU$91,$D1234)/$E1234</f>
        <v/>
      </c>
      <c r="AV1234" s="40">
        <f>INDEX(AV$78:AV$91,$D1234)/$E1234</f>
        <v/>
      </c>
      <c r="AW1234" s="40">
        <f>INDEX(AW$78:AW$91,$D1234)/$E1234</f>
        <v/>
      </c>
      <c r="AX1234" s="42">
        <f>NEWEXCISE(INDEX(AX$78:AX$91,$D1234),$E1234)</f>
        <v/>
      </c>
    </row>
    <row r="1235" hidden="1" outlineLevel="2">
      <c r="A1235" s="5" t="inlineStr">
        <is>
          <t>ntx</t>
        </is>
      </c>
      <c r="B1235" s="5" t="inlineStr">
        <is>
          <t>bio</t>
        </is>
      </c>
      <c r="C1235" s="5" t="inlineStr">
        <is>
          <t>nfm</t>
        </is>
      </c>
      <c r="D1235" s="40">
        <f>INDEX(Inputs!$L$5:$L$132,MATCH($B1235&amp;"|"&amp;$C1235,Inputs!$A$5:$A$132,0))</f>
        <v/>
      </c>
      <c r="E1235" s="40">
        <f>INDEX(Inputs!$I$5:$I$132,MATCH($B1235&amp;"|"&amp;$C1235,Inputs!$A$5:$A$132,0))</f>
        <v/>
      </c>
      <c r="F1235" s="39" t="n"/>
      <c r="G1235" s="39" t="n"/>
      <c r="H1235" s="5">
        <f>INDEX(Variables!$B$5:$B$105,MATCH($A1235,Variables!$A$5:$A$105,0))&amp;IF($C1235="",""," | "&amp;INDEX(Mapping!$B$5:$B$26,MATCH($C1235,Mapping!$A$5:$A$26,0))&amp;" | "&amp;INDEX(Mapping!$B$30:$B$41,MATCH($B1235,Mapping!$A$30:$A$41,0)))</f>
        <v/>
      </c>
      <c r="I1235" s="5">
        <f>INDEX(Variables!$C$5:$C$105,MATCH($A1235,Variables!$A$5:$A$105,0))</f>
        <v/>
      </c>
      <c r="J1235" s="5">
        <f>INDEX(Variables!$E$5:$E$105,MATCH($A1235,Variables!$A$5:$A$105,0))</f>
        <v/>
      </c>
      <c r="K1235" s="25">
        <f>LOWER(Settings!$C$4)&amp;".mit."&amp;$A1235&amp;IF($C1235="","","."&amp;$C1235&amp;"."&amp;$B1235)&amp;IF(INDEX(Variables!$D$5:$D$105,MATCH($A1235,Variables!$A$5:$A$105,0))="","","."&amp;INDEX(Variables!$D$5:$D$105,MATCH($A1235,Variables!$A$5:$A$105,0)))&amp;"."&amp;K$5</f>
        <v/>
      </c>
      <c r="L1235" s="41">
        <f>INDEX(L$78:L$91,$D1235)/$E1235</f>
        <v/>
      </c>
      <c r="M1235" s="40">
        <f>INDEX(M$78:M$91,$D1235)/$E1235</f>
        <v/>
      </c>
      <c r="N1235" s="40">
        <f>INDEX(N$78:N$91,$D1235)/$E1235</f>
        <v/>
      </c>
      <c r="O1235" s="40">
        <f>INDEX(O$78:O$91,$D1235)/$E1235</f>
        <v/>
      </c>
      <c r="P1235" s="40">
        <f>INDEX(P$78:P$91,$D1235)/$E1235</f>
        <v/>
      </c>
      <c r="Q1235" s="40">
        <f>INDEX(Q$78:Q$91,$D1235)/$E1235</f>
        <v/>
      </c>
      <c r="R1235" s="40">
        <f>INDEX(R$78:R$91,$D1235)/$E1235</f>
        <v/>
      </c>
      <c r="S1235" s="40">
        <f>INDEX(S$78:S$91,$D1235)/$E1235</f>
        <v/>
      </c>
      <c r="T1235" s="40">
        <f>INDEX(T$78:T$91,$D1235)/$E1235</f>
        <v/>
      </c>
      <c r="U1235" s="40">
        <f>INDEX(U$78:U$91,$D1235)/$E1235</f>
        <v/>
      </c>
      <c r="V1235" s="40">
        <f>INDEX(V$78:V$91,$D1235)/$E1235</f>
        <v/>
      </c>
      <c r="W1235" s="40">
        <f>INDEX(W$78:W$91,$D1235)/$E1235</f>
        <v/>
      </c>
      <c r="X1235" s="40">
        <f>INDEX(X$78:X$91,$D1235)/$E1235</f>
        <v/>
      </c>
      <c r="Y1235" s="40">
        <f>INDEX(Y$78:Y$91,$D1235)/$E1235</f>
        <v/>
      </c>
      <c r="Z1235" s="40">
        <f>INDEX(Z$78:Z$91,$D1235)/$E1235</f>
        <v/>
      </c>
      <c r="AA1235" s="40">
        <f>INDEX(AA$78:AA$91,$D1235)/$E1235</f>
        <v/>
      </c>
      <c r="AB1235" s="40">
        <f>INDEX(AB$78:AB$91,$D1235)/$E1235</f>
        <v/>
      </c>
      <c r="AC1235" s="40">
        <f>INDEX(AC$78:AC$91,$D1235)/$E1235</f>
        <v/>
      </c>
      <c r="AD1235" s="42">
        <f>NEWEXCISE(INDEX(AD$78:AD$91,$D1235),$E1235)</f>
        <v/>
      </c>
      <c r="AE1235" s="25">
        <f>LOWER(Settings!$C$4)&amp;".mit."&amp;$A1235&amp;IF($C1235="","","."&amp;$C1235&amp;"."&amp;$B1235)&amp;IF(INDEX(Variables!$D$5:$D$105,MATCH($A1235,Variables!$A$5:$A$105,0))="","","."&amp;INDEX(Variables!$D$5:$D$105,MATCH($A1235,Variables!$A$5:$A$105,0)))&amp;"."&amp;AE$5</f>
        <v/>
      </c>
      <c r="AF1235" s="41">
        <f>INDEX(AF$78:AF$91,$D1235)/$E1235</f>
        <v/>
      </c>
      <c r="AG1235" s="40">
        <f>INDEX(AG$78:AG$91,$D1235)/$E1235</f>
        <v/>
      </c>
      <c r="AH1235" s="40">
        <f>INDEX(AH$78:AH$91,$D1235)/$E1235</f>
        <v/>
      </c>
      <c r="AI1235" s="40">
        <f>INDEX(AI$78:AI$91,$D1235)/$E1235</f>
        <v/>
      </c>
      <c r="AJ1235" s="40">
        <f>INDEX(AJ$78:AJ$91,$D1235)/$E1235</f>
        <v/>
      </c>
      <c r="AK1235" s="40">
        <f>INDEX(AK$78:AK$91,$D1235)/$E1235</f>
        <v/>
      </c>
      <c r="AL1235" s="40">
        <f>INDEX(AL$78:AL$91,$D1235)/$E1235</f>
        <v/>
      </c>
      <c r="AM1235" s="40">
        <f>INDEX(AM$78:AM$91,$D1235)/$E1235</f>
        <v/>
      </c>
      <c r="AN1235" s="40">
        <f>INDEX(AN$78:AN$91,$D1235)/$E1235</f>
        <v/>
      </c>
      <c r="AO1235" s="40">
        <f>INDEX(AO$78:AO$91,$D1235)/$E1235</f>
        <v/>
      </c>
      <c r="AP1235" s="40">
        <f>INDEX(AP$78:AP$91,$D1235)/$E1235</f>
        <v/>
      </c>
      <c r="AQ1235" s="40">
        <f>INDEX(AQ$78:AQ$91,$D1235)/$E1235</f>
        <v/>
      </c>
      <c r="AR1235" s="40">
        <f>INDEX(AR$78:AR$91,$D1235)/$E1235</f>
        <v/>
      </c>
      <c r="AS1235" s="40">
        <f>INDEX(AS$78:AS$91,$D1235)/$E1235</f>
        <v/>
      </c>
      <c r="AT1235" s="40">
        <f>INDEX(AT$78:AT$91,$D1235)/$E1235</f>
        <v/>
      </c>
      <c r="AU1235" s="40">
        <f>INDEX(AU$78:AU$91,$D1235)/$E1235</f>
        <v/>
      </c>
      <c r="AV1235" s="40">
        <f>INDEX(AV$78:AV$91,$D1235)/$E1235</f>
        <v/>
      </c>
      <c r="AW1235" s="40">
        <f>INDEX(AW$78:AW$91,$D1235)/$E1235</f>
        <v/>
      </c>
      <c r="AX1235" s="42">
        <f>NEWEXCISE(INDEX(AX$78:AX$91,$D1235),$E1235)</f>
        <v/>
      </c>
    </row>
    <row r="1236" hidden="1" outlineLevel="2"/>
    <row r="1237" hidden="1" outlineLevel="2">
      <c r="A1237" s="5" t="inlineStr">
        <is>
          <t>nce</t>
        </is>
      </c>
      <c r="B1237" s="5" t="inlineStr">
        <is>
          <t>coa</t>
        </is>
      </c>
      <c r="C1237" s="5" t="inlineStr">
        <is>
          <t>nfm</t>
        </is>
      </c>
      <c r="D1237" s="39" t="n"/>
      <c r="E1237" s="39" t="n"/>
      <c r="F1237" s="39" t="n"/>
      <c r="G1237" s="39" t="n"/>
      <c r="H1237" s="5">
        <f>INDEX(Variables!$B$5:$B$105,MATCH($A1237,Variables!$A$5:$A$105,0))&amp;IF($C1237="",""," | "&amp;INDEX(Mapping!$B$5:$B$26,MATCH($C1237,Mapping!$A$5:$A$26,0))&amp;" | "&amp;INDEX(Mapping!$B$30:$B$41,MATCH($B1237,Mapping!$A$30:$A$41,0)))</f>
        <v/>
      </c>
      <c r="I1237" s="5">
        <f>INDEX(Variables!$C$5:$C$105,MATCH($A1237,Variables!$A$5:$A$105,0))</f>
        <v/>
      </c>
      <c r="J1237" s="5">
        <f>INDEX(Variables!$E$5:$E$105,MATCH($A1237,Variables!$A$5:$A$105,0))</f>
        <v/>
      </c>
      <c r="K1237" s="25">
        <f>LOWER(Settings!$C$4)&amp;".mit."&amp;$A1237&amp;IF($C1237="","","."&amp;$C1237&amp;"."&amp;$B1237)&amp;IF(INDEX(Variables!$D$5:$D$105,MATCH($A1237,Variables!$A$5:$A$105,0))="","","."&amp;INDEX(Variables!$D$5:$D$105,MATCH($A1237,Variables!$A$5:$A$105,0)))&amp;"."&amp;K$5</f>
        <v/>
      </c>
      <c r="L1237" s="41">
        <f>L1210+L1219+L1228</f>
        <v/>
      </c>
      <c r="M1237" s="40">
        <f>M1210+M1219+M1228</f>
        <v/>
      </c>
      <c r="N1237" s="40">
        <f>N1210+N1219+N1228</f>
        <v/>
      </c>
      <c r="O1237" s="40">
        <f>O1210+O1219+O1228</f>
        <v/>
      </c>
      <c r="P1237" s="40">
        <f>P1210+P1219+P1228</f>
        <v/>
      </c>
      <c r="Q1237" s="40">
        <f>Q1210+Q1219+Q1228</f>
        <v/>
      </c>
      <c r="R1237" s="40">
        <f>R1210+R1219+R1228</f>
        <v/>
      </c>
      <c r="S1237" s="40">
        <f>S1210+S1219+S1228</f>
        <v/>
      </c>
      <c r="T1237" s="40">
        <f>T1210+T1219+T1228</f>
        <v/>
      </c>
      <c r="U1237" s="40">
        <f>U1210+U1219+U1228</f>
        <v/>
      </c>
      <c r="V1237" s="40">
        <f>V1210+V1219+V1228</f>
        <v/>
      </c>
      <c r="W1237" s="40">
        <f>W1210+W1219+W1228</f>
        <v/>
      </c>
      <c r="X1237" s="40">
        <f>X1210+X1219+X1228</f>
        <v/>
      </c>
      <c r="Y1237" s="40">
        <f>Y1210+Y1219+Y1228</f>
        <v/>
      </c>
      <c r="Z1237" s="40">
        <f>Z1210+Z1219+Z1228</f>
        <v/>
      </c>
      <c r="AA1237" s="40">
        <f>AA1210+AA1219+AA1228</f>
        <v/>
      </c>
      <c r="AB1237" s="40">
        <f>AB1210+AB1219+AB1228</f>
        <v/>
      </c>
      <c r="AC1237" s="40">
        <f>AC1210+AC1219+AC1228</f>
        <v/>
      </c>
      <c r="AD1237" s="42">
        <f>NEWPOLICY(AD1210,AD1219,AD1228)</f>
        <v/>
      </c>
      <c r="AE1237" s="25">
        <f>LOWER(Settings!$C$4)&amp;".mit."&amp;$A1237&amp;IF($C1237="","","."&amp;$C1237&amp;"."&amp;$B1237)&amp;IF(INDEX(Variables!$D$5:$D$105,MATCH($A1237,Variables!$A$5:$A$105,0))="","","."&amp;INDEX(Variables!$D$5:$D$105,MATCH($A1237,Variables!$A$5:$A$105,0)))&amp;"."&amp;AE$5</f>
        <v/>
      </c>
      <c r="AF1237" s="41">
        <f>AF1210+AF1219+AF1228</f>
        <v/>
      </c>
      <c r="AG1237" s="40">
        <f>AG1210+AG1219+AG1228</f>
        <v/>
      </c>
      <c r="AH1237" s="40">
        <f>AH1210+AH1219+AH1228</f>
        <v/>
      </c>
      <c r="AI1237" s="40">
        <f>AI1210+AI1219+AI1228</f>
        <v/>
      </c>
      <c r="AJ1237" s="40">
        <f>AJ1210+AJ1219+AJ1228</f>
        <v/>
      </c>
      <c r="AK1237" s="40">
        <f>AK1210+AK1219+AK1228</f>
        <v/>
      </c>
      <c r="AL1237" s="40">
        <f>AL1210+AL1219+AL1228</f>
        <v/>
      </c>
      <c r="AM1237" s="40">
        <f>AM1210+AM1219+AM1228</f>
        <v/>
      </c>
      <c r="AN1237" s="40">
        <f>AN1210+AN1219+AN1228</f>
        <v/>
      </c>
      <c r="AO1237" s="40">
        <f>AO1210+AO1219+AO1228</f>
        <v/>
      </c>
      <c r="AP1237" s="40">
        <f>AP1210+AP1219+AP1228</f>
        <v/>
      </c>
      <c r="AQ1237" s="40">
        <f>AQ1210+AQ1219+AQ1228</f>
        <v/>
      </c>
      <c r="AR1237" s="40">
        <f>AR1210+AR1219+AR1228</f>
        <v/>
      </c>
      <c r="AS1237" s="40">
        <f>AS1210+AS1219+AS1228</f>
        <v/>
      </c>
      <c r="AT1237" s="40">
        <f>AT1210+AT1219+AT1228</f>
        <v/>
      </c>
      <c r="AU1237" s="40">
        <f>AU1210+AU1219+AU1228</f>
        <v/>
      </c>
      <c r="AV1237" s="40">
        <f>AV1210+AV1219+AV1228</f>
        <v/>
      </c>
      <c r="AW1237" s="40">
        <f>AW1210+AW1219+AW1228</f>
        <v/>
      </c>
      <c r="AX1237" s="42">
        <f>NEWPOLICY(AX1210,AX1219,AX1228)</f>
        <v/>
      </c>
    </row>
    <row r="1238" hidden="1" outlineLevel="2">
      <c r="A1238" s="5" t="inlineStr">
        <is>
          <t>nce</t>
        </is>
      </c>
      <c r="B1238" s="5" t="inlineStr">
        <is>
          <t>nga</t>
        </is>
      </c>
      <c r="C1238" s="5" t="inlineStr">
        <is>
          <t>nfm</t>
        </is>
      </c>
      <c r="D1238" s="39" t="n"/>
      <c r="E1238" s="39" t="n"/>
      <c r="F1238" s="39" t="n"/>
      <c r="G1238" s="39" t="n"/>
      <c r="H1238" s="5">
        <f>INDEX(Variables!$B$5:$B$105,MATCH($A1238,Variables!$A$5:$A$105,0))&amp;IF($C1238="",""," | "&amp;INDEX(Mapping!$B$5:$B$26,MATCH($C1238,Mapping!$A$5:$A$26,0))&amp;" | "&amp;INDEX(Mapping!$B$30:$B$41,MATCH($B1238,Mapping!$A$30:$A$41,0)))</f>
        <v/>
      </c>
      <c r="I1238" s="5">
        <f>INDEX(Variables!$C$5:$C$105,MATCH($A1238,Variables!$A$5:$A$105,0))</f>
        <v/>
      </c>
      <c r="J1238" s="5">
        <f>INDEX(Variables!$E$5:$E$105,MATCH($A1238,Variables!$A$5:$A$105,0))</f>
        <v/>
      </c>
      <c r="K1238" s="25">
        <f>LOWER(Settings!$C$4)&amp;".mit."&amp;$A1238&amp;IF($C1238="","","."&amp;$C1238&amp;"."&amp;$B1238)&amp;IF(INDEX(Variables!$D$5:$D$105,MATCH($A1238,Variables!$A$5:$A$105,0))="","","."&amp;INDEX(Variables!$D$5:$D$105,MATCH($A1238,Variables!$A$5:$A$105,0)))&amp;"."&amp;K$5</f>
        <v/>
      </c>
      <c r="L1238" s="41">
        <f>L1211+L1220+L1229</f>
        <v/>
      </c>
      <c r="M1238" s="40">
        <f>M1211+M1220+M1229</f>
        <v/>
      </c>
      <c r="N1238" s="40">
        <f>N1211+N1220+N1229</f>
        <v/>
      </c>
      <c r="O1238" s="40">
        <f>O1211+O1220+O1229</f>
        <v/>
      </c>
      <c r="P1238" s="40">
        <f>P1211+P1220+P1229</f>
        <v/>
      </c>
      <c r="Q1238" s="40">
        <f>Q1211+Q1220+Q1229</f>
        <v/>
      </c>
      <c r="R1238" s="40">
        <f>R1211+R1220+R1229</f>
        <v/>
      </c>
      <c r="S1238" s="40">
        <f>S1211+S1220+S1229</f>
        <v/>
      </c>
      <c r="T1238" s="40">
        <f>T1211+T1220+T1229</f>
        <v/>
      </c>
      <c r="U1238" s="40">
        <f>U1211+U1220+U1229</f>
        <v/>
      </c>
      <c r="V1238" s="40">
        <f>V1211+V1220+V1229</f>
        <v/>
      </c>
      <c r="W1238" s="40">
        <f>W1211+W1220+W1229</f>
        <v/>
      </c>
      <c r="X1238" s="40">
        <f>X1211+X1220+X1229</f>
        <v/>
      </c>
      <c r="Y1238" s="40">
        <f>Y1211+Y1220+Y1229</f>
        <v/>
      </c>
      <c r="Z1238" s="40">
        <f>Z1211+Z1220+Z1229</f>
        <v/>
      </c>
      <c r="AA1238" s="40">
        <f>AA1211+AA1220+AA1229</f>
        <v/>
      </c>
      <c r="AB1238" s="40">
        <f>AB1211+AB1220+AB1229</f>
        <v/>
      </c>
      <c r="AC1238" s="40">
        <f>AC1211+AC1220+AC1229</f>
        <v/>
      </c>
      <c r="AD1238" s="42">
        <f>NEWPOLICY(AD1211,AD1220,AD1229)</f>
        <v/>
      </c>
      <c r="AE1238" s="25">
        <f>LOWER(Settings!$C$4)&amp;".mit."&amp;$A1238&amp;IF($C1238="","","."&amp;$C1238&amp;"."&amp;$B1238)&amp;IF(INDEX(Variables!$D$5:$D$105,MATCH($A1238,Variables!$A$5:$A$105,0))="","","."&amp;INDEX(Variables!$D$5:$D$105,MATCH($A1238,Variables!$A$5:$A$105,0)))&amp;"."&amp;AE$5</f>
        <v/>
      </c>
      <c r="AF1238" s="41">
        <f>AF1211+AF1220+AF1229</f>
        <v/>
      </c>
      <c r="AG1238" s="40">
        <f>AG1211+AG1220+AG1229</f>
        <v/>
      </c>
      <c r="AH1238" s="40">
        <f>AH1211+AH1220+AH1229</f>
        <v/>
      </c>
      <c r="AI1238" s="40">
        <f>AI1211+AI1220+AI1229</f>
        <v/>
      </c>
      <c r="AJ1238" s="40">
        <f>AJ1211+AJ1220+AJ1229</f>
        <v/>
      </c>
      <c r="AK1238" s="40">
        <f>AK1211+AK1220+AK1229</f>
        <v/>
      </c>
      <c r="AL1238" s="40">
        <f>AL1211+AL1220+AL1229</f>
        <v/>
      </c>
      <c r="AM1238" s="40">
        <f>AM1211+AM1220+AM1229</f>
        <v/>
      </c>
      <c r="AN1238" s="40">
        <f>AN1211+AN1220+AN1229</f>
        <v/>
      </c>
      <c r="AO1238" s="40">
        <f>AO1211+AO1220+AO1229</f>
        <v/>
      </c>
      <c r="AP1238" s="40">
        <f>AP1211+AP1220+AP1229</f>
        <v/>
      </c>
      <c r="AQ1238" s="40">
        <f>AQ1211+AQ1220+AQ1229</f>
        <v/>
      </c>
      <c r="AR1238" s="40">
        <f>AR1211+AR1220+AR1229</f>
        <v/>
      </c>
      <c r="AS1238" s="40">
        <f>AS1211+AS1220+AS1229</f>
        <v/>
      </c>
      <c r="AT1238" s="40">
        <f>AT1211+AT1220+AT1229</f>
        <v/>
      </c>
      <c r="AU1238" s="40">
        <f>AU1211+AU1220+AU1229</f>
        <v/>
      </c>
      <c r="AV1238" s="40">
        <f>AV1211+AV1220+AV1229</f>
        <v/>
      </c>
      <c r="AW1238" s="40">
        <f>AW1211+AW1220+AW1229</f>
        <v/>
      </c>
      <c r="AX1238" s="42">
        <f>NEWPOLICY(AX1211,AX1220,AX1229)</f>
        <v/>
      </c>
    </row>
    <row r="1239" hidden="1" outlineLevel="2">
      <c r="A1239" s="5" t="inlineStr">
        <is>
          <t>nce</t>
        </is>
      </c>
      <c r="B1239" s="5" t="inlineStr">
        <is>
          <t>gso</t>
        </is>
      </c>
      <c r="C1239" s="5" t="inlineStr">
        <is>
          <t>nfm</t>
        </is>
      </c>
      <c r="D1239" s="39" t="n"/>
      <c r="E1239" s="39" t="n"/>
      <c r="F1239" s="39" t="n"/>
      <c r="G1239" s="39" t="n"/>
      <c r="H1239" s="5">
        <f>INDEX(Variables!$B$5:$B$105,MATCH($A1239,Variables!$A$5:$A$105,0))&amp;IF($C1239="",""," | "&amp;INDEX(Mapping!$B$5:$B$26,MATCH($C1239,Mapping!$A$5:$A$26,0))&amp;" | "&amp;INDEX(Mapping!$B$30:$B$41,MATCH($B1239,Mapping!$A$30:$A$41,0)))</f>
        <v/>
      </c>
      <c r="I1239" s="5">
        <f>INDEX(Variables!$C$5:$C$105,MATCH($A1239,Variables!$A$5:$A$105,0))</f>
        <v/>
      </c>
      <c r="J1239" s="5">
        <f>INDEX(Variables!$E$5:$E$105,MATCH($A1239,Variables!$A$5:$A$105,0))</f>
        <v/>
      </c>
      <c r="K1239" s="25">
        <f>LOWER(Settings!$C$4)&amp;".mit."&amp;$A1239&amp;IF($C1239="","","."&amp;$C1239&amp;"."&amp;$B1239)&amp;IF(INDEX(Variables!$D$5:$D$105,MATCH($A1239,Variables!$A$5:$A$105,0))="","","."&amp;INDEX(Variables!$D$5:$D$105,MATCH($A1239,Variables!$A$5:$A$105,0)))&amp;"."&amp;K$5</f>
        <v/>
      </c>
      <c r="L1239" s="41">
        <f>L1212+L1221+L1230</f>
        <v/>
      </c>
      <c r="M1239" s="40">
        <f>M1212+M1221+M1230</f>
        <v/>
      </c>
      <c r="N1239" s="40">
        <f>N1212+N1221+N1230</f>
        <v/>
      </c>
      <c r="O1239" s="40">
        <f>O1212+O1221+O1230</f>
        <v/>
      </c>
      <c r="P1239" s="40">
        <f>P1212+P1221+P1230</f>
        <v/>
      </c>
      <c r="Q1239" s="40">
        <f>Q1212+Q1221+Q1230</f>
        <v/>
      </c>
      <c r="R1239" s="40">
        <f>R1212+R1221+R1230</f>
        <v/>
      </c>
      <c r="S1239" s="40">
        <f>S1212+S1221+S1230</f>
        <v/>
      </c>
      <c r="T1239" s="40">
        <f>T1212+T1221+T1230</f>
        <v/>
      </c>
      <c r="U1239" s="40">
        <f>U1212+U1221+U1230</f>
        <v/>
      </c>
      <c r="V1239" s="40">
        <f>V1212+V1221+V1230</f>
        <v/>
      </c>
      <c r="W1239" s="40">
        <f>W1212+W1221+W1230</f>
        <v/>
      </c>
      <c r="X1239" s="40">
        <f>X1212+X1221+X1230</f>
        <v/>
      </c>
      <c r="Y1239" s="40">
        <f>Y1212+Y1221+Y1230</f>
        <v/>
      </c>
      <c r="Z1239" s="40">
        <f>Z1212+Z1221+Z1230</f>
        <v/>
      </c>
      <c r="AA1239" s="40">
        <f>AA1212+AA1221+AA1230</f>
        <v/>
      </c>
      <c r="AB1239" s="40">
        <f>AB1212+AB1221+AB1230</f>
        <v/>
      </c>
      <c r="AC1239" s="40">
        <f>AC1212+AC1221+AC1230</f>
        <v/>
      </c>
      <c r="AD1239" s="42">
        <f>NEWPOLICY(AD1212,AD1221,AD1230)</f>
        <v/>
      </c>
      <c r="AE1239" s="25">
        <f>LOWER(Settings!$C$4)&amp;".mit."&amp;$A1239&amp;IF($C1239="","","."&amp;$C1239&amp;"."&amp;$B1239)&amp;IF(INDEX(Variables!$D$5:$D$105,MATCH($A1239,Variables!$A$5:$A$105,0))="","","."&amp;INDEX(Variables!$D$5:$D$105,MATCH($A1239,Variables!$A$5:$A$105,0)))&amp;"."&amp;AE$5</f>
        <v/>
      </c>
      <c r="AF1239" s="41">
        <f>AF1212+AF1221+AF1230</f>
        <v/>
      </c>
      <c r="AG1239" s="40">
        <f>AG1212+AG1221+AG1230</f>
        <v/>
      </c>
      <c r="AH1239" s="40">
        <f>AH1212+AH1221+AH1230</f>
        <v/>
      </c>
      <c r="AI1239" s="40">
        <f>AI1212+AI1221+AI1230</f>
        <v/>
      </c>
      <c r="AJ1239" s="40">
        <f>AJ1212+AJ1221+AJ1230</f>
        <v/>
      </c>
      <c r="AK1239" s="40">
        <f>AK1212+AK1221+AK1230</f>
        <v/>
      </c>
      <c r="AL1239" s="40">
        <f>AL1212+AL1221+AL1230</f>
        <v/>
      </c>
      <c r="AM1239" s="40">
        <f>AM1212+AM1221+AM1230</f>
        <v/>
      </c>
      <c r="AN1239" s="40">
        <f>AN1212+AN1221+AN1230</f>
        <v/>
      </c>
      <c r="AO1239" s="40">
        <f>AO1212+AO1221+AO1230</f>
        <v/>
      </c>
      <c r="AP1239" s="40">
        <f>AP1212+AP1221+AP1230</f>
        <v/>
      </c>
      <c r="AQ1239" s="40">
        <f>AQ1212+AQ1221+AQ1230</f>
        <v/>
      </c>
      <c r="AR1239" s="40">
        <f>AR1212+AR1221+AR1230</f>
        <v/>
      </c>
      <c r="AS1239" s="40">
        <f>AS1212+AS1221+AS1230</f>
        <v/>
      </c>
      <c r="AT1239" s="40">
        <f>AT1212+AT1221+AT1230</f>
        <v/>
      </c>
      <c r="AU1239" s="40">
        <f>AU1212+AU1221+AU1230</f>
        <v/>
      </c>
      <c r="AV1239" s="40">
        <f>AV1212+AV1221+AV1230</f>
        <v/>
      </c>
      <c r="AW1239" s="40">
        <f>AW1212+AW1221+AW1230</f>
        <v/>
      </c>
      <c r="AX1239" s="42">
        <f>NEWPOLICY(AX1212,AX1221,AX1230)</f>
        <v/>
      </c>
    </row>
    <row r="1240" hidden="1" outlineLevel="2">
      <c r="A1240" s="5" t="inlineStr">
        <is>
          <t>nce</t>
        </is>
      </c>
      <c r="B1240" s="5" t="inlineStr">
        <is>
          <t>die</t>
        </is>
      </c>
      <c r="C1240" s="5" t="inlineStr">
        <is>
          <t>nfm</t>
        </is>
      </c>
      <c r="D1240" s="39" t="n"/>
      <c r="E1240" s="39" t="n"/>
      <c r="F1240" s="39" t="n"/>
      <c r="G1240" s="39" t="n"/>
      <c r="H1240" s="5">
        <f>INDEX(Variables!$B$5:$B$105,MATCH($A1240,Variables!$A$5:$A$105,0))&amp;IF($C1240="",""," | "&amp;INDEX(Mapping!$B$5:$B$26,MATCH($C1240,Mapping!$A$5:$A$26,0))&amp;" | "&amp;INDEX(Mapping!$B$30:$B$41,MATCH($B1240,Mapping!$A$30:$A$41,0)))</f>
        <v/>
      </c>
      <c r="I1240" s="5">
        <f>INDEX(Variables!$C$5:$C$105,MATCH($A1240,Variables!$A$5:$A$105,0))</f>
        <v/>
      </c>
      <c r="J1240" s="5">
        <f>INDEX(Variables!$E$5:$E$105,MATCH($A1240,Variables!$A$5:$A$105,0))</f>
        <v/>
      </c>
      <c r="K1240" s="25">
        <f>LOWER(Settings!$C$4)&amp;".mit."&amp;$A1240&amp;IF($C1240="","","."&amp;$C1240&amp;"."&amp;$B1240)&amp;IF(INDEX(Variables!$D$5:$D$105,MATCH($A1240,Variables!$A$5:$A$105,0))="","","."&amp;INDEX(Variables!$D$5:$D$105,MATCH($A1240,Variables!$A$5:$A$105,0)))&amp;"."&amp;K$5</f>
        <v/>
      </c>
      <c r="L1240" s="41">
        <f>L1213+L1222+L1231</f>
        <v/>
      </c>
      <c r="M1240" s="40">
        <f>M1213+M1222+M1231</f>
        <v/>
      </c>
      <c r="N1240" s="40">
        <f>N1213+N1222+N1231</f>
        <v/>
      </c>
      <c r="O1240" s="40">
        <f>O1213+O1222+O1231</f>
        <v/>
      </c>
      <c r="P1240" s="40">
        <f>P1213+P1222+P1231</f>
        <v/>
      </c>
      <c r="Q1240" s="40">
        <f>Q1213+Q1222+Q1231</f>
        <v/>
      </c>
      <c r="R1240" s="40">
        <f>R1213+R1222+R1231</f>
        <v/>
      </c>
      <c r="S1240" s="40">
        <f>S1213+S1222+S1231</f>
        <v/>
      </c>
      <c r="T1240" s="40">
        <f>T1213+T1222+T1231</f>
        <v/>
      </c>
      <c r="U1240" s="40">
        <f>U1213+U1222+U1231</f>
        <v/>
      </c>
      <c r="V1240" s="40">
        <f>V1213+V1222+V1231</f>
        <v/>
      </c>
      <c r="W1240" s="40">
        <f>W1213+W1222+W1231</f>
        <v/>
      </c>
      <c r="X1240" s="40">
        <f>X1213+X1222+X1231</f>
        <v/>
      </c>
      <c r="Y1240" s="40">
        <f>Y1213+Y1222+Y1231</f>
        <v/>
      </c>
      <c r="Z1240" s="40">
        <f>Z1213+Z1222+Z1231</f>
        <v/>
      </c>
      <c r="AA1240" s="40">
        <f>AA1213+AA1222+AA1231</f>
        <v/>
      </c>
      <c r="AB1240" s="40">
        <f>AB1213+AB1222+AB1231</f>
        <v/>
      </c>
      <c r="AC1240" s="40">
        <f>AC1213+AC1222+AC1231</f>
        <v/>
      </c>
      <c r="AD1240" s="42">
        <f>NEWPOLICY(AD1213,AD1222,AD1231)</f>
        <v/>
      </c>
      <c r="AE1240" s="25">
        <f>LOWER(Settings!$C$4)&amp;".mit."&amp;$A1240&amp;IF($C1240="","","."&amp;$C1240&amp;"."&amp;$B1240)&amp;IF(INDEX(Variables!$D$5:$D$105,MATCH($A1240,Variables!$A$5:$A$105,0))="","","."&amp;INDEX(Variables!$D$5:$D$105,MATCH($A1240,Variables!$A$5:$A$105,0)))&amp;"."&amp;AE$5</f>
        <v/>
      </c>
      <c r="AF1240" s="41">
        <f>AF1213+AF1222+AF1231</f>
        <v/>
      </c>
      <c r="AG1240" s="40">
        <f>AG1213+AG1222+AG1231</f>
        <v/>
      </c>
      <c r="AH1240" s="40">
        <f>AH1213+AH1222+AH1231</f>
        <v/>
      </c>
      <c r="AI1240" s="40">
        <f>AI1213+AI1222+AI1231</f>
        <v/>
      </c>
      <c r="AJ1240" s="40">
        <f>AJ1213+AJ1222+AJ1231</f>
        <v/>
      </c>
      <c r="AK1240" s="40">
        <f>AK1213+AK1222+AK1231</f>
        <v/>
      </c>
      <c r="AL1240" s="40">
        <f>AL1213+AL1222+AL1231</f>
        <v/>
      </c>
      <c r="AM1240" s="40">
        <f>AM1213+AM1222+AM1231</f>
        <v/>
      </c>
      <c r="AN1240" s="40">
        <f>AN1213+AN1222+AN1231</f>
        <v/>
      </c>
      <c r="AO1240" s="40">
        <f>AO1213+AO1222+AO1231</f>
        <v/>
      </c>
      <c r="AP1240" s="40">
        <f>AP1213+AP1222+AP1231</f>
        <v/>
      </c>
      <c r="AQ1240" s="40">
        <f>AQ1213+AQ1222+AQ1231</f>
        <v/>
      </c>
      <c r="AR1240" s="40">
        <f>AR1213+AR1222+AR1231</f>
        <v/>
      </c>
      <c r="AS1240" s="40">
        <f>AS1213+AS1222+AS1231</f>
        <v/>
      </c>
      <c r="AT1240" s="40">
        <f>AT1213+AT1222+AT1231</f>
        <v/>
      </c>
      <c r="AU1240" s="40">
        <f>AU1213+AU1222+AU1231</f>
        <v/>
      </c>
      <c r="AV1240" s="40">
        <f>AV1213+AV1222+AV1231</f>
        <v/>
      </c>
      <c r="AW1240" s="40">
        <f>AW1213+AW1222+AW1231</f>
        <v/>
      </c>
      <c r="AX1240" s="42">
        <f>NEWPOLICY(AX1213,AX1222,AX1231)</f>
        <v/>
      </c>
    </row>
    <row r="1241" hidden="1" outlineLevel="2">
      <c r="A1241" s="5" t="inlineStr">
        <is>
          <t>nce</t>
        </is>
      </c>
      <c r="B1241" s="5" t="inlineStr">
        <is>
          <t>lpg</t>
        </is>
      </c>
      <c r="C1241" s="5" t="inlineStr">
        <is>
          <t>nfm</t>
        </is>
      </c>
      <c r="D1241" s="39" t="n"/>
      <c r="E1241" s="39" t="n"/>
      <c r="F1241" s="39" t="n"/>
      <c r="G1241" s="39" t="n"/>
      <c r="H1241" s="5">
        <f>INDEX(Variables!$B$5:$B$105,MATCH($A1241,Variables!$A$5:$A$105,0))&amp;IF($C1241="",""," | "&amp;INDEX(Mapping!$B$5:$B$26,MATCH($C1241,Mapping!$A$5:$A$26,0))&amp;" | "&amp;INDEX(Mapping!$B$30:$B$41,MATCH($B1241,Mapping!$A$30:$A$41,0)))</f>
        <v/>
      </c>
      <c r="I1241" s="5">
        <f>INDEX(Variables!$C$5:$C$105,MATCH($A1241,Variables!$A$5:$A$105,0))</f>
        <v/>
      </c>
      <c r="J1241" s="5">
        <f>INDEX(Variables!$E$5:$E$105,MATCH($A1241,Variables!$A$5:$A$105,0))</f>
        <v/>
      </c>
      <c r="K1241" s="25">
        <f>LOWER(Settings!$C$4)&amp;".mit."&amp;$A1241&amp;IF($C1241="","","."&amp;$C1241&amp;"."&amp;$B1241)&amp;IF(INDEX(Variables!$D$5:$D$105,MATCH($A1241,Variables!$A$5:$A$105,0))="","","."&amp;INDEX(Variables!$D$5:$D$105,MATCH($A1241,Variables!$A$5:$A$105,0)))&amp;"."&amp;K$5</f>
        <v/>
      </c>
      <c r="L1241" s="41">
        <f>L1214+L1223+L1232</f>
        <v/>
      </c>
      <c r="M1241" s="40">
        <f>M1214+M1223+M1232</f>
        <v/>
      </c>
      <c r="N1241" s="40">
        <f>N1214+N1223+N1232</f>
        <v/>
      </c>
      <c r="O1241" s="40">
        <f>O1214+O1223+O1232</f>
        <v/>
      </c>
      <c r="P1241" s="40">
        <f>P1214+P1223+P1232</f>
        <v/>
      </c>
      <c r="Q1241" s="40">
        <f>Q1214+Q1223+Q1232</f>
        <v/>
      </c>
      <c r="R1241" s="40">
        <f>R1214+R1223+R1232</f>
        <v/>
      </c>
      <c r="S1241" s="40">
        <f>S1214+S1223+S1232</f>
        <v/>
      </c>
      <c r="T1241" s="40">
        <f>T1214+T1223+T1232</f>
        <v/>
      </c>
      <c r="U1241" s="40">
        <f>U1214+U1223+U1232</f>
        <v/>
      </c>
      <c r="V1241" s="40">
        <f>V1214+V1223+V1232</f>
        <v/>
      </c>
      <c r="W1241" s="40">
        <f>W1214+W1223+W1232</f>
        <v/>
      </c>
      <c r="X1241" s="40">
        <f>X1214+X1223+X1232</f>
        <v/>
      </c>
      <c r="Y1241" s="40">
        <f>Y1214+Y1223+Y1232</f>
        <v/>
      </c>
      <c r="Z1241" s="40">
        <f>Z1214+Z1223+Z1232</f>
        <v/>
      </c>
      <c r="AA1241" s="40">
        <f>AA1214+AA1223+AA1232</f>
        <v/>
      </c>
      <c r="AB1241" s="40">
        <f>AB1214+AB1223+AB1232</f>
        <v/>
      </c>
      <c r="AC1241" s="40">
        <f>AC1214+AC1223+AC1232</f>
        <v/>
      </c>
      <c r="AD1241" s="42">
        <f>NEWPOLICY(AD1214,AD1223,AD1232)</f>
        <v/>
      </c>
      <c r="AE1241" s="25">
        <f>LOWER(Settings!$C$4)&amp;".mit."&amp;$A1241&amp;IF($C1241="","","."&amp;$C1241&amp;"."&amp;$B1241)&amp;IF(INDEX(Variables!$D$5:$D$105,MATCH($A1241,Variables!$A$5:$A$105,0))="","","."&amp;INDEX(Variables!$D$5:$D$105,MATCH($A1241,Variables!$A$5:$A$105,0)))&amp;"."&amp;AE$5</f>
        <v/>
      </c>
      <c r="AF1241" s="41">
        <f>AF1214+AF1223+AF1232</f>
        <v/>
      </c>
      <c r="AG1241" s="40">
        <f>AG1214+AG1223+AG1232</f>
        <v/>
      </c>
      <c r="AH1241" s="40">
        <f>AH1214+AH1223+AH1232</f>
        <v/>
      </c>
      <c r="AI1241" s="40">
        <f>AI1214+AI1223+AI1232</f>
        <v/>
      </c>
      <c r="AJ1241" s="40">
        <f>AJ1214+AJ1223+AJ1232</f>
        <v/>
      </c>
      <c r="AK1241" s="40">
        <f>AK1214+AK1223+AK1232</f>
        <v/>
      </c>
      <c r="AL1241" s="40">
        <f>AL1214+AL1223+AL1232</f>
        <v/>
      </c>
      <c r="AM1241" s="40">
        <f>AM1214+AM1223+AM1232</f>
        <v/>
      </c>
      <c r="AN1241" s="40">
        <f>AN1214+AN1223+AN1232</f>
        <v/>
      </c>
      <c r="AO1241" s="40">
        <f>AO1214+AO1223+AO1232</f>
        <v/>
      </c>
      <c r="AP1241" s="40">
        <f>AP1214+AP1223+AP1232</f>
        <v/>
      </c>
      <c r="AQ1241" s="40">
        <f>AQ1214+AQ1223+AQ1232</f>
        <v/>
      </c>
      <c r="AR1241" s="40">
        <f>AR1214+AR1223+AR1232</f>
        <v/>
      </c>
      <c r="AS1241" s="40">
        <f>AS1214+AS1223+AS1232</f>
        <v/>
      </c>
      <c r="AT1241" s="40">
        <f>AT1214+AT1223+AT1232</f>
        <v/>
      </c>
      <c r="AU1241" s="40">
        <f>AU1214+AU1223+AU1232</f>
        <v/>
      </c>
      <c r="AV1241" s="40">
        <f>AV1214+AV1223+AV1232</f>
        <v/>
      </c>
      <c r="AW1241" s="40">
        <f>AW1214+AW1223+AW1232</f>
        <v/>
      </c>
      <c r="AX1241" s="42">
        <f>NEWPOLICY(AX1214,AX1223,AX1232)</f>
        <v/>
      </c>
    </row>
    <row r="1242" hidden="1" outlineLevel="2">
      <c r="A1242" s="5" t="inlineStr">
        <is>
          <t>nce</t>
        </is>
      </c>
      <c r="B1242" s="5" t="inlineStr">
        <is>
          <t>ker</t>
        </is>
      </c>
      <c r="C1242" s="5" t="inlineStr">
        <is>
          <t>nfm</t>
        </is>
      </c>
      <c r="D1242" s="39" t="n"/>
      <c r="E1242" s="39" t="n"/>
      <c r="F1242" s="39" t="n"/>
      <c r="G1242" s="39" t="n"/>
      <c r="H1242" s="5">
        <f>INDEX(Variables!$B$5:$B$105,MATCH($A1242,Variables!$A$5:$A$105,0))&amp;IF($C1242="",""," | "&amp;INDEX(Mapping!$B$5:$B$26,MATCH($C1242,Mapping!$A$5:$A$26,0))&amp;" | "&amp;INDEX(Mapping!$B$30:$B$41,MATCH($B1242,Mapping!$A$30:$A$41,0)))</f>
        <v/>
      </c>
      <c r="I1242" s="5">
        <f>INDEX(Variables!$C$5:$C$105,MATCH($A1242,Variables!$A$5:$A$105,0))</f>
        <v/>
      </c>
      <c r="J1242" s="5">
        <f>INDEX(Variables!$E$5:$E$105,MATCH($A1242,Variables!$A$5:$A$105,0))</f>
        <v/>
      </c>
      <c r="K1242" s="25">
        <f>LOWER(Settings!$C$4)&amp;".mit."&amp;$A1242&amp;IF($C1242="","","."&amp;$C1242&amp;"."&amp;$B1242)&amp;IF(INDEX(Variables!$D$5:$D$105,MATCH($A1242,Variables!$A$5:$A$105,0))="","","."&amp;INDEX(Variables!$D$5:$D$105,MATCH($A1242,Variables!$A$5:$A$105,0)))&amp;"."&amp;K$5</f>
        <v/>
      </c>
      <c r="L1242" s="41">
        <f>L1215+L1224+L1233</f>
        <v/>
      </c>
      <c r="M1242" s="40">
        <f>M1215+M1224+M1233</f>
        <v/>
      </c>
      <c r="N1242" s="40">
        <f>N1215+N1224+N1233</f>
        <v/>
      </c>
      <c r="O1242" s="40">
        <f>O1215+O1224+O1233</f>
        <v/>
      </c>
      <c r="P1242" s="40">
        <f>P1215+P1224+P1233</f>
        <v/>
      </c>
      <c r="Q1242" s="40">
        <f>Q1215+Q1224+Q1233</f>
        <v/>
      </c>
      <c r="R1242" s="40">
        <f>R1215+R1224+R1233</f>
        <v/>
      </c>
      <c r="S1242" s="40">
        <f>S1215+S1224+S1233</f>
        <v/>
      </c>
      <c r="T1242" s="40">
        <f>T1215+T1224+T1233</f>
        <v/>
      </c>
      <c r="U1242" s="40">
        <f>U1215+U1224+U1233</f>
        <v/>
      </c>
      <c r="V1242" s="40">
        <f>V1215+V1224+V1233</f>
        <v/>
      </c>
      <c r="W1242" s="40">
        <f>W1215+W1224+W1233</f>
        <v/>
      </c>
      <c r="X1242" s="40">
        <f>X1215+X1224+X1233</f>
        <v/>
      </c>
      <c r="Y1242" s="40">
        <f>Y1215+Y1224+Y1233</f>
        <v/>
      </c>
      <c r="Z1242" s="40">
        <f>Z1215+Z1224+Z1233</f>
        <v/>
      </c>
      <c r="AA1242" s="40">
        <f>AA1215+AA1224+AA1233</f>
        <v/>
      </c>
      <c r="AB1242" s="40">
        <f>AB1215+AB1224+AB1233</f>
        <v/>
      </c>
      <c r="AC1242" s="40">
        <f>AC1215+AC1224+AC1233</f>
        <v/>
      </c>
      <c r="AD1242" s="42">
        <f>NEWPOLICY(AD1215,AD1224,AD1233)</f>
        <v/>
      </c>
      <c r="AE1242" s="25">
        <f>LOWER(Settings!$C$4)&amp;".mit."&amp;$A1242&amp;IF($C1242="","","."&amp;$C1242&amp;"."&amp;$B1242)&amp;IF(INDEX(Variables!$D$5:$D$105,MATCH($A1242,Variables!$A$5:$A$105,0))="","","."&amp;INDEX(Variables!$D$5:$D$105,MATCH($A1242,Variables!$A$5:$A$105,0)))&amp;"."&amp;AE$5</f>
        <v/>
      </c>
      <c r="AF1242" s="41">
        <f>AF1215+AF1224+AF1233</f>
        <v/>
      </c>
      <c r="AG1242" s="40">
        <f>AG1215+AG1224+AG1233</f>
        <v/>
      </c>
      <c r="AH1242" s="40">
        <f>AH1215+AH1224+AH1233</f>
        <v/>
      </c>
      <c r="AI1242" s="40">
        <f>AI1215+AI1224+AI1233</f>
        <v/>
      </c>
      <c r="AJ1242" s="40">
        <f>AJ1215+AJ1224+AJ1233</f>
        <v/>
      </c>
      <c r="AK1242" s="40">
        <f>AK1215+AK1224+AK1233</f>
        <v/>
      </c>
      <c r="AL1242" s="40">
        <f>AL1215+AL1224+AL1233</f>
        <v/>
      </c>
      <c r="AM1242" s="40">
        <f>AM1215+AM1224+AM1233</f>
        <v/>
      </c>
      <c r="AN1242" s="40">
        <f>AN1215+AN1224+AN1233</f>
        <v/>
      </c>
      <c r="AO1242" s="40">
        <f>AO1215+AO1224+AO1233</f>
        <v/>
      </c>
      <c r="AP1242" s="40">
        <f>AP1215+AP1224+AP1233</f>
        <v/>
      </c>
      <c r="AQ1242" s="40">
        <f>AQ1215+AQ1224+AQ1233</f>
        <v/>
      </c>
      <c r="AR1242" s="40">
        <f>AR1215+AR1224+AR1233</f>
        <v/>
      </c>
      <c r="AS1242" s="40">
        <f>AS1215+AS1224+AS1233</f>
        <v/>
      </c>
      <c r="AT1242" s="40">
        <f>AT1215+AT1224+AT1233</f>
        <v/>
      </c>
      <c r="AU1242" s="40">
        <f>AU1215+AU1224+AU1233</f>
        <v/>
      </c>
      <c r="AV1242" s="40">
        <f>AV1215+AV1224+AV1233</f>
        <v/>
      </c>
      <c r="AW1242" s="40">
        <f>AW1215+AW1224+AW1233</f>
        <v/>
      </c>
      <c r="AX1242" s="42">
        <f>NEWPOLICY(AX1215,AX1224,AX1233)</f>
        <v/>
      </c>
    </row>
    <row r="1243" hidden="1" outlineLevel="2">
      <c r="A1243" s="5" t="inlineStr">
        <is>
          <t>nce</t>
        </is>
      </c>
      <c r="B1243" s="5" t="inlineStr">
        <is>
          <t>oop</t>
        </is>
      </c>
      <c r="C1243" s="5" t="inlineStr">
        <is>
          <t>nfm</t>
        </is>
      </c>
      <c r="D1243" s="39" t="n"/>
      <c r="E1243" s="39" t="n"/>
      <c r="F1243" s="39" t="n"/>
      <c r="G1243" s="39" t="n"/>
      <c r="H1243" s="5">
        <f>INDEX(Variables!$B$5:$B$105,MATCH($A1243,Variables!$A$5:$A$105,0))&amp;IF($C1243="",""," | "&amp;INDEX(Mapping!$B$5:$B$26,MATCH($C1243,Mapping!$A$5:$A$26,0))&amp;" | "&amp;INDEX(Mapping!$B$30:$B$41,MATCH($B1243,Mapping!$A$30:$A$41,0)))</f>
        <v/>
      </c>
      <c r="I1243" s="5">
        <f>INDEX(Variables!$C$5:$C$105,MATCH($A1243,Variables!$A$5:$A$105,0))</f>
        <v/>
      </c>
      <c r="J1243" s="5">
        <f>INDEX(Variables!$E$5:$E$105,MATCH($A1243,Variables!$A$5:$A$105,0))</f>
        <v/>
      </c>
      <c r="K1243" s="25">
        <f>LOWER(Settings!$C$4)&amp;".mit."&amp;$A1243&amp;IF($C1243="","","."&amp;$C1243&amp;"."&amp;$B1243)&amp;IF(INDEX(Variables!$D$5:$D$105,MATCH($A1243,Variables!$A$5:$A$105,0))="","","."&amp;INDEX(Variables!$D$5:$D$105,MATCH($A1243,Variables!$A$5:$A$105,0)))&amp;"."&amp;K$5</f>
        <v/>
      </c>
      <c r="L1243" s="41">
        <f>L1216+L1225+L1234</f>
        <v/>
      </c>
      <c r="M1243" s="40">
        <f>M1216+M1225+M1234</f>
        <v/>
      </c>
      <c r="N1243" s="40">
        <f>N1216+N1225+N1234</f>
        <v/>
      </c>
      <c r="O1243" s="40">
        <f>O1216+O1225+O1234</f>
        <v/>
      </c>
      <c r="P1243" s="40">
        <f>P1216+P1225+P1234</f>
        <v/>
      </c>
      <c r="Q1243" s="40">
        <f>Q1216+Q1225+Q1234</f>
        <v/>
      </c>
      <c r="R1243" s="40">
        <f>R1216+R1225+R1234</f>
        <v/>
      </c>
      <c r="S1243" s="40">
        <f>S1216+S1225+S1234</f>
        <v/>
      </c>
      <c r="T1243" s="40">
        <f>T1216+T1225+T1234</f>
        <v/>
      </c>
      <c r="U1243" s="40">
        <f>U1216+U1225+U1234</f>
        <v/>
      </c>
      <c r="V1243" s="40">
        <f>V1216+V1225+V1234</f>
        <v/>
      </c>
      <c r="W1243" s="40">
        <f>W1216+W1225+W1234</f>
        <v/>
      </c>
      <c r="X1243" s="40">
        <f>X1216+X1225+X1234</f>
        <v/>
      </c>
      <c r="Y1243" s="40">
        <f>Y1216+Y1225+Y1234</f>
        <v/>
      </c>
      <c r="Z1243" s="40">
        <f>Z1216+Z1225+Z1234</f>
        <v/>
      </c>
      <c r="AA1243" s="40">
        <f>AA1216+AA1225+AA1234</f>
        <v/>
      </c>
      <c r="AB1243" s="40">
        <f>AB1216+AB1225+AB1234</f>
        <v/>
      </c>
      <c r="AC1243" s="40">
        <f>AC1216+AC1225+AC1234</f>
        <v/>
      </c>
      <c r="AD1243" s="42">
        <f>NEWPOLICY(AD1216,AD1225,AD1234)</f>
        <v/>
      </c>
      <c r="AE1243" s="25">
        <f>LOWER(Settings!$C$4)&amp;".mit."&amp;$A1243&amp;IF($C1243="","","."&amp;$C1243&amp;"."&amp;$B1243)&amp;IF(INDEX(Variables!$D$5:$D$105,MATCH($A1243,Variables!$A$5:$A$105,0))="","","."&amp;INDEX(Variables!$D$5:$D$105,MATCH($A1243,Variables!$A$5:$A$105,0)))&amp;"."&amp;AE$5</f>
        <v/>
      </c>
      <c r="AF1243" s="41">
        <f>AF1216+AF1225+AF1234</f>
        <v/>
      </c>
      <c r="AG1243" s="40">
        <f>AG1216+AG1225+AG1234</f>
        <v/>
      </c>
      <c r="AH1243" s="40">
        <f>AH1216+AH1225+AH1234</f>
        <v/>
      </c>
      <c r="AI1243" s="40">
        <f>AI1216+AI1225+AI1234</f>
        <v/>
      </c>
      <c r="AJ1243" s="40">
        <f>AJ1216+AJ1225+AJ1234</f>
        <v/>
      </c>
      <c r="AK1243" s="40">
        <f>AK1216+AK1225+AK1234</f>
        <v/>
      </c>
      <c r="AL1243" s="40">
        <f>AL1216+AL1225+AL1234</f>
        <v/>
      </c>
      <c r="AM1243" s="40">
        <f>AM1216+AM1225+AM1234</f>
        <v/>
      </c>
      <c r="AN1243" s="40">
        <f>AN1216+AN1225+AN1234</f>
        <v/>
      </c>
      <c r="AO1243" s="40">
        <f>AO1216+AO1225+AO1234</f>
        <v/>
      </c>
      <c r="AP1243" s="40">
        <f>AP1216+AP1225+AP1234</f>
        <v/>
      </c>
      <c r="AQ1243" s="40">
        <f>AQ1216+AQ1225+AQ1234</f>
        <v/>
      </c>
      <c r="AR1243" s="40">
        <f>AR1216+AR1225+AR1234</f>
        <v/>
      </c>
      <c r="AS1243" s="40">
        <f>AS1216+AS1225+AS1234</f>
        <v/>
      </c>
      <c r="AT1243" s="40">
        <f>AT1216+AT1225+AT1234</f>
        <v/>
      </c>
      <c r="AU1243" s="40">
        <f>AU1216+AU1225+AU1234</f>
        <v/>
      </c>
      <c r="AV1243" s="40">
        <f>AV1216+AV1225+AV1234</f>
        <v/>
      </c>
      <c r="AW1243" s="40">
        <f>AW1216+AW1225+AW1234</f>
        <v/>
      </c>
      <c r="AX1243" s="42">
        <f>NEWPOLICY(AX1216,AX1225,AX1234)</f>
        <v/>
      </c>
    </row>
    <row r="1244" hidden="1" outlineLevel="2">
      <c r="A1244" s="5" t="inlineStr">
        <is>
          <t>nce</t>
        </is>
      </c>
      <c r="B1244" s="5" t="inlineStr">
        <is>
          <t>bio</t>
        </is>
      </c>
      <c r="C1244" s="5" t="inlineStr">
        <is>
          <t>nfm</t>
        </is>
      </c>
      <c r="D1244" s="39" t="n"/>
      <c r="E1244" s="39" t="n"/>
      <c r="F1244" s="39" t="n"/>
      <c r="G1244" s="39" t="n"/>
      <c r="H1244" s="5">
        <f>INDEX(Variables!$B$5:$B$105,MATCH($A1244,Variables!$A$5:$A$105,0))&amp;IF($C1244="",""," | "&amp;INDEX(Mapping!$B$5:$B$26,MATCH($C1244,Mapping!$A$5:$A$26,0))&amp;" | "&amp;INDEX(Mapping!$B$30:$B$41,MATCH($B1244,Mapping!$A$30:$A$41,0)))</f>
        <v/>
      </c>
      <c r="I1244" s="5">
        <f>INDEX(Variables!$C$5:$C$105,MATCH($A1244,Variables!$A$5:$A$105,0))</f>
        <v/>
      </c>
      <c r="J1244" s="5">
        <f>INDEX(Variables!$E$5:$E$105,MATCH($A1244,Variables!$A$5:$A$105,0))</f>
        <v/>
      </c>
      <c r="K1244" s="25">
        <f>LOWER(Settings!$C$4)&amp;".mit."&amp;$A1244&amp;IF($C1244="","","."&amp;$C1244&amp;"."&amp;$B1244)&amp;IF(INDEX(Variables!$D$5:$D$105,MATCH($A1244,Variables!$A$5:$A$105,0))="","","."&amp;INDEX(Variables!$D$5:$D$105,MATCH($A1244,Variables!$A$5:$A$105,0)))&amp;"."&amp;K$5</f>
        <v/>
      </c>
      <c r="L1244" s="41">
        <f>L1217+L1226+L1235</f>
        <v/>
      </c>
      <c r="M1244" s="40">
        <f>M1217+M1226+M1235</f>
        <v/>
      </c>
      <c r="N1244" s="40">
        <f>N1217+N1226+N1235</f>
        <v/>
      </c>
      <c r="O1244" s="40">
        <f>O1217+O1226+O1235</f>
        <v/>
      </c>
      <c r="P1244" s="40">
        <f>P1217+P1226+P1235</f>
        <v/>
      </c>
      <c r="Q1244" s="40">
        <f>Q1217+Q1226+Q1235</f>
        <v/>
      </c>
      <c r="R1244" s="40">
        <f>R1217+R1226+R1235</f>
        <v/>
      </c>
      <c r="S1244" s="40">
        <f>S1217+S1226+S1235</f>
        <v/>
      </c>
      <c r="T1244" s="40">
        <f>T1217+T1226+T1235</f>
        <v/>
      </c>
      <c r="U1244" s="40">
        <f>U1217+U1226+U1235</f>
        <v/>
      </c>
      <c r="V1244" s="40">
        <f>V1217+V1226+V1235</f>
        <v/>
      </c>
      <c r="W1244" s="40">
        <f>W1217+W1226+W1235</f>
        <v/>
      </c>
      <c r="X1244" s="40">
        <f>X1217+X1226+X1235</f>
        <v/>
      </c>
      <c r="Y1244" s="40">
        <f>Y1217+Y1226+Y1235</f>
        <v/>
      </c>
      <c r="Z1244" s="40">
        <f>Z1217+Z1226+Z1235</f>
        <v/>
      </c>
      <c r="AA1244" s="40">
        <f>AA1217+AA1226+AA1235</f>
        <v/>
      </c>
      <c r="AB1244" s="40">
        <f>AB1217+AB1226+AB1235</f>
        <v/>
      </c>
      <c r="AC1244" s="40">
        <f>AC1217+AC1226+AC1235</f>
        <v/>
      </c>
      <c r="AD1244" s="42">
        <f>NEWPOLICY(AD1217,AD1226,AD1235)</f>
        <v/>
      </c>
      <c r="AE1244" s="25">
        <f>LOWER(Settings!$C$4)&amp;".mit."&amp;$A1244&amp;IF($C1244="","","."&amp;$C1244&amp;"."&amp;$B1244)&amp;IF(INDEX(Variables!$D$5:$D$105,MATCH($A1244,Variables!$A$5:$A$105,0))="","","."&amp;INDEX(Variables!$D$5:$D$105,MATCH($A1244,Variables!$A$5:$A$105,0)))&amp;"."&amp;AE$5</f>
        <v/>
      </c>
      <c r="AF1244" s="41">
        <f>AF1217+AF1226+AF1235</f>
        <v/>
      </c>
      <c r="AG1244" s="40">
        <f>AG1217+AG1226+AG1235</f>
        <v/>
      </c>
      <c r="AH1244" s="40">
        <f>AH1217+AH1226+AH1235</f>
        <v/>
      </c>
      <c r="AI1244" s="40">
        <f>AI1217+AI1226+AI1235</f>
        <v/>
      </c>
      <c r="AJ1244" s="40">
        <f>AJ1217+AJ1226+AJ1235</f>
        <v/>
      </c>
      <c r="AK1244" s="40">
        <f>AK1217+AK1226+AK1235</f>
        <v/>
      </c>
      <c r="AL1244" s="40">
        <f>AL1217+AL1226+AL1235</f>
        <v/>
      </c>
      <c r="AM1244" s="40">
        <f>AM1217+AM1226+AM1235</f>
        <v/>
      </c>
      <c r="AN1244" s="40">
        <f>AN1217+AN1226+AN1235</f>
        <v/>
      </c>
      <c r="AO1244" s="40">
        <f>AO1217+AO1226+AO1235</f>
        <v/>
      </c>
      <c r="AP1244" s="40">
        <f>AP1217+AP1226+AP1235</f>
        <v/>
      </c>
      <c r="AQ1244" s="40">
        <f>AQ1217+AQ1226+AQ1235</f>
        <v/>
      </c>
      <c r="AR1244" s="40">
        <f>AR1217+AR1226+AR1235</f>
        <v/>
      </c>
      <c r="AS1244" s="40">
        <f>AS1217+AS1226+AS1235</f>
        <v/>
      </c>
      <c r="AT1244" s="40">
        <f>AT1217+AT1226+AT1235</f>
        <v/>
      </c>
      <c r="AU1244" s="40">
        <f>AU1217+AU1226+AU1235</f>
        <v/>
      </c>
      <c r="AV1244" s="40">
        <f>AV1217+AV1226+AV1235</f>
        <v/>
      </c>
      <c r="AW1244" s="40">
        <f>AW1217+AW1226+AW1235</f>
        <v/>
      </c>
      <c r="AX1244" s="42">
        <f>NEWPOLICY(AX1217,AX1226,AX1235)</f>
        <v/>
      </c>
    </row>
    <row r="1245" hidden="1" outlineLevel="2"/>
    <row r="1246" hidden="1" outlineLevel="2">
      <c r="A1246" s="5" t="inlineStr">
        <is>
          <t>atp</t>
        </is>
      </c>
      <c r="B1246" s="5" t="inlineStr">
        <is>
          <t>coa</t>
        </is>
      </c>
      <c r="C1246" s="5" t="inlineStr">
        <is>
          <t>nfm</t>
        </is>
      </c>
      <c r="D1246" s="40">
        <f>INDEX(Inputs!$R$5:$R$132,MATCH($B1246&amp;"|"&amp;$C1246,Inputs!$A$5:$A$132,0))</f>
        <v/>
      </c>
      <c r="E1246" s="40">
        <f>INDEX(Inputs!$S$5:$S$132,MATCH($B1246&amp;"|"&amp;$C1246,Inputs!$A$5:$A$132,0))</f>
        <v/>
      </c>
      <c r="F1246" s="39" t="n"/>
      <c r="G1246" s="39" t="n"/>
      <c r="H1246" s="5">
        <f>INDEX(Variables!$B$5:$B$105,MATCH($A1246,Variables!$A$5:$A$105,0))&amp;IF($C1246="",""," | "&amp;INDEX(Mapping!$B$5:$B$26,MATCH($C1246,Mapping!$A$5:$A$26,0))&amp;" | "&amp;INDEX(Mapping!$B$30:$B$41,MATCH($B1246,Mapping!$A$30:$A$41,0)))</f>
        <v/>
      </c>
      <c r="I1246" s="5">
        <f>INDEX(Variables!$C$5:$C$105,MATCH($A1246,Variables!$A$5:$A$105,0))</f>
        <v/>
      </c>
      <c r="J1246" s="5">
        <f>INDEX(Variables!$E$5:$E$105,MATCH($A1246,Variables!$A$5:$A$105,0))</f>
        <v/>
      </c>
      <c r="K1246" s="25">
        <f>LOWER(Settings!$C$4)&amp;".mit."&amp;$A1246&amp;IF($C1246="","","."&amp;$C1246&amp;"."&amp;$B1246)&amp;IF(INDEX(Variables!$D$5:$D$105,MATCH($A1246,Variables!$A$5:$A$105,0))="","","."&amp;INDEX(Variables!$D$5:$D$105,MATCH($A1246,Variables!$A$5:$A$105,0)))&amp;"."&amp;K$5</f>
        <v/>
      </c>
      <c r="L1246" s="41">
        <f>MAX(INDEX(L$232:L$243,$D1246)+L1237*(1+$E1246),0.01)</f>
        <v/>
      </c>
      <c r="M1246" s="40">
        <f>MAX(INDEX(M$232:M$243,$D1246)+M1237*(1+$E1246),0.01)</f>
        <v/>
      </c>
      <c r="N1246" s="40">
        <f>MAX(INDEX(N$232:N$243,$D1246)+N1237*(1+$E1246),0.01)</f>
        <v/>
      </c>
      <c r="O1246" s="40">
        <f>MAX(INDEX(O$232:O$243,$D1246)+O1237*(1+$E1246),0.01)</f>
        <v/>
      </c>
      <c r="P1246" s="40">
        <f>MAX(INDEX(P$232:P$243,$D1246)+P1237*(1+$E1246),0.01)</f>
        <v/>
      </c>
      <c r="Q1246" s="40">
        <f>MAX(INDEX(Q$232:Q$243,$D1246)+Q1237*(1+$E1246),0.01)</f>
        <v/>
      </c>
      <c r="R1246" s="40">
        <f>MAX(INDEX(R$232:R$243,$D1246)+R1237*(1+$E1246),0.01)</f>
        <v/>
      </c>
      <c r="S1246" s="40">
        <f>MAX(INDEX(S$232:S$243,$D1246)+S1237*(1+$E1246),0.01)</f>
        <v/>
      </c>
      <c r="T1246" s="40">
        <f>MAX(INDEX(T$232:T$243,$D1246)+T1237*(1+$E1246),0.01)</f>
        <v/>
      </c>
      <c r="U1246" s="40">
        <f>MAX(INDEX(U$232:U$243,$D1246)+U1237*(1+$E1246),0.01)</f>
        <v/>
      </c>
      <c r="V1246" s="40">
        <f>MAX(INDEX(V$232:V$243,$D1246)+V1237*(1+$E1246),0.01)</f>
        <v/>
      </c>
      <c r="W1246" s="40">
        <f>MAX(INDEX(W$232:W$243,$D1246)+W1237*(1+$E1246),0.01)</f>
        <v/>
      </c>
      <c r="X1246" s="40">
        <f>MAX(INDEX(X$232:X$243,$D1246)+X1237*(1+$E1246),0.01)</f>
        <v/>
      </c>
      <c r="Y1246" s="40">
        <f>MAX(INDEX(Y$232:Y$243,$D1246)+Y1237*(1+$E1246),0.01)</f>
        <v/>
      </c>
      <c r="Z1246" s="40">
        <f>MAX(INDEX(Z$232:Z$243,$D1246)+Z1237*(1+$E1246),0.01)</f>
        <v/>
      </c>
      <c r="AA1246" s="40">
        <f>MAX(INDEX(AA$232:AA$243,$D1246)+AA1237*(1+$E1246),0.01)</f>
        <v/>
      </c>
      <c r="AB1246" s="40">
        <f>MAX(INDEX(AB$232:AB$243,$D1246)+AB1237*(1+$E1246),0.01)</f>
        <v/>
      </c>
      <c r="AC1246" s="40">
        <f>MAX(INDEX(AC$232:AC$243,$D1246)+AC1237*(1+$E1246),0.01)</f>
        <v/>
      </c>
      <c r="AD1246" s="42">
        <f>POSTTAX(INDEX(AD$232:AD$243,$D1246),AD1237,$E1246)</f>
        <v/>
      </c>
      <c r="AE1246" s="25">
        <f>LOWER(Settings!$C$4)&amp;".mit."&amp;$A1246&amp;IF($C1246="","","."&amp;$C1246&amp;"."&amp;$B1246)&amp;IF(INDEX(Variables!$D$5:$D$105,MATCH($A1246,Variables!$A$5:$A$105,0))="","","."&amp;INDEX(Variables!$D$5:$D$105,MATCH($A1246,Variables!$A$5:$A$105,0)))&amp;"."&amp;AE$5</f>
        <v/>
      </c>
      <c r="AF1246" s="41">
        <f>MAX(INDEX(AF$232:AF$243,$D1246)+AF1237*(1+$E1246),0.01)</f>
        <v/>
      </c>
      <c r="AG1246" s="40">
        <f>MAX(INDEX(AG$232:AG$243,$D1246)+AG1237*(1+$E1246),0.01)</f>
        <v/>
      </c>
      <c r="AH1246" s="40">
        <f>MAX(INDEX(AH$232:AH$243,$D1246)+AH1237*(1+$E1246),0.01)</f>
        <v/>
      </c>
      <c r="AI1246" s="40">
        <f>MAX(INDEX(AI$232:AI$243,$D1246)+AI1237*(1+$E1246),0.01)</f>
        <v/>
      </c>
      <c r="AJ1246" s="40">
        <f>MAX(INDEX(AJ$232:AJ$243,$D1246)+AJ1237*(1+$E1246),0.01)</f>
        <v/>
      </c>
      <c r="AK1246" s="40">
        <f>MAX(INDEX(AK$232:AK$243,$D1246)+AK1237*(1+$E1246),0.01)</f>
        <v/>
      </c>
      <c r="AL1246" s="40">
        <f>MAX(INDEX(AL$232:AL$243,$D1246)+AL1237*(1+$E1246),0.01)</f>
        <v/>
      </c>
      <c r="AM1246" s="40">
        <f>MAX(INDEX(AM$232:AM$243,$D1246)+AM1237*(1+$E1246),0.01)</f>
        <v/>
      </c>
      <c r="AN1246" s="40">
        <f>MAX(INDEX(AN$232:AN$243,$D1246)+AN1237*(1+$E1246),0.01)</f>
        <v/>
      </c>
      <c r="AO1246" s="40">
        <f>MAX(INDEX(AO$232:AO$243,$D1246)+AO1237*(1+$E1246),0.01)</f>
        <v/>
      </c>
      <c r="AP1246" s="40">
        <f>MAX(INDEX(AP$232:AP$243,$D1246)+AP1237*(1+$E1246),0.01)</f>
        <v/>
      </c>
      <c r="AQ1246" s="40">
        <f>MAX(INDEX(AQ$232:AQ$243,$D1246)+AQ1237*(1+$E1246),0.01)</f>
        <v/>
      </c>
      <c r="AR1246" s="40">
        <f>MAX(INDEX(AR$232:AR$243,$D1246)+AR1237*(1+$E1246),0.01)</f>
        <v/>
      </c>
      <c r="AS1246" s="40">
        <f>MAX(INDEX(AS$232:AS$243,$D1246)+AS1237*(1+$E1246),0.01)</f>
        <v/>
      </c>
      <c r="AT1246" s="40">
        <f>MAX(INDEX(AT$232:AT$243,$D1246)+AT1237*(1+$E1246),0.01)</f>
        <v/>
      </c>
      <c r="AU1246" s="40">
        <f>MAX(INDEX(AU$232:AU$243,$D1246)+AU1237*(1+$E1246),0.01)</f>
        <v/>
      </c>
      <c r="AV1246" s="40">
        <f>MAX(INDEX(AV$232:AV$243,$D1246)+AV1237*(1+$E1246),0.01)</f>
        <v/>
      </c>
      <c r="AW1246" s="40">
        <f>MAX(INDEX(AW$232:AW$243,$D1246)+AW1237*(1+$E1246),0.01)</f>
        <v/>
      </c>
      <c r="AX1246" s="42">
        <f>POSTTAX(INDEX(AX$232:AX$243,$D1246),AX1237,$E1246)</f>
        <v/>
      </c>
    </row>
    <row r="1247" hidden="1" outlineLevel="2">
      <c r="A1247" s="5" t="inlineStr">
        <is>
          <t>atp</t>
        </is>
      </c>
      <c r="B1247" s="5" t="inlineStr">
        <is>
          <t>nga</t>
        </is>
      </c>
      <c r="C1247" s="5" t="inlineStr">
        <is>
          <t>nfm</t>
        </is>
      </c>
      <c r="D1247" s="40">
        <f>INDEX(Inputs!$R$5:$R$132,MATCH($B1247&amp;"|"&amp;$C1247,Inputs!$A$5:$A$132,0))</f>
        <v/>
      </c>
      <c r="E1247" s="40">
        <f>INDEX(Inputs!$S$5:$S$132,MATCH($B1247&amp;"|"&amp;$C1247,Inputs!$A$5:$A$132,0))</f>
        <v/>
      </c>
      <c r="F1247" s="39" t="n"/>
      <c r="G1247" s="39" t="n"/>
      <c r="H1247" s="5">
        <f>INDEX(Variables!$B$5:$B$105,MATCH($A1247,Variables!$A$5:$A$105,0))&amp;IF($C1247="",""," | "&amp;INDEX(Mapping!$B$5:$B$26,MATCH($C1247,Mapping!$A$5:$A$26,0))&amp;" | "&amp;INDEX(Mapping!$B$30:$B$41,MATCH($B1247,Mapping!$A$30:$A$41,0)))</f>
        <v/>
      </c>
      <c r="I1247" s="5">
        <f>INDEX(Variables!$C$5:$C$105,MATCH($A1247,Variables!$A$5:$A$105,0))</f>
        <v/>
      </c>
      <c r="J1247" s="5">
        <f>INDEX(Variables!$E$5:$E$105,MATCH($A1247,Variables!$A$5:$A$105,0))</f>
        <v/>
      </c>
      <c r="K1247" s="25">
        <f>LOWER(Settings!$C$4)&amp;".mit."&amp;$A1247&amp;IF($C1247="","","."&amp;$C1247&amp;"."&amp;$B1247)&amp;IF(INDEX(Variables!$D$5:$D$105,MATCH($A1247,Variables!$A$5:$A$105,0))="","","."&amp;INDEX(Variables!$D$5:$D$105,MATCH($A1247,Variables!$A$5:$A$105,0)))&amp;"."&amp;K$5</f>
        <v/>
      </c>
      <c r="L1247" s="41">
        <f>MAX(INDEX(L$232:L$243,$D1247)+L1238*(1+$E1247),0.01)</f>
        <v/>
      </c>
      <c r="M1247" s="40">
        <f>MAX(INDEX(M$232:M$243,$D1247)+M1238*(1+$E1247),0.01)</f>
        <v/>
      </c>
      <c r="N1247" s="40">
        <f>MAX(INDEX(N$232:N$243,$D1247)+N1238*(1+$E1247),0.01)</f>
        <v/>
      </c>
      <c r="O1247" s="40">
        <f>MAX(INDEX(O$232:O$243,$D1247)+O1238*(1+$E1247),0.01)</f>
        <v/>
      </c>
      <c r="P1247" s="40">
        <f>MAX(INDEX(P$232:P$243,$D1247)+P1238*(1+$E1247),0.01)</f>
        <v/>
      </c>
      <c r="Q1247" s="40">
        <f>MAX(INDEX(Q$232:Q$243,$D1247)+Q1238*(1+$E1247),0.01)</f>
        <v/>
      </c>
      <c r="R1247" s="40">
        <f>MAX(INDEX(R$232:R$243,$D1247)+R1238*(1+$E1247),0.01)</f>
        <v/>
      </c>
      <c r="S1247" s="40">
        <f>MAX(INDEX(S$232:S$243,$D1247)+S1238*(1+$E1247),0.01)</f>
        <v/>
      </c>
      <c r="T1247" s="40">
        <f>MAX(INDEX(T$232:T$243,$D1247)+T1238*(1+$E1247),0.01)</f>
        <v/>
      </c>
      <c r="U1247" s="40">
        <f>MAX(INDEX(U$232:U$243,$D1247)+U1238*(1+$E1247),0.01)</f>
        <v/>
      </c>
      <c r="V1247" s="40">
        <f>MAX(INDEX(V$232:V$243,$D1247)+V1238*(1+$E1247),0.01)</f>
        <v/>
      </c>
      <c r="W1247" s="40">
        <f>MAX(INDEX(W$232:W$243,$D1247)+W1238*(1+$E1247),0.01)</f>
        <v/>
      </c>
      <c r="X1247" s="40">
        <f>MAX(INDEX(X$232:X$243,$D1247)+X1238*(1+$E1247),0.01)</f>
        <v/>
      </c>
      <c r="Y1247" s="40">
        <f>MAX(INDEX(Y$232:Y$243,$D1247)+Y1238*(1+$E1247),0.01)</f>
        <v/>
      </c>
      <c r="Z1247" s="40">
        <f>MAX(INDEX(Z$232:Z$243,$D1247)+Z1238*(1+$E1247),0.01)</f>
        <v/>
      </c>
      <c r="AA1247" s="40">
        <f>MAX(INDEX(AA$232:AA$243,$D1247)+AA1238*(1+$E1247),0.01)</f>
        <v/>
      </c>
      <c r="AB1247" s="40">
        <f>MAX(INDEX(AB$232:AB$243,$D1247)+AB1238*(1+$E1247),0.01)</f>
        <v/>
      </c>
      <c r="AC1247" s="40">
        <f>MAX(INDEX(AC$232:AC$243,$D1247)+AC1238*(1+$E1247),0.01)</f>
        <v/>
      </c>
      <c r="AD1247" s="42">
        <f>POSTTAX(INDEX(AD$232:AD$243,$D1247),AD1238,$E1247)</f>
        <v/>
      </c>
      <c r="AE1247" s="25">
        <f>LOWER(Settings!$C$4)&amp;".mit."&amp;$A1247&amp;IF($C1247="","","."&amp;$C1247&amp;"."&amp;$B1247)&amp;IF(INDEX(Variables!$D$5:$D$105,MATCH($A1247,Variables!$A$5:$A$105,0))="","","."&amp;INDEX(Variables!$D$5:$D$105,MATCH($A1247,Variables!$A$5:$A$105,0)))&amp;"."&amp;AE$5</f>
        <v/>
      </c>
      <c r="AF1247" s="41">
        <f>MAX(INDEX(AF$232:AF$243,$D1247)+AF1238*(1+$E1247),0.01)</f>
        <v/>
      </c>
      <c r="AG1247" s="40">
        <f>MAX(INDEX(AG$232:AG$243,$D1247)+AG1238*(1+$E1247),0.01)</f>
        <v/>
      </c>
      <c r="AH1247" s="40">
        <f>MAX(INDEX(AH$232:AH$243,$D1247)+AH1238*(1+$E1247),0.01)</f>
        <v/>
      </c>
      <c r="AI1247" s="40">
        <f>MAX(INDEX(AI$232:AI$243,$D1247)+AI1238*(1+$E1247),0.01)</f>
        <v/>
      </c>
      <c r="AJ1247" s="40">
        <f>MAX(INDEX(AJ$232:AJ$243,$D1247)+AJ1238*(1+$E1247),0.01)</f>
        <v/>
      </c>
      <c r="AK1247" s="40">
        <f>MAX(INDEX(AK$232:AK$243,$D1247)+AK1238*(1+$E1247),0.01)</f>
        <v/>
      </c>
      <c r="AL1247" s="40">
        <f>MAX(INDEX(AL$232:AL$243,$D1247)+AL1238*(1+$E1247),0.01)</f>
        <v/>
      </c>
      <c r="AM1247" s="40">
        <f>MAX(INDEX(AM$232:AM$243,$D1247)+AM1238*(1+$E1247),0.01)</f>
        <v/>
      </c>
      <c r="AN1247" s="40">
        <f>MAX(INDEX(AN$232:AN$243,$D1247)+AN1238*(1+$E1247),0.01)</f>
        <v/>
      </c>
      <c r="AO1247" s="40">
        <f>MAX(INDEX(AO$232:AO$243,$D1247)+AO1238*(1+$E1247),0.01)</f>
        <v/>
      </c>
      <c r="AP1247" s="40">
        <f>MAX(INDEX(AP$232:AP$243,$D1247)+AP1238*(1+$E1247),0.01)</f>
        <v/>
      </c>
      <c r="AQ1247" s="40">
        <f>MAX(INDEX(AQ$232:AQ$243,$D1247)+AQ1238*(1+$E1247),0.01)</f>
        <v/>
      </c>
      <c r="AR1247" s="40">
        <f>MAX(INDEX(AR$232:AR$243,$D1247)+AR1238*(1+$E1247),0.01)</f>
        <v/>
      </c>
      <c r="AS1247" s="40">
        <f>MAX(INDEX(AS$232:AS$243,$D1247)+AS1238*(1+$E1247),0.01)</f>
        <v/>
      </c>
      <c r="AT1247" s="40">
        <f>MAX(INDEX(AT$232:AT$243,$D1247)+AT1238*(1+$E1247),0.01)</f>
        <v/>
      </c>
      <c r="AU1247" s="40">
        <f>MAX(INDEX(AU$232:AU$243,$D1247)+AU1238*(1+$E1247),0.01)</f>
        <v/>
      </c>
      <c r="AV1247" s="40">
        <f>MAX(INDEX(AV$232:AV$243,$D1247)+AV1238*(1+$E1247),0.01)</f>
        <v/>
      </c>
      <c r="AW1247" s="40">
        <f>MAX(INDEX(AW$232:AW$243,$D1247)+AW1238*(1+$E1247),0.01)</f>
        <v/>
      </c>
      <c r="AX1247" s="42">
        <f>POSTTAX(INDEX(AX$232:AX$243,$D1247),AX1238,$E1247)</f>
        <v/>
      </c>
    </row>
    <row r="1248" hidden="1" outlineLevel="2">
      <c r="A1248" s="5" t="inlineStr">
        <is>
          <t>atp</t>
        </is>
      </c>
      <c r="B1248" s="5" t="inlineStr">
        <is>
          <t>gso</t>
        </is>
      </c>
      <c r="C1248" s="5" t="inlineStr">
        <is>
          <t>nfm</t>
        </is>
      </c>
      <c r="D1248" s="40">
        <f>INDEX(Inputs!$R$5:$R$132,MATCH($B1248&amp;"|"&amp;$C1248,Inputs!$A$5:$A$132,0))</f>
        <v/>
      </c>
      <c r="E1248" s="40">
        <f>INDEX(Inputs!$S$5:$S$132,MATCH($B1248&amp;"|"&amp;$C1248,Inputs!$A$5:$A$132,0))</f>
        <v/>
      </c>
      <c r="F1248" s="39" t="n"/>
      <c r="G1248" s="39" t="n"/>
      <c r="H1248" s="5">
        <f>INDEX(Variables!$B$5:$B$105,MATCH($A1248,Variables!$A$5:$A$105,0))&amp;IF($C1248="",""," | "&amp;INDEX(Mapping!$B$5:$B$26,MATCH($C1248,Mapping!$A$5:$A$26,0))&amp;" | "&amp;INDEX(Mapping!$B$30:$B$41,MATCH($B1248,Mapping!$A$30:$A$41,0)))</f>
        <v/>
      </c>
      <c r="I1248" s="5">
        <f>INDEX(Variables!$C$5:$C$105,MATCH($A1248,Variables!$A$5:$A$105,0))</f>
        <v/>
      </c>
      <c r="J1248" s="5">
        <f>INDEX(Variables!$E$5:$E$105,MATCH($A1248,Variables!$A$5:$A$105,0))</f>
        <v/>
      </c>
      <c r="K1248" s="25">
        <f>LOWER(Settings!$C$4)&amp;".mit."&amp;$A1248&amp;IF($C1248="","","."&amp;$C1248&amp;"."&amp;$B1248)&amp;IF(INDEX(Variables!$D$5:$D$105,MATCH($A1248,Variables!$A$5:$A$105,0))="","","."&amp;INDEX(Variables!$D$5:$D$105,MATCH($A1248,Variables!$A$5:$A$105,0)))&amp;"."&amp;K$5</f>
        <v/>
      </c>
      <c r="L1248" s="41">
        <f>MAX(INDEX(L$232:L$243,$D1248)+L1239*(1+$E1248),0.01)</f>
        <v/>
      </c>
      <c r="M1248" s="40">
        <f>MAX(INDEX(M$232:M$243,$D1248)+M1239*(1+$E1248),0.01)</f>
        <v/>
      </c>
      <c r="N1248" s="40">
        <f>MAX(INDEX(N$232:N$243,$D1248)+N1239*(1+$E1248),0.01)</f>
        <v/>
      </c>
      <c r="O1248" s="40">
        <f>MAX(INDEX(O$232:O$243,$D1248)+O1239*(1+$E1248),0.01)</f>
        <v/>
      </c>
      <c r="P1248" s="40">
        <f>MAX(INDEX(P$232:P$243,$D1248)+P1239*(1+$E1248),0.01)</f>
        <v/>
      </c>
      <c r="Q1248" s="40">
        <f>MAX(INDEX(Q$232:Q$243,$D1248)+Q1239*(1+$E1248),0.01)</f>
        <v/>
      </c>
      <c r="R1248" s="40">
        <f>MAX(INDEX(R$232:R$243,$D1248)+R1239*(1+$E1248),0.01)</f>
        <v/>
      </c>
      <c r="S1248" s="40">
        <f>MAX(INDEX(S$232:S$243,$D1248)+S1239*(1+$E1248),0.01)</f>
        <v/>
      </c>
      <c r="T1248" s="40">
        <f>MAX(INDEX(T$232:T$243,$D1248)+T1239*(1+$E1248),0.01)</f>
        <v/>
      </c>
      <c r="U1248" s="40">
        <f>MAX(INDEX(U$232:U$243,$D1248)+U1239*(1+$E1248),0.01)</f>
        <v/>
      </c>
      <c r="V1248" s="40">
        <f>MAX(INDEX(V$232:V$243,$D1248)+V1239*(1+$E1248),0.01)</f>
        <v/>
      </c>
      <c r="W1248" s="40">
        <f>MAX(INDEX(W$232:W$243,$D1248)+W1239*(1+$E1248),0.01)</f>
        <v/>
      </c>
      <c r="X1248" s="40">
        <f>MAX(INDEX(X$232:X$243,$D1248)+X1239*(1+$E1248),0.01)</f>
        <v/>
      </c>
      <c r="Y1248" s="40">
        <f>MAX(INDEX(Y$232:Y$243,$D1248)+Y1239*(1+$E1248),0.01)</f>
        <v/>
      </c>
      <c r="Z1248" s="40">
        <f>MAX(INDEX(Z$232:Z$243,$D1248)+Z1239*(1+$E1248),0.01)</f>
        <v/>
      </c>
      <c r="AA1248" s="40">
        <f>MAX(INDEX(AA$232:AA$243,$D1248)+AA1239*(1+$E1248),0.01)</f>
        <v/>
      </c>
      <c r="AB1248" s="40">
        <f>MAX(INDEX(AB$232:AB$243,$D1248)+AB1239*(1+$E1248),0.01)</f>
        <v/>
      </c>
      <c r="AC1248" s="40">
        <f>MAX(INDEX(AC$232:AC$243,$D1248)+AC1239*(1+$E1248),0.01)</f>
        <v/>
      </c>
      <c r="AD1248" s="42">
        <f>POSTTAX(INDEX(AD$232:AD$243,$D1248),AD1239,$E1248)</f>
        <v/>
      </c>
      <c r="AE1248" s="25">
        <f>LOWER(Settings!$C$4)&amp;".mit."&amp;$A1248&amp;IF($C1248="","","."&amp;$C1248&amp;"."&amp;$B1248)&amp;IF(INDEX(Variables!$D$5:$D$105,MATCH($A1248,Variables!$A$5:$A$105,0))="","","."&amp;INDEX(Variables!$D$5:$D$105,MATCH($A1248,Variables!$A$5:$A$105,0)))&amp;"."&amp;AE$5</f>
        <v/>
      </c>
      <c r="AF1248" s="41">
        <f>MAX(INDEX(AF$232:AF$243,$D1248)+AF1239*(1+$E1248),0.01)</f>
        <v/>
      </c>
      <c r="AG1248" s="40">
        <f>MAX(INDEX(AG$232:AG$243,$D1248)+AG1239*(1+$E1248),0.01)</f>
        <v/>
      </c>
      <c r="AH1248" s="40">
        <f>MAX(INDEX(AH$232:AH$243,$D1248)+AH1239*(1+$E1248),0.01)</f>
        <v/>
      </c>
      <c r="AI1248" s="40">
        <f>MAX(INDEX(AI$232:AI$243,$D1248)+AI1239*(1+$E1248),0.01)</f>
        <v/>
      </c>
      <c r="AJ1248" s="40">
        <f>MAX(INDEX(AJ$232:AJ$243,$D1248)+AJ1239*(1+$E1248),0.01)</f>
        <v/>
      </c>
      <c r="AK1248" s="40">
        <f>MAX(INDEX(AK$232:AK$243,$D1248)+AK1239*(1+$E1248),0.01)</f>
        <v/>
      </c>
      <c r="AL1248" s="40">
        <f>MAX(INDEX(AL$232:AL$243,$D1248)+AL1239*(1+$E1248),0.01)</f>
        <v/>
      </c>
      <c r="AM1248" s="40">
        <f>MAX(INDEX(AM$232:AM$243,$D1248)+AM1239*(1+$E1248),0.01)</f>
        <v/>
      </c>
      <c r="AN1248" s="40">
        <f>MAX(INDEX(AN$232:AN$243,$D1248)+AN1239*(1+$E1248),0.01)</f>
        <v/>
      </c>
      <c r="AO1248" s="40">
        <f>MAX(INDEX(AO$232:AO$243,$D1248)+AO1239*(1+$E1248),0.01)</f>
        <v/>
      </c>
      <c r="AP1248" s="40">
        <f>MAX(INDEX(AP$232:AP$243,$D1248)+AP1239*(1+$E1248),0.01)</f>
        <v/>
      </c>
      <c r="AQ1248" s="40">
        <f>MAX(INDEX(AQ$232:AQ$243,$D1248)+AQ1239*(1+$E1248),0.01)</f>
        <v/>
      </c>
      <c r="AR1248" s="40">
        <f>MAX(INDEX(AR$232:AR$243,$D1248)+AR1239*(1+$E1248),0.01)</f>
        <v/>
      </c>
      <c r="AS1248" s="40">
        <f>MAX(INDEX(AS$232:AS$243,$D1248)+AS1239*(1+$E1248),0.01)</f>
        <v/>
      </c>
      <c r="AT1248" s="40">
        <f>MAX(INDEX(AT$232:AT$243,$D1248)+AT1239*(1+$E1248),0.01)</f>
        <v/>
      </c>
      <c r="AU1248" s="40">
        <f>MAX(INDEX(AU$232:AU$243,$D1248)+AU1239*(1+$E1248),0.01)</f>
        <v/>
      </c>
      <c r="AV1248" s="40">
        <f>MAX(INDEX(AV$232:AV$243,$D1248)+AV1239*(1+$E1248),0.01)</f>
        <v/>
      </c>
      <c r="AW1248" s="40">
        <f>MAX(INDEX(AW$232:AW$243,$D1248)+AW1239*(1+$E1248),0.01)</f>
        <v/>
      </c>
      <c r="AX1248" s="42">
        <f>POSTTAX(INDEX(AX$232:AX$243,$D1248),AX1239,$E1248)</f>
        <v/>
      </c>
    </row>
    <row r="1249" hidden="1" outlineLevel="2">
      <c r="A1249" s="5" t="inlineStr">
        <is>
          <t>atp</t>
        </is>
      </c>
      <c r="B1249" s="5" t="inlineStr">
        <is>
          <t>die</t>
        </is>
      </c>
      <c r="C1249" s="5" t="inlineStr">
        <is>
          <t>nfm</t>
        </is>
      </c>
      <c r="D1249" s="40">
        <f>INDEX(Inputs!$R$5:$R$132,MATCH($B1249&amp;"|"&amp;$C1249,Inputs!$A$5:$A$132,0))</f>
        <v/>
      </c>
      <c r="E1249" s="40">
        <f>INDEX(Inputs!$S$5:$S$132,MATCH($B1249&amp;"|"&amp;$C1249,Inputs!$A$5:$A$132,0))</f>
        <v/>
      </c>
      <c r="F1249" s="39" t="n"/>
      <c r="G1249" s="39" t="n"/>
      <c r="H1249" s="5">
        <f>INDEX(Variables!$B$5:$B$105,MATCH($A1249,Variables!$A$5:$A$105,0))&amp;IF($C1249="",""," | "&amp;INDEX(Mapping!$B$5:$B$26,MATCH($C1249,Mapping!$A$5:$A$26,0))&amp;" | "&amp;INDEX(Mapping!$B$30:$B$41,MATCH($B1249,Mapping!$A$30:$A$41,0)))</f>
        <v/>
      </c>
      <c r="I1249" s="5">
        <f>INDEX(Variables!$C$5:$C$105,MATCH($A1249,Variables!$A$5:$A$105,0))</f>
        <v/>
      </c>
      <c r="J1249" s="5">
        <f>INDEX(Variables!$E$5:$E$105,MATCH($A1249,Variables!$A$5:$A$105,0))</f>
        <v/>
      </c>
      <c r="K1249" s="25">
        <f>LOWER(Settings!$C$4)&amp;".mit."&amp;$A1249&amp;IF($C1249="","","."&amp;$C1249&amp;"."&amp;$B1249)&amp;IF(INDEX(Variables!$D$5:$D$105,MATCH($A1249,Variables!$A$5:$A$105,0))="","","."&amp;INDEX(Variables!$D$5:$D$105,MATCH($A1249,Variables!$A$5:$A$105,0)))&amp;"."&amp;K$5</f>
        <v/>
      </c>
      <c r="L1249" s="41">
        <f>MAX(INDEX(L$232:L$243,$D1249)+L1240*(1+$E1249),0.01)</f>
        <v/>
      </c>
      <c r="M1249" s="40">
        <f>MAX(INDEX(M$232:M$243,$D1249)+M1240*(1+$E1249),0.01)</f>
        <v/>
      </c>
      <c r="N1249" s="40">
        <f>MAX(INDEX(N$232:N$243,$D1249)+N1240*(1+$E1249),0.01)</f>
        <v/>
      </c>
      <c r="O1249" s="40">
        <f>MAX(INDEX(O$232:O$243,$D1249)+O1240*(1+$E1249),0.01)</f>
        <v/>
      </c>
      <c r="P1249" s="40">
        <f>MAX(INDEX(P$232:P$243,$D1249)+P1240*(1+$E1249),0.01)</f>
        <v/>
      </c>
      <c r="Q1249" s="40">
        <f>MAX(INDEX(Q$232:Q$243,$D1249)+Q1240*(1+$E1249),0.01)</f>
        <v/>
      </c>
      <c r="R1249" s="40">
        <f>MAX(INDEX(R$232:R$243,$D1249)+R1240*(1+$E1249),0.01)</f>
        <v/>
      </c>
      <c r="S1249" s="40">
        <f>MAX(INDEX(S$232:S$243,$D1249)+S1240*(1+$E1249),0.01)</f>
        <v/>
      </c>
      <c r="T1249" s="40">
        <f>MAX(INDEX(T$232:T$243,$D1249)+T1240*(1+$E1249),0.01)</f>
        <v/>
      </c>
      <c r="U1249" s="40">
        <f>MAX(INDEX(U$232:U$243,$D1249)+U1240*(1+$E1249),0.01)</f>
        <v/>
      </c>
      <c r="V1249" s="40">
        <f>MAX(INDEX(V$232:V$243,$D1249)+V1240*(1+$E1249),0.01)</f>
        <v/>
      </c>
      <c r="W1249" s="40">
        <f>MAX(INDEX(W$232:W$243,$D1249)+W1240*(1+$E1249),0.01)</f>
        <v/>
      </c>
      <c r="X1249" s="40">
        <f>MAX(INDEX(X$232:X$243,$D1249)+X1240*(1+$E1249),0.01)</f>
        <v/>
      </c>
      <c r="Y1249" s="40">
        <f>MAX(INDEX(Y$232:Y$243,$D1249)+Y1240*(1+$E1249),0.01)</f>
        <v/>
      </c>
      <c r="Z1249" s="40">
        <f>MAX(INDEX(Z$232:Z$243,$D1249)+Z1240*(1+$E1249),0.01)</f>
        <v/>
      </c>
      <c r="AA1249" s="40">
        <f>MAX(INDEX(AA$232:AA$243,$D1249)+AA1240*(1+$E1249),0.01)</f>
        <v/>
      </c>
      <c r="AB1249" s="40">
        <f>MAX(INDEX(AB$232:AB$243,$D1249)+AB1240*(1+$E1249),0.01)</f>
        <v/>
      </c>
      <c r="AC1249" s="40">
        <f>MAX(INDEX(AC$232:AC$243,$D1249)+AC1240*(1+$E1249),0.01)</f>
        <v/>
      </c>
      <c r="AD1249" s="42">
        <f>POSTTAX(INDEX(AD$232:AD$243,$D1249),AD1240,$E1249)</f>
        <v/>
      </c>
      <c r="AE1249" s="25">
        <f>LOWER(Settings!$C$4)&amp;".mit."&amp;$A1249&amp;IF($C1249="","","."&amp;$C1249&amp;"."&amp;$B1249)&amp;IF(INDEX(Variables!$D$5:$D$105,MATCH($A1249,Variables!$A$5:$A$105,0))="","","."&amp;INDEX(Variables!$D$5:$D$105,MATCH($A1249,Variables!$A$5:$A$105,0)))&amp;"."&amp;AE$5</f>
        <v/>
      </c>
      <c r="AF1249" s="41">
        <f>MAX(INDEX(AF$232:AF$243,$D1249)+AF1240*(1+$E1249),0.01)</f>
        <v/>
      </c>
      <c r="AG1249" s="40">
        <f>MAX(INDEX(AG$232:AG$243,$D1249)+AG1240*(1+$E1249),0.01)</f>
        <v/>
      </c>
      <c r="AH1249" s="40">
        <f>MAX(INDEX(AH$232:AH$243,$D1249)+AH1240*(1+$E1249),0.01)</f>
        <v/>
      </c>
      <c r="AI1249" s="40">
        <f>MAX(INDEX(AI$232:AI$243,$D1249)+AI1240*(1+$E1249),0.01)</f>
        <v/>
      </c>
      <c r="AJ1249" s="40">
        <f>MAX(INDEX(AJ$232:AJ$243,$D1249)+AJ1240*(1+$E1249),0.01)</f>
        <v/>
      </c>
      <c r="AK1249" s="40">
        <f>MAX(INDEX(AK$232:AK$243,$D1249)+AK1240*(1+$E1249),0.01)</f>
        <v/>
      </c>
      <c r="AL1249" s="40">
        <f>MAX(INDEX(AL$232:AL$243,$D1249)+AL1240*(1+$E1249),0.01)</f>
        <v/>
      </c>
      <c r="AM1249" s="40">
        <f>MAX(INDEX(AM$232:AM$243,$D1249)+AM1240*(1+$E1249),0.01)</f>
        <v/>
      </c>
      <c r="AN1249" s="40">
        <f>MAX(INDEX(AN$232:AN$243,$D1249)+AN1240*(1+$E1249),0.01)</f>
        <v/>
      </c>
      <c r="AO1249" s="40">
        <f>MAX(INDEX(AO$232:AO$243,$D1249)+AO1240*(1+$E1249),0.01)</f>
        <v/>
      </c>
      <c r="AP1249" s="40">
        <f>MAX(INDEX(AP$232:AP$243,$D1249)+AP1240*(1+$E1249),0.01)</f>
        <v/>
      </c>
      <c r="AQ1249" s="40">
        <f>MAX(INDEX(AQ$232:AQ$243,$D1249)+AQ1240*(1+$E1249),0.01)</f>
        <v/>
      </c>
      <c r="AR1249" s="40">
        <f>MAX(INDEX(AR$232:AR$243,$D1249)+AR1240*(1+$E1249),0.01)</f>
        <v/>
      </c>
      <c r="AS1249" s="40">
        <f>MAX(INDEX(AS$232:AS$243,$D1249)+AS1240*(1+$E1249),0.01)</f>
        <v/>
      </c>
      <c r="AT1249" s="40">
        <f>MAX(INDEX(AT$232:AT$243,$D1249)+AT1240*(1+$E1249),0.01)</f>
        <v/>
      </c>
      <c r="AU1249" s="40">
        <f>MAX(INDEX(AU$232:AU$243,$D1249)+AU1240*(1+$E1249),0.01)</f>
        <v/>
      </c>
      <c r="AV1249" s="40">
        <f>MAX(INDEX(AV$232:AV$243,$D1249)+AV1240*(1+$E1249),0.01)</f>
        <v/>
      </c>
      <c r="AW1249" s="40">
        <f>MAX(INDEX(AW$232:AW$243,$D1249)+AW1240*(1+$E1249),0.01)</f>
        <v/>
      </c>
      <c r="AX1249" s="42">
        <f>POSTTAX(INDEX(AX$232:AX$243,$D1249),AX1240,$E1249)</f>
        <v/>
      </c>
    </row>
    <row r="1250" hidden="1" outlineLevel="2">
      <c r="A1250" s="5" t="inlineStr">
        <is>
          <t>atp</t>
        </is>
      </c>
      <c r="B1250" s="5" t="inlineStr">
        <is>
          <t>lpg</t>
        </is>
      </c>
      <c r="C1250" s="5" t="inlineStr">
        <is>
          <t>nfm</t>
        </is>
      </c>
      <c r="D1250" s="40">
        <f>INDEX(Inputs!$R$5:$R$132,MATCH($B1250&amp;"|"&amp;$C1250,Inputs!$A$5:$A$132,0))</f>
        <v/>
      </c>
      <c r="E1250" s="40">
        <f>INDEX(Inputs!$S$5:$S$132,MATCH($B1250&amp;"|"&amp;$C1250,Inputs!$A$5:$A$132,0))</f>
        <v/>
      </c>
      <c r="F1250" s="39" t="n"/>
      <c r="G1250" s="39" t="n"/>
      <c r="H1250" s="5">
        <f>INDEX(Variables!$B$5:$B$105,MATCH($A1250,Variables!$A$5:$A$105,0))&amp;IF($C1250="",""," | "&amp;INDEX(Mapping!$B$5:$B$26,MATCH($C1250,Mapping!$A$5:$A$26,0))&amp;" | "&amp;INDEX(Mapping!$B$30:$B$41,MATCH($B1250,Mapping!$A$30:$A$41,0)))</f>
        <v/>
      </c>
      <c r="I1250" s="5">
        <f>INDEX(Variables!$C$5:$C$105,MATCH($A1250,Variables!$A$5:$A$105,0))</f>
        <v/>
      </c>
      <c r="J1250" s="5">
        <f>INDEX(Variables!$E$5:$E$105,MATCH($A1250,Variables!$A$5:$A$105,0))</f>
        <v/>
      </c>
      <c r="K1250" s="25">
        <f>LOWER(Settings!$C$4)&amp;".mit."&amp;$A1250&amp;IF($C1250="","","."&amp;$C1250&amp;"."&amp;$B1250)&amp;IF(INDEX(Variables!$D$5:$D$105,MATCH($A1250,Variables!$A$5:$A$105,0))="","","."&amp;INDEX(Variables!$D$5:$D$105,MATCH($A1250,Variables!$A$5:$A$105,0)))&amp;"."&amp;K$5</f>
        <v/>
      </c>
      <c r="L1250" s="41">
        <f>MAX(INDEX(L$232:L$243,$D1250)+L1241*(1+$E1250),0.01)</f>
        <v/>
      </c>
      <c r="M1250" s="40">
        <f>MAX(INDEX(M$232:M$243,$D1250)+M1241*(1+$E1250),0.01)</f>
        <v/>
      </c>
      <c r="N1250" s="40">
        <f>MAX(INDEX(N$232:N$243,$D1250)+N1241*(1+$E1250),0.01)</f>
        <v/>
      </c>
      <c r="O1250" s="40">
        <f>MAX(INDEX(O$232:O$243,$D1250)+O1241*(1+$E1250),0.01)</f>
        <v/>
      </c>
      <c r="P1250" s="40">
        <f>MAX(INDEX(P$232:P$243,$D1250)+P1241*(1+$E1250),0.01)</f>
        <v/>
      </c>
      <c r="Q1250" s="40">
        <f>MAX(INDEX(Q$232:Q$243,$D1250)+Q1241*(1+$E1250),0.01)</f>
        <v/>
      </c>
      <c r="R1250" s="40">
        <f>MAX(INDEX(R$232:R$243,$D1250)+R1241*(1+$E1250),0.01)</f>
        <v/>
      </c>
      <c r="S1250" s="40">
        <f>MAX(INDEX(S$232:S$243,$D1250)+S1241*(1+$E1250),0.01)</f>
        <v/>
      </c>
      <c r="T1250" s="40">
        <f>MAX(INDEX(T$232:T$243,$D1250)+T1241*(1+$E1250),0.01)</f>
        <v/>
      </c>
      <c r="U1250" s="40">
        <f>MAX(INDEX(U$232:U$243,$D1250)+U1241*(1+$E1250),0.01)</f>
        <v/>
      </c>
      <c r="V1250" s="40">
        <f>MAX(INDEX(V$232:V$243,$D1250)+V1241*(1+$E1250),0.01)</f>
        <v/>
      </c>
      <c r="W1250" s="40">
        <f>MAX(INDEX(W$232:W$243,$D1250)+W1241*(1+$E1250),0.01)</f>
        <v/>
      </c>
      <c r="X1250" s="40">
        <f>MAX(INDEX(X$232:X$243,$D1250)+X1241*(1+$E1250),0.01)</f>
        <v/>
      </c>
      <c r="Y1250" s="40">
        <f>MAX(INDEX(Y$232:Y$243,$D1250)+Y1241*(1+$E1250),0.01)</f>
        <v/>
      </c>
      <c r="Z1250" s="40">
        <f>MAX(INDEX(Z$232:Z$243,$D1250)+Z1241*(1+$E1250),0.01)</f>
        <v/>
      </c>
      <c r="AA1250" s="40">
        <f>MAX(INDEX(AA$232:AA$243,$D1250)+AA1241*(1+$E1250),0.01)</f>
        <v/>
      </c>
      <c r="AB1250" s="40">
        <f>MAX(INDEX(AB$232:AB$243,$D1250)+AB1241*(1+$E1250),0.01)</f>
        <v/>
      </c>
      <c r="AC1250" s="40">
        <f>MAX(INDEX(AC$232:AC$243,$D1250)+AC1241*(1+$E1250),0.01)</f>
        <v/>
      </c>
      <c r="AD1250" s="42">
        <f>POSTTAX(INDEX(AD$232:AD$243,$D1250),AD1241,$E1250)</f>
        <v/>
      </c>
      <c r="AE1250" s="25">
        <f>LOWER(Settings!$C$4)&amp;".mit."&amp;$A1250&amp;IF($C1250="","","."&amp;$C1250&amp;"."&amp;$B1250)&amp;IF(INDEX(Variables!$D$5:$D$105,MATCH($A1250,Variables!$A$5:$A$105,0))="","","."&amp;INDEX(Variables!$D$5:$D$105,MATCH($A1250,Variables!$A$5:$A$105,0)))&amp;"."&amp;AE$5</f>
        <v/>
      </c>
      <c r="AF1250" s="41">
        <f>MAX(INDEX(AF$232:AF$243,$D1250)+AF1241*(1+$E1250),0.01)</f>
        <v/>
      </c>
      <c r="AG1250" s="40">
        <f>MAX(INDEX(AG$232:AG$243,$D1250)+AG1241*(1+$E1250),0.01)</f>
        <v/>
      </c>
      <c r="AH1250" s="40">
        <f>MAX(INDEX(AH$232:AH$243,$D1250)+AH1241*(1+$E1250),0.01)</f>
        <v/>
      </c>
      <c r="AI1250" s="40">
        <f>MAX(INDEX(AI$232:AI$243,$D1250)+AI1241*(1+$E1250),0.01)</f>
        <v/>
      </c>
      <c r="AJ1250" s="40">
        <f>MAX(INDEX(AJ$232:AJ$243,$D1250)+AJ1241*(1+$E1250),0.01)</f>
        <v/>
      </c>
      <c r="AK1250" s="40">
        <f>MAX(INDEX(AK$232:AK$243,$D1250)+AK1241*(1+$E1250),0.01)</f>
        <v/>
      </c>
      <c r="AL1250" s="40">
        <f>MAX(INDEX(AL$232:AL$243,$D1250)+AL1241*(1+$E1250),0.01)</f>
        <v/>
      </c>
      <c r="AM1250" s="40">
        <f>MAX(INDEX(AM$232:AM$243,$D1250)+AM1241*(1+$E1250),0.01)</f>
        <v/>
      </c>
      <c r="AN1250" s="40">
        <f>MAX(INDEX(AN$232:AN$243,$D1250)+AN1241*(1+$E1250),0.01)</f>
        <v/>
      </c>
      <c r="AO1250" s="40">
        <f>MAX(INDEX(AO$232:AO$243,$D1250)+AO1241*(1+$E1250),0.01)</f>
        <v/>
      </c>
      <c r="AP1250" s="40">
        <f>MAX(INDEX(AP$232:AP$243,$D1250)+AP1241*(1+$E1250),0.01)</f>
        <v/>
      </c>
      <c r="AQ1250" s="40">
        <f>MAX(INDEX(AQ$232:AQ$243,$D1250)+AQ1241*(1+$E1250),0.01)</f>
        <v/>
      </c>
      <c r="AR1250" s="40">
        <f>MAX(INDEX(AR$232:AR$243,$D1250)+AR1241*(1+$E1250),0.01)</f>
        <v/>
      </c>
      <c r="AS1250" s="40">
        <f>MAX(INDEX(AS$232:AS$243,$D1250)+AS1241*(1+$E1250),0.01)</f>
        <v/>
      </c>
      <c r="AT1250" s="40">
        <f>MAX(INDEX(AT$232:AT$243,$D1250)+AT1241*(1+$E1250),0.01)</f>
        <v/>
      </c>
      <c r="AU1250" s="40">
        <f>MAX(INDEX(AU$232:AU$243,$D1250)+AU1241*(1+$E1250),0.01)</f>
        <v/>
      </c>
      <c r="AV1250" s="40">
        <f>MAX(INDEX(AV$232:AV$243,$D1250)+AV1241*(1+$E1250),0.01)</f>
        <v/>
      </c>
      <c r="AW1250" s="40">
        <f>MAX(INDEX(AW$232:AW$243,$D1250)+AW1241*(1+$E1250),0.01)</f>
        <v/>
      </c>
      <c r="AX1250" s="42">
        <f>POSTTAX(INDEX(AX$232:AX$243,$D1250),AX1241,$E1250)</f>
        <v/>
      </c>
    </row>
    <row r="1251" hidden="1" outlineLevel="2">
      <c r="A1251" s="5" t="inlineStr">
        <is>
          <t>atp</t>
        </is>
      </c>
      <c r="B1251" s="5" t="inlineStr">
        <is>
          <t>ker</t>
        </is>
      </c>
      <c r="C1251" s="5" t="inlineStr">
        <is>
          <t>nfm</t>
        </is>
      </c>
      <c r="D1251" s="40">
        <f>INDEX(Inputs!$R$5:$R$132,MATCH($B1251&amp;"|"&amp;$C1251,Inputs!$A$5:$A$132,0))</f>
        <v/>
      </c>
      <c r="E1251" s="40">
        <f>INDEX(Inputs!$S$5:$S$132,MATCH($B1251&amp;"|"&amp;$C1251,Inputs!$A$5:$A$132,0))</f>
        <v/>
      </c>
      <c r="F1251" s="39" t="n"/>
      <c r="G1251" s="39" t="n"/>
      <c r="H1251" s="5">
        <f>INDEX(Variables!$B$5:$B$105,MATCH($A1251,Variables!$A$5:$A$105,0))&amp;IF($C1251="",""," | "&amp;INDEX(Mapping!$B$5:$B$26,MATCH($C1251,Mapping!$A$5:$A$26,0))&amp;" | "&amp;INDEX(Mapping!$B$30:$B$41,MATCH($B1251,Mapping!$A$30:$A$41,0)))</f>
        <v/>
      </c>
      <c r="I1251" s="5">
        <f>INDEX(Variables!$C$5:$C$105,MATCH($A1251,Variables!$A$5:$A$105,0))</f>
        <v/>
      </c>
      <c r="J1251" s="5">
        <f>INDEX(Variables!$E$5:$E$105,MATCH($A1251,Variables!$A$5:$A$105,0))</f>
        <v/>
      </c>
      <c r="K1251" s="25">
        <f>LOWER(Settings!$C$4)&amp;".mit."&amp;$A1251&amp;IF($C1251="","","."&amp;$C1251&amp;"."&amp;$B1251)&amp;IF(INDEX(Variables!$D$5:$D$105,MATCH($A1251,Variables!$A$5:$A$105,0))="","","."&amp;INDEX(Variables!$D$5:$D$105,MATCH($A1251,Variables!$A$5:$A$105,0)))&amp;"."&amp;K$5</f>
        <v/>
      </c>
      <c r="L1251" s="41">
        <f>MAX(INDEX(L$232:L$243,$D1251)+L1242*(1+$E1251),0.01)</f>
        <v/>
      </c>
      <c r="M1251" s="40">
        <f>MAX(INDEX(M$232:M$243,$D1251)+M1242*(1+$E1251),0.01)</f>
        <v/>
      </c>
      <c r="N1251" s="40">
        <f>MAX(INDEX(N$232:N$243,$D1251)+N1242*(1+$E1251),0.01)</f>
        <v/>
      </c>
      <c r="O1251" s="40">
        <f>MAX(INDEX(O$232:O$243,$D1251)+O1242*(1+$E1251),0.01)</f>
        <v/>
      </c>
      <c r="P1251" s="40">
        <f>MAX(INDEX(P$232:P$243,$D1251)+P1242*(1+$E1251),0.01)</f>
        <v/>
      </c>
      <c r="Q1251" s="40">
        <f>MAX(INDEX(Q$232:Q$243,$D1251)+Q1242*(1+$E1251),0.01)</f>
        <v/>
      </c>
      <c r="R1251" s="40">
        <f>MAX(INDEX(R$232:R$243,$D1251)+R1242*(1+$E1251),0.01)</f>
        <v/>
      </c>
      <c r="S1251" s="40">
        <f>MAX(INDEX(S$232:S$243,$D1251)+S1242*(1+$E1251),0.01)</f>
        <v/>
      </c>
      <c r="T1251" s="40">
        <f>MAX(INDEX(T$232:T$243,$D1251)+T1242*(1+$E1251),0.01)</f>
        <v/>
      </c>
      <c r="U1251" s="40">
        <f>MAX(INDEX(U$232:U$243,$D1251)+U1242*(1+$E1251),0.01)</f>
        <v/>
      </c>
      <c r="V1251" s="40">
        <f>MAX(INDEX(V$232:V$243,$D1251)+V1242*(1+$E1251),0.01)</f>
        <v/>
      </c>
      <c r="W1251" s="40">
        <f>MAX(INDEX(W$232:W$243,$D1251)+W1242*(1+$E1251),0.01)</f>
        <v/>
      </c>
      <c r="X1251" s="40">
        <f>MAX(INDEX(X$232:X$243,$D1251)+X1242*(1+$E1251),0.01)</f>
        <v/>
      </c>
      <c r="Y1251" s="40">
        <f>MAX(INDEX(Y$232:Y$243,$D1251)+Y1242*(1+$E1251),0.01)</f>
        <v/>
      </c>
      <c r="Z1251" s="40">
        <f>MAX(INDEX(Z$232:Z$243,$D1251)+Z1242*(1+$E1251),0.01)</f>
        <v/>
      </c>
      <c r="AA1251" s="40">
        <f>MAX(INDEX(AA$232:AA$243,$D1251)+AA1242*(1+$E1251),0.01)</f>
        <v/>
      </c>
      <c r="AB1251" s="40">
        <f>MAX(INDEX(AB$232:AB$243,$D1251)+AB1242*(1+$E1251),0.01)</f>
        <v/>
      </c>
      <c r="AC1251" s="40">
        <f>MAX(INDEX(AC$232:AC$243,$D1251)+AC1242*(1+$E1251),0.01)</f>
        <v/>
      </c>
      <c r="AD1251" s="42">
        <f>POSTTAX(INDEX(AD$232:AD$243,$D1251),AD1242,$E1251)</f>
        <v/>
      </c>
      <c r="AE1251" s="25">
        <f>LOWER(Settings!$C$4)&amp;".mit."&amp;$A1251&amp;IF($C1251="","","."&amp;$C1251&amp;"."&amp;$B1251)&amp;IF(INDEX(Variables!$D$5:$D$105,MATCH($A1251,Variables!$A$5:$A$105,0))="","","."&amp;INDEX(Variables!$D$5:$D$105,MATCH($A1251,Variables!$A$5:$A$105,0)))&amp;"."&amp;AE$5</f>
        <v/>
      </c>
      <c r="AF1251" s="41">
        <f>MAX(INDEX(AF$232:AF$243,$D1251)+AF1242*(1+$E1251),0.01)</f>
        <v/>
      </c>
      <c r="AG1251" s="40">
        <f>MAX(INDEX(AG$232:AG$243,$D1251)+AG1242*(1+$E1251),0.01)</f>
        <v/>
      </c>
      <c r="AH1251" s="40">
        <f>MAX(INDEX(AH$232:AH$243,$D1251)+AH1242*(1+$E1251),0.01)</f>
        <v/>
      </c>
      <c r="AI1251" s="40">
        <f>MAX(INDEX(AI$232:AI$243,$D1251)+AI1242*(1+$E1251),0.01)</f>
        <v/>
      </c>
      <c r="AJ1251" s="40">
        <f>MAX(INDEX(AJ$232:AJ$243,$D1251)+AJ1242*(1+$E1251),0.01)</f>
        <v/>
      </c>
      <c r="AK1251" s="40">
        <f>MAX(INDEX(AK$232:AK$243,$D1251)+AK1242*(1+$E1251),0.01)</f>
        <v/>
      </c>
      <c r="AL1251" s="40">
        <f>MAX(INDEX(AL$232:AL$243,$D1251)+AL1242*(1+$E1251),0.01)</f>
        <v/>
      </c>
      <c r="AM1251" s="40">
        <f>MAX(INDEX(AM$232:AM$243,$D1251)+AM1242*(1+$E1251),0.01)</f>
        <v/>
      </c>
      <c r="AN1251" s="40">
        <f>MAX(INDEX(AN$232:AN$243,$D1251)+AN1242*(1+$E1251),0.01)</f>
        <v/>
      </c>
      <c r="AO1251" s="40">
        <f>MAX(INDEX(AO$232:AO$243,$D1251)+AO1242*(1+$E1251),0.01)</f>
        <v/>
      </c>
      <c r="AP1251" s="40">
        <f>MAX(INDEX(AP$232:AP$243,$D1251)+AP1242*(1+$E1251),0.01)</f>
        <v/>
      </c>
      <c r="AQ1251" s="40">
        <f>MAX(INDEX(AQ$232:AQ$243,$D1251)+AQ1242*(1+$E1251),0.01)</f>
        <v/>
      </c>
      <c r="AR1251" s="40">
        <f>MAX(INDEX(AR$232:AR$243,$D1251)+AR1242*(1+$E1251),0.01)</f>
        <v/>
      </c>
      <c r="AS1251" s="40">
        <f>MAX(INDEX(AS$232:AS$243,$D1251)+AS1242*(1+$E1251),0.01)</f>
        <v/>
      </c>
      <c r="AT1251" s="40">
        <f>MAX(INDEX(AT$232:AT$243,$D1251)+AT1242*(1+$E1251),0.01)</f>
        <v/>
      </c>
      <c r="AU1251" s="40">
        <f>MAX(INDEX(AU$232:AU$243,$D1251)+AU1242*(1+$E1251),0.01)</f>
        <v/>
      </c>
      <c r="AV1251" s="40">
        <f>MAX(INDEX(AV$232:AV$243,$D1251)+AV1242*(1+$E1251),0.01)</f>
        <v/>
      </c>
      <c r="AW1251" s="40">
        <f>MAX(INDEX(AW$232:AW$243,$D1251)+AW1242*(1+$E1251),0.01)</f>
        <v/>
      </c>
      <c r="AX1251" s="42">
        <f>POSTTAX(INDEX(AX$232:AX$243,$D1251),AX1242,$E1251)</f>
        <v/>
      </c>
    </row>
    <row r="1252" hidden="1" outlineLevel="2">
      <c r="A1252" s="5" t="inlineStr">
        <is>
          <t>atp</t>
        </is>
      </c>
      <c r="B1252" s="5" t="inlineStr">
        <is>
          <t>oop</t>
        </is>
      </c>
      <c r="C1252" s="5" t="inlineStr">
        <is>
          <t>nfm</t>
        </is>
      </c>
      <c r="D1252" s="40">
        <f>INDEX(Inputs!$R$5:$R$132,MATCH($B1252&amp;"|"&amp;$C1252,Inputs!$A$5:$A$132,0))</f>
        <v/>
      </c>
      <c r="E1252" s="40">
        <f>INDEX(Inputs!$S$5:$S$132,MATCH($B1252&amp;"|"&amp;$C1252,Inputs!$A$5:$A$132,0))</f>
        <v/>
      </c>
      <c r="F1252" s="39" t="n"/>
      <c r="G1252" s="39" t="n"/>
      <c r="H1252" s="5">
        <f>INDEX(Variables!$B$5:$B$105,MATCH($A1252,Variables!$A$5:$A$105,0))&amp;IF($C1252="",""," | "&amp;INDEX(Mapping!$B$5:$B$26,MATCH($C1252,Mapping!$A$5:$A$26,0))&amp;" | "&amp;INDEX(Mapping!$B$30:$B$41,MATCH($B1252,Mapping!$A$30:$A$41,0)))</f>
        <v/>
      </c>
      <c r="I1252" s="5">
        <f>INDEX(Variables!$C$5:$C$105,MATCH($A1252,Variables!$A$5:$A$105,0))</f>
        <v/>
      </c>
      <c r="J1252" s="5">
        <f>INDEX(Variables!$E$5:$E$105,MATCH($A1252,Variables!$A$5:$A$105,0))</f>
        <v/>
      </c>
      <c r="K1252" s="25">
        <f>LOWER(Settings!$C$4)&amp;".mit."&amp;$A1252&amp;IF($C1252="","","."&amp;$C1252&amp;"."&amp;$B1252)&amp;IF(INDEX(Variables!$D$5:$D$105,MATCH($A1252,Variables!$A$5:$A$105,0))="","","."&amp;INDEX(Variables!$D$5:$D$105,MATCH($A1252,Variables!$A$5:$A$105,0)))&amp;"."&amp;K$5</f>
        <v/>
      </c>
      <c r="L1252" s="41">
        <f>MAX(INDEX(L$232:L$243,$D1252)+L1243*(1+$E1252),0.01)</f>
        <v/>
      </c>
      <c r="M1252" s="40">
        <f>MAX(INDEX(M$232:M$243,$D1252)+M1243*(1+$E1252),0.01)</f>
        <v/>
      </c>
      <c r="N1252" s="40">
        <f>MAX(INDEX(N$232:N$243,$D1252)+N1243*(1+$E1252),0.01)</f>
        <v/>
      </c>
      <c r="O1252" s="40">
        <f>MAX(INDEX(O$232:O$243,$D1252)+O1243*(1+$E1252),0.01)</f>
        <v/>
      </c>
      <c r="P1252" s="40">
        <f>MAX(INDEX(P$232:P$243,$D1252)+P1243*(1+$E1252),0.01)</f>
        <v/>
      </c>
      <c r="Q1252" s="40">
        <f>MAX(INDEX(Q$232:Q$243,$D1252)+Q1243*(1+$E1252),0.01)</f>
        <v/>
      </c>
      <c r="R1252" s="40">
        <f>MAX(INDEX(R$232:R$243,$D1252)+R1243*(1+$E1252),0.01)</f>
        <v/>
      </c>
      <c r="S1252" s="40">
        <f>MAX(INDEX(S$232:S$243,$D1252)+S1243*(1+$E1252),0.01)</f>
        <v/>
      </c>
      <c r="T1252" s="40">
        <f>MAX(INDEX(T$232:T$243,$D1252)+T1243*(1+$E1252),0.01)</f>
        <v/>
      </c>
      <c r="U1252" s="40">
        <f>MAX(INDEX(U$232:U$243,$D1252)+U1243*(1+$E1252),0.01)</f>
        <v/>
      </c>
      <c r="V1252" s="40">
        <f>MAX(INDEX(V$232:V$243,$D1252)+V1243*(1+$E1252),0.01)</f>
        <v/>
      </c>
      <c r="W1252" s="40">
        <f>MAX(INDEX(W$232:W$243,$D1252)+W1243*(1+$E1252),0.01)</f>
        <v/>
      </c>
      <c r="X1252" s="40">
        <f>MAX(INDEX(X$232:X$243,$D1252)+X1243*(1+$E1252),0.01)</f>
        <v/>
      </c>
      <c r="Y1252" s="40">
        <f>MAX(INDEX(Y$232:Y$243,$D1252)+Y1243*(1+$E1252),0.01)</f>
        <v/>
      </c>
      <c r="Z1252" s="40">
        <f>MAX(INDEX(Z$232:Z$243,$D1252)+Z1243*(1+$E1252),0.01)</f>
        <v/>
      </c>
      <c r="AA1252" s="40">
        <f>MAX(INDEX(AA$232:AA$243,$D1252)+AA1243*(1+$E1252),0.01)</f>
        <v/>
      </c>
      <c r="AB1252" s="40">
        <f>MAX(INDEX(AB$232:AB$243,$D1252)+AB1243*(1+$E1252),0.01)</f>
        <v/>
      </c>
      <c r="AC1252" s="40">
        <f>MAX(INDEX(AC$232:AC$243,$D1252)+AC1243*(1+$E1252),0.01)</f>
        <v/>
      </c>
      <c r="AD1252" s="42">
        <f>POSTTAX(INDEX(AD$232:AD$243,$D1252),AD1243,$E1252)</f>
        <v/>
      </c>
      <c r="AE1252" s="25">
        <f>LOWER(Settings!$C$4)&amp;".mit."&amp;$A1252&amp;IF($C1252="","","."&amp;$C1252&amp;"."&amp;$B1252)&amp;IF(INDEX(Variables!$D$5:$D$105,MATCH($A1252,Variables!$A$5:$A$105,0))="","","."&amp;INDEX(Variables!$D$5:$D$105,MATCH($A1252,Variables!$A$5:$A$105,0)))&amp;"."&amp;AE$5</f>
        <v/>
      </c>
      <c r="AF1252" s="41">
        <f>MAX(INDEX(AF$232:AF$243,$D1252)+AF1243*(1+$E1252),0.01)</f>
        <v/>
      </c>
      <c r="AG1252" s="40">
        <f>MAX(INDEX(AG$232:AG$243,$D1252)+AG1243*(1+$E1252),0.01)</f>
        <v/>
      </c>
      <c r="AH1252" s="40">
        <f>MAX(INDEX(AH$232:AH$243,$D1252)+AH1243*(1+$E1252),0.01)</f>
        <v/>
      </c>
      <c r="AI1252" s="40">
        <f>MAX(INDEX(AI$232:AI$243,$D1252)+AI1243*(1+$E1252),0.01)</f>
        <v/>
      </c>
      <c r="AJ1252" s="40">
        <f>MAX(INDEX(AJ$232:AJ$243,$D1252)+AJ1243*(1+$E1252),0.01)</f>
        <v/>
      </c>
      <c r="AK1252" s="40">
        <f>MAX(INDEX(AK$232:AK$243,$D1252)+AK1243*(1+$E1252),0.01)</f>
        <v/>
      </c>
      <c r="AL1252" s="40">
        <f>MAX(INDEX(AL$232:AL$243,$D1252)+AL1243*(1+$E1252),0.01)</f>
        <v/>
      </c>
      <c r="AM1252" s="40">
        <f>MAX(INDEX(AM$232:AM$243,$D1252)+AM1243*(1+$E1252),0.01)</f>
        <v/>
      </c>
      <c r="AN1252" s="40">
        <f>MAX(INDEX(AN$232:AN$243,$D1252)+AN1243*(1+$E1252),0.01)</f>
        <v/>
      </c>
      <c r="AO1252" s="40">
        <f>MAX(INDEX(AO$232:AO$243,$D1252)+AO1243*(1+$E1252),0.01)</f>
        <v/>
      </c>
      <c r="AP1252" s="40">
        <f>MAX(INDEX(AP$232:AP$243,$D1252)+AP1243*(1+$E1252),0.01)</f>
        <v/>
      </c>
      <c r="AQ1252" s="40">
        <f>MAX(INDEX(AQ$232:AQ$243,$D1252)+AQ1243*(1+$E1252),0.01)</f>
        <v/>
      </c>
      <c r="AR1252" s="40">
        <f>MAX(INDEX(AR$232:AR$243,$D1252)+AR1243*(1+$E1252),0.01)</f>
        <v/>
      </c>
      <c r="AS1252" s="40">
        <f>MAX(INDEX(AS$232:AS$243,$D1252)+AS1243*(1+$E1252),0.01)</f>
        <v/>
      </c>
      <c r="AT1252" s="40">
        <f>MAX(INDEX(AT$232:AT$243,$D1252)+AT1243*(1+$E1252),0.01)</f>
        <v/>
      </c>
      <c r="AU1252" s="40">
        <f>MAX(INDEX(AU$232:AU$243,$D1252)+AU1243*(1+$E1252),0.01)</f>
        <v/>
      </c>
      <c r="AV1252" s="40">
        <f>MAX(INDEX(AV$232:AV$243,$D1252)+AV1243*(1+$E1252),0.01)</f>
        <v/>
      </c>
      <c r="AW1252" s="40">
        <f>MAX(INDEX(AW$232:AW$243,$D1252)+AW1243*(1+$E1252),0.01)</f>
        <v/>
      </c>
      <c r="AX1252" s="42">
        <f>POSTTAX(INDEX(AX$232:AX$243,$D1252),AX1243,$E1252)</f>
        <v/>
      </c>
    </row>
    <row r="1253" hidden="1" outlineLevel="2">
      <c r="A1253" s="5" t="inlineStr">
        <is>
          <t>atp</t>
        </is>
      </c>
      <c r="B1253" s="5" t="inlineStr">
        <is>
          <t>bio</t>
        </is>
      </c>
      <c r="C1253" s="5" t="inlineStr">
        <is>
          <t>nfm</t>
        </is>
      </c>
      <c r="D1253" s="40">
        <f>INDEX(Inputs!$R$5:$R$132,MATCH($B1253&amp;"|"&amp;$C1253,Inputs!$A$5:$A$132,0))</f>
        <v/>
      </c>
      <c r="E1253" s="40">
        <f>INDEX(Inputs!$S$5:$S$132,MATCH($B1253&amp;"|"&amp;$C1253,Inputs!$A$5:$A$132,0))</f>
        <v/>
      </c>
      <c r="F1253" s="39" t="n"/>
      <c r="G1253" s="39" t="n"/>
      <c r="H1253" s="5">
        <f>INDEX(Variables!$B$5:$B$105,MATCH($A1253,Variables!$A$5:$A$105,0))&amp;IF($C1253="",""," | "&amp;INDEX(Mapping!$B$5:$B$26,MATCH($C1253,Mapping!$A$5:$A$26,0))&amp;" | "&amp;INDEX(Mapping!$B$30:$B$41,MATCH($B1253,Mapping!$A$30:$A$41,0)))</f>
        <v/>
      </c>
      <c r="I1253" s="5">
        <f>INDEX(Variables!$C$5:$C$105,MATCH($A1253,Variables!$A$5:$A$105,0))</f>
        <v/>
      </c>
      <c r="J1253" s="5">
        <f>INDEX(Variables!$E$5:$E$105,MATCH($A1253,Variables!$A$5:$A$105,0))</f>
        <v/>
      </c>
      <c r="K1253" s="25">
        <f>LOWER(Settings!$C$4)&amp;".mit."&amp;$A1253&amp;IF($C1253="","","."&amp;$C1253&amp;"."&amp;$B1253)&amp;IF(INDEX(Variables!$D$5:$D$105,MATCH($A1253,Variables!$A$5:$A$105,0))="","","."&amp;INDEX(Variables!$D$5:$D$105,MATCH($A1253,Variables!$A$5:$A$105,0)))&amp;"."&amp;K$5</f>
        <v/>
      </c>
      <c r="L1253" s="41">
        <f>MAX(INDEX(L$232:L$243,$D1253)+L1244*(1+$E1253),0.01)</f>
        <v/>
      </c>
      <c r="M1253" s="40">
        <f>MAX(INDEX(M$232:M$243,$D1253)+M1244*(1+$E1253),0.01)</f>
        <v/>
      </c>
      <c r="N1253" s="40">
        <f>MAX(INDEX(N$232:N$243,$D1253)+N1244*(1+$E1253),0.01)</f>
        <v/>
      </c>
      <c r="O1253" s="40">
        <f>MAX(INDEX(O$232:O$243,$D1253)+O1244*(1+$E1253),0.01)</f>
        <v/>
      </c>
      <c r="P1253" s="40">
        <f>MAX(INDEX(P$232:P$243,$D1253)+P1244*(1+$E1253),0.01)</f>
        <v/>
      </c>
      <c r="Q1253" s="40">
        <f>MAX(INDEX(Q$232:Q$243,$D1253)+Q1244*(1+$E1253),0.01)</f>
        <v/>
      </c>
      <c r="R1253" s="40">
        <f>MAX(INDEX(R$232:R$243,$D1253)+R1244*(1+$E1253),0.01)</f>
        <v/>
      </c>
      <c r="S1253" s="40">
        <f>MAX(INDEX(S$232:S$243,$D1253)+S1244*(1+$E1253),0.01)</f>
        <v/>
      </c>
      <c r="T1253" s="40">
        <f>MAX(INDEX(T$232:T$243,$D1253)+T1244*(1+$E1253),0.01)</f>
        <v/>
      </c>
      <c r="U1253" s="40">
        <f>MAX(INDEX(U$232:U$243,$D1253)+U1244*(1+$E1253),0.01)</f>
        <v/>
      </c>
      <c r="V1253" s="40">
        <f>MAX(INDEX(V$232:V$243,$D1253)+V1244*(1+$E1253),0.01)</f>
        <v/>
      </c>
      <c r="W1253" s="40">
        <f>MAX(INDEX(W$232:W$243,$D1253)+W1244*(1+$E1253),0.01)</f>
        <v/>
      </c>
      <c r="X1253" s="40">
        <f>MAX(INDEX(X$232:X$243,$D1253)+X1244*(1+$E1253),0.01)</f>
        <v/>
      </c>
      <c r="Y1253" s="40">
        <f>MAX(INDEX(Y$232:Y$243,$D1253)+Y1244*(1+$E1253),0.01)</f>
        <v/>
      </c>
      <c r="Z1253" s="40">
        <f>MAX(INDEX(Z$232:Z$243,$D1253)+Z1244*(1+$E1253),0.01)</f>
        <v/>
      </c>
      <c r="AA1253" s="40">
        <f>MAX(INDEX(AA$232:AA$243,$D1253)+AA1244*(1+$E1253),0.01)</f>
        <v/>
      </c>
      <c r="AB1253" s="40">
        <f>MAX(INDEX(AB$232:AB$243,$D1253)+AB1244*(1+$E1253),0.01)</f>
        <v/>
      </c>
      <c r="AC1253" s="40">
        <f>MAX(INDEX(AC$232:AC$243,$D1253)+AC1244*(1+$E1253),0.01)</f>
        <v/>
      </c>
      <c r="AD1253" s="42">
        <f>POSTTAX(INDEX(AD$232:AD$243,$D1253),AD1244,$E1253)</f>
        <v/>
      </c>
      <c r="AE1253" s="25">
        <f>LOWER(Settings!$C$4)&amp;".mit."&amp;$A1253&amp;IF($C1253="","","."&amp;$C1253&amp;"."&amp;$B1253)&amp;IF(INDEX(Variables!$D$5:$D$105,MATCH($A1253,Variables!$A$5:$A$105,0))="","","."&amp;INDEX(Variables!$D$5:$D$105,MATCH($A1253,Variables!$A$5:$A$105,0)))&amp;"."&amp;AE$5</f>
        <v/>
      </c>
      <c r="AF1253" s="41">
        <f>MAX(INDEX(AF$232:AF$243,$D1253)+AF1244*(1+$E1253),0.01)</f>
        <v/>
      </c>
      <c r="AG1253" s="40">
        <f>MAX(INDEX(AG$232:AG$243,$D1253)+AG1244*(1+$E1253),0.01)</f>
        <v/>
      </c>
      <c r="AH1253" s="40">
        <f>MAX(INDEX(AH$232:AH$243,$D1253)+AH1244*(1+$E1253),0.01)</f>
        <v/>
      </c>
      <c r="AI1253" s="40">
        <f>MAX(INDEX(AI$232:AI$243,$D1253)+AI1244*(1+$E1253),0.01)</f>
        <v/>
      </c>
      <c r="AJ1253" s="40">
        <f>MAX(INDEX(AJ$232:AJ$243,$D1253)+AJ1244*(1+$E1253),0.01)</f>
        <v/>
      </c>
      <c r="AK1253" s="40">
        <f>MAX(INDEX(AK$232:AK$243,$D1253)+AK1244*(1+$E1253),0.01)</f>
        <v/>
      </c>
      <c r="AL1253" s="40">
        <f>MAX(INDEX(AL$232:AL$243,$D1253)+AL1244*(1+$E1253),0.01)</f>
        <v/>
      </c>
      <c r="AM1253" s="40">
        <f>MAX(INDEX(AM$232:AM$243,$D1253)+AM1244*(1+$E1253),0.01)</f>
        <v/>
      </c>
      <c r="AN1253" s="40">
        <f>MAX(INDEX(AN$232:AN$243,$D1253)+AN1244*(1+$E1253),0.01)</f>
        <v/>
      </c>
      <c r="AO1253" s="40">
        <f>MAX(INDEX(AO$232:AO$243,$D1253)+AO1244*(1+$E1253),0.01)</f>
        <v/>
      </c>
      <c r="AP1253" s="40">
        <f>MAX(INDEX(AP$232:AP$243,$D1253)+AP1244*(1+$E1253),0.01)</f>
        <v/>
      </c>
      <c r="AQ1253" s="40">
        <f>MAX(INDEX(AQ$232:AQ$243,$D1253)+AQ1244*(1+$E1253),0.01)</f>
        <v/>
      </c>
      <c r="AR1253" s="40">
        <f>MAX(INDEX(AR$232:AR$243,$D1253)+AR1244*(1+$E1253),0.01)</f>
        <v/>
      </c>
      <c r="AS1253" s="40">
        <f>MAX(INDEX(AS$232:AS$243,$D1253)+AS1244*(1+$E1253),0.01)</f>
        <v/>
      </c>
      <c r="AT1253" s="40">
        <f>MAX(INDEX(AT$232:AT$243,$D1253)+AT1244*(1+$E1253),0.01)</f>
        <v/>
      </c>
      <c r="AU1253" s="40">
        <f>MAX(INDEX(AU$232:AU$243,$D1253)+AU1244*(1+$E1253),0.01)</f>
        <v/>
      </c>
      <c r="AV1253" s="40">
        <f>MAX(INDEX(AV$232:AV$243,$D1253)+AV1244*(1+$E1253),0.01)</f>
        <v/>
      </c>
      <c r="AW1253" s="40">
        <f>MAX(INDEX(AW$232:AW$243,$D1253)+AW1244*(1+$E1253),0.01)</f>
        <v/>
      </c>
      <c r="AX1253" s="42">
        <f>POSTTAX(INDEX(AX$232:AX$243,$D1253),AX1244,$E1253)</f>
        <v/>
      </c>
    </row>
    <row r="1254" hidden="1" outlineLevel="2"/>
    <row r="1255" hidden="1" outlineLevel="2">
      <c r="A1255" s="5" t="inlineStr">
        <is>
          <t>shp</t>
        </is>
      </c>
      <c r="B1255" s="5" t="inlineStr">
        <is>
          <t>coa</t>
        </is>
      </c>
      <c r="C1255" s="5" t="inlineStr">
        <is>
          <t>nfm</t>
        </is>
      </c>
      <c r="D1255" s="40">
        <f>INDEX(Inputs!$M$5:$M$132,MATCH($B1255&amp;"|"&amp;$C1255,Inputs!$A$5:$A$132,0))</f>
        <v/>
      </c>
      <c r="E1255" s="40">
        <f>INDEX(Inputs!$T$5:$T$132,MATCH($B1255&amp;"|"&amp;$C1255,Inputs!$A$5:$A$132,0))</f>
        <v/>
      </c>
      <c r="F1255" s="40">
        <f>INDEX(Inputs!$K$5:$K$132,MATCH($B1255&amp;"|"&amp;$C1255,Inputs!$A$5:$A$132,0))</f>
        <v/>
      </c>
      <c r="G1255" s="39" t="n"/>
      <c r="H1255" s="5">
        <f>INDEX(Variables!$B$5:$B$105,MATCH($A1255,Variables!$A$5:$A$105,0))&amp;IF($C1255="",""," | "&amp;INDEX(Mapping!$B$5:$B$26,MATCH($C1255,Mapping!$A$5:$A$26,0))&amp;" | "&amp;INDEX(Mapping!$B$30:$B$41,MATCH($B1255,Mapping!$A$30:$A$41,0)))</f>
        <v/>
      </c>
      <c r="I1255" s="5">
        <f>INDEX(Variables!$C$5:$C$105,MATCH($A1255,Variables!$A$5:$A$105,0))</f>
        <v/>
      </c>
      <c r="J1255" s="5">
        <f>INDEX(Variables!$E$5:$E$105,MATCH($A1255,Variables!$A$5:$A$105,0))</f>
        <v/>
      </c>
      <c r="K1255" s="25">
        <f>LOWER(Settings!$C$4)&amp;".mit."&amp;$A1255&amp;IF($C1255="","","."&amp;$C1255&amp;"."&amp;$B1255)&amp;IF(INDEX(Variables!$D$5:$D$105,MATCH($A1255,Variables!$A$5:$A$105,0))="","","."&amp;INDEX(Variables!$D$5:$D$105,MATCH($A1255,Variables!$A$5:$A$105,0)))&amp;"."&amp;K$5</f>
        <v/>
      </c>
      <c r="L1255" s="41">
        <f>INDEX(L$175:L$178,$D1255)*$E1255*INDEX(L$179:L$195,$F1255)</f>
        <v/>
      </c>
      <c r="M1255" s="40">
        <f>INDEX(M$175:M$178,$D1255)*$E1255*INDEX(M$179:M$195,$F1255)</f>
        <v/>
      </c>
      <c r="N1255" s="40">
        <f>INDEX(N$175:N$178,$D1255)*$E1255*INDEX(N$179:N$195,$F1255)</f>
        <v/>
      </c>
      <c r="O1255" s="40">
        <f>INDEX(O$175:O$178,$D1255)*$E1255*INDEX(O$179:O$195,$F1255)</f>
        <v/>
      </c>
      <c r="P1255" s="40">
        <f>INDEX(P$175:P$178,$D1255)*$E1255*INDEX(P$179:P$195,$F1255)</f>
        <v/>
      </c>
      <c r="Q1255" s="40">
        <f>INDEX(Q$175:Q$178,$D1255)*$E1255*INDEX(Q$179:Q$195,$F1255)</f>
        <v/>
      </c>
      <c r="R1255" s="40">
        <f>INDEX(R$175:R$178,$D1255)*$E1255*INDEX(R$179:R$195,$F1255)</f>
        <v/>
      </c>
      <c r="S1255" s="40">
        <f>INDEX(S$175:S$178,$D1255)*$E1255*INDEX(S$179:S$195,$F1255)</f>
        <v/>
      </c>
      <c r="T1255" s="40">
        <f>INDEX(T$175:T$178,$D1255)*$E1255*INDEX(T$179:T$195,$F1255)</f>
        <v/>
      </c>
      <c r="U1255" s="40">
        <f>INDEX(U$175:U$178,$D1255)*$E1255*INDEX(U$179:U$195,$F1255)</f>
        <v/>
      </c>
      <c r="V1255" s="40">
        <f>INDEX(V$175:V$178,$D1255)*$E1255*INDEX(V$179:V$195,$F1255)</f>
        <v/>
      </c>
      <c r="W1255" s="40">
        <f>INDEX(W$175:W$178,$D1255)*$E1255*INDEX(W$179:W$195,$F1255)</f>
        <v/>
      </c>
      <c r="X1255" s="40">
        <f>INDEX(X$175:X$178,$D1255)*$E1255*INDEX(X$179:X$195,$F1255)</f>
        <v/>
      </c>
      <c r="Y1255" s="40">
        <f>INDEX(Y$175:Y$178,$D1255)*$E1255*INDEX(Y$179:Y$195,$F1255)</f>
        <v/>
      </c>
      <c r="Z1255" s="40">
        <f>INDEX(Z$175:Z$178,$D1255)*$E1255*INDEX(Z$179:Z$195,$F1255)</f>
        <v/>
      </c>
      <c r="AA1255" s="40">
        <f>INDEX(AA$175:AA$178,$D1255)*$E1255*INDEX(AA$179:AA$195,$F1255)</f>
        <v/>
      </c>
      <c r="AB1255" s="40">
        <f>INDEX(AB$175:AB$178,$D1255)*$E1255*INDEX(AB$179:AB$195,$F1255)</f>
        <v/>
      </c>
      <c r="AC1255" s="40">
        <f>INDEX(AC$175:AC$178,$D1255)*$E1255*INDEX(AC$179:AC$195,$F1255)</f>
        <v/>
      </c>
      <c r="AD1255" s="42">
        <f>SHADOWEFF(INDEX(AD$175:AD$178,$D1255),$E1255,INDEX(AD$179:AD$195,$F1255))</f>
        <v/>
      </c>
      <c r="AE1255" s="25">
        <f>LOWER(Settings!$C$4)&amp;".mit."&amp;$A1255&amp;IF($C1255="","","."&amp;$C1255&amp;"."&amp;$B1255)&amp;IF(INDEX(Variables!$D$5:$D$105,MATCH($A1255,Variables!$A$5:$A$105,0))="","","."&amp;INDEX(Variables!$D$5:$D$105,MATCH($A1255,Variables!$A$5:$A$105,0)))&amp;"."&amp;AE$5</f>
        <v/>
      </c>
      <c r="AF1255" s="41">
        <f>INDEX(AF$175:AF$178,$D1255)*$E1255*INDEX(AF$179:AF$195,$F1255)</f>
        <v/>
      </c>
      <c r="AG1255" s="40">
        <f>INDEX(AG$175:AG$178,$D1255)*$E1255*INDEX(AG$179:AG$195,$F1255)</f>
        <v/>
      </c>
      <c r="AH1255" s="40">
        <f>INDEX(AH$175:AH$178,$D1255)*$E1255*INDEX(AH$179:AH$195,$F1255)</f>
        <v/>
      </c>
      <c r="AI1255" s="40">
        <f>INDEX(AI$175:AI$178,$D1255)*$E1255*INDEX(AI$179:AI$195,$F1255)</f>
        <v/>
      </c>
      <c r="AJ1255" s="40">
        <f>INDEX(AJ$175:AJ$178,$D1255)*$E1255*INDEX(AJ$179:AJ$195,$F1255)</f>
        <v/>
      </c>
      <c r="AK1255" s="40">
        <f>INDEX(AK$175:AK$178,$D1255)*$E1255*INDEX(AK$179:AK$195,$F1255)</f>
        <v/>
      </c>
      <c r="AL1255" s="40">
        <f>INDEX(AL$175:AL$178,$D1255)*$E1255*INDEX(AL$179:AL$195,$F1255)</f>
        <v/>
      </c>
      <c r="AM1255" s="40">
        <f>INDEX(AM$175:AM$178,$D1255)*$E1255*INDEX(AM$179:AM$195,$F1255)</f>
        <v/>
      </c>
      <c r="AN1255" s="40">
        <f>INDEX(AN$175:AN$178,$D1255)*$E1255*INDEX(AN$179:AN$195,$F1255)</f>
        <v/>
      </c>
      <c r="AO1255" s="40">
        <f>INDEX(AO$175:AO$178,$D1255)*$E1255*INDEX(AO$179:AO$195,$F1255)</f>
        <v/>
      </c>
      <c r="AP1255" s="40">
        <f>INDEX(AP$175:AP$178,$D1255)*$E1255*INDEX(AP$179:AP$195,$F1255)</f>
        <v/>
      </c>
      <c r="AQ1255" s="40">
        <f>INDEX(AQ$175:AQ$178,$D1255)*$E1255*INDEX(AQ$179:AQ$195,$F1255)</f>
        <v/>
      </c>
      <c r="AR1255" s="40">
        <f>INDEX(AR$175:AR$178,$D1255)*$E1255*INDEX(AR$179:AR$195,$F1255)</f>
        <v/>
      </c>
      <c r="AS1255" s="40">
        <f>INDEX(AS$175:AS$178,$D1255)*$E1255*INDEX(AS$179:AS$195,$F1255)</f>
        <v/>
      </c>
      <c r="AT1255" s="40">
        <f>INDEX(AT$175:AT$178,$D1255)*$E1255*INDEX(AT$179:AT$195,$F1255)</f>
        <v/>
      </c>
      <c r="AU1255" s="40">
        <f>INDEX(AU$175:AU$178,$D1255)*$E1255*INDEX(AU$179:AU$195,$F1255)</f>
        <v/>
      </c>
      <c r="AV1255" s="40">
        <f>INDEX(AV$175:AV$178,$D1255)*$E1255*INDEX(AV$179:AV$195,$F1255)</f>
        <v/>
      </c>
      <c r="AW1255" s="40">
        <f>INDEX(AW$175:AW$178,$D1255)*$E1255*INDEX(AW$179:AW$195,$F1255)</f>
        <v/>
      </c>
      <c r="AX1255" s="42">
        <f>SHADOWEFF(INDEX(AX$175:AX$178,$D1255),$E1255,INDEX(AX$179:AX$195,$F1255))</f>
        <v/>
      </c>
    </row>
    <row r="1256" hidden="1" outlineLevel="2">
      <c r="A1256" s="5" t="inlineStr">
        <is>
          <t>shp</t>
        </is>
      </c>
      <c r="B1256" s="5" t="inlineStr">
        <is>
          <t>nga</t>
        </is>
      </c>
      <c r="C1256" s="5" t="inlineStr">
        <is>
          <t>nfm</t>
        </is>
      </c>
      <c r="D1256" s="40">
        <f>INDEX(Inputs!$M$5:$M$132,MATCH($B1256&amp;"|"&amp;$C1256,Inputs!$A$5:$A$132,0))</f>
        <v/>
      </c>
      <c r="E1256" s="40">
        <f>INDEX(Inputs!$T$5:$T$132,MATCH($B1256&amp;"|"&amp;$C1256,Inputs!$A$5:$A$132,0))</f>
        <v/>
      </c>
      <c r="F1256" s="40">
        <f>INDEX(Inputs!$K$5:$K$132,MATCH($B1256&amp;"|"&amp;$C1256,Inputs!$A$5:$A$132,0))</f>
        <v/>
      </c>
      <c r="G1256" s="39" t="n"/>
      <c r="H1256" s="5">
        <f>INDEX(Variables!$B$5:$B$105,MATCH($A1256,Variables!$A$5:$A$105,0))&amp;IF($C1256="",""," | "&amp;INDEX(Mapping!$B$5:$B$26,MATCH($C1256,Mapping!$A$5:$A$26,0))&amp;" | "&amp;INDEX(Mapping!$B$30:$B$41,MATCH($B1256,Mapping!$A$30:$A$41,0)))</f>
        <v/>
      </c>
      <c r="I1256" s="5">
        <f>INDEX(Variables!$C$5:$C$105,MATCH($A1256,Variables!$A$5:$A$105,0))</f>
        <v/>
      </c>
      <c r="J1256" s="5">
        <f>INDEX(Variables!$E$5:$E$105,MATCH($A1256,Variables!$A$5:$A$105,0))</f>
        <v/>
      </c>
      <c r="K1256" s="25">
        <f>LOWER(Settings!$C$4)&amp;".mit."&amp;$A1256&amp;IF($C1256="","","."&amp;$C1256&amp;"."&amp;$B1256)&amp;IF(INDEX(Variables!$D$5:$D$105,MATCH($A1256,Variables!$A$5:$A$105,0))="","","."&amp;INDEX(Variables!$D$5:$D$105,MATCH($A1256,Variables!$A$5:$A$105,0)))&amp;"."&amp;K$5</f>
        <v/>
      </c>
      <c r="L1256" s="41">
        <f>INDEX(L$175:L$178,$D1256)*$E1256*INDEX(L$179:L$195,$F1256)</f>
        <v/>
      </c>
      <c r="M1256" s="40">
        <f>INDEX(M$175:M$178,$D1256)*$E1256*INDEX(M$179:M$195,$F1256)</f>
        <v/>
      </c>
      <c r="N1256" s="40">
        <f>INDEX(N$175:N$178,$D1256)*$E1256*INDEX(N$179:N$195,$F1256)</f>
        <v/>
      </c>
      <c r="O1256" s="40">
        <f>INDEX(O$175:O$178,$D1256)*$E1256*INDEX(O$179:O$195,$F1256)</f>
        <v/>
      </c>
      <c r="P1256" s="40">
        <f>INDEX(P$175:P$178,$D1256)*$E1256*INDEX(P$179:P$195,$F1256)</f>
        <v/>
      </c>
      <c r="Q1256" s="40">
        <f>INDEX(Q$175:Q$178,$D1256)*$E1256*INDEX(Q$179:Q$195,$F1256)</f>
        <v/>
      </c>
      <c r="R1256" s="40">
        <f>INDEX(R$175:R$178,$D1256)*$E1256*INDEX(R$179:R$195,$F1256)</f>
        <v/>
      </c>
      <c r="S1256" s="40">
        <f>INDEX(S$175:S$178,$D1256)*$E1256*INDEX(S$179:S$195,$F1256)</f>
        <v/>
      </c>
      <c r="T1256" s="40">
        <f>INDEX(T$175:T$178,$D1256)*$E1256*INDEX(T$179:T$195,$F1256)</f>
        <v/>
      </c>
      <c r="U1256" s="40">
        <f>INDEX(U$175:U$178,$D1256)*$E1256*INDEX(U$179:U$195,$F1256)</f>
        <v/>
      </c>
      <c r="V1256" s="40">
        <f>INDEX(V$175:V$178,$D1256)*$E1256*INDEX(V$179:V$195,$F1256)</f>
        <v/>
      </c>
      <c r="W1256" s="40">
        <f>INDEX(W$175:W$178,$D1256)*$E1256*INDEX(W$179:W$195,$F1256)</f>
        <v/>
      </c>
      <c r="X1256" s="40">
        <f>INDEX(X$175:X$178,$D1256)*$E1256*INDEX(X$179:X$195,$F1256)</f>
        <v/>
      </c>
      <c r="Y1256" s="40">
        <f>INDEX(Y$175:Y$178,$D1256)*$E1256*INDEX(Y$179:Y$195,$F1256)</f>
        <v/>
      </c>
      <c r="Z1256" s="40">
        <f>INDEX(Z$175:Z$178,$D1256)*$E1256*INDEX(Z$179:Z$195,$F1256)</f>
        <v/>
      </c>
      <c r="AA1256" s="40">
        <f>INDEX(AA$175:AA$178,$D1256)*$E1256*INDEX(AA$179:AA$195,$F1256)</f>
        <v/>
      </c>
      <c r="AB1256" s="40">
        <f>INDEX(AB$175:AB$178,$D1256)*$E1256*INDEX(AB$179:AB$195,$F1256)</f>
        <v/>
      </c>
      <c r="AC1256" s="40">
        <f>INDEX(AC$175:AC$178,$D1256)*$E1256*INDEX(AC$179:AC$195,$F1256)</f>
        <v/>
      </c>
      <c r="AD1256" s="42">
        <f>SHADOWEFF(INDEX(AD$175:AD$178,$D1256),$E1256,INDEX(AD$179:AD$195,$F1256))</f>
        <v/>
      </c>
      <c r="AE1256" s="25">
        <f>LOWER(Settings!$C$4)&amp;".mit."&amp;$A1256&amp;IF($C1256="","","."&amp;$C1256&amp;"."&amp;$B1256)&amp;IF(INDEX(Variables!$D$5:$D$105,MATCH($A1256,Variables!$A$5:$A$105,0))="","","."&amp;INDEX(Variables!$D$5:$D$105,MATCH($A1256,Variables!$A$5:$A$105,0)))&amp;"."&amp;AE$5</f>
        <v/>
      </c>
      <c r="AF1256" s="41">
        <f>INDEX(AF$175:AF$178,$D1256)*$E1256*INDEX(AF$179:AF$195,$F1256)</f>
        <v/>
      </c>
      <c r="AG1256" s="40">
        <f>INDEX(AG$175:AG$178,$D1256)*$E1256*INDEX(AG$179:AG$195,$F1256)</f>
        <v/>
      </c>
      <c r="AH1256" s="40">
        <f>INDEX(AH$175:AH$178,$D1256)*$E1256*INDEX(AH$179:AH$195,$F1256)</f>
        <v/>
      </c>
      <c r="AI1256" s="40">
        <f>INDEX(AI$175:AI$178,$D1256)*$E1256*INDEX(AI$179:AI$195,$F1256)</f>
        <v/>
      </c>
      <c r="AJ1256" s="40">
        <f>INDEX(AJ$175:AJ$178,$D1256)*$E1256*INDEX(AJ$179:AJ$195,$F1256)</f>
        <v/>
      </c>
      <c r="AK1256" s="40">
        <f>INDEX(AK$175:AK$178,$D1256)*$E1256*INDEX(AK$179:AK$195,$F1256)</f>
        <v/>
      </c>
      <c r="AL1256" s="40">
        <f>INDEX(AL$175:AL$178,$D1256)*$E1256*INDEX(AL$179:AL$195,$F1256)</f>
        <v/>
      </c>
      <c r="AM1256" s="40">
        <f>INDEX(AM$175:AM$178,$D1256)*$E1256*INDEX(AM$179:AM$195,$F1256)</f>
        <v/>
      </c>
      <c r="AN1256" s="40">
        <f>INDEX(AN$175:AN$178,$D1256)*$E1256*INDEX(AN$179:AN$195,$F1256)</f>
        <v/>
      </c>
      <c r="AO1256" s="40">
        <f>INDEX(AO$175:AO$178,$D1256)*$E1256*INDEX(AO$179:AO$195,$F1256)</f>
        <v/>
      </c>
      <c r="AP1256" s="40">
        <f>INDEX(AP$175:AP$178,$D1256)*$E1256*INDEX(AP$179:AP$195,$F1256)</f>
        <v/>
      </c>
      <c r="AQ1256" s="40">
        <f>INDEX(AQ$175:AQ$178,$D1256)*$E1256*INDEX(AQ$179:AQ$195,$F1256)</f>
        <v/>
      </c>
      <c r="AR1256" s="40">
        <f>INDEX(AR$175:AR$178,$D1256)*$E1256*INDEX(AR$179:AR$195,$F1256)</f>
        <v/>
      </c>
      <c r="AS1256" s="40">
        <f>INDEX(AS$175:AS$178,$D1256)*$E1256*INDEX(AS$179:AS$195,$F1256)</f>
        <v/>
      </c>
      <c r="AT1256" s="40">
        <f>INDEX(AT$175:AT$178,$D1256)*$E1256*INDEX(AT$179:AT$195,$F1256)</f>
        <v/>
      </c>
      <c r="AU1256" s="40">
        <f>INDEX(AU$175:AU$178,$D1256)*$E1256*INDEX(AU$179:AU$195,$F1256)</f>
        <v/>
      </c>
      <c r="AV1256" s="40">
        <f>INDEX(AV$175:AV$178,$D1256)*$E1256*INDEX(AV$179:AV$195,$F1256)</f>
        <v/>
      </c>
      <c r="AW1256" s="40">
        <f>INDEX(AW$175:AW$178,$D1256)*$E1256*INDEX(AW$179:AW$195,$F1256)</f>
        <v/>
      </c>
      <c r="AX1256" s="42">
        <f>SHADOWEFF(INDEX(AX$175:AX$178,$D1256),$E1256,INDEX(AX$179:AX$195,$F1256))</f>
        <v/>
      </c>
    </row>
    <row r="1257" hidden="1" outlineLevel="2">
      <c r="A1257" s="5" t="inlineStr">
        <is>
          <t>shp</t>
        </is>
      </c>
      <c r="B1257" s="5" t="inlineStr">
        <is>
          <t>gso</t>
        </is>
      </c>
      <c r="C1257" s="5" t="inlineStr">
        <is>
          <t>nfm</t>
        </is>
      </c>
      <c r="D1257" s="40">
        <f>INDEX(Inputs!$M$5:$M$132,MATCH($B1257&amp;"|"&amp;$C1257,Inputs!$A$5:$A$132,0))</f>
        <v/>
      </c>
      <c r="E1257" s="40">
        <f>INDEX(Inputs!$T$5:$T$132,MATCH($B1257&amp;"|"&amp;$C1257,Inputs!$A$5:$A$132,0))</f>
        <v/>
      </c>
      <c r="F1257" s="40">
        <f>INDEX(Inputs!$K$5:$K$132,MATCH($B1257&amp;"|"&amp;$C1257,Inputs!$A$5:$A$132,0))</f>
        <v/>
      </c>
      <c r="G1257" s="39" t="n"/>
      <c r="H1257" s="5">
        <f>INDEX(Variables!$B$5:$B$105,MATCH($A1257,Variables!$A$5:$A$105,0))&amp;IF($C1257="",""," | "&amp;INDEX(Mapping!$B$5:$B$26,MATCH($C1257,Mapping!$A$5:$A$26,0))&amp;" | "&amp;INDEX(Mapping!$B$30:$B$41,MATCH($B1257,Mapping!$A$30:$A$41,0)))</f>
        <v/>
      </c>
      <c r="I1257" s="5">
        <f>INDEX(Variables!$C$5:$C$105,MATCH($A1257,Variables!$A$5:$A$105,0))</f>
        <v/>
      </c>
      <c r="J1257" s="5">
        <f>INDEX(Variables!$E$5:$E$105,MATCH($A1257,Variables!$A$5:$A$105,0))</f>
        <v/>
      </c>
      <c r="K1257" s="25">
        <f>LOWER(Settings!$C$4)&amp;".mit."&amp;$A1257&amp;IF($C1257="","","."&amp;$C1257&amp;"."&amp;$B1257)&amp;IF(INDEX(Variables!$D$5:$D$105,MATCH($A1257,Variables!$A$5:$A$105,0))="","","."&amp;INDEX(Variables!$D$5:$D$105,MATCH($A1257,Variables!$A$5:$A$105,0)))&amp;"."&amp;K$5</f>
        <v/>
      </c>
      <c r="L1257" s="41">
        <f>INDEX(L$175:L$178,$D1257)*$E1257*INDEX(L$179:L$195,$F1257)</f>
        <v/>
      </c>
      <c r="M1257" s="40">
        <f>INDEX(M$175:M$178,$D1257)*$E1257*INDEX(M$179:M$195,$F1257)</f>
        <v/>
      </c>
      <c r="N1257" s="40">
        <f>INDEX(N$175:N$178,$D1257)*$E1257*INDEX(N$179:N$195,$F1257)</f>
        <v/>
      </c>
      <c r="O1257" s="40">
        <f>INDEX(O$175:O$178,$D1257)*$E1257*INDEX(O$179:O$195,$F1257)</f>
        <v/>
      </c>
      <c r="P1257" s="40">
        <f>INDEX(P$175:P$178,$D1257)*$E1257*INDEX(P$179:P$195,$F1257)</f>
        <v/>
      </c>
      <c r="Q1257" s="40">
        <f>INDEX(Q$175:Q$178,$D1257)*$E1257*INDEX(Q$179:Q$195,$F1257)</f>
        <v/>
      </c>
      <c r="R1257" s="40">
        <f>INDEX(R$175:R$178,$D1257)*$E1257*INDEX(R$179:R$195,$F1257)</f>
        <v/>
      </c>
      <c r="S1257" s="40">
        <f>INDEX(S$175:S$178,$D1257)*$E1257*INDEX(S$179:S$195,$F1257)</f>
        <v/>
      </c>
      <c r="T1257" s="40">
        <f>INDEX(T$175:T$178,$D1257)*$E1257*INDEX(T$179:T$195,$F1257)</f>
        <v/>
      </c>
      <c r="U1257" s="40">
        <f>INDEX(U$175:U$178,$D1257)*$E1257*INDEX(U$179:U$195,$F1257)</f>
        <v/>
      </c>
      <c r="V1257" s="40">
        <f>INDEX(V$175:V$178,$D1257)*$E1257*INDEX(V$179:V$195,$F1257)</f>
        <v/>
      </c>
      <c r="W1257" s="40">
        <f>INDEX(W$175:W$178,$D1257)*$E1257*INDEX(W$179:W$195,$F1257)</f>
        <v/>
      </c>
      <c r="X1257" s="40">
        <f>INDEX(X$175:X$178,$D1257)*$E1257*INDEX(X$179:X$195,$F1257)</f>
        <v/>
      </c>
      <c r="Y1257" s="40">
        <f>INDEX(Y$175:Y$178,$D1257)*$E1257*INDEX(Y$179:Y$195,$F1257)</f>
        <v/>
      </c>
      <c r="Z1257" s="40">
        <f>INDEX(Z$175:Z$178,$D1257)*$E1257*INDEX(Z$179:Z$195,$F1257)</f>
        <v/>
      </c>
      <c r="AA1257" s="40">
        <f>INDEX(AA$175:AA$178,$D1257)*$E1257*INDEX(AA$179:AA$195,$F1257)</f>
        <v/>
      </c>
      <c r="AB1257" s="40">
        <f>INDEX(AB$175:AB$178,$D1257)*$E1257*INDEX(AB$179:AB$195,$F1257)</f>
        <v/>
      </c>
      <c r="AC1257" s="40">
        <f>INDEX(AC$175:AC$178,$D1257)*$E1257*INDEX(AC$179:AC$195,$F1257)</f>
        <v/>
      </c>
      <c r="AD1257" s="42">
        <f>SHADOWEFF(INDEX(AD$175:AD$178,$D1257),$E1257,INDEX(AD$179:AD$195,$F1257))</f>
        <v/>
      </c>
      <c r="AE1257" s="25">
        <f>LOWER(Settings!$C$4)&amp;".mit."&amp;$A1257&amp;IF($C1257="","","."&amp;$C1257&amp;"."&amp;$B1257)&amp;IF(INDEX(Variables!$D$5:$D$105,MATCH($A1257,Variables!$A$5:$A$105,0))="","","."&amp;INDEX(Variables!$D$5:$D$105,MATCH($A1257,Variables!$A$5:$A$105,0)))&amp;"."&amp;AE$5</f>
        <v/>
      </c>
      <c r="AF1257" s="41">
        <f>INDEX(AF$175:AF$178,$D1257)*$E1257*INDEX(AF$179:AF$195,$F1257)</f>
        <v/>
      </c>
      <c r="AG1257" s="40">
        <f>INDEX(AG$175:AG$178,$D1257)*$E1257*INDEX(AG$179:AG$195,$F1257)</f>
        <v/>
      </c>
      <c r="AH1257" s="40">
        <f>INDEX(AH$175:AH$178,$D1257)*$E1257*INDEX(AH$179:AH$195,$F1257)</f>
        <v/>
      </c>
      <c r="AI1257" s="40">
        <f>INDEX(AI$175:AI$178,$D1257)*$E1257*INDEX(AI$179:AI$195,$F1257)</f>
        <v/>
      </c>
      <c r="AJ1257" s="40">
        <f>INDEX(AJ$175:AJ$178,$D1257)*$E1257*INDEX(AJ$179:AJ$195,$F1257)</f>
        <v/>
      </c>
      <c r="AK1257" s="40">
        <f>INDEX(AK$175:AK$178,$D1257)*$E1257*INDEX(AK$179:AK$195,$F1257)</f>
        <v/>
      </c>
      <c r="AL1257" s="40">
        <f>INDEX(AL$175:AL$178,$D1257)*$E1257*INDEX(AL$179:AL$195,$F1257)</f>
        <v/>
      </c>
      <c r="AM1257" s="40">
        <f>INDEX(AM$175:AM$178,$D1257)*$E1257*INDEX(AM$179:AM$195,$F1257)</f>
        <v/>
      </c>
      <c r="AN1257" s="40">
        <f>INDEX(AN$175:AN$178,$D1257)*$E1257*INDEX(AN$179:AN$195,$F1257)</f>
        <v/>
      </c>
      <c r="AO1257" s="40">
        <f>INDEX(AO$175:AO$178,$D1257)*$E1257*INDEX(AO$179:AO$195,$F1257)</f>
        <v/>
      </c>
      <c r="AP1257" s="40">
        <f>INDEX(AP$175:AP$178,$D1257)*$E1257*INDEX(AP$179:AP$195,$F1257)</f>
        <v/>
      </c>
      <c r="AQ1257" s="40">
        <f>INDEX(AQ$175:AQ$178,$D1257)*$E1257*INDEX(AQ$179:AQ$195,$F1257)</f>
        <v/>
      </c>
      <c r="AR1257" s="40">
        <f>INDEX(AR$175:AR$178,$D1257)*$E1257*INDEX(AR$179:AR$195,$F1257)</f>
        <v/>
      </c>
      <c r="AS1257" s="40">
        <f>INDEX(AS$175:AS$178,$D1257)*$E1257*INDEX(AS$179:AS$195,$F1257)</f>
        <v/>
      </c>
      <c r="AT1257" s="40">
        <f>INDEX(AT$175:AT$178,$D1257)*$E1257*INDEX(AT$179:AT$195,$F1257)</f>
        <v/>
      </c>
      <c r="AU1257" s="40">
        <f>INDEX(AU$175:AU$178,$D1257)*$E1257*INDEX(AU$179:AU$195,$F1257)</f>
        <v/>
      </c>
      <c r="AV1257" s="40">
        <f>INDEX(AV$175:AV$178,$D1257)*$E1257*INDEX(AV$179:AV$195,$F1257)</f>
        <v/>
      </c>
      <c r="AW1257" s="40">
        <f>INDEX(AW$175:AW$178,$D1257)*$E1257*INDEX(AW$179:AW$195,$F1257)</f>
        <v/>
      </c>
      <c r="AX1257" s="42">
        <f>SHADOWEFF(INDEX(AX$175:AX$178,$D1257),$E1257,INDEX(AX$179:AX$195,$F1257))</f>
        <v/>
      </c>
    </row>
    <row r="1258" hidden="1" outlineLevel="2">
      <c r="A1258" s="5" t="inlineStr">
        <is>
          <t>shp</t>
        </is>
      </c>
      <c r="B1258" s="5" t="inlineStr">
        <is>
          <t>die</t>
        </is>
      </c>
      <c r="C1258" s="5" t="inlineStr">
        <is>
          <t>nfm</t>
        </is>
      </c>
      <c r="D1258" s="40">
        <f>INDEX(Inputs!$M$5:$M$132,MATCH($B1258&amp;"|"&amp;$C1258,Inputs!$A$5:$A$132,0))</f>
        <v/>
      </c>
      <c r="E1258" s="40">
        <f>INDEX(Inputs!$T$5:$T$132,MATCH($B1258&amp;"|"&amp;$C1258,Inputs!$A$5:$A$132,0))</f>
        <v/>
      </c>
      <c r="F1258" s="40">
        <f>INDEX(Inputs!$K$5:$K$132,MATCH($B1258&amp;"|"&amp;$C1258,Inputs!$A$5:$A$132,0))</f>
        <v/>
      </c>
      <c r="G1258" s="39" t="n"/>
      <c r="H1258" s="5">
        <f>INDEX(Variables!$B$5:$B$105,MATCH($A1258,Variables!$A$5:$A$105,0))&amp;IF($C1258="",""," | "&amp;INDEX(Mapping!$B$5:$B$26,MATCH($C1258,Mapping!$A$5:$A$26,0))&amp;" | "&amp;INDEX(Mapping!$B$30:$B$41,MATCH($B1258,Mapping!$A$30:$A$41,0)))</f>
        <v/>
      </c>
      <c r="I1258" s="5">
        <f>INDEX(Variables!$C$5:$C$105,MATCH($A1258,Variables!$A$5:$A$105,0))</f>
        <v/>
      </c>
      <c r="J1258" s="5">
        <f>INDEX(Variables!$E$5:$E$105,MATCH($A1258,Variables!$A$5:$A$105,0))</f>
        <v/>
      </c>
      <c r="K1258" s="25">
        <f>LOWER(Settings!$C$4)&amp;".mit."&amp;$A1258&amp;IF($C1258="","","."&amp;$C1258&amp;"."&amp;$B1258)&amp;IF(INDEX(Variables!$D$5:$D$105,MATCH($A1258,Variables!$A$5:$A$105,0))="","","."&amp;INDEX(Variables!$D$5:$D$105,MATCH($A1258,Variables!$A$5:$A$105,0)))&amp;"."&amp;K$5</f>
        <v/>
      </c>
      <c r="L1258" s="41">
        <f>INDEX(L$175:L$178,$D1258)*$E1258*INDEX(L$179:L$195,$F1258)</f>
        <v/>
      </c>
      <c r="M1258" s="40">
        <f>INDEX(M$175:M$178,$D1258)*$E1258*INDEX(M$179:M$195,$F1258)</f>
        <v/>
      </c>
      <c r="N1258" s="40">
        <f>INDEX(N$175:N$178,$D1258)*$E1258*INDEX(N$179:N$195,$F1258)</f>
        <v/>
      </c>
      <c r="O1258" s="40">
        <f>INDEX(O$175:O$178,$D1258)*$E1258*INDEX(O$179:O$195,$F1258)</f>
        <v/>
      </c>
      <c r="P1258" s="40">
        <f>INDEX(P$175:P$178,$D1258)*$E1258*INDEX(P$179:P$195,$F1258)</f>
        <v/>
      </c>
      <c r="Q1258" s="40">
        <f>INDEX(Q$175:Q$178,$D1258)*$E1258*INDEX(Q$179:Q$195,$F1258)</f>
        <v/>
      </c>
      <c r="R1258" s="40">
        <f>INDEX(R$175:R$178,$D1258)*$E1258*INDEX(R$179:R$195,$F1258)</f>
        <v/>
      </c>
      <c r="S1258" s="40">
        <f>INDEX(S$175:S$178,$D1258)*$E1258*INDEX(S$179:S$195,$F1258)</f>
        <v/>
      </c>
      <c r="T1258" s="40">
        <f>INDEX(T$175:T$178,$D1258)*$E1258*INDEX(T$179:T$195,$F1258)</f>
        <v/>
      </c>
      <c r="U1258" s="40">
        <f>INDEX(U$175:U$178,$D1258)*$E1258*INDEX(U$179:U$195,$F1258)</f>
        <v/>
      </c>
      <c r="V1258" s="40">
        <f>INDEX(V$175:V$178,$D1258)*$E1258*INDEX(V$179:V$195,$F1258)</f>
        <v/>
      </c>
      <c r="W1258" s="40">
        <f>INDEX(W$175:W$178,$D1258)*$E1258*INDEX(W$179:W$195,$F1258)</f>
        <v/>
      </c>
      <c r="X1258" s="40">
        <f>INDEX(X$175:X$178,$D1258)*$E1258*INDEX(X$179:X$195,$F1258)</f>
        <v/>
      </c>
      <c r="Y1258" s="40">
        <f>INDEX(Y$175:Y$178,$D1258)*$E1258*INDEX(Y$179:Y$195,$F1258)</f>
        <v/>
      </c>
      <c r="Z1258" s="40">
        <f>INDEX(Z$175:Z$178,$D1258)*$E1258*INDEX(Z$179:Z$195,$F1258)</f>
        <v/>
      </c>
      <c r="AA1258" s="40">
        <f>INDEX(AA$175:AA$178,$D1258)*$E1258*INDEX(AA$179:AA$195,$F1258)</f>
        <v/>
      </c>
      <c r="AB1258" s="40">
        <f>INDEX(AB$175:AB$178,$D1258)*$E1258*INDEX(AB$179:AB$195,$F1258)</f>
        <v/>
      </c>
      <c r="AC1258" s="40">
        <f>INDEX(AC$175:AC$178,$D1258)*$E1258*INDEX(AC$179:AC$195,$F1258)</f>
        <v/>
      </c>
      <c r="AD1258" s="42">
        <f>SHADOWEFF(INDEX(AD$175:AD$178,$D1258),$E1258,INDEX(AD$179:AD$195,$F1258))</f>
        <v/>
      </c>
      <c r="AE1258" s="25">
        <f>LOWER(Settings!$C$4)&amp;".mit."&amp;$A1258&amp;IF($C1258="","","."&amp;$C1258&amp;"."&amp;$B1258)&amp;IF(INDEX(Variables!$D$5:$D$105,MATCH($A1258,Variables!$A$5:$A$105,0))="","","."&amp;INDEX(Variables!$D$5:$D$105,MATCH($A1258,Variables!$A$5:$A$105,0)))&amp;"."&amp;AE$5</f>
        <v/>
      </c>
      <c r="AF1258" s="41">
        <f>INDEX(AF$175:AF$178,$D1258)*$E1258*INDEX(AF$179:AF$195,$F1258)</f>
        <v/>
      </c>
      <c r="AG1258" s="40">
        <f>INDEX(AG$175:AG$178,$D1258)*$E1258*INDEX(AG$179:AG$195,$F1258)</f>
        <v/>
      </c>
      <c r="AH1258" s="40">
        <f>INDEX(AH$175:AH$178,$D1258)*$E1258*INDEX(AH$179:AH$195,$F1258)</f>
        <v/>
      </c>
      <c r="AI1258" s="40">
        <f>INDEX(AI$175:AI$178,$D1258)*$E1258*INDEX(AI$179:AI$195,$F1258)</f>
        <v/>
      </c>
      <c r="AJ1258" s="40">
        <f>INDEX(AJ$175:AJ$178,$D1258)*$E1258*INDEX(AJ$179:AJ$195,$F1258)</f>
        <v/>
      </c>
      <c r="AK1258" s="40">
        <f>INDEX(AK$175:AK$178,$D1258)*$E1258*INDEX(AK$179:AK$195,$F1258)</f>
        <v/>
      </c>
      <c r="AL1258" s="40">
        <f>INDEX(AL$175:AL$178,$D1258)*$E1258*INDEX(AL$179:AL$195,$F1258)</f>
        <v/>
      </c>
      <c r="AM1258" s="40">
        <f>INDEX(AM$175:AM$178,$D1258)*$E1258*INDEX(AM$179:AM$195,$F1258)</f>
        <v/>
      </c>
      <c r="AN1258" s="40">
        <f>INDEX(AN$175:AN$178,$D1258)*$E1258*INDEX(AN$179:AN$195,$F1258)</f>
        <v/>
      </c>
      <c r="AO1258" s="40">
        <f>INDEX(AO$175:AO$178,$D1258)*$E1258*INDEX(AO$179:AO$195,$F1258)</f>
        <v/>
      </c>
      <c r="AP1258" s="40">
        <f>INDEX(AP$175:AP$178,$D1258)*$E1258*INDEX(AP$179:AP$195,$F1258)</f>
        <v/>
      </c>
      <c r="AQ1258" s="40">
        <f>INDEX(AQ$175:AQ$178,$D1258)*$E1258*INDEX(AQ$179:AQ$195,$F1258)</f>
        <v/>
      </c>
      <c r="AR1258" s="40">
        <f>INDEX(AR$175:AR$178,$D1258)*$E1258*INDEX(AR$179:AR$195,$F1258)</f>
        <v/>
      </c>
      <c r="AS1258" s="40">
        <f>INDEX(AS$175:AS$178,$D1258)*$E1258*INDEX(AS$179:AS$195,$F1258)</f>
        <v/>
      </c>
      <c r="AT1258" s="40">
        <f>INDEX(AT$175:AT$178,$D1258)*$E1258*INDEX(AT$179:AT$195,$F1258)</f>
        <v/>
      </c>
      <c r="AU1258" s="40">
        <f>INDEX(AU$175:AU$178,$D1258)*$E1258*INDEX(AU$179:AU$195,$F1258)</f>
        <v/>
      </c>
      <c r="AV1258" s="40">
        <f>INDEX(AV$175:AV$178,$D1258)*$E1258*INDEX(AV$179:AV$195,$F1258)</f>
        <v/>
      </c>
      <c r="AW1258" s="40">
        <f>INDEX(AW$175:AW$178,$D1258)*$E1258*INDEX(AW$179:AW$195,$F1258)</f>
        <v/>
      </c>
      <c r="AX1258" s="42">
        <f>SHADOWEFF(INDEX(AX$175:AX$178,$D1258),$E1258,INDEX(AX$179:AX$195,$F1258))</f>
        <v/>
      </c>
    </row>
    <row r="1259" hidden="1" outlineLevel="2">
      <c r="A1259" s="5" t="inlineStr">
        <is>
          <t>shp</t>
        </is>
      </c>
      <c r="B1259" s="5" t="inlineStr">
        <is>
          <t>lpg</t>
        </is>
      </c>
      <c r="C1259" s="5" t="inlineStr">
        <is>
          <t>nfm</t>
        </is>
      </c>
      <c r="D1259" s="40">
        <f>INDEX(Inputs!$M$5:$M$132,MATCH($B1259&amp;"|"&amp;$C1259,Inputs!$A$5:$A$132,0))</f>
        <v/>
      </c>
      <c r="E1259" s="40">
        <f>INDEX(Inputs!$T$5:$T$132,MATCH($B1259&amp;"|"&amp;$C1259,Inputs!$A$5:$A$132,0))</f>
        <v/>
      </c>
      <c r="F1259" s="40">
        <f>INDEX(Inputs!$K$5:$K$132,MATCH($B1259&amp;"|"&amp;$C1259,Inputs!$A$5:$A$132,0))</f>
        <v/>
      </c>
      <c r="G1259" s="39" t="n"/>
      <c r="H1259" s="5">
        <f>INDEX(Variables!$B$5:$B$105,MATCH($A1259,Variables!$A$5:$A$105,0))&amp;IF($C1259="",""," | "&amp;INDEX(Mapping!$B$5:$B$26,MATCH($C1259,Mapping!$A$5:$A$26,0))&amp;" | "&amp;INDEX(Mapping!$B$30:$B$41,MATCH($B1259,Mapping!$A$30:$A$41,0)))</f>
        <v/>
      </c>
      <c r="I1259" s="5">
        <f>INDEX(Variables!$C$5:$C$105,MATCH($A1259,Variables!$A$5:$A$105,0))</f>
        <v/>
      </c>
      <c r="J1259" s="5">
        <f>INDEX(Variables!$E$5:$E$105,MATCH($A1259,Variables!$A$5:$A$105,0))</f>
        <v/>
      </c>
      <c r="K1259" s="25">
        <f>LOWER(Settings!$C$4)&amp;".mit."&amp;$A1259&amp;IF($C1259="","","."&amp;$C1259&amp;"."&amp;$B1259)&amp;IF(INDEX(Variables!$D$5:$D$105,MATCH($A1259,Variables!$A$5:$A$105,0))="","","."&amp;INDEX(Variables!$D$5:$D$105,MATCH($A1259,Variables!$A$5:$A$105,0)))&amp;"."&amp;K$5</f>
        <v/>
      </c>
      <c r="L1259" s="41">
        <f>INDEX(L$175:L$178,$D1259)*$E1259*INDEX(L$179:L$195,$F1259)</f>
        <v/>
      </c>
      <c r="M1259" s="40">
        <f>INDEX(M$175:M$178,$D1259)*$E1259*INDEX(M$179:M$195,$F1259)</f>
        <v/>
      </c>
      <c r="N1259" s="40">
        <f>INDEX(N$175:N$178,$D1259)*$E1259*INDEX(N$179:N$195,$F1259)</f>
        <v/>
      </c>
      <c r="O1259" s="40">
        <f>INDEX(O$175:O$178,$D1259)*$E1259*INDEX(O$179:O$195,$F1259)</f>
        <v/>
      </c>
      <c r="P1259" s="40">
        <f>INDEX(P$175:P$178,$D1259)*$E1259*INDEX(P$179:P$195,$F1259)</f>
        <v/>
      </c>
      <c r="Q1259" s="40">
        <f>INDEX(Q$175:Q$178,$D1259)*$E1259*INDEX(Q$179:Q$195,$F1259)</f>
        <v/>
      </c>
      <c r="R1259" s="40">
        <f>INDEX(R$175:R$178,$D1259)*$E1259*INDEX(R$179:R$195,$F1259)</f>
        <v/>
      </c>
      <c r="S1259" s="40">
        <f>INDEX(S$175:S$178,$D1259)*$E1259*INDEX(S$179:S$195,$F1259)</f>
        <v/>
      </c>
      <c r="T1259" s="40">
        <f>INDEX(T$175:T$178,$D1259)*$E1259*INDEX(T$179:T$195,$F1259)</f>
        <v/>
      </c>
      <c r="U1259" s="40">
        <f>INDEX(U$175:U$178,$D1259)*$E1259*INDEX(U$179:U$195,$F1259)</f>
        <v/>
      </c>
      <c r="V1259" s="40">
        <f>INDEX(V$175:V$178,$D1259)*$E1259*INDEX(V$179:V$195,$F1259)</f>
        <v/>
      </c>
      <c r="W1259" s="40">
        <f>INDEX(W$175:W$178,$D1259)*$E1259*INDEX(W$179:W$195,$F1259)</f>
        <v/>
      </c>
      <c r="X1259" s="40">
        <f>INDEX(X$175:X$178,$D1259)*$E1259*INDEX(X$179:X$195,$F1259)</f>
        <v/>
      </c>
      <c r="Y1259" s="40">
        <f>INDEX(Y$175:Y$178,$D1259)*$E1259*INDEX(Y$179:Y$195,$F1259)</f>
        <v/>
      </c>
      <c r="Z1259" s="40">
        <f>INDEX(Z$175:Z$178,$D1259)*$E1259*INDEX(Z$179:Z$195,$F1259)</f>
        <v/>
      </c>
      <c r="AA1259" s="40">
        <f>INDEX(AA$175:AA$178,$D1259)*$E1259*INDEX(AA$179:AA$195,$F1259)</f>
        <v/>
      </c>
      <c r="AB1259" s="40">
        <f>INDEX(AB$175:AB$178,$D1259)*$E1259*INDEX(AB$179:AB$195,$F1259)</f>
        <v/>
      </c>
      <c r="AC1259" s="40">
        <f>INDEX(AC$175:AC$178,$D1259)*$E1259*INDEX(AC$179:AC$195,$F1259)</f>
        <v/>
      </c>
      <c r="AD1259" s="42">
        <f>SHADOWEFF(INDEX(AD$175:AD$178,$D1259),$E1259,INDEX(AD$179:AD$195,$F1259))</f>
        <v/>
      </c>
      <c r="AE1259" s="25">
        <f>LOWER(Settings!$C$4)&amp;".mit."&amp;$A1259&amp;IF($C1259="","","."&amp;$C1259&amp;"."&amp;$B1259)&amp;IF(INDEX(Variables!$D$5:$D$105,MATCH($A1259,Variables!$A$5:$A$105,0))="","","."&amp;INDEX(Variables!$D$5:$D$105,MATCH($A1259,Variables!$A$5:$A$105,0)))&amp;"."&amp;AE$5</f>
        <v/>
      </c>
      <c r="AF1259" s="41">
        <f>INDEX(AF$175:AF$178,$D1259)*$E1259*INDEX(AF$179:AF$195,$F1259)</f>
        <v/>
      </c>
      <c r="AG1259" s="40">
        <f>INDEX(AG$175:AG$178,$D1259)*$E1259*INDEX(AG$179:AG$195,$F1259)</f>
        <v/>
      </c>
      <c r="AH1259" s="40">
        <f>INDEX(AH$175:AH$178,$D1259)*$E1259*INDEX(AH$179:AH$195,$F1259)</f>
        <v/>
      </c>
      <c r="AI1259" s="40">
        <f>INDEX(AI$175:AI$178,$D1259)*$E1259*INDEX(AI$179:AI$195,$F1259)</f>
        <v/>
      </c>
      <c r="AJ1259" s="40">
        <f>INDEX(AJ$175:AJ$178,$D1259)*$E1259*INDEX(AJ$179:AJ$195,$F1259)</f>
        <v/>
      </c>
      <c r="AK1259" s="40">
        <f>INDEX(AK$175:AK$178,$D1259)*$E1259*INDEX(AK$179:AK$195,$F1259)</f>
        <v/>
      </c>
      <c r="AL1259" s="40">
        <f>INDEX(AL$175:AL$178,$D1259)*$E1259*INDEX(AL$179:AL$195,$F1259)</f>
        <v/>
      </c>
      <c r="AM1259" s="40">
        <f>INDEX(AM$175:AM$178,$D1259)*$E1259*INDEX(AM$179:AM$195,$F1259)</f>
        <v/>
      </c>
      <c r="AN1259" s="40">
        <f>INDEX(AN$175:AN$178,$D1259)*$E1259*INDEX(AN$179:AN$195,$F1259)</f>
        <v/>
      </c>
      <c r="AO1259" s="40">
        <f>INDEX(AO$175:AO$178,$D1259)*$E1259*INDEX(AO$179:AO$195,$F1259)</f>
        <v/>
      </c>
      <c r="AP1259" s="40">
        <f>INDEX(AP$175:AP$178,$D1259)*$E1259*INDEX(AP$179:AP$195,$F1259)</f>
        <v/>
      </c>
      <c r="AQ1259" s="40">
        <f>INDEX(AQ$175:AQ$178,$D1259)*$E1259*INDEX(AQ$179:AQ$195,$F1259)</f>
        <v/>
      </c>
      <c r="AR1259" s="40">
        <f>INDEX(AR$175:AR$178,$D1259)*$E1259*INDEX(AR$179:AR$195,$F1259)</f>
        <v/>
      </c>
      <c r="AS1259" s="40">
        <f>INDEX(AS$175:AS$178,$D1259)*$E1259*INDEX(AS$179:AS$195,$F1259)</f>
        <v/>
      </c>
      <c r="AT1259" s="40">
        <f>INDEX(AT$175:AT$178,$D1259)*$E1259*INDEX(AT$179:AT$195,$F1259)</f>
        <v/>
      </c>
      <c r="AU1259" s="40">
        <f>INDEX(AU$175:AU$178,$D1259)*$E1259*INDEX(AU$179:AU$195,$F1259)</f>
        <v/>
      </c>
      <c r="AV1259" s="40">
        <f>INDEX(AV$175:AV$178,$D1259)*$E1259*INDEX(AV$179:AV$195,$F1259)</f>
        <v/>
      </c>
      <c r="AW1259" s="40">
        <f>INDEX(AW$175:AW$178,$D1259)*$E1259*INDEX(AW$179:AW$195,$F1259)</f>
        <v/>
      </c>
      <c r="AX1259" s="42">
        <f>SHADOWEFF(INDEX(AX$175:AX$178,$D1259),$E1259,INDEX(AX$179:AX$195,$F1259))</f>
        <v/>
      </c>
    </row>
    <row r="1260" hidden="1" outlineLevel="2">
      <c r="A1260" s="5" t="inlineStr">
        <is>
          <t>shp</t>
        </is>
      </c>
      <c r="B1260" s="5" t="inlineStr">
        <is>
          <t>ker</t>
        </is>
      </c>
      <c r="C1260" s="5" t="inlineStr">
        <is>
          <t>nfm</t>
        </is>
      </c>
      <c r="D1260" s="40">
        <f>INDEX(Inputs!$M$5:$M$132,MATCH($B1260&amp;"|"&amp;$C1260,Inputs!$A$5:$A$132,0))</f>
        <v/>
      </c>
      <c r="E1260" s="40">
        <f>INDEX(Inputs!$T$5:$T$132,MATCH($B1260&amp;"|"&amp;$C1260,Inputs!$A$5:$A$132,0))</f>
        <v/>
      </c>
      <c r="F1260" s="40">
        <f>INDEX(Inputs!$K$5:$K$132,MATCH($B1260&amp;"|"&amp;$C1260,Inputs!$A$5:$A$132,0))</f>
        <v/>
      </c>
      <c r="G1260" s="39" t="n"/>
      <c r="H1260" s="5">
        <f>INDEX(Variables!$B$5:$B$105,MATCH($A1260,Variables!$A$5:$A$105,0))&amp;IF($C1260="",""," | "&amp;INDEX(Mapping!$B$5:$B$26,MATCH($C1260,Mapping!$A$5:$A$26,0))&amp;" | "&amp;INDEX(Mapping!$B$30:$B$41,MATCH($B1260,Mapping!$A$30:$A$41,0)))</f>
        <v/>
      </c>
      <c r="I1260" s="5">
        <f>INDEX(Variables!$C$5:$C$105,MATCH($A1260,Variables!$A$5:$A$105,0))</f>
        <v/>
      </c>
      <c r="J1260" s="5">
        <f>INDEX(Variables!$E$5:$E$105,MATCH($A1260,Variables!$A$5:$A$105,0))</f>
        <v/>
      </c>
      <c r="K1260" s="25">
        <f>LOWER(Settings!$C$4)&amp;".mit."&amp;$A1260&amp;IF($C1260="","","."&amp;$C1260&amp;"."&amp;$B1260)&amp;IF(INDEX(Variables!$D$5:$D$105,MATCH($A1260,Variables!$A$5:$A$105,0))="","","."&amp;INDEX(Variables!$D$5:$D$105,MATCH($A1260,Variables!$A$5:$A$105,0)))&amp;"."&amp;K$5</f>
        <v/>
      </c>
      <c r="L1260" s="41">
        <f>INDEX(L$175:L$178,$D1260)*$E1260*INDEX(L$179:L$195,$F1260)</f>
        <v/>
      </c>
      <c r="M1260" s="40">
        <f>INDEX(M$175:M$178,$D1260)*$E1260*INDEX(M$179:M$195,$F1260)</f>
        <v/>
      </c>
      <c r="N1260" s="40">
        <f>INDEX(N$175:N$178,$D1260)*$E1260*INDEX(N$179:N$195,$F1260)</f>
        <v/>
      </c>
      <c r="O1260" s="40">
        <f>INDEX(O$175:O$178,$D1260)*$E1260*INDEX(O$179:O$195,$F1260)</f>
        <v/>
      </c>
      <c r="P1260" s="40">
        <f>INDEX(P$175:P$178,$D1260)*$E1260*INDEX(P$179:P$195,$F1260)</f>
        <v/>
      </c>
      <c r="Q1260" s="40">
        <f>INDEX(Q$175:Q$178,$D1260)*$E1260*INDEX(Q$179:Q$195,$F1260)</f>
        <v/>
      </c>
      <c r="R1260" s="40">
        <f>INDEX(R$175:R$178,$D1260)*$E1260*INDEX(R$179:R$195,$F1260)</f>
        <v/>
      </c>
      <c r="S1260" s="40">
        <f>INDEX(S$175:S$178,$D1260)*$E1260*INDEX(S$179:S$195,$F1260)</f>
        <v/>
      </c>
      <c r="T1260" s="40">
        <f>INDEX(T$175:T$178,$D1260)*$E1260*INDEX(T$179:T$195,$F1260)</f>
        <v/>
      </c>
      <c r="U1260" s="40">
        <f>INDEX(U$175:U$178,$D1260)*$E1260*INDEX(U$179:U$195,$F1260)</f>
        <v/>
      </c>
      <c r="V1260" s="40">
        <f>INDEX(V$175:V$178,$D1260)*$E1260*INDEX(V$179:V$195,$F1260)</f>
        <v/>
      </c>
      <c r="W1260" s="40">
        <f>INDEX(W$175:W$178,$D1260)*$E1260*INDEX(W$179:W$195,$F1260)</f>
        <v/>
      </c>
      <c r="X1260" s="40">
        <f>INDEX(X$175:X$178,$D1260)*$E1260*INDEX(X$179:X$195,$F1260)</f>
        <v/>
      </c>
      <c r="Y1260" s="40">
        <f>INDEX(Y$175:Y$178,$D1260)*$E1260*INDEX(Y$179:Y$195,$F1260)</f>
        <v/>
      </c>
      <c r="Z1260" s="40">
        <f>INDEX(Z$175:Z$178,$D1260)*$E1260*INDEX(Z$179:Z$195,$F1260)</f>
        <v/>
      </c>
      <c r="AA1260" s="40">
        <f>INDEX(AA$175:AA$178,$D1260)*$E1260*INDEX(AA$179:AA$195,$F1260)</f>
        <v/>
      </c>
      <c r="AB1260" s="40">
        <f>INDEX(AB$175:AB$178,$D1260)*$E1260*INDEX(AB$179:AB$195,$F1260)</f>
        <v/>
      </c>
      <c r="AC1260" s="40">
        <f>INDEX(AC$175:AC$178,$D1260)*$E1260*INDEX(AC$179:AC$195,$F1260)</f>
        <v/>
      </c>
      <c r="AD1260" s="42">
        <f>SHADOWEFF(INDEX(AD$175:AD$178,$D1260),$E1260,INDEX(AD$179:AD$195,$F1260))</f>
        <v/>
      </c>
      <c r="AE1260" s="25">
        <f>LOWER(Settings!$C$4)&amp;".mit."&amp;$A1260&amp;IF($C1260="","","."&amp;$C1260&amp;"."&amp;$B1260)&amp;IF(INDEX(Variables!$D$5:$D$105,MATCH($A1260,Variables!$A$5:$A$105,0))="","","."&amp;INDEX(Variables!$D$5:$D$105,MATCH($A1260,Variables!$A$5:$A$105,0)))&amp;"."&amp;AE$5</f>
        <v/>
      </c>
      <c r="AF1260" s="41">
        <f>INDEX(AF$175:AF$178,$D1260)*$E1260*INDEX(AF$179:AF$195,$F1260)</f>
        <v/>
      </c>
      <c r="AG1260" s="40">
        <f>INDEX(AG$175:AG$178,$D1260)*$E1260*INDEX(AG$179:AG$195,$F1260)</f>
        <v/>
      </c>
      <c r="AH1260" s="40">
        <f>INDEX(AH$175:AH$178,$D1260)*$E1260*INDEX(AH$179:AH$195,$F1260)</f>
        <v/>
      </c>
      <c r="AI1260" s="40">
        <f>INDEX(AI$175:AI$178,$D1260)*$E1260*INDEX(AI$179:AI$195,$F1260)</f>
        <v/>
      </c>
      <c r="AJ1260" s="40">
        <f>INDEX(AJ$175:AJ$178,$D1260)*$E1260*INDEX(AJ$179:AJ$195,$F1260)</f>
        <v/>
      </c>
      <c r="AK1260" s="40">
        <f>INDEX(AK$175:AK$178,$D1260)*$E1260*INDEX(AK$179:AK$195,$F1260)</f>
        <v/>
      </c>
      <c r="AL1260" s="40">
        <f>INDEX(AL$175:AL$178,$D1260)*$E1260*INDEX(AL$179:AL$195,$F1260)</f>
        <v/>
      </c>
      <c r="AM1260" s="40">
        <f>INDEX(AM$175:AM$178,$D1260)*$E1260*INDEX(AM$179:AM$195,$F1260)</f>
        <v/>
      </c>
      <c r="AN1260" s="40">
        <f>INDEX(AN$175:AN$178,$D1260)*$E1260*INDEX(AN$179:AN$195,$F1260)</f>
        <v/>
      </c>
      <c r="AO1260" s="40">
        <f>INDEX(AO$175:AO$178,$D1260)*$E1260*INDEX(AO$179:AO$195,$F1260)</f>
        <v/>
      </c>
      <c r="AP1260" s="40">
        <f>INDEX(AP$175:AP$178,$D1260)*$E1260*INDEX(AP$179:AP$195,$F1260)</f>
        <v/>
      </c>
      <c r="AQ1260" s="40">
        <f>INDEX(AQ$175:AQ$178,$D1260)*$E1260*INDEX(AQ$179:AQ$195,$F1260)</f>
        <v/>
      </c>
      <c r="AR1260" s="40">
        <f>INDEX(AR$175:AR$178,$D1260)*$E1260*INDEX(AR$179:AR$195,$F1260)</f>
        <v/>
      </c>
      <c r="AS1260" s="40">
        <f>INDEX(AS$175:AS$178,$D1260)*$E1260*INDEX(AS$179:AS$195,$F1260)</f>
        <v/>
      </c>
      <c r="AT1260" s="40">
        <f>INDEX(AT$175:AT$178,$D1260)*$E1260*INDEX(AT$179:AT$195,$F1260)</f>
        <v/>
      </c>
      <c r="AU1260" s="40">
        <f>INDEX(AU$175:AU$178,$D1260)*$E1260*INDEX(AU$179:AU$195,$F1260)</f>
        <v/>
      </c>
      <c r="AV1260" s="40">
        <f>INDEX(AV$175:AV$178,$D1260)*$E1260*INDEX(AV$179:AV$195,$F1260)</f>
        <v/>
      </c>
      <c r="AW1260" s="40">
        <f>INDEX(AW$175:AW$178,$D1260)*$E1260*INDEX(AW$179:AW$195,$F1260)</f>
        <v/>
      </c>
      <c r="AX1260" s="42">
        <f>SHADOWEFF(INDEX(AX$175:AX$178,$D1260),$E1260,INDEX(AX$179:AX$195,$F1260))</f>
        <v/>
      </c>
    </row>
    <row r="1261" hidden="1" outlineLevel="2">
      <c r="A1261" s="5" t="inlineStr">
        <is>
          <t>shp</t>
        </is>
      </c>
      <c r="B1261" s="5" t="inlineStr">
        <is>
          <t>oop</t>
        </is>
      </c>
      <c r="C1261" s="5" t="inlineStr">
        <is>
          <t>nfm</t>
        </is>
      </c>
      <c r="D1261" s="40">
        <f>INDEX(Inputs!$M$5:$M$132,MATCH($B1261&amp;"|"&amp;$C1261,Inputs!$A$5:$A$132,0))</f>
        <v/>
      </c>
      <c r="E1261" s="40">
        <f>INDEX(Inputs!$T$5:$T$132,MATCH($B1261&amp;"|"&amp;$C1261,Inputs!$A$5:$A$132,0))</f>
        <v/>
      </c>
      <c r="F1261" s="40">
        <f>INDEX(Inputs!$K$5:$K$132,MATCH($B1261&amp;"|"&amp;$C1261,Inputs!$A$5:$A$132,0))</f>
        <v/>
      </c>
      <c r="G1261" s="39" t="n"/>
      <c r="H1261" s="5">
        <f>INDEX(Variables!$B$5:$B$105,MATCH($A1261,Variables!$A$5:$A$105,0))&amp;IF($C1261="",""," | "&amp;INDEX(Mapping!$B$5:$B$26,MATCH($C1261,Mapping!$A$5:$A$26,0))&amp;" | "&amp;INDEX(Mapping!$B$30:$B$41,MATCH($B1261,Mapping!$A$30:$A$41,0)))</f>
        <v/>
      </c>
      <c r="I1261" s="5">
        <f>INDEX(Variables!$C$5:$C$105,MATCH($A1261,Variables!$A$5:$A$105,0))</f>
        <v/>
      </c>
      <c r="J1261" s="5">
        <f>INDEX(Variables!$E$5:$E$105,MATCH($A1261,Variables!$A$5:$A$105,0))</f>
        <v/>
      </c>
      <c r="K1261" s="25">
        <f>LOWER(Settings!$C$4)&amp;".mit."&amp;$A1261&amp;IF($C1261="","","."&amp;$C1261&amp;"."&amp;$B1261)&amp;IF(INDEX(Variables!$D$5:$D$105,MATCH($A1261,Variables!$A$5:$A$105,0))="","","."&amp;INDEX(Variables!$D$5:$D$105,MATCH($A1261,Variables!$A$5:$A$105,0)))&amp;"."&amp;K$5</f>
        <v/>
      </c>
      <c r="L1261" s="41">
        <f>INDEX(L$175:L$178,$D1261)*$E1261*INDEX(L$179:L$195,$F1261)</f>
        <v/>
      </c>
      <c r="M1261" s="40">
        <f>INDEX(M$175:M$178,$D1261)*$E1261*INDEX(M$179:M$195,$F1261)</f>
        <v/>
      </c>
      <c r="N1261" s="40">
        <f>INDEX(N$175:N$178,$D1261)*$E1261*INDEX(N$179:N$195,$F1261)</f>
        <v/>
      </c>
      <c r="O1261" s="40">
        <f>INDEX(O$175:O$178,$D1261)*$E1261*INDEX(O$179:O$195,$F1261)</f>
        <v/>
      </c>
      <c r="P1261" s="40">
        <f>INDEX(P$175:P$178,$D1261)*$E1261*INDEX(P$179:P$195,$F1261)</f>
        <v/>
      </c>
      <c r="Q1261" s="40">
        <f>INDEX(Q$175:Q$178,$D1261)*$E1261*INDEX(Q$179:Q$195,$F1261)</f>
        <v/>
      </c>
      <c r="R1261" s="40">
        <f>INDEX(R$175:R$178,$D1261)*$E1261*INDEX(R$179:R$195,$F1261)</f>
        <v/>
      </c>
      <c r="S1261" s="40">
        <f>INDEX(S$175:S$178,$D1261)*$E1261*INDEX(S$179:S$195,$F1261)</f>
        <v/>
      </c>
      <c r="T1261" s="40">
        <f>INDEX(T$175:T$178,$D1261)*$E1261*INDEX(T$179:T$195,$F1261)</f>
        <v/>
      </c>
      <c r="U1261" s="40">
        <f>INDEX(U$175:U$178,$D1261)*$E1261*INDEX(U$179:U$195,$F1261)</f>
        <v/>
      </c>
      <c r="V1261" s="40">
        <f>INDEX(V$175:V$178,$D1261)*$E1261*INDEX(V$179:V$195,$F1261)</f>
        <v/>
      </c>
      <c r="W1261" s="40">
        <f>INDEX(W$175:W$178,$D1261)*$E1261*INDEX(W$179:W$195,$F1261)</f>
        <v/>
      </c>
      <c r="X1261" s="40">
        <f>INDEX(X$175:X$178,$D1261)*$E1261*INDEX(X$179:X$195,$F1261)</f>
        <v/>
      </c>
      <c r="Y1261" s="40">
        <f>INDEX(Y$175:Y$178,$D1261)*$E1261*INDEX(Y$179:Y$195,$F1261)</f>
        <v/>
      </c>
      <c r="Z1261" s="40">
        <f>INDEX(Z$175:Z$178,$D1261)*$E1261*INDEX(Z$179:Z$195,$F1261)</f>
        <v/>
      </c>
      <c r="AA1261" s="40">
        <f>INDEX(AA$175:AA$178,$D1261)*$E1261*INDEX(AA$179:AA$195,$F1261)</f>
        <v/>
      </c>
      <c r="AB1261" s="40">
        <f>INDEX(AB$175:AB$178,$D1261)*$E1261*INDEX(AB$179:AB$195,$F1261)</f>
        <v/>
      </c>
      <c r="AC1261" s="40">
        <f>INDEX(AC$175:AC$178,$D1261)*$E1261*INDEX(AC$179:AC$195,$F1261)</f>
        <v/>
      </c>
      <c r="AD1261" s="42">
        <f>SHADOWEFF(INDEX(AD$175:AD$178,$D1261),$E1261,INDEX(AD$179:AD$195,$F1261))</f>
        <v/>
      </c>
      <c r="AE1261" s="25">
        <f>LOWER(Settings!$C$4)&amp;".mit."&amp;$A1261&amp;IF($C1261="","","."&amp;$C1261&amp;"."&amp;$B1261)&amp;IF(INDEX(Variables!$D$5:$D$105,MATCH($A1261,Variables!$A$5:$A$105,0))="","","."&amp;INDEX(Variables!$D$5:$D$105,MATCH($A1261,Variables!$A$5:$A$105,0)))&amp;"."&amp;AE$5</f>
        <v/>
      </c>
      <c r="AF1261" s="41">
        <f>INDEX(AF$175:AF$178,$D1261)*$E1261*INDEX(AF$179:AF$195,$F1261)</f>
        <v/>
      </c>
      <c r="AG1261" s="40">
        <f>INDEX(AG$175:AG$178,$D1261)*$E1261*INDEX(AG$179:AG$195,$F1261)</f>
        <v/>
      </c>
      <c r="AH1261" s="40">
        <f>INDEX(AH$175:AH$178,$D1261)*$E1261*INDEX(AH$179:AH$195,$F1261)</f>
        <v/>
      </c>
      <c r="AI1261" s="40">
        <f>INDEX(AI$175:AI$178,$D1261)*$E1261*INDEX(AI$179:AI$195,$F1261)</f>
        <v/>
      </c>
      <c r="AJ1261" s="40">
        <f>INDEX(AJ$175:AJ$178,$D1261)*$E1261*INDEX(AJ$179:AJ$195,$F1261)</f>
        <v/>
      </c>
      <c r="AK1261" s="40">
        <f>INDEX(AK$175:AK$178,$D1261)*$E1261*INDEX(AK$179:AK$195,$F1261)</f>
        <v/>
      </c>
      <c r="AL1261" s="40">
        <f>INDEX(AL$175:AL$178,$D1261)*$E1261*INDEX(AL$179:AL$195,$F1261)</f>
        <v/>
      </c>
      <c r="AM1261" s="40">
        <f>INDEX(AM$175:AM$178,$D1261)*$E1261*INDEX(AM$179:AM$195,$F1261)</f>
        <v/>
      </c>
      <c r="AN1261" s="40">
        <f>INDEX(AN$175:AN$178,$D1261)*$E1261*INDEX(AN$179:AN$195,$F1261)</f>
        <v/>
      </c>
      <c r="AO1261" s="40">
        <f>INDEX(AO$175:AO$178,$D1261)*$E1261*INDEX(AO$179:AO$195,$F1261)</f>
        <v/>
      </c>
      <c r="AP1261" s="40">
        <f>INDEX(AP$175:AP$178,$D1261)*$E1261*INDEX(AP$179:AP$195,$F1261)</f>
        <v/>
      </c>
      <c r="AQ1261" s="40">
        <f>INDEX(AQ$175:AQ$178,$D1261)*$E1261*INDEX(AQ$179:AQ$195,$F1261)</f>
        <v/>
      </c>
      <c r="AR1261" s="40">
        <f>INDEX(AR$175:AR$178,$D1261)*$E1261*INDEX(AR$179:AR$195,$F1261)</f>
        <v/>
      </c>
      <c r="AS1261" s="40">
        <f>INDEX(AS$175:AS$178,$D1261)*$E1261*INDEX(AS$179:AS$195,$F1261)</f>
        <v/>
      </c>
      <c r="AT1261" s="40">
        <f>INDEX(AT$175:AT$178,$D1261)*$E1261*INDEX(AT$179:AT$195,$F1261)</f>
        <v/>
      </c>
      <c r="AU1261" s="40">
        <f>INDEX(AU$175:AU$178,$D1261)*$E1261*INDEX(AU$179:AU$195,$F1261)</f>
        <v/>
      </c>
      <c r="AV1261" s="40">
        <f>INDEX(AV$175:AV$178,$D1261)*$E1261*INDEX(AV$179:AV$195,$F1261)</f>
        <v/>
      </c>
      <c r="AW1261" s="40">
        <f>INDEX(AW$175:AW$178,$D1261)*$E1261*INDEX(AW$179:AW$195,$F1261)</f>
        <v/>
      </c>
      <c r="AX1261" s="42">
        <f>SHADOWEFF(INDEX(AX$175:AX$178,$D1261),$E1261,INDEX(AX$179:AX$195,$F1261))</f>
        <v/>
      </c>
    </row>
    <row r="1262" hidden="1" outlineLevel="2">
      <c r="A1262" s="5" t="inlineStr">
        <is>
          <t>shp</t>
        </is>
      </c>
      <c r="B1262" s="5" t="inlineStr">
        <is>
          <t>bio</t>
        </is>
      </c>
      <c r="C1262" s="5" t="inlineStr">
        <is>
          <t>nfm</t>
        </is>
      </c>
      <c r="D1262" s="40">
        <f>INDEX(Inputs!$M$5:$M$132,MATCH($B1262&amp;"|"&amp;$C1262,Inputs!$A$5:$A$132,0))</f>
        <v/>
      </c>
      <c r="E1262" s="40">
        <f>INDEX(Inputs!$T$5:$T$132,MATCH($B1262&amp;"|"&amp;$C1262,Inputs!$A$5:$A$132,0))</f>
        <v/>
      </c>
      <c r="F1262" s="40">
        <f>INDEX(Inputs!$K$5:$K$132,MATCH($B1262&amp;"|"&amp;$C1262,Inputs!$A$5:$A$132,0))</f>
        <v/>
      </c>
      <c r="G1262" s="39" t="n"/>
      <c r="H1262" s="5">
        <f>INDEX(Variables!$B$5:$B$105,MATCH($A1262,Variables!$A$5:$A$105,0))&amp;IF($C1262="",""," | "&amp;INDEX(Mapping!$B$5:$B$26,MATCH($C1262,Mapping!$A$5:$A$26,0))&amp;" | "&amp;INDEX(Mapping!$B$30:$B$41,MATCH($B1262,Mapping!$A$30:$A$41,0)))</f>
        <v/>
      </c>
      <c r="I1262" s="5">
        <f>INDEX(Variables!$C$5:$C$105,MATCH($A1262,Variables!$A$5:$A$105,0))</f>
        <v/>
      </c>
      <c r="J1262" s="5">
        <f>INDEX(Variables!$E$5:$E$105,MATCH($A1262,Variables!$A$5:$A$105,0))</f>
        <v/>
      </c>
      <c r="K1262" s="25">
        <f>LOWER(Settings!$C$4)&amp;".mit."&amp;$A1262&amp;IF($C1262="","","."&amp;$C1262&amp;"."&amp;$B1262)&amp;IF(INDEX(Variables!$D$5:$D$105,MATCH($A1262,Variables!$A$5:$A$105,0))="","","."&amp;INDEX(Variables!$D$5:$D$105,MATCH($A1262,Variables!$A$5:$A$105,0)))&amp;"."&amp;K$5</f>
        <v/>
      </c>
      <c r="L1262" s="41">
        <f>INDEX(L$175:L$178,$D1262)*$E1262*INDEX(L$179:L$195,$F1262)</f>
        <v/>
      </c>
      <c r="M1262" s="40">
        <f>INDEX(M$175:M$178,$D1262)*$E1262*INDEX(M$179:M$195,$F1262)</f>
        <v/>
      </c>
      <c r="N1262" s="40">
        <f>INDEX(N$175:N$178,$D1262)*$E1262*INDEX(N$179:N$195,$F1262)</f>
        <v/>
      </c>
      <c r="O1262" s="40">
        <f>INDEX(O$175:O$178,$D1262)*$E1262*INDEX(O$179:O$195,$F1262)</f>
        <v/>
      </c>
      <c r="P1262" s="40">
        <f>INDEX(P$175:P$178,$D1262)*$E1262*INDEX(P$179:P$195,$F1262)</f>
        <v/>
      </c>
      <c r="Q1262" s="40">
        <f>INDEX(Q$175:Q$178,$D1262)*$E1262*INDEX(Q$179:Q$195,$F1262)</f>
        <v/>
      </c>
      <c r="R1262" s="40">
        <f>INDEX(R$175:R$178,$D1262)*$E1262*INDEX(R$179:R$195,$F1262)</f>
        <v/>
      </c>
      <c r="S1262" s="40">
        <f>INDEX(S$175:S$178,$D1262)*$E1262*INDEX(S$179:S$195,$F1262)</f>
        <v/>
      </c>
      <c r="T1262" s="40">
        <f>INDEX(T$175:T$178,$D1262)*$E1262*INDEX(T$179:T$195,$F1262)</f>
        <v/>
      </c>
      <c r="U1262" s="40">
        <f>INDEX(U$175:U$178,$D1262)*$E1262*INDEX(U$179:U$195,$F1262)</f>
        <v/>
      </c>
      <c r="V1262" s="40">
        <f>INDEX(V$175:V$178,$D1262)*$E1262*INDEX(V$179:V$195,$F1262)</f>
        <v/>
      </c>
      <c r="W1262" s="40">
        <f>INDEX(W$175:W$178,$D1262)*$E1262*INDEX(W$179:W$195,$F1262)</f>
        <v/>
      </c>
      <c r="X1262" s="40">
        <f>INDEX(X$175:X$178,$D1262)*$E1262*INDEX(X$179:X$195,$F1262)</f>
        <v/>
      </c>
      <c r="Y1262" s="40">
        <f>INDEX(Y$175:Y$178,$D1262)*$E1262*INDEX(Y$179:Y$195,$F1262)</f>
        <v/>
      </c>
      <c r="Z1262" s="40">
        <f>INDEX(Z$175:Z$178,$D1262)*$E1262*INDEX(Z$179:Z$195,$F1262)</f>
        <v/>
      </c>
      <c r="AA1262" s="40">
        <f>INDEX(AA$175:AA$178,$D1262)*$E1262*INDEX(AA$179:AA$195,$F1262)</f>
        <v/>
      </c>
      <c r="AB1262" s="40">
        <f>INDEX(AB$175:AB$178,$D1262)*$E1262*INDEX(AB$179:AB$195,$F1262)</f>
        <v/>
      </c>
      <c r="AC1262" s="40">
        <f>INDEX(AC$175:AC$178,$D1262)*$E1262*INDEX(AC$179:AC$195,$F1262)</f>
        <v/>
      </c>
      <c r="AD1262" s="42">
        <f>SHADOWEFF(INDEX(AD$175:AD$178,$D1262),$E1262,INDEX(AD$179:AD$195,$F1262))</f>
        <v/>
      </c>
      <c r="AE1262" s="25">
        <f>LOWER(Settings!$C$4)&amp;".mit."&amp;$A1262&amp;IF($C1262="","","."&amp;$C1262&amp;"."&amp;$B1262)&amp;IF(INDEX(Variables!$D$5:$D$105,MATCH($A1262,Variables!$A$5:$A$105,0))="","","."&amp;INDEX(Variables!$D$5:$D$105,MATCH($A1262,Variables!$A$5:$A$105,0)))&amp;"."&amp;AE$5</f>
        <v/>
      </c>
      <c r="AF1262" s="41">
        <f>INDEX(AF$175:AF$178,$D1262)*$E1262*INDEX(AF$179:AF$195,$F1262)</f>
        <v/>
      </c>
      <c r="AG1262" s="40">
        <f>INDEX(AG$175:AG$178,$D1262)*$E1262*INDEX(AG$179:AG$195,$F1262)</f>
        <v/>
      </c>
      <c r="AH1262" s="40">
        <f>INDEX(AH$175:AH$178,$D1262)*$E1262*INDEX(AH$179:AH$195,$F1262)</f>
        <v/>
      </c>
      <c r="AI1262" s="40">
        <f>INDEX(AI$175:AI$178,$D1262)*$E1262*INDEX(AI$179:AI$195,$F1262)</f>
        <v/>
      </c>
      <c r="AJ1262" s="40">
        <f>INDEX(AJ$175:AJ$178,$D1262)*$E1262*INDEX(AJ$179:AJ$195,$F1262)</f>
        <v/>
      </c>
      <c r="AK1262" s="40">
        <f>INDEX(AK$175:AK$178,$D1262)*$E1262*INDEX(AK$179:AK$195,$F1262)</f>
        <v/>
      </c>
      <c r="AL1262" s="40">
        <f>INDEX(AL$175:AL$178,$D1262)*$E1262*INDEX(AL$179:AL$195,$F1262)</f>
        <v/>
      </c>
      <c r="AM1262" s="40">
        <f>INDEX(AM$175:AM$178,$D1262)*$E1262*INDEX(AM$179:AM$195,$F1262)</f>
        <v/>
      </c>
      <c r="AN1262" s="40">
        <f>INDEX(AN$175:AN$178,$D1262)*$E1262*INDEX(AN$179:AN$195,$F1262)</f>
        <v/>
      </c>
      <c r="AO1262" s="40">
        <f>INDEX(AO$175:AO$178,$D1262)*$E1262*INDEX(AO$179:AO$195,$F1262)</f>
        <v/>
      </c>
      <c r="AP1262" s="40">
        <f>INDEX(AP$175:AP$178,$D1262)*$E1262*INDEX(AP$179:AP$195,$F1262)</f>
        <v/>
      </c>
      <c r="AQ1262" s="40">
        <f>INDEX(AQ$175:AQ$178,$D1262)*$E1262*INDEX(AQ$179:AQ$195,$F1262)</f>
        <v/>
      </c>
      <c r="AR1262" s="40">
        <f>INDEX(AR$175:AR$178,$D1262)*$E1262*INDEX(AR$179:AR$195,$F1262)</f>
        <v/>
      </c>
      <c r="AS1262" s="40">
        <f>INDEX(AS$175:AS$178,$D1262)*$E1262*INDEX(AS$179:AS$195,$F1262)</f>
        <v/>
      </c>
      <c r="AT1262" s="40">
        <f>INDEX(AT$175:AT$178,$D1262)*$E1262*INDEX(AT$179:AT$195,$F1262)</f>
        <v/>
      </c>
      <c r="AU1262" s="40">
        <f>INDEX(AU$175:AU$178,$D1262)*$E1262*INDEX(AU$179:AU$195,$F1262)</f>
        <v/>
      </c>
      <c r="AV1262" s="40">
        <f>INDEX(AV$175:AV$178,$D1262)*$E1262*INDEX(AV$179:AV$195,$F1262)</f>
        <v/>
      </c>
      <c r="AW1262" s="40">
        <f>INDEX(AW$175:AW$178,$D1262)*$E1262*INDEX(AW$179:AW$195,$F1262)</f>
        <v/>
      </c>
      <c r="AX1262" s="42">
        <f>SHADOWEFF(INDEX(AX$175:AX$178,$D1262),$E1262,INDEX(AX$179:AX$195,$F1262))</f>
        <v/>
      </c>
    </row>
    <row r="1263" hidden="1" outlineLevel="2"/>
    <row r="1264" hidden="1" outlineLevel="2">
      <c r="A1264" s="5" t="inlineStr">
        <is>
          <t>ener</t>
        </is>
      </c>
      <c r="B1264" s="5" t="inlineStr">
        <is>
          <t>coa</t>
        </is>
      </c>
      <c r="C1264" s="5" t="inlineStr">
        <is>
          <t>nfm</t>
        </is>
      </c>
      <c r="D1264" s="40">
        <f>INDEX(Inputs!$N$5:$N$132,MATCH($B1264&amp;"|"&amp;$C1264,Inputs!$A$5:$A$132,0))</f>
        <v/>
      </c>
      <c r="E1264" s="40">
        <f>INDEX(Inputs!$O$5:$O$132,MATCH($B1264&amp;"|"&amp;$C1264,Inputs!$A$5:$A$132,0))</f>
        <v/>
      </c>
      <c r="F1264" s="40">
        <f>INDEX(Inputs!$P$5:$P$132,MATCH($B1264&amp;"|"&amp;$C1264,Inputs!$A$5:$A$132,0))</f>
        <v/>
      </c>
      <c r="G1264" s="40">
        <f>INDEX(Inputs!$Q$5:$Q$132,MATCH($B1264&amp;"|"&amp;$C1264,Inputs!$A$5:$A$132,0))</f>
        <v/>
      </c>
      <c r="H1264" s="5">
        <f>INDEX(Variables!$B$5:$B$105,MATCH($A1264,Variables!$A$5:$A$105,0))&amp;IF($C1264="",""," | "&amp;INDEX(Mapping!$B$5:$B$26,MATCH($C1264,Mapping!$A$5:$A$26,0))&amp;" | "&amp;INDEX(Mapping!$B$30:$B$41,MATCH($B1264,Mapping!$A$30:$A$41,0)))</f>
        <v/>
      </c>
      <c r="I1264" s="5">
        <f>INDEX(Variables!$C$5:$C$105,MATCH($A1264,Variables!$A$5:$A$105,0))</f>
        <v/>
      </c>
      <c r="J1264" s="5">
        <f>INDEX(Variables!$E$5:$E$105,MATCH($A1264,Variables!$A$5:$A$105,0))</f>
        <v/>
      </c>
      <c r="K1264" s="25">
        <f>LOWER(Settings!$C$4)&amp;".mit."&amp;$A1264&amp;IF($C1264="","","."&amp;$C1264&amp;"."&amp;$B1264)&amp;IF(INDEX(Variables!$D$5:$D$105,MATCH($A1264,Variables!$A$5:$A$105,0))="","","."&amp;INDEX(Variables!$D$5:$D$105,MATCH($A1264,Variables!$A$5:$A$105,0)))&amp;"."&amp;K$5</f>
        <v/>
      </c>
      <c r="L1264" s="46">
        <f>INDEX(Inputs!$U$5:$U$132,MATCH($B1264&amp;"|"&amp;$C1264,Inputs!$A$5:$A$132,0))</f>
        <v/>
      </c>
      <c r="M1264" s="47">
        <f>L1264*(1/(1+$G1264))^(1+$E1264)*(1+M$7)^$D1264*(M1246/L1246)^$E1264*((M1246+M1255)/(L1246+L1255))^($F1264*(1+$E1264))</f>
        <v/>
      </c>
      <c r="N1264" s="47">
        <f>M1264*(1/(1+$G1264))^(1+$E1264)*(1+N$7)^$D1264*(N1246/M1246)^$E1264*((N1246+N1255)/(M1246+M1255))^($F1264*(1+$E1264))</f>
        <v/>
      </c>
      <c r="O1264" s="47">
        <f>N1264*(1/(1+$G1264))^(1+$E1264)*(1+O$7)^$D1264*(O1246/N1246)^$E1264*((O1246+O1255)/(N1246+N1255))^($F1264*(1+$E1264))</f>
        <v/>
      </c>
      <c r="P1264" s="47">
        <f>O1264*(1/(1+$G1264))^(1+$E1264)*(1+P$7)^$D1264*(P1246/O1246)^$E1264*((P1246+P1255)/(O1246+O1255))^($F1264*(1+$E1264))</f>
        <v/>
      </c>
      <c r="Q1264" s="47">
        <f>P1264*(1/(1+$G1264))^(1+$E1264)*(1+Q$7)^$D1264*(Q1246/P1246)^$E1264*((Q1246+Q1255)/(P1246+P1255))^($F1264*(1+$E1264))</f>
        <v/>
      </c>
      <c r="R1264" s="47">
        <f>Q1264*(1/(1+$G1264))^(1+$E1264)*(1+R$7)^$D1264*(R1246/Q1246)^$E1264*((R1246+R1255)/(Q1246+Q1255))^($F1264*(1+$E1264))</f>
        <v/>
      </c>
      <c r="S1264" s="47">
        <f>R1264*(1/(1+$G1264))^(1+$E1264)*(1+S$7)^$D1264*(S1246/R1246)^$E1264*((S1246+S1255)/(R1246+R1255))^($F1264*(1+$E1264))</f>
        <v/>
      </c>
      <c r="T1264" s="47">
        <f>S1264*(1/(1+$G1264))^(1+$E1264)*(1+T$7)^$D1264*(T1246/S1246)^$E1264*((T1246+T1255)/(S1246+S1255))^($F1264*(1+$E1264))</f>
        <v/>
      </c>
      <c r="U1264" s="47">
        <f>T1264*(1/(1+$G1264))^(1+$E1264)*(1+U$7)^$D1264*(U1246/T1246)^$E1264*((U1246+U1255)/(T1246+T1255))^($F1264*(1+$E1264))</f>
        <v/>
      </c>
      <c r="V1264" s="47">
        <f>U1264*(1/(1+$G1264))^(1+$E1264)*(1+V$7)^$D1264*(V1246/U1246)^$E1264*((V1246+V1255)/(U1246+U1255))^($F1264*(1+$E1264))</f>
        <v/>
      </c>
      <c r="W1264" s="47">
        <f>V1264*(1/(1+$G1264))^(1+$E1264)*(1+W$7)^$D1264*(W1246/V1246)^$E1264*((W1246+W1255)/(V1246+V1255))^($F1264*(1+$E1264))</f>
        <v/>
      </c>
      <c r="X1264" s="47">
        <f>W1264*(1/(1+$G1264))^(1+$E1264)*(1+X$7)^$D1264*(X1246/W1246)^$E1264*((X1246+X1255)/(W1246+W1255))^($F1264*(1+$E1264))</f>
        <v/>
      </c>
      <c r="Y1264" s="47">
        <f>X1264*(1/(1+$G1264))^(1+$E1264)*(1+Y$7)^$D1264*(Y1246/X1246)^$E1264*((Y1246+Y1255)/(X1246+X1255))^($F1264*(1+$E1264))</f>
        <v/>
      </c>
      <c r="Z1264" s="47">
        <f>Y1264*(1/(1+$G1264))^(1+$E1264)*(1+Z$7)^$D1264*(Z1246/Y1246)^$E1264*((Z1246+Z1255)/(Y1246+Y1255))^($F1264*(1+$E1264))</f>
        <v/>
      </c>
      <c r="AA1264" s="47">
        <f>Z1264*(1/(1+$G1264))^(1+$E1264)*(1+AA$7)^$D1264*(AA1246/Z1246)^$E1264*((AA1246+AA1255)/(Z1246+Z1255))^($F1264*(1+$E1264))</f>
        <v/>
      </c>
      <c r="AB1264" s="47">
        <f>AA1264*(1/(1+$G1264))^(1+$E1264)*(1+AB$7)^$D1264*(AB1246/AA1246)^$E1264*((AB1246+AB1255)/(AA1246+AA1255))^($F1264*(1+$E1264))</f>
        <v/>
      </c>
      <c r="AC1264" s="47">
        <f>AB1264*(1/(1+$G1264))^(1+$E1264)*(1+AC$7)^$D1264*(AC1246/AB1246)^$E1264*((AC1246+AC1255)/(AB1246+AB1255))^($F1264*(1+$E1264))</f>
        <v/>
      </c>
      <c r="AD1264" s="48">
        <f>FUELUSE(AC1264,AD1246,AC1246,AD1255,AC1255,AD$7,$D1264,$E1264,$F1264,$G1264)</f>
        <v/>
      </c>
      <c r="AE1264" s="25">
        <f>LOWER(Settings!$C$4)&amp;".mit."&amp;$A1264&amp;IF($C1264="","","."&amp;$C1264&amp;"."&amp;$B1264)&amp;IF(INDEX(Variables!$D$5:$D$105,MATCH($A1264,Variables!$A$5:$A$105,0))="","","."&amp;INDEX(Variables!$D$5:$D$105,MATCH($A1264,Variables!$A$5:$A$105,0)))&amp;"."&amp;AE$5</f>
        <v/>
      </c>
      <c r="AF1264" s="46">
        <f>INDEX(Inputs!$U$5:$U$132,MATCH($B1264&amp;"|"&amp;$C1264,Inputs!$A$5:$A$132,0))</f>
        <v/>
      </c>
      <c r="AG1264" s="47">
        <f>AF1264*(1/(1+$G1264))^(1+$E1264)*(1+AG$7)^$D1264*(AG1246/AF1246)^$E1264*((AG1246+AG1255)/(AF1246+AF1255))^($F1264*(1+$E1264))</f>
        <v/>
      </c>
      <c r="AH1264" s="47">
        <f>AG1264*(1/(1+$G1264))^(1+$E1264)*(1+AH$7)^$D1264*(AH1246/AG1246)^$E1264*((AH1246+AH1255)/(AG1246+AG1255))^($F1264*(1+$E1264))</f>
        <v/>
      </c>
      <c r="AI1264" s="47">
        <f>AH1264*(1/(1+$G1264))^(1+$E1264)*(1+AI$7)^$D1264*(AI1246/AH1246)^$E1264*((AI1246+AI1255)/(AH1246+AH1255))^($F1264*(1+$E1264))</f>
        <v/>
      </c>
      <c r="AJ1264" s="47">
        <f>AI1264*(1/(1+$G1264))^(1+$E1264)*(1+AJ$7)^$D1264*(AJ1246/AI1246)^$E1264*((AJ1246+AJ1255)/(AI1246+AI1255))^($F1264*(1+$E1264))</f>
        <v/>
      </c>
      <c r="AK1264" s="47">
        <f>AJ1264*(1/(1+$G1264))^(1+$E1264)*(1+AK$7)^$D1264*(AK1246/AJ1246)^$E1264*((AK1246+AK1255)/(AJ1246+AJ1255))^($F1264*(1+$E1264))</f>
        <v/>
      </c>
      <c r="AL1264" s="47">
        <f>AK1264*(1/(1+$G1264))^(1+$E1264)*(1+AL$7)^$D1264*(AL1246/AK1246)^$E1264*((AL1246+AL1255)/(AK1246+AK1255))^($F1264*(1+$E1264))</f>
        <v/>
      </c>
      <c r="AM1264" s="47">
        <f>AL1264*(1/(1+$G1264))^(1+$E1264)*(1+AM$7)^$D1264*(AM1246/AL1246)^$E1264*((AM1246+AM1255)/(AL1246+AL1255))^($F1264*(1+$E1264))</f>
        <v/>
      </c>
      <c r="AN1264" s="47">
        <f>AM1264*(1/(1+$G1264))^(1+$E1264)*(1+AN$7)^$D1264*(AN1246/AM1246)^$E1264*((AN1246+AN1255)/(AM1246+AM1255))^($F1264*(1+$E1264))</f>
        <v/>
      </c>
      <c r="AO1264" s="47">
        <f>AN1264*(1/(1+$G1264))^(1+$E1264)*(1+AO$7)^$D1264*(AO1246/AN1246)^$E1264*((AO1246+AO1255)/(AN1246+AN1255))^($F1264*(1+$E1264))</f>
        <v/>
      </c>
      <c r="AP1264" s="47">
        <f>AO1264*(1/(1+$G1264))^(1+$E1264)*(1+AP$7)^$D1264*(AP1246/AO1246)^$E1264*((AP1246+AP1255)/(AO1246+AO1255))^($F1264*(1+$E1264))</f>
        <v/>
      </c>
      <c r="AQ1264" s="47">
        <f>AP1264*(1/(1+$G1264))^(1+$E1264)*(1+AQ$7)^$D1264*(AQ1246/AP1246)^$E1264*((AQ1246+AQ1255)/(AP1246+AP1255))^($F1264*(1+$E1264))</f>
        <v/>
      </c>
      <c r="AR1264" s="47">
        <f>AQ1264*(1/(1+$G1264))^(1+$E1264)*(1+AR$7)^$D1264*(AR1246/AQ1246)^$E1264*((AR1246+AR1255)/(AQ1246+AQ1255))^($F1264*(1+$E1264))</f>
        <v/>
      </c>
      <c r="AS1264" s="47">
        <f>AR1264*(1/(1+$G1264))^(1+$E1264)*(1+AS$7)^$D1264*(AS1246/AR1246)^$E1264*((AS1246+AS1255)/(AR1246+AR1255))^($F1264*(1+$E1264))</f>
        <v/>
      </c>
      <c r="AT1264" s="47">
        <f>AS1264*(1/(1+$G1264))^(1+$E1264)*(1+AT$7)^$D1264*(AT1246/AS1246)^$E1264*((AT1246+AT1255)/(AS1246+AS1255))^($F1264*(1+$E1264))</f>
        <v/>
      </c>
      <c r="AU1264" s="47">
        <f>AT1264*(1/(1+$G1264))^(1+$E1264)*(1+AU$7)^$D1264*(AU1246/AT1246)^$E1264*((AU1246+AU1255)/(AT1246+AT1255))^($F1264*(1+$E1264))</f>
        <v/>
      </c>
      <c r="AV1264" s="47">
        <f>AU1264*(1/(1+$G1264))^(1+$E1264)*(1+AV$7)^$D1264*(AV1246/AU1246)^$E1264*((AV1246+AV1255)/(AU1246+AU1255))^($F1264*(1+$E1264))</f>
        <v/>
      </c>
      <c r="AW1264" s="47">
        <f>AV1264*(1/(1+$G1264))^(1+$E1264)*(1+AW$7)^$D1264*(AW1246/AV1246)^$E1264*((AW1246+AW1255)/(AV1246+AV1255))^($F1264*(1+$E1264))</f>
        <v/>
      </c>
      <c r="AX1264" s="48">
        <f>FUELUSE(AW1264,AX1246,AW1246,AX1255,AW1255,AX$7,$D1264,$E1264,$F1264,$G1264)</f>
        <v/>
      </c>
    </row>
    <row r="1265" hidden="1" outlineLevel="2">
      <c r="A1265" s="5" t="inlineStr">
        <is>
          <t>ener</t>
        </is>
      </c>
      <c r="B1265" s="5" t="inlineStr">
        <is>
          <t>nga</t>
        </is>
      </c>
      <c r="C1265" s="5" t="inlineStr">
        <is>
          <t>nfm</t>
        </is>
      </c>
      <c r="D1265" s="40">
        <f>INDEX(Inputs!$N$5:$N$132,MATCH($B1265&amp;"|"&amp;$C1265,Inputs!$A$5:$A$132,0))</f>
        <v/>
      </c>
      <c r="E1265" s="40">
        <f>INDEX(Inputs!$O$5:$O$132,MATCH($B1265&amp;"|"&amp;$C1265,Inputs!$A$5:$A$132,0))</f>
        <v/>
      </c>
      <c r="F1265" s="40">
        <f>INDEX(Inputs!$P$5:$P$132,MATCH($B1265&amp;"|"&amp;$C1265,Inputs!$A$5:$A$132,0))</f>
        <v/>
      </c>
      <c r="G1265" s="40">
        <f>INDEX(Inputs!$Q$5:$Q$132,MATCH($B1265&amp;"|"&amp;$C1265,Inputs!$A$5:$A$132,0))</f>
        <v/>
      </c>
      <c r="H1265" s="5">
        <f>INDEX(Variables!$B$5:$B$105,MATCH($A1265,Variables!$A$5:$A$105,0))&amp;IF($C1265="",""," | "&amp;INDEX(Mapping!$B$5:$B$26,MATCH($C1265,Mapping!$A$5:$A$26,0))&amp;" | "&amp;INDEX(Mapping!$B$30:$B$41,MATCH($B1265,Mapping!$A$30:$A$41,0)))</f>
        <v/>
      </c>
      <c r="I1265" s="5">
        <f>INDEX(Variables!$C$5:$C$105,MATCH($A1265,Variables!$A$5:$A$105,0))</f>
        <v/>
      </c>
      <c r="J1265" s="5">
        <f>INDEX(Variables!$E$5:$E$105,MATCH($A1265,Variables!$A$5:$A$105,0))</f>
        <v/>
      </c>
      <c r="K1265" s="25">
        <f>LOWER(Settings!$C$4)&amp;".mit."&amp;$A1265&amp;IF($C1265="","","."&amp;$C1265&amp;"."&amp;$B1265)&amp;IF(INDEX(Variables!$D$5:$D$105,MATCH($A1265,Variables!$A$5:$A$105,0))="","","."&amp;INDEX(Variables!$D$5:$D$105,MATCH($A1265,Variables!$A$5:$A$105,0)))&amp;"."&amp;K$5</f>
        <v/>
      </c>
      <c r="L1265" s="46">
        <f>INDEX(Inputs!$U$5:$U$132,MATCH($B1265&amp;"|"&amp;$C1265,Inputs!$A$5:$A$132,0))</f>
        <v/>
      </c>
      <c r="M1265" s="47">
        <f>L1265*(1/(1+$G1265))^(1+$E1265)*(1+M$7)^$D1265*(M1247/L1247)^$E1265*((M1247+M1256)/(L1247+L1256))^($F1265*(1+$E1265))</f>
        <v/>
      </c>
      <c r="N1265" s="47">
        <f>M1265*(1/(1+$G1265))^(1+$E1265)*(1+N$7)^$D1265*(N1247/M1247)^$E1265*((N1247+N1256)/(M1247+M1256))^($F1265*(1+$E1265))</f>
        <v/>
      </c>
      <c r="O1265" s="47">
        <f>N1265*(1/(1+$G1265))^(1+$E1265)*(1+O$7)^$D1265*(O1247/N1247)^$E1265*((O1247+O1256)/(N1247+N1256))^($F1265*(1+$E1265))</f>
        <v/>
      </c>
      <c r="P1265" s="47">
        <f>O1265*(1/(1+$G1265))^(1+$E1265)*(1+P$7)^$D1265*(P1247/O1247)^$E1265*((P1247+P1256)/(O1247+O1256))^($F1265*(1+$E1265))</f>
        <v/>
      </c>
      <c r="Q1265" s="47">
        <f>P1265*(1/(1+$G1265))^(1+$E1265)*(1+Q$7)^$D1265*(Q1247/P1247)^$E1265*((Q1247+Q1256)/(P1247+P1256))^($F1265*(1+$E1265))</f>
        <v/>
      </c>
      <c r="R1265" s="47">
        <f>Q1265*(1/(1+$G1265))^(1+$E1265)*(1+R$7)^$D1265*(R1247/Q1247)^$E1265*((R1247+R1256)/(Q1247+Q1256))^($F1265*(1+$E1265))</f>
        <v/>
      </c>
      <c r="S1265" s="47">
        <f>R1265*(1/(1+$G1265))^(1+$E1265)*(1+S$7)^$D1265*(S1247/R1247)^$E1265*((S1247+S1256)/(R1247+R1256))^($F1265*(1+$E1265))</f>
        <v/>
      </c>
      <c r="T1265" s="47">
        <f>S1265*(1/(1+$G1265))^(1+$E1265)*(1+T$7)^$D1265*(T1247/S1247)^$E1265*((T1247+T1256)/(S1247+S1256))^($F1265*(1+$E1265))</f>
        <v/>
      </c>
      <c r="U1265" s="47">
        <f>T1265*(1/(1+$G1265))^(1+$E1265)*(1+U$7)^$D1265*(U1247/T1247)^$E1265*((U1247+U1256)/(T1247+T1256))^($F1265*(1+$E1265))</f>
        <v/>
      </c>
      <c r="V1265" s="47">
        <f>U1265*(1/(1+$G1265))^(1+$E1265)*(1+V$7)^$D1265*(V1247/U1247)^$E1265*((V1247+V1256)/(U1247+U1256))^($F1265*(1+$E1265))</f>
        <v/>
      </c>
      <c r="W1265" s="47">
        <f>V1265*(1/(1+$G1265))^(1+$E1265)*(1+W$7)^$D1265*(W1247/V1247)^$E1265*((W1247+W1256)/(V1247+V1256))^($F1265*(1+$E1265))</f>
        <v/>
      </c>
      <c r="X1265" s="47">
        <f>W1265*(1/(1+$G1265))^(1+$E1265)*(1+X$7)^$D1265*(X1247/W1247)^$E1265*((X1247+X1256)/(W1247+W1256))^($F1265*(1+$E1265))</f>
        <v/>
      </c>
      <c r="Y1265" s="47">
        <f>X1265*(1/(1+$G1265))^(1+$E1265)*(1+Y$7)^$D1265*(Y1247/X1247)^$E1265*((Y1247+Y1256)/(X1247+X1256))^($F1265*(1+$E1265))</f>
        <v/>
      </c>
      <c r="Z1265" s="47">
        <f>Y1265*(1/(1+$G1265))^(1+$E1265)*(1+Z$7)^$D1265*(Z1247/Y1247)^$E1265*((Z1247+Z1256)/(Y1247+Y1256))^($F1265*(1+$E1265))</f>
        <v/>
      </c>
      <c r="AA1265" s="47">
        <f>Z1265*(1/(1+$G1265))^(1+$E1265)*(1+AA$7)^$D1265*(AA1247/Z1247)^$E1265*((AA1247+AA1256)/(Z1247+Z1256))^($F1265*(1+$E1265))</f>
        <v/>
      </c>
      <c r="AB1265" s="47">
        <f>AA1265*(1/(1+$G1265))^(1+$E1265)*(1+AB$7)^$D1265*(AB1247/AA1247)^$E1265*((AB1247+AB1256)/(AA1247+AA1256))^($F1265*(1+$E1265))</f>
        <v/>
      </c>
      <c r="AC1265" s="47">
        <f>AB1265*(1/(1+$G1265))^(1+$E1265)*(1+AC$7)^$D1265*(AC1247/AB1247)^$E1265*((AC1247+AC1256)/(AB1247+AB1256))^($F1265*(1+$E1265))</f>
        <v/>
      </c>
      <c r="AD1265" s="48">
        <f>FUELUSE(AC1265,AD1247,AC1247,AD1256,AC1256,AD$7,$D1265,$E1265,$F1265,$G1265)</f>
        <v/>
      </c>
      <c r="AE1265" s="25">
        <f>LOWER(Settings!$C$4)&amp;".mit."&amp;$A1265&amp;IF($C1265="","","."&amp;$C1265&amp;"."&amp;$B1265)&amp;IF(INDEX(Variables!$D$5:$D$105,MATCH($A1265,Variables!$A$5:$A$105,0))="","","."&amp;INDEX(Variables!$D$5:$D$105,MATCH($A1265,Variables!$A$5:$A$105,0)))&amp;"."&amp;AE$5</f>
        <v/>
      </c>
      <c r="AF1265" s="46">
        <f>INDEX(Inputs!$U$5:$U$132,MATCH($B1265&amp;"|"&amp;$C1265,Inputs!$A$5:$A$132,0))</f>
        <v/>
      </c>
      <c r="AG1265" s="47">
        <f>AF1265*(1/(1+$G1265))^(1+$E1265)*(1+AG$7)^$D1265*(AG1247/AF1247)^$E1265*((AG1247+AG1256)/(AF1247+AF1256))^($F1265*(1+$E1265))</f>
        <v/>
      </c>
      <c r="AH1265" s="47">
        <f>AG1265*(1/(1+$G1265))^(1+$E1265)*(1+AH$7)^$D1265*(AH1247/AG1247)^$E1265*((AH1247+AH1256)/(AG1247+AG1256))^($F1265*(1+$E1265))</f>
        <v/>
      </c>
      <c r="AI1265" s="47">
        <f>AH1265*(1/(1+$G1265))^(1+$E1265)*(1+AI$7)^$D1265*(AI1247/AH1247)^$E1265*((AI1247+AI1256)/(AH1247+AH1256))^($F1265*(1+$E1265))</f>
        <v/>
      </c>
      <c r="AJ1265" s="47">
        <f>AI1265*(1/(1+$G1265))^(1+$E1265)*(1+AJ$7)^$D1265*(AJ1247/AI1247)^$E1265*((AJ1247+AJ1256)/(AI1247+AI1256))^($F1265*(1+$E1265))</f>
        <v/>
      </c>
      <c r="AK1265" s="47">
        <f>AJ1265*(1/(1+$G1265))^(1+$E1265)*(1+AK$7)^$D1265*(AK1247/AJ1247)^$E1265*((AK1247+AK1256)/(AJ1247+AJ1256))^($F1265*(1+$E1265))</f>
        <v/>
      </c>
      <c r="AL1265" s="47">
        <f>AK1265*(1/(1+$G1265))^(1+$E1265)*(1+AL$7)^$D1265*(AL1247/AK1247)^$E1265*((AL1247+AL1256)/(AK1247+AK1256))^($F1265*(1+$E1265))</f>
        <v/>
      </c>
      <c r="AM1265" s="47">
        <f>AL1265*(1/(1+$G1265))^(1+$E1265)*(1+AM$7)^$D1265*(AM1247/AL1247)^$E1265*((AM1247+AM1256)/(AL1247+AL1256))^($F1265*(1+$E1265))</f>
        <v/>
      </c>
      <c r="AN1265" s="47">
        <f>AM1265*(1/(1+$G1265))^(1+$E1265)*(1+AN$7)^$D1265*(AN1247/AM1247)^$E1265*((AN1247+AN1256)/(AM1247+AM1256))^($F1265*(1+$E1265))</f>
        <v/>
      </c>
      <c r="AO1265" s="47">
        <f>AN1265*(1/(1+$G1265))^(1+$E1265)*(1+AO$7)^$D1265*(AO1247/AN1247)^$E1265*((AO1247+AO1256)/(AN1247+AN1256))^($F1265*(1+$E1265))</f>
        <v/>
      </c>
      <c r="AP1265" s="47">
        <f>AO1265*(1/(1+$G1265))^(1+$E1265)*(1+AP$7)^$D1265*(AP1247/AO1247)^$E1265*((AP1247+AP1256)/(AO1247+AO1256))^($F1265*(1+$E1265))</f>
        <v/>
      </c>
      <c r="AQ1265" s="47">
        <f>AP1265*(1/(1+$G1265))^(1+$E1265)*(1+AQ$7)^$D1265*(AQ1247/AP1247)^$E1265*((AQ1247+AQ1256)/(AP1247+AP1256))^($F1265*(1+$E1265))</f>
        <v/>
      </c>
      <c r="AR1265" s="47">
        <f>AQ1265*(1/(1+$G1265))^(1+$E1265)*(1+AR$7)^$D1265*(AR1247/AQ1247)^$E1265*((AR1247+AR1256)/(AQ1247+AQ1256))^($F1265*(1+$E1265))</f>
        <v/>
      </c>
      <c r="AS1265" s="47">
        <f>AR1265*(1/(1+$G1265))^(1+$E1265)*(1+AS$7)^$D1265*(AS1247/AR1247)^$E1265*((AS1247+AS1256)/(AR1247+AR1256))^($F1265*(1+$E1265))</f>
        <v/>
      </c>
      <c r="AT1265" s="47">
        <f>AS1265*(1/(1+$G1265))^(1+$E1265)*(1+AT$7)^$D1265*(AT1247/AS1247)^$E1265*((AT1247+AT1256)/(AS1247+AS1256))^($F1265*(1+$E1265))</f>
        <v/>
      </c>
      <c r="AU1265" s="47">
        <f>AT1265*(1/(1+$G1265))^(1+$E1265)*(1+AU$7)^$D1265*(AU1247/AT1247)^$E1265*((AU1247+AU1256)/(AT1247+AT1256))^($F1265*(1+$E1265))</f>
        <v/>
      </c>
      <c r="AV1265" s="47">
        <f>AU1265*(1/(1+$G1265))^(1+$E1265)*(1+AV$7)^$D1265*(AV1247/AU1247)^$E1265*((AV1247+AV1256)/(AU1247+AU1256))^($F1265*(1+$E1265))</f>
        <v/>
      </c>
      <c r="AW1265" s="47">
        <f>AV1265*(1/(1+$G1265))^(1+$E1265)*(1+AW$7)^$D1265*(AW1247/AV1247)^$E1265*((AW1247+AW1256)/(AV1247+AV1256))^($F1265*(1+$E1265))</f>
        <v/>
      </c>
      <c r="AX1265" s="48">
        <f>FUELUSE(AW1265,AX1247,AW1247,AX1256,AW1256,AX$7,$D1265,$E1265,$F1265,$G1265)</f>
        <v/>
      </c>
    </row>
    <row r="1266" hidden="1" outlineLevel="2">
      <c r="A1266" s="5" t="inlineStr">
        <is>
          <t>ener</t>
        </is>
      </c>
      <c r="B1266" s="5" t="inlineStr">
        <is>
          <t>gso</t>
        </is>
      </c>
      <c r="C1266" s="5" t="inlineStr">
        <is>
          <t>nfm</t>
        </is>
      </c>
      <c r="D1266" s="40">
        <f>INDEX(Inputs!$N$5:$N$132,MATCH($B1266&amp;"|"&amp;$C1266,Inputs!$A$5:$A$132,0))</f>
        <v/>
      </c>
      <c r="E1266" s="40">
        <f>INDEX(Inputs!$O$5:$O$132,MATCH($B1266&amp;"|"&amp;$C1266,Inputs!$A$5:$A$132,0))</f>
        <v/>
      </c>
      <c r="F1266" s="40">
        <f>INDEX(Inputs!$P$5:$P$132,MATCH($B1266&amp;"|"&amp;$C1266,Inputs!$A$5:$A$132,0))</f>
        <v/>
      </c>
      <c r="G1266" s="40">
        <f>INDEX(Inputs!$Q$5:$Q$132,MATCH($B1266&amp;"|"&amp;$C1266,Inputs!$A$5:$A$132,0))</f>
        <v/>
      </c>
      <c r="H1266" s="5">
        <f>INDEX(Variables!$B$5:$B$105,MATCH($A1266,Variables!$A$5:$A$105,0))&amp;IF($C1266="",""," | "&amp;INDEX(Mapping!$B$5:$B$26,MATCH($C1266,Mapping!$A$5:$A$26,0))&amp;" | "&amp;INDEX(Mapping!$B$30:$B$41,MATCH($B1266,Mapping!$A$30:$A$41,0)))</f>
        <v/>
      </c>
      <c r="I1266" s="5">
        <f>INDEX(Variables!$C$5:$C$105,MATCH($A1266,Variables!$A$5:$A$105,0))</f>
        <v/>
      </c>
      <c r="J1266" s="5">
        <f>INDEX(Variables!$E$5:$E$105,MATCH($A1266,Variables!$A$5:$A$105,0))</f>
        <v/>
      </c>
      <c r="K1266" s="25">
        <f>LOWER(Settings!$C$4)&amp;".mit."&amp;$A1266&amp;IF($C1266="","","."&amp;$C1266&amp;"."&amp;$B1266)&amp;IF(INDEX(Variables!$D$5:$D$105,MATCH($A1266,Variables!$A$5:$A$105,0))="","","."&amp;INDEX(Variables!$D$5:$D$105,MATCH($A1266,Variables!$A$5:$A$105,0)))&amp;"."&amp;K$5</f>
        <v/>
      </c>
      <c r="L1266" s="46">
        <f>INDEX(Inputs!$U$5:$U$132,MATCH($B1266&amp;"|"&amp;$C1266,Inputs!$A$5:$A$132,0))</f>
        <v/>
      </c>
      <c r="M1266" s="47">
        <f>L1266*(1/(1+$G1266))^(1+$E1266)*(1+M$7)^$D1266*(M1248/L1248)^$E1266*((M1248+M1257)/(L1248+L1257))^($F1266*(1+$E1266))</f>
        <v/>
      </c>
      <c r="N1266" s="47">
        <f>M1266*(1/(1+$G1266))^(1+$E1266)*(1+N$7)^$D1266*(N1248/M1248)^$E1266*((N1248+N1257)/(M1248+M1257))^($F1266*(1+$E1266))</f>
        <v/>
      </c>
      <c r="O1266" s="47">
        <f>N1266*(1/(1+$G1266))^(1+$E1266)*(1+O$7)^$D1266*(O1248/N1248)^$E1266*((O1248+O1257)/(N1248+N1257))^($F1266*(1+$E1266))</f>
        <v/>
      </c>
      <c r="P1266" s="47">
        <f>O1266*(1/(1+$G1266))^(1+$E1266)*(1+P$7)^$D1266*(P1248/O1248)^$E1266*((P1248+P1257)/(O1248+O1257))^($F1266*(1+$E1266))</f>
        <v/>
      </c>
      <c r="Q1266" s="47">
        <f>P1266*(1/(1+$G1266))^(1+$E1266)*(1+Q$7)^$D1266*(Q1248/P1248)^$E1266*((Q1248+Q1257)/(P1248+P1257))^($F1266*(1+$E1266))</f>
        <v/>
      </c>
      <c r="R1266" s="47">
        <f>Q1266*(1/(1+$G1266))^(1+$E1266)*(1+R$7)^$D1266*(R1248/Q1248)^$E1266*((R1248+R1257)/(Q1248+Q1257))^($F1266*(1+$E1266))</f>
        <v/>
      </c>
      <c r="S1266" s="47">
        <f>R1266*(1/(1+$G1266))^(1+$E1266)*(1+S$7)^$D1266*(S1248/R1248)^$E1266*((S1248+S1257)/(R1248+R1257))^($F1266*(1+$E1266))</f>
        <v/>
      </c>
      <c r="T1266" s="47">
        <f>S1266*(1/(1+$G1266))^(1+$E1266)*(1+T$7)^$D1266*(T1248/S1248)^$E1266*((T1248+T1257)/(S1248+S1257))^($F1266*(1+$E1266))</f>
        <v/>
      </c>
      <c r="U1266" s="47">
        <f>T1266*(1/(1+$G1266))^(1+$E1266)*(1+U$7)^$D1266*(U1248/T1248)^$E1266*((U1248+U1257)/(T1248+T1257))^($F1266*(1+$E1266))</f>
        <v/>
      </c>
      <c r="V1266" s="47">
        <f>U1266*(1/(1+$G1266))^(1+$E1266)*(1+V$7)^$D1266*(V1248/U1248)^$E1266*((V1248+V1257)/(U1248+U1257))^($F1266*(1+$E1266))</f>
        <v/>
      </c>
      <c r="W1266" s="47">
        <f>V1266*(1/(1+$G1266))^(1+$E1266)*(1+W$7)^$D1266*(W1248/V1248)^$E1266*((W1248+W1257)/(V1248+V1257))^($F1266*(1+$E1266))</f>
        <v/>
      </c>
      <c r="X1266" s="47">
        <f>W1266*(1/(1+$G1266))^(1+$E1266)*(1+X$7)^$D1266*(X1248/W1248)^$E1266*((X1248+X1257)/(W1248+W1257))^($F1266*(1+$E1266))</f>
        <v/>
      </c>
      <c r="Y1266" s="47">
        <f>X1266*(1/(1+$G1266))^(1+$E1266)*(1+Y$7)^$D1266*(Y1248/X1248)^$E1266*((Y1248+Y1257)/(X1248+X1257))^($F1266*(1+$E1266))</f>
        <v/>
      </c>
      <c r="Z1266" s="47">
        <f>Y1266*(1/(1+$G1266))^(1+$E1266)*(1+Z$7)^$D1266*(Z1248/Y1248)^$E1266*((Z1248+Z1257)/(Y1248+Y1257))^($F1266*(1+$E1266))</f>
        <v/>
      </c>
      <c r="AA1266" s="47">
        <f>Z1266*(1/(1+$G1266))^(1+$E1266)*(1+AA$7)^$D1266*(AA1248/Z1248)^$E1266*((AA1248+AA1257)/(Z1248+Z1257))^($F1266*(1+$E1266))</f>
        <v/>
      </c>
      <c r="AB1266" s="47">
        <f>AA1266*(1/(1+$G1266))^(1+$E1266)*(1+AB$7)^$D1266*(AB1248/AA1248)^$E1266*((AB1248+AB1257)/(AA1248+AA1257))^($F1266*(1+$E1266))</f>
        <v/>
      </c>
      <c r="AC1266" s="47">
        <f>AB1266*(1/(1+$G1266))^(1+$E1266)*(1+AC$7)^$D1266*(AC1248/AB1248)^$E1266*((AC1248+AC1257)/(AB1248+AB1257))^($F1266*(1+$E1266))</f>
        <v/>
      </c>
      <c r="AD1266" s="48">
        <f>FUELUSE(AC1266,AD1248,AC1248,AD1257,AC1257,AD$7,$D1266,$E1266,$F1266,$G1266)</f>
        <v/>
      </c>
      <c r="AE1266" s="25">
        <f>LOWER(Settings!$C$4)&amp;".mit."&amp;$A1266&amp;IF($C1266="","","."&amp;$C1266&amp;"."&amp;$B1266)&amp;IF(INDEX(Variables!$D$5:$D$105,MATCH($A1266,Variables!$A$5:$A$105,0))="","","."&amp;INDEX(Variables!$D$5:$D$105,MATCH($A1266,Variables!$A$5:$A$105,0)))&amp;"."&amp;AE$5</f>
        <v/>
      </c>
      <c r="AF1266" s="46">
        <f>INDEX(Inputs!$U$5:$U$132,MATCH($B1266&amp;"|"&amp;$C1266,Inputs!$A$5:$A$132,0))</f>
        <v/>
      </c>
      <c r="AG1266" s="47">
        <f>AF1266*(1/(1+$G1266))^(1+$E1266)*(1+AG$7)^$D1266*(AG1248/AF1248)^$E1266*((AG1248+AG1257)/(AF1248+AF1257))^($F1266*(1+$E1266))</f>
        <v/>
      </c>
      <c r="AH1266" s="47">
        <f>AG1266*(1/(1+$G1266))^(1+$E1266)*(1+AH$7)^$D1266*(AH1248/AG1248)^$E1266*((AH1248+AH1257)/(AG1248+AG1257))^($F1266*(1+$E1266))</f>
        <v/>
      </c>
      <c r="AI1266" s="47">
        <f>AH1266*(1/(1+$G1266))^(1+$E1266)*(1+AI$7)^$D1266*(AI1248/AH1248)^$E1266*((AI1248+AI1257)/(AH1248+AH1257))^($F1266*(1+$E1266))</f>
        <v/>
      </c>
      <c r="AJ1266" s="47">
        <f>AI1266*(1/(1+$G1266))^(1+$E1266)*(1+AJ$7)^$D1266*(AJ1248/AI1248)^$E1266*((AJ1248+AJ1257)/(AI1248+AI1257))^($F1266*(1+$E1266))</f>
        <v/>
      </c>
      <c r="AK1266" s="47">
        <f>AJ1266*(1/(1+$G1266))^(1+$E1266)*(1+AK$7)^$D1266*(AK1248/AJ1248)^$E1266*((AK1248+AK1257)/(AJ1248+AJ1257))^($F1266*(1+$E1266))</f>
        <v/>
      </c>
      <c r="AL1266" s="47">
        <f>AK1266*(1/(1+$G1266))^(1+$E1266)*(1+AL$7)^$D1266*(AL1248/AK1248)^$E1266*((AL1248+AL1257)/(AK1248+AK1257))^($F1266*(1+$E1266))</f>
        <v/>
      </c>
      <c r="AM1266" s="47">
        <f>AL1266*(1/(1+$G1266))^(1+$E1266)*(1+AM$7)^$D1266*(AM1248/AL1248)^$E1266*((AM1248+AM1257)/(AL1248+AL1257))^($F1266*(1+$E1266))</f>
        <v/>
      </c>
      <c r="AN1266" s="47">
        <f>AM1266*(1/(1+$G1266))^(1+$E1266)*(1+AN$7)^$D1266*(AN1248/AM1248)^$E1266*((AN1248+AN1257)/(AM1248+AM1257))^($F1266*(1+$E1266))</f>
        <v/>
      </c>
      <c r="AO1266" s="47">
        <f>AN1266*(1/(1+$G1266))^(1+$E1266)*(1+AO$7)^$D1266*(AO1248/AN1248)^$E1266*((AO1248+AO1257)/(AN1248+AN1257))^($F1266*(1+$E1266))</f>
        <v/>
      </c>
      <c r="AP1266" s="47">
        <f>AO1266*(1/(1+$G1266))^(1+$E1266)*(1+AP$7)^$D1266*(AP1248/AO1248)^$E1266*((AP1248+AP1257)/(AO1248+AO1257))^($F1266*(1+$E1266))</f>
        <v/>
      </c>
      <c r="AQ1266" s="47">
        <f>AP1266*(1/(1+$G1266))^(1+$E1266)*(1+AQ$7)^$D1266*(AQ1248/AP1248)^$E1266*((AQ1248+AQ1257)/(AP1248+AP1257))^($F1266*(1+$E1266))</f>
        <v/>
      </c>
      <c r="AR1266" s="47">
        <f>AQ1266*(1/(1+$G1266))^(1+$E1266)*(1+AR$7)^$D1266*(AR1248/AQ1248)^$E1266*((AR1248+AR1257)/(AQ1248+AQ1257))^($F1266*(1+$E1266))</f>
        <v/>
      </c>
      <c r="AS1266" s="47">
        <f>AR1266*(1/(1+$G1266))^(1+$E1266)*(1+AS$7)^$D1266*(AS1248/AR1248)^$E1266*((AS1248+AS1257)/(AR1248+AR1257))^($F1266*(1+$E1266))</f>
        <v/>
      </c>
      <c r="AT1266" s="47">
        <f>AS1266*(1/(1+$G1266))^(1+$E1266)*(1+AT$7)^$D1266*(AT1248/AS1248)^$E1266*((AT1248+AT1257)/(AS1248+AS1257))^($F1266*(1+$E1266))</f>
        <v/>
      </c>
      <c r="AU1266" s="47">
        <f>AT1266*(1/(1+$G1266))^(1+$E1266)*(1+AU$7)^$D1266*(AU1248/AT1248)^$E1266*((AU1248+AU1257)/(AT1248+AT1257))^($F1266*(1+$E1266))</f>
        <v/>
      </c>
      <c r="AV1266" s="47">
        <f>AU1266*(1/(1+$G1266))^(1+$E1266)*(1+AV$7)^$D1266*(AV1248/AU1248)^$E1266*((AV1248+AV1257)/(AU1248+AU1257))^($F1266*(1+$E1266))</f>
        <v/>
      </c>
      <c r="AW1266" s="47">
        <f>AV1266*(1/(1+$G1266))^(1+$E1266)*(1+AW$7)^$D1266*(AW1248/AV1248)^$E1266*((AW1248+AW1257)/(AV1248+AV1257))^($F1266*(1+$E1266))</f>
        <v/>
      </c>
      <c r="AX1266" s="48">
        <f>FUELUSE(AW1266,AX1248,AW1248,AX1257,AW1257,AX$7,$D1266,$E1266,$F1266,$G1266)</f>
        <v/>
      </c>
    </row>
    <row r="1267" hidden="1" outlineLevel="2">
      <c r="A1267" s="5" t="inlineStr">
        <is>
          <t>ener</t>
        </is>
      </c>
      <c r="B1267" s="5" t="inlineStr">
        <is>
          <t>die</t>
        </is>
      </c>
      <c r="C1267" s="5" t="inlineStr">
        <is>
          <t>nfm</t>
        </is>
      </c>
      <c r="D1267" s="40">
        <f>INDEX(Inputs!$N$5:$N$132,MATCH($B1267&amp;"|"&amp;$C1267,Inputs!$A$5:$A$132,0))</f>
        <v/>
      </c>
      <c r="E1267" s="40">
        <f>INDEX(Inputs!$O$5:$O$132,MATCH($B1267&amp;"|"&amp;$C1267,Inputs!$A$5:$A$132,0))</f>
        <v/>
      </c>
      <c r="F1267" s="40">
        <f>INDEX(Inputs!$P$5:$P$132,MATCH($B1267&amp;"|"&amp;$C1267,Inputs!$A$5:$A$132,0))</f>
        <v/>
      </c>
      <c r="G1267" s="40">
        <f>INDEX(Inputs!$Q$5:$Q$132,MATCH($B1267&amp;"|"&amp;$C1267,Inputs!$A$5:$A$132,0))</f>
        <v/>
      </c>
      <c r="H1267" s="5">
        <f>INDEX(Variables!$B$5:$B$105,MATCH($A1267,Variables!$A$5:$A$105,0))&amp;IF($C1267="",""," | "&amp;INDEX(Mapping!$B$5:$B$26,MATCH($C1267,Mapping!$A$5:$A$26,0))&amp;" | "&amp;INDEX(Mapping!$B$30:$B$41,MATCH($B1267,Mapping!$A$30:$A$41,0)))</f>
        <v/>
      </c>
      <c r="I1267" s="5">
        <f>INDEX(Variables!$C$5:$C$105,MATCH($A1267,Variables!$A$5:$A$105,0))</f>
        <v/>
      </c>
      <c r="J1267" s="5">
        <f>INDEX(Variables!$E$5:$E$105,MATCH($A1267,Variables!$A$5:$A$105,0))</f>
        <v/>
      </c>
      <c r="K1267" s="25">
        <f>LOWER(Settings!$C$4)&amp;".mit."&amp;$A1267&amp;IF($C1267="","","."&amp;$C1267&amp;"."&amp;$B1267)&amp;IF(INDEX(Variables!$D$5:$D$105,MATCH($A1267,Variables!$A$5:$A$105,0))="","","."&amp;INDEX(Variables!$D$5:$D$105,MATCH($A1267,Variables!$A$5:$A$105,0)))&amp;"."&amp;K$5</f>
        <v/>
      </c>
      <c r="L1267" s="46">
        <f>INDEX(Inputs!$U$5:$U$132,MATCH($B1267&amp;"|"&amp;$C1267,Inputs!$A$5:$A$132,0))</f>
        <v/>
      </c>
      <c r="M1267" s="47">
        <f>L1267*(1/(1+$G1267))^(1+$E1267)*(1+M$7)^$D1267*(M1249/L1249)^$E1267*((M1249+M1258)/(L1249+L1258))^($F1267*(1+$E1267))</f>
        <v/>
      </c>
      <c r="N1267" s="47">
        <f>M1267*(1/(1+$G1267))^(1+$E1267)*(1+N$7)^$D1267*(N1249/M1249)^$E1267*((N1249+N1258)/(M1249+M1258))^($F1267*(1+$E1267))</f>
        <v/>
      </c>
      <c r="O1267" s="47">
        <f>N1267*(1/(1+$G1267))^(1+$E1267)*(1+O$7)^$D1267*(O1249/N1249)^$E1267*((O1249+O1258)/(N1249+N1258))^($F1267*(1+$E1267))</f>
        <v/>
      </c>
      <c r="P1267" s="47">
        <f>O1267*(1/(1+$G1267))^(1+$E1267)*(1+P$7)^$D1267*(P1249/O1249)^$E1267*((P1249+P1258)/(O1249+O1258))^($F1267*(1+$E1267))</f>
        <v/>
      </c>
      <c r="Q1267" s="47">
        <f>P1267*(1/(1+$G1267))^(1+$E1267)*(1+Q$7)^$D1267*(Q1249/P1249)^$E1267*((Q1249+Q1258)/(P1249+P1258))^($F1267*(1+$E1267))</f>
        <v/>
      </c>
      <c r="R1267" s="47">
        <f>Q1267*(1/(1+$G1267))^(1+$E1267)*(1+R$7)^$D1267*(R1249/Q1249)^$E1267*((R1249+R1258)/(Q1249+Q1258))^($F1267*(1+$E1267))</f>
        <v/>
      </c>
      <c r="S1267" s="47">
        <f>R1267*(1/(1+$G1267))^(1+$E1267)*(1+S$7)^$D1267*(S1249/R1249)^$E1267*((S1249+S1258)/(R1249+R1258))^($F1267*(1+$E1267))</f>
        <v/>
      </c>
      <c r="T1267" s="47">
        <f>S1267*(1/(1+$G1267))^(1+$E1267)*(1+T$7)^$D1267*(T1249/S1249)^$E1267*((T1249+T1258)/(S1249+S1258))^($F1267*(1+$E1267))</f>
        <v/>
      </c>
      <c r="U1267" s="47">
        <f>T1267*(1/(1+$G1267))^(1+$E1267)*(1+U$7)^$D1267*(U1249/T1249)^$E1267*((U1249+U1258)/(T1249+T1258))^($F1267*(1+$E1267))</f>
        <v/>
      </c>
      <c r="V1267" s="47">
        <f>U1267*(1/(1+$G1267))^(1+$E1267)*(1+V$7)^$D1267*(V1249/U1249)^$E1267*((V1249+V1258)/(U1249+U1258))^($F1267*(1+$E1267))</f>
        <v/>
      </c>
      <c r="W1267" s="47">
        <f>V1267*(1/(1+$G1267))^(1+$E1267)*(1+W$7)^$D1267*(W1249/V1249)^$E1267*((W1249+W1258)/(V1249+V1258))^($F1267*(1+$E1267))</f>
        <v/>
      </c>
      <c r="X1267" s="47">
        <f>W1267*(1/(1+$G1267))^(1+$E1267)*(1+X$7)^$D1267*(X1249/W1249)^$E1267*((X1249+X1258)/(W1249+W1258))^($F1267*(1+$E1267))</f>
        <v/>
      </c>
      <c r="Y1267" s="47">
        <f>X1267*(1/(1+$G1267))^(1+$E1267)*(1+Y$7)^$D1267*(Y1249/X1249)^$E1267*((Y1249+Y1258)/(X1249+X1258))^($F1267*(1+$E1267))</f>
        <v/>
      </c>
      <c r="Z1267" s="47">
        <f>Y1267*(1/(1+$G1267))^(1+$E1267)*(1+Z$7)^$D1267*(Z1249/Y1249)^$E1267*((Z1249+Z1258)/(Y1249+Y1258))^($F1267*(1+$E1267))</f>
        <v/>
      </c>
      <c r="AA1267" s="47">
        <f>Z1267*(1/(1+$G1267))^(1+$E1267)*(1+AA$7)^$D1267*(AA1249/Z1249)^$E1267*((AA1249+AA1258)/(Z1249+Z1258))^($F1267*(1+$E1267))</f>
        <v/>
      </c>
      <c r="AB1267" s="47">
        <f>AA1267*(1/(1+$G1267))^(1+$E1267)*(1+AB$7)^$D1267*(AB1249/AA1249)^$E1267*((AB1249+AB1258)/(AA1249+AA1258))^($F1267*(1+$E1267))</f>
        <v/>
      </c>
      <c r="AC1267" s="47">
        <f>AB1267*(1/(1+$G1267))^(1+$E1267)*(1+AC$7)^$D1267*(AC1249/AB1249)^$E1267*((AC1249+AC1258)/(AB1249+AB1258))^($F1267*(1+$E1267))</f>
        <v/>
      </c>
      <c r="AD1267" s="48">
        <f>FUELUSE(AC1267,AD1249,AC1249,AD1258,AC1258,AD$7,$D1267,$E1267,$F1267,$G1267)</f>
        <v/>
      </c>
      <c r="AE1267" s="25">
        <f>LOWER(Settings!$C$4)&amp;".mit."&amp;$A1267&amp;IF($C1267="","","."&amp;$C1267&amp;"."&amp;$B1267)&amp;IF(INDEX(Variables!$D$5:$D$105,MATCH($A1267,Variables!$A$5:$A$105,0))="","","."&amp;INDEX(Variables!$D$5:$D$105,MATCH($A1267,Variables!$A$5:$A$105,0)))&amp;"."&amp;AE$5</f>
        <v/>
      </c>
      <c r="AF1267" s="46">
        <f>INDEX(Inputs!$U$5:$U$132,MATCH($B1267&amp;"|"&amp;$C1267,Inputs!$A$5:$A$132,0))</f>
        <v/>
      </c>
      <c r="AG1267" s="47">
        <f>AF1267*(1/(1+$G1267))^(1+$E1267)*(1+AG$7)^$D1267*(AG1249/AF1249)^$E1267*((AG1249+AG1258)/(AF1249+AF1258))^($F1267*(1+$E1267))</f>
        <v/>
      </c>
      <c r="AH1267" s="47">
        <f>AG1267*(1/(1+$G1267))^(1+$E1267)*(1+AH$7)^$D1267*(AH1249/AG1249)^$E1267*((AH1249+AH1258)/(AG1249+AG1258))^($F1267*(1+$E1267))</f>
        <v/>
      </c>
      <c r="AI1267" s="47">
        <f>AH1267*(1/(1+$G1267))^(1+$E1267)*(1+AI$7)^$D1267*(AI1249/AH1249)^$E1267*((AI1249+AI1258)/(AH1249+AH1258))^($F1267*(1+$E1267))</f>
        <v/>
      </c>
      <c r="AJ1267" s="47">
        <f>AI1267*(1/(1+$G1267))^(1+$E1267)*(1+AJ$7)^$D1267*(AJ1249/AI1249)^$E1267*((AJ1249+AJ1258)/(AI1249+AI1258))^($F1267*(1+$E1267))</f>
        <v/>
      </c>
      <c r="AK1267" s="47">
        <f>AJ1267*(1/(1+$G1267))^(1+$E1267)*(1+AK$7)^$D1267*(AK1249/AJ1249)^$E1267*((AK1249+AK1258)/(AJ1249+AJ1258))^($F1267*(1+$E1267))</f>
        <v/>
      </c>
      <c r="AL1267" s="47">
        <f>AK1267*(1/(1+$G1267))^(1+$E1267)*(1+AL$7)^$D1267*(AL1249/AK1249)^$E1267*((AL1249+AL1258)/(AK1249+AK1258))^($F1267*(1+$E1267))</f>
        <v/>
      </c>
      <c r="AM1267" s="47">
        <f>AL1267*(1/(1+$G1267))^(1+$E1267)*(1+AM$7)^$D1267*(AM1249/AL1249)^$E1267*((AM1249+AM1258)/(AL1249+AL1258))^($F1267*(1+$E1267))</f>
        <v/>
      </c>
      <c r="AN1267" s="47">
        <f>AM1267*(1/(1+$G1267))^(1+$E1267)*(1+AN$7)^$D1267*(AN1249/AM1249)^$E1267*((AN1249+AN1258)/(AM1249+AM1258))^($F1267*(1+$E1267))</f>
        <v/>
      </c>
      <c r="AO1267" s="47">
        <f>AN1267*(1/(1+$G1267))^(1+$E1267)*(1+AO$7)^$D1267*(AO1249/AN1249)^$E1267*((AO1249+AO1258)/(AN1249+AN1258))^($F1267*(1+$E1267))</f>
        <v/>
      </c>
      <c r="AP1267" s="47">
        <f>AO1267*(1/(1+$G1267))^(1+$E1267)*(1+AP$7)^$D1267*(AP1249/AO1249)^$E1267*((AP1249+AP1258)/(AO1249+AO1258))^($F1267*(1+$E1267))</f>
        <v/>
      </c>
      <c r="AQ1267" s="47">
        <f>AP1267*(1/(1+$G1267))^(1+$E1267)*(1+AQ$7)^$D1267*(AQ1249/AP1249)^$E1267*((AQ1249+AQ1258)/(AP1249+AP1258))^($F1267*(1+$E1267))</f>
        <v/>
      </c>
      <c r="AR1267" s="47">
        <f>AQ1267*(1/(1+$G1267))^(1+$E1267)*(1+AR$7)^$D1267*(AR1249/AQ1249)^$E1267*((AR1249+AR1258)/(AQ1249+AQ1258))^($F1267*(1+$E1267))</f>
        <v/>
      </c>
      <c r="AS1267" s="47">
        <f>AR1267*(1/(1+$G1267))^(1+$E1267)*(1+AS$7)^$D1267*(AS1249/AR1249)^$E1267*((AS1249+AS1258)/(AR1249+AR1258))^($F1267*(1+$E1267))</f>
        <v/>
      </c>
      <c r="AT1267" s="47">
        <f>AS1267*(1/(1+$G1267))^(1+$E1267)*(1+AT$7)^$D1267*(AT1249/AS1249)^$E1267*((AT1249+AT1258)/(AS1249+AS1258))^($F1267*(1+$E1267))</f>
        <v/>
      </c>
      <c r="AU1267" s="47">
        <f>AT1267*(1/(1+$G1267))^(1+$E1267)*(1+AU$7)^$D1267*(AU1249/AT1249)^$E1267*((AU1249+AU1258)/(AT1249+AT1258))^($F1267*(1+$E1267))</f>
        <v/>
      </c>
      <c r="AV1267" s="47">
        <f>AU1267*(1/(1+$G1267))^(1+$E1267)*(1+AV$7)^$D1267*(AV1249/AU1249)^$E1267*((AV1249+AV1258)/(AU1249+AU1258))^($F1267*(1+$E1267))</f>
        <v/>
      </c>
      <c r="AW1267" s="47">
        <f>AV1267*(1/(1+$G1267))^(1+$E1267)*(1+AW$7)^$D1267*(AW1249/AV1249)^$E1267*((AW1249+AW1258)/(AV1249+AV1258))^($F1267*(1+$E1267))</f>
        <v/>
      </c>
      <c r="AX1267" s="48">
        <f>FUELUSE(AW1267,AX1249,AW1249,AX1258,AW1258,AX$7,$D1267,$E1267,$F1267,$G1267)</f>
        <v/>
      </c>
    </row>
    <row r="1268" hidden="1" outlineLevel="2">
      <c r="A1268" s="5" t="inlineStr">
        <is>
          <t>ener</t>
        </is>
      </c>
      <c r="B1268" s="5" t="inlineStr">
        <is>
          <t>lpg</t>
        </is>
      </c>
      <c r="C1268" s="5" t="inlineStr">
        <is>
          <t>nfm</t>
        </is>
      </c>
      <c r="D1268" s="40">
        <f>INDEX(Inputs!$N$5:$N$132,MATCH($B1268&amp;"|"&amp;$C1268,Inputs!$A$5:$A$132,0))</f>
        <v/>
      </c>
      <c r="E1268" s="40">
        <f>INDEX(Inputs!$O$5:$O$132,MATCH($B1268&amp;"|"&amp;$C1268,Inputs!$A$5:$A$132,0))</f>
        <v/>
      </c>
      <c r="F1268" s="40">
        <f>INDEX(Inputs!$P$5:$P$132,MATCH($B1268&amp;"|"&amp;$C1268,Inputs!$A$5:$A$132,0))</f>
        <v/>
      </c>
      <c r="G1268" s="40">
        <f>INDEX(Inputs!$Q$5:$Q$132,MATCH($B1268&amp;"|"&amp;$C1268,Inputs!$A$5:$A$132,0))</f>
        <v/>
      </c>
      <c r="H1268" s="5">
        <f>INDEX(Variables!$B$5:$B$105,MATCH($A1268,Variables!$A$5:$A$105,0))&amp;IF($C1268="",""," | "&amp;INDEX(Mapping!$B$5:$B$26,MATCH($C1268,Mapping!$A$5:$A$26,0))&amp;" | "&amp;INDEX(Mapping!$B$30:$B$41,MATCH($B1268,Mapping!$A$30:$A$41,0)))</f>
        <v/>
      </c>
      <c r="I1268" s="5">
        <f>INDEX(Variables!$C$5:$C$105,MATCH($A1268,Variables!$A$5:$A$105,0))</f>
        <v/>
      </c>
      <c r="J1268" s="5">
        <f>INDEX(Variables!$E$5:$E$105,MATCH($A1268,Variables!$A$5:$A$105,0))</f>
        <v/>
      </c>
      <c r="K1268" s="25">
        <f>LOWER(Settings!$C$4)&amp;".mit."&amp;$A1268&amp;IF($C1268="","","."&amp;$C1268&amp;"."&amp;$B1268)&amp;IF(INDEX(Variables!$D$5:$D$105,MATCH($A1268,Variables!$A$5:$A$105,0))="","","."&amp;INDEX(Variables!$D$5:$D$105,MATCH($A1268,Variables!$A$5:$A$105,0)))&amp;"."&amp;K$5</f>
        <v/>
      </c>
      <c r="L1268" s="46">
        <f>INDEX(Inputs!$U$5:$U$132,MATCH($B1268&amp;"|"&amp;$C1268,Inputs!$A$5:$A$132,0))</f>
        <v/>
      </c>
      <c r="M1268" s="47">
        <f>L1268*(1/(1+$G1268))^(1+$E1268)*(1+M$7)^$D1268*(M1250/L1250)^$E1268*((M1250+M1259)/(L1250+L1259))^($F1268*(1+$E1268))</f>
        <v/>
      </c>
      <c r="N1268" s="47">
        <f>M1268*(1/(1+$G1268))^(1+$E1268)*(1+N$7)^$D1268*(N1250/M1250)^$E1268*((N1250+N1259)/(M1250+M1259))^($F1268*(1+$E1268))</f>
        <v/>
      </c>
      <c r="O1268" s="47">
        <f>N1268*(1/(1+$G1268))^(1+$E1268)*(1+O$7)^$D1268*(O1250/N1250)^$E1268*((O1250+O1259)/(N1250+N1259))^($F1268*(1+$E1268))</f>
        <v/>
      </c>
      <c r="P1268" s="47">
        <f>O1268*(1/(1+$G1268))^(1+$E1268)*(1+P$7)^$D1268*(P1250/O1250)^$E1268*((P1250+P1259)/(O1250+O1259))^($F1268*(1+$E1268))</f>
        <v/>
      </c>
      <c r="Q1268" s="47">
        <f>P1268*(1/(1+$G1268))^(1+$E1268)*(1+Q$7)^$D1268*(Q1250/P1250)^$E1268*((Q1250+Q1259)/(P1250+P1259))^($F1268*(1+$E1268))</f>
        <v/>
      </c>
      <c r="R1268" s="47">
        <f>Q1268*(1/(1+$G1268))^(1+$E1268)*(1+R$7)^$D1268*(R1250/Q1250)^$E1268*((R1250+R1259)/(Q1250+Q1259))^($F1268*(1+$E1268))</f>
        <v/>
      </c>
      <c r="S1268" s="47">
        <f>R1268*(1/(1+$G1268))^(1+$E1268)*(1+S$7)^$D1268*(S1250/R1250)^$E1268*((S1250+S1259)/(R1250+R1259))^($F1268*(1+$E1268))</f>
        <v/>
      </c>
      <c r="T1268" s="47">
        <f>S1268*(1/(1+$G1268))^(1+$E1268)*(1+T$7)^$D1268*(T1250/S1250)^$E1268*((T1250+T1259)/(S1250+S1259))^($F1268*(1+$E1268))</f>
        <v/>
      </c>
      <c r="U1268" s="47">
        <f>T1268*(1/(1+$G1268))^(1+$E1268)*(1+U$7)^$D1268*(U1250/T1250)^$E1268*((U1250+U1259)/(T1250+T1259))^($F1268*(1+$E1268))</f>
        <v/>
      </c>
      <c r="V1268" s="47">
        <f>U1268*(1/(1+$G1268))^(1+$E1268)*(1+V$7)^$D1268*(V1250/U1250)^$E1268*((V1250+V1259)/(U1250+U1259))^($F1268*(1+$E1268))</f>
        <v/>
      </c>
      <c r="W1268" s="47">
        <f>V1268*(1/(1+$G1268))^(1+$E1268)*(1+W$7)^$D1268*(W1250/V1250)^$E1268*((W1250+W1259)/(V1250+V1259))^($F1268*(1+$E1268))</f>
        <v/>
      </c>
      <c r="X1268" s="47">
        <f>W1268*(1/(1+$G1268))^(1+$E1268)*(1+X$7)^$D1268*(X1250/W1250)^$E1268*((X1250+X1259)/(W1250+W1259))^($F1268*(1+$E1268))</f>
        <v/>
      </c>
      <c r="Y1268" s="47">
        <f>X1268*(1/(1+$G1268))^(1+$E1268)*(1+Y$7)^$D1268*(Y1250/X1250)^$E1268*((Y1250+Y1259)/(X1250+X1259))^($F1268*(1+$E1268))</f>
        <v/>
      </c>
      <c r="Z1268" s="47">
        <f>Y1268*(1/(1+$G1268))^(1+$E1268)*(1+Z$7)^$D1268*(Z1250/Y1250)^$E1268*((Z1250+Z1259)/(Y1250+Y1259))^($F1268*(1+$E1268))</f>
        <v/>
      </c>
      <c r="AA1268" s="47">
        <f>Z1268*(1/(1+$G1268))^(1+$E1268)*(1+AA$7)^$D1268*(AA1250/Z1250)^$E1268*((AA1250+AA1259)/(Z1250+Z1259))^($F1268*(1+$E1268))</f>
        <v/>
      </c>
      <c r="AB1268" s="47">
        <f>AA1268*(1/(1+$G1268))^(1+$E1268)*(1+AB$7)^$D1268*(AB1250/AA1250)^$E1268*((AB1250+AB1259)/(AA1250+AA1259))^($F1268*(1+$E1268))</f>
        <v/>
      </c>
      <c r="AC1268" s="47">
        <f>AB1268*(1/(1+$G1268))^(1+$E1268)*(1+AC$7)^$D1268*(AC1250/AB1250)^$E1268*((AC1250+AC1259)/(AB1250+AB1259))^($F1268*(1+$E1268))</f>
        <v/>
      </c>
      <c r="AD1268" s="48">
        <f>FUELUSE(AC1268,AD1250,AC1250,AD1259,AC1259,AD$7,$D1268,$E1268,$F1268,$G1268)</f>
        <v/>
      </c>
      <c r="AE1268" s="25">
        <f>LOWER(Settings!$C$4)&amp;".mit."&amp;$A1268&amp;IF($C1268="","","."&amp;$C1268&amp;"."&amp;$B1268)&amp;IF(INDEX(Variables!$D$5:$D$105,MATCH($A1268,Variables!$A$5:$A$105,0))="","","."&amp;INDEX(Variables!$D$5:$D$105,MATCH($A1268,Variables!$A$5:$A$105,0)))&amp;"."&amp;AE$5</f>
        <v/>
      </c>
      <c r="AF1268" s="46">
        <f>INDEX(Inputs!$U$5:$U$132,MATCH($B1268&amp;"|"&amp;$C1268,Inputs!$A$5:$A$132,0))</f>
        <v/>
      </c>
      <c r="AG1268" s="47">
        <f>AF1268*(1/(1+$G1268))^(1+$E1268)*(1+AG$7)^$D1268*(AG1250/AF1250)^$E1268*((AG1250+AG1259)/(AF1250+AF1259))^($F1268*(1+$E1268))</f>
        <v/>
      </c>
      <c r="AH1268" s="47">
        <f>AG1268*(1/(1+$G1268))^(1+$E1268)*(1+AH$7)^$D1268*(AH1250/AG1250)^$E1268*((AH1250+AH1259)/(AG1250+AG1259))^($F1268*(1+$E1268))</f>
        <v/>
      </c>
      <c r="AI1268" s="47">
        <f>AH1268*(1/(1+$G1268))^(1+$E1268)*(1+AI$7)^$D1268*(AI1250/AH1250)^$E1268*((AI1250+AI1259)/(AH1250+AH1259))^($F1268*(1+$E1268))</f>
        <v/>
      </c>
      <c r="AJ1268" s="47">
        <f>AI1268*(1/(1+$G1268))^(1+$E1268)*(1+AJ$7)^$D1268*(AJ1250/AI1250)^$E1268*((AJ1250+AJ1259)/(AI1250+AI1259))^($F1268*(1+$E1268))</f>
        <v/>
      </c>
      <c r="AK1268" s="47">
        <f>AJ1268*(1/(1+$G1268))^(1+$E1268)*(1+AK$7)^$D1268*(AK1250/AJ1250)^$E1268*((AK1250+AK1259)/(AJ1250+AJ1259))^($F1268*(1+$E1268))</f>
        <v/>
      </c>
      <c r="AL1268" s="47">
        <f>AK1268*(1/(1+$G1268))^(1+$E1268)*(1+AL$7)^$D1268*(AL1250/AK1250)^$E1268*((AL1250+AL1259)/(AK1250+AK1259))^($F1268*(1+$E1268))</f>
        <v/>
      </c>
      <c r="AM1268" s="47">
        <f>AL1268*(1/(1+$G1268))^(1+$E1268)*(1+AM$7)^$D1268*(AM1250/AL1250)^$E1268*((AM1250+AM1259)/(AL1250+AL1259))^($F1268*(1+$E1268))</f>
        <v/>
      </c>
      <c r="AN1268" s="47">
        <f>AM1268*(1/(1+$G1268))^(1+$E1268)*(1+AN$7)^$D1268*(AN1250/AM1250)^$E1268*((AN1250+AN1259)/(AM1250+AM1259))^($F1268*(1+$E1268))</f>
        <v/>
      </c>
      <c r="AO1268" s="47">
        <f>AN1268*(1/(1+$G1268))^(1+$E1268)*(1+AO$7)^$D1268*(AO1250/AN1250)^$E1268*((AO1250+AO1259)/(AN1250+AN1259))^($F1268*(1+$E1268))</f>
        <v/>
      </c>
      <c r="AP1268" s="47">
        <f>AO1268*(1/(1+$G1268))^(1+$E1268)*(1+AP$7)^$D1268*(AP1250/AO1250)^$E1268*((AP1250+AP1259)/(AO1250+AO1259))^($F1268*(1+$E1268))</f>
        <v/>
      </c>
      <c r="AQ1268" s="47">
        <f>AP1268*(1/(1+$G1268))^(1+$E1268)*(1+AQ$7)^$D1268*(AQ1250/AP1250)^$E1268*((AQ1250+AQ1259)/(AP1250+AP1259))^($F1268*(1+$E1268))</f>
        <v/>
      </c>
      <c r="AR1268" s="47">
        <f>AQ1268*(1/(1+$G1268))^(1+$E1268)*(1+AR$7)^$D1268*(AR1250/AQ1250)^$E1268*((AR1250+AR1259)/(AQ1250+AQ1259))^($F1268*(1+$E1268))</f>
        <v/>
      </c>
      <c r="AS1268" s="47">
        <f>AR1268*(1/(1+$G1268))^(1+$E1268)*(1+AS$7)^$D1268*(AS1250/AR1250)^$E1268*((AS1250+AS1259)/(AR1250+AR1259))^($F1268*(1+$E1268))</f>
        <v/>
      </c>
      <c r="AT1268" s="47">
        <f>AS1268*(1/(1+$G1268))^(1+$E1268)*(1+AT$7)^$D1268*(AT1250/AS1250)^$E1268*((AT1250+AT1259)/(AS1250+AS1259))^($F1268*(1+$E1268))</f>
        <v/>
      </c>
      <c r="AU1268" s="47">
        <f>AT1268*(1/(1+$G1268))^(1+$E1268)*(1+AU$7)^$D1268*(AU1250/AT1250)^$E1268*((AU1250+AU1259)/(AT1250+AT1259))^($F1268*(1+$E1268))</f>
        <v/>
      </c>
      <c r="AV1268" s="47">
        <f>AU1268*(1/(1+$G1268))^(1+$E1268)*(1+AV$7)^$D1268*(AV1250/AU1250)^$E1268*((AV1250+AV1259)/(AU1250+AU1259))^($F1268*(1+$E1268))</f>
        <v/>
      </c>
      <c r="AW1268" s="47">
        <f>AV1268*(1/(1+$G1268))^(1+$E1268)*(1+AW$7)^$D1268*(AW1250/AV1250)^$E1268*((AW1250+AW1259)/(AV1250+AV1259))^($F1268*(1+$E1268))</f>
        <v/>
      </c>
      <c r="AX1268" s="48">
        <f>FUELUSE(AW1268,AX1250,AW1250,AX1259,AW1259,AX$7,$D1268,$E1268,$F1268,$G1268)</f>
        <v/>
      </c>
    </row>
    <row r="1269" hidden="1" outlineLevel="2">
      <c r="A1269" s="5" t="inlineStr">
        <is>
          <t>ener</t>
        </is>
      </c>
      <c r="B1269" s="5" t="inlineStr">
        <is>
          <t>ker</t>
        </is>
      </c>
      <c r="C1269" s="5" t="inlineStr">
        <is>
          <t>nfm</t>
        </is>
      </c>
      <c r="D1269" s="40">
        <f>INDEX(Inputs!$N$5:$N$132,MATCH($B1269&amp;"|"&amp;$C1269,Inputs!$A$5:$A$132,0))</f>
        <v/>
      </c>
      <c r="E1269" s="40">
        <f>INDEX(Inputs!$O$5:$O$132,MATCH($B1269&amp;"|"&amp;$C1269,Inputs!$A$5:$A$132,0))</f>
        <v/>
      </c>
      <c r="F1269" s="40">
        <f>INDEX(Inputs!$P$5:$P$132,MATCH($B1269&amp;"|"&amp;$C1269,Inputs!$A$5:$A$132,0))</f>
        <v/>
      </c>
      <c r="G1269" s="40">
        <f>INDEX(Inputs!$Q$5:$Q$132,MATCH($B1269&amp;"|"&amp;$C1269,Inputs!$A$5:$A$132,0))</f>
        <v/>
      </c>
      <c r="H1269" s="5">
        <f>INDEX(Variables!$B$5:$B$105,MATCH($A1269,Variables!$A$5:$A$105,0))&amp;IF($C1269="",""," | "&amp;INDEX(Mapping!$B$5:$B$26,MATCH($C1269,Mapping!$A$5:$A$26,0))&amp;" | "&amp;INDEX(Mapping!$B$30:$B$41,MATCH($B1269,Mapping!$A$30:$A$41,0)))</f>
        <v/>
      </c>
      <c r="I1269" s="5">
        <f>INDEX(Variables!$C$5:$C$105,MATCH($A1269,Variables!$A$5:$A$105,0))</f>
        <v/>
      </c>
      <c r="J1269" s="5">
        <f>INDEX(Variables!$E$5:$E$105,MATCH($A1269,Variables!$A$5:$A$105,0))</f>
        <v/>
      </c>
      <c r="K1269" s="25">
        <f>LOWER(Settings!$C$4)&amp;".mit."&amp;$A1269&amp;IF($C1269="","","."&amp;$C1269&amp;"."&amp;$B1269)&amp;IF(INDEX(Variables!$D$5:$D$105,MATCH($A1269,Variables!$A$5:$A$105,0))="","","."&amp;INDEX(Variables!$D$5:$D$105,MATCH($A1269,Variables!$A$5:$A$105,0)))&amp;"."&amp;K$5</f>
        <v/>
      </c>
      <c r="L1269" s="46">
        <f>INDEX(Inputs!$U$5:$U$132,MATCH($B1269&amp;"|"&amp;$C1269,Inputs!$A$5:$A$132,0))</f>
        <v/>
      </c>
      <c r="M1269" s="47">
        <f>L1269*(1/(1+$G1269))^(1+$E1269)*(1+M$7)^$D1269*(M1251/L1251)^$E1269*((M1251+M1260)/(L1251+L1260))^($F1269*(1+$E1269))</f>
        <v/>
      </c>
      <c r="N1269" s="47">
        <f>M1269*(1/(1+$G1269))^(1+$E1269)*(1+N$7)^$D1269*(N1251/M1251)^$E1269*((N1251+N1260)/(M1251+M1260))^($F1269*(1+$E1269))</f>
        <v/>
      </c>
      <c r="O1269" s="47">
        <f>N1269*(1/(1+$G1269))^(1+$E1269)*(1+O$7)^$D1269*(O1251/N1251)^$E1269*((O1251+O1260)/(N1251+N1260))^($F1269*(1+$E1269))</f>
        <v/>
      </c>
      <c r="P1269" s="47">
        <f>O1269*(1/(1+$G1269))^(1+$E1269)*(1+P$7)^$D1269*(P1251/O1251)^$E1269*((P1251+P1260)/(O1251+O1260))^($F1269*(1+$E1269))</f>
        <v/>
      </c>
      <c r="Q1269" s="47">
        <f>P1269*(1/(1+$G1269))^(1+$E1269)*(1+Q$7)^$D1269*(Q1251/P1251)^$E1269*((Q1251+Q1260)/(P1251+P1260))^($F1269*(1+$E1269))</f>
        <v/>
      </c>
      <c r="R1269" s="47">
        <f>Q1269*(1/(1+$G1269))^(1+$E1269)*(1+R$7)^$D1269*(R1251/Q1251)^$E1269*((R1251+R1260)/(Q1251+Q1260))^($F1269*(1+$E1269))</f>
        <v/>
      </c>
      <c r="S1269" s="47">
        <f>R1269*(1/(1+$G1269))^(1+$E1269)*(1+S$7)^$D1269*(S1251/R1251)^$E1269*((S1251+S1260)/(R1251+R1260))^($F1269*(1+$E1269))</f>
        <v/>
      </c>
      <c r="T1269" s="47">
        <f>S1269*(1/(1+$G1269))^(1+$E1269)*(1+T$7)^$D1269*(T1251/S1251)^$E1269*((T1251+T1260)/(S1251+S1260))^($F1269*(1+$E1269))</f>
        <v/>
      </c>
      <c r="U1269" s="47">
        <f>T1269*(1/(1+$G1269))^(1+$E1269)*(1+U$7)^$D1269*(U1251/T1251)^$E1269*((U1251+U1260)/(T1251+T1260))^($F1269*(1+$E1269))</f>
        <v/>
      </c>
      <c r="V1269" s="47">
        <f>U1269*(1/(1+$G1269))^(1+$E1269)*(1+V$7)^$D1269*(V1251/U1251)^$E1269*((V1251+V1260)/(U1251+U1260))^($F1269*(1+$E1269))</f>
        <v/>
      </c>
      <c r="W1269" s="47">
        <f>V1269*(1/(1+$G1269))^(1+$E1269)*(1+W$7)^$D1269*(W1251/V1251)^$E1269*((W1251+W1260)/(V1251+V1260))^($F1269*(1+$E1269))</f>
        <v/>
      </c>
      <c r="X1269" s="47">
        <f>W1269*(1/(1+$G1269))^(1+$E1269)*(1+X$7)^$D1269*(X1251/W1251)^$E1269*((X1251+X1260)/(W1251+W1260))^($F1269*(1+$E1269))</f>
        <v/>
      </c>
      <c r="Y1269" s="47">
        <f>X1269*(1/(1+$G1269))^(1+$E1269)*(1+Y$7)^$D1269*(Y1251/X1251)^$E1269*((Y1251+Y1260)/(X1251+X1260))^($F1269*(1+$E1269))</f>
        <v/>
      </c>
      <c r="Z1269" s="47">
        <f>Y1269*(1/(1+$G1269))^(1+$E1269)*(1+Z$7)^$D1269*(Z1251/Y1251)^$E1269*((Z1251+Z1260)/(Y1251+Y1260))^($F1269*(1+$E1269))</f>
        <v/>
      </c>
      <c r="AA1269" s="47">
        <f>Z1269*(1/(1+$G1269))^(1+$E1269)*(1+AA$7)^$D1269*(AA1251/Z1251)^$E1269*((AA1251+AA1260)/(Z1251+Z1260))^($F1269*(1+$E1269))</f>
        <v/>
      </c>
      <c r="AB1269" s="47">
        <f>AA1269*(1/(1+$G1269))^(1+$E1269)*(1+AB$7)^$D1269*(AB1251/AA1251)^$E1269*((AB1251+AB1260)/(AA1251+AA1260))^($F1269*(1+$E1269))</f>
        <v/>
      </c>
      <c r="AC1269" s="47">
        <f>AB1269*(1/(1+$G1269))^(1+$E1269)*(1+AC$7)^$D1269*(AC1251/AB1251)^$E1269*((AC1251+AC1260)/(AB1251+AB1260))^($F1269*(1+$E1269))</f>
        <v/>
      </c>
      <c r="AD1269" s="48">
        <f>FUELUSE(AC1269,AD1251,AC1251,AD1260,AC1260,AD$7,$D1269,$E1269,$F1269,$G1269)</f>
        <v/>
      </c>
      <c r="AE1269" s="25">
        <f>LOWER(Settings!$C$4)&amp;".mit."&amp;$A1269&amp;IF($C1269="","","."&amp;$C1269&amp;"."&amp;$B1269)&amp;IF(INDEX(Variables!$D$5:$D$105,MATCH($A1269,Variables!$A$5:$A$105,0))="","","."&amp;INDEX(Variables!$D$5:$D$105,MATCH($A1269,Variables!$A$5:$A$105,0)))&amp;"."&amp;AE$5</f>
        <v/>
      </c>
      <c r="AF1269" s="46">
        <f>INDEX(Inputs!$U$5:$U$132,MATCH($B1269&amp;"|"&amp;$C1269,Inputs!$A$5:$A$132,0))</f>
        <v/>
      </c>
      <c r="AG1269" s="47">
        <f>AF1269*(1/(1+$G1269))^(1+$E1269)*(1+AG$7)^$D1269*(AG1251/AF1251)^$E1269*((AG1251+AG1260)/(AF1251+AF1260))^($F1269*(1+$E1269))</f>
        <v/>
      </c>
      <c r="AH1269" s="47">
        <f>AG1269*(1/(1+$G1269))^(1+$E1269)*(1+AH$7)^$D1269*(AH1251/AG1251)^$E1269*((AH1251+AH1260)/(AG1251+AG1260))^($F1269*(1+$E1269))</f>
        <v/>
      </c>
      <c r="AI1269" s="47">
        <f>AH1269*(1/(1+$G1269))^(1+$E1269)*(1+AI$7)^$D1269*(AI1251/AH1251)^$E1269*((AI1251+AI1260)/(AH1251+AH1260))^($F1269*(1+$E1269))</f>
        <v/>
      </c>
      <c r="AJ1269" s="47">
        <f>AI1269*(1/(1+$G1269))^(1+$E1269)*(1+AJ$7)^$D1269*(AJ1251/AI1251)^$E1269*((AJ1251+AJ1260)/(AI1251+AI1260))^($F1269*(1+$E1269))</f>
        <v/>
      </c>
      <c r="AK1269" s="47">
        <f>AJ1269*(1/(1+$G1269))^(1+$E1269)*(1+AK$7)^$D1269*(AK1251/AJ1251)^$E1269*((AK1251+AK1260)/(AJ1251+AJ1260))^($F1269*(1+$E1269))</f>
        <v/>
      </c>
      <c r="AL1269" s="47">
        <f>AK1269*(1/(1+$G1269))^(1+$E1269)*(1+AL$7)^$D1269*(AL1251/AK1251)^$E1269*((AL1251+AL1260)/(AK1251+AK1260))^($F1269*(1+$E1269))</f>
        <v/>
      </c>
      <c r="AM1269" s="47">
        <f>AL1269*(1/(1+$G1269))^(1+$E1269)*(1+AM$7)^$D1269*(AM1251/AL1251)^$E1269*((AM1251+AM1260)/(AL1251+AL1260))^($F1269*(1+$E1269))</f>
        <v/>
      </c>
      <c r="AN1269" s="47">
        <f>AM1269*(1/(1+$G1269))^(1+$E1269)*(1+AN$7)^$D1269*(AN1251/AM1251)^$E1269*((AN1251+AN1260)/(AM1251+AM1260))^($F1269*(1+$E1269))</f>
        <v/>
      </c>
      <c r="AO1269" s="47">
        <f>AN1269*(1/(1+$G1269))^(1+$E1269)*(1+AO$7)^$D1269*(AO1251/AN1251)^$E1269*((AO1251+AO1260)/(AN1251+AN1260))^($F1269*(1+$E1269))</f>
        <v/>
      </c>
      <c r="AP1269" s="47">
        <f>AO1269*(1/(1+$G1269))^(1+$E1269)*(1+AP$7)^$D1269*(AP1251/AO1251)^$E1269*((AP1251+AP1260)/(AO1251+AO1260))^($F1269*(1+$E1269))</f>
        <v/>
      </c>
      <c r="AQ1269" s="47">
        <f>AP1269*(1/(1+$G1269))^(1+$E1269)*(1+AQ$7)^$D1269*(AQ1251/AP1251)^$E1269*((AQ1251+AQ1260)/(AP1251+AP1260))^($F1269*(1+$E1269))</f>
        <v/>
      </c>
      <c r="AR1269" s="47">
        <f>AQ1269*(1/(1+$G1269))^(1+$E1269)*(1+AR$7)^$D1269*(AR1251/AQ1251)^$E1269*((AR1251+AR1260)/(AQ1251+AQ1260))^($F1269*(1+$E1269))</f>
        <v/>
      </c>
      <c r="AS1269" s="47">
        <f>AR1269*(1/(1+$G1269))^(1+$E1269)*(1+AS$7)^$D1269*(AS1251/AR1251)^$E1269*((AS1251+AS1260)/(AR1251+AR1260))^($F1269*(1+$E1269))</f>
        <v/>
      </c>
      <c r="AT1269" s="47">
        <f>AS1269*(1/(1+$G1269))^(1+$E1269)*(1+AT$7)^$D1269*(AT1251/AS1251)^$E1269*((AT1251+AT1260)/(AS1251+AS1260))^($F1269*(1+$E1269))</f>
        <v/>
      </c>
      <c r="AU1269" s="47">
        <f>AT1269*(1/(1+$G1269))^(1+$E1269)*(1+AU$7)^$D1269*(AU1251/AT1251)^$E1269*((AU1251+AU1260)/(AT1251+AT1260))^($F1269*(1+$E1269))</f>
        <v/>
      </c>
      <c r="AV1269" s="47">
        <f>AU1269*(1/(1+$G1269))^(1+$E1269)*(1+AV$7)^$D1269*(AV1251/AU1251)^$E1269*((AV1251+AV1260)/(AU1251+AU1260))^($F1269*(1+$E1269))</f>
        <v/>
      </c>
      <c r="AW1269" s="47">
        <f>AV1269*(1/(1+$G1269))^(1+$E1269)*(1+AW$7)^$D1269*(AW1251/AV1251)^$E1269*((AW1251+AW1260)/(AV1251+AV1260))^($F1269*(1+$E1269))</f>
        <v/>
      </c>
      <c r="AX1269" s="48">
        <f>FUELUSE(AW1269,AX1251,AW1251,AX1260,AW1260,AX$7,$D1269,$E1269,$F1269,$G1269)</f>
        <v/>
      </c>
    </row>
    <row r="1270" hidden="1" outlineLevel="2">
      <c r="A1270" s="5" t="inlineStr">
        <is>
          <t>ener</t>
        </is>
      </c>
      <c r="B1270" s="5" t="inlineStr">
        <is>
          <t>oop</t>
        </is>
      </c>
      <c r="C1270" s="5" t="inlineStr">
        <is>
          <t>nfm</t>
        </is>
      </c>
      <c r="D1270" s="40">
        <f>INDEX(Inputs!$N$5:$N$132,MATCH($B1270&amp;"|"&amp;$C1270,Inputs!$A$5:$A$132,0))</f>
        <v/>
      </c>
      <c r="E1270" s="40">
        <f>INDEX(Inputs!$O$5:$O$132,MATCH($B1270&amp;"|"&amp;$C1270,Inputs!$A$5:$A$132,0))</f>
        <v/>
      </c>
      <c r="F1270" s="40">
        <f>INDEX(Inputs!$P$5:$P$132,MATCH($B1270&amp;"|"&amp;$C1270,Inputs!$A$5:$A$132,0))</f>
        <v/>
      </c>
      <c r="G1270" s="40">
        <f>INDEX(Inputs!$Q$5:$Q$132,MATCH($B1270&amp;"|"&amp;$C1270,Inputs!$A$5:$A$132,0))</f>
        <v/>
      </c>
      <c r="H1270" s="5">
        <f>INDEX(Variables!$B$5:$B$105,MATCH($A1270,Variables!$A$5:$A$105,0))&amp;IF($C1270="",""," | "&amp;INDEX(Mapping!$B$5:$B$26,MATCH($C1270,Mapping!$A$5:$A$26,0))&amp;" | "&amp;INDEX(Mapping!$B$30:$B$41,MATCH($B1270,Mapping!$A$30:$A$41,0)))</f>
        <v/>
      </c>
      <c r="I1270" s="5">
        <f>INDEX(Variables!$C$5:$C$105,MATCH($A1270,Variables!$A$5:$A$105,0))</f>
        <v/>
      </c>
      <c r="J1270" s="5">
        <f>INDEX(Variables!$E$5:$E$105,MATCH($A1270,Variables!$A$5:$A$105,0))</f>
        <v/>
      </c>
      <c r="K1270" s="25">
        <f>LOWER(Settings!$C$4)&amp;".mit."&amp;$A1270&amp;IF($C1270="","","."&amp;$C1270&amp;"."&amp;$B1270)&amp;IF(INDEX(Variables!$D$5:$D$105,MATCH($A1270,Variables!$A$5:$A$105,0))="","","."&amp;INDEX(Variables!$D$5:$D$105,MATCH($A1270,Variables!$A$5:$A$105,0)))&amp;"."&amp;K$5</f>
        <v/>
      </c>
      <c r="L1270" s="46">
        <f>INDEX(Inputs!$U$5:$U$132,MATCH($B1270&amp;"|"&amp;$C1270,Inputs!$A$5:$A$132,0))</f>
        <v/>
      </c>
      <c r="M1270" s="47">
        <f>L1270*(1/(1+$G1270))^(1+$E1270)*(1+M$7)^$D1270*(M1252/L1252)^$E1270*((M1252+M1261)/(L1252+L1261))^($F1270*(1+$E1270))</f>
        <v/>
      </c>
      <c r="N1270" s="47">
        <f>M1270*(1/(1+$G1270))^(1+$E1270)*(1+N$7)^$D1270*(N1252/M1252)^$E1270*((N1252+N1261)/(M1252+M1261))^($F1270*(1+$E1270))</f>
        <v/>
      </c>
      <c r="O1270" s="47">
        <f>N1270*(1/(1+$G1270))^(1+$E1270)*(1+O$7)^$D1270*(O1252/N1252)^$E1270*((O1252+O1261)/(N1252+N1261))^($F1270*(1+$E1270))</f>
        <v/>
      </c>
      <c r="P1270" s="47">
        <f>O1270*(1/(1+$G1270))^(1+$E1270)*(1+P$7)^$D1270*(P1252/O1252)^$E1270*((P1252+P1261)/(O1252+O1261))^($F1270*(1+$E1270))</f>
        <v/>
      </c>
      <c r="Q1270" s="47">
        <f>P1270*(1/(1+$G1270))^(1+$E1270)*(1+Q$7)^$D1270*(Q1252/P1252)^$E1270*((Q1252+Q1261)/(P1252+P1261))^($F1270*(1+$E1270))</f>
        <v/>
      </c>
      <c r="R1270" s="47">
        <f>Q1270*(1/(1+$G1270))^(1+$E1270)*(1+R$7)^$D1270*(R1252/Q1252)^$E1270*((R1252+R1261)/(Q1252+Q1261))^($F1270*(1+$E1270))</f>
        <v/>
      </c>
      <c r="S1270" s="47">
        <f>R1270*(1/(1+$G1270))^(1+$E1270)*(1+S$7)^$D1270*(S1252/R1252)^$E1270*((S1252+S1261)/(R1252+R1261))^($F1270*(1+$E1270))</f>
        <v/>
      </c>
      <c r="T1270" s="47">
        <f>S1270*(1/(1+$G1270))^(1+$E1270)*(1+T$7)^$D1270*(T1252/S1252)^$E1270*((T1252+T1261)/(S1252+S1261))^($F1270*(1+$E1270))</f>
        <v/>
      </c>
      <c r="U1270" s="47">
        <f>T1270*(1/(1+$G1270))^(1+$E1270)*(1+U$7)^$D1270*(U1252/T1252)^$E1270*((U1252+U1261)/(T1252+T1261))^($F1270*(1+$E1270))</f>
        <v/>
      </c>
      <c r="V1270" s="47">
        <f>U1270*(1/(1+$G1270))^(1+$E1270)*(1+V$7)^$D1270*(V1252/U1252)^$E1270*((V1252+V1261)/(U1252+U1261))^($F1270*(1+$E1270))</f>
        <v/>
      </c>
      <c r="W1270" s="47">
        <f>V1270*(1/(1+$G1270))^(1+$E1270)*(1+W$7)^$D1270*(W1252/V1252)^$E1270*((W1252+W1261)/(V1252+V1261))^($F1270*(1+$E1270))</f>
        <v/>
      </c>
      <c r="X1270" s="47">
        <f>W1270*(1/(1+$G1270))^(1+$E1270)*(1+X$7)^$D1270*(X1252/W1252)^$E1270*((X1252+X1261)/(W1252+W1261))^($F1270*(1+$E1270))</f>
        <v/>
      </c>
      <c r="Y1270" s="47">
        <f>X1270*(1/(1+$G1270))^(1+$E1270)*(1+Y$7)^$D1270*(Y1252/X1252)^$E1270*((Y1252+Y1261)/(X1252+X1261))^($F1270*(1+$E1270))</f>
        <v/>
      </c>
      <c r="Z1270" s="47">
        <f>Y1270*(1/(1+$G1270))^(1+$E1270)*(1+Z$7)^$D1270*(Z1252/Y1252)^$E1270*((Z1252+Z1261)/(Y1252+Y1261))^($F1270*(1+$E1270))</f>
        <v/>
      </c>
      <c r="AA1270" s="47">
        <f>Z1270*(1/(1+$G1270))^(1+$E1270)*(1+AA$7)^$D1270*(AA1252/Z1252)^$E1270*((AA1252+AA1261)/(Z1252+Z1261))^($F1270*(1+$E1270))</f>
        <v/>
      </c>
      <c r="AB1270" s="47">
        <f>AA1270*(1/(1+$G1270))^(1+$E1270)*(1+AB$7)^$D1270*(AB1252/AA1252)^$E1270*((AB1252+AB1261)/(AA1252+AA1261))^($F1270*(1+$E1270))</f>
        <v/>
      </c>
      <c r="AC1270" s="47">
        <f>AB1270*(1/(1+$G1270))^(1+$E1270)*(1+AC$7)^$D1270*(AC1252/AB1252)^$E1270*((AC1252+AC1261)/(AB1252+AB1261))^($F1270*(1+$E1270))</f>
        <v/>
      </c>
      <c r="AD1270" s="48">
        <f>FUELUSE(AC1270,AD1252,AC1252,AD1261,AC1261,AD$7,$D1270,$E1270,$F1270,$G1270)</f>
        <v/>
      </c>
      <c r="AE1270" s="25">
        <f>LOWER(Settings!$C$4)&amp;".mit."&amp;$A1270&amp;IF($C1270="","","."&amp;$C1270&amp;"."&amp;$B1270)&amp;IF(INDEX(Variables!$D$5:$D$105,MATCH($A1270,Variables!$A$5:$A$105,0))="","","."&amp;INDEX(Variables!$D$5:$D$105,MATCH($A1270,Variables!$A$5:$A$105,0)))&amp;"."&amp;AE$5</f>
        <v/>
      </c>
      <c r="AF1270" s="46">
        <f>INDEX(Inputs!$U$5:$U$132,MATCH($B1270&amp;"|"&amp;$C1270,Inputs!$A$5:$A$132,0))</f>
        <v/>
      </c>
      <c r="AG1270" s="47">
        <f>AF1270*(1/(1+$G1270))^(1+$E1270)*(1+AG$7)^$D1270*(AG1252/AF1252)^$E1270*((AG1252+AG1261)/(AF1252+AF1261))^($F1270*(1+$E1270))</f>
        <v/>
      </c>
      <c r="AH1270" s="47">
        <f>AG1270*(1/(1+$G1270))^(1+$E1270)*(1+AH$7)^$D1270*(AH1252/AG1252)^$E1270*((AH1252+AH1261)/(AG1252+AG1261))^($F1270*(1+$E1270))</f>
        <v/>
      </c>
      <c r="AI1270" s="47">
        <f>AH1270*(1/(1+$G1270))^(1+$E1270)*(1+AI$7)^$D1270*(AI1252/AH1252)^$E1270*((AI1252+AI1261)/(AH1252+AH1261))^($F1270*(1+$E1270))</f>
        <v/>
      </c>
      <c r="AJ1270" s="47">
        <f>AI1270*(1/(1+$G1270))^(1+$E1270)*(1+AJ$7)^$D1270*(AJ1252/AI1252)^$E1270*((AJ1252+AJ1261)/(AI1252+AI1261))^($F1270*(1+$E1270))</f>
        <v/>
      </c>
      <c r="AK1270" s="47">
        <f>AJ1270*(1/(1+$G1270))^(1+$E1270)*(1+AK$7)^$D1270*(AK1252/AJ1252)^$E1270*((AK1252+AK1261)/(AJ1252+AJ1261))^($F1270*(1+$E1270))</f>
        <v/>
      </c>
      <c r="AL1270" s="47">
        <f>AK1270*(1/(1+$G1270))^(1+$E1270)*(1+AL$7)^$D1270*(AL1252/AK1252)^$E1270*((AL1252+AL1261)/(AK1252+AK1261))^($F1270*(1+$E1270))</f>
        <v/>
      </c>
      <c r="AM1270" s="47">
        <f>AL1270*(1/(1+$G1270))^(1+$E1270)*(1+AM$7)^$D1270*(AM1252/AL1252)^$E1270*((AM1252+AM1261)/(AL1252+AL1261))^($F1270*(1+$E1270))</f>
        <v/>
      </c>
      <c r="AN1270" s="47">
        <f>AM1270*(1/(1+$G1270))^(1+$E1270)*(1+AN$7)^$D1270*(AN1252/AM1252)^$E1270*((AN1252+AN1261)/(AM1252+AM1261))^($F1270*(1+$E1270))</f>
        <v/>
      </c>
      <c r="AO1270" s="47">
        <f>AN1270*(1/(1+$G1270))^(1+$E1270)*(1+AO$7)^$D1270*(AO1252/AN1252)^$E1270*((AO1252+AO1261)/(AN1252+AN1261))^($F1270*(1+$E1270))</f>
        <v/>
      </c>
      <c r="AP1270" s="47">
        <f>AO1270*(1/(1+$G1270))^(1+$E1270)*(1+AP$7)^$D1270*(AP1252/AO1252)^$E1270*((AP1252+AP1261)/(AO1252+AO1261))^($F1270*(1+$E1270))</f>
        <v/>
      </c>
      <c r="AQ1270" s="47">
        <f>AP1270*(1/(1+$G1270))^(1+$E1270)*(1+AQ$7)^$D1270*(AQ1252/AP1252)^$E1270*((AQ1252+AQ1261)/(AP1252+AP1261))^($F1270*(1+$E1270))</f>
        <v/>
      </c>
      <c r="AR1270" s="47">
        <f>AQ1270*(1/(1+$G1270))^(1+$E1270)*(1+AR$7)^$D1270*(AR1252/AQ1252)^$E1270*((AR1252+AR1261)/(AQ1252+AQ1261))^($F1270*(1+$E1270))</f>
        <v/>
      </c>
      <c r="AS1270" s="47">
        <f>AR1270*(1/(1+$G1270))^(1+$E1270)*(1+AS$7)^$D1270*(AS1252/AR1252)^$E1270*((AS1252+AS1261)/(AR1252+AR1261))^($F1270*(1+$E1270))</f>
        <v/>
      </c>
      <c r="AT1270" s="47">
        <f>AS1270*(1/(1+$G1270))^(1+$E1270)*(1+AT$7)^$D1270*(AT1252/AS1252)^$E1270*((AT1252+AT1261)/(AS1252+AS1261))^($F1270*(1+$E1270))</f>
        <v/>
      </c>
      <c r="AU1270" s="47">
        <f>AT1270*(1/(1+$G1270))^(1+$E1270)*(1+AU$7)^$D1270*(AU1252/AT1252)^$E1270*((AU1252+AU1261)/(AT1252+AT1261))^($F1270*(1+$E1270))</f>
        <v/>
      </c>
      <c r="AV1270" s="47">
        <f>AU1270*(1/(1+$G1270))^(1+$E1270)*(1+AV$7)^$D1270*(AV1252/AU1252)^$E1270*((AV1252+AV1261)/(AU1252+AU1261))^($F1270*(1+$E1270))</f>
        <v/>
      </c>
      <c r="AW1270" s="47">
        <f>AV1270*(1/(1+$G1270))^(1+$E1270)*(1+AW$7)^$D1270*(AW1252/AV1252)^$E1270*((AW1252+AW1261)/(AV1252+AV1261))^($F1270*(1+$E1270))</f>
        <v/>
      </c>
      <c r="AX1270" s="48">
        <f>FUELUSE(AW1270,AX1252,AW1252,AX1261,AW1261,AX$7,$D1270,$E1270,$F1270,$G1270)</f>
        <v/>
      </c>
    </row>
    <row r="1271" hidden="1" outlineLevel="2">
      <c r="A1271" s="5" t="inlineStr">
        <is>
          <t>ener</t>
        </is>
      </c>
      <c r="B1271" s="5" t="inlineStr">
        <is>
          <t>bio</t>
        </is>
      </c>
      <c r="C1271" s="5" t="inlineStr">
        <is>
          <t>nfm</t>
        </is>
      </c>
      <c r="D1271" s="40">
        <f>INDEX(Inputs!$N$5:$N$132,MATCH($B1271&amp;"|"&amp;$C1271,Inputs!$A$5:$A$132,0))</f>
        <v/>
      </c>
      <c r="E1271" s="40">
        <f>INDEX(Inputs!$O$5:$O$132,MATCH($B1271&amp;"|"&amp;$C1271,Inputs!$A$5:$A$132,0))</f>
        <v/>
      </c>
      <c r="F1271" s="40">
        <f>INDEX(Inputs!$P$5:$P$132,MATCH($B1271&amp;"|"&amp;$C1271,Inputs!$A$5:$A$132,0))</f>
        <v/>
      </c>
      <c r="G1271" s="40">
        <f>INDEX(Inputs!$Q$5:$Q$132,MATCH($B1271&amp;"|"&amp;$C1271,Inputs!$A$5:$A$132,0))</f>
        <v/>
      </c>
      <c r="H1271" s="5">
        <f>INDEX(Variables!$B$5:$B$105,MATCH($A1271,Variables!$A$5:$A$105,0))&amp;IF($C1271="",""," | "&amp;INDEX(Mapping!$B$5:$B$26,MATCH($C1271,Mapping!$A$5:$A$26,0))&amp;" | "&amp;INDEX(Mapping!$B$30:$B$41,MATCH($B1271,Mapping!$A$30:$A$41,0)))</f>
        <v/>
      </c>
      <c r="I1271" s="5">
        <f>INDEX(Variables!$C$5:$C$105,MATCH($A1271,Variables!$A$5:$A$105,0))</f>
        <v/>
      </c>
      <c r="J1271" s="5">
        <f>INDEX(Variables!$E$5:$E$105,MATCH($A1271,Variables!$A$5:$A$105,0))</f>
        <v/>
      </c>
      <c r="K1271" s="25">
        <f>LOWER(Settings!$C$4)&amp;".mit."&amp;$A1271&amp;IF($C1271="","","."&amp;$C1271&amp;"."&amp;$B1271)&amp;IF(INDEX(Variables!$D$5:$D$105,MATCH($A1271,Variables!$A$5:$A$105,0))="","","."&amp;INDEX(Variables!$D$5:$D$105,MATCH($A1271,Variables!$A$5:$A$105,0)))&amp;"."&amp;K$5</f>
        <v/>
      </c>
      <c r="L1271" s="46">
        <f>INDEX(Inputs!$U$5:$U$132,MATCH($B1271&amp;"|"&amp;$C1271,Inputs!$A$5:$A$132,0))</f>
        <v/>
      </c>
      <c r="M1271" s="47">
        <f>L1271*(1/(1+$G1271))^(1+$E1271)*(1+M$7)^$D1271*(M1253/L1253)^$E1271*((M1253+M1262)/(L1253+L1262))^($F1271*(1+$E1271))</f>
        <v/>
      </c>
      <c r="N1271" s="47">
        <f>M1271*(1/(1+$G1271))^(1+$E1271)*(1+N$7)^$D1271*(N1253/M1253)^$E1271*((N1253+N1262)/(M1253+M1262))^($F1271*(1+$E1271))</f>
        <v/>
      </c>
      <c r="O1271" s="47">
        <f>N1271*(1/(1+$G1271))^(1+$E1271)*(1+O$7)^$D1271*(O1253/N1253)^$E1271*((O1253+O1262)/(N1253+N1262))^($F1271*(1+$E1271))</f>
        <v/>
      </c>
      <c r="P1271" s="47">
        <f>O1271*(1/(1+$G1271))^(1+$E1271)*(1+P$7)^$D1271*(P1253/O1253)^$E1271*((P1253+P1262)/(O1253+O1262))^($F1271*(1+$E1271))</f>
        <v/>
      </c>
      <c r="Q1271" s="47">
        <f>P1271*(1/(1+$G1271))^(1+$E1271)*(1+Q$7)^$D1271*(Q1253/P1253)^$E1271*((Q1253+Q1262)/(P1253+P1262))^($F1271*(1+$E1271))</f>
        <v/>
      </c>
      <c r="R1271" s="47">
        <f>Q1271*(1/(1+$G1271))^(1+$E1271)*(1+R$7)^$D1271*(R1253/Q1253)^$E1271*((R1253+R1262)/(Q1253+Q1262))^($F1271*(1+$E1271))</f>
        <v/>
      </c>
      <c r="S1271" s="47">
        <f>R1271*(1/(1+$G1271))^(1+$E1271)*(1+S$7)^$D1271*(S1253/R1253)^$E1271*((S1253+S1262)/(R1253+R1262))^($F1271*(1+$E1271))</f>
        <v/>
      </c>
      <c r="T1271" s="47">
        <f>S1271*(1/(1+$G1271))^(1+$E1271)*(1+T$7)^$D1271*(T1253/S1253)^$E1271*((T1253+T1262)/(S1253+S1262))^($F1271*(1+$E1271))</f>
        <v/>
      </c>
      <c r="U1271" s="47">
        <f>T1271*(1/(1+$G1271))^(1+$E1271)*(1+U$7)^$D1271*(U1253/T1253)^$E1271*((U1253+U1262)/(T1253+T1262))^($F1271*(1+$E1271))</f>
        <v/>
      </c>
      <c r="V1271" s="47">
        <f>U1271*(1/(1+$G1271))^(1+$E1271)*(1+V$7)^$D1271*(V1253/U1253)^$E1271*((V1253+V1262)/(U1253+U1262))^($F1271*(1+$E1271))</f>
        <v/>
      </c>
      <c r="W1271" s="47">
        <f>V1271*(1/(1+$G1271))^(1+$E1271)*(1+W$7)^$D1271*(W1253/V1253)^$E1271*((W1253+W1262)/(V1253+V1262))^($F1271*(1+$E1271))</f>
        <v/>
      </c>
      <c r="X1271" s="47">
        <f>W1271*(1/(1+$G1271))^(1+$E1271)*(1+X$7)^$D1271*(X1253/W1253)^$E1271*((X1253+X1262)/(W1253+W1262))^($F1271*(1+$E1271))</f>
        <v/>
      </c>
      <c r="Y1271" s="47">
        <f>X1271*(1/(1+$G1271))^(1+$E1271)*(1+Y$7)^$D1271*(Y1253/X1253)^$E1271*((Y1253+Y1262)/(X1253+X1262))^($F1271*(1+$E1271))</f>
        <v/>
      </c>
      <c r="Z1271" s="47">
        <f>Y1271*(1/(1+$G1271))^(1+$E1271)*(1+Z$7)^$D1271*(Z1253/Y1253)^$E1271*((Z1253+Z1262)/(Y1253+Y1262))^($F1271*(1+$E1271))</f>
        <v/>
      </c>
      <c r="AA1271" s="47">
        <f>Z1271*(1/(1+$G1271))^(1+$E1271)*(1+AA$7)^$D1271*(AA1253/Z1253)^$E1271*((AA1253+AA1262)/(Z1253+Z1262))^($F1271*(1+$E1271))</f>
        <v/>
      </c>
      <c r="AB1271" s="47">
        <f>AA1271*(1/(1+$G1271))^(1+$E1271)*(1+AB$7)^$D1271*(AB1253/AA1253)^$E1271*((AB1253+AB1262)/(AA1253+AA1262))^($F1271*(1+$E1271))</f>
        <v/>
      </c>
      <c r="AC1271" s="47">
        <f>AB1271*(1/(1+$G1271))^(1+$E1271)*(1+AC$7)^$D1271*(AC1253/AB1253)^$E1271*((AC1253+AC1262)/(AB1253+AB1262))^($F1271*(1+$E1271))</f>
        <v/>
      </c>
      <c r="AD1271" s="48">
        <f>FUELUSE(AC1271,AD1253,AC1253,AD1262,AC1262,AD$7,$D1271,$E1271,$F1271,$G1271)</f>
        <v/>
      </c>
      <c r="AE1271" s="25">
        <f>LOWER(Settings!$C$4)&amp;".mit."&amp;$A1271&amp;IF($C1271="","","."&amp;$C1271&amp;"."&amp;$B1271)&amp;IF(INDEX(Variables!$D$5:$D$105,MATCH($A1271,Variables!$A$5:$A$105,0))="","","."&amp;INDEX(Variables!$D$5:$D$105,MATCH($A1271,Variables!$A$5:$A$105,0)))&amp;"."&amp;AE$5</f>
        <v/>
      </c>
      <c r="AF1271" s="46">
        <f>INDEX(Inputs!$U$5:$U$132,MATCH($B1271&amp;"|"&amp;$C1271,Inputs!$A$5:$A$132,0))</f>
        <v/>
      </c>
      <c r="AG1271" s="47">
        <f>AF1271*(1/(1+$G1271))^(1+$E1271)*(1+AG$7)^$D1271*(AG1253/AF1253)^$E1271*((AG1253+AG1262)/(AF1253+AF1262))^($F1271*(1+$E1271))</f>
        <v/>
      </c>
      <c r="AH1271" s="47">
        <f>AG1271*(1/(1+$G1271))^(1+$E1271)*(1+AH$7)^$D1271*(AH1253/AG1253)^$E1271*((AH1253+AH1262)/(AG1253+AG1262))^($F1271*(1+$E1271))</f>
        <v/>
      </c>
      <c r="AI1271" s="47">
        <f>AH1271*(1/(1+$G1271))^(1+$E1271)*(1+AI$7)^$D1271*(AI1253/AH1253)^$E1271*((AI1253+AI1262)/(AH1253+AH1262))^($F1271*(1+$E1271))</f>
        <v/>
      </c>
      <c r="AJ1271" s="47">
        <f>AI1271*(1/(1+$G1271))^(1+$E1271)*(1+AJ$7)^$D1271*(AJ1253/AI1253)^$E1271*((AJ1253+AJ1262)/(AI1253+AI1262))^($F1271*(1+$E1271))</f>
        <v/>
      </c>
      <c r="AK1271" s="47">
        <f>AJ1271*(1/(1+$G1271))^(1+$E1271)*(1+AK$7)^$D1271*(AK1253/AJ1253)^$E1271*((AK1253+AK1262)/(AJ1253+AJ1262))^($F1271*(1+$E1271))</f>
        <v/>
      </c>
      <c r="AL1271" s="47">
        <f>AK1271*(1/(1+$G1271))^(1+$E1271)*(1+AL$7)^$D1271*(AL1253/AK1253)^$E1271*((AL1253+AL1262)/(AK1253+AK1262))^($F1271*(1+$E1271))</f>
        <v/>
      </c>
      <c r="AM1271" s="47">
        <f>AL1271*(1/(1+$G1271))^(1+$E1271)*(1+AM$7)^$D1271*(AM1253/AL1253)^$E1271*((AM1253+AM1262)/(AL1253+AL1262))^($F1271*(1+$E1271))</f>
        <v/>
      </c>
      <c r="AN1271" s="47">
        <f>AM1271*(1/(1+$G1271))^(1+$E1271)*(1+AN$7)^$D1271*(AN1253/AM1253)^$E1271*((AN1253+AN1262)/(AM1253+AM1262))^($F1271*(1+$E1271))</f>
        <v/>
      </c>
      <c r="AO1271" s="47">
        <f>AN1271*(1/(1+$G1271))^(1+$E1271)*(1+AO$7)^$D1271*(AO1253/AN1253)^$E1271*((AO1253+AO1262)/(AN1253+AN1262))^($F1271*(1+$E1271))</f>
        <v/>
      </c>
      <c r="AP1271" s="47">
        <f>AO1271*(1/(1+$G1271))^(1+$E1271)*(1+AP$7)^$D1271*(AP1253/AO1253)^$E1271*((AP1253+AP1262)/(AO1253+AO1262))^($F1271*(1+$E1271))</f>
        <v/>
      </c>
      <c r="AQ1271" s="47">
        <f>AP1271*(1/(1+$G1271))^(1+$E1271)*(1+AQ$7)^$D1271*(AQ1253/AP1253)^$E1271*((AQ1253+AQ1262)/(AP1253+AP1262))^($F1271*(1+$E1271))</f>
        <v/>
      </c>
      <c r="AR1271" s="47">
        <f>AQ1271*(1/(1+$G1271))^(1+$E1271)*(1+AR$7)^$D1271*(AR1253/AQ1253)^$E1271*((AR1253+AR1262)/(AQ1253+AQ1262))^($F1271*(1+$E1271))</f>
        <v/>
      </c>
      <c r="AS1271" s="47">
        <f>AR1271*(1/(1+$G1271))^(1+$E1271)*(1+AS$7)^$D1271*(AS1253/AR1253)^$E1271*((AS1253+AS1262)/(AR1253+AR1262))^($F1271*(1+$E1271))</f>
        <v/>
      </c>
      <c r="AT1271" s="47">
        <f>AS1271*(1/(1+$G1271))^(1+$E1271)*(1+AT$7)^$D1271*(AT1253/AS1253)^$E1271*((AT1253+AT1262)/(AS1253+AS1262))^($F1271*(1+$E1271))</f>
        <v/>
      </c>
      <c r="AU1271" s="47">
        <f>AT1271*(1/(1+$G1271))^(1+$E1271)*(1+AU$7)^$D1271*(AU1253/AT1253)^$E1271*((AU1253+AU1262)/(AT1253+AT1262))^($F1271*(1+$E1271))</f>
        <v/>
      </c>
      <c r="AV1271" s="47">
        <f>AU1271*(1/(1+$G1271))^(1+$E1271)*(1+AV$7)^$D1271*(AV1253/AU1253)^$E1271*((AV1253+AV1262)/(AU1253+AU1262))^($F1271*(1+$E1271))</f>
        <v/>
      </c>
      <c r="AW1271" s="47">
        <f>AV1271*(1/(1+$G1271))^(1+$E1271)*(1+AW$7)^$D1271*(AW1253/AV1253)^$E1271*((AW1253+AW1262)/(AV1253+AV1262))^($F1271*(1+$E1271))</f>
        <v/>
      </c>
      <c r="AX1271" s="48">
        <f>FUELUSE(AW1271,AX1253,AW1253,AX1262,AW1262,AX$7,$D1271,$E1271,$F1271,$G1271)</f>
        <v/>
      </c>
    </row>
    <row r="1272" hidden="1" outlineLevel="2"/>
    <row r="1273" hidden="1" outlineLevel="2">
      <c r="A1273" s="5" t="inlineStr">
        <is>
          <t>co2</t>
        </is>
      </c>
      <c r="B1273" s="5" t="inlineStr">
        <is>
          <t>coa</t>
        </is>
      </c>
      <c r="C1273" s="5" t="inlineStr">
        <is>
          <t>nfm</t>
        </is>
      </c>
      <c r="D1273" s="40">
        <f>INDEX(Inputs!$T$5:$T$132,MATCH($B1273&amp;"|"&amp;$C1273,Inputs!$A$5:$A$132,0))</f>
        <v/>
      </c>
      <c r="E1273" s="39" t="n"/>
      <c r="F1273" s="39" t="n"/>
      <c r="G1273" s="39" t="n"/>
      <c r="H1273" s="5">
        <f>INDEX(Variables!$B$5:$B$105,MATCH($A1273,Variables!$A$5:$A$105,0))&amp;IF($C1273="",""," | "&amp;INDEX(Mapping!$B$5:$B$26,MATCH($C1273,Mapping!$A$5:$A$26,0))&amp;" | "&amp;INDEX(Mapping!$B$30:$B$41,MATCH($B1273,Mapping!$A$30:$A$41,0)))</f>
        <v/>
      </c>
      <c r="I1273" s="5">
        <f>INDEX(Variables!$C$5:$C$105,MATCH($A1273,Variables!$A$5:$A$105,0))</f>
        <v/>
      </c>
      <c r="J1273" s="5">
        <f>INDEX(Variables!$E$5:$E$105,MATCH($A1273,Variables!$A$5:$A$105,0))</f>
        <v/>
      </c>
      <c r="K1273" s="25">
        <f>LOWER(Settings!$C$4)&amp;".mit."&amp;$A1273&amp;IF($C1273="","","."&amp;$C1273&amp;"."&amp;$B1273)&amp;IF(INDEX(Variables!$D$5:$D$105,MATCH($A1273,Variables!$A$5:$A$105,0))="","","."&amp;INDEX(Variables!$D$5:$D$105,MATCH($A1273,Variables!$A$5:$A$105,0)))&amp;"."&amp;K$5</f>
        <v/>
      </c>
      <c r="L1273" s="28">
        <f>L1264*Settings!$C$13*$D1273</f>
        <v/>
      </c>
      <c r="M1273" s="29">
        <f>M1264*Settings!$C$13*$D1273</f>
        <v/>
      </c>
      <c r="N1273" s="29">
        <f>N1264*Settings!$C$13*$D1273</f>
        <v/>
      </c>
      <c r="O1273" s="29">
        <f>O1264*Settings!$C$13*$D1273</f>
        <v/>
      </c>
      <c r="P1273" s="29">
        <f>P1264*Settings!$C$13*$D1273</f>
        <v/>
      </c>
      <c r="Q1273" s="29">
        <f>Q1264*Settings!$C$13*$D1273</f>
        <v/>
      </c>
      <c r="R1273" s="29">
        <f>R1264*Settings!$C$13*$D1273</f>
        <v/>
      </c>
      <c r="S1273" s="29">
        <f>S1264*Settings!$C$13*$D1273</f>
        <v/>
      </c>
      <c r="T1273" s="29">
        <f>T1264*Settings!$C$13*$D1273</f>
        <v/>
      </c>
      <c r="U1273" s="29">
        <f>U1264*Settings!$C$13*$D1273</f>
        <v/>
      </c>
      <c r="V1273" s="29">
        <f>V1264*Settings!$C$13*$D1273</f>
        <v/>
      </c>
      <c r="W1273" s="29">
        <f>W1264*Settings!$C$13*$D1273</f>
        <v/>
      </c>
      <c r="X1273" s="29">
        <f>X1264*Settings!$C$13*$D1273</f>
        <v/>
      </c>
      <c r="Y1273" s="29">
        <f>Y1264*Settings!$C$13*$D1273</f>
        <v/>
      </c>
      <c r="Z1273" s="29">
        <f>Z1264*Settings!$C$13*$D1273</f>
        <v/>
      </c>
      <c r="AA1273" s="29">
        <f>AA1264*Settings!$C$13*$D1273</f>
        <v/>
      </c>
      <c r="AB1273" s="29">
        <f>AB1264*Settings!$C$13*$D1273</f>
        <v/>
      </c>
      <c r="AC1273" s="29">
        <f>AC1264*Settings!$C$13*$D1273</f>
        <v/>
      </c>
      <c r="AD1273" s="49">
        <f>EMISSIONS(AD1264,Settings!$C$13,$D1273)</f>
        <v/>
      </c>
      <c r="AE1273" s="25">
        <f>LOWER(Settings!$C$4)&amp;".mit."&amp;$A1273&amp;IF($C1273="","","."&amp;$C1273&amp;"."&amp;$B1273)&amp;IF(INDEX(Variables!$D$5:$D$105,MATCH($A1273,Variables!$A$5:$A$105,0))="","","."&amp;INDEX(Variables!$D$5:$D$105,MATCH($A1273,Variables!$A$5:$A$105,0)))&amp;"."&amp;AE$5</f>
        <v/>
      </c>
      <c r="AF1273" s="28">
        <f>AF1264*Settings!$C$13*$D1273</f>
        <v/>
      </c>
      <c r="AG1273" s="29">
        <f>AG1264*Settings!$C$13*$D1273</f>
        <v/>
      </c>
      <c r="AH1273" s="29">
        <f>AH1264*Settings!$C$13*$D1273</f>
        <v/>
      </c>
      <c r="AI1273" s="29">
        <f>AI1264*Settings!$C$13*$D1273</f>
        <v/>
      </c>
      <c r="AJ1273" s="29">
        <f>AJ1264*Settings!$C$13*$D1273</f>
        <v/>
      </c>
      <c r="AK1273" s="29">
        <f>AK1264*Settings!$C$13*$D1273</f>
        <v/>
      </c>
      <c r="AL1273" s="29">
        <f>AL1264*Settings!$C$13*$D1273</f>
        <v/>
      </c>
      <c r="AM1273" s="29">
        <f>AM1264*Settings!$C$13*$D1273</f>
        <v/>
      </c>
      <c r="AN1273" s="29">
        <f>AN1264*Settings!$C$13*$D1273</f>
        <v/>
      </c>
      <c r="AO1273" s="29">
        <f>AO1264*Settings!$C$13*$D1273</f>
        <v/>
      </c>
      <c r="AP1273" s="29">
        <f>AP1264*Settings!$C$13*$D1273</f>
        <v/>
      </c>
      <c r="AQ1273" s="29">
        <f>AQ1264*Settings!$C$13*$D1273</f>
        <v/>
      </c>
      <c r="AR1273" s="29">
        <f>AR1264*Settings!$C$13*$D1273</f>
        <v/>
      </c>
      <c r="AS1273" s="29">
        <f>AS1264*Settings!$C$13*$D1273</f>
        <v/>
      </c>
      <c r="AT1273" s="29">
        <f>AT1264*Settings!$C$13*$D1273</f>
        <v/>
      </c>
      <c r="AU1273" s="29">
        <f>AU1264*Settings!$C$13*$D1273</f>
        <v/>
      </c>
      <c r="AV1273" s="29">
        <f>AV1264*Settings!$C$13*$D1273</f>
        <v/>
      </c>
      <c r="AW1273" s="29">
        <f>AW1264*Settings!$C$13*$D1273</f>
        <v/>
      </c>
      <c r="AX1273" s="49">
        <f>EMISSIONS(AX1264,Settings!$C$13,$D1273)</f>
        <v/>
      </c>
    </row>
    <row r="1274" hidden="1" outlineLevel="2">
      <c r="A1274" s="5" t="inlineStr">
        <is>
          <t>co2</t>
        </is>
      </c>
      <c r="B1274" s="5" t="inlineStr">
        <is>
          <t>nga</t>
        </is>
      </c>
      <c r="C1274" s="5" t="inlineStr">
        <is>
          <t>nfm</t>
        </is>
      </c>
      <c r="D1274" s="40">
        <f>INDEX(Inputs!$T$5:$T$132,MATCH($B1274&amp;"|"&amp;$C1274,Inputs!$A$5:$A$132,0))</f>
        <v/>
      </c>
      <c r="E1274" s="39" t="n"/>
      <c r="F1274" s="39" t="n"/>
      <c r="G1274" s="39" t="n"/>
      <c r="H1274" s="5">
        <f>INDEX(Variables!$B$5:$B$105,MATCH($A1274,Variables!$A$5:$A$105,0))&amp;IF($C1274="",""," | "&amp;INDEX(Mapping!$B$5:$B$26,MATCH($C1274,Mapping!$A$5:$A$26,0))&amp;" | "&amp;INDEX(Mapping!$B$30:$B$41,MATCH($B1274,Mapping!$A$30:$A$41,0)))</f>
        <v/>
      </c>
      <c r="I1274" s="5">
        <f>INDEX(Variables!$C$5:$C$105,MATCH($A1274,Variables!$A$5:$A$105,0))</f>
        <v/>
      </c>
      <c r="J1274" s="5">
        <f>INDEX(Variables!$E$5:$E$105,MATCH($A1274,Variables!$A$5:$A$105,0))</f>
        <v/>
      </c>
      <c r="K1274" s="25">
        <f>LOWER(Settings!$C$4)&amp;".mit."&amp;$A1274&amp;IF($C1274="","","."&amp;$C1274&amp;"."&amp;$B1274)&amp;IF(INDEX(Variables!$D$5:$D$105,MATCH($A1274,Variables!$A$5:$A$105,0))="","","."&amp;INDEX(Variables!$D$5:$D$105,MATCH($A1274,Variables!$A$5:$A$105,0)))&amp;"."&amp;K$5</f>
        <v/>
      </c>
      <c r="L1274" s="28">
        <f>L1265*Settings!$C$13*$D1274</f>
        <v/>
      </c>
      <c r="M1274" s="29">
        <f>M1265*Settings!$C$13*$D1274</f>
        <v/>
      </c>
      <c r="N1274" s="29">
        <f>N1265*Settings!$C$13*$D1274</f>
        <v/>
      </c>
      <c r="O1274" s="29">
        <f>O1265*Settings!$C$13*$D1274</f>
        <v/>
      </c>
      <c r="P1274" s="29">
        <f>P1265*Settings!$C$13*$D1274</f>
        <v/>
      </c>
      <c r="Q1274" s="29">
        <f>Q1265*Settings!$C$13*$D1274</f>
        <v/>
      </c>
      <c r="R1274" s="29">
        <f>R1265*Settings!$C$13*$D1274</f>
        <v/>
      </c>
      <c r="S1274" s="29">
        <f>S1265*Settings!$C$13*$D1274</f>
        <v/>
      </c>
      <c r="T1274" s="29">
        <f>T1265*Settings!$C$13*$D1274</f>
        <v/>
      </c>
      <c r="U1274" s="29">
        <f>U1265*Settings!$C$13*$D1274</f>
        <v/>
      </c>
      <c r="V1274" s="29">
        <f>V1265*Settings!$C$13*$D1274</f>
        <v/>
      </c>
      <c r="W1274" s="29">
        <f>W1265*Settings!$C$13*$D1274</f>
        <v/>
      </c>
      <c r="X1274" s="29">
        <f>X1265*Settings!$C$13*$D1274</f>
        <v/>
      </c>
      <c r="Y1274" s="29">
        <f>Y1265*Settings!$C$13*$D1274</f>
        <v/>
      </c>
      <c r="Z1274" s="29">
        <f>Z1265*Settings!$C$13*$D1274</f>
        <v/>
      </c>
      <c r="AA1274" s="29">
        <f>AA1265*Settings!$C$13*$D1274</f>
        <v/>
      </c>
      <c r="AB1274" s="29">
        <f>AB1265*Settings!$C$13*$D1274</f>
        <v/>
      </c>
      <c r="AC1274" s="29">
        <f>AC1265*Settings!$C$13*$D1274</f>
        <v/>
      </c>
      <c r="AD1274" s="49">
        <f>EMISSIONS(AD1265,Settings!$C$13,$D1274)</f>
        <v/>
      </c>
      <c r="AE1274" s="25">
        <f>LOWER(Settings!$C$4)&amp;".mit."&amp;$A1274&amp;IF($C1274="","","."&amp;$C1274&amp;"."&amp;$B1274)&amp;IF(INDEX(Variables!$D$5:$D$105,MATCH($A1274,Variables!$A$5:$A$105,0))="","","."&amp;INDEX(Variables!$D$5:$D$105,MATCH($A1274,Variables!$A$5:$A$105,0)))&amp;"."&amp;AE$5</f>
        <v/>
      </c>
      <c r="AF1274" s="28">
        <f>AF1265*Settings!$C$13*$D1274</f>
        <v/>
      </c>
      <c r="AG1274" s="29">
        <f>AG1265*Settings!$C$13*$D1274</f>
        <v/>
      </c>
      <c r="AH1274" s="29">
        <f>AH1265*Settings!$C$13*$D1274</f>
        <v/>
      </c>
      <c r="AI1274" s="29">
        <f>AI1265*Settings!$C$13*$D1274</f>
        <v/>
      </c>
      <c r="AJ1274" s="29">
        <f>AJ1265*Settings!$C$13*$D1274</f>
        <v/>
      </c>
      <c r="AK1274" s="29">
        <f>AK1265*Settings!$C$13*$D1274</f>
        <v/>
      </c>
      <c r="AL1274" s="29">
        <f>AL1265*Settings!$C$13*$D1274</f>
        <v/>
      </c>
      <c r="AM1274" s="29">
        <f>AM1265*Settings!$C$13*$D1274</f>
        <v/>
      </c>
      <c r="AN1274" s="29">
        <f>AN1265*Settings!$C$13*$D1274</f>
        <v/>
      </c>
      <c r="AO1274" s="29">
        <f>AO1265*Settings!$C$13*$D1274</f>
        <v/>
      </c>
      <c r="AP1274" s="29">
        <f>AP1265*Settings!$C$13*$D1274</f>
        <v/>
      </c>
      <c r="AQ1274" s="29">
        <f>AQ1265*Settings!$C$13*$D1274</f>
        <v/>
      </c>
      <c r="AR1274" s="29">
        <f>AR1265*Settings!$C$13*$D1274</f>
        <v/>
      </c>
      <c r="AS1274" s="29">
        <f>AS1265*Settings!$C$13*$D1274</f>
        <v/>
      </c>
      <c r="AT1274" s="29">
        <f>AT1265*Settings!$C$13*$D1274</f>
        <v/>
      </c>
      <c r="AU1274" s="29">
        <f>AU1265*Settings!$C$13*$D1274</f>
        <v/>
      </c>
      <c r="AV1274" s="29">
        <f>AV1265*Settings!$C$13*$D1274</f>
        <v/>
      </c>
      <c r="AW1274" s="29">
        <f>AW1265*Settings!$C$13*$D1274</f>
        <v/>
      </c>
      <c r="AX1274" s="49">
        <f>EMISSIONS(AX1265,Settings!$C$13,$D1274)</f>
        <v/>
      </c>
    </row>
    <row r="1275" hidden="1" outlineLevel="2">
      <c r="A1275" s="5" t="inlineStr">
        <is>
          <t>co2</t>
        </is>
      </c>
      <c r="B1275" s="5" t="inlineStr">
        <is>
          <t>gso</t>
        </is>
      </c>
      <c r="C1275" s="5" t="inlineStr">
        <is>
          <t>nfm</t>
        </is>
      </c>
      <c r="D1275" s="40">
        <f>INDEX(Inputs!$T$5:$T$132,MATCH($B1275&amp;"|"&amp;$C1275,Inputs!$A$5:$A$132,0))</f>
        <v/>
      </c>
      <c r="E1275" s="39" t="n"/>
      <c r="F1275" s="39" t="n"/>
      <c r="G1275" s="39" t="n"/>
      <c r="H1275" s="5">
        <f>INDEX(Variables!$B$5:$B$105,MATCH($A1275,Variables!$A$5:$A$105,0))&amp;IF($C1275="",""," | "&amp;INDEX(Mapping!$B$5:$B$26,MATCH($C1275,Mapping!$A$5:$A$26,0))&amp;" | "&amp;INDEX(Mapping!$B$30:$B$41,MATCH($B1275,Mapping!$A$30:$A$41,0)))</f>
        <v/>
      </c>
      <c r="I1275" s="5">
        <f>INDEX(Variables!$C$5:$C$105,MATCH($A1275,Variables!$A$5:$A$105,0))</f>
        <v/>
      </c>
      <c r="J1275" s="5">
        <f>INDEX(Variables!$E$5:$E$105,MATCH($A1275,Variables!$A$5:$A$105,0))</f>
        <v/>
      </c>
      <c r="K1275" s="25">
        <f>LOWER(Settings!$C$4)&amp;".mit."&amp;$A1275&amp;IF($C1275="","","."&amp;$C1275&amp;"."&amp;$B1275)&amp;IF(INDEX(Variables!$D$5:$D$105,MATCH($A1275,Variables!$A$5:$A$105,0))="","","."&amp;INDEX(Variables!$D$5:$D$105,MATCH($A1275,Variables!$A$5:$A$105,0)))&amp;"."&amp;K$5</f>
        <v/>
      </c>
      <c r="L1275" s="28">
        <f>L1266*Settings!$C$13*$D1275</f>
        <v/>
      </c>
      <c r="M1275" s="29">
        <f>M1266*Settings!$C$13*$D1275</f>
        <v/>
      </c>
      <c r="N1275" s="29">
        <f>N1266*Settings!$C$13*$D1275</f>
        <v/>
      </c>
      <c r="O1275" s="29">
        <f>O1266*Settings!$C$13*$D1275</f>
        <v/>
      </c>
      <c r="P1275" s="29">
        <f>P1266*Settings!$C$13*$D1275</f>
        <v/>
      </c>
      <c r="Q1275" s="29">
        <f>Q1266*Settings!$C$13*$D1275</f>
        <v/>
      </c>
      <c r="R1275" s="29">
        <f>R1266*Settings!$C$13*$D1275</f>
        <v/>
      </c>
      <c r="S1275" s="29">
        <f>S1266*Settings!$C$13*$D1275</f>
        <v/>
      </c>
      <c r="T1275" s="29">
        <f>T1266*Settings!$C$13*$D1275</f>
        <v/>
      </c>
      <c r="U1275" s="29">
        <f>U1266*Settings!$C$13*$D1275</f>
        <v/>
      </c>
      <c r="V1275" s="29">
        <f>V1266*Settings!$C$13*$D1275</f>
        <v/>
      </c>
      <c r="W1275" s="29">
        <f>W1266*Settings!$C$13*$D1275</f>
        <v/>
      </c>
      <c r="X1275" s="29">
        <f>X1266*Settings!$C$13*$D1275</f>
        <v/>
      </c>
      <c r="Y1275" s="29">
        <f>Y1266*Settings!$C$13*$D1275</f>
        <v/>
      </c>
      <c r="Z1275" s="29">
        <f>Z1266*Settings!$C$13*$D1275</f>
        <v/>
      </c>
      <c r="AA1275" s="29">
        <f>AA1266*Settings!$C$13*$D1275</f>
        <v/>
      </c>
      <c r="AB1275" s="29">
        <f>AB1266*Settings!$C$13*$D1275</f>
        <v/>
      </c>
      <c r="AC1275" s="29">
        <f>AC1266*Settings!$C$13*$D1275</f>
        <v/>
      </c>
      <c r="AD1275" s="49">
        <f>EMISSIONS(AD1266,Settings!$C$13,$D1275)</f>
        <v/>
      </c>
      <c r="AE1275" s="25">
        <f>LOWER(Settings!$C$4)&amp;".mit."&amp;$A1275&amp;IF($C1275="","","."&amp;$C1275&amp;"."&amp;$B1275)&amp;IF(INDEX(Variables!$D$5:$D$105,MATCH($A1275,Variables!$A$5:$A$105,0))="","","."&amp;INDEX(Variables!$D$5:$D$105,MATCH($A1275,Variables!$A$5:$A$105,0)))&amp;"."&amp;AE$5</f>
        <v/>
      </c>
      <c r="AF1275" s="28">
        <f>AF1266*Settings!$C$13*$D1275</f>
        <v/>
      </c>
      <c r="AG1275" s="29">
        <f>AG1266*Settings!$C$13*$D1275</f>
        <v/>
      </c>
      <c r="AH1275" s="29">
        <f>AH1266*Settings!$C$13*$D1275</f>
        <v/>
      </c>
      <c r="AI1275" s="29">
        <f>AI1266*Settings!$C$13*$D1275</f>
        <v/>
      </c>
      <c r="AJ1275" s="29">
        <f>AJ1266*Settings!$C$13*$D1275</f>
        <v/>
      </c>
      <c r="AK1275" s="29">
        <f>AK1266*Settings!$C$13*$D1275</f>
        <v/>
      </c>
      <c r="AL1275" s="29">
        <f>AL1266*Settings!$C$13*$D1275</f>
        <v/>
      </c>
      <c r="AM1275" s="29">
        <f>AM1266*Settings!$C$13*$D1275</f>
        <v/>
      </c>
      <c r="AN1275" s="29">
        <f>AN1266*Settings!$C$13*$D1275</f>
        <v/>
      </c>
      <c r="AO1275" s="29">
        <f>AO1266*Settings!$C$13*$D1275</f>
        <v/>
      </c>
      <c r="AP1275" s="29">
        <f>AP1266*Settings!$C$13*$D1275</f>
        <v/>
      </c>
      <c r="AQ1275" s="29">
        <f>AQ1266*Settings!$C$13*$D1275</f>
        <v/>
      </c>
      <c r="AR1275" s="29">
        <f>AR1266*Settings!$C$13*$D1275</f>
        <v/>
      </c>
      <c r="AS1275" s="29">
        <f>AS1266*Settings!$C$13*$D1275</f>
        <v/>
      </c>
      <c r="AT1275" s="29">
        <f>AT1266*Settings!$C$13*$D1275</f>
        <v/>
      </c>
      <c r="AU1275" s="29">
        <f>AU1266*Settings!$C$13*$D1275</f>
        <v/>
      </c>
      <c r="AV1275" s="29">
        <f>AV1266*Settings!$C$13*$D1275</f>
        <v/>
      </c>
      <c r="AW1275" s="29">
        <f>AW1266*Settings!$C$13*$D1275</f>
        <v/>
      </c>
      <c r="AX1275" s="49">
        <f>EMISSIONS(AX1266,Settings!$C$13,$D1275)</f>
        <v/>
      </c>
    </row>
    <row r="1276" hidden="1" outlineLevel="2">
      <c r="A1276" s="5" t="inlineStr">
        <is>
          <t>co2</t>
        </is>
      </c>
      <c r="B1276" s="5" t="inlineStr">
        <is>
          <t>die</t>
        </is>
      </c>
      <c r="C1276" s="5" t="inlineStr">
        <is>
          <t>nfm</t>
        </is>
      </c>
      <c r="D1276" s="40">
        <f>INDEX(Inputs!$T$5:$T$132,MATCH($B1276&amp;"|"&amp;$C1276,Inputs!$A$5:$A$132,0))</f>
        <v/>
      </c>
      <c r="E1276" s="39" t="n"/>
      <c r="F1276" s="39" t="n"/>
      <c r="G1276" s="39" t="n"/>
      <c r="H1276" s="5">
        <f>INDEX(Variables!$B$5:$B$105,MATCH($A1276,Variables!$A$5:$A$105,0))&amp;IF($C1276="",""," | "&amp;INDEX(Mapping!$B$5:$B$26,MATCH($C1276,Mapping!$A$5:$A$26,0))&amp;" | "&amp;INDEX(Mapping!$B$30:$B$41,MATCH($B1276,Mapping!$A$30:$A$41,0)))</f>
        <v/>
      </c>
      <c r="I1276" s="5">
        <f>INDEX(Variables!$C$5:$C$105,MATCH($A1276,Variables!$A$5:$A$105,0))</f>
        <v/>
      </c>
      <c r="J1276" s="5">
        <f>INDEX(Variables!$E$5:$E$105,MATCH($A1276,Variables!$A$5:$A$105,0))</f>
        <v/>
      </c>
      <c r="K1276" s="25">
        <f>LOWER(Settings!$C$4)&amp;".mit."&amp;$A1276&amp;IF($C1276="","","."&amp;$C1276&amp;"."&amp;$B1276)&amp;IF(INDEX(Variables!$D$5:$D$105,MATCH($A1276,Variables!$A$5:$A$105,0))="","","."&amp;INDEX(Variables!$D$5:$D$105,MATCH($A1276,Variables!$A$5:$A$105,0)))&amp;"."&amp;K$5</f>
        <v/>
      </c>
      <c r="L1276" s="28">
        <f>L1267*Settings!$C$13*$D1276</f>
        <v/>
      </c>
      <c r="M1276" s="29">
        <f>M1267*Settings!$C$13*$D1276</f>
        <v/>
      </c>
      <c r="N1276" s="29">
        <f>N1267*Settings!$C$13*$D1276</f>
        <v/>
      </c>
      <c r="O1276" s="29">
        <f>O1267*Settings!$C$13*$D1276</f>
        <v/>
      </c>
      <c r="P1276" s="29">
        <f>P1267*Settings!$C$13*$D1276</f>
        <v/>
      </c>
      <c r="Q1276" s="29">
        <f>Q1267*Settings!$C$13*$D1276</f>
        <v/>
      </c>
      <c r="R1276" s="29">
        <f>R1267*Settings!$C$13*$D1276</f>
        <v/>
      </c>
      <c r="S1276" s="29">
        <f>S1267*Settings!$C$13*$D1276</f>
        <v/>
      </c>
      <c r="T1276" s="29">
        <f>T1267*Settings!$C$13*$D1276</f>
        <v/>
      </c>
      <c r="U1276" s="29">
        <f>U1267*Settings!$C$13*$D1276</f>
        <v/>
      </c>
      <c r="V1276" s="29">
        <f>V1267*Settings!$C$13*$D1276</f>
        <v/>
      </c>
      <c r="W1276" s="29">
        <f>W1267*Settings!$C$13*$D1276</f>
        <v/>
      </c>
      <c r="X1276" s="29">
        <f>X1267*Settings!$C$13*$D1276</f>
        <v/>
      </c>
      <c r="Y1276" s="29">
        <f>Y1267*Settings!$C$13*$D1276</f>
        <v/>
      </c>
      <c r="Z1276" s="29">
        <f>Z1267*Settings!$C$13*$D1276</f>
        <v/>
      </c>
      <c r="AA1276" s="29">
        <f>AA1267*Settings!$C$13*$D1276</f>
        <v/>
      </c>
      <c r="AB1276" s="29">
        <f>AB1267*Settings!$C$13*$D1276</f>
        <v/>
      </c>
      <c r="AC1276" s="29">
        <f>AC1267*Settings!$C$13*$D1276</f>
        <v/>
      </c>
      <c r="AD1276" s="49">
        <f>EMISSIONS(AD1267,Settings!$C$13,$D1276)</f>
        <v/>
      </c>
      <c r="AE1276" s="25">
        <f>LOWER(Settings!$C$4)&amp;".mit."&amp;$A1276&amp;IF($C1276="","","."&amp;$C1276&amp;"."&amp;$B1276)&amp;IF(INDEX(Variables!$D$5:$D$105,MATCH($A1276,Variables!$A$5:$A$105,0))="","","."&amp;INDEX(Variables!$D$5:$D$105,MATCH($A1276,Variables!$A$5:$A$105,0)))&amp;"."&amp;AE$5</f>
        <v/>
      </c>
      <c r="AF1276" s="28">
        <f>AF1267*Settings!$C$13*$D1276</f>
        <v/>
      </c>
      <c r="AG1276" s="29">
        <f>AG1267*Settings!$C$13*$D1276</f>
        <v/>
      </c>
      <c r="AH1276" s="29">
        <f>AH1267*Settings!$C$13*$D1276</f>
        <v/>
      </c>
      <c r="AI1276" s="29">
        <f>AI1267*Settings!$C$13*$D1276</f>
        <v/>
      </c>
      <c r="AJ1276" s="29">
        <f>AJ1267*Settings!$C$13*$D1276</f>
        <v/>
      </c>
      <c r="AK1276" s="29">
        <f>AK1267*Settings!$C$13*$D1276</f>
        <v/>
      </c>
      <c r="AL1276" s="29">
        <f>AL1267*Settings!$C$13*$D1276</f>
        <v/>
      </c>
      <c r="AM1276" s="29">
        <f>AM1267*Settings!$C$13*$D1276</f>
        <v/>
      </c>
      <c r="AN1276" s="29">
        <f>AN1267*Settings!$C$13*$D1276</f>
        <v/>
      </c>
      <c r="AO1276" s="29">
        <f>AO1267*Settings!$C$13*$D1276</f>
        <v/>
      </c>
      <c r="AP1276" s="29">
        <f>AP1267*Settings!$C$13*$D1276</f>
        <v/>
      </c>
      <c r="AQ1276" s="29">
        <f>AQ1267*Settings!$C$13*$D1276</f>
        <v/>
      </c>
      <c r="AR1276" s="29">
        <f>AR1267*Settings!$C$13*$D1276</f>
        <v/>
      </c>
      <c r="AS1276" s="29">
        <f>AS1267*Settings!$C$13*$D1276</f>
        <v/>
      </c>
      <c r="AT1276" s="29">
        <f>AT1267*Settings!$C$13*$D1276</f>
        <v/>
      </c>
      <c r="AU1276" s="29">
        <f>AU1267*Settings!$C$13*$D1276</f>
        <v/>
      </c>
      <c r="AV1276" s="29">
        <f>AV1267*Settings!$C$13*$D1276</f>
        <v/>
      </c>
      <c r="AW1276" s="29">
        <f>AW1267*Settings!$C$13*$D1276</f>
        <v/>
      </c>
      <c r="AX1276" s="49">
        <f>EMISSIONS(AX1267,Settings!$C$13,$D1276)</f>
        <v/>
      </c>
    </row>
    <row r="1277" hidden="1" outlineLevel="2">
      <c r="A1277" s="5" t="inlineStr">
        <is>
          <t>co2</t>
        </is>
      </c>
      <c r="B1277" s="5" t="inlineStr">
        <is>
          <t>lpg</t>
        </is>
      </c>
      <c r="C1277" s="5" t="inlineStr">
        <is>
          <t>nfm</t>
        </is>
      </c>
      <c r="D1277" s="40">
        <f>INDEX(Inputs!$T$5:$T$132,MATCH($B1277&amp;"|"&amp;$C1277,Inputs!$A$5:$A$132,0))</f>
        <v/>
      </c>
      <c r="E1277" s="39" t="n"/>
      <c r="F1277" s="39" t="n"/>
      <c r="G1277" s="39" t="n"/>
      <c r="H1277" s="5">
        <f>INDEX(Variables!$B$5:$B$105,MATCH($A1277,Variables!$A$5:$A$105,0))&amp;IF($C1277="",""," | "&amp;INDEX(Mapping!$B$5:$B$26,MATCH($C1277,Mapping!$A$5:$A$26,0))&amp;" | "&amp;INDEX(Mapping!$B$30:$B$41,MATCH($B1277,Mapping!$A$30:$A$41,0)))</f>
        <v/>
      </c>
      <c r="I1277" s="5">
        <f>INDEX(Variables!$C$5:$C$105,MATCH($A1277,Variables!$A$5:$A$105,0))</f>
        <v/>
      </c>
      <c r="J1277" s="5">
        <f>INDEX(Variables!$E$5:$E$105,MATCH($A1277,Variables!$A$5:$A$105,0))</f>
        <v/>
      </c>
      <c r="K1277" s="25">
        <f>LOWER(Settings!$C$4)&amp;".mit."&amp;$A1277&amp;IF($C1277="","","."&amp;$C1277&amp;"."&amp;$B1277)&amp;IF(INDEX(Variables!$D$5:$D$105,MATCH($A1277,Variables!$A$5:$A$105,0))="","","."&amp;INDEX(Variables!$D$5:$D$105,MATCH($A1277,Variables!$A$5:$A$105,0)))&amp;"."&amp;K$5</f>
        <v/>
      </c>
      <c r="L1277" s="28">
        <f>L1268*Settings!$C$13*$D1277</f>
        <v/>
      </c>
      <c r="M1277" s="29">
        <f>M1268*Settings!$C$13*$D1277</f>
        <v/>
      </c>
      <c r="N1277" s="29">
        <f>N1268*Settings!$C$13*$D1277</f>
        <v/>
      </c>
      <c r="O1277" s="29">
        <f>O1268*Settings!$C$13*$D1277</f>
        <v/>
      </c>
      <c r="P1277" s="29">
        <f>P1268*Settings!$C$13*$D1277</f>
        <v/>
      </c>
      <c r="Q1277" s="29">
        <f>Q1268*Settings!$C$13*$D1277</f>
        <v/>
      </c>
      <c r="R1277" s="29">
        <f>R1268*Settings!$C$13*$D1277</f>
        <v/>
      </c>
      <c r="S1277" s="29">
        <f>S1268*Settings!$C$13*$D1277</f>
        <v/>
      </c>
      <c r="T1277" s="29">
        <f>T1268*Settings!$C$13*$D1277</f>
        <v/>
      </c>
      <c r="U1277" s="29">
        <f>U1268*Settings!$C$13*$D1277</f>
        <v/>
      </c>
      <c r="V1277" s="29">
        <f>V1268*Settings!$C$13*$D1277</f>
        <v/>
      </c>
      <c r="W1277" s="29">
        <f>W1268*Settings!$C$13*$D1277</f>
        <v/>
      </c>
      <c r="X1277" s="29">
        <f>X1268*Settings!$C$13*$D1277</f>
        <v/>
      </c>
      <c r="Y1277" s="29">
        <f>Y1268*Settings!$C$13*$D1277</f>
        <v/>
      </c>
      <c r="Z1277" s="29">
        <f>Z1268*Settings!$C$13*$D1277</f>
        <v/>
      </c>
      <c r="AA1277" s="29">
        <f>AA1268*Settings!$C$13*$D1277</f>
        <v/>
      </c>
      <c r="AB1277" s="29">
        <f>AB1268*Settings!$C$13*$D1277</f>
        <v/>
      </c>
      <c r="AC1277" s="29">
        <f>AC1268*Settings!$C$13*$D1277</f>
        <v/>
      </c>
      <c r="AD1277" s="49">
        <f>EMISSIONS(AD1268,Settings!$C$13,$D1277)</f>
        <v/>
      </c>
      <c r="AE1277" s="25">
        <f>LOWER(Settings!$C$4)&amp;".mit."&amp;$A1277&amp;IF($C1277="","","."&amp;$C1277&amp;"."&amp;$B1277)&amp;IF(INDEX(Variables!$D$5:$D$105,MATCH($A1277,Variables!$A$5:$A$105,0))="","","."&amp;INDEX(Variables!$D$5:$D$105,MATCH($A1277,Variables!$A$5:$A$105,0)))&amp;"."&amp;AE$5</f>
        <v/>
      </c>
      <c r="AF1277" s="28">
        <f>AF1268*Settings!$C$13*$D1277</f>
        <v/>
      </c>
      <c r="AG1277" s="29">
        <f>AG1268*Settings!$C$13*$D1277</f>
        <v/>
      </c>
      <c r="AH1277" s="29">
        <f>AH1268*Settings!$C$13*$D1277</f>
        <v/>
      </c>
      <c r="AI1277" s="29">
        <f>AI1268*Settings!$C$13*$D1277</f>
        <v/>
      </c>
      <c r="AJ1277" s="29">
        <f>AJ1268*Settings!$C$13*$D1277</f>
        <v/>
      </c>
      <c r="AK1277" s="29">
        <f>AK1268*Settings!$C$13*$D1277</f>
        <v/>
      </c>
      <c r="AL1277" s="29">
        <f>AL1268*Settings!$C$13*$D1277</f>
        <v/>
      </c>
      <c r="AM1277" s="29">
        <f>AM1268*Settings!$C$13*$D1277</f>
        <v/>
      </c>
      <c r="AN1277" s="29">
        <f>AN1268*Settings!$C$13*$D1277</f>
        <v/>
      </c>
      <c r="AO1277" s="29">
        <f>AO1268*Settings!$C$13*$D1277</f>
        <v/>
      </c>
      <c r="AP1277" s="29">
        <f>AP1268*Settings!$C$13*$D1277</f>
        <v/>
      </c>
      <c r="AQ1277" s="29">
        <f>AQ1268*Settings!$C$13*$D1277</f>
        <v/>
      </c>
      <c r="AR1277" s="29">
        <f>AR1268*Settings!$C$13*$D1277</f>
        <v/>
      </c>
      <c r="AS1277" s="29">
        <f>AS1268*Settings!$C$13*$D1277</f>
        <v/>
      </c>
      <c r="AT1277" s="29">
        <f>AT1268*Settings!$C$13*$D1277</f>
        <v/>
      </c>
      <c r="AU1277" s="29">
        <f>AU1268*Settings!$C$13*$D1277</f>
        <v/>
      </c>
      <c r="AV1277" s="29">
        <f>AV1268*Settings!$C$13*$D1277</f>
        <v/>
      </c>
      <c r="AW1277" s="29">
        <f>AW1268*Settings!$C$13*$D1277</f>
        <v/>
      </c>
      <c r="AX1277" s="49">
        <f>EMISSIONS(AX1268,Settings!$C$13,$D1277)</f>
        <v/>
      </c>
    </row>
    <row r="1278" hidden="1" outlineLevel="2">
      <c r="A1278" s="5" t="inlineStr">
        <is>
          <t>co2</t>
        </is>
      </c>
      <c r="B1278" s="5" t="inlineStr">
        <is>
          <t>ker</t>
        </is>
      </c>
      <c r="C1278" s="5" t="inlineStr">
        <is>
          <t>nfm</t>
        </is>
      </c>
      <c r="D1278" s="40">
        <f>INDEX(Inputs!$T$5:$T$132,MATCH($B1278&amp;"|"&amp;$C1278,Inputs!$A$5:$A$132,0))</f>
        <v/>
      </c>
      <c r="E1278" s="39" t="n"/>
      <c r="F1278" s="39" t="n"/>
      <c r="G1278" s="39" t="n"/>
      <c r="H1278" s="5">
        <f>INDEX(Variables!$B$5:$B$105,MATCH($A1278,Variables!$A$5:$A$105,0))&amp;IF($C1278="",""," | "&amp;INDEX(Mapping!$B$5:$B$26,MATCH($C1278,Mapping!$A$5:$A$26,0))&amp;" | "&amp;INDEX(Mapping!$B$30:$B$41,MATCH($B1278,Mapping!$A$30:$A$41,0)))</f>
        <v/>
      </c>
      <c r="I1278" s="5">
        <f>INDEX(Variables!$C$5:$C$105,MATCH($A1278,Variables!$A$5:$A$105,0))</f>
        <v/>
      </c>
      <c r="J1278" s="5">
        <f>INDEX(Variables!$E$5:$E$105,MATCH($A1278,Variables!$A$5:$A$105,0))</f>
        <v/>
      </c>
      <c r="K1278" s="25">
        <f>LOWER(Settings!$C$4)&amp;".mit."&amp;$A1278&amp;IF($C1278="","","."&amp;$C1278&amp;"."&amp;$B1278)&amp;IF(INDEX(Variables!$D$5:$D$105,MATCH($A1278,Variables!$A$5:$A$105,0))="","","."&amp;INDEX(Variables!$D$5:$D$105,MATCH($A1278,Variables!$A$5:$A$105,0)))&amp;"."&amp;K$5</f>
        <v/>
      </c>
      <c r="L1278" s="28">
        <f>L1269*Settings!$C$13*$D1278</f>
        <v/>
      </c>
      <c r="M1278" s="29">
        <f>M1269*Settings!$C$13*$D1278</f>
        <v/>
      </c>
      <c r="N1278" s="29">
        <f>N1269*Settings!$C$13*$D1278</f>
        <v/>
      </c>
      <c r="O1278" s="29">
        <f>O1269*Settings!$C$13*$D1278</f>
        <v/>
      </c>
      <c r="P1278" s="29">
        <f>P1269*Settings!$C$13*$D1278</f>
        <v/>
      </c>
      <c r="Q1278" s="29">
        <f>Q1269*Settings!$C$13*$D1278</f>
        <v/>
      </c>
      <c r="R1278" s="29">
        <f>R1269*Settings!$C$13*$D1278</f>
        <v/>
      </c>
      <c r="S1278" s="29">
        <f>S1269*Settings!$C$13*$D1278</f>
        <v/>
      </c>
      <c r="T1278" s="29">
        <f>T1269*Settings!$C$13*$D1278</f>
        <v/>
      </c>
      <c r="U1278" s="29">
        <f>U1269*Settings!$C$13*$D1278</f>
        <v/>
      </c>
      <c r="V1278" s="29">
        <f>V1269*Settings!$C$13*$D1278</f>
        <v/>
      </c>
      <c r="W1278" s="29">
        <f>W1269*Settings!$C$13*$D1278</f>
        <v/>
      </c>
      <c r="X1278" s="29">
        <f>X1269*Settings!$C$13*$D1278</f>
        <v/>
      </c>
      <c r="Y1278" s="29">
        <f>Y1269*Settings!$C$13*$D1278</f>
        <v/>
      </c>
      <c r="Z1278" s="29">
        <f>Z1269*Settings!$C$13*$D1278</f>
        <v/>
      </c>
      <c r="AA1278" s="29">
        <f>AA1269*Settings!$C$13*$D1278</f>
        <v/>
      </c>
      <c r="AB1278" s="29">
        <f>AB1269*Settings!$C$13*$D1278</f>
        <v/>
      </c>
      <c r="AC1278" s="29">
        <f>AC1269*Settings!$C$13*$D1278</f>
        <v/>
      </c>
      <c r="AD1278" s="49">
        <f>EMISSIONS(AD1269,Settings!$C$13,$D1278)</f>
        <v/>
      </c>
      <c r="AE1278" s="25">
        <f>LOWER(Settings!$C$4)&amp;".mit."&amp;$A1278&amp;IF($C1278="","","."&amp;$C1278&amp;"."&amp;$B1278)&amp;IF(INDEX(Variables!$D$5:$D$105,MATCH($A1278,Variables!$A$5:$A$105,0))="","","."&amp;INDEX(Variables!$D$5:$D$105,MATCH($A1278,Variables!$A$5:$A$105,0)))&amp;"."&amp;AE$5</f>
        <v/>
      </c>
      <c r="AF1278" s="28">
        <f>AF1269*Settings!$C$13*$D1278</f>
        <v/>
      </c>
      <c r="AG1278" s="29">
        <f>AG1269*Settings!$C$13*$D1278</f>
        <v/>
      </c>
      <c r="AH1278" s="29">
        <f>AH1269*Settings!$C$13*$D1278</f>
        <v/>
      </c>
      <c r="AI1278" s="29">
        <f>AI1269*Settings!$C$13*$D1278</f>
        <v/>
      </c>
      <c r="AJ1278" s="29">
        <f>AJ1269*Settings!$C$13*$D1278</f>
        <v/>
      </c>
      <c r="AK1278" s="29">
        <f>AK1269*Settings!$C$13*$D1278</f>
        <v/>
      </c>
      <c r="AL1278" s="29">
        <f>AL1269*Settings!$C$13*$D1278</f>
        <v/>
      </c>
      <c r="AM1278" s="29">
        <f>AM1269*Settings!$C$13*$D1278</f>
        <v/>
      </c>
      <c r="AN1278" s="29">
        <f>AN1269*Settings!$C$13*$D1278</f>
        <v/>
      </c>
      <c r="AO1278" s="29">
        <f>AO1269*Settings!$C$13*$D1278</f>
        <v/>
      </c>
      <c r="AP1278" s="29">
        <f>AP1269*Settings!$C$13*$D1278</f>
        <v/>
      </c>
      <c r="AQ1278" s="29">
        <f>AQ1269*Settings!$C$13*$D1278</f>
        <v/>
      </c>
      <c r="AR1278" s="29">
        <f>AR1269*Settings!$C$13*$D1278</f>
        <v/>
      </c>
      <c r="AS1278" s="29">
        <f>AS1269*Settings!$C$13*$D1278</f>
        <v/>
      </c>
      <c r="AT1278" s="29">
        <f>AT1269*Settings!$C$13*$D1278</f>
        <v/>
      </c>
      <c r="AU1278" s="29">
        <f>AU1269*Settings!$C$13*$D1278</f>
        <v/>
      </c>
      <c r="AV1278" s="29">
        <f>AV1269*Settings!$C$13*$D1278</f>
        <v/>
      </c>
      <c r="AW1278" s="29">
        <f>AW1269*Settings!$C$13*$D1278</f>
        <v/>
      </c>
      <c r="AX1278" s="49">
        <f>EMISSIONS(AX1269,Settings!$C$13,$D1278)</f>
        <v/>
      </c>
    </row>
    <row r="1279" hidden="1" outlineLevel="2">
      <c r="A1279" s="5" t="inlineStr">
        <is>
          <t>co2</t>
        </is>
      </c>
      <c r="B1279" s="5" t="inlineStr">
        <is>
          <t>oop</t>
        </is>
      </c>
      <c r="C1279" s="5" t="inlineStr">
        <is>
          <t>nfm</t>
        </is>
      </c>
      <c r="D1279" s="40">
        <f>INDEX(Inputs!$T$5:$T$132,MATCH($B1279&amp;"|"&amp;$C1279,Inputs!$A$5:$A$132,0))</f>
        <v/>
      </c>
      <c r="E1279" s="39" t="n"/>
      <c r="F1279" s="39" t="n"/>
      <c r="G1279" s="39" t="n"/>
      <c r="H1279" s="5">
        <f>INDEX(Variables!$B$5:$B$105,MATCH($A1279,Variables!$A$5:$A$105,0))&amp;IF($C1279="",""," | "&amp;INDEX(Mapping!$B$5:$B$26,MATCH($C1279,Mapping!$A$5:$A$26,0))&amp;" | "&amp;INDEX(Mapping!$B$30:$B$41,MATCH($B1279,Mapping!$A$30:$A$41,0)))</f>
        <v/>
      </c>
      <c r="I1279" s="5">
        <f>INDEX(Variables!$C$5:$C$105,MATCH($A1279,Variables!$A$5:$A$105,0))</f>
        <v/>
      </c>
      <c r="J1279" s="5">
        <f>INDEX(Variables!$E$5:$E$105,MATCH($A1279,Variables!$A$5:$A$105,0))</f>
        <v/>
      </c>
      <c r="K1279" s="25">
        <f>LOWER(Settings!$C$4)&amp;".mit."&amp;$A1279&amp;IF($C1279="","","."&amp;$C1279&amp;"."&amp;$B1279)&amp;IF(INDEX(Variables!$D$5:$D$105,MATCH($A1279,Variables!$A$5:$A$105,0))="","","."&amp;INDEX(Variables!$D$5:$D$105,MATCH($A1279,Variables!$A$5:$A$105,0)))&amp;"."&amp;K$5</f>
        <v/>
      </c>
      <c r="L1279" s="28">
        <f>L1270*Settings!$C$13*$D1279</f>
        <v/>
      </c>
      <c r="M1279" s="29">
        <f>M1270*Settings!$C$13*$D1279</f>
        <v/>
      </c>
      <c r="N1279" s="29">
        <f>N1270*Settings!$C$13*$D1279</f>
        <v/>
      </c>
      <c r="O1279" s="29">
        <f>O1270*Settings!$C$13*$D1279</f>
        <v/>
      </c>
      <c r="P1279" s="29">
        <f>P1270*Settings!$C$13*$D1279</f>
        <v/>
      </c>
      <c r="Q1279" s="29">
        <f>Q1270*Settings!$C$13*$D1279</f>
        <v/>
      </c>
      <c r="R1279" s="29">
        <f>R1270*Settings!$C$13*$D1279</f>
        <v/>
      </c>
      <c r="S1279" s="29">
        <f>S1270*Settings!$C$13*$D1279</f>
        <v/>
      </c>
      <c r="T1279" s="29">
        <f>T1270*Settings!$C$13*$D1279</f>
        <v/>
      </c>
      <c r="U1279" s="29">
        <f>U1270*Settings!$C$13*$D1279</f>
        <v/>
      </c>
      <c r="V1279" s="29">
        <f>V1270*Settings!$C$13*$D1279</f>
        <v/>
      </c>
      <c r="W1279" s="29">
        <f>W1270*Settings!$C$13*$D1279</f>
        <v/>
      </c>
      <c r="X1279" s="29">
        <f>X1270*Settings!$C$13*$D1279</f>
        <v/>
      </c>
      <c r="Y1279" s="29">
        <f>Y1270*Settings!$C$13*$D1279</f>
        <v/>
      </c>
      <c r="Z1279" s="29">
        <f>Z1270*Settings!$C$13*$D1279</f>
        <v/>
      </c>
      <c r="AA1279" s="29">
        <f>AA1270*Settings!$C$13*$D1279</f>
        <v/>
      </c>
      <c r="AB1279" s="29">
        <f>AB1270*Settings!$C$13*$D1279</f>
        <v/>
      </c>
      <c r="AC1279" s="29">
        <f>AC1270*Settings!$C$13*$D1279</f>
        <v/>
      </c>
      <c r="AD1279" s="49">
        <f>EMISSIONS(AD1270,Settings!$C$13,$D1279)</f>
        <v/>
      </c>
      <c r="AE1279" s="25">
        <f>LOWER(Settings!$C$4)&amp;".mit."&amp;$A1279&amp;IF($C1279="","","."&amp;$C1279&amp;"."&amp;$B1279)&amp;IF(INDEX(Variables!$D$5:$D$105,MATCH($A1279,Variables!$A$5:$A$105,0))="","","."&amp;INDEX(Variables!$D$5:$D$105,MATCH($A1279,Variables!$A$5:$A$105,0)))&amp;"."&amp;AE$5</f>
        <v/>
      </c>
      <c r="AF1279" s="28">
        <f>AF1270*Settings!$C$13*$D1279</f>
        <v/>
      </c>
      <c r="AG1279" s="29">
        <f>AG1270*Settings!$C$13*$D1279</f>
        <v/>
      </c>
      <c r="AH1279" s="29">
        <f>AH1270*Settings!$C$13*$D1279</f>
        <v/>
      </c>
      <c r="AI1279" s="29">
        <f>AI1270*Settings!$C$13*$D1279</f>
        <v/>
      </c>
      <c r="AJ1279" s="29">
        <f>AJ1270*Settings!$C$13*$D1279</f>
        <v/>
      </c>
      <c r="AK1279" s="29">
        <f>AK1270*Settings!$C$13*$D1279</f>
        <v/>
      </c>
      <c r="AL1279" s="29">
        <f>AL1270*Settings!$C$13*$D1279</f>
        <v/>
      </c>
      <c r="AM1279" s="29">
        <f>AM1270*Settings!$C$13*$D1279</f>
        <v/>
      </c>
      <c r="AN1279" s="29">
        <f>AN1270*Settings!$C$13*$D1279</f>
        <v/>
      </c>
      <c r="AO1279" s="29">
        <f>AO1270*Settings!$C$13*$D1279</f>
        <v/>
      </c>
      <c r="AP1279" s="29">
        <f>AP1270*Settings!$C$13*$D1279</f>
        <v/>
      </c>
      <c r="AQ1279" s="29">
        <f>AQ1270*Settings!$C$13*$D1279</f>
        <v/>
      </c>
      <c r="AR1279" s="29">
        <f>AR1270*Settings!$C$13*$D1279</f>
        <v/>
      </c>
      <c r="AS1279" s="29">
        <f>AS1270*Settings!$C$13*$D1279</f>
        <v/>
      </c>
      <c r="AT1279" s="29">
        <f>AT1270*Settings!$C$13*$D1279</f>
        <v/>
      </c>
      <c r="AU1279" s="29">
        <f>AU1270*Settings!$C$13*$D1279</f>
        <v/>
      </c>
      <c r="AV1279" s="29">
        <f>AV1270*Settings!$C$13*$D1279</f>
        <v/>
      </c>
      <c r="AW1279" s="29">
        <f>AW1270*Settings!$C$13*$D1279</f>
        <v/>
      </c>
      <c r="AX1279" s="49">
        <f>EMISSIONS(AX1270,Settings!$C$13,$D1279)</f>
        <v/>
      </c>
    </row>
    <row r="1280" hidden="1" outlineLevel="2">
      <c r="A1280" s="5" t="inlineStr">
        <is>
          <t>co2</t>
        </is>
      </c>
      <c r="B1280" s="5" t="inlineStr">
        <is>
          <t>bio</t>
        </is>
      </c>
      <c r="C1280" s="5" t="inlineStr">
        <is>
          <t>nfm</t>
        </is>
      </c>
      <c r="D1280" s="40">
        <f>INDEX(Inputs!$T$5:$T$132,MATCH($B1280&amp;"|"&amp;$C1280,Inputs!$A$5:$A$132,0))</f>
        <v/>
      </c>
      <c r="E1280" s="39" t="n"/>
      <c r="F1280" s="39" t="n"/>
      <c r="G1280" s="39" t="n"/>
      <c r="H1280" s="5">
        <f>INDEX(Variables!$B$5:$B$105,MATCH($A1280,Variables!$A$5:$A$105,0))&amp;IF($C1280="",""," | "&amp;INDEX(Mapping!$B$5:$B$26,MATCH($C1280,Mapping!$A$5:$A$26,0))&amp;" | "&amp;INDEX(Mapping!$B$30:$B$41,MATCH($B1280,Mapping!$A$30:$A$41,0)))</f>
        <v/>
      </c>
      <c r="I1280" s="5">
        <f>INDEX(Variables!$C$5:$C$105,MATCH($A1280,Variables!$A$5:$A$105,0))</f>
        <v/>
      </c>
      <c r="J1280" s="5">
        <f>INDEX(Variables!$E$5:$E$105,MATCH($A1280,Variables!$A$5:$A$105,0))</f>
        <v/>
      </c>
      <c r="K1280" s="25">
        <f>LOWER(Settings!$C$4)&amp;".mit."&amp;$A1280&amp;IF($C1280="","","."&amp;$C1280&amp;"."&amp;$B1280)&amp;IF(INDEX(Variables!$D$5:$D$105,MATCH($A1280,Variables!$A$5:$A$105,0))="","","."&amp;INDEX(Variables!$D$5:$D$105,MATCH($A1280,Variables!$A$5:$A$105,0)))&amp;"."&amp;K$5</f>
        <v/>
      </c>
      <c r="L1280" s="28">
        <f>L1271*Settings!$C$13*$D1280</f>
        <v/>
      </c>
      <c r="M1280" s="29">
        <f>M1271*Settings!$C$13*$D1280</f>
        <v/>
      </c>
      <c r="N1280" s="29">
        <f>N1271*Settings!$C$13*$D1280</f>
        <v/>
      </c>
      <c r="O1280" s="29">
        <f>O1271*Settings!$C$13*$D1280</f>
        <v/>
      </c>
      <c r="P1280" s="29">
        <f>P1271*Settings!$C$13*$D1280</f>
        <v/>
      </c>
      <c r="Q1280" s="29">
        <f>Q1271*Settings!$C$13*$D1280</f>
        <v/>
      </c>
      <c r="R1280" s="29">
        <f>R1271*Settings!$C$13*$D1280</f>
        <v/>
      </c>
      <c r="S1280" s="29">
        <f>S1271*Settings!$C$13*$D1280</f>
        <v/>
      </c>
      <c r="T1280" s="29">
        <f>T1271*Settings!$C$13*$D1280</f>
        <v/>
      </c>
      <c r="U1280" s="29">
        <f>U1271*Settings!$C$13*$D1280</f>
        <v/>
      </c>
      <c r="V1280" s="29">
        <f>V1271*Settings!$C$13*$D1280</f>
        <v/>
      </c>
      <c r="W1280" s="29">
        <f>W1271*Settings!$C$13*$D1280</f>
        <v/>
      </c>
      <c r="X1280" s="29">
        <f>X1271*Settings!$C$13*$D1280</f>
        <v/>
      </c>
      <c r="Y1280" s="29">
        <f>Y1271*Settings!$C$13*$D1280</f>
        <v/>
      </c>
      <c r="Z1280" s="29">
        <f>Z1271*Settings!$C$13*$D1280</f>
        <v/>
      </c>
      <c r="AA1280" s="29">
        <f>AA1271*Settings!$C$13*$D1280</f>
        <v/>
      </c>
      <c r="AB1280" s="29">
        <f>AB1271*Settings!$C$13*$D1280</f>
        <v/>
      </c>
      <c r="AC1280" s="29">
        <f>AC1271*Settings!$C$13*$D1280</f>
        <v/>
      </c>
      <c r="AD1280" s="49">
        <f>EMISSIONS(AD1271,Settings!$C$13,$D1280)</f>
        <v/>
      </c>
      <c r="AE1280" s="25">
        <f>LOWER(Settings!$C$4)&amp;".mit."&amp;$A1280&amp;IF($C1280="","","."&amp;$C1280&amp;"."&amp;$B1280)&amp;IF(INDEX(Variables!$D$5:$D$105,MATCH($A1280,Variables!$A$5:$A$105,0))="","","."&amp;INDEX(Variables!$D$5:$D$105,MATCH($A1280,Variables!$A$5:$A$105,0)))&amp;"."&amp;AE$5</f>
        <v/>
      </c>
      <c r="AF1280" s="28">
        <f>AF1271*Settings!$C$13*$D1280</f>
        <v/>
      </c>
      <c r="AG1280" s="29">
        <f>AG1271*Settings!$C$13*$D1280</f>
        <v/>
      </c>
      <c r="AH1280" s="29">
        <f>AH1271*Settings!$C$13*$D1280</f>
        <v/>
      </c>
      <c r="AI1280" s="29">
        <f>AI1271*Settings!$C$13*$D1280</f>
        <v/>
      </c>
      <c r="AJ1280" s="29">
        <f>AJ1271*Settings!$C$13*$D1280</f>
        <v/>
      </c>
      <c r="AK1280" s="29">
        <f>AK1271*Settings!$C$13*$D1280</f>
        <v/>
      </c>
      <c r="AL1280" s="29">
        <f>AL1271*Settings!$C$13*$D1280</f>
        <v/>
      </c>
      <c r="AM1280" s="29">
        <f>AM1271*Settings!$C$13*$D1280</f>
        <v/>
      </c>
      <c r="AN1280" s="29">
        <f>AN1271*Settings!$C$13*$D1280</f>
        <v/>
      </c>
      <c r="AO1280" s="29">
        <f>AO1271*Settings!$C$13*$D1280</f>
        <v/>
      </c>
      <c r="AP1280" s="29">
        <f>AP1271*Settings!$C$13*$D1280</f>
        <v/>
      </c>
      <c r="AQ1280" s="29">
        <f>AQ1271*Settings!$C$13*$D1280</f>
        <v/>
      </c>
      <c r="AR1280" s="29">
        <f>AR1271*Settings!$C$13*$D1280</f>
        <v/>
      </c>
      <c r="AS1280" s="29">
        <f>AS1271*Settings!$C$13*$D1280</f>
        <v/>
      </c>
      <c r="AT1280" s="29">
        <f>AT1271*Settings!$C$13*$D1280</f>
        <v/>
      </c>
      <c r="AU1280" s="29">
        <f>AU1271*Settings!$C$13*$D1280</f>
        <v/>
      </c>
      <c r="AV1280" s="29">
        <f>AV1271*Settings!$C$13*$D1280</f>
        <v/>
      </c>
      <c r="AW1280" s="29">
        <f>AW1271*Settings!$C$13*$D1280</f>
        <v/>
      </c>
      <c r="AX1280" s="49">
        <f>EMISSIONS(AX1271,Settings!$C$13,$D1280)</f>
        <v/>
      </c>
    </row>
    <row r="1281" hidden="1" outlineLevel="2"/>
    <row r="1282" hidden="1" outlineLevel="2">
      <c r="A1282" s="5" t="inlineStr">
        <is>
          <t>rtx</t>
        </is>
      </c>
      <c r="B1282" s="5" t="inlineStr">
        <is>
          <t>coa</t>
        </is>
      </c>
      <c r="C1282" s="5" t="inlineStr">
        <is>
          <t>nfm</t>
        </is>
      </c>
      <c r="D1282" s="40">
        <f>INDEX(Inputs!$R$5:$R$132,MATCH($B1282&amp;"|"&amp;$C1282,Inputs!$A$5:$A$132,0))</f>
        <v/>
      </c>
      <c r="E1282" s="39" t="n"/>
      <c r="F1282" s="39" t="n"/>
      <c r="G1282" s="39" t="n"/>
      <c r="H1282" s="5">
        <f>INDEX(Variables!$B$5:$B$105,MATCH($A1282,Variables!$A$5:$A$105,0))&amp;IF($C1282="",""," | "&amp;INDEX(Mapping!$B$5:$B$26,MATCH($C1282,Mapping!$A$5:$A$26,0))&amp;" | "&amp;INDEX(Mapping!$B$30:$B$41,MATCH($B1282,Mapping!$A$30:$A$41,0)))</f>
        <v/>
      </c>
      <c r="I1282" s="5">
        <f>INDEX(Variables!$C$5:$C$105,MATCH($A1282,Variables!$A$5:$A$105,0))</f>
        <v/>
      </c>
      <c r="J1282" s="5">
        <f>INDEX(Variables!$E$5:$E$105,MATCH($A1282,Variables!$A$5:$A$105,0))</f>
        <v/>
      </c>
      <c r="K1282" s="25">
        <f>LOWER(Settings!$C$4)&amp;".mit."&amp;$A1282&amp;IF($C1282="","","."&amp;$C1282&amp;"."&amp;$B1282)&amp;IF(INDEX(Variables!$D$5:$D$105,MATCH($A1282,Variables!$A$5:$A$105,0))="","","."&amp;INDEX(Variables!$D$5:$D$105,MATCH($A1282,Variables!$A$5:$A$105,0)))&amp;"."&amp;K$5</f>
        <v/>
      </c>
      <c r="L1282" s="46">
        <f>L1264*Settings!$C$13*(INDEX(L$258:L$269,$D1282)+INDEX(L$245:L$256,$D1282))</f>
        <v/>
      </c>
      <c r="M1282" s="47">
        <f>M1264*Settings!$C$13*(INDEX(M$258:M$269,$D1282)+INDEX(M$245:M$256,$D1282))</f>
        <v/>
      </c>
      <c r="N1282" s="47">
        <f>N1264*Settings!$C$13*(INDEX(N$258:N$269,$D1282)+INDEX(N$245:N$256,$D1282))</f>
        <v/>
      </c>
      <c r="O1282" s="47">
        <f>O1264*Settings!$C$13*(INDEX(O$258:O$269,$D1282)+INDEX(O$245:O$256,$D1282))</f>
        <v/>
      </c>
      <c r="P1282" s="47">
        <f>P1264*Settings!$C$13*(INDEX(P$258:P$269,$D1282)+INDEX(P$245:P$256,$D1282))</f>
        <v/>
      </c>
      <c r="Q1282" s="47">
        <f>Q1264*Settings!$C$13*(INDEX(Q$258:Q$269,$D1282)+INDEX(Q$245:Q$256,$D1282))</f>
        <v/>
      </c>
      <c r="R1282" s="47">
        <f>R1264*Settings!$C$13*(INDEX(R$258:R$269,$D1282)+INDEX(R$245:R$256,$D1282))</f>
        <v/>
      </c>
      <c r="S1282" s="47">
        <f>S1264*Settings!$C$13*(INDEX(S$258:S$269,$D1282)+INDEX(S$245:S$256,$D1282))</f>
        <v/>
      </c>
      <c r="T1282" s="47">
        <f>T1264*Settings!$C$13*(INDEX(T$258:T$269,$D1282)+INDEX(T$245:T$256,$D1282))</f>
        <v/>
      </c>
      <c r="U1282" s="47">
        <f>U1264*Settings!$C$13*(INDEX(U$258:U$269,$D1282)+INDEX(U$245:U$256,$D1282))</f>
        <v/>
      </c>
      <c r="V1282" s="47">
        <f>V1264*Settings!$C$13*(INDEX(V$258:V$269,$D1282)+INDEX(V$245:V$256,$D1282))</f>
        <v/>
      </c>
      <c r="W1282" s="47">
        <f>W1264*Settings!$C$13*(INDEX(W$258:W$269,$D1282)+INDEX(W$245:W$256,$D1282))</f>
        <v/>
      </c>
      <c r="X1282" s="47">
        <f>X1264*Settings!$C$13*(INDEX(X$258:X$269,$D1282)+INDEX(X$245:X$256,$D1282))</f>
        <v/>
      </c>
      <c r="Y1282" s="47">
        <f>Y1264*Settings!$C$13*(INDEX(Y$258:Y$269,$D1282)+INDEX(Y$245:Y$256,$D1282))</f>
        <v/>
      </c>
      <c r="Z1282" s="47">
        <f>Z1264*Settings!$C$13*(INDEX(Z$258:Z$269,$D1282)+INDEX(Z$245:Z$256,$D1282))</f>
        <v/>
      </c>
      <c r="AA1282" s="47">
        <f>AA1264*Settings!$C$13*(INDEX(AA$258:AA$269,$D1282)+INDEX(AA$245:AA$256,$D1282))</f>
        <v/>
      </c>
      <c r="AB1282" s="47">
        <f>AB1264*Settings!$C$13*(INDEX(AB$258:AB$269,$D1282)+INDEX(AB$245:AB$256,$D1282))</f>
        <v/>
      </c>
      <c r="AC1282" s="47">
        <f>AC1264*Settings!$C$13*(INDEX(AC$258:AC$269,$D1282)+INDEX(AC$245:AC$256,$D1282))</f>
        <v/>
      </c>
      <c r="AD1282" s="48">
        <f>REVENUE(AD1264,Settings!$C$13,INDEX(AD$258:AD$269,$D1282)+INDEX(AD$245:AD$256,$D1282))</f>
        <v/>
      </c>
      <c r="AE1282" s="25">
        <f>LOWER(Settings!$C$4)&amp;".mit."&amp;$A1282&amp;IF($C1282="","","."&amp;$C1282&amp;"."&amp;$B1282)&amp;IF(INDEX(Variables!$D$5:$D$105,MATCH($A1282,Variables!$A$5:$A$105,0))="","","."&amp;INDEX(Variables!$D$5:$D$105,MATCH($A1282,Variables!$A$5:$A$105,0)))&amp;"."&amp;AE$5</f>
        <v/>
      </c>
      <c r="AF1282" s="46">
        <f>AF1264*Settings!$C$13*(INDEX(AF$258:AF$269,$D1282)+INDEX(AF$245:AF$256,$D1282))</f>
        <v/>
      </c>
      <c r="AG1282" s="47">
        <f>AG1264*Settings!$C$13*(INDEX(AG$258:AG$269,$D1282)+INDEX(AG$245:AG$256,$D1282))</f>
        <v/>
      </c>
      <c r="AH1282" s="47">
        <f>AH1264*Settings!$C$13*(INDEX(AH$258:AH$269,$D1282)+INDEX(AH$245:AH$256,$D1282))</f>
        <v/>
      </c>
      <c r="AI1282" s="47">
        <f>AI1264*Settings!$C$13*(INDEX(AI$258:AI$269,$D1282)+INDEX(AI$245:AI$256,$D1282))</f>
        <v/>
      </c>
      <c r="AJ1282" s="47">
        <f>AJ1264*Settings!$C$13*(INDEX(AJ$258:AJ$269,$D1282)+INDEX(AJ$245:AJ$256,$D1282))</f>
        <v/>
      </c>
      <c r="AK1282" s="47">
        <f>AK1264*Settings!$C$13*(INDEX(AK$258:AK$269,$D1282)+INDEX(AK$245:AK$256,$D1282))</f>
        <v/>
      </c>
      <c r="AL1282" s="47">
        <f>AL1264*Settings!$C$13*(INDEX(AL$258:AL$269,$D1282)+INDEX(AL$245:AL$256,$D1282))</f>
        <v/>
      </c>
      <c r="AM1282" s="47">
        <f>AM1264*Settings!$C$13*(INDEX(AM$258:AM$269,$D1282)+INDEX(AM$245:AM$256,$D1282))</f>
        <v/>
      </c>
      <c r="AN1282" s="47">
        <f>AN1264*Settings!$C$13*(INDEX(AN$258:AN$269,$D1282)+INDEX(AN$245:AN$256,$D1282))</f>
        <v/>
      </c>
      <c r="AO1282" s="47">
        <f>AO1264*Settings!$C$13*(INDEX(AO$258:AO$269,$D1282)+INDEX(AO$245:AO$256,$D1282))</f>
        <v/>
      </c>
      <c r="AP1282" s="47">
        <f>AP1264*Settings!$C$13*(INDEX(AP$258:AP$269,$D1282)+INDEX(AP$245:AP$256,$D1282))</f>
        <v/>
      </c>
      <c r="AQ1282" s="47">
        <f>AQ1264*Settings!$C$13*(INDEX(AQ$258:AQ$269,$D1282)+INDEX(AQ$245:AQ$256,$D1282))</f>
        <v/>
      </c>
      <c r="AR1282" s="47">
        <f>AR1264*Settings!$C$13*(INDEX(AR$258:AR$269,$D1282)+INDEX(AR$245:AR$256,$D1282))</f>
        <v/>
      </c>
      <c r="AS1282" s="47">
        <f>AS1264*Settings!$C$13*(INDEX(AS$258:AS$269,$D1282)+INDEX(AS$245:AS$256,$D1282))</f>
        <v/>
      </c>
      <c r="AT1282" s="47">
        <f>AT1264*Settings!$C$13*(INDEX(AT$258:AT$269,$D1282)+INDEX(AT$245:AT$256,$D1282))</f>
        <v/>
      </c>
      <c r="AU1282" s="47">
        <f>AU1264*Settings!$C$13*(INDEX(AU$258:AU$269,$D1282)+INDEX(AU$245:AU$256,$D1282))</f>
        <v/>
      </c>
      <c r="AV1282" s="47">
        <f>AV1264*Settings!$C$13*(INDEX(AV$258:AV$269,$D1282)+INDEX(AV$245:AV$256,$D1282))</f>
        <v/>
      </c>
      <c r="AW1282" s="47">
        <f>AW1264*Settings!$C$13*(INDEX(AW$258:AW$269,$D1282)+INDEX(AW$245:AW$256,$D1282))</f>
        <v/>
      </c>
      <c r="AX1282" s="48">
        <f>REVENUE(AX1264,Settings!$C$13,INDEX(AX$258:AX$269,$D1282)+INDEX(AX$245:AX$256,$D1282))</f>
        <v/>
      </c>
    </row>
    <row r="1283" hidden="1" outlineLevel="2">
      <c r="A1283" s="5" t="inlineStr">
        <is>
          <t>rtx</t>
        </is>
      </c>
      <c r="B1283" s="5" t="inlineStr">
        <is>
          <t>nga</t>
        </is>
      </c>
      <c r="C1283" s="5" t="inlineStr">
        <is>
          <t>nfm</t>
        </is>
      </c>
      <c r="D1283" s="40">
        <f>INDEX(Inputs!$R$5:$R$132,MATCH($B1283&amp;"|"&amp;$C1283,Inputs!$A$5:$A$132,0))</f>
        <v/>
      </c>
      <c r="E1283" s="39" t="n"/>
      <c r="F1283" s="39" t="n"/>
      <c r="G1283" s="39" t="n"/>
      <c r="H1283" s="5">
        <f>INDEX(Variables!$B$5:$B$105,MATCH($A1283,Variables!$A$5:$A$105,0))&amp;IF($C1283="",""," | "&amp;INDEX(Mapping!$B$5:$B$26,MATCH($C1283,Mapping!$A$5:$A$26,0))&amp;" | "&amp;INDEX(Mapping!$B$30:$B$41,MATCH($B1283,Mapping!$A$30:$A$41,0)))</f>
        <v/>
      </c>
      <c r="I1283" s="5">
        <f>INDEX(Variables!$C$5:$C$105,MATCH($A1283,Variables!$A$5:$A$105,0))</f>
        <v/>
      </c>
      <c r="J1283" s="5">
        <f>INDEX(Variables!$E$5:$E$105,MATCH($A1283,Variables!$A$5:$A$105,0))</f>
        <v/>
      </c>
      <c r="K1283" s="25">
        <f>LOWER(Settings!$C$4)&amp;".mit."&amp;$A1283&amp;IF($C1283="","","."&amp;$C1283&amp;"."&amp;$B1283)&amp;IF(INDEX(Variables!$D$5:$D$105,MATCH($A1283,Variables!$A$5:$A$105,0))="","","."&amp;INDEX(Variables!$D$5:$D$105,MATCH($A1283,Variables!$A$5:$A$105,0)))&amp;"."&amp;K$5</f>
        <v/>
      </c>
      <c r="L1283" s="46">
        <f>L1265*Settings!$C$13*(INDEX(L$258:L$269,$D1283)+INDEX(L$245:L$256,$D1283))</f>
        <v/>
      </c>
      <c r="M1283" s="47">
        <f>M1265*Settings!$C$13*(INDEX(M$258:M$269,$D1283)+INDEX(M$245:M$256,$D1283))</f>
        <v/>
      </c>
      <c r="N1283" s="47">
        <f>N1265*Settings!$C$13*(INDEX(N$258:N$269,$D1283)+INDEX(N$245:N$256,$D1283))</f>
        <v/>
      </c>
      <c r="O1283" s="47">
        <f>O1265*Settings!$C$13*(INDEX(O$258:O$269,$D1283)+INDEX(O$245:O$256,$D1283))</f>
        <v/>
      </c>
      <c r="P1283" s="47">
        <f>P1265*Settings!$C$13*(INDEX(P$258:P$269,$D1283)+INDEX(P$245:P$256,$D1283))</f>
        <v/>
      </c>
      <c r="Q1283" s="47">
        <f>Q1265*Settings!$C$13*(INDEX(Q$258:Q$269,$D1283)+INDEX(Q$245:Q$256,$D1283))</f>
        <v/>
      </c>
      <c r="R1283" s="47">
        <f>R1265*Settings!$C$13*(INDEX(R$258:R$269,$D1283)+INDEX(R$245:R$256,$D1283))</f>
        <v/>
      </c>
      <c r="S1283" s="47">
        <f>S1265*Settings!$C$13*(INDEX(S$258:S$269,$D1283)+INDEX(S$245:S$256,$D1283))</f>
        <v/>
      </c>
      <c r="T1283" s="47">
        <f>T1265*Settings!$C$13*(INDEX(T$258:T$269,$D1283)+INDEX(T$245:T$256,$D1283))</f>
        <v/>
      </c>
      <c r="U1283" s="47">
        <f>U1265*Settings!$C$13*(INDEX(U$258:U$269,$D1283)+INDEX(U$245:U$256,$D1283))</f>
        <v/>
      </c>
      <c r="V1283" s="47">
        <f>V1265*Settings!$C$13*(INDEX(V$258:V$269,$D1283)+INDEX(V$245:V$256,$D1283))</f>
        <v/>
      </c>
      <c r="W1283" s="47">
        <f>W1265*Settings!$C$13*(INDEX(W$258:W$269,$D1283)+INDEX(W$245:W$256,$D1283))</f>
        <v/>
      </c>
      <c r="X1283" s="47">
        <f>X1265*Settings!$C$13*(INDEX(X$258:X$269,$D1283)+INDEX(X$245:X$256,$D1283))</f>
        <v/>
      </c>
      <c r="Y1283" s="47">
        <f>Y1265*Settings!$C$13*(INDEX(Y$258:Y$269,$D1283)+INDEX(Y$245:Y$256,$D1283))</f>
        <v/>
      </c>
      <c r="Z1283" s="47">
        <f>Z1265*Settings!$C$13*(INDEX(Z$258:Z$269,$D1283)+INDEX(Z$245:Z$256,$D1283))</f>
        <v/>
      </c>
      <c r="AA1283" s="47">
        <f>AA1265*Settings!$C$13*(INDEX(AA$258:AA$269,$D1283)+INDEX(AA$245:AA$256,$D1283))</f>
        <v/>
      </c>
      <c r="AB1283" s="47">
        <f>AB1265*Settings!$C$13*(INDEX(AB$258:AB$269,$D1283)+INDEX(AB$245:AB$256,$D1283))</f>
        <v/>
      </c>
      <c r="AC1283" s="47">
        <f>AC1265*Settings!$C$13*(INDEX(AC$258:AC$269,$D1283)+INDEX(AC$245:AC$256,$D1283))</f>
        <v/>
      </c>
      <c r="AD1283" s="48">
        <f>REVENUE(AD1265,Settings!$C$13,INDEX(AD$258:AD$269,$D1283)+INDEX(AD$245:AD$256,$D1283))</f>
        <v/>
      </c>
      <c r="AE1283" s="25">
        <f>LOWER(Settings!$C$4)&amp;".mit."&amp;$A1283&amp;IF($C1283="","","."&amp;$C1283&amp;"."&amp;$B1283)&amp;IF(INDEX(Variables!$D$5:$D$105,MATCH($A1283,Variables!$A$5:$A$105,0))="","","."&amp;INDEX(Variables!$D$5:$D$105,MATCH($A1283,Variables!$A$5:$A$105,0)))&amp;"."&amp;AE$5</f>
        <v/>
      </c>
      <c r="AF1283" s="46">
        <f>AF1265*Settings!$C$13*(INDEX(AF$258:AF$269,$D1283)+INDEX(AF$245:AF$256,$D1283))</f>
        <v/>
      </c>
      <c r="AG1283" s="47">
        <f>AG1265*Settings!$C$13*(INDEX(AG$258:AG$269,$D1283)+INDEX(AG$245:AG$256,$D1283))</f>
        <v/>
      </c>
      <c r="AH1283" s="47">
        <f>AH1265*Settings!$C$13*(INDEX(AH$258:AH$269,$D1283)+INDEX(AH$245:AH$256,$D1283))</f>
        <v/>
      </c>
      <c r="AI1283" s="47">
        <f>AI1265*Settings!$C$13*(INDEX(AI$258:AI$269,$D1283)+INDEX(AI$245:AI$256,$D1283))</f>
        <v/>
      </c>
      <c r="AJ1283" s="47">
        <f>AJ1265*Settings!$C$13*(INDEX(AJ$258:AJ$269,$D1283)+INDEX(AJ$245:AJ$256,$D1283))</f>
        <v/>
      </c>
      <c r="AK1283" s="47">
        <f>AK1265*Settings!$C$13*(INDEX(AK$258:AK$269,$D1283)+INDEX(AK$245:AK$256,$D1283))</f>
        <v/>
      </c>
      <c r="AL1283" s="47">
        <f>AL1265*Settings!$C$13*(INDEX(AL$258:AL$269,$D1283)+INDEX(AL$245:AL$256,$D1283))</f>
        <v/>
      </c>
      <c r="AM1283" s="47">
        <f>AM1265*Settings!$C$13*(INDEX(AM$258:AM$269,$D1283)+INDEX(AM$245:AM$256,$D1283))</f>
        <v/>
      </c>
      <c r="AN1283" s="47">
        <f>AN1265*Settings!$C$13*(INDEX(AN$258:AN$269,$D1283)+INDEX(AN$245:AN$256,$D1283))</f>
        <v/>
      </c>
      <c r="AO1283" s="47">
        <f>AO1265*Settings!$C$13*(INDEX(AO$258:AO$269,$D1283)+INDEX(AO$245:AO$256,$D1283))</f>
        <v/>
      </c>
      <c r="AP1283" s="47">
        <f>AP1265*Settings!$C$13*(INDEX(AP$258:AP$269,$D1283)+INDEX(AP$245:AP$256,$D1283))</f>
        <v/>
      </c>
      <c r="AQ1283" s="47">
        <f>AQ1265*Settings!$C$13*(INDEX(AQ$258:AQ$269,$D1283)+INDEX(AQ$245:AQ$256,$D1283))</f>
        <v/>
      </c>
      <c r="AR1283" s="47">
        <f>AR1265*Settings!$C$13*(INDEX(AR$258:AR$269,$D1283)+INDEX(AR$245:AR$256,$D1283))</f>
        <v/>
      </c>
      <c r="AS1283" s="47">
        <f>AS1265*Settings!$C$13*(INDEX(AS$258:AS$269,$D1283)+INDEX(AS$245:AS$256,$D1283))</f>
        <v/>
      </c>
      <c r="AT1283" s="47">
        <f>AT1265*Settings!$C$13*(INDEX(AT$258:AT$269,$D1283)+INDEX(AT$245:AT$256,$D1283))</f>
        <v/>
      </c>
      <c r="AU1283" s="47">
        <f>AU1265*Settings!$C$13*(INDEX(AU$258:AU$269,$D1283)+INDEX(AU$245:AU$256,$D1283))</f>
        <v/>
      </c>
      <c r="AV1283" s="47">
        <f>AV1265*Settings!$C$13*(INDEX(AV$258:AV$269,$D1283)+INDEX(AV$245:AV$256,$D1283))</f>
        <v/>
      </c>
      <c r="AW1283" s="47">
        <f>AW1265*Settings!$C$13*(INDEX(AW$258:AW$269,$D1283)+INDEX(AW$245:AW$256,$D1283))</f>
        <v/>
      </c>
      <c r="AX1283" s="48">
        <f>REVENUE(AX1265,Settings!$C$13,INDEX(AX$258:AX$269,$D1283)+INDEX(AX$245:AX$256,$D1283))</f>
        <v/>
      </c>
    </row>
    <row r="1284" hidden="1" outlineLevel="2">
      <c r="A1284" s="5" t="inlineStr">
        <is>
          <t>rtx</t>
        </is>
      </c>
      <c r="B1284" s="5" t="inlineStr">
        <is>
          <t>gso</t>
        </is>
      </c>
      <c r="C1284" s="5" t="inlineStr">
        <is>
          <t>nfm</t>
        </is>
      </c>
      <c r="D1284" s="40">
        <f>INDEX(Inputs!$R$5:$R$132,MATCH($B1284&amp;"|"&amp;$C1284,Inputs!$A$5:$A$132,0))</f>
        <v/>
      </c>
      <c r="E1284" s="39" t="n"/>
      <c r="F1284" s="39" t="n"/>
      <c r="G1284" s="39" t="n"/>
      <c r="H1284" s="5">
        <f>INDEX(Variables!$B$5:$B$105,MATCH($A1284,Variables!$A$5:$A$105,0))&amp;IF($C1284="",""," | "&amp;INDEX(Mapping!$B$5:$B$26,MATCH($C1284,Mapping!$A$5:$A$26,0))&amp;" | "&amp;INDEX(Mapping!$B$30:$B$41,MATCH($B1284,Mapping!$A$30:$A$41,0)))</f>
        <v/>
      </c>
      <c r="I1284" s="5">
        <f>INDEX(Variables!$C$5:$C$105,MATCH($A1284,Variables!$A$5:$A$105,0))</f>
        <v/>
      </c>
      <c r="J1284" s="5">
        <f>INDEX(Variables!$E$5:$E$105,MATCH($A1284,Variables!$A$5:$A$105,0))</f>
        <v/>
      </c>
      <c r="K1284" s="25">
        <f>LOWER(Settings!$C$4)&amp;".mit."&amp;$A1284&amp;IF($C1284="","","."&amp;$C1284&amp;"."&amp;$B1284)&amp;IF(INDEX(Variables!$D$5:$D$105,MATCH($A1284,Variables!$A$5:$A$105,0))="","","."&amp;INDEX(Variables!$D$5:$D$105,MATCH($A1284,Variables!$A$5:$A$105,0)))&amp;"."&amp;K$5</f>
        <v/>
      </c>
      <c r="L1284" s="46">
        <f>L1266*Settings!$C$13*(INDEX(L$258:L$269,$D1284)+INDEX(L$245:L$256,$D1284))</f>
        <v/>
      </c>
      <c r="M1284" s="47">
        <f>M1266*Settings!$C$13*(INDEX(M$258:M$269,$D1284)+INDEX(M$245:M$256,$D1284))</f>
        <v/>
      </c>
      <c r="N1284" s="47">
        <f>N1266*Settings!$C$13*(INDEX(N$258:N$269,$D1284)+INDEX(N$245:N$256,$D1284))</f>
        <v/>
      </c>
      <c r="O1284" s="47">
        <f>O1266*Settings!$C$13*(INDEX(O$258:O$269,$D1284)+INDEX(O$245:O$256,$D1284))</f>
        <v/>
      </c>
      <c r="P1284" s="47">
        <f>P1266*Settings!$C$13*(INDEX(P$258:P$269,$D1284)+INDEX(P$245:P$256,$D1284))</f>
        <v/>
      </c>
      <c r="Q1284" s="47">
        <f>Q1266*Settings!$C$13*(INDEX(Q$258:Q$269,$D1284)+INDEX(Q$245:Q$256,$D1284))</f>
        <v/>
      </c>
      <c r="R1284" s="47">
        <f>R1266*Settings!$C$13*(INDEX(R$258:R$269,$D1284)+INDEX(R$245:R$256,$D1284))</f>
        <v/>
      </c>
      <c r="S1284" s="47">
        <f>S1266*Settings!$C$13*(INDEX(S$258:S$269,$D1284)+INDEX(S$245:S$256,$D1284))</f>
        <v/>
      </c>
      <c r="T1284" s="47">
        <f>T1266*Settings!$C$13*(INDEX(T$258:T$269,$D1284)+INDEX(T$245:T$256,$D1284))</f>
        <v/>
      </c>
      <c r="U1284" s="47">
        <f>U1266*Settings!$C$13*(INDEX(U$258:U$269,$D1284)+INDEX(U$245:U$256,$D1284))</f>
        <v/>
      </c>
      <c r="V1284" s="47">
        <f>V1266*Settings!$C$13*(INDEX(V$258:V$269,$D1284)+INDEX(V$245:V$256,$D1284))</f>
        <v/>
      </c>
      <c r="W1284" s="47">
        <f>W1266*Settings!$C$13*(INDEX(W$258:W$269,$D1284)+INDEX(W$245:W$256,$D1284))</f>
        <v/>
      </c>
      <c r="X1284" s="47">
        <f>X1266*Settings!$C$13*(INDEX(X$258:X$269,$D1284)+INDEX(X$245:X$256,$D1284))</f>
        <v/>
      </c>
      <c r="Y1284" s="47">
        <f>Y1266*Settings!$C$13*(INDEX(Y$258:Y$269,$D1284)+INDEX(Y$245:Y$256,$D1284))</f>
        <v/>
      </c>
      <c r="Z1284" s="47">
        <f>Z1266*Settings!$C$13*(INDEX(Z$258:Z$269,$D1284)+INDEX(Z$245:Z$256,$D1284))</f>
        <v/>
      </c>
      <c r="AA1284" s="47">
        <f>AA1266*Settings!$C$13*(INDEX(AA$258:AA$269,$D1284)+INDEX(AA$245:AA$256,$D1284))</f>
        <v/>
      </c>
      <c r="AB1284" s="47">
        <f>AB1266*Settings!$C$13*(INDEX(AB$258:AB$269,$D1284)+INDEX(AB$245:AB$256,$D1284))</f>
        <v/>
      </c>
      <c r="AC1284" s="47">
        <f>AC1266*Settings!$C$13*(INDEX(AC$258:AC$269,$D1284)+INDEX(AC$245:AC$256,$D1284))</f>
        <v/>
      </c>
      <c r="AD1284" s="48">
        <f>REVENUE(AD1266,Settings!$C$13,INDEX(AD$258:AD$269,$D1284)+INDEX(AD$245:AD$256,$D1284))</f>
        <v/>
      </c>
      <c r="AE1284" s="25">
        <f>LOWER(Settings!$C$4)&amp;".mit."&amp;$A1284&amp;IF($C1284="","","."&amp;$C1284&amp;"."&amp;$B1284)&amp;IF(INDEX(Variables!$D$5:$D$105,MATCH($A1284,Variables!$A$5:$A$105,0))="","","."&amp;INDEX(Variables!$D$5:$D$105,MATCH($A1284,Variables!$A$5:$A$105,0)))&amp;"."&amp;AE$5</f>
        <v/>
      </c>
      <c r="AF1284" s="46">
        <f>AF1266*Settings!$C$13*(INDEX(AF$258:AF$269,$D1284)+INDEX(AF$245:AF$256,$D1284))</f>
        <v/>
      </c>
      <c r="AG1284" s="47">
        <f>AG1266*Settings!$C$13*(INDEX(AG$258:AG$269,$D1284)+INDEX(AG$245:AG$256,$D1284))</f>
        <v/>
      </c>
      <c r="AH1284" s="47">
        <f>AH1266*Settings!$C$13*(INDEX(AH$258:AH$269,$D1284)+INDEX(AH$245:AH$256,$D1284))</f>
        <v/>
      </c>
      <c r="AI1284" s="47">
        <f>AI1266*Settings!$C$13*(INDEX(AI$258:AI$269,$D1284)+INDEX(AI$245:AI$256,$D1284))</f>
        <v/>
      </c>
      <c r="AJ1284" s="47">
        <f>AJ1266*Settings!$C$13*(INDEX(AJ$258:AJ$269,$D1284)+INDEX(AJ$245:AJ$256,$D1284))</f>
        <v/>
      </c>
      <c r="AK1284" s="47">
        <f>AK1266*Settings!$C$13*(INDEX(AK$258:AK$269,$D1284)+INDEX(AK$245:AK$256,$D1284))</f>
        <v/>
      </c>
      <c r="AL1284" s="47">
        <f>AL1266*Settings!$C$13*(INDEX(AL$258:AL$269,$D1284)+INDEX(AL$245:AL$256,$D1284))</f>
        <v/>
      </c>
      <c r="AM1284" s="47">
        <f>AM1266*Settings!$C$13*(INDEX(AM$258:AM$269,$D1284)+INDEX(AM$245:AM$256,$D1284))</f>
        <v/>
      </c>
      <c r="AN1284" s="47">
        <f>AN1266*Settings!$C$13*(INDEX(AN$258:AN$269,$D1284)+INDEX(AN$245:AN$256,$D1284))</f>
        <v/>
      </c>
      <c r="AO1284" s="47">
        <f>AO1266*Settings!$C$13*(INDEX(AO$258:AO$269,$D1284)+INDEX(AO$245:AO$256,$D1284))</f>
        <v/>
      </c>
      <c r="AP1284" s="47">
        <f>AP1266*Settings!$C$13*(INDEX(AP$258:AP$269,$D1284)+INDEX(AP$245:AP$256,$D1284))</f>
        <v/>
      </c>
      <c r="AQ1284" s="47">
        <f>AQ1266*Settings!$C$13*(INDEX(AQ$258:AQ$269,$D1284)+INDEX(AQ$245:AQ$256,$D1284))</f>
        <v/>
      </c>
      <c r="AR1284" s="47">
        <f>AR1266*Settings!$C$13*(INDEX(AR$258:AR$269,$D1284)+INDEX(AR$245:AR$256,$D1284))</f>
        <v/>
      </c>
      <c r="AS1284" s="47">
        <f>AS1266*Settings!$C$13*(INDEX(AS$258:AS$269,$D1284)+INDEX(AS$245:AS$256,$D1284))</f>
        <v/>
      </c>
      <c r="AT1284" s="47">
        <f>AT1266*Settings!$C$13*(INDEX(AT$258:AT$269,$D1284)+INDEX(AT$245:AT$256,$D1284))</f>
        <v/>
      </c>
      <c r="AU1284" s="47">
        <f>AU1266*Settings!$C$13*(INDEX(AU$258:AU$269,$D1284)+INDEX(AU$245:AU$256,$D1284))</f>
        <v/>
      </c>
      <c r="AV1284" s="47">
        <f>AV1266*Settings!$C$13*(INDEX(AV$258:AV$269,$D1284)+INDEX(AV$245:AV$256,$D1284))</f>
        <v/>
      </c>
      <c r="AW1284" s="47">
        <f>AW1266*Settings!$C$13*(INDEX(AW$258:AW$269,$D1284)+INDEX(AW$245:AW$256,$D1284))</f>
        <v/>
      </c>
      <c r="AX1284" s="48">
        <f>REVENUE(AX1266,Settings!$C$13,INDEX(AX$258:AX$269,$D1284)+INDEX(AX$245:AX$256,$D1284))</f>
        <v/>
      </c>
    </row>
    <row r="1285" hidden="1" outlineLevel="2">
      <c r="A1285" s="5" t="inlineStr">
        <is>
          <t>rtx</t>
        </is>
      </c>
      <c r="B1285" s="5" t="inlineStr">
        <is>
          <t>die</t>
        </is>
      </c>
      <c r="C1285" s="5" t="inlineStr">
        <is>
          <t>nfm</t>
        </is>
      </c>
      <c r="D1285" s="40">
        <f>INDEX(Inputs!$R$5:$R$132,MATCH($B1285&amp;"|"&amp;$C1285,Inputs!$A$5:$A$132,0))</f>
        <v/>
      </c>
      <c r="E1285" s="39" t="n"/>
      <c r="F1285" s="39" t="n"/>
      <c r="G1285" s="39" t="n"/>
      <c r="H1285" s="5">
        <f>INDEX(Variables!$B$5:$B$105,MATCH($A1285,Variables!$A$5:$A$105,0))&amp;IF($C1285="",""," | "&amp;INDEX(Mapping!$B$5:$B$26,MATCH($C1285,Mapping!$A$5:$A$26,0))&amp;" | "&amp;INDEX(Mapping!$B$30:$B$41,MATCH($B1285,Mapping!$A$30:$A$41,0)))</f>
        <v/>
      </c>
      <c r="I1285" s="5">
        <f>INDEX(Variables!$C$5:$C$105,MATCH($A1285,Variables!$A$5:$A$105,0))</f>
        <v/>
      </c>
      <c r="J1285" s="5">
        <f>INDEX(Variables!$E$5:$E$105,MATCH($A1285,Variables!$A$5:$A$105,0))</f>
        <v/>
      </c>
      <c r="K1285" s="25">
        <f>LOWER(Settings!$C$4)&amp;".mit."&amp;$A1285&amp;IF($C1285="","","."&amp;$C1285&amp;"."&amp;$B1285)&amp;IF(INDEX(Variables!$D$5:$D$105,MATCH($A1285,Variables!$A$5:$A$105,0))="","","."&amp;INDEX(Variables!$D$5:$D$105,MATCH($A1285,Variables!$A$5:$A$105,0)))&amp;"."&amp;K$5</f>
        <v/>
      </c>
      <c r="L1285" s="46">
        <f>L1267*Settings!$C$13*(INDEX(L$258:L$269,$D1285)+INDEX(L$245:L$256,$D1285))</f>
        <v/>
      </c>
      <c r="M1285" s="47">
        <f>M1267*Settings!$C$13*(INDEX(M$258:M$269,$D1285)+INDEX(M$245:M$256,$D1285))</f>
        <v/>
      </c>
      <c r="N1285" s="47">
        <f>N1267*Settings!$C$13*(INDEX(N$258:N$269,$D1285)+INDEX(N$245:N$256,$D1285))</f>
        <v/>
      </c>
      <c r="O1285" s="47">
        <f>O1267*Settings!$C$13*(INDEX(O$258:O$269,$D1285)+INDEX(O$245:O$256,$D1285))</f>
        <v/>
      </c>
      <c r="P1285" s="47">
        <f>P1267*Settings!$C$13*(INDEX(P$258:P$269,$D1285)+INDEX(P$245:P$256,$D1285))</f>
        <v/>
      </c>
      <c r="Q1285" s="47">
        <f>Q1267*Settings!$C$13*(INDEX(Q$258:Q$269,$D1285)+INDEX(Q$245:Q$256,$D1285))</f>
        <v/>
      </c>
      <c r="R1285" s="47">
        <f>R1267*Settings!$C$13*(INDEX(R$258:R$269,$D1285)+INDEX(R$245:R$256,$D1285))</f>
        <v/>
      </c>
      <c r="S1285" s="47">
        <f>S1267*Settings!$C$13*(INDEX(S$258:S$269,$D1285)+INDEX(S$245:S$256,$D1285))</f>
        <v/>
      </c>
      <c r="T1285" s="47">
        <f>T1267*Settings!$C$13*(INDEX(T$258:T$269,$D1285)+INDEX(T$245:T$256,$D1285))</f>
        <v/>
      </c>
      <c r="U1285" s="47">
        <f>U1267*Settings!$C$13*(INDEX(U$258:U$269,$D1285)+INDEX(U$245:U$256,$D1285))</f>
        <v/>
      </c>
      <c r="V1285" s="47">
        <f>V1267*Settings!$C$13*(INDEX(V$258:V$269,$D1285)+INDEX(V$245:V$256,$D1285))</f>
        <v/>
      </c>
      <c r="W1285" s="47">
        <f>W1267*Settings!$C$13*(INDEX(W$258:W$269,$D1285)+INDEX(W$245:W$256,$D1285))</f>
        <v/>
      </c>
      <c r="X1285" s="47">
        <f>X1267*Settings!$C$13*(INDEX(X$258:X$269,$D1285)+INDEX(X$245:X$256,$D1285))</f>
        <v/>
      </c>
      <c r="Y1285" s="47">
        <f>Y1267*Settings!$C$13*(INDEX(Y$258:Y$269,$D1285)+INDEX(Y$245:Y$256,$D1285))</f>
        <v/>
      </c>
      <c r="Z1285" s="47">
        <f>Z1267*Settings!$C$13*(INDEX(Z$258:Z$269,$D1285)+INDEX(Z$245:Z$256,$D1285))</f>
        <v/>
      </c>
      <c r="AA1285" s="47">
        <f>AA1267*Settings!$C$13*(INDEX(AA$258:AA$269,$D1285)+INDEX(AA$245:AA$256,$D1285))</f>
        <v/>
      </c>
      <c r="AB1285" s="47">
        <f>AB1267*Settings!$C$13*(INDEX(AB$258:AB$269,$D1285)+INDEX(AB$245:AB$256,$D1285))</f>
        <v/>
      </c>
      <c r="AC1285" s="47">
        <f>AC1267*Settings!$C$13*(INDEX(AC$258:AC$269,$D1285)+INDEX(AC$245:AC$256,$D1285))</f>
        <v/>
      </c>
      <c r="AD1285" s="48">
        <f>REVENUE(AD1267,Settings!$C$13,INDEX(AD$258:AD$269,$D1285)+INDEX(AD$245:AD$256,$D1285))</f>
        <v/>
      </c>
      <c r="AE1285" s="25">
        <f>LOWER(Settings!$C$4)&amp;".mit."&amp;$A1285&amp;IF($C1285="","","."&amp;$C1285&amp;"."&amp;$B1285)&amp;IF(INDEX(Variables!$D$5:$D$105,MATCH($A1285,Variables!$A$5:$A$105,0))="","","."&amp;INDEX(Variables!$D$5:$D$105,MATCH($A1285,Variables!$A$5:$A$105,0)))&amp;"."&amp;AE$5</f>
        <v/>
      </c>
      <c r="AF1285" s="46">
        <f>AF1267*Settings!$C$13*(INDEX(AF$258:AF$269,$D1285)+INDEX(AF$245:AF$256,$D1285))</f>
        <v/>
      </c>
      <c r="AG1285" s="47">
        <f>AG1267*Settings!$C$13*(INDEX(AG$258:AG$269,$D1285)+INDEX(AG$245:AG$256,$D1285))</f>
        <v/>
      </c>
      <c r="AH1285" s="47">
        <f>AH1267*Settings!$C$13*(INDEX(AH$258:AH$269,$D1285)+INDEX(AH$245:AH$256,$D1285))</f>
        <v/>
      </c>
      <c r="AI1285" s="47">
        <f>AI1267*Settings!$C$13*(INDEX(AI$258:AI$269,$D1285)+INDEX(AI$245:AI$256,$D1285))</f>
        <v/>
      </c>
      <c r="AJ1285" s="47">
        <f>AJ1267*Settings!$C$13*(INDEX(AJ$258:AJ$269,$D1285)+INDEX(AJ$245:AJ$256,$D1285))</f>
        <v/>
      </c>
      <c r="AK1285" s="47">
        <f>AK1267*Settings!$C$13*(INDEX(AK$258:AK$269,$D1285)+INDEX(AK$245:AK$256,$D1285))</f>
        <v/>
      </c>
      <c r="AL1285" s="47">
        <f>AL1267*Settings!$C$13*(INDEX(AL$258:AL$269,$D1285)+INDEX(AL$245:AL$256,$D1285))</f>
        <v/>
      </c>
      <c r="AM1285" s="47">
        <f>AM1267*Settings!$C$13*(INDEX(AM$258:AM$269,$D1285)+INDEX(AM$245:AM$256,$D1285))</f>
        <v/>
      </c>
      <c r="AN1285" s="47">
        <f>AN1267*Settings!$C$13*(INDEX(AN$258:AN$269,$D1285)+INDEX(AN$245:AN$256,$D1285))</f>
        <v/>
      </c>
      <c r="AO1285" s="47">
        <f>AO1267*Settings!$C$13*(INDEX(AO$258:AO$269,$D1285)+INDEX(AO$245:AO$256,$D1285))</f>
        <v/>
      </c>
      <c r="AP1285" s="47">
        <f>AP1267*Settings!$C$13*(INDEX(AP$258:AP$269,$D1285)+INDEX(AP$245:AP$256,$D1285))</f>
        <v/>
      </c>
      <c r="AQ1285" s="47">
        <f>AQ1267*Settings!$C$13*(INDEX(AQ$258:AQ$269,$D1285)+INDEX(AQ$245:AQ$256,$D1285))</f>
        <v/>
      </c>
      <c r="AR1285" s="47">
        <f>AR1267*Settings!$C$13*(INDEX(AR$258:AR$269,$D1285)+INDEX(AR$245:AR$256,$D1285))</f>
        <v/>
      </c>
      <c r="AS1285" s="47">
        <f>AS1267*Settings!$C$13*(INDEX(AS$258:AS$269,$D1285)+INDEX(AS$245:AS$256,$D1285))</f>
        <v/>
      </c>
      <c r="AT1285" s="47">
        <f>AT1267*Settings!$C$13*(INDEX(AT$258:AT$269,$D1285)+INDEX(AT$245:AT$256,$D1285))</f>
        <v/>
      </c>
      <c r="AU1285" s="47">
        <f>AU1267*Settings!$C$13*(INDEX(AU$258:AU$269,$D1285)+INDEX(AU$245:AU$256,$D1285))</f>
        <v/>
      </c>
      <c r="AV1285" s="47">
        <f>AV1267*Settings!$C$13*(INDEX(AV$258:AV$269,$D1285)+INDEX(AV$245:AV$256,$D1285))</f>
        <v/>
      </c>
      <c r="AW1285" s="47">
        <f>AW1267*Settings!$C$13*(INDEX(AW$258:AW$269,$D1285)+INDEX(AW$245:AW$256,$D1285))</f>
        <v/>
      </c>
      <c r="AX1285" s="48">
        <f>REVENUE(AX1267,Settings!$C$13,INDEX(AX$258:AX$269,$D1285)+INDEX(AX$245:AX$256,$D1285))</f>
        <v/>
      </c>
    </row>
    <row r="1286" hidden="1" outlineLevel="2">
      <c r="A1286" s="5" t="inlineStr">
        <is>
          <t>rtx</t>
        </is>
      </c>
      <c r="B1286" s="5" t="inlineStr">
        <is>
          <t>lpg</t>
        </is>
      </c>
      <c r="C1286" s="5" t="inlineStr">
        <is>
          <t>nfm</t>
        </is>
      </c>
      <c r="D1286" s="40">
        <f>INDEX(Inputs!$R$5:$R$132,MATCH($B1286&amp;"|"&amp;$C1286,Inputs!$A$5:$A$132,0))</f>
        <v/>
      </c>
      <c r="E1286" s="39" t="n"/>
      <c r="F1286" s="39" t="n"/>
      <c r="G1286" s="39" t="n"/>
      <c r="H1286" s="5">
        <f>INDEX(Variables!$B$5:$B$105,MATCH($A1286,Variables!$A$5:$A$105,0))&amp;IF($C1286="",""," | "&amp;INDEX(Mapping!$B$5:$B$26,MATCH($C1286,Mapping!$A$5:$A$26,0))&amp;" | "&amp;INDEX(Mapping!$B$30:$B$41,MATCH($B1286,Mapping!$A$30:$A$41,0)))</f>
        <v/>
      </c>
      <c r="I1286" s="5">
        <f>INDEX(Variables!$C$5:$C$105,MATCH($A1286,Variables!$A$5:$A$105,0))</f>
        <v/>
      </c>
      <c r="J1286" s="5">
        <f>INDEX(Variables!$E$5:$E$105,MATCH($A1286,Variables!$A$5:$A$105,0))</f>
        <v/>
      </c>
      <c r="K1286" s="25">
        <f>LOWER(Settings!$C$4)&amp;".mit."&amp;$A1286&amp;IF($C1286="","","."&amp;$C1286&amp;"."&amp;$B1286)&amp;IF(INDEX(Variables!$D$5:$D$105,MATCH($A1286,Variables!$A$5:$A$105,0))="","","."&amp;INDEX(Variables!$D$5:$D$105,MATCH($A1286,Variables!$A$5:$A$105,0)))&amp;"."&amp;K$5</f>
        <v/>
      </c>
      <c r="L1286" s="46">
        <f>L1268*Settings!$C$13*(INDEX(L$258:L$269,$D1286)+INDEX(L$245:L$256,$D1286))</f>
        <v/>
      </c>
      <c r="M1286" s="47">
        <f>M1268*Settings!$C$13*(INDEX(M$258:M$269,$D1286)+INDEX(M$245:M$256,$D1286))</f>
        <v/>
      </c>
      <c r="N1286" s="47">
        <f>N1268*Settings!$C$13*(INDEX(N$258:N$269,$D1286)+INDEX(N$245:N$256,$D1286))</f>
        <v/>
      </c>
      <c r="O1286" s="47">
        <f>O1268*Settings!$C$13*(INDEX(O$258:O$269,$D1286)+INDEX(O$245:O$256,$D1286))</f>
        <v/>
      </c>
      <c r="P1286" s="47">
        <f>P1268*Settings!$C$13*(INDEX(P$258:P$269,$D1286)+INDEX(P$245:P$256,$D1286))</f>
        <v/>
      </c>
      <c r="Q1286" s="47">
        <f>Q1268*Settings!$C$13*(INDEX(Q$258:Q$269,$D1286)+INDEX(Q$245:Q$256,$D1286))</f>
        <v/>
      </c>
      <c r="R1286" s="47">
        <f>R1268*Settings!$C$13*(INDEX(R$258:R$269,$D1286)+INDEX(R$245:R$256,$D1286))</f>
        <v/>
      </c>
      <c r="S1286" s="47">
        <f>S1268*Settings!$C$13*(INDEX(S$258:S$269,$D1286)+INDEX(S$245:S$256,$D1286))</f>
        <v/>
      </c>
      <c r="T1286" s="47">
        <f>T1268*Settings!$C$13*(INDEX(T$258:T$269,$D1286)+INDEX(T$245:T$256,$D1286))</f>
        <v/>
      </c>
      <c r="U1286" s="47">
        <f>U1268*Settings!$C$13*(INDEX(U$258:U$269,$D1286)+INDEX(U$245:U$256,$D1286))</f>
        <v/>
      </c>
      <c r="V1286" s="47">
        <f>V1268*Settings!$C$13*(INDEX(V$258:V$269,$D1286)+INDEX(V$245:V$256,$D1286))</f>
        <v/>
      </c>
      <c r="W1286" s="47">
        <f>W1268*Settings!$C$13*(INDEX(W$258:W$269,$D1286)+INDEX(W$245:W$256,$D1286))</f>
        <v/>
      </c>
      <c r="X1286" s="47">
        <f>X1268*Settings!$C$13*(INDEX(X$258:X$269,$D1286)+INDEX(X$245:X$256,$D1286))</f>
        <v/>
      </c>
      <c r="Y1286" s="47">
        <f>Y1268*Settings!$C$13*(INDEX(Y$258:Y$269,$D1286)+INDEX(Y$245:Y$256,$D1286))</f>
        <v/>
      </c>
      <c r="Z1286" s="47">
        <f>Z1268*Settings!$C$13*(INDEX(Z$258:Z$269,$D1286)+INDEX(Z$245:Z$256,$D1286))</f>
        <v/>
      </c>
      <c r="AA1286" s="47">
        <f>AA1268*Settings!$C$13*(INDEX(AA$258:AA$269,$D1286)+INDEX(AA$245:AA$256,$D1286))</f>
        <v/>
      </c>
      <c r="AB1286" s="47">
        <f>AB1268*Settings!$C$13*(INDEX(AB$258:AB$269,$D1286)+INDEX(AB$245:AB$256,$D1286))</f>
        <v/>
      </c>
      <c r="AC1286" s="47">
        <f>AC1268*Settings!$C$13*(INDEX(AC$258:AC$269,$D1286)+INDEX(AC$245:AC$256,$D1286))</f>
        <v/>
      </c>
      <c r="AD1286" s="48">
        <f>REVENUE(AD1268,Settings!$C$13,INDEX(AD$258:AD$269,$D1286)+INDEX(AD$245:AD$256,$D1286))</f>
        <v/>
      </c>
      <c r="AE1286" s="25">
        <f>LOWER(Settings!$C$4)&amp;".mit."&amp;$A1286&amp;IF($C1286="","","."&amp;$C1286&amp;"."&amp;$B1286)&amp;IF(INDEX(Variables!$D$5:$D$105,MATCH($A1286,Variables!$A$5:$A$105,0))="","","."&amp;INDEX(Variables!$D$5:$D$105,MATCH($A1286,Variables!$A$5:$A$105,0)))&amp;"."&amp;AE$5</f>
        <v/>
      </c>
      <c r="AF1286" s="46">
        <f>AF1268*Settings!$C$13*(INDEX(AF$258:AF$269,$D1286)+INDEX(AF$245:AF$256,$D1286))</f>
        <v/>
      </c>
      <c r="AG1286" s="47">
        <f>AG1268*Settings!$C$13*(INDEX(AG$258:AG$269,$D1286)+INDEX(AG$245:AG$256,$D1286))</f>
        <v/>
      </c>
      <c r="AH1286" s="47">
        <f>AH1268*Settings!$C$13*(INDEX(AH$258:AH$269,$D1286)+INDEX(AH$245:AH$256,$D1286))</f>
        <v/>
      </c>
      <c r="AI1286" s="47">
        <f>AI1268*Settings!$C$13*(INDEX(AI$258:AI$269,$D1286)+INDEX(AI$245:AI$256,$D1286))</f>
        <v/>
      </c>
      <c r="AJ1286" s="47">
        <f>AJ1268*Settings!$C$13*(INDEX(AJ$258:AJ$269,$D1286)+INDEX(AJ$245:AJ$256,$D1286))</f>
        <v/>
      </c>
      <c r="AK1286" s="47">
        <f>AK1268*Settings!$C$13*(INDEX(AK$258:AK$269,$D1286)+INDEX(AK$245:AK$256,$D1286))</f>
        <v/>
      </c>
      <c r="AL1286" s="47">
        <f>AL1268*Settings!$C$13*(INDEX(AL$258:AL$269,$D1286)+INDEX(AL$245:AL$256,$D1286))</f>
        <v/>
      </c>
      <c r="AM1286" s="47">
        <f>AM1268*Settings!$C$13*(INDEX(AM$258:AM$269,$D1286)+INDEX(AM$245:AM$256,$D1286))</f>
        <v/>
      </c>
      <c r="AN1286" s="47">
        <f>AN1268*Settings!$C$13*(INDEX(AN$258:AN$269,$D1286)+INDEX(AN$245:AN$256,$D1286))</f>
        <v/>
      </c>
      <c r="AO1286" s="47">
        <f>AO1268*Settings!$C$13*(INDEX(AO$258:AO$269,$D1286)+INDEX(AO$245:AO$256,$D1286))</f>
        <v/>
      </c>
      <c r="AP1286" s="47">
        <f>AP1268*Settings!$C$13*(INDEX(AP$258:AP$269,$D1286)+INDEX(AP$245:AP$256,$D1286))</f>
        <v/>
      </c>
      <c r="AQ1286" s="47">
        <f>AQ1268*Settings!$C$13*(INDEX(AQ$258:AQ$269,$D1286)+INDEX(AQ$245:AQ$256,$D1286))</f>
        <v/>
      </c>
      <c r="AR1286" s="47">
        <f>AR1268*Settings!$C$13*(INDEX(AR$258:AR$269,$D1286)+INDEX(AR$245:AR$256,$D1286))</f>
        <v/>
      </c>
      <c r="AS1286" s="47">
        <f>AS1268*Settings!$C$13*(INDEX(AS$258:AS$269,$D1286)+INDEX(AS$245:AS$256,$D1286))</f>
        <v/>
      </c>
      <c r="AT1286" s="47">
        <f>AT1268*Settings!$C$13*(INDEX(AT$258:AT$269,$D1286)+INDEX(AT$245:AT$256,$D1286))</f>
        <v/>
      </c>
      <c r="AU1286" s="47">
        <f>AU1268*Settings!$C$13*(INDEX(AU$258:AU$269,$D1286)+INDEX(AU$245:AU$256,$D1286))</f>
        <v/>
      </c>
      <c r="AV1286" s="47">
        <f>AV1268*Settings!$C$13*(INDEX(AV$258:AV$269,$D1286)+INDEX(AV$245:AV$256,$D1286))</f>
        <v/>
      </c>
      <c r="AW1286" s="47">
        <f>AW1268*Settings!$C$13*(INDEX(AW$258:AW$269,$D1286)+INDEX(AW$245:AW$256,$D1286))</f>
        <v/>
      </c>
      <c r="AX1286" s="48">
        <f>REVENUE(AX1268,Settings!$C$13,INDEX(AX$258:AX$269,$D1286)+INDEX(AX$245:AX$256,$D1286))</f>
        <v/>
      </c>
    </row>
    <row r="1287" hidden="1" outlineLevel="2">
      <c r="A1287" s="5" t="inlineStr">
        <is>
          <t>rtx</t>
        </is>
      </c>
      <c r="B1287" s="5" t="inlineStr">
        <is>
          <t>ker</t>
        </is>
      </c>
      <c r="C1287" s="5" t="inlineStr">
        <is>
          <t>nfm</t>
        </is>
      </c>
      <c r="D1287" s="40">
        <f>INDEX(Inputs!$R$5:$R$132,MATCH($B1287&amp;"|"&amp;$C1287,Inputs!$A$5:$A$132,0))</f>
        <v/>
      </c>
      <c r="E1287" s="39" t="n"/>
      <c r="F1287" s="39" t="n"/>
      <c r="G1287" s="39" t="n"/>
      <c r="H1287" s="5">
        <f>INDEX(Variables!$B$5:$B$105,MATCH($A1287,Variables!$A$5:$A$105,0))&amp;IF($C1287="",""," | "&amp;INDEX(Mapping!$B$5:$B$26,MATCH($C1287,Mapping!$A$5:$A$26,0))&amp;" | "&amp;INDEX(Mapping!$B$30:$B$41,MATCH($B1287,Mapping!$A$30:$A$41,0)))</f>
        <v/>
      </c>
      <c r="I1287" s="5">
        <f>INDEX(Variables!$C$5:$C$105,MATCH($A1287,Variables!$A$5:$A$105,0))</f>
        <v/>
      </c>
      <c r="J1287" s="5">
        <f>INDEX(Variables!$E$5:$E$105,MATCH($A1287,Variables!$A$5:$A$105,0))</f>
        <v/>
      </c>
      <c r="K1287" s="25">
        <f>LOWER(Settings!$C$4)&amp;".mit."&amp;$A1287&amp;IF($C1287="","","."&amp;$C1287&amp;"."&amp;$B1287)&amp;IF(INDEX(Variables!$D$5:$D$105,MATCH($A1287,Variables!$A$5:$A$105,0))="","","."&amp;INDEX(Variables!$D$5:$D$105,MATCH($A1287,Variables!$A$5:$A$105,0)))&amp;"."&amp;K$5</f>
        <v/>
      </c>
      <c r="L1287" s="46">
        <f>L1269*Settings!$C$13*(INDEX(L$258:L$269,$D1287)+INDEX(L$245:L$256,$D1287))</f>
        <v/>
      </c>
      <c r="M1287" s="47">
        <f>M1269*Settings!$C$13*(INDEX(M$258:M$269,$D1287)+INDEX(M$245:M$256,$D1287))</f>
        <v/>
      </c>
      <c r="N1287" s="47">
        <f>N1269*Settings!$C$13*(INDEX(N$258:N$269,$D1287)+INDEX(N$245:N$256,$D1287))</f>
        <v/>
      </c>
      <c r="O1287" s="47">
        <f>O1269*Settings!$C$13*(INDEX(O$258:O$269,$D1287)+INDEX(O$245:O$256,$D1287))</f>
        <v/>
      </c>
      <c r="P1287" s="47">
        <f>P1269*Settings!$C$13*(INDEX(P$258:P$269,$D1287)+INDEX(P$245:P$256,$D1287))</f>
        <v/>
      </c>
      <c r="Q1287" s="47">
        <f>Q1269*Settings!$C$13*(INDEX(Q$258:Q$269,$D1287)+INDEX(Q$245:Q$256,$D1287))</f>
        <v/>
      </c>
      <c r="R1287" s="47">
        <f>R1269*Settings!$C$13*(INDEX(R$258:R$269,$D1287)+INDEX(R$245:R$256,$D1287))</f>
        <v/>
      </c>
      <c r="S1287" s="47">
        <f>S1269*Settings!$C$13*(INDEX(S$258:S$269,$D1287)+INDEX(S$245:S$256,$D1287))</f>
        <v/>
      </c>
      <c r="T1287" s="47">
        <f>T1269*Settings!$C$13*(INDEX(T$258:T$269,$D1287)+INDEX(T$245:T$256,$D1287))</f>
        <v/>
      </c>
      <c r="U1287" s="47">
        <f>U1269*Settings!$C$13*(INDEX(U$258:U$269,$D1287)+INDEX(U$245:U$256,$D1287))</f>
        <v/>
      </c>
      <c r="V1287" s="47">
        <f>V1269*Settings!$C$13*(INDEX(V$258:V$269,$D1287)+INDEX(V$245:V$256,$D1287))</f>
        <v/>
      </c>
      <c r="W1287" s="47">
        <f>W1269*Settings!$C$13*(INDEX(W$258:W$269,$D1287)+INDEX(W$245:W$256,$D1287))</f>
        <v/>
      </c>
      <c r="X1287" s="47">
        <f>X1269*Settings!$C$13*(INDEX(X$258:X$269,$D1287)+INDEX(X$245:X$256,$D1287))</f>
        <v/>
      </c>
      <c r="Y1287" s="47">
        <f>Y1269*Settings!$C$13*(INDEX(Y$258:Y$269,$D1287)+INDEX(Y$245:Y$256,$D1287))</f>
        <v/>
      </c>
      <c r="Z1287" s="47">
        <f>Z1269*Settings!$C$13*(INDEX(Z$258:Z$269,$D1287)+INDEX(Z$245:Z$256,$D1287))</f>
        <v/>
      </c>
      <c r="AA1287" s="47">
        <f>AA1269*Settings!$C$13*(INDEX(AA$258:AA$269,$D1287)+INDEX(AA$245:AA$256,$D1287))</f>
        <v/>
      </c>
      <c r="AB1287" s="47">
        <f>AB1269*Settings!$C$13*(INDEX(AB$258:AB$269,$D1287)+INDEX(AB$245:AB$256,$D1287))</f>
        <v/>
      </c>
      <c r="AC1287" s="47">
        <f>AC1269*Settings!$C$13*(INDEX(AC$258:AC$269,$D1287)+INDEX(AC$245:AC$256,$D1287))</f>
        <v/>
      </c>
      <c r="AD1287" s="48">
        <f>REVENUE(AD1269,Settings!$C$13,INDEX(AD$258:AD$269,$D1287)+INDEX(AD$245:AD$256,$D1287))</f>
        <v/>
      </c>
      <c r="AE1287" s="25">
        <f>LOWER(Settings!$C$4)&amp;".mit."&amp;$A1287&amp;IF($C1287="","","."&amp;$C1287&amp;"."&amp;$B1287)&amp;IF(INDEX(Variables!$D$5:$D$105,MATCH($A1287,Variables!$A$5:$A$105,0))="","","."&amp;INDEX(Variables!$D$5:$D$105,MATCH($A1287,Variables!$A$5:$A$105,0)))&amp;"."&amp;AE$5</f>
        <v/>
      </c>
      <c r="AF1287" s="46">
        <f>AF1269*Settings!$C$13*(INDEX(AF$258:AF$269,$D1287)+INDEX(AF$245:AF$256,$D1287))</f>
        <v/>
      </c>
      <c r="AG1287" s="47">
        <f>AG1269*Settings!$C$13*(INDEX(AG$258:AG$269,$D1287)+INDEX(AG$245:AG$256,$D1287))</f>
        <v/>
      </c>
      <c r="AH1287" s="47">
        <f>AH1269*Settings!$C$13*(INDEX(AH$258:AH$269,$D1287)+INDEX(AH$245:AH$256,$D1287))</f>
        <v/>
      </c>
      <c r="AI1287" s="47">
        <f>AI1269*Settings!$C$13*(INDEX(AI$258:AI$269,$D1287)+INDEX(AI$245:AI$256,$D1287))</f>
        <v/>
      </c>
      <c r="AJ1287" s="47">
        <f>AJ1269*Settings!$C$13*(INDEX(AJ$258:AJ$269,$D1287)+INDEX(AJ$245:AJ$256,$D1287))</f>
        <v/>
      </c>
      <c r="AK1287" s="47">
        <f>AK1269*Settings!$C$13*(INDEX(AK$258:AK$269,$D1287)+INDEX(AK$245:AK$256,$D1287))</f>
        <v/>
      </c>
      <c r="AL1287" s="47">
        <f>AL1269*Settings!$C$13*(INDEX(AL$258:AL$269,$D1287)+INDEX(AL$245:AL$256,$D1287))</f>
        <v/>
      </c>
      <c r="AM1287" s="47">
        <f>AM1269*Settings!$C$13*(INDEX(AM$258:AM$269,$D1287)+INDEX(AM$245:AM$256,$D1287))</f>
        <v/>
      </c>
      <c r="AN1287" s="47">
        <f>AN1269*Settings!$C$13*(INDEX(AN$258:AN$269,$D1287)+INDEX(AN$245:AN$256,$D1287))</f>
        <v/>
      </c>
      <c r="AO1287" s="47">
        <f>AO1269*Settings!$C$13*(INDEX(AO$258:AO$269,$D1287)+INDEX(AO$245:AO$256,$D1287))</f>
        <v/>
      </c>
      <c r="AP1287" s="47">
        <f>AP1269*Settings!$C$13*(INDEX(AP$258:AP$269,$D1287)+INDEX(AP$245:AP$256,$D1287))</f>
        <v/>
      </c>
      <c r="AQ1287" s="47">
        <f>AQ1269*Settings!$C$13*(INDEX(AQ$258:AQ$269,$D1287)+INDEX(AQ$245:AQ$256,$D1287))</f>
        <v/>
      </c>
      <c r="AR1287" s="47">
        <f>AR1269*Settings!$C$13*(INDEX(AR$258:AR$269,$D1287)+INDEX(AR$245:AR$256,$D1287))</f>
        <v/>
      </c>
      <c r="AS1287" s="47">
        <f>AS1269*Settings!$C$13*(INDEX(AS$258:AS$269,$D1287)+INDEX(AS$245:AS$256,$D1287))</f>
        <v/>
      </c>
      <c r="AT1287" s="47">
        <f>AT1269*Settings!$C$13*(INDEX(AT$258:AT$269,$D1287)+INDEX(AT$245:AT$256,$D1287))</f>
        <v/>
      </c>
      <c r="AU1287" s="47">
        <f>AU1269*Settings!$C$13*(INDEX(AU$258:AU$269,$D1287)+INDEX(AU$245:AU$256,$D1287))</f>
        <v/>
      </c>
      <c r="AV1287" s="47">
        <f>AV1269*Settings!$C$13*(INDEX(AV$258:AV$269,$D1287)+INDEX(AV$245:AV$256,$D1287))</f>
        <v/>
      </c>
      <c r="AW1287" s="47">
        <f>AW1269*Settings!$C$13*(INDEX(AW$258:AW$269,$D1287)+INDEX(AW$245:AW$256,$D1287))</f>
        <v/>
      </c>
      <c r="AX1287" s="48">
        <f>REVENUE(AX1269,Settings!$C$13,INDEX(AX$258:AX$269,$D1287)+INDEX(AX$245:AX$256,$D1287))</f>
        <v/>
      </c>
    </row>
    <row r="1288" hidden="1" outlineLevel="2">
      <c r="A1288" s="5" t="inlineStr">
        <is>
          <t>rtx</t>
        </is>
      </c>
      <c r="B1288" s="5" t="inlineStr">
        <is>
          <t>oop</t>
        </is>
      </c>
      <c r="C1288" s="5" t="inlineStr">
        <is>
          <t>nfm</t>
        </is>
      </c>
      <c r="D1288" s="40">
        <f>INDEX(Inputs!$R$5:$R$132,MATCH($B1288&amp;"|"&amp;$C1288,Inputs!$A$5:$A$132,0))</f>
        <v/>
      </c>
      <c r="E1288" s="39" t="n"/>
      <c r="F1288" s="39" t="n"/>
      <c r="G1288" s="39" t="n"/>
      <c r="H1288" s="5">
        <f>INDEX(Variables!$B$5:$B$105,MATCH($A1288,Variables!$A$5:$A$105,0))&amp;IF($C1288="",""," | "&amp;INDEX(Mapping!$B$5:$B$26,MATCH($C1288,Mapping!$A$5:$A$26,0))&amp;" | "&amp;INDEX(Mapping!$B$30:$B$41,MATCH($B1288,Mapping!$A$30:$A$41,0)))</f>
        <v/>
      </c>
      <c r="I1288" s="5">
        <f>INDEX(Variables!$C$5:$C$105,MATCH($A1288,Variables!$A$5:$A$105,0))</f>
        <v/>
      </c>
      <c r="J1288" s="5">
        <f>INDEX(Variables!$E$5:$E$105,MATCH($A1288,Variables!$A$5:$A$105,0))</f>
        <v/>
      </c>
      <c r="K1288" s="25">
        <f>LOWER(Settings!$C$4)&amp;".mit."&amp;$A1288&amp;IF($C1288="","","."&amp;$C1288&amp;"."&amp;$B1288)&amp;IF(INDEX(Variables!$D$5:$D$105,MATCH($A1288,Variables!$A$5:$A$105,0))="","","."&amp;INDEX(Variables!$D$5:$D$105,MATCH($A1288,Variables!$A$5:$A$105,0)))&amp;"."&amp;K$5</f>
        <v/>
      </c>
      <c r="L1288" s="46">
        <f>L1270*Settings!$C$13*(INDEX(L$258:L$269,$D1288)+INDEX(L$245:L$256,$D1288))</f>
        <v/>
      </c>
      <c r="M1288" s="47">
        <f>M1270*Settings!$C$13*(INDEX(M$258:M$269,$D1288)+INDEX(M$245:M$256,$D1288))</f>
        <v/>
      </c>
      <c r="N1288" s="47">
        <f>N1270*Settings!$C$13*(INDEX(N$258:N$269,$D1288)+INDEX(N$245:N$256,$D1288))</f>
        <v/>
      </c>
      <c r="O1288" s="47">
        <f>O1270*Settings!$C$13*(INDEX(O$258:O$269,$D1288)+INDEX(O$245:O$256,$D1288))</f>
        <v/>
      </c>
      <c r="P1288" s="47">
        <f>P1270*Settings!$C$13*(INDEX(P$258:P$269,$D1288)+INDEX(P$245:P$256,$D1288))</f>
        <v/>
      </c>
      <c r="Q1288" s="47">
        <f>Q1270*Settings!$C$13*(INDEX(Q$258:Q$269,$D1288)+INDEX(Q$245:Q$256,$D1288))</f>
        <v/>
      </c>
      <c r="R1288" s="47">
        <f>R1270*Settings!$C$13*(INDEX(R$258:R$269,$D1288)+INDEX(R$245:R$256,$D1288))</f>
        <v/>
      </c>
      <c r="S1288" s="47">
        <f>S1270*Settings!$C$13*(INDEX(S$258:S$269,$D1288)+INDEX(S$245:S$256,$D1288))</f>
        <v/>
      </c>
      <c r="T1288" s="47">
        <f>T1270*Settings!$C$13*(INDEX(T$258:T$269,$D1288)+INDEX(T$245:T$256,$D1288))</f>
        <v/>
      </c>
      <c r="U1288" s="47">
        <f>U1270*Settings!$C$13*(INDEX(U$258:U$269,$D1288)+INDEX(U$245:U$256,$D1288))</f>
        <v/>
      </c>
      <c r="V1288" s="47">
        <f>V1270*Settings!$C$13*(INDEX(V$258:V$269,$D1288)+INDEX(V$245:V$256,$D1288))</f>
        <v/>
      </c>
      <c r="W1288" s="47">
        <f>W1270*Settings!$C$13*(INDEX(W$258:W$269,$D1288)+INDEX(W$245:W$256,$D1288))</f>
        <v/>
      </c>
      <c r="X1288" s="47">
        <f>X1270*Settings!$C$13*(INDEX(X$258:X$269,$D1288)+INDEX(X$245:X$256,$D1288))</f>
        <v/>
      </c>
      <c r="Y1288" s="47">
        <f>Y1270*Settings!$C$13*(INDEX(Y$258:Y$269,$D1288)+INDEX(Y$245:Y$256,$D1288))</f>
        <v/>
      </c>
      <c r="Z1288" s="47">
        <f>Z1270*Settings!$C$13*(INDEX(Z$258:Z$269,$D1288)+INDEX(Z$245:Z$256,$D1288))</f>
        <v/>
      </c>
      <c r="AA1288" s="47">
        <f>AA1270*Settings!$C$13*(INDEX(AA$258:AA$269,$D1288)+INDEX(AA$245:AA$256,$D1288))</f>
        <v/>
      </c>
      <c r="AB1288" s="47">
        <f>AB1270*Settings!$C$13*(INDEX(AB$258:AB$269,$D1288)+INDEX(AB$245:AB$256,$D1288))</f>
        <v/>
      </c>
      <c r="AC1288" s="47">
        <f>AC1270*Settings!$C$13*(INDEX(AC$258:AC$269,$D1288)+INDEX(AC$245:AC$256,$D1288))</f>
        <v/>
      </c>
      <c r="AD1288" s="48">
        <f>REVENUE(AD1270,Settings!$C$13,INDEX(AD$258:AD$269,$D1288)+INDEX(AD$245:AD$256,$D1288))</f>
        <v/>
      </c>
      <c r="AE1288" s="25">
        <f>LOWER(Settings!$C$4)&amp;".mit."&amp;$A1288&amp;IF($C1288="","","."&amp;$C1288&amp;"."&amp;$B1288)&amp;IF(INDEX(Variables!$D$5:$D$105,MATCH($A1288,Variables!$A$5:$A$105,0))="","","."&amp;INDEX(Variables!$D$5:$D$105,MATCH($A1288,Variables!$A$5:$A$105,0)))&amp;"."&amp;AE$5</f>
        <v/>
      </c>
      <c r="AF1288" s="46">
        <f>AF1270*Settings!$C$13*(INDEX(AF$258:AF$269,$D1288)+INDEX(AF$245:AF$256,$D1288))</f>
        <v/>
      </c>
      <c r="AG1288" s="47">
        <f>AG1270*Settings!$C$13*(INDEX(AG$258:AG$269,$D1288)+INDEX(AG$245:AG$256,$D1288))</f>
        <v/>
      </c>
      <c r="AH1288" s="47">
        <f>AH1270*Settings!$C$13*(INDEX(AH$258:AH$269,$D1288)+INDEX(AH$245:AH$256,$D1288))</f>
        <v/>
      </c>
      <c r="AI1288" s="47">
        <f>AI1270*Settings!$C$13*(INDEX(AI$258:AI$269,$D1288)+INDEX(AI$245:AI$256,$D1288))</f>
        <v/>
      </c>
      <c r="AJ1288" s="47">
        <f>AJ1270*Settings!$C$13*(INDEX(AJ$258:AJ$269,$D1288)+INDEX(AJ$245:AJ$256,$D1288))</f>
        <v/>
      </c>
      <c r="AK1288" s="47">
        <f>AK1270*Settings!$C$13*(INDEX(AK$258:AK$269,$D1288)+INDEX(AK$245:AK$256,$D1288))</f>
        <v/>
      </c>
      <c r="AL1288" s="47">
        <f>AL1270*Settings!$C$13*(INDEX(AL$258:AL$269,$D1288)+INDEX(AL$245:AL$256,$D1288))</f>
        <v/>
      </c>
      <c r="AM1288" s="47">
        <f>AM1270*Settings!$C$13*(INDEX(AM$258:AM$269,$D1288)+INDEX(AM$245:AM$256,$D1288))</f>
        <v/>
      </c>
      <c r="AN1288" s="47">
        <f>AN1270*Settings!$C$13*(INDEX(AN$258:AN$269,$D1288)+INDEX(AN$245:AN$256,$D1288))</f>
        <v/>
      </c>
      <c r="AO1288" s="47">
        <f>AO1270*Settings!$C$13*(INDEX(AO$258:AO$269,$D1288)+INDEX(AO$245:AO$256,$D1288))</f>
        <v/>
      </c>
      <c r="AP1288" s="47">
        <f>AP1270*Settings!$C$13*(INDEX(AP$258:AP$269,$D1288)+INDEX(AP$245:AP$256,$D1288))</f>
        <v/>
      </c>
      <c r="AQ1288" s="47">
        <f>AQ1270*Settings!$C$13*(INDEX(AQ$258:AQ$269,$D1288)+INDEX(AQ$245:AQ$256,$D1288))</f>
        <v/>
      </c>
      <c r="AR1288" s="47">
        <f>AR1270*Settings!$C$13*(INDEX(AR$258:AR$269,$D1288)+INDEX(AR$245:AR$256,$D1288))</f>
        <v/>
      </c>
      <c r="AS1288" s="47">
        <f>AS1270*Settings!$C$13*(INDEX(AS$258:AS$269,$D1288)+INDEX(AS$245:AS$256,$D1288))</f>
        <v/>
      </c>
      <c r="AT1288" s="47">
        <f>AT1270*Settings!$C$13*(INDEX(AT$258:AT$269,$D1288)+INDEX(AT$245:AT$256,$D1288))</f>
        <v/>
      </c>
      <c r="AU1288" s="47">
        <f>AU1270*Settings!$C$13*(INDEX(AU$258:AU$269,$D1288)+INDEX(AU$245:AU$256,$D1288))</f>
        <v/>
      </c>
      <c r="AV1288" s="47">
        <f>AV1270*Settings!$C$13*(INDEX(AV$258:AV$269,$D1288)+INDEX(AV$245:AV$256,$D1288))</f>
        <v/>
      </c>
      <c r="AW1288" s="47">
        <f>AW1270*Settings!$C$13*(INDEX(AW$258:AW$269,$D1288)+INDEX(AW$245:AW$256,$D1288))</f>
        <v/>
      </c>
      <c r="AX1288" s="48">
        <f>REVENUE(AX1270,Settings!$C$13,INDEX(AX$258:AX$269,$D1288)+INDEX(AX$245:AX$256,$D1288))</f>
        <v/>
      </c>
    </row>
    <row r="1289" hidden="1" outlineLevel="2">
      <c r="A1289" s="5" t="inlineStr">
        <is>
          <t>rtx</t>
        </is>
      </c>
      <c r="B1289" s="5" t="inlineStr">
        <is>
          <t>bio</t>
        </is>
      </c>
      <c r="C1289" s="5" t="inlineStr">
        <is>
          <t>nfm</t>
        </is>
      </c>
      <c r="D1289" s="40">
        <f>INDEX(Inputs!$R$5:$R$132,MATCH($B1289&amp;"|"&amp;$C1289,Inputs!$A$5:$A$132,0))</f>
        <v/>
      </c>
      <c r="E1289" s="39" t="n"/>
      <c r="F1289" s="39" t="n"/>
      <c r="G1289" s="39" t="n"/>
      <c r="H1289" s="5">
        <f>INDEX(Variables!$B$5:$B$105,MATCH($A1289,Variables!$A$5:$A$105,0))&amp;IF($C1289="",""," | "&amp;INDEX(Mapping!$B$5:$B$26,MATCH($C1289,Mapping!$A$5:$A$26,0))&amp;" | "&amp;INDEX(Mapping!$B$30:$B$41,MATCH($B1289,Mapping!$A$30:$A$41,0)))</f>
        <v/>
      </c>
      <c r="I1289" s="5">
        <f>INDEX(Variables!$C$5:$C$105,MATCH($A1289,Variables!$A$5:$A$105,0))</f>
        <v/>
      </c>
      <c r="J1289" s="5">
        <f>INDEX(Variables!$E$5:$E$105,MATCH($A1289,Variables!$A$5:$A$105,0))</f>
        <v/>
      </c>
      <c r="K1289" s="25">
        <f>LOWER(Settings!$C$4)&amp;".mit."&amp;$A1289&amp;IF($C1289="","","."&amp;$C1289&amp;"."&amp;$B1289)&amp;IF(INDEX(Variables!$D$5:$D$105,MATCH($A1289,Variables!$A$5:$A$105,0))="","","."&amp;INDEX(Variables!$D$5:$D$105,MATCH($A1289,Variables!$A$5:$A$105,0)))&amp;"."&amp;K$5</f>
        <v/>
      </c>
      <c r="L1289" s="46">
        <f>L1271*Settings!$C$13*(INDEX(L$258:L$269,$D1289)+INDEX(L$245:L$256,$D1289))</f>
        <v/>
      </c>
      <c r="M1289" s="47">
        <f>M1271*Settings!$C$13*(INDEX(M$258:M$269,$D1289)+INDEX(M$245:M$256,$D1289))</f>
        <v/>
      </c>
      <c r="N1289" s="47">
        <f>N1271*Settings!$C$13*(INDEX(N$258:N$269,$D1289)+INDEX(N$245:N$256,$D1289))</f>
        <v/>
      </c>
      <c r="O1289" s="47">
        <f>O1271*Settings!$C$13*(INDEX(O$258:O$269,$D1289)+INDEX(O$245:O$256,$D1289))</f>
        <v/>
      </c>
      <c r="P1289" s="47">
        <f>P1271*Settings!$C$13*(INDEX(P$258:P$269,$D1289)+INDEX(P$245:P$256,$D1289))</f>
        <v/>
      </c>
      <c r="Q1289" s="47">
        <f>Q1271*Settings!$C$13*(INDEX(Q$258:Q$269,$D1289)+INDEX(Q$245:Q$256,$D1289))</f>
        <v/>
      </c>
      <c r="R1289" s="47">
        <f>R1271*Settings!$C$13*(INDEX(R$258:R$269,$D1289)+INDEX(R$245:R$256,$D1289))</f>
        <v/>
      </c>
      <c r="S1289" s="47">
        <f>S1271*Settings!$C$13*(INDEX(S$258:S$269,$D1289)+INDEX(S$245:S$256,$D1289))</f>
        <v/>
      </c>
      <c r="T1289" s="47">
        <f>T1271*Settings!$C$13*(INDEX(T$258:T$269,$D1289)+INDEX(T$245:T$256,$D1289))</f>
        <v/>
      </c>
      <c r="U1289" s="47">
        <f>U1271*Settings!$C$13*(INDEX(U$258:U$269,$D1289)+INDEX(U$245:U$256,$D1289))</f>
        <v/>
      </c>
      <c r="V1289" s="47">
        <f>V1271*Settings!$C$13*(INDEX(V$258:V$269,$D1289)+INDEX(V$245:V$256,$D1289))</f>
        <v/>
      </c>
      <c r="W1289" s="47">
        <f>W1271*Settings!$C$13*(INDEX(W$258:W$269,$D1289)+INDEX(W$245:W$256,$D1289))</f>
        <v/>
      </c>
      <c r="X1289" s="47">
        <f>X1271*Settings!$C$13*(INDEX(X$258:X$269,$D1289)+INDEX(X$245:X$256,$D1289))</f>
        <v/>
      </c>
      <c r="Y1289" s="47">
        <f>Y1271*Settings!$C$13*(INDEX(Y$258:Y$269,$D1289)+INDEX(Y$245:Y$256,$D1289))</f>
        <v/>
      </c>
      <c r="Z1289" s="47">
        <f>Z1271*Settings!$C$13*(INDEX(Z$258:Z$269,$D1289)+INDEX(Z$245:Z$256,$D1289))</f>
        <v/>
      </c>
      <c r="AA1289" s="47">
        <f>AA1271*Settings!$C$13*(INDEX(AA$258:AA$269,$D1289)+INDEX(AA$245:AA$256,$D1289))</f>
        <v/>
      </c>
      <c r="AB1289" s="47">
        <f>AB1271*Settings!$C$13*(INDEX(AB$258:AB$269,$D1289)+INDEX(AB$245:AB$256,$D1289))</f>
        <v/>
      </c>
      <c r="AC1289" s="47">
        <f>AC1271*Settings!$C$13*(INDEX(AC$258:AC$269,$D1289)+INDEX(AC$245:AC$256,$D1289))</f>
        <v/>
      </c>
      <c r="AD1289" s="48">
        <f>REVENUE(AD1271,Settings!$C$13,INDEX(AD$258:AD$269,$D1289)+INDEX(AD$245:AD$256,$D1289))</f>
        <v/>
      </c>
      <c r="AE1289" s="25">
        <f>LOWER(Settings!$C$4)&amp;".mit."&amp;$A1289&amp;IF($C1289="","","."&amp;$C1289&amp;"."&amp;$B1289)&amp;IF(INDEX(Variables!$D$5:$D$105,MATCH($A1289,Variables!$A$5:$A$105,0))="","","."&amp;INDEX(Variables!$D$5:$D$105,MATCH($A1289,Variables!$A$5:$A$105,0)))&amp;"."&amp;AE$5</f>
        <v/>
      </c>
      <c r="AF1289" s="46">
        <f>AF1271*Settings!$C$13*(INDEX(AF$258:AF$269,$D1289)+INDEX(AF$245:AF$256,$D1289))</f>
        <v/>
      </c>
      <c r="AG1289" s="47">
        <f>AG1271*Settings!$C$13*(INDEX(AG$258:AG$269,$D1289)+INDEX(AG$245:AG$256,$D1289))</f>
        <v/>
      </c>
      <c r="AH1289" s="47">
        <f>AH1271*Settings!$C$13*(INDEX(AH$258:AH$269,$D1289)+INDEX(AH$245:AH$256,$D1289))</f>
        <v/>
      </c>
      <c r="AI1289" s="47">
        <f>AI1271*Settings!$C$13*(INDEX(AI$258:AI$269,$D1289)+INDEX(AI$245:AI$256,$D1289))</f>
        <v/>
      </c>
      <c r="AJ1289" s="47">
        <f>AJ1271*Settings!$C$13*(INDEX(AJ$258:AJ$269,$D1289)+INDEX(AJ$245:AJ$256,$D1289))</f>
        <v/>
      </c>
      <c r="AK1289" s="47">
        <f>AK1271*Settings!$C$13*(INDEX(AK$258:AK$269,$D1289)+INDEX(AK$245:AK$256,$D1289))</f>
        <v/>
      </c>
      <c r="AL1289" s="47">
        <f>AL1271*Settings!$C$13*(INDEX(AL$258:AL$269,$D1289)+INDEX(AL$245:AL$256,$D1289))</f>
        <v/>
      </c>
      <c r="AM1289" s="47">
        <f>AM1271*Settings!$C$13*(INDEX(AM$258:AM$269,$D1289)+INDEX(AM$245:AM$256,$D1289))</f>
        <v/>
      </c>
      <c r="AN1289" s="47">
        <f>AN1271*Settings!$C$13*(INDEX(AN$258:AN$269,$D1289)+INDEX(AN$245:AN$256,$D1289))</f>
        <v/>
      </c>
      <c r="AO1289" s="47">
        <f>AO1271*Settings!$C$13*(INDEX(AO$258:AO$269,$D1289)+INDEX(AO$245:AO$256,$D1289))</f>
        <v/>
      </c>
      <c r="AP1289" s="47">
        <f>AP1271*Settings!$C$13*(INDEX(AP$258:AP$269,$D1289)+INDEX(AP$245:AP$256,$D1289))</f>
        <v/>
      </c>
      <c r="AQ1289" s="47">
        <f>AQ1271*Settings!$C$13*(INDEX(AQ$258:AQ$269,$D1289)+INDEX(AQ$245:AQ$256,$D1289))</f>
        <v/>
      </c>
      <c r="AR1289" s="47">
        <f>AR1271*Settings!$C$13*(INDEX(AR$258:AR$269,$D1289)+INDEX(AR$245:AR$256,$D1289))</f>
        <v/>
      </c>
      <c r="AS1289" s="47">
        <f>AS1271*Settings!$C$13*(INDEX(AS$258:AS$269,$D1289)+INDEX(AS$245:AS$256,$D1289))</f>
        <v/>
      </c>
      <c r="AT1289" s="47">
        <f>AT1271*Settings!$C$13*(INDEX(AT$258:AT$269,$D1289)+INDEX(AT$245:AT$256,$D1289))</f>
        <v/>
      </c>
      <c r="AU1289" s="47">
        <f>AU1271*Settings!$C$13*(INDEX(AU$258:AU$269,$D1289)+INDEX(AU$245:AU$256,$D1289))</f>
        <v/>
      </c>
      <c r="AV1289" s="47">
        <f>AV1271*Settings!$C$13*(INDEX(AV$258:AV$269,$D1289)+INDEX(AV$245:AV$256,$D1289))</f>
        <v/>
      </c>
      <c r="AW1289" s="47">
        <f>AW1271*Settings!$C$13*(INDEX(AW$258:AW$269,$D1289)+INDEX(AW$245:AW$256,$D1289))</f>
        <v/>
      </c>
      <c r="AX1289" s="48">
        <f>REVENUE(AX1271,Settings!$C$13,INDEX(AX$258:AX$269,$D1289)+INDEX(AX$245:AX$256,$D1289))</f>
        <v/>
      </c>
    </row>
    <row r="1290" hidden="1" outlineLevel="2"/>
    <row r="1291" hidden="1" outlineLevel="2">
      <c r="A1291" s="5" t="inlineStr">
        <is>
          <t>rsub</t>
        </is>
      </c>
      <c r="B1291" s="5" t="inlineStr">
        <is>
          <t>coa</t>
        </is>
      </c>
      <c r="C1291" s="5" t="inlineStr">
        <is>
          <t>nfm</t>
        </is>
      </c>
      <c r="D1291" s="40">
        <f>INDEX(Inputs!$R$5:$R$132,MATCH($B1291&amp;"|"&amp;$C1291,Inputs!$A$5:$A$132,0))</f>
        <v/>
      </c>
      <c r="E1291" s="39" t="n"/>
      <c r="F1291" s="39" t="n"/>
      <c r="G1291" s="39" t="n"/>
      <c r="H1291" s="5">
        <f>INDEX(Variables!$B$5:$B$105,MATCH($A1291,Variables!$A$5:$A$105,0))&amp;IF($C1291="",""," | "&amp;INDEX(Mapping!$B$5:$B$26,MATCH($C1291,Mapping!$A$5:$A$26,0))&amp;" | "&amp;INDEX(Mapping!$B$30:$B$41,MATCH($B1291,Mapping!$A$30:$A$41,0)))</f>
        <v/>
      </c>
      <c r="I1291" s="5">
        <f>INDEX(Variables!$C$5:$C$105,MATCH($A1291,Variables!$A$5:$A$105,0))</f>
        <v/>
      </c>
      <c r="J1291" s="5">
        <f>INDEX(Variables!$E$5:$E$105,MATCH($A1291,Variables!$A$5:$A$105,0))</f>
        <v/>
      </c>
      <c r="K1291" s="25">
        <f>LOWER(Settings!$C$4)&amp;".mit."&amp;$A1291&amp;IF($C1291="","","."&amp;$C1291&amp;"."&amp;$B1291)&amp;IF(INDEX(Variables!$D$5:$D$105,MATCH($A1291,Variables!$A$5:$A$105,0))="","","."&amp;INDEX(Variables!$D$5:$D$105,MATCH($A1291,Variables!$A$5:$A$105,0)))&amp;"."&amp;K$5</f>
        <v/>
      </c>
      <c r="L1291" s="46">
        <f>L1264*Settings!$C$13*(INDEX(L$271:L$282,$D1291))</f>
        <v/>
      </c>
      <c r="M1291" s="47">
        <f>M1264*Settings!$C$13*(INDEX(M$271:M$282,$D1291))</f>
        <v/>
      </c>
      <c r="N1291" s="47">
        <f>N1264*Settings!$C$13*(INDEX(N$271:N$282,$D1291))</f>
        <v/>
      </c>
      <c r="O1291" s="47">
        <f>O1264*Settings!$C$13*(INDEX(O$271:O$282,$D1291))</f>
        <v/>
      </c>
      <c r="P1291" s="47">
        <f>P1264*Settings!$C$13*(INDEX(P$271:P$282,$D1291))</f>
        <v/>
      </c>
      <c r="Q1291" s="47">
        <f>Q1264*Settings!$C$13*(INDEX(Q$271:Q$282,$D1291))</f>
        <v/>
      </c>
      <c r="R1291" s="47">
        <f>R1264*Settings!$C$13*(INDEX(R$271:R$282,$D1291))</f>
        <v/>
      </c>
      <c r="S1291" s="47">
        <f>S1264*Settings!$C$13*(INDEX(S$271:S$282,$D1291))</f>
        <v/>
      </c>
      <c r="T1291" s="47">
        <f>T1264*Settings!$C$13*(INDEX(T$271:T$282,$D1291))</f>
        <v/>
      </c>
      <c r="U1291" s="47">
        <f>U1264*Settings!$C$13*(INDEX(U$271:U$282,$D1291))</f>
        <v/>
      </c>
      <c r="V1291" s="47">
        <f>V1264*Settings!$C$13*(INDEX(V$271:V$282,$D1291))</f>
        <v/>
      </c>
      <c r="W1291" s="47">
        <f>W1264*Settings!$C$13*(INDEX(W$271:W$282,$D1291))</f>
        <v/>
      </c>
      <c r="X1291" s="47">
        <f>X1264*Settings!$C$13*(INDEX(X$271:X$282,$D1291))</f>
        <v/>
      </c>
      <c r="Y1291" s="47">
        <f>Y1264*Settings!$C$13*(INDEX(Y$271:Y$282,$D1291))</f>
        <v/>
      </c>
      <c r="Z1291" s="47">
        <f>Z1264*Settings!$C$13*(INDEX(Z$271:Z$282,$D1291))</f>
        <v/>
      </c>
      <c r="AA1291" s="47">
        <f>AA1264*Settings!$C$13*(INDEX(AA$271:AA$282,$D1291))</f>
        <v/>
      </c>
      <c r="AB1291" s="47">
        <f>AB1264*Settings!$C$13*(INDEX(AB$271:AB$282,$D1291))</f>
        <v/>
      </c>
      <c r="AC1291" s="47">
        <f>AC1264*Settings!$C$13*(INDEX(AC$271:AC$282,$D1291))</f>
        <v/>
      </c>
      <c r="AD1291" s="48">
        <f>REVENUE(AD1264,Settings!$C$13,INDEX(AD$271:AD$282,$D1291))</f>
        <v/>
      </c>
      <c r="AE1291" s="25">
        <f>LOWER(Settings!$C$4)&amp;".mit."&amp;$A1291&amp;IF($C1291="","","."&amp;$C1291&amp;"."&amp;$B1291)&amp;IF(INDEX(Variables!$D$5:$D$105,MATCH($A1291,Variables!$A$5:$A$105,0))="","","."&amp;INDEX(Variables!$D$5:$D$105,MATCH($A1291,Variables!$A$5:$A$105,0)))&amp;"."&amp;AE$5</f>
        <v/>
      </c>
      <c r="AF1291" s="46">
        <f>AF1264*Settings!$C$13*(INDEX(AF$271:AF$282,$D1291))</f>
        <v/>
      </c>
      <c r="AG1291" s="47">
        <f>AG1264*Settings!$C$13*(INDEX(AG$271:AG$282,$D1291))</f>
        <v/>
      </c>
      <c r="AH1291" s="47">
        <f>AH1264*Settings!$C$13*(INDEX(AH$271:AH$282,$D1291))</f>
        <v/>
      </c>
      <c r="AI1291" s="47">
        <f>AI1264*Settings!$C$13*(INDEX(AI$271:AI$282,$D1291))</f>
        <v/>
      </c>
      <c r="AJ1291" s="47">
        <f>AJ1264*Settings!$C$13*(INDEX(AJ$271:AJ$282,$D1291))</f>
        <v/>
      </c>
      <c r="AK1291" s="47">
        <f>AK1264*Settings!$C$13*(INDEX(AK$271:AK$282,$D1291))</f>
        <v/>
      </c>
      <c r="AL1291" s="47">
        <f>AL1264*Settings!$C$13*(INDEX(AL$271:AL$282,$D1291))</f>
        <v/>
      </c>
      <c r="AM1291" s="47">
        <f>AM1264*Settings!$C$13*(INDEX(AM$271:AM$282,$D1291))</f>
        <v/>
      </c>
      <c r="AN1291" s="47">
        <f>AN1264*Settings!$C$13*(INDEX(AN$271:AN$282,$D1291))</f>
        <v/>
      </c>
      <c r="AO1291" s="47">
        <f>AO1264*Settings!$C$13*(INDEX(AO$271:AO$282,$D1291))</f>
        <v/>
      </c>
      <c r="AP1291" s="47">
        <f>AP1264*Settings!$C$13*(INDEX(AP$271:AP$282,$D1291))</f>
        <v/>
      </c>
      <c r="AQ1291" s="47">
        <f>AQ1264*Settings!$C$13*(INDEX(AQ$271:AQ$282,$D1291))</f>
        <v/>
      </c>
      <c r="AR1291" s="47">
        <f>AR1264*Settings!$C$13*(INDEX(AR$271:AR$282,$D1291))</f>
        <v/>
      </c>
      <c r="AS1291" s="47">
        <f>AS1264*Settings!$C$13*(INDEX(AS$271:AS$282,$D1291))</f>
        <v/>
      </c>
      <c r="AT1291" s="47">
        <f>AT1264*Settings!$C$13*(INDEX(AT$271:AT$282,$D1291))</f>
        <v/>
      </c>
      <c r="AU1291" s="47">
        <f>AU1264*Settings!$C$13*(INDEX(AU$271:AU$282,$D1291))</f>
        <v/>
      </c>
      <c r="AV1291" s="47">
        <f>AV1264*Settings!$C$13*(INDEX(AV$271:AV$282,$D1291))</f>
        <v/>
      </c>
      <c r="AW1291" s="47">
        <f>AW1264*Settings!$C$13*(INDEX(AW$271:AW$282,$D1291))</f>
        <v/>
      </c>
      <c r="AX1291" s="48">
        <f>REVENUE(AX1264,Settings!$C$13,INDEX(AX$271:AX$282,$D1291))</f>
        <v/>
      </c>
    </row>
    <row r="1292" hidden="1" outlineLevel="2">
      <c r="A1292" s="5" t="inlineStr">
        <is>
          <t>rsub</t>
        </is>
      </c>
      <c r="B1292" s="5" t="inlineStr">
        <is>
          <t>nga</t>
        </is>
      </c>
      <c r="C1292" s="5" t="inlineStr">
        <is>
          <t>nfm</t>
        </is>
      </c>
      <c r="D1292" s="40">
        <f>INDEX(Inputs!$R$5:$R$132,MATCH($B1292&amp;"|"&amp;$C1292,Inputs!$A$5:$A$132,0))</f>
        <v/>
      </c>
      <c r="E1292" s="39" t="n"/>
      <c r="F1292" s="39" t="n"/>
      <c r="G1292" s="39" t="n"/>
      <c r="H1292" s="5">
        <f>INDEX(Variables!$B$5:$B$105,MATCH($A1292,Variables!$A$5:$A$105,0))&amp;IF($C1292="",""," | "&amp;INDEX(Mapping!$B$5:$B$26,MATCH($C1292,Mapping!$A$5:$A$26,0))&amp;" | "&amp;INDEX(Mapping!$B$30:$B$41,MATCH($B1292,Mapping!$A$30:$A$41,0)))</f>
        <v/>
      </c>
      <c r="I1292" s="5">
        <f>INDEX(Variables!$C$5:$C$105,MATCH($A1292,Variables!$A$5:$A$105,0))</f>
        <v/>
      </c>
      <c r="J1292" s="5">
        <f>INDEX(Variables!$E$5:$E$105,MATCH($A1292,Variables!$A$5:$A$105,0))</f>
        <v/>
      </c>
      <c r="K1292" s="25">
        <f>LOWER(Settings!$C$4)&amp;".mit."&amp;$A1292&amp;IF($C1292="","","."&amp;$C1292&amp;"."&amp;$B1292)&amp;IF(INDEX(Variables!$D$5:$D$105,MATCH($A1292,Variables!$A$5:$A$105,0))="","","."&amp;INDEX(Variables!$D$5:$D$105,MATCH($A1292,Variables!$A$5:$A$105,0)))&amp;"."&amp;K$5</f>
        <v/>
      </c>
      <c r="L1292" s="46">
        <f>L1265*Settings!$C$13*(INDEX(L$271:L$282,$D1292))</f>
        <v/>
      </c>
      <c r="M1292" s="47">
        <f>M1265*Settings!$C$13*(INDEX(M$271:M$282,$D1292))</f>
        <v/>
      </c>
      <c r="N1292" s="47">
        <f>N1265*Settings!$C$13*(INDEX(N$271:N$282,$D1292))</f>
        <v/>
      </c>
      <c r="O1292" s="47">
        <f>O1265*Settings!$C$13*(INDEX(O$271:O$282,$D1292))</f>
        <v/>
      </c>
      <c r="P1292" s="47">
        <f>P1265*Settings!$C$13*(INDEX(P$271:P$282,$D1292))</f>
        <v/>
      </c>
      <c r="Q1292" s="47">
        <f>Q1265*Settings!$C$13*(INDEX(Q$271:Q$282,$D1292))</f>
        <v/>
      </c>
      <c r="R1292" s="47">
        <f>R1265*Settings!$C$13*(INDEX(R$271:R$282,$D1292))</f>
        <v/>
      </c>
      <c r="S1292" s="47">
        <f>S1265*Settings!$C$13*(INDEX(S$271:S$282,$D1292))</f>
        <v/>
      </c>
      <c r="T1292" s="47">
        <f>T1265*Settings!$C$13*(INDEX(T$271:T$282,$D1292))</f>
        <v/>
      </c>
      <c r="U1292" s="47">
        <f>U1265*Settings!$C$13*(INDEX(U$271:U$282,$D1292))</f>
        <v/>
      </c>
      <c r="V1292" s="47">
        <f>V1265*Settings!$C$13*(INDEX(V$271:V$282,$D1292))</f>
        <v/>
      </c>
      <c r="W1292" s="47">
        <f>W1265*Settings!$C$13*(INDEX(W$271:W$282,$D1292))</f>
        <v/>
      </c>
      <c r="X1292" s="47">
        <f>X1265*Settings!$C$13*(INDEX(X$271:X$282,$D1292))</f>
        <v/>
      </c>
      <c r="Y1292" s="47">
        <f>Y1265*Settings!$C$13*(INDEX(Y$271:Y$282,$D1292))</f>
        <v/>
      </c>
      <c r="Z1292" s="47">
        <f>Z1265*Settings!$C$13*(INDEX(Z$271:Z$282,$D1292))</f>
        <v/>
      </c>
      <c r="AA1292" s="47">
        <f>AA1265*Settings!$C$13*(INDEX(AA$271:AA$282,$D1292))</f>
        <v/>
      </c>
      <c r="AB1292" s="47">
        <f>AB1265*Settings!$C$13*(INDEX(AB$271:AB$282,$D1292))</f>
        <v/>
      </c>
      <c r="AC1292" s="47">
        <f>AC1265*Settings!$C$13*(INDEX(AC$271:AC$282,$D1292))</f>
        <v/>
      </c>
      <c r="AD1292" s="48">
        <f>REVENUE(AD1265,Settings!$C$13,INDEX(AD$271:AD$282,$D1292))</f>
        <v/>
      </c>
      <c r="AE1292" s="25">
        <f>LOWER(Settings!$C$4)&amp;".mit."&amp;$A1292&amp;IF($C1292="","","."&amp;$C1292&amp;"."&amp;$B1292)&amp;IF(INDEX(Variables!$D$5:$D$105,MATCH($A1292,Variables!$A$5:$A$105,0))="","","."&amp;INDEX(Variables!$D$5:$D$105,MATCH($A1292,Variables!$A$5:$A$105,0)))&amp;"."&amp;AE$5</f>
        <v/>
      </c>
      <c r="AF1292" s="46">
        <f>AF1265*Settings!$C$13*(INDEX(AF$271:AF$282,$D1292))</f>
        <v/>
      </c>
      <c r="AG1292" s="47">
        <f>AG1265*Settings!$C$13*(INDEX(AG$271:AG$282,$D1292))</f>
        <v/>
      </c>
      <c r="AH1292" s="47">
        <f>AH1265*Settings!$C$13*(INDEX(AH$271:AH$282,$D1292))</f>
        <v/>
      </c>
      <c r="AI1292" s="47">
        <f>AI1265*Settings!$C$13*(INDEX(AI$271:AI$282,$D1292))</f>
        <v/>
      </c>
      <c r="AJ1292" s="47">
        <f>AJ1265*Settings!$C$13*(INDEX(AJ$271:AJ$282,$D1292))</f>
        <v/>
      </c>
      <c r="AK1292" s="47">
        <f>AK1265*Settings!$C$13*(INDEX(AK$271:AK$282,$D1292))</f>
        <v/>
      </c>
      <c r="AL1292" s="47">
        <f>AL1265*Settings!$C$13*(INDEX(AL$271:AL$282,$D1292))</f>
        <v/>
      </c>
      <c r="AM1292" s="47">
        <f>AM1265*Settings!$C$13*(INDEX(AM$271:AM$282,$D1292))</f>
        <v/>
      </c>
      <c r="AN1292" s="47">
        <f>AN1265*Settings!$C$13*(INDEX(AN$271:AN$282,$D1292))</f>
        <v/>
      </c>
      <c r="AO1292" s="47">
        <f>AO1265*Settings!$C$13*(INDEX(AO$271:AO$282,$D1292))</f>
        <v/>
      </c>
      <c r="AP1292" s="47">
        <f>AP1265*Settings!$C$13*(INDEX(AP$271:AP$282,$D1292))</f>
        <v/>
      </c>
      <c r="AQ1292" s="47">
        <f>AQ1265*Settings!$C$13*(INDEX(AQ$271:AQ$282,$D1292))</f>
        <v/>
      </c>
      <c r="AR1292" s="47">
        <f>AR1265*Settings!$C$13*(INDEX(AR$271:AR$282,$D1292))</f>
        <v/>
      </c>
      <c r="AS1292" s="47">
        <f>AS1265*Settings!$C$13*(INDEX(AS$271:AS$282,$D1292))</f>
        <v/>
      </c>
      <c r="AT1292" s="47">
        <f>AT1265*Settings!$C$13*(INDEX(AT$271:AT$282,$D1292))</f>
        <v/>
      </c>
      <c r="AU1292" s="47">
        <f>AU1265*Settings!$C$13*(INDEX(AU$271:AU$282,$D1292))</f>
        <v/>
      </c>
      <c r="AV1292" s="47">
        <f>AV1265*Settings!$C$13*(INDEX(AV$271:AV$282,$D1292))</f>
        <v/>
      </c>
      <c r="AW1292" s="47">
        <f>AW1265*Settings!$C$13*(INDEX(AW$271:AW$282,$D1292))</f>
        <v/>
      </c>
      <c r="AX1292" s="48">
        <f>REVENUE(AX1265,Settings!$C$13,INDEX(AX$271:AX$282,$D1292))</f>
        <v/>
      </c>
    </row>
    <row r="1293" hidden="1" outlineLevel="2">
      <c r="A1293" s="5" t="inlineStr">
        <is>
          <t>rsub</t>
        </is>
      </c>
      <c r="B1293" s="5" t="inlineStr">
        <is>
          <t>gso</t>
        </is>
      </c>
      <c r="C1293" s="5" t="inlineStr">
        <is>
          <t>nfm</t>
        </is>
      </c>
      <c r="D1293" s="40">
        <f>INDEX(Inputs!$R$5:$R$132,MATCH($B1293&amp;"|"&amp;$C1293,Inputs!$A$5:$A$132,0))</f>
        <v/>
      </c>
      <c r="E1293" s="39" t="n"/>
      <c r="F1293" s="39" t="n"/>
      <c r="G1293" s="39" t="n"/>
      <c r="H1293" s="5">
        <f>INDEX(Variables!$B$5:$B$105,MATCH($A1293,Variables!$A$5:$A$105,0))&amp;IF($C1293="",""," | "&amp;INDEX(Mapping!$B$5:$B$26,MATCH($C1293,Mapping!$A$5:$A$26,0))&amp;" | "&amp;INDEX(Mapping!$B$30:$B$41,MATCH($B1293,Mapping!$A$30:$A$41,0)))</f>
        <v/>
      </c>
      <c r="I1293" s="5">
        <f>INDEX(Variables!$C$5:$C$105,MATCH($A1293,Variables!$A$5:$A$105,0))</f>
        <v/>
      </c>
      <c r="J1293" s="5">
        <f>INDEX(Variables!$E$5:$E$105,MATCH($A1293,Variables!$A$5:$A$105,0))</f>
        <v/>
      </c>
      <c r="K1293" s="25">
        <f>LOWER(Settings!$C$4)&amp;".mit."&amp;$A1293&amp;IF($C1293="","","."&amp;$C1293&amp;"."&amp;$B1293)&amp;IF(INDEX(Variables!$D$5:$D$105,MATCH($A1293,Variables!$A$5:$A$105,0))="","","."&amp;INDEX(Variables!$D$5:$D$105,MATCH($A1293,Variables!$A$5:$A$105,0)))&amp;"."&amp;K$5</f>
        <v/>
      </c>
      <c r="L1293" s="46">
        <f>L1266*Settings!$C$13*(INDEX(L$271:L$282,$D1293))</f>
        <v/>
      </c>
      <c r="M1293" s="47">
        <f>M1266*Settings!$C$13*(INDEX(M$271:M$282,$D1293))</f>
        <v/>
      </c>
      <c r="N1293" s="47">
        <f>N1266*Settings!$C$13*(INDEX(N$271:N$282,$D1293))</f>
        <v/>
      </c>
      <c r="O1293" s="47">
        <f>O1266*Settings!$C$13*(INDEX(O$271:O$282,$D1293))</f>
        <v/>
      </c>
      <c r="P1293" s="47">
        <f>P1266*Settings!$C$13*(INDEX(P$271:P$282,$D1293))</f>
        <v/>
      </c>
      <c r="Q1293" s="47">
        <f>Q1266*Settings!$C$13*(INDEX(Q$271:Q$282,$D1293))</f>
        <v/>
      </c>
      <c r="R1293" s="47">
        <f>R1266*Settings!$C$13*(INDEX(R$271:R$282,$D1293))</f>
        <v/>
      </c>
      <c r="S1293" s="47">
        <f>S1266*Settings!$C$13*(INDEX(S$271:S$282,$D1293))</f>
        <v/>
      </c>
      <c r="T1293" s="47">
        <f>T1266*Settings!$C$13*(INDEX(T$271:T$282,$D1293))</f>
        <v/>
      </c>
      <c r="U1293" s="47">
        <f>U1266*Settings!$C$13*(INDEX(U$271:U$282,$D1293))</f>
        <v/>
      </c>
      <c r="V1293" s="47">
        <f>V1266*Settings!$C$13*(INDEX(V$271:V$282,$D1293))</f>
        <v/>
      </c>
      <c r="W1293" s="47">
        <f>W1266*Settings!$C$13*(INDEX(W$271:W$282,$D1293))</f>
        <v/>
      </c>
      <c r="X1293" s="47">
        <f>X1266*Settings!$C$13*(INDEX(X$271:X$282,$D1293))</f>
        <v/>
      </c>
      <c r="Y1293" s="47">
        <f>Y1266*Settings!$C$13*(INDEX(Y$271:Y$282,$D1293))</f>
        <v/>
      </c>
      <c r="Z1293" s="47">
        <f>Z1266*Settings!$C$13*(INDEX(Z$271:Z$282,$D1293))</f>
        <v/>
      </c>
      <c r="AA1293" s="47">
        <f>AA1266*Settings!$C$13*(INDEX(AA$271:AA$282,$D1293))</f>
        <v/>
      </c>
      <c r="AB1293" s="47">
        <f>AB1266*Settings!$C$13*(INDEX(AB$271:AB$282,$D1293))</f>
        <v/>
      </c>
      <c r="AC1293" s="47">
        <f>AC1266*Settings!$C$13*(INDEX(AC$271:AC$282,$D1293))</f>
        <v/>
      </c>
      <c r="AD1293" s="48">
        <f>REVENUE(AD1266,Settings!$C$13,INDEX(AD$271:AD$282,$D1293))</f>
        <v/>
      </c>
      <c r="AE1293" s="25">
        <f>LOWER(Settings!$C$4)&amp;".mit."&amp;$A1293&amp;IF($C1293="","","."&amp;$C1293&amp;"."&amp;$B1293)&amp;IF(INDEX(Variables!$D$5:$D$105,MATCH($A1293,Variables!$A$5:$A$105,0))="","","."&amp;INDEX(Variables!$D$5:$D$105,MATCH($A1293,Variables!$A$5:$A$105,0)))&amp;"."&amp;AE$5</f>
        <v/>
      </c>
      <c r="AF1293" s="46">
        <f>AF1266*Settings!$C$13*(INDEX(AF$271:AF$282,$D1293))</f>
        <v/>
      </c>
      <c r="AG1293" s="47">
        <f>AG1266*Settings!$C$13*(INDEX(AG$271:AG$282,$D1293))</f>
        <v/>
      </c>
      <c r="AH1293" s="47">
        <f>AH1266*Settings!$C$13*(INDEX(AH$271:AH$282,$D1293))</f>
        <v/>
      </c>
      <c r="AI1293" s="47">
        <f>AI1266*Settings!$C$13*(INDEX(AI$271:AI$282,$D1293))</f>
        <v/>
      </c>
      <c r="AJ1293" s="47">
        <f>AJ1266*Settings!$C$13*(INDEX(AJ$271:AJ$282,$D1293))</f>
        <v/>
      </c>
      <c r="AK1293" s="47">
        <f>AK1266*Settings!$C$13*(INDEX(AK$271:AK$282,$D1293))</f>
        <v/>
      </c>
      <c r="AL1293" s="47">
        <f>AL1266*Settings!$C$13*(INDEX(AL$271:AL$282,$D1293))</f>
        <v/>
      </c>
      <c r="AM1293" s="47">
        <f>AM1266*Settings!$C$13*(INDEX(AM$271:AM$282,$D1293))</f>
        <v/>
      </c>
      <c r="AN1293" s="47">
        <f>AN1266*Settings!$C$13*(INDEX(AN$271:AN$282,$D1293))</f>
        <v/>
      </c>
      <c r="AO1293" s="47">
        <f>AO1266*Settings!$C$13*(INDEX(AO$271:AO$282,$D1293))</f>
        <v/>
      </c>
      <c r="AP1293" s="47">
        <f>AP1266*Settings!$C$13*(INDEX(AP$271:AP$282,$D1293))</f>
        <v/>
      </c>
      <c r="AQ1293" s="47">
        <f>AQ1266*Settings!$C$13*(INDEX(AQ$271:AQ$282,$D1293))</f>
        <v/>
      </c>
      <c r="AR1293" s="47">
        <f>AR1266*Settings!$C$13*(INDEX(AR$271:AR$282,$D1293))</f>
        <v/>
      </c>
      <c r="AS1293" s="47">
        <f>AS1266*Settings!$C$13*(INDEX(AS$271:AS$282,$D1293))</f>
        <v/>
      </c>
      <c r="AT1293" s="47">
        <f>AT1266*Settings!$C$13*(INDEX(AT$271:AT$282,$D1293))</f>
        <v/>
      </c>
      <c r="AU1293" s="47">
        <f>AU1266*Settings!$C$13*(INDEX(AU$271:AU$282,$D1293))</f>
        <v/>
      </c>
      <c r="AV1293" s="47">
        <f>AV1266*Settings!$C$13*(INDEX(AV$271:AV$282,$D1293))</f>
        <v/>
      </c>
      <c r="AW1293" s="47">
        <f>AW1266*Settings!$C$13*(INDEX(AW$271:AW$282,$D1293))</f>
        <v/>
      </c>
      <c r="AX1293" s="48">
        <f>REVENUE(AX1266,Settings!$C$13,INDEX(AX$271:AX$282,$D1293))</f>
        <v/>
      </c>
    </row>
    <row r="1294" hidden="1" outlineLevel="2">
      <c r="A1294" s="5" t="inlineStr">
        <is>
          <t>rsub</t>
        </is>
      </c>
      <c r="B1294" s="5" t="inlineStr">
        <is>
          <t>die</t>
        </is>
      </c>
      <c r="C1294" s="5" t="inlineStr">
        <is>
          <t>nfm</t>
        </is>
      </c>
      <c r="D1294" s="40">
        <f>INDEX(Inputs!$R$5:$R$132,MATCH($B1294&amp;"|"&amp;$C1294,Inputs!$A$5:$A$132,0))</f>
        <v/>
      </c>
      <c r="E1294" s="39" t="n"/>
      <c r="F1294" s="39" t="n"/>
      <c r="G1294" s="39" t="n"/>
      <c r="H1294" s="5">
        <f>INDEX(Variables!$B$5:$B$105,MATCH($A1294,Variables!$A$5:$A$105,0))&amp;IF($C1294="",""," | "&amp;INDEX(Mapping!$B$5:$B$26,MATCH($C1294,Mapping!$A$5:$A$26,0))&amp;" | "&amp;INDEX(Mapping!$B$30:$B$41,MATCH($B1294,Mapping!$A$30:$A$41,0)))</f>
        <v/>
      </c>
      <c r="I1294" s="5">
        <f>INDEX(Variables!$C$5:$C$105,MATCH($A1294,Variables!$A$5:$A$105,0))</f>
        <v/>
      </c>
      <c r="J1294" s="5">
        <f>INDEX(Variables!$E$5:$E$105,MATCH($A1294,Variables!$A$5:$A$105,0))</f>
        <v/>
      </c>
      <c r="K1294" s="25">
        <f>LOWER(Settings!$C$4)&amp;".mit."&amp;$A1294&amp;IF($C1294="","","."&amp;$C1294&amp;"."&amp;$B1294)&amp;IF(INDEX(Variables!$D$5:$D$105,MATCH($A1294,Variables!$A$5:$A$105,0))="","","."&amp;INDEX(Variables!$D$5:$D$105,MATCH($A1294,Variables!$A$5:$A$105,0)))&amp;"."&amp;K$5</f>
        <v/>
      </c>
      <c r="L1294" s="46">
        <f>L1267*Settings!$C$13*(INDEX(L$271:L$282,$D1294))</f>
        <v/>
      </c>
      <c r="M1294" s="47">
        <f>M1267*Settings!$C$13*(INDEX(M$271:M$282,$D1294))</f>
        <v/>
      </c>
      <c r="N1294" s="47">
        <f>N1267*Settings!$C$13*(INDEX(N$271:N$282,$D1294))</f>
        <v/>
      </c>
      <c r="O1294" s="47">
        <f>O1267*Settings!$C$13*(INDEX(O$271:O$282,$D1294))</f>
        <v/>
      </c>
      <c r="P1294" s="47">
        <f>P1267*Settings!$C$13*(INDEX(P$271:P$282,$D1294))</f>
        <v/>
      </c>
      <c r="Q1294" s="47">
        <f>Q1267*Settings!$C$13*(INDEX(Q$271:Q$282,$D1294))</f>
        <v/>
      </c>
      <c r="R1294" s="47">
        <f>R1267*Settings!$C$13*(INDEX(R$271:R$282,$D1294))</f>
        <v/>
      </c>
      <c r="S1294" s="47">
        <f>S1267*Settings!$C$13*(INDEX(S$271:S$282,$D1294))</f>
        <v/>
      </c>
      <c r="T1294" s="47">
        <f>T1267*Settings!$C$13*(INDEX(T$271:T$282,$D1294))</f>
        <v/>
      </c>
      <c r="U1294" s="47">
        <f>U1267*Settings!$C$13*(INDEX(U$271:U$282,$D1294))</f>
        <v/>
      </c>
      <c r="V1294" s="47">
        <f>V1267*Settings!$C$13*(INDEX(V$271:V$282,$D1294))</f>
        <v/>
      </c>
      <c r="W1294" s="47">
        <f>W1267*Settings!$C$13*(INDEX(W$271:W$282,$D1294))</f>
        <v/>
      </c>
      <c r="X1294" s="47">
        <f>X1267*Settings!$C$13*(INDEX(X$271:X$282,$D1294))</f>
        <v/>
      </c>
      <c r="Y1294" s="47">
        <f>Y1267*Settings!$C$13*(INDEX(Y$271:Y$282,$D1294))</f>
        <v/>
      </c>
      <c r="Z1294" s="47">
        <f>Z1267*Settings!$C$13*(INDEX(Z$271:Z$282,$D1294))</f>
        <v/>
      </c>
      <c r="AA1294" s="47">
        <f>AA1267*Settings!$C$13*(INDEX(AA$271:AA$282,$D1294))</f>
        <v/>
      </c>
      <c r="AB1294" s="47">
        <f>AB1267*Settings!$C$13*(INDEX(AB$271:AB$282,$D1294))</f>
        <v/>
      </c>
      <c r="AC1294" s="47">
        <f>AC1267*Settings!$C$13*(INDEX(AC$271:AC$282,$D1294))</f>
        <v/>
      </c>
      <c r="AD1294" s="48">
        <f>REVENUE(AD1267,Settings!$C$13,INDEX(AD$271:AD$282,$D1294))</f>
        <v/>
      </c>
      <c r="AE1294" s="25">
        <f>LOWER(Settings!$C$4)&amp;".mit."&amp;$A1294&amp;IF($C1294="","","."&amp;$C1294&amp;"."&amp;$B1294)&amp;IF(INDEX(Variables!$D$5:$D$105,MATCH($A1294,Variables!$A$5:$A$105,0))="","","."&amp;INDEX(Variables!$D$5:$D$105,MATCH($A1294,Variables!$A$5:$A$105,0)))&amp;"."&amp;AE$5</f>
        <v/>
      </c>
      <c r="AF1294" s="46">
        <f>AF1267*Settings!$C$13*(INDEX(AF$271:AF$282,$D1294))</f>
        <v/>
      </c>
      <c r="AG1294" s="47">
        <f>AG1267*Settings!$C$13*(INDEX(AG$271:AG$282,$D1294))</f>
        <v/>
      </c>
      <c r="AH1294" s="47">
        <f>AH1267*Settings!$C$13*(INDEX(AH$271:AH$282,$D1294))</f>
        <v/>
      </c>
      <c r="AI1294" s="47">
        <f>AI1267*Settings!$C$13*(INDEX(AI$271:AI$282,$D1294))</f>
        <v/>
      </c>
      <c r="AJ1294" s="47">
        <f>AJ1267*Settings!$C$13*(INDEX(AJ$271:AJ$282,$D1294))</f>
        <v/>
      </c>
      <c r="AK1294" s="47">
        <f>AK1267*Settings!$C$13*(INDEX(AK$271:AK$282,$D1294))</f>
        <v/>
      </c>
      <c r="AL1294" s="47">
        <f>AL1267*Settings!$C$13*(INDEX(AL$271:AL$282,$D1294))</f>
        <v/>
      </c>
      <c r="AM1294" s="47">
        <f>AM1267*Settings!$C$13*(INDEX(AM$271:AM$282,$D1294))</f>
        <v/>
      </c>
      <c r="AN1294" s="47">
        <f>AN1267*Settings!$C$13*(INDEX(AN$271:AN$282,$D1294))</f>
        <v/>
      </c>
      <c r="AO1294" s="47">
        <f>AO1267*Settings!$C$13*(INDEX(AO$271:AO$282,$D1294))</f>
        <v/>
      </c>
      <c r="AP1294" s="47">
        <f>AP1267*Settings!$C$13*(INDEX(AP$271:AP$282,$D1294))</f>
        <v/>
      </c>
      <c r="AQ1294" s="47">
        <f>AQ1267*Settings!$C$13*(INDEX(AQ$271:AQ$282,$D1294))</f>
        <v/>
      </c>
      <c r="AR1294" s="47">
        <f>AR1267*Settings!$C$13*(INDEX(AR$271:AR$282,$D1294))</f>
        <v/>
      </c>
      <c r="AS1294" s="47">
        <f>AS1267*Settings!$C$13*(INDEX(AS$271:AS$282,$D1294))</f>
        <v/>
      </c>
      <c r="AT1294" s="47">
        <f>AT1267*Settings!$C$13*(INDEX(AT$271:AT$282,$D1294))</f>
        <v/>
      </c>
      <c r="AU1294" s="47">
        <f>AU1267*Settings!$C$13*(INDEX(AU$271:AU$282,$D1294))</f>
        <v/>
      </c>
      <c r="AV1294" s="47">
        <f>AV1267*Settings!$C$13*(INDEX(AV$271:AV$282,$D1294))</f>
        <v/>
      </c>
      <c r="AW1294" s="47">
        <f>AW1267*Settings!$C$13*(INDEX(AW$271:AW$282,$D1294))</f>
        <v/>
      </c>
      <c r="AX1294" s="48">
        <f>REVENUE(AX1267,Settings!$C$13,INDEX(AX$271:AX$282,$D1294))</f>
        <v/>
      </c>
    </row>
    <row r="1295" hidden="1" outlineLevel="2">
      <c r="A1295" s="5" t="inlineStr">
        <is>
          <t>rsub</t>
        </is>
      </c>
      <c r="B1295" s="5" t="inlineStr">
        <is>
          <t>lpg</t>
        </is>
      </c>
      <c r="C1295" s="5" t="inlineStr">
        <is>
          <t>nfm</t>
        </is>
      </c>
      <c r="D1295" s="40">
        <f>INDEX(Inputs!$R$5:$R$132,MATCH($B1295&amp;"|"&amp;$C1295,Inputs!$A$5:$A$132,0))</f>
        <v/>
      </c>
      <c r="E1295" s="39" t="n"/>
      <c r="F1295" s="39" t="n"/>
      <c r="G1295" s="39" t="n"/>
      <c r="H1295" s="5">
        <f>INDEX(Variables!$B$5:$B$105,MATCH($A1295,Variables!$A$5:$A$105,0))&amp;IF($C1295="",""," | "&amp;INDEX(Mapping!$B$5:$B$26,MATCH($C1295,Mapping!$A$5:$A$26,0))&amp;" | "&amp;INDEX(Mapping!$B$30:$B$41,MATCH($B1295,Mapping!$A$30:$A$41,0)))</f>
        <v/>
      </c>
      <c r="I1295" s="5">
        <f>INDEX(Variables!$C$5:$C$105,MATCH($A1295,Variables!$A$5:$A$105,0))</f>
        <v/>
      </c>
      <c r="J1295" s="5">
        <f>INDEX(Variables!$E$5:$E$105,MATCH($A1295,Variables!$A$5:$A$105,0))</f>
        <v/>
      </c>
      <c r="K1295" s="25">
        <f>LOWER(Settings!$C$4)&amp;".mit."&amp;$A1295&amp;IF($C1295="","","."&amp;$C1295&amp;"."&amp;$B1295)&amp;IF(INDEX(Variables!$D$5:$D$105,MATCH($A1295,Variables!$A$5:$A$105,0))="","","."&amp;INDEX(Variables!$D$5:$D$105,MATCH($A1295,Variables!$A$5:$A$105,0)))&amp;"."&amp;K$5</f>
        <v/>
      </c>
      <c r="L1295" s="46">
        <f>L1268*Settings!$C$13*(INDEX(L$271:L$282,$D1295))</f>
        <v/>
      </c>
      <c r="M1295" s="47">
        <f>M1268*Settings!$C$13*(INDEX(M$271:M$282,$D1295))</f>
        <v/>
      </c>
      <c r="N1295" s="47">
        <f>N1268*Settings!$C$13*(INDEX(N$271:N$282,$D1295))</f>
        <v/>
      </c>
      <c r="O1295" s="47">
        <f>O1268*Settings!$C$13*(INDEX(O$271:O$282,$D1295))</f>
        <v/>
      </c>
      <c r="P1295" s="47">
        <f>P1268*Settings!$C$13*(INDEX(P$271:P$282,$D1295))</f>
        <v/>
      </c>
      <c r="Q1295" s="47">
        <f>Q1268*Settings!$C$13*(INDEX(Q$271:Q$282,$D1295))</f>
        <v/>
      </c>
      <c r="R1295" s="47">
        <f>R1268*Settings!$C$13*(INDEX(R$271:R$282,$D1295))</f>
        <v/>
      </c>
      <c r="S1295" s="47">
        <f>S1268*Settings!$C$13*(INDEX(S$271:S$282,$D1295))</f>
        <v/>
      </c>
      <c r="T1295" s="47">
        <f>T1268*Settings!$C$13*(INDEX(T$271:T$282,$D1295))</f>
        <v/>
      </c>
      <c r="U1295" s="47">
        <f>U1268*Settings!$C$13*(INDEX(U$271:U$282,$D1295))</f>
        <v/>
      </c>
      <c r="V1295" s="47">
        <f>V1268*Settings!$C$13*(INDEX(V$271:V$282,$D1295))</f>
        <v/>
      </c>
      <c r="W1295" s="47">
        <f>W1268*Settings!$C$13*(INDEX(W$271:W$282,$D1295))</f>
        <v/>
      </c>
      <c r="X1295" s="47">
        <f>X1268*Settings!$C$13*(INDEX(X$271:X$282,$D1295))</f>
        <v/>
      </c>
      <c r="Y1295" s="47">
        <f>Y1268*Settings!$C$13*(INDEX(Y$271:Y$282,$D1295))</f>
        <v/>
      </c>
      <c r="Z1295" s="47">
        <f>Z1268*Settings!$C$13*(INDEX(Z$271:Z$282,$D1295))</f>
        <v/>
      </c>
      <c r="AA1295" s="47">
        <f>AA1268*Settings!$C$13*(INDEX(AA$271:AA$282,$D1295))</f>
        <v/>
      </c>
      <c r="AB1295" s="47">
        <f>AB1268*Settings!$C$13*(INDEX(AB$271:AB$282,$D1295))</f>
        <v/>
      </c>
      <c r="AC1295" s="47">
        <f>AC1268*Settings!$C$13*(INDEX(AC$271:AC$282,$D1295))</f>
        <v/>
      </c>
      <c r="AD1295" s="48">
        <f>REVENUE(AD1268,Settings!$C$13,INDEX(AD$271:AD$282,$D1295))</f>
        <v/>
      </c>
      <c r="AE1295" s="25">
        <f>LOWER(Settings!$C$4)&amp;".mit."&amp;$A1295&amp;IF($C1295="","","."&amp;$C1295&amp;"."&amp;$B1295)&amp;IF(INDEX(Variables!$D$5:$D$105,MATCH($A1295,Variables!$A$5:$A$105,0))="","","."&amp;INDEX(Variables!$D$5:$D$105,MATCH($A1295,Variables!$A$5:$A$105,0)))&amp;"."&amp;AE$5</f>
        <v/>
      </c>
      <c r="AF1295" s="46">
        <f>AF1268*Settings!$C$13*(INDEX(AF$271:AF$282,$D1295))</f>
        <v/>
      </c>
      <c r="AG1295" s="47">
        <f>AG1268*Settings!$C$13*(INDEX(AG$271:AG$282,$D1295))</f>
        <v/>
      </c>
      <c r="AH1295" s="47">
        <f>AH1268*Settings!$C$13*(INDEX(AH$271:AH$282,$D1295))</f>
        <v/>
      </c>
      <c r="AI1295" s="47">
        <f>AI1268*Settings!$C$13*(INDEX(AI$271:AI$282,$D1295))</f>
        <v/>
      </c>
      <c r="AJ1295" s="47">
        <f>AJ1268*Settings!$C$13*(INDEX(AJ$271:AJ$282,$D1295))</f>
        <v/>
      </c>
      <c r="AK1295" s="47">
        <f>AK1268*Settings!$C$13*(INDEX(AK$271:AK$282,$D1295))</f>
        <v/>
      </c>
      <c r="AL1295" s="47">
        <f>AL1268*Settings!$C$13*(INDEX(AL$271:AL$282,$D1295))</f>
        <v/>
      </c>
      <c r="AM1295" s="47">
        <f>AM1268*Settings!$C$13*(INDEX(AM$271:AM$282,$D1295))</f>
        <v/>
      </c>
      <c r="AN1295" s="47">
        <f>AN1268*Settings!$C$13*(INDEX(AN$271:AN$282,$D1295))</f>
        <v/>
      </c>
      <c r="AO1295" s="47">
        <f>AO1268*Settings!$C$13*(INDEX(AO$271:AO$282,$D1295))</f>
        <v/>
      </c>
      <c r="AP1295" s="47">
        <f>AP1268*Settings!$C$13*(INDEX(AP$271:AP$282,$D1295))</f>
        <v/>
      </c>
      <c r="AQ1295" s="47">
        <f>AQ1268*Settings!$C$13*(INDEX(AQ$271:AQ$282,$D1295))</f>
        <v/>
      </c>
      <c r="AR1295" s="47">
        <f>AR1268*Settings!$C$13*(INDEX(AR$271:AR$282,$D1295))</f>
        <v/>
      </c>
      <c r="AS1295" s="47">
        <f>AS1268*Settings!$C$13*(INDEX(AS$271:AS$282,$D1295))</f>
        <v/>
      </c>
      <c r="AT1295" s="47">
        <f>AT1268*Settings!$C$13*(INDEX(AT$271:AT$282,$D1295))</f>
        <v/>
      </c>
      <c r="AU1295" s="47">
        <f>AU1268*Settings!$C$13*(INDEX(AU$271:AU$282,$D1295))</f>
        <v/>
      </c>
      <c r="AV1295" s="47">
        <f>AV1268*Settings!$C$13*(INDEX(AV$271:AV$282,$D1295))</f>
        <v/>
      </c>
      <c r="AW1295" s="47">
        <f>AW1268*Settings!$C$13*(INDEX(AW$271:AW$282,$D1295))</f>
        <v/>
      </c>
      <c r="AX1295" s="48">
        <f>REVENUE(AX1268,Settings!$C$13,INDEX(AX$271:AX$282,$D1295))</f>
        <v/>
      </c>
    </row>
    <row r="1296" hidden="1" outlineLevel="2">
      <c r="A1296" s="5" t="inlineStr">
        <is>
          <t>rsub</t>
        </is>
      </c>
      <c r="B1296" s="5" t="inlineStr">
        <is>
          <t>ker</t>
        </is>
      </c>
      <c r="C1296" s="5" t="inlineStr">
        <is>
          <t>nfm</t>
        </is>
      </c>
      <c r="D1296" s="40">
        <f>INDEX(Inputs!$R$5:$R$132,MATCH($B1296&amp;"|"&amp;$C1296,Inputs!$A$5:$A$132,0))</f>
        <v/>
      </c>
      <c r="E1296" s="39" t="n"/>
      <c r="F1296" s="39" t="n"/>
      <c r="G1296" s="39" t="n"/>
      <c r="H1296" s="5">
        <f>INDEX(Variables!$B$5:$B$105,MATCH($A1296,Variables!$A$5:$A$105,0))&amp;IF($C1296="",""," | "&amp;INDEX(Mapping!$B$5:$B$26,MATCH($C1296,Mapping!$A$5:$A$26,0))&amp;" | "&amp;INDEX(Mapping!$B$30:$B$41,MATCH($B1296,Mapping!$A$30:$A$41,0)))</f>
        <v/>
      </c>
      <c r="I1296" s="5">
        <f>INDEX(Variables!$C$5:$C$105,MATCH($A1296,Variables!$A$5:$A$105,0))</f>
        <v/>
      </c>
      <c r="J1296" s="5">
        <f>INDEX(Variables!$E$5:$E$105,MATCH($A1296,Variables!$A$5:$A$105,0))</f>
        <v/>
      </c>
      <c r="K1296" s="25">
        <f>LOWER(Settings!$C$4)&amp;".mit."&amp;$A1296&amp;IF($C1296="","","."&amp;$C1296&amp;"."&amp;$B1296)&amp;IF(INDEX(Variables!$D$5:$D$105,MATCH($A1296,Variables!$A$5:$A$105,0))="","","."&amp;INDEX(Variables!$D$5:$D$105,MATCH($A1296,Variables!$A$5:$A$105,0)))&amp;"."&amp;K$5</f>
        <v/>
      </c>
      <c r="L1296" s="46">
        <f>L1269*Settings!$C$13*(INDEX(L$271:L$282,$D1296))</f>
        <v/>
      </c>
      <c r="M1296" s="47">
        <f>M1269*Settings!$C$13*(INDEX(M$271:M$282,$D1296))</f>
        <v/>
      </c>
      <c r="N1296" s="47">
        <f>N1269*Settings!$C$13*(INDEX(N$271:N$282,$D1296))</f>
        <v/>
      </c>
      <c r="O1296" s="47">
        <f>O1269*Settings!$C$13*(INDEX(O$271:O$282,$D1296))</f>
        <v/>
      </c>
      <c r="P1296" s="47">
        <f>P1269*Settings!$C$13*(INDEX(P$271:P$282,$D1296))</f>
        <v/>
      </c>
      <c r="Q1296" s="47">
        <f>Q1269*Settings!$C$13*(INDEX(Q$271:Q$282,$D1296))</f>
        <v/>
      </c>
      <c r="R1296" s="47">
        <f>R1269*Settings!$C$13*(INDEX(R$271:R$282,$D1296))</f>
        <v/>
      </c>
      <c r="S1296" s="47">
        <f>S1269*Settings!$C$13*(INDEX(S$271:S$282,$D1296))</f>
        <v/>
      </c>
      <c r="T1296" s="47">
        <f>T1269*Settings!$C$13*(INDEX(T$271:T$282,$D1296))</f>
        <v/>
      </c>
      <c r="U1296" s="47">
        <f>U1269*Settings!$C$13*(INDEX(U$271:U$282,$D1296))</f>
        <v/>
      </c>
      <c r="V1296" s="47">
        <f>V1269*Settings!$C$13*(INDEX(V$271:V$282,$D1296))</f>
        <v/>
      </c>
      <c r="W1296" s="47">
        <f>W1269*Settings!$C$13*(INDEX(W$271:W$282,$D1296))</f>
        <v/>
      </c>
      <c r="X1296" s="47">
        <f>X1269*Settings!$C$13*(INDEX(X$271:X$282,$D1296))</f>
        <v/>
      </c>
      <c r="Y1296" s="47">
        <f>Y1269*Settings!$C$13*(INDEX(Y$271:Y$282,$D1296))</f>
        <v/>
      </c>
      <c r="Z1296" s="47">
        <f>Z1269*Settings!$C$13*(INDEX(Z$271:Z$282,$D1296))</f>
        <v/>
      </c>
      <c r="AA1296" s="47">
        <f>AA1269*Settings!$C$13*(INDEX(AA$271:AA$282,$D1296))</f>
        <v/>
      </c>
      <c r="AB1296" s="47">
        <f>AB1269*Settings!$C$13*(INDEX(AB$271:AB$282,$D1296))</f>
        <v/>
      </c>
      <c r="AC1296" s="47">
        <f>AC1269*Settings!$C$13*(INDEX(AC$271:AC$282,$D1296))</f>
        <v/>
      </c>
      <c r="AD1296" s="48">
        <f>REVENUE(AD1269,Settings!$C$13,INDEX(AD$271:AD$282,$D1296))</f>
        <v/>
      </c>
      <c r="AE1296" s="25">
        <f>LOWER(Settings!$C$4)&amp;".mit."&amp;$A1296&amp;IF($C1296="","","."&amp;$C1296&amp;"."&amp;$B1296)&amp;IF(INDEX(Variables!$D$5:$D$105,MATCH($A1296,Variables!$A$5:$A$105,0))="","","."&amp;INDEX(Variables!$D$5:$D$105,MATCH($A1296,Variables!$A$5:$A$105,0)))&amp;"."&amp;AE$5</f>
        <v/>
      </c>
      <c r="AF1296" s="46">
        <f>AF1269*Settings!$C$13*(INDEX(AF$271:AF$282,$D1296))</f>
        <v/>
      </c>
      <c r="AG1296" s="47">
        <f>AG1269*Settings!$C$13*(INDEX(AG$271:AG$282,$D1296))</f>
        <v/>
      </c>
      <c r="AH1296" s="47">
        <f>AH1269*Settings!$C$13*(INDEX(AH$271:AH$282,$D1296))</f>
        <v/>
      </c>
      <c r="AI1296" s="47">
        <f>AI1269*Settings!$C$13*(INDEX(AI$271:AI$282,$D1296))</f>
        <v/>
      </c>
      <c r="AJ1296" s="47">
        <f>AJ1269*Settings!$C$13*(INDEX(AJ$271:AJ$282,$D1296))</f>
        <v/>
      </c>
      <c r="AK1296" s="47">
        <f>AK1269*Settings!$C$13*(INDEX(AK$271:AK$282,$D1296))</f>
        <v/>
      </c>
      <c r="AL1296" s="47">
        <f>AL1269*Settings!$C$13*(INDEX(AL$271:AL$282,$D1296))</f>
        <v/>
      </c>
      <c r="AM1296" s="47">
        <f>AM1269*Settings!$C$13*(INDEX(AM$271:AM$282,$D1296))</f>
        <v/>
      </c>
      <c r="AN1296" s="47">
        <f>AN1269*Settings!$C$13*(INDEX(AN$271:AN$282,$D1296))</f>
        <v/>
      </c>
      <c r="AO1296" s="47">
        <f>AO1269*Settings!$C$13*(INDEX(AO$271:AO$282,$D1296))</f>
        <v/>
      </c>
      <c r="AP1296" s="47">
        <f>AP1269*Settings!$C$13*(INDEX(AP$271:AP$282,$D1296))</f>
        <v/>
      </c>
      <c r="AQ1296" s="47">
        <f>AQ1269*Settings!$C$13*(INDEX(AQ$271:AQ$282,$D1296))</f>
        <v/>
      </c>
      <c r="AR1296" s="47">
        <f>AR1269*Settings!$C$13*(INDEX(AR$271:AR$282,$D1296))</f>
        <v/>
      </c>
      <c r="AS1296" s="47">
        <f>AS1269*Settings!$C$13*(INDEX(AS$271:AS$282,$D1296))</f>
        <v/>
      </c>
      <c r="AT1296" s="47">
        <f>AT1269*Settings!$C$13*(INDEX(AT$271:AT$282,$D1296))</f>
        <v/>
      </c>
      <c r="AU1296" s="47">
        <f>AU1269*Settings!$C$13*(INDEX(AU$271:AU$282,$D1296))</f>
        <v/>
      </c>
      <c r="AV1296" s="47">
        <f>AV1269*Settings!$C$13*(INDEX(AV$271:AV$282,$D1296))</f>
        <v/>
      </c>
      <c r="AW1296" s="47">
        <f>AW1269*Settings!$C$13*(INDEX(AW$271:AW$282,$D1296))</f>
        <v/>
      </c>
      <c r="AX1296" s="48">
        <f>REVENUE(AX1269,Settings!$C$13,INDEX(AX$271:AX$282,$D1296))</f>
        <v/>
      </c>
    </row>
    <row r="1297" hidden="1" outlineLevel="2">
      <c r="A1297" s="5" t="inlineStr">
        <is>
          <t>rsub</t>
        </is>
      </c>
      <c r="B1297" s="5" t="inlineStr">
        <is>
          <t>oop</t>
        </is>
      </c>
      <c r="C1297" s="5" t="inlineStr">
        <is>
          <t>nfm</t>
        </is>
      </c>
      <c r="D1297" s="40">
        <f>INDEX(Inputs!$R$5:$R$132,MATCH($B1297&amp;"|"&amp;$C1297,Inputs!$A$5:$A$132,0))</f>
        <v/>
      </c>
      <c r="E1297" s="39" t="n"/>
      <c r="F1297" s="39" t="n"/>
      <c r="G1297" s="39" t="n"/>
      <c r="H1297" s="5">
        <f>INDEX(Variables!$B$5:$B$105,MATCH($A1297,Variables!$A$5:$A$105,0))&amp;IF($C1297="",""," | "&amp;INDEX(Mapping!$B$5:$B$26,MATCH($C1297,Mapping!$A$5:$A$26,0))&amp;" | "&amp;INDEX(Mapping!$B$30:$B$41,MATCH($B1297,Mapping!$A$30:$A$41,0)))</f>
        <v/>
      </c>
      <c r="I1297" s="5">
        <f>INDEX(Variables!$C$5:$C$105,MATCH($A1297,Variables!$A$5:$A$105,0))</f>
        <v/>
      </c>
      <c r="J1297" s="5">
        <f>INDEX(Variables!$E$5:$E$105,MATCH($A1297,Variables!$A$5:$A$105,0))</f>
        <v/>
      </c>
      <c r="K1297" s="25">
        <f>LOWER(Settings!$C$4)&amp;".mit."&amp;$A1297&amp;IF($C1297="","","."&amp;$C1297&amp;"."&amp;$B1297)&amp;IF(INDEX(Variables!$D$5:$D$105,MATCH($A1297,Variables!$A$5:$A$105,0))="","","."&amp;INDEX(Variables!$D$5:$D$105,MATCH($A1297,Variables!$A$5:$A$105,0)))&amp;"."&amp;K$5</f>
        <v/>
      </c>
      <c r="L1297" s="46">
        <f>L1270*Settings!$C$13*(INDEX(L$271:L$282,$D1297))</f>
        <v/>
      </c>
      <c r="M1297" s="47">
        <f>M1270*Settings!$C$13*(INDEX(M$271:M$282,$D1297))</f>
        <v/>
      </c>
      <c r="N1297" s="47">
        <f>N1270*Settings!$C$13*(INDEX(N$271:N$282,$D1297))</f>
        <v/>
      </c>
      <c r="O1297" s="47">
        <f>O1270*Settings!$C$13*(INDEX(O$271:O$282,$D1297))</f>
        <v/>
      </c>
      <c r="P1297" s="47">
        <f>P1270*Settings!$C$13*(INDEX(P$271:P$282,$D1297))</f>
        <v/>
      </c>
      <c r="Q1297" s="47">
        <f>Q1270*Settings!$C$13*(INDEX(Q$271:Q$282,$D1297))</f>
        <v/>
      </c>
      <c r="R1297" s="47">
        <f>R1270*Settings!$C$13*(INDEX(R$271:R$282,$D1297))</f>
        <v/>
      </c>
      <c r="S1297" s="47">
        <f>S1270*Settings!$C$13*(INDEX(S$271:S$282,$D1297))</f>
        <v/>
      </c>
      <c r="T1297" s="47">
        <f>T1270*Settings!$C$13*(INDEX(T$271:T$282,$D1297))</f>
        <v/>
      </c>
      <c r="U1297" s="47">
        <f>U1270*Settings!$C$13*(INDEX(U$271:U$282,$D1297))</f>
        <v/>
      </c>
      <c r="V1297" s="47">
        <f>V1270*Settings!$C$13*(INDEX(V$271:V$282,$D1297))</f>
        <v/>
      </c>
      <c r="W1297" s="47">
        <f>W1270*Settings!$C$13*(INDEX(W$271:W$282,$D1297))</f>
        <v/>
      </c>
      <c r="X1297" s="47">
        <f>X1270*Settings!$C$13*(INDEX(X$271:X$282,$D1297))</f>
        <v/>
      </c>
      <c r="Y1297" s="47">
        <f>Y1270*Settings!$C$13*(INDEX(Y$271:Y$282,$D1297))</f>
        <v/>
      </c>
      <c r="Z1297" s="47">
        <f>Z1270*Settings!$C$13*(INDEX(Z$271:Z$282,$D1297))</f>
        <v/>
      </c>
      <c r="AA1297" s="47">
        <f>AA1270*Settings!$C$13*(INDEX(AA$271:AA$282,$D1297))</f>
        <v/>
      </c>
      <c r="AB1297" s="47">
        <f>AB1270*Settings!$C$13*(INDEX(AB$271:AB$282,$D1297))</f>
        <v/>
      </c>
      <c r="AC1297" s="47">
        <f>AC1270*Settings!$C$13*(INDEX(AC$271:AC$282,$D1297))</f>
        <v/>
      </c>
      <c r="AD1297" s="48">
        <f>REVENUE(AD1270,Settings!$C$13,INDEX(AD$271:AD$282,$D1297))</f>
        <v/>
      </c>
      <c r="AE1297" s="25">
        <f>LOWER(Settings!$C$4)&amp;".mit."&amp;$A1297&amp;IF($C1297="","","."&amp;$C1297&amp;"."&amp;$B1297)&amp;IF(INDEX(Variables!$D$5:$D$105,MATCH($A1297,Variables!$A$5:$A$105,0))="","","."&amp;INDEX(Variables!$D$5:$D$105,MATCH($A1297,Variables!$A$5:$A$105,0)))&amp;"."&amp;AE$5</f>
        <v/>
      </c>
      <c r="AF1297" s="46">
        <f>AF1270*Settings!$C$13*(INDEX(AF$271:AF$282,$D1297))</f>
        <v/>
      </c>
      <c r="AG1297" s="47">
        <f>AG1270*Settings!$C$13*(INDEX(AG$271:AG$282,$D1297))</f>
        <v/>
      </c>
      <c r="AH1297" s="47">
        <f>AH1270*Settings!$C$13*(INDEX(AH$271:AH$282,$D1297))</f>
        <v/>
      </c>
      <c r="AI1297" s="47">
        <f>AI1270*Settings!$C$13*(INDEX(AI$271:AI$282,$D1297))</f>
        <v/>
      </c>
      <c r="AJ1297" s="47">
        <f>AJ1270*Settings!$C$13*(INDEX(AJ$271:AJ$282,$D1297))</f>
        <v/>
      </c>
      <c r="AK1297" s="47">
        <f>AK1270*Settings!$C$13*(INDEX(AK$271:AK$282,$D1297))</f>
        <v/>
      </c>
      <c r="AL1297" s="47">
        <f>AL1270*Settings!$C$13*(INDEX(AL$271:AL$282,$D1297))</f>
        <v/>
      </c>
      <c r="AM1297" s="47">
        <f>AM1270*Settings!$C$13*(INDEX(AM$271:AM$282,$D1297))</f>
        <v/>
      </c>
      <c r="AN1297" s="47">
        <f>AN1270*Settings!$C$13*(INDEX(AN$271:AN$282,$D1297))</f>
        <v/>
      </c>
      <c r="AO1297" s="47">
        <f>AO1270*Settings!$C$13*(INDEX(AO$271:AO$282,$D1297))</f>
        <v/>
      </c>
      <c r="AP1297" s="47">
        <f>AP1270*Settings!$C$13*(INDEX(AP$271:AP$282,$D1297))</f>
        <v/>
      </c>
      <c r="AQ1297" s="47">
        <f>AQ1270*Settings!$C$13*(INDEX(AQ$271:AQ$282,$D1297))</f>
        <v/>
      </c>
      <c r="AR1297" s="47">
        <f>AR1270*Settings!$C$13*(INDEX(AR$271:AR$282,$D1297))</f>
        <v/>
      </c>
      <c r="AS1297" s="47">
        <f>AS1270*Settings!$C$13*(INDEX(AS$271:AS$282,$D1297))</f>
        <v/>
      </c>
      <c r="AT1297" s="47">
        <f>AT1270*Settings!$C$13*(INDEX(AT$271:AT$282,$D1297))</f>
        <v/>
      </c>
      <c r="AU1297" s="47">
        <f>AU1270*Settings!$C$13*(INDEX(AU$271:AU$282,$D1297))</f>
        <v/>
      </c>
      <c r="AV1297" s="47">
        <f>AV1270*Settings!$C$13*(INDEX(AV$271:AV$282,$D1297))</f>
        <v/>
      </c>
      <c r="AW1297" s="47">
        <f>AW1270*Settings!$C$13*(INDEX(AW$271:AW$282,$D1297))</f>
        <v/>
      </c>
      <c r="AX1297" s="48">
        <f>REVENUE(AX1270,Settings!$C$13,INDEX(AX$271:AX$282,$D1297))</f>
        <v/>
      </c>
    </row>
    <row r="1298" hidden="1" outlineLevel="2">
      <c r="A1298" s="5" t="inlineStr">
        <is>
          <t>rsub</t>
        </is>
      </c>
      <c r="B1298" s="5" t="inlineStr">
        <is>
          <t>bio</t>
        </is>
      </c>
      <c r="C1298" s="5" t="inlineStr">
        <is>
          <t>nfm</t>
        </is>
      </c>
      <c r="D1298" s="40">
        <f>INDEX(Inputs!$R$5:$R$132,MATCH($B1298&amp;"|"&amp;$C1298,Inputs!$A$5:$A$132,0))</f>
        <v/>
      </c>
      <c r="E1298" s="39" t="n"/>
      <c r="F1298" s="39" t="n"/>
      <c r="G1298" s="39" t="n"/>
      <c r="H1298" s="5">
        <f>INDEX(Variables!$B$5:$B$105,MATCH($A1298,Variables!$A$5:$A$105,0))&amp;IF($C1298="",""," | "&amp;INDEX(Mapping!$B$5:$B$26,MATCH($C1298,Mapping!$A$5:$A$26,0))&amp;" | "&amp;INDEX(Mapping!$B$30:$B$41,MATCH($B1298,Mapping!$A$30:$A$41,0)))</f>
        <v/>
      </c>
      <c r="I1298" s="5">
        <f>INDEX(Variables!$C$5:$C$105,MATCH($A1298,Variables!$A$5:$A$105,0))</f>
        <v/>
      </c>
      <c r="J1298" s="5">
        <f>INDEX(Variables!$E$5:$E$105,MATCH($A1298,Variables!$A$5:$A$105,0))</f>
        <v/>
      </c>
      <c r="K1298" s="25">
        <f>LOWER(Settings!$C$4)&amp;".mit."&amp;$A1298&amp;IF($C1298="","","."&amp;$C1298&amp;"."&amp;$B1298)&amp;IF(INDEX(Variables!$D$5:$D$105,MATCH($A1298,Variables!$A$5:$A$105,0))="","","."&amp;INDEX(Variables!$D$5:$D$105,MATCH($A1298,Variables!$A$5:$A$105,0)))&amp;"."&amp;K$5</f>
        <v/>
      </c>
      <c r="L1298" s="46">
        <f>L1271*Settings!$C$13*(INDEX(L$271:L$282,$D1298))</f>
        <v/>
      </c>
      <c r="M1298" s="47">
        <f>M1271*Settings!$C$13*(INDEX(M$271:M$282,$D1298))</f>
        <v/>
      </c>
      <c r="N1298" s="47">
        <f>N1271*Settings!$C$13*(INDEX(N$271:N$282,$D1298))</f>
        <v/>
      </c>
      <c r="O1298" s="47">
        <f>O1271*Settings!$C$13*(INDEX(O$271:O$282,$D1298))</f>
        <v/>
      </c>
      <c r="P1298" s="47">
        <f>P1271*Settings!$C$13*(INDEX(P$271:P$282,$D1298))</f>
        <v/>
      </c>
      <c r="Q1298" s="47">
        <f>Q1271*Settings!$C$13*(INDEX(Q$271:Q$282,$D1298))</f>
        <v/>
      </c>
      <c r="R1298" s="47">
        <f>R1271*Settings!$C$13*(INDEX(R$271:R$282,$D1298))</f>
        <v/>
      </c>
      <c r="S1298" s="47">
        <f>S1271*Settings!$C$13*(INDEX(S$271:S$282,$D1298))</f>
        <v/>
      </c>
      <c r="T1298" s="47">
        <f>T1271*Settings!$C$13*(INDEX(T$271:T$282,$D1298))</f>
        <v/>
      </c>
      <c r="U1298" s="47">
        <f>U1271*Settings!$C$13*(INDEX(U$271:U$282,$D1298))</f>
        <v/>
      </c>
      <c r="V1298" s="47">
        <f>V1271*Settings!$C$13*(INDEX(V$271:V$282,$D1298))</f>
        <v/>
      </c>
      <c r="W1298" s="47">
        <f>W1271*Settings!$C$13*(INDEX(W$271:W$282,$D1298))</f>
        <v/>
      </c>
      <c r="X1298" s="47">
        <f>X1271*Settings!$C$13*(INDEX(X$271:X$282,$D1298))</f>
        <v/>
      </c>
      <c r="Y1298" s="47">
        <f>Y1271*Settings!$C$13*(INDEX(Y$271:Y$282,$D1298))</f>
        <v/>
      </c>
      <c r="Z1298" s="47">
        <f>Z1271*Settings!$C$13*(INDEX(Z$271:Z$282,$D1298))</f>
        <v/>
      </c>
      <c r="AA1298" s="47">
        <f>AA1271*Settings!$C$13*(INDEX(AA$271:AA$282,$D1298))</f>
        <v/>
      </c>
      <c r="AB1298" s="47">
        <f>AB1271*Settings!$C$13*(INDEX(AB$271:AB$282,$D1298))</f>
        <v/>
      </c>
      <c r="AC1298" s="47">
        <f>AC1271*Settings!$C$13*(INDEX(AC$271:AC$282,$D1298))</f>
        <v/>
      </c>
      <c r="AD1298" s="48">
        <f>REVENUE(AD1271,Settings!$C$13,INDEX(AD$271:AD$282,$D1298))</f>
        <v/>
      </c>
      <c r="AE1298" s="25">
        <f>LOWER(Settings!$C$4)&amp;".mit."&amp;$A1298&amp;IF($C1298="","","."&amp;$C1298&amp;"."&amp;$B1298)&amp;IF(INDEX(Variables!$D$5:$D$105,MATCH($A1298,Variables!$A$5:$A$105,0))="","","."&amp;INDEX(Variables!$D$5:$D$105,MATCH($A1298,Variables!$A$5:$A$105,0)))&amp;"."&amp;AE$5</f>
        <v/>
      </c>
      <c r="AF1298" s="46">
        <f>AF1271*Settings!$C$13*(INDEX(AF$271:AF$282,$D1298))</f>
        <v/>
      </c>
      <c r="AG1298" s="47">
        <f>AG1271*Settings!$C$13*(INDEX(AG$271:AG$282,$D1298))</f>
        <v/>
      </c>
      <c r="AH1298" s="47">
        <f>AH1271*Settings!$C$13*(INDEX(AH$271:AH$282,$D1298))</f>
        <v/>
      </c>
      <c r="AI1298" s="47">
        <f>AI1271*Settings!$C$13*(INDEX(AI$271:AI$282,$D1298))</f>
        <v/>
      </c>
      <c r="AJ1298" s="47">
        <f>AJ1271*Settings!$C$13*(INDEX(AJ$271:AJ$282,$D1298))</f>
        <v/>
      </c>
      <c r="AK1298" s="47">
        <f>AK1271*Settings!$C$13*(INDEX(AK$271:AK$282,$D1298))</f>
        <v/>
      </c>
      <c r="AL1298" s="47">
        <f>AL1271*Settings!$C$13*(INDEX(AL$271:AL$282,$D1298))</f>
        <v/>
      </c>
      <c r="AM1298" s="47">
        <f>AM1271*Settings!$C$13*(INDEX(AM$271:AM$282,$D1298))</f>
        <v/>
      </c>
      <c r="AN1298" s="47">
        <f>AN1271*Settings!$C$13*(INDEX(AN$271:AN$282,$D1298))</f>
        <v/>
      </c>
      <c r="AO1298" s="47">
        <f>AO1271*Settings!$C$13*(INDEX(AO$271:AO$282,$D1298))</f>
        <v/>
      </c>
      <c r="AP1298" s="47">
        <f>AP1271*Settings!$C$13*(INDEX(AP$271:AP$282,$D1298))</f>
        <v/>
      </c>
      <c r="AQ1298" s="47">
        <f>AQ1271*Settings!$C$13*(INDEX(AQ$271:AQ$282,$D1298))</f>
        <v/>
      </c>
      <c r="AR1298" s="47">
        <f>AR1271*Settings!$C$13*(INDEX(AR$271:AR$282,$D1298))</f>
        <v/>
      </c>
      <c r="AS1298" s="47">
        <f>AS1271*Settings!$C$13*(INDEX(AS$271:AS$282,$D1298))</f>
        <v/>
      </c>
      <c r="AT1298" s="47">
        <f>AT1271*Settings!$C$13*(INDEX(AT$271:AT$282,$D1298))</f>
        <v/>
      </c>
      <c r="AU1298" s="47">
        <f>AU1271*Settings!$C$13*(INDEX(AU$271:AU$282,$D1298))</f>
        <v/>
      </c>
      <c r="AV1298" s="47">
        <f>AV1271*Settings!$C$13*(INDEX(AV$271:AV$282,$D1298))</f>
        <v/>
      </c>
      <c r="AW1298" s="47">
        <f>AW1271*Settings!$C$13*(INDEX(AW$271:AW$282,$D1298))</f>
        <v/>
      </c>
      <c r="AX1298" s="48">
        <f>REVENUE(AX1271,Settings!$C$13,INDEX(AX$271:AX$282,$D1298))</f>
        <v/>
      </c>
    </row>
    <row r="1299" hidden="1" outlineLevel="2"/>
    <row r="1300" hidden="1" outlineLevel="2">
      <c r="A1300" s="5" t="inlineStr">
        <is>
          <t>rnew</t>
        </is>
      </c>
      <c r="B1300" s="5" t="inlineStr">
        <is>
          <t>coa</t>
        </is>
      </c>
      <c r="C1300" s="5" t="inlineStr">
        <is>
          <t>nfm</t>
        </is>
      </c>
      <c r="D1300" s="40">
        <f>INDEX(Inputs!$S$5:$S$132,MATCH($B1300&amp;"|"&amp;$C1300,Inputs!$A$5:$A$132,0))</f>
        <v/>
      </c>
      <c r="E1300" s="39" t="n"/>
      <c r="F1300" s="39" t="n"/>
      <c r="G1300" s="39" t="n"/>
      <c r="H1300" s="5">
        <f>INDEX(Variables!$B$5:$B$105,MATCH($A1300,Variables!$A$5:$A$105,0))&amp;IF($C1300="",""," | "&amp;INDEX(Mapping!$B$5:$B$26,MATCH($C1300,Mapping!$A$5:$A$26,0))&amp;" | "&amp;INDEX(Mapping!$B$30:$B$41,MATCH($B1300,Mapping!$A$30:$A$41,0)))</f>
        <v/>
      </c>
      <c r="I1300" s="5">
        <f>INDEX(Variables!$C$5:$C$105,MATCH($A1300,Variables!$A$5:$A$105,0))</f>
        <v/>
      </c>
      <c r="J1300" s="5">
        <f>INDEX(Variables!$E$5:$E$105,MATCH($A1300,Variables!$A$5:$A$105,0))</f>
        <v/>
      </c>
      <c r="K1300" s="25">
        <f>LOWER(Settings!$C$4)&amp;".mit."&amp;$A1300&amp;IF($C1300="","","."&amp;$C1300&amp;"."&amp;$B1300)&amp;IF(INDEX(Variables!$D$5:$D$105,MATCH($A1300,Variables!$A$5:$A$105,0))="","","."&amp;INDEX(Variables!$D$5:$D$105,MATCH($A1300,Variables!$A$5:$A$105,0)))&amp;"."&amp;K$5</f>
        <v/>
      </c>
      <c r="L1300" s="46">
        <f>L1264*Settings!$C$13*(L1210+L1228+L1219*L$135+L1237*$D1300)</f>
        <v/>
      </c>
      <c r="M1300" s="47">
        <f>M1264*Settings!$C$13*(M1210+M1228+M1219*M$135+M1237*$D1300)</f>
        <v/>
      </c>
      <c r="N1300" s="47">
        <f>N1264*Settings!$C$13*(N1210+N1228+N1219*N$135+N1237*$D1300)</f>
        <v/>
      </c>
      <c r="O1300" s="47">
        <f>O1264*Settings!$C$13*(O1210+O1228+O1219*O$135+O1237*$D1300)</f>
        <v/>
      </c>
      <c r="P1300" s="47">
        <f>P1264*Settings!$C$13*(P1210+P1228+P1219*P$135+P1237*$D1300)</f>
        <v/>
      </c>
      <c r="Q1300" s="47">
        <f>Q1264*Settings!$C$13*(Q1210+Q1228+Q1219*Q$135+Q1237*$D1300)</f>
        <v/>
      </c>
      <c r="R1300" s="47">
        <f>R1264*Settings!$C$13*(R1210+R1228+R1219*R$135+R1237*$D1300)</f>
        <v/>
      </c>
      <c r="S1300" s="47">
        <f>S1264*Settings!$C$13*(S1210+S1228+S1219*S$135+S1237*$D1300)</f>
        <v/>
      </c>
      <c r="T1300" s="47">
        <f>T1264*Settings!$C$13*(T1210+T1228+T1219*T$135+T1237*$D1300)</f>
        <v/>
      </c>
      <c r="U1300" s="47">
        <f>U1264*Settings!$C$13*(U1210+U1228+U1219*U$135+U1237*$D1300)</f>
        <v/>
      </c>
      <c r="V1300" s="47">
        <f>V1264*Settings!$C$13*(V1210+V1228+V1219*V$135+V1237*$D1300)</f>
        <v/>
      </c>
      <c r="W1300" s="47">
        <f>W1264*Settings!$C$13*(W1210+W1228+W1219*W$135+W1237*$D1300)</f>
        <v/>
      </c>
      <c r="X1300" s="47">
        <f>X1264*Settings!$C$13*(X1210+X1228+X1219*X$135+X1237*$D1300)</f>
        <v/>
      </c>
      <c r="Y1300" s="47">
        <f>Y1264*Settings!$C$13*(Y1210+Y1228+Y1219*Y$135+Y1237*$D1300)</f>
        <v/>
      </c>
      <c r="Z1300" s="47">
        <f>Z1264*Settings!$C$13*(Z1210+Z1228+Z1219*Z$135+Z1237*$D1300)</f>
        <v/>
      </c>
      <c r="AA1300" s="47">
        <f>AA1264*Settings!$C$13*(AA1210+AA1228+AA1219*AA$135+AA1237*$D1300)</f>
        <v/>
      </c>
      <c r="AB1300" s="47">
        <f>AB1264*Settings!$C$13*(AB1210+AB1228+AB1219*AB$135+AB1237*$D1300)</f>
        <v/>
      </c>
      <c r="AC1300" s="47">
        <f>AC1264*Settings!$C$13*(AC1210+AC1228+AC1219*AC$135+AC1237*$D1300)</f>
        <v/>
      </c>
      <c r="AD1300" s="48">
        <f>REVENUE(AD1264,Settings!$C$13,NEWREVRATE(AD1210,AD1228,AD1219,AD$135,AD1237,$D1300))</f>
        <v/>
      </c>
      <c r="AE1300" s="25">
        <f>LOWER(Settings!$C$4)&amp;".mit."&amp;$A1300&amp;IF($C1300="","","."&amp;$C1300&amp;"."&amp;$B1300)&amp;IF(INDEX(Variables!$D$5:$D$105,MATCH($A1300,Variables!$A$5:$A$105,0))="","","."&amp;INDEX(Variables!$D$5:$D$105,MATCH($A1300,Variables!$A$5:$A$105,0)))&amp;"."&amp;AE$5</f>
        <v/>
      </c>
      <c r="AF1300" s="46">
        <f>AF1264*Settings!$C$13*(AF1210+AF1228+AF1219*AF$135+AF1237*$D1300)</f>
        <v/>
      </c>
      <c r="AG1300" s="47">
        <f>AG1264*Settings!$C$13*(AG1210+AG1228+AG1219*AG$135+AG1237*$D1300)</f>
        <v/>
      </c>
      <c r="AH1300" s="47">
        <f>AH1264*Settings!$C$13*(AH1210+AH1228+AH1219*AH$135+AH1237*$D1300)</f>
        <v/>
      </c>
      <c r="AI1300" s="47">
        <f>AI1264*Settings!$C$13*(AI1210+AI1228+AI1219*AI$135+AI1237*$D1300)</f>
        <v/>
      </c>
      <c r="AJ1300" s="47">
        <f>AJ1264*Settings!$C$13*(AJ1210+AJ1228+AJ1219*AJ$135+AJ1237*$D1300)</f>
        <v/>
      </c>
      <c r="AK1300" s="47">
        <f>AK1264*Settings!$C$13*(AK1210+AK1228+AK1219*AK$135+AK1237*$D1300)</f>
        <v/>
      </c>
      <c r="AL1300" s="47">
        <f>AL1264*Settings!$C$13*(AL1210+AL1228+AL1219*AL$135+AL1237*$D1300)</f>
        <v/>
      </c>
      <c r="AM1300" s="47">
        <f>AM1264*Settings!$C$13*(AM1210+AM1228+AM1219*AM$135+AM1237*$D1300)</f>
        <v/>
      </c>
      <c r="AN1300" s="47">
        <f>AN1264*Settings!$C$13*(AN1210+AN1228+AN1219*AN$135+AN1237*$D1300)</f>
        <v/>
      </c>
      <c r="AO1300" s="47">
        <f>AO1264*Settings!$C$13*(AO1210+AO1228+AO1219*AO$135+AO1237*$D1300)</f>
        <v/>
      </c>
      <c r="AP1300" s="47">
        <f>AP1264*Settings!$C$13*(AP1210+AP1228+AP1219*AP$135+AP1237*$D1300)</f>
        <v/>
      </c>
      <c r="AQ1300" s="47">
        <f>AQ1264*Settings!$C$13*(AQ1210+AQ1228+AQ1219*AQ$135+AQ1237*$D1300)</f>
        <v/>
      </c>
      <c r="AR1300" s="47">
        <f>AR1264*Settings!$C$13*(AR1210+AR1228+AR1219*AR$135+AR1237*$D1300)</f>
        <v/>
      </c>
      <c r="AS1300" s="47">
        <f>AS1264*Settings!$C$13*(AS1210+AS1228+AS1219*AS$135+AS1237*$D1300)</f>
        <v/>
      </c>
      <c r="AT1300" s="47">
        <f>AT1264*Settings!$C$13*(AT1210+AT1228+AT1219*AT$135+AT1237*$D1300)</f>
        <v/>
      </c>
      <c r="AU1300" s="47">
        <f>AU1264*Settings!$C$13*(AU1210+AU1228+AU1219*AU$135+AU1237*$D1300)</f>
        <v/>
      </c>
      <c r="AV1300" s="47">
        <f>AV1264*Settings!$C$13*(AV1210+AV1228+AV1219*AV$135+AV1237*$D1300)</f>
        <v/>
      </c>
      <c r="AW1300" s="47">
        <f>AW1264*Settings!$C$13*(AW1210+AW1228+AW1219*AW$135+AW1237*$D1300)</f>
        <v/>
      </c>
      <c r="AX1300" s="48">
        <f>REVENUE(AX1264,Settings!$C$13,NEWREVRATE(AX1210,AX1228,AX1219,AX$135,AX1237,$D1300))</f>
        <v/>
      </c>
    </row>
    <row r="1301" hidden="1" outlineLevel="2">
      <c r="A1301" s="5" t="inlineStr">
        <is>
          <t>rnew</t>
        </is>
      </c>
      <c r="B1301" s="5" t="inlineStr">
        <is>
          <t>nga</t>
        </is>
      </c>
      <c r="C1301" s="5" t="inlineStr">
        <is>
          <t>nfm</t>
        </is>
      </c>
      <c r="D1301" s="40">
        <f>INDEX(Inputs!$S$5:$S$132,MATCH($B1301&amp;"|"&amp;$C1301,Inputs!$A$5:$A$132,0))</f>
        <v/>
      </c>
      <c r="E1301" s="39" t="n"/>
      <c r="F1301" s="39" t="n"/>
      <c r="G1301" s="39" t="n"/>
      <c r="H1301" s="5">
        <f>INDEX(Variables!$B$5:$B$105,MATCH($A1301,Variables!$A$5:$A$105,0))&amp;IF($C1301="",""," | "&amp;INDEX(Mapping!$B$5:$B$26,MATCH($C1301,Mapping!$A$5:$A$26,0))&amp;" | "&amp;INDEX(Mapping!$B$30:$B$41,MATCH($B1301,Mapping!$A$30:$A$41,0)))</f>
        <v/>
      </c>
      <c r="I1301" s="5">
        <f>INDEX(Variables!$C$5:$C$105,MATCH($A1301,Variables!$A$5:$A$105,0))</f>
        <v/>
      </c>
      <c r="J1301" s="5">
        <f>INDEX(Variables!$E$5:$E$105,MATCH($A1301,Variables!$A$5:$A$105,0))</f>
        <v/>
      </c>
      <c r="K1301" s="25">
        <f>LOWER(Settings!$C$4)&amp;".mit."&amp;$A1301&amp;IF($C1301="","","."&amp;$C1301&amp;"."&amp;$B1301)&amp;IF(INDEX(Variables!$D$5:$D$105,MATCH($A1301,Variables!$A$5:$A$105,0))="","","."&amp;INDEX(Variables!$D$5:$D$105,MATCH($A1301,Variables!$A$5:$A$105,0)))&amp;"."&amp;K$5</f>
        <v/>
      </c>
      <c r="L1301" s="46">
        <f>L1265*Settings!$C$13*(L1211+L1229+L1220*L$135+L1238*$D1301)</f>
        <v/>
      </c>
      <c r="M1301" s="47">
        <f>M1265*Settings!$C$13*(M1211+M1229+M1220*M$135+M1238*$D1301)</f>
        <v/>
      </c>
      <c r="N1301" s="47">
        <f>N1265*Settings!$C$13*(N1211+N1229+N1220*N$135+N1238*$D1301)</f>
        <v/>
      </c>
      <c r="O1301" s="47">
        <f>O1265*Settings!$C$13*(O1211+O1229+O1220*O$135+O1238*$D1301)</f>
        <v/>
      </c>
      <c r="P1301" s="47">
        <f>P1265*Settings!$C$13*(P1211+P1229+P1220*P$135+P1238*$D1301)</f>
        <v/>
      </c>
      <c r="Q1301" s="47">
        <f>Q1265*Settings!$C$13*(Q1211+Q1229+Q1220*Q$135+Q1238*$D1301)</f>
        <v/>
      </c>
      <c r="R1301" s="47">
        <f>R1265*Settings!$C$13*(R1211+R1229+R1220*R$135+R1238*$D1301)</f>
        <v/>
      </c>
      <c r="S1301" s="47">
        <f>S1265*Settings!$C$13*(S1211+S1229+S1220*S$135+S1238*$D1301)</f>
        <v/>
      </c>
      <c r="T1301" s="47">
        <f>T1265*Settings!$C$13*(T1211+T1229+T1220*T$135+T1238*$D1301)</f>
        <v/>
      </c>
      <c r="U1301" s="47">
        <f>U1265*Settings!$C$13*(U1211+U1229+U1220*U$135+U1238*$D1301)</f>
        <v/>
      </c>
      <c r="V1301" s="47">
        <f>V1265*Settings!$C$13*(V1211+V1229+V1220*V$135+V1238*$D1301)</f>
        <v/>
      </c>
      <c r="W1301" s="47">
        <f>W1265*Settings!$C$13*(W1211+W1229+W1220*W$135+W1238*$D1301)</f>
        <v/>
      </c>
      <c r="X1301" s="47">
        <f>X1265*Settings!$C$13*(X1211+X1229+X1220*X$135+X1238*$D1301)</f>
        <v/>
      </c>
      <c r="Y1301" s="47">
        <f>Y1265*Settings!$C$13*(Y1211+Y1229+Y1220*Y$135+Y1238*$D1301)</f>
        <v/>
      </c>
      <c r="Z1301" s="47">
        <f>Z1265*Settings!$C$13*(Z1211+Z1229+Z1220*Z$135+Z1238*$D1301)</f>
        <v/>
      </c>
      <c r="AA1301" s="47">
        <f>AA1265*Settings!$C$13*(AA1211+AA1229+AA1220*AA$135+AA1238*$D1301)</f>
        <v/>
      </c>
      <c r="AB1301" s="47">
        <f>AB1265*Settings!$C$13*(AB1211+AB1229+AB1220*AB$135+AB1238*$D1301)</f>
        <v/>
      </c>
      <c r="AC1301" s="47">
        <f>AC1265*Settings!$C$13*(AC1211+AC1229+AC1220*AC$135+AC1238*$D1301)</f>
        <v/>
      </c>
      <c r="AD1301" s="48">
        <f>REVENUE(AD1265,Settings!$C$13,NEWREVRATE(AD1211,AD1229,AD1220,AD$135,AD1238,$D1301))</f>
        <v/>
      </c>
      <c r="AE1301" s="25">
        <f>LOWER(Settings!$C$4)&amp;".mit."&amp;$A1301&amp;IF($C1301="","","."&amp;$C1301&amp;"."&amp;$B1301)&amp;IF(INDEX(Variables!$D$5:$D$105,MATCH($A1301,Variables!$A$5:$A$105,0))="","","."&amp;INDEX(Variables!$D$5:$D$105,MATCH($A1301,Variables!$A$5:$A$105,0)))&amp;"."&amp;AE$5</f>
        <v/>
      </c>
      <c r="AF1301" s="46">
        <f>AF1265*Settings!$C$13*(AF1211+AF1229+AF1220*AF$135+AF1238*$D1301)</f>
        <v/>
      </c>
      <c r="AG1301" s="47">
        <f>AG1265*Settings!$C$13*(AG1211+AG1229+AG1220*AG$135+AG1238*$D1301)</f>
        <v/>
      </c>
      <c r="AH1301" s="47">
        <f>AH1265*Settings!$C$13*(AH1211+AH1229+AH1220*AH$135+AH1238*$D1301)</f>
        <v/>
      </c>
      <c r="AI1301" s="47">
        <f>AI1265*Settings!$C$13*(AI1211+AI1229+AI1220*AI$135+AI1238*$D1301)</f>
        <v/>
      </c>
      <c r="AJ1301" s="47">
        <f>AJ1265*Settings!$C$13*(AJ1211+AJ1229+AJ1220*AJ$135+AJ1238*$D1301)</f>
        <v/>
      </c>
      <c r="AK1301" s="47">
        <f>AK1265*Settings!$C$13*(AK1211+AK1229+AK1220*AK$135+AK1238*$D1301)</f>
        <v/>
      </c>
      <c r="AL1301" s="47">
        <f>AL1265*Settings!$C$13*(AL1211+AL1229+AL1220*AL$135+AL1238*$D1301)</f>
        <v/>
      </c>
      <c r="AM1301" s="47">
        <f>AM1265*Settings!$C$13*(AM1211+AM1229+AM1220*AM$135+AM1238*$D1301)</f>
        <v/>
      </c>
      <c r="AN1301" s="47">
        <f>AN1265*Settings!$C$13*(AN1211+AN1229+AN1220*AN$135+AN1238*$D1301)</f>
        <v/>
      </c>
      <c r="AO1301" s="47">
        <f>AO1265*Settings!$C$13*(AO1211+AO1229+AO1220*AO$135+AO1238*$D1301)</f>
        <v/>
      </c>
      <c r="AP1301" s="47">
        <f>AP1265*Settings!$C$13*(AP1211+AP1229+AP1220*AP$135+AP1238*$D1301)</f>
        <v/>
      </c>
      <c r="AQ1301" s="47">
        <f>AQ1265*Settings!$C$13*(AQ1211+AQ1229+AQ1220*AQ$135+AQ1238*$D1301)</f>
        <v/>
      </c>
      <c r="AR1301" s="47">
        <f>AR1265*Settings!$C$13*(AR1211+AR1229+AR1220*AR$135+AR1238*$D1301)</f>
        <v/>
      </c>
      <c r="AS1301" s="47">
        <f>AS1265*Settings!$C$13*(AS1211+AS1229+AS1220*AS$135+AS1238*$D1301)</f>
        <v/>
      </c>
      <c r="AT1301" s="47">
        <f>AT1265*Settings!$C$13*(AT1211+AT1229+AT1220*AT$135+AT1238*$D1301)</f>
        <v/>
      </c>
      <c r="AU1301" s="47">
        <f>AU1265*Settings!$C$13*(AU1211+AU1229+AU1220*AU$135+AU1238*$D1301)</f>
        <v/>
      </c>
      <c r="AV1301" s="47">
        <f>AV1265*Settings!$C$13*(AV1211+AV1229+AV1220*AV$135+AV1238*$D1301)</f>
        <v/>
      </c>
      <c r="AW1301" s="47">
        <f>AW1265*Settings!$C$13*(AW1211+AW1229+AW1220*AW$135+AW1238*$D1301)</f>
        <v/>
      </c>
      <c r="AX1301" s="48">
        <f>REVENUE(AX1265,Settings!$C$13,NEWREVRATE(AX1211,AX1229,AX1220,AX$135,AX1238,$D1301))</f>
        <v/>
      </c>
    </row>
    <row r="1302" hidden="1" outlineLevel="2">
      <c r="A1302" s="5" t="inlineStr">
        <is>
          <t>rnew</t>
        </is>
      </c>
      <c r="B1302" s="5" t="inlineStr">
        <is>
          <t>gso</t>
        </is>
      </c>
      <c r="C1302" s="5" t="inlineStr">
        <is>
          <t>nfm</t>
        </is>
      </c>
      <c r="D1302" s="40">
        <f>INDEX(Inputs!$S$5:$S$132,MATCH($B1302&amp;"|"&amp;$C1302,Inputs!$A$5:$A$132,0))</f>
        <v/>
      </c>
      <c r="E1302" s="39" t="n"/>
      <c r="F1302" s="39" t="n"/>
      <c r="G1302" s="39" t="n"/>
      <c r="H1302" s="5">
        <f>INDEX(Variables!$B$5:$B$105,MATCH($A1302,Variables!$A$5:$A$105,0))&amp;IF($C1302="",""," | "&amp;INDEX(Mapping!$B$5:$B$26,MATCH($C1302,Mapping!$A$5:$A$26,0))&amp;" | "&amp;INDEX(Mapping!$B$30:$B$41,MATCH($B1302,Mapping!$A$30:$A$41,0)))</f>
        <v/>
      </c>
      <c r="I1302" s="5">
        <f>INDEX(Variables!$C$5:$C$105,MATCH($A1302,Variables!$A$5:$A$105,0))</f>
        <v/>
      </c>
      <c r="J1302" s="5">
        <f>INDEX(Variables!$E$5:$E$105,MATCH($A1302,Variables!$A$5:$A$105,0))</f>
        <v/>
      </c>
      <c r="K1302" s="25">
        <f>LOWER(Settings!$C$4)&amp;".mit."&amp;$A1302&amp;IF($C1302="","","."&amp;$C1302&amp;"."&amp;$B1302)&amp;IF(INDEX(Variables!$D$5:$D$105,MATCH($A1302,Variables!$A$5:$A$105,0))="","","."&amp;INDEX(Variables!$D$5:$D$105,MATCH($A1302,Variables!$A$5:$A$105,0)))&amp;"."&amp;K$5</f>
        <v/>
      </c>
      <c r="L1302" s="46">
        <f>L1266*Settings!$C$13*(L1212+L1230+L1221*L$135+L1239*$D1302)</f>
        <v/>
      </c>
      <c r="M1302" s="47">
        <f>M1266*Settings!$C$13*(M1212+M1230+M1221*M$135+M1239*$D1302)</f>
        <v/>
      </c>
      <c r="N1302" s="47">
        <f>N1266*Settings!$C$13*(N1212+N1230+N1221*N$135+N1239*$D1302)</f>
        <v/>
      </c>
      <c r="O1302" s="47">
        <f>O1266*Settings!$C$13*(O1212+O1230+O1221*O$135+O1239*$D1302)</f>
        <v/>
      </c>
      <c r="P1302" s="47">
        <f>P1266*Settings!$C$13*(P1212+P1230+P1221*P$135+P1239*$D1302)</f>
        <v/>
      </c>
      <c r="Q1302" s="47">
        <f>Q1266*Settings!$C$13*(Q1212+Q1230+Q1221*Q$135+Q1239*$D1302)</f>
        <v/>
      </c>
      <c r="R1302" s="47">
        <f>R1266*Settings!$C$13*(R1212+R1230+R1221*R$135+R1239*$D1302)</f>
        <v/>
      </c>
      <c r="S1302" s="47">
        <f>S1266*Settings!$C$13*(S1212+S1230+S1221*S$135+S1239*$D1302)</f>
        <v/>
      </c>
      <c r="T1302" s="47">
        <f>T1266*Settings!$C$13*(T1212+T1230+T1221*T$135+T1239*$D1302)</f>
        <v/>
      </c>
      <c r="U1302" s="47">
        <f>U1266*Settings!$C$13*(U1212+U1230+U1221*U$135+U1239*$D1302)</f>
        <v/>
      </c>
      <c r="V1302" s="47">
        <f>V1266*Settings!$C$13*(V1212+V1230+V1221*V$135+V1239*$D1302)</f>
        <v/>
      </c>
      <c r="W1302" s="47">
        <f>W1266*Settings!$C$13*(W1212+W1230+W1221*W$135+W1239*$D1302)</f>
        <v/>
      </c>
      <c r="X1302" s="47">
        <f>X1266*Settings!$C$13*(X1212+X1230+X1221*X$135+X1239*$D1302)</f>
        <v/>
      </c>
      <c r="Y1302" s="47">
        <f>Y1266*Settings!$C$13*(Y1212+Y1230+Y1221*Y$135+Y1239*$D1302)</f>
        <v/>
      </c>
      <c r="Z1302" s="47">
        <f>Z1266*Settings!$C$13*(Z1212+Z1230+Z1221*Z$135+Z1239*$D1302)</f>
        <v/>
      </c>
      <c r="AA1302" s="47">
        <f>AA1266*Settings!$C$13*(AA1212+AA1230+AA1221*AA$135+AA1239*$D1302)</f>
        <v/>
      </c>
      <c r="AB1302" s="47">
        <f>AB1266*Settings!$C$13*(AB1212+AB1230+AB1221*AB$135+AB1239*$D1302)</f>
        <v/>
      </c>
      <c r="AC1302" s="47">
        <f>AC1266*Settings!$C$13*(AC1212+AC1230+AC1221*AC$135+AC1239*$D1302)</f>
        <v/>
      </c>
      <c r="AD1302" s="48">
        <f>REVENUE(AD1266,Settings!$C$13,NEWREVRATE(AD1212,AD1230,AD1221,AD$135,AD1239,$D1302))</f>
        <v/>
      </c>
      <c r="AE1302" s="25">
        <f>LOWER(Settings!$C$4)&amp;".mit."&amp;$A1302&amp;IF($C1302="","","."&amp;$C1302&amp;"."&amp;$B1302)&amp;IF(INDEX(Variables!$D$5:$D$105,MATCH($A1302,Variables!$A$5:$A$105,0))="","","."&amp;INDEX(Variables!$D$5:$D$105,MATCH($A1302,Variables!$A$5:$A$105,0)))&amp;"."&amp;AE$5</f>
        <v/>
      </c>
      <c r="AF1302" s="46">
        <f>AF1266*Settings!$C$13*(AF1212+AF1230+AF1221*AF$135+AF1239*$D1302)</f>
        <v/>
      </c>
      <c r="AG1302" s="47">
        <f>AG1266*Settings!$C$13*(AG1212+AG1230+AG1221*AG$135+AG1239*$D1302)</f>
        <v/>
      </c>
      <c r="AH1302" s="47">
        <f>AH1266*Settings!$C$13*(AH1212+AH1230+AH1221*AH$135+AH1239*$D1302)</f>
        <v/>
      </c>
      <c r="AI1302" s="47">
        <f>AI1266*Settings!$C$13*(AI1212+AI1230+AI1221*AI$135+AI1239*$D1302)</f>
        <v/>
      </c>
      <c r="AJ1302" s="47">
        <f>AJ1266*Settings!$C$13*(AJ1212+AJ1230+AJ1221*AJ$135+AJ1239*$D1302)</f>
        <v/>
      </c>
      <c r="AK1302" s="47">
        <f>AK1266*Settings!$C$13*(AK1212+AK1230+AK1221*AK$135+AK1239*$D1302)</f>
        <v/>
      </c>
      <c r="AL1302" s="47">
        <f>AL1266*Settings!$C$13*(AL1212+AL1230+AL1221*AL$135+AL1239*$D1302)</f>
        <v/>
      </c>
      <c r="AM1302" s="47">
        <f>AM1266*Settings!$C$13*(AM1212+AM1230+AM1221*AM$135+AM1239*$D1302)</f>
        <v/>
      </c>
      <c r="AN1302" s="47">
        <f>AN1266*Settings!$C$13*(AN1212+AN1230+AN1221*AN$135+AN1239*$D1302)</f>
        <v/>
      </c>
      <c r="AO1302" s="47">
        <f>AO1266*Settings!$C$13*(AO1212+AO1230+AO1221*AO$135+AO1239*$D1302)</f>
        <v/>
      </c>
      <c r="AP1302" s="47">
        <f>AP1266*Settings!$C$13*(AP1212+AP1230+AP1221*AP$135+AP1239*$D1302)</f>
        <v/>
      </c>
      <c r="AQ1302" s="47">
        <f>AQ1266*Settings!$C$13*(AQ1212+AQ1230+AQ1221*AQ$135+AQ1239*$D1302)</f>
        <v/>
      </c>
      <c r="AR1302" s="47">
        <f>AR1266*Settings!$C$13*(AR1212+AR1230+AR1221*AR$135+AR1239*$D1302)</f>
        <v/>
      </c>
      <c r="AS1302" s="47">
        <f>AS1266*Settings!$C$13*(AS1212+AS1230+AS1221*AS$135+AS1239*$D1302)</f>
        <v/>
      </c>
      <c r="AT1302" s="47">
        <f>AT1266*Settings!$C$13*(AT1212+AT1230+AT1221*AT$135+AT1239*$D1302)</f>
        <v/>
      </c>
      <c r="AU1302" s="47">
        <f>AU1266*Settings!$C$13*(AU1212+AU1230+AU1221*AU$135+AU1239*$D1302)</f>
        <v/>
      </c>
      <c r="AV1302" s="47">
        <f>AV1266*Settings!$C$13*(AV1212+AV1230+AV1221*AV$135+AV1239*$D1302)</f>
        <v/>
      </c>
      <c r="AW1302" s="47">
        <f>AW1266*Settings!$C$13*(AW1212+AW1230+AW1221*AW$135+AW1239*$D1302)</f>
        <v/>
      </c>
      <c r="AX1302" s="48">
        <f>REVENUE(AX1266,Settings!$C$13,NEWREVRATE(AX1212,AX1230,AX1221,AX$135,AX1239,$D1302))</f>
        <v/>
      </c>
    </row>
    <row r="1303" hidden="1" outlineLevel="2">
      <c r="A1303" s="5" t="inlineStr">
        <is>
          <t>rnew</t>
        </is>
      </c>
      <c r="B1303" s="5" t="inlineStr">
        <is>
          <t>die</t>
        </is>
      </c>
      <c r="C1303" s="5" t="inlineStr">
        <is>
          <t>nfm</t>
        </is>
      </c>
      <c r="D1303" s="40">
        <f>INDEX(Inputs!$S$5:$S$132,MATCH($B1303&amp;"|"&amp;$C1303,Inputs!$A$5:$A$132,0))</f>
        <v/>
      </c>
      <c r="E1303" s="39" t="n"/>
      <c r="F1303" s="39" t="n"/>
      <c r="G1303" s="39" t="n"/>
      <c r="H1303" s="5">
        <f>INDEX(Variables!$B$5:$B$105,MATCH($A1303,Variables!$A$5:$A$105,0))&amp;IF($C1303="",""," | "&amp;INDEX(Mapping!$B$5:$B$26,MATCH($C1303,Mapping!$A$5:$A$26,0))&amp;" | "&amp;INDEX(Mapping!$B$30:$B$41,MATCH($B1303,Mapping!$A$30:$A$41,0)))</f>
        <v/>
      </c>
      <c r="I1303" s="5">
        <f>INDEX(Variables!$C$5:$C$105,MATCH($A1303,Variables!$A$5:$A$105,0))</f>
        <v/>
      </c>
      <c r="J1303" s="5">
        <f>INDEX(Variables!$E$5:$E$105,MATCH($A1303,Variables!$A$5:$A$105,0))</f>
        <v/>
      </c>
      <c r="K1303" s="25">
        <f>LOWER(Settings!$C$4)&amp;".mit."&amp;$A1303&amp;IF($C1303="","","."&amp;$C1303&amp;"."&amp;$B1303)&amp;IF(INDEX(Variables!$D$5:$D$105,MATCH($A1303,Variables!$A$5:$A$105,0))="","","."&amp;INDEX(Variables!$D$5:$D$105,MATCH($A1303,Variables!$A$5:$A$105,0)))&amp;"."&amp;K$5</f>
        <v/>
      </c>
      <c r="L1303" s="46">
        <f>L1267*Settings!$C$13*(L1213+L1231+L1222*L$135+L1240*$D1303)</f>
        <v/>
      </c>
      <c r="M1303" s="47">
        <f>M1267*Settings!$C$13*(M1213+M1231+M1222*M$135+M1240*$D1303)</f>
        <v/>
      </c>
      <c r="N1303" s="47">
        <f>N1267*Settings!$C$13*(N1213+N1231+N1222*N$135+N1240*$D1303)</f>
        <v/>
      </c>
      <c r="O1303" s="47">
        <f>O1267*Settings!$C$13*(O1213+O1231+O1222*O$135+O1240*$D1303)</f>
        <v/>
      </c>
      <c r="P1303" s="47">
        <f>P1267*Settings!$C$13*(P1213+P1231+P1222*P$135+P1240*$D1303)</f>
        <v/>
      </c>
      <c r="Q1303" s="47">
        <f>Q1267*Settings!$C$13*(Q1213+Q1231+Q1222*Q$135+Q1240*$D1303)</f>
        <v/>
      </c>
      <c r="R1303" s="47">
        <f>R1267*Settings!$C$13*(R1213+R1231+R1222*R$135+R1240*$D1303)</f>
        <v/>
      </c>
      <c r="S1303" s="47">
        <f>S1267*Settings!$C$13*(S1213+S1231+S1222*S$135+S1240*$D1303)</f>
        <v/>
      </c>
      <c r="T1303" s="47">
        <f>T1267*Settings!$C$13*(T1213+T1231+T1222*T$135+T1240*$D1303)</f>
        <v/>
      </c>
      <c r="U1303" s="47">
        <f>U1267*Settings!$C$13*(U1213+U1231+U1222*U$135+U1240*$D1303)</f>
        <v/>
      </c>
      <c r="V1303" s="47">
        <f>V1267*Settings!$C$13*(V1213+V1231+V1222*V$135+V1240*$D1303)</f>
        <v/>
      </c>
      <c r="W1303" s="47">
        <f>W1267*Settings!$C$13*(W1213+W1231+W1222*W$135+W1240*$D1303)</f>
        <v/>
      </c>
      <c r="X1303" s="47">
        <f>X1267*Settings!$C$13*(X1213+X1231+X1222*X$135+X1240*$D1303)</f>
        <v/>
      </c>
      <c r="Y1303" s="47">
        <f>Y1267*Settings!$C$13*(Y1213+Y1231+Y1222*Y$135+Y1240*$D1303)</f>
        <v/>
      </c>
      <c r="Z1303" s="47">
        <f>Z1267*Settings!$C$13*(Z1213+Z1231+Z1222*Z$135+Z1240*$D1303)</f>
        <v/>
      </c>
      <c r="AA1303" s="47">
        <f>AA1267*Settings!$C$13*(AA1213+AA1231+AA1222*AA$135+AA1240*$D1303)</f>
        <v/>
      </c>
      <c r="AB1303" s="47">
        <f>AB1267*Settings!$C$13*(AB1213+AB1231+AB1222*AB$135+AB1240*$D1303)</f>
        <v/>
      </c>
      <c r="AC1303" s="47">
        <f>AC1267*Settings!$C$13*(AC1213+AC1231+AC1222*AC$135+AC1240*$D1303)</f>
        <v/>
      </c>
      <c r="AD1303" s="48">
        <f>REVENUE(AD1267,Settings!$C$13,NEWREVRATE(AD1213,AD1231,AD1222,AD$135,AD1240,$D1303))</f>
        <v/>
      </c>
      <c r="AE1303" s="25">
        <f>LOWER(Settings!$C$4)&amp;".mit."&amp;$A1303&amp;IF($C1303="","","."&amp;$C1303&amp;"."&amp;$B1303)&amp;IF(INDEX(Variables!$D$5:$D$105,MATCH($A1303,Variables!$A$5:$A$105,0))="","","."&amp;INDEX(Variables!$D$5:$D$105,MATCH($A1303,Variables!$A$5:$A$105,0)))&amp;"."&amp;AE$5</f>
        <v/>
      </c>
      <c r="AF1303" s="46">
        <f>AF1267*Settings!$C$13*(AF1213+AF1231+AF1222*AF$135+AF1240*$D1303)</f>
        <v/>
      </c>
      <c r="AG1303" s="47">
        <f>AG1267*Settings!$C$13*(AG1213+AG1231+AG1222*AG$135+AG1240*$D1303)</f>
        <v/>
      </c>
      <c r="AH1303" s="47">
        <f>AH1267*Settings!$C$13*(AH1213+AH1231+AH1222*AH$135+AH1240*$D1303)</f>
        <v/>
      </c>
      <c r="AI1303" s="47">
        <f>AI1267*Settings!$C$13*(AI1213+AI1231+AI1222*AI$135+AI1240*$D1303)</f>
        <v/>
      </c>
      <c r="AJ1303" s="47">
        <f>AJ1267*Settings!$C$13*(AJ1213+AJ1231+AJ1222*AJ$135+AJ1240*$D1303)</f>
        <v/>
      </c>
      <c r="AK1303" s="47">
        <f>AK1267*Settings!$C$13*(AK1213+AK1231+AK1222*AK$135+AK1240*$D1303)</f>
        <v/>
      </c>
      <c r="AL1303" s="47">
        <f>AL1267*Settings!$C$13*(AL1213+AL1231+AL1222*AL$135+AL1240*$D1303)</f>
        <v/>
      </c>
      <c r="AM1303" s="47">
        <f>AM1267*Settings!$C$13*(AM1213+AM1231+AM1222*AM$135+AM1240*$D1303)</f>
        <v/>
      </c>
      <c r="AN1303" s="47">
        <f>AN1267*Settings!$C$13*(AN1213+AN1231+AN1222*AN$135+AN1240*$D1303)</f>
        <v/>
      </c>
      <c r="AO1303" s="47">
        <f>AO1267*Settings!$C$13*(AO1213+AO1231+AO1222*AO$135+AO1240*$D1303)</f>
        <v/>
      </c>
      <c r="AP1303" s="47">
        <f>AP1267*Settings!$C$13*(AP1213+AP1231+AP1222*AP$135+AP1240*$D1303)</f>
        <v/>
      </c>
      <c r="AQ1303" s="47">
        <f>AQ1267*Settings!$C$13*(AQ1213+AQ1231+AQ1222*AQ$135+AQ1240*$D1303)</f>
        <v/>
      </c>
      <c r="AR1303" s="47">
        <f>AR1267*Settings!$C$13*(AR1213+AR1231+AR1222*AR$135+AR1240*$D1303)</f>
        <v/>
      </c>
      <c r="AS1303" s="47">
        <f>AS1267*Settings!$C$13*(AS1213+AS1231+AS1222*AS$135+AS1240*$D1303)</f>
        <v/>
      </c>
      <c r="AT1303" s="47">
        <f>AT1267*Settings!$C$13*(AT1213+AT1231+AT1222*AT$135+AT1240*$D1303)</f>
        <v/>
      </c>
      <c r="AU1303" s="47">
        <f>AU1267*Settings!$C$13*(AU1213+AU1231+AU1222*AU$135+AU1240*$D1303)</f>
        <v/>
      </c>
      <c r="AV1303" s="47">
        <f>AV1267*Settings!$C$13*(AV1213+AV1231+AV1222*AV$135+AV1240*$D1303)</f>
        <v/>
      </c>
      <c r="AW1303" s="47">
        <f>AW1267*Settings!$C$13*(AW1213+AW1231+AW1222*AW$135+AW1240*$D1303)</f>
        <v/>
      </c>
      <c r="AX1303" s="48">
        <f>REVENUE(AX1267,Settings!$C$13,NEWREVRATE(AX1213,AX1231,AX1222,AX$135,AX1240,$D1303))</f>
        <v/>
      </c>
    </row>
    <row r="1304" hidden="1" outlineLevel="2">
      <c r="A1304" s="5" t="inlineStr">
        <is>
          <t>rnew</t>
        </is>
      </c>
      <c r="B1304" s="5" t="inlineStr">
        <is>
          <t>lpg</t>
        </is>
      </c>
      <c r="C1304" s="5" t="inlineStr">
        <is>
          <t>nfm</t>
        </is>
      </c>
      <c r="D1304" s="40">
        <f>INDEX(Inputs!$S$5:$S$132,MATCH($B1304&amp;"|"&amp;$C1304,Inputs!$A$5:$A$132,0))</f>
        <v/>
      </c>
      <c r="E1304" s="39" t="n"/>
      <c r="F1304" s="39" t="n"/>
      <c r="G1304" s="39" t="n"/>
      <c r="H1304" s="5">
        <f>INDEX(Variables!$B$5:$B$105,MATCH($A1304,Variables!$A$5:$A$105,0))&amp;IF($C1304="",""," | "&amp;INDEX(Mapping!$B$5:$B$26,MATCH($C1304,Mapping!$A$5:$A$26,0))&amp;" | "&amp;INDEX(Mapping!$B$30:$B$41,MATCH($B1304,Mapping!$A$30:$A$41,0)))</f>
        <v/>
      </c>
      <c r="I1304" s="5">
        <f>INDEX(Variables!$C$5:$C$105,MATCH($A1304,Variables!$A$5:$A$105,0))</f>
        <v/>
      </c>
      <c r="J1304" s="5">
        <f>INDEX(Variables!$E$5:$E$105,MATCH($A1304,Variables!$A$5:$A$105,0))</f>
        <v/>
      </c>
      <c r="K1304" s="25">
        <f>LOWER(Settings!$C$4)&amp;".mit."&amp;$A1304&amp;IF($C1304="","","."&amp;$C1304&amp;"."&amp;$B1304)&amp;IF(INDEX(Variables!$D$5:$D$105,MATCH($A1304,Variables!$A$5:$A$105,0))="","","."&amp;INDEX(Variables!$D$5:$D$105,MATCH($A1304,Variables!$A$5:$A$105,0)))&amp;"."&amp;K$5</f>
        <v/>
      </c>
      <c r="L1304" s="46">
        <f>L1268*Settings!$C$13*(L1214+L1232+L1223*L$135+L1241*$D1304)</f>
        <v/>
      </c>
      <c r="M1304" s="47">
        <f>M1268*Settings!$C$13*(M1214+M1232+M1223*M$135+M1241*$D1304)</f>
        <v/>
      </c>
      <c r="N1304" s="47">
        <f>N1268*Settings!$C$13*(N1214+N1232+N1223*N$135+N1241*$D1304)</f>
        <v/>
      </c>
      <c r="O1304" s="47">
        <f>O1268*Settings!$C$13*(O1214+O1232+O1223*O$135+O1241*$D1304)</f>
        <v/>
      </c>
      <c r="P1304" s="47">
        <f>P1268*Settings!$C$13*(P1214+P1232+P1223*P$135+P1241*$D1304)</f>
        <v/>
      </c>
      <c r="Q1304" s="47">
        <f>Q1268*Settings!$C$13*(Q1214+Q1232+Q1223*Q$135+Q1241*$D1304)</f>
        <v/>
      </c>
      <c r="R1304" s="47">
        <f>R1268*Settings!$C$13*(R1214+R1232+R1223*R$135+R1241*$D1304)</f>
        <v/>
      </c>
      <c r="S1304" s="47">
        <f>S1268*Settings!$C$13*(S1214+S1232+S1223*S$135+S1241*$D1304)</f>
        <v/>
      </c>
      <c r="T1304" s="47">
        <f>T1268*Settings!$C$13*(T1214+T1232+T1223*T$135+T1241*$D1304)</f>
        <v/>
      </c>
      <c r="U1304" s="47">
        <f>U1268*Settings!$C$13*(U1214+U1232+U1223*U$135+U1241*$D1304)</f>
        <v/>
      </c>
      <c r="V1304" s="47">
        <f>V1268*Settings!$C$13*(V1214+V1232+V1223*V$135+V1241*$D1304)</f>
        <v/>
      </c>
      <c r="W1304" s="47">
        <f>W1268*Settings!$C$13*(W1214+W1232+W1223*W$135+W1241*$D1304)</f>
        <v/>
      </c>
      <c r="X1304" s="47">
        <f>X1268*Settings!$C$13*(X1214+X1232+X1223*X$135+X1241*$D1304)</f>
        <v/>
      </c>
      <c r="Y1304" s="47">
        <f>Y1268*Settings!$C$13*(Y1214+Y1232+Y1223*Y$135+Y1241*$D1304)</f>
        <v/>
      </c>
      <c r="Z1304" s="47">
        <f>Z1268*Settings!$C$13*(Z1214+Z1232+Z1223*Z$135+Z1241*$D1304)</f>
        <v/>
      </c>
      <c r="AA1304" s="47">
        <f>AA1268*Settings!$C$13*(AA1214+AA1232+AA1223*AA$135+AA1241*$D1304)</f>
        <v/>
      </c>
      <c r="AB1304" s="47">
        <f>AB1268*Settings!$C$13*(AB1214+AB1232+AB1223*AB$135+AB1241*$D1304)</f>
        <v/>
      </c>
      <c r="AC1304" s="47">
        <f>AC1268*Settings!$C$13*(AC1214+AC1232+AC1223*AC$135+AC1241*$D1304)</f>
        <v/>
      </c>
      <c r="AD1304" s="48">
        <f>REVENUE(AD1268,Settings!$C$13,NEWREVRATE(AD1214,AD1232,AD1223,AD$135,AD1241,$D1304))</f>
        <v/>
      </c>
      <c r="AE1304" s="25">
        <f>LOWER(Settings!$C$4)&amp;".mit."&amp;$A1304&amp;IF($C1304="","","."&amp;$C1304&amp;"."&amp;$B1304)&amp;IF(INDEX(Variables!$D$5:$D$105,MATCH($A1304,Variables!$A$5:$A$105,0))="","","."&amp;INDEX(Variables!$D$5:$D$105,MATCH($A1304,Variables!$A$5:$A$105,0)))&amp;"."&amp;AE$5</f>
        <v/>
      </c>
      <c r="AF1304" s="46">
        <f>AF1268*Settings!$C$13*(AF1214+AF1232+AF1223*AF$135+AF1241*$D1304)</f>
        <v/>
      </c>
      <c r="AG1304" s="47">
        <f>AG1268*Settings!$C$13*(AG1214+AG1232+AG1223*AG$135+AG1241*$D1304)</f>
        <v/>
      </c>
      <c r="AH1304" s="47">
        <f>AH1268*Settings!$C$13*(AH1214+AH1232+AH1223*AH$135+AH1241*$D1304)</f>
        <v/>
      </c>
      <c r="AI1304" s="47">
        <f>AI1268*Settings!$C$13*(AI1214+AI1232+AI1223*AI$135+AI1241*$D1304)</f>
        <v/>
      </c>
      <c r="AJ1304" s="47">
        <f>AJ1268*Settings!$C$13*(AJ1214+AJ1232+AJ1223*AJ$135+AJ1241*$D1304)</f>
        <v/>
      </c>
      <c r="AK1304" s="47">
        <f>AK1268*Settings!$C$13*(AK1214+AK1232+AK1223*AK$135+AK1241*$D1304)</f>
        <v/>
      </c>
      <c r="AL1304" s="47">
        <f>AL1268*Settings!$C$13*(AL1214+AL1232+AL1223*AL$135+AL1241*$D1304)</f>
        <v/>
      </c>
      <c r="AM1304" s="47">
        <f>AM1268*Settings!$C$13*(AM1214+AM1232+AM1223*AM$135+AM1241*$D1304)</f>
        <v/>
      </c>
      <c r="AN1304" s="47">
        <f>AN1268*Settings!$C$13*(AN1214+AN1232+AN1223*AN$135+AN1241*$D1304)</f>
        <v/>
      </c>
      <c r="AO1304" s="47">
        <f>AO1268*Settings!$C$13*(AO1214+AO1232+AO1223*AO$135+AO1241*$D1304)</f>
        <v/>
      </c>
      <c r="AP1304" s="47">
        <f>AP1268*Settings!$C$13*(AP1214+AP1232+AP1223*AP$135+AP1241*$D1304)</f>
        <v/>
      </c>
      <c r="AQ1304" s="47">
        <f>AQ1268*Settings!$C$13*(AQ1214+AQ1232+AQ1223*AQ$135+AQ1241*$D1304)</f>
        <v/>
      </c>
      <c r="AR1304" s="47">
        <f>AR1268*Settings!$C$13*(AR1214+AR1232+AR1223*AR$135+AR1241*$D1304)</f>
        <v/>
      </c>
      <c r="AS1304" s="47">
        <f>AS1268*Settings!$C$13*(AS1214+AS1232+AS1223*AS$135+AS1241*$D1304)</f>
        <v/>
      </c>
      <c r="AT1304" s="47">
        <f>AT1268*Settings!$C$13*(AT1214+AT1232+AT1223*AT$135+AT1241*$D1304)</f>
        <v/>
      </c>
      <c r="AU1304" s="47">
        <f>AU1268*Settings!$C$13*(AU1214+AU1232+AU1223*AU$135+AU1241*$D1304)</f>
        <v/>
      </c>
      <c r="AV1304" s="47">
        <f>AV1268*Settings!$C$13*(AV1214+AV1232+AV1223*AV$135+AV1241*$D1304)</f>
        <v/>
      </c>
      <c r="AW1304" s="47">
        <f>AW1268*Settings!$C$13*(AW1214+AW1232+AW1223*AW$135+AW1241*$D1304)</f>
        <v/>
      </c>
      <c r="AX1304" s="48">
        <f>REVENUE(AX1268,Settings!$C$13,NEWREVRATE(AX1214,AX1232,AX1223,AX$135,AX1241,$D1304))</f>
        <v/>
      </c>
    </row>
    <row r="1305" hidden="1" outlineLevel="2">
      <c r="A1305" s="5" t="inlineStr">
        <is>
          <t>rnew</t>
        </is>
      </c>
      <c r="B1305" s="5" t="inlineStr">
        <is>
          <t>ker</t>
        </is>
      </c>
      <c r="C1305" s="5" t="inlineStr">
        <is>
          <t>nfm</t>
        </is>
      </c>
      <c r="D1305" s="40">
        <f>INDEX(Inputs!$S$5:$S$132,MATCH($B1305&amp;"|"&amp;$C1305,Inputs!$A$5:$A$132,0))</f>
        <v/>
      </c>
      <c r="E1305" s="39" t="n"/>
      <c r="F1305" s="39" t="n"/>
      <c r="G1305" s="39" t="n"/>
      <c r="H1305" s="5">
        <f>INDEX(Variables!$B$5:$B$105,MATCH($A1305,Variables!$A$5:$A$105,0))&amp;IF($C1305="",""," | "&amp;INDEX(Mapping!$B$5:$B$26,MATCH($C1305,Mapping!$A$5:$A$26,0))&amp;" | "&amp;INDEX(Mapping!$B$30:$B$41,MATCH($B1305,Mapping!$A$30:$A$41,0)))</f>
        <v/>
      </c>
      <c r="I1305" s="5">
        <f>INDEX(Variables!$C$5:$C$105,MATCH($A1305,Variables!$A$5:$A$105,0))</f>
        <v/>
      </c>
      <c r="J1305" s="5">
        <f>INDEX(Variables!$E$5:$E$105,MATCH($A1305,Variables!$A$5:$A$105,0))</f>
        <v/>
      </c>
      <c r="K1305" s="25">
        <f>LOWER(Settings!$C$4)&amp;".mit."&amp;$A1305&amp;IF($C1305="","","."&amp;$C1305&amp;"."&amp;$B1305)&amp;IF(INDEX(Variables!$D$5:$D$105,MATCH($A1305,Variables!$A$5:$A$105,0))="","","."&amp;INDEX(Variables!$D$5:$D$105,MATCH($A1305,Variables!$A$5:$A$105,0)))&amp;"."&amp;K$5</f>
        <v/>
      </c>
      <c r="L1305" s="46">
        <f>L1269*Settings!$C$13*(L1215+L1233+L1224*L$135+L1242*$D1305)</f>
        <v/>
      </c>
      <c r="M1305" s="47">
        <f>M1269*Settings!$C$13*(M1215+M1233+M1224*M$135+M1242*$D1305)</f>
        <v/>
      </c>
      <c r="N1305" s="47">
        <f>N1269*Settings!$C$13*(N1215+N1233+N1224*N$135+N1242*$D1305)</f>
        <v/>
      </c>
      <c r="O1305" s="47">
        <f>O1269*Settings!$C$13*(O1215+O1233+O1224*O$135+O1242*$D1305)</f>
        <v/>
      </c>
      <c r="P1305" s="47">
        <f>P1269*Settings!$C$13*(P1215+P1233+P1224*P$135+P1242*$D1305)</f>
        <v/>
      </c>
      <c r="Q1305" s="47">
        <f>Q1269*Settings!$C$13*(Q1215+Q1233+Q1224*Q$135+Q1242*$D1305)</f>
        <v/>
      </c>
      <c r="R1305" s="47">
        <f>R1269*Settings!$C$13*(R1215+R1233+R1224*R$135+R1242*$D1305)</f>
        <v/>
      </c>
      <c r="S1305" s="47">
        <f>S1269*Settings!$C$13*(S1215+S1233+S1224*S$135+S1242*$D1305)</f>
        <v/>
      </c>
      <c r="T1305" s="47">
        <f>T1269*Settings!$C$13*(T1215+T1233+T1224*T$135+T1242*$D1305)</f>
        <v/>
      </c>
      <c r="U1305" s="47">
        <f>U1269*Settings!$C$13*(U1215+U1233+U1224*U$135+U1242*$D1305)</f>
        <v/>
      </c>
      <c r="V1305" s="47">
        <f>V1269*Settings!$C$13*(V1215+V1233+V1224*V$135+V1242*$D1305)</f>
        <v/>
      </c>
      <c r="W1305" s="47">
        <f>W1269*Settings!$C$13*(W1215+W1233+W1224*W$135+W1242*$D1305)</f>
        <v/>
      </c>
      <c r="X1305" s="47">
        <f>X1269*Settings!$C$13*(X1215+X1233+X1224*X$135+X1242*$D1305)</f>
        <v/>
      </c>
      <c r="Y1305" s="47">
        <f>Y1269*Settings!$C$13*(Y1215+Y1233+Y1224*Y$135+Y1242*$D1305)</f>
        <v/>
      </c>
      <c r="Z1305" s="47">
        <f>Z1269*Settings!$C$13*(Z1215+Z1233+Z1224*Z$135+Z1242*$D1305)</f>
        <v/>
      </c>
      <c r="AA1305" s="47">
        <f>AA1269*Settings!$C$13*(AA1215+AA1233+AA1224*AA$135+AA1242*$D1305)</f>
        <v/>
      </c>
      <c r="AB1305" s="47">
        <f>AB1269*Settings!$C$13*(AB1215+AB1233+AB1224*AB$135+AB1242*$D1305)</f>
        <v/>
      </c>
      <c r="AC1305" s="47">
        <f>AC1269*Settings!$C$13*(AC1215+AC1233+AC1224*AC$135+AC1242*$D1305)</f>
        <v/>
      </c>
      <c r="AD1305" s="48">
        <f>REVENUE(AD1269,Settings!$C$13,NEWREVRATE(AD1215,AD1233,AD1224,AD$135,AD1242,$D1305))</f>
        <v/>
      </c>
      <c r="AE1305" s="25">
        <f>LOWER(Settings!$C$4)&amp;".mit."&amp;$A1305&amp;IF($C1305="","","."&amp;$C1305&amp;"."&amp;$B1305)&amp;IF(INDEX(Variables!$D$5:$D$105,MATCH($A1305,Variables!$A$5:$A$105,0))="","","."&amp;INDEX(Variables!$D$5:$D$105,MATCH($A1305,Variables!$A$5:$A$105,0)))&amp;"."&amp;AE$5</f>
        <v/>
      </c>
      <c r="AF1305" s="46">
        <f>AF1269*Settings!$C$13*(AF1215+AF1233+AF1224*AF$135+AF1242*$D1305)</f>
        <v/>
      </c>
      <c r="AG1305" s="47">
        <f>AG1269*Settings!$C$13*(AG1215+AG1233+AG1224*AG$135+AG1242*$D1305)</f>
        <v/>
      </c>
      <c r="AH1305" s="47">
        <f>AH1269*Settings!$C$13*(AH1215+AH1233+AH1224*AH$135+AH1242*$D1305)</f>
        <v/>
      </c>
      <c r="AI1305" s="47">
        <f>AI1269*Settings!$C$13*(AI1215+AI1233+AI1224*AI$135+AI1242*$D1305)</f>
        <v/>
      </c>
      <c r="AJ1305" s="47">
        <f>AJ1269*Settings!$C$13*(AJ1215+AJ1233+AJ1224*AJ$135+AJ1242*$D1305)</f>
        <v/>
      </c>
      <c r="AK1305" s="47">
        <f>AK1269*Settings!$C$13*(AK1215+AK1233+AK1224*AK$135+AK1242*$D1305)</f>
        <v/>
      </c>
      <c r="AL1305" s="47">
        <f>AL1269*Settings!$C$13*(AL1215+AL1233+AL1224*AL$135+AL1242*$D1305)</f>
        <v/>
      </c>
      <c r="AM1305" s="47">
        <f>AM1269*Settings!$C$13*(AM1215+AM1233+AM1224*AM$135+AM1242*$D1305)</f>
        <v/>
      </c>
      <c r="AN1305" s="47">
        <f>AN1269*Settings!$C$13*(AN1215+AN1233+AN1224*AN$135+AN1242*$D1305)</f>
        <v/>
      </c>
      <c r="AO1305" s="47">
        <f>AO1269*Settings!$C$13*(AO1215+AO1233+AO1224*AO$135+AO1242*$D1305)</f>
        <v/>
      </c>
      <c r="AP1305" s="47">
        <f>AP1269*Settings!$C$13*(AP1215+AP1233+AP1224*AP$135+AP1242*$D1305)</f>
        <v/>
      </c>
      <c r="AQ1305" s="47">
        <f>AQ1269*Settings!$C$13*(AQ1215+AQ1233+AQ1224*AQ$135+AQ1242*$D1305)</f>
        <v/>
      </c>
      <c r="AR1305" s="47">
        <f>AR1269*Settings!$C$13*(AR1215+AR1233+AR1224*AR$135+AR1242*$D1305)</f>
        <v/>
      </c>
      <c r="AS1305" s="47">
        <f>AS1269*Settings!$C$13*(AS1215+AS1233+AS1224*AS$135+AS1242*$D1305)</f>
        <v/>
      </c>
      <c r="AT1305" s="47">
        <f>AT1269*Settings!$C$13*(AT1215+AT1233+AT1224*AT$135+AT1242*$D1305)</f>
        <v/>
      </c>
      <c r="AU1305" s="47">
        <f>AU1269*Settings!$C$13*(AU1215+AU1233+AU1224*AU$135+AU1242*$D1305)</f>
        <v/>
      </c>
      <c r="AV1305" s="47">
        <f>AV1269*Settings!$C$13*(AV1215+AV1233+AV1224*AV$135+AV1242*$D1305)</f>
        <v/>
      </c>
      <c r="AW1305" s="47">
        <f>AW1269*Settings!$C$13*(AW1215+AW1233+AW1224*AW$135+AW1242*$D1305)</f>
        <v/>
      </c>
      <c r="AX1305" s="48">
        <f>REVENUE(AX1269,Settings!$C$13,NEWREVRATE(AX1215,AX1233,AX1224,AX$135,AX1242,$D1305))</f>
        <v/>
      </c>
    </row>
    <row r="1306" hidden="1" outlineLevel="2">
      <c r="A1306" s="5" t="inlineStr">
        <is>
          <t>rnew</t>
        </is>
      </c>
      <c r="B1306" s="5" t="inlineStr">
        <is>
          <t>oop</t>
        </is>
      </c>
      <c r="C1306" s="5" t="inlineStr">
        <is>
          <t>nfm</t>
        </is>
      </c>
      <c r="D1306" s="40">
        <f>INDEX(Inputs!$S$5:$S$132,MATCH($B1306&amp;"|"&amp;$C1306,Inputs!$A$5:$A$132,0))</f>
        <v/>
      </c>
      <c r="E1306" s="39" t="n"/>
      <c r="F1306" s="39" t="n"/>
      <c r="G1306" s="39" t="n"/>
      <c r="H1306" s="5">
        <f>INDEX(Variables!$B$5:$B$105,MATCH($A1306,Variables!$A$5:$A$105,0))&amp;IF($C1306="",""," | "&amp;INDEX(Mapping!$B$5:$B$26,MATCH($C1306,Mapping!$A$5:$A$26,0))&amp;" | "&amp;INDEX(Mapping!$B$30:$B$41,MATCH($B1306,Mapping!$A$30:$A$41,0)))</f>
        <v/>
      </c>
      <c r="I1306" s="5">
        <f>INDEX(Variables!$C$5:$C$105,MATCH($A1306,Variables!$A$5:$A$105,0))</f>
        <v/>
      </c>
      <c r="J1306" s="5">
        <f>INDEX(Variables!$E$5:$E$105,MATCH($A1306,Variables!$A$5:$A$105,0))</f>
        <v/>
      </c>
      <c r="K1306" s="25">
        <f>LOWER(Settings!$C$4)&amp;".mit."&amp;$A1306&amp;IF($C1306="","","."&amp;$C1306&amp;"."&amp;$B1306)&amp;IF(INDEX(Variables!$D$5:$D$105,MATCH($A1306,Variables!$A$5:$A$105,0))="","","."&amp;INDEX(Variables!$D$5:$D$105,MATCH($A1306,Variables!$A$5:$A$105,0)))&amp;"."&amp;K$5</f>
        <v/>
      </c>
      <c r="L1306" s="46">
        <f>L1270*Settings!$C$13*(L1216+L1234+L1225*L$135+L1243*$D1306)</f>
        <v/>
      </c>
      <c r="M1306" s="47">
        <f>M1270*Settings!$C$13*(M1216+M1234+M1225*M$135+M1243*$D1306)</f>
        <v/>
      </c>
      <c r="N1306" s="47">
        <f>N1270*Settings!$C$13*(N1216+N1234+N1225*N$135+N1243*$D1306)</f>
        <v/>
      </c>
      <c r="O1306" s="47">
        <f>O1270*Settings!$C$13*(O1216+O1234+O1225*O$135+O1243*$D1306)</f>
        <v/>
      </c>
      <c r="P1306" s="47">
        <f>P1270*Settings!$C$13*(P1216+P1234+P1225*P$135+P1243*$D1306)</f>
        <v/>
      </c>
      <c r="Q1306" s="47">
        <f>Q1270*Settings!$C$13*(Q1216+Q1234+Q1225*Q$135+Q1243*$D1306)</f>
        <v/>
      </c>
      <c r="R1306" s="47">
        <f>R1270*Settings!$C$13*(R1216+R1234+R1225*R$135+R1243*$D1306)</f>
        <v/>
      </c>
      <c r="S1306" s="47">
        <f>S1270*Settings!$C$13*(S1216+S1234+S1225*S$135+S1243*$D1306)</f>
        <v/>
      </c>
      <c r="T1306" s="47">
        <f>T1270*Settings!$C$13*(T1216+T1234+T1225*T$135+T1243*$D1306)</f>
        <v/>
      </c>
      <c r="U1306" s="47">
        <f>U1270*Settings!$C$13*(U1216+U1234+U1225*U$135+U1243*$D1306)</f>
        <v/>
      </c>
      <c r="V1306" s="47">
        <f>V1270*Settings!$C$13*(V1216+V1234+V1225*V$135+V1243*$D1306)</f>
        <v/>
      </c>
      <c r="W1306" s="47">
        <f>W1270*Settings!$C$13*(W1216+W1234+W1225*W$135+W1243*$D1306)</f>
        <v/>
      </c>
      <c r="X1306" s="47">
        <f>X1270*Settings!$C$13*(X1216+X1234+X1225*X$135+X1243*$D1306)</f>
        <v/>
      </c>
      <c r="Y1306" s="47">
        <f>Y1270*Settings!$C$13*(Y1216+Y1234+Y1225*Y$135+Y1243*$D1306)</f>
        <v/>
      </c>
      <c r="Z1306" s="47">
        <f>Z1270*Settings!$C$13*(Z1216+Z1234+Z1225*Z$135+Z1243*$D1306)</f>
        <v/>
      </c>
      <c r="AA1306" s="47">
        <f>AA1270*Settings!$C$13*(AA1216+AA1234+AA1225*AA$135+AA1243*$D1306)</f>
        <v/>
      </c>
      <c r="AB1306" s="47">
        <f>AB1270*Settings!$C$13*(AB1216+AB1234+AB1225*AB$135+AB1243*$D1306)</f>
        <v/>
      </c>
      <c r="AC1306" s="47">
        <f>AC1270*Settings!$C$13*(AC1216+AC1234+AC1225*AC$135+AC1243*$D1306)</f>
        <v/>
      </c>
      <c r="AD1306" s="48">
        <f>REVENUE(AD1270,Settings!$C$13,NEWREVRATE(AD1216,AD1234,AD1225,AD$135,AD1243,$D1306))</f>
        <v/>
      </c>
      <c r="AE1306" s="25">
        <f>LOWER(Settings!$C$4)&amp;".mit."&amp;$A1306&amp;IF($C1306="","","."&amp;$C1306&amp;"."&amp;$B1306)&amp;IF(INDEX(Variables!$D$5:$D$105,MATCH($A1306,Variables!$A$5:$A$105,0))="","","."&amp;INDEX(Variables!$D$5:$D$105,MATCH($A1306,Variables!$A$5:$A$105,0)))&amp;"."&amp;AE$5</f>
        <v/>
      </c>
      <c r="AF1306" s="46">
        <f>AF1270*Settings!$C$13*(AF1216+AF1234+AF1225*AF$135+AF1243*$D1306)</f>
        <v/>
      </c>
      <c r="AG1306" s="47">
        <f>AG1270*Settings!$C$13*(AG1216+AG1234+AG1225*AG$135+AG1243*$D1306)</f>
        <v/>
      </c>
      <c r="AH1306" s="47">
        <f>AH1270*Settings!$C$13*(AH1216+AH1234+AH1225*AH$135+AH1243*$D1306)</f>
        <v/>
      </c>
      <c r="AI1306" s="47">
        <f>AI1270*Settings!$C$13*(AI1216+AI1234+AI1225*AI$135+AI1243*$D1306)</f>
        <v/>
      </c>
      <c r="AJ1306" s="47">
        <f>AJ1270*Settings!$C$13*(AJ1216+AJ1234+AJ1225*AJ$135+AJ1243*$D1306)</f>
        <v/>
      </c>
      <c r="AK1306" s="47">
        <f>AK1270*Settings!$C$13*(AK1216+AK1234+AK1225*AK$135+AK1243*$D1306)</f>
        <v/>
      </c>
      <c r="AL1306" s="47">
        <f>AL1270*Settings!$C$13*(AL1216+AL1234+AL1225*AL$135+AL1243*$D1306)</f>
        <v/>
      </c>
      <c r="AM1306" s="47">
        <f>AM1270*Settings!$C$13*(AM1216+AM1234+AM1225*AM$135+AM1243*$D1306)</f>
        <v/>
      </c>
      <c r="AN1306" s="47">
        <f>AN1270*Settings!$C$13*(AN1216+AN1234+AN1225*AN$135+AN1243*$D1306)</f>
        <v/>
      </c>
      <c r="AO1306" s="47">
        <f>AO1270*Settings!$C$13*(AO1216+AO1234+AO1225*AO$135+AO1243*$D1306)</f>
        <v/>
      </c>
      <c r="AP1306" s="47">
        <f>AP1270*Settings!$C$13*(AP1216+AP1234+AP1225*AP$135+AP1243*$D1306)</f>
        <v/>
      </c>
      <c r="AQ1306" s="47">
        <f>AQ1270*Settings!$C$13*(AQ1216+AQ1234+AQ1225*AQ$135+AQ1243*$D1306)</f>
        <v/>
      </c>
      <c r="AR1306" s="47">
        <f>AR1270*Settings!$C$13*(AR1216+AR1234+AR1225*AR$135+AR1243*$D1306)</f>
        <v/>
      </c>
      <c r="AS1306" s="47">
        <f>AS1270*Settings!$C$13*(AS1216+AS1234+AS1225*AS$135+AS1243*$D1306)</f>
        <v/>
      </c>
      <c r="AT1306" s="47">
        <f>AT1270*Settings!$C$13*(AT1216+AT1234+AT1225*AT$135+AT1243*$D1306)</f>
        <v/>
      </c>
      <c r="AU1306" s="47">
        <f>AU1270*Settings!$C$13*(AU1216+AU1234+AU1225*AU$135+AU1243*$D1306)</f>
        <v/>
      </c>
      <c r="AV1306" s="47">
        <f>AV1270*Settings!$C$13*(AV1216+AV1234+AV1225*AV$135+AV1243*$D1306)</f>
        <v/>
      </c>
      <c r="AW1306" s="47">
        <f>AW1270*Settings!$C$13*(AW1216+AW1234+AW1225*AW$135+AW1243*$D1306)</f>
        <v/>
      </c>
      <c r="AX1306" s="48">
        <f>REVENUE(AX1270,Settings!$C$13,NEWREVRATE(AX1216,AX1234,AX1225,AX$135,AX1243,$D1306))</f>
        <v/>
      </c>
    </row>
    <row r="1307" hidden="1" outlineLevel="2">
      <c r="A1307" s="5" t="inlineStr">
        <is>
          <t>rnew</t>
        </is>
      </c>
      <c r="B1307" s="5" t="inlineStr">
        <is>
          <t>bio</t>
        </is>
      </c>
      <c r="C1307" s="5" t="inlineStr">
        <is>
          <t>nfm</t>
        </is>
      </c>
      <c r="D1307" s="40">
        <f>INDEX(Inputs!$S$5:$S$132,MATCH($B1307&amp;"|"&amp;$C1307,Inputs!$A$5:$A$132,0))</f>
        <v/>
      </c>
      <c r="E1307" s="39" t="n"/>
      <c r="F1307" s="39" t="n"/>
      <c r="G1307" s="39" t="n"/>
      <c r="H1307" s="5">
        <f>INDEX(Variables!$B$5:$B$105,MATCH($A1307,Variables!$A$5:$A$105,0))&amp;IF($C1307="",""," | "&amp;INDEX(Mapping!$B$5:$B$26,MATCH($C1307,Mapping!$A$5:$A$26,0))&amp;" | "&amp;INDEX(Mapping!$B$30:$B$41,MATCH($B1307,Mapping!$A$30:$A$41,0)))</f>
        <v/>
      </c>
      <c r="I1307" s="5">
        <f>INDEX(Variables!$C$5:$C$105,MATCH($A1307,Variables!$A$5:$A$105,0))</f>
        <v/>
      </c>
      <c r="J1307" s="5">
        <f>INDEX(Variables!$E$5:$E$105,MATCH($A1307,Variables!$A$5:$A$105,0))</f>
        <v/>
      </c>
      <c r="K1307" s="25">
        <f>LOWER(Settings!$C$4)&amp;".mit."&amp;$A1307&amp;IF($C1307="","","."&amp;$C1307&amp;"."&amp;$B1307)&amp;IF(INDEX(Variables!$D$5:$D$105,MATCH($A1307,Variables!$A$5:$A$105,0))="","","."&amp;INDEX(Variables!$D$5:$D$105,MATCH($A1307,Variables!$A$5:$A$105,0)))&amp;"."&amp;K$5</f>
        <v/>
      </c>
      <c r="L1307" s="46">
        <f>L1271*Settings!$C$13*(L1217+L1235+L1226*L$135+L1244*$D1307)</f>
        <v/>
      </c>
      <c r="M1307" s="47">
        <f>M1271*Settings!$C$13*(M1217+M1235+M1226*M$135+M1244*$D1307)</f>
        <v/>
      </c>
      <c r="N1307" s="47">
        <f>N1271*Settings!$C$13*(N1217+N1235+N1226*N$135+N1244*$D1307)</f>
        <v/>
      </c>
      <c r="O1307" s="47">
        <f>O1271*Settings!$C$13*(O1217+O1235+O1226*O$135+O1244*$D1307)</f>
        <v/>
      </c>
      <c r="P1307" s="47">
        <f>P1271*Settings!$C$13*(P1217+P1235+P1226*P$135+P1244*$D1307)</f>
        <v/>
      </c>
      <c r="Q1307" s="47">
        <f>Q1271*Settings!$C$13*(Q1217+Q1235+Q1226*Q$135+Q1244*$D1307)</f>
        <v/>
      </c>
      <c r="R1307" s="47">
        <f>R1271*Settings!$C$13*(R1217+R1235+R1226*R$135+R1244*$D1307)</f>
        <v/>
      </c>
      <c r="S1307" s="47">
        <f>S1271*Settings!$C$13*(S1217+S1235+S1226*S$135+S1244*$D1307)</f>
        <v/>
      </c>
      <c r="T1307" s="47">
        <f>T1271*Settings!$C$13*(T1217+T1235+T1226*T$135+T1244*$D1307)</f>
        <v/>
      </c>
      <c r="U1307" s="47">
        <f>U1271*Settings!$C$13*(U1217+U1235+U1226*U$135+U1244*$D1307)</f>
        <v/>
      </c>
      <c r="V1307" s="47">
        <f>V1271*Settings!$C$13*(V1217+V1235+V1226*V$135+V1244*$D1307)</f>
        <v/>
      </c>
      <c r="W1307" s="47">
        <f>W1271*Settings!$C$13*(W1217+W1235+W1226*W$135+W1244*$D1307)</f>
        <v/>
      </c>
      <c r="X1307" s="47">
        <f>X1271*Settings!$C$13*(X1217+X1235+X1226*X$135+X1244*$D1307)</f>
        <v/>
      </c>
      <c r="Y1307" s="47">
        <f>Y1271*Settings!$C$13*(Y1217+Y1235+Y1226*Y$135+Y1244*$D1307)</f>
        <v/>
      </c>
      <c r="Z1307" s="47">
        <f>Z1271*Settings!$C$13*(Z1217+Z1235+Z1226*Z$135+Z1244*$D1307)</f>
        <v/>
      </c>
      <c r="AA1307" s="47">
        <f>AA1271*Settings!$C$13*(AA1217+AA1235+AA1226*AA$135+AA1244*$D1307)</f>
        <v/>
      </c>
      <c r="AB1307" s="47">
        <f>AB1271*Settings!$C$13*(AB1217+AB1235+AB1226*AB$135+AB1244*$D1307)</f>
        <v/>
      </c>
      <c r="AC1307" s="47">
        <f>AC1271*Settings!$C$13*(AC1217+AC1235+AC1226*AC$135+AC1244*$D1307)</f>
        <v/>
      </c>
      <c r="AD1307" s="48">
        <f>REVENUE(AD1271,Settings!$C$13,NEWREVRATE(AD1217,AD1235,AD1226,AD$135,AD1244,$D1307))</f>
        <v/>
      </c>
      <c r="AE1307" s="25">
        <f>LOWER(Settings!$C$4)&amp;".mit."&amp;$A1307&amp;IF($C1307="","","."&amp;$C1307&amp;"."&amp;$B1307)&amp;IF(INDEX(Variables!$D$5:$D$105,MATCH($A1307,Variables!$A$5:$A$105,0))="","","."&amp;INDEX(Variables!$D$5:$D$105,MATCH($A1307,Variables!$A$5:$A$105,0)))&amp;"."&amp;AE$5</f>
        <v/>
      </c>
      <c r="AF1307" s="46">
        <f>AF1271*Settings!$C$13*(AF1217+AF1235+AF1226*AF$135+AF1244*$D1307)</f>
        <v/>
      </c>
      <c r="AG1307" s="47">
        <f>AG1271*Settings!$C$13*(AG1217+AG1235+AG1226*AG$135+AG1244*$D1307)</f>
        <v/>
      </c>
      <c r="AH1307" s="47">
        <f>AH1271*Settings!$C$13*(AH1217+AH1235+AH1226*AH$135+AH1244*$D1307)</f>
        <v/>
      </c>
      <c r="AI1307" s="47">
        <f>AI1271*Settings!$C$13*(AI1217+AI1235+AI1226*AI$135+AI1244*$D1307)</f>
        <v/>
      </c>
      <c r="AJ1307" s="47">
        <f>AJ1271*Settings!$C$13*(AJ1217+AJ1235+AJ1226*AJ$135+AJ1244*$D1307)</f>
        <v/>
      </c>
      <c r="AK1307" s="47">
        <f>AK1271*Settings!$C$13*(AK1217+AK1235+AK1226*AK$135+AK1244*$D1307)</f>
        <v/>
      </c>
      <c r="AL1307" s="47">
        <f>AL1271*Settings!$C$13*(AL1217+AL1235+AL1226*AL$135+AL1244*$D1307)</f>
        <v/>
      </c>
      <c r="AM1307" s="47">
        <f>AM1271*Settings!$C$13*(AM1217+AM1235+AM1226*AM$135+AM1244*$D1307)</f>
        <v/>
      </c>
      <c r="AN1307" s="47">
        <f>AN1271*Settings!$C$13*(AN1217+AN1235+AN1226*AN$135+AN1244*$D1307)</f>
        <v/>
      </c>
      <c r="AO1307" s="47">
        <f>AO1271*Settings!$C$13*(AO1217+AO1235+AO1226*AO$135+AO1244*$D1307)</f>
        <v/>
      </c>
      <c r="AP1307" s="47">
        <f>AP1271*Settings!$C$13*(AP1217+AP1235+AP1226*AP$135+AP1244*$D1307)</f>
        <v/>
      </c>
      <c r="AQ1307" s="47">
        <f>AQ1271*Settings!$C$13*(AQ1217+AQ1235+AQ1226*AQ$135+AQ1244*$D1307)</f>
        <v/>
      </c>
      <c r="AR1307" s="47">
        <f>AR1271*Settings!$C$13*(AR1217+AR1235+AR1226*AR$135+AR1244*$D1307)</f>
        <v/>
      </c>
      <c r="AS1307" s="47">
        <f>AS1271*Settings!$C$13*(AS1217+AS1235+AS1226*AS$135+AS1244*$D1307)</f>
        <v/>
      </c>
      <c r="AT1307" s="47">
        <f>AT1271*Settings!$C$13*(AT1217+AT1235+AT1226*AT$135+AT1244*$D1307)</f>
        <v/>
      </c>
      <c r="AU1307" s="47">
        <f>AU1271*Settings!$C$13*(AU1217+AU1235+AU1226*AU$135+AU1244*$D1307)</f>
        <v/>
      </c>
      <c r="AV1307" s="47">
        <f>AV1271*Settings!$C$13*(AV1217+AV1235+AV1226*AV$135+AV1244*$D1307)</f>
        <v/>
      </c>
      <c r="AW1307" s="47">
        <f>AW1271*Settings!$C$13*(AW1217+AW1235+AW1226*AW$135+AW1244*$D1307)</f>
        <v/>
      </c>
      <c r="AX1307" s="48">
        <f>REVENUE(AX1271,Settings!$C$13,NEWREVRATE(AX1217,AX1235,AX1226,AX$135,AX1244,$D1307))</f>
        <v/>
      </c>
    </row>
    <row r="1308" hidden="1" outlineLevel="2"/>
    <row r="1309" outlineLevel="1" collapsed="1">
      <c r="A1309" s="9" t="inlineStr">
        <is>
          <t>ener</t>
        </is>
      </c>
      <c r="B1309" s="9" t="inlineStr">
        <is>
          <t>all</t>
        </is>
      </c>
      <c r="C1309" s="9" t="inlineStr">
        <is>
          <t>mac</t>
        </is>
      </c>
      <c r="H1309" s="9">
        <f>INDEX(Variables!$B$5:$B$105,MATCH($A1309,Variables!$A$5:$A$105,0))&amp;IF($C1309="",""," | "&amp;INDEX(Mapping!$B$5:$B$26,MATCH($C1309,Mapping!$A$5:$A$26,0))&amp;" | "&amp;INDEX(Mapping!$B$30:$B$41,MATCH($B1309,Mapping!$A$30:$A$41,0)))</f>
        <v/>
      </c>
      <c r="I1309" s="9">
        <f>INDEX(Variables!$C$5:$C$105,MATCH($A1309,Variables!$A$5:$A$105,0))</f>
        <v/>
      </c>
      <c r="J1309" s="9">
        <f>INDEX(Variables!$E$5:$E$105,MATCH($A1309,Variables!$A$5:$A$105,0))</f>
        <v/>
      </c>
      <c r="K1309" s="30">
        <f>LOWER(Settings!$C$4)&amp;".mit."&amp;$A1309&amp;IF($C1309="","","."&amp;$C1309&amp;"."&amp;$B1309)&amp;IF(INDEX(Variables!$D$5:$D$105,MATCH($A1309,Variables!$A$5:$A$105,0))="","","."&amp;INDEX(Variables!$D$5:$D$105,MATCH($A1309,Variables!$A$5:$A$105,0)))&amp;"."&amp;K$5</f>
        <v/>
      </c>
      <c r="L1309" s="44">
        <f>SUM(L1364:L1371)</f>
        <v/>
      </c>
      <c r="M1309" s="45">
        <f>SUM(M1364:M1371)</f>
        <v/>
      </c>
      <c r="N1309" s="45">
        <f>SUM(N1364:N1371)</f>
        <v/>
      </c>
      <c r="O1309" s="45">
        <f>SUM(O1364:O1371)</f>
        <v/>
      </c>
      <c r="P1309" s="45">
        <f>SUM(P1364:P1371)</f>
        <v/>
      </c>
      <c r="Q1309" s="45">
        <f>SUM(Q1364:Q1371)</f>
        <v/>
      </c>
      <c r="R1309" s="45">
        <f>SUM(R1364:R1371)</f>
        <v/>
      </c>
      <c r="S1309" s="45">
        <f>SUM(S1364:S1371)</f>
        <v/>
      </c>
      <c r="T1309" s="45">
        <f>SUM(T1364:T1371)</f>
        <v/>
      </c>
      <c r="U1309" s="45">
        <f>SUM(U1364:U1371)</f>
        <v/>
      </c>
      <c r="V1309" s="45">
        <f>SUM(V1364:V1371)</f>
        <v/>
      </c>
      <c r="W1309" s="45">
        <f>SUM(W1364:W1371)</f>
        <v/>
      </c>
      <c r="X1309" s="45">
        <f>SUM(X1364:X1371)</f>
        <v/>
      </c>
      <c r="Y1309" s="45">
        <f>SUM(Y1364:Y1371)</f>
        <v/>
      </c>
      <c r="Z1309" s="45">
        <f>SUM(Z1364:Z1371)</f>
        <v/>
      </c>
      <c r="AA1309" s="45">
        <f>SUM(AA1364:AA1371)</f>
        <v/>
      </c>
      <c r="AB1309" s="45">
        <f>SUM(AB1364:AB1371)</f>
        <v/>
      </c>
      <c r="AC1309" s="45">
        <f>SUM(AC1364:AC1371)</f>
        <v/>
      </c>
      <c r="AD1309" s="45">
        <f>SUM(AD1364:AD1371)</f>
        <v/>
      </c>
      <c r="AE1309" s="30">
        <f>LOWER(Settings!$C$4)&amp;".mit."&amp;$A1309&amp;IF($C1309="","","."&amp;$C1309&amp;"."&amp;$B1309)&amp;IF(INDEX(Variables!$D$5:$D$105,MATCH($A1309,Variables!$A$5:$A$105,0))="","","."&amp;INDEX(Variables!$D$5:$D$105,MATCH($A1309,Variables!$A$5:$A$105,0)))&amp;"."&amp;AE$5</f>
        <v/>
      </c>
      <c r="AF1309" s="44">
        <f>SUM(AF1364:AF1371)</f>
        <v/>
      </c>
      <c r="AG1309" s="45">
        <f>SUM(AG1364:AG1371)</f>
        <v/>
      </c>
      <c r="AH1309" s="45">
        <f>SUM(AH1364:AH1371)</f>
        <v/>
      </c>
      <c r="AI1309" s="45">
        <f>SUM(AI1364:AI1371)</f>
        <v/>
      </c>
      <c r="AJ1309" s="45">
        <f>SUM(AJ1364:AJ1371)</f>
        <v/>
      </c>
      <c r="AK1309" s="45">
        <f>SUM(AK1364:AK1371)</f>
        <v/>
      </c>
      <c r="AL1309" s="45">
        <f>SUM(AL1364:AL1371)</f>
        <v/>
      </c>
      <c r="AM1309" s="45">
        <f>SUM(AM1364:AM1371)</f>
        <v/>
      </c>
      <c r="AN1309" s="45">
        <f>SUM(AN1364:AN1371)</f>
        <v/>
      </c>
      <c r="AO1309" s="45">
        <f>SUM(AO1364:AO1371)</f>
        <v/>
      </c>
      <c r="AP1309" s="45">
        <f>SUM(AP1364:AP1371)</f>
        <v/>
      </c>
      <c r="AQ1309" s="45">
        <f>SUM(AQ1364:AQ1371)</f>
        <v/>
      </c>
      <c r="AR1309" s="45">
        <f>SUM(AR1364:AR1371)</f>
        <v/>
      </c>
      <c r="AS1309" s="45">
        <f>SUM(AS1364:AS1371)</f>
        <v/>
      </c>
      <c r="AT1309" s="45">
        <f>SUM(AT1364:AT1371)</f>
        <v/>
      </c>
      <c r="AU1309" s="45">
        <f>SUM(AU1364:AU1371)</f>
        <v/>
      </c>
      <c r="AV1309" s="45">
        <f>SUM(AV1364:AV1371)</f>
        <v/>
      </c>
      <c r="AW1309" s="45">
        <f>SUM(AW1364:AW1371)</f>
        <v/>
      </c>
      <c r="AX1309" s="45">
        <f>SUM(AX1364:AX1371)</f>
        <v/>
      </c>
    </row>
    <row r="1310" hidden="1" outlineLevel="2">
      <c r="A1310" s="5" t="inlineStr">
        <is>
          <t>ctxnew</t>
        </is>
      </c>
      <c r="B1310" s="5" t="inlineStr">
        <is>
          <t>coa</t>
        </is>
      </c>
      <c r="C1310" s="5" t="inlineStr">
        <is>
          <t>mac</t>
        </is>
      </c>
      <c r="D1310" s="40">
        <f>INDEX(Inputs!$T$5:$T$132,MATCH($B1310&amp;"|"&amp;$C1310,Inputs!$A$5:$A$132,0))</f>
        <v/>
      </c>
      <c r="E1310" s="40">
        <f>INDEX(Inputs!$J$5:$J$132,MATCH($B1310&amp;"|"&amp;$C1310,Inputs!$A$5:$A$132,0))</f>
        <v/>
      </c>
      <c r="F1310" s="40">
        <f>INDEX(Inputs!$K$5:$K$132,MATCH($B1310&amp;"|"&amp;$C1310,Inputs!$A$5:$A$132,0))</f>
        <v/>
      </c>
      <c r="G1310" s="39" t="n"/>
      <c r="H1310" s="5">
        <f>INDEX(Variables!$B$5:$B$105,MATCH($A1310,Variables!$A$5:$A$105,0))&amp;IF($C1310="",""," | "&amp;INDEX(Mapping!$B$5:$B$26,MATCH($C1310,Mapping!$A$5:$A$26,0))&amp;" | "&amp;INDEX(Mapping!$B$30:$B$41,MATCH($B1310,Mapping!$A$30:$A$41,0)))</f>
        <v/>
      </c>
      <c r="I1310" s="5">
        <f>INDEX(Variables!$C$5:$C$105,MATCH($A1310,Variables!$A$5:$A$105,0))</f>
        <v/>
      </c>
      <c r="J1310" s="5">
        <f>INDEX(Variables!$E$5:$E$105,MATCH($A1310,Variables!$A$5:$A$105,0))</f>
        <v/>
      </c>
      <c r="K1310" s="25">
        <f>LOWER(Settings!$C$4)&amp;".mit."&amp;$A1310&amp;IF($C1310="","","."&amp;$C1310&amp;"."&amp;$B1310)&amp;IF(INDEX(Variables!$D$5:$D$105,MATCH($A1310,Variables!$A$5:$A$105,0))="","","."&amp;INDEX(Variables!$D$5:$D$105,MATCH($A1310,Variables!$A$5:$A$105,0)))&amp;"."&amp;K$5</f>
        <v/>
      </c>
      <c r="L1310" s="41">
        <f>L$12*$D1310*INDEX(L$21:L$28,$E1310)*INDEX(L$30:L$46,$F1310)*(1-INDEX(L$117:L$133,$F1310))</f>
        <v/>
      </c>
      <c r="M1310" s="40">
        <f>M$12*$D1310*INDEX(M$21:M$28,$E1310)*INDEX(M$30:M$46,$F1310)*(1-INDEX(M$117:M$133,$F1310))</f>
        <v/>
      </c>
      <c r="N1310" s="40">
        <f>N$12*$D1310*INDEX(N$21:N$28,$E1310)*INDEX(N$30:N$46,$F1310)*(1-INDEX(N$117:N$133,$F1310))</f>
        <v/>
      </c>
      <c r="O1310" s="40">
        <f>O$12*$D1310*INDEX(O$21:O$28,$E1310)*INDEX(O$30:O$46,$F1310)*(1-INDEX(O$117:O$133,$F1310))</f>
        <v/>
      </c>
      <c r="P1310" s="40">
        <f>P$12*$D1310*INDEX(P$21:P$28,$E1310)*INDEX(P$30:P$46,$F1310)*(1-INDEX(P$117:P$133,$F1310))</f>
        <v/>
      </c>
      <c r="Q1310" s="40">
        <f>Q$12*$D1310*INDEX(Q$21:Q$28,$E1310)*INDEX(Q$30:Q$46,$F1310)*(1-INDEX(Q$117:Q$133,$F1310))</f>
        <v/>
      </c>
      <c r="R1310" s="40">
        <f>R$12*$D1310*INDEX(R$21:R$28,$E1310)*INDEX(R$30:R$46,$F1310)*(1-INDEX(R$117:R$133,$F1310))</f>
        <v/>
      </c>
      <c r="S1310" s="40">
        <f>S$12*$D1310*INDEX(S$21:S$28,$E1310)*INDEX(S$30:S$46,$F1310)*(1-INDEX(S$117:S$133,$F1310))</f>
        <v/>
      </c>
      <c r="T1310" s="40">
        <f>T$12*$D1310*INDEX(T$21:T$28,$E1310)*INDEX(T$30:T$46,$F1310)*(1-INDEX(T$117:T$133,$F1310))</f>
        <v/>
      </c>
      <c r="U1310" s="40">
        <f>U$12*$D1310*INDEX(U$21:U$28,$E1310)*INDEX(U$30:U$46,$F1310)*(1-INDEX(U$117:U$133,$F1310))</f>
        <v/>
      </c>
      <c r="V1310" s="40">
        <f>V$12*$D1310*INDEX(V$21:V$28,$E1310)*INDEX(V$30:V$46,$F1310)*(1-INDEX(V$117:V$133,$F1310))</f>
        <v/>
      </c>
      <c r="W1310" s="40">
        <f>W$12*$D1310*INDEX(W$21:W$28,$E1310)*INDEX(W$30:W$46,$F1310)*(1-INDEX(W$117:W$133,$F1310))</f>
        <v/>
      </c>
      <c r="X1310" s="40">
        <f>X$12*$D1310*INDEX(X$21:X$28,$E1310)*INDEX(X$30:X$46,$F1310)*(1-INDEX(X$117:X$133,$F1310))</f>
        <v/>
      </c>
      <c r="Y1310" s="40">
        <f>Y$12*$D1310*INDEX(Y$21:Y$28,$E1310)*INDEX(Y$30:Y$46,$F1310)*(1-INDEX(Y$117:Y$133,$F1310))</f>
        <v/>
      </c>
      <c r="Z1310" s="40">
        <f>Z$12*$D1310*INDEX(Z$21:Z$28,$E1310)*INDEX(Z$30:Z$46,$F1310)*(1-INDEX(Z$117:Z$133,$F1310))</f>
        <v/>
      </c>
      <c r="AA1310" s="40">
        <f>AA$12*$D1310*INDEX(AA$21:AA$28,$E1310)*INDEX(AA$30:AA$46,$F1310)*(1-INDEX(AA$117:AA$133,$F1310))</f>
        <v/>
      </c>
      <c r="AB1310" s="40">
        <f>AB$12*$D1310*INDEX(AB$21:AB$28,$E1310)*INDEX(AB$30:AB$46,$F1310)*(1-INDEX(AB$117:AB$133,$F1310))</f>
        <v/>
      </c>
      <c r="AC1310" s="40">
        <f>AC$12*$D1310*INDEX(AC$21:AC$28,$E1310)*INDEX(AC$30:AC$46,$F1310)*(1-INDEX(AC$117:AC$133,$F1310))</f>
        <v/>
      </c>
      <c r="AD1310" s="42">
        <f>CARBONTAX(AD$12,$D1310,INDEX(AD$21:AD$28,$E1310),INDEX(AD$30:AD$46,$F1310),INDEX(AD$117:AD$133,$F1310))</f>
        <v/>
      </c>
      <c r="AE1310" s="25">
        <f>LOWER(Settings!$C$4)&amp;".mit."&amp;$A1310&amp;IF($C1310="","","."&amp;$C1310&amp;"."&amp;$B1310)&amp;IF(INDEX(Variables!$D$5:$D$105,MATCH($A1310,Variables!$A$5:$A$105,0))="","","."&amp;INDEX(Variables!$D$5:$D$105,MATCH($A1310,Variables!$A$5:$A$105,0)))&amp;"."&amp;AE$5</f>
        <v/>
      </c>
      <c r="AF1310" s="41">
        <f>AF$12*$D1310*INDEX(AF$21:AF$28,$E1310)*INDEX(AF$30:AF$46,$F1310)*(1-INDEX(AF$117:AF$133,$F1310))</f>
        <v/>
      </c>
      <c r="AG1310" s="40">
        <f>AG$12*$D1310*INDEX(AG$21:AG$28,$E1310)*INDEX(AG$30:AG$46,$F1310)*(1-INDEX(AG$117:AG$133,$F1310))</f>
        <v/>
      </c>
      <c r="AH1310" s="40">
        <f>AH$12*$D1310*INDEX(AH$21:AH$28,$E1310)*INDEX(AH$30:AH$46,$F1310)*(1-INDEX(AH$117:AH$133,$F1310))</f>
        <v/>
      </c>
      <c r="AI1310" s="40">
        <f>AI$12*$D1310*INDEX(AI$21:AI$28,$E1310)*INDEX(AI$30:AI$46,$F1310)*(1-INDEX(AI$117:AI$133,$F1310))</f>
        <v/>
      </c>
      <c r="AJ1310" s="40">
        <f>AJ$12*$D1310*INDEX(AJ$21:AJ$28,$E1310)*INDEX(AJ$30:AJ$46,$F1310)*(1-INDEX(AJ$117:AJ$133,$F1310))</f>
        <v/>
      </c>
      <c r="AK1310" s="40">
        <f>AK$12*$D1310*INDEX(AK$21:AK$28,$E1310)*INDEX(AK$30:AK$46,$F1310)*(1-INDEX(AK$117:AK$133,$F1310))</f>
        <v/>
      </c>
      <c r="AL1310" s="40">
        <f>AL$12*$D1310*INDEX(AL$21:AL$28,$E1310)*INDEX(AL$30:AL$46,$F1310)*(1-INDEX(AL$117:AL$133,$F1310))</f>
        <v/>
      </c>
      <c r="AM1310" s="40">
        <f>AM$12*$D1310*INDEX(AM$21:AM$28,$E1310)*INDEX(AM$30:AM$46,$F1310)*(1-INDEX(AM$117:AM$133,$F1310))</f>
        <v/>
      </c>
      <c r="AN1310" s="40">
        <f>AN$12*$D1310*INDEX(AN$21:AN$28,$E1310)*INDEX(AN$30:AN$46,$F1310)*(1-INDEX(AN$117:AN$133,$F1310))</f>
        <v/>
      </c>
      <c r="AO1310" s="40">
        <f>AO$12*$D1310*INDEX(AO$21:AO$28,$E1310)*INDEX(AO$30:AO$46,$F1310)*(1-INDEX(AO$117:AO$133,$F1310))</f>
        <v/>
      </c>
      <c r="AP1310" s="40">
        <f>AP$12*$D1310*INDEX(AP$21:AP$28,$E1310)*INDEX(AP$30:AP$46,$F1310)*(1-INDEX(AP$117:AP$133,$F1310))</f>
        <v/>
      </c>
      <c r="AQ1310" s="40">
        <f>AQ$12*$D1310*INDEX(AQ$21:AQ$28,$E1310)*INDEX(AQ$30:AQ$46,$F1310)*(1-INDEX(AQ$117:AQ$133,$F1310))</f>
        <v/>
      </c>
      <c r="AR1310" s="40">
        <f>AR$12*$D1310*INDEX(AR$21:AR$28,$E1310)*INDEX(AR$30:AR$46,$F1310)*(1-INDEX(AR$117:AR$133,$F1310))</f>
        <v/>
      </c>
      <c r="AS1310" s="40">
        <f>AS$12*$D1310*INDEX(AS$21:AS$28,$E1310)*INDEX(AS$30:AS$46,$F1310)*(1-INDEX(AS$117:AS$133,$F1310))</f>
        <v/>
      </c>
      <c r="AT1310" s="40">
        <f>AT$12*$D1310*INDEX(AT$21:AT$28,$E1310)*INDEX(AT$30:AT$46,$F1310)*(1-INDEX(AT$117:AT$133,$F1310))</f>
        <v/>
      </c>
      <c r="AU1310" s="40">
        <f>AU$12*$D1310*INDEX(AU$21:AU$28,$E1310)*INDEX(AU$30:AU$46,$F1310)*(1-INDEX(AU$117:AU$133,$F1310))</f>
        <v/>
      </c>
      <c r="AV1310" s="40">
        <f>AV$12*$D1310*INDEX(AV$21:AV$28,$E1310)*INDEX(AV$30:AV$46,$F1310)*(1-INDEX(AV$117:AV$133,$F1310))</f>
        <v/>
      </c>
      <c r="AW1310" s="40">
        <f>AW$12*$D1310*INDEX(AW$21:AW$28,$E1310)*INDEX(AW$30:AW$46,$F1310)*(1-INDEX(AW$117:AW$133,$F1310))</f>
        <v/>
      </c>
      <c r="AX1310" s="42">
        <f>CARBONTAX(AX$12,$D1310,INDEX(AX$21:AX$28,$E1310),INDEX(AX$30:AX$46,$F1310),INDEX(AX$117:AX$133,$F1310))</f>
        <v/>
      </c>
    </row>
    <row r="1311" hidden="1" outlineLevel="2">
      <c r="A1311" s="5" t="inlineStr">
        <is>
          <t>ctxnew</t>
        </is>
      </c>
      <c r="B1311" s="5" t="inlineStr">
        <is>
          <t>nga</t>
        </is>
      </c>
      <c r="C1311" s="5" t="inlineStr">
        <is>
          <t>mac</t>
        </is>
      </c>
      <c r="D1311" s="40">
        <f>INDEX(Inputs!$T$5:$T$132,MATCH($B1311&amp;"|"&amp;$C1311,Inputs!$A$5:$A$132,0))</f>
        <v/>
      </c>
      <c r="E1311" s="40">
        <f>INDEX(Inputs!$J$5:$J$132,MATCH($B1311&amp;"|"&amp;$C1311,Inputs!$A$5:$A$132,0))</f>
        <v/>
      </c>
      <c r="F1311" s="40">
        <f>INDEX(Inputs!$K$5:$K$132,MATCH($B1311&amp;"|"&amp;$C1311,Inputs!$A$5:$A$132,0))</f>
        <v/>
      </c>
      <c r="G1311" s="39" t="n"/>
      <c r="H1311" s="5">
        <f>INDEX(Variables!$B$5:$B$105,MATCH($A1311,Variables!$A$5:$A$105,0))&amp;IF($C1311="",""," | "&amp;INDEX(Mapping!$B$5:$B$26,MATCH($C1311,Mapping!$A$5:$A$26,0))&amp;" | "&amp;INDEX(Mapping!$B$30:$B$41,MATCH($B1311,Mapping!$A$30:$A$41,0)))</f>
        <v/>
      </c>
      <c r="I1311" s="5">
        <f>INDEX(Variables!$C$5:$C$105,MATCH($A1311,Variables!$A$5:$A$105,0))</f>
        <v/>
      </c>
      <c r="J1311" s="5">
        <f>INDEX(Variables!$E$5:$E$105,MATCH($A1311,Variables!$A$5:$A$105,0))</f>
        <v/>
      </c>
      <c r="K1311" s="25">
        <f>LOWER(Settings!$C$4)&amp;".mit."&amp;$A1311&amp;IF($C1311="","","."&amp;$C1311&amp;"."&amp;$B1311)&amp;IF(INDEX(Variables!$D$5:$D$105,MATCH($A1311,Variables!$A$5:$A$105,0))="","","."&amp;INDEX(Variables!$D$5:$D$105,MATCH($A1311,Variables!$A$5:$A$105,0)))&amp;"."&amp;K$5</f>
        <v/>
      </c>
      <c r="L1311" s="41">
        <f>L$12*$D1311*INDEX(L$21:L$28,$E1311)*INDEX(L$30:L$46,$F1311)*(1-INDEX(L$117:L$133,$F1311))</f>
        <v/>
      </c>
      <c r="M1311" s="40">
        <f>M$12*$D1311*INDEX(M$21:M$28,$E1311)*INDEX(M$30:M$46,$F1311)*(1-INDEX(M$117:M$133,$F1311))</f>
        <v/>
      </c>
      <c r="N1311" s="40">
        <f>N$12*$D1311*INDEX(N$21:N$28,$E1311)*INDEX(N$30:N$46,$F1311)*(1-INDEX(N$117:N$133,$F1311))</f>
        <v/>
      </c>
      <c r="O1311" s="40">
        <f>O$12*$D1311*INDEX(O$21:O$28,$E1311)*INDEX(O$30:O$46,$F1311)*(1-INDEX(O$117:O$133,$F1311))</f>
        <v/>
      </c>
      <c r="P1311" s="40">
        <f>P$12*$D1311*INDEX(P$21:P$28,$E1311)*INDEX(P$30:P$46,$F1311)*(1-INDEX(P$117:P$133,$F1311))</f>
        <v/>
      </c>
      <c r="Q1311" s="40">
        <f>Q$12*$D1311*INDEX(Q$21:Q$28,$E1311)*INDEX(Q$30:Q$46,$F1311)*(1-INDEX(Q$117:Q$133,$F1311))</f>
        <v/>
      </c>
      <c r="R1311" s="40">
        <f>R$12*$D1311*INDEX(R$21:R$28,$E1311)*INDEX(R$30:R$46,$F1311)*(1-INDEX(R$117:R$133,$F1311))</f>
        <v/>
      </c>
      <c r="S1311" s="40">
        <f>S$12*$D1311*INDEX(S$21:S$28,$E1311)*INDEX(S$30:S$46,$F1311)*(1-INDEX(S$117:S$133,$F1311))</f>
        <v/>
      </c>
      <c r="T1311" s="40">
        <f>T$12*$D1311*INDEX(T$21:T$28,$E1311)*INDEX(T$30:T$46,$F1311)*(1-INDEX(T$117:T$133,$F1311))</f>
        <v/>
      </c>
      <c r="U1311" s="40">
        <f>U$12*$D1311*INDEX(U$21:U$28,$E1311)*INDEX(U$30:U$46,$F1311)*(1-INDEX(U$117:U$133,$F1311))</f>
        <v/>
      </c>
      <c r="V1311" s="40">
        <f>V$12*$D1311*INDEX(V$21:V$28,$E1311)*INDEX(V$30:V$46,$F1311)*(1-INDEX(V$117:V$133,$F1311))</f>
        <v/>
      </c>
      <c r="W1311" s="40">
        <f>W$12*$D1311*INDEX(W$21:W$28,$E1311)*INDEX(W$30:W$46,$F1311)*(1-INDEX(W$117:W$133,$F1311))</f>
        <v/>
      </c>
      <c r="X1311" s="40">
        <f>X$12*$D1311*INDEX(X$21:X$28,$E1311)*INDEX(X$30:X$46,$F1311)*(1-INDEX(X$117:X$133,$F1311))</f>
        <v/>
      </c>
      <c r="Y1311" s="40">
        <f>Y$12*$D1311*INDEX(Y$21:Y$28,$E1311)*INDEX(Y$30:Y$46,$F1311)*(1-INDEX(Y$117:Y$133,$F1311))</f>
        <v/>
      </c>
      <c r="Z1311" s="40">
        <f>Z$12*$D1311*INDEX(Z$21:Z$28,$E1311)*INDEX(Z$30:Z$46,$F1311)*(1-INDEX(Z$117:Z$133,$F1311))</f>
        <v/>
      </c>
      <c r="AA1311" s="40">
        <f>AA$12*$D1311*INDEX(AA$21:AA$28,$E1311)*INDEX(AA$30:AA$46,$F1311)*(1-INDEX(AA$117:AA$133,$F1311))</f>
        <v/>
      </c>
      <c r="AB1311" s="40">
        <f>AB$12*$D1311*INDEX(AB$21:AB$28,$E1311)*INDEX(AB$30:AB$46,$F1311)*(1-INDEX(AB$117:AB$133,$F1311))</f>
        <v/>
      </c>
      <c r="AC1311" s="40">
        <f>AC$12*$D1311*INDEX(AC$21:AC$28,$E1311)*INDEX(AC$30:AC$46,$F1311)*(1-INDEX(AC$117:AC$133,$F1311))</f>
        <v/>
      </c>
      <c r="AD1311" s="42">
        <f>CARBONTAX(AD$12,$D1311,INDEX(AD$21:AD$28,$E1311),INDEX(AD$30:AD$46,$F1311),INDEX(AD$117:AD$133,$F1311))</f>
        <v/>
      </c>
      <c r="AE1311" s="25">
        <f>LOWER(Settings!$C$4)&amp;".mit."&amp;$A1311&amp;IF($C1311="","","."&amp;$C1311&amp;"."&amp;$B1311)&amp;IF(INDEX(Variables!$D$5:$D$105,MATCH($A1311,Variables!$A$5:$A$105,0))="","","."&amp;INDEX(Variables!$D$5:$D$105,MATCH($A1311,Variables!$A$5:$A$105,0)))&amp;"."&amp;AE$5</f>
        <v/>
      </c>
      <c r="AF1311" s="41">
        <f>AF$12*$D1311*INDEX(AF$21:AF$28,$E1311)*INDEX(AF$30:AF$46,$F1311)*(1-INDEX(AF$117:AF$133,$F1311))</f>
        <v/>
      </c>
      <c r="AG1311" s="40">
        <f>AG$12*$D1311*INDEX(AG$21:AG$28,$E1311)*INDEX(AG$30:AG$46,$F1311)*(1-INDEX(AG$117:AG$133,$F1311))</f>
        <v/>
      </c>
      <c r="AH1311" s="40">
        <f>AH$12*$D1311*INDEX(AH$21:AH$28,$E1311)*INDEX(AH$30:AH$46,$F1311)*(1-INDEX(AH$117:AH$133,$F1311))</f>
        <v/>
      </c>
      <c r="AI1311" s="40">
        <f>AI$12*$D1311*INDEX(AI$21:AI$28,$E1311)*INDEX(AI$30:AI$46,$F1311)*(1-INDEX(AI$117:AI$133,$F1311))</f>
        <v/>
      </c>
      <c r="AJ1311" s="40">
        <f>AJ$12*$D1311*INDEX(AJ$21:AJ$28,$E1311)*INDEX(AJ$30:AJ$46,$F1311)*(1-INDEX(AJ$117:AJ$133,$F1311))</f>
        <v/>
      </c>
      <c r="AK1311" s="40">
        <f>AK$12*$D1311*INDEX(AK$21:AK$28,$E1311)*INDEX(AK$30:AK$46,$F1311)*(1-INDEX(AK$117:AK$133,$F1311))</f>
        <v/>
      </c>
      <c r="AL1311" s="40">
        <f>AL$12*$D1311*INDEX(AL$21:AL$28,$E1311)*INDEX(AL$30:AL$46,$F1311)*(1-INDEX(AL$117:AL$133,$F1311))</f>
        <v/>
      </c>
      <c r="AM1311" s="40">
        <f>AM$12*$D1311*INDEX(AM$21:AM$28,$E1311)*INDEX(AM$30:AM$46,$F1311)*(1-INDEX(AM$117:AM$133,$F1311))</f>
        <v/>
      </c>
      <c r="AN1311" s="40">
        <f>AN$12*$D1311*INDEX(AN$21:AN$28,$E1311)*INDEX(AN$30:AN$46,$F1311)*(1-INDEX(AN$117:AN$133,$F1311))</f>
        <v/>
      </c>
      <c r="AO1311" s="40">
        <f>AO$12*$D1311*INDEX(AO$21:AO$28,$E1311)*INDEX(AO$30:AO$46,$F1311)*(1-INDEX(AO$117:AO$133,$F1311))</f>
        <v/>
      </c>
      <c r="AP1311" s="40">
        <f>AP$12*$D1311*INDEX(AP$21:AP$28,$E1311)*INDEX(AP$30:AP$46,$F1311)*(1-INDEX(AP$117:AP$133,$F1311))</f>
        <v/>
      </c>
      <c r="AQ1311" s="40">
        <f>AQ$12*$D1311*INDEX(AQ$21:AQ$28,$E1311)*INDEX(AQ$30:AQ$46,$F1311)*(1-INDEX(AQ$117:AQ$133,$F1311))</f>
        <v/>
      </c>
      <c r="AR1311" s="40">
        <f>AR$12*$D1311*INDEX(AR$21:AR$28,$E1311)*INDEX(AR$30:AR$46,$F1311)*(1-INDEX(AR$117:AR$133,$F1311))</f>
        <v/>
      </c>
      <c r="AS1311" s="40">
        <f>AS$12*$D1311*INDEX(AS$21:AS$28,$E1311)*INDEX(AS$30:AS$46,$F1311)*(1-INDEX(AS$117:AS$133,$F1311))</f>
        <v/>
      </c>
      <c r="AT1311" s="40">
        <f>AT$12*$D1311*INDEX(AT$21:AT$28,$E1311)*INDEX(AT$30:AT$46,$F1311)*(1-INDEX(AT$117:AT$133,$F1311))</f>
        <v/>
      </c>
      <c r="AU1311" s="40">
        <f>AU$12*$D1311*INDEX(AU$21:AU$28,$E1311)*INDEX(AU$30:AU$46,$F1311)*(1-INDEX(AU$117:AU$133,$F1311))</f>
        <v/>
      </c>
      <c r="AV1311" s="40">
        <f>AV$12*$D1311*INDEX(AV$21:AV$28,$E1311)*INDEX(AV$30:AV$46,$F1311)*(1-INDEX(AV$117:AV$133,$F1311))</f>
        <v/>
      </c>
      <c r="AW1311" s="40">
        <f>AW$12*$D1311*INDEX(AW$21:AW$28,$E1311)*INDEX(AW$30:AW$46,$F1311)*(1-INDEX(AW$117:AW$133,$F1311))</f>
        <v/>
      </c>
      <c r="AX1311" s="42">
        <f>CARBONTAX(AX$12,$D1311,INDEX(AX$21:AX$28,$E1311),INDEX(AX$30:AX$46,$F1311),INDEX(AX$117:AX$133,$F1311))</f>
        <v/>
      </c>
    </row>
    <row r="1312" hidden="1" outlineLevel="2">
      <c r="A1312" s="5" t="inlineStr">
        <is>
          <t>ctxnew</t>
        </is>
      </c>
      <c r="B1312" s="5" t="inlineStr">
        <is>
          <t>gso</t>
        </is>
      </c>
      <c r="C1312" s="5" t="inlineStr">
        <is>
          <t>mac</t>
        </is>
      </c>
      <c r="D1312" s="40">
        <f>INDEX(Inputs!$T$5:$T$132,MATCH($B1312&amp;"|"&amp;$C1312,Inputs!$A$5:$A$132,0))</f>
        <v/>
      </c>
      <c r="E1312" s="40">
        <f>INDEX(Inputs!$J$5:$J$132,MATCH($B1312&amp;"|"&amp;$C1312,Inputs!$A$5:$A$132,0))</f>
        <v/>
      </c>
      <c r="F1312" s="40">
        <f>INDEX(Inputs!$K$5:$K$132,MATCH($B1312&amp;"|"&amp;$C1312,Inputs!$A$5:$A$132,0))</f>
        <v/>
      </c>
      <c r="G1312" s="39" t="n"/>
      <c r="H1312" s="5">
        <f>INDEX(Variables!$B$5:$B$105,MATCH($A1312,Variables!$A$5:$A$105,0))&amp;IF($C1312="",""," | "&amp;INDEX(Mapping!$B$5:$B$26,MATCH($C1312,Mapping!$A$5:$A$26,0))&amp;" | "&amp;INDEX(Mapping!$B$30:$B$41,MATCH($B1312,Mapping!$A$30:$A$41,0)))</f>
        <v/>
      </c>
      <c r="I1312" s="5">
        <f>INDEX(Variables!$C$5:$C$105,MATCH($A1312,Variables!$A$5:$A$105,0))</f>
        <v/>
      </c>
      <c r="J1312" s="5">
        <f>INDEX(Variables!$E$5:$E$105,MATCH($A1312,Variables!$A$5:$A$105,0))</f>
        <v/>
      </c>
      <c r="K1312" s="25">
        <f>LOWER(Settings!$C$4)&amp;".mit."&amp;$A1312&amp;IF($C1312="","","."&amp;$C1312&amp;"."&amp;$B1312)&amp;IF(INDEX(Variables!$D$5:$D$105,MATCH($A1312,Variables!$A$5:$A$105,0))="","","."&amp;INDEX(Variables!$D$5:$D$105,MATCH($A1312,Variables!$A$5:$A$105,0)))&amp;"."&amp;K$5</f>
        <v/>
      </c>
      <c r="L1312" s="41">
        <f>L$12*$D1312*INDEX(L$21:L$28,$E1312)*INDEX(L$30:L$46,$F1312)*(1-INDEX(L$117:L$133,$F1312))</f>
        <v/>
      </c>
      <c r="M1312" s="40">
        <f>M$12*$D1312*INDEX(M$21:M$28,$E1312)*INDEX(M$30:M$46,$F1312)*(1-INDEX(M$117:M$133,$F1312))</f>
        <v/>
      </c>
      <c r="N1312" s="40">
        <f>N$12*$D1312*INDEX(N$21:N$28,$E1312)*INDEX(N$30:N$46,$F1312)*(1-INDEX(N$117:N$133,$F1312))</f>
        <v/>
      </c>
      <c r="O1312" s="40">
        <f>O$12*$D1312*INDEX(O$21:O$28,$E1312)*INDEX(O$30:O$46,$F1312)*(1-INDEX(O$117:O$133,$F1312))</f>
        <v/>
      </c>
      <c r="P1312" s="40">
        <f>P$12*$D1312*INDEX(P$21:P$28,$E1312)*INDEX(P$30:P$46,$F1312)*(1-INDEX(P$117:P$133,$F1312))</f>
        <v/>
      </c>
      <c r="Q1312" s="40">
        <f>Q$12*$D1312*INDEX(Q$21:Q$28,$E1312)*INDEX(Q$30:Q$46,$F1312)*(1-INDEX(Q$117:Q$133,$F1312))</f>
        <v/>
      </c>
      <c r="R1312" s="40">
        <f>R$12*$D1312*INDEX(R$21:R$28,$E1312)*INDEX(R$30:R$46,$F1312)*(1-INDEX(R$117:R$133,$F1312))</f>
        <v/>
      </c>
      <c r="S1312" s="40">
        <f>S$12*$D1312*INDEX(S$21:S$28,$E1312)*INDEX(S$30:S$46,$F1312)*(1-INDEX(S$117:S$133,$F1312))</f>
        <v/>
      </c>
      <c r="T1312" s="40">
        <f>T$12*$D1312*INDEX(T$21:T$28,$E1312)*INDEX(T$30:T$46,$F1312)*(1-INDEX(T$117:T$133,$F1312))</f>
        <v/>
      </c>
      <c r="U1312" s="40">
        <f>U$12*$D1312*INDEX(U$21:U$28,$E1312)*INDEX(U$30:U$46,$F1312)*(1-INDEX(U$117:U$133,$F1312))</f>
        <v/>
      </c>
      <c r="V1312" s="40">
        <f>V$12*$D1312*INDEX(V$21:V$28,$E1312)*INDEX(V$30:V$46,$F1312)*(1-INDEX(V$117:V$133,$F1312))</f>
        <v/>
      </c>
      <c r="W1312" s="40">
        <f>W$12*$D1312*INDEX(W$21:W$28,$E1312)*INDEX(W$30:W$46,$F1312)*(1-INDEX(W$117:W$133,$F1312))</f>
        <v/>
      </c>
      <c r="X1312" s="40">
        <f>X$12*$D1312*INDEX(X$21:X$28,$E1312)*INDEX(X$30:X$46,$F1312)*(1-INDEX(X$117:X$133,$F1312))</f>
        <v/>
      </c>
      <c r="Y1312" s="40">
        <f>Y$12*$D1312*INDEX(Y$21:Y$28,$E1312)*INDEX(Y$30:Y$46,$F1312)*(1-INDEX(Y$117:Y$133,$F1312))</f>
        <v/>
      </c>
      <c r="Z1312" s="40">
        <f>Z$12*$D1312*INDEX(Z$21:Z$28,$E1312)*INDEX(Z$30:Z$46,$F1312)*(1-INDEX(Z$117:Z$133,$F1312))</f>
        <v/>
      </c>
      <c r="AA1312" s="40">
        <f>AA$12*$D1312*INDEX(AA$21:AA$28,$E1312)*INDEX(AA$30:AA$46,$F1312)*(1-INDEX(AA$117:AA$133,$F1312))</f>
        <v/>
      </c>
      <c r="AB1312" s="40">
        <f>AB$12*$D1312*INDEX(AB$21:AB$28,$E1312)*INDEX(AB$30:AB$46,$F1312)*(1-INDEX(AB$117:AB$133,$F1312))</f>
        <v/>
      </c>
      <c r="AC1312" s="40">
        <f>AC$12*$D1312*INDEX(AC$21:AC$28,$E1312)*INDEX(AC$30:AC$46,$F1312)*(1-INDEX(AC$117:AC$133,$F1312))</f>
        <v/>
      </c>
      <c r="AD1312" s="42">
        <f>CARBONTAX(AD$12,$D1312,INDEX(AD$21:AD$28,$E1312),INDEX(AD$30:AD$46,$F1312),INDEX(AD$117:AD$133,$F1312))</f>
        <v/>
      </c>
      <c r="AE1312" s="25">
        <f>LOWER(Settings!$C$4)&amp;".mit."&amp;$A1312&amp;IF($C1312="","","."&amp;$C1312&amp;"."&amp;$B1312)&amp;IF(INDEX(Variables!$D$5:$D$105,MATCH($A1312,Variables!$A$5:$A$105,0))="","","."&amp;INDEX(Variables!$D$5:$D$105,MATCH($A1312,Variables!$A$5:$A$105,0)))&amp;"."&amp;AE$5</f>
        <v/>
      </c>
      <c r="AF1312" s="41">
        <f>AF$12*$D1312*INDEX(AF$21:AF$28,$E1312)*INDEX(AF$30:AF$46,$F1312)*(1-INDEX(AF$117:AF$133,$F1312))</f>
        <v/>
      </c>
      <c r="AG1312" s="40">
        <f>AG$12*$D1312*INDEX(AG$21:AG$28,$E1312)*INDEX(AG$30:AG$46,$F1312)*(1-INDEX(AG$117:AG$133,$F1312))</f>
        <v/>
      </c>
      <c r="AH1312" s="40">
        <f>AH$12*$D1312*INDEX(AH$21:AH$28,$E1312)*INDEX(AH$30:AH$46,$F1312)*(1-INDEX(AH$117:AH$133,$F1312))</f>
        <v/>
      </c>
      <c r="AI1312" s="40">
        <f>AI$12*$D1312*INDEX(AI$21:AI$28,$E1312)*INDEX(AI$30:AI$46,$F1312)*(1-INDEX(AI$117:AI$133,$F1312))</f>
        <v/>
      </c>
      <c r="AJ1312" s="40">
        <f>AJ$12*$D1312*INDEX(AJ$21:AJ$28,$E1312)*INDEX(AJ$30:AJ$46,$F1312)*(1-INDEX(AJ$117:AJ$133,$F1312))</f>
        <v/>
      </c>
      <c r="AK1312" s="40">
        <f>AK$12*$D1312*INDEX(AK$21:AK$28,$E1312)*INDEX(AK$30:AK$46,$F1312)*(1-INDEX(AK$117:AK$133,$F1312))</f>
        <v/>
      </c>
      <c r="AL1312" s="40">
        <f>AL$12*$D1312*INDEX(AL$21:AL$28,$E1312)*INDEX(AL$30:AL$46,$F1312)*(1-INDEX(AL$117:AL$133,$F1312))</f>
        <v/>
      </c>
      <c r="AM1312" s="40">
        <f>AM$12*$D1312*INDEX(AM$21:AM$28,$E1312)*INDEX(AM$30:AM$46,$F1312)*(1-INDEX(AM$117:AM$133,$F1312))</f>
        <v/>
      </c>
      <c r="AN1312" s="40">
        <f>AN$12*$D1312*INDEX(AN$21:AN$28,$E1312)*INDEX(AN$30:AN$46,$F1312)*(1-INDEX(AN$117:AN$133,$F1312))</f>
        <v/>
      </c>
      <c r="AO1312" s="40">
        <f>AO$12*$D1312*INDEX(AO$21:AO$28,$E1312)*INDEX(AO$30:AO$46,$F1312)*(1-INDEX(AO$117:AO$133,$F1312))</f>
        <v/>
      </c>
      <c r="AP1312" s="40">
        <f>AP$12*$D1312*INDEX(AP$21:AP$28,$E1312)*INDEX(AP$30:AP$46,$F1312)*(1-INDEX(AP$117:AP$133,$F1312))</f>
        <v/>
      </c>
      <c r="AQ1312" s="40">
        <f>AQ$12*$D1312*INDEX(AQ$21:AQ$28,$E1312)*INDEX(AQ$30:AQ$46,$F1312)*(1-INDEX(AQ$117:AQ$133,$F1312))</f>
        <v/>
      </c>
      <c r="AR1312" s="40">
        <f>AR$12*$D1312*INDEX(AR$21:AR$28,$E1312)*INDEX(AR$30:AR$46,$F1312)*(1-INDEX(AR$117:AR$133,$F1312))</f>
        <v/>
      </c>
      <c r="AS1312" s="40">
        <f>AS$12*$D1312*INDEX(AS$21:AS$28,$E1312)*INDEX(AS$30:AS$46,$F1312)*(1-INDEX(AS$117:AS$133,$F1312))</f>
        <v/>
      </c>
      <c r="AT1312" s="40">
        <f>AT$12*$D1312*INDEX(AT$21:AT$28,$E1312)*INDEX(AT$30:AT$46,$F1312)*(1-INDEX(AT$117:AT$133,$F1312))</f>
        <v/>
      </c>
      <c r="AU1312" s="40">
        <f>AU$12*$D1312*INDEX(AU$21:AU$28,$E1312)*INDEX(AU$30:AU$46,$F1312)*(1-INDEX(AU$117:AU$133,$F1312))</f>
        <v/>
      </c>
      <c r="AV1312" s="40">
        <f>AV$12*$D1312*INDEX(AV$21:AV$28,$E1312)*INDEX(AV$30:AV$46,$F1312)*(1-INDEX(AV$117:AV$133,$F1312))</f>
        <v/>
      </c>
      <c r="AW1312" s="40">
        <f>AW$12*$D1312*INDEX(AW$21:AW$28,$E1312)*INDEX(AW$30:AW$46,$F1312)*(1-INDEX(AW$117:AW$133,$F1312))</f>
        <v/>
      </c>
      <c r="AX1312" s="42">
        <f>CARBONTAX(AX$12,$D1312,INDEX(AX$21:AX$28,$E1312),INDEX(AX$30:AX$46,$F1312),INDEX(AX$117:AX$133,$F1312))</f>
        <v/>
      </c>
    </row>
    <row r="1313" hidden="1" outlineLevel="2">
      <c r="A1313" s="5" t="inlineStr">
        <is>
          <t>ctxnew</t>
        </is>
      </c>
      <c r="B1313" s="5" t="inlineStr">
        <is>
          <t>die</t>
        </is>
      </c>
      <c r="C1313" s="5" t="inlineStr">
        <is>
          <t>mac</t>
        </is>
      </c>
      <c r="D1313" s="40">
        <f>INDEX(Inputs!$T$5:$T$132,MATCH($B1313&amp;"|"&amp;$C1313,Inputs!$A$5:$A$132,0))</f>
        <v/>
      </c>
      <c r="E1313" s="40">
        <f>INDEX(Inputs!$J$5:$J$132,MATCH($B1313&amp;"|"&amp;$C1313,Inputs!$A$5:$A$132,0))</f>
        <v/>
      </c>
      <c r="F1313" s="40">
        <f>INDEX(Inputs!$K$5:$K$132,MATCH($B1313&amp;"|"&amp;$C1313,Inputs!$A$5:$A$132,0))</f>
        <v/>
      </c>
      <c r="G1313" s="39" t="n"/>
      <c r="H1313" s="5">
        <f>INDEX(Variables!$B$5:$B$105,MATCH($A1313,Variables!$A$5:$A$105,0))&amp;IF($C1313="",""," | "&amp;INDEX(Mapping!$B$5:$B$26,MATCH($C1313,Mapping!$A$5:$A$26,0))&amp;" | "&amp;INDEX(Mapping!$B$30:$B$41,MATCH($B1313,Mapping!$A$30:$A$41,0)))</f>
        <v/>
      </c>
      <c r="I1313" s="5">
        <f>INDEX(Variables!$C$5:$C$105,MATCH($A1313,Variables!$A$5:$A$105,0))</f>
        <v/>
      </c>
      <c r="J1313" s="5">
        <f>INDEX(Variables!$E$5:$E$105,MATCH($A1313,Variables!$A$5:$A$105,0))</f>
        <v/>
      </c>
      <c r="K1313" s="25">
        <f>LOWER(Settings!$C$4)&amp;".mit."&amp;$A1313&amp;IF($C1313="","","."&amp;$C1313&amp;"."&amp;$B1313)&amp;IF(INDEX(Variables!$D$5:$D$105,MATCH($A1313,Variables!$A$5:$A$105,0))="","","."&amp;INDEX(Variables!$D$5:$D$105,MATCH($A1313,Variables!$A$5:$A$105,0)))&amp;"."&amp;K$5</f>
        <v/>
      </c>
      <c r="L1313" s="41">
        <f>L$12*$D1313*INDEX(L$21:L$28,$E1313)*INDEX(L$30:L$46,$F1313)*(1-INDEX(L$117:L$133,$F1313))</f>
        <v/>
      </c>
      <c r="M1313" s="40">
        <f>M$12*$D1313*INDEX(M$21:M$28,$E1313)*INDEX(M$30:M$46,$F1313)*(1-INDEX(M$117:M$133,$F1313))</f>
        <v/>
      </c>
      <c r="N1313" s="40">
        <f>N$12*$D1313*INDEX(N$21:N$28,$E1313)*INDEX(N$30:N$46,$F1313)*(1-INDEX(N$117:N$133,$F1313))</f>
        <v/>
      </c>
      <c r="O1313" s="40">
        <f>O$12*$D1313*INDEX(O$21:O$28,$E1313)*INDEX(O$30:O$46,$F1313)*(1-INDEX(O$117:O$133,$F1313))</f>
        <v/>
      </c>
      <c r="P1313" s="40">
        <f>P$12*$D1313*INDEX(P$21:P$28,$E1313)*INDEX(P$30:P$46,$F1313)*(1-INDEX(P$117:P$133,$F1313))</f>
        <v/>
      </c>
      <c r="Q1313" s="40">
        <f>Q$12*$D1313*INDEX(Q$21:Q$28,$E1313)*INDEX(Q$30:Q$46,$F1313)*(1-INDEX(Q$117:Q$133,$F1313))</f>
        <v/>
      </c>
      <c r="R1313" s="40">
        <f>R$12*$D1313*INDEX(R$21:R$28,$E1313)*INDEX(R$30:R$46,$F1313)*(1-INDEX(R$117:R$133,$F1313))</f>
        <v/>
      </c>
      <c r="S1313" s="40">
        <f>S$12*$D1313*INDEX(S$21:S$28,$E1313)*INDEX(S$30:S$46,$F1313)*(1-INDEX(S$117:S$133,$F1313))</f>
        <v/>
      </c>
      <c r="T1313" s="40">
        <f>T$12*$D1313*INDEX(T$21:T$28,$E1313)*INDEX(T$30:T$46,$F1313)*(1-INDEX(T$117:T$133,$F1313))</f>
        <v/>
      </c>
      <c r="U1313" s="40">
        <f>U$12*$D1313*INDEX(U$21:U$28,$E1313)*INDEX(U$30:U$46,$F1313)*(1-INDEX(U$117:U$133,$F1313))</f>
        <v/>
      </c>
      <c r="V1313" s="40">
        <f>V$12*$D1313*INDEX(V$21:V$28,$E1313)*INDEX(V$30:V$46,$F1313)*(1-INDEX(V$117:V$133,$F1313))</f>
        <v/>
      </c>
      <c r="W1313" s="40">
        <f>W$12*$D1313*INDEX(W$21:W$28,$E1313)*INDEX(W$30:W$46,$F1313)*(1-INDEX(W$117:W$133,$F1313))</f>
        <v/>
      </c>
      <c r="X1313" s="40">
        <f>X$12*$D1313*INDEX(X$21:X$28,$E1313)*INDEX(X$30:X$46,$F1313)*(1-INDEX(X$117:X$133,$F1313))</f>
        <v/>
      </c>
      <c r="Y1313" s="40">
        <f>Y$12*$D1313*INDEX(Y$21:Y$28,$E1313)*INDEX(Y$30:Y$46,$F1313)*(1-INDEX(Y$117:Y$133,$F1313))</f>
        <v/>
      </c>
      <c r="Z1313" s="40">
        <f>Z$12*$D1313*INDEX(Z$21:Z$28,$E1313)*INDEX(Z$30:Z$46,$F1313)*(1-INDEX(Z$117:Z$133,$F1313))</f>
        <v/>
      </c>
      <c r="AA1313" s="40">
        <f>AA$12*$D1313*INDEX(AA$21:AA$28,$E1313)*INDEX(AA$30:AA$46,$F1313)*(1-INDEX(AA$117:AA$133,$F1313))</f>
        <v/>
      </c>
      <c r="AB1313" s="40">
        <f>AB$12*$D1313*INDEX(AB$21:AB$28,$E1313)*INDEX(AB$30:AB$46,$F1313)*(1-INDEX(AB$117:AB$133,$F1313))</f>
        <v/>
      </c>
      <c r="AC1313" s="40">
        <f>AC$12*$D1313*INDEX(AC$21:AC$28,$E1313)*INDEX(AC$30:AC$46,$F1313)*(1-INDEX(AC$117:AC$133,$F1313))</f>
        <v/>
      </c>
      <c r="AD1313" s="42">
        <f>CARBONTAX(AD$12,$D1313,INDEX(AD$21:AD$28,$E1313),INDEX(AD$30:AD$46,$F1313),INDEX(AD$117:AD$133,$F1313))</f>
        <v/>
      </c>
      <c r="AE1313" s="25">
        <f>LOWER(Settings!$C$4)&amp;".mit."&amp;$A1313&amp;IF($C1313="","","."&amp;$C1313&amp;"."&amp;$B1313)&amp;IF(INDEX(Variables!$D$5:$D$105,MATCH($A1313,Variables!$A$5:$A$105,0))="","","."&amp;INDEX(Variables!$D$5:$D$105,MATCH($A1313,Variables!$A$5:$A$105,0)))&amp;"."&amp;AE$5</f>
        <v/>
      </c>
      <c r="AF1313" s="41">
        <f>AF$12*$D1313*INDEX(AF$21:AF$28,$E1313)*INDEX(AF$30:AF$46,$F1313)*(1-INDEX(AF$117:AF$133,$F1313))</f>
        <v/>
      </c>
      <c r="AG1313" s="40">
        <f>AG$12*$D1313*INDEX(AG$21:AG$28,$E1313)*INDEX(AG$30:AG$46,$F1313)*(1-INDEX(AG$117:AG$133,$F1313))</f>
        <v/>
      </c>
      <c r="AH1313" s="40">
        <f>AH$12*$D1313*INDEX(AH$21:AH$28,$E1313)*INDEX(AH$30:AH$46,$F1313)*(1-INDEX(AH$117:AH$133,$F1313))</f>
        <v/>
      </c>
      <c r="AI1313" s="40">
        <f>AI$12*$D1313*INDEX(AI$21:AI$28,$E1313)*INDEX(AI$30:AI$46,$F1313)*(1-INDEX(AI$117:AI$133,$F1313))</f>
        <v/>
      </c>
      <c r="AJ1313" s="40">
        <f>AJ$12*$D1313*INDEX(AJ$21:AJ$28,$E1313)*INDEX(AJ$30:AJ$46,$F1313)*(1-INDEX(AJ$117:AJ$133,$F1313))</f>
        <v/>
      </c>
      <c r="AK1313" s="40">
        <f>AK$12*$D1313*INDEX(AK$21:AK$28,$E1313)*INDEX(AK$30:AK$46,$F1313)*(1-INDEX(AK$117:AK$133,$F1313))</f>
        <v/>
      </c>
      <c r="AL1313" s="40">
        <f>AL$12*$D1313*INDEX(AL$21:AL$28,$E1313)*INDEX(AL$30:AL$46,$F1313)*(1-INDEX(AL$117:AL$133,$F1313))</f>
        <v/>
      </c>
      <c r="AM1313" s="40">
        <f>AM$12*$D1313*INDEX(AM$21:AM$28,$E1313)*INDEX(AM$30:AM$46,$F1313)*(1-INDEX(AM$117:AM$133,$F1313))</f>
        <v/>
      </c>
      <c r="AN1313" s="40">
        <f>AN$12*$D1313*INDEX(AN$21:AN$28,$E1313)*INDEX(AN$30:AN$46,$F1313)*(1-INDEX(AN$117:AN$133,$F1313))</f>
        <v/>
      </c>
      <c r="AO1313" s="40">
        <f>AO$12*$D1313*INDEX(AO$21:AO$28,$E1313)*INDEX(AO$30:AO$46,$F1313)*(1-INDEX(AO$117:AO$133,$F1313))</f>
        <v/>
      </c>
      <c r="AP1313" s="40">
        <f>AP$12*$D1313*INDEX(AP$21:AP$28,$E1313)*INDEX(AP$30:AP$46,$F1313)*(1-INDEX(AP$117:AP$133,$F1313))</f>
        <v/>
      </c>
      <c r="AQ1313" s="40">
        <f>AQ$12*$D1313*INDEX(AQ$21:AQ$28,$E1313)*INDEX(AQ$30:AQ$46,$F1313)*(1-INDEX(AQ$117:AQ$133,$F1313))</f>
        <v/>
      </c>
      <c r="AR1313" s="40">
        <f>AR$12*$D1313*INDEX(AR$21:AR$28,$E1313)*INDEX(AR$30:AR$46,$F1313)*(1-INDEX(AR$117:AR$133,$F1313))</f>
        <v/>
      </c>
      <c r="AS1313" s="40">
        <f>AS$12*$D1313*INDEX(AS$21:AS$28,$E1313)*INDEX(AS$30:AS$46,$F1313)*(1-INDEX(AS$117:AS$133,$F1313))</f>
        <v/>
      </c>
      <c r="AT1313" s="40">
        <f>AT$12*$D1313*INDEX(AT$21:AT$28,$E1313)*INDEX(AT$30:AT$46,$F1313)*(1-INDEX(AT$117:AT$133,$F1313))</f>
        <v/>
      </c>
      <c r="AU1313" s="40">
        <f>AU$12*$D1313*INDEX(AU$21:AU$28,$E1313)*INDEX(AU$30:AU$46,$F1313)*(1-INDEX(AU$117:AU$133,$F1313))</f>
        <v/>
      </c>
      <c r="AV1313" s="40">
        <f>AV$12*$D1313*INDEX(AV$21:AV$28,$E1313)*INDEX(AV$30:AV$46,$F1313)*(1-INDEX(AV$117:AV$133,$F1313))</f>
        <v/>
      </c>
      <c r="AW1313" s="40">
        <f>AW$12*$D1313*INDEX(AW$21:AW$28,$E1313)*INDEX(AW$30:AW$46,$F1313)*(1-INDEX(AW$117:AW$133,$F1313))</f>
        <v/>
      </c>
      <c r="AX1313" s="42">
        <f>CARBONTAX(AX$12,$D1313,INDEX(AX$21:AX$28,$E1313),INDEX(AX$30:AX$46,$F1313),INDEX(AX$117:AX$133,$F1313))</f>
        <v/>
      </c>
    </row>
    <row r="1314" hidden="1" outlineLevel="2">
      <c r="A1314" s="5" t="inlineStr">
        <is>
          <t>ctxnew</t>
        </is>
      </c>
      <c r="B1314" s="5" t="inlineStr">
        <is>
          <t>lpg</t>
        </is>
      </c>
      <c r="C1314" s="5" t="inlineStr">
        <is>
          <t>mac</t>
        </is>
      </c>
      <c r="D1314" s="40">
        <f>INDEX(Inputs!$T$5:$T$132,MATCH($B1314&amp;"|"&amp;$C1314,Inputs!$A$5:$A$132,0))</f>
        <v/>
      </c>
      <c r="E1314" s="40">
        <f>INDEX(Inputs!$J$5:$J$132,MATCH($B1314&amp;"|"&amp;$C1314,Inputs!$A$5:$A$132,0))</f>
        <v/>
      </c>
      <c r="F1314" s="40">
        <f>INDEX(Inputs!$K$5:$K$132,MATCH($B1314&amp;"|"&amp;$C1314,Inputs!$A$5:$A$132,0))</f>
        <v/>
      </c>
      <c r="G1314" s="39" t="n"/>
      <c r="H1314" s="5">
        <f>INDEX(Variables!$B$5:$B$105,MATCH($A1314,Variables!$A$5:$A$105,0))&amp;IF($C1314="",""," | "&amp;INDEX(Mapping!$B$5:$B$26,MATCH($C1314,Mapping!$A$5:$A$26,0))&amp;" | "&amp;INDEX(Mapping!$B$30:$B$41,MATCH($B1314,Mapping!$A$30:$A$41,0)))</f>
        <v/>
      </c>
      <c r="I1314" s="5">
        <f>INDEX(Variables!$C$5:$C$105,MATCH($A1314,Variables!$A$5:$A$105,0))</f>
        <v/>
      </c>
      <c r="J1314" s="5">
        <f>INDEX(Variables!$E$5:$E$105,MATCH($A1314,Variables!$A$5:$A$105,0))</f>
        <v/>
      </c>
      <c r="K1314" s="25">
        <f>LOWER(Settings!$C$4)&amp;".mit."&amp;$A1314&amp;IF($C1314="","","."&amp;$C1314&amp;"."&amp;$B1314)&amp;IF(INDEX(Variables!$D$5:$D$105,MATCH($A1314,Variables!$A$5:$A$105,0))="","","."&amp;INDEX(Variables!$D$5:$D$105,MATCH($A1314,Variables!$A$5:$A$105,0)))&amp;"."&amp;K$5</f>
        <v/>
      </c>
      <c r="L1314" s="41">
        <f>L$12*$D1314*INDEX(L$21:L$28,$E1314)*INDEX(L$30:L$46,$F1314)*(1-INDEX(L$117:L$133,$F1314))</f>
        <v/>
      </c>
      <c r="M1314" s="40">
        <f>M$12*$D1314*INDEX(M$21:M$28,$E1314)*INDEX(M$30:M$46,$F1314)*(1-INDEX(M$117:M$133,$F1314))</f>
        <v/>
      </c>
      <c r="N1314" s="40">
        <f>N$12*$D1314*INDEX(N$21:N$28,$E1314)*INDEX(N$30:N$46,$F1314)*(1-INDEX(N$117:N$133,$F1314))</f>
        <v/>
      </c>
      <c r="O1314" s="40">
        <f>O$12*$D1314*INDEX(O$21:O$28,$E1314)*INDEX(O$30:O$46,$F1314)*(1-INDEX(O$117:O$133,$F1314))</f>
        <v/>
      </c>
      <c r="P1314" s="40">
        <f>P$12*$D1314*INDEX(P$21:P$28,$E1314)*INDEX(P$30:P$46,$F1314)*(1-INDEX(P$117:P$133,$F1314))</f>
        <v/>
      </c>
      <c r="Q1314" s="40">
        <f>Q$12*$D1314*INDEX(Q$21:Q$28,$E1314)*INDEX(Q$30:Q$46,$F1314)*(1-INDEX(Q$117:Q$133,$F1314))</f>
        <v/>
      </c>
      <c r="R1314" s="40">
        <f>R$12*$D1314*INDEX(R$21:R$28,$E1314)*INDEX(R$30:R$46,$F1314)*(1-INDEX(R$117:R$133,$F1314))</f>
        <v/>
      </c>
      <c r="S1314" s="40">
        <f>S$12*$D1314*INDEX(S$21:S$28,$E1314)*INDEX(S$30:S$46,$F1314)*(1-INDEX(S$117:S$133,$F1314))</f>
        <v/>
      </c>
      <c r="T1314" s="40">
        <f>T$12*$D1314*INDEX(T$21:T$28,$E1314)*INDEX(T$30:T$46,$F1314)*(1-INDEX(T$117:T$133,$F1314))</f>
        <v/>
      </c>
      <c r="U1314" s="40">
        <f>U$12*$D1314*INDEX(U$21:U$28,$E1314)*INDEX(U$30:U$46,$F1314)*(1-INDEX(U$117:U$133,$F1314))</f>
        <v/>
      </c>
      <c r="V1314" s="40">
        <f>V$12*$D1314*INDEX(V$21:V$28,$E1314)*INDEX(V$30:V$46,$F1314)*(1-INDEX(V$117:V$133,$F1314))</f>
        <v/>
      </c>
      <c r="W1314" s="40">
        <f>W$12*$D1314*INDEX(W$21:W$28,$E1314)*INDEX(W$30:W$46,$F1314)*(1-INDEX(W$117:W$133,$F1314))</f>
        <v/>
      </c>
      <c r="X1314" s="40">
        <f>X$12*$D1314*INDEX(X$21:X$28,$E1314)*INDEX(X$30:X$46,$F1314)*(1-INDEX(X$117:X$133,$F1314))</f>
        <v/>
      </c>
      <c r="Y1314" s="40">
        <f>Y$12*$D1314*INDEX(Y$21:Y$28,$E1314)*INDEX(Y$30:Y$46,$F1314)*(1-INDEX(Y$117:Y$133,$F1314))</f>
        <v/>
      </c>
      <c r="Z1314" s="40">
        <f>Z$12*$D1314*INDEX(Z$21:Z$28,$E1314)*INDEX(Z$30:Z$46,$F1314)*(1-INDEX(Z$117:Z$133,$F1314))</f>
        <v/>
      </c>
      <c r="AA1314" s="40">
        <f>AA$12*$D1314*INDEX(AA$21:AA$28,$E1314)*INDEX(AA$30:AA$46,$F1314)*(1-INDEX(AA$117:AA$133,$F1314))</f>
        <v/>
      </c>
      <c r="AB1314" s="40">
        <f>AB$12*$D1314*INDEX(AB$21:AB$28,$E1314)*INDEX(AB$30:AB$46,$F1314)*(1-INDEX(AB$117:AB$133,$F1314))</f>
        <v/>
      </c>
      <c r="AC1314" s="40">
        <f>AC$12*$D1314*INDEX(AC$21:AC$28,$E1314)*INDEX(AC$30:AC$46,$F1314)*(1-INDEX(AC$117:AC$133,$F1314))</f>
        <v/>
      </c>
      <c r="AD1314" s="42">
        <f>CARBONTAX(AD$12,$D1314,INDEX(AD$21:AD$28,$E1314),INDEX(AD$30:AD$46,$F1314),INDEX(AD$117:AD$133,$F1314))</f>
        <v/>
      </c>
      <c r="AE1314" s="25">
        <f>LOWER(Settings!$C$4)&amp;".mit."&amp;$A1314&amp;IF($C1314="","","."&amp;$C1314&amp;"."&amp;$B1314)&amp;IF(INDEX(Variables!$D$5:$D$105,MATCH($A1314,Variables!$A$5:$A$105,0))="","","."&amp;INDEX(Variables!$D$5:$D$105,MATCH($A1314,Variables!$A$5:$A$105,0)))&amp;"."&amp;AE$5</f>
        <v/>
      </c>
      <c r="AF1314" s="41">
        <f>AF$12*$D1314*INDEX(AF$21:AF$28,$E1314)*INDEX(AF$30:AF$46,$F1314)*(1-INDEX(AF$117:AF$133,$F1314))</f>
        <v/>
      </c>
      <c r="AG1314" s="40">
        <f>AG$12*$D1314*INDEX(AG$21:AG$28,$E1314)*INDEX(AG$30:AG$46,$F1314)*(1-INDEX(AG$117:AG$133,$F1314))</f>
        <v/>
      </c>
      <c r="AH1314" s="40">
        <f>AH$12*$D1314*INDEX(AH$21:AH$28,$E1314)*INDEX(AH$30:AH$46,$F1314)*(1-INDEX(AH$117:AH$133,$F1314))</f>
        <v/>
      </c>
      <c r="AI1314" s="40">
        <f>AI$12*$D1314*INDEX(AI$21:AI$28,$E1314)*INDEX(AI$30:AI$46,$F1314)*(1-INDEX(AI$117:AI$133,$F1314))</f>
        <v/>
      </c>
      <c r="AJ1314" s="40">
        <f>AJ$12*$D1314*INDEX(AJ$21:AJ$28,$E1314)*INDEX(AJ$30:AJ$46,$F1314)*(1-INDEX(AJ$117:AJ$133,$F1314))</f>
        <v/>
      </c>
      <c r="AK1314" s="40">
        <f>AK$12*$D1314*INDEX(AK$21:AK$28,$E1314)*INDEX(AK$30:AK$46,$F1314)*(1-INDEX(AK$117:AK$133,$F1314))</f>
        <v/>
      </c>
      <c r="AL1314" s="40">
        <f>AL$12*$D1314*INDEX(AL$21:AL$28,$E1314)*INDEX(AL$30:AL$46,$F1314)*(1-INDEX(AL$117:AL$133,$F1314))</f>
        <v/>
      </c>
      <c r="AM1314" s="40">
        <f>AM$12*$D1314*INDEX(AM$21:AM$28,$E1314)*INDEX(AM$30:AM$46,$F1314)*(1-INDEX(AM$117:AM$133,$F1314))</f>
        <v/>
      </c>
      <c r="AN1314" s="40">
        <f>AN$12*$D1314*INDEX(AN$21:AN$28,$E1314)*INDEX(AN$30:AN$46,$F1314)*(1-INDEX(AN$117:AN$133,$F1314))</f>
        <v/>
      </c>
      <c r="AO1314" s="40">
        <f>AO$12*$D1314*INDEX(AO$21:AO$28,$E1314)*INDEX(AO$30:AO$46,$F1314)*(1-INDEX(AO$117:AO$133,$F1314))</f>
        <v/>
      </c>
      <c r="AP1314" s="40">
        <f>AP$12*$D1314*INDEX(AP$21:AP$28,$E1314)*INDEX(AP$30:AP$46,$F1314)*(1-INDEX(AP$117:AP$133,$F1314))</f>
        <v/>
      </c>
      <c r="AQ1314" s="40">
        <f>AQ$12*$D1314*INDEX(AQ$21:AQ$28,$E1314)*INDEX(AQ$30:AQ$46,$F1314)*(1-INDEX(AQ$117:AQ$133,$F1314))</f>
        <v/>
      </c>
      <c r="AR1314" s="40">
        <f>AR$12*$D1314*INDEX(AR$21:AR$28,$E1314)*INDEX(AR$30:AR$46,$F1314)*(1-INDEX(AR$117:AR$133,$F1314))</f>
        <v/>
      </c>
      <c r="AS1314" s="40">
        <f>AS$12*$D1314*INDEX(AS$21:AS$28,$E1314)*INDEX(AS$30:AS$46,$F1314)*(1-INDEX(AS$117:AS$133,$F1314))</f>
        <v/>
      </c>
      <c r="AT1314" s="40">
        <f>AT$12*$D1314*INDEX(AT$21:AT$28,$E1314)*INDEX(AT$30:AT$46,$F1314)*(1-INDEX(AT$117:AT$133,$F1314))</f>
        <v/>
      </c>
      <c r="AU1314" s="40">
        <f>AU$12*$D1314*INDEX(AU$21:AU$28,$E1314)*INDEX(AU$30:AU$46,$F1314)*(1-INDEX(AU$117:AU$133,$F1314))</f>
        <v/>
      </c>
      <c r="AV1314" s="40">
        <f>AV$12*$D1314*INDEX(AV$21:AV$28,$E1314)*INDEX(AV$30:AV$46,$F1314)*(1-INDEX(AV$117:AV$133,$F1314))</f>
        <v/>
      </c>
      <c r="AW1314" s="40">
        <f>AW$12*$D1314*INDEX(AW$21:AW$28,$E1314)*INDEX(AW$30:AW$46,$F1314)*(1-INDEX(AW$117:AW$133,$F1314))</f>
        <v/>
      </c>
      <c r="AX1314" s="42">
        <f>CARBONTAX(AX$12,$D1314,INDEX(AX$21:AX$28,$E1314),INDEX(AX$30:AX$46,$F1314),INDEX(AX$117:AX$133,$F1314))</f>
        <v/>
      </c>
    </row>
    <row r="1315" hidden="1" outlineLevel="2">
      <c r="A1315" s="5" t="inlineStr">
        <is>
          <t>ctxnew</t>
        </is>
      </c>
      <c r="B1315" s="5" t="inlineStr">
        <is>
          <t>ker</t>
        </is>
      </c>
      <c r="C1315" s="5" t="inlineStr">
        <is>
          <t>mac</t>
        </is>
      </c>
      <c r="D1315" s="40">
        <f>INDEX(Inputs!$T$5:$T$132,MATCH($B1315&amp;"|"&amp;$C1315,Inputs!$A$5:$A$132,0))</f>
        <v/>
      </c>
      <c r="E1315" s="40">
        <f>INDEX(Inputs!$J$5:$J$132,MATCH($B1315&amp;"|"&amp;$C1315,Inputs!$A$5:$A$132,0))</f>
        <v/>
      </c>
      <c r="F1315" s="40">
        <f>INDEX(Inputs!$K$5:$K$132,MATCH($B1315&amp;"|"&amp;$C1315,Inputs!$A$5:$A$132,0))</f>
        <v/>
      </c>
      <c r="G1315" s="39" t="n"/>
      <c r="H1315" s="5">
        <f>INDEX(Variables!$B$5:$B$105,MATCH($A1315,Variables!$A$5:$A$105,0))&amp;IF($C1315="",""," | "&amp;INDEX(Mapping!$B$5:$B$26,MATCH($C1315,Mapping!$A$5:$A$26,0))&amp;" | "&amp;INDEX(Mapping!$B$30:$B$41,MATCH($B1315,Mapping!$A$30:$A$41,0)))</f>
        <v/>
      </c>
      <c r="I1315" s="5">
        <f>INDEX(Variables!$C$5:$C$105,MATCH($A1315,Variables!$A$5:$A$105,0))</f>
        <v/>
      </c>
      <c r="J1315" s="5">
        <f>INDEX(Variables!$E$5:$E$105,MATCH($A1315,Variables!$A$5:$A$105,0))</f>
        <v/>
      </c>
      <c r="K1315" s="25">
        <f>LOWER(Settings!$C$4)&amp;".mit."&amp;$A1315&amp;IF($C1315="","","."&amp;$C1315&amp;"."&amp;$B1315)&amp;IF(INDEX(Variables!$D$5:$D$105,MATCH($A1315,Variables!$A$5:$A$105,0))="","","."&amp;INDEX(Variables!$D$5:$D$105,MATCH($A1315,Variables!$A$5:$A$105,0)))&amp;"."&amp;K$5</f>
        <v/>
      </c>
      <c r="L1315" s="41">
        <f>L$12*$D1315*INDEX(L$21:L$28,$E1315)*INDEX(L$30:L$46,$F1315)*(1-INDEX(L$117:L$133,$F1315))</f>
        <v/>
      </c>
      <c r="M1315" s="40">
        <f>M$12*$D1315*INDEX(M$21:M$28,$E1315)*INDEX(M$30:M$46,$F1315)*(1-INDEX(M$117:M$133,$F1315))</f>
        <v/>
      </c>
      <c r="N1315" s="40">
        <f>N$12*$D1315*INDEX(N$21:N$28,$E1315)*INDEX(N$30:N$46,$F1315)*(1-INDEX(N$117:N$133,$F1315))</f>
        <v/>
      </c>
      <c r="O1315" s="40">
        <f>O$12*$D1315*INDEX(O$21:O$28,$E1315)*INDEX(O$30:O$46,$F1315)*(1-INDEX(O$117:O$133,$F1315))</f>
        <v/>
      </c>
      <c r="P1315" s="40">
        <f>P$12*$D1315*INDEX(P$21:P$28,$E1315)*INDEX(P$30:P$46,$F1315)*(1-INDEX(P$117:P$133,$F1315))</f>
        <v/>
      </c>
      <c r="Q1315" s="40">
        <f>Q$12*$D1315*INDEX(Q$21:Q$28,$E1315)*INDEX(Q$30:Q$46,$F1315)*(1-INDEX(Q$117:Q$133,$F1315))</f>
        <v/>
      </c>
      <c r="R1315" s="40">
        <f>R$12*$D1315*INDEX(R$21:R$28,$E1315)*INDEX(R$30:R$46,$F1315)*(1-INDEX(R$117:R$133,$F1315))</f>
        <v/>
      </c>
      <c r="S1315" s="40">
        <f>S$12*$D1315*INDEX(S$21:S$28,$E1315)*INDEX(S$30:S$46,$F1315)*(1-INDEX(S$117:S$133,$F1315))</f>
        <v/>
      </c>
      <c r="T1315" s="40">
        <f>T$12*$D1315*INDEX(T$21:T$28,$E1315)*INDEX(T$30:T$46,$F1315)*(1-INDEX(T$117:T$133,$F1315))</f>
        <v/>
      </c>
      <c r="U1315" s="40">
        <f>U$12*$D1315*INDEX(U$21:U$28,$E1315)*INDEX(U$30:U$46,$F1315)*(1-INDEX(U$117:U$133,$F1315))</f>
        <v/>
      </c>
      <c r="V1315" s="40">
        <f>V$12*$D1315*INDEX(V$21:V$28,$E1315)*INDEX(V$30:V$46,$F1315)*(1-INDEX(V$117:V$133,$F1315))</f>
        <v/>
      </c>
      <c r="W1315" s="40">
        <f>W$12*$D1315*INDEX(W$21:W$28,$E1315)*INDEX(W$30:W$46,$F1315)*(1-INDEX(W$117:W$133,$F1315))</f>
        <v/>
      </c>
      <c r="X1315" s="40">
        <f>X$12*$D1315*INDEX(X$21:X$28,$E1315)*INDEX(X$30:X$46,$F1315)*(1-INDEX(X$117:X$133,$F1315))</f>
        <v/>
      </c>
      <c r="Y1315" s="40">
        <f>Y$12*$D1315*INDEX(Y$21:Y$28,$E1315)*INDEX(Y$30:Y$46,$F1315)*(1-INDEX(Y$117:Y$133,$F1315))</f>
        <v/>
      </c>
      <c r="Z1315" s="40">
        <f>Z$12*$D1315*INDEX(Z$21:Z$28,$E1315)*INDEX(Z$30:Z$46,$F1315)*(1-INDEX(Z$117:Z$133,$F1315))</f>
        <v/>
      </c>
      <c r="AA1315" s="40">
        <f>AA$12*$D1315*INDEX(AA$21:AA$28,$E1315)*INDEX(AA$30:AA$46,$F1315)*(1-INDEX(AA$117:AA$133,$F1315))</f>
        <v/>
      </c>
      <c r="AB1315" s="40">
        <f>AB$12*$D1315*INDEX(AB$21:AB$28,$E1315)*INDEX(AB$30:AB$46,$F1315)*(1-INDEX(AB$117:AB$133,$F1315))</f>
        <v/>
      </c>
      <c r="AC1315" s="40">
        <f>AC$12*$D1315*INDEX(AC$21:AC$28,$E1315)*INDEX(AC$30:AC$46,$F1315)*(1-INDEX(AC$117:AC$133,$F1315))</f>
        <v/>
      </c>
      <c r="AD1315" s="42">
        <f>CARBONTAX(AD$12,$D1315,INDEX(AD$21:AD$28,$E1315),INDEX(AD$30:AD$46,$F1315),INDEX(AD$117:AD$133,$F1315))</f>
        <v/>
      </c>
      <c r="AE1315" s="25">
        <f>LOWER(Settings!$C$4)&amp;".mit."&amp;$A1315&amp;IF($C1315="","","."&amp;$C1315&amp;"."&amp;$B1315)&amp;IF(INDEX(Variables!$D$5:$D$105,MATCH($A1315,Variables!$A$5:$A$105,0))="","","."&amp;INDEX(Variables!$D$5:$D$105,MATCH($A1315,Variables!$A$5:$A$105,0)))&amp;"."&amp;AE$5</f>
        <v/>
      </c>
      <c r="AF1315" s="41">
        <f>AF$12*$D1315*INDEX(AF$21:AF$28,$E1315)*INDEX(AF$30:AF$46,$F1315)*(1-INDEX(AF$117:AF$133,$F1315))</f>
        <v/>
      </c>
      <c r="AG1315" s="40">
        <f>AG$12*$D1315*INDEX(AG$21:AG$28,$E1315)*INDEX(AG$30:AG$46,$F1315)*(1-INDEX(AG$117:AG$133,$F1315))</f>
        <v/>
      </c>
      <c r="AH1315" s="40">
        <f>AH$12*$D1315*INDEX(AH$21:AH$28,$E1315)*INDEX(AH$30:AH$46,$F1315)*(1-INDEX(AH$117:AH$133,$F1315))</f>
        <v/>
      </c>
      <c r="AI1315" s="40">
        <f>AI$12*$D1315*INDEX(AI$21:AI$28,$E1315)*INDEX(AI$30:AI$46,$F1315)*(1-INDEX(AI$117:AI$133,$F1315))</f>
        <v/>
      </c>
      <c r="AJ1315" s="40">
        <f>AJ$12*$D1315*INDEX(AJ$21:AJ$28,$E1315)*INDEX(AJ$30:AJ$46,$F1315)*(1-INDEX(AJ$117:AJ$133,$F1315))</f>
        <v/>
      </c>
      <c r="AK1315" s="40">
        <f>AK$12*$D1315*INDEX(AK$21:AK$28,$E1315)*INDEX(AK$30:AK$46,$F1315)*(1-INDEX(AK$117:AK$133,$F1315))</f>
        <v/>
      </c>
      <c r="AL1315" s="40">
        <f>AL$12*$D1315*INDEX(AL$21:AL$28,$E1315)*INDEX(AL$30:AL$46,$F1315)*(1-INDEX(AL$117:AL$133,$F1315))</f>
        <v/>
      </c>
      <c r="AM1315" s="40">
        <f>AM$12*$D1315*INDEX(AM$21:AM$28,$E1315)*INDEX(AM$30:AM$46,$F1315)*(1-INDEX(AM$117:AM$133,$F1315))</f>
        <v/>
      </c>
      <c r="AN1315" s="40">
        <f>AN$12*$D1315*INDEX(AN$21:AN$28,$E1315)*INDEX(AN$30:AN$46,$F1315)*(1-INDEX(AN$117:AN$133,$F1315))</f>
        <v/>
      </c>
      <c r="AO1315" s="40">
        <f>AO$12*$D1315*INDEX(AO$21:AO$28,$E1315)*INDEX(AO$30:AO$46,$F1315)*(1-INDEX(AO$117:AO$133,$F1315))</f>
        <v/>
      </c>
      <c r="AP1315" s="40">
        <f>AP$12*$D1315*INDEX(AP$21:AP$28,$E1315)*INDEX(AP$30:AP$46,$F1315)*(1-INDEX(AP$117:AP$133,$F1315))</f>
        <v/>
      </c>
      <c r="AQ1315" s="40">
        <f>AQ$12*$D1315*INDEX(AQ$21:AQ$28,$E1315)*INDEX(AQ$30:AQ$46,$F1315)*(1-INDEX(AQ$117:AQ$133,$F1315))</f>
        <v/>
      </c>
      <c r="AR1315" s="40">
        <f>AR$12*$D1315*INDEX(AR$21:AR$28,$E1315)*INDEX(AR$30:AR$46,$F1315)*(1-INDEX(AR$117:AR$133,$F1315))</f>
        <v/>
      </c>
      <c r="AS1315" s="40">
        <f>AS$12*$D1315*INDEX(AS$21:AS$28,$E1315)*INDEX(AS$30:AS$46,$F1315)*(1-INDEX(AS$117:AS$133,$F1315))</f>
        <v/>
      </c>
      <c r="AT1315" s="40">
        <f>AT$12*$D1315*INDEX(AT$21:AT$28,$E1315)*INDEX(AT$30:AT$46,$F1315)*(1-INDEX(AT$117:AT$133,$F1315))</f>
        <v/>
      </c>
      <c r="AU1315" s="40">
        <f>AU$12*$D1315*INDEX(AU$21:AU$28,$E1315)*INDEX(AU$30:AU$46,$F1315)*(1-INDEX(AU$117:AU$133,$F1315))</f>
        <v/>
      </c>
      <c r="AV1315" s="40">
        <f>AV$12*$D1315*INDEX(AV$21:AV$28,$E1315)*INDEX(AV$30:AV$46,$F1315)*(1-INDEX(AV$117:AV$133,$F1315))</f>
        <v/>
      </c>
      <c r="AW1315" s="40">
        <f>AW$12*$D1315*INDEX(AW$21:AW$28,$E1315)*INDEX(AW$30:AW$46,$F1315)*(1-INDEX(AW$117:AW$133,$F1315))</f>
        <v/>
      </c>
      <c r="AX1315" s="42">
        <f>CARBONTAX(AX$12,$D1315,INDEX(AX$21:AX$28,$E1315),INDEX(AX$30:AX$46,$F1315),INDEX(AX$117:AX$133,$F1315))</f>
        <v/>
      </c>
    </row>
    <row r="1316" hidden="1" outlineLevel="2">
      <c r="A1316" s="5" t="inlineStr">
        <is>
          <t>ctxnew</t>
        </is>
      </c>
      <c r="B1316" s="5" t="inlineStr">
        <is>
          <t>oop</t>
        </is>
      </c>
      <c r="C1316" s="5" t="inlineStr">
        <is>
          <t>mac</t>
        </is>
      </c>
      <c r="D1316" s="40">
        <f>INDEX(Inputs!$T$5:$T$132,MATCH($B1316&amp;"|"&amp;$C1316,Inputs!$A$5:$A$132,0))</f>
        <v/>
      </c>
      <c r="E1316" s="40">
        <f>INDEX(Inputs!$J$5:$J$132,MATCH($B1316&amp;"|"&amp;$C1316,Inputs!$A$5:$A$132,0))</f>
        <v/>
      </c>
      <c r="F1316" s="40">
        <f>INDEX(Inputs!$K$5:$K$132,MATCH($B1316&amp;"|"&amp;$C1316,Inputs!$A$5:$A$132,0))</f>
        <v/>
      </c>
      <c r="G1316" s="39" t="n"/>
      <c r="H1316" s="5">
        <f>INDEX(Variables!$B$5:$B$105,MATCH($A1316,Variables!$A$5:$A$105,0))&amp;IF($C1316="",""," | "&amp;INDEX(Mapping!$B$5:$B$26,MATCH($C1316,Mapping!$A$5:$A$26,0))&amp;" | "&amp;INDEX(Mapping!$B$30:$B$41,MATCH($B1316,Mapping!$A$30:$A$41,0)))</f>
        <v/>
      </c>
      <c r="I1316" s="5">
        <f>INDEX(Variables!$C$5:$C$105,MATCH($A1316,Variables!$A$5:$A$105,0))</f>
        <v/>
      </c>
      <c r="J1316" s="5">
        <f>INDEX(Variables!$E$5:$E$105,MATCH($A1316,Variables!$A$5:$A$105,0))</f>
        <v/>
      </c>
      <c r="K1316" s="25">
        <f>LOWER(Settings!$C$4)&amp;".mit."&amp;$A1316&amp;IF($C1316="","","."&amp;$C1316&amp;"."&amp;$B1316)&amp;IF(INDEX(Variables!$D$5:$D$105,MATCH($A1316,Variables!$A$5:$A$105,0))="","","."&amp;INDEX(Variables!$D$5:$D$105,MATCH($A1316,Variables!$A$5:$A$105,0)))&amp;"."&amp;K$5</f>
        <v/>
      </c>
      <c r="L1316" s="41">
        <f>L$12*$D1316*INDEX(L$21:L$28,$E1316)*INDEX(L$30:L$46,$F1316)*(1-INDEX(L$117:L$133,$F1316))</f>
        <v/>
      </c>
      <c r="M1316" s="40">
        <f>M$12*$D1316*INDEX(M$21:M$28,$E1316)*INDEX(M$30:M$46,$F1316)*(1-INDEX(M$117:M$133,$F1316))</f>
        <v/>
      </c>
      <c r="N1316" s="40">
        <f>N$12*$D1316*INDEX(N$21:N$28,$E1316)*INDEX(N$30:N$46,$F1316)*(1-INDEX(N$117:N$133,$F1316))</f>
        <v/>
      </c>
      <c r="O1316" s="40">
        <f>O$12*$D1316*INDEX(O$21:O$28,$E1316)*INDEX(O$30:O$46,$F1316)*(1-INDEX(O$117:O$133,$F1316))</f>
        <v/>
      </c>
      <c r="P1316" s="40">
        <f>P$12*$D1316*INDEX(P$21:P$28,$E1316)*INDEX(P$30:P$46,$F1316)*(1-INDEX(P$117:P$133,$F1316))</f>
        <v/>
      </c>
      <c r="Q1316" s="40">
        <f>Q$12*$D1316*INDEX(Q$21:Q$28,$E1316)*INDEX(Q$30:Q$46,$F1316)*(1-INDEX(Q$117:Q$133,$F1316))</f>
        <v/>
      </c>
      <c r="R1316" s="40">
        <f>R$12*$D1316*INDEX(R$21:R$28,$E1316)*INDEX(R$30:R$46,$F1316)*(1-INDEX(R$117:R$133,$F1316))</f>
        <v/>
      </c>
      <c r="S1316" s="40">
        <f>S$12*$D1316*INDEX(S$21:S$28,$E1316)*INDEX(S$30:S$46,$F1316)*(1-INDEX(S$117:S$133,$F1316))</f>
        <v/>
      </c>
      <c r="T1316" s="40">
        <f>T$12*$D1316*INDEX(T$21:T$28,$E1316)*INDEX(T$30:T$46,$F1316)*(1-INDEX(T$117:T$133,$F1316))</f>
        <v/>
      </c>
      <c r="U1316" s="40">
        <f>U$12*$D1316*INDEX(U$21:U$28,$E1316)*INDEX(U$30:U$46,$F1316)*(1-INDEX(U$117:U$133,$F1316))</f>
        <v/>
      </c>
      <c r="V1316" s="40">
        <f>V$12*$D1316*INDEX(V$21:V$28,$E1316)*INDEX(V$30:V$46,$F1316)*(1-INDEX(V$117:V$133,$F1316))</f>
        <v/>
      </c>
      <c r="W1316" s="40">
        <f>W$12*$D1316*INDEX(W$21:W$28,$E1316)*INDEX(W$30:W$46,$F1316)*(1-INDEX(W$117:W$133,$F1316))</f>
        <v/>
      </c>
      <c r="X1316" s="40">
        <f>X$12*$D1316*INDEX(X$21:X$28,$E1316)*INDEX(X$30:X$46,$F1316)*(1-INDEX(X$117:X$133,$F1316))</f>
        <v/>
      </c>
      <c r="Y1316" s="40">
        <f>Y$12*$D1316*INDEX(Y$21:Y$28,$E1316)*INDEX(Y$30:Y$46,$F1316)*(1-INDEX(Y$117:Y$133,$F1316))</f>
        <v/>
      </c>
      <c r="Z1316" s="40">
        <f>Z$12*$D1316*INDEX(Z$21:Z$28,$E1316)*INDEX(Z$30:Z$46,$F1316)*(1-INDEX(Z$117:Z$133,$F1316))</f>
        <v/>
      </c>
      <c r="AA1316" s="40">
        <f>AA$12*$D1316*INDEX(AA$21:AA$28,$E1316)*INDEX(AA$30:AA$46,$F1316)*(1-INDEX(AA$117:AA$133,$F1316))</f>
        <v/>
      </c>
      <c r="AB1316" s="40">
        <f>AB$12*$D1316*INDEX(AB$21:AB$28,$E1316)*INDEX(AB$30:AB$46,$F1316)*(1-INDEX(AB$117:AB$133,$F1316))</f>
        <v/>
      </c>
      <c r="AC1316" s="40">
        <f>AC$12*$D1316*INDEX(AC$21:AC$28,$E1316)*INDEX(AC$30:AC$46,$F1316)*(1-INDEX(AC$117:AC$133,$F1316))</f>
        <v/>
      </c>
      <c r="AD1316" s="42">
        <f>CARBONTAX(AD$12,$D1316,INDEX(AD$21:AD$28,$E1316),INDEX(AD$30:AD$46,$F1316),INDEX(AD$117:AD$133,$F1316))</f>
        <v/>
      </c>
      <c r="AE1316" s="25">
        <f>LOWER(Settings!$C$4)&amp;".mit."&amp;$A1316&amp;IF($C1316="","","."&amp;$C1316&amp;"."&amp;$B1316)&amp;IF(INDEX(Variables!$D$5:$D$105,MATCH($A1316,Variables!$A$5:$A$105,0))="","","."&amp;INDEX(Variables!$D$5:$D$105,MATCH($A1316,Variables!$A$5:$A$105,0)))&amp;"."&amp;AE$5</f>
        <v/>
      </c>
      <c r="AF1316" s="41">
        <f>AF$12*$D1316*INDEX(AF$21:AF$28,$E1316)*INDEX(AF$30:AF$46,$F1316)*(1-INDEX(AF$117:AF$133,$F1316))</f>
        <v/>
      </c>
      <c r="AG1316" s="40">
        <f>AG$12*$D1316*INDEX(AG$21:AG$28,$E1316)*INDEX(AG$30:AG$46,$F1316)*(1-INDEX(AG$117:AG$133,$F1316))</f>
        <v/>
      </c>
      <c r="AH1316" s="40">
        <f>AH$12*$D1316*INDEX(AH$21:AH$28,$E1316)*INDEX(AH$30:AH$46,$F1316)*(1-INDEX(AH$117:AH$133,$F1316))</f>
        <v/>
      </c>
      <c r="AI1316" s="40">
        <f>AI$12*$D1316*INDEX(AI$21:AI$28,$E1316)*INDEX(AI$30:AI$46,$F1316)*(1-INDEX(AI$117:AI$133,$F1316))</f>
        <v/>
      </c>
      <c r="AJ1316" s="40">
        <f>AJ$12*$D1316*INDEX(AJ$21:AJ$28,$E1316)*INDEX(AJ$30:AJ$46,$F1316)*(1-INDEX(AJ$117:AJ$133,$F1316))</f>
        <v/>
      </c>
      <c r="AK1316" s="40">
        <f>AK$12*$D1316*INDEX(AK$21:AK$28,$E1316)*INDEX(AK$30:AK$46,$F1316)*(1-INDEX(AK$117:AK$133,$F1316))</f>
        <v/>
      </c>
      <c r="AL1316" s="40">
        <f>AL$12*$D1316*INDEX(AL$21:AL$28,$E1316)*INDEX(AL$30:AL$46,$F1316)*(1-INDEX(AL$117:AL$133,$F1316))</f>
        <v/>
      </c>
      <c r="AM1316" s="40">
        <f>AM$12*$D1316*INDEX(AM$21:AM$28,$E1316)*INDEX(AM$30:AM$46,$F1316)*(1-INDEX(AM$117:AM$133,$F1316))</f>
        <v/>
      </c>
      <c r="AN1316" s="40">
        <f>AN$12*$D1316*INDEX(AN$21:AN$28,$E1316)*INDEX(AN$30:AN$46,$F1316)*(1-INDEX(AN$117:AN$133,$F1316))</f>
        <v/>
      </c>
      <c r="AO1316" s="40">
        <f>AO$12*$D1316*INDEX(AO$21:AO$28,$E1316)*INDEX(AO$30:AO$46,$F1316)*(1-INDEX(AO$117:AO$133,$F1316))</f>
        <v/>
      </c>
      <c r="AP1316" s="40">
        <f>AP$12*$D1316*INDEX(AP$21:AP$28,$E1316)*INDEX(AP$30:AP$46,$F1316)*(1-INDEX(AP$117:AP$133,$F1316))</f>
        <v/>
      </c>
      <c r="AQ1316" s="40">
        <f>AQ$12*$D1316*INDEX(AQ$21:AQ$28,$E1316)*INDEX(AQ$30:AQ$46,$F1316)*(1-INDEX(AQ$117:AQ$133,$F1316))</f>
        <v/>
      </c>
      <c r="AR1316" s="40">
        <f>AR$12*$D1316*INDEX(AR$21:AR$28,$E1316)*INDEX(AR$30:AR$46,$F1316)*(1-INDEX(AR$117:AR$133,$F1316))</f>
        <v/>
      </c>
      <c r="AS1316" s="40">
        <f>AS$12*$D1316*INDEX(AS$21:AS$28,$E1316)*INDEX(AS$30:AS$46,$F1316)*(1-INDEX(AS$117:AS$133,$F1316))</f>
        <v/>
      </c>
      <c r="AT1316" s="40">
        <f>AT$12*$D1316*INDEX(AT$21:AT$28,$E1316)*INDEX(AT$30:AT$46,$F1316)*(1-INDEX(AT$117:AT$133,$F1316))</f>
        <v/>
      </c>
      <c r="AU1316" s="40">
        <f>AU$12*$D1316*INDEX(AU$21:AU$28,$E1316)*INDEX(AU$30:AU$46,$F1316)*(1-INDEX(AU$117:AU$133,$F1316))</f>
        <v/>
      </c>
      <c r="AV1316" s="40">
        <f>AV$12*$D1316*INDEX(AV$21:AV$28,$E1316)*INDEX(AV$30:AV$46,$F1316)*(1-INDEX(AV$117:AV$133,$F1316))</f>
        <v/>
      </c>
      <c r="AW1316" s="40">
        <f>AW$12*$D1316*INDEX(AW$21:AW$28,$E1316)*INDEX(AW$30:AW$46,$F1316)*(1-INDEX(AW$117:AW$133,$F1316))</f>
        <v/>
      </c>
      <c r="AX1316" s="42">
        <f>CARBONTAX(AX$12,$D1316,INDEX(AX$21:AX$28,$E1316),INDEX(AX$30:AX$46,$F1316),INDEX(AX$117:AX$133,$F1316))</f>
        <v/>
      </c>
    </row>
    <row r="1317" hidden="1" outlineLevel="2">
      <c r="A1317" s="5" t="inlineStr">
        <is>
          <t>ctxnew</t>
        </is>
      </c>
      <c r="B1317" s="5" t="inlineStr">
        <is>
          <t>bio</t>
        </is>
      </c>
      <c r="C1317" s="5" t="inlineStr">
        <is>
          <t>mac</t>
        </is>
      </c>
      <c r="D1317" s="40">
        <f>INDEX(Inputs!$T$5:$T$132,MATCH($B1317&amp;"|"&amp;$C1317,Inputs!$A$5:$A$132,0))</f>
        <v/>
      </c>
      <c r="E1317" s="40">
        <f>INDEX(Inputs!$J$5:$J$132,MATCH($B1317&amp;"|"&amp;$C1317,Inputs!$A$5:$A$132,0))</f>
        <v/>
      </c>
      <c r="F1317" s="40">
        <f>INDEX(Inputs!$K$5:$K$132,MATCH($B1317&amp;"|"&amp;$C1317,Inputs!$A$5:$A$132,0))</f>
        <v/>
      </c>
      <c r="G1317" s="39" t="n"/>
      <c r="H1317" s="5">
        <f>INDEX(Variables!$B$5:$B$105,MATCH($A1317,Variables!$A$5:$A$105,0))&amp;IF($C1317="",""," | "&amp;INDEX(Mapping!$B$5:$B$26,MATCH($C1317,Mapping!$A$5:$A$26,0))&amp;" | "&amp;INDEX(Mapping!$B$30:$B$41,MATCH($B1317,Mapping!$A$30:$A$41,0)))</f>
        <v/>
      </c>
      <c r="I1317" s="5">
        <f>INDEX(Variables!$C$5:$C$105,MATCH($A1317,Variables!$A$5:$A$105,0))</f>
        <v/>
      </c>
      <c r="J1317" s="5">
        <f>INDEX(Variables!$E$5:$E$105,MATCH($A1317,Variables!$A$5:$A$105,0))</f>
        <v/>
      </c>
      <c r="K1317" s="25">
        <f>LOWER(Settings!$C$4)&amp;".mit."&amp;$A1317&amp;IF($C1317="","","."&amp;$C1317&amp;"."&amp;$B1317)&amp;IF(INDEX(Variables!$D$5:$D$105,MATCH($A1317,Variables!$A$5:$A$105,0))="","","."&amp;INDEX(Variables!$D$5:$D$105,MATCH($A1317,Variables!$A$5:$A$105,0)))&amp;"."&amp;K$5</f>
        <v/>
      </c>
      <c r="L1317" s="41">
        <f>L$12*$D1317*INDEX(L$21:L$28,$E1317)*INDEX(L$30:L$46,$F1317)*(1-INDEX(L$117:L$133,$F1317))</f>
        <v/>
      </c>
      <c r="M1317" s="40">
        <f>M$12*$D1317*INDEX(M$21:M$28,$E1317)*INDEX(M$30:M$46,$F1317)*(1-INDEX(M$117:M$133,$F1317))</f>
        <v/>
      </c>
      <c r="N1317" s="40">
        <f>N$12*$D1317*INDEX(N$21:N$28,$E1317)*INDEX(N$30:N$46,$F1317)*(1-INDEX(N$117:N$133,$F1317))</f>
        <v/>
      </c>
      <c r="O1317" s="40">
        <f>O$12*$D1317*INDEX(O$21:O$28,$E1317)*INDEX(O$30:O$46,$F1317)*(1-INDEX(O$117:O$133,$F1317))</f>
        <v/>
      </c>
      <c r="P1317" s="40">
        <f>P$12*$D1317*INDEX(P$21:P$28,$E1317)*INDEX(P$30:P$46,$F1317)*(1-INDEX(P$117:P$133,$F1317))</f>
        <v/>
      </c>
      <c r="Q1317" s="40">
        <f>Q$12*$D1317*INDEX(Q$21:Q$28,$E1317)*INDEX(Q$30:Q$46,$F1317)*(1-INDEX(Q$117:Q$133,$F1317))</f>
        <v/>
      </c>
      <c r="R1317" s="40">
        <f>R$12*$D1317*INDEX(R$21:R$28,$E1317)*INDEX(R$30:R$46,$F1317)*(1-INDEX(R$117:R$133,$F1317))</f>
        <v/>
      </c>
      <c r="S1317" s="40">
        <f>S$12*$D1317*INDEX(S$21:S$28,$E1317)*INDEX(S$30:S$46,$F1317)*(1-INDEX(S$117:S$133,$F1317))</f>
        <v/>
      </c>
      <c r="T1317" s="40">
        <f>T$12*$D1317*INDEX(T$21:T$28,$E1317)*INDEX(T$30:T$46,$F1317)*(1-INDEX(T$117:T$133,$F1317))</f>
        <v/>
      </c>
      <c r="U1317" s="40">
        <f>U$12*$D1317*INDEX(U$21:U$28,$E1317)*INDEX(U$30:U$46,$F1317)*(1-INDEX(U$117:U$133,$F1317))</f>
        <v/>
      </c>
      <c r="V1317" s="40">
        <f>V$12*$D1317*INDEX(V$21:V$28,$E1317)*INDEX(V$30:V$46,$F1317)*(1-INDEX(V$117:V$133,$F1317))</f>
        <v/>
      </c>
      <c r="W1317" s="40">
        <f>W$12*$D1317*INDEX(W$21:W$28,$E1317)*INDEX(W$30:W$46,$F1317)*(1-INDEX(W$117:W$133,$F1317))</f>
        <v/>
      </c>
      <c r="X1317" s="40">
        <f>X$12*$D1317*INDEX(X$21:X$28,$E1317)*INDEX(X$30:X$46,$F1317)*(1-INDEX(X$117:X$133,$F1317))</f>
        <v/>
      </c>
      <c r="Y1317" s="40">
        <f>Y$12*$D1317*INDEX(Y$21:Y$28,$E1317)*INDEX(Y$30:Y$46,$F1317)*(1-INDEX(Y$117:Y$133,$F1317))</f>
        <v/>
      </c>
      <c r="Z1317" s="40">
        <f>Z$12*$D1317*INDEX(Z$21:Z$28,$E1317)*INDEX(Z$30:Z$46,$F1317)*(1-INDEX(Z$117:Z$133,$F1317))</f>
        <v/>
      </c>
      <c r="AA1317" s="40">
        <f>AA$12*$D1317*INDEX(AA$21:AA$28,$E1317)*INDEX(AA$30:AA$46,$F1317)*(1-INDEX(AA$117:AA$133,$F1317))</f>
        <v/>
      </c>
      <c r="AB1317" s="40">
        <f>AB$12*$D1317*INDEX(AB$21:AB$28,$E1317)*INDEX(AB$30:AB$46,$F1317)*(1-INDEX(AB$117:AB$133,$F1317))</f>
        <v/>
      </c>
      <c r="AC1317" s="40">
        <f>AC$12*$D1317*INDEX(AC$21:AC$28,$E1317)*INDEX(AC$30:AC$46,$F1317)*(1-INDEX(AC$117:AC$133,$F1317))</f>
        <v/>
      </c>
      <c r="AD1317" s="42">
        <f>CARBONTAX(AD$12,$D1317,INDEX(AD$21:AD$28,$E1317),INDEX(AD$30:AD$46,$F1317),INDEX(AD$117:AD$133,$F1317))</f>
        <v/>
      </c>
      <c r="AE1317" s="25">
        <f>LOWER(Settings!$C$4)&amp;".mit."&amp;$A1317&amp;IF($C1317="","","."&amp;$C1317&amp;"."&amp;$B1317)&amp;IF(INDEX(Variables!$D$5:$D$105,MATCH($A1317,Variables!$A$5:$A$105,0))="","","."&amp;INDEX(Variables!$D$5:$D$105,MATCH($A1317,Variables!$A$5:$A$105,0)))&amp;"."&amp;AE$5</f>
        <v/>
      </c>
      <c r="AF1317" s="41">
        <f>AF$12*$D1317*INDEX(AF$21:AF$28,$E1317)*INDEX(AF$30:AF$46,$F1317)*(1-INDEX(AF$117:AF$133,$F1317))</f>
        <v/>
      </c>
      <c r="AG1317" s="40">
        <f>AG$12*$D1317*INDEX(AG$21:AG$28,$E1317)*INDEX(AG$30:AG$46,$F1317)*(1-INDEX(AG$117:AG$133,$F1317))</f>
        <v/>
      </c>
      <c r="AH1317" s="40">
        <f>AH$12*$D1317*INDEX(AH$21:AH$28,$E1317)*INDEX(AH$30:AH$46,$F1317)*(1-INDEX(AH$117:AH$133,$F1317))</f>
        <v/>
      </c>
      <c r="AI1317" s="40">
        <f>AI$12*$D1317*INDEX(AI$21:AI$28,$E1317)*INDEX(AI$30:AI$46,$F1317)*(1-INDEX(AI$117:AI$133,$F1317))</f>
        <v/>
      </c>
      <c r="AJ1317" s="40">
        <f>AJ$12*$D1317*INDEX(AJ$21:AJ$28,$E1317)*INDEX(AJ$30:AJ$46,$F1317)*(1-INDEX(AJ$117:AJ$133,$F1317))</f>
        <v/>
      </c>
      <c r="AK1317" s="40">
        <f>AK$12*$D1317*INDEX(AK$21:AK$28,$E1317)*INDEX(AK$30:AK$46,$F1317)*(1-INDEX(AK$117:AK$133,$F1317))</f>
        <v/>
      </c>
      <c r="AL1317" s="40">
        <f>AL$12*$D1317*INDEX(AL$21:AL$28,$E1317)*INDEX(AL$30:AL$46,$F1317)*(1-INDEX(AL$117:AL$133,$F1317))</f>
        <v/>
      </c>
      <c r="AM1317" s="40">
        <f>AM$12*$D1317*INDEX(AM$21:AM$28,$E1317)*INDEX(AM$30:AM$46,$F1317)*(1-INDEX(AM$117:AM$133,$F1317))</f>
        <v/>
      </c>
      <c r="AN1317" s="40">
        <f>AN$12*$D1317*INDEX(AN$21:AN$28,$E1317)*INDEX(AN$30:AN$46,$F1317)*(1-INDEX(AN$117:AN$133,$F1317))</f>
        <v/>
      </c>
      <c r="AO1317" s="40">
        <f>AO$12*$D1317*INDEX(AO$21:AO$28,$E1317)*INDEX(AO$30:AO$46,$F1317)*(1-INDEX(AO$117:AO$133,$F1317))</f>
        <v/>
      </c>
      <c r="AP1317" s="40">
        <f>AP$12*$D1317*INDEX(AP$21:AP$28,$E1317)*INDEX(AP$30:AP$46,$F1317)*(1-INDEX(AP$117:AP$133,$F1317))</f>
        <v/>
      </c>
      <c r="AQ1317" s="40">
        <f>AQ$12*$D1317*INDEX(AQ$21:AQ$28,$E1317)*INDEX(AQ$30:AQ$46,$F1317)*(1-INDEX(AQ$117:AQ$133,$F1317))</f>
        <v/>
      </c>
      <c r="AR1317" s="40">
        <f>AR$12*$D1317*INDEX(AR$21:AR$28,$E1317)*INDEX(AR$30:AR$46,$F1317)*(1-INDEX(AR$117:AR$133,$F1317))</f>
        <v/>
      </c>
      <c r="AS1317" s="40">
        <f>AS$12*$D1317*INDEX(AS$21:AS$28,$E1317)*INDEX(AS$30:AS$46,$F1317)*(1-INDEX(AS$117:AS$133,$F1317))</f>
        <v/>
      </c>
      <c r="AT1317" s="40">
        <f>AT$12*$D1317*INDEX(AT$21:AT$28,$E1317)*INDEX(AT$30:AT$46,$F1317)*(1-INDEX(AT$117:AT$133,$F1317))</f>
        <v/>
      </c>
      <c r="AU1317" s="40">
        <f>AU$12*$D1317*INDEX(AU$21:AU$28,$E1317)*INDEX(AU$30:AU$46,$F1317)*(1-INDEX(AU$117:AU$133,$F1317))</f>
        <v/>
      </c>
      <c r="AV1317" s="40">
        <f>AV$12*$D1317*INDEX(AV$21:AV$28,$E1317)*INDEX(AV$30:AV$46,$F1317)*(1-INDEX(AV$117:AV$133,$F1317))</f>
        <v/>
      </c>
      <c r="AW1317" s="40">
        <f>AW$12*$D1317*INDEX(AW$21:AW$28,$E1317)*INDEX(AW$30:AW$46,$F1317)*(1-INDEX(AW$117:AW$133,$F1317))</f>
        <v/>
      </c>
      <c r="AX1317" s="42">
        <f>CARBONTAX(AX$12,$D1317,INDEX(AX$21:AX$28,$E1317),INDEX(AX$30:AX$46,$F1317),INDEX(AX$117:AX$133,$F1317))</f>
        <v/>
      </c>
    </row>
    <row r="1318" hidden="1" outlineLevel="2"/>
    <row r="1319" hidden="1" outlineLevel="2">
      <c r="A1319" s="5" t="inlineStr">
        <is>
          <t>ets</t>
        </is>
      </c>
      <c r="B1319" s="5" t="inlineStr">
        <is>
          <t>coa</t>
        </is>
      </c>
      <c r="C1319" s="5" t="inlineStr">
        <is>
          <t>mac</t>
        </is>
      </c>
      <c r="D1319" s="40">
        <f>INDEX(Inputs!$T$5:$T$132,MATCH($B1319&amp;"|"&amp;$C1319,Inputs!$A$5:$A$132,0))</f>
        <v/>
      </c>
      <c r="E1319" s="40">
        <f>INDEX(Inputs!$K$5:$K$132,MATCH($B1319&amp;"|"&amp;$C1319,Inputs!$A$5:$A$132,0))</f>
        <v/>
      </c>
      <c r="F1319" s="39" t="n"/>
      <c r="G1319" s="39" t="n"/>
      <c r="H1319" s="5">
        <f>INDEX(Variables!$B$5:$B$105,MATCH($A1319,Variables!$A$5:$A$105,0))&amp;IF($C1319="",""," | "&amp;INDEX(Mapping!$B$5:$B$26,MATCH($C1319,Mapping!$A$5:$A$26,0))&amp;" | "&amp;INDEX(Mapping!$B$30:$B$41,MATCH($B1319,Mapping!$A$30:$A$41,0)))</f>
        <v/>
      </c>
      <c r="I1319" s="5">
        <f>INDEX(Variables!$C$5:$C$105,MATCH($A1319,Variables!$A$5:$A$105,0))</f>
        <v/>
      </c>
      <c r="J1319" s="5">
        <f>INDEX(Variables!$E$5:$E$105,MATCH($A1319,Variables!$A$5:$A$105,0))</f>
        <v/>
      </c>
      <c r="K1319" s="25">
        <f>LOWER(Settings!$C$4)&amp;".mit."&amp;$A1319&amp;IF($C1319="","","."&amp;$C1319&amp;"."&amp;$B1319)&amp;IF(INDEX(Variables!$D$5:$D$105,MATCH($A1319,Variables!$A$5:$A$105,0))="","","."&amp;INDEX(Variables!$D$5:$D$105,MATCH($A1319,Variables!$A$5:$A$105,0)))&amp;"."&amp;K$5</f>
        <v/>
      </c>
      <c r="L1319" s="41">
        <f>L$134*$D1319*INDEX(L$117:L$133,$E1319)</f>
        <v/>
      </c>
      <c r="M1319" s="40">
        <f>M$134*$D1319*INDEX(M$117:M$133,$E1319)</f>
        <v/>
      </c>
      <c r="N1319" s="40">
        <f>N$134*$D1319*INDEX(N$117:N$133,$E1319)</f>
        <v/>
      </c>
      <c r="O1319" s="40">
        <f>O$134*$D1319*INDEX(O$117:O$133,$E1319)</f>
        <v/>
      </c>
      <c r="P1319" s="40">
        <f>P$134*$D1319*INDEX(P$117:P$133,$E1319)</f>
        <v/>
      </c>
      <c r="Q1319" s="40">
        <f>Q$134*$D1319*INDEX(Q$117:Q$133,$E1319)</f>
        <v/>
      </c>
      <c r="R1319" s="40">
        <f>R$134*$D1319*INDEX(R$117:R$133,$E1319)</f>
        <v/>
      </c>
      <c r="S1319" s="40">
        <f>S$134*$D1319*INDEX(S$117:S$133,$E1319)</f>
        <v/>
      </c>
      <c r="T1319" s="40">
        <f>T$134*$D1319*INDEX(T$117:T$133,$E1319)</f>
        <v/>
      </c>
      <c r="U1319" s="40">
        <f>U$134*$D1319*INDEX(U$117:U$133,$E1319)</f>
        <v/>
      </c>
      <c r="V1319" s="40">
        <f>V$134*$D1319*INDEX(V$117:V$133,$E1319)</f>
        <v/>
      </c>
      <c r="W1319" s="40">
        <f>W$134*$D1319*INDEX(W$117:W$133,$E1319)</f>
        <v/>
      </c>
      <c r="X1319" s="40">
        <f>X$134*$D1319*INDEX(X$117:X$133,$E1319)</f>
        <v/>
      </c>
      <c r="Y1319" s="40">
        <f>Y$134*$D1319*INDEX(Y$117:Y$133,$E1319)</f>
        <v/>
      </c>
      <c r="Z1319" s="40">
        <f>Z$134*$D1319*INDEX(Z$117:Z$133,$E1319)</f>
        <v/>
      </c>
      <c r="AA1319" s="40">
        <f>AA$134*$D1319*INDEX(AA$117:AA$133,$E1319)</f>
        <v/>
      </c>
      <c r="AB1319" s="40">
        <f>AB$134*$D1319*INDEX(AB$117:AB$133,$E1319)</f>
        <v/>
      </c>
      <c r="AC1319" s="40">
        <f>AC$134*$D1319*INDEX(AC$117:AC$133,$E1319)</f>
        <v/>
      </c>
      <c r="AD1319" s="42">
        <f>ETSCOST(AD$134,$D1319,INDEX(AD$117:AD$133,$E1319))</f>
        <v/>
      </c>
      <c r="AE1319" s="25">
        <f>LOWER(Settings!$C$4)&amp;".mit."&amp;$A1319&amp;IF($C1319="","","."&amp;$C1319&amp;"."&amp;$B1319)&amp;IF(INDEX(Variables!$D$5:$D$105,MATCH($A1319,Variables!$A$5:$A$105,0))="","","."&amp;INDEX(Variables!$D$5:$D$105,MATCH($A1319,Variables!$A$5:$A$105,0)))&amp;"."&amp;AE$5</f>
        <v/>
      </c>
      <c r="AF1319" s="41">
        <f>AF$134*$D1319*INDEX(AF$117:AF$133,$E1319)</f>
        <v/>
      </c>
      <c r="AG1319" s="40">
        <f>AG$134*$D1319*INDEX(AG$117:AG$133,$E1319)</f>
        <v/>
      </c>
      <c r="AH1319" s="40">
        <f>AH$134*$D1319*INDEX(AH$117:AH$133,$E1319)</f>
        <v/>
      </c>
      <c r="AI1319" s="40">
        <f>AI$134*$D1319*INDEX(AI$117:AI$133,$E1319)</f>
        <v/>
      </c>
      <c r="AJ1319" s="40">
        <f>AJ$134*$D1319*INDEX(AJ$117:AJ$133,$E1319)</f>
        <v/>
      </c>
      <c r="AK1319" s="40">
        <f>AK$134*$D1319*INDEX(AK$117:AK$133,$E1319)</f>
        <v/>
      </c>
      <c r="AL1319" s="40">
        <f>AL$134*$D1319*INDEX(AL$117:AL$133,$E1319)</f>
        <v/>
      </c>
      <c r="AM1319" s="40">
        <f>AM$134*$D1319*INDEX(AM$117:AM$133,$E1319)</f>
        <v/>
      </c>
      <c r="AN1319" s="40">
        <f>AN$134*$D1319*INDEX(AN$117:AN$133,$E1319)</f>
        <v/>
      </c>
      <c r="AO1319" s="40">
        <f>AO$134*$D1319*INDEX(AO$117:AO$133,$E1319)</f>
        <v/>
      </c>
      <c r="AP1319" s="40">
        <f>AP$134*$D1319*INDEX(AP$117:AP$133,$E1319)</f>
        <v/>
      </c>
      <c r="AQ1319" s="40">
        <f>AQ$134*$D1319*INDEX(AQ$117:AQ$133,$E1319)</f>
        <v/>
      </c>
      <c r="AR1319" s="40">
        <f>AR$134*$D1319*INDEX(AR$117:AR$133,$E1319)</f>
        <v/>
      </c>
      <c r="AS1319" s="40">
        <f>AS$134*$D1319*INDEX(AS$117:AS$133,$E1319)</f>
        <v/>
      </c>
      <c r="AT1319" s="40">
        <f>AT$134*$D1319*INDEX(AT$117:AT$133,$E1319)</f>
        <v/>
      </c>
      <c r="AU1319" s="40">
        <f>AU$134*$D1319*INDEX(AU$117:AU$133,$E1319)</f>
        <v/>
      </c>
      <c r="AV1319" s="40">
        <f>AV$134*$D1319*INDEX(AV$117:AV$133,$E1319)</f>
        <v/>
      </c>
      <c r="AW1319" s="40">
        <f>AW$134*$D1319*INDEX(AW$117:AW$133,$E1319)</f>
        <v/>
      </c>
      <c r="AX1319" s="42">
        <f>ETSCOST(AX$134,$D1319,INDEX(AX$117:AX$133,$E1319))</f>
        <v/>
      </c>
    </row>
    <row r="1320" hidden="1" outlineLevel="2">
      <c r="A1320" s="5" t="inlineStr">
        <is>
          <t>ets</t>
        </is>
      </c>
      <c r="B1320" s="5" t="inlineStr">
        <is>
          <t>nga</t>
        </is>
      </c>
      <c r="C1320" s="5" t="inlineStr">
        <is>
          <t>mac</t>
        </is>
      </c>
      <c r="D1320" s="40">
        <f>INDEX(Inputs!$T$5:$T$132,MATCH($B1320&amp;"|"&amp;$C1320,Inputs!$A$5:$A$132,0))</f>
        <v/>
      </c>
      <c r="E1320" s="40">
        <f>INDEX(Inputs!$K$5:$K$132,MATCH($B1320&amp;"|"&amp;$C1320,Inputs!$A$5:$A$132,0))</f>
        <v/>
      </c>
      <c r="F1320" s="39" t="n"/>
      <c r="G1320" s="39" t="n"/>
      <c r="H1320" s="5">
        <f>INDEX(Variables!$B$5:$B$105,MATCH($A1320,Variables!$A$5:$A$105,0))&amp;IF($C1320="",""," | "&amp;INDEX(Mapping!$B$5:$B$26,MATCH($C1320,Mapping!$A$5:$A$26,0))&amp;" | "&amp;INDEX(Mapping!$B$30:$B$41,MATCH($B1320,Mapping!$A$30:$A$41,0)))</f>
        <v/>
      </c>
      <c r="I1320" s="5">
        <f>INDEX(Variables!$C$5:$C$105,MATCH($A1320,Variables!$A$5:$A$105,0))</f>
        <v/>
      </c>
      <c r="J1320" s="5">
        <f>INDEX(Variables!$E$5:$E$105,MATCH($A1320,Variables!$A$5:$A$105,0))</f>
        <v/>
      </c>
      <c r="K1320" s="25">
        <f>LOWER(Settings!$C$4)&amp;".mit."&amp;$A1320&amp;IF($C1320="","","."&amp;$C1320&amp;"."&amp;$B1320)&amp;IF(INDEX(Variables!$D$5:$D$105,MATCH($A1320,Variables!$A$5:$A$105,0))="","","."&amp;INDEX(Variables!$D$5:$D$105,MATCH($A1320,Variables!$A$5:$A$105,0)))&amp;"."&amp;K$5</f>
        <v/>
      </c>
      <c r="L1320" s="41">
        <f>L$134*$D1320*INDEX(L$117:L$133,$E1320)</f>
        <v/>
      </c>
      <c r="M1320" s="40">
        <f>M$134*$D1320*INDEX(M$117:M$133,$E1320)</f>
        <v/>
      </c>
      <c r="N1320" s="40">
        <f>N$134*$D1320*INDEX(N$117:N$133,$E1320)</f>
        <v/>
      </c>
      <c r="O1320" s="40">
        <f>O$134*$D1320*INDEX(O$117:O$133,$E1320)</f>
        <v/>
      </c>
      <c r="P1320" s="40">
        <f>P$134*$D1320*INDEX(P$117:P$133,$E1320)</f>
        <v/>
      </c>
      <c r="Q1320" s="40">
        <f>Q$134*$D1320*INDEX(Q$117:Q$133,$E1320)</f>
        <v/>
      </c>
      <c r="R1320" s="40">
        <f>R$134*$D1320*INDEX(R$117:R$133,$E1320)</f>
        <v/>
      </c>
      <c r="S1320" s="40">
        <f>S$134*$D1320*INDEX(S$117:S$133,$E1320)</f>
        <v/>
      </c>
      <c r="T1320" s="40">
        <f>T$134*$D1320*INDEX(T$117:T$133,$E1320)</f>
        <v/>
      </c>
      <c r="U1320" s="40">
        <f>U$134*$D1320*INDEX(U$117:U$133,$E1320)</f>
        <v/>
      </c>
      <c r="V1320" s="40">
        <f>V$134*$D1320*INDEX(V$117:V$133,$E1320)</f>
        <v/>
      </c>
      <c r="W1320" s="40">
        <f>W$134*$D1320*INDEX(W$117:W$133,$E1320)</f>
        <v/>
      </c>
      <c r="X1320" s="40">
        <f>X$134*$D1320*INDEX(X$117:X$133,$E1320)</f>
        <v/>
      </c>
      <c r="Y1320" s="40">
        <f>Y$134*$D1320*INDEX(Y$117:Y$133,$E1320)</f>
        <v/>
      </c>
      <c r="Z1320" s="40">
        <f>Z$134*$D1320*INDEX(Z$117:Z$133,$E1320)</f>
        <v/>
      </c>
      <c r="AA1320" s="40">
        <f>AA$134*$D1320*INDEX(AA$117:AA$133,$E1320)</f>
        <v/>
      </c>
      <c r="AB1320" s="40">
        <f>AB$134*$D1320*INDEX(AB$117:AB$133,$E1320)</f>
        <v/>
      </c>
      <c r="AC1320" s="40">
        <f>AC$134*$D1320*INDEX(AC$117:AC$133,$E1320)</f>
        <v/>
      </c>
      <c r="AD1320" s="42">
        <f>ETSCOST(AD$134,$D1320,INDEX(AD$117:AD$133,$E1320))</f>
        <v/>
      </c>
      <c r="AE1320" s="25">
        <f>LOWER(Settings!$C$4)&amp;".mit."&amp;$A1320&amp;IF($C1320="","","."&amp;$C1320&amp;"."&amp;$B1320)&amp;IF(INDEX(Variables!$D$5:$D$105,MATCH($A1320,Variables!$A$5:$A$105,0))="","","."&amp;INDEX(Variables!$D$5:$D$105,MATCH($A1320,Variables!$A$5:$A$105,0)))&amp;"."&amp;AE$5</f>
        <v/>
      </c>
      <c r="AF1320" s="41">
        <f>AF$134*$D1320*INDEX(AF$117:AF$133,$E1320)</f>
        <v/>
      </c>
      <c r="AG1320" s="40">
        <f>AG$134*$D1320*INDEX(AG$117:AG$133,$E1320)</f>
        <v/>
      </c>
      <c r="AH1320" s="40">
        <f>AH$134*$D1320*INDEX(AH$117:AH$133,$E1320)</f>
        <v/>
      </c>
      <c r="AI1320" s="40">
        <f>AI$134*$D1320*INDEX(AI$117:AI$133,$E1320)</f>
        <v/>
      </c>
      <c r="AJ1320" s="40">
        <f>AJ$134*$D1320*INDEX(AJ$117:AJ$133,$E1320)</f>
        <v/>
      </c>
      <c r="AK1320" s="40">
        <f>AK$134*$D1320*INDEX(AK$117:AK$133,$E1320)</f>
        <v/>
      </c>
      <c r="AL1320" s="40">
        <f>AL$134*$D1320*INDEX(AL$117:AL$133,$E1320)</f>
        <v/>
      </c>
      <c r="AM1320" s="40">
        <f>AM$134*$D1320*INDEX(AM$117:AM$133,$E1320)</f>
        <v/>
      </c>
      <c r="AN1320" s="40">
        <f>AN$134*$D1320*INDEX(AN$117:AN$133,$E1320)</f>
        <v/>
      </c>
      <c r="AO1320" s="40">
        <f>AO$134*$D1320*INDEX(AO$117:AO$133,$E1320)</f>
        <v/>
      </c>
      <c r="AP1320" s="40">
        <f>AP$134*$D1320*INDEX(AP$117:AP$133,$E1320)</f>
        <v/>
      </c>
      <c r="AQ1320" s="40">
        <f>AQ$134*$D1320*INDEX(AQ$117:AQ$133,$E1320)</f>
        <v/>
      </c>
      <c r="AR1320" s="40">
        <f>AR$134*$D1320*INDEX(AR$117:AR$133,$E1320)</f>
        <v/>
      </c>
      <c r="AS1320" s="40">
        <f>AS$134*$D1320*INDEX(AS$117:AS$133,$E1320)</f>
        <v/>
      </c>
      <c r="AT1320" s="40">
        <f>AT$134*$D1320*INDEX(AT$117:AT$133,$E1320)</f>
        <v/>
      </c>
      <c r="AU1320" s="40">
        <f>AU$134*$D1320*INDEX(AU$117:AU$133,$E1320)</f>
        <v/>
      </c>
      <c r="AV1320" s="40">
        <f>AV$134*$D1320*INDEX(AV$117:AV$133,$E1320)</f>
        <v/>
      </c>
      <c r="AW1320" s="40">
        <f>AW$134*$D1320*INDEX(AW$117:AW$133,$E1320)</f>
        <v/>
      </c>
      <c r="AX1320" s="42">
        <f>ETSCOST(AX$134,$D1320,INDEX(AX$117:AX$133,$E1320))</f>
        <v/>
      </c>
    </row>
    <row r="1321" hidden="1" outlineLevel="2">
      <c r="A1321" s="5" t="inlineStr">
        <is>
          <t>ets</t>
        </is>
      </c>
      <c r="B1321" s="5" t="inlineStr">
        <is>
          <t>gso</t>
        </is>
      </c>
      <c r="C1321" s="5" t="inlineStr">
        <is>
          <t>mac</t>
        </is>
      </c>
      <c r="D1321" s="40">
        <f>INDEX(Inputs!$T$5:$T$132,MATCH($B1321&amp;"|"&amp;$C1321,Inputs!$A$5:$A$132,0))</f>
        <v/>
      </c>
      <c r="E1321" s="40">
        <f>INDEX(Inputs!$K$5:$K$132,MATCH($B1321&amp;"|"&amp;$C1321,Inputs!$A$5:$A$132,0))</f>
        <v/>
      </c>
      <c r="F1321" s="39" t="n"/>
      <c r="G1321" s="39" t="n"/>
      <c r="H1321" s="5">
        <f>INDEX(Variables!$B$5:$B$105,MATCH($A1321,Variables!$A$5:$A$105,0))&amp;IF($C1321="",""," | "&amp;INDEX(Mapping!$B$5:$B$26,MATCH($C1321,Mapping!$A$5:$A$26,0))&amp;" | "&amp;INDEX(Mapping!$B$30:$B$41,MATCH($B1321,Mapping!$A$30:$A$41,0)))</f>
        <v/>
      </c>
      <c r="I1321" s="5">
        <f>INDEX(Variables!$C$5:$C$105,MATCH($A1321,Variables!$A$5:$A$105,0))</f>
        <v/>
      </c>
      <c r="J1321" s="5">
        <f>INDEX(Variables!$E$5:$E$105,MATCH($A1321,Variables!$A$5:$A$105,0))</f>
        <v/>
      </c>
      <c r="K1321" s="25">
        <f>LOWER(Settings!$C$4)&amp;".mit."&amp;$A1321&amp;IF($C1321="","","."&amp;$C1321&amp;"."&amp;$B1321)&amp;IF(INDEX(Variables!$D$5:$D$105,MATCH($A1321,Variables!$A$5:$A$105,0))="","","."&amp;INDEX(Variables!$D$5:$D$105,MATCH($A1321,Variables!$A$5:$A$105,0)))&amp;"."&amp;K$5</f>
        <v/>
      </c>
      <c r="L1321" s="41">
        <f>L$134*$D1321*INDEX(L$117:L$133,$E1321)</f>
        <v/>
      </c>
      <c r="M1321" s="40">
        <f>M$134*$D1321*INDEX(M$117:M$133,$E1321)</f>
        <v/>
      </c>
      <c r="N1321" s="40">
        <f>N$134*$D1321*INDEX(N$117:N$133,$E1321)</f>
        <v/>
      </c>
      <c r="O1321" s="40">
        <f>O$134*$D1321*INDEX(O$117:O$133,$E1321)</f>
        <v/>
      </c>
      <c r="P1321" s="40">
        <f>P$134*$D1321*INDEX(P$117:P$133,$E1321)</f>
        <v/>
      </c>
      <c r="Q1321" s="40">
        <f>Q$134*$D1321*INDEX(Q$117:Q$133,$E1321)</f>
        <v/>
      </c>
      <c r="R1321" s="40">
        <f>R$134*$D1321*INDEX(R$117:R$133,$E1321)</f>
        <v/>
      </c>
      <c r="S1321" s="40">
        <f>S$134*$D1321*INDEX(S$117:S$133,$E1321)</f>
        <v/>
      </c>
      <c r="T1321" s="40">
        <f>T$134*$D1321*INDEX(T$117:T$133,$E1321)</f>
        <v/>
      </c>
      <c r="U1321" s="40">
        <f>U$134*$D1321*INDEX(U$117:U$133,$E1321)</f>
        <v/>
      </c>
      <c r="V1321" s="40">
        <f>V$134*$D1321*INDEX(V$117:V$133,$E1321)</f>
        <v/>
      </c>
      <c r="W1321" s="40">
        <f>W$134*$D1321*INDEX(W$117:W$133,$E1321)</f>
        <v/>
      </c>
      <c r="X1321" s="40">
        <f>X$134*$D1321*INDEX(X$117:X$133,$E1321)</f>
        <v/>
      </c>
      <c r="Y1321" s="40">
        <f>Y$134*$D1321*INDEX(Y$117:Y$133,$E1321)</f>
        <v/>
      </c>
      <c r="Z1321" s="40">
        <f>Z$134*$D1321*INDEX(Z$117:Z$133,$E1321)</f>
        <v/>
      </c>
      <c r="AA1321" s="40">
        <f>AA$134*$D1321*INDEX(AA$117:AA$133,$E1321)</f>
        <v/>
      </c>
      <c r="AB1321" s="40">
        <f>AB$134*$D1321*INDEX(AB$117:AB$133,$E1321)</f>
        <v/>
      </c>
      <c r="AC1321" s="40">
        <f>AC$134*$D1321*INDEX(AC$117:AC$133,$E1321)</f>
        <v/>
      </c>
      <c r="AD1321" s="42">
        <f>ETSCOST(AD$134,$D1321,INDEX(AD$117:AD$133,$E1321))</f>
        <v/>
      </c>
      <c r="AE1321" s="25">
        <f>LOWER(Settings!$C$4)&amp;".mit."&amp;$A1321&amp;IF($C1321="","","."&amp;$C1321&amp;"."&amp;$B1321)&amp;IF(INDEX(Variables!$D$5:$D$105,MATCH($A1321,Variables!$A$5:$A$105,0))="","","."&amp;INDEX(Variables!$D$5:$D$105,MATCH($A1321,Variables!$A$5:$A$105,0)))&amp;"."&amp;AE$5</f>
        <v/>
      </c>
      <c r="AF1321" s="41">
        <f>AF$134*$D1321*INDEX(AF$117:AF$133,$E1321)</f>
        <v/>
      </c>
      <c r="AG1321" s="40">
        <f>AG$134*$D1321*INDEX(AG$117:AG$133,$E1321)</f>
        <v/>
      </c>
      <c r="AH1321" s="40">
        <f>AH$134*$D1321*INDEX(AH$117:AH$133,$E1321)</f>
        <v/>
      </c>
      <c r="AI1321" s="40">
        <f>AI$134*$D1321*INDEX(AI$117:AI$133,$E1321)</f>
        <v/>
      </c>
      <c r="AJ1321" s="40">
        <f>AJ$134*$D1321*INDEX(AJ$117:AJ$133,$E1321)</f>
        <v/>
      </c>
      <c r="AK1321" s="40">
        <f>AK$134*$D1321*INDEX(AK$117:AK$133,$E1321)</f>
        <v/>
      </c>
      <c r="AL1321" s="40">
        <f>AL$134*$D1321*INDEX(AL$117:AL$133,$E1321)</f>
        <v/>
      </c>
      <c r="AM1321" s="40">
        <f>AM$134*$D1321*INDEX(AM$117:AM$133,$E1321)</f>
        <v/>
      </c>
      <c r="AN1321" s="40">
        <f>AN$134*$D1321*INDEX(AN$117:AN$133,$E1321)</f>
        <v/>
      </c>
      <c r="AO1321" s="40">
        <f>AO$134*$D1321*INDEX(AO$117:AO$133,$E1321)</f>
        <v/>
      </c>
      <c r="AP1321" s="40">
        <f>AP$134*$D1321*INDEX(AP$117:AP$133,$E1321)</f>
        <v/>
      </c>
      <c r="AQ1321" s="40">
        <f>AQ$134*$D1321*INDEX(AQ$117:AQ$133,$E1321)</f>
        <v/>
      </c>
      <c r="AR1321" s="40">
        <f>AR$134*$D1321*INDEX(AR$117:AR$133,$E1321)</f>
        <v/>
      </c>
      <c r="AS1321" s="40">
        <f>AS$134*$D1321*INDEX(AS$117:AS$133,$E1321)</f>
        <v/>
      </c>
      <c r="AT1321" s="40">
        <f>AT$134*$D1321*INDEX(AT$117:AT$133,$E1321)</f>
        <v/>
      </c>
      <c r="AU1321" s="40">
        <f>AU$134*$D1321*INDEX(AU$117:AU$133,$E1321)</f>
        <v/>
      </c>
      <c r="AV1321" s="40">
        <f>AV$134*$D1321*INDEX(AV$117:AV$133,$E1321)</f>
        <v/>
      </c>
      <c r="AW1321" s="40">
        <f>AW$134*$D1321*INDEX(AW$117:AW$133,$E1321)</f>
        <v/>
      </c>
      <c r="AX1321" s="42">
        <f>ETSCOST(AX$134,$D1321,INDEX(AX$117:AX$133,$E1321))</f>
        <v/>
      </c>
    </row>
    <row r="1322" hidden="1" outlineLevel="2">
      <c r="A1322" s="5" t="inlineStr">
        <is>
          <t>ets</t>
        </is>
      </c>
      <c r="B1322" s="5" t="inlineStr">
        <is>
          <t>die</t>
        </is>
      </c>
      <c r="C1322" s="5" t="inlineStr">
        <is>
          <t>mac</t>
        </is>
      </c>
      <c r="D1322" s="40">
        <f>INDEX(Inputs!$T$5:$T$132,MATCH($B1322&amp;"|"&amp;$C1322,Inputs!$A$5:$A$132,0))</f>
        <v/>
      </c>
      <c r="E1322" s="40">
        <f>INDEX(Inputs!$K$5:$K$132,MATCH($B1322&amp;"|"&amp;$C1322,Inputs!$A$5:$A$132,0))</f>
        <v/>
      </c>
      <c r="F1322" s="39" t="n"/>
      <c r="G1322" s="39" t="n"/>
      <c r="H1322" s="5">
        <f>INDEX(Variables!$B$5:$B$105,MATCH($A1322,Variables!$A$5:$A$105,0))&amp;IF($C1322="",""," | "&amp;INDEX(Mapping!$B$5:$B$26,MATCH($C1322,Mapping!$A$5:$A$26,0))&amp;" | "&amp;INDEX(Mapping!$B$30:$B$41,MATCH($B1322,Mapping!$A$30:$A$41,0)))</f>
        <v/>
      </c>
      <c r="I1322" s="5">
        <f>INDEX(Variables!$C$5:$C$105,MATCH($A1322,Variables!$A$5:$A$105,0))</f>
        <v/>
      </c>
      <c r="J1322" s="5">
        <f>INDEX(Variables!$E$5:$E$105,MATCH($A1322,Variables!$A$5:$A$105,0))</f>
        <v/>
      </c>
      <c r="K1322" s="25">
        <f>LOWER(Settings!$C$4)&amp;".mit."&amp;$A1322&amp;IF($C1322="","","."&amp;$C1322&amp;"."&amp;$B1322)&amp;IF(INDEX(Variables!$D$5:$D$105,MATCH($A1322,Variables!$A$5:$A$105,0))="","","."&amp;INDEX(Variables!$D$5:$D$105,MATCH($A1322,Variables!$A$5:$A$105,0)))&amp;"."&amp;K$5</f>
        <v/>
      </c>
      <c r="L1322" s="41">
        <f>L$134*$D1322*INDEX(L$117:L$133,$E1322)</f>
        <v/>
      </c>
      <c r="M1322" s="40">
        <f>M$134*$D1322*INDEX(M$117:M$133,$E1322)</f>
        <v/>
      </c>
      <c r="N1322" s="40">
        <f>N$134*$D1322*INDEX(N$117:N$133,$E1322)</f>
        <v/>
      </c>
      <c r="O1322" s="40">
        <f>O$134*$D1322*INDEX(O$117:O$133,$E1322)</f>
        <v/>
      </c>
      <c r="P1322" s="40">
        <f>P$134*$D1322*INDEX(P$117:P$133,$E1322)</f>
        <v/>
      </c>
      <c r="Q1322" s="40">
        <f>Q$134*$D1322*INDEX(Q$117:Q$133,$E1322)</f>
        <v/>
      </c>
      <c r="R1322" s="40">
        <f>R$134*$D1322*INDEX(R$117:R$133,$E1322)</f>
        <v/>
      </c>
      <c r="S1322" s="40">
        <f>S$134*$D1322*INDEX(S$117:S$133,$E1322)</f>
        <v/>
      </c>
      <c r="T1322" s="40">
        <f>T$134*$D1322*INDEX(T$117:T$133,$E1322)</f>
        <v/>
      </c>
      <c r="U1322" s="40">
        <f>U$134*$D1322*INDEX(U$117:U$133,$E1322)</f>
        <v/>
      </c>
      <c r="V1322" s="40">
        <f>V$134*$D1322*INDEX(V$117:V$133,$E1322)</f>
        <v/>
      </c>
      <c r="W1322" s="40">
        <f>W$134*$D1322*INDEX(W$117:W$133,$E1322)</f>
        <v/>
      </c>
      <c r="X1322" s="40">
        <f>X$134*$D1322*INDEX(X$117:X$133,$E1322)</f>
        <v/>
      </c>
      <c r="Y1322" s="40">
        <f>Y$134*$D1322*INDEX(Y$117:Y$133,$E1322)</f>
        <v/>
      </c>
      <c r="Z1322" s="40">
        <f>Z$134*$D1322*INDEX(Z$117:Z$133,$E1322)</f>
        <v/>
      </c>
      <c r="AA1322" s="40">
        <f>AA$134*$D1322*INDEX(AA$117:AA$133,$E1322)</f>
        <v/>
      </c>
      <c r="AB1322" s="40">
        <f>AB$134*$D1322*INDEX(AB$117:AB$133,$E1322)</f>
        <v/>
      </c>
      <c r="AC1322" s="40">
        <f>AC$134*$D1322*INDEX(AC$117:AC$133,$E1322)</f>
        <v/>
      </c>
      <c r="AD1322" s="42">
        <f>ETSCOST(AD$134,$D1322,INDEX(AD$117:AD$133,$E1322))</f>
        <v/>
      </c>
      <c r="AE1322" s="25">
        <f>LOWER(Settings!$C$4)&amp;".mit."&amp;$A1322&amp;IF($C1322="","","."&amp;$C1322&amp;"."&amp;$B1322)&amp;IF(INDEX(Variables!$D$5:$D$105,MATCH($A1322,Variables!$A$5:$A$105,0))="","","."&amp;INDEX(Variables!$D$5:$D$105,MATCH($A1322,Variables!$A$5:$A$105,0)))&amp;"."&amp;AE$5</f>
        <v/>
      </c>
      <c r="AF1322" s="41">
        <f>AF$134*$D1322*INDEX(AF$117:AF$133,$E1322)</f>
        <v/>
      </c>
      <c r="AG1322" s="40">
        <f>AG$134*$D1322*INDEX(AG$117:AG$133,$E1322)</f>
        <v/>
      </c>
      <c r="AH1322" s="40">
        <f>AH$134*$D1322*INDEX(AH$117:AH$133,$E1322)</f>
        <v/>
      </c>
      <c r="AI1322" s="40">
        <f>AI$134*$D1322*INDEX(AI$117:AI$133,$E1322)</f>
        <v/>
      </c>
      <c r="AJ1322" s="40">
        <f>AJ$134*$D1322*INDEX(AJ$117:AJ$133,$E1322)</f>
        <v/>
      </c>
      <c r="AK1322" s="40">
        <f>AK$134*$D1322*INDEX(AK$117:AK$133,$E1322)</f>
        <v/>
      </c>
      <c r="AL1322" s="40">
        <f>AL$134*$D1322*INDEX(AL$117:AL$133,$E1322)</f>
        <v/>
      </c>
      <c r="AM1322" s="40">
        <f>AM$134*$D1322*INDEX(AM$117:AM$133,$E1322)</f>
        <v/>
      </c>
      <c r="AN1322" s="40">
        <f>AN$134*$D1322*INDEX(AN$117:AN$133,$E1322)</f>
        <v/>
      </c>
      <c r="AO1322" s="40">
        <f>AO$134*$D1322*INDEX(AO$117:AO$133,$E1322)</f>
        <v/>
      </c>
      <c r="AP1322" s="40">
        <f>AP$134*$D1322*INDEX(AP$117:AP$133,$E1322)</f>
        <v/>
      </c>
      <c r="AQ1322" s="40">
        <f>AQ$134*$D1322*INDEX(AQ$117:AQ$133,$E1322)</f>
        <v/>
      </c>
      <c r="AR1322" s="40">
        <f>AR$134*$D1322*INDEX(AR$117:AR$133,$E1322)</f>
        <v/>
      </c>
      <c r="AS1322" s="40">
        <f>AS$134*$D1322*INDEX(AS$117:AS$133,$E1322)</f>
        <v/>
      </c>
      <c r="AT1322" s="40">
        <f>AT$134*$D1322*INDEX(AT$117:AT$133,$E1322)</f>
        <v/>
      </c>
      <c r="AU1322" s="40">
        <f>AU$134*$D1322*INDEX(AU$117:AU$133,$E1322)</f>
        <v/>
      </c>
      <c r="AV1322" s="40">
        <f>AV$134*$D1322*INDEX(AV$117:AV$133,$E1322)</f>
        <v/>
      </c>
      <c r="AW1322" s="40">
        <f>AW$134*$D1322*INDEX(AW$117:AW$133,$E1322)</f>
        <v/>
      </c>
      <c r="AX1322" s="42">
        <f>ETSCOST(AX$134,$D1322,INDEX(AX$117:AX$133,$E1322))</f>
        <v/>
      </c>
    </row>
    <row r="1323" hidden="1" outlineLevel="2">
      <c r="A1323" s="5" t="inlineStr">
        <is>
          <t>ets</t>
        </is>
      </c>
      <c r="B1323" s="5" t="inlineStr">
        <is>
          <t>lpg</t>
        </is>
      </c>
      <c r="C1323" s="5" t="inlineStr">
        <is>
          <t>mac</t>
        </is>
      </c>
      <c r="D1323" s="40">
        <f>INDEX(Inputs!$T$5:$T$132,MATCH($B1323&amp;"|"&amp;$C1323,Inputs!$A$5:$A$132,0))</f>
        <v/>
      </c>
      <c r="E1323" s="40">
        <f>INDEX(Inputs!$K$5:$K$132,MATCH($B1323&amp;"|"&amp;$C1323,Inputs!$A$5:$A$132,0))</f>
        <v/>
      </c>
      <c r="F1323" s="39" t="n"/>
      <c r="G1323" s="39" t="n"/>
      <c r="H1323" s="5">
        <f>INDEX(Variables!$B$5:$B$105,MATCH($A1323,Variables!$A$5:$A$105,0))&amp;IF($C1323="",""," | "&amp;INDEX(Mapping!$B$5:$B$26,MATCH($C1323,Mapping!$A$5:$A$26,0))&amp;" | "&amp;INDEX(Mapping!$B$30:$B$41,MATCH($B1323,Mapping!$A$30:$A$41,0)))</f>
        <v/>
      </c>
      <c r="I1323" s="5">
        <f>INDEX(Variables!$C$5:$C$105,MATCH($A1323,Variables!$A$5:$A$105,0))</f>
        <v/>
      </c>
      <c r="J1323" s="5">
        <f>INDEX(Variables!$E$5:$E$105,MATCH($A1323,Variables!$A$5:$A$105,0))</f>
        <v/>
      </c>
      <c r="K1323" s="25">
        <f>LOWER(Settings!$C$4)&amp;".mit."&amp;$A1323&amp;IF($C1323="","","."&amp;$C1323&amp;"."&amp;$B1323)&amp;IF(INDEX(Variables!$D$5:$D$105,MATCH($A1323,Variables!$A$5:$A$105,0))="","","."&amp;INDEX(Variables!$D$5:$D$105,MATCH($A1323,Variables!$A$5:$A$105,0)))&amp;"."&amp;K$5</f>
        <v/>
      </c>
      <c r="L1323" s="41">
        <f>L$134*$D1323*INDEX(L$117:L$133,$E1323)</f>
        <v/>
      </c>
      <c r="M1323" s="40">
        <f>M$134*$D1323*INDEX(M$117:M$133,$E1323)</f>
        <v/>
      </c>
      <c r="N1323" s="40">
        <f>N$134*$D1323*INDEX(N$117:N$133,$E1323)</f>
        <v/>
      </c>
      <c r="O1323" s="40">
        <f>O$134*$D1323*INDEX(O$117:O$133,$E1323)</f>
        <v/>
      </c>
      <c r="P1323" s="40">
        <f>P$134*$D1323*INDEX(P$117:P$133,$E1323)</f>
        <v/>
      </c>
      <c r="Q1323" s="40">
        <f>Q$134*$D1323*INDEX(Q$117:Q$133,$E1323)</f>
        <v/>
      </c>
      <c r="R1323" s="40">
        <f>R$134*$D1323*INDEX(R$117:R$133,$E1323)</f>
        <v/>
      </c>
      <c r="S1323" s="40">
        <f>S$134*$D1323*INDEX(S$117:S$133,$E1323)</f>
        <v/>
      </c>
      <c r="T1323" s="40">
        <f>T$134*$D1323*INDEX(T$117:T$133,$E1323)</f>
        <v/>
      </c>
      <c r="U1323" s="40">
        <f>U$134*$D1323*INDEX(U$117:U$133,$E1323)</f>
        <v/>
      </c>
      <c r="V1323" s="40">
        <f>V$134*$D1323*INDEX(V$117:V$133,$E1323)</f>
        <v/>
      </c>
      <c r="W1323" s="40">
        <f>W$134*$D1323*INDEX(W$117:W$133,$E1323)</f>
        <v/>
      </c>
      <c r="X1323" s="40">
        <f>X$134*$D1323*INDEX(X$117:X$133,$E1323)</f>
        <v/>
      </c>
      <c r="Y1323" s="40">
        <f>Y$134*$D1323*INDEX(Y$117:Y$133,$E1323)</f>
        <v/>
      </c>
      <c r="Z1323" s="40">
        <f>Z$134*$D1323*INDEX(Z$117:Z$133,$E1323)</f>
        <v/>
      </c>
      <c r="AA1323" s="40">
        <f>AA$134*$D1323*INDEX(AA$117:AA$133,$E1323)</f>
        <v/>
      </c>
      <c r="AB1323" s="40">
        <f>AB$134*$D1323*INDEX(AB$117:AB$133,$E1323)</f>
        <v/>
      </c>
      <c r="AC1323" s="40">
        <f>AC$134*$D1323*INDEX(AC$117:AC$133,$E1323)</f>
        <v/>
      </c>
      <c r="AD1323" s="42">
        <f>ETSCOST(AD$134,$D1323,INDEX(AD$117:AD$133,$E1323))</f>
        <v/>
      </c>
      <c r="AE1323" s="25">
        <f>LOWER(Settings!$C$4)&amp;".mit."&amp;$A1323&amp;IF($C1323="","","."&amp;$C1323&amp;"."&amp;$B1323)&amp;IF(INDEX(Variables!$D$5:$D$105,MATCH($A1323,Variables!$A$5:$A$105,0))="","","."&amp;INDEX(Variables!$D$5:$D$105,MATCH($A1323,Variables!$A$5:$A$105,0)))&amp;"."&amp;AE$5</f>
        <v/>
      </c>
      <c r="AF1323" s="41">
        <f>AF$134*$D1323*INDEX(AF$117:AF$133,$E1323)</f>
        <v/>
      </c>
      <c r="AG1323" s="40">
        <f>AG$134*$D1323*INDEX(AG$117:AG$133,$E1323)</f>
        <v/>
      </c>
      <c r="AH1323" s="40">
        <f>AH$134*$D1323*INDEX(AH$117:AH$133,$E1323)</f>
        <v/>
      </c>
      <c r="AI1323" s="40">
        <f>AI$134*$D1323*INDEX(AI$117:AI$133,$E1323)</f>
        <v/>
      </c>
      <c r="AJ1323" s="40">
        <f>AJ$134*$D1323*INDEX(AJ$117:AJ$133,$E1323)</f>
        <v/>
      </c>
      <c r="AK1323" s="40">
        <f>AK$134*$D1323*INDEX(AK$117:AK$133,$E1323)</f>
        <v/>
      </c>
      <c r="AL1323" s="40">
        <f>AL$134*$D1323*INDEX(AL$117:AL$133,$E1323)</f>
        <v/>
      </c>
      <c r="AM1323" s="40">
        <f>AM$134*$D1323*INDEX(AM$117:AM$133,$E1323)</f>
        <v/>
      </c>
      <c r="AN1323" s="40">
        <f>AN$134*$D1323*INDEX(AN$117:AN$133,$E1323)</f>
        <v/>
      </c>
      <c r="AO1323" s="40">
        <f>AO$134*$D1323*INDEX(AO$117:AO$133,$E1323)</f>
        <v/>
      </c>
      <c r="AP1323" s="40">
        <f>AP$134*$D1323*INDEX(AP$117:AP$133,$E1323)</f>
        <v/>
      </c>
      <c r="AQ1323" s="40">
        <f>AQ$134*$D1323*INDEX(AQ$117:AQ$133,$E1323)</f>
        <v/>
      </c>
      <c r="AR1323" s="40">
        <f>AR$134*$D1323*INDEX(AR$117:AR$133,$E1323)</f>
        <v/>
      </c>
      <c r="AS1323" s="40">
        <f>AS$134*$D1323*INDEX(AS$117:AS$133,$E1323)</f>
        <v/>
      </c>
      <c r="AT1323" s="40">
        <f>AT$134*$D1323*INDEX(AT$117:AT$133,$E1323)</f>
        <v/>
      </c>
      <c r="AU1323" s="40">
        <f>AU$134*$D1323*INDEX(AU$117:AU$133,$E1323)</f>
        <v/>
      </c>
      <c r="AV1323" s="40">
        <f>AV$134*$D1323*INDEX(AV$117:AV$133,$E1323)</f>
        <v/>
      </c>
      <c r="AW1323" s="40">
        <f>AW$134*$D1323*INDEX(AW$117:AW$133,$E1323)</f>
        <v/>
      </c>
      <c r="AX1323" s="42">
        <f>ETSCOST(AX$134,$D1323,INDEX(AX$117:AX$133,$E1323))</f>
        <v/>
      </c>
    </row>
    <row r="1324" hidden="1" outlineLevel="2">
      <c r="A1324" s="5" t="inlineStr">
        <is>
          <t>ets</t>
        </is>
      </c>
      <c r="B1324" s="5" t="inlineStr">
        <is>
          <t>ker</t>
        </is>
      </c>
      <c r="C1324" s="5" t="inlineStr">
        <is>
          <t>mac</t>
        </is>
      </c>
      <c r="D1324" s="40">
        <f>INDEX(Inputs!$T$5:$T$132,MATCH($B1324&amp;"|"&amp;$C1324,Inputs!$A$5:$A$132,0))</f>
        <v/>
      </c>
      <c r="E1324" s="40">
        <f>INDEX(Inputs!$K$5:$K$132,MATCH($B1324&amp;"|"&amp;$C1324,Inputs!$A$5:$A$132,0))</f>
        <v/>
      </c>
      <c r="F1324" s="39" t="n"/>
      <c r="G1324" s="39" t="n"/>
      <c r="H1324" s="5">
        <f>INDEX(Variables!$B$5:$B$105,MATCH($A1324,Variables!$A$5:$A$105,0))&amp;IF($C1324="",""," | "&amp;INDEX(Mapping!$B$5:$B$26,MATCH($C1324,Mapping!$A$5:$A$26,0))&amp;" | "&amp;INDEX(Mapping!$B$30:$B$41,MATCH($B1324,Mapping!$A$30:$A$41,0)))</f>
        <v/>
      </c>
      <c r="I1324" s="5">
        <f>INDEX(Variables!$C$5:$C$105,MATCH($A1324,Variables!$A$5:$A$105,0))</f>
        <v/>
      </c>
      <c r="J1324" s="5">
        <f>INDEX(Variables!$E$5:$E$105,MATCH($A1324,Variables!$A$5:$A$105,0))</f>
        <v/>
      </c>
      <c r="K1324" s="25">
        <f>LOWER(Settings!$C$4)&amp;".mit."&amp;$A1324&amp;IF($C1324="","","."&amp;$C1324&amp;"."&amp;$B1324)&amp;IF(INDEX(Variables!$D$5:$D$105,MATCH($A1324,Variables!$A$5:$A$105,0))="","","."&amp;INDEX(Variables!$D$5:$D$105,MATCH($A1324,Variables!$A$5:$A$105,0)))&amp;"."&amp;K$5</f>
        <v/>
      </c>
      <c r="L1324" s="41">
        <f>L$134*$D1324*INDEX(L$117:L$133,$E1324)</f>
        <v/>
      </c>
      <c r="M1324" s="40">
        <f>M$134*$D1324*INDEX(M$117:M$133,$E1324)</f>
        <v/>
      </c>
      <c r="N1324" s="40">
        <f>N$134*$D1324*INDEX(N$117:N$133,$E1324)</f>
        <v/>
      </c>
      <c r="O1324" s="40">
        <f>O$134*$D1324*INDEX(O$117:O$133,$E1324)</f>
        <v/>
      </c>
      <c r="P1324" s="40">
        <f>P$134*$D1324*INDEX(P$117:P$133,$E1324)</f>
        <v/>
      </c>
      <c r="Q1324" s="40">
        <f>Q$134*$D1324*INDEX(Q$117:Q$133,$E1324)</f>
        <v/>
      </c>
      <c r="R1324" s="40">
        <f>R$134*$D1324*INDEX(R$117:R$133,$E1324)</f>
        <v/>
      </c>
      <c r="S1324" s="40">
        <f>S$134*$D1324*INDEX(S$117:S$133,$E1324)</f>
        <v/>
      </c>
      <c r="T1324" s="40">
        <f>T$134*$D1324*INDEX(T$117:T$133,$E1324)</f>
        <v/>
      </c>
      <c r="U1324" s="40">
        <f>U$134*$D1324*INDEX(U$117:U$133,$E1324)</f>
        <v/>
      </c>
      <c r="V1324" s="40">
        <f>V$134*$D1324*INDEX(V$117:V$133,$E1324)</f>
        <v/>
      </c>
      <c r="W1324" s="40">
        <f>W$134*$D1324*INDEX(W$117:W$133,$E1324)</f>
        <v/>
      </c>
      <c r="X1324" s="40">
        <f>X$134*$D1324*INDEX(X$117:X$133,$E1324)</f>
        <v/>
      </c>
      <c r="Y1324" s="40">
        <f>Y$134*$D1324*INDEX(Y$117:Y$133,$E1324)</f>
        <v/>
      </c>
      <c r="Z1324" s="40">
        <f>Z$134*$D1324*INDEX(Z$117:Z$133,$E1324)</f>
        <v/>
      </c>
      <c r="AA1324" s="40">
        <f>AA$134*$D1324*INDEX(AA$117:AA$133,$E1324)</f>
        <v/>
      </c>
      <c r="AB1324" s="40">
        <f>AB$134*$D1324*INDEX(AB$117:AB$133,$E1324)</f>
        <v/>
      </c>
      <c r="AC1324" s="40">
        <f>AC$134*$D1324*INDEX(AC$117:AC$133,$E1324)</f>
        <v/>
      </c>
      <c r="AD1324" s="42">
        <f>ETSCOST(AD$134,$D1324,INDEX(AD$117:AD$133,$E1324))</f>
        <v/>
      </c>
      <c r="AE1324" s="25">
        <f>LOWER(Settings!$C$4)&amp;".mit."&amp;$A1324&amp;IF($C1324="","","."&amp;$C1324&amp;"."&amp;$B1324)&amp;IF(INDEX(Variables!$D$5:$D$105,MATCH($A1324,Variables!$A$5:$A$105,0))="","","."&amp;INDEX(Variables!$D$5:$D$105,MATCH($A1324,Variables!$A$5:$A$105,0)))&amp;"."&amp;AE$5</f>
        <v/>
      </c>
      <c r="AF1324" s="41">
        <f>AF$134*$D1324*INDEX(AF$117:AF$133,$E1324)</f>
        <v/>
      </c>
      <c r="AG1324" s="40">
        <f>AG$134*$D1324*INDEX(AG$117:AG$133,$E1324)</f>
        <v/>
      </c>
      <c r="AH1324" s="40">
        <f>AH$134*$D1324*INDEX(AH$117:AH$133,$E1324)</f>
        <v/>
      </c>
      <c r="AI1324" s="40">
        <f>AI$134*$D1324*INDEX(AI$117:AI$133,$E1324)</f>
        <v/>
      </c>
      <c r="AJ1324" s="40">
        <f>AJ$134*$D1324*INDEX(AJ$117:AJ$133,$E1324)</f>
        <v/>
      </c>
      <c r="AK1324" s="40">
        <f>AK$134*$D1324*INDEX(AK$117:AK$133,$E1324)</f>
        <v/>
      </c>
      <c r="AL1324" s="40">
        <f>AL$134*$D1324*INDEX(AL$117:AL$133,$E1324)</f>
        <v/>
      </c>
      <c r="AM1324" s="40">
        <f>AM$134*$D1324*INDEX(AM$117:AM$133,$E1324)</f>
        <v/>
      </c>
      <c r="AN1324" s="40">
        <f>AN$134*$D1324*INDEX(AN$117:AN$133,$E1324)</f>
        <v/>
      </c>
      <c r="AO1324" s="40">
        <f>AO$134*$D1324*INDEX(AO$117:AO$133,$E1324)</f>
        <v/>
      </c>
      <c r="AP1324" s="40">
        <f>AP$134*$D1324*INDEX(AP$117:AP$133,$E1324)</f>
        <v/>
      </c>
      <c r="AQ1324" s="40">
        <f>AQ$134*$D1324*INDEX(AQ$117:AQ$133,$E1324)</f>
        <v/>
      </c>
      <c r="AR1324" s="40">
        <f>AR$134*$D1324*INDEX(AR$117:AR$133,$E1324)</f>
        <v/>
      </c>
      <c r="AS1324" s="40">
        <f>AS$134*$D1324*INDEX(AS$117:AS$133,$E1324)</f>
        <v/>
      </c>
      <c r="AT1324" s="40">
        <f>AT$134*$D1324*INDEX(AT$117:AT$133,$E1324)</f>
        <v/>
      </c>
      <c r="AU1324" s="40">
        <f>AU$134*$D1324*INDEX(AU$117:AU$133,$E1324)</f>
        <v/>
      </c>
      <c r="AV1324" s="40">
        <f>AV$134*$D1324*INDEX(AV$117:AV$133,$E1324)</f>
        <v/>
      </c>
      <c r="AW1324" s="40">
        <f>AW$134*$D1324*INDEX(AW$117:AW$133,$E1324)</f>
        <v/>
      </c>
      <c r="AX1324" s="42">
        <f>ETSCOST(AX$134,$D1324,INDEX(AX$117:AX$133,$E1324))</f>
        <v/>
      </c>
    </row>
    <row r="1325" hidden="1" outlineLevel="2">
      <c r="A1325" s="5" t="inlineStr">
        <is>
          <t>ets</t>
        </is>
      </c>
      <c r="B1325" s="5" t="inlineStr">
        <is>
          <t>oop</t>
        </is>
      </c>
      <c r="C1325" s="5" t="inlineStr">
        <is>
          <t>mac</t>
        </is>
      </c>
      <c r="D1325" s="40">
        <f>INDEX(Inputs!$T$5:$T$132,MATCH($B1325&amp;"|"&amp;$C1325,Inputs!$A$5:$A$132,0))</f>
        <v/>
      </c>
      <c r="E1325" s="40">
        <f>INDEX(Inputs!$K$5:$K$132,MATCH($B1325&amp;"|"&amp;$C1325,Inputs!$A$5:$A$132,0))</f>
        <v/>
      </c>
      <c r="F1325" s="39" t="n"/>
      <c r="G1325" s="39" t="n"/>
      <c r="H1325" s="5">
        <f>INDEX(Variables!$B$5:$B$105,MATCH($A1325,Variables!$A$5:$A$105,0))&amp;IF($C1325="",""," | "&amp;INDEX(Mapping!$B$5:$B$26,MATCH($C1325,Mapping!$A$5:$A$26,0))&amp;" | "&amp;INDEX(Mapping!$B$30:$B$41,MATCH($B1325,Mapping!$A$30:$A$41,0)))</f>
        <v/>
      </c>
      <c r="I1325" s="5">
        <f>INDEX(Variables!$C$5:$C$105,MATCH($A1325,Variables!$A$5:$A$105,0))</f>
        <v/>
      </c>
      <c r="J1325" s="5">
        <f>INDEX(Variables!$E$5:$E$105,MATCH($A1325,Variables!$A$5:$A$105,0))</f>
        <v/>
      </c>
      <c r="K1325" s="25">
        <f>LOWER(Settings!$C$4)&amp;".mit."&amp;$A1325&amp;IF($C1325="","","."&amp;$C1325&amp;"."&amp;$B1325)&amp;IF(INDEX(Variables!$D$5:$D$105,MATCH($A1325,Variables!$A$5:$A$105,0))="","","."&amp;INDEX(Variables!$D$5:$D$105,MATCH($A1325,Variables!$A$5:$A$105,0)))&amp;"."&amp;K$5</f>
        <v/>
      </c>
      <c r="L1325" s="41">
        <f>L$134*$D1325*INDEX(L$117:L$133,$E1325)</f>
        <v/>
      </c>
      <c r="M1325" s="40">
        <f>M$134*$D1325*INDEX(M$117:M$133,$E1325)</f>
        <v/>
      </c>
      <c r="N1325" s="40">
        <f>N$134*$D1325*INDEX(N$117:N$133,$E1325)</f>
        <v/>
      </c>
      <c r="O1325" s="40">
        <f>O$134*$D1325*INDEX(O$117:O$133,$E1325)</f>
        <v/>
      </c>
      <c r="P1325" s="40">
        <f>P$134*$D1325*INDEX(P$117:P$133,$E1325)</f>
        <v/>
      </c>
      <c r="Q1325" s="40">
        <f>Q$134*$D1325*INDEX(Q$117:Q$133,$E1325)</f>
        <v/>
      </c>
      <c r="R1325" s="40">
        <f>R$134*$D1325*INDEX(R$117:R$133,$E1325)</f>
        <v/>
      </c>
      <c r="S1325" s="40">
        <f>S$134*$D1325*INDEX(S$117:S$133,$E1325)</f>
        <v/>
      </c>
      <c r="T1325" s="40">
        <f>T$134*$D1325*INDEX(T$117:T$133,$E1325)</f>
        <v/>
      </c>
      <c r="U1325" s="40">
        <f>U$134*$D1325*INDEX(U$117:U$133,$E1325)</f>
        <v/>
      </c>
      <c r="V1325" s="40">
        <f>V$134*$D1325*INDEX(V$117:V$133,$E1325)</f>
        <v/>
      </c>
      <c r="W1325" s="40">
        <f>W$134*$D1325*INDEX(W$117:W$133,$E1325)</f>
        <v/>
      </c>
      <c r="X1325" s="40">
        <f>X$134*$D1325*INDEX(X$117:X$133,$E1325)</f>
        <v/>
      </c>
      <c r="Y1325" s="40">
        <f>Y$134*$D1325*INDEX(Y$117:Y$133,$E1325)</f>
        <v/>
      </c>
      <c r="Z1325" s="40">
        <f>Z$134*$D1325*INDEX(Z$117:Z$133,$E1325)</f>
        <v/>
      </c>
      <c r="AA1325" s="40">
        <f>AA$134*$D1325*INDEX(AA$117:AA$133,$E1325)</f>
        <v/>
      </c>
      <c r="AB1325" s="40">
        <f>AB$134*$D1325*INDEX(AB$117:AB$133,$E1325)</f>
        <v/>
      </c>
      <c r="AC1325" s="40">
        <f>AC$134*$D1325*INDEX(AC$117:AC$133,$E1325)</f>
        <v/>
      </c>
      <c r="AD1325" s="42">
        <f>ETSCOST(AD$134,$D1325,INDEX(AD$117:AD$133,$E1325))</f>
        <v/>
      </c>
      <c r="AE1325" s="25">
        <f>LOWER(Settings!$C$4)&amp;".mit."&amp;$A1325&amp;IF($C1325="","","."&amp;$C1325&amp;"."&amp;$B1325)&amp;IF(INDEX(Variables!$D$5:$D$105,MATCH($A1325,Variables!$A$5:$A$105,0))="","","."&amp;INDEX(Variables!$D$5:$D$105,MATCH($A1325,Variables!$A$5:$A$105,0)))&amp;"."&amp;AE$5</f>
        <v/>
      </c>
      <c r="AF1325" s="41">
        <f>AF$134*$D1325*INDEX(AF$117:AF$133,$E1325)</f>
        <v/>
      </c>
      <c r="AG1325" s="40">
        <f>AG$134*$D1325*INDEX(AG$117:AG$133,$E1325)</f>
        <v/>
      </c>
      <c r="AH1325" s="40">
        <f>AH$134*$D1325*INDEX(AH$117:AH$133,$E1325)</f>
        <v/>
      </c>
      <c r="AI1325" s="40">
        <f>AI$134*$D1325*INDEX(AI$117:AI$133,$E1325)</f>
        <v/>
      </c>
      <c r="AJ1325" s="40">
        <f>AJ$134*$D1325*INDEX(AJ$117:AJ$133,$E1325)</f>
        <v/>
      </c>
      <c r="AK1325" s="40">
        <f>AK$134*$D1325*INDEX(AK$117:AK$133,$E1325)</f>
        <v/>
      </c>
      <c r="AL1325" s="40">
        <f>AL$134*$D1325*INDEX(AL$117:AL$133,$E1325)</f>
        <v/>
      </c>
      <c r="AM1325" s="40">
        <f>AM$134*$D1325*INDEX(AM$117:AM$133,$E1325)</f>
        <v/>
      </c>
      <c r="AN1325" s="40">
        <f>AN$134*$D1325*INDEX(AN$117:AN$133,$E1325)</f>
        <v/>
      </c>
      <c r="AO1325" s="40">
        <f>AO$134*$D1325*INDEX(AO$117:AO$133,$E1325)</f>
        <v/>
      </c>
      <c r="AP1325" s="40">
        <f>AP$134*$D1325*INDEX(AP$117:AP$133,$E1325)</f>
        <v/>
      </c>
      <c r="AQ1325" s="40">
        <f>AQ$134*$D1325*INDEX(AQ$117:AQ$133,$E1325)</f>
        <v/>
      </c>
      <c r="AR1325" s="40">
        <f>AR$134*$D1325*INDEX(AR$117:AR$133,$E1325)</f>
        <v/>
      </c>
      <c r="AS1325" s="40">
        <f>AS$134*$D1325*INDEX(AS$117:AS$133,$E1325)</f>
        <v/>
      </c>
      <c r="AT1325" s="40">
        <f>AT$134*$D1325*INDEX(AT$117:AT$133,$E1325)</f>
        <v/>
      </c>
      <c r="AU1325" s="40">
        <f>AU$134*$D1325*INDEX(AU$117:AU$133,$E1325)</f>
        <v/>
      </c>
      <c r="AV1325" s="40">
        <f>AV$134*$D1325*INDEX(AV$117:AV$133,$E1325)</f>
        <v/>
      </c>
      <c r="AW1325" s="40">
        <f>AW$134*$D1325*INDEX(AW$117:AW$133,$E1325)</f>
        <v/>
      </c>
      <c r="AX1325" s="42">
        <f>ETSCOST(AX$134,$D1325,INDEX(AX$117:AX$133,$E1325))</f>
        <v/>
      </c>
    </row>
    <row r="1326" hidden="1" outlineLevel="2">
      <c r="A1326" s="5" t="inlineStr">
        <is>
          <t>ets</t>
        </is>
      </c>
      <c r="B1326" s="5" t="inlineStr">
        <is>
          <t>bio</t>
        </is>
      </c>
      <c r="C1326" s="5" t="inlineStr">
        <is>
          <t>mac</t>
        </is>
      </c>
      <c r="D1326" s="40">
        <f>INDEX(Inputs!$T$5:$T$132,MATCH($B1326&amp;"|"&amp;$C1326,Inputs!$A$5:$A$132,0))</f>
        <v/>
      </c>
      <c r="E1326" s="40">
        <f>INDEX(Inputs!$K$5:$K$132,MATCH($B1326&amp;"|"&amp;$C1326,Inputs!$A$5:$A$132,0))</f>
        <v/>
      </c>
      <c r="F1326" s="39" t="n"/>
      <c r="G1326" s="39" t="n"/>
      <c r="H1326" s="5">
        <f>INDEX(Variables!$B$5:$B$105,MATCH($A1326,Variables!$A$5:$A$105,0))&amp;IF($C1326="",""," | "&amp;INDEX(Mapping!$B$5:$B$26,MATCH($C1326,Mapping!$A$5:$A$26,0))&amp;" | "&amp;INDEX(Mapping!$B$30:$B$41,MATCH($B1326,Mapping!$A$30:$A$41,0)))</f>
        <v/>
      </c>
      <c r="I1326" s="5">
        <f>INDEX(Variables!$C$5:$C$105,MATCH($A1326,Variables!$A$5:$A$105,0))</f>
        <v/>
      </c>
      <c r="J1326" s="5">
        <f>INDEX(Variables!$E$5:$E$105,MATCH($A1326,Variables!$A$5:$A$105,0))</f>
        <v/>
      </c>
      <c r="K1326" s="25">
        <f>LOWER(Settings!$C$4)&amp;".mit."&amp;$A1326&amp;IF($C1326="","","."&amp;$C1326&amp;"."&amp;$B1326)&amp;IF(INDEX(Variables!$D$5:$D$105,MATCH($A1326,Variables!$A$5:$A$105,0))="","","."&amp;INDEX(Variables!$D$5:$D$105,MATCH($A1326,Variables!$A$5:$A$105,0)))&amp;"."&amp;K$5</f>
        <v/>
      </c>
      <c r="L1326" s="41">
        <f>L$134*$D1326*INDEX(L$117:L$133,$E1326)</f>
        <v/>
      </c>
      <c r="M1326" s="40">
        <f>M$134*$D1326*INDEX(M$117:M$133,$E1326)</f>
        <v/>
      </c>
      <c r="N1326" s="40">
        <f>N$134*$D1326*INDEX(N$117:N$133,$E1326)</f>
        <v/>
      </c>
      <c r="O1326" s="40">
        <f>O$134*$D1326*INDEX(O$117:O$133,$E1326)</f>
        <v/>
      </c>
      <c r="P1326" s="40">
        <f>P$134*$D1326*INDEX(P$117:P$133,$E1326)</f>
        <v/>
      </c>
      <c r="Q1326" s="40">
        <f>Q$134*$D1326*INDEX(Q$117:Q$133,$E1326)</f>
        <v/>
      </c>
      <c r="R1326" s="40">
        <f>R$134*$D1326*INDEX(R$117:R$133,$E1326)</f>
        <v/>
      </c>
      <c r="S1326" s="40">
        <f>S$134*$D1326*INDEX(S$117:S$133,$E1326)</f>
        <v/>
      </c>
      <c r="T1326" s="40">
        <f>T$134*$D1326*INDEX(T$117:T$133,$E1326)</f>
        <v/>
      </c>
      <c r="U1326" s="40">
        <f>U$134*$D1326*INDEX(U$117:U$133,$E1326)</f>
        <v/>
      </c>
      <c r="V1326" s="40">
        <f>V$134*$D1326*INDEX(V$117:V$133,$E1326)</f>
        <v/>
      </c>
      <c r="W1326" s="40">
        <f>W$134*$D1326*INDEX(W$117:W$133,$E1326)</f>
        <v/>
      </c>
      <c r="X1326" s="40">
        <f>X$134*$D1326*INDEX(X$117:X$133,$E1326)</f>
        <v/>
      </c>
      <c r="Y1326" s="40">
        <f>Y$134*$D1326*INDEX(Y$117:Y$133,$E1326)</f>
        <v/>
      </c>
      <c r="Z1326" s="40">
        <f>Z$134*$D1326*INDEX(Z$117:Z$133,$E1326)</f>
        <v/>
      </c>
      <c r="AA1326" s="40">
        <f>AA$134*$D1326*INDEX(AA$117:AA$133,$E1326)</f>
        <v/>
      </c>
      <c r="AB1326" s="40">
        <f>AB$134*$D1326*INDEX(AB$117:AB$133,$E1326)</f>
        <v/>
      </c>
      <c r="AC1326" s="40">
        <f>AC$134*$D1326*INDEX(AC$117:AC$133,$E1326)</f>
        <v/>
      </c>
      <c r="AD1326" s="42">
        <f>ETSCOST(AD$134,$D1326,INDEX(AD$117:AD$133,$E1326))</f>
        <v/>
      </c>
      <c r="AE1326" s="25">
        <f>LOWER(Settings!$C$4)&amp;".mit."&amp;$A1326&amp;IF($C1326="","","."&amp;$C1326&amp;"."&amp;$B1326)&amp;IF(INDEX(Variables!$D$5:$D$105,MATCH($A1326,Variables!$A$5:$A$105,0))="","","."&amp;INDEX(Variables!$D$5:$D$105,MATCH($A1326,Variables!$A$5:$A$105,0)))&amp;"."&amp;AE$5</f>
        <v/>
      </c>
      <c r="AF1326" s="41">
        <f>AF$134*$D1326*INDEX(AF$117:AF$133,$E1326)</f>
        <v/>
      </c>
      <c r="AG1326" s="40">
        <f>AG$134*$D1326*INDEX(AG$117:AG$133,$E1326)</f>
        <v/>
      </c>
      <c r="AH1326" s="40">
        <f>AH$134*$D1326*INDEX(AH$117:AH$133,$E1326)</f>
        <v/>
      </c>
      <c r="AI1326" s="40">
        <f>AI$134*$D1326*INDEX(AI$117:AI$133,$E1326)</f>
        <v/>
      </c>
      <c r="AJ1326" s="40">
        <f>AJ$134*$D1326*INDEX(AJ$117:AJ$133,$E1326)</f>
        <v/>
      </c>
      <c r="AK1326" s="40">
        <f>AK$134*$D1326*INDEX(AK$117:AK$133,$E1326)</f>
        <v/>
      </c>
      <c r="AL1326" s="40">
        <f>AL$134*$D1326*INDEX(AL$117:AL$133,$E1326)</f>
        <v/>
      </c>
      <c r="AM1326" s="40">
        <f>AM$134*$D1326*INDEX(AM$117:AM$133,$E1326)</f>
        <v/>
      </c>
      <c r="AN1326" s="40">
        <f>AN$134*$D1326*INDEX(AN$117:AN$133,$E1326)</f>
        <v/>
      </c>
      <c r="AO1326" s="40">
        <f>AO$134*$D1326*INDEX(AO$117:AO$133,$E1326)</f>
        <v/>
      </c>
      <c r="AP1326" s="40">
        <f>AP$134*$D1326*INDEX(AP$117:AP$133,$E1326)</f>
        <v/>
      </c>
      <c r="AQ1326" s="40">
        <f>AQ$134*$D1326*INDEX(AQ$117:AQ$133,$E1326)</f>
        <v/>
      </c>
      <c r="AR1326" s="40">
        <f>AR$134*$D1326*INDEX(AR$117:AR$133,$E1326)</f>
        <v/>
      </c>
      <c r="AS1326" s="40">
        <f>AS$134*$D1326*INDEX(AS$117:AS$133,$E1326)</f>
        <v/>
      </c>
      <c r="AT1326" s="40">
        <f>AT$134*$D1326*INDEX(AT$117:AT$133,$E1326)</f>
        <v/>
      </c>
      <c r="AU1326" s="40">
        <f>AU$134*$D1326*INDEX(AU$117:AU$133,$E1326)</f>
        <v/>
      </c>
      <c r="AV1326" s="40">
        <f>AV$134*$D1326*INDEX(AV$117:AV$133,$E1326)</f>
        <v/>
      </c>
      <c r="AW1326" s="40">
        <f>AW$134*$D1326*INDEX(AW$117:AW$133,$E1326)</f>
        <v/>
      </c>
      <c r="AX1326" s="42">
        <f>ETSCOST(AX$134,$D1326,INDEX(AX$117:AX$133,$E1326))</f>
        <v/>
      </c>
    </row>
    <row r="1327" hidden="1" outlineLevel="2"/>
    <row r="1328" hidden="1" outlineLevel="2">
      <c r="A1328" s="5" t="inlineStr">
        <is>
          <t>ntx</t>
        </is>
      </c>
      <c r="B1328" s="5" t="inlineStr">
        <is>
          <t>coa</t>
        </is>
      </c>
      <c r="C1328" s="5" t="inlineStr">
        <is>
          <t>mac</t>
        </is>
      </c>
      <c r="D1328" s="40">
        <f>INDEX(Inputs!$L$5:$L$132,MATCH($B1328&amp;"|"&amp;$C1328,Inputs!$A$5:$A$132,0))</f>
        <v/>
      </c>
      <c r="E1328" s="40">
        <f>INDEX(Inputs!$I$5:$I$132,MATCH($B1328&amp;"|"&amp;$C1328,Inputs!$A$5:$A$132,0))</f>
        <v/>
      </c>
      <c r="F1328" s="39" t="n"/>
      <c r="G1328" s="39" t="n"/>
      <c r="H1328" s="5">
        <f>INDEX(Variables!$B$5:$B$105,MATCH($A1328,Variables!$A$5:$A$105,0))&amp;IF($C1328="",""," | "&amp;INDEX(Mapping!$B$5:$B$26,MATCH($C1328,Mapping!$A$5:$A$26,0))&amp;" | "&amp;INDEX(Mapping!$B$30:$B$41,MATCH($B1328,Mapping!$A$30:$A$41,0)))</f>
        <v/>
      </c>
      <c r="I1328" s="5">
        <f>INDEX(Variables!$C$5:$C$105,MATCH($A1328,Variables!$A$5:$A$105,0))</f>
        <v/>
      </c>
      <c r="J1328" s="5">
        <f>INDEX(Variables!$E$5:$E$105,MATCH($A1328,Variables!$A$5:$A$105,0))</f>
        <v/>
      </c>
      <c r="K1328" s="25">
        <f>LOWER(Settings!$C$4)&amp;".mit."&amp;$A1328&amp;IF($C1328="","","."&amp;$C1328&amp;"."&amp;$B1328)&amp;IF(INDEX(Variables!$D$5:$D$105,MATCH($A1328,Variables!$A$5:$A$105,0))="","","."&amp;INDEX(Variables!$D$5:$D$105,MATCH($A1328,Variables!$A$5:$A$105,0)))&amp;"."&amp;K$5</f>
        <v/>
      </c>
      <c r="L1328" s="41">
        <f>INDEX(L$78:L$91,$D1328)/$E1328</f>
        <v/>
      </c>
      <c r="M1328" s="40">
        <f>INDEX(M$78:M$91,$D1328)/$E1328</f>
        <v/>
      </c>
      <c r="N1328" s="40">
        <f>INDEX(N$78:N$91,$D1328)/$E1328</f>
        <v/>
      </c>
      <c r="O1328" s="40">
        <f>INDEX(O$78:O$91,$D1328)/$E1328</f>
        <v/>
      </c>
      <c r="P1328" s="40">
        <f>INDEX(P$78:P$91,$D1328)/$E1328</f>
        <v/>
      </c>
      <c r="Q1328" s="40">
        <f>INDEX(Q$78:Q$91,$D1328)/$E1328</f>
        <v/>
      </c>
      <c r="R1328" s="40">
        <f>INDEX(R$78:R$91,$D1328)/$E1328</f>
        <v/>
      </c>
      <c r="S1328" s="40">
        <f>INDEX(S$78:S$91,$D1328)/$E1328</f>
        <v/>
      </c>
      <c r="T1328" s="40">
        <f>INDEX(T$78:T$91,$D1328)/$E1328</f>
        <v/>
      </c>
      <c r="U1328" s="40">
        <f>INDEX(U$78:U$91,$D1328)/$E1328</f>
        <v/>
      </c>
      <c r="V1328" s="40">
        <f>INDEX(V$78:V$91,$D1328)/$E1328</f>
        <v/>
      </c>
      <c r="W1328" s="40">
        <f>INDEX(W$78:W$91,$D1328)/$E1328</f>
        <v/>
      </c>
      <c r="X1328" s="40">
        <f>INDEX(X$78:X$91,$D1328)/$E1328</f>
        <v/>
      </c>
      <c r="Y1328" s="40">
        <f>INDEX(Y$78:Y$91,$D1328)/$E1328</f>
        <v/>
      </c>
      <c r="Z1328" s="40">
        <f>INDEX(Z$78:Z$91,$D1328)/$E1328</f>
        <v/>
      </c>
      <c r="AA1328" s="40">
        <f>INDEX(AA$78:AA$91,$D1328)/$E1328</f>
        <v/>
      </c>
      <c r="AB1328" s="40">
        <f>INDEX(AB$78:AB$91,$D1328)/$E1328</f>
        <v/>
      </c>
      <c r="AC1328" s="40">
        <f>INDEX(AC$78:AC$91,$D1328)/$E1328</f>
        <v/>
      </c>
      <c r="AD1328" s="42">
        <f>NEWEXCISE(INDEX(AD$78:AD$91,$D1328),$E1328)</f>
        <v/>
      </c>
      <c r="AE1328" s="25">
        <f>LOWER(Settings!$C$4)&amp;".mit."&amp;$A1328&amp;IF($C1328="","","."&amp;$C1328&amp;"."&amp;$B1328)&amp;IF(INDEX(Variables!$D$5:$D$105,MATCH($A1328,Variables!$A$5:$A$105,0))="","","."&amp;INDEX(Variables!$D$5:$D$105,MATCH($A1328,Variables!$A$5:$A$105,0)))&amp;"."&amp;AE$5</f>
        <v/>
      </c>
      <c r="AF1328" s="41">
        <f>INDEX(AF$78:AF$91,$D1328)/$E1328</f>
        <v/>
      </c>
      <c r="AG1328" s="40">
        <f>INDEX(AG$78:AG$91,$D1328)/$E1328</f>
        <v/>
      </c>
      <c r="AH1328" s="40">
        <f>INDEX(AH$78:AH$91,$D1328)/$E1328</f>
        <v/>
      </c>
      <c r="AI1328" s="40">
        <f>INDEX(AI$78:AI$91,$D1328)/$E1328</f>
        <v/>
      </c>
      <c r="AJ1328" s="40">
        <f>INDEX(AJ$78:AJ$91,$D1328)/$E1328</f>
        <v/>
      </c>
      <c r="AK1328" s="40">
        <f>INDEX(AK$78:AK$91,$D1328)/$E1328</f>
        <v/>
      </c>
      <c r="AL1328" s="40">
        <f>INDEX(AL$78:AL$91,$D1328)/$E1328</f>
        <v/>
      </c>
      <c r="AM1328" s="40">
        <f>INDEX(AM$78:AM$91,$D1328)/$E1328</f>
        <v/>
      </c>
      <c r="AN1328" s="40">
        <f>INDEX(AN$78:AN$91,$D1328)/$E1328</f>
        <v/>
      </c>
      <c r="AO1328" s="40">
        <f>INDEX(AO$78:AO$91,$D1328)/$E1328</f>
        <v/>
      </c>
      <c r="AP1328" s="40">
        <f>INDEX(AP$78:AP$91,$D1328)/$E1328</f>
        <v/>
      </c>
      <c r="AQ1328" s="40">
        <f>INDEX(AQ$78:AQ$91,$D1328)/$E1328</f>
        <v/>
      </c>
      <c r="AR1328" s="40">
        <f>INDEX(AR$78:AR$91,$D1328)/$E1328</f>
        <v/>
      </c>
      <c r="AS1328" s="40">
        <f>INDEX(AS$78:AS$91,$D1328)/$E1328</f>
        <v/>
      </c>
      <c r="AT1328" s="40">
        <f>INDEX(AT$78:AT$91,$D1328)/$E1328</f>
        <v/>
      </c>
      <c r="AU1328" s="40">
        <f>INDEX(AU$78:AU$91,$D1328)/$E1328</f>
        <v/>
      </c>
      <c r="AV1328" s="40">
        <f>INDEX(AV$78:AV$91,$D1328)/$E1328</f>
        <v/>
      </c>
      <c r="AW1328" s="40">
        <f>INDEX(AW$78:AW$91,$D1328)/$E1328</f>
        <v/>
      </c>
      <c r="AX1328" s="42">
        <f>NEWEXCISE(INDEX(AX$78:AX$91,$D1328),$E1328)</f>
        <v/>
      </c>
    </row>
    <row r="1329" hidden="1" outlineLevel="2">
      <c r="A1329" s="5" t="inlineStr">
        <is>
          <t>ntx</t>
        </is>
      </c>
      <c r="B1329" s="5" t="inlineStr">
        <is>
          <t>nga</t>
        </is>
      </c>
      <c r="C1329" s="5" t="inlineStr">
        <is>
          <t>mac</t>
        </is>
      </c>
      <c r="D1329" s="40">
        <f>INDEX(Inputs!$L$5:$L$132,MATCH($B1329&amp;"|"&amp;$C1329,Inputs!$A$5:$A$132,0))</f>
        <v/>
      </c>
      <c r="E1329" s="40">
        <f>INDEX(Inputs!$I$5:$I$132,MATCH($B1329&amp;"|"&amp;$C1329,Inputs!$A$5:$A$132,0))</f>
        <v/>
      </c>
      <c r="F1329" s="39" t="n"/>
      <c r="G1329" s="39" t="n"/>
      <c r="H1329" s="5">
        <f>INDEX(Variables!$B$5:$B$105,MATCH($A1329,Variables!$A$5:$A$105,0))&amp;IF($C1329="",""," | "&amp;INDEX(Mapping!$B$5:$B$26,MATCH($C1329,Mapping!$A$5:$A$26,0))&amp;" | "&amp;INDEX(Mapping!$B$30:$B$41,MATCH($B1329,Mapping!$A$30:$A$41,0)))</f>
        <v/>
      </c>
      <c r="I1329" s="5">
        <f>INDEX(Variables!$C$5:$C$105,MATCH($A1329,Variables!$A$5:$A$105,0))</f>
        <v/>
      </c>
      <c r="J1329" s="5">
        <f>INDEX(Variables!$E$5:$E$105,MATCH($A1329,Variables!$A$5:$A$105,0))</f>
        <v/>
      </c>
      <c r="K1329" s="25">
        <f>LOWER(Settings!$C$4)&amp;".mit."&amp;$A1329&amp;IF($C1329="","","."&amp;$C1329&amp;"."&amp;$B1329)&amp;IF(INDEX(Variables!$D$5:$D$105,MATCH($A1329,Variables!$A$5:$A$105,0))="","","."&amp;INDEX(Variables!$D$5:$D$105,MATCH($A1329,Variables!$A$5:$A$105,0)))&amp;"."&amp;K$5</f>
        <v/>
      </c>
      <c r="L1329" s="41">
        <f>INDEX(L$78:L$91,$D1329)/$E1329</f>
        <v/>
      </c>
      <c r="M1329" s="40">
        <f>INDEX(M$78:M$91,$D1329)/$E1329</f>
        <v/>
      </c>
      <c r="N1329" s="40">
        <f>INDEX(N$78:N$91,$D1329)/$E1329</f>
        <v/>
      </c>
      <c r="O1329" s="40">
        <f>INDEX(O$78:O$91,$D1329)/$E1329</f>
        <v/>
      </c>
      <c r="P1329" s="40">
        <f>INDEX(P$78:P$91,$D1329)/$E1329</f>
        <v/>
      </c>
      <c r="Q1329" s="40">
        <f>INDEX(Q$78:Q$91,$D1329)/$E1329</f>
        <v/>
      </c>
      <c r="R1329" s="40">
        <f>INDEX(R$78:R$91,$D1329)/$E1329</f>
        <v/>
      </c>
      <c r="S1329" s="40">
        <f>INDEX(S$78:S$91,$D1329)/$E1329</f>
        <v/>
      </c>
      <c r="T1329" s="40">
        <f>INDEX(T$78:T$91,$D1329)/$E1329</f>
        <v/>
      </c>
      <c r="U1329" s="40">
        <f>INDEX(U$78:U$91,$D1329)/$E1329</f>
        <v/>
      </c>
      <c r="V1329" s="40">
        <f>INDEX(V$78:V$91,$D1329)/$E1329</f>
        <v/>
      </c>
      <c r="W1329" s="40">
        <f>INDEX(W$78:W$91,$D1329)/$E1329</f>
        <v/>
      </c>
      <c r="X1329" s="40">
        <f>INDEX(X$78:X$91,$D1329)/$E1329</f>
        <v/>
      </c>
      <c r="Y1329" s="40">
        <f>INDEX(Y$78:Y$91,$D1329)/$E1329</f>
        <v/>
      </c>
      <c r="Z1329" s="40">
        <f>INDEX(Z$78:Z$91,$D1329)/$E1329</f>
        <v/>
      </c>
      <c r="AA1329" s="40">
        <f>INDEX(AA$78:AA$91,$D1329)/$E1329</f>
        <v/>
      </c>
      <c r="AB1329" s="40">
        <f>INDEX(AB$78:AB$91,$D1329)/$E1329</f>
        <v/>
      </c>
      <c r="AC1329" s="40">
        <f>INDEX(AC$78:AC$91,$D1329)/$E1329</f>
        <v/>
      </c>
      <c r="AD1329" s="42">
        <f>NEWEXCISE(INDEX(AD$78:AD$91,$D1329),$E1329)</f>
        <v/>
      </c>
      <c r="AE1329" s="25">
        <f>LOWER(Settings!$C$4)&amp;".mit."&amp;$A1329&amp;IF($C1329="","","."&amp;$C1329&amp;"."&amp;$B1329)&amp;IF(INDEX(Variables!$D$5:$D$105,MATCH($A1329,Variables!$A$5:$A$105,0))="","","."&amp;INDEX(Variables!$D$5:$D$105,MATCH($A1329,Variables!$A$5:$A$105,0)))&amp;"."&amp;AE$5</f>
        <v/>
      </c>
      <c r="AF1329" s="41">
        <f>INDEX(AF$78:AF$91,$D1329)/$E1329</f>
        <v/>
      </c>
      <c r="AG1329" s="40">
        <f>INDEX(AG$78:AG$91,$D1329)/$E1329</f>
        <v/>
      </c>
      <c r="AH1329" s="40">
        <f>INDEX(AH$78:AH$91,$D1329)/$E1329</f>
        <v/>
      </c>
      <c r="AI1329" s="40">
        <f>INDEX(AI$78:AI$91,$D1329)/$E1329</f>
        <v/>
      </c>
      <c r="AJ1329" s="40">
        <f>INDEX(AJ$78:AJ$91,$D1329)/$E1329</f>
        <v/>
      </c>
      <c r="AK1329" s="40">
        <f>INDEX(AK$78:AK$91,$D1329)/$E1329</f>
        <v/>
      </c>
      <c r="AL1329" s="40">
        <f>INDEX(AL$78:AL$91,$D1329)/$E1329</f>
        <v/>
      </c>
      <c r="AM1329" s="40">
        <f>INDEX(AM$78:AM$91,$D1329)/$E1329</f>
        <v/>
      </c>
      <c r="AN1329" s="40">
        <f>INDEX(AN$78:AN$91,$D1329)/$E1329</f>
        <v/>
      </c>
      <c r="AO1329" s="40">
        <f>INDEX(AO$78:AO$91,$D1329)/$E1329</f>
        <v/>
      </c>
      <c r="AP1329" s="40">
        <f>INDEX(AP$78:AP$91,$D1329)/$E1329</f>
        <v/>
      </c>
      <c r="AQ1329" s="40">
        <f>INDEX(AQ$78:AQ$91,$D1329)/$E1329</f>
        <v/>
      </c>
      <c r="AR1329" s="40">
        <f>INDEX(AR$78:AR$91,$D1329)/$E1329</f>
        <v/>
      </c>
      <c r="AS1329" s="40">
        <f>INDEX(AS$78:AS$91,$D1329)/$E1329</f>
        <v/>
      </c>
      <c r="AT1329" s="40">
        <f>INDEX(AT$78:AT$91,$D1329)/$E1329</f>
        <v/>
      </c>
      <c r="AU1329" s="40">
        <f>INDEX(AU$78:AU$91,$D1329)/$E1329</f>
        <v/>
      </c>
      <c r="AV1329" s="40">
        <f>INDEX(AV$78:AV$91,$D1329)/$E1329</f>
        <v/>
      </c>
      <c r="AW1329" s="40">
        <f>INDEX(AW$78:AW$91,$D1329)/$E1329</f>
        <v/>
      </c>
      <c r="AX1329" s="42">
        <f>NEWEXCISE(INDEX(AX$78:AX$91,$D1329),$E1329)</f>
        <v/>
      </c>
    </row>
    <row r="1330" hidden="1" outlineLevel="2">
      <c r="A1330" s="5" t="inlineStr">
        <is>
          <t>ntx</t>
        </is>
      </c>
      <c r="B1330" s="5" t="inlineStr">
        <is>
          <t>gso</t>
        </is>
      </c>
      <c r="C1330" s="5" t="inlineStr">
        <is>
          <t>mac</t>
        </is>
      </c>
      <c r="D1330" s="40">
        <f>INDEX(Inputs!$L$5:$L$132,MATCH($B1330&amp;"|"&amp;$C1330,Inputs!$A$5:$A$132,0))</f>
        <v/>
      </c>
      <c r="E1330" s="40">
        <f>INDEX(Inputs!$I$5:$I$132,MATCH($B1330&amp;"|"&amp;$C1330,Inputs!$A$5:$A$132,0))</f>
        <v/>
      </c>
      <c r="F1330" s="39" t="n"/>
      <c r="G1330" s="39" t="n"/>
      <c r="H1330" s="5">
        <f>INDEX(Variables!$B$5:$B$105,MATCH($A1330,Variables!$A$5:$A$105,0))&amp;IF($C1330="",""," | "&amp;INDEX(Mapping!$B$5:$B$26,MATCH($C1330,Mapping!$A$5:$A$26,0))&amp;" | "&amp;INDEX(Mapping!$B$30:$B$41,MATCH($B1330,Mapping!$A$30:$A$41,0)))</f>
        <v/>
      </c>
      <c r="I1330" s="5">
        <f>INDEX(Variables!$C$5:$C$105,MATCH($A1330,Variables!$A$5:$A$105,0))</f>
        <v/>
      </c>
      <c r="J1330" s="5">
        <f>INDEX(Variables!$E$5:$E$105,MATCH($A1330,Variables!$A$5:$A$105,0))</f>
        <v/>
      </c>
      <c r="K1330" s="25">
        <f>LOWER(Settings!$C$4)&amp;".mit."&amp;$A1330&amp;IF($C1330="","","."&amp;$C1330&amp;"."&amp;$B1330)&amp;IF(INDEX(Variables!$D$5:$D$105,MATCH($A1330,Variables!$A$5:$A$105,0))="","","."&amp;INDEX(Variables!$D$5:$D$105,MATCH($A1330,Variables!$A$5:$A$105,0)))&amp;"."&amp;K$5</f>
        <v/>
      </c>
      <c r="L1330" s="41">
        <f>INDEX(L$78:L$91,$D1330)/$E1330</f>
        <v/>
      </c>
      <c r="M1330" s="40">
        <f>INDEX(M$78:M$91,$D1330)/$E1330</f>
        <v/>
      </c>
      <c r="N1330" s="40">
        <f>INDEX(N$78:N$91,$D1330)/$E1330</f>
        <v/>
      </c>
      <c r="O1330" s="40">
        <f>INDEX(O$78:O$91,$D1330)/$E1330</f>
        <v/>
      </c>
      <c r="P1330" s="40">
        <f>INDEX(P$78:P$91,$D1330)/$E1330</f>
        <v/>
      </c>
      <c r="Q1330" s="40">
        <f>INDEX(Q$78:Q$91,$D1330)/$E1330</f>
        <v/>
      </c>
      <c r="R1330" s="40">
        <f>INDEX(R$78:R$91,$D1330)/$E1330</f>
        <v/>
      </c>
      <c r="S1330" s="40">
        <f>INDEX(S$78:S$91,$D1330)/$E1330</f>
        <v/>
      </c>
      <c r="T1330" s="40">
        <f>INDEX(T$78:T$91,$D1330)/$E1330</f>
        <v/>
      </c>
      <c r="U1330" s="40">
        <f>INDEX(U$78:U$91,$D1330)/$E1330</f>
        <v/>
      </c>
      <c r="V1330" s="40">
        <f>INDEX(V$78:V$91,$D1330)/$E1330</f>
        <v/>
      </c>
      <c r="W1330" s="40">
        <f>INDEX(W$78:W$91,$D1330)/$E1330</f>
        <v/>
      </c>
      <c r="X1330" s="40">
        <f>INDEX(X$78:X$91,$D1330)/$E1330</f>
        <v/>
      </c>
      <c r="Y1330" s="40">
        <f>INDEX(Y$78:Y$91,$D1330)/$E1330</f>
        <v/>
      </c>
      <c r="Z1330" s="40">
        <f>INDEX(Z$78:Z$91,$D1330)/$E1330</f>
        <v/>
      </c>
      <c r="AA1330" s="40">
        <f>INDEX(AA$78:AA$91,$D1330)/$E1330</f>
        <v/>
      </c>
      <c r="AB1330" s="40">
        <f>INDEX(AB$78:AB$91,$D1330)/$E1330</f>
        <v/>
      </c>
      <c r="AC1330" s="40">
        <f>INDEX(AC$78:AC$91,$D1330)/$E1330</f>
        <v/>
      </c>
      <c r="AD1330" s="42">
        <f>NEWEXCISE(INDEX(AD$78:AD$91,$D1330),$E1330)</f>
        <v/>
      </c>
      <c r="AE1330" s="25">
        <f>LOWER(Settings!$C$4)&amp;".mit."&amp;$A1330&amp;IF($C1330="","","."&amp;$C1330&amp;"."&amp;$B1330)&amp;IF(INDEX(Variables!$D$5:$D$105,MATCH($A1330,Variables!$A$5:$A$105,0))="","","."&amp;INDEX(Variables!$D$5:$D$105,MATCH($A1330,Variables!$A$5:$A$105,0)))&amp;"."&amp;AE$5</f>
        <v/>
      </c>
      <c r="AF1330" s="41">
        <f>INDEX(AF$78:AF$91,$D1330)/$E1330</f>
        <v/>
      </c>
      <c r="AG1330" s="40">
        <f>INDEX(AG$78:AG$91,$D1330)/$E1330</f>
        <v/>
      </c>
      <c r="AH1330" s="40">
        <f>INDEX(AH$78:AH$91,$D1330)/$E1330</f>
        <v/>
      </c>
      <c r="AI1330" s="40">
        <f>INDEX(AI$78:AI$91,$D1330)/$E1330</f>
        <v/>
      </c>
      <c r="AJ1330" s="40">
        <f>INDEX(AJ$78:AJ$91,$D1330)/$E1330</f>
        <v/>
      </c>
      <c r="AK1330" s="40">
        <f>INDEX(AK$78:AK$91,$D1330)/$E1330</f>
        <v/>
      </c>
      <c r="AL1330" s="40">
        <f>INDEX(AL$78:AL$91,$D1330)/$E1330</f>
        <v/>
      </c>
      <c r="AM1330" s="40">
        <f>INDEX(AM$78:AM$91,$D1330)/$E1330</f>
        <v/>
      </c>
      <c r="AN1330" s="40">
        <f>INDEX(AN$78:AN$91,$D1330)/$E1330</f>
        <v/>
      </c>
      <c r="AO1330" s="40">
        <f>INDEX(AO$78:AO$91,$D1330)/$E1330</f>
        <v/>
      </c>
      <c r="AP1330" s="40">
        <f>INDEX(AP$78:AP$91,$D1330)/$E1330</f>
        <v/>
      </c>
      <c r="AQ1330" s="40">
        <f>INDEX(AQ$78:AQ$91,$D1330)/$E1330</f>
        <v/>
      </c>
      <c r="AR1330" s="40">
        <f>INDEX(AR$78:AR$91,$D1330)/$E1330</f>
        <v/>
      </c>
      <c r="AS1330" s="40">
        <f>INDEX(AS$78:AS$91,$D1330)/$E1330</f>
        <v/>
      </c>
      <c r="AT1330" s="40">
        <f>INDEX(AT$78:AT$91,$D1330)/$E1330</f>
        <v/>
      </c>
      <c r="AU1330" s="40">
        <f>INDEX(AU$78:AU$91,$D1330)/$E1330</f>
        <v/>
      </c>
      <c r="AV1330" s="40">
        <f>INDEX(AV$78:AV$91,$D1330)/$E1330</f>
        <v/>
      </c>
      <c r="AW1330" s="40">
        <f>INDEX(AW$78:AW$91,$D1330)/$E1330</f>
        <v/>
      </c>
      <c r="AX1330" s="42">
        <f>NEWEXCISE(INDEX(AX$78:AX$91,$D1330),$E1330)</f>
        <v/>
      </c>
    </row>
    <row r="1331" hidden="1" outlineLevel="2">
      <c r="A1331" s="5" t="inlineStr">
        <is>
          <t>ntx</t>
        </is>
      </c>
      <c r="B1331" s="5" t="inlineStr">
        <is>
          <t>die</t>
        </is>
      </c>
      <c r="C1331" s="5" t="inlineStr">
        <is>
          <t>mac</t>
        </is>
      </c>
      <c r="D1331" s="40">
        <f>INDEX(Inputs!$L$5:$L$132,MATCH($B1331&amp;"|"&amp;$C1331,Inputs!$A$5:$A$132,0))</f>
        <v/>
      </c>
      <c r="E1331" s="40">
        <f>INDEX(Inputs!$I$5:$I$132,MATCH($B1331&amp;"|"&amp;$C1331,Inputs!$A$5:$A$132,0))</f>
        <v/>
      </c>
      <c r="F1331" s="39" t="n"/>
      <c r="G1331" s="39" t="n"/>
      <c r="H1331" s="5">
        <f>INDEX(Variables!$B$5:$B$105,MATCH($A1331,Variables!$A$5:$A$105,0))&amp;IF($C1331="",""," | "&amp;INDEX(Mapping!$B$5:$B$26,MATCH($C1331,Mapping!$A$5:$A$26,0))&amp;" | "&amp;INDEX(Mapping!$B$30:$B$41,MATCH($B1331,Mapping!$A$30:$A$41,0)))</f>
        <v/>
      </c>
      <c r="I1331" s="5">
        <f>INDEX(Variables!$C$5:$C$105,MATCH($A1331,Variables!$A$5:$A$105,0))</f>
        <v/>
      </c>
      <c r="J1331" s="5">
        <f>INDEX(Variables!$E$5:$E$105,MATCH($A1331,Variables!$A$5:$A$105,0))</f>
        <v/>
      </c>
      <c r="K1331" s="25">
        <f>LOWER(Settings!$C$4)&amp;".mit."&amp;$A1331&amp;IF($C1331="","","."&amp;$C1331&amp;"."&amp;$B1331)&amp;IF(INDEX(Variables!$D$5:$D$105,MATCH($A1331,Variables!$A$5:$A$105,0))="","","."&amp;INDEX(Variables!$D$5:$D$105,MATCH($A1331,Variables!$A$5:$A$105,0)))&amp;"."&amp;K$5</f>
        <v/>
      </c>
      <c r="L1331" s="41">
        <f>INDEX(L$78:L$91,$D1331)/$E1331</f>
        <v/>
      </c>
      <c r="M1331" s="40">
        <f>INDEX(M$78:M$91,$D1331)/$E1331</f>
        <v/>
      </c>
      <c r="N1331" s="40">
        <f>INDEX(N$78:N$91,$D1331)/$E1331</f>
        <v/>
      </c>
      <c r="O1331" s="40">
        <f>INDEX(O$78:O$91,$D1331)/$E1331</f>
        <v/>
      </c>
      <c r="P1331" s="40">
        <f>INDEX(P$78:P$91,$D1331)/$E1331</f>
        <v/>
      </c>
      <c r="Q1331" s="40">
        <f>INDEX(Q$78:Q$91,$D1331)/$E1331</f>
        <v/>
      </c>
      <c r="R1331" s="40">
        <f>INDEX(R$78:R$91,$D1331)/$E1331</f>
        <v/>
      </c>
      <c r="S1331" s="40">
        <f>INDEX(S$78:S$91,$D1331)/$E1331</f>
        <v/>
      </c>
      <c r="T1331" s="40">
        <f>INDEX(T$78:T$91,$D1331)/$E1331</f>
        <v/>
      </c>
      <c r="U1331" s="40">
        <f>INDEX(U$78:U$91,$D1331)/$E1331</f>
        <v/>
      </c>
      <c r="V1331" s="40">
        <f>INDEX(V$78:V$91,$D1331)/$E1331</f>
        <v/>
      </c>
      <c r="W1331" s="40">
        <f>INDEX(W$78:W$91,$D1331)/$E1331</f>
        <v/>
      </c>
      <c r="X1331" s="40">
        <f>INDEX(X$78:X$91,$D1331)/$E1331</f>
        <v/>
      </c>
      <c r="Y1331" s="40">
        <f>INDEX(Y$78:Y$91,$D1331)/$E1331</f>
        <v/>
      </c>
      <c r="Z1331" s="40">
        <f>INDEX(Z$78:Z$91,$D1331)/$E1331</f>
        <v/>
      </c>
      <c r="AA1331" s="40">
        <f>INDEX(AA$78:AA$91,$D1331)/$E1331</f>
        <v/>
      </c>
      <c r="AB1331" s="40">
        <f>INDEX(AB$78:AB$91,$D1331)/$E1331</f>
        <v/>
      </c>
      <c r="AC1331" s="40">
        <f>INDEX(AC$78:AC$91,$D1331)/$E1331</f>
        <v/>
      </c>
      <c r="AD1331" s="42">
        <f>NEWEXCISE(INDEX(AD$78:AD$91,$D1331),$E1331)</f>
        <v/>
      </c>
      <c r="AE1331" s="25">
        <f>LOWER(Settings!$C$4)&amp;".mit."&amp;$A1331&amp;IF($C1331="","","."&amp;$C1331&amp;"."&amp;$B1331)&amp;IF(INDEX(Variables!$D$5:$D$105,MATCH($A1331,Variables!$A$5:$A$105,0))="","","."&amp;INDEX(Variables!$D$5:$D$105,MATCH($A1331,Variables!$A$5:$A$105,0)))&amp;"."&amp;AE$5</f>
        <v/>
      </c>
      <c r="AF1331" s="41">
        <f>INDEX(AF$78:AF$91,$D1331)/$E1331</f>
        <v/>
      </c>
      <c r="AG1331" s="40">
        <f>INDEX(AG$78:AG$91,$D1331)/$E1331</f>
        <v/>
      </c>
      <c r="AH1331" s="40">
        <f>INDEX(AH$78:AH$91,$D1331)/$E1331</f>
        <v/>
      </c>
      <c r="AI1331" s="40">
        <f>INDEX(AI$78:AI$91,$D1331)/$E1331</f>
        <v/>
      </c>
      <c r="AJ1331" s="40">
        <f>INDEX(AJ$78:AJ$91,$D1331)/$E1331</f>
        <v/>
      </c>
      <c r="AK1331" s="40">
        <f>INDEX(AK$78:AK$91,$D1331)/$E1331</f>
        <v/>
      </c>
      <c r="AL1331" s="40">
        <f>INDEX(AL$78:AL$91,$D1331)/$E1331</f>
        <v/>
      </c>
      <c r="AM1331" s="40">
        <f>INDEX(AM$78:AM$91,$D1331)/$E1331</f>
        <v/>
      </c>
      <c r="AN1331" s="40">
        <f>INDEX(AN$78:AN$91,$D1331)/$E1331</f>
        <v/>
      </c>
      <c r="AO1331" s="40">
        <f>INDEX(AO$78:AO$91,$D1331)/$E1331</f>
        <v/>
      </c>
      <c r="AP1331" s="40">
        <f>INDEX(AP$78:AP$91,$D1331)/$E1331</f>
        <v/>
      </c>
      <c r="AQ1331" s="40">
        <f>INDEX(AQ$78:AQ$91,$D1331)/$E1331</f>
        <v/>
      </c>
      <c r="AR1331" s="40">
        <f>INDEX(AR$78:AR$91,$D1331)/$E1331</f>
        <v/>
      </c>
      <c r="AS1331" s="40">
        <f>INDEX(AS$78:AS$91,$D1331)/$E1331</f>
        <v/>
      </c>
      <c r="AT1331" s="40">
        <f>INDEX(AT$78:AT$91,$D1331)/$E1331</f>
        <v/>
      </c>
      <c r="AU1331" s="40">
        <f>INDEX(AU$78:AU$91,$D1331)/$E1331</f>
        <v/>
      </c>
      <c r="AV1331" s="40">
        <f>INDEX(AV$78:AV$91,$D1331)/$E1331</f>
        <v/>
      </c>
      <c r="AW1331" s="40">
        <f>INDEX(AW$78:AW$91,$D1331)/$E1331</f>
        <v/>
      </c>
      <c r="AX1331" s="42">
        <f>NEWEXCISE(INDEX(AX$78:AX$91,$D1331),$E1331)</f>
        <v/>
      </c>
    </row>
    <row r="1332" hidden="1" outlineLevel="2">
      <c r="A1332" s="5" t="inlineStr">
        <is>
          <t>ntx</t>
        </is>
      </c>
      <c r="B1332" s="5" t="inlineStr">
        <is>
          <t>lpg</t>
        </is>
      </c>
      <c r="C1332" s="5" t="inlineStr">
        <is>
          <t>mac</t>
        </is>
      </c>
      <c r="D1332" s="40">
        <f>INDEX(Inputs!$L$5:$L$132,MATCH($B1332&amp;"|"&amp;$C1332,Inputs!$A$5:$A$132,0))</f>
        <v/>
      </c>
      <c r="E1332" s="40">
        <f>INDEX(Inputs!$I$5:$I$132,MATCH($B1332&amp;"|"&amp;$C1332,Inputs!$A$5:$A$132,0))</f>
        <v/>
      </c>
      <c r="F1332" s="39" t="n"/>
      <c r="G1332" s="39" t="n"/>
      <c r="H1332" s="5">
        <f>INDEX(Variables!$B$5:$B$105,MATCH($A1332,Variables!$A$5:$A$105,0))&amp;IF($C1332="",""," | "&amp;INDEX(Mapping!$B$5:$B$26,MATCH($C1332,Mapping!$A$5:$A$26,0))&amp;" | "&amp;INDEX(Mapping!$B$30:$B$41,MATCH($B1332,Mapping!$A$30:$A$41,0)))</f>
        <v/>
      </c>
      <c r="I1332" s="5">
        <f>INDEX(Variables!$C$5:$C$105,MATCH($A1332,Variables!$A$5:$A$105,0))</f>
        <v/>
      </c>
      <c r="J1332" s="5">
        <f>INDEX(Variables!$E$5:$E$105,MATCH($A1332,Variables!$A$5:$A$105,0))</f>
        <v/>
      </c>
      <c r="K1332" s="25">
        <f>LOWER(Settings!$C$4)&amp;".mit."&amp;$A1332&amp;IF($C1332="","","."&amp;$C1332&amp;"."&amp;$B1332)&amp;IF(INDEX(Variables!$D$5:$D$105,MATCH($A1332,Variables!$A$5:$A$105,0))="","","."&amp;INDEX(Variables!$D$5:$D$105,MATCH($A1332,Variables!$A$5:$A$105,0)))&amp;"."&amp;K$5</f>
        <v/>
      </c>
      <c r="L1332" s="41">
        <f>INDEX(L$78:L$91,$D1332)/$E1332</f>
        <v/>
      </c>
      <c r="M1332" s="40">
        <f>INDEX(M$78:M$91,$D1332)/$E1332</f>
        <v/>
      </c>
      <c r="N1332" s="40">
        <f>INDEX(N$78:N$91,$D1332)/$E1332</f>
        <v/>
      </c>
      <c r="O1332" s="40">
        <f>INDEX(O$78:O$91,$D1332)/$E1332</f>
        <v/>
      </c>
      <c r="P1332" s="40">
        <f>INDEX(P$78:P$91,$D1332)/$E1332</f>
        <v/>
      </c>
      <c r="Q1332" s="40">
        <f>INDEX(Q$78:Q$91,$D1332)/$E1332</f>
        <v/>
      </c>
      <c r="R1332" s="40">
        <f>INDEX(R$78:R$91,$D1332)/$E1332</f>
        <v/>
      </c>
      <c r="S1332" s="40">
        <f>INDEX(S$78:S$91,$D1332)/$E1332</f>
        <v/>
      </c>
      <c r="T1332" s="40">
        <f>INDEX(T$78:T$91,$D1332)/$E1332</f>
        <v/>
      </c>
      <c r="U1332" s="40">
        <f>INDEX(U$78:U$91,$D1332)/$E1332</f>
        <v/>
      </c>
      <c r="V1332" s="40">
        <f>INDEX(V$78:V$91,$D1332)/$E1332</f>
        <v/>
      </c>
      <c r="W1332" s="40">
        <f>INDEX(W$78:W$91,$D1332)/$E1332</f>
        <v/>
      </c>
      <c r="X1332" s="40">
        <f>INDEX(X$78:X$91,$D1332)/$E1332</f>
        <v/>
      </c>
      <c r="Y1332" s="40">
        <f>INDEX(Y$78:Y$91,$D1332)/$E1332</f>
        <v/>
      </c>
      <c r="Z1332" s="40">
        <f>INDEX(Z$78:Z$91,$D1332)/$E1332</f>
        <v/>
      </c>
      <c r="AA1332" s="40">
        <f>INDEX(AA$78:AA$91,$D1332)/$E1332</f>
        <v/>
      </c>
      <c r="AB1332" s="40">
        <f>INDEX(AB$78:AB$91,$D1332)/$E1332</f>
        <v/>
      </c>
      <c r="AC1332" s="40">
        <f>INDEX(AC$78:AC$91,$D1332)/$E1332</f>
        <v/>
      </c>
      <c r="AD1332" s="42">
        <f>NEWEXCISE(INDEX(AD$78:AD$91,$D1332),$E1332)</f>
        <v/>
      </c>
      <c r="AE1332" s="25">
        <f>LOWER(Settings!$C$4)&amp;".mit."&amp;$A1332&amp;IF($C1332="","","."&amp;$C1332&amp;"."&amp;$B1332)&amp;IF(INDEX(Variables!$D$5:$D$105,MATCH($A1332,Variables!$A$5:$A$105,0))="","","."&amp;INDEX(Variables!$D$5:$D$105,MATCH($A1332,Variables!$A$5:$A$105,0)))&amp;"."&amp;AE$5</f>
        <v/>
      </c>
      <c r="AF1332" s="41">
        <f>INDEX(AF$78:AF$91,$D1332)/$E1332</f>
        <v/>
      </c>
      <c r="AG1332" s="40">
        <f>INDEX(AG$78:AG$91,$D1332)/$E1332</f>
        <v/>
      </c>
      <c r="AH1332" s="40">
        <f>INDEX(AH$78:AH$91,$D1332)/$E1332</f>
        <v/>
      </c>
      <c r="AI1332" s="40">
        <f>INDEX(AI$78:AI$91,$D1332)/$E1332</f>
        <v/>
      </c>
      <c r="AJ1332" s="40">
        <f>INDEX(AJ$78:AJ$91,$D1332)/$E1332</f>
        <v/>
      </c>
      <c r="AK1332" s="40">
        <f>INDEX(AK$78:AK$91,$D1332)/$E1332</f>
        <v/>
      </c>
      <c r="AL1332" s="40">
        <f>INDEX(AL$78:AL$91,$D1332)/$E1332</f>
        <v/>
      </c>
      <c r="AM1332" s="40">
        <f>INDEX(AM$78:AM$91,$D1332)/$E1332</f>
        <v/>
      </c>
      <c r="AN1332" s="40">
        <f>INDEX(AN$78:AN$91,$D1332)/$E1332</f>
        <v/>
      </c>
      <c r="AO1332" s="40">
        <f>INDEX(AO$78:AO$91,$D1332)/$E1332</f>
        <v/>
      </c>
      <c r="AP1332" s="40">
        <f>INDEX(AP$78:AP$91,$D1332)/$E1332</f>
        <v/>
      </c>
      <c r="AQ1332" s="40">
        <f>INDEX(AQ$78:AQ$91,$D1332)/$E1332</f>
        <v/>
      </c>
      <c r="AR1332" s="40">
        <f>INDEX(AR$78:AR$91,$D1332)/$E1332</f>
        <v/>
      </c>
      <c r="AS1332" s="40">
        <f>INDEX(AS$78:AS$91,$D1332)/$E1332</f>
        <v/>
      </c>
      <c r="AT1332" s="40">
        <f>INDEX(AT$78:AT$91,$D1332)/$E1332</f>
        <v/>
      </c>
      <c r="AU1332" s="40">
        <f>INDEX(AU$78:AU$91,$D1332)/$E1332</f>
        <v/>
      </c>
      <c r="AV1332" s="40">
        <f>INDEX(AV$78:AV$91,$D1332)/$E1332</f>
        <v/>
      </c>
      <c r="AW1332" s="40">
        <f>INDEX(AW$78:AW$91,$D1332)/$E1332</f>
        <v/>
      </c>
      <c r="AX1332" s="42">
        <f>NEWEXCISE(INDEX(AX$78:AX$91,$D1332),$E1332)</f>
        <v/>
      </c>
    </row>
    <row r="1333" hidden="1" outlineLevel="2">
      <c r="A1333" s="5" t="inlineStr">
        <is>
          <t>ntx</t>
        </is>
      </c>
      <c r="B1333" s="5" t="inlineStr">
        <is>
          <t>ker</t>
        </is>
      </c>
      <c r="C1333" s="5" t="inlineStr">
        <is>
          <t>mac</t>
        </is>
      </c>
      <c r="D1333" s="40">
        <f>INDEX(Inputs!$L$5:$L$132,MATCH($B1333&amp;"|"&amp;$C1333,Inputs!$A$5:$A$132,0))</f>
        <v/>
      </c>
      <c r="E1333" s="40">
        <f>INDEX(Inputs!$I$5:$I$132,MATCH($B1333&amp;"|"&amp;$C1333,Inputs!$A$5:$A$132,0))</f>
        <v/>
      </c>
      <c r="F1333" s="39" t="n"/>
      <c r="G1333" s="39" t="n"/>
      <c r="H1333" s="5">
        <f>INDEX(Variables!$B$5:$B$105,MATCH($A1333,Variables!$A$5:$A$105,0))&amp;IF($C1333="",""," | "&amp;INDEX(Mapping!$B$5:$B$26,MATCH($C1333,Mapping!$A$5:$A$26,0))&amp;" | "&amp;INDEX(Mapping!$B$30:$B$41,MATCH($B1333,Mapping!$A$30:$A$41,0)))</f>
        <v/>
      </c>
      <c r="I1333" s="5">
        <f>INDEX(Variables!$C$5:$C$105,MATCH($A1333,Variables!$A$5:$A$105,0))</f>
        <v/>
      </c>
      <c r="J1333" s="5">
        <f>INDEX(Variables!$E$5:$E$105,MATCH($A1333,Variables!$A$5:$A$105,0))</f>
        <v/>
      </c>
      <c r="K1333" s="25">
        <f>LOWER(Settings!$C$4)&amp;".mit."&amp;$A1333&amp;IF($C1333="","","."&amp;$C1333&amp;"."&amp;$B1333)&amp;IF(INDEX(Variables!$D$5:$D$105,MATCH($A1333,Variables!$A$5:$A$105,0))="","","."&amp;INDEX(Variables!$D$5:$D$105,MATCH($A1333,Variables!$A$5:$A$105,0)))&amp;"."&amp;K$5</f>
        <v/>
      </c>
      <c r="L1333" s="41">
        <f>INDEX(L$78:L$91,$D1333)/$E1333</f>
        <v/>
      </c>
      <c r="M1333" s="40">
        <f>INDEX(M$78:M$91,$D1333)/$E1333</f>
        <v/>
      </c>
      <c r="N1333" s="40">
        <f>INDEX(N$78:N$91,$D1333)/$E1333</f>
        <v/>
      </c>
      <c r="O1333" s="40">
        <f>INDEX(O$78:O$91,$D1333)/$E1333</f>
        <v/>
      </c>
      <c r="P1333" s="40">
        <f>INDEX(P$78:P$91,$D1333)/$E1333</f>
        <v/>
      </c>
      <c r="Q1333" s="40">
        <f>INDEX(Q$78:Q$91,$D1333)/$E1333</f>
        <v/>
      </c>
      <c r="R1333" s="40">
        <f>INDEX(R$78:R$91,$D1333)/$E1333</f>
        <v/>
      </c>
      <c r="S1333" s="40">
        <f>INDEX(S$78:S$91,$D1333)/$E1333</f>
        <v/>
      </c>
      <c r="T1333" s="40">
        <f>INDEX(T$78:T$91,$D1333)/$E1333</f>
        <v/>
      </c>
      <c r="U1333" s="40">
        <f>INDEX(U$78:U$91,$D1333)/$E1333</f>
        <v/>
      </c>
      <c r="V1333" s="40">
        <f>INDEX(V$78:V$91,$D1333)/$E1333</f>
        <v/>
      </c>
      <c r="W1333" s="40">
        <f>INDEX(W$78:W$91,$D1333)/$E1333</f>
        <v/>
      </c>
      <c r="X1333" s="40">
        <f>INDEX(X$78:X$91,$D1333)/$E1333</f>
        <v/>
      </c>
      <c r="Y1333" s="40">
        <f>INDEX(Y$78:Y$91,$D1333)/$E1333</f>
        <v/>
      </c>
      <c r="Z1333" s="40">
        <f>INDEX(Z$78:Z$91,$D1333)/$E1333</f>
        <v/>
      </c>
      <c r="AA1333" s="40">
        <f>INDEX(AA$78:AA$91,$D1333)/$E1333</f>
        <v/>
      </c>
      <c r="AB1333" s="40">
        <f>INDEX(AB$78:AB$91,$D1333)/$E1333</f>
        <v/>
      </c>
      <c r="AC1333" s="40">
        <f>INDEX(AC$78:AC$91,$D1333)/$E1333</f>
        <v/>
      </c>
      <c r="AD1333" s="42">
        <f>NEWEXCISE(INDEX(AD$78:AD$91,$D1333),$E1333)</f>
        <v/>
      </c>
      <c r="AE1333" s="25">
        <f>LOWER(Settings!$C$4)&amp;".mit."&amp;$A1333&amp;IF($C1333="","","."&amp;$C1333&amp;"."&amp;$B1333)&amp;IF(INDEX(Variables!$D$5:$D$105,MATCH($A1333,Variables!$A$5:$A$105,0))="","","."&amp;INDEX(Variables!$D$5:$D$105,MATCH($A1333,Variables!$A$5:$A$105,0)))&amp;"."&amp;AE$5</f>
        <v/>
      </c>
      <c r="AF1333" s="41">
        <f>INDEX(AF$78:AF$91,$D1333)/$E1333</f>
        <v/>
      </c>
      <c r="AG1333" s="40">
        <f>INDEX(AG$78:AG$91,$D1333)/$E1333</f>
        <v/>
      </c>
      <c r="AH1333" s="40">
        <f>INDEX(AH$78:AH$91,$D1333)/$E1333</f>
        <v/>
      </c>
      <c r="AI1333" s="40">
        <f>INDEX(AI$78:AI$91,$D1333)/$E1333</f>
        <v/>
      </c>
      <c r="AJ1333" s="40">
        <f>INDEX(AJ$78:AJ$91,$D1333)/$E1333</f>
        <v/>
      </c>
      <c r="AK1333" s="40">
        <f>INDEX(AK$78:AK$91,$D1333)/$E1333</f>
        <v/>
      </c>
      <c r="AL1333" s="40">
        <f>INDEX(AL$78:AL$91,$D1333)/$E1333</f>
        <v/>
      </c>
      <c r="AM1333" s="40">
        <f>INDEX(AM$78:AM$91,$D1333)/$E1333</f>
        <v/>
      </c>
      <c r="AN1333" s="40">
        <f>INDEX(AN$78:AN$91,$D1333)/$E1333</f>
        <v/>
      </c>
      <c r="AO1333" s="40">
        <f>INDEX(AO$78:AO$91,$D1333)/$E1333</f>
        <v/>
      </c>
      <c r="AP1333" s="40">
        <f>INDEX(AP$78:AP$91,$D1333)/$E1333</f>
        <v/>
      </c>
      <c r="AQ1333" s="40">
        <f>INDEX(AQ$78:AQ$91,$D1333)/$E1333</f>
        <v/>
      </c>
      <c r="AR1333" s="40">
        <f>INDEX(AR$78:AR$91,$D1333)/$E1333</f>
        <v/>
      </c>
      <c r="AS1333" s="40">
        <f>INDEX(AS$78:AS$91,$D1333)/$E1333</f>
        <v/>
      </c>
      <c r="AT1333" s="40">
        <f>INDEX(AT$78:AT$91,$D1333)/$E1333</f>
        <v/>
      </c>
      <c r="AU1333" s="40">
        <f>INDEX(AU$78:AU$91,$D1333)/$E1333</f>
        <v/>
      </c>
      <c r="AV1333" s="40">
        <f>INDEX(AV$78:AV$91,$D1333)/$E1333</f>
        <v/>
      </c>
      <c r="AW1333" s="40">
        <f>INDEX(AW$78:AW$91,$D1333)/$E1333</f>
        <v/>
      </c>
      <c r="AX1333" s="42">
        <f>NEWEXCISE(INDEX(AX$78:AX$91,$D1333),$E1333)</f>
        <v/>
      </c>
    </row>
    <row r="1334" hidden="1" outlineLevel="2">
      <c r="A1334" s="5" t="inlineStr">
        <is>
          <t>ntx</t>
        </is>
      </c>
      <c r="B1334" s="5" t="inlineStr">
        <is>
          <t>oop</t>
        </is>
      </c>
      <c r="C1334" s="5" t="inlineStr">
        <is>
          <t>mac</t>
        </is>
      </c>
      <c r="D1334" s="40">
        <f>INDEX(Inputs!$L$5:$L$132,MATCH($B1334&amp;"|"&amp;$C1334,Inputs!$A$5:$A$132,0))</f>
        <v/>
      </c>
      <c r="E1334" s="40">
        <f>INDEX(Inputs!$I$5:$I$132,MATCH($B1334&amp;"|"&amp;$C1334,Inputs!$A$5:$A$132,0))</f>
        <v/>
      </c>
      <c r="F1334" s="39" t="n"/>
      <c r="G1334" s="39" t="n"/>
      <c r="H1334" s="5">
        <f>INDEX(Variables!$B$5:$B$105,MATCH($A1334,Variables!$A$5:$A$105,0))&amp;IF($C1334="",""," | "&amp;INDEX(Mapping!$B$5:$B$26,MATCH($C1334,Mapping!$A$5:$A$26,0))&amp;" | "&amp;INDEX(Mapping!$B$30:$B$41,MATCH($B1334,Mapping!$A$30:$A$41,0)))</f>
        <v/>
      </c>
      <c r="I1334" s="5">
        <f>INDEX(Variables!$C$5:$C$105,MATCH($A1334,Variables!$A$5:$A$105,0))</f>
        <v/>
      </c>
      <c r="J1334" s="5">
        <f>INDEX(Variables!$E$5:$E$105,MATCH($A1334,Variables!$A$5:$A$105,0))</f>
        <v/>
      </c>
      <c r="K1334" s="25">
        <f>LOWER(Settings!$C$4)&amp;".mit."&amp;$A1334&amp;IF($C1334="","","."&amp;$C1334&amp;"."&amp;$B1334)&amp;IF(INDEX(Variables!$D$5:$D$105,MATCH($A1334,Variables!$A$5:$A$105,0))="","","."&amp;INDEX(Variables!$D$5:$D$105,MATCH($A1334,Variables!$A$5:$A$105,0)))&amp;"."&amp;K$5</f>
        <v/>
      </c>
      <c r="L1334" s="41">
        <f>INDEX(L$78:L$91,$D1334)/$E1334</f>
        <v/>
      </c>
      <c r="M1334" s="40">
        <f>INDEX(M$78:M$91,$D1334)/$E1334</f>
        <v/>
      </c>
      <c r="N1334" s="40">
        <f>INDEX(N$78:N$91,$D1334)/$E1334</f>
        <v/>
      </c>
      <c r="O1334" s="40">
        <f>INDEX(O$78:O$91,$D1334)/$E1334</f>
        <v/>
      </c>
      <c r="P1334" s="40">
        <f>INDEX(P$78:P$91,$D1334)/$E1334</f>
        <v/>
      </c>
      <c r="Q1334" s="40">
        <f>INDEX(Q$78:Q$91,$D1334)/$E1334</f>
        <v/>
      </c>
      <c r="R1334" s="40">
        <f>INDEX(R$78:R$91,$D1334)/$E1334</f>
        <v/>
      </c>
      <c r="S1334" s="40">
        <f>INDEX(S$78:S$91,$D1334)/$E1334</f>
        <v/>
      </c>
      <c r="T1334" s="40">
        <f>INDEX(T$78:T$91,$D1334)/$E1334</f>
        <v/>
      </c>
      <c r="U1334" s="40">
        <f>INDEX(U$78:U$91,$D1334)/$E1334</f>
        <v/>
      </c>
      <c r="V1334" s="40">
        <f>INDEX(V$78:V$91,$D1334)/$E1334</f>
        <v/>
      </c>
      <c r="W1334" s="40">
        <f>INDEX(W$78:W$91,$D1334)/$E1334</f>
        <v/>
      </c>
      <c r="X1334" s="40">
        <f>INDEX(X$78:X$91,$D1334)/$E1334</f>
        <v/>
      </c>
      <c r="Y1334" s="40">
        <f>INDEX(Y$78:Y$91,$D1334)/$E1334</f>
        <v/>
      </c>
      <c r="Z1334" s="40">
        <f>INDEX(Z$78:Z$91,$D1334)/$E1334</f>
        <v/>
      </c>
      <c r="AA1334" s="40">
        <f>INDEX(AA$78:AA$91,$D1334)/$E1334</f>
        <v/>
      </c>
      <c r="AB1334" s="40">
        <f>INDEX(AB$78:AB$91,$D1334)/$E1334</f>
        <v/>
      </c>
      <c r="AC1334" s="40">
        <f>INDEX(AC$78:AC$91,$D1334)/$E1334</f>
        <v/>
      </c>
      <c r="AD1334" s="42">
        <f>NEWEXCISE(INDEX(AD$78:AD$91,$D1334),$E1334)</f>
        <v/>
      </c>
      <c r="AE1334" s="25">
        <f>LOWER(Settings!$C$4)&amp;".mit."&amp;$A1334&amp;IF($C1334="","","."&amp;$C1334&amp;"."&amp;$B1334)&amp;IF(INDEX(Variables!$D$5:$D$105,MATCH($A1334,Variables!$A$5:$A$105,0))="","","."&amp;INDEX(Variables!$D$5:$D$105,MATCH($A1334,Variables!$A$5:$A$105,0)))&amp;"."&amp;AE$5</f>
        <v/>
      </c>
      <c r="AF1334" s="41">
        <f>INDEX(AF$78:AF$91,$D1334)/$E1334</f>
        <v/>
      </c>
      <c r="AG1334" s="40">
        <f>INDEX(AG$78:AG$91,$D1334)/$E1334</f>
        <v/>
      </c>
      <c r="AH1334" s="40">
        <f>INDEX(AH$78:AH$91,$D1334)/$E1334</f>
        <v/>
      </c>
      <c r="AI1334" s="40">
        <f>INDEX(AI$78:AI$91,$D1334)/$E1334</f>
        <v/>
      </c>
      <c r="AJ1334" s="40">
        <f>INDEX(AJ$78:AJ$91,$D1334)/$E1334</f>
        <v/>
      </c>
      <c r="AK1334" s="40">
        <f>INDEX(AK$78:AK$91,$D1334)/$E1334</f>
        <v/>
      </c>
      <c r="AL1334" s="40">
        <f>INDEX(AL$78:AL$91,$D1334)/$E1334</f>
        <v/>
      </c>
      <c r="AM1334" s="40">
        <f>INDEX(AM$78:AM$91,$D1334)/$E1334</f>
        <v/>
      </c>
      <c r="AN1334" s="40">
        <f>INDEX(AN$78:AN$91,$D1334)/$E1334</f>
        <v/>
      </c>
      <c r="AO1334" s="40">
        <f>INDEX(AO$78:AO$91,$D1334)/$E1334</f>
        <v/>
      </c>
      <c r="AP1334" s="40">
        <f>INDEX(AP$78:AP$91,$D1334)/$E1334</f>
        <v/>
      </c>
      <c r="AQ1334" s="40">
        <f>INDEX(AQ$78:AQ$91,$D1334)/$E1334</f>
        <v/>
      </c>
      <c r="AR1334" s="40">
        <f>INDEX(AR$78:AR$91,$D1334)/$E1334</f>
        <v/>
      </c>
      <c r="AS1334" s="40">
        <f>INDEX(AS$78:AS$91,$D1334)/$E1334</f>
        <v/>
      </c>
      <c r="AT1334" s="40">
        <f>INDEX(AT$78:AT$91,$D1334)/$E1334</f>
        <v/>
      </c>
      <c r="AU1334" s="40">
        <f>INDEX(AU$78:AU$91,$D1334)/$E1334</f>
        <v/>
      </c>
      <c r="AV1334" s="40">
        <f>INDEX(AV$78:AV$91,$D1334)/$E1334</f>
        <v/>
      </c>
      <c r="AW1334" s="40">
        <f>INDEX(AW$78:AW$91,$D1334)/$E1334</f>
        <v/>
      </c>
      <c r="AX1334" s="42">
        <f>NEWEXCISE(INDEX(AX$78:AX$91,$D1334),$E1334)</f>
        <v/>
      </c>
    </row>
    <row r="1335" hidden="1" outlineLevel="2">
      <c r="A1335" s="5" t="inlineStr">
        <is>
          <t>ntx</t>
        </is>
      </c>
      <c r="B1335" s="5" t="inlineStr">
        <is>
          <t>bio</t>
        </is>
      </c>
      <c r="C1335" s="5" t="inlineStr">
        <is>
          <t>mac</t>
        </is>
      </c>
      <c r="D1335" s="40">
        <f>INDEX(Inputs!$L$5:$L$132,MATCH($B1335&amp;"|"&amp;$C1335,Inputs!$A$5:$A$132,0))</f>
        <v/>
      </c>
      <c r="E1335" s="40">
        <f>INDEX(Inputs!$I$5:$I$132,MATCH($B1335&amp;"|"&amp;$C1335,Inputs!$A$5:$A$132,0))</f>
        <v/>
      </c>
      <c r="F1335" s="39" t="n"/>
      <c r="G1335" s="39" t="n"/>
      <c r="H1335" s="5">
        <f>INDEX(Variables!$B$5:$B$105,MATCH($A1335,Variables!$A$5:$A$105,0))&amp;IF($C1335="",""," | "&amp;INDEX(Mapping!$B$5:$B$26,MATCH($C1335,Mapping!$A$5:$A$26,0))&amp;" | "&amp;INDEX(Mapping!$B$30:$B$41,MATCH($B1335,Mapping!$A$30:$A$41,0)))</f>
        <v/>
      </c>
      <c r="I1335" s="5">
        <f>INDEX(Variables!$C$5:$C$105,MATCH($A1335,Variables!$A$5:$A$105,0))</f>
        <v/>
      </c>
      <c r="J1335" s="5">
        <f>INDEX(Variables!$E$5:$E$105,MATCH($A1335,Variables!$A$5:$A$105,0))</f>
        <v/>
      </c>
      <c r="K1335" s="25">
        <f>LOWER(Settings!$C$4)&amp;".mit."&amp;$A1335&amp;IF($C1335="","","."&amp;$C1335&amp;"."&amp;$B1335)&amp;IF(INDEX(Variables!$D$5:$D$105,MATCH($A1335,Variables!$A$5:$A$105,0))="","","."&amp;INDEX(Variables!$D$5:$D$105,MATCH($A1335,Variables!$A$5:$A$105,0)))&amp;"."&amp;K$5</f>
        <v/>
      </c>
      <c r="L1335" s="41">
        <f>INDEX(L$78:L$91,$D1335)/$E1335</f>
        <v/>
      </c>
      <c r="M1335" s="40">
        <f>INDEX(M$78:M$91,$D1335)/$E1335</f>
        <v/>
      </c>
      <c r="N1335" s="40">
        <f>INDEX(N$78:N$91,$D1335)/$E1335</f>
        <v/>
      </c>
      <c r="O1335" s="40">
        <f>INDEX(O$78:O$91,$D1335)/$E1335</f>
        <v/>
      </c>
      <c r="P1335" s="40">
        <f>INDEX(P$78:P$91,$D1335)/$E1335</f>
        <v/>
      </c>
      <c r="Q1335" s="40">
        <f>INDEX(Q$78:Q$91,$D1335)/$E1335</f>
        <v/>
      </c>
      <c r="R1335" s="40">
        <f>INDEX(R$78:R$91,$D1335)/$E1335</f>
        <v/>
      </c>
      <c r="S1335" s="40">
        <f>INDEX(S$78:S$91,$D1335)/$E1335</f>
        <v/>
      </c>
      <c r="T1335" s="40">
        <f>INDEX(T$78:T$91,$D1335)/$E1335</f>
        <v/>
      </c>
      <c r="U1335" s="40">
        <f>INDEX(U$78:U$91,$D1335)/$E1335</f>
        <v/>
      </c>
      <c r="V1335" s="40">
        <f>INDEX(V$78:V$91,$D1335)/$E1335</f>
        <v/>
      </c>
      <c r="W1335" s="40">
        <f>INDEX(W$78:W$91,$D1335)/$E1335</f>
        <v/>
      </c>
      <c r="X1335" s="40">
        <f>INDEX(X$78:X$91,$D1335)/$E1335</f>
        <v/>
      </c>
      <c r="Y1335" s="40">
        <f>INDEX(Y$78:Y$91,$D1335)/$E1335</f>
        <v/>
      </c>
      <c r="Z1335" s="40">
        <f>INDEX(Z$78:Z$91,$D1335)/$E1335</f>
        <v/>
      </c>
      <c r="AA1335" s="40">
        <f>INDEX(AA$78:AA$91,$D1335)/$E1335</f>
        <v/>
      </c>
      <c r="AB1335" s="40">
        <f>INDEX(AB$78:AB$91,$D1335)/$E1335</f>
        <v/>
      </c>
      <c r="AC1335" s="40">
        <f>INDEX(AC$78:AC$91,$D1335)/$E1335</f>
        <v/>
      </c>
      <c r="AD1335" s="42">
        <f>NEWEXCISE(INDEX(AD$78:AD$91,$D1335),$E1335)</f>
        <v/>
      </c>
      <c r="AE1335" s="25">
        <f>LOWER(Settings!$C$4)&amp;".mit."&amp;$A1335&amp;IF($C1335="","","."&amp;$C1335&amp;"."&amp;$B1335)&amp;IF(INDEX(Variables!$D$5:$D$105,MATCH($A1335,Variables!$A$5:$A$105,0))="","","."&amp;INDEX(Variables!$D$5:$D$105,MATCH($A1335,Variables!$A$5:$A$105,0)))&amp;"."&amp;AE$5</f>
        <v/>
      </c>
      <c r="AF1335" s="41">
        <f>INDEX(AF$78:AF$91,$D1335)/$E1335</f>
        <v/>
      </c>
      <c r="AG1335" s="40">
        <f>INDEX(AG$78:AG$91,$D1335)/$E1335</f>
        <v/>
      </c>
      <c r="AH1335" s="40">
        <f>INDEX(AH$78:AH$91,$D1335)/$E1335</f>
        <v/>
      </c>
      <c r="AI1335" s="40">
        <f>INDEX(AI$78:AI$91,$D1335)/$E1335</f>
        <v/>
      </c>
      <c r="AJ1335" s="40">
        <f>INDEX(AJ$78:AJ$91,$D1335)/$E1335</f>
        <v/>
      </c>
      <c r="AK1335" s="40">
        <f>INDEX(AK$78:AK$91,$D1335)/$E1335</f>
        <v/>
      </c>
      <c r="AL1335" s="40">
        <f>INDEX(AL$78:AL$91,$D1335)/$E1335</f>
        <v/>
      </c>
      <c r="AM1335" s="40">
        <f>INDEX(AM$78:AM$91,$D1335)/$E1335</f>
        <v/>
      </c>
      <c r="AN1335" s="40">
        <f>INDEX(AN$78:AN$91,$D1335)/$E1335</f>
        <v/>
      </c>
      <c r="AO1335" s="40">
        <f>INDEX(AO$78:AO$91,$D1335)/$E1335</f>
        <v/>
      </c>
      <c r="AP1335" s="40">
        <f>INDEX(AP$78:AP$91,$D1335)/$E1335</f>
        <v/>
      </c>
      <c r="AQ1335" s="40">
        <f>INDEX(AQ$78:AQ$91,$D1335)/$E1335</f>
        <v/>
      </c>
      <c r="AR1335" s="40">
        <f>INDEX(AR$78:AR$91,$D1335)/$E1335</f>
        <v/>
      </c>
      <c r="AS1335" s="40">
        <f>INDEX(AS$78:AS$91,$D1335)/$E1335</f>
        <v/>
      </c>
      <c r="AT1335" s="40">
        <f>INDEX(AT$78:AT$91,$D1335)/$E1335</f>
        <v/>
      </c>
      <c r="AU1335" s="40">
        <f>INDEX(AU$78:AU$91,$D1335)/$E1335</f>
        <v/>
      </c>
      <c r="AV1335" s="40">
        <f>INDEX(AV$78:AV$91,$D1335)/$E1335</f>
        <v/>
      </c>
      <c r="AW1335" s="40">
        <f>INDEX(AW$78:AW$91,$D1335)/$E1335</f>
        <v/>
      </c>
      <c r="AX1335" s="42">
        <f>NEWEXCISE(INDEX(AX$78:AX$91,$D1335),$E1335)</f>
        <v/>
      </c>
    </row>
    <row r="1336" hidden="1" outlineLevel="2"/>
    <row r="1337" hidden="1" outlineLevel="2">
      <c r="A1337" s="5" t="inlineStr">
        <is>
          <t>nce</t>
        </is>
      </c>
      <c r="B1337" s="5" t="inlineStr">
        <is>
          <t>coa</t>
        </is>
      </c>
      <c r="C1337" s="5" t="inlineStr">
        <is>
          <t>mac</t>
        </is>
      </c>
      <c r="D1337" s="39" t="n"/>
      <c r="E1337" s="39" t="n"/>
      <c r="F1337" s="39" t="n"/>
      <c r="G1337" s="39" t="n"/>
      <c r="H1337" s="5">
        <f>INDEX(Variables!$B$5:$B$105,MATCH($A1337,Variables!$A$5:$A$105,0))&amp;IF($C1337="",""," | "&amp;INDEX(Mapping!$B$5:$B$26,MATCH($C1337,Mapping!$A$5:$A$26,0))&amp;" | "&amp;INDEX(Mapping!$B$30:$B$41,MATCH($B1337,Mapping!$A$30:$A$41,0)))</f>
        <v/>
      </c>
      <c r="I1337" s="5">
        <f>INDEX(Variables!$C$5:$C$105,MATCH($A1337,Variables!$A$5:$A$105,0))</f>
        <v/>
      </c>
      <c r="J1337" s="5">
        <f>INDEX(Variables!$E$5:$E$105,MATCH($A1337,Variables!$A$5:$A$105,0))</f>
        <v/>
      </c>
      <c r="K1337" s="25">
        <f>LOWER(Settings!$C$4)&amp;".mit."&amp;$A1337&amp;IF($C1337="","","."&amp;$C1337&amp;"."&amp;$B1337)&amp;IF(INDEX(Variables!$D$5:$D$105,MATCH($A1337,Variables!$A$5:$A$105,0))="","","."&amp;INDEX(Variables!$D$5:$D$105,MATCH($A1337,Variables!$A$5:$A$105,0)))&amp;"."&amp;K$5</f>
        <v/>
      </c>
      <c r="L1337" s="41">
        <f>L1310+L1319+L1328</f>
        <v/>
      </c>
      <c r="M1337" s="40">
        <f>M1310+M1319+M1328</f>
        <v/>
      </c>
      <c r="N1337" s="40">
        <f>N1310+N1319+N1328</f>
        <v/>
      </c>
      <c r="O1337" s="40">
        <f>O1310+O1319+O1328</f>
        <v/>
      </c>
      <c r="P1337" s="40">
        <f>P1310+P1319+P1328</f>
        <v/>
      </c>
      <c r="Q1337" s="40">
        <f>Q1310+Q1319+Q1328</f>
        <v/>
      </c>
      <c r="R1337" s="40">
        <f>R1310+R1319+R1328</f>
        <v/>
      </c>
      <c r="S1337" s="40">
        <f>S1310+S1319+S1328</f>
        <v/>
      </c>
      <c r="T1337" s="40">
        <f>T1310+T1319+T1328</f>
        <v/>
      </c>
      <c r="U1337" s="40">
        <f>U1310+U1319+U1328</f>
        <v/>
      </c>
      <c r="V1337" s="40">
        <f>V1310+V1319+V1328</f>
        <v/>
      </c>
      <c r="W1337" s="40">
        <f>W1310+W1319+W1328</f>
        <v/>
      </c>
      <c r="X1337" s="40">
        <f>X1310+X1319+X1328</f>
        <v/>
      </c>
      <c r="Y1337" s="40">
        <f>Y1310+Y1319+Y1328</f>
        <v/>
      </c>
      <c r="Z1337" s="40">
        <f>Z1310+Z1319+Z1328</f>
        <v/>
      </c>
      <c r="AA1337" s="40">
        <f>AA1310+AA1319+AA1328</f>
        <v/>
      </c>
      <c r="AB1337" s="40">
        <f>AB1310+AB1319+AB1328</f>
        <v/>
      </c>
      <c r="AC1337" s="40">
        <f>AC1310+AC1319+AC1328</f>
        <v/>
      </c>
      <c r="AD1337" s="42">
        <f>NEWPOLICY(AD1310,AD1319,AD1328)</f>
        <v/>
      </c>
      <c r="AE1337" s="25">
        <f>LOWER(Settings!$C$4)&amp;".mit."&amp;$A1337&amp;IF($C1337="","","."&amp;$C1337&amp;"."&amp;$B1337)&amp;IF(INDEX(Variables!$D$5:$D$105,MATCH($A1337,Variables!$A$5:$A$105,0))="","","."&amp;INDEX(Variables!$D$5:$D$105,MATCH($A1337,Variables!$A$5:$A$105,0)))&amp;"."&amp;AE$5</f>
        <v/>
      </c>
      <c r="AF1337" s="41">
        <f>AF1310+AF1319+AF1328</f>
        <v/>
      </c>
      <c r="AG1337" s="40">
        <f>AG1310+AG1319+AG1328</f>
        <v/>
      </c>
      <c r="AH1337" s="40">
        <f>AH1310+AH1319+AH1328</f>
        <v/>
      </c>
      <c r="AI1337" s="40">
        <f>AI1310+AI1319+AI1328</f>
        <v/>
      </c>
      <c r="AJ1337" s="40">
        <f>AJ1310+AJ1319+AJ1328</f>
        <v/>
      </c>
      <c r="AK1337" s="40">
        <f>AK1310+AK1319+AK1328</f>
        <v/>
      </c>
      <c r="AL1337" s="40">
        <f>AL1310+AL1319+AL1328</f>
        <v/>
      </c>
      <c r="AM1337" s="40">
        <f>AM1310+AM1319+AM1328</f>
        <v/>
      </c>
      <c r="AN1337" s="40">
        <f>AN1310+AN1319+AN1328</f>
        <v/>
      </c>
      <c r="AO1337" s="40">
        <f>AO1310+AO1319+AO1328</f>
        <v/>
      </c>
      <c r="AP1337" s="40">
        <f>AP1310+AP1319+AP1328</f>
        <v/>
      </c>
      <c r="AQ1337" s="40">
        <f>AQ1310+AQ1319+AQ1328</f>
        <v/>
      </c>
      <c r="AR1337" s="40">
        <f>AR1310+AR1319+AR1328</f>
        <v/>
      </c>
      <c r="AS1337" s="40">
        <f>AS1310+AS1319+AS1328</f>
        <v/>
      </c>
      <c r="AT1337" s="40">
        <f>AT1310+AT1319+AT1328</f>
        <v/>
      </c>
      <c r="AU1337" s="40">
        <f>AU1310+AU1319+AU1328</f>
        <v/>
      </c>
      <c r="AV1337" s="40">
        <f>AV1310+AV1319+AV1328</f>
        <v/>
      </c>
      <c r="AW1337" s="40">
        <f>AW1310+AW1319+AW1328</f>
        <v/>
      </c>
      <c r="AX1337" s="42">
        <f>NEWPOLICY(AX1310,AX1319,AX1328)</f>
        <v/>
      </c>
    </row>
    <row r="1338" hidden="1" outlineLevel="2">
      <c r="A1338" s="5" t="inlineStr">
        <is>
          <t>nce</t>
        </is>
      </c>
      <c r="B1338" s="5" t="inlineStr">
        <is>
          <t>nga</t>
        </is>
      </c>
      <c r="C1338" s="5" t="inlineStr">
        <is>
          <t>mac</t>
        </is>
      </c>
      <c r="D1338" s="39" t="n"/>
      <c r="E1338" s="39" t="n"/>
      <c r="F1338" s="39" t="n"/>
      <c r="G1338" s="39" t="n"/>
      <c r="H1338" s="5">
        <f>INDEX(Variables!$B$5:$B$105,MATCH($A1338,Variables!$A$5:$A$105,0))&amp;IF($C1338="",""," | "&amp;INDEX(Mapping!$B$5:$B$26,MATCH($C1338,Mapping!$A$5:$A$26,0))&amp;" | "&amp;INDEX(Mapping!$B$30:$B$41,MATCH($B1338,Mapping!$A$30:$A$41,0)))</f>
        <v/>
      </c>
      <c r="I1338" s="5">
        <f>INDEX(Variables!$C$5:$C$105,MATCH($A1338,Variables!$A$5:$A$105,0))</f>
        <v/>
      </c>
      <c r="J1338" s="5">
        <f>INDEX(Variables!$E$5:$E$105,MATCH($A1338,Variables!$A$5:$A$105,0))</f>
        <v/>
      </c>
      <c r="K1338" s="25">
        <f>LOWER(Settings!$C$4)&amp;".mit."&amp;$A1338&amp;IF($C1338="","","."&amp;$C1338&amp;"."&amp;$B1338)&amp;IF(INDEX(Variables!$D$5:$D$105,MATCH($A1338,Variables!$A$5:$A$105,0))="","","."&amp;INDEX(Variables!$D$5:$D$105,MATCH($A1338,Variables!$A$5:$A$105,0)))&amp;"."&amp;K$5</f>
        <v/>
      </c>
      <c r="L1338" s="41">
        <f>L1311+L1320+L1329</f>
        <v/>
      </c>
      <c r="M1338" s="40">
        <f>M1311+M1320+M1329</f>
        <v/>
      </c>
      <c r="N1338" s="40">
        <f>N1311+N1320+N1329</f>
        <v/>
      </c>
      <c r="O1338" s="40">
        <f>O1311+O1320+O1329</f>
        <v/>
      </c>
      <c r="P1338" s="40">
        <f>P1311+P1320+P1329</f>
        <v/>
      </c>
      <c r="Q1338" s="40">
        <f>Q1311+Q1320+Q1329</f>
        <v/>
      </c>
      <c r="R1338" s="40">
        <f>R1311+R1320+R1329</f>
        <v/>
      </c>
      <c r="S1338" s="40">
        <f>S1311+S1320+S1329</f>
        <v/>
      </c>
      <c r="T1338" s="40">
        <f>T1311+T1320+T1329</f>
        <v/>
      </c>
      <c r="U1338" s="40">
        <f>U1311+U1320+U1329</f>
        <v/>
      </c>
      <c r="V1338" s="40">
        <f>V1311+V1320+V1329</f>
        <v/>
      </c>
      <c r="W1338" s="40">
        <f>W1311+W1320+W1329</f>
        <v/>
      </c>
      <c r="X1338" s="40">
        <f>X1311+X1320+X1329</f>
        <v/>
      </c>
      <c r="Y1338" s="40">
        <f>Y1311+Y1320+Y1329</f>
        <v/>
      </c>
      <c r="Z1338" s="40">
        <f>Z1311+Z1320+Z1329</f>
        <v/>
      </c>
      <c r="AA1338" s="40">
        <f>AA1311+AA1320+AA1329</f>
        <v/>
      </c>
      <c r="AB1338" s="40">
        <f>AB1311+AB1320+AB1329</f>
        <v/>
      </c>
      <c r="AC1338" s="40">
        <f>AC1311+AC1320+AC1329</f>
        <v/>
      </c>
      <c r="AD1338" s="42">
        <f>NEWPOLICY(AD1311,AD1320,AD1329)</f>
        <v/>
      </c>
      <c r="AE1338" s="25">
        <f>LOWER(Settings!$C$4)&amp;".mit."&amp;$A1338&amp;IF($C1338="","","."&amp;$C1338&amp;"."&amp;$B1338)&amp;IF(INDEX(Variables!$D$5:$D$105,MATCH($A1338,Variables!$A$5:$A$105,0))="","","."&amp;INDEX(Variables!$D$5:$D$105,MATCH($A1338,Variables!$A$5:$A$105,0)))&amp;"."&amp;AE$5</f>
        <v/>
      </c>
      <c r="AF1338" s="41">
        <f>AF1311+AF1320+AF1329</f>
        <v/>
      </c>
      <c r="AG1338" s="40">
        <f>AG1311+AG1320+AG1329</f>
        <v/>
      </c>
      <c r="AH1338" s="40">
        <f>AH1311+AH1320+AH1329</f>
        <v/>
      </c>
      <c r="AI1338" s="40">
        <f>AI1311+AI1320+AI1329</f>
        <v/>
      </c>
      <c r="AJ1338" s="40">
        <f>AJ1311+AJ1320+AJ1329</f>
        <v/>
      </c>
      <c r="AK1338" s="40">
        <f>AK1311+AK1320+AK1329</f>
        <v/>
      </c>
      <c r="AL1338" s="40">
        <f>AL1311+AL1320+AL1329</f>
        <v/>
      </c>
      <c r="AM1338" s="40">
        <f>AM1311+AM1320+AM1329</f>
        <v/>
      </c>
      <c r="AN1338" s="40">
        <f>AN1311+AN1320+AN1329</f>
        <v/>
      </c>
      <c r="AO1338" s="40">
        <f>AO1311+AO1320+AO1329</f>
        <v/>
      </c>
      <c r="AP1338" s="40">
        <f>AP1311+AP1320+AP1329</f>
        <v/>
      </c>
      <c r="AQ1338" s="40">
        <f>AQ1311+AQ1320+AQ1329</f>
        <v/>
      </c>
      <c r="AR1338" s="40">
        <f>AR1311+AR1320+AR1329</f>
        <v/>
      </c>
      <c r="AS1338" s="40">
        <f>AS1311+AS1320+AS1329</f>
        <v/>
      </c>
      <c r="AT1338" s="40">
        <f>AT1311+AT1320+AT1329</f>
        <v/>
      </c>
      <c r="AU1338" s="40">
        <f>AU1311+AU1320+AU1329</f>
        <v/>
      </c>
      <c r="AV1338" s="40">
        <f>AV1311+AV1320+AV1329</f>
        <v/>
      </c>
      <c r="AW1338" s="40">
        <f>AW1311+AW1320+AW1329</f>
        <v/>
      </c>
      <c r="AX1338" s="42">
        <f>NEWPOLICY(AX1311,AX1320,AX1329)</f>
        <v/>
      </c>
    </row>
    <row r="1339" hidden="1" outlineLevel="2">
      <c r="A1339" s="5" t="inlineStr">
        <is>
          <t>nce</t>
        </is>
      </c>
      <c r="B1339" s="5" t="inlineStr">
        <is>
          <t>gso</t>
        </is>
      </c>
      <c r="C1339" s="5" t="inlineStr">
        <is>
          <t>mac</t>
        </is>
      </c>
      <c r="D1339" s="39" t="n"/>
      <c r="E1339" s="39" t="n"/>
      <c r="F1339" s="39" t="n"/>
      <c r="G1339" s="39" t="n"/>
      <c r="H1339" s="5">
        <f>INDEX(Variables!$B$5:$B$105,MATCH($A1339,Variables!$A$5:$A$105,0))&amp;IF($C1339="",""," | "&amp;INDEX(Mapping!$B$5:$B$26,MATCH($C1339,Mapping!$A$5:$A$26,0))&amp;" | "&amp;INDEX(Mapping!$B$30:$B$41,MATCH($B1339,Mapping!$A$30:$A$41,0)))</f>
        <v/>
      </c>
      <c r="I1339" s="5">
        <f>INDEX(Variables!$C$5:$C$105,MATCH($A1339,Variables!$A$5:$A$105,0))</f>
        <v/>
      </c>
      <c r="J1339" s="5">
        <f>INDEX(Variables!$E$5:$E$105,MATCH($A1339,Variables!$A$5:$A$105,0))</f>
        <v/>
      </c>
      <c r="K1339" s="25">
        <f>LOWER(Settings!$C$4)&amp;".mit."&amp;$A1339&amp;IF($C1339="","","."&amp;$C1339&amp;"."&amp;$B1339)&amp;IF(INDEX(Variables!$D$5:$D$105,MATCH($A1339,Variables!$A$5:$A$105,0))="","","."&amp;INDEX(Variables!$D$5:$D$105,MATCH($A1339,Variables!$A$5:$A$105,0)))&amp;"."&amp;K$5</f>
        <v/>
      </c>
      <c r="L1339" s="41">
        <f>L1312+L1321+L1330</f>
        <v/>
      </c>
      <c r="M1339" s="40">
        <f>M1312+M1321+M1330</f>
        <v/>
      </c>
      <c r="N1339" s="40">
        <f>N1312+N1321+N1330</f>
        <v/>
      </c>
      <c r="O1339" s="40">
        <f>O1312+O1321+O1330</f>
        <v/>
      </c>
      <c r="P1339" s="40">
        <f>P1312+P1321+P1330</f>
        <v/>
      </c>
      <c r="Q1339" s="40">
        <f>Q1312+Q1321+Q1330</f>
        <v/>
      </c>
      <c r="R1339" s="40">
        <f>R1312+R1321+R1330</f>
        <v/>
      </c>
      <c r="S1339" s="40">
        <f>S1312+S1321+S1330</f>
        <v/>
      </c>
      <c r="T1339" s="40">
        <f>T1312+T1321+T1330</f>
        <v/>
      </c>
      <c r="U1339" s="40">
        <f>U1312+U1321+U1330</f>
        <v/>
      </c>
      <c r="V1339" s="40">
        <f>V1312+V1321+V1330</f>
        <v/>
      </c>
      <c r="W1339" s="40">
        <f>W1312+W1321+W1330</f>
        <v/>
      </c>
      <c r="X1339" s="40">
        <f>X1312+X1321+X1330</f>
        <v/>
      </c>
      <c r="Y1339" s="40">
        <f>Y1312+Y1321+Y1330</f>
        <v/>
      </c>
      <c r="Z1339" s="40">
        <f>Z1312+Z1321+Z1330</f>
        <v/>
      </c>
      <c r="AA1339" s="40">
        <f>AA1312+AA1321+AA1330</f>
        <v/>
      </c>
      <c r="AB1339" s="40">
        <f>AB1312+AB1321+AB1330</f>
        <v/>
      </c>
      <c r="AC1339" s="40">
        <f>AC1312+AC1321+AC1330</f>
        <v/>
      </c>
      <c r="AD1339" s="42">
        <f>NEWPOLICY(AD1312,AD1321,AD1330)</f>
        <v/>
      </c>
      <c r="AE1339" s="25">
        <f>LOWER(Settings!$C$4)&amp;".mit."&amp;$A1339&amp;IF($C1339="","","."&amp;$C1339&amp;"."&amp;$B1339)&amp;IF(INDEX(Variables!$D$5:$D$105,MATCH($A1339,Variables!$A$5:$A$105,0))="","","."&amp;INDEX(Variables!$D$5:$D$105,MATCH($A1339,Variables!$A$5:$A$105,0)))&amp;"."&amp;AE$5</f>
        <v/>
      </c>
      <c r="AF1339" s="41">
        <f>AF1312+AF1321+AF1330</f>
        <v/>
      </c>
      <c r="AG1339" s="40">
        <f>AG1312+AG1321+AG1330</f>
        <v/>
      </c>
      <c r="AH1339" s="40">
        <f>AH1312+AH1321+AH1330</f>
        <v/>
      </c>
      <c r="AI1339" s="40">
        <f>AI1312+AI1321+AI1330</f>
        <v/>
      </c>
      <c r="AJ1339" s="40">
        <f>AJ1312+AJ1321+AJ1330</f>
        <v/>
      </c>
      <c r="AK1339" s="40">
        <f>AK1312+AK1321+AK1330</f>
        <v/>
      </c>
      <c r="AL1339" s="40">
        <f>AL1312+AL1321+AL1330</f>
        <v/>
      </c>
      <c r="AM1339" s="40">
        <f>AM1312+AM1321+AM1330</f>
        <v/>
      </c>
      <c r="AN1339" s="40">
        <f>AN1312+AN1321+AN1330</f>
        <v/>
      </c>
      <c r="AO1339" s="40">
        <f>AO1312+AO1321+AO1330</f>
        <v/>
      </c>
      <c r="AP1339" s="40">
        <f>AP1312+AP1321+AP1330</f>
        <v/>
      </c>
      <c r="AQ1339" s="40">
        <f>AQ1312+AQ1321+AQ1330</f>
        <v/>
      </c>
      <c r="AR1339" s="40">
        <f>AR1312+AR1321+AR1330</f>
        <v/>
      </c>
      <c r="AS1339" s="40">
        <f>AS1312+AS1321+AS1330</f>
        <v/>
      </c>
      <c r="AT1339" s="40">
        <f>AT1312+AT1321+AT1330</f>
        <v/>
      </c>
      <c r="AU1339" s="40">
        <f>AU1312+AU1321+AU1330</f>
        <v/>
      </c>
      <c r="AV1339" s="40">
        <f>AV1312+AV1321+AV1330</f>
        <v/>
      </c>
      <c r="AW1339" s="40">
        <f>AW1312+AW1321+AW1330</f>
        <v/>
      </c>
      <c r="AX1339" s="42">
        <f>NEWPOLICY(AX1312,AX1321,AX1330)</f>
        <v/>
      </c>
    </row>
    <row r="1340" hidden="1" outlineLevel="2">
      <c r="A1340" s="5" t="inlineStr">
        <is>
          <t>nce</t>
        </is>
      </c>
      <c r="B1340" s="5" t="inlineStr">
        <is>
          <t>die</t>
        </is>
      </c>
      <c r="C1340" s="5" t="inlineStr">
        <is>
          <t>mac</t>
        </is>
      </c>
      <c r="D1340" s="39" t="n"/>
      <c r="E1340" s="39" t="n"/>
      <c r="F1340" s="39" t="n"/>
      <c r="G1340" s="39" t="n"/>
      <c r="H1340" s="5">
        <f>INDEX(Variables!$B$5:$B$105,MATCH($A1340,Variables!$A$5:$A$105,0))&amp;IF($C1340="",""," | "&amp;INDEX(Mapping!$B$5:$B$26,MATCH($C1340,Mapping!$A$5:$A$26,0))&amp;" | "&amp;INDEX(Mapping!$B$30:$B$41,MATCH($B1340,Mapping!$A$30:$A$41,0)))</f>
        <v/>
      </c>
      <c r="I1340" s="5">
        <f>INDEX(Variables!$C$5:$C$105,MATCH($A1340,Variables!$A$5:$A$105,0))</f>
        <v/>
      </c>
      <c r="J1340" s="5">
        <f>INDEX(Variables!$E$5:$E$105,MATCH($A1340,Variables!$A$5:$A$105,0))</f>
        <v/>
      </c>
      <c r="K1340" s="25">
        <f>LOWER(Settings!$C$4)&amp;".mit."&amp;$A1340&amp;IF($C1340="","","."&amp;$C1340&amp;"."&amp;$B1340)&amp;IF(INDEX(Variables!$D$5:$D$105,MATCH($A1340,Variables!$A$5:$A$105,0))="","","."&amp;INDEX(Variables!$D$5:$D$105,MATCH($A1340,Variables!$A$5:$A$105,0)))&amp;"."&amp;K$5</f>
        <v/>
      </c>
      <c r="L1340" s="41">
        <f>L1313+L1322+L1331</f>
        <v/>
      </c>
      <c r="M1340" s="40">
        <f>M1313+M1322+M1331</f>
        <v/>
      </c>
      <c r="N1340" s="40">
        <f>N1313+N1322+N1331</f>
        <v/>
      </c>
      <c r="O1340" s="40">
        <f>O1313+O1322+O1331</f>
        <v/>
      </c>
      <c r="P1340" s="40">
        <f>P1313+P1322+P1331</f>
        <v/>
      </c>
      <c r="Q1340" s="40">
        <f>Q1313+Q1322+Q1331</f>
        <v/>
      </c>
      <c r="R1340" s="40">
        <f>R1313+R1322+R1331</f>
        <v/>
      </c>
      <c r="S1340" s="40">
        <f>S1313+S1322+S1331</f>
        <v/>
      </c>
      <c r="T1340" s="40">
        <f>T1313+T1322+T1331</f>
        <v/>
      </c>
      <c r="U1340" s="40">
        <f>U1313+U1322+U1331</f>
        <v/>
      </c>
      <c r="V1340" s="40">
        <f>V1313+V1322+V1331</f>
        <v/>
      </c>
      <c r="W1340" s="40">
        <f>W1313+W1322+W1331</f>
        <v/>
      </c>
      <c r="X1340" s="40">
        <f>X1313+X1322+X1331</f>
        <v/>
      </c>
      <c r="Y1340" s="40">
        <f>Y1313+Y1322+Y1331</f>
        <v/>
      </c>
      <c r="Z1340" s="40">
        <f>Z1313+Z1322+Z1331</f>
        <v/>
      </c>
      <c r="AA1340" s="40">
        <f>AA1313+AA1322+AA1331</f>
        <v/>
      </c>
      <c r="AB1340" s="40">
        <f>AB1313+AB1322+AB1331</f>
        <v/>
      </c>
      <c r="AC1340" s="40">
        <f>AC1313+AC1322+AC1331</f>
        <v/>
      </c>
      <c r="AD1340" s="42">
        <f>NEWPOLICY(AD1313,AD1322,AD1331)</f>
        <v/>
      </c>
      <c r="AE1340" s="25">
        <f>LOWER(Settings!$C$4)&amp;".mit."&amp;$A1340&amp;IF($C1340="","","."&amp;$C1340&amp;"."&amp;$B1340)&amp;IF(INDEX(Variables!$D$5:$D$105,MATCH($A1340,Variables!$A$5:$A$105,0))="","","."&amp;INDEX(Variables!$D$5:$D$105,MATCH($A1340,Variables!$A$5:$A$105,0)))&amp;"."&amp;AE$5</f>
        <v/>
      </c>
      <c r="AF1340" s="41">
        <f>AF1313+AF1322+AF1331</f>
        <v/>
      </c>
      <c r="AG1340" s="40">
        <f>AG1313+AG1322+AG1331</f>
        <v/>
      </c>
      <c r="AH1340" s="40">
        <f>AH1313+AH1322+AH1331</f>
        <v/>
      </c>
      <c r="AI1340" s="40">
        <f>AI1313+AI1322+AI1331</f>
        <v/>
      </c>
      <c r="AJ1340" s="40">
        <f>AJ1313+AJ1322+AJ1331</f>
        <v/>
      </c>
      <c r="AK1340" s="40">
        <f>AK1313+AK1322+AK1331</f>
        <v/>
      </c>
      <c r="AL1340" s="40">
        <f>AL1313+AL1322+AL1331</f>
        <v/>
      </c>
      <c r="AM1340" s="40">
        <f>AM1313+AM1322+AM1331</f>
        <v/>
      </c>
      <c r="AN1340" s="40">
        <f>AN1313+AN1322+AN1331</f>
        <v/>
      </c>
      <c r="AO1340" s="40">
        <f>AO1313+AO1322+AO1331</f>
        <v/>
      </c>
      <c r="AP1340" s="40">
        <f>AP1313+AP1322+AP1331</f>
        <v/>
      </c>
      <c r="AQ1340" s="40">
        <f>AQ1313+AQ1322+AQ1331</f>
        <v/>
      </c>
      <c r="AR1340" s="40">
        <f>AR1313+AR1322+AR1331</f>
        <v/>
      </c>
      <c r="AS1340" s="40">
        <f>AS1313+AS1322+AS1331</f>
        <v/>
      </c>
      <c r="AT1340" s="40">
        <f>AT1313+AT1322+AT1331</f>
        <v/>
      </c>
      <c r="AU1340" s="40">
        <f>AU1313+AU1322+AU1331</f>
        <v/>
      </c>
      <c r="AV1340" s="40">
        <f>AV1313+AV1322+AV1331</f>
        <v/>
      </c>
      <c r="AW1340" s="40">
        <f>AW1313+AW1322+AW1331</f>
        <v/>
      </c>
      <c r="AX1340" s="42">
        <f>NEWPOLICY(AX1313,AX1322,AX1331)</f>
        <v/>
      </c>
    </row>
    <row r="1341" hidden="1" outlineLevel="2">
      <c r="A1341" s="5" t="inlineStr">
        <is>
          <t>nce</t>
        </is>
      </c>
      <c r="B1341" s="5" t="inlineStr">
        <is>
          <t>lpg</t>
        </is>
      </c>
      <c r="C1341" s="5" t="inlineStr">
        <is>
          <t>mac</t>
        </is>
      </c>
      <c r="D1341" s="39" t="n"/>
      <c r="E1341" s="39" t="n"/>
      <c r="F1341" s="39" t="n"/>
      <c r="G1341" s="39" t="n"/>
      <c r="H1341" s="5">
        <f>INDEX(Variables!$B$5:$B$105,MATCH($A1341,Variables!$A$5:$A$105,0))&amp;IF($C1341="",""," | "&amp;INDEX(Mapping!$B$5:$B$26,MATCH($C1341,Mapping!$A$5:$A$26,0))&amp;" | "&amp;INDEX(Mapping!$B$30:$B$41,MATCH($B1341,Mapping!$A$30:$A$41,0)))</f>
        <v/>
      </c>
      <c r="I1341" s="5">
        <f>INDEX(Variables!$C$5:$C$105,MATCH($A1341,Variables!$A$5:$A$105,0))</f>
        <v/>
      </c>
      <c r="J1341" s="5">
        <f>INDEX(Variables!$E$5:$E$105,MATCH($A1341,Variables!$A$5:$A$105,0))</f>
        <v/>
      </c>
      <c r="K1341" s="25">
        <f>LOWER(Settings!$C$4)&amp;".mit."&amp;$A1341&amp;IF($C1341="","","."&amp;$C1341&amp;"."&amp;$B1341)&amp;IF(INDEX(Variables!$D$5:$D$105,MATCH($A1341,Variables!$A$5:$A$105,0))="","","."&amp;INDEX(Variables!$D$5:$D$105,MATCH($A1341,Variables!$A$5:$A$105,0)))&amp;"."&amp;K$5</f>
        <v/>
      </c>
      <c r="L1341" s="41">
        <f>L1314+L1323+L1332</f>
        <v/>
      </c>
      <c r="M1341" s="40">
        <f>M1314+M1323+M1332</f>
        <v/>
      </c>
      <c r="N1341" s="40">
        <f>N1314+N1323+N1332</f>
        <v/>
      </c>
      <c r="O1341" s="40">
        <f>O1314+O1323+O1332</f>
        <v/>
      </c>
      <c r="P1341" s="40">
        <f>P1314+P1323+P1332</f>
        <v/>
      </c>
      <c r="Q1341" s="40">
        <f>Q1314+Q1323+Q1332</f>
        <v/>
      </c>
      <c r="R1341" s="40">
        <f>R1314+R1323+R1332</f>
        <v/>
      </c>
      <c r="S1341" s="40">
        <f>S1314+S1323+S1332</f>
        <v/>
      </c>
      <c r="T1341" s="40">
        <f>T1314+T1323+T1332</f>
        <v/>
      </c>
      <c r="U1341" s="40">
        <f>U1314+U1323+U1332</f>
        <v/>
      </c>
      <c r="V1341" s="40">
        <f>V1314+V1323+V1332</f>
        <v/>
      </c>
      <c r="W1341" s="40">
        <f>W1314+W1323+W1332</f>
        <v/>
      </c>
      <c r="X1341" s="40">
        <f>X1314+X1323+X1332</f>
        <v/>
      </c>
      <c r="Y1341" s="40">
        <f>Y1314+Y1323+Y1332</f>
        <v/>
      </c>
      <c r="Z1341" s="40">
        <f>Z1314+Z1323+Z1332</f>
        <v/>
      </c>
      <c r="AA1341" s="40">
        <f>AA1314+AA1323+AA1332</f>
        <v/>
      </c>
      <c r="AB1341" s="40">
        <f>AB1314+AB1323+AB1332</f>
        <v/>
      </c>
      <c r="AC1341" s="40">
        <f>AC1314+AC1323+AC1332</f>
        <v/>
      </c>
      <c r="AD1341" s="42">
        <f>NEWPOLICY(AD1314,AD1323,AD1332)</f>
        <v/>
      </c>
      <c r="AE1341" s="25">
        <f>LOWER(Settings!$C$4)&amp;".mit."&amp;$A1341&amp;IF($C1341="","","."&amp;$C1341&amp;"."&amp;$B1341)&amp;IF(INDEX(Variables!$D$5:$D$105,MATCH($A1341,Variables!$A$5:$A$105,0))="","","."&amp;INDEX(Variables!$D$5:$D$105,MATCH($A1341,Variables!$A$5:$A$105,0)))&amp;"."&amp;AE$5</f>
        <v/>
      </c>
      <c r="AF1341" s="41">
        <f>AF1314+AF1323+AF1332</f>
        <v/>
      </c>
      <c r="AG1341" s="40">
        <f>AG1314+AG1323+AG1332</f>
        <v/>
      </c>
      <c r="AH1341" s="40">
        <f>AH1314+AH1323+AH1332</f>
        <v/>
      </c>
      <c r="AI1341" s="40">
        <f>AI1314+AI1323+AI1332</f>
        <v/>
      </c>
      <c r="AJ1341" s="40">
        <f>AJ1314+AJ1323+AJ1332</f>
        <v/>
      </c>
      <c r="AK1341" s="40">
        <f>AK1314+AK1323+AK1332</f>
        <v/>
      </c>
      <c r="AL1341" s="40">
        <f>AL1314+AL1323+AL1332</f>
        <v/>
      </c>
      <c r="AM1341" s="40">
        <f>AM1314+AM1323+AM1332</f>
        <v/>
      </c>
      <c r="AN1341" s="40">
        <f>AN1314+AN1323+AN1332</f>
        <v/>
      </c>
      <c r="AO1341" s="40">
        <f>AO1314+AO1323+AO1332</f>
        <v/>
      </c>
      <c r="AP1341" s="40">
        <f>AP1314+AP1323+AP1332</f>
        <v/>
      </c>
      <c r="AQ1341" s="40">
        <f>AQ1314+AQ1323+AQ1332</f>
        <v/>
      </c>
      <c r="AR1341" s="40">
        <f>AR1314+AR1323+AR1332</f>
        <v/>
      </c>
      <c r="AS1341" s="40">
        <f>AS1314+AS1323+AS1332</f>
        <v/>
      </c>
      <c r="AT1341" s="40">
        <f>AT1314+AT1323+AT1332</f>
        <v/>
      </c>
      <c r="AU1341" s="40">
        <f>AU1314+AU1323+AU1332</f>
        <v/>
      </c>
      <c r="AV1341" s="40">
        <f>AV1314+AV1323+AV1332</f>
        <v/>
      </c>
      <c r="AW1341" s="40">
        <f>AW1314+AW1323+AW1332</f>
        <v/>
      </c>
      <c r="AX1341" s="42">
        <f>NEWPOLICY(AX1314,AX1323,AX1332)</f>
        <v/>
      </c>
    </row>
    <row r="1342" hidden="1" outlineLevel="2">
      <c r="A1342" s="5" t="inlineStr">
        <is>
          <t>nce</t>
        </is>
      </c>
      <c r="B1342" s="5" t="inlineStr">
        <is>
          <t>ker</t>
        </is>
      </c>
      <c r="C1342" s="5" t="inlineStr">
        <is>
          <t>mac</t>
        </is>
      </c>
      <c r="D1342" s="39" t="n"/>
      <c r="E1342" s="39" t="n"/>
      <c r="F1342" s="39" t="n"/>
      <c r="G1342" s="39" t="n"/>
      <c r="H1342" s="5">
        <f>INDEX(Variables!$B$5:$B$105,MATCH($A1342,Variables!$A$5:$A$105,0))&amp;IF($C1342="",""," | "&amp;INDEX(Mapping!$B$5:$B$26,MATCH($C1342,Mapping!$A$5:$A$26,0))&amp;" | "&amp;INDEX(Mapping!$B$30:$B$41,MATCH($B1342,Mapping!$A$30:$A$41,0)))</f>
        <v/>
      </c>
      <c r="I1342" s="5">
        <f>INDEX(Variables!$C$5:$C$105,MATCH($A1342,Variables!$A$5:$A$105,0))</f>
        <v/>
      </c>
      <c r="J1342" s="5">
        <f>INDEX(Variables!$E$5:$E$105,MATCH($A1342,Variables!$A$5:$A$105,0))</f>
        <v/>
      </c>
      <c r="K1342" s="25">
        <f>LOWER(Settings!$C$4)&amp;".mit."&amp;$A1342&amp;IF($C1342="","","."&amp;$C1342&amp;"."&amp;$B1342)&amp;IF(INDEX(Variables!$D$5:$D$105,MATCH($A1342,Variables!$A$5:$A$105,0))="","","."&amp;INDEX(Variables!$D$5:$D$105,MATCH($A1342,Variables!$A$5:$A$105,0)))&amp;"."&amp;K$5</f>
        <v/>
      </c>
      <c r="L1342" s="41">
        <f>L1315+L1324+L1333</f>
        <v/>
      </c>
      <c r="M1342" s="40">
        <f>M1315+M1324+M1333</f>
        <v/>
      </c>
      <c r="N1342" s="40">
        <f>N1315+N1324+N1333</f>
        <v/>
      </c>
      <c r="O1342" s="40">
        <f>O1315+O1324+O1333</f>
        <v/>
      </c>
      <c r="P1342" s="40">
        <f>P1315+P1324+P1333</f>
        <v/>
      </c>
      <c r="Q1342" s="40">
        <f>Q1315+Q1324+Q1333</f>
        <v/>
      </c>
      <c r="R1342" s="40">
        <f>R1315+R1324+R1333</f>
        <v/>
      </c>
      <c r="S1342" s="40">
        <f>S1315+S1324+S1333</f>
        <v/>
      </c>
      <c r="T1342" s="40">
        <f>T1315+T1324+T1333</f>
        <v/>
      </c>
      <c r="U1342" s="40">
        <f>U1315+U1324+U1333</f>
        <v/>
      </c>
      <c r="V1342" s="40">
        <f>V1315+V1324+V1333</f>
        <v/>
      </c>
      <c r="W1342" s="40">
        <f>W1315+W1324+W1333</f>
        <v/>
      </c>
      <c r="X1342" s="40">
        <f>X1315+X1324+X1333</f>
        <v/>
      </c>
      <c r="Y1342" s="40">
        <f>Y1315+Y1324+Y1333</f>
        <v/>
      </c>
      <c r="Z1342" s="40">
        <f>Z1315+Z1324+Z1333</f>
        <v/>
      </c>
      <c r="AA1342" s="40">
        <f>AA1315+AA1324+AA1333</f>
        <v/>
      </c>
      <c r="AB1342" s="40">
        <f>AB1315+AB1324+AB1333</f>
        <v/>
      </c>
      <c r="AC1342" s="40">
        <f>AC1315+AC1324+AC1333</f>
        <v/>
      </c>
      <c r="AD1342" s="42">
        <f>NEWPOLICY(AD1315,AD1324,AD1333)</f>
        <v/>
      </c>
      <c r="AE1342" s="25">
        <f>LOWER(Settings!$C$4)&amp;".mit."&amp;$A1342&amp;IF($C1342="","","."&amp;$C1342&amp;"."&amp;$B1342)&amp;IF(INDEX(Variables!$D$5:$D$105,MATCH($A1342,Variables!$A$5:$A$105,0))="","","."&amp;INDEX(Variables!$D$5:$D$105,MATCH($A1342,Variables!$A$5:$A$105,0)))&amp;"."&amp;AE$5</f>
        <v/>
      </c>
      <c r="AF1342" s="41">
        <f>AF1315+AF1324+AF1333</f>
        <v/>
      </c>
      <c r="AG1342" s="40">
        <f>AG1315+AG1324+AG1333</f>
        <v/>
      </c>
      <c r="AH1342" s="40">
        <f>AH1315+AH1324+AH1333</f>
        <v/>
      </c>
      <c r="AI1342" s="40">
        <f>AI1315+AI1324+AI1333</f>
        <v/>
      </c>
      <c r="AJ1342" s="40">
        <f>AJ1315+AJ1324+AJ1333</f>
        <v/>
      </c>
      <c r="AK1342" s="40">
        <f>AK1315+AK1324+AK1333</f>
        <v/>
      </c>
      <c r="AL1342" s="40">
        <f>AL1315+AL1324+AL1333</f>
        <v/>
      </c>
      <c r="AM1342" s="40">
        <f>AM1315+AM1324+AM1333</f>
        <v/>
      </c>
      <c r="AN1342" s="40">
        <f>AN1315+AN1324+AN1333</f>
        <v/>
      </c>
      <c r="AO1342" s="40">
        <f>AO1315+AO1324+AO1333</f>
        <v/>
      </c>
      <c r="AP1342" s="40">
        <f>AP1315+AP1324+AP1333</f>
        <v/>
      </c>
      <c r="AQ1342" s="40">
        <f>AQ1315+AQ1324+AQ1333</f>
        <v/>
      </c>
      <c r="AR1342" s="40">
        <f>AR1315+AR1324+AR1333</f>
        <v/>
      </c>
      <c r="AS1342" s="40">
        <f>AS1315+AS1324+AS1333</f>
        <v/>
      </c>
      <c r="AT1342" s="40">
        <f>AT1315+AT1324+AT1333</f>
        <v/>
      </c>
      <c r="AU1342" s="40">
        <f>AU1315+AU1324+AU1333</f>
        <v/>
      </c>
      <c r="AV1342" s="40">
        <f>AV1315+AV1324+AV1333</f>
        <v/>
      </c>
      <c r="AW1342" s="40">
        <f>AW1315+AW1324+AW1333</f>
        <v/>
      </c>
      <c r="AX1342" s="42">
        <f>NEWPOLICY(AX1315,AX1324,AX1333)</f>
        <v/>
      </c>
    </row>
    <row r="1343" hidden="1" outlineLevel="2">
      <c r="A1343" s="5" t="inlineStr">
        <is>
          <t>nce</t>
        </is>
      </c>
      <c r="B1343" s="5" t="inlineStr">
        <is>
          <t>oop</t>
        </is>
      </c>
      <c r="C1343" s="5" t="inlineStr">
        <is>
          <t>mac</t>
        </is>
      </c>
      <c r="D1343" s="39" t="n"/>
      <c r="E1343" s="39" t="n"/>
      <c r="F1343" s="39" t="n"/>
      <c r="G1343" s="39" t="n"/>
      <c r="H1343" s="5">
        <f>INDEX(Variables!$B$5:$B$105,MATCH($A1343,Variables!$A$5:$A$105,0))&amp;IF($C1343="",""," | "&amp;INDEX(Mapping!$B$5:$B$26,MATCH($C1343,Mapping!$A$5:$A$26,0))&amp;" | "&amp;INDEX(Mapping!$B$30:$B$41,MATCH($B1343,Mapping!$A$30:$A$41,0)))</f>
        <v/>
      </c>
      <c r="I1343" s="5">
        <f>INDEX(Variables!$C$5:$C$105,MATCH($A1343,Variables!$A$5:$A$105,0))</f>
        <v/>
      </c>
      <c r="J1343" s="5">
        <f>INDEX(Variables!$E$5:$E$105,MATCH($A1343,Variables!$A$5:$A$105,0))</f>
        <v/>
      </c>
      <c r="K1343" s="25">
        <f>LOWER(Settings!$C$4)&amp;".mit."&amp;$A1343&amp;IF($C1343="","","."&amp;$C1343&amp;"."&amp;$B1343)&amp;IF(INDEX(Variables!$D$5:$D$105,MATCH($A1343,Variables!$A$5:$A$105,0))="","","."&amp;INDEX(Variables!$D$5:$D$105,MATCH($A1343,Variables!$A$5:$A$105,0)))&amp;"."&amp;K$5</f>
        <v/>
      </c>
      <c r="L1343" s="41">
        <f>L1316+L1325+L1334</f>
        <v/>
      </c>
      <c r="M1343" s="40">
        <f>M1316+M1325+M1334</f>
        <v/>
      </c>
      <c r="N1343" s="40">
        <f>N1316+N1325+N1334</f>
        <v/>
      </c>
      <c r="O1343" s="40">
        <f>O1316+O1325+O1334</f>
        <v/>
      </c>
      <c r="P1343" s="40">
        <f>P1316+P1325+P1334</f>
        <v/>
      </c>
      <c r="Q1343" s="40">
        <f>Q1316+Q1325+Q1334</f>
        <v/>
      </c>
      <c r="R1343" s="40">
        <f>R1316+R1325+R1334</f>
        <v/>
      </c>
      <c r="S1343" s="40">
        <f>S1316+S1325+S1334</f>
        <v/>
      </c>
      <c r="T1343" s="40">
        <f>T1316+T1325+T1334</f>
        <v/>
      </c>
      <c r="U1343" s="40">
        <f>U1316+U1325+U1334</f>
        <v/>
      </c>
      <c r="V1343" s="40">
        <f>V1316+V1325+V1334</f>
        <v/>
      </c>
      <c r="W1343" s="40">
        <f>W1316+W1325+W1334</f>
        <v/>
      </c>
      <c r="X1343" s="40">
        <f>X1316+X1325+X1334</f>
        <v/>
      </c>
      <c r="Y1343" s="40">
        <f>Y1316+Y1325+Y1334</f>
        <v/>
      </c>
      <c r="Z1343" s="40">
        <f>Z1316+Z1325+Z1334</f>
        <v/>
      </c>
      <c r="AA1343" s="40">
        <f>AA1316+AA1325+AA1334</f>
        <v/>
      </c>
      <c r="AB1343" s="40">
        <f>AB1316+AB1325+AB1334</f>
        <v/>
      </c>
      <c r="AC1343" s="40">
        <f>AC1316+AC1325+AC1334</f>
        <v/>
      </c>
      <c r="AD1343" s="42">
        <f>NEWPOLICY(AD1316,AD1325,AD1334)</f>
        <v/>
      </c>
      <c r="AE1343" s="25">
        <f>LOWER(Settings!$C$4)&amp;".mit."&amp;$A1343&amp;IF($C1343="","","."&amp;$C1343&amp;"."&amp;$B1343)&amp;IF(INDEX(Variables!$D$5:$D$105,MATCH($A1343,Variables!$A$5:$A$105,0))="","","."&amp;INDEX(Variables!$D$5:$D$105,MATCH($A1343,Variables!$A$5:$A$105,0)))&amp;"."&amp;AE$5</f>
        <v/>
      </c>
      <c r="AF1343" s="41">
        <f>AF1316+AF1325+AF1334</f>
        <v/>
      </c>
      <c r="AG1343" s="40">
        <f>AG1316+AG1325+AG1334</f>
        <v/>
      </c>
      <c r="AH1343" s="40">
        <f>AH1316+AH1325+AH1334</f>
        <v/>
      </c>
      <c r="AI1343" s="40">
        <f>AI1316+AI1325+AI1334</f>
        <v/>
      </c>
      <c r="AJ1343" s="40">
        <f>AJ1316+AJ1325+AJ1334</f>
        <v/>
      </c>
      <c r="AK1343" s="40">
        <f>AK1316+AK1325+AK1334</f>
        <v/>
      </c>
      <c r="AL1343" s="40">
        <f>AL1316+AL1325+AL1334</f>
        <v/>
      </c>
      <c r="AM1343" s="40">
        <f>AM1316+AM1325+AM1334</f>
        <v/>
      </c>
      <c r="AN1343" s="40">
        <f>AN1316+AN1325+AN1334</f>
        <v/>
      </c>
      <c r="AO1343" s="40">
        <f>AO1316+AO1325+AO1334</f>
        <v/>
      </c>
      <c r="AP1343" s="40">
        <f>AP1316+AP1325+AP1334</f>
        <v/>
      </c>
      <c r="AQ1343" s="40">
        <f>AQ1316+AQ1325+AQ1334</f>
        <v/>
      </c>
      <c r="AR1343" s="40">
        <f>AR1316+AR1325+AR1334</f>
        <v/>
      </c>
      <c r="AS1343" s="40">
        <f>AS1316+AS1325+AS1334</f>
        <v/>
      </c>
      <c r="AT1343" s="40">
        <f>AT1316+AT1325+AT1334</f>
        <v/>
      </c>
      <c r="AU1343" s="40">
        <f>AU1316+AU1325+AU1334</f>
        <v/>
      </c>
      <c r="AV1343" s="40">
        <f>AV1316+AV1325+AV1334</f>
        <v/>
      </c>
      <c r="AW1343" s="40">
        <f>AW1316+AW1325+AW1334</f>
        <v/>
      </c>
      <c r="AX1343" s="42">
        <f>NEWPOLICY(AX1316,AX1325,AX1334)</f>
        <v/>
      </c>
    </row>
    <row r="1344" hidden="1" outlineLevel="2">
      <c r="A1344" s="5" t="inlineStr">
        <is>
          <t>nce</t>
        </is>
      </c>
      <c r="B1344" s="5" t="inlineStr">
        <is>
          <t>bio</t>
        </is>
      </c>
      <c r="C1344" s="5" t="inlineStr">
        <is>
          <t>mac</t>
        </is>
      </c>
      <c r="D1344" s="39" t="n"/>
      <c r="E1344" s="39" t="n"/>
      <c r="F1344" s="39" t="n"/>
      <c r="G1344" s="39" t="n"/>
      <c r="H1344" s="5">
        <f>INDEX(Variables!$B$5:$B$105,MATCH($A1344,Variables!$A$5:$A$105,0))&amp;IF($C1344="",""," | "&amp;INDEX(Mapping!$B$5:$B$26,MATCH($C1344,Mapping!$A$5:$A$26,0))&amp;" | "&amp;INDEX(Mapping!$B$30:$B$41,MATCH($B1344,Mapping!$A$30:$A$41,0)))</f>
        <v/>
      </c>
      <c r="I1344" s="5">
        <f>INDEX(Variables!$C$5:$C$105,MATCH($A1344,Variables!$A$5:$A$105,0))</f>
        <v/>
      </c>
      <c r="J1344" s="5">
        <f>INDEX(Variables!$E$5:$E$105,MATCH($A1344,Variables!$A$5:$A$105,0))</f>
        <v/>
      </c>
      <c r="K1344" s="25">
        <f>LOWER(Settings!$C$4)&amp;".mit."&amp;$A1344&amp;IF($C1344="","","."&amp;$C1344&amp;"."&amp;$B1344)&amp;IF(INDEX(Variables!$D$5:$D$105,MATCH($A1344,Variables!$A$5:$A$105,0))="","","."&amp;INDEX(Variables!$D$5:$D$105,MATCH($A1344,Variables!$A$5:$A$105,0)))&amp;"."&amp;K$5</f>
        <v/>
      </c>
      <c r="L1344" s="41">
        <f>L1317+L1326+L1335</f>
        <v/>
      </c>
      <c r="M1344" s="40">
        <f>M1317+M1326+M1335</f>
        <v/>
      </c>
      <c r="N1344" s="40">
        <f>N1317+N1326+N1335</f>
        <v/>
      </c>
      <c r="O1344" s="40">
        <f>O1317+O1326+O1335</f>
        <v/>
      </c>
      <c r="P1344" s="40">
        <f>P1317+P1326+P1335</f>
        <v/>
      </c>
      <c r="Q1344" s="40">
        <f>Q1317+Q1326+Q1335</f>
        <v/>
      </c>
      <c r="R1344" s="40">
        <f>R1317+R1326+R1335</f>
        <v/>
      </c>
      <c r="S1344" s="40">
        <f>S1317+S1326+S1335</f>
        <v/>
      </c>
      <c r="T1344" s="40">
        <f>T1317+T1326+T1335</f>
        <v/>
      </c>
      <c r="U1344" s="40">
        <f>U1317+U1326+U1335</f>
        <v/>
      </c>
      <c r="V1344" s="40">
        <f>V1317+V1326+V1335</f>
        <v/>
      </c>
      <c r="W1344" s="40">
        <f>W1317+W1326+W1335</f>
        <v/>
      </c>
      <c r="X1344" s="40">
        <f>X1317+X1326+X1335</f>
        <v/>
      </c>
      <c r="Y1344" s="40">
        <f>Y1317+Y1326+Y1335</f>
        <v/>
      </c>
      <c r="Z1344" s="40">
        <f>Z1317+Z1326+Z1335</f>
        <v/>
      </c>
      <c r="AA1344" s="40">
        <f>AA1317+AA1326+AA1335</f>
        <v/>
      </c>
      <c r="AB1344" s="40">
        <f>AB1317+AB1326+AB1335</f>
        <v/>
      </c>
      <c r="AC1344" s="40">
        <f>AC1317+AC1326+AC1335</f>
        <v/>
      </c>
      <c r="AD1344" s="42">
        <f>NEWPOLICY(AD1317,AD1326,AD1335)</f>
        <v/>
      </c>
      <c r="AE1344" s="25">
        <f>LOWER(Settings!$C$4)&amp;".mit."&amp;$A1344&amp;IF($C1344="","","."&amp;$C1344&amp;"."&amp;$B1344)&amp;IF(INDEX(Variables!$D$5:$D$105,MATCH($A1344,Variables!$A$5:$A$105,0))="","","."&amp;INDEX(Variables!$D$5:$D$105,MATCH($A1344,Variables!$A$5:$A$105,0)))&amp;"."&amp;AE$5</f>
        <v/>
      </c>
      <c r="AF1344" s="41">
        <f>AF1317+AF1326+AF1335</f>
        <v/>
      </c>
      <c r="AG1344" s="40">
        <f>AG1317+AG1326+AG1335</f>
        <v/>
      </c>
      <c r="AH1344" s="40">
        <f>AH1317+AH1326+AH1335</f>
        <v/>
      </c>
      <c r="AI1344" s="40">
        <f>AI1317+AI1326+AI1335</f>
        <v/>
      </c>
      <c r="AJ1344" s="40">
        <f>AJ1317+AJ1326+AJ1335</f>
        <v/>
      </c>
      <c r="AK1344" s="40">
        <f>AK1317+AK1326+AK1335</f>
        <v/>
      </c>
      <c r="AL1344" s="40">
        <f>AL1317+AL1326+AL1335</f>
        <v/>
      </c>
      <c r="AM1344" s="40">
        <f>AM1317+AM1326+AM1335</f>
        <v/>
      </c>
      <c r="AN1344" s="40">
        <f>AN1317+AN1326+AN1335</f>
        <v/>
      </c>
      <c r="AO1344" s="40">
        <f>AO1317+AO1326+AO1335</f>
        <v/>
      </c>
      <c r="AP1344" s="40">
        <f>AP1317+AP1326+AP1335</f>
        <v/>
      </c>
      <c r="AQ1344" s="40">
        <f>AQ1317+AQ1326+AQ1335</f>
        <v/>
      </c>
      <c r="AR1344" s="40">
        <f>AR1317+AR1326+AR1335</f>
        <v/>
      </c>
      <c r="AS1344" s="40">
        <f>AS1317+AS1326+AS1335</f>
        <v/>
      </c>
      <c r="AT1344" s="40">
        <f>AT1317+AT1326+AT1335</f>
        <v/>
      </c>
      <c r="AU1344" s="40">
        <f>AU1317+AU1326+AU1335</f>
        <v/>
      </c>
      <c r="AV1344" s="40">
        <f>AV1317+AV1326+AV1335</f>
        <v/>
      </c>
      <c r="AW1344" s="40">
        <f>AW1317+AW1326+AW1335</f>
        <v/>
      </c>
      <c r="AX1344" s="42">
        <f>NEWPOLICY(AX1317,AX1326,AX1335)</f>
        <v/>
      </c>
    </row>
    <row r="1345" hidden="1" outlineLevel="2"/>
    <row r="1346" hidden="1" outlineLevel="2">
      <c r="A1346" s="5" t="inlineStr">
        <is>
          <t>atp</t>
        </is>
      </c>
      <c r="B1346" s="5" t="inlineStr">
        <is>
          <t>coa</t>
        </is>
      </c>
      <c r="C1346" s="5" t="inlineStr">
        <is>
          <t>mac</t>
        </is>
      </c>
      <c r="D1346" s="40">
        <f>INDEX(Inputs!$R$5:$R$132,MATCH($B1346&amp;"|"&amp;$C1346,Inputs!$A$5:$A$132,0))</f>
        <v/>
      </c>
      <c r="E1346" s="40">
        <f>INDEX(Inputs!$S$5:$S$132,MATCH($B1346&amp;"|"&amp;$C1346,Inputs!$A$5:$A$132,0))</f>
        <v/>
      </c>
      <c r="F1346" s="39" t="n"/>
      <c r="G1346" s="39" t="n"/>
      <c r="H1346" s="5">
        <f>INDEX(Variables!$B$5:$B$105,MATCH($A1346,Variables!$A$5:$A$105,0))&amp;IF($C1346="",""," | "&amp;INDEX(Mapping!$B$5:$B$26,MATCH($C1346,Mapping!$A$5:$A$26,0))&amp;" | "&amp;INDEX(Mapping!$B$30:$B$41,MATCH($B1346,Mapping!$A$30:$A$41,0)))</f>
        <v/>
      </c>
      <c r="I1346" s="5">
        <f>INDEX(Variables!$C$5:$C$105,MATCH($A1346,Variables!$A$5:$A$105,0))</f>
        <v/>
      </c>
      <c r="J1346" s="5">
        <f>INDEX(Variables!$E$5:$E$105,MATCH($A1346,Variables!$A$5:$A$105,0))</f>
        <v/>
      </c>
      <c r="K1346" s="25">
        <f>LOWER(Settings!$C$4)&amp;".mit."&amp;$A1346&amp;IF($C1346="","","."&amp;$C1346&amp;"."&amp;$B1346)&amp;IF(INDEX(Variables!$D$5:$D$105,MATCH($A1346,Variables!$A$5:$A$105,0))="","","."&amp;INDEX(Variables!$D$5:$D$105,MATCH($A1346,Variables!$A$5:$A$105,0)))&amp;"."&amp;K$5</f>
        <v/>
      </c>
      <c r="L1346" s="41">
        <f>MAX(INDEX(L$232:L$243,$D1346)+L1337*(1+$E1346),0.01)</f>
        <v/>
      </c>
      <c r="M1346" s="40">
        <f>MAX(INDEX(M$232:M$243,$D1346)+M1337*(1+$E1346),0.01)</f>
        <v/>
      </c>
      <c r="N1346" s="40">
        <f>MAX(INDEX(N$232:N$243,$D1346)+N1337*(1+$E1346),0.01)</f>
        <v/>
      </c>
      <c r="O1346" s="40">
        <f>MAX(INDEX(O$232:O$243,$D1346)+O1337*(1+$E1346),0.01)</f>
        <v/>
      </c>
      <c r="P1346" s="40">
        <f>MAX(INDEX(P$232:P$243,$D1346)+P1337*(1+$E1346),0.01)</f>
        <v/>
      </c>
      <c r="Q1346" s="40">
        <f>MAX(INDEX(Q$232:Q$243,$D1346)+Q1337*(1+$E1346),0.01)</f>
        <v/>
      </c>
      <c r="R1346" s="40">
        <f>MAX(INDEX(R$232:R$243,$D1346)+R1337*(1+$E1346),0.01)</f>
        <v/>
      </c>
      <c r="S1346" s="40">
        <f>MAX(INDEX(S$232:S$243,$D1346)+S1337*(1+$E1346),0.01)</f>
        <v/>
      </c>
      <c r="T1346" s="40">
        <f>MAX(INDEX(T$232:T$243,$D1346)+T1337*(1+$E1346),0.01)</f>
        <v/>
      </c>
      <c r="U1346" s="40">
        <f>MAX(INDEX(U$232:U$243,$D1346)+U1337*(1+$E1346),0.01)</f>
        <v/>
      </c>
      <c r="V1346" s="40">
        <f>MAX(INDEX(V$232:V$243,$D1346)+V1337*(1+$E1346),0.01)</f>
        <v/>
      </c>
      <c r="W1346" s="40">
        <f>MAX(INDEX(W$232:W$243,$D1346)+W1337*(1+$E1346),0.01)</f>
        <v/>
      </c>
      <c r="X1346" s="40">
        <f>MAX(INDEX(X$232:X$243,$D1346)+X1337*(1+$E1346),0.01)</f>
        <v/>
      </c>
      <c r="Y1346" s="40">
        <f>MAX(INDEX(Y$232:Y$243,$D1346)+Y1337*(1+$E1346),0.01)</f>
        <v/>
      </c>
      <c r="Z1346" s="40">
        <f>MAX(INDEX(Z$232:Z$243,$D1346)+Z1337*(1+$E1346),0.01)</f>
        <v/>
      </c>
      <c r="AA1346" s="40">
        <f>MAX(INDEX(AA$232:AA$243,$D1346)+AA1337*(1+$E1346),0.01)</f>
        <v/>
      </c>
      <c r="AB1346" s="40">
        <f>MAX(INDEX(AB$232:AB$243,$D1346)+AB1337*(1+$E1346),0.01)</f>
        <v/>
      </c>
      <c r="AC1346" s="40">
        <f>MAX(INDEX(AC$232:AC$243,$D1346)+AC1337*(1+$E1346),0.01)</f>
        <v/>
      </c>
      <c r="AD1346" s="42">
        <f>POSTTAX(INDEX(AD$232:AD$243,$D1346),AD1337,$E1346)</f>
        <v/>
      </c>
      <c r="AE1346" s="25">
        <f>LOWER(Settings!$C$4)&amp;".mit."&amp;$A1346&amp;IF($C1346="","","."&amp;$C1346&amp;"."&amp;$B1346)&amp;IF(INDEX(Variables!$D$5:$D$105,MATCH($A1346,Variables!$A$5:$A$105,0))="","","."&amp;INDEX(Variables!$D$5:$D$105,MATCH($A1346,Variables!$A$5:$A$105,0)))&amp;"."&amp;AE$5</f>
        <v/>
      </c>
      <c r="AF1346" s="41">
        <f>MAX(INDEX(AF$232:AF$243,$D1346)+AF1337*(1+$E1346),0.01)</f>
        <v/>
      </c>
      <c r="AG1346" s="40">
        <f>MAX(INDEX(AG$232:AG$243,$D1346)+AG1337*(1+$E1346),0.01)</f>
        <v/>
      </c>
      <c r="AH1346" s="40">
        <f>MAX(INDEX(AH$232:AH$243,$D1346)+AH1337*(1+$E1346),0.01)</f>
        <v/>
      </c>
      <c r="AI1346" s="40">
        <f>MAX(INDEX(AI$232:AI$243,$D1346)+AI1337*(1+$E1346),0.01)</f>
        <v/>
      </c>
      <c r="AJ1346" s="40">
        <f>MAX(INDEX(AJ$232:AJ$243,$D1346)+AJ1337*(1+$E1346),0.01)</f>
        <v/>
      </c>
      <c r="AK1346" s="40">
        <f>MAX(INDEX(AK$232:AK$243,$D1346)+AK1337*(1+$E1346),0.01)</f>
        <v/>
      </c>
      <c r="AL1346" s="40">
        <f>MAX(INDEX(AL$232:AL$243,$D1346)+AL1337*(1+$E1346),0.01)</f>
        <v/>
      </c>
      <c r="AM1346" s="40">
        <f>MAX(INDEX(AM$232:AM$243,$D1346)+AM1337*(1+$E1346),0.01)</f>
        <v/>
      </c>
      <c r="AN1346" s="40">
        <f>MAX(INDEX(AN$232:AN$243,$D1346)+AN1337*(1+$E1346),0.01)</f>
        <v/>
      </c>
      <c r="AO1346" s="40">
        <f>MAX(INDEX(AO$232:AO$243,$D1346)+AO1337*(1+$E1346),0.01)</f>
        <v/>
      </c>
      <c r="AP1346" s="40">
        <f>MAX(INDEX(AP$232:AP$243,$D1346)+AP1337*(1+$E1346),0.01)</f>
        <v/>
      </c>
      <c r="AQ1346" s="40">
        <f>MAX(INDEX(AQ$232:AQ$243,$D1346)+AQ1337*(1+$E1346),0.01)</f>
        <v/>
      </c>
      <c r="AR1346" s="40">
        <f>MAX(INDEX(AR$232:AR$243,$D1346)+AR1337*(1+$E1346),0.01)</f>
        <v/>
      </c>
      <c r="AS1346" s="40">
        <f>MAX(INDEX(AS$232:AS$243,$D1346)+AS1337*(1+$E1346),0.01)</f>
        <v/>
      </c>
      <c r="AT1346" s="40">
        <f>MAX(INDEX(AT$232:AT$243,$D1346)+AT1337*(1+$E1346),0.01)</f>
        <v/>
      </c>
      <c r="AU1346" s="40">
        <f>MAX(INDEX(AU$232:AU$243,$D1346)+AU1337*(1+$E1346),0.01)</f>
        <v/>
      </c>
      <c r="AV1346" s="40">
        <f>MAX(INDEX(AV$232:AV$243,$D1346)+AV1337*(1+$E1346),0.01)</f>
        <v/>
      </c>
      <c r="AW1346" s="40">
        <f>MAX(INDEX(AW$232:AW$243,$D1346)+AW1337*(1+$E1346),0.01)</f>
        <v/>
      </c>
      <c r="AX1346" s="42">
        <f>POSTTAX(INDEX(AX$232:AX$243,$D1346),AX1337,$E1346)</f>
        <v/>
      </c>
    </row>
    <row r="1347" hidden="1" outlineLevel="2">
      <c r="A1347" s="5" t="inlineStr">
        <is>
          <t>atp</t>
        </is>
      </c>
      <c r="B1347" s="5" t="inlineStr">
        <is>
          <t>nga</t>
        </is>
      </c>
      <c r="C1347" s="5" t="inlineStr">
        <is>
          <t>mac</t>
        </is>
      </c>
      <c r="D1347" s="40">
        <f>INDEX(Inputs!$R$5:$R$132,MATCH($B1347&amp;"|"&amp;$C1347,Inputs!$A$5:$A$132,0))</f>
        <v/>
      </c>
      <c r="E1347" s="40">
        <f>INDEX(Inputs!$S$5:$S$132,MATCH($B1347&amp;"|"&amp;$C1347,Inputs!$A$5:$A$132,0))</f>
        <v/>
      </c>
      <c r="F1347" s="39" t="n"/>
      <c r="G1347" s="39" t="n"/>
      <c r="H1347" s="5">
        <f>INDEX(Variables!$B$5:$B$105,MATCH($A1347,Variables!$A$5:$A$105,0))&amp;IF($C1347="",""," | "&amp;INDEX(Mapping!$B$5:$B$26,MATCH($C1347,Mapping!$A$5:$A$26,0))&amp;" | "&amp;INDEX(Mapping!$B$30:$B$41,MATCH($B1347,Mapping!$A$30:$A$41,0)))</f>
        <v/>
      </c>
      <c r="I1347" s="5">
        <f>INDEX(Variables!$C$5:$C$105,MATCH($A1347,Variables!$A$5:$A$105,0))</f>
        <v/>
      </c>
      <c r="J1347" s="5">
        <f>INDEX(Variables!$E$5:$E$105,MATCH($A1347,Variables!$A$5:$A$105,0))</f>
        <v/>
      </c>
      <c r="K1347" s="25">
        <f>LOWER(Settings!$C$4)&amp;".mit."&amp;$A1347&amp;IF($C1347="","","."&amp;$C1347&amp;"."&amp;$B1347)&amp;IF(INDEX(Variables!$D$5:$D$105,MATCH($A1347,Variables!$A$5:$A$105,0))="","","."&amp;INDEX(Variables!$D$5:$D$105,MATCH($A1347,Variables!$A$5:$A$105,0)))&amp;"."&amp;K$5</f>
        <v/>
      </c>
      <c r="L1347" s="41">
        <f>MAX(INDEX(L$232:L$243,$D1347)+L1338*(1+$E1347),0.01)</f>
        <v/>
      </c>
      <c r="M1347" s="40">
        <f>MAX(INDEX(M$232:M$243,$D1347)+M1338*(1+$E1347),0.01)</f>
        <v/>
      </c>
      <c r="N1347" s="40">
        <f>MAX(INDEX(N$232:N$243,$D1347)+N1338*(1+$E1347),0.01)</f>
        <v/>
      </c>
      <c r="O1347" s="40">
        <f>MAX(INDEX(O$232:O$243,$D1347)+O1338*(1+$E1347),0.01)</f>
        <v/>
      </c>
      <c r="P1347" s="40">
        <f>MAX(INDEX(P$232:P$243,$D1347)+P1338*(1+$E1347),0.01)</f>
        <v/>
      </c>
      <c r="Q1347" s="40">
        <f>MAX(INDEX(Q$232:Q$243,$D1347)+Q1338*(1+$E1347),0.01)</f>
        <v/>
      </c>
      <c r="R1347" s="40">
        <f>MAX(INDEX(R$232:R$243,$D1347)+R1338*(1+$E1347),0.01)</f>
        <v/>
      </c>
      <c r="S1347" s="40">
        <f>MAX(INDEX(S$232:S$243,$D1347)+S1338*(1+$E1347),0.01)</f>
        <v/>
      </c>
      <c r="T1347" s="40">
        <f>MAX(INDEX(T$232:T$243,$D1347)+T1338*(1+$E1347),0.01)</f>
        <v/>
      </c>
      <c r="U1347" s="40">
        <f>MAX(INDEX(U$232:U$243,$D1347)+U1338*(1+$E1347),0.01)</f>
        <v/>
      </c>
      <c r="V1347" s="40">
        <f>MAX(INDEX(V$232:V$243,$D1347)+V1338*(1+$E1347),0.01)</f>
        <v/>
      </c>
      <c r="W1347" s="40">
        <f>MAX(INDEX(W$232:W$243,$D1347)+W1338*(1+$E1347),0.01)</f>
        <v/>
      </c>
      <c r="X1347" s="40">
        <f>MAX(INDEX(X$232:X$243,$D1347)+X1338*(1+$E1347),0.01)</f>
        <v/>
      </c>
      <c r="Y1347" s="40">
        <f>MAX(INDEX(Y$232:Y$243,$D1347)+Y1338*(1+$E1347),0.01)</f>
        <v/>
      </c>
      <c r="Z1347" s="40">
        <f>MAX(INDEX(Z$232:Z$243,$D1347)+Z1338*(1+$E1347),0.01)</f>
        <v/>
      </c>
      <c r="AA1347" s="40">
        <f>MAX(INDEX(AA$232:AA$243,$D1347)+AA1338*(1+$E1347),0.01)</f>
        <v/>
      </c>
      <c r="AB1347" s="40">
        <f>MAX(INDEX(AB$232:AB$243,$D1347)+AB1338*(1+$E1347),0.01)</f>
        <v/>
      </c>
      <c r="AC1347" s="40">
        <f>MAX(INDEX(AC$232:AC$243,$D1347)+AC1338*(1+$E1347),0.01)</f>
        <v/>
      </c>
      <c r="AD1347" s="42">
        <f>POSTTAX(INDEX(AD$232:AD$243,$D1347),AD1338,$E1347)</f>
        <v/>
      </c>
      <c r="AE1347" s="25">
        <f>LOWER(Settings!$C$4)&amp;".mit."&amp;$A1347&amp;IF($C1347="","","."&amp;$C1347&amp;"."&amp;$B1347)&amp;IF(INDEX(Variables!$D$5:$D$105,MATCH($A1347,Variables!$A$5:$A$105,0))="","","."&amp;INDEX(Variables!$D$5:$D$105,MATCH($A1347,Variables!$A$5:$A$105,0)))&amp;"."&amp;AE$5</f>
        <v/>
      </c>
      <c r="AF1347" s="41">
        <f>MAX(INDEX(AF$232:AF$243,$D1347)+AF1338*(1+$E1347),0.01)</f>
        <v/>
      </c>
      <c r="AG1347" s="40">
        <f>MAX(INDEX(AG$232:AG$243,$D1347)+AG1338*(1+$E1347),0.01)</f>
        <v/>
      </c>
      <c r="AH1347" s="40">
        <f>MAX(INDEX(AH$232:AH$243,$D1347)+AH1338*(1+$E1347),0.01)</f>
        <v/>
      </c>
      <c r="AI1347" s="40">
        <f>MAX(INDEX(AI$232:AI$243,$D1347)+AI1338*(1+$E1347),0.01)</f>
        <v/>
      </c>
      <c r="AJ1347" s="40">
        <f>MAX(INDEX(AJ$232:AJ$243,$D1347)+AJ1338*(1+$E1347),0.01)</f>
        <v/>
      </c>
      <c r="AK1347" s="40">
        <f>MAX(INDEX(AK$232:AK$243,$D1347)+AK1338*(1+$E1347),0.01)</f>
        <v/>
      </c>
      <c r="AL1347" s="40">
        <f>MAX(INDEX(AL$232:AL$243,$D1347)+AL1338*(1+$E1347),0.01)</f>
        <v/>
      </c>
      <c r="AM1347" s="40">
        <f>MAX(INDEX(AM$232:AM$243,$D1347)+AM1338*(1+$E1347),0.01)</f>
        <v/>
      </c>
      <c r="AN1347" s="40">
        <f>MAX(INDEX(AN$232:AN$243,$D1347)+AN1338*(1+$E1347),0.01)</f>
        <v/>
      </c>
      <c r="AO1347" s="40">
        <f>MAX(INDEX(AO$232:AO$243,$D1347)+AO1338*(1+$E1347),0.01)</f>
        <v/>
      </c>
      <c r="AP1347" s="40">
        <f>MAX(INDEX(AP$232:AP$243,$D1347)+AP1338*(1+$E1347),0.01)</f>
        <v/>
      </c>
      <c r="AQ1347" s="40">
        <f>MAX(INDEX(AQ$232:AQ$243,$D1347)+AQ1338*(1+$E1347),0.01)</f>
        <v/>
      </c>
      <c r="AR1347" s="40">
        <f>MAX(INDEX(AR$232:AR$243,$D1347)+AR1338*(1+$E1347),0.01)</f>
        <v/>
      </c>
      <c r="AS1347" s="40">
        <f>MAX(INDEX(AS$232:AS$243,$D1347)+AS1338*(1+$E1347),0.01)</f>
        <v/>
      </c>
      <c r="AT1347" s="40">
        <f>MAX(INDEX(AT$232:AT$243,$D1347)+AT1338*(1+$E1347),0.01)</f>
        <v/>
      </c>
      <c r="AU1347" s="40">
        <f>MAX(INDEX(AU$232:AU$243,$D1347)+AU1338*(1+$E1347),0.01)</f>
        <v/>
      </c>
      <c r="AV1347" s="40">
        <f>MAX(INDEX(AV$232:AV$243,$D1347)+AV1338*(1+$E1347),0.01)</f>
        <v/>
      </c>
      <c r="AW1347" s="40">
        <f>MAX(INDEX(AW$232:AW$243,$D1347)+AW1338*(1+$E1347),0.01)</f>
        <v/>
      </c>
      <c r="AX1347" s="42">
        <f>POSTTAX(INDEX(AX$232:AX$243,$D1347),AX1338,$E1347)</f>
        <v/>
      </c>
    </row>
    <row r="1348" hidden="1" outlineLevel="2">
      <c r="A1348" s="5" t="inlineStr">
        <is>
          <t>atp</t>
        </is>
      </c>
      <c r="B1348" s="5" t="inlineStr">
        <is>
          <t>gso</t>
        </is>
      </c>
      <c r="C1348" s="5" t="inlineStr">
        <is>
          <t>mac</t>
        </is>
      </c>
      <c r="D1348" s="40">
        <f>INDEX(Inputs!$R$5:$R$132,MATCH($B1348&amp;"|"&amp;$C1348,Inputs!$A$5:$A$132,0))</f>
        <v/>
      </c>
      <c r="E1348" s="40">
        <f>INDEX(Inputs!$S$5:$S$132,MATCH($B1348&amp;"|"&amp;$C1348,Inputs!$A$5:$A$132,0))</f>
        <v/>
      </c>
      <c r="F1348" s="39" t="n"/>
      <c r="G1348" s="39" t="n"/>
      <c r="H1348" s="5">
        <f>INDEX(Variables!$B$5:$B$105,MATCH($A1348,Variables!$A$5:$A$105,0))&amp;IF($C1348="",""," | "&amp;INDEX(Mapping!$B$5:$B$26,MATCH($C1348,Mapping!$A$5:$A$26,0))&amp;" | "&amp;INDEX(Mapping!$B$30:$B$41,MATCH($B1348,Mapping!$A$30:$A$41,0)))</f>
        <v/>
      </c>
      <c r="I1348" s="5">
        <f>INDEX(Variables!$C$5:$C$105,MATCH($A1348,Variables!$A$5:$A$105,0))</f>
        <v/>
      </c>
      <c r="J1348" s="5">
        <f>INDEX(Variables!$E$5:$E$105,MATCH($A1348,Variables!$A$5:$A$105,0))</f>
        <v/>
      </c>
      <c r="K1348" s="25">
        <f>LOWER(Settings!$C$4)&amp;".mit."&amp;$A1348&amp;IF($C1348="","","."&amp;$C1348&amp;"."&amp;$B1348)&amp;IF(INDEX(Variables!$D$5:$D$105,MATCH($A1348,Variables!$A$5:$A$105,0))="","","."&amp;INDEX(Variables!$D$5:$D$105,MATCH($A1348,Variables!$A$5:$A$105,0)))&amp;"."&amp;K$5</f>
        <v/>
      </c>
      <c r="L1348" s="41">
        <f>MAX(INDEX(L$232:L$243,$D1348)+L1339*(1+$E1348),0.01)</f>
        <v/>
      </c>
      <c r="M1348" s="40">
        <f>MAX(INDEX(M$232:M$243,$D1348)+M1339*(1+$E1348),0.01)</f>
        <v/>
      </c>
      <c r="N1348" s="40">
        <f>MAX(INDEX(N$232:N$243,$D1348)+N1339*(1+$E1348),0.01)</f>
        <v/>
      </c>
      <c r="O1348" s="40">
        <f>MAX(INDEX(O$232:O$243,$D1348)+O1339*(1+$E1348),0.01)</f>
        <v/>
      </c>
      <c r="P1348" s="40">
        <f>MAX(INDEX(P$232:P$243,$D1348)+P1339*(1+$E1348),0.01)</f>
        <v/>
      </c>
      <c r="Q1348" s="40">
        <f>MAX(INDEX(Q$232:Q$243,$D1348)+Q1339*(1+$E1348),0.01)</f>
        <v/>
      </c>
      <c r="R1348" s="40">
        <f>MAX(INDEX(R$232:R$243,$D1348)+R1339*(1+$E1348),0.01)</f>
        <v/>
      </c>
      <c r="S1348" s="40">
        <f>MAX(INDEX(S$232:S$243,$D1348)+S1339*(1+$E1348),0.01)</f>
        <v/>
      </c>
      <c r="T1348" s="40">
        <f>MAX(INDEX(T$232:T$243,$D1348)+T1339*(1+$E1348),0.01)</f>
        <v/>
      </c>
      <c r="U1348" s="40">
        <f>MAX(INDEX(U$232:U$243,$D1348)+U1339*(1+$E1348),0.01)</f>
        <v/>
      </c>
      <c r="V1348" s="40">
        <f>MAX(INDEX(V$232:V$243,$D1348)+V1339*(1+$E1348),0.01)</f>
        <v/>
      </c>
      <c r="W1348" s="40">
        <f>MAX(INDEX(W$232:W$243,$D1348)+W1339*(1+$E1348),0.01)</f>
        <v/>
      </c>
      <c r="X1348" s="40">
        <f>MAX(INDEX(X$232:X$243,$D1348)+X1339*(1+$E1348),0.01)</f>
        <v/>
      </c>
      <c r="Y1348" s="40">
        <f>MAX(INDEX(Y$232:Y$243,$D1348)+Y1339*(1+$E1348),0.01)</f>
        <v/>
      </c>
      <c r="Z1348" s="40">
        <f>MAX(INDEX(Z$232:Z$243,$D1348)+Z1339*(1+$E1348),0.01)</f>
        <v/>
      </c>
      <c r="AA1348" s="40">
        <f>MAX(INDEX(AA$232:AA$243,$D1348)+AA1339*(1+$E1348),0.01)</f>
        <v/>
      </c>
      <c r="AB1348" s="40">
        <f>MAX(INDEX(AB$232:AB$243,$D1348)+AB1339*(1+$E1348),0.01)</f>
        <v/>
      </c>
      <c r="AC1348" s="40">
        <f>MAX(INDEX(AC$232:AC$243,$D1348)+AC1339*(1+$E1348),0.01)</f>
        <v/>
      </c>
      <c r="AD1348" s="42">
        <f>POSTTAX(INDEX(AD$232:AD$243,$D1348),AD1339,$E1348)</f>
        <v/>
      </c>
      <c r="AE1348" s="25">
        <f>LOWER(Settings!$C$4)&amp;".mit."&amp;$A1348&amp;IF($C1348="","","."&amp;$C1348&amp;"."&amp;$B1348)&amp;IF(INDEX(Variables!$D$5:$D$105,MATCH($A1348,Variables!$A$5:$A$105,0))="","","."&amp;INDEX(Variables!$D$5:$D$105,MATCH($A1348,Variables!$A$5:$A$105,0)))&amp;"."&amp;AE$5</f>
        <v/>
      </c>
      <c r="AF1348" s="41">
        <f>MAX(INDEX(AF$232:AF$243,$D1348)+AF1339*(1+$E1348),0.01)</f>
        <v/>
      </c>
      <c r="AG1348" s="40">
        <f>MAX(INDEX(AG$232:AG$243,$D1348)+AG1339*(1+$E1348),0.01)</f>
        <v/>
      </c>
      <c r="AH1348" s="40">
        <f>MAX(INDEX(AH$232:AH$243,$D1348)+AH1339*(1+$E1348),0.01)</f>
        <v/>
      </c>
      <c r="AI1348" s="40">
        <f>MAX(INDEX(AI$232:AI$243,$D1348)+AI1339*(1+$E1348),0.01)</f>
        <v/>
      </c>
      <c r="AJ1348" s="40">
        <f>MAX(INDEX(AJ$232:AJ$243,$D1348)+AJ1339*(1+$E1348),0.01)</f>
        <v/>
      </c>
      <c r="AK1348" s="40">
        <f>MAX(INDEX(AK$232:AK$243,$D1348)+AK1339*(1+$E1348),0.01)</f>
        <v/>
      </c>
      <c r="AL1348" s="40">
        <f>MAX(INDEX(AL$232:AL$243,$D1348)+AL1339*(1+$E1348),0.01)</f>
        <v/>
      </c>
      <c r="AM1348" s="40">
        <f>MAX(INDEX(AM$232:AM$243,$D1348)+AM1339*(1+$E1348),0.01)</f>
        <v/>
      </c>
      <c r="AN1348" s="40">
        <f>MAX(INDEX(AN$232:AN$243,$D1348)+AN1339*(1+$E1348),0.01)</f>
        <v/>
      </c>
      <c r="AO1348" s="40">
        <f>MAX(INDEX(AO$232:AO$243,$D1348)+AO1339*(1+$E1348),0.01)</f>
        <v/>
      </c>
      <c r="AP1348" s="40">
        <f>MAX(INDEX(AP$232:AP$243,$D1348)+AP1339*(1+$E1348),0.01)</f>
        <v/>
      </c>
      <c r="AQ1348" s="40">
        <f>MAX(INDEX(AQ$232:AQ$243,$D1348)+AQ1339*(1+$E1348),0.01)</f>
        <v/>
      </c>
      <c r="AR1348" s="40">
        <f>MAX(INDEX(AR$232:AR$243,$D1348)+AR1339*(1+$E1348),0.01)</f>
        <v/>
      </c>
      <c r="AS1348" s="40">
        <f>MAX(INDEX(AS$232:AS$243,$D1348)+AS1339*(1+$E1348),0.01)</f>
        <v/>
      </c>
      <c r="AT1348" s="40">
        <f>MAX(INDEX(AT$232:AT$243,$D1348)+AT1339*(1+$E1348),0.01)</f>
        <v/>
      </c>
      <c r="AU1348" s="40">
        <f>MAX(INDEX(AU$232:AU$243,$D1348)+AU1339*(1+$E1348),0.01)</f>
        <v/>
      </c>
      <c r="AV1348" s="40">
        <f>MAX(INDEX(AV$232:AV$243,$D1348)+AV1339*(1+$E1348),0.01)</f>
        <v/>
      </c>
      <c r="AW1348" s="40">
        <f>MAX(INDEX(AW$232:AW$243,$D1348)+AW1339*(1+$E1348),0.01)</f>
        <v/>
      </c>
      <c r="AX1348" s="42">
        <f>POSTTAX(INDEX(AX$232:AX$243,$D1348),AX1339,$E1348)</f>
        <v/>
      </c>
    </row>
    <row r="1349" hidden="1" outlineLevel="2">
      <c r="A1349" s="5" t="inlineStr">
        <is>
          <t>atp</t>
        </is>
      </c>
      <c r="B1349" s="5" t="inlineStr">
        <is>
          <t>die</t>
        </is>
      </c>
      <c r="C1349" s="5" t="inlineStr">
        <is>
          <t>mac</t>
        </is>
      </c>
      <c r="D1349" s="40">
        <f>INDEX(Inputs!$R$5:$R$132,MATCH($B1349&amp;"|"&amp;$C1349,Inputs!$A$5:$A$132,0))</f>
        <v/>
      </c>
      <c r="E1349" s="40">
        <f>INDEX(Inputs!$S$5:$S$132,MATCH($B1349&amp;"|"&amp;$C1349,Inputs!$A$5:$A$132,0))</f>
        <v/>
      </c>
      <c r="F1349" s="39" t="n"/>
      <c r="G1349" s="39" t="n"/>
      <c r="H1349" s="5">
        <f>INDEX(Variables!$B$5:$B$105,MATCH($A1349,Variables!$A$5:$A$105,0))&amp;IF($C1349="",""," | "&amp;INDEX(Mapping!$B$5:$B$26,MATCH($C1349,Mapping!$A$5:$A$26,0))&amp;" | "&amp;INDEX(Mapping!$B$30:$B$41,MATCH($B1349,Mapping!$A$30:$A$41,0)))</f>
        <v/>
      </c>
      <c r="I1349" s="5">
        <f>INDEX(Variables!$C$5:$C$105,MATCH($A1349,Variables!$A$5:$A$105,0))</f>
        <v/>
      </c>
      <c r="J1349" s="5">
        <f>INDEX(Variables!$E$5:$E$105,MATCH($A1349,Variables!$A$5:$A$105,0))</f>
        <v/>
      </c>
      <c r="K1349" s="25">
        <f>LOWER(Settings!$C$4)&amp;".mit."&amp;$A1349&amp;IF($C1349="","","."&amp;$C1349&amp;"."&amp;$B1349)&amp;IF(INDEX(Variables!$D$5:$D$105,MATCH($A1349,Variables!$A$5:$A$105,0))="","","."&amp;INDEX(Variables!$D$5:$D$105,MATCH($A1349,Variables!$A$5:$A$105,0)))&amp;"."&amp;K$5</f>
        <v/>
      </c>
      <c r="L1349" s="41">
        <f>MAX(INDEX(L$232:L$243,$D1349)+L1340*(1+$E1349),0.01)</f>
        <v/>
      </c>
      <c r="M1349" s="40">
        <f>MAX(INDEX(M$232:M$243,$D1349)+M1340*(1+$E1349),0.01)</f>
        <v/>
      </c>
      <c r="N1349" s="40">
        <f>MAX(INDEX(N$232:N$243,$D1349)+N1340*(1+$E1349),0.01)</f>
        <v/>
      </c>
      <c r="O1349" s="40">
        <f>MAX(INDEX(O$232:O$243,$D1349)+O1340*(1+$E1349),0.01)</f>
        <v/>
      </c>
      <c r="P1349" s="40">
        <f>MAX(INDEX(P$232:P$243,$D1349)+P1340*(1+$E1349),0.01)</f>
        <v/>
      </c>
      <c r="Q1349" s="40">
        <f>MAX(INDEX(Q$232:Q$243,$D1349)+Q1340*(1+$E1349),0.01)</f>
        <v/>
      </c>
      <c r="R1349" s="40">
        <f>MAX(INDEX(R$232:R$243,$D1349)+R1340*(1+$E1349),0.01)</f>
        <v/>
      </c>
      <c r="S1349" s="40">
        <f>MAX(INDEX(S$232:S$243,$D1349)+S1340*(1+$E1349),0.01)</f>
        <v/>
      </c>
      <c r="T1349" s="40">
        <f>MAX(INDEX(T$232:T$243,$D1349)+T1340*(1+$E1349),0.01)</f>
        <v/>
      </c>
      <c r="U1349" s="40">
        <f>MAX(INDEX(U$232:U$243,$D1349)+U1340*(1+$E1349),0.01)</f>
        <v/>
      </c>
      <c r="V1349" s="40">
        <f>MAX(INDEX(V$232:V$243,$D1349)+V1340*(1+$E1349),0.01)</f>
        <v/>
      </c>
      <c r="W1349" s="40">
        <f>MAX(INDEX(W$232:W$243,$D1349)+W1340*(1+$E1349),0.01)</f>
        <v/>
      </c>
      <c r="X1349" s="40">
        <f>MAX(INDEX(X$232:X$243,$D1349)+X1340*(1+$E1349),0.01)</f>
        <v/>
      </c>
      <c r="Y1349" s="40">
        <f>MAX(INDEX(Y$232:Y$243,$D1349)+Y1340*(1+$E1349),0.01)</f>
        <v/>
      </c>
      <c r="Z1349" s="40">
        <f>MAX(INDEX(Z$232:Z$243,$D1349)+Z1340*(1+$E1349),0.01)</f>
        <v/>
      </c>
      <c r="AA1349" s="40">
        <f>MAX(INDEX(AA$232:AA$243,$D1349)+AA1340*(1+$E1349),0.01)</f>
        <v/>
      </c>
      <c r="AB1349" s="40">
        <f>MAX(INDEX(AB$232:AB$243,$D1349)+AB1340*(1+$E1349),0.01)</f>
        <v/>
      </c>
      <c r="AC1349" s="40">
        <f>MAX(INDEX(AC$232:AC$243,$D1349)+AC1340*(1+$E1349),0.01)</f>
        <v/>
      </c>
      <c r="AD1349" s="42">
        <f>POSTTAX(INDEX(AD$232:AD$243,$D1349),AD1340,$E1349)</f>
        <v/>
      </c>
      <c r="AE1349" s="25">
        <f>LOWER(Settings!$C$4)&amp;".mit."&amp;$A1349&amp;IF($C1349="","","."&amp;$C1349&amp;"."&amp;$B1349)&amp;IF(INDEX(Variables!$D$5:$D$105,MATCH($A1349,Variables!$A$5:$A$105,0))="","","."&amp;INDEX(Variables!$D$5:$D$105,MATCH($A1349,Variables!$A$5:$A$105,0)))&amp;"."&amp;AE$5</f>
        <v/>
      </c>
      <c r="AF1349" s="41">
        <f>MAX(INDEX(AF$232:AF$243,$D1349)+AF1340*(1+$E1349),0.01)</f>
        <v/>
      </c>
      <c r="AG1349" s="40">
        <f>MAX(INDEX(AG$232:AG$243,$D1349)+AG1340*(1+$E1349),0.01)</f>
        <v/>
      </c>
      <c r="AH1349" s="40">
        <f>MAX(INDEX(AH$232:AH$243,$D1349)+AH1340*(1+$E1349),0.01)</f>
        <v/>
      </c>
      <c r="AI1349" s="40">
        <f>MAX(INDEX(AI$232:AI$243,$D1349)+AI1340*(1+$E1349),0.01)</f>
        <v/>
      </c>
      <c r="AJ1349" s="40">
        <f>MAX(INDEX(AJ$232:AJ$243,$D1349)+AJ1340*(1+$E1349),0.01)</f>
        <v/>
      </c>
      <c r="AK1349" s="40">
        <f>MAX(INDEX(AK$232:AK$243,$D1349)+AK1340*(1+$E1349),0.01)</f>
        <v/>
      </c>
      <c r="AL1349" s="40">
        <f>MAX(INDEX(AL$232:AL$243,$D1349)+AL1340*(1+$E1349),0.01)</f>
        <v/>
      </c>
      <c r="AM1349" s="40">
        <f>MAX(INDEX(AM$232:AM$243,$D1349)+AM1340*(1+$E1349),0.01)</f>
        <v/>
      </c>
      <c r="AN1349" s="40">
        <f>MAX(INDEX(AN$232:AN$243,$D1349)+AN1340*(1+$E1349),0.01)</f>
        <v/>
      </c>
      <c r="AO1349" s="40">
        <f>MAX(INDEX(AO$232:AO$243,$D1349)+AO1340*(1+$E1349),0.01)</f>
        <v/>
      </c>
      <c r="AP1349" s="40">
        <f>MAX(INDEX(AP$232:AP$243,$D1349)+AP1340*(1+$E1349),0.01)</f>
        <v/>
      </c>
      <c r="AQ1349" s="40">
        <f>MAX(INDEX(AQ$232:AQ$243,$D1349)+AQ1340*(1+$E1349),0.01)</f>
        <v/>
      </c>
      <c r="AR1349" s="40">
        <f>MAX(INDEX(AR$232:AR$243,$D1349)+AR1340*(1+$E1349),0.01)</f>
        <v/>
      </c>
      <c r="AS1349" s="40">
        <f>MAX(INDEX(AS$232:AS$243,$D1349)+AS1340*(1+$E1349),0.01)</f>
        <v/>
      </c>
      <c r="AT1349" s="40">
        <f>MAX(INDEX(AT$232:AT$243,$D1349)+AT1340*(1+$E1349),0.01)</f>
        <v/>
      </c>
      <c r="AU1349" s="40">
        <f>MAX(INDEX(AU$232:AU$243,$D1349)+AU1340*(1+$E1349),0.01)</f>
        <v/>
      </c>
      <c r="AV1349" s="40">
        <f>MAX(INDEX(AV$232:AV$243,$D1349)+AV1340*(1+$E1349),0.01)</f>
        <v/>
      </c>
      <c r="AW1349" s="40">
        <f>MAX(INDEX(AW$232:AW$243,$D1349)+AW1340*(1+$E1349),0.01)</f>
        <v/>
      </c>
      <c r="AX1349" s="42">
        <f>POSTTAX(INDEX(AX$232:AX$243,$D1349),AX1340,$E1349)</f>
        <v/>
      </c>
    </row>
    <row r="1350" hidden="1" outlineLevel="2">
      <c r="A1350" s="5" t="inlineStr">
        <is>
          <t>atp</t>
        </is>
      </c>
      <c r="B1350" s="5" t="inlineStr">
        <is>
          <t>lpg</t>
        </is>
      </c>
      <c r="C1350" s="5" t="inlineStr">
        <is>
          <t>mac</t>
        </is>
      </c>
      <c r="D1350" s="40">
        <f>INDEX(Inputs!$R$5:$R$132,MATCH($B1350&amp;"|"&amp;$C1350,Inputs!$A$5:$A$132,0))</f>
        <v/>
      </c>
      <c r="E1350" s="40">
        <f>INDEX(Inputs!$S$5:$S$132,MATCH($B1350&amp;"|"&amp;$C1350,Inputs!$A$5:$A$132,0))</f>
        <v/>
      </c>
      <c r="F1350" s="39" t="n"/>
      <c r="G1350" s="39" t="n"/>
      <c r="H1350" s="5">
        <f>INDEX(Variables!$B$5:$B$105,MATCH($A1350,Variables!$A$5:$A$105,0))&amp;IF($C1350="",""," | "&amp;INDEX(Mapping!$B$5:$B$26,MATCH($C1350,Mapping!$A$5:$A$26,0))&amp;" | "&amp;INDEX(Mapping!$B$30:$B$41,MATCH($B1350,Mapping!$A$30:$A$41,0)))</f>
        <v/>
      </c>
      <c r="I1350" s="5">
        <f>INDEX(Variables!$C$5:$C$105,MATCH($A1350,Variables!$A$5:$A$105,0))</f>
        <v/>
      </c>
      <c r="J1350" s="5">
        <f>INDEX(Variables!$E$5:$E$105,MATCH($A1350,Variables!$A$5:$A$105,0))</f>
        <v/>
      </c>
      <c r="K1350" s="25">
        <f>LOWER(Settings!$C$4)&amp;".mit."&amp;$A1350&amp;IF($C1350="","","."&amp;$C1350&amp;"."&amp;$B1350)&amp;IF(INDEX(Variables!$D$5:$D$105,MATCH($A1350,Variables!$A$5:$A$105,0))="","","."&amp;INDEX(Variables!$D$5:$D$105,MATCH($A1350,Variables!$A$5:$A$105,0)))&amp;"."&amp;K$5</f>
        <v/>
      </c>
      <c r="L1350" s="41">
        <f>MAX(INDEX(L$232:L$243,$D1350)+L1341*(1+$E1350),0.01)</f>
        <v/>
      </c>
      <c r="M1350" s="40">
        <f>MAX(INDEX(M$232:M$243,$D1350)+M1341*(1+$E1350),0.01)</f>
        <v/>
      </c>
      <c r="N1350" s="40">
        <f>MAX(INDEX(N$232:N$243,$D1350)+N1341*(1+$E1350),0.01)</f>
        <v/>
      </c>
      <c r="O1350" s="40">
        <f>MAX(INDEX(O$232:O$243,$D1350)+O1341*(1+$E1350),0.01)</f>
        <v/>
      </c>
      <c r="P1350" s="40">
        <f>MAX(INDEX(P$232:P$243,$D1350)+P1341*(1+$E1350),0.01)</f>
        <v/>
      </c>
      <c r="Q1350" s="40">
        <f>MAX(INDEX(Q$232:Q$243,$D1350)+Q1341*(1+$E1350),0.01)</f>
        <v/>
      </c>
      <c r="R1350" s="40">
        <f>MAX(INDEX(R$232:R$243,$D1350)+R1341*(1+$E1350),0.01)</f>
        <v/>
      </c>
      <c r="S1350" s="40">
        <f>MAX(INDEX(S$232:S$243,$D1350)+S1341*(1+$E1350),0.01)</f>
        <v/>
      </c>
      <c r="T1350" s="40">
        <f>MAX(INDEX(T$232:T$243,$D1350)+T1341*(1+$E1350),0.01)</f>
        <v/>
      </c>
      <c r="U1350" s="40">
        <f>MAX(INDEX(U$232:U$243,$D1350)+U1341*(1+$E1350),0.01)</f>
        <v/>
      </c>
      <c r="V1350" s="40">
        <f>MAX(INDEX(V$232:V$243,$D1350)+V1341*(1+$E1350),0.01)</f>
        <v/>
      </c>
      <c r="W1350" s="40">
        <f>MAX(INDEX(W$232:W$243,$D1350)+W1341*(1+$E1350),0.01)</f>
        <v/>
      </c>
      <c r="X1350" s="40">
        <f>MAX(INDEX(X$232:X$243,$D1350)+X1341*(1+$E1350),0.01)</f>
        <v/>
      </c>
      <c r="Y1350" s="40">
        <f>MAX(INDEX(Y$232:Y$243,$D1350)+Y1341*(1+$E1350),0.01)</f>
        <v/>
      </c>
      <c r="Z1350" s="40">
        <f>MAX(INDEX(Z$232:Z$243,$D1350)+Z1341*(1+$E1350),0.01)</f>
        <v/>
      </c>
      <c r="AA1350" s="40">
        <f>MAX(INDEX(AA$232:AA$243,$D1350)+AA1341*(1+$E1350),0.01)</f>
        <v/>
      </c>
      <c r="AB1350" s="40">
        <f>MAX(INDEX(AB$232:AB$243,$D1350)+AB1341*(1+$E1350),0.01)</f>
        <v/>
      </c>
      <c r="AC1350" s="40">
        <f>MAX(INDEX(AC$232:AC$243,$D1350)+AC1341*(1+$E1350),0.01)</f>
        <v/>
      </c>
      <c r="AD1350" s="42">
        <f>POSTTAX(INDEX(AD$232:AD$243,$D1350),AD1341,$E1350)</f>
        <v/>
      </c>
      <c r="AE1350" s="25">
        <f>LOWER(Settings!$C$4)&amp;".mit."&amp;$A1350&amp;IF($C1350="","","."&amp;$C1350&amp;"."&amp;$B1350)&amp;IF(INDEX(Variables!$D$5:$D$105,MATCH($A1350,Variables!$A$5:$A$105,0))="","","."&amp;INDEX(Variables!$D$5:$D$105,MATCH($A1350,Variables!$A$5:$A$105,0)))&amp;"."&amp;AE$5</f>
        <v/>
      </c>
      <c r="AF1350" s="41">
        <f>MAX(INDEX(AF$232:AF$243,$D1350)+AF1341*(1+$E1350),0.01)</f>
        <v/>
      </c>
      <c r="AG1350" s="40">
        <f>MAX(INDEX(AG$232:AG$243,$D1350)+AG1341*(1+$E1350),0.01)</f>
        <v/>
      </c>
      <c r="AH1350" s="40">
        <f>MAX(INDEX(AH$232:AH$243,$D1350)+AH1341*(1+$E1350),0.01)</f>
        <v/>
      </c>
      <c r="AI1350" s="40">
        <f>MAX(INDEX(AI$232:AI$243,$D1350)+AI1341*(1+$E1350),0.01)</f>
        <v/>
      </c>
      <c r="AJ1350" s="40">
        <f>MAX(INDEX(AJ$232:AJ$243,$D1350)+AJ1341*(1+$E1350),0.01)</f>
        <v/>
      </c>
      <c r="AK1350" s="40">
        <f>MAX(INDEX(AK$232:AK$243,$D1350)+AK1341*(1+$E1350),0.01)</f>
        <v/>
      </c>
      <c r="AL1350" s="40">
        <f>MAX(INDEX(AL$232:AL$243,$D1350)+AL1341*(1+$E1350),0.01)</f>
        <v/>
      </c>
      <c r="AM1350" s="40">
        <f>MAX(INDEX(AM$232:AM$243,$D1350)+AM1341*(1+$E1350),0.01)</f>
        <v/>
      </c>
      <c r="AN1350" s="40">
        <f>MAX(INDEX(AN$232:AN$243,$D1350)+AN1341*(1+$E1350),0.01)</f>
        <v/>
      </c>
      <c r="AO1350" s="40">
        <f>MAX(INDEX(AO$232:AO$243,$D1350)+AO1341*(1+$E1350),0.01)</f>
        <v/>
      </c>
      <c r="AP1350" s="40">
        <f>MAX(INDEX(AP$232:AP$243,$D1350)+AP1341*(1+$E1350),0.01)</f>
        <v/>
      </c>
      <c r="AQ1350" s="40">
        <f>MAX(INDEX(AQ$232:AQ$243,$D1350)+AQ1341*(1+$E1350),0.01)</f>
        <v/>
      </c>
      <c r="AR1350" s="40">
        <f>MAX(INDEX(AR$232:AR$243,$D1350)+AR1341*(1+$E1350),0.01)</f>
        <v/>
      </c>
      <c r="AS1350" s="40">
        <f>MAX(INDEX(AS$232:AS$243,$D1350)+AS1341*(1+$E1350),0.01)</f>
        <v/>
      </c>
      <c r="AT1350" s="40">
        <f>MAX(INDEX(AT$232:AT$243,$D1350)+AT1341*(1+$E1350),0.01)</f>
        <v/>
      </c>
      <c r="AU1350" s="40">
        <f>MAX(INDEX(AU$232:AU$243,$D1350)+AU1341*(1+$E1350),0.01)</f>
        <v/>
      </c>
      <c r="AV1350" s="40">
        <f>MAX(INDEX(AV$232:AV$243,$D1350)+AV1341*(1+$E1350),0.01)</f>
        <v/>
      </c>
      <c r="AW1350" s="40">
        <f>MAX(INDEX(AW$232:AW$243,$D1350)+AW1341*(1+$E1350),0.01)</f>
        <v/>
      </c>
      <c r="AX1350" s="42">
        <f>POSTTAX(INDEX(AX$232:AX$243,$D1350),AX1341,$E1350)</f>
        <v/>
      </c>
    </row>
    <row r="1351" hidden="1" outlineLevel="2">
      <c r="A1351" s="5" t="inlineStr">
        <is>
          <t>atp</t>
        </is>
      </c>
      <c r="B1351" s="5" t="inlineStr">
        <is>
          <t>ker</t>
        </is>
      </c>
      <c r="C1351" s="5" t="inlineStr">
        <is>
          <t>mac</t>
        </is>
      </c>
      <c r="D1351" s="40">
        <f>INDEX(Inputs!$R$5:$R$132,MATCH($B1351&amp;"|"&amp;$C1351,Inputs!$A$5:$A$132,0))</f>
        <v/>
      </c>
      <c r="E1351" s="40">
        <f>INDEX(Inputs!$S$5:$S$132,MATCH($B1351&amp;"|"&amp;$C1351,Inputs!$A$5:$A$132,0))</f>
        <v/>
      </c>
      <c r="F1351" s="39" t="n"/>
      <c r="G1351" s="39" t="n"/>
      <c r="H1351" s="5">
        <f>INDEX(Variables!$B$5:$B$105,MATCH($A1351,Variables!$A$5:$A$105,0))&amp;IF($C1351="",""," | "&amp;INDEX(Mapping!$B$5:$B$26,MATCH($C1351,Mapping!$A$5:$A$26,0))&amp;" | "&amp;INDEX(Mapping!$B$30:$B$41,MATCH($B1351,Mapping!$A$30:$A$41,0)))</f>
        <v/>
      </c>
      <c r="I1351" s="5">
        <f>INDEX(Variables!$C$5:$C$105,MATCH($A1351,Variables!$A$5:$A$105,0))</f>
        <v/>
      </c>
      <c r="J1351" s="5">
        <f>INDEX(Variables!$E$5:$E$105,MATCH($A1351,Variables!$A$5:$A$105,0))</f>
        <v/>
      </c>
      <c r="K1351" s="25">
        <f>LOWER(Settings!$C$4)&amp;".mit."&amp;$A1351&amp;IF($C1351="","","."&amp;$C1351&amp;"."&amp;$B1351)&amp;IF(INDEX(Variables!$D$5:$D$105,MATCH($A1351,Variables!$A$5:$A$105,0))="","","."&amp;INDEX(Variables!$D$5:$D$105,MATCH($A1351,Variables!$A$5:$A$105,0)))&amp;"."&amp;K$5</f>
        <v/>
      </c>
      <c r="L1351" s="41">
        <f>MAX(INDEX(L$232:L$243,$D1351)+L1342*(1+$E1351),0.01)</f>
        <v/>
      </c>
      <c r="M1351" s="40">
        <f>MAX(INDEX(M$232:M$243,$D1351)+M1342*(1+$E1351),0.01)</f>
        <v/>
      </c>
      <c r="N1351" s="40">
        <f>MAX(INDEX(N$232:N$243,$D1351)+N1342*(1+$E1351),0.01)</f>
        <v/>
      </c>
      <c r="O1351" s="40">
        <f>MAX(INDEX(O$232:O$243,$D1351)+O1342*(1+$E1351),0.01)</f>
        <v/>
      </c>
      <c r="P1351" s="40">
        <f>MAX(INDEX(P$232:P$243,$D1351)+P1342*(1+$E1351),0.01)</f>
        <v/>
      </c>
      <c r="Q1351" s="40">
        <f>MAX(INDEX(Q$232:Q$243,$D1351)+Q1342*(1+$E1351),0.01)</f>
        <v/>
      </c>
      <c r="R1351" s="40">
        <f>MAX(INDEX(R$232:R$243,$D1351)+R1342*(1+$E1351),0.01)</f>
        <v/>
      </c>
      <c r="S1351" s="40">
        <f>MAX(INDEX(S$232:S$243,$D1351)+S1342*(1+$E1351),0.01)</f>
        <v/>
      </c>
      <c r="T1351" s="40">
        <f>MAX(INDEX(T$232:T$243,$D1351)+T1342*(1+$E1351),0.01)</f>
        <v/>
      </c>
      <c r="U1351" s="40">
        <f>MAX(INDEX(U$232:U$243,$D1351)+U1342*(1+$E1351),0.01)</f>
        <v/>
      </c>
      <c r="V1351" s="40">
        <f>MAX(INDEX(V$232:V$243,$D1351)+V1342*(1+$E1351),0.01)</f>
        <v/>
      </c>
      <c r="W1351" s="40">
        <f>MAX(INDEX(W$232:W$243,$D1351)+W1342*(1+$E1351),0.01)</f>
        <v/>
      </c>
      <c r="X1351" s="40">
        <f>MAX(INDEX(X$232:X$243,$D1351)+X1342*(1+$E1351),0.01)</f>
        <v/>
      </c>
      <c r="Y1351" s="40">
        <f>MAX(INDEX(Y$232:Y$243,$D1351)+Y1342*(1+$E1351),0.01)</f>
        <v/>
      </c>
      <c r="Z1351" s="40">
        <f>MAX(INDEX(Z$232:Z$243,$D1351)+Z1342*(1+$E1351),0.01)</f>
        <v/>
      </c>
      <c r="AA1351" s="40">
        <f>MAX(INDEX(AA$232:AA$243,$D1351)+AA1342*(1+$E1351),0.01)</f>
        <v/>
      </c>
      <c r="AB1351" s="40">
        <f>MAX(INDEX(AB$232:AB$243,$D1351)+AB1342*(1+$E1351),0.01)</f>
        <v/>
      </c>
      <c r="AC1351" s="40">
        <f>MAX(INDEX(AC$232:AC$243,$D1351)+AC1342*(1+$E1351),0.01)</f>
        <v/>
      </c>
      <c r="AD1351" s="42">
        <f>POSTTAX(INDEX(AD$232:AD$243,$D1351),AD1342,$E1351)</f>
        <v/>
      </c>
      <c r="AE1351" s="25">
        <f>LOWER(Settings!$C$4)&amp;".mit."&amp;$A1351&amp;IF($C1351="","","."&amp;$C1351&amp;"."&amp;$B1351)&amp;IF(INDEX(Variables!$D$5:$D$105,MATCH($A1351,Variables!$A$5:$A$105,0))="","","."&amp;INDEX(Variables!$D$5:$D$105,MATCH($A1351,Variables!$A$5:$A$105,0)))&amp;"."&amp;AE$5</f>
        <v/>
      </c>
      <c r="AF1351" s="41">
        <f>MAX(INDEX(AF$232:AF$243,$D1351)+AF1342*(1+$E1351),0.01)</f>
        <v/>
      </c>
      <c r="AG1351" s="40">
        <f>MAX(INDEX(AG$232:AG$243,$D1351)+AG1342*(1+$E1351),0.01)</f>
        <v/>
      </c>
      <c r="AH1351" s="40">
        <f>MAX(INDEX(AH$232:AH$243,$D1351)+AH1342*(1+$E1351),0.01)</f>
        <v/>
      </c>
      <c r="AI1351" s="40">
        <f>MAX(INDEX(AI$232:AI$243,$D1351)+AI1342*(1+$E1351),0.01)</f>
        <v/>
      </c>
      <c r="AJ1351" s="40">
        <f>MAX(INDEX(AJ$232:AJ$243,$D1351)+AJ1342*(1+$E1351),0.01)</f>
        <v/>
      </c>
      <c r="AK1351" s="40">
        <f>MAX(INDEX(AK$232:AK$243,$D1351)+AK1342*(1+$E1351),0.01)</f>
        <v/>
      </c>
      <c r="AL1351" s="40">
        <f>MAX(INDEX(AL$232:AL$243,$D1351)+AL1342*(1+$E1351),0.01)</f>
        <v/>
      </c>
      <c r="AM1351" s="40">
        <f>MAX(INDEX(AM$232:AM$243,$D1351)+AM1342*(1+$E1351),0.01)</f>
        <v/>
      </c>
      <c r="AN1351" s="40">
        <f>MAX(INDEX(AN$232:AN$243,$D1351)+AN1342*(1+$E1351),0.01)</f>
        <v/>
      </c>
      <c r="AO1351" s="40">
        <f>MAX(INDEX(AO$232:AO$243,$D1351)+AO1342*(1+$E1351),0.01)</f>
        <v/>
      </c>
      <c r="AP1351" s="40">
        <f>MAX(INDEX(AP$232:AP$243,$D1351)+AP1342*(1+$E1351),0.01)</f>
        <v/>
      </c>
      <c r="AQ1351" s="40">
        <f>MAX(INDEX(AQ$232:AQ$243,$D1351)+AQ1342*(1+$E1351),0.01)</f>
        <v/>
      </c>
      <c r="AR1351" s="40">
        <f>MAX(INDEX(AR$232:AR$243,$D1351)+AR1342*(1+$E1351),0.01)</f>
        <v/>
      </c>
      <c r="AS1351" s="40">
        <f>MAX(INDEX(AS$232:AS$243,$D1351)+AS1342*(1+$E1351),0.01)</f>
        <v/>
      </c>
      <c r="AT1351" s="40">
        <f>MAX(INDEX(AT$232:AT$243,$D1351)+AT1342*(1+$E1351),0.01)</f>
        <v/>
      </c>
      <c r="AU1351" s="40">
        <f>MAX(INDEX(AU$232:AU$243,$D1351)+AU1342*(1+$E1351),0.01)</f>
        <v/>
      </c>
      <c r="AV1351" s="40">
        <f>MAX(INDEX(AV$232:AV$243,$D1351)+AV1342*(1+$E1351),0.01)</f>
        <v/>
      </c>
      <c r="AW1351" s="40">
        <f>MAX(INDEX(AW$232:AW$243,$D1351)+AW1342*(1+$E1351),0.01)</f>
        <v/>
      </c>
      <c r="AX1351" s="42">
        <f>POSTTAX(INDEX(AX$232:AX$243,$D1351),AX1342,$E1351)</f>
        <v/>
      </c>
    </row>
    <row r="1352" hidden="1" outlineLevel="2">
      <c r="A1352" s="5" t="inlineStr">
        <is>
          <t>atp</t>
        </is>
      </c>
      <c r="B1352" s="5" t="inlineStr">
        <is>
          <t>oop</t>
        </is>
      </c>
      <c r="C1352" s="5" t="inlineStr">
        <is>
          <t>mac</t>
        </is>
      </c>
      <c r="D1352" s="40">
        <f>INDEX(Inputs!$R$5:$R$132,MATCH($B1352&amp;"|"&amp;$C1352,Inputs!$A$5:$A$132,0))</f>
        <v/>
      </c>
      <c r="E1352" s="40">
        <f>INDEX(Inputs!$S$5:$S$132,MATCH($B1352&amp;"|"&amp;$C1352,Inputs!$A$5:$A$132,0))</f>
        <v/>
      </c>
      <c r="F1352" s="39" t="n"/>
      <c r="G1352" s="39" t="n"/>
      <c r="H1352" s="5">
        <f>INDEX(Variables!$B$5:$B$105,MATCH($A1352,Variables!$A$5:$A$105,0))&amp;IF($C1352="",""," | "&amp;INDEX(Mapping!$B$5:$B$26,MATCH($C1352,Mapping!$A$5:$A$26,0))&amp;" | "&amp;INDEX(Mapping!$B$30:$B$41,MATCH($B1352,Mapping!$A$30:$A$41,0)))</f>
        <v/>
      </c>
      <c r="I1352" s="5">
        <f>INDEX(Variables!$C$5:$C$105,MATCH($A1352,Variables!$A$5:$A$105,0))</f>
        <v/>
      </c>
      <c r="J1352" s="5">
        <f>INDEX(Variables!$E$5:$E$105,MATCH($A1352,Variables!$A$5:$A$105,0))</f>
        <v/>
      </c>
      <c r="K1352" s="25">
        <f>LOWER(Settings!$C$4)&amp;".mit."&amp;$A1352&amp;IF($C1352="","","."&amp;$C1352&amp;"."&amp;$B1352)&amp;IF(INDEX(Variables!$D$5:$D$105,MATCH($A1352,Variables!$A$5:$A$105,0))="","","."&amp;INDEX(Variables!$D$5:$D$105,MATCH($A1352,Variables!$A$5:$A$105,0)))&amp;"."&amp;K$5</f>
        <v/>
      </c>
      <c r="L1352" s="41">
        <f>MAX(INDEX(L$232:L$243,$D1352)+L1343*(1+$E1352),0.01)</f>
        <v/>
      </c>
      <c r="M1352" s="40">
        <f>MAX(INDEX(M$232:M$243,$D1352)+M1343*(1+$E1352),0.01)</f>
        <v/>
      </c>
      <c r="N1352" s="40">
        <f>MAX(INDEX(N$232:N$243,$D1352)+N1343*(1+$E1352),0.01)</f>
        <v/>
      </c>
      <c r="O1352" s="40">
        <f>MAX(INDEX(O$232:O$243,$D1352)+O1343*(1+$E1352),0.01)</f>
        <v/>
      </c>
      <c r="P1352" s="40">
        <f>MAX(INDEX(P$232:P$243,$D1352)+P1343*(1+$E1352),0.01)</f>
        <v/>
      </c>
      <c r="Q1352" s="40">
        <f>MAX(INDEX(Q$232:Q$243,$D1352)+Q1343*(1+$E1352),0.01)</f>
        <v/>
      </c>
      <c r="R1352" s="40">
        <f>MAX(INDEX(R$232:R$243,$D1352)+R1343*(1+$E1352),0.01)</f>
        <v/>
      </c>
      <c r="S1352" s="40">
        <f>MAX(INDEX(S$232:S$243,$D1352)+S1343*(1+$E1352),0.01)</f>
        <v/>
      </c>
      <c r="T1352" s="40">
        <f>MAX(INDEX(T$232:T$243,$D1352)+T1343*(1+$E1352),0.01)</f>
        <v/>
      </c>
      <c r="U1352" s="40">
        <f>MAX(INDEX(U$232:U$243,$D1352)+U1343*(1+$E1352),0.01)</f>
        <v/>
      </c>
      <c r="V1352" s="40">
        <f>MAX(INDEX(V$232:V$243,$D1352)+V1343*(1+$E1352),0.01)</f>
        <v/>
      </c>
      <c r="W1352" s="40">
        <f>MAX(INDEX(W$232:W$243,$D1352)+W1343*(1+$E1352),0.01)</f>
        <v/>
      </c>
      <c r="X1352" s="40">
        <f>MAX(INDEX(X$232:X$243,$D1352)+X1343*(1+$E1352),0.01)</f>
        <v/>
      </c>
      <c r="Y1352" s="40">
        <f>MAX(INDEX(Y$232:Y$243,$D1352)+Y1343*(1+$E1352),0.01)</f>
        <v/>
      </c>
      <c r="Z1352" s="40">
        <f>MAX(INDEX(Z$232:Z$243,$D1352)+Z1343*(1+$E1352),0.01)</f>
        <v/>
      </c>
      <c r="AA1352" s="40">
        <f>MAX(INDEX(AA$232:AA$243,$D1352)+AA1343*(1+$E1352),0.01)</f>
        <v/>
      </c>
      <c r="AB1352" s="40">
        <f>MAX(INDEX(AB$232:AB$243,$D1352)+AB1343*(1+$E1352),0.01)</f>
        <v/>
      </c>
      <c r="AC1352" s="40">
        <f>MAX(INDEX(AC$232:AC$243,$D1352)+AC1343*(1+$E1352),0.01)</f>
        <v/>
      </c>
      <c r="AD1352" s="42">
        <f>POSTTAX(INDEX(AD$232:AD$243,$D1352),AD1343,$E1352)</f>
        <v/>
      </c>
      <c r="AE1352" s="25">
        <f>LOWER(Settings!$C$4)&amp;".mit."&amp;$A1352&amp;IF($C1352="","","."&amp;$C1352&amp;"."&amp;$B1352)&amp;IF(INDEX(Variables!$D$5:$D$105,MATCH($A1352,Variables!$A$5:$A$105,0))="","","."&amp;INDEX(Variables!$D$5:$D$105,MATCH($A1352,Variables!$A$5:$A$105,0)))&amp;"."&amp;AE$5</f>
        <v/>
      </c>
      <c r="AF1352" s="41">
        <f>MAX(INDEX(AF$232:AF$243,$D1352)+AF1343*(1+$E1352),0.01)</f>
        <v/>
      </c>
      <c r="AG1352" s="40">
        <f>MAX(INDEX(AG$232:AG$243,$D1352)+AG1343*(1+$E1352),0.01)</f>
        <v/>
      </c>
      <c r="AH1352" s="40">
        <f>MAX(INDEX(AH$232:AH$243,$D1352)+AH1343*(1+$E1352),0.01)</f>
        <v/>
      </c>
      <c r="AI1352" s="40">
        <f>MAX(INDEX(AI$232:AI$243,$D1352)+AI1343*(1+$E1352),0.01)</f>
        <v/>
      </c>
      <c r="AJ1352" s="40">
        <f>MAX(INDEX(AJ$232:AJ$243,$D1352)+AJ1343*(1+$E1352),0.01)</f>
        <v/>
      </c>
      <c r="AK1352" s="40">
        <f>MAX(INDEX(AK$232:AK$243,$D1352)+AK1343*(1+$E1352),0.01)</f>
        <v/>
      </c>
      <c r="AL1352" s="40">
        <f>MAX(INDEX(AL$232:AL$243,$D1352)+AL1343*(1+$E1352),0.01)</f>
        <v/>
      </c>
      <c r="AM1352" s="40">
        <f>MAX(INDEX(AM$232:AM$243,$D1352)+AM1343*(1+$E1352),0.01)</f>
        <v/>
      </c>
      <c r="AN1352" s="40">
        <f>MAX(INDEX(AN$232:AN$243,$D1352)+AN1343*(1+$E1352),0.01)</f>
        <v/>
      </c>
      <c r="AO1352" s="40">
        <f>MAX(INDEX(AO$232:AO$243,$D1352)+AO1343*(1+$E1352),0.01)</f>
        <v/>
      </c>
      <c r="AP1352" s="40">
        <f>MAX(INDEX(AP$232:AP$243,$D1352)+AP1343*(1+$E1352),0.01)</f>
        <v/>
      </c>
      <c r="AQ1352" s="40">
        <f>MAX(INDEX(AQ$232:AQ$243,$D1352)+AQ1343*(1+$E1352),0.01)</f>
        <v/>
      </c>
      <c r="AR1352" s="40">
        <f>MAX(INDEX(AR$232:AR$243,$D1352)+AR1343*(1+$E1352),0.01)</f>
        <v/>
      </c>
      <c r="AS1352" s="40">
        <f>MAX(INDEX(AS$232:AS$243,$D1352)+AS1343*(1+$E1352),0.01)</f>
        <v/>
      </c>
      <c r="AT1352" s="40">
        <f>MAX(INDEX(AT$232:AT$243,$D1352)+AT1343*(1+$E1352),0.01)</f>
        <v/>
      </c>
      <c r="AU1352" s="40">
        <f>MAX(INDEX(AU$232:AU$243,$D1352)+AU1343*(1+$E1352),0.01)</f>
        <v/>
      </c>
      <c r="AV1352" s="40">
        <f>MAX(INDEX(AV$232:AV$243,$D1352)+AV1343*(1+$E1352),0.01)</f>
        <v/>
      </c>
      <c r="AW1352" s="40">
        <f>MAX(INDEX(AW$232:AW$243,$D1352)+AW1343*(1+$E1352),0.01)</f>
        <v/>
      </c>
      <c r="AX1352" s="42">
        <f>POSTTAX(INDEX(AX$232:AX$243,$D1352),AX1343,$E1352)</f>
        <v/>
      </c>
    </row>
    <row r="1353" hidden="1" outlineLevel="2">
      <c r="A1353" s="5" t="inlineStr">
        <is>
          <t>atp</t>
        </is>
      </c>
      <c r="B1353" s="5" t="inlineStr">
        <is>
          <t>bio</t>
        </is>
      </c>
      <c r="C1353" s="5" t="inlineStr">
        <is>
          <t>mac</t>
        </is>
      </c>
      <c r="D1353" s="40">
        <f>INDEX(Inputs!$R$5:$R$132,MATCH($B1353&amp;"|"&amp;$C1353,Inputs!$A$5:$A$132,0))</f>
        <v/>
      </c>
      <c r="E1353" s="40">
        <f>INDEX(Inputs!$S$5:$S$132,MATCH($B1353&amp;"|"&amp;$C1353,Inputs!$A$5:$A$132,0))</f>
        <v/>
      </c>
      <c r="F1353" s="39" t="n"/>
      <c r="G1353" s="39" t="n"/>
      <c r="H1353" s="5">
        <f>INDEX(Variables!$B$5:$B$105,MATCH($A1353,Variables!$A$5:$A$105,0))&amp;IF($C1353="",""," | "&amp;INDEX(Mapping!$B$5:$B$26,MATCH($C1353,Mapping!$A$5:$A$26,0))&amp;" | "&amp;INDEX(Mapping!$B$30:$B$41,MATCH($B1353,Mapping!$A$30:$A$41,0)))</f>
        <v/>
      </c>
      <c r="I1353" s="5">
        <f>INDEX(Variables!$C$5:$C$105,MATCH($A1353,Variables!$A$5:$A$105,0))</f>
        <v/>
      </c>
      <c r="J1353" s="5">
        <f>INDEX(Variables!$E$5:$E$105,MATCH($A1353,Variables!$A$5:$A$105,0))</f>
        <v/>
      </c>
      <c r="K1353" s="25">
        <f>LOWER(Settings!$C$4)&amp;".mit."&amp;$A1353&amp;IF($C1353="","","."&amp;$C1353&amp;"."&amp;$B1353)&amp;IF(INDEX(Variables!$D$5:$D$105,MATCH($A1353,Variables!$A$5:$A$105,0))="","","."&amp;INDEX(Variables!$D$5:$D$105,MATCH($A1353,Variables!$A$5:$A$105,0)))&amp;"."&amp;K$5</f>
        <v/>
      </c>
      <c r="L1353" s="41">
        <f>MAX(INDEX(L$232:L$243,$D1353)+L1344*(1+$E1353),0.01)</f>
        <v/>
      </c>
      <c r="M1353" s="40">
        <f>MAX(INDEX(M$232:M$243,$D1353)+M1344*(1+$E1353),0.01)</f>
        <v/>
      </c>
      <c r="N1353" s="40">
        <f>MAX(INDEX(N$232:N$243,$D1353)+N1344*(1+$E1353),0.01)</f>
        <v/>
      </c>
      <c r="O1353" s="40">
        <f>MAX(INDEX(O$232:O$243,$D1353)+O1344*(1+$E1353),0.01)</f>
        <v/>
      </c>
      <c r="P1353" s="40">
        <f>MAX(INDEX(P$232:P$243,$D1353)+P1344*(1+$E1353),0.01)</f>
        <v/>
      </c>
      <c r="Q1353" s="40">
        <f>MAX(INDEX(Q$232:Q$243,$D1353)+Q1344*(1+$E1353),0.01)</f>
        <v/>
      </c>
      <c r="R1353" s="40">
        <f>MAX(INDEX(R$232:R$243,$D1353)+R1344*(1+$E1353),0.01)</f>
        <v/>
      </c>
      <c r="S1353" s="40">
        <f>MAX(INDEX(S$232:S$243,$D1353)+S1344*(1+$E1353),0.01)</f>
        <v/>
      </c>
      <c r="T1353" s="40">
        <f>MAX(INDEX(T$232:T$243,$D1353)+T1344*(1+$E1353),0.01)</f>
        <v/>
      </c>
      <c r="U1353" s="40">
        <f>MAX(INDEX(U$232:U$243,$D1353)+U1344*(1+$E1353),0.01)</f>
        <v/>
      </c>
      <c r="V1353" s="40">
        <f>MAX(INDEX(V$232:V$243,$D1353)+V1344*(1+$E1353),0.01)</f>
        <v/>
      </c>
      <c r="W1353" s="40">
        <f>MAX(INDEX(W$232:W$243,$D1353)+W1344*(1+$E1353),0.01)</f>
        <v/>
      </c>
      <c r="X1353" s="40">
        <f>MAX(INDEX(X$232:X$243,$D1353)+X1344*(1+$E1353),0.01)</f>
        <v/>
      </c>
      <c r="Y1353" s="40">
        <f>MAX(INDEX(Y$232:Y$243,$D1353)+Y1344*(1+$E1353),0.01)</f>
        <v/>
      </c>
      <c r="Z1353" s="40">
        <f>MAX(INDEX(Z$232:Z$243,$D1353)+Z1344*(1+$E1353),0.01)</f>
        <v/>
      </c>
      <c r="AA1353" s="40">
        <f>MAX(INDEX(AA$232:AA$243,$D1353)+AA1344*(1+$E1353),0.01)</f>
        <v/>
      </c>
      <c r="AB1353" s="40">
        <f>MAX(INDEX(AB$232:AB$243,$D1353)+AB1344*(1+$E1353),0.01)</f>
        <v/>
      </c>
      <c r="AC1353" s="40">
        <f>MAX(INDEX(AC$232:AC$243,$D1353)+AC1344*(1+$E1353),0.01)</f>
        <v/>
      </c>
      <c r="AD1353" s="42">
        <f>POSTTAX(INDEX(AD$232:AD$243,$D1353),AD1344,$E1353)</f>
        <v/>
      </c>
      <c r="AE1353" s="25">
        <f>LOWER(Settings!$C$4)&amp;".mit."&amp;$A1353&amp;IF($C1353="","","."&amp;$C1353&amp;"."&amp;$B1353)&amp;IF(INDEX(Variables!$D$5:$D$105,MATCH($A1353,Variables!$A$5:$A$105,0))="","","."&amp;INDEX(Variables!$D$5:$D$105,MATCH($A1353,Variables!$A$5:$A$105,0)))&amp;"."&amp;AE$5</f>
        <v/>
      </c>
      <c r="AF1353" s="41">
        <f>MAX(INDEX(AF$232:AF$243,$D1353)+AF1344*(1+$E1353),0.01)</f>
        <v/>
      </c>
      <c r="AG1353" s="40">
        <f>MAX(INDEX(AG$232:AG$243,$D1353)+AG1344*(1+$E1353),0.01)</f>
        <v/>
      </c>
      <c r="AH1353" s="40">
        <f>MAX(INDEX(AH$232:AH$243,$D1353)+AH1344*(1+$E1353),0.01)</f>
        <v/>
      </c>
      <c r="AI1353" s="40">
        <f>MAX(INDEX(AI$232:AI$243,$D1353)+AI1344*(1+$E1353),0.01)</f>
        <v/>
      </c>
      <c r="AJ1353" s="40">
        <f>MAX(INDEX(AJ$232:AJ$243,$D1353)+AJ1344*(1+$E1353),0.01)</f>
        <v/>
      </c>
      <c r="AK1353" s="40">
        <f>MAX(INDEX(AK$232:AK$243,$D1353)+AK1344*(1+$E1353),0.01)</f>
        <v/>
      </c>
      <c r="AL1353" s="40">
        <f>MAX(INDEX(AL$232:AL$243,$D1353)+AL1344*(1+$E1353),0.01)</f>
        <v/>
      </c>
      <c r="AM1353" s="40">
        <f>MAX(INDEX(AM$232:AM$243,$D1353)+AM1344*(1+$E1353),0.01)</f>
        <v/>
      </c>
      <c r="AN1353" s="40">
        <f>MAX(INDEX(AN$232:AN$243,$D1353)+AN1344*(1+$E1353),0.01)</f>
        <v/>
      </c>
      <c r="AO1353" s="40">
        <f>MAX(INDEX(AO$232:AO$243,$D1353)+AO1344*(1+$E1353),0.01)</f>
        <v/>
      </c>
      <c r="AP1353" s="40">
        <f>MAX(INDEX(AP$232:AP$243,$D1353)+AP1344*(1+$E1353),0.01)</f>
        <v/>
      </c>
      <c r="AQ1353" s="40">
        <f>MAX(INDEX(AQ$232:AQ$243,$D1353)+AQ1344*(1+$E1353),0.01)</f>
        <v/>
      </c>
      <c r="AR1353" s="40">
        <f>MAX(INDEX(AR$232:AR$243,$D1353)+AR1344*(1+$E1353),0.01)</f>
        <v/>
      </c>
      <c r="AS1353" s="40">
        <f>MAX(INDEX(AS$232:AS$243,$D1353)+AS1344*(1+$E1353),0.01)</f>
        <v/>
      </c>
      <c r="AT1353" s="40">
        <f>MAX(INDEX(AT$232:AT$243,$D1353)+AT1344*(1+$E1353),0.01)</f>
        <v/>
      </c>
      <c r="AU1353" s="40">
        <f>MAX(INDEX(AU$232:AU$243,$D1353)+AU1344*(1+$E1353),0.01)</f>
        <v/>
      </c>
      <c r="AV1353" s="40">
        <f>MAX(INDEX(AV$232:AV$243,$D1353)+AV1344*(1+$E1353),0.01)</f>
        <v/>
      </c>
      <c r="AW1353" s="40">
        <f>MAX(INDEX(AW$232:AW$243,$D1353)+AW1344*(1+$E1353),0.01)</f>
        <v/>
      </c>
      <c r="AX1353" s="42">
        <f>POSTTAX(INDEX(AX$232:AX$243,$D1353),AX1344,$E1353)</f>
        <v/>
      </c>
    </row>
    <row r="1354" hidden="1" outlineLevel="2"/>
    <row r="1355" hidden="1" outlineLevel="2">
      <c r="A1355" s="5" t="inlineStr">
        <is>
          <t>shp</t>
        </is>
      </c>
      <c r="B1355" s="5" t="inlineStr">
        <is>
          <t>coa</t>
        </is>
      </c>
      <c r="C1355" s="5" t="inlineStr">
        <is>
          <t>mac</t>
        </is>
      </c>
      <c r="D1355" s="40">
        <f>INDEX(Inputs!$M$5:$M$132,MATCH($B1355&amp;"|"&amp;$C1355,Inputs!$A$5:$A$132,0))</f>
        <v/>
      </c>
      <c r="E1355" s="40">
        <f>INDEX(Inputs!$T$5:$T$132,MATCH($B1355&amp;"|"&amp;$C1355,Inputs!$A$5:$A$132,0))</f>
        <v/>
      </c>
      <c r="F1355" s="40">
        <f>INDEX(Inputs!$K$5:$K$132,MATCH($B1355&amp;"|"&amp;$C1355,Inputs!$A$5:$A$132,0))</f>
        <v/>
      </c>
      <c r="G1355" s="39" t="n"/>
      <c r="H1355" s="5">
        <f>INDEX(Variables!$B$5:$B$105,MATCH($A1355,Variables!$A$5:$A$105,0))&amp;IF($C1355="",""," | "&amp;INDEX(Mapping!$B$5:$B$26,MATCH($C1355,Mapping!$A$5:$A$26,0))&amp;" | "&amp;INDEX(Mapping!$B$30:$B$41,MATCH($B1355,Mapping!$A$30:$A$41,0)))</f>
        <v/>
      </c>
      <c r="I1355" s="5">
        <f>INDEX(Variables!$C$5:$C$105,MATCH($A1355,Variables!$A$5:$A$105,0))</f>
        <v/>
      </c>
      <c r="J1355" s="5">
        <f>INDEX(Variables!$E$5:$E$105,MATCH($A1355,Variables!$A$5:$A$105,0))</f>
        <v/>
      </c>
      <c r="K1355" s="25">
        <f>LOWER(Settings!$C$4)&amp;".mit."&amp;$A1355&amp;IF($C1355="","","."&amp;$C1355&amp;"."&amp;$B1355)&amp;IF(INDEX(Variables!$D$5:$D$105,MATCH($A1355,Variables!$A$5:$A$105,0))="","","."&amp;INDEX(Variables!$D$5:$D$105,MATCH($A1355,Variables!$A$5:$A$105,0)))&amp;"."&amp;K$5</f>
        <v/>
      </c>
      <c r="L1355" s="41">
        <f>INDEX(L$175:L$178,$D1355)*$E1355*INDEX(L$179:L$195,$F1355)</f>
        <v/>
      </c>
      <c r="M1355" s="40">
        <f>INDEX(M$175:M$178,$D1355)*$E1355*INDEX(M$179:M$195,$F1355)</f>
        <v/>
      </c>
      <c r="N1355" s="40">
        <f>INDEX(N$175:N$178,$D1355)*$E1355*INDEX(N$179:N$195,$F1355)</f>
        <v/>
      </c>
      <c r="O1355" s="40">
        <f>INDEX(O$175:O$178,$D1355)*$E1355*INDEX(O$179:O$195,$F1355)</f>
        <v/>
      </c>
      <c r="P1355" s="40">
        <f>INDEX(P$175:P$178,$D1355)*$E1355*INDEX(P$179:P$195,$F1355)</f>
        <v/>
      </c>
      <c r="Q1355" s="40">
        <f>INDEX(Q$175:Q$178,$D1355)*$E1355*INDEX(Q$179:Q$195,$F1355)</f>
        <v/>
      </c>
      <c r="R1355" s="40">
        <f>INDEX(R$175:R$178,$D1355)*$E1355*INDEX(R$179:R$195,$F1355)</f>
        <v/>
      </c>
      <c r="S1355" s="40">
        <f>INDEX(S$175:S$178,$D1355)*$E1355*INDEX(S$179:S$195,$F1355)</f>
        <v/>
      </c>
      <c r="T1355" s="40">
        <f>INDEX(T$175:T$178,$D1355)*$E1355*INDEX(T$179:T$195,$F1355)</f>
        <v/>
      </c>
      <c r="U1355" s="40">
        <f>INDEX(U$175:U$178,$D1355)*$E1355*INDEX(U$179:U$195,$F1355)</f>
        <v/>
      </c>
      <c r="V1355" s="40">
        <f>INDEX(V$175:V$178,$D1355)*$E1355*INDEX(V$179:V$195,$F1355)</f>
        <v/>
      </c>
      <c r="W1355" s="40">
        <f>INDEX(W$175:W$178,$D1355)*$E1355*INDEX(W$179:W$195,$F1355)</f>
        <v/>
      </c>
      <c r="X1355" s="40">
        <f>INDEX(X$175:X$178,$D1355)*$E1355*INDEX(X$179:X$195,$F1355)</f>
        <v/>
      </c>
      <c r="Y1355" s="40">
        <f>INDEX(Y$175:Y$178,$D1355)*$E1355*INDEX(Y$179:Y$195,$F1355)</f>
        <v/>
      </c>
      <c r="Z1355" s="40">
        <f>INDEX(Z$175:Z$178,$D1355)*$E1355*INDEX(Z$179:Z$195,$F1355)</f>
        <v/>
      </c>
      <c r="AA1355" s="40">
        <f>INDEX(AA$175:AA$178,$D1355)*$E1355*INDEX(AA$179:AA$195,$F1355)</f>
        <v/>
      </c>
      <c r="AB1355" s="40">
        <f>INDEX(AB$175:AB$178,$D1355)*$E1355*INDEX(AB$179:AB$195,$F1355)</f>
        <v/>
      </c>
      <c r="AC1355" s="40">
        <f>INDEX(AC$175:AC$178,$D1355)*$E1355*INDEX(AC$179:AC$195,$F1355)</f>
        <v/>
      </c>
      <c r="AD1355" s="42">
        <f>SHADOWEFF(INDEX(AD$175:AD$178,$D1355),$E1355,INDEX(AD$179:AD$195,$F1355))</f>
        <v/>
      </c>
      <c r="AE1355" s="25">
        <f>LOWER(Settings!$C$4)&amp;".mit."&amp;$A1355&amp;IF($C1355="","","."&amp;$C1355&amp;"."&amp;$B1355)&amp;IF(INDEX(Variables!$D$5:$D$105,MATCH($A1355,Variables!$A$5:$A$105,0))="","","."&amp;INDEX(Variables!$D$5:$D$105,MATCH($A1355,Variables!$A$5:$A$105,0)))&amp;"."&amp;AE$5</f>
        <v/>
      </c>
      <c r="AF1355" s="41">
        <f>INDEX(AF$175:AF$178,$D1355)*$E1355*INDEX(AF$179:AF$195,$F1355)</f>
        <v/>
      </c>
      <c r="AG1355" s="40">
        <f>INDEX(AG$175:AG$178,$D1355)*$E1355*INDEX(AG$179:AG$195,$F1355)</f>
        <v/>
      </c>
      <c r="AH1355" s="40">
        <f>INDEX(AH$175:AH$178,$D1355)*$E1355*INDEX(AH$179:AH$195,$F1355)</f>
        <v/>
      </c>
      <c r="AI1355" s="40">
        <f>INDEX(AI$175:AI$178,$D1355)*$E1355*INDEX(AI$179:AI$195,$F1355)</f>
        <v/>
      </c>
      <c r="AJ1355" s="40">
        <f>INDEX(AJ$175:AJ$178,$D1355)*$E1355*INDEX(AJ$179:AJ$195,$F1355)</f>
        <v/>
      </c>
      <c r="AK1355" s="40">
        <f>INDEX(AK$175:AK$178,$D1355)*$E1355*INDEX(AK$179:AK$195,$F1355)</f>
        <v/>
      </c>
      <c r="AL1355" s="40">
        <f>INDEX(AL$175:AL$178,$D1355)*$E1355*INDEX(AL$179:AL$195,$F1355)</f>
        <v/>
      </c>
      <c r="AM1355" s="40">
        <f>INDEX(AM$175:AM$178,$D1355)*$E1355*INDEX(AM$179:AM$195,$F1355)</f>
        <v/>
      </c>
      <c r="AN1355" s="40">
        <f>INDEX(AN$175:AN$178,$D1355)*$E1355*INDEX(AN$179:AN$195,$F1355)</f>
        <v/>
      </c>
      <c r="AO1355" s="40">
        <f>INDEX(AO$175:AO$178,$D1355)*$E1355*INDEX(AO$179:AO$195,$F1355)</f>
        <v/>
      </c>
      <c r="AP1355" s="40">
        <f>INDEX(AP$175:AP$178,$D1355)*$E1355*INDEX(AP$179:AP$195,$F1355)</f>
        <v/>
      </c>
      <c r="AQ1355" s="40">
        <f>INDEX(AQ$175:AQ$178,$D1355)*$E1355*INDEX(AQ$179:AQ$195,$F1355)</f>
        <v/>
      </c>
      <c r="AR1355" s="40">
        <f>INDEX(AR$175:AR$178,$D1355)*$E1355*INDEX(AR$179:AR$195,$F1355)</f>
        <v/>
      </c>
      <c r="AS1355" s="40">
        <f>INDEX(AS$175:AS$178,$D1355)*$E1355*INDEX(AS$179:AS$195,$F1355)</f>
        <v/>
      </c>
      <c r="AT1355" s="40">
        <f>INDEX(AT$175:AT$178,$D1355)*$E1355*INDEX(AT$179:AT$195,$F1355)</f>
        <v/>
      </c>
      <c r="AU1355" s="40">
        <f>INDEX(AU$175:AU$178,$D1355)*$E1355*INDEX(AU$179:AU$195,$F1355)</f>
        <v/>
      </c>
      <c r="AV1355" s="40">
        <f>INDEX(AV$175:AV$178,$D1355)*$E1355*INDEX(AV$179:AV$195,$F1355)</f>
        <v/>
      </c>
      <c r="AW1355" s="40">
        <f>INDEX(AW$175:AW$178,$D1355)*$E1355*INDEX(AW$179:AW$195,$F1355)</f>
        <v/>
      </c>
      <c r="AX1355" s="42">
        <f>SHADOWEFF(INDEX(AX$175:AX$178,$D1355),$E1355,INDEX(AX$179:AX$195,$F1355))</f>
        <v/>
      </c>
    </row>
    <row r="1356" hidden="1" outlineLevel="2">
      <c r="A1356" s="5" t="inlineStr">
        <is>
          <t>shp</t>
        </is>
      </c>
      <c r="B1356" s="5" t="inlineStr">
        <is>
          <t>nga</t>
        </is>
      </c>
      <c r="C1356" s="5" t="inlineStr">
        <is>
          <t>mac</t>
        </is>
      </c>
      <c r="D1356" s="40">
        <f>INDEX(Inputs!$M$5:$M$132,MATCH($B1356&amp;"|"&amp;$C1356,Inputs!$A$5:$A$132,0))</f>
        <v/>
      </c>
      <c r="E1356" s="40">
        <f>INDEX(Inputs!$T$5:$T$132,MATCH($B1356&amp;"|"&amp;$C1356,Inputs!$A$5:$A$132,0))</f>
        <v/>
      </c>
      <c r="F1356" s="40">
        <f>INDEX(Inputs!$K$5:$K$132,MATCH($B1356&amp;"|"&amp;$C1356,Inputs!$A$5:$A$132,0))</f>
        <v/>
      </c>
      <c r="G1356" s="39" t="n"/>
      <c r="H1356" s="5">
        <f>INDEX(Variables!$B$5:$B$105,MATCH($A1356,Variables!$A$5:$A$105,0))&amp;IF($C1356="",""," | "&amp;INDEX(Mapping!$B$5:$B$26,MATCH($C1356,Mapping!$A$5:$A$26,0))&amp;" | "&amp;INDEX(Mapping!$B$30:$B$41,MATCH($B1356,Mapping!$A$30:$A$41,0)))</f>
        <v/>
      </c>
      <c r="I1356" s="5">
        <f>INDEX(Variables!$C$5:$C$105,MATCH($A1356,Variables!$A$5:$A$105,0))</f>
        <v/>
      </c>
      <c r="J1356" s="5">
        <f>INDEX(Variables!$E$5:$E$105,MATCH($A1356,Variables!$A$5:$A$105,0))</f>
        <v/>
      </c>
      <c r="K1356" s="25">
        <f>LOWER(Settings!$C$4)&amp;".mit."&amp;$A1356&amp;IF($C1356="","","."&amp;$C1356&amp;"."&amp;$B1356)&amp;IF(INDEX(Variables!$D$5:$D$105,MATCH($A1356,Variables!$A$5:$A$105,0))="","","."&amp;INDEX(Variables!$D$5:$D$105,MATCH($A1356,Variables!$A$5:$A$105,0)))&amp;"."&amp;K$5</f>
        <v/>
      </c>
      <c r="L1356" s="41">
        <f>INDEX(L$175:L$178,$D1356)*$E1356*INDEX(L$179:L$195,$F1356)</f>
        <v/>
      </c>
      <c r="M1356" s="40">
        <f>INDEX(M$175:M$178,$D1356)*$E1356*INDEX(M$179:M$195,$F1356)</f>
        <v/>
      </c>
      <c r="N1356" s="40">
        <f>INDEX(N$175:N$178,$D1356)*$E1356*INDEX(N$179:N$195,$F1356)</f>
        <v/>
      </c>
      <c r="O1356" s="40">
        <f>INDEX(O$175:O$178,$D1356)*$E1356*INDEX(O$179:O$195,$F1356)</f>
        <v/>
      </c>
      <c r="P1356" s="40">
        <f>INDEX(P$175:P$178,$D1356)*$E1356*INDEX(P$179:P$195,$F1356)</f>
        <v/>
      </c>
      <c r="Q1356" s="40">
        <f>INDEX(Q$175:Q$178,$D1356)*$E1356*INDEX(Q$179:Q$195,$F1356)</f>
        <v/>
      </c>
      <c r="R1356" s="40">
        <f>INDEX(R$175:R$178,$D1356)*$E1356*INDEX(R$179:R$195,$F1356)</f>
        <v/>
      </c>
      <c r="S1356" s="40">
        <f>INDEX(S$175:S$178,$D1356)*$E1356*INDEX(S$179:S$195,$F1356)</f>
        <v/>
      </c>
      <c r="T1356" s="40">
        <f>INDEX(T$175:T$178,$D1356)*$E1356*INDEX(T$179:T$195,$F1356)</f>
        <v/>
      </c>
      <c r="U1356" s="40">
        <f>INDEX(U$175:U$178,$D1356)*$E1356*INDEX(U$179:U$195,$F1356)</f>
        <v/>
      </c>
      <c r="V1356" s="40">
        <f>INDEX(V$175:V$178,$D1356)*$E1356*INDEX(V$179:V$195,$F1356)</f>
        <v/>
      </c>
      <c r="W1356" s="40">
        <f>INDEX(W$175:W$178,$D1356)*$E1356*INDEX(W$179:W$195,$F1356)</f>
        <v/>
      </c>
      <c r="X1356" s="40">
        <f>INDEX(X$175:X$178,$D1356)*$E1356*INDEX(X$179:X$195,$F1356)</f>
        <v/>
      </c>
      <c r="Y1356" s="40">
        <f>INDEX(Y$175:Y$178,$D1356)*$E1356*INDEX(Y$179:Y$195,$F1356)</f>
        <v/>
      </c>
      <c r="Z1356" s="40">
        <f>INDEX(Z$175:Z$178,$D1356)*$E1356*INDEX(Z$179:Z$195,$F1356)</f>
        <v/>
      </c>
      <c r="AA1356" s="40">
        <f>INDEX(AA$175:AA$178,$D1356)*$E1356*INDEX(AA$179:AA$195,$F1356)</f>
        <v/>
      </c>
      <c r="AB1356" s="40">
        <f>INDEX(AB$175:AB$178,$D1356)*$E1356*INDEX(AB$179:AB$195,$F1356)</f>
        <v/>
      </c>
      <c r="AC1356" s="40">
        <f>INDEX(AC$175:AC$178,$D1356)*$E1356*INDEX(AC$179:AC$195,$F1356)</f>
        <v/>
      </c>
      <c r="AD1356" s="42">
        <f>SHADOWEFF(INDEX(AD$175:AD$178,$D1356),$E1356,INDEX(AD$179:AD$195,$F1356))</f>
        <v/>
      </c>
      <c r="AE1356" s="25">
        <f>LOWER(Settings!$C$4)&amp;".mit."&amp;$A1356&amp;IF($C1356="","","."&amp;$C1356&amp;"."&amp;$B1356)&amp;IF(INDEX(Variables!$D$5:$D$105,MATCH($A1356,Variables!$A$5:$A$105,0))="","","."&amp;INDEX(Variables!$D$5:$D$105,MATCH($A1356,Variables!$A$5:$A$105,0)))&amp;"."&amp;AE$5</f>
        <v/>
      </c>
      <c r="AF1356" s="41">
        <f>INDEX(AF$175:AF$178,$D1356)*$E1356*INDEX(AF$179:AF$195,$F1356)</f>
        <v/>
      </c>
      <c r="AG1356" s="40">
        <f>INDEX(AG$175:AG$178,$D1356)*$E1356*INDEX(AG$179:AG$195,$F1356)</f>
        <v/>
      </c>
      <c r="AH1356" s="40">
        <f>INDEX(AH$175:AH$178,$D1356)*$E1356*INDEX(AH$179:AH$195,$F1356)</f>
        <v/>
      </c>
      <c r="AI1356" s="40">
        <f>INDEX(AI$175:AI$178,$D1356)*$E1356*INDEX(AI$179:AI$195,$F1356)</f>
        <v/>
      </c>
      <c r="AJ1356" s="40">
        <f>INDEX(AJ$175:AJ$178,$D1356)*$E1356*INDEX(AJ$179:AJ$195,$F1356)</f>
        <v/>
      </c>
      <c r="AK1356" s="40">
        <f>INDEX(AK$175:AK$178,$D1356)*$E1356*INDEX(AK$179:AK$195,$F1356)</f>
        <v/>
      </c>
      <c r="AL1356" s="40">
        <f>INDEX(AL$175:AL$178,$D1356)*$E1356*INDEX(AL$179:AL$195,$F1356)</f>
        <v/>
      </c>
      <c r="AM1356" s="40">
        <f>INDEX(AM$175:AM$178,$D1356)*$E1356*INDEX(AM$179:AM$195,$F1356)</f>
        <v/>
      </c>
      <c r="AN1356" s="40">
        <f>INDEX(AN$175:AN$178,$D1356)*$E1356*INDEX(AN$179:AN$195,$F1356)</f>
        <v/>
      </c>
      <c r="AO1356" s="40">
        <f>INDEX(AO$175:AO$178,$D1356)*$E1356*INDEX(AO$179:AO$195,$F1356)</f>
        <v/>
      </c>
      <c r="AP1356" s="40">
        <f>INDEX(AP$175:AP$178,$D1356)*$E1356*INDEX(AP$179:AP$195,$F1356)</f>
        <v/>
      </c>
      <c r="AQ1356" s="40">
        <f>INDEX(AQ$175:AQ$178,$D1356)*$E1356*INDEX(AQ$179:AQ$195,$F1356)</f>
        <v/>
      </c>
      <c r="AR1356" s="40">
        <f>INDEX(AR$175:AR$178,$D1356)*$E1356*INDEX(AR$179:AR$195,$F1356)</f>
        <v/>
      </c>
      <c r="AS1356" s="40">
        <f>INDEX(AS$175:AS$178,$D1356)*$E1356*INDEX(AS$179:AS$195,$F1356)</f>
        <v/>
      </c>
      <c r="AT1356" s="40">
        <f>INDEX(AT$175:AT$178,$D1356)*$E1356*INDEX(AT$179:AT$195,$F1356)</f>
        <v/>
      </c>
      <c r="AU1356" s="40">
        <f>INDEX(AU$175:AU$178,$D1356)*$E1356*INDEX(AU$179:AU$195,$F1356)</f>
        <v/>
      </c>
      <c r="AV1356" s="40">
        <f>INDEX(AV$175:AV$178,$D1356)*$E1356*INDEX(AV$179:AV$195,$F1356)</f>
        <v/>
      </c>
      <c r="AW1356" s="40">
        <f>INDEX(AW$175:AW$178,$D1356)*$E1356*INDEX(AW$179:AW$195,$F1356)</f>
        <v/>
      </c>
      <c r="AX1356" s="42">
        <f>SHADOWEFF(INDEX(AX$175:AX$178,$D1356),$E1356,INDEX(AX$179:AX$195,$F1356))</f>
        <v/>
      </c>
    </row>
    <row r="1357" hidden="1" outlineLevel="2">
      <c r="A1357" s="5" t="inlineStr">
        <is>
          <t>shp</t>
        </is>
      </c>
      <c r="B1357" s="5" t="inlineStr">
        <is>
          <t>gso</t>
        </is>
      </c>
      <c r="C1357" s="5" t="inlineStr">
        <is>
          <t>mac</t>
        </is>
      </c>
      <c r="D1357" s="40">
        <f>INDEX(Inputs!$M$5:$M$132,MATCH($B1357&amp;"|"&amp;$C1357,Inputs!$A$5:$A$132,0))</f>
        <v/>
      </c>
      <c r="E1357" s="40">
        <f>INDEX(Inputs!$T$5:$T$132,MATCH($B1357&amp;"|"&amp;$C1357,Inputs!$A$5:$A$132,0))</f>
        <v/>
      </c>
      <c r="F1357" s="40">
        <f>INDEX(Inputs!$K$5:$K$132,MATCH($B1357&amp;"|"&amp;$C1357,Inputs!$A$5:$A$132,0))</f>
        <v/>
      </c>
      <c r="G1357" s="39" t="n"/>
      <c r="H1357" s="5">
        <f>INDEX(Variables!$B$5:$B$105,MATCH($A1357,Variables!$A$5:$A$105,0))&amp;IF($C1357="",""," | "&amp;INDEX(Mapping!$B$5:$B$26,MATCH($C1357,Mapping!$A$5:$A$26,0))&amp;" | "&amp;INDEX(Mapping!$B$30:$B$41,MATCH($B1357,Mapping!$A$30:$A$41,0)))</f>
        <v/>
      </c>
      <c r="I1357" s="5">
        <f>INDEX(Variables!$C$5:$C$105,MATCH($A1357,Variables!$A$5:$A$105,0))</f>
        <v/>
      </c>
      <c r="J1357" s="5">
        <f>INDEX(Variables!$E$5:$E$105,MATCH($A1357,Variables!$A$5:$A$105,0))</f>
        <v/>
      </c>
      <c r="K1357" s="25">
        <f>LOWER(Settings!$C$4)&amp;".mit."&amp;$A1357&amp;IF($C1357="","","."&amp;$C1357&amp;"."&amp;$B1357)&amp;IF(INDEX(Variables!$D$5:$D$105,MATCH($A1357,Variables!$A$5:$A$105,0))="","","."&amp;INDEX(Variables!$D$5:$D$105,MATCH($A1357,Variables!$A$5:$A$105,0)))&amp;"."&amp;K$5</f>
        <v/>
      </c>
      <c r="L1357" s="41">
        <f>INDEX(L$175:L$178,$D1357)*$E1357*INDEX(L$179:L$195,$F1357)</f>
        <v/>
      </c>
      <c r="M1357" s="40">
        <f>INDEX(M$175:M$178,$D1357)*$E1357*INDEX(M$179:M$195,$F1357)</f>
        <v/>
      </c>
      <c r="N1357" s="40">
        <f>INDEX(N$175:N$178,$D1357)*$E1357*INDEX(N$179:N$195,$F1357)</f>
        <v/>
      </c>
      <c r="O1357" s="40">
        <f>INDEX(O$175:O$178,$D1357)*$E1357*INDEX(O$179:O$195,$F1357)</f>
        <v/>
      </c>
      <c r="P1357" s="40">
        <f>INDEX(P$175:P$178,$D1357)*$E1357*INDEX(P$179:P$195,$F1357)</f>
        <v/>
      </c>
      <c r="Q1357" s="40">
        <f>INDEX(Q$175:Q$178,$D1357)*$E1357*INDEX(Q$179:Q$195,$F1357)</f>
        <v/>
      </c>
      <c r="R1357" s="40">
        <f>INDEX(R$175:R$178,$D1357)*$E1357*INDEX(R$179:R$195,$F1357)</f>
        <v/>
      </c>
      <c r="S1357" s="40">
        <f>INDEX(S$175:S$178,$D1357)*$E1357*INDEX(S$179:S$195,$F1357)</f>
        <v/>
      </c>
      <c r="T1357" s="40">
        <f>INDEX(T$175:T$178,$D1357)*$E1357*INDEX(T$179:T$195,$F1357)</f>
        <v/>
      </c>
      <c r="U1357" s="40">
        <f>INDEX(U$175:U$178,$D1357)*$E1357*INDEX(U$179:U$195,$F1357)</f>
        <v/>
      </c>
      <c r="V1357" s="40">
        <f>INDEX(V$175:V$178,$D1357)*$E1357*INDEX(V$179:V$195,$F1357)</f>
        <v/>
      </c>
      <c r="W1357" s="40">
        <f>INDEX(W$175:W$178,$D1357)*$E1357*INDEX(W$179:W$195,$F1357)</f>
        <v/>
      </c>
      <c r="X1357" s="40">
        <f>INDEX(X$175:X$178,$D1357)*$E1357*INDEX(X$179:X$195,$F1357)</f>
        <v/>
      </c>
      <c r="Y1357" s="40">
        <f>INDEX(Y$175:Y$178,$D1357)*$E1357*INDEX(Y$179:Y$195,$F1357)</f>
        <v/>
      </c>
      <c r="Z1357" s="40">
        <f>INDEX(Z$175:Z$178,$D1357)*$E1357*INDEX(Z$179:Z$195,$F1357)</f>
        <v/>
      </c>
      <c r="AA1357" s="40">
        <f>INDEX(AA$175:AA$178,$D1357)*$E1357*INDEX(AA$179:AA$195,$F1357)</f>
        <v/>
      </c>
      <c r="AB1357" s="40">
        <f>INDEX(AB$175:AB$178,$D1357)*$E1357*INDEX(AB$179:AB$195,$F1357)</f>
        <v/>
      </c>
      <c r="AC1357" s="40">
        <f>INDEX(AC$175:AC$178,$D1357)*$E1357*INDEX(AC$179:AC$195,$F1357)</f>
        <v/>
      </c>
      <c r="AD1357" s="42">
        <f>SHADOWEFF(INDEX(AD$175:AD$178,$D1357),$E1357,INDEX(AD$179:AD$195,$F1357))</f>
        <v/>
      </c>
      <c r="AE1357" s="25">
        <f>LOWER(Settings!$C$4)&amp;".mit."&amp;$A1357&amp;IF($C1357="","","."&amp;$C1357&amp;"."&amp;$B1357)&amp;IF(INDEX(Variables!$D$5:$D$105,MATCH($A1357,Variables!$A$5:$A$105,0))="","","."&amp;INDEX(Variables!$D$5:$D$105,MATCH($A1357,Variables!$A$5:$A$105,0)))&amp;"."&amp;AE$5</f>
        <v/>
      </c>
      <c r="AF1357" s="41">
        <f>INDEX(AF$175:AF$178,$D1357)*$E1357*INDEX(AF$179:AF$195,$F1357)</f>
        <v/>
      </c>
      <c r="AG1357" s="40">
        <f>INDEX(AG$175:AG$178,$D1357)*$E1357*INDEX(AG$179:AG$195,$F1357)</f>
        <v/>
      </c>
      <c r="AH1357" s="40">
        <f>INDEX(AH$175:AH$178,$D1357)*$E1357*INDEX(AH$179:AH$195,$F1357)</f>
        <v/>
      </c>
      <c r="AI1357" s="40">
        <f>INDEX(AI$175:AI$178,$D1357)*$E1357*INDEX(AI$179:AI$195,$F1357)</f>
        <v/>
      </c>
      <c r="AJ1357" s="40">
        <f>INDEX(AJ$175:AJ$178,$D1357)*$E1357*INDEX(AJ$179:AJ$195,$F1357)</f>
        <v/>
      </c>
      <c r="AK1357" s="40">
        <f>INDEX(AK$175:AK$178,$D1357)*$E1357*INDEX(AK$179:AK$195,$F1357)</f>
        <v/>
      </c>
      <c r="AL1357" s="40">
        <f>INDEX(AL$175:AL$178,$D1357)*$E1357*INDEX(AL$179:AL$195,$F1357)</f>
        <v/>
      </c>
      <c r="AM1357" s="40">
        <f>INDEX(AM$175:AM$178,$D1357)*$E1357*INDEX(AM$179:AM$195,$F1357)</f>
        <v/>
      </c>
      <c r="AN1357" s="40">
        <f>INDEX(AN$175:AN$178,$D1357)*$E1357*INDEX(AN$179:AN$195,$F1357)</f>
        <v/>
      </c>
      <c r="AO1357" s="40">
        <f>INDEX(AO$175:AO$178,$D1357)*$E1357*INDEX(AO$179:AO$195,$F1357)</f>
        <v/>
      </c>
      <c r="AP1357" s="40">
        <f>INDEX(AP$175:AP$178,$D1357)*$E1357*INDEX(AP$179:AP$195,$F1357)</f>
        <v/>
      </c>
      <c r="AQ1357" s="40">
        <f>INDEX(AQ$175:AQ$178,$D1357)*$E1357*INDEX(AQ$179:AQ$195,$F1357)</f>
        <v/>
      </c>
      <c r="AR1357" s="40">
        <f>INDEX(AR$175:AR$178,$D1357)*$E1357*INDEX(AR$179:AR$195,$F1357)</f>
        <v/>
      </c>
      <c r="AS1357" s="40">
        <f>INDEX(AS$175:AS$178,$D1357)*$E1357*INDEX(AS$179:AS$195,$F1357)</f>
        <v/>
      </c>
      <c r="AT1357" s="40">
        <f>INDEX(AT$175:AT$178,$D1357)*$E1357*INDEX(AT$179:AT$195,$F1357)</f>
        <v/>
      </c>
      <c r="AU1357" s="40">
        <f>INDEX(AU$175:AU$178,$D1357)*$E1357*INDEX(AU$179:AU$195,$F1357)</f>
        <v/>
      </c>
      <c r="AV1357" s="40">
        <f>INDEX(AV$175:AV$178,$D1357)*$E1357*INDEX(AV$179:AV$195,$F1357)</f>
        <v/>
      </c>
      <c r="AW1357" s="40">
        <f>INDEX(AW$175:AW$178,$D1357)*$E1357*INDEX(AW$179:AW$195,$F1357)</f>
        <v/>
      </c>
      <c r="AX1357" s="42">
        <f>SHADOWEFF(INDEX(AX$175:AX$178,$D1357),$E1357,INDEX(AX$179:AX$195,$F1357))</f>
        <v/>
      </c>
    </row>
    <row r="1358" hidden="1" outlineLevel="2">
      <c r="A1358" s="5" t="inlineStr">
        <is>
          <t>shp</t>
        </is>
      </c>
      <c r="B1358" s="5" t="inlineStr">
        <is>
          <t>die</t>
        </is>
      </c>
      <c r="C1358" s="5" t="inlineStr">
        <is>
          <t>mac</t>
        </is>
      </c>
      <c r="D1358" s="40">
        <f>INDEX(Inputs!$M$5:$M$132,MATCH($B1358&amp;"|"&amp;$C1358,Inputs!$A$5:$A$132,0))</f>
        <v/>
      </c>
      <c r="E1358" s="40">
        <f>INDEX(Inputs!$T$5:$T$132,MATCH($B1358&amp;"|"&amp;$C1358,Inputs!$A$5:$A$132,0))</f>
        <v/>
      </c>
      <c r="F1358" s="40">
        <f>INDEX(Inputs!$K$5:$K$132,MATCH($B1358&amp;"|"&amp;$C1358,Inputs!$A$5:$A$132,0))</f>
        <v/>
      </c>
      <c r="G1358" s="39" t="n"/>
      <c r="H1358" s="5">
        <f>INDEX(Variables!$B$5:$B$105,MATCH($A1358,Variables!$A$5:$A$105,0))&amp;IF($C1358="",""," | "&amp;INDEX(Mapping!$B$5:$B$26,MATCH($C1358,Mapping!$A$5:$A$26,0))&amp;" | "&amp;INDEX(Mapping!$B$30:$B$41,MATCH($B1358,Mapping!$A$30:$A$41,0)))</f>
        <v/>
      </c>
      <c r="I1358" s="5">
        <f>INDEX(Variables!$C$5:$C$105,MATCH($A1358,Variables!$A$5:$A$105,0))</f>
        <v/>
      </c>
      <c r="J1358" s="5">
        <f>INDEX(Variables!$E$5:$E$105,MATCH($A1358,Variables!$A$5:$A$105,0))</f>
        <v/>
      </c>
      <c r="K1358" s="25">
        <f>LOWER(Settings!$C$4)&amp;".mit."&amp;$A1358&amp;IF($C1358="","","."&amp;$C1358&amp;"."&amp;$B1358)&amp;IF(INDEX(Variables!$D$5:$D$105,MATCH($A1358,Variables!$A$5:$A$105,0))="","","."&amp;INDEX(Variables!$D$5:$D$105,MATCH($A1358,Variables!$A$5:$A$105,0)))&amp;"."&amp;K$5</f>
        <v/>
      </c>
      <c r="L1358" s="41">
        <f>INDEX(L$175:L$178,$D1358)*$E1358*INDEX(L$179:L$195,$F1358)</f>
        <v/>
      </c>
      <c r="M1358" s="40">
        <f>INDEX(M$175:M$178,$D1358)*$E1358*INDEX(M$179:M$195,$F1358)</f>
        <v/>
      </c>
      <c r="N1358" s="40">
        <f>INDEX(N$175:N$178,$D1358)*$E1358*INDEX(N$179:N$195,$F1358)</f>
        <v/>
      </c>
      <c r="O1358" s="40">
        <f>INDEX(O$175:O$178,$D1358)*$E1358*INDEX(O$179:O$195,$F1358)</f>
        <v/>
      </c>
      <c r="P1358" s="40">
        <f>INDEX(P$175:P$178,$D1358)*$E1358*INDEX(P$179:P$195,$F1358)</f>
        <v/>
      </c>
      <c r="Q1358" s="40">
        <f>INDEX(Q$175:Q$178,$D1358)*$E1358*INDEX(Q$179:Q$195,$F1358)</f>
        <v/>
      </c>
      <c r="R1358" s="40">
        <f>INDEX(R$175:R$178,$D1358)*$E1358*INDEX(R$179:R$195,$F1358)</f>
        <v/>
      </c>
      <c r="S1358" s="40">
        <f>INDEX(S$175:S$178,$D1358)*$E1358*INDEX(S$179:S$195,$F1358)</f>
        <v/>
      </c>
      <c r="T1358" s="40">
        <f>INDEX(T$175:T$178,$D1358)*$E1358*INDEX(T$179:T$195,$F1358)</f>
        <v/>
      </c>
      <c r="U1358" s="40">
        <f>INDEX(U$175:U$178,$D1358)*$E1358*INDEX(U$179:U$195,$F1358)</f>
        <v/>
      </c>
      <c r="V1358" s="40">
        <f>INDEX(V$175:V$178,$D1358)*$E1358*INDEX(V$179:V$195,$F1358)</f>
        <v/>
      </c>
      <c r="W1358" s="40">
        <f>INDEX(W$175:W$178,$D1358)*$E1358*INDEX(W$179:W$195,$F1358)</f>
        <v/>
      </c>
      <c r="X1358" s="40">
        <f>INDEX(X$175:X$178,$D1358)*$E1358*INDEX(X$179:X$195,$F1358)</f>
        <v/>
      </c>
      <c r="Y1358" s="40">
        <f>INDEX(Y$175:Y$178,$D1358)*$E1358*INDEX(Y$179:Y$195,$F1358)</f>
        <v/>
      </c>
      <c r="Z1358" s="40">
        <f>INDEX(Z$175:Z$178,$D1358)*$E1358*INDEX(Z$179:Z$195,$F1358)</f>
        <v/>
      </c>
      <c r="AA1358" s="40">
        <f>INDEX(AA$175:AA$178,$D1358)*$E1358*INDEX(AA$179:AA$195,$F1358)</f>
        <v/>
      </c>
      <c r="AB1358" s="40">
        <f>INDEX(AB$175:AB$178,$D1358)*$E1358*INDEX(AB$179:AB$195,$F1358)</f>
        <v/>
      </c>
      <c r="AC1358" s="40">
        <f>INDEX(AC$175:AC$178,$D1358)*$E1358*INDEX(AC$179:AC$195,$F1358)</f>
        <v/>
      </c>
      <c r="AD1358" s="42">
        <f>SHADOWEFF(INDEX(AD$175:AD$178,$D1358),$E1358,INDEX(AD$179:AD$195,$F1358))</f>
        <v/>
      </c>
      <c r="AE1358" s="25">
        <f>LOWER(Settings!$C$4)&amp;".mit."&amp;$A1358&amp;IF($C1358="","","."&amp;$C1358&amp;"."&amp;$B1358)&amp;IF(INDEX(Variables!$D$5:$D$105,MATCH($A1358,Variables!$A$5:$A$105,0))="","","."&amp;INDEX(Variables!$D$5:$D$105,MATCH($A1358,Variables!$A$5:$A$105,0)))&amp;"."&amp;AE$5</f>
        <v/>
      </c>
      <c r="AF1358" s="41">
        <f>INDEX(AF$175:AF$178,$D1358)*$E1358*INDEX(AF$179:AF$195,$F1358)</f>
        <v/>
      </c>
      <c r="AG1358" s="40">
        <f>INDEX(AG$175:AG$178,$D1358)*$E1358*INDEX(AG$179:AG$195,$F1358)</f>
        <v/>
      </c>
      <c r="AH1358" s="40">
        <f>INDEX(AH$175:AH$178,$D1358)*$E1358*INDEX(AH$179:AH$195,$F1358)</f>
        <v/>
      </c>
      <c r="AI1358" s="40">
        <f>INDEX(AI$175:AI$178,$D1358)*$E1358*INDEX(AI$179:AI$195,$F1358)</f>
        <v/>
      </c>
      <c r="AJ1358" s="40">
        <f>INDEX(AJ$175:AJ$178,$D1358)*$E1358*INDEX(AJ$179:AJ$195,$F1358)</f>
        <v/>
      </c>
      <c r="AK1358" s="40">
        <f>INDEX(AK$175:AK$178,$D1358)*$E1358*INDEX(AK$179:AK$195,$F1358)</f>
        <v/>
      </c>
      <c r="AL1358" s="40">
        <f>INDEX(AL$175:AL$178,$D1358)*$E1358*INDEX(AL$179:AL$195,$F1358)</f>
        <v/>
      </c>
      <c r="AM1358" s="40">
        <f>INDEX(AM$175:AM$178,$D1358)*$E1358*INDEX(AM$179:AM$195,$F1358)</f>
        <v/>
      </c>
      <c r="AN1358" s="40">
        <f>INDEX(AN$175:AN$178,$D1358)*$E1358*INDEX(AN$179:AN$195,$F1358)</f>
        <v/>
      </c>
      <c r="AO1358" s="40">
        <f>INDEX(AO$175:AO$178,$D1358)*$E1358*INDEX(AO$179:AO$195,$F1358)</f>
        <v/>
      </c>
      <c r="AP1358" s="40">
        <f>INDEX(AP$175:AP$178,$D1358)*$E1358*INDEX(AP$179:AP$195,$F1358)</f>
        <v/>
      </c>
      <c r="AQ1358" s="40">
        <f>INDEX(AQ$175:AQ$178,$D1358)*$E1358*INDEX(AQ$179:AQ$195,$F1358)</f>
        <v/>
      </c>
      <c r="AR1358" s="40">
        <f>INDEX(AR$175:AR$178,$D1358)*$E1358*INDEX(AR$179:AR$195,$F1358)</f>
        <v/>
      </c>
      <c r="AS1358" s="40">
        <f>INDEX(AS$175:AS$178,$D1358)*$E1358*INDEX(AS$179:AS$195,$F1358)</f>
        <v/>
      </c>
      <c r="AT1358" s="40">
        <f>INDEX(AT$175:AT$178,$D1358)*$E1358*INDEX(AT$179:AT$195,$F1358)</f>
        <v/>
      </c>
      <c r="AU1358" s="40">
        <f>INDEX(AU$175:AU$178,$D1358)*$E1358*INDEX(AU$179:AU$195,$F1358)</f>
        <v/>
      </c>
      <c r="AV1358" s="40">
        <f>INDEX(AV$175:AV$178,$D1358)*$E1358*INDEX(AV$179:AV$195,$F1358)</f>
        <v/>
      </c>
      <c r="AW1358" s="40">
        <f>INDEX(AW$175:AW$178,$D1358)*$E1358*INDEX(AW$179:AW$195,$F1358)</f>
        <v/>
      </c>
      <c r="AX1358" s="42">
        <f>SHADOWEFF(INDEX(AX$175:AX$178,$D1358),$E1358,INDEX(AX$179:AX$195,$F1358))</f>
        <v/>
      </c>
    </row>
    <row r="1359" hidden="1" outlineLevel="2">
      <c r="A1359" s="5" t="inlineStr">
        <is>
          <t>shp</t>
        </is>
      </c>
      <c r="B1359" s="5" t="inlineStr">
        <is>
          <t>lpg</t>
        </is>
      </c>
      <c r="C1359" s="5" t="inlineStr">
        <is>
          <t>mac</t>
        </is>
      </c>
      <c r="D1359" s="40">
        <f>INDEX(Inputs!$M$5:$M$132,MATCH($B1359&amp;"|"&amp;$C1359,Inputs!$A$5:$A$132,0))</f>
        <v/>
      </c>
      <c r="E1359" s="40">
        <f>INDEX(Inputs!$T$5:$T$132,MATCH($B1359&amp;"|"&amp;$C1359,Inputs!$A$5:$A$132,0))</f>
        <v/>
      </c>
      <c r="F1359" s="40">
        <f>INDEX(Inputs!$K$5:$K$132,MATCH($B1359&amp;"|"&amp;$C1359,Inputs!$A$5:$A$132,0))</f>
        <v/>
      </c>
      <c r="G1359" s="39" t="n"/>
      <c r="H1359" s="5">
        <f>INDEX(Variables!$B$5:$B$105,MATCH($A1359,Variables!$A$5:$A$105,0))&amp;IF($C1359="",""," | "&amp;INDEX(Mapping!$B$5:$B$26,MATCH($C1359,Mapping!$A$5:$A$26,0))&amp;" | "&amp;INDEX(Mapping!$B$30:$B$41,MATCH($B1359,Mapping!$A$30:$A$41,0)))</f>
        <v/>
      </c>
      <c r="I1359" s="5">
        <f>INDEX(Variables!$C$5:$C$105,MATCH($A1359,Variables!$A$5:$A$105,0))</f>
        <v/>
      </c>
      <c r="J1359" s="5">
        <f>INDEX(Variables!$E$5:$E$105,MATCH($A1359,Variables!$A$5:$A$105,0))</f>
        <v/>
      </c>
      <c r="K1359" s="25">
        <f>LOWER(Settings!$C$4)&amp;".mit."&amp;$A1359&amp;IF($C1359="","","."&amp;$C1359&amp;"."&amp;$B1359)&amp;IF(INDEX(Variables!$D$5:$D$105,MATCH($A1359,Variables!$A$5:$A$105,0))="","","."&amp;INDEX(Variables!$D$5:$D$105,MATCH($A1359,Variables!$A$5:$A$105,0)))&amp;"."&amp;K$5</f>
        <v/>
      </c>
      <c r="L1359" s="41">
        <f>INDEX(L$175:L$178,$D1359)*$E1359*INDEX(L$179:L$195,$F1359)</f>
        <v/>
      </c>
      <c r="M1359" s="40">
        <f>INDEX(M$175:M$178,$D1359)*$E1359*INDEX(M$179:M$195,$F1359)</f>
        <v/>
      </c>
      <c r="N1359" s="40">
        <f>INDEX(N$175:N$178,$D1359)*$E1359*INDEX(N$179:N$195,$F1359)</f>
        <v/>
      </c>
      <c r="O1359" s="40">
        <f>INDEX(O$175:O$178,$D1359)*$E1359*INDEX(O$179:O$195,$F1359)</f>
        <v/>
      </c>
      <c r="P1359" s="40">
        <f>INDEX(P$175:P$178,$D1359)*$E1359*INDEX(P$179:P$195,$F1359)</f>
        <v/>
      </c>
      <c r="Q1359" s="40">
        <f>INDEX(Q$175:Q$178,$D1359)*$E1359*INDEX(Q$179:Q$195,$F1359)</f>
        <v/>
      </c>
      <c r="R1359" s="40">
        <f>INDEX(R$175:R$178,$D1359)*$E1359*INDEX(R$179:R$195,$F1359)</f>
        <v/>
      </c>
      <c r="S1359" s="40">
        <f>INDEX(S$175:S$178,$D1359)*$E1359*INDEX(S$179:S$195,$F1359)</f>
        <v/>
      </c>
      <c r="T1359" s="40">
        <f>INDEX(T$175:T$178,$D1359)*$E1359*INDEX(T$179:T$195,$F1359)</f>
        <v/>
      </c>
      <c r="U1359" s="40">
        <f>INDEX(U$175:U$178,$D1359)*$E1359*INDEX(U$179:U$195,$F1359)</f>
        <v/>
      </c>
      <c r="V1359" s="40">
        <f>INDEX(V$175:V$178,$D1359)*$E1359*INDEX(V$179:V$195,$F1359)</f>
        <v/>
      </c>
      <c r="W1359" s="40">
        <f>INDEX(W$175:W$178,$D1359)*$E1359*INDEX(W$179:W$195,$F1359)</f>
        <v/>
      </c>
      <c r="X1359" s="40">
        <f>INDEX(X$175:X$178,$D1359)*$E1359*INDEX(X$179:X$195,$F1359)</f>
        <v/>
      </c>
      <c r="Y1359" s="40">
        <f>INDEX(Y$175:Y$178,$D1359)*$E1359*INDEX(Y$179:Y$195,$F1359)</f>
        <v/>
      </c>
      <c r="Z1359" s="40">
        <f>INDEX(Z$175:Z$178,$D1359)*$E1359*INDEX(Z$179:Z$195,$F1359)</f>
        <v/>
      </c>
      <c r="AA1359" s="40">
        <f>INDEX(AA$175:AA$178,$D1359)*$E1359*INDEX(AA$179:AA$195,$F1359)</f>
        <v/>
      </c>
      <c r="AB1359" s="40">
        <f>INDEX(AB$175:AB$178,$D1359)*$E1359*INDEX(AB$179:AB$195,$F1359)</f>
        <v/>
      </c>
      <c r="AC1359" s="40">
        <f>INDEX(AC$175:AC$178,$D1359)*$E1359*INDEX(AC$179:AC$195,$F1359)</f>
        <v/>
      </c>
      <c r="AD1359" s="42">
        <f>SHADOWEFF(INDEX(AD$175:AD$178,$D1359),$E1359,INDEX(AD$179:AD$195,$F1359))</f>
        <v/>
      </c>
      <c r="AE1359" s="25">
        <f>LOWER(Settings!$C$4)&amp;".mit."&amp;$A1359&amp;IF($C1359="","","."&amp;$C1359&amp;"."&amp;$B1359)&amp;IF(INDEX(Variables!$D$5:$D$105,MATCH($A1359,Variables!$A$5:$A$105,0))="","","."&amp;INDEX(Variables!$D$5:$D$105,MATCH($A1359,Variables!$A$5:$A$105,0)))&amp;"."&amp;AE$5</f>
        <v/>
      </c>
      <c r="AF1359" s="41">
        <f>INDEX(AF$175:AF$178,$D1359)*$E1359*INDEX(AF$179:AF$195,$F1359)</f>
        <v/>
      </c>
      <c r="AG1359" s="40">
        <f>INDEX(AG$175:AG$178,$D1359)*$E1359*INDEX(AG$179:AG$195,$F1359)</f>
        <v/>
      </c>
      <c r="AH1359" s="40">
        <f>INDEX(AH$175:AH$178,$D1359)*$E1359*INDEX(AH$179:AH$195,$F1359)</f>
        <v/>
      </c>
      <c r="AI1359" s="40">
        <f>INDEX(AI$175:AI$178,$D1359)*$E1359*INDEX(AI$179:AI$195,$F1359)</f>
        <v/>
      </c>
      <c r="AJ1359" s="40">
        <f>INDEX(AJ$175:AJ$178,$D1359)*$E1359*INDEX(AJ$179:AJ$195,$F1359)</f>
        <v/>
      </c>
      <c r="AK1359" s="40">
        <f>INDEX(AK$175:AK$178,$D1359)*$E1359*INDEX(AK$179:AK$195,$F1359)</f>
        <v/>
      </c>
      <c r="AL1359" s="40">
        <f>INDEX(AL$175:AL$178,$D1359)*$E1359*INDEX(AL$179:AL$195,$F1359)</f>
        <v/>
      </c>
      <c r="AM1359" s="40">
        <f>INDEX(AM$175:AM$178,$D1359)*$E1359*INDEX(AM$179:AM$195,$F1359)</f>
        <v/>
      </c>
      <c r="AN1359" s="40">
        <f>INDEX(AN$175:AN$178,$D1359)*$E1359*INDEX(AN$179:AN$195,$F1359)</f>
        <v/>
      </c>
      <c r="AO1359" s="40">
        <f>INDEX(AO$175:AO$178,$D1359)*$E1359*INDEX(AO$179:AO$195,$F1359)</f>
        <v/>
      </c>
      <c r="AP1359" s="40">
        <f>INDEX(AP$175:AP$178,$D1359)*$E1359*INDEX(AP$179:AP$195,$F1359)</f>
        <v/>
      </c>
      <c r="AQ1359" s="40">
        <f>INDEX(AQ$175:AQ$178,$D1359)*$E1359*INDEX(AQ$179:AQ$195,$F1359)</f>
        <v/>
      </c>
      <c r="AR1359" s="40">
        <f>INDEX(AR$175:AR$178,$D1359)*$E1359*INDEX(AR$179:AR$195,$F1359)</f>
        <v/>
      </c>
      <c r="AS1359" s="40">
        <f>INDEX(AS$175:AS$178,$D1359)*$E1359*INDEX(AS$179:AS$195,$F1359)</f>
        <v/>
      </c>
      <c r="AT1359" s="40">
        <f>INDEX(AT$175:AT$178,$D1359)*$E1359*INDEX(AT$179:AT$195,$F1359)</f>
        <v/>
      </c>
      <c r="AU1359" s="40">
        <f>INDEX(AU$175:AU$178,$D1359)*$E1359*INDEX(AU$179:AU$195,$F1359)</f>
        <v/>
      </c>
      <c r="AV1359" s="40">
        <f>INDEX(AV$175:AV$178,$D1359)*$E1359*INDEX(AV$179:AV$195,$F1359)</f>
        <v/>
      </c>
      <c r="AW1359" s="40">
        <f>INDEX(AW$175:AW$178,$D1359)*$E1359*INDEX(AW$179:AW$195,$F1359)</f>
        <v/>
      </c>
      <c r="AX1359" s="42">
        <f>SHADOWEFF(INDEX(AX$175:AX$178,$D1359),$E1359,INDEX(AX$179:AX$195,$F1359))</f>
        <v/>
      </c>
    </row>
    <row r="1360" hidden="1" outlineLevel="2">
      <c r="A1360" s="5" t="inlineStr">
        <is>
          <t>shp</t>
        </is>
      </c>
      <c r="B1360" s="5" t="inlineStr">
        <is>
          <t>ker</t>
        </is>
      </c>
      <c r="C1360" s="5" t="inlineStr">
        <is>
          <t>mac</t>
        </is>
      </c>
      <c r="D1360" s="40">
        <f>INDEX(Inputs!$M$5:$M$132,MATCH($B1360&amp;"|"&amp;$C1360,Inputs!$A$5:$A$132,0))</f>
        <v/>
      </c>
      <c r="E1360" s="40">
        <f>INDEX(Inputs!$T$5:$T$132,MATCH($B1360&amp;"|"&amp;$C1360,Inputs!$A$5:$A$132,0))</f>
        <v/>
      </c>
      <c r="F1360" s="40">
        <f>INDEX(Inputs!$K$5:$K$132,MATCH($B1360&amp;"|"&amp;$C1360,Inputs!$A$5:$A$132,0))</f>
        <v/>
      </c>
      <c r="G1360" s="39" t="n"/>
      <c r="H1360" s="5">
        <f>INDEX(Variables!$B$5:$B$105,MATCH($A1360,Variables!$A$5:$A$105,0))&amp;IF($C1360="",""," | "&amp;INDEX(Mapping!$B$5:$B$26,MATCH($C1360,Mapping!$A$5:$A$26,0))&amp;" | "&amp;INDEX(Mapping!$B$30:$B$41,MATCH($B1360,Mapping!$A$30:$A$41,0)))</f>
        <v/>
      </c>
      <c r="I1360" s="5">
        <f>INDEX(Variables!$C$5:$C$105,MATCH($A1360,Variables!$A$5:$A$105,0))</f>
        <v/>
      </c>
      <c r="J1360" s="5">
        <f>INDEX(Variables!$E$5:$E$105,MATCH($A1360,Variables!$A$5:$A$105,0))</f>
        <v/>
      </c>
      <c r="K1360" s="25">
        <f>LOWER(Settings!$C$4)&amp;".mit."&amp;$A1360&amp;IF($C1360="","","."&amp;$C1360&amp;"."&amp;$B1360)&amp;IF(INDEX(Variables!$D$5:$D$105,MATCH($A1360,Variables!$A$5:$A$105,0))="","","."&amp;INDEX(Variables!$D$5:$D$105,MATCH($A1360,Variables!$A$5:$A$105,0)))&amp;"."&amp;K$5</f>
        <v/>
      </c>
      <c r="L1360" s="41">
        <f>INDEX(L$175:L$178,$D1360)*$E1360*INDEX(L$179:L$195,$F1360)</f>
        <v/>
      </c>
      <c r="M1360" s="40">
        <f>INDEX(M$175:M$178,$D1360)*$E1360*INDEX(M$179:M$195,$F1360)</f>
        <v/>
      </c>
      <c r="N1360" s="40">
        <f>INDEX(N$175:N$178,$D1360)*$E1360*INDEX(N$179:N$195,$F1360)</f>
        <v/>
      </c>
      <c r="O1360" s="40">
        <f>INDEX(O$175:O$178,$D1360)*$E1360*INDEX(O$179:O$195,$F1360)</f>
        <v/>
      </c>
      <c r="P1360" s="40">
        <f>INDEX(P$175:P$178,$D1360)*$E1360*INDEX(P$179:P$195,$F1360)</f>
        <v/>
      </c>
      <c r="Q1360" s="40">
        <f>INDEX(Q$175:Q$178,$D1360)*$E1360*INDEX(Q$179:Q$195,$F1360)</f>
        <v/>
      </c>
      <c r="R1360" s="40">
        <f>INDEX(R$175:R$178,$D1360)*$E1360*INDEX(R$179:R$195,$F1360)</f>
        <v/>
      </c>
      <c r="S1360" s="40">
        <f>INDEX(S$175:S$178,$D1360)*$E1360*INDEX(S$179:S$195,$F1360)</f>
        <v/>
      </c>
      <c r="T1360" s="40">
        <f>INDEX(T$175:T$178,$D1360)*$E1360*INDEX(T$179:T$195,$F1360)</f>
        <v/>
      </c>
      <c r="U1360" s="40">
        <f>INDEX(U$175:U$178,$D1360)*$E1360*INDEX(U$179:U$195,$F1360)</f>
        <v/>
      </c>
      <c r="V1360" s="40">
        <f>INDEX(V$175:V$178,$D1360)*$E1360*INDEX(V$179:V$195,$F1360)</f>
        <v/>
      </c>
      <c r="W1360" s="40">
        <f>INDEX(W$175:W$178,$D1360)*$E1360*INDEX(W$179:W$195,$F1360)</f>
        <v/>
      </c>
      <c r="X1360" s="40">
        <f>INDEX(X$175:X$178,$D1360)*$E1360*INDEX(X$179:X$195,$F1360)</f>
        <v/>
      </c>
      <c r="Y1360" s="40">
        <f>INDEX(Y$175:Y$178,$D1360)*$E1360*INDEX(Y$179:Y$195,$F1360)</f>
        <v/>
      </c>
      <c r="Z1360" s="40">
        <f>INDEX(Z$175:Z$178,$D1360)*$E1360*INDEX(Z$179:Z$195,$F1360)</f>
        <v/>
      </c>
      <c r="AA1360" s="40">
        <f>INDEX(AA$175:AA$178,$D1360)*$E1360*INDEX(AA$179:AA$195,$F1360)</f>
        <v/>
      </c>
      <c r="AB1360" s="40">
        <f>INDEX(AB$175:AB$178,$D1360)*$E1360*INDEX(AB$179:AB$195,$F1360)</f>
        <v/>
      </c>
      <c r="AC1360" s="40">
        <f>INDEX(AC$175:AC$178,$D1360)*$E1360*INDEX(AC$179:AC$195,$F1360)</f>
        <v/>
      </c>
      <c r="AD1360" s="42">
        <f>SHADOWEFF(INDEX(AD$175:AD$178,$D1360),$E1360,INDEX(AD$179:AD$195,$F1360))</f>
        <v/>
      </c>
      <c r="AE1360" s="25">
        <f>LOWER(Settings!$C$4)&amp;".mit."&amp;$A1360&amp;IF($C1360="","","."&amp;$C1360&amp;"."&amp;$B1360)&amp;IF(INDEX(Variables!$D$5:$D$105,MATCH($A1360,Variables!$A$5:$A$105,0))="","","."&amp;INDEX(Variables!$D$5:$D$105,MATCH($A1360,Variables!$A$5:$A$105,0)))&amp;"."&amp;AE$5</f>
        <v/>
      </c>
      <c r="AF1360" s="41">
        <f>INDEX(AF$175:AF$178,$D1360)*$E1360*INDEX(AF$179:AF$195,$F1360)</f>
        <v/>
      </c>
      <c r="AG1360" s="40">
        <f>INDEX(AG$175:AG$178,$D1360)*$E1360*INDEX(AG$179:AG$195,$F1360)</f>
        <v/>
      </c>
      <c r="AH1360" s="40">
        <f>INDEX(AH$175:AH$178,$D1360)*$E1360*INDEX(AH$179:AH$195,$F1360)</f>
        <v/>
      </c>
      <c r="AI1360" s="40">
        <f>INDEX(AI$175:AI$178,$D1360)*$E1360*INDEX(AI$179:AI$195,$F1360)</f>
        <v/>
      </c>
      <c r="AJ1360" s="40">
        <f>INDEX(AJ$175:AJ$178,$D1360)*$E1360*INDEX(AJ$179:AJ$195,$F1360)</f>
        <v/>
      </c>
      <c r="AK1360" s="40">
        <f>INDEX(AK$175:AK$178,$D1360)*$E1360*INDEX(AK$179:AK$195,$F1360)</f>
        <v/>
      </c>
      <c r="AL1360" s="40">
        <f>INDEX(AL$175:AL$178,$D1360)*$E1360*INDEX(AL$179:AL$195,$F1360)</f>
        <v/>
      </c>
      <c r="AM1360" s="40">
        <f>INDEX(AM$175:AM$178,$D1360)*$E1360*INDEX(AM$179:AM$195,$F1360)</f>
        <v/>
      </c>
      <c r="AN1360" s="40">
        <f>INDEX(AN$175:AN$178,$D1360)*$E1360*INDEX(AN$179:AN$195,$F1360)</f>
        <v/>
      </c>
      <c r="AO1360" s="40">
        <f>INDEX(AO$175:AO$178,$D1360)*$E1360*INDEX(AO$179:AO$195,$F1360)</f>
        <v/>
      </c>
      <c r="AP1360" s="40">
        <f>INDEX(AP$175:AP$178,$D1360)*$E1360*INDEX(AP$179:AP$195,$F1360)</f>
        <v/>
      </c>
      <c r="AQ1360" s="40">
        <f>INDEX(AQ$175:AQ$178,$D1360)*$E1360*INDEX(AQ$179:AQ$195,$F1360)</f>
        <v/>
      </c>
      <c r="AR1360" s="40">
        <f>INDEX(AR$175:AR$178,$D1360)*$E1360*INDEX(AR$179:AR$195,$F1360)</f>
        <v/>
      </c>
      <c r="AS1360" s="40">
        <f>INDEX(AS$175:AS$178,$D1360)*$E1360*INDEX(AS$179:AS$195,$F1360)</f>
        <v/>
      </c>
      <c r="AT1360" s="40">
        <f>INDEX(AT$175:AT$178,$D1360)*$E1360*INDEX(AT$179:AT$195,$F1360)</f>
        <v/>
      </c>
      <c r="AU1360" s="40">
        <f>INDEX(AU$175:AU$178,$D1360)*$E1360*INDEX(AU$179:AU$195,$F1360)</f>
        <v/>
      </c>
      <c r="AV1360" s="40">
        <f>INDEX(AV$175:AV$178,$D1360)*$E1360*INDEX(AV$179:AV$195,$F1360)</f>
        <v/>
      </c>
      <c r="AW1360" s="40">
        <f>INDEX(AW$175:AW$178,$D1360)*$E1360*INDEX(AW$179:AW$195,$F1360)</f>
        <v/>
      </c>
      <c r="AX1360" s="42">
        <f>SHADOWEFF(INDEX(AX$175:AX$178,$D1360),$E1360,INDEX(AX$179:AX$195,$F1360))</f>
        <v/>
      </c>
    </row>
    <row r="1361" hidden="1" outlineLevel="2">
      <c r="A1361" s="5" t="inlineStr">
        <is>
          <t>shp</t>
        </is>
      </c>
      <c r="B1361" s="5" t="inlineStr">
        <is>
          <t>oop</t>
        </is>
      </c>
      <c r="C1361" s="5" t="inlineStr">
        <is>
          <t>mac</t>
        </is>
      </c>
      <c r="D1361" s="40">
        <f>INDEX(Inputs!$M$5:$M$132,MATCH($B1361&amp;"|"&amp;$C1361,Inputs!$A$5:$A$132,0))</f>
        <v/>
      </c>
      <c r="E1361" s="40">
        <f>INDEX(Inputs!$T$5:$T$132,MATCH($B1361&amp;"|"&amp;$C1361,Inputs!$A$5:$A$132,0))</f>
        <v/>
      </c>
      <c r="F1361" s="40">
        <f>INDEX(Inputs!$K$5:$K$132,MATCH($B1361&amp;"|"&amp;$C1361,Inputs!$A$5:$A$132,0))</f>
        <v/>
      </c>
      <c r="G1361" s="39" t="n"/>
      <c r="H1361" s="5">
        <f>INDEX(Variables!$B$5:$B$105,MATCH($A1361,Variables!$A$5:$A$105,0))&amp;IF($C1361="",""," | "&amp;INDEX(Mapping!$B$5:$B$26,MATCH($C1361,Mapping!$A$5:$A$26,0))&amp;" | "&amp;INDEX(Mapping!$B$30:$B$41,MATCH($B1361,Mapping!$A$30:$A$41,0)))</f>
        <v/>
      </c>
      <c r="I1361" s="5">
        <f>INDEX(Variables!$C$5:$C$105,MATCH($A1361,Variables!$A$5:$A$105,0))</f>
        <v/>
      </c>
      <c r="J1361" s="5">
        <f>INDEX(Variables!$E$5:$E$105,MATCH($A1361,Variables!$A$5:$A$105,0))</f>
        <v/>
      </c>
      <c r="K1361" s="25">
        <f>LOWER(Settings!$C$4)&amp;".mit."&amp;$A1361&amp;IF($C1361="","","."&amp;$C1361&amp;"."&amp;$B1361)&amp;IF(INDEX(Variables!$D$5:$D$105,MATCH($A1361,Variables!$A$5:$A$105,0))="","","."&amp;INDEX(Variables!$D$5:$D$105,MATCH($A1361,Variables!$A$5:$A$105,0)))&amp;"."&amp;K$5</f>
        <v/>
      </c>
      <c r="L1361" s="41">
        <f>INDEX(L$175:L$178,$D1361)*$E1361*INDEX(L$179:L$195,$F1361)</f>
        <v/>
      </c>
      <c r="M1361" s="40">
        <f>INDEX(M$175:M$178,$D1361)*$E1361*INDEX(M$179:M$195,$F1361)</f>
        <v/>
      </c>
      <c r="N1361" s="40">
        <f>INDEX(N$175:N$178,$D1361)*$E1361*INDEX(N$179:N$195,$F1361)</f>
        <v/>
      </c>
      <c r="O1361" s="40">
        <f>INDEX(O$175:O$178,$D1361)*$E1361*INDEX(O$179:O$195,$F1361)</f>
        <v/>
      </c>
      <c r="P1361" s="40">
        <f>INDEX(P$175:P$178,$D1361)*$E1361*INDEX(P$179:P$195,$F1361)</f>
        <v/>
      </c>
      <c r="Q1361" s="40">
        <f>INDEX(Q$175:Q$178,$D1361)*$E1361*INDEX(Q$179:Q$195,$F1361)</f>
        <v/>
      </c>
      <c r="R1361" s="40">
        <f>INDEX(R$175:R$178,$D1361)*$E1361*INDEX(R$179:R$195,$F1361)</f>
        <v/>
      </c>
      <c r="S1361" s="40">
        <f>INDEX(S$175:S$178,$D1361)*$E1361*INDEX(S$179:S$195,$F1361)</f>
        <v/>
      </c>
      <c r="T1361" s="40">
        <f>INDEX(T$175:T$178,$D1361)*$E1361*INDEX(T$179:T$195,$F1361)</f>
        <v/>
      </c>
      <c r="U1361" s="40">
        <f>INDEX(U$175:U$178,$D1361)*$E1361*INDEX(U$179:U$195,$F1361)</f>
        <v/>
      </c>
      <c r="V1361" s="40">
        <f>INDEX(V$175:V$178,$D1361)*$E1361*INDEX(V$179:V$195,$F1361)</f>
        <v/>
      </c>
      <c r="W1361" s="40">
        <f>INDEX(W$175:W$178,$D1361)*$E1361*INDEX(W$179:W$195,$F1361)</f>
        <v/>
      </c>
      <c r="X1361" s="40">
        <f>INDEX(X$175:X$178,$D1361)*$E1361*INDEX(X$179:X$195,$F1361)</f>
        <v/>
      </c>
      <c r="Y1361" s="40">
        <f>INDEX(Y$175:Y$178,$D1361)*$E1361*INDEX(Y$179:Y$195,$F1361)</f>
        <v/>
      </c>
      <c r="Z1361" s="40">
        <f>INDEX(Z$175:Z$178,$D1361)*$E1361*INDEX(Z$179:Z$195,$F1361)</f>
        <v/>
      </c>
      <c r="AA1361" s="40">
        <f>INDEX(AA$175:AA$178,$D1361)*$E1361*INDEX(AA$179:AA$195,$F1361)</f>
        <v/>
      </c>
      <c r="AB1361" s="40">
        <f>INDEX(AB$175:AB$178,$D1361)*$E1361*INDEX(AB$179:AB$195,$F1361)</f>
        <v/>
      </c>
      <c r="AC1361" s="40">
        <f>INDEX(AC$175:AC$178,$D1361)*$E1361*INDEX(AC$179:AC$195,$F1361)</f>
        <v/>
      </c>
      <c r="AD1361" s="42">
        <f>SHADOWEFF(INDEX(AD$175:AD$178,$D1361),$E1361,INDEX(AD$179:AD$195,$F1361))</f>
        <v/>
      </c>
      <c r="AE1361" s="25">
        <f>LOWER(Settings!$C$4)&amp;".mit."&amp;$A1361&amp;IF($C1361="","","."&amp;$C1361&amp;"."&amp;$B1361)&amp;IF(INDEX(Variables!$D$5:$D$105,MATCH($A1361,Variables!$A$5:$A$105,0))="","","."&amp;INDEX(Variables!$D$5:$D$105,MATCH($A1361,Variables!$A$5:$A$105,0)))&amp;"."&amp;AE$5</f>
        <v/>
      </c>
      <c r="AF1361" s="41">
        <f>INDEX(AF$175:AF$178,$D1361)*$E1361*INDEX(AF$179:AF$195,$F1361)</f>
        <v/>
      </c>
      <c r="AG1361" s="40">
        <f>INDEX(AG$175:AG$178,$D1361)*$E1361*INDEX(AG$179:AG$195,$F1361)</f>
        <v/>
      </c>
      <c r="AH1361" s="40">
        <f>INDEX(AH$175:AH$178,$D1361)*$E1361*INDEX(AH$179:AH$195,$F1361)</f>
        <v/>
      </c>
      <c r="AI1361" s="40">
        <f>INDEX(AI$175:AI$178,$D1361)*$E1361*INDEX(AI$179:AI$195,$F1361)</f>
        <v/>
      </c>
      <c r="AJ1361" s="40">
        <f>INDEX(AJ$175:AJ$178,$D1361)*$E1361*INDEX(AJ$179:AJ$195,$F1361)</f>
        <v/>
      </c>
      <c r="AK1361" s="40">
        <f>INDEX(AK$175:AK$178,$D1361)*$E1361*INDEX(AK$179:AK$195,$F1361)</f>
        <v/>
      </c>
      <c r="AL1361" s="40">
        <f>INDEX(AL$175:AL$178,$D1361)*$E1361*INDEX(AL$179:AL$195,$F1361)</f>
        <v/>
      </c>
      <c r="AM1361" s="40">
        <f>INDEX(AM$175:AM$178,$D1361)*$E1361*INDEX(AM$179:AM$195,$F1361)</f>
        <v/>
      </c>
      <c r="AN1361" s="40">
        <f>INDEX(AN$175:AN$178,$D1361)*$E1361*INDEX(AN$179:AN$195,$F1361)</f>
        <v/>
      </c>
      <c r="AO1361" s="40">
        <f>INDEX(AO$175:AO$178,$D1361)*$E1361*INDEX(AO$179:AO$195,$F1361)</f>
        <v/>
      </c>
      <c r="AP1361" s="40">
        <f>INDEX(AP$175:AP$178,$D1361)*$E1361*INDEX(AP$179:AP$195,$F1361)</f>
        <v/>
      </c>
      <c r="AQ1361" s="40">
        <f>INDEX(AQ$175:AQ$178,$D1361)*$E1361*INDEX(AQ$179:AQ$195,$F1361)</f>
        <v/>
      </c>
      <c r="AR1361" s="40">
        <f>INDEX(AR$175:AR$178,$D1361)*$E1361*INDEX(AR$179:AR$195,$F1361)</f>
        <v/>
      </c>
      <c r="AS1361" s="40">
        <f>INDEX(AS$175:AS$178,$D1361)*$E1361*INDEX(AS$179:AS$195,$F1361)</f>
        <v/>
      </c>
      <c r="AT1361" s="40">
        <f>INDEX(AT$175:AT$178,$D1361)*$E1361*INDEX(AT$179:AT$195,$F1361)</f>
        <v/>
      </c>
      <c r="AU1361" s="40">
        <f>INDEX(AU$175:AU$178,$D1361)*$E1361*INDEX(AU$179:AU$195,$F1361)</f>
        <v/>
      </c>
      <c r="AV1361" s="40">
        <f>INDEX(AV$175:AV$178,$D1361)*$E1361*INDEX(AV$179:AV$195,$F1361)</f>
        <v/>
      </c>
      <c r="AW1361" s="40">
        <f>INDEX(AW$175:AW$178,$D1361)*$E1361*INDEX(AW$179:AW$195,$F1361)</f>
        <v/>
      </c>
      <c r="AX1361" s="42">
        <f>SHADOWEFF(INDEX(AX$175:AX$178,$D1361),$E1361,INDEX(AX$179:AX$195,$F1361))</f>
        <v/>
      </c>
    </row>
    <row r="1362" hidden="1" outlineLevel="2">
      <c r="A1362" s="5" t="inlineStr">
        <is>
          <t>shp</t>
        </is>
      </c>
      <c r="B1362" s="5" t="inlineStr">
        <is>
          <t>bio</t>
        </is>
      </c>
      <c r="C1362" s="5" t="inlineStr">
        <is>
          <t>mac</t>
        </is>
      </c>
      <c r="D1362" s="40">
        <f>INDEX(Inputs!$M$5:$M$132,MATCH($B1362&amp;"|"&amp;$C1362,Inputs!$A$5:$A$132,0))</f>
        <v/>
      </c>
      <c r="E1362" s="40">
        <f>INDEX(Inputs!$T$5:$T$132,MATCH($B1362&amp;"|"&amp;$C1362,Inputs!$A$5:$A$132,0))</f>
        <v/>
      </c>
      <c r="F1362" s="40">
        <f>INDEX(Inputs!$K$5:$K$132,MATCH($B1362&amp;"|"&amp;$C1362,Inputs!$A$5:$A$132,0))</f>
        <v/>
      </c>
      <c r="G1362" s="39" t="n"/>
      <c r="H1362" s="5">
        <f>INDEX(Variables!$B$5:$B$105,MATCH($A1362,Variables!$A$5:$A$105,0))&amp;IF($C1362="",""," | "&amp;INDEX(Mapping!$B$5:$B$26,MATCH($C1362,Mapping!$A$5:$A$26,0))&amp;" | "&amp;INDEX(Mapping!$B$30:$B$41,MATCH($B1362,Mapping!$A$30:$A$41,0)))</f>
        <v/>
      </c>
      <c r="I1362" s="5">
        <f>INDEX(Variables!$C$5:$C$105,MATCH($A1362,Variables!$A$5:$A$105,0))</f>
        <v/>
      </c>
      <c r="J1362" s="5">
        <f>INDEX(Variables!$E$5:$E$105,MATCH($A1362,Variables!$A$5:$A$105,0))</f>
        <v/>
      </c>
      <c r="K1362" s="25">
        <f>LOWER(Settings!$C$4)&amp;".mit."&amp;$A1362&amp;IF($C1362="","","."&amp;$C1362&amp;"."&amp;$B1362)&amp;IF(INDEX(Variables!$D$5:$D$105,MATCH($A1362,Variables!$A$5:$A$105,0))="","","."&amp;INDEX(Variables!$D$5:$D$105,MATCH($A1362,Variables!$A$5:$A$105,0)))&amp;"."&amp;K$5</f>
        <v/>
      </c>
      <c r="L1362" s="41">
        <f>INDEX(L$175:L$178,$D1362)*$E1362*INDEX(L$179:L$195,$F1362)</f>
        <v/>
      </c>
      <c r="M1362" s="40">
        <f>INDEX(M$175:M$178,$D1362)*$E1362*INDEX(M$179:M$195,$F1362)</f>
        <v/>
      </c>
      <c r="N1362" s="40">
        <f>INDEX(N$175:N$178,$D1362)*$E1362*INDEX(N$179:N$195,$F1362)</f>
        <v/>
      </c>
      <c r="O1362" s="40">
        <f>INDEX(O$175:O$178,$D1362)*$E1362*INDEX(O$179:O$195,$F1362)</f>
        <v/>
      </c>
      <c r="P1362" s="40">
        <f>INDEX(P$175:P$178,$D1362)*$E1362*INDEX(P$179:P$195,$F1362)</f>
        <v/>
      </c>
      <c r="Q1362" s="40">
        <f>INDEX(Q$175:Q$178,$D1362)*$E1362*INDEX(Q$179:Q$195,$F1362)</f>
        <v/>
      </c>
      <c r="R1362" s="40">
        <f>INDEX(R$175:R$178,$D1362)*$E1362*INDEX(R$179:R$195,$F1362)</f>
        <v/>
      </c>
      <c r="S1362" s="40">
        <f>INDEX(S$175:S$178,$D1362)*$E1362*INDEX(S$179:S$195,$F1362)</f>
        <v/>
      </c>
      <c r="T1362" s="40">
        <f>INDEX(T$175:T$178,$D1362)*$E1362*INDEX(T$179:T$195,$F1362)</f>
        <v/>
      </c>
      <c r="U1362" s="40">
        <f>INDEX(U$175:U$178,$D1362)*$E1362*INDEX(U$179:U$195,$F1362)</f>
        <v/>
      </c>
      <c r="V1362" s="40">
        <f>INDEX(V$175:V$178,$D1362)*$E1362*INDEX(V$179:V$195,$F1362)</f>
        <v/>
      </c>
      <c r="W1362" s="40">
        <f>INDEX(W$175:W$178,$D1362)*$E1362*INDEX(W$179:W$195,$F1362)</f>
        <v/>
      </c>
      <c r="X1362" s="40">
        <f>INDEX(X$175:X$178,$D1362)*$E1362*INDEX(X$179:X$195,$F1362)</f>
        <v/>
      </c>
      <c r="Y1362" s="40">
        <f>INDEX(Y$175:Y$178,$D1362)*$E1362*INDEX(Y$179:Y$195,$F1362)</f>
        <v/>
      </c>
      <c r="Z1362" s="40">
        <f>INDEX(Z$175:Z$178,$D1362)*$E1362*INDEX(Z$179:Z$195,$F1362)</f>
        <v/>
      </c>
      <c r="AA1362" s="40">
        <f>INDEX(AA$175:AA$178,$D1362)*$E1362*INDEX(AA$179:AA$195,$F1362)</f>
        <v/>
      </c>
      <c r="AB1362" s="40">
        <f>INDEX(AB$175:AB$178,$D1362)*$E1362*INDEX(AB$179:AB$195,$F1362)</f>
        <v/>
      </c>
      <c r="AC1362" s="40">
        <f>INDEX(AC$175:AC$178,$D1362)*$E1362*INDEX(AC$179:AC$195,$F1362)</f>
        <v/>
      </c>
      <c r="AD1362" s="42">
        <f>SHADOWEFF(INDEX(AD$175:AD$178,$D1362),$E1362,INDEX(AD$179:AD$195,$F1362))</f>
        <v/>
      </c>
      <c r="AE1362" s="25">
        <f>LOWER(Settings!$C$4)&amp;".mit."&amp;$A1362&amp;IF($C1362="","","."&amp;$C1362&amp;"."&amp;$B1362)&amp;IF(INDEX(Variables!$D$5:$D$105,MATCH($A1362,Variables!$A$5:$A$105,0))="","","."&amp;INDEX(Variables!$D$5:$D$105,MATCH($A1362,Variables!$A$5:$A$105,0)))&amp;"."&amp;AE$5</f>
        <v/>
      </c>
      <c r="AF1362" s="41">
        <f>INDEX(AF$175:AF$178,$D1362)*$E1362*INDEX(AF$179:AF$195,$F1362)</f>
        <v/>
      </c>
      <c r="AG1362" s="40">
        <f>INDEX(AG$175:AG$178,$D1362)*$E1362*INDEX(AG$179:AG$195,$F1362)</f>
        <v/>
      </c>
      <c r="AH1362" s="40">
        <f>INDEX(AH$175:AH$178,$D1362)*$E1362*INDEX(AH$179:AH$195,$F1362)</f>
        <v/>
      </c>
      <c r="AI1362" s="40">
        <f>INDEX(AI$175:AI$178,$D1362)*$E1362*INDEX(AI$179:AI$195,$F1362)</f>
        <v/>
      </c>
      <c r="AJ1362" s="40">
        <f>INDEX(AJ$175:AJ$178,$D1362)*$E1362*INDEX(AJ$179:AJ$195,$F1362)</f>
        <v/>
      </c>
      <c r="AK1362" s="40">
        <f>INDEX(AK$175:AK$178,$D1362)*$E1362*INDEX(AK$179:AK$195,$F1362)</f>
        <v/>
      </c>
      <c r="AL1362" s="40">
        <f>INDEX(AL$175:AL$178,$D1362)*$E1362*INDEX(AL$179:AL$195,$F1362)</f>
        <v/>
      </c>
      <c r="AM1362" s="40">
        <f>INDEX(AM$175:AM$178,$D1362)*$E1362*INDEX(AM$179:AM$195,$F1362)</f>
        <v/>
      </c>
      <c r="AN1362" s="40">
        <f>INDEX(AN$175:AN$178,$D1362)*$E1362*INDEX(AN$179:AN$195,$F1362)</f>
        <v/>
      </c>
      <c r="AO1362" s="40">
        <f>INDEX(AO$175:AO$178,$D1362)*$E1362*INDEX(AO$179:AO$195,$F1362)</f>
        <v/>
      </c>
      <c r="AP1362" s="40">
        <f>INDEX(AP$175:AP$178,$D1362)*$E1362*INDEX(AP$179:AP$195,$F1362)</f>
        <v/>
      </c>
      <c r="AQ1362" s="40">
        <f>INDEX(AQ$175:AQ$178,$D1362)*$E1362*INDEX(AQ$179:AQ$195,$F1362)</f>
        <v/>
      </c>
      <c r="AR1362" s="40">
        <f>INDEX(AR$175:AR$178,$D1362)*$E1362*INDEX(AR$179:AR$195,$F1362)</f>
        <v/>
      </c>
      <c r="AS1362" s="40">
        <f>INDEX(AS$175:AS$178,$D1362)*$E1362*INDEX(AS$179:AS$195,$F1362)</f>
        <v/>
      </c>
      <c r="AT1362" s="40">
        <f>INDEX(AT$175:AT$178,$D1362)*$E1362*INDEX(AT$179:AT$195,$F1362)</f>
        <v/>
      </c>
      <c r="AU1362" s="40">
        <f>INDEX(AU$175:AU$178,$D1362)*$E1362*INDEX(AU$179:AU$195,$F1362)</f>
        <v/>
      </c>
      <c r="AV1362" s="40">
        <f>INDEX(AV$175:AV$178,$D1362)*$E1362*INDEX(AV$179:AV$195,$F1362)</f>
        <v/>
      </c>
      <c r="AW1362" s="40">
        <f>INDEX(AW$175:AW$178,$D1362)*$E1362*INDEX(AW$179:AW$195,$F1362)</f>
        <v/>
      </c>
      <c r="AX1362" s="42">
        <f>SHADOWEFF(INDEX(AX$175:AX$178,$D1362),$E1362,INDEX(AX$179:AX$195,$F1362))</f>
        <v/>
      </c>
    </row>
    <row r="1363" hidden="1" outlineLevel="2"/>
    <row r="1364" hidden="1" outlineLevel="2">
      <c r="A1364" s="5" t="inlineStr">
        <is>
          <t>ener</t>
        </is>
      </c>
      <c r="B1364" s="5" t="inlineStr">
        <is>
          <t>coa</t>
        </is>
      </c>
      <c r="C1364" s="5" t="inlineStr">
        <is>
          <t>mac</t>
        </is>
      </c>
      <c r="D1364" s="40">
        <f>INDEX(Inputs!$N$5:$N$132,MATCH($B1364&amp;"|"&amp;$C1364,Inputs!$A$5:$A$132,0))</f>
        <v/>
      </c>
      <c r="E1364" s="40">
        <f>INDEX(Inputs!$O$5:$O$132,MATCH($B1364&amp;"|"&amp;$C1364,Inputs!$A$5:$A$132,0))</f>
        <v/>
      </c>
      <c r="F1364" s="40">
        <f>INDEX(Inputs!$P$5:$P$132,MATCH($B1364&amp;"|"&amp;$C1364,Inputs!$A$5:$A$132,0))</f>
        <v/>
      </c>
      <c r="G1364" s="40">
        <f>INDEX(Inputs!$Q$5:$Q$132,MATCH($B1364&amp;"|"&amp;$C1364,Inputs!$A$5:$A$132,0))</f>
        <v/>
      </c>
      <c r="H1364" s="5">
        <f>INDEX(Variables!$B$5:$B$105,MATCH($A1364,Variables!$A$5:$A$105,0))&amp;IF($C1364="",""," | "&amp;INDEX(Mapping!$B$5:$B$26,MATCH($C1364,Mapping!$A$5:$A$26,0))&amp;" | "&amp;INDEX(Mapping!$B$30:$B$41,MATCH($B1364,Mapping!$A$30:$A$41,0)))</f>
        <v/>
      </c>
      <c r="I1364" s="5">
        <f>INDEX(Variables!$C$5:$C$105,MATCH($A1364,Variables!$A$5:$A$105,0))</f>
        <v/>
      </c>
      <c r="J1364" s="5">
        <f>INDEX(Variables!$E$5:$E$105,MATCH($A1364,Variables!$A$5:$A$105,0))</f>
        <v/>
      </c>
      <c r="K1364" s="25">
        <f>LOWER(Settings!$C$4)&amp;".mit."&amp;$A1364&amp;IF($C1364="","","."&amp;$C1364&amp;"."&amp;$B1364)&amp;IF(INDEX(Variables!$D$5:$D$105,MATCH($A1364,Variables!$A$5:$A$105,0))="","","."&amp;INDEX(Variables!$D$5:$D$105,MATCH($A1364,Variables!$A$5:$A$105,0)))&amp;"."&amp;K$5</f>
        <v/>
      </c>
      <c r="L1364" s="46">
        <f>INDEX(Inputs!$U$5:$U$132,MATCH($B1364&amp;"|"&amp;$C1364,Inputs!$A$5:$A$132,0))</f>
        <v/>
      </c>
      <c r="M1364" s="47">
        <f>L1364*(1/(1+$G1364))^(1+$E1364)*(1+M$7)^$D1364*(M1346/L1346)^$E1364*((M1346+M1355)/(L1346+L1355))^($F1364*(1+$E1364))</f>
        <v/>
      </c>
      <c r="N1364" s="47">
        <f>M1364*(1/(1+$G1364))^(1+$E1364)*(1+N$7)^$D1364*(N1346/M1346)^$E1364*((N1346+N1355)/(M1346+M1355))^($F1364*(1+$E1364))</f>
        <v/>
      </c>
      <c r="O1364" s="47">
        <f>N1364*(1/(1+$G1364))^(1+$E1364)*(1+O$7)^$D1364*(O1346/N1346)^$E1364*((O1346+O1355)/(N1346+N1355))^($F1364*(1+$E1364))</f>
        <v/>
      </c>
      <c r="P1364" s="47">
        <f>O1364*(1/(1+$G1364))^(1+$E1364)*(1+P$7)^$D1364*(P1346/O1346)^$E1364*((P1346+P1355)/(O1346+O1355))^($F1364*(1+$E1364))</f>
        <v/>
      </c>
      <c r="Q1364" s="47">
        <f>P1364*(1/(1+$G1364))^(1+$E1364)*(1+Q$7)^$D1364*(Q1346/P1346)^$E1364*((Q1346+Q1355)/(P1346+P1355))^($F1364*(1+$E1364))</f>
        <v/>
      </c>
      <c r="R1364" s="47">
        <f>Q1364*(1/(1+$G1364))^(1+$E1364)*(1+R$7)^$D1364*(R1346/Q1346)^$E1364*((R1346+R1355)/(Q1346+Q1355))^($F1364*(1+$E1364))</f>
        <v/>
      </c>
      <c r="S1364" s="47">
        <f>R1364*(1/(1+$G1364))^(1+$E1364)*(1+S$7)^$D1364*(S1346/R1346)^$E1364*((S1346+S1355)/(R1346+R1355))^($F1364*(1+$E1364))</f>
        <v/>
      </c>
      <c r="T1364" s="47">
        <f>S1364*(1/(1+$G1364))^(1+$E1364)*(1+T$7)^$D1364*(T1346/S1346)^$E1364*((T1346+T1355)/(S1346+S1355))^($F1364*(1+$E1364))</f>
        <v/>
      </c>
      <c r="U1364" s="47">
        <f>T1364*(1/(1+$G1364))^(1+$E1364)*(1+U$7)^$D1364*(U1346/T1346)^$E1364*((U1346+U1355)/(T1346+T1355))^($F1364*(1+$E1364))</f>
        <v/>
      </c>
      <c r="V1364" s="47">
        <f>U1364*(1/(1+$G1364))^(1+$E1364)*(1+V$7)^$D1364*(V1346/U1346)^$E1364*((V1346+V1355)/(U1346+U1355))^($F1364*(1+$E1364))</f>
        <v/>
      </c>
      <c r="W1364" s="47">
        <f>V1364*(1/(1+$G1364))^(1+$E1364)*(1+W$7)^$D1364*(W1346/V1346)^$E1364*((W1346+W1355)/(V1346+V1355))^($F1364*(1+$E1364))</f>
        <v/>
      </c>
      <c r="X1364" s="47">
        <f>W1364*(1/(1+$G1364))^(1+$E1364)*(1+X$7)^$D1364*(X1346/W1346)^$E1364*((X1346+X1355)/(W1346+W1355))^($F1364*(1+$E1364))</f>
        <v/>
      </c>
      <c r="Y1364" s="47">
        <f>X1364*(1/(1+$G1364))^(1+$E1364)*(1+Y$7)^$D1364*(Y1346/X1346)^$E1364*((Y1346+Y1355)/(X1346+X1355))^($F1364*(1+$E1364))</f>
        <v/>
      </c>
      <c r="Z1364" s="47">
        <f>Y1364*(1/(1+$G1364))^(1+$E1364)*(1+Z$7)^$D1364*(Z1346/Y1346)^$E1364*((Z1346+Z1355)/(Y1346+Y1355))^($F1364*(1+$E1364))</f>
        <v/>
      </c>
      <c r="AA1364" s="47">
        <f>Z1364*(1/(1+$G1364))^(1+$E1364)*(1+AA$7)^$D1364*(AA1346/Z1346)^$E1364*((AA1346+AA1355)/(Z1346+Z1355))^($F1364*(1+$E1364))</f>
        <v/>
      </c>
      <c r="AB1364" s="47">
        <f>AA1364*(1/(1+$G1364))^(1+$E1364)*(1+AB$7)^$D1364*(AB1346/AA1346)^$E1364*((AB1346+AB1355)/(AA1346+AA1355))^($F1364*(1+$E1364))</f>
        <v/>
      </c>
      <c r="AC1364" s="47">
        <f>AB1364*(1/(1+$G1364))^(1+$E1364)*(1+AC$7)^$D1364*(AC1346/AB1346)^$E1364*((AC1346+AC1355)/(AB1346+AB1355))^($F1364*(1+$E1364))</f>
        <v/>
      </c>
      <c r="AD1364" s="48">
        <f>FUELUSE(AC1364,AD1346,AC1346,AD1355,AC1355,AD$7,$D1364,$E1364,$F1364,$G1364)</f>
        <v/>
      </c>
      <c r="AE1364" s="25">
        <f>LOWER(Settings!$C$4)&amp;".mit."&amp;$A1364&amp;IF($C1364="","","."&amp;$C1364&amp;"."&amp;$B1364)&amp;IF(INDEX(Variables!$D$5:$D$105,MATCH($A1364,Variables!$A$5:$A$105,0))="","","."&amp;INDEX(Variables!$D$5:$D$105,MATCH($A1364,Variables!$A$5:$A$105,0)))&amp;"."&amp;AE$5</f>
        <v/>
      </c>
      <c r="AF1364" s="46">
        <f>INDEX(Inputs!$U$5:$U$132,MATCH($B1364&amp;"|"&amp;$C1364,Inputs!$A$5:$A$132,0))</f>
        <v/>
      </c>
      <c r="AG1364" s="47">
        <f>AF1364*(1/(1+$G1364))^(1+$E1364)*(1+AG$7)^$D1364*(AG1346/AF1346)^$E1364*((AG1346+AG1355)/(AF1346+AF1355))^($F1364*(1+$E1364))</f>
        <v/>
      </c>
      <c r="AH1364" s="47">
        <f>AG1364*(1/(1+$G1364))^(1+$E1364)*(1+AH$7)^$D1364*(AH1346/AG1346)^$E1364*((AH1346+AH1355)/(AG1346+AG1355))^($F1364*(1+$E1364))</f>
        <v/>
      </c>
      <c r="AI1364" s="47">
        <f>AH1364*(1/(1+$G1364))^(1+$E1364)*(1+AI$7)^$D1364*(AI1346/AH1346)^$E1364*((AI1346+AI1355)/(AH1346+AH1355))^($F1364*(1+$E1364))</f>
        <v/>
      </c>
      <c r="AJ1364" s="47">
        <f>AI1364*(1/(1+$G1364))^(1+$E1364)*(1+AJ$7)^$D1364*(AJ1346/AI1346)^$E1364*((AJ1346+AJ1355)/(AI1346+AI1355))^($F1364*(1+$E1364))</f>
        <v/>
      </c>
      <c r="AK1364" s="47">
        <f>AJ1364*(1/(1+$G1364))^(1+$E1364)*(1+AK$7)^$D1364*(AK1346/AJ1346)^$E1364*((AK1346+AK1355)/(AJ1346+AJ1355))^($F1364*(1+$E1364))</f>
        <v/>
      </c>
      <c r="AL1364" s="47">
        <f>AK1364*(1/(1+$G1364))^(1+$E1364)*(1+AL$7)^$D1364*(AL1346/AK1346)^$E1364*((AL1346+AL1355)/(AK1346+AK1355))^($F1364*(1+$E1364))</f>
        <v/>
      </c>
      <c r="AM1364" s="47">
        <f>AL1364*(1/(1+$G1364))^(1+$E1364)*(1+AM$7)^$D1364*(AM1346/AL1346)^$E1364*((AM1346+AM1355)/(AL1346+AL1355))^($F1364*(1+$E1364))</f>
        <v/>
      </c>
      <c r="AN1364" s="47">
        <f>AM1364*(1/(1+$G1364))^(1+$E1364)*(1+AN$7)^$D1364*(AN1346/AM1346)^$E1364*((AN1346+AN1355)/(AM1346+AM1355))^($F1364*(1+$E1364))</f>
        <v/>
      </c>
      <c r="AO1364" s="47">
        <f>AN1364*(1/(1+$G1364))^(1+$E1364)*(1+AO$7)^$D1364*(AO1346/AN1346)^$E1364*((AO1346+AO1355)/(AN1346+AN1355))^($F1364*(1+$E1364))</f>
        <v/>
      </c>
      <c r="AP1364" s="47">
        <f>AO1364*(1/(1+$G1364))^(1+$E1364)*(1+AP$7)^$D1364*(AP1346/AO1346)^$E1364*((AP1346+AP1355)/(AO1346+AO1355))^($F1364*(1+$E1364))</f>
        <v/>
      </c>
      <c r="AQ1364" s="47">
        <f>AP1364*(1/(1+$G1364))^(1+$E1364)*(1+AQ$7)^$D1364*(AQ1346/AP1346)^$E1364*((AQ1346+AQ1355)/(AP1346+AP1355))^($F1364*(1+$E1364))</f>
        <v/>
      </c>
      <c r="AR1364" s="47">
        <f>AQ1364*(1/(1+$G1364))^(1+$E1364)*(1+AR$7)^$D1364*(AR1346/AQ1346)^$E1364*((AR1346+AR1355)/(AQ1346+AQ1355))^($F1364*(1+$E1364))</f>
        <v/>
      </c>
      <c r="AS1364" s="47">
        <f>AR1364*(1/(1+$G1364))^(1+$E1364)*(1+AS$7)^$D1364*(AS1346/AR1346)^$E1364*((AS1346+AS1355)/(AR1346+AR1355))^($F1364*(1+$E1364))</f>
        <v/>
      </c>
      <c r="AT1364" s="47">
        <f>AS1364*(1/(1+$G1364))^(1+$E1364)*(1+AT$7)^$D1364*(AT1346/AS1346)^$E1364*((AT1346+AT1355)/(AS1346+AS1355))^($F1364*(1+$E1364))</f>
        <v/>
      </c>
      <c r="AU1364" s="47">
        <f>AT1364*(1/(1+$G1364))^(1+$E1364)*(1+AU$7)^$D1364*(AU1346/AT1346)^$E1364*((AU1346+AU1355)/(AT1346+AT1355))^($F1364*(1+$E1364))</f>
        <v/>
      </c>
      <c r="AV1364" s="47">
        <f>AU1364*(1/(1+$G1364))^(1+$E1364)*(1+AV$7)^$D1364*(AV1346/AU1346)^$E1364*((AV1346+AV1355)/(AU1346+AU1355))^($F1364*(1+$E1364))</f>
        <v/>
      </c>
      <c r="AW1364" s="47">
        <f>AV1364*(1/(1+$G1364))^(1+$E1364)*(1+AW$7)^$D1364*(AW1346/AV1346)^$E1364*((AW1346+AW1355)/(AV1346+AV1355))^($F1364*(1+$E1364))</f>
        <v/>
      </c>
      <c r="AX1364" s="48">
        <f>FUELUSE(AW1364,AX1346,AW1346,AX1355,AW1355,AX$7,$D1364,$E1364,$F1364,$G1364)</f>
        <v/>
      </c>
    </row>
    <row r="1365" hidden="1" outlineLevel="2">
      <c r="A1365" s="5" t="inlineStr">
        <is>
          <t>ener</t>
        </is>
      </c>
      <c r="B1365" s="5" t="inlineStr">
        <is>
          <t>nga</t>
        </is>
      </c>
      <c r="C1365" s="5" t="inlineStr">
        <is>
          <t>mac</t>
        </is>
      </c>
      <c r="D1365" s="40">
        <f>INDEX(Inputs!$N$5:$N$132,MATCH($B1365&amp;"|"&amp;$C1365,Inputs!$A$5:$A$132,0))</f>
        <v/>
      </c>
      <c r="E1365" s="40">
        <f>INDEX(Inputs!$O$5:$O$132,MATCH($B1365&amp;"|"&amp;$C1365,Inputs!$A$5:$A$132,0))</f>
        <v/>
      </c>
      <c r="F1365" s="40">
        <f>INDEX(Inputs!$P$5:$P$132,MATCH($B1365&amp;"|"&amp;$C1365,Inputs!$A$5:$A$132,0))</f>
        <v/>
      </c>
      <c r="G1365" s="40">
        <f>INDEX(Inputs!$Q$5:$Q$132,MATCH($B1365&amp;"|"&amp;$C1365,Inputs!$A$5:$A$132,0))</f>
        <v/>
      </c>
      <c r="H1365" s="5">
        <f>INDEX(Variables!$B$5:$B$105,MATCH($A1365,Variables!$A$5:$A$105,0))&amp;IF($C1365="",""," | "&amp;INDEX(Mapping!$B$5:$B$26,MATCH($C1365,Mapping!$A$5:$A$26,0))&amp;" | "&amp;INDEX(Mapping!$B$30:$B$41,MATCH($B1365,Mapping!$A$30:$A$41,0)))</f>
        <v/>
      </c>
      <c r="I1365" s="5">
        <f>INDEX(Variables!$C$5:$C$105,MATCH($A1365,Variables!$A$5:$A$105,0))</f>
        <v/>
      </c>
      <c r="J1365" s="5">
        <f>INDEX(Variables!$E$5:$E$105,MATCH($A1365,Variables!$A$5:$A$105,0))</f>
        <v/>
      </c>
      <c r="K1365" s="25">
        <f>LOWER(Settings!$C$4)&amp;".mit."&amp;$A1365&amp;IF($C1365="","","."&amp;$C1365&amp;"."&amp;$B1365)&amp;IF(INDEX(Variables!$D$5:$D$105,MATCH($A1365,Variables!$A$5:$A$105,0))="","","."&amp;INDEX(Variables!$D$5:$D$105,MATCH($A1365,Variables!$A$5:$A$105,0)))&amp;"."&amp;K$5</f>
        <v/>
      </c>
      <c r="L1365" s="46">
        <f>INDEX(Inputs!$U$5:$U$132,MATCH($B1365&amp;"|"&amp;$C1365,Inputs!$A$5:$A$132,0))</f>
        <v/>
      </c>
      <c r="M1365" s="47">
        <f>L1365*(1/(1+$G1365))^(1+$E1365)*(1+M$7)^$D1365*(M1347/L1347)^$E1365*((M1347+M1356)/(L1347+L1356))^($F1365*(1+$E1365))</f>
        <v/>
      </c>
      <c r="N1365" s="47">
        <f>M1365*(1/(1+$G1365))^(1+$E1365)*(1+N$7)^$D1365*(N1347/M1347)^$E1365*((N1347+N1356)/(M1347+M1356))^($F1365*(1+$E1365))</f>
        <v/>
      </c>
      <c r="O1365" s="47">
        <f>N1365*(1/(1+$G1365))^(1+$E1365)*(1+O$7)^$D1365*(O1347/N1347)^$E1365*((O1347+O1356)/(N1347+N1356))^($F1365*(1+$E1365))</f>
        <v/>
      </c>
      <c r="P1365" s="47">
        <f>O1365*(1/(1+$G1365))^(1+$E1365)*(1+P$7)^$D1365*(P1347/O1347)^$E1365*((P1347+P1356)/(O1347+O1356))^($F1365*(1+$E1365))</f>
        <v/>
      </c>
      <c r="Q1365" s="47">
        <f>P1365*(1/(1+$G1365))^(1+$E1365)*(1+Q$7)^$D1365*(Q1347/P1347)^$E1365*((Q1347+Q1356)/(P1347+P1356))^($F1365*(1+$E1365))</f>
        <v/>
      </c>
      <c r="R1365" s="47">
        <f>Q1365*(1/(1+$G1365))^(1+$E1365)*(1+R$7)^$D1365*(R1347/Q1347)^$E1365*((R1347+R1356)/(Q1347+Q1356))^($F1365*(1+$E1365))</f>
        <v/>
      </c>
      <c r="S1365" s="47">
        <f>R1365*(1/(1+$G1365))^(1+$E1365)*(1+S$7)^$D1365*(S1347/R1347)^$E1365*((S1347+S1356)/(R1347+R1356))^($F1365*(1+$E1365))</f>
        <v/>
      </c>
      <c r="T1365" s="47">
        <f>S1365*(1/(1+$G1365))^(1+$E1365)*(1+T$7)^$D1365*(T1347/S1347)^$E1365*((T1347+T1356)/(S1347+S1356))^($F1365*(1+$E1365))</f>
        <v/>
      </c>
      <c r="U1365" s="47">
        <f>T1365*(1/(1+$G1365))^(1+$E1365)*(1+U$7)^$D1365*(U1347/T1347)^$E1365*((U1347+U1356)/(T1347+T1356))^($F1365*(1+$E1365))</f>
        <v/>
      </c>
      <c r="V1365" s="47">
        <f>U1365*(1/(1+$G1365))^(1+$E1365)*(1+V$7)^$D1365*(V1347/U1347)^$E1365*((V1347+V1356)/(U1347+U1356))^($F1365*(1+$E1365))</f>
        <v/>
      </c>
      <c r="W1365" s="47">
        <f>V1365*(1/(1+$G1365))^(1+$E1365)*(1+W$7)^$D1365*(W1347/V1347)^$E1365*((W1347+W1356)/(V1347+V1356))^($F1365*(1+$E1365))</f>
        <v/>
      </c>
      <c r="X1365" s="47">
        <f>W1365*(1/(1+$G1365))^(1+$E1365)*(1+X$7)^$D1365*(X1347/W1347)^$E1365*((X1347+X1356)/(W1347+W1356))^($F1365*(1+$E1365))</f>
        <v/>
      </c>
      <c r="Y1365" s="47">
        <f>X1365*(1/(1+$G1365))^(1+$E1365)*(1+Y$7)^$D1365*(Y1347/X1347)^$E1365*((Y1347+Y1356)/(X1347+X1356))^($F1365*(1+$E1365))</f>
        <v/>
      </c>
      <c r="Z1365" s="47">
        <f>Y1365*(1/(1+$G1365))^(1+$E1365)*(1+Z$7)^$D1365*(Z1347/Y1347)^$E1365*((Z1347+Z1356)/(Y1347+Y1356))^($F1365*(1+$E1365))</f>
        <v/>
      </c>
      <c r="AA1365" s="47">
        <f>Z1365*(1/(1+$G1365))^(1+$E1365)*(1+AA$7)^$D1365*(AA1347/Z1347)^$E1365*((AA1347+AA1356)/(Z1347+Z1356))^($F1365*(1+$E1365))</f>
        <v/>
      </c>
      <c r="AB1365" s="47">
        <f>AA1365*(1/(1+$G1365))^(1+$E1365)*(1+AB$7)^$D1365*(AB1347/AA1347)^$E1365*((AB1347+AB1356)/(AA1347+AA1356))^($F1365*(1+$E1365))</f>
        <v/>
      </c>
      <c r="AC1365" s="47">
        <f>AB1365*(1/(1+$G1365))^(1+$E1365)*(1+AC$7)^$D1365*(AC1347/AB1347)^$E1365*((AC1347+AC1356)/(AB1347+AB1356))^($F1365*(1+$E1365))</f>
        <v/>
      </c>
      <c r="AD1365" s="48">
        <f>FUELUSE(AC1365,AD1347,AC1347,AD1356,AC1356,AD$7,$D1365,$E1365,$F1365,$G1365)</f>
        <v/>
      </c>
      <c r="AE1365" s="25">
        <f>LOWER(Settings!$C$4)&amp;".mit."&amp;$A1365&amp;IF($C1365="","","."&amp;$C1365&amp;"."&amp;$B1365)&amp;IF(INDEX(Variables!$D$5:$D$105,MATCH($A1365,Variables!$A$5:$A$105,0))="","","."&amp;INDEX(Variables!$D$5:$D$105,MATCH($A1365,Variables!$A$5:$A$105,0)))&amp;"."&amp;AE$5</f>
        <v/>
      </c>
      <c r="AF1365" s="46">
        <f>INDEX(Inputs!$U$5:$U$132,MATCH($B1365&amp;"|"&amp;$C1365,Inputs!$A$5:$A$132,0))</f>
        <v/>
      </c>
      <c r="AG1365" s="47">
        <f>AF1365*(1/(1+$G1365))^(1+$E1365)*(1+AG$7)^$D1365*(AG1347/AF1347)^$E1365*((AG1347+AG1356)/(AF1347+AF1356))^($F1365*(1+$E1365))</f>
        <v/>
      </c>
      <c r="AH1365" s="47">
        <f>AG1365*(1/(1+$G1365))^(1+$E1365)*(1+AH$7)^$D1365*(AH1347/AG1347)^$E1365*((AH1347+AH1356)/(AG1347+AG1356))^($F1365*(1+$E1365))</f>
        <v/>
      </c>
      <c r="AI1365" s="47">
        <f>AH1365*(1/(1+$G1365))^(1+$E1365)*(1+AI$7)^$D1365*(AI1347/AH1347)^$E1365*((AI1347+AI1356)/(AH1347+AH1356))^($F1365*(1+$E1365))</f>
        <v/>
      </c>
      <c r="AJ1365" s="47">
        <f>AI1365*(1/(1+$G1365))^(1+$E1365)*(1+AJ$7)^$D1365*(AJ1347/AI1347)^$E1365*((AJ1347+AJ1356)/(AI1347+AI1356))^($F1365*(1+$E1365))</f>
        <v/>
      </c>
      <c r="AK1365" s="47">
        <f>AJ1365*(1/(1+$G1365))^(1+$E1365)*(1+AK$7)^$D1365*(AK1347/AJ1347)^$E1365*((AK1347+AK1356)/(AJ1347+AJ1356))^($F1365*(1+$E1365))</f>
        <v/>
      </c>
      <c r="AL1365" s="47">
        <f>AK1365*(1/(1+$G1365))^(1+$E1365)*(1+AL$7)^$D1365*(AL1347/AK1347)^$E1365*((AL1347+AL1356)/(AK1347+AK1356))^($F1365*(1+$E1365))</f>
        <v/>
      </c>
      <c r="AM1365" s="47">
        <f>AL1365*(1/(1+$G1365))^(1+$E1365)*(1+AM$7)^$D1365*(AM1347/AL1347)^$E1365*((AM1347+AM1356)/(AL1347+AL1356))^($F1365*(1+$E1365))</f>
        <v/>
      </c>
      <c r="AN1365" s="47">
        <f>AM1365*(1/(1+$G1365))^(1+$E1365)*(1+AN$7)^$D1365*(AN1347/AM1347)^$E1365*((AN1347+AN1356)/(AM1347+AM1356))^($F1365*(1+$E1365))</f>
        <v/>
      </c>
      <c r="AO1365" s="47">
        <f>AN1365*(1/(1+$G1365))^(1+$E1365)*(1+AO$7)^$D1365*(AO1347/AN1347)^$E1365*((AO1347+AO1356)/(AN1347+AN1356))^($F1365*(1+$E1365))</f>
        <v/>
      </c>
      <c r="AP1365" s="47">
        <f>AO1365*(1/(1+$G1365))^(1+$E1365)*(1+AP$7)^$D1365*(AP1347/AO1347)^$E1365*((AP1347+AP1356)/(AO1347+AO1356))^($F1365*(1+$E1365))</f>
        <v/>
      </c>
      <c r="AQ1365" s="47">
        <f>AP1365*(1/(1+$G1365))^(1+$E1365)*(1+AQ$7)^$D1365*(AQ1347/AP1347)^$E1365*((AQ1347+AQ1356)/(AP1347+AP1356))^($F1365*(1+$E1365))</f>
        <v/>
      </c>
      <c r="AR1365" s="47">
        <f>AQ1365*(1/(1+$G1365))^(1+$E1365)*(1+AR$7)^$D1365*(AR1347/AQ1347)^$E1365*((AR1347+AR1356)/(AQ1347+AQ1356))^($F1365*(1+$E1365))</f>
        <v/>
      </c>
      <c r="AS1365" s="47">
        <f>AR1365*(1/(1+$G1365))^(1+$E1365)*(1+AS$7)^$D1365*(AS1347/AR1347)^$E1365*((AS1347+AS1356)/(AR1347+AR1356))^($F1365*(1+$E1365))</f>
        <v/>
      </c>
      <c r="AT1365" s="47">
        <f>AS1365*(1/(1+$G1365))^(1+$E1365)*(1+AT$7)^$D1365*(AT1347/AS1347)^$E1365*((AT1347+AT1356)/(AS1347+AS1356))^($F1365*(1+$E1365))</f>
        <v/>
      </c>
      <c r="AU1365" s="47">
        <f>AT1365*(1/(1+$G1365))^(1+$E1365)*(1+AU$7)^$D1365*(AU1347/AT1347)^$E1365*((AU1347+AU1356)/(AT1347+AT1356))^($F1365*(1+$E1365))</f>
        <v/>
      </c>
      <c r="AV1365" s="47">
        <f>AU1365*(1/(1+$G1365))^(1+$E1365)*(1+AV$7)^$D1365*(AV1347/AU1347)^$E1365*((AV1347+AV1356)/(AU1347+AU1356))^($F1365*(1+$E1365))</f>
        <v/>
      </c>
      <c r="AW1365" s="47">
        <f>AV1365*(1/(1+$G1365))^(1+$E1365)*(1+AW$7)^$D1365*(AW1347/AV1347)^$E1365*((AW1347+AW1356)/(AV1347+AV1356))^($F1365*(1+$E1365))</f>
        <v/>
      </c>
      <c r="AX1365" s="48">
        <f>FUELUSE(AW1365,AX1347,AW1347,AX1356,AW1356,AX$7,$D1365,$E1365,$F1365,$G1365)</f>
        <v/>
      </c>
    </row>
    <row r="1366" hidden="1" outlineLevel="2">
      <c r="A1366" s="5" t="inlineStr">
        <is>
          <t>ener</t>
        </is>
      </c>
      <c r="B1366" s="5" t="inlineStr">
        <is>
          <t>gso</t>
        </is>
      </c>
      <c r="C1366" s="5" t="inlineStr">
        <is>
          <t>mac</t>
        </is>
      </c>
      <c r="D1366" s="40">
        <f>INDEX(Inputs!$N$5:$N$132,MATCH($B1366&amp;"|"&amp;$C1366,Inputs!$A$5:$A$132,0))</f>
        <v/>
      </c>
      <c r="E1366" s="40">
        <f>INDEX(Inputs!$O$5:$O$132,MATCH($B1366&amp;"|"&amp;$C1366,Inputs!$A$5:$A$132,0))</f>
        <v/>
      </c>
      <c r="F1366" s="40">
        <f>INDEX(Inputs!$P$5:$P$132,MATCH($B1366&amp;"|"&amp;$C1366,Inputs!$A$5:$A$132,0))</f>
        <v/>
      </c>
      <c r="G1366" s="40">
        <f>INDEX(Inputs!$Q$5:$Q$132,MATCH($B1366&amp;"|"&amp;$C1366,Inputs!$A$5:$A$132,0))</f>
        <v/>
      </c>
      <c r="H1366" s="5">
        <f>INDEX(Variables!$B$5:$B$105,MATCH($A1366,Variables!$A$5:$A$105,0))&amp;IF($C1366="",""," | "&amp;INDEX(Mapping!$B$5:$B$26,MATCH($C1366,Mapping!$A$5:$A$26,0))&amp;" | "&amp;INDEX(Mapping!$B$30:$B$41,MATCH($B1366,Mapping!$A$30:$A$41,0)))</f>
        <v/>
      </c>
      <c r="I1366" s="5">
        <f>INDEX(Variables!$C$5:$C$105,MATCH($A1366,Variables!$A$5:$A$105,0))</f>
        <v/>
      </c>
      <c r="J1366" s="5">
        <f>INDEX(Variables!$E$5:$E$105,MATCH($A1366,Variables!$A$5:$A$105,0))</f>
        <v/>
      </c>
      <c r="K1366" s="25">
        <f>LOWER(Settings!$C$4)&amp;".mit."&amp;$A1366&amp;IF($C1366="","","."&amp;$C1366&amp;"."&amp;$B1366)&amp;IF(INDEX(Variables!$D$5:$D$105,MATCH($A1366,Variables!$A$5:$A$105,0))="","","."&amp;INDEX(Variables!$D$5:$D$105,MATCH($A1366,Variables!$A$5:$A$105,0)))&amp;"."&amp;K$5</f>
        <v/>
      </c>
      <c r="L1366" s="46">
        <f>INDEX(Inputs!$U$5:$U$132,MATCH($B1366&amp;"|"&amp;$C1366,Inputs!$A$5:$A$132,0))</f>
        <v/>
      </c>
      <c r="M1366" s="47">
        <f>L1366*(1/(1+$G1366))^(1+$E1366)*(1+M$7)^$D1366*(M1348/L1348)^$E1366*((M1348+M1357)/(L1348+L1357))^($F1366*(1+$E1366))</f>
        <v/>
      </c>
      <c r="N1366" s="47">
        <f>M1366*(1/(1+$G1366))^(1+$E1366)*(1+N$7)^$D1366*(N1348/M1348)^$E1366*((N1348+N1357)/(M1348+M1357))^($F1366*(1+$E1366))</f>
        <v/>
      </c>
      <c r="O1366" s="47">
        <f>N1366*(1/(1+$G1366))^(1+$E1366)*(1+O$7)^$D1366*(O1348/N1348)^$E1366*((O1348+O1357)/(N1348+N1357))^($F1366*(1+$E1366))</f>
        <v/>
      </c>
      <c r="P1366" s="47">
        <f>O1366*(1/(1+$G1366))^(1+$E1366)*(1+P$7)^$D1366*(P1348/O1348)^$E1366*((P1348+P1357)/(O1348+O1357))^($F1366*(1+$E1366))</f>
        <v/>
      </c>
      <c r="Q1366" s="47">
        <f>P1366*(1/(1+$G1366))^(1+$E1366)*(1+Q$7)^$D1366*(Q1348/P1348)^$E1366*((Q1348+Q1357)/(P1348+P1357))^($F1366*(1+$E1366))</f>
        <v/>
      </c>
      <c r="R1366" s="47">
        <f>Q1366*(1/(1+$G1366))^(1+$E1366)*(1+R$7)^$D1366*(R1348/Q1348)^$E1366*((R1348+R1357)/(Q1348+Q1357))^($F1366*(1+$E1366))</f>
        <v/>
      </c>
      <c r="S1366" s="47">
        <f>R1366*(1/(1+$G1366))^(1+$E1366)*(1+S$7)^$D1366*(S1348/R1348)^$E1366*((S1348+S1357)/(R1348+R1357))^($F1366*(1+$E1366))</f>
        <v/>
      </c>
      <c r="T1366" s="47">
        <f>S1366*(1/(1+$G1366))^(1+$E1366)*(1+T$7)^$D1366*(T1348/S1348)^$E1366*((T1348+T1357)/(S1348+S1357))^($F1366*(1+$E1366))</f>
        <v/>
      </c>
      <c r="U1366" s="47">
        <f>T1366*(1/(1+$G1366))^(1+$E1366)*(1+U$7)^$D1366*(U1348/T1348)^$E1366*((U1348+U1357)/(T1348+T1357))^($F1366*(1+$E1366))</f>
        <v/>
      </c>
      <c r="V1366" s="47">
        <f>U1366*(1/(1+$G1366))^(1+$E1366)*(1+V$7)^$D1366*(V1348/U1348)^$E1366*((V1348+V1357)/(U1348+U1357))^($F1366*(1+$E1366))</f>
        <v/>
      </c>
      <c r="W1366" s="47">
        <f>V1366*(1/(1+$G1366))^(1+$E1366)*(1+W$7)^$D1366*(W1348/V1348)^$E1366*((W1348+W1357)/(V1348+V1357))^($F1366*(1+$E1366))</f>
        <v/>
      </c>
      <c r="X1366" s="47">
        <f>W1366*(1/(1+$G1366))^(1+$E1366)*(1+X$7)^$D1366*(X1348/W1348)^$E1366*((X1348+X1357)/(W1348+W1357))^($F1366*(1+$E1366))</f>
        <v/>
      </c>
      <c r="Y1366" s="47">
        <f>X1366*(1/(1+$G1366))^(1+$E1366)*(1+Y$7)^$D1366*(Y1348/X1348)^$E1366*((Y1348+Y1357)/(X1348+X1357))^($F1366*(1+$E1366))</f>
        <v/>
      </c>
      <c r="Z1366" s="47">
        <f>Y1366*(1/(1+$G1366))^(1+$E1366)*(1+Z$7)^$D1366*(Z1348/Y1348)^$E1366*((Z1348+Z1357)/(Y1348+Y1357))^($F1366*(1+$E1366))</f>
        <v/>
      </c>
      <c r="AA1366" s="47">
        <f>Z1366*(1/(1+$G1366))^(1+$E1366)*(1+AA$7)^$D1366*(AA1348/Z1348)^$E1366*((AA1348+AA1357)/(Z1348+Z1357))^($F1366*(1+$E1366))</f>
        <v/>
      </c>
      <c r="AB1366" s="47">
        <f>AA1366*(1/(1+$G1366))^(1+$E1366)*(1+AB$7)^$D1366*(AB1348/AA1348)^$E1366*((AB1348+AB1357)/(AA1348+AA1357))^($F1366*(1+$E1366))</f>
        <v/>
      </c>
      <c r="AC1366" s="47">
        <f>AB1366*(1/(1+$G1366))^(1+$E1366)*(1+AC$7)^$D1366*(AC1348/AB1348)^$E1366*((AC1348+AC1357)/(AB1348+AB1357))^($F1366*(1+$E1366))</f>
        <v/>
      </c>
      <c r="AD1366" s="48">
        <f>FUELUSE(AC1366,AD1348,AC1348,AD1357,AC1357,AD$7,$D1366,$E1366,$F1366,$G1366)</f>
        <v/>
      </c>
      <c r="AE1366" s="25">
        <f>LOWER(Settings!$C$4)&amp;".mit."&amp;$A1366&amp;IF($C1366="","","."&amp;$C1366&amp;"."&amp;$B1366)&amp;IF(INDEX(Variables!$D$5:$D$105,MATCH($A1366,Variables!$A$5:$A$105,0))="","","."&amp;INDEX(Variables!$D$5:$D$105,MATCH($A1366,Variables!$A$5:$A$105,0)))&amp;"."&amp;AE$5</f>
        <v/>
      </c>
      <c r="AF1366" s="46">
        <f>INDEX(Inputs!$U$5:$U$132,MATCH($B1366&amp;"|"&amp;$C1366,Inputs!$A$5:$A$132,0))</f>
        <v/>
      </c>
      <c r="AG1366" s="47">
        <f>AF1366*(1/(1+$G1366))^(1+$E1366)*(1+AG$7)^$D1366*(AG1348/AF1348)^$E1366*((AG1348+AG1357)/(AF1348+AF1357))^($F1366*(1+$E1366))</f>
        <v/>
      </c>
      <c r="AH1366" s="47">
        <f>AG1366*(1/(1+$G1366))^(1+$E1366)*(1+AH$7)^$D1366*(AH1348/AG1348)^$E1366*((AH1348+AH1357)/(AG1348+AG1357))^($F1366*(1+$E1366))</f>
        <v/>
      </c>
      <c r="AI1366" s="47">
        <f>AH1366*(1/(1+$G1366))^(1+$E1366)*(1+AI$7)^$D1366*(AI1348/AH1348)^$E1366*((AI1348+AI1357)/(AH1348+AH1357))^($F1366*(1+$E1366))</f>
        <v/>
      </c>
      <c r="AJ1366" s="47">
        <f>AI1366*(1/(1+$G1366))^(1+$E1366)*(1+AJ$7)^$D1366*(AJ1348/AI1348)^$E1366*((AJ1348+AJ1357)/(AI1348+AI1357))^($F1366*(1+$E1366))</f>
        <v/>
      </c>
      <c r="AK1366" s="47">
        <f>AJ1366*(1/(1+$G1366))^(1+$E1366)*(1+AK$7)^$D1366*(AK1348/AJ1348)^$E1366*((AK1348+AK1357)/(AJ1348+AJ1357))^($F1366*(1+$E1366))</f>
        <v/>
      </c>
      <c r="AL1366" s="47">
        <f>AK1366*(1/(1+$G1366))^(1+$E1366)*(1+AL$7)^$D1366*(AL1348/AK1348)^$E1366*((AL1348+AL1357)/(AK1348+AK1357))^($F1366*(1+$E1366))</f>
        <v/>
      </c>
      <c r="AM1366" s="47">
        <f>AL1366*(1/(1+$G1366))^(1+$E1366)*(1+AM$7)^$D1366*(AM1348/AL1348)^$E1366*((AM1348+AM1357)/(AL1348+AL1357))^($F1366*(1+$E1366))</f>
        <v/>
      </c>
      <c r="AN1366" s="47">
        <f>AM1366*(1/(1+$G1366))^(1+$E1366)*(1+AN$7)^$D1366*(AN1348/AM1348)^$E1366*((AN1348+AN1357)/(AM1348+AM1357))^($F1366*(1+$E1366))</f>
        <v/>
      </c>
      <c r="AO1366" s="47">
        <f>AN1366*(1/(1+$G1366))^(1+$E1366)*(1+AO$7)^$D1366*(AO1348/AN1348)^$E1366*((AO1348+AO1357)/(AN1348+AN1357))^($F1366*(1+$E1366))</f>
        <v/>
      </c>
      <c r="AP1366" s="47">
        <f>AO1366*(1/(1+$G1366))^(1+$E1366)*(1+AP$7)^$D1366*(AP1348/AO1348)^$E1366*((AP1348+AP1357)/(AO1348+AO1357))^($F1366*(1+$E1366))</f>
        <v/>
      </c>
      <c r="AQ1366" s="47">
        <f>AP1366*(1/(1+$G1366))^(1+$E1366)*(1+AQ$7)^$D1366*(AQ1348/AP1348)^$E1366*((AQ1348+AQ1357)/(AP1348+AP1357))^($F1366*(1+$E1366))</f>
        <v/>
      </c>
      <c r="AR1366" s="47">
        <f>AQ1366*(1/(1+$G1366))^(1+$E1366)*(1+AR$7)^$D1366*(AR1348/AQ1348)^$E1366*((AR1348+AR1357)/(AQ1348+AQ1357))^($F1366*(1+$E1366))</f>
        <v/>
      </c>
      <c r="AS1366" s="47">
        <f>AR1366*(1/(1+$G1366))^(1+$E1366)*(1+AS$7)^$D1366*(AS1348/AR1348)^$E1366*((AS1348+AS1357)/(AR1348+AR1357))^($F1366*(1+$E1366))</f>
        <v/>
      </c>
      <c r="AT1366" s="47">
        <f>AS1366*(1/(1+$G1366))^(1+$E1366)*(1+AT$7)^$D1366*(AT1348/AS1348)^$E1366*((AT1348+AT1357)/(AS1348+AS1357))^($F1366*(1+$E1366))</f>
        <v/>
      </c>
      <c r="AU1366" s="47">
        <f>AT1366*(1/(1+$G1366))^(1+$E1366)*(1+AU$7)^$D1366*(AU1348/AT1348)^$E1366*((AU1348+AU1357)/(AT1348+AT1357))^($F1366*(1+$E1366))</f>
        <v/>
      </c>
      <c r="AV1366" s="47">
        <f>AU1366*(1/(1+$G1366))^(1+$E1366)*(1+AV$7)^$D1366*(AV1348/AU1348)^$E1366*((AV1348+AV1357)/(AU1348+AU1357))^($F1366*(1+$E1366))</f>
        <v/>
      </c>
      <c r="AW1366" s="47">
        <f>AV1366*(1/(1+$G1366))^(1+$E1366)*(1+AW$7)^$D1366*(AW1348/AV1348)^$E1366*((AW1348+AW1357)/(AV1348+AV1357))^($F1366*(1+$E1366))</f>
        <v/>
      </c>
      <c r="AX1366" s="48">
        <f>FUELUSE(AW1366,AX1348,AW1348,AX1357,AW1357,AX$7,$D1366,$E1366,$F1366,$G1366)</f>
        <v/>
      </c>
    </row>
    <row r="1367" hidden="1" outlineLevel="2">
      <c r="A1367" s="5" t="inlineStr">
        <is>
          <t>ener</t>
        </is>
      </c>
      <c r="B1367" s="5" t="inlineStr">
        <is>
          <t>die</t>
        </is>
      </c>
      <c r="C1367" s="5" t="inlineStr">
        <is>
          <t>mac</t>
        </is>
      </c>
      <c r="D1367" s="40">
        <f>INDEX(Inputs!$N$5:$N$132,MATCH($B1367&amp;"|"&amp;$C1367,Inputs!$A$5:$A$132,0))</f>
        <v/>
      </c>
      <c r="E1367" s="40">
        <f>INDEX(Inputs!$O$5:$O$132,MATCH($B1367&amp;"|"&amp;$C1367,Inputs!$A$5:$A$132,0))</f>
        <v/>
      </c>
      <c r="F1367" s="40">
        <f>INDEX(Inputs!$P$5:$P$132,MATCH($B1367&amp;"|"&amp;$C1367,Inputs!$A$5:$A$132,0))</f>
        <v/>
      </c>
      <c r="G1367" s="40">
        <f>INDEX(Inputs!$Q$5:$Q$132,MATCH($B1367&amp;"|"&amp;$C1367,Inputs!$A$5:$A$132,0))</f>
        <v/>
      </c>
      <c r="H1367" s="5">
        <f>INDEX(Variables!$B$5:$B$105,MATCH($A1367,Variables!$A$5:$A$105,0))&amp;IF($C1367="",""," | "&amp;INDEX(Mapping!$B$5:$B$26,MATCH($C1367,Mapping!$A$5:$A$26,0))&amp;" | "&amp;INDEX(Mapping!$B$30:$B$41,MATCH($B1367,Mapping!$A$30:$A$41,0)))</f>
        <v/>
      </c>
      <c r="I1367" s="5">
        <f>INDEX(Variables!$C$5:$C$105,MATCH($A1367,Variables!$A$5:$A$105,0))</f>
        <v/>
      </c>
      <c r="J1367" s="5">
        <f>INDEX(Variables!$E$5:$E$105,MATCH($A1367,Variables!$A$5:$A$105,0))</f>
        <v/>
      </c>
      <c r="K1367" s="25">
        <f>LOWER(Settings!$C$4)&amp;".mit."&amp;$A1367&amp;IF($C1367="","","."&amp;$C1367&amp;"."&amp;$B1367)&amp;IF(INDEX(Variables!$D$5:$D$105,MATCH($A1367,Variables!$A$5:$A$105,0))="","","."&amp;INDEX(Variables!$D$5:$D$105,MATCH($A1367,Variables!$A$5:$A$105,0)))&amp;"."&amp;K$5</f>
        <v/>
      </c>
      <c r="L1367" s="46">
        <f>INDEX(Inputs!$U$5:$U$132,MATCH($B1367&amp;"|"&amp;$C1367,Inputs!$A$5:$A$132,0))</f>
        <v/>
      </c>
      <c r="M1367" s="47">
        <f>L1367*(1/(1+$G1367))^(1+$E1367)*(1+M$7)^$D1367*(M1349/L1349)^$E1367*((M1349+M1358)/(L1349+L1358))^($F1367*(1+$E1367))</f>
        <v/>
      </c>
      <c r="N1367" s="47">
        <f>M1367*(1/(1+$G1367))^(1+$E1367)*(1+N$7)^$D1367*(N1349/M1349)^$E1367*((N1349+N1358)/(M1349+M1358))^($F1367*(1+$E1367))</f>
        <v/>
      </c>
      <c r="O1367" s="47">
        <f>N1367*(1/(1+$G1367))^(1+$E1367)*(1+O$7)^$D1367*(O1349/N1349)^$E1367*((O1349+O1358)/(N1349+N1358))^($F1367*(1+$E1367))</f>
        <v/>
      </c>
      <c r="P1367" s="47">
        <f>O1367*(1/(1+$G1367))^(1+$E1367)*(1+P$7)^$D1367*(P1349/O1349)^$E1367*((P1349+P1358)/(O1349+O1358))^($F1367*(1+$E1367))</f>
        <v/>
      </c>
      <c r="Q1367" s="47">
        <f>P1367*(1/(1+$G1367))^(1+$E1367)*(1+Q$7)^$D1367*(Q1349/P1349)^$E1367*((Q1349+Q1358)/(P1349+P1358))^($F1367*(1+$E1367))</f>
        <v/>
      </c>
      <c r="R1367" s="47">
        <f>Q1367*(1/(1+$G1367))^(1+$E1367)*(1+R$7)^$D1367*(R1349/Q1349)^$E1367*((R1349+R1358)/(Q1349+Q1358))^($F1367*(1+$E1367))</f>
        <v/>
      </c>
      <c r="S1367" s="47">
        <f>R1367*(1/(1+$G1367))^(1+$E1367)*(1+S$7)^$D1367*(S1349/R1349)^$E1367*((S1349+S1358)/(R1349+R1358))^($F1367*(1+$E1367))</f>
        <v/>
      </c>
      <c r="T1367" s="47">
        <f>S1367*(1/(1+$G1367))^(1+$E1367)*(1+T$7)^$D1367*(T1349/S1349)^$E1367*((T1349+T1358)/(S1349+S1358))^($F1367*(1+$E1367))</f>
        <v/>
      </c>
      <c r="U1367" s="47">
        <f>T1367*(1/(1+$G1367))^(1+$E1367)*(1+U$7)^$D1367*(U1349/T1349)^$E1367*((U1349+U1358)/(T1349+T1358))^($F1367*(1+$E1367))</f>
        <v/>
      </c>
      <c r="V1367" s="47">
        <f>U1367*(1/(1+$G1367))^(1+$E1367)*(1+V$7)^$D1367*(V1349/U1349)^$E1367*((V1349+V1358)/(U1349+U1358))^($F1367*(1+$E1367))</f>
        <v/>
      </c>
      <c r="W1367" s="47">
        <f>V1367*(1/(1+$G1367))^(1+$E1367)*(1+W$7)^$D1367*(W1349/V1349)^$E1367*((W1349+W1358)/(V1349+V1358))^($F1367*(1+$E1367))</f>
        <v/>
      </c>
      <c r="X1367" s="47">
        <f>W1367*(1/(1+$G1367))^(1+$E1367)*(1+X$7)^$D1367*(X1349/W1349)^$E1367*((X1349+X1358)/(W1349+W1358))^($F1367*(1+$E1367))</f>
        <v/>
      </c>
      <c r="Y1367" s="47">
        <f>X1367*(1/(1+$G1367))^(1+$E1367)*(1+Y$7)^$D1367*(Y1349/X1349)^$E1367*((Y1349+Y1358)/(X1349+X1358))^($F1367*(1+$E1367))</f>
        <v/>
      </c>
      <c r="Z1367" s="47">
        <f>Y1367*(1/(1+$G1367))^(1+$E1367)*(1+Z$7)^$D1367*(Z1349/Y1349)^$E1367*((Z1349+Z1358)/(Y1349+Y1358))^($F1367*(1+$E1367))</f>
        <v/>
      </c>
      <c r="AA1367" s="47">
        <f>Z1367*(1/(1+$G1367))^(1+$E1367)*(1+AA$7)^$D1367*(AA1349/Z1349)^$E1367*((AA1349+AA1358)/(Z1349+Z1358))^($F1367*(1+$E1367))</f>
        <v/>
      </c>
      <c r="AB1367" s="47">
        <f>AA1367*(1/(1+$G1367))^(1+$E1367)*(1+AB$7)^$D1367*(AB1349/AA1349)^$E1367*((AB1349+AB1358)/(AA1349+AA1358))^($F1367*(1+$E1367))</f>
        <v/>
      </c>
      <c r="AC1367" s="47">
        <f>AB1367*(1/(1+$G1367))^(1+$E1367)*(1+AC$7)^$D1367*(AC1349/AB1349)^$E1367*((AC1349+AC1358)/(AB1349+AB1358))^($F1367*(1+$E1367))</f>
        <v/>
      </c>
      <c r="AD1367" s="48">
        <f>FUELUSE(AC1367,AD1349,AC1349,AD1358,AC1358,AD$7,$D1367,$E1367,$F1367,$G1367)</f>
        <v/>
      </c>
      <c r="AE1367" s="25">
        <f>LOWER(Settings!$C$4)&amp;".mit."&amp;$A1367&amp;IF($C1367="","","."&amp;$C1367&amp;"."&amp;$B1367)&amp;IF(INDEX(Variables!$D$5:$D$105,MATCH($A1367,Variables!$A$5:$A$105,0))="","","."&amp;INDEX(Variables!$D$5:$D$105,MATCH($A1367,Variables!$A$5:$A$105,0)))&amp;"."&amp;AE$5</f>
        <v/>
      </c>
      <c r="AF1367" s="46">
        <f>INDEX(Inputs!$U$5:$U$132,MATCH($B1367&amp;"|"&amp;$C1367,Inputs!$A$5:$A$132,0))</f>
        <v/>
      </c>
      <c r="AG1367" s="47">
        <f>AF1367*(1/(1+$G1367))^(1+$E1367)*(1+AG$7)^$D1367*(AG1349/AF1349)^$E1367*((AG1349+AG1358)/(AF1349+AF1358))^($F1367*(1+$E1367))</f>
        <v/>
      </c>
      <c r="AH1367" s="47">
        <f>AG1367*(1/(1+$G1367))^(1+$E1367)*(1+AH$7)^$D1367*(AH1349/AG1349)^$E1367*((AH1349+AH1358)/(AG1349+AG1358))^($F1367*(1+$E1367))</f>
        <v/>
      </c>
      <c r="AI1367" s="47">
        <f>AH1367*(1/(1+$G1367))^(1+$E1367)*(1+AI$7)^$D1367*(AI1349/AH1349)^$E1367*((AI1349+AI1358)/(AH1349+AH1358))^($F1367*(1+$E1367))</f>
        <v/>
      </c>
      <c r="AJ1367" s="47">
        <f>AI1367*(1/(1+$G1367))^(1+$E1367)*(1+AJ$7)^$D1367*(AJ1349/AI1349)^$E1367*((AJ1349+AJ1358)/(AI1349+AI1358))^($F1367*(1+$E1367))</f>
        <v/>
      </c>
      <c r="AK1367" s="47">
        <f>AJ1367*(1/(1+$G1367))^(1+$E1367)*(1+AK$7)^$D1367*(AK1349/AJ1349)^$E1367*((AK1349+AK1358)/(AJ1349+AJ1358))^($F1367*(1+$E1367))</f>
        <v/>
      </c>
      <c r="AL1367" s="47">
        <f>AK1367*(1/(1+$G1367))^(1+$E1367)*(1+AL$7)^$D1367*(AL1349/AK1349)^$E1367*((AL1349+AL1358)/(AK1349+AK1358))^($F1367*(1+$E1367))</f>
        <v/>
      </c>
      <c r="AM1367" s="47">
        <f>AL1367*(1/(1+$G1367))^(1+$E1367)*(1+AM$7)^$D1367*(AM1349/AL1349)^$E1367*((AM1349+AM1358)/(AL1349+AL1358))^($F1367*(1+$E1367))</f>
        <v/>
      </c>
      <c r="AN1367" s="47">
        <f>AM1367*(1/(1+$G1367))^(1+$E1367)*(1+AN$7)^$D1367*(AN1349/AM1349)^$E1367*((AN1349+AN1358)/(AM1349+AM1358))^($F1367*(1+$E1367))</f>
        <v/>
      </c>
      <c r="AO1367" s="47">
        <f>AN1367*(1/(1+$G1367))^(1+$E1367)*(1+AO$7)^$D1367*(AO1349/AN1349)^$E1367*((AO1349+AO1358)/(AN1349+AN1358))^($F1367*(1+$E1367))</f>
        <v/>
      </c>
      <c r="AP1367" s="47">
        <f>AO1367*(1/(1+$G1367))^(1+$E1367)*(1+AP$7)^$D1367*(AP1349/AO1349)^$E1367*((AP1349+AP1358)/(AO1349+AO1358))^($F1367*(1+$E1367))</f>
        <v/>
      </c>
      <c r="AQ1367" s="47">
        <f>AP1367*(1/(1+$G1367))^(1+$E1367)*(1+AQ$7)^$D1367*(AQ1349/AP1349)^$E1367*((AQ1349+AQ1358)/(AP1349+AP1358))^($F1367*(1+$E1367))</f>
        <v/>
      </c>
      <c r="AR1367" s="47">
        <f>AQ1367*(1/(1+$G1367))^(1+$E1367)*(1+AR$7)^$D1367*(AR1349/AQ1349)^$E1367*((AR1349+AR1358)/(AQ1349+AQ1358))^($F1367*(1+$E1367))</f>
        <v/>
      </c>
      <c r="AS1367" s="47">
        <f>AR1367*(1/(1+$G1367))^(1+$E1367)*(1+AS$7)^$D1367*(AS1349/AR1349)^$E1367*((AS1349+AS1358)/(AR1349+AR1358))^($F1367*(1+$E1367))</f>
        <v/>
      </c>
      <c r="AT1367" s="47">
        <f>AS1367*(1/(1+$G1367))^(1+$E1367)*(1+AT$7)^$D1367*(AT1349/AS1349)^$E1367*((AT1349+AT1358)/(AS1349+AS1358))^($F1367*(1+$E1367))</f>
        <v/>
      </c>
      <c r="AU1367" s="47">
        <f>AT1367*(1/(1+$G1367))^(1+$E1367)*(1+AU$7)^$D1367*(AU1349/AT1349)^$E1367*((AU1349+AU1358)/(AT1349+AT1358))^($F1367*(1+$E1367))</f>
        <v/>
      </c>
      <c r="AV1367" s="47">
        <f>AU1367*(1/(1+$G1367))^(1+$E1367)*(1+AV$7)^$D1367*(AV1349/AU1349)^$E1367*((AV1349+AV1358)/(AU1349+AU1358))^($F1367*(1+$E1367))</f>
        <v/>
      </c>
      <c r="AW1367" s="47">
        <f>AV1367*(1/(1+$G1367))^(1+$E1367)*(1+AW$7)^$D1367*(AW1349/AV1349)^$E1367*((AW1349+AW1358)/(AV1349+AV1358))^($F1367*(1+$E1367))</f>
        <v/>
      </c>
      <c r="AX1367" s="48">
        <f>FUELUSE(AW1367,AX1349,AW1349,AX1358,AW1358,AX$7,$D1367,$E1367,$F1367,$G1367)</f>
        <v/>
      </c>
    </row>
    <row r="1368" hidden="1" outlineLevel="2">
      <c r="A1368" s="5" t="inlineStr">
        <is>
          <t>ener</t>
        </is>
      </c>
      <c r="B1368" s="5" t="inlineStr">
        <is>
          <t>lpg</t>
        </is>
      </c>
      <c r="C1368" s="5" t="inlineStr">
        <is>
          <t>mac</t>
        </is>
      </c>
      <c r="D1368" s="40">
        <f>INDEX(Inputs!$N$5:$N$132,MATCH($B1368&amp;"|"&amp;$C1368,Inputs!$A$5:$A$132,0))</f>
        <v/>
      </c>
      <c r="E1368" s="40">
        <f>INDEX(Inputs!$O$5:$O$132,MATCH($B1368&amp;"|"&amp;$C1368,Inputs!$A$5:$A$132,0))</f>
        <v/>
      </c>
      <c r="F1368" s="40">
        <f>INDEX(Inputs!$P$5:$P$132,MATCH($B1368&amp;"|"&amp;$C1368,Inputs!$A$5:$A$132,0))</f>
        <v/>
      </c>
      <c r="G1368" s="40">
        <f>INDEX(Inputs!$Q$5:$Q$132,MATCH($B1368&amp;"|"&amp;$C1368,Inputs!$A$5:$A$132,0))</f>
        <v/>
      </c>
      <c r="H1368" s="5">
        <f>INDEX(Variables!$B$5:$B$105,MATCH($A1368,Variables!$A$5:$A$105,0))&amp;IF($C1368="",""," | "&amp;INDEX(Mapping!$B$5:$B$26,MATCH($C1368,Mapping!$A$5:$A$26,0))&amp;" | "&amp;INDEX(Mapping!$B$30:$B$41,MATCH($B1368,Mapping!$A$30:$A$41,0)))</f>
        <v/>
      </c>
      <c r="I1368" s="5">
        <f>INDEX(Variables!$C$5:$C$105,MATCH($A1368,Variables!$A$5:$A$105,0))</f>
        <v/>
      </c>
      <c r="J1368" s="5">
        <f>INDEX(Variables!$E$5:$E$105,MATCH($A1368,Variables!$A$5:$A$105,0))</f>
        <v/>
      </c>
      <c r="K1368" s="25">
        <f>LOWER(Settings!$C$4)&amp;".mit."&amp;$A1368&amp;IF($C1368="","","."&amp;$C1368&amp;"."&amp;$B1368)&amp;IF(INDEX(Variables!$D$5:$D$105,MATCH($A1368,Variables!$A$5:$A$105,0))="","","."&amp;INDEX(Variables!$D$5:$D$105,MATCH($A1368,Variables!$A$5:$A$105,0)))&amp;"."&amp;K$5</f>
        <v/>
      </c>
      <c r="L1368" s="46">
        <f>INDEX(Inputs!$U$5:$U$132,MATCH($B1368&amp;"|"&amp;$C1368,Inputs!$A$5:$A$132,0))</f>
        <v/>
      </c>
      <c r="M1368" s="47">
        <f>L1368*(1/(1+$G1368))^(1+$E1368)*(1+M$7)^$D1368*(M1350/L1350)^$E1368*((M1350+M1359)/(L1350+L1359))^($F1368*(1+$E1368))</f>
        <v/>
      </c>
      <c r="N1368" s="47">
        <f>M1368*(1/(1+$G1368))^(1+$E1368)*(1+N$7)^$D1368*(N1350/M1350)^$E1368*((N1350+N1359)/(M1350+M1359))^($F1368*(1+$E1368))</f>
        <v/>
      </c>
      <c r="O1368" s="47">
        <f>N1368*(1/(1+$G1368))^(1+$E1368)*(1+O$7)^$D1368*(O1350/N1350)^$E1368*((O1350+O1359)/(N1350+N1359))^($F1368*(1+$E1368))</f>
        <v/>
      </c>
      <c r="P1368" s="47">
        <f>O1368*(1/(1+$G1368))^(1+$E1368)*(1+P$7)^$D1368*(P1350/O1350)^$E1368*((P1350+P1359)/(O1350+O1359))^($F1368*(1+$E1368))</f>
        <v/>
      </c>
      <c r="Q1368" s="47">
        <f>P1368*(1/(1+$G1368))^(1+$E1368)*(1+Q$7)^$D1368*(Q1350/P1350)^$E1368*((Q1350+Q1359)/(P1350+P1359))^($F1368*(1+$E1368))</f>
        <v/>
      </c>
      <c r="R1368" s="47">
        <f>Q1368*(1/(1+$G1368))^(1+$E1368)*(1+R$7)^$D1368*(R1350/Q1350)^$E1368*((R1350+R1359)/(Q1350+Q1359))^($F1368*(1+$E1368))</f>
        <v/>
      </c>
      <c r="S1368" s="47">
        <f>R1368*(1/(1+$G1368))^(1+$E1368)*(1+S$7)^$D1368*(S1350/R1350)^$E1368*((S1350+S1359)/(R1350+R1359))^($F1368*(1+$E1368))</f>
        <v/>
      </c>
      <c r="T1368" s="47">
        <f>S1368*(1/(1+$G1368))^(1+$E1368)*(1+T$7)^$D1368*(T1350/S1350)^$E1368*((T1350+T1359)/(S1350+S1359))^($F1368*(1+$E1368))</f>
        <v/>
      </c>
      <c r="U1368" s="47">
        <f>T1368*(1/(1+$G1368))^(1+$E1368)*(1+U$7)^$D1368*(U1350/T1350)^$E1368*((U1350+U1359)/(T1350+T1359))^($F1368*(1+$E1368))</f>
        <v/>
      </c>
      <c r="V1368" s="47">
        <f>U1368*(1/(1+$G1368))^(1+$E1368)*(1+V$7)^$D1368*(V1350/U1350)^$E1368*((V1350+V1359)/(U1350+U1359))^($F1368*(1+$E1368))</f>
        <v/>
      </c>
      <c r="W1368" s="47">
        <f>V1368*(1/(1+$G1368))^(1+$E1368)*(1+W$7)^$D1368*(W1350/V1350)^$E1368*((W1350+W1359)/(V1350+V1359))^($F1368*(1+$E1368))</f>
        <v/>
      </c>
      <c r="X1368" s="47">
        <f>W1368*(1/(1+$G1368))^(1+$E1368)*(1+X$7)^$D1368*(X1350/W1350)^$E1368*((X1350+X1359)/(W1350+W1359))^($F1368*(1+$E1368))</f>
        <v/>
      </c>
      <c r="Y1368" s="47">
        <f>X1368*(1/(1+$G1368))^(1+$E1368)*(1+Y$7)^$D1368*(Y1350/X1350)^$E1368*((Y1350+Y1359)/(X1350+X1359))^($F1368*(1+$E1368))</f>
        <v/>
      </c>
      <c r="Z1368" s="47">
        <f>Y1368*(1/(1+$G1368))^(1+$E1368)*(1+Z$7)^$D1368*(Z1350/Y1350)^$E1368*((Z1350+Z1359)/(Y1350+Y1359))^($F1368*(1+$E1368))</f>
        <v/>
      </c>
      <c r="AA1368" s="47">
        <f>Z1368*(1/(1+$G1368))^(1+$E1368)*(1+AA$7)^$D1368*(AA1350/Z1350)^$E1368*((AA1350+AA1359)/(Z1350+Z1359))^($F1368*(1+$E1368))</f>
        <v/>
      </c>
      <c r="AB1368" s="47">
        <f>AA1368*(1/(1+$G1368))^(1+$E1368)*(1+AB$7)^$D1368*(AB1350/AA1350)^$E1368*((AB1350+AB1359)/(AA1350+AA1359))^($F1368*(1+$E1368))</f>
        <v/>
      </c>
      <c r="AC1368" s="47">
        <f>AB1368*(1/(1+$G1368))^(1+$E1368)*(1+AC$7)^$D1368*(AC1350/AB1350)^$E1368*((AC1350+AC1359)/(AB1350+AB1359))^($F1368*(1+$E1368))</f>
        <v/>
      </c>
      <c r="AD1368" s="48">
        <f>FUELUSE(AC1368,AD1350,AC1350,AD1359,AC1359,AD$7,$D1368,$E1368,$F1368,$G1368)</f>
        <v/>
      </c>
      <c r="AE1368" s="25">
        <f>LOWER(Settings!$C$4)&amp;".mit."&amp;$A1368&amp;IF($C1368="","","."&amp;$C1368&amp;"."&amp;$B1368)&amp;IF(INDEX(Variables!$D$5:$D$105,MATCH($A1368,Variables!$A$5:$A$105,0))="","","."&amp;INDEX(Variables!$D$5:$D$105,MATCH($A1368,Variables!$A$5:$A$105,0)))&amp;"."&amp;AE$5</f>
        <v/>
      </c>
      <c r="AF1368" s="46">
        <f>INDEX(Inputs!$U$5:$U$132,MATCH($B1368&amp;"|"&amp;$C1368,Inputs!$A$5:$A$132,0))</f>
        <v/>
      </c>
      <c r="AG1368" s="47">
        <f>AF1368*(1/(1+$G1368))^(1+$E1368)*(1+AG$7)^$D1368*(AG1350/AF1350)^$E1368*((AG1350+AG1359)/(AF1350+AF1359))^($F1368*(1+$E1368))</f>
        <v/>
      </c>
      <c r="AH1368" s="47">
        <f>AG1368*(1/(1+$G1368))^(1+$E1368)*(1+AH$7)^$D1368*(AH1350/AG1350)^$E1368*((AH1350+AH1359)/(AG1350+AG1359))^($F1368*(1+$E1368))</f>
        <v/>
      </c>
      <c r="AI1368" s="47">
        <f>AH1368*(1/(1+$G1368))^(1+$E1368)*(1+AI$7)^$D1368*(AI1350/AH1350)^$E1368*((AI1350+AI1359)/(AH1350+AH1359))^($F1368*(1+$E1368))</f>
        <v/>
      </c>
      <c r="AJ1368" s="47">
        <f>AI1368*(1/(1+$G1368))^(1+$E1368)*(1+AJ$7)^$D1368*(AJ1350/AI1350)^$E1368*((AJ1350+AJ1359)/(AI1350+AI1359))^($F1368*(1+$E1368))</f>
        <v/>
      </c>
      <c r="AK1368" s="47">
        <f>AJ1368*(1/(1+$G1368))^(1+$E1368)*(1+AK$7)^$D1368*(AK1350/AJ1350)^$E1368*((AK1350+AK1359)/(AJ1350+AJ1359))^($F1368*(1+$E1368))</f>
        <v/>
      </c>
      <c r="AL1368" s="47">
        <f>AK1368*(1/(1+$G1368))^(1+$E1368)*(1+AL$7)^$D1368*(AL1350/AK1350)^$E1368*((AL1350+AL1359)/(AK1350+AK1359))^($F1368*(1+$E1368))</f>
        <v/>
      </c>
      <c r="AM1368" s="47">
        <f>AL1368*(1/(1+$G1368))^(1+$E1368)*(1+AM$7)^$D1368*(AM1350/AL1350)^$E1368*((AM1350+AM1359)/(AL1350+AL1359))^($F1368*(1+$E1368))</f>
        <v/>
      </c>
      <c r="AN1368" s="47">
        <f>AM1368*(1/(1+$G1368))^(1+$E1368)*(1+AN$7)^$D1368*(AN1350/AM1350)^$E1368*((AN1350+AN1359)/(AM1350+AM1359))^($F1368*(1+$E1368))</f>
        <v/>
      </c>
      <c r="AO1368" s="47">
        <f>AN1368*(1/(1+$G1368))^(1+$E1368)*(1+AO$7)^$D1368*(AO1350/AN1350)^$E1368*((AO1350+AO1359)/(AN1350+AN1359))^($F1368*(1+$E1368))</f>
        <v/>
      </c>
      <c r="AP1368" s="47">
        <f>AO1368*(1/(1+$G1368))^(1+$E1368)*(1+AP$7)^$D1368*(AP1350/AO1350)^$E1368*((AP1350+AP1359)/(AO1350+AO1359))^($F1368*(1+$E1368))</f>
        <v/>
      </c>
      <c r="AQ1368" s="47">
        <f>AP1368*(1/(1+$G1368))^(1+$E1368)*(1+AQ$7)^$D1368*(AQ1350/AP1350)^$E1368*((AQ1350+AQ1359)/(AP1350+AP1359))^($F1368*(1+$E1368))</f>
        <v/>
      </c>
      <c r="AR1368" s="47">
        <f>AQ1368*(1/(1+$G1368))^(1+$E1368)*(1+AR$7)^$D1368*(AR1350/AQ1350)^$E1368*((AR1350+AR1359)/(AQ1350+AQ1359))^($F1368*(1+$E1368))</f>
        <v/>
      </c>
      <c r="AS1368" s="47">
        <f>AR1368*(1/(1+$G1368))^(1+$E1368)*(1+AS$7)^$D1368*(AS1350/AR1350)^$E1368*((AS1350+AS1359)/(AR1350+AR1359))^($F1368*(1+$E1368))</f>
        <v/>
      </c>
      <c r="AT1368" s="47">
        <f>AS1368*(1/(1+$G1368))^(1+$E1368)*(1+AT$7)^$D1368*(AT1350/AS1350)^$E1368*((AT1350+AT1359)/(AS1350+AS1359))^($F1368*(1+$E1368))</f>
        <v/>
      </c>
      <c r="AU1368" s="47">
        <f>AT1368*(1/(1+$G1368))^(1+$E1368)*(1+AU$7)^$D1368*(AU1350/AT1350)^$E1368*((AU1350+AU1359)/(AT1350+AT1359))^($F1368*(1+$E1368))</f>
        <v/>
      </c>
      <c r="AV1368" s="47">
        <f>AU1368*(1/(1+$G1368))^(1+$E1368)*(1+AV$7)^$D1368*(AV1350/AU1350)^$E1368*((AV1350+AV1359)/(AU1350+AU1359))^($F1368*(1+$E1368))</f>
        <v/>
      </c>
      <c r="AW1368" s="47">
        <f>AV1368*(1/(1+$G1368))^(1+$E1368)*(1+AW$7)^$D1368*(AW1350/AV1350)^$E1368*((AW1350+AW1359)/(AV1350+AV1359))^($F1368*(1+$E1368))</f>
        <v/>
      </c>
      <c r="AX1368" s="48">
        <f>FUELUSE(AW1368,AX1350,AW1350,AX1359,AW1359,AX$7,$D1368,$E1368,$F1368,$G1368)</f>
        <v/>
      </c>
    </row>
    <row r="1369" hidden="1" outlineLevel="2">
      <c r="A1369" s="5" t="inlineStr">
        <is>
          <t>ener</t>
        </is>
      </c>
      <c r="B1369" s="5" t="inlineStr">
        <is>
          <t>ker</t>
        </is>
      </c>
      <c r="C1369" s="5" t="inlineStr">
        <is>
          <t>mac</t>
        </is>
      </c>
      <c r="D1369" s="40">
        <f>INDEX(Inputs!$N$5:$N$132,MATCH($B1369&amp;"|"&amp;$C1369,Inputs!$A$5:$A$132,0))</f>
        <v/>
      </c>
      <c r="E1369" s="40">
        <f>INDEX(Inputs!$O$5:$O$132,MATCH($B1369&amp;"|"&amp;$C1369,Inputs!$A$5:$A$132,0))</f>
        <v/>
      </c>
      <c r="F1369" s="40">
        <f>INDEX(Inputs!$P$5:$P$132,MATCH($B1369&amp;"|"&amp;$C1369,Inputs!$A$5:$A$132,0))</f>
        <v/>
      </c>
      <c r="G1369" s="40">
        <f>INDEX(Inputs!$Q$5:$Q$132,MATCH($B1369&amp;"|"&amp;$C1369,Inputs!$A$5:$A$132,0))</f>
        <v/>
      </c>
      <c r="H1369" s="5">
        <f>INDEX(Variables!$B$5:$B$105,MATCH($A1369,Variables!$A$5:$A$105,0))&amp;IF($C1369="",""," | "&amp;INDEX(Mapping!$B$5:$B$26,MATCH($C1369,Mapping!$A$5:$A$26,0))&amp;" | "&amp;INDEX(Mapping!$B$30:$B$41,MATCH($B1369,Mapping!$A$30:$A$41,0)))</f>
        <v/>
      </c>
      <c r="I1369" s="5">
        <f>INDEX(Variables!$C$5:$C$105,MATCH($A1369,Variables!$A$5:$A$105,0))</f>
        <v/>
      </c>
      <c r="J1369" s="5">
        <f>INDEX(Variables!$E$5:$E$105,MATCH($A1369,Variables!$A$5:$A$105,0))</f>
        <v/>
      </c>
      <c r="K1369" s="25">
        <f>LOWER(Settings!$C$4)&amp;".mit."&amp;$A1369&amp;IF($C1369="","","."&amp;$C1369&amp;"."&amp;$B1369)&amp;IF(INDEX(Variables!$D$5:$D$105,MATCH($A1369,Variables!$A$5:$A$105,0))="","","."&amp;INDEX(Variables!$D$5:$D$105,MATCH($A1369,Variables!$A$5:$A$105,0)))&amp;"."&amp;K$5</f>
        <v/>
      </c>
      <c r="L1369" s="46">
        <f>INDEX(Inputs!$U$5:$U$132,MATCH($B1369&amp;"|"&amp;$C1369,Inputs!$A$5:$A$132,0))</f>
        <v/>
      </c>
      <c r="M1369" s="47">
        <f>L1369*(1/(1+$G1369))^(1+$E1369)*(1+M$7)^$D1369*(M1351/L1351)^$E1369*((M1351+M1360)/(L1351+L1360))^($F1369*(1+$E1369))</f>
        <v/>
      </c>
      <c r="N1369" s="47">
        <f>M1369*(1/(1+$G1369))^(1+$E1369)*(1+N$7)^$D1369*(N1351/M1351)^$E1369*((N1351+N1360)/(M1351+M1360))^($F1369*(1+$E1369))</f>
        <v/>
      </c>
      <c r="O1369" s="47">
        <f>N1369*(1/(1+$G1369))^(1+$E1369)*(1+O$7)^$D1369*(O1351/N1351)^$E1369*((O1351+O1360)/(N1351+N1360))^($F1369*(1+$E1369))</f>
        <v/>
      </c>
      <c r="P1369" s="47">
        <f>O1369*(1/(1+$G1369))^(1+$E1369)*(1+P$7)^$D1369*(P1351/O1351)^$E1369*((P1351+P1360)/(O1351+O1360))^($F1369*(1+$E1369))</f>
        <v/>
      </c>
      <c r="Q1369" s="47">
        <f>P1369*(1/(1+$G1369))^(1+$E1369)*(1+Q$7)^$D1369*(Q1351/P1351)^$E1369*((Q1351+Q1360)/(P1351+P1360))^($F1369*(1+$E1369))</f>
        <v/>
      </c>
      <c r="R1369" s="47">
        <f>Q1369*(1/(1+$G1369))^(1+$E1369)*(1+R$7)^$D1369*(R1351/Q1351)^$E1369*((R1351+R1360)/(Q1351+Q1360))^($F1369*(1+$E1369))</f>
        <v/>
      </c>
      <c r="S1369" s="47">
        <f>R1369*(1/(1+$G1369))^(1+$E1369)*(1+S$7)^$D1369*(S1351/R1351)^$E1369*((S1351+S1360)/(R1351+R1360))^($F1369*(1+$E1369))</f>
        <v/>
      </c>
      <c r="T1369" s="47">
        <f>S1369*(1/(1+$G1369))^(1+$E1369)*(1+T$7)^$D1369*(T1351/S1351)^$E1369*((T1351+T1360)/(S1351+S1360))^($F1369*(1+$E1369))</f>
        <v/>
      </c>
      <c r="U1369" s="47">
        <f>T1369*(1/(1+$G1369))^(1+$E1369)*(1+U$7)^$D1369*(U1351/T1351)^$E1369*((U1351+U1360)/(T1351+T1360))^($F1369*(1+$E1369))</f>
        <v/>
      </c>
      <c r="V1369" s="47">
        <f>U1369*(1/(1+$G1369))^(1+$E1369)*(1+V$7)^$D1369*(V1351/U1351)^$E1369*((V1351+V1360)/(U1351+U1360))^($F1369*(1+$E1369))</f>
        <v/>
      </c>
      <c r="W1369" s="47">
        <f>V1369*(1/(1+$G1369))^(1+$E1369)*(1+W$7)^$D1369*(W1351/V1351)^$E1369*((W1351+W1360)/(V1351+V1360))^($F1369*(1+$E1369))</f>
        <v/>
      </c>
      <c r="X1369" s="47">
        <f>W1369*(1/(1+$G1369))^(1+$E1369)*(1+X$7)^$D1369*(X1351/W1351)^$E1369*((X1351+X1360)/(W1351+W1360))^($F1369*(1+$E1369))</f>
        <v/>
      </c>
      <c r="Y1369" s="47">
        <f>X1369*(1/(1+$G1369))^(1+$E1369)*(1+Y$7)^$D1369*(Y1351/X1351)^$E1369*((Y1351+Y1360)/(X1351+X1360))^($F1369*(1+$E1369))</f>
        <v/>
      </c>
      <c r="Z1369" s="47">
        <f>Y1369*(1/(1+$G1369))^(1+$E1369)*(1+Z$7)^$D1369*(Z1351/Y1351)^$E1369*((Z1351+Z1360)/(Y1351+Y1360))^($F1369*(1+$E1369))</f>
        <v/>
      </c>
      <c r="AA1369" s="47">
        <f>Z1369*(1/(1+$G1369))^(1+$E1369)*(1+AA$7)^$D1369*(AA1351/Z1351)^$E1369*((AA1351+AA1360)/(Z1351+Z1360))^($F1369*(1+$E1369))</f>
        <v/>
      </c>
      <c r="AB1369" s="47">
        <f>AA1369*(1/(1+$G1369))^(1+$E1369)*(1+AB$7)^$D1369*(AB1351/AA1351)^$E1369*((AB1351+AB1360)/(AA1351+AA1360))^($F1369*(1+$E1369))</f>
        <v/>
      </c>
      <c r="AC1369" s="47">
        <f>AB1369*(1/(1+$G1369))^(1+$E1369)*(1+AC$7)^$D1369*(AC1351/AB1351)^$E1369*((AC1351+AC1360)/(AB1351+AB1360))^($F1369*(1+$E1369))</f>
        <v/>
      </c>
      <c r="AD1369" s="48">
        <f>FUELUSE(AC1369,AD1351,AC1351,AD1360,AC1360,AD$7,$D1369,$E1369,$F1369,$G1369)</f>
        <v/>
      </c>
      <c r="AE1369" s="25">
        <f>LOWER(Settings!$C$4)&amp;".mit."&amp;$A1369&amp;IF($C1369="","","."&amp;$C1369&amp;"."&amp;$B1369)&amp;IF(INDEX(Variables!$D$5:$D$105,MATCH($A1369,Variables!$A$5:$A$105,0))="","","."&amp;INDEX(Variables!$D$5:$D$105,MATCH($A1369,Variables!$A$5:$A$105,0)))&amp;"."&amp;AE$5</f>
        <v/>
      </c>
      <c r="AF1369" s="46">
        <f>INDEX(Inputs!$U$5:$U$132,MATCH($B1369&amp;"|"&amp;$C1369,Inputs!$A$5:$A$132,0))</f>
        <v/>
      </c>
      <c r="AG1369" s="47">
        <f>AF1369*(1/(1+$G1369))^(1+$E1369)*(1+AG$7)^$D1369*(AG1351/AF1351)^$E1369*((AG1351+AG1360)/(AF1351+AF1360))^($F1369*(1+$E1369))</f>
        <v/>
      </c>
      <c r="AH1369" s="47">
        <f>AG1369*(1/(1+$G1369))^(1+$E1369)*(1+AH$7)^$D1369*(AH1351/AG1351)^$E1369*((AH1351+AH1360)/(AG1351+AG1360))^($F1369*(1+$E1369))</f>
        <v/>
      </c>
      <c r="AI1369" s="47">
        <f>AH1369*(1/(1+$G1369))^(1+$E1369)*(1+AI$7)^$D1369*(AI1351/AH1351)^$E1369*((AI1351+AI1360)/(AH1351+AH1360))^($F1369*(1+$E1369))</f>
        <v/>
      </c>
      <c r="AJ1369" s="47">
        <f>AI1369*(1/(1+$G1369))^(1+$E1369)*(1+AJ$7)^$D1369*(AJ1351/AI1351)^$E1369*((AJ1351+AJ1360)/(AI1351+AI1360))^($F1369*(1+$E1369))</f>
        <v/>
      </c>
      <c r="AK1369" s="47">
        <f>AJ1369*(1/(1+$G1369))^(1+$E1369)*(1+AK$7)^$D1369*(AK1351/AJ1351)^$E1369*((AK1351+AK1360)/(AJ1351+AJ1360))^($F1369*(1+$E1369))</f>
        <v/>
      </c>
      <c r="AL1369" s="47">
        <f>AK1369*(1/(1+$G1369))^(1+$E1369)*(1+AL$7)^$D1369*(AL1351/AK1351)^$E1369*((AL1351+AL1360)/(AK1351+AK1360))^($F1369*(1+$E1369))</f>
        <v/>
      </c>
      <c r="AM1369" s="47">
        <f>AL1369*(1/(1+$G1369))^(1+$E1369)*(1+AM$7)^$D1369*(AM1351/AL1351)^$E1369*((AM1351+AM1360)/(AL1351+AL1360))^($F1369*(1+$E1369))</f>
        <v/>
      </c>
      <c r="AN1369" s="47">
        <f>AM1369*(1/(1+$G1369))^(1+$E1369)*(1+AN$7)^$D1369*(AN1351/AM1351)^$E1369*((AN1351+AN1360)/(AM1351+AM1360))^($F1369*(1+$E1369))</f>
        <v/>
      </c>
      <c r="AO1369" s="47">
        <f>AN1369*(1/(1+$G1369))^(1+$E1369)*(1+AO$7)^$D1369*(AO1351/AN1351)^$E1369*((AO1351+AO1360)/(AN1351+AN1360))^($F1369*(1+$E1369))</f>
        <v/>
      </c>
      <c r="AP1369" s="47">
        <f>AO1369*(1/(1+$G1369))^(1+$E1369)*(1+AP$7)^$D1369*(AP1351/AO1351)^$E1369*((AP1351+AP1360)/(AO1351+AO1360))^($F1369*(1+$E1369))</f>
        <v/>
      </c>
      <c r="AQ1369" s="47">
        <f>AP1369*(1/(1+$G1369))^(1+$E1369)*(1+AQ$7)^$D1369*(AQ1351/AP1351)^$E1369*((AQ1351+AQ1360)/(AP1351+AP1360))^($F1369*(1+$E1369))</f>
        <v/>
      </c>
      <c r="AR1369" s="47">
        <f>AQ1369*(1/(1+$G1369))^(1+$E1369)*(1+AR$7)^$D1369*(AR1351/AQ1351)^$E1369*((AR1351+AR1360)/(AQ1351+AQ1360))^($F1369*(1+$E1369))</f>
        <v/>
      </c>
      <c r="AS1369" s="47">
        <f>AR1369*(1/(1+$G1369))^(1+$E1369)*(1+AS$7)^$D1369*(AS1351/AR1351)^$E1369*((AS1351+AS1360)/(AR1351+AR1360))^($F1369*(1+$E1369))</f>
        <v/>
      </c>
      <c r="AT1369" s="47">
        <f>AS1369*(1/(1+$G1369))^(1+$E1369)*(1+AT$7)^$D1369*(AT1351/AS1351)^$E1369*((AT1351+AT1360)/(AS1351+AS1360))^($F1369*(1+$E1369))</f>
        <v/>
      </c>
      <c r="AU1369" s="47">
        <f>AT1369*(1/(1+$G1369))^(1+$E1369)*(1+AU$7)^$D1369*(AU1351/AT1351)^$E1369*((AU1351+AU1360)/(AT1351+AT1360))^($F1369*(1+$E1369))</f>
        <v/>
      </c>
      <c r="AV1369" s="47">
        <f>AU1369*(1/(1+$G1369))^(1+$E1369)*(1+AV$7)^$D1369*(AV1351/AU1351)^$E1369*((AV1351+AV1360)/(AU1351+AU1360))^($F1369*(1+$E1369))</f>
        <v/>
      </c>
      <c r="AW1369" s="47">
        <f>AV1369*(1/(1+$G1369))^(1+$E1369)*(1+AW$7)^$D1369*(AW1351/AV1351)^$E1369*((AW1351+AW1360)/(AV1351+AV1360))^($F1369*(1+$E1369))</f>
        <v/>
      </c>
      <c r="AX1369" s="48">
        <f>FUELUSE(AW1369,AX1351,AW1351,AX1360,AW1360,AX$7,$D1369,$E1369,$F1369,$G1369)</f>
        <v/>
      </c>
    </row>
    <row r="1370" hidden="1" outlineLevel="2">
      <c r="A1370" s="5" t="inlineStr">
        <is>
          <t>ener</t>
        </is>
      </c>
      <c r="B1370" s="5" t="inlineStr">
        <is>
          <t>oop</t>
        </is>
      </c>
      <c r="C1370" s="5" t="inlineStr">
        <is>
          <t>mac</t>
        </is>
      </c>
      <c r="D1370" s="40">
        <f>INDEX(Inputs!$N$5:$N$132,MATCH($B1370&amp;"|"&amp;$C1370,Inputs!$A$5:$A$132,0))</f>
        <v/>
      </c>
      <c r="E1370" s="40">
        <f>INDEX(Inputs!$O$5:$O$132,MATCH($B1370&amp;"|"&amp;$C1370,Inputs!$A$5:$A$132,0))</f>
        <v/>
      </c>
      <c r="F1370" s="40">
        <f>INDEX(Inputs!$P$5:$P$132,MATCH($B1370&amp;"|"&amp;$C1370,Inputs!$A$5:$A$132,0))</f>
        <v/>
      </c>
      <c r="G1370" s="40">
        <f>INDEX(Inputs!$Q$5:$Q$132,MATCH($B1370&amp;"|"&amp;$C1370,Inputs!$A$5:$A$132,0))</f>
        <v/>
      </c>
      <c r="H1370" s="5">
        <f>INDEX(Variables!$B$5:$B$105,MATCH($A1370,Variables!$A$5:$A$105,0))&amp;IF($C1370="",""," | "&amp;INDEX(Mapping!$B$5:$B$26,MATCH($C1370,Mapping!$A$5:$A$26,0))&amp;" | "&amp;INDEX(Mapping!$B$30:$B$41,MATCH($B1370,Mapping!$A$30:$A$41,0)))</f>
        <v/>
      </c>
      <c r="I1370" s="5">
        <f>INDEX(Variables!$C$5:$C$105,MATCH($A1370,Variables!$A$5:$A$105,0))</f>
        <v/>
      </c>
      <c r="J1370" s="5">
        <f>INDEX(Variables!$E$5:$E$105,MATCH($A1370,Variables!$A$5:$A$105,0))</f>
        <v/>
      </c>
      <c r="K1370" s="25">
        <f>LOWER(Settings!$C$4)&amp;".mit."&amp;$A1370&amp;IF($C1370="","","."&amp;$C1370&amp;"."&amp;$B1370)&amp;IF(INDEX(Variables!$D$5:$D$105,MATCH($A1370,Variables!$A$5:$A$105,0))="","","."&amp;INDEX(Variables!$D$5:$D$105,MATCH($A1370,Variables!$A$5:$A$105,0)))&amp;"."&amp;K$5</f>
        <v/>
      </c>
      <c r="L1370" s="46">
        <f>INDEX(Inputs!$U$5:$U$132,MATCH($B1370&amp;"|"&amp;$C1370,Inputs!$A$5:$A$132,0))</f>
        <v/>
      </c>
      <c r="M1370" s="47">
        <f>L1370*(1/(1+$G1370))^(1+$E1370)*(1+M$7)^$D1370*(M1352/L1352)^$E1370*((M1352+M1361)/(L1352+L1361))^($F1370*(1+$E1370))</f>
        <v/>
      </c>
      <c r="N1370" s="47">
        <f>M1370*(1/(1+$G1370))^(1+$E1370)*(1+N$7)^$D1370*(N1352/M1352)^$E1370*((N1352+N1361)/(M1352+M1361))^($F1370*(1+$E1370))</f>
        <v/>
      </c>
      <c r="O1370" s="47">
        <f>N1370*(1/(1+$G1370))^(1+$E1370)*(1+O$7)^$D1370*(O1352/N1352)^$E1370*((O1352+O1361)/(N1352+N1361))^($F1370*(1+$E1370))</f>
        <v/>
      </c>
      <c r="P1370" s="47">
        <f>O1370*(1/(1+$G1370))^(1+$E1370)*(1+P$7)^$D1370*(P1352/O1352)^$E1370*((P1352+P1361)/(O1352+O1361))^($F1370*(1+$E1370))</f>
        <v/>
      </c>
      <c r="Q1370" s="47">
        <f>P1370*(1/(1+$G1370))^(1+$E1370)*(1+Q$7)^$D1370*(Q1352/P1352)^$E1370*((Q1352+Q1361)/(P1352+P1361))^($F1370*(1+$E1370))</f>
        <v/>
      </c>
      <c r="R1370" s="47">
        <f>Q1370*(1/(1+$G1370))^(1+$E1370)*(1+R$7)^$D1370*(R1352/Q1352)^$E1370*((R1352+R1361)/(Q1352+Q1361))^($F1370*(1+$E1370))</f>
        <v/>
      </c>
      <c r="S1370" s="47">
        <f>R1370*(1/(1+$G1370))^(1+$E1370)*(1+S$7)^$D1370*(S1352/R1352)^$E1370*((S1352+S1361)/(R1352+R1361))^($F1370*(1+$E1370))</f>
        <v/>
      </c>
      <c r="T1370" s="47">
        <f>S1370*(1/(1+$G1370))^(1+$E1370)*(1+T$7)^$D1370*(T1352/S1352)^$E1370*((T1352+T1361)/(S1352+S1361))^($F1370*(1+$E1370))</f>
        <v/>
      </c>
      <c r="U1370" s="47">
        <f>T1370*(1/(1+$G1370))^(1+$E1370)*(1+U$7)^$D1370*(U1352/T1352)^$E1370*((U1352+U1361)/(T1352+T1361))^($F1370*(1+$E1370))</f>
        <v/>
      </c>
      <c r="V1370" s="47">
        <f>U1370*(1/(1+$G1370))^(1+$E1370)*(1+V$7)^$D1370*(V1352/U1352)^$E1370*((V1352+V1361)/(U1352+U1361))^($F1370*(1+$E1370))</f>
        <v/>
      </c>
      <c r="W1370" s="47">
        <f>V1370*(1/(1+$G1370))^(1+$E1370)*(1+W$7)^$D1370*(W1352/V1352)^$E1370*((W1352+W1361)/(V1352+V1361))^($F1370*(1+$E1370))</f>
        <v/>
      </c>
      <c r="X1370" s="47">
        <f>W1370*(1/(1+$G1370))^(1+$E1370)*(1+X$7)^$D1370*(X1352/W1352)^$E1370*((X1352+X1361)/(W1352+W1361))^($F1370*(1+$E1370))</f>
        <v/>
      </c>
      <c r="Y1370" s="47">
        <f>X1370*(1/(1+$G1370))^(1+$E1370)*(1+Y$7)^$D1370*(Y1352/X1352)^$E1370*((Y1352+Y1361)/(X1352+X1361))^($F1370*(1+$E1370))</f>
        <v/>
      </c>
      <c r="Z1370" s="47">
        <f>Y1370*(1/(1+$G1370))^(1+$E1370)*(1+Z$7)^$D1370*(Z1352/Y1352)^$E1370*((Z1352+Z1361)/(Y1352+Y1361))^($F1370*(1+$E1370))</f>
        <v/>
      </c>
      <c r="AA1370" s="47">
        <f>Z1370*(1/(1+$G1370))^(1+$E1370)*(1+AA$7)^$D1370*(AA1352/Z1352)^$E1370*((AA1352+AA1361)/(Z1352+Z1361))^($F1370*(1+$E1370))</f>
        <v/>
      </c>
      <c r="AB1370" s="47">
        <f>AA1370*(1/(1+$G1370))^(1+$E1370)*(1+AB$7)^$D1370*(AB1352/AA1352)^$E1370*((AB1352+AB1361)/(AA1352+AA1361))^($F1370*(1+$E1370))</f>
        <v/>
      </c>
      <c r="AC1370" s="47">
        <f>AB1370*(1/(1+$G1370))^(1+$E1370)*(1+AC$7)^$D1370*(AC1352/AB1352)^$E1370*((AC1352+AC1361)/(AB1352+AB1361))^($F1370*(1+$E1370))</f>
        <v/>
      </c>
      <c r="AD1370" s="48">
        <f>FUELUSE(AC1370,AD1352,AC1352,AD1361,AC1361,AD$7,$D1370,$E1370,$F1370,$G1370)</f>
        <v/>
      </c>
      <c r="AE1370" s="25">
        <f>LOWER(Settings!$C$4)&amp;".mit."&amp;$A1370&amp;IF($C1370="","","."&amp;$C1370&amp;"."&amp;$B1370)&amp;IF(INDEX(Variables!$D$5:$D$105,MATCH($A1370,Variables!$A$5:$A$105,0))="","","."&amp;INDEX(Variables!$D$5:$D$105,MATCH($A1370,Variables!$A$5:$A$105,0)))&amp;"."&amp;AE$5</f>
        <v/>
      </c>
      <c r="AF1370" s="46">
        <f>INDEX(Inputs!$U$5:$U$132,MATCH($B1370&amp;"|"&amp;$C1370,Inputs!$A$5:$A$132,0))</f>
        <v/>
      </c>
      <c r="AG1370" s="47">
        <f>AF1370*(1/(1+$G1370))^(1+$E1370)*(1+AG$7)^$D1370*(AG1352/AF1352)^$E1370*((AG1352+AG1361)/(AF1352+AF1361))^($F1370*(1+$E1370))</f>
        <v/>
      </c>
      <c r="AH1370" s="47">
        <f>AG1370*(1/(1+$G1370))^(1+$E1370)*(1+AH$7)^$D1370*(AH1352/AG1352)^$E1370*((AH1352+AH1361)/(AG1352+AG1361))^($F1370*(1+$E1370))</f>
        <v/>
      </c>
      <c r="AI1370" s="47">
        <f>AH1370*(1/(1+$G1370))^(1+$E1370)*(1+AI$7)^$D1370*(AI1352/AH1352)^$E1370*((AI1352+AI1361)/(AH1352+AH1361))^($F1370*(1+$E1370))</f>
        <v/>
      </c>
      <c r="AJ1370" s="47">
        <f>AI1370*(1/(1+$G1370))^(1+$E1370)*(1+AJ$7)^$D1370*(AJ1352/AI1352)^$E1370*((AJ1352+AJ1361)/(AI1352+AI1361))^($F1370*(1+$E1370))</f>
        <v/>
      </c>
      <c r="AK1370" s="47">
        <f>AJ1370*(1/(1+$G1370))^(1+$E1370)*(1+AK$7)^$D1370*(AK1352/AJ1352)^$E1370*((AK1352+AK1361)/(AJ1352+AJ1361))^($F1370*(1+$E1370))</f>
        <v/>
      </c>
      <c r="AL1370" s="47">
        <f>AK1370*(1/(1+$G1370))^(1+$E1370)*(1+AL$7)^$D1370*(AL1352/AK1352)^$E1370*((AL1352+AL1361)/(AK1352+AK1361))^($F1370*(1+$E1370))</f>
        <v/>
      </c>
      <c r="AM1370" s="47">
        <f>AL1370*(1/(1+$G1370))^(1+$E1370)*(1+AM$7)^$D1370*(AM1352/AL1352)^$E1370*((AM1352+AM1361)/(AL1352+AL1361))^($F1370*(1+$E1370))</f>
        <v/>
      </c>
      <c r="AN1370" s="47">
        <f>AM1370*(1/(1+$G1370))^(1+$E1370)*(1+AN$7)^$D1370*(AN1352/AM1352)^$E1370*((AN1352+AN1361)/(AM1352+AM1361))^($F1370*(1+$E1370))</f>
        <v/>
      </c>
      <c r="AO1370" s="47">
        <f>AN1370*(1/(1+$G1370))^(1+$E1370)*(1+AO$7)^$D1370*(AO1352/AN1352)^$E1370*((AO1352+AO1361)/(AN1352+AN1361))^($F1370*(1+$E1370))</f>
        <v/>
      </c>
      <c r="AP1370" s="47">
        <f>AO1370*(1/(1+$G1370))^(1+$E1370)*(1+AP$7)^$D1370*(AP1352/AO1352)^$E1370*((AP1352+AP1361)/(AO1352+AO1361))^($F1370*(1+$E1370))</f>
        <v/>
      </c>
      <c r="AQ1370" s="47">
        <f>AP1370*(1/(1+$G1370))^(1+$E1370)*(1+AQ$7)^$D1370*(AQ1352/AP1352)^$E1370*((AQ1352+AQ1361)/(AP1352+AP1361))^($F1370*(1+$E1370))</f>
        <v/>
      </c>
      <c r="AR1370" s="47">
        <f>AQ1370*(1/(1+$G1370))^(1+$E1370)*(1+AR$7)^$D1370*(AR1352/AQ1352)^$E1370*((AR1352+AR1361)/(AQ1352+AQ1361))^($F1370*(1+$E1370))</f>
        <v/>
      </c>
      <c r="AS1370" s="47">
        <f>AR1370*(1/(1+$G1370))^(1+$E1370)*(1+AS$7)^$D1370*(AS1352/AR1352)^$E1370*((AS1352+AS1361)/(AR1352+AR1361))^($F1370*(1+$E1370))</f>
        <v/>
      </c>
      <c r="AT1370" s="47">
        <f>AS1370*(1/(1+$G1370))^(1+$E1370)*(1+AT$7)^$D1370*(AT1352/AS1352)^$E1370*((AT1352+AT1361)/(AS1352+AS1361))^($F1370*(1+$E1370))</f>
        <v/>
      </c>
      <c r="AU1370" s="47">
        <f>AT1370*(1/(1+$G1370))^(1+$E1370)*(1+AU$7)^$D1370*(AU1352/AT1352)^$E1370*((AU1352+AU1361)/(AT1352+AT1361))^($F1370*(1+$E1370))</f>
        <v/>
      </c>
      <c r="AV1370" s="47">
        <f>AU1370*(1/(1+$G1370))^(1+$E1370)*(1+AV$7)^$D1370*(AV1352/AU1352)^$E1370*((AV1352+AV1361)/(AU1352+AU1361))^($F1370*(1+$E1370))</f>
        <v/>
      </c>
      <c r="AW1370" s="47">
        <f>AV1370*(1/(1+$G1370))^(1+$E1370)*(1+AW$7)^$D1370*(AW1352/AV1352)^$E1370*((AW1352+AW1361)/(AV1352+AV1361))^($F1370*(1+$E1370))</f>
        <v/>
      </c>
      <c r="AX1370" s="48">
        <f>FUELUSE(AW1370,AX1352,AW1352,AX1361,AW1361,AX$7,$D1370,$E1370,$F1370,$G1370)</f>
        <v/>
      </c>
    </row>
    <row r="1371" hidden="1" outlineLevel="2">
      <c r="A1371" s="5" t="inlineStr">
        <is>
          <t>ener</t>
        </is>
      </c>
      <c r="B1371" s="5" t="inlineStr">
        <is>
          <t>bio</t>
        </is>
      </c>
      <c r="C1371" s="5" t="inlineStr">
        <is>
          <t>mac</t>
        </is>
      </c>
      <c r="D1371" s="40">
        <f>INDEX(Inputs!$N$5:$N$132,MATCH($B1371&amp;"|"&amp;$C1371,Inputs!$A$5:$A$132,0))</f>
        <v/>
      </c>
      <c r="E1371" s="40">
        <f>INDEX(Inputs!$O$5:$O$132,MATCH($B1371&amp;"|"&amp;$C1371,Inputs!$A$5:$A$132,0))</f>
        <v/>
      </c>
      <c r="F1371" s="40">
        <f>INDEX(Inputs!$P$5:$P$132,MATCH($B1371&amp;"|"&amp;$C1371,Inputs!$A$5:$A$132,0))</f>
        <v/>
      </c>
      <c r="G1371" s="40">
        <f>INDEX(Inputs!$Q$5:$Q$132,MATCH($B1371&amp;"|"&amp;$C1371,Inputs!$A$5:$A$132,0))</f>
        <v/>
      </c>
      <c r="H1371" s="5">
        <f>INDEX(Variables!$B$5:$B$105,MATCH($A1371,Variables!$A$5:$A$105,0))&amp;IF($C1371="",""," | "&amp;INDEX(Mapping!$B$5:$B$26,MATCH($C1371,Mapping!$A$5:$A$26,0))&amp;" | "&amp;INDEX(Mapping!$B$30:$B$41,MATCH($B1371,Mapping!$A$30:$A$41,0)))</f>
        <v/>
      </c>
      <c r="I1371" s="5">
        <f>INDEX(Variables!$C$5:$C$105,MATCH($A1371,Variables!$A$5:$A$105,0))</f>
        <v/>
      </c>
      <c r="J1371" s="5">
        <f>INDEX(Variables!$E$5:$E$105,MATCH($A1371,Variables!$A$5:$A$105,0))</f>
        <v/>
      </c>
      <c r="K1371" s="25">
        <f>LOWER(Settings!$C$4)&amp;".mit."&amp;$A1371&amp;IF($C1371="","","."&amp;$C1371&amp;"."&amp;$B1371)&amp;IF(INDEX(Variables!$D$5:$D$105,MATCH($A1371,Variables!$A$5:$A$105,0))="","","."&amp;INDEX(Variables!$D$5:$D$105,MATCH($A1371,Variables!$A$5:$A$105,0)))&amp;"."&amp;K$5</f>
        <v/>
      </c>
      <c r="L1371" s="46">
        <f>INDEX(Inputs!$U$5:$U$132,MATCH($B1371&amp;"|"&amp;$C1371,Inputs!$A$5:$A$132,0))</f>
        <v/>
      </c>
      <c r="M1371" s="47">
        <f>L1371*(1/(1+$G1371))^(1+$E1371)*(1+M$7)^$D1371*(M1353/L1353)^$E1371*((M1353+M1362)/(L1353+L1362))^($F1371*(1+$E1371))</f>
        <v/>
      </c>
      <c r="N1371" s="47">
        <f>M1371*(1/(1+$G1371))^(1+$E1371)*(1+N$7)^$D1371*(N1353/M1353)^$E1371*((N1353+N1362)/(M1353+M1362))^($F1371*(1+$E1371))</f>
        <v/>
      </c>
      <c r="O1371" s="47">
        <f>N1371*(1/(1+$G1371))^(1+$E1371)*(1+O$7)^$D1371*(O1353/N1353)^$E1371*((O1353+O1362)/(N1353+N1362))^($F1371*(1+$E1371))</f>
        <v/>
      </c>
      <c r="P1371" s="47">
        <f>O1371*(1/(1+$G1371))^(1+$E1371)*(1+P$7)^$D1371*(P1353/O1353)^$E1371*((P1353+P1362)/(O1353+O1362))^($F1371*(1+$E1371))</f>
        <v/>
      </c>
      <c r="Q1371" s="47">
        <f>P1371*(1/(1+$G1371))^(1+$E1371)*(1+Q$7)^$D1371*(Q1353/P1353)^$E1371*((Q1353+Q1362)/(P1353+P1362))^($F1371*(1+$E1371))</f>
        <v/>
      </c>
      <c r="R1371" s="47">
        <f>Q1371*(1/(1+$G1371))^(1+$E1371)*(1+R$7)^$D1371*(R1353/Q1353)^$E1371*((R1353+R1362)/(Q1353+Q1362))^($F1371*(1+$E1371))</f>
        <v/>
      </c>
      <c r="S1371" s="47">
        <f>R1371*(1/(1+$G1371))^(1+$E1371)*(1+S$7)^$D1371*(S1353/R1353)^$E1371*((S1353+S1362)/(R1353+R1362))^($F1371*(1+$E1371))</f>
        <v/>
      </c>
      <c r="T1371" s="47">
        <f>S1371*(1/(1+$G1371))^(1+$E1371)*(1+T$7)^$D1371*(T1353/S1353)^$E1371*((T1353+T1362)/(S1353+S1362))^($F1371*(1+$E1371))</f>
        <v/>
      </c>
      <c r="U1371" s="47">
        <f>T1371*(1/(1+$G1371))^(1+$E1371)*(1+U$7)^$D1371*(U1353/T1353)^$E1371*((U1353+U1362)/(T1353+T1362))^($F1371*(1+$E1371))</f>
        <v/>
      </c>
      <c r="V1371" s="47">
        <f>U1371*(1/(1+$G1371))^(1+$E1371)*(1+V$7)^$D1371*(V1353/U1353)^$E1371*((V1353+V1362)/(U1353+U1362))^($F1371*(1+$E1371))</f>
        <v/>
      </c>
      <c r="W1371" s="47">
        <f>V1371*(1/(1+$G1371))^(1+$E1371)*(1+W$7)^$D1371*(W1353/V1353)^$E1371*((W1353+W1362)/(V1353+V1362))^($F1371*(1+$E1371))</f>
        <v/>
      </c>
      <c r="X1371" s="47">
        <f>W1371*(1/(1+$G1371))^(1+$E1371)*(1+X$7)^$D1371*(X1353/W1353)^$E1371*((X1353+X1362)/(W1353+W1362))^($F1371*(1+$E1371))</f>
        <v/>
      </c>
      <c r="Y1371" s="47">
        <f>X1371*(1/(1+$G1371))^(1+$E1371)*(1+Y$7)^$D1371*(Y1353/X1353)^$E1371*((Y1353+Y1362)/(X1353+X1362))^($F1371*(1+$E1371))</f>
        <v/>
      </c>
      <c r="Z1371" s="47">
        <f>Y1371*(1/(1+$G1371))^(1+$E1371)*(1+Z$7)^$D1371*(Z1353/Y1353)^$E1371*((Z1353+Z1362)/(Y1353+Y1362))^($F1371*(1+$E1371))</f>
        <v/>
      </c>
      <c r="AA1371" s="47">
        <f>Z1371*(1/(1+$G1371))^(1+$E1371)*(1+AA$7)^$D1371*(AA1353/Z1353)^$E1371*((AA1353+AA1362)/(Z1353+Z1362))^($F1371*(1+$E1371))</f>
        <v/>
      </c>
      <c r="AB1371" s="47">
        <f>AA1371*(1/(1+$G1371))^(1+$E1371)*(1+AB$7)^$D1371*(AB1353/AA1353)^$E1371*((AB1353+AB1362)/(AA1353+AA1362))^($F1371*(1+$E1371))</f>
        <v/>
      </c>
      <c r="AC1371" s="47">
        <f>AB1371*(1/(1+$G1371))^(1+$E1371)*(1+AC$7)^$D1371*(AC1353/AB1353)^$E1371*((AC1353+AC1362)/(AB1353+AB1362))^($F1371*(1+$E1371))</f>
        <v/>
      </c>
      <c r="AD1371" s="48">
        <f>FUELUSE(AC1371,AD1353,AC1353,AD1362,AC1362,AD$7,$D1371,$E1371,$F1371,$G1371)</f>
        <v/>
      </c>
      <c r="AE1371" s="25">
        <f>LOWER(Settings!$C$4)&amp;".mit."&amp;$A1371&amp;IF($C1371="","","."&amp;$C1371&amp;"."&amp;$B1371)&amp;IF(INDEX(Variables!$D$5:$D$105,MATCH($A1371,Variables!$A$5:$A$105,0))="","","."&amp;INDEX(Variables!$D$5:$D$105,MATCH($A1371,Variables!$A$5:$A$105,0)))&amp;"."&amp;AE$5</f>
        <v/>
      </c>
      <c r="AF1371" s="46">
        <f>INDEX(Inputs!$U$5:$U$132,MATCH($B1371&amp;"|"&amp;$C1371,Inputs!$A$5:$A$132,0))</f>
        <v/>
      </c>
      <c r="AG1371" s="47">
        <f>AF1371*(1/(1+$G1371))^(1+$E1371)*(1+AG$7)^$D1371*(AG1353/AF1353)^$E1371*((AG1353+AG1362)/(AF1353+AF1362))^($F1371*(1+$E1371))</f>
        <v/>
      </c>
      <c r="AH1371" s="47">
        <f>AG1371*(1/(1+$G1371))^(1+$E1371)*(1+AH$7)^$D1371*(AH1353/AG1353)^$E1371*((AH1353+AH1362)/(AG1353+AG1362))^($F1371*(1+$E1371))</f>
        <v/>
      </c>
      <c r="AI1371" s="47">
        <f>AH1371*(1/(1+$G1371))^(1+$E1371)*(1+AI$7)^$D1371*(AI1353/AH1353)^$E1371*((AI1353+AI1362)/(AH1353+AH1362))^($F1371*(1+$E1371))</f>
        <v/>
      </c>
      <c r="AJ1371" s="47">
        <f>AI1371*(1/(1+$G1371))^(1+$E1371)*(1+AJ$7)^$D1371*(AJ1353/AI1353)^$E1371*((AJ1353+AJ1362)/(AI1353+AI1362))^($F1371*(1+$E1371))</f>
        <v/>
      </c>
      <c r="AK1371" s="47">
        <f>AJ1371*(1/(1+$G1371))^(1+$E1371)*(1+AK$7)^$D1371*(AK1353/AJ1353)^$E1371*((AK1353+AK1362)/(AJ1353+AJ1362))^($F1371*(1+$E1371))</f>
        <v/>
      </c>
      <c r="AL1371" s="47">
        <f>AK1371*(1/(1+$G1371))^(1+$E1371)*(1+AL$7)^$D1371*(AL1353/AK1353)^$E1371*((AL1353+AL1362)/(AK1353+AK1362))^($F1371*(1+$E1371))</f>
        <v/>
      </c>
      <c r="AM1371" s="47">
        <f>AL1371*(1/(1+$G1371))^(1+$E1371)*(1+AM$7)^$D1371*(AM1353/AL1353)^$E1371*((AM1353+AM1362)/(AL1353+AL1362))^($F1371*(1+$E1371))</f>
        <v/>
      </c>
      <c r="AN1371" s="47">
        <f>AM1371*(1/(1+$G1371))^(1+$E1371)*(1+AN$7)^$D1371*(AN1353/AM1353)^$E1371*((AN1353+AN1362)/(AM1353+AM1362))^($F1371*(1+$E1371))</f>
        <v/>
      </c>
      <c r="AO1371" s="47">
        <f>AN1371*(1/(1+$G1371))^(1+$E1371)*(1+AO$7)^$D1371*(AO1353/AN1353)^$E1371*((AO1353+AO1362)/(AN1353+AN1362))^($F1371*(1+$E1371))</f>
        <v/>
      </c>
      <c r="AP1371" s="47">
        <f>AO1371*(1/(1+$G1371))^(1+$E1371)*(1+AP$7)^$D1371*(AP1353/AO1353)^$E1371*((AP1353+AP1362)/(AO1353+AO1362))^($F1371*(1+$E1371))</f>
        <v/>
      </c>
      <c r="AQ1371" s="47">
        <f>AP1371*(1/(1+$G1371))^(1+$E1371)*(1+AQ$7)^$D1371*(AQ1353/AP1353)^$E1371*((AQ1353+AQ1362)/(AP1353+AP1362))^($F1371*(1+$E1371))</f>
        <v/>
      </c>
      <c r="AR1371" s="47">
        <f>AQ1371*(1/(1+$G1371))^(1+$E1371)*(1+AR$7)^$D1371*(AR1353/AQ1353)^$E1371*((AR1353+AR1362)/(AQ1353+AQ1362))^($F1371*(1+$E1371))</f>
        <v/>
      </c>
      <c r="AS1371" s="47">
        <f>AR1371*(1/(1+$G1371))^(1+$E1371)*(1+AS$7)^$D1371*(AS1353/AR1353)^$E1371*((AS1353+AS1362)/(AR1353+AR1362))^($F1371*(1+$E1371))</f>
        <v/>
      </c>
      <c r="AT1371" s="47">
        <f>AS1371*(1/(1+$G1371))^(1+$E1371)*(1+AT$7)^$D1371*(AT1353/AS1353)^$E1371*((AT1353+AT1362)/(AS1353+AS1362))^($F1371*(1+$E1371))</f>
        <v/>
      </c>
      <c r="AU1371" s="47">
        <f>AT1371*(1/(1+$G1371))^(1+$E1371)*(1+AU$7)^$D1371*(AU1353/AT1353)^$E1371*((AU1353+AU1362)/(AT1353+AT1362))^($F1371*(1+$E1371))</f>
        <v/>
      </c>
      <c r="AV1371" s="47">
        <f>AU1371*(1/(1+$G1371))^(1+$E1371)*(1+AV$7)^$D1371*(AV1353/AU1353)^$E1371*((AV1353+AV1362)/(AU1353+AU1362))^($F1371*(1+$E1371))</f>
        <v/>
      </c>
      <c r="AW1371" s="47">
        <f>AV1371*(1/(1+$G1371))^(1+$E1371)*(1+AW$7)^$D1371*(AW1353/AV1353)^$E1371*((AW1353+AW1362)/(AV1353+AV1362))^($F1371*(1+$E1371))</f>
        <v/>
      </c>
      <c r="AX1371" s="48">
        <f>FUELUSE(AW1371,AX1353,AW1353,AX1362,AW1362,AX$7,$D1371,$E1371,$F1371,$G1371)</f>
        <v/>
      </c>
    </row>
    <row r="1372" hidden="1" outlineLevel="2"/>
    <row r="1373" hidden="1" outlineLevel="2">
      <c r="A1373" s="5" t="inlineStr">
        <is>
          <t>co2</t>
        </is>
      </c>
      <c r="B1373" s="5" t="inlineStr">
        <is>
          <t>coa</t>
        </is>
      </c>
      <c r="C1373" s="5" t="inlineStr">
        <is>
          <t>mac</t>
        </is>
      </c>
      <c r="D1373" s="40">
        <f>INDEX(Inputs!$T$5:$T$132,MATCH($B1373&amp;"|"&amp;$C1373,Inputs!$A$5:$A$132,0))</f>
        <v/>
      </c>
      <c r="E1373" s="39" t="n"/>
      <c r="F1373" s="39" t="n"/>
      <c r="G1373" s="39" t="n"/>
      <c r="H1373" s="5">
        <f>INDEX(Variables!$B$5:$B$105,MATCH($A1373,Variables!$A$5:$A$105,0))&amp;IF($C1373="",""," | "&amp;INDEX(Mapping!$B$5:$B$26,MATCH($C1373,Mapping!$A$5:$A$26,0))&amp;" | "&amp;INDEX(Mapping!$B$30:$B$41,MATCH($B1373,Mapping!$A$30:$A$41,0)))</f>
        <v/>
      </c>
      <c r="I1373" s="5">
        <f>INDEX(Variables!$C$5:$C$105,MATCH($A1373,Variables!$A$5:$A$105,0))</f>
        <v/>
      </c>
      <c r="J1373" s="5">
        <f>INDEX(Variables!$E$5:$E$105,MATCH($A1373,Variables!$A$5:$A$105,0))</f>
        <v/>
      </c>
      <c r="K1373" s="25">
        <f>LOWER(Settings!$C$4)&amp;".mit."&amp;$A1373&amp;IF($C1373="","","."&amp;$C1373&amp;"."&amp;$B1373)&amp;IF(INDEX(Variables!$D$5:$D$105,MATCH($A1373,Variables!$A$5:$A$105,0))="","","."&amp;INDEX(Variables!$D$5:$D$105,MATCH($A1373,Variables!$A$5:$A$105,0)))&amp;"."&amp;K$5</f>
        <v/>
      </c>
      <c r="L1373" s="28">
        <f>L1364*Settings!$C$13*$D1373</f>
        <v/>
      </c>
      <c r="M1373" s="29">
        <f>M1364*Settings!$C$13*$D1373</f>
        <v/>
      </c>
      <c r="N1373" s="29">
        <f>N1364*Settings!$C$13*$D1373</f>
        <v/>
      </c>
      <c r="O1373" s="29">
        <f>O1364*Settings!$C$13*$D1373</f>
        <v/>
      </c>
      <c r="P1373" s="29">
        <f>P1364*Settings!$C$13*$D1373</f>
        <v/>
      </c>
      <c r="Q1373" s="29">
        <f>Q1364*Settings!$C$13*$D1373</f>
        <v/>
      </c>
      <c r="R1373" s="29">
        <f>R1364*Settings!$C$13*$D1373</f>
        <v/>
      </c>
      <c r="S1373" s="29">
        <f>S1364*Settings!$C$13*$D1373</f>
        <v/>
      </c>
      <c r="T1373" s="29">
        <f>T1364*Settings!$C$13*$D1373</f>
        <v/>
      </c>
      <c r="U1373" s="29">
        <f>U1364*Settings!$C$13*$D1373</f>
        <v/>
      </c>
      <c r="V1373" s="29">
        <f>V1364*Settings!$C$13*$D1373</f>
        <v/>
      </c>
      <c r="W1373" s="29">
        <f>W1364*Settings!$C$13*$D1373</f>
        <v/>
      </c>
      <c r="X1373" s="29">
        <f>X1364*Settings!$C$13*$D1373</f>
        <v/>
      </c>
      <c r="Y1373" s="29">
        <f>Y1364*Settings!$C$13*$D1373</f>
        <v/>
      </c>
      <c r="Z1373" s="29">
        <f>Z1364*Settings!$C$13*$D1373</f>
        <v/>
      </c>
      <c r="AA1373" s="29">
        <f>AA1364*Settings!$C$13*$D1373</f>
        <v/>
      </c>
      <c r="AB1373" s="29">
        <f>AB1364*Settings!$C$13*$D1373</f>
        <v/>
      </c>
      <c r="AC1373" s="29">
        <f>AC1364*Settings!$C$13*$D1373</f>
        <v/>
      </c>
      <c r="AD1373" s="49">
        <f>EMISSIONS(AD1364,Settings!$C$13,$D1373)</f>
        <v/>
      </c>
      <c r="AE1373" s="25">
        <f>LOWER(Settings!$C$4)&amp;".mit."&amp;$A1373&amp;IF($C1373="","","."&amp;$C1373&amp;"."&amp;$B1373)&amp;IF(INDEX(Variables!$D$5:$D$105,MATCH($A1373,Variables!$A$5:$A$105,0))="","","."&amp;INDEX(Variables!$D$5:$D$105,MATCH($A1373,Variables!$A$5:$A$105,0)))&amp;"."&amp;AE$5</f>
        <v/>
      </c>
      <c r="AF1373" s="28">
        <f>AF1364*Settings!$C$13*$D1373</f>
        <v/>
      </c>
      <c r="AG1373" s="29">
        <f>AG1364*Settings!$C$13*$D1373</f>
        <v/>
      </c>
      <c r="AH1373" s="29">
        <f>AH1364*Settings!$C$13*$D1373</f>
        <v/>
      </c>
      <c r="AI1373" s="29">
        <f>AI1364*Settings!$C$13*$D1373</f>
        <v/>
      </c>
      <c r="AJ1373" s="29">
        <f>AJ1364*Settings!$C$13*$D1373</f>
        <v/>
      </c>
      <c r="AK1373" s="29">
        <f>AK1364*Settings!$C$13*$D1373</f>
        <v/>
      </c>
      <c r="AL1373" s="29">
        <f>AL1364*Settings!$C$13*$D1373</f>
        <v/>
      </c>
      <c r="AM1373" s="29">
        <f>AM1364*Settings!$C$13*$D1373</f>
        <v/>
      </c>
      <c r="AN1373" s="29">
        <f>AN1364*Settings!$C$13*$D1373</f>
        <v/>
      </c>
      <c r="AO1373" s="29">
        <f>AO1364*Settings!$C$13*$D1373</f>
        <v/>
      </c>
      <c r="AP1373" s="29">
        <f>AP1364*Settings!$C$13*$D1373</f>
        <v/>
      </c>
      <c r="AQ1373" s="29">
        <f>AQ1364*Settings!$C$13*$D1373</f>
        <v/>
      </c>
      <c r="AR1373" s="29">
        <f>AR1364*Settings!$C$13*$D1373</f>
        <v/>
      </c>
      <c r="AS1373" s="29">
        <f>AS1364*Settings!$C$13*$D1373</f>
        <v/>
      </c>
      <c r="AT1373" s="29">
        <f>AT1364*Settings!$C$13*$D1373</f>
        <v/>
      </c>
      <c r="AU1373" s="29">
        <f>AU1364*Settings!$C$13*$D1373</f>
        <v/>
      </c>
      <c r="AV1373" s="29">
        <f>AV1364*Settings!$C$13*$D1373</f>
        <v/>
      </c>
      <c r="AW1373" s="29">
        <f>AW1364*Settings!$C$13*$D1373</f>
        <v/>
      </c>
      <c r="AX1373" s="49">
        <f>EMISSIONS(AX1364,Settings!$C$13,$D1373)</f>
        <v/>
      </c>
    </row>
    <row r="1374" hidden="1" outlineLevel="2">
      <c r="A1374" s="5" t="inlineStr">
        <is>
          <t>co2</t>
        </is>
      </c>
      <c r="B1374" s="5" t="inlineStr">
        <is>
          <t>nga</t>
        </is>
      </c>
      <c r="C1374" s="5" t="inlineStr">
        <is>
          <t>mac</t>
        </is>
      </c>
      <c r="D1374" s="40">
        <f>INDEX(Inputs!$T$5:$T$132,MATCH($B1374&amp;"|"&amp;$C1374,Inputs!$A$5:$A$132,0))</f>
        <v/>
      </c>
      <c r="E1374" s="39" t="n"/>
      <c r="F1374" s="39" t="n"/>
      <c r="G1374" s="39" t="n"/>
      <c r="H1374" s="5">
        <f>INDEX(Variables!$B$5:$B$105,MATCH($A1374,Variables!$A$5:$A$105,0))&amp;IF($C1374="",""," | "&amp;INDEX(Mapping!$B$5:$B$26,MATCH($C1374,Mapping!$A$5:$A$26,0))&amp;" | "&amp;INDEX(Mapping!$B$30:$B$41,MATCH($B1374,Mapping!$A$30:$A$41,0)))</f>
        <v/>
      </c>
      <c r="I1374" s="5">
        <f>INDEX(Variables!$C$5:$C$105,MATCH($A1374,Variables!$A$5:$A$105,0))</f>
        <v/>
      </c>
      <c r="J1374" s="5">
        <f>INDEX(Variables!$E$5:$E$105,MATCH($A1374,Variables!$A$5:$A$105,0))</f>
        <v/>
      </c>
      <c r="K1374" s="25">
        <f>LOWER(Settings!$C$4)&amp;".mit."&amp;$A1374&amp;IF($C1374="","","."&amp;$C1374&amp;"."&amp;$B1374)&amp;IF(INDEX(Variables!$D$5:$D$105,MATCH($A1374,Variables!$A$5:$A$105,0))="","","."&amp;INDEX(Variables!$D$5:$D$105,MATCH($A1374,Variables!$A$5:$A$105,0)))&amp;"."&amp;K$5</f>
        <v/>
      </c>
      <c r="L1374" s="28">
        <f>L1365*Settings!$C$13*$D1374</f>
        <v/>
      </c>
      <c r="M1374" s="29">
        <f>M1365*Settings!$C$13*$D1374</f>
        <v/>
      </c>
      <c r="N1374" s="29">
        <f>N1365*Settings!$C$13*$D1374</f>
        <v/>
      </c>
      <c r="O1374" s="29">
        <f>O1365*Settings!$C$13*$D1374</f>
        <v/>
      </c>
      <c r="P1374" s="29">
        <f>P1365*Settings!$C$13*$D1374</f>
        <v/>
      </c>
      <c r="Q1374" s="29">
        <f>Q1365*Settings!$C$13*$D1374</f>
        <v/>
      </c>
      <c r="R1374" s="29">
        <f>R1365*Settings!$C$13*$D1374</f>
        <v/>
      </c>
      <c r="S1374" s="29">
        <f>S1365*Settings!$C$13*$D1374</f>
        <v/>
      </c>
      <c r="T1374" s="29">
        <f>T1365*Settings!$C$13*$D1374</f>
        <v/>
      </c>
      <c r="U1374" s="29">
        <f>U1365*Settings!$C$13*$D1374</f>
        <v/>
      </c>
      <c r="V1374" s="29">
        <f>V1365*Settings!$C$13*$D1374</f>
        <v/>
      </c>
      <c r="W1374" s="29">
        <f>W1365*Settings!$C$13*$D1374</f>
        <v/>
      </c>
      <c r="X1374" s="29">
        <f>X1365*Settings!$C$13*$D1374</f>
        <v/>
      </c>
      <c r="Y1374" s="29">
        <f>Y1365*Settings!$C$13*$D1374</f>
        <v/>
      </c>
      <c r="Z1374" s="29">
        <f>Z1365*Settings!$C$13*$D1374</f>
        <v/>
      </c>
      <c r="AA1374" s="29">
        <f>AA1365*Settings!$C$13*$D1374</f>
        <v/>
      </c>
      <c r="AB1374" s="29">
        <f>AB1365*Settings!$C$13*$D1374</f>
        <v/>
      </c>
      <c r="AC1374" s="29">
        <f>AC1365*Settings!$C$13*$D1374</f>
        <v/>
      </c>
      <c r="AD1374" s="49">
        <f>EMISSIONS(AD1365,Settings!$C$13,$D1374)</f>
        <v/>
      </c>
      <c r="AE1374" s="25">
        <f>LOWER(Settings!$C$4)&amp;".mit."&amp;$A1374&amp;IF($C1374="","","."&amp;$C1374&amp;"."&amp;$B1374)&amp;IF(INDEX(Variables!$D$5:$D$105,MATCH($A1374,Variables!$A$5:$A$105,0))="","","."&amp;INDEX(Variables!$D$5:$D$105,MATCH($A1374,Variables!$A$5:$A$105,0)))&amp;"."&amp;AE$5</f>
        <v/>
      </c>
      <c r="AF1374" s="28">
        <f>AF1365*Settings!$C$13*$D1374</f>
        <v/>
      </c>
      <c r="AG1374" s="29">
        <f>AG1365*Settings!$C$13*$D1374</f>
        <v/>
      </c>
      <c r="AH1374" s="29">
        <f>AH1365*Settings!$C$13*$D1374</f>
        <v/>
      </c>
      <c r="AI1374" s="29">
        <f>AI1365*Settings!$C$13*$D1374</f>
        <v/>
      </c>
      <c r="AJ1374" s="29">
        <f>AJ1365*Settings!$C$13*$D1374</f>
        <v/>
      </c>
      <c r="AK1374" s="29">
        <f>AK1365*Settings!$C$13*$D1374</f>
        <v/>
      </c>
      <c r="AL1374" s="29">
        <f>AL1365*Settings!$C$13*$D1374</f>
        <v/>
      </c>
      <c r="AM1374" s="29">
        <f>AM1365*Settings!$C$13*$D1374</f>
        <v/>
      </c>
      <c r="AN1374" s="29">
        <f>AN1365*Settings!$C$13*$D1374</f>
        <v/>
      </c>
      <c r="AO1374" s="29">
        <f>AO1365*Settings!$C$13*$D1374</f>
        <v/>
      </c>
      <c r="AP1374" s="29">
        <f>AP1365*Settings!$C$13*$D1374</f>
        <v/>
      </c>
      <c r="AQ1374" s="29">
        <f>AQ1365*Settings!$C$13*$D1374</f>
        <v/>
      </c>
      <c r="AR1374" s="29">
        <f>AR1365*Settings!$C$13*$D1374</f>
        <v/>
      </c>
      <c r="AS1374" s="29">
        <f>AS1365*Settings!$C$13*$D1374</f>
        <v/>
      </c>
      <c r="AT1374" s="29">
        <f>AT1365*Settings!$C$13*$D1374</f>
        <v/>
      </c>
      <c r="AU1374" s="29">
        <f>AU1365*Settings!$C$13*$D1374</f>
        <v/>
      </c>
      <c r="AV1374" s="29">
        <f>AV1365*Settings!$C$13*$D1374</f>
        <v/>
      </c>
      <c r="AW1374" s="29">
        <f>AW1365*Settings!$C$13*$D1374</f>
        <v/>
      </c>
      <c r="AX1374" s="49">
        <f>EMISSIONS(AX1365,Settings!$C$13,$D1374)</f>
        <v/>
      </c>
    </row>
    <row r="1375" hidden="1" outlineLevel="2">
      <c r="A1375" s="5" t="inlineStr">
        <is>
          <t>co2</t>
        </is>
      </c>
      <c r="B1375" s="5" t="inlineStr">
        <is>
          <t>gso</t>
        </is>
      </c>
      <c r="C1375" s="5" t="inlineStr">
        <is>
          <t>mac</t>
        </is>
      </c>
      <c r="D1375" s="40">
        <f>INDEX(Inputs!$T$5:$T$132,MATCH($B1375&amp;"|"&amp;$C1375,Inputs!$A$5:$A$132,0))</f>
        <v/>
      </c>
      <c r="E1375" s="39" t="n"/>
      <c r="F1375" s="39" t="n"/>
      <c r="G1375" s="39" t="n"/>
      <c r="H1375" s="5">
        <f>INDEX(Variables!$B$5:$B$105,MATCH($A1375,Variables!$A$5:$A$105,0))&amp;IF($C1375="",""," | "&amp;INDEX(Mapping!$B$5:$B$26,MATCH($C1375,Mapping!$A$5:$A$26,0))&amp;" | "&amp;INDEX(Mapping!$B$30:$B$41,MATCH($B1375,Mapping!$A$30:$A$41,0)))</f>
        <v/>
      </c>
      <c r="I1375" s="5">
        <f>INDEX(Variables!$C$5:$C$105,MATCH($A1375,Variables!$A$5:$A$105,0))</f>
        <v/>
      </c>
      <c r="J1375" s="5">
        <f>INDEX(Variables!$E$5:$E$105,MATCH($A1375,Variables!$A$5:$A$105,0))</f>
        <v/>
      </c>
      <c r="K1375" s="25">
        <f>LOWER(Settings!$C$4)&amp;".mit."&amp;$A1375&amp;IF($C1375="","","."&amp;$C1375&amp;"."&amp;$B1375)&amp;IF(INDEX(Variables!$D$5:$D$105,MATCH($A1375,Variables!$A$5:$A$105,0))="","","."&amp;INDEX(Variables!$D$5:$D$105,MATCH($A1375,Variables!$A$5:$A$105,0)))&amp;"."&amp;K$5</f>
        <v/>
      </c>
      <c r="L1375" s="28">
        <f>L1366*Settings!$C$13*$D1375</f>
        <v/>
      </c>
      <c r="M1375" s="29">
        <f>M1366*Settings!$C$13*$D1375</f>
        <v/>
      </c>
      <c r="N1375" s="29">
        <f>N1366*Settings!$C$13*$D1375</f>
        <v/>
      </c>
      <c r="O1375" s="29">
        <f>O1366*Settings!$C$13*$D1375</f>
        <v/>
      </c>
      <c r="P1375" s="29">
        <f>P1366*Settings!$C$13*$D1375</f>
        <v/>
      </c>
      <c r="Q1375" s="29">
        <f>Q1366*Settings!$C$13*$D1375</f>
        <v/>
      </c>
      <c r="R1375" s="29">
        <f>R1366*Settings!$C$13*$D1375</f>
        <v/>
      </c>
      <c r="S1375" s="29">
        <f>S1366*Settings!$C$13*$D1375</f>
        <v/>
      </c>
      <c r="T1375" s="29">
        <f>T1366*Settings!$C$13*$D1375</f>
        <v/>
      </c>
      <c r="U1375" s="29">
        <f>U1366*Settings!$C$13*$D1375</f>
        <v/>
      </c>
      <c r="V1375" s="29">
        <f>V1366*Settings!$C$13*$D1375</f>
        <v/>
      </c>
      <c r="W1375" s="29">
        <f>W1366*Settings!$C$13*$D1375</f>
        <v/>
      </c>
      <c r="X1375" s="29">
        <f>X1366*Settings!$C$13*$D1375</f>
        <v/>
      </c>
      <c r="Y1375" s="29">
        <f>Y1366*Settings!$C$13*$D1375</f>
        <v/>
      </c>
      <c r="Z1375" s="29">
        <f>Z1366*Settings!$C$13*$D1375</f>
        <v/>
      </c>
      <c r="AA1375" s="29">
        <f>AA1366*Settings!$C$13*$D1375</f>
        <v/>
      </c>
      <c r="AB1375" s="29">
        <f>AB1366*Settings!$C$13*$D1375</f>
        <v/>
      </c>
      <c r="AC1375" s="29">
        <f>AC1366*Settings!$C$13*$D1375</f>
        <v/>
      </c>
      <c r="AD1375" s="49">
        <f>EMISSIONS(AD1366,Settings!$C$13,$D1375)</f>
        <v/>
      </c>
      <c r="AE1375" s="25">
        <f>LOWER(Settings!$C$4)&amp;".mit."&amp;$A1375&amp;IF($C1375="","","."&amp;$C1375&amp;"."&amp;$B1375)&amp;IF(INDEX(Variables!$D$5:$D$105,MATCH($A1375,Variables!$A$5:$A$105,0))="","","."&amp;INDEX(Variables!$D$5:$D$105,MATCH($A1375,Variables!$A$5:$A$105,0)))&amp;"."&amp;AE$5</f>
        <v/>
      </c>
      <c r="AF1375" s="28">
        <f>AF1366*Settings!$C$13*$D1375</f>
        <v/>
      </c>
      <c r="AG1375" s="29">
        <f>AG1366*Settings!$C$13*$D1375</f>
        <v/>
      </c>
      <c r="AH1375" s="29">
        <f>AH1366*Settings!$C$13*$D1375</f>
        <v/>
      </c>
      <c r="AI1375" s="29">
        <f>AI1366*Settings!$C$13*$D1375</f>
        <v/>
      </c>
      <c r="AJ1375" s="29">
        <f>AJ1366*Settings!$C$13*$D1375</f>
        <v/>
      </c>
      <c r="AK1375" s="29">
        <f>AK1366*Settings!$C$13*$D1375</f>
        <v/>
      </c>
      <c r="AL1375" s="29">
        <f>AL1366*Settings!$C$13*$D1375</f>
        <v/>
      </c>
      <c r="AM1375" s="29">
        <f>AM1366*Settings!$C$13*$D1375</f>
        <v/>
      </c>
      <c r="AN1375" s="29">
        <f>AN1366*Settings!$C$13*$D1375</f>
        <v/>
      </c>
      <c r="AO1375" s="29">
        <f>AO1366*Settings!$C$13*$D1375</f>
        <v/>
      </c>
      <c r="AP1375" s="29">
        <f>AP1366*Settings!$C$13*$D1375</f>
        <v/>
      </c>
      <c r="AQ1375" s="29">
        <f>AQ1366*Settings!$C$13*$D1375</f>
        <v/>
      </c>
      <c r="AR1375" s="29">
        <f>AR1366*Settings!$C$13*$D1375</f>
        <v/>
      </c>
      <c r="AS1375" s="29">
        <f>AS1366*Settings!$C$13*$D1375</f>
        <v/>
      </c>
      <c r="AT1375" s="29">
        <f>AT1366*Settings!$C$13*$D1375</f>
        <v/>
      </c>
      <c r="AU1375" s="29">
        <f>AU1366*Settings!$C$13*$D1375</f>
        <v/>
      </c>
      <c r="AV1375" s="29">
        <f>AV1366*Settings!$C$13*$D1375</f>
        <v/>
      </c>
      <c r="AW1375" s="29">
        <f>AW1366*Settings!$C$13*$D1375</f>
        <v/>
      </c>
      <c r="AX1375" s="49">
        <f>EMISSIONS(AX1366,Settings!$C$13,$D1375)</f>
        <v/>
      </c>
    </row>
    <row r="1376" hidden="1" outlineLevel="2">
      <c r="A1376" s="5" t="inlineStr">
        <is>
          <t>co2</t>
        </is>
      </c>
      <c r="B1376" s="5" t="inlineStr">
        <is>
          <t>die</t>
        </is>
      </c>
      <c r="C1376" s="5" t="inlineStr">
        <is>
          <t>mac</t>
        </is>
      </c>
      <c r="D1376" s="40">
        <f>INDEX(Inputs!$T$5:$T$132,MATCH($B1376&amp;"|"&amp;$C1376,Inputs!$A$5:$A$132,0))</f>
        <v/>
      </c>
      <c r="E1376" s="39" t="n"/>
      <c r="F1376" s="39" t="n"/>
      <c r="G1376" s="39" t="n"/>
      <c r="H1376" s="5">
        <f>INDEX(Variables!$B$5:$B$105,MATCH($A1376,Variables!$A$5:$A$105,0))&amp;IF($C1376="",""," | "&amp;INDEX(Mapping!$B$5:$B$26,MATCH($C1376,Mapping!$A$5:$A$26,0))&amp;" | "&amp;INDEX(Mapping!$B$30:$B$41,MATCH($B1376,Mapping!$A$30:$A$41,0)))</f>
        <v/>
      </c>
      <c r="I1376" s="5">
        <f>INDEX(Variables!$C$5:$C$105,MATCH($A1376,Variables!$A$5:$A$105,0))</f>
        <v/>
      </c>
      <c r="J1376" s="5">
        <f>INDEX(Variables!$E$5:$E$105,MATCH($A1376,Variables!$A$5:$A$105,0))</f>
        <v/>
      </c>
      <c r="K1376" s="25">
        <f>LOWER(Settings!$C$4)&amp;".mit."&amp;$A1376&amp;IF($C1376="","","."&amp;$C1376&amp;"."&amp;$B1376)&amp;IF(INDEX(Variables!$D$5:$D$105,MATCH($A1376,Variables!$A$5:$A$105,0))="","","."&amp;INDEX(Variables!$D$5:$D$105,MATCH($A1376,Variables!$A$5:$A$105,0)))&amp;"."&amp;K$5</f>
        <v/>
      </c>
      <c r="L1376" s="28">
        <f>L1367*Settings!$C$13*$D1376</f>
        <v/>
      </c>
      <c r="M1376" s="29">
        <f>M1367*Settings!$C$13*$D1376</f>
        <v/>
      </c>
      <c r="N1376" s="29">
        <f>N1367*Settings!$C$13*$D1376</f>
        <v/>
      </c>
      <c r="O1376" s="29">
        <f>O1367*Settings!$C$13*$D1376</f>
        <v/>
      </c>
      <c r="P1376" s="29">
        <f>P1367*Settings!$C$13*$D1376</f>
        <v/>
      </c>
      <c r="Q1376" s="29">
        <f>Q1367*Settings!$C$13*$D1376</f>
        <v/>
      </c>
      <c r="R1376" s="29">
        <f>R1367*Settings!$C$13*$D1376</f>
        <v/>
      </c>
      <c r="S1376" s="29">
        <f>S1367*Settings!$C$13*$D1376</f>
        <v/>
      </c>
      <c r="T1376" s="29">
        <f>T1367*Settings!$C$13*$D1376</f>
        <v/>
      </c>
      <c r="U1376" s="29">
        <f>U1367*Settings!$C$13*$D1376</f>
        <v/>
      </c>
      <c r="V1376" s="29">
        <f>V1367*Settings!$C$13*$D1376</f>
        <v/>
      </c>
      <c r="W1376" s="29">
        <f>W1367*Settings!$C$13*$D1376</f>
        <v/>
      </c>
      <c r="X1376" s="29">
        <f>X1367*Settings!$C$13*$D1376</f>
        <v/>
      </c>
      <c r="Y1376" s="29">
        <f>Y1367*Settings!$C$13*$D1376</f>
        <v/>
      </c>
      <c r="Z1376" s="29">
        <f>Z1367*Settings!$C$13*$D1376</f>
        <v/>
      </c>
      <c r="AA1376" s="29">
        <f>AA1367*Settings!$C$13*$D1376</f>
        <v/>
      </c>
      <c r="AB1376" s="29">
        <f>AB1367*Settings!$C$13*$D1376</f>
        <v/>
      </c>
      <c r="AC1376" s="29">
        <f>AC1367*Settings!$C$13*$D1376</f>
        <v/>
      </c>
      <c r="AD1376" s="49">
        <f>EMISSIONS(AD1367,Settings!$C$13,$D1376)</f>
        <v/>
      </c>
      <c r="AE1376" s="25">
        <f>LOWER(Settings!$C$4)&amp;".mit."&amp;$A1376&amp;IF($C1376="","","."&amp;$C1376&amp;"."&amp;$B1376)&amp;IF(INDEX(Variables!$D$5:$D$105,MATCH($A1376,Variables!$A$5:$A$105,0))="","","."&amp;INDEX(Variables!$D$5:$D$105,MATCH($A1376,Variables!$A$5:$A$105,0)))&amp;"."&amp;AE$5</f>
        <v/>
      </c>
      <c r="AF1376" s="28">
        <f>AF1367*Settings!$C$13*$D1376</f>
        <v/>
      </c>
      <c r="AG1376" s="29">
        <f>AG1367*Settings!$C$13*$D1376</f>
        <v/>
      </c>
      <c r="AH1376" s="29">
        <f>AH1367*Settings!$C$13*$D1376</f>
        <v/>
      </c>
      <c r="AI1376" s="29">
        <f>AI1367*Settings!$C$13*$D1376</f>
        <v/>
      </c>
      <c r="AJ1376" s="29">
        <f>AJ1367*Settings!$C$13*$D1376</f>
        <v/>
      </c>
      <c r="AK1376" s="29">
        <f>AK1367*Settings!$C$13*$D1376</f>
        <v/>
      </c>
      <c r="AL1376" s="29">
        <f>AL1367*Settings!$C$13*$D1376</f>
        <v/>
      </c>
      <c r="AM1376" s="29">
        <f>AM1367*Settings!$C$13*$D1376</f>
        <v/>
      </c>
      <c r="AN1376" s="29">
        <f>AN1367*Settings!$C$13*$D1376</f>
        <v/>
      </c>
      <c r="AO1376" s="29">
        <f>AO1367*Settings!$C$13*$D1376</f>
        <v/>
      </c>
      <c r="AP1376" s="29">
        <f>AP1367*Settings!$C$13*$D1376</f>
        <v/>
      </c>
      <c r="AQ1376" s="29">
        <f>AQ1367*Settings!$C$13*$D1376</f>
        <v/>
      </c>
      <c r="AR1376" s="29">
        <f>AR1367*Settings!$C$13*$D1376</f>
        <v/>
      </c>
      <c r="AS1376" s="29">
        <f>AS1367*Settings!$C$13*$D1376</f>
        <v/>
      </c>
      <c r="AT1376" s="29">
        <f>AT1367*Settings!$C$13*$D1376</f>
        <v/>
      </c>
      <c r="AU1376" s="29">
        <f>AU1367*Settings!$C$13*$D1376</f>
        <v/>
      </c>
      <c r="AV1376" s="29">
        <f>AV1367*Settings!$C$13*$D1376</f>
        <v/>
      </c>
      <c r="AW1376" s="29">
        <f>AW1367*Settings!$C$13*$D1376</f>
        <v/>
      </c>
      <c r="AX1376" s="49">
        <f>EMISSIONS(AX1367,Settings!$C$13,$D1376)</f>
        <v/>
      </c>
    </row>
    <row r="1377" hidden="1" outlineLevel="2">
      <c r="A1377" s="5" t="inlineStr">
        <is>
          <t>co2</t>
        </is>
      </c>
      <c r="B1377" s="5" t="inlineStr">
        <is>
          <t>lpg</t>
        </is>
      </c>
      <c r="C1377" s="5" t="inlineStr">
        <is>
          <t>mac</t>
        </is>
      </c>
      <c r="D1377" s="40">
        <f>INDEX(Inputs!$T$5:$T$132,MATCH($B1377&amp;"|"&amp;$C1377,Inputs!$A$5:$A$132,0))</f>
        <v/>
      </c>
      <c r="E1377" s="39" t="n"/>
      <c r="F1377" s="39" t="n"/>
      <c r="G1377" s="39" t="n"/>
      <c r="H1377" s="5">
        <f>INDEX(Variables!$B$5:$B$105,MATCH($A1377,Variables!$A$5:$A$105,0))&amp;IF($C1377="",""," | "&amp;INDEX(Mapping!$B$5:$B$26,MATCH($C1377,Mapping!$A$5:$A$26,0))&amp;" | "&amp;INDEX(Mapping!$B$30:$B$41,MATCH($B1377,Mapping!$A$30:$A$41,0)))</f>
        <v/>
      </c>
      <c r="I1377" s="5">
        <f>INDEX(Variables!$C$5:$C$105,MATCH($A1377,Variables!$A$5:$A$105,0))</f>
        <v/>
      </c>
      <c r="J1377" s="5">
        <f>INDEX(Variables!$E$5:$E$105,MATCH($A1377,Variables!$A$5:$A$105,0))</f>
        <v/>
      </c>
      <c r="K1377" s="25">
        <f>LOWER(Settings!$C$4)&amp;".mit."&amp;$A1377&amp;IF($C1377="","","."&amp;$C1377&amp;"."&amp;$B1377)&amp;IF(INDEX(Variables!$D$5:$D$105,MATCH($A1377,Variables!$A$5:$A$105,0))="","","."&amp;INDEX(Variables!$D$5:$D$105,MATCH($A1377,Variables!$A$5:$A$105,0)))&amp;"."&amp;K$5</f>
        <v/>
      </c>
      <c r="L1377" s="28">
        <f>L1368*Settings!$C$13*$D1377</f>
        <v/>
      </c>
      <c r="M1377" s="29">
        <f>M1368*Settings!$C$13*$D1377</f>
        <v/>
      </c>
      <c r="N1377" s="29">
        <f>N1368*Settings!$C$13*$D1377</f>
        <v/>
      </c>
      <c r="O1377" s="29">
        <f>O1368*Settings!$C$13*$D1377</f>
        <v/>
      </c>
      <c r="P1377" s="29">
        <f>P1368*Settings!$C$13*$D1377</f>
        <v/>
      </c>
      <c r="Q1377" s="29">
        <f>Q1368*Settings!$C$13*$D1377</f>
        <v/>
      </c>
      <c r="R1377" s="29">
        <f>R1368*Settings!$C$13*$D1377</f>
        <v/>
      </c>
      <c r="S1377" s="29">
        <f>S1368*Settings!$C$13*$D1377</f>
        <v/>
      </c>
      <c r="T1377" s="29">
        <f>T1368*Settings!$C$13*$D1377</f>
        <v/>
      </c>
      <c r="U1377" s="29">
        <f>U1368*Settings!$C$13*$D1377</f>
        <v/>
      </c>
      <c r="V1377" s="29">
        <f>V1368*Settings!$C$13*$D1377</f>
        <v/>
      </c>
      <c r="W1377" s="29">
        <f>W1368*Settings!$C$13*$D1377</f>
        <v/>
      </c>
      <c r="X1377" s="29">
        <f>X1368*Settings!$C$13*$D1377</f>
        <v/>
      </c>
      <c r="Y1377" s="29">
        <f>Y1368*Settings!$C$13*$D1377</f>
        <v/>
      </c>
      <c r="Z1377" s="29">
        <f>Z1368*Settings!$C$13*$D1377</f>
        <v/>
      </c>
      <c r="AA1377" s="29">
        <f>AA1368*Settings!$C$13*$D1377</f>
        <v/>
      </c>
      <c r="AB1377" s="29">
        <f>AB1368*Settings!$C$13*$D1377</f>
        <v/>
      </c>
      <c r="AC1377" s="29">
        <f>AC1368*Settings!$C$13*$D1377</f>
        <v/>
      </c>
      <c r="AD1377" s="49">
        <f>EMISSIONS(AD1368,Settings!$C$13,$D1377)</f>
        <v/>
      </c>
      <c r="AE1377" s="25">
        <f>LOWER(Settings!$C$4)&amp;".mit."&amp;$A1377&amp;IF($C1377="","","."&amp;$C1377&amp;"."&amp;$B1377)&amp;IF(INDEX(Variables!$D$5:$D$105,MATCH($A1377,Variables!$A$5:$A$105,0))="","","."&amp;INDEX(Variables!$D$5:$D$105,MATCH($A1377,Variables!$A$5:$A$105,0)))&amp;"."&amp;AE$5</f>
        <v/>
      </c>
      <c r="AF1377" s="28">
        <f>AF1368*Settings!$C$13*$D1377</f>
        <v/>
      </c>
      <c r="AG1377" s="29">
        <f>AG1368*Settings!$C$13*$D1377</f>
        <v/>
      </c>
      <c r="AH1377" s="29">
        <f>AH1368*Settings!$C$13*$D1377</f>
        <v/>
      </c>
      <c r="AI1377" s="29">
        <f>AI1368*Settings!$C$13*$D1377</f>
        <v/>
      </c>
      <c r="AJ1377" s="29">
        <f>AJ1368*Settings!$C$13*$D1377</f>
        <v/>
      </c>
      <c r="AK1377" s="29">
        <f>AK1368*Settings!$C$13*$D1377</f>
        <v/>
      </c>
      <c r="AL1377" s="29">
        <f>AL1368*Settings!$C$13*$D1377</f>
        <v/>
      </c>
      <c r="AM1377" s="29">
        <f>AM1368*Settings!$C$13*$D1377</f>
        <v/>
      </c>
      <c r="AN1377" s="29">
        <f>AN1368*Settings!$C$13*$D1377</f>
        <v/>
      </c>
      <c r="AO1377" s="29">
        <f>AO1368*Settings!$C$13*$D1377</f>
        <v/>
      </c>
      <c r="AP1377" s="29">
        <f>AP1368*Settings!$C$13*$D1377</f>
        <v/>
      </c>
      <c r="AQ1377" s="29">
        <f>AQ1368*Settings!$C$13*$D1377</f>
        <v/>
      </c>
      <c r="AR1377" s="29">
        <f>AR1368*Settings!$C$13*$D1377</f>
        <v/>
      </c>
      <c r="AS1377" s="29">
        <f>AS1368*Settings!$C$13*$D1377</f>
        <v/>
      </c>
      <c r="AT1377" s="29">
        <f>AT1368*Settings!$C$13*$D1377</f>
        <v/>
      </c>
      <c r="AU1377" s="29">
        <f>AU1368*Settings!$C$13*$D1377</f>
        <v/>
      </c>
      <c r="AV1377" s="29">
        <f>AV1368*Settings!$C$13*$D1377</f>
        <v/>
      </c>
      <c r="AW1377" s="29">
        <f>AW1368*Settings!$C$13*$D1377</f>
        <v/>
      </c>
      <c r="AX1377" s="49">
        <f>EMISSIONS(AX1368,Settings!$C$13,$D1377)</f>
        <v/>
      </c>
    </row>
    <row r="1378" hidden="1" outlineLevel="2">
      <c r="A1378" s="5" t="inlineStr">
        <is>
          <t>co2</t>
        </is>
      </c>
      <c r="B1378" s="5" t="inlineStr">
        <is>
          <t>ker</t>
        </is>
      </c>
      <c r="C1378" s="5" t="inlineStr">
        <is>
          <t>mac</t>
        </is>
      </c>
      <c r="D1378" s="40">
        <f>INDEX(Inputs!$T$5:$T$132,MATCH($B1378&amp;"|"&amp;$C1378,Inputs!$A$5:$A$132,0))</f>
        <v/>
      </c>
      <c r="E1378" s="39" t="n"/>
      <c r="F1378" s="39" t="n"/>
      <c r="G1378" s="39" t="n"/>
      <c r="H1378" s="5">
        <f>INDEX(Variables!$B$5:$B$105,MATCH($A1378,Variables!$A$5:$A$105,0))&amp;IF($C1378="",""," | "&amp;INDEX(Mapping!$B$5:$B$26,MATCH($C1378,Mapping!$A$5:$A$26,0))&amp;" | "&amp;INDEX(Mapping!$B$30:$B$41,MATCH($B1378,Mapping!$A$30:$A$41,0)))</f>
        <v/>
      </c>
      <c r="I1378" s="5">
        <f>INDEX(Variables!$C$5:$C$105,MATCH($A1378,Variables!$A$5:$A$105,0))</f>
        <v/>
      </c>
      <c r="J1378" s="5">
        <f>INDEX(Variables!$E$5:$E$105,MATCH($A1378,Variables!$A$5:$A$105,0))</f>
        <v/>
      </c>
      <c r="K1378" s="25">
        <f>LOWER(Settings!$C$4)&amp;".mit."&amp;$A1378&amp;IF($C1378="","","."&amp;$C1378&amp;"."&amp;$B1378)&amp;IF(INDEX(Variables!$D$5:$D$105,MATCH($A1378,Variables!$A$5:$A$105,0))="","","."&amp;INDEX(Variables!$D$5:$D$105,MATCH($A1378,Variables!$A$5:$A$105,0)))&amp;"."&amp;K$5</f>
        <v/>
      </c>
      <c r="L1378" s="28">
        <f>L1369*Settings!$C$13*$D1378</f>
        <v/>
      </c>
      <c r="M1378" s="29">
        <f>M1369*Settings!$C$13*$D1378</f>
        <v/>
      </c>
      <c r="N1378" s="29">
        <f>N1369*Settings!$C$13*$D1378</f>
        <v/>
      </c>
      <c r="O1378" s="29">
        <f>O1369*Settings!$C$13*$D1378</f>
        <v/>
      </c>
      <c r="P1378" s="29">
        <f>P1369*Settings!$C$13*$D1378</f>
        <v/>
      </c>
      <c r="Q1378" s="29">
        <f>Q1369*Settings!$C$13*$D1378</f>
        <v/>
      </c>
      <c r="R1378" s="29">
        <f>R1369*Settings!$C$13*$D1378</f>
        <v/>
      </c>
      <c r="S1378" s="29">
        <f>S1369*Settings!$C$13*$D1378</f>
        <v/>
      </c>
      <c r="T1378" s="29">
        <f>T1369*Settings!$C$13*$D1378</f>
        <v/>
      </c>
      <c r="U1378" s="29">
        <f>U1369*Settings!$C$13*$D1378</f>
        <v/>
      </c>
      <c r="V1378" s="29">
        <f>V1369*Settings!$C$13*$D1378</f>
        <v/>
      </c>
      <c r="W1378" s="29">
        <f>W1369*Settings!$C$13*$D1378</f>
        <v/>
      </c>
      <c r="X1378" s="29">
        <f>X1369*Settings!$C$13*$D1378</f>
        <v/>
      </c>
      <c r="Y1378" s="29">
        <f>Y1369*Settings!$C$13*$D1378</f>
        <v/>
      </c>
      <c r="Z1378" s="29">
        <f>Z1369*Settings!$C$13*$D1378</f>
        <v/>
      </c>
      <c r="AA1378" s="29">
        <f>AA1369*Settings!$C$13*$D1378</f>
        <v/>
      </c>
      <c r="AB1378" s="29">
        <f>AB1369*Settings!$C$13*$D1378</f>
        <v/>
      </c>
      <c r="AC1378" s="29">
        <f>AC1369*Settings!$C$13*$D1378</f>
        <v/>
      </c>
      <c r="AD1378" s="49">
        <f>EMISSIONS(AD1369,Settings!$C$13,$D1378)</f>
        <v/>
      </c>
      <c r="AE1378" s="25">
        <f>LOWER(Settings!$C$4)&amp;".mit."&amp;$A1378&amp;IF($C1378="","","."&amp;$C1378&amp;"."&amp;$B1378)&amp;IF(INDEX(Variables!$D$5:$D$105,MATCH($A1378,Variables!$A$5:$A$105,0))="","","."&amp;INDEX(Variables!$D$5:$D$105,MATCH($A1378,Variables!$A$5:$A$105,0)))&amp;"."&amp;AE$5</f>
        <v/>
      </c>
      <c r="AF1378" s="28">
        <f>AF1369*Settings!$C$13*$D1378</f>
        <v/>
      </c>
      <c r="AG1378" s="29">
        <f>AG1369*Settings!$C$13*$D1378</f>
        <v/>
      </c>
      <c r="AH1378" s="29">
        <f>AH1369*Settings!$C$13*$D1378</f>
        <v/>
      </c>
      <c r="AI1378" s="29">
        <f>AI1369*Settings!$C$13*$D1378</f>
        <v/>
      </c>
      <c r="AJ1378" s="29">
        <f>AJ1369*Settings!$C$13*$D1378</f>
        <v/>
      </c>
      <c r="AK1378" s="29">
        <f>AK1369*Settings!$C$13*$D1378</f>
        <v/>
      </c>
      <c r="AL1378" s="29">
        <f>AL1369*Settings!$C$13*$D1378</f>
        <v/>
      </c>
      <c r="AM1378" s="29">
        <f>AM1369*Settings!$C$13*$D1378</f>
        <v/>
      </c>
      <c r="AN1378" s="29">
        <f>AN1369*Settings!$C$13*$D1378</f>
        <v/>
      </c>
      <c r="AO1378" s="29">
        <f>AO1369*Settings!$C$13*$D1378</f>
        <v/>
      </c>
      <c r="AP1378" s="29">
        <f>AP1369*Settings!$C$13*$D1378</f>
        <v/>
      </c>
      <c r="AQ1378" s="29">
        <f>AQ1369*Settings!$C$13*$D1378</f>
        <v/>
      </c>
      <c r="AR1378" s="29">
        <f>AR1369*Settings!$C$13*$D1378</f>
        <v/>
      </c>
      <c r="AS1378" s="29">
        <f>AS1369*Settings!$C$13*$D1378</f>
        <v/>
      </c>
      <c r="AT1378" s="29">
        <f>AT1369*Settings!$C$13*$D1378</f>
        <v/>
      </c>
      <c r="AU1378" s="29">
        <f>AU1369*Settings!$C$13*$D1378</f>
        <v/>
      </c>
      <c r="AV1378" s="29">
        <f>AV1369*Settings!$C$13*$D1378</f>
        <v/>
      </c>
      <c r="AW1378" s="29">
        <f>AW1369*Settings!$C$13*$D1378</f>
        <v/>
      </c>
      <c r="AX1378" s="49">
        <f>EMISSIONS(AX1369,Settings!$C$13,$D1378)</f>
        <v/>
      </c>
    </row>
    <row r="1379" hidden="1" outlineLevel="2">
      <c r="A1379" s="5" t="inlineStr">
        <is>
          <t>co2</t>
        </is>
      </c>
      <c r="B1379" s="5" t="inlineStr">
        <is>
          <t>oop</t>
        </is>
      </c>
      <c r="C1379" s="5" t="inlineStr">
        <is>
          <t>mac</t>
        </is>
      </c>
      <c r="D1379" s="40">
        <f>INDEX(Inputs!$T$5:$T$132,MATCH($B1379&amp;"|"&amp;$C1379,Inputs!$A$5:$A$132,0))</f>
        <v/>
      </c>
      <c r="E1379" s="39" t="n"/>
      <c r="F1379" s="39" t="n"/>
      <c r="G1379" s="39" t="n"/>
      <c r="H1379" s="5">
        <f>INDEX(Variables!$B$5:$B$105,MATCH($A1379,Variables!$A$5:$A$105,0))&amp;IF($C1379="",""," | "&amp;INDEX(Mapping!$B$5:$B$26,MATCH($C1379,Mapping!$A$5:$A$26,0))&amp;" | "&amp;INDEX(Mapping!$B$30:$B$41,MATCH($B1379,Mapping!$A$30:$A$41,0)))</f>
        <v/>
      </c>
      <c r="I1379" s="5">
        <f>INDEX(Variables!$C$5:$C$105,MATCH($A1379,Variables!$A$5:$A$105,0))</f>
        <v/>
      </c>
      <c r="J1379" s="5">
        <f>INDEX(Variables!$E$5:$E$105,MATCH($A1379,Variables!$A$5:$A$105,0))</f>
        <v/>
      </c>
      <c r="K1379" s="25">
        <f>LOWER(Settings!$C$4)&amp;".mit."&amp;$A1379&amp;IF($C1379="","","."&amp;$C1379&amp;"."&amp;$B1379)&amp;IF(INDEX(Variables!$D$5:$D$105,MATCH($A1379,Variables!$A$5:$A$105,0))="","","."&amp;INDEX(Variables!$D$5:$D$105,MATCH($A1379,Variables!$A$5:$A$105,0)))&amp;"."&amp;K$5</f>
        <v/>
      </c>
      <c r="L1379" s="28">
        <f>L1370*Settings!$C$13*$D1379</f>
        <v/>
      </c>
      <c r="M1379" s="29">
        <f>M1370*Settings!$C$13*$D1379</f>
        <v/>
      </c>
      <c r="N1379" s="29">
        <f>N1370*Settings!$C$13*$D1379</f>
        <v/>
      </c>
      <c r="O1379" s="29">
        <f>O1370*Settings!$C$13*$D1379</f>
        <v/>
      </c>
      <c r="P1379" s="29">
        <f>P1370*Settings!$C$13*$D1379</f>
        <v/>
      </c>
      <c r="Q1379" s="29">
        <f>Q1370*Settings!$C$13*$D1379</f>
        <v/>
      </c>
      <c r="R1379" s="29">
        <f>R1370*Settings!$C$13*$D1379</f>
        <v/>
      </c>
      <c r="S1379" s="29">
        <f>S1370*Settings!$C$13*$D1379</f>
        <v/>
      </c>
      <c r="T1379" s="29">
        <f>T1370*Settings!$C$13*$D1379</f>
        <v/>
      </c>
      <c r="U1379" s="29">
        <f>U1370*Settings!$C$13*$D1379</f>
        <v/>
      </c>
      <c r="V1379" s="29">
        <f>V1370*Settings!$C$13*$D1379</f>
        <v/>
      </c>
      <c r="W1379" s="29">
        <f>W1370*Settings!$C$13*$D1379</f>
        <v/>
      </c>
      <c r="X1379" s="29">
        <f>X1370*Settings!$C$13*$D1379</f>
        <v/>
      </c>
      <c r="Y1379" s="29">
        <f>Y1370*Settings!$C$13*$D1379</f>
        <v/>
      </c>
      <c r="Z1379" s="29">
        <f>Z1370*Settings!$C$13*$D1379</f>
        <v/>
      </c>
      <c r="AA1379" s="29">
        <f>AA1370*Settings!$C$13*$D1379</f>
        <v/>
      </c>
      <c r="AB1379" s="29">
        <f>AB1370*Settings!$C$13*$D1379</f>
        <v/>
      </c>
      <c r="AC1379" s="29">
        <f>AC1370*Settings!$C$13*$D1379</f>
        <v/>
      </c>
      <c r="AD1379" s="49">
        <f>EMISSIONS(AD1370,Settings!$C$13,$D1379)</f>
        <v/>
      </c>
      <c r="AE1379" s="25">
        <f>LOWER(Settings!$C$4)&amp;".mit."&amp;$A1379&amp;IF($C1379="","","."&amp;$C1379&amp;"."&amp;$B1379)&amp;IF(INDEX(Variables!$D$5:$D$105,MATCH($A1379,Variables!$A$5:$A$105,0))="","","."&amp;INDEX(Variables!$D$5:$D$105,MATCH($A1379,Variables!$A$5:$A$105,0)))&amp;"."&amp;AE$5</f>
        <v/>
      </c>
      <c r="AF1379" s="28">
        <f>AF1370*Settings!$C$13*$D1379</f>
        <v/>
      </c>
      <c r="AG1379" s="29">
        <f>AG1370*Settings!$C$13*$D1379</f>
        <v/>
      </c>
      <c r="AH1379" s="29">
        <f>AH1370*Settings!$C$13*$D1379</f>
        <v/>
      </c>
      <c r="AI1379" s="29">
        <f>AI1370*Settings!$C$13*$D1379</f>
        <v/>
      </c>
      <c r="AJ1379" s="29">
        <f>AJ1370*Settings!$C$13*$D1379</f>
        <v/>
      </c>
      <c r="AK1379" s="29">
        <f>AK1370*Settings!$C$13*$D1379</f>
        <v/>
      </c>
      <c r="AL1379" s="29">
        <f>AL1370*Settings!$C$13*$D1379</f>
        <v/>
      </c>
      <c r="AM1379" s="29">
        <f>AM1370*Settings!$C$13*$D1379</f>
        <v/>
      </c>
      <c r="AN1379" s="29">
        <f>AN1370*Settings!$C$13*$D1379</f>
        <v/>
      </c>
      <c r="AO1379" s="29">
        <f>AO1370*Settings!$C$13*$D1379</f>
        <v/>
      </c>
      <c r="AP1379" s="29">
        <f>AP1370*Settings!$C$13*$D1379</f>
        <v/>
      </c>
      <c r="AQ1379" s="29">
        <f>AQ1370*Settings!$C$13*$D1379</f>
        <v/>
      </c>
      <c r="AR1379" s="29">
        <f>AR1370*Settings!$C$13*$D1379</f>
        <v/>
      </c>
      <c r="AS1379" s="29">
        <f>AS1370*Settings!$C$13*$D1379</f>
        <v/>
      </c>
      <c r="AT1379" s="29">
        <f>AT1370*Settings!$C$13*$D1379</f>
        <v/>
      </c>
      <c r="AU1379" s="29">
        <f>AU1370*Settings!$C$13*$D1379</f>
        <v/>
      </c>
      <c r="AV1379" s="29">
        <f>AV1370*Settings!$C$13*$D1379</f>
        <v/>
      </c>
      <c r="AW1379" s="29">
        <f>AW1370*Settings!$C$13*$D1379</f>
        <v/>
      </c>
      <c r="AX1379" s="49">
        <f>EMISSIONS(AX1370,Settings!$C$13,$D1379)</f>
        <v/>
      </c>
    </row>
    <row r="1380" hidden="1" outlineLevel="2">
      <c r="A1380" s="5" t="inlineStr">
        <is>
          <t>co2</t>
        </is>
      </c>
      <c r="B1380" s="5" t="inlineStr">
        <is>
          <t>bio</t>
        </is>
      </c>
      <c r="C1380" s="5" t="inlineStr">
        <is>
          <t>mac</t>
        </is>
      </c>
      <c r="D1380" s="40">
        <f>INDEX(Inputs!$T$5:$T$132,MATCH($B1380&amp;"|"&amp;$C1380,Inputs!$A$5:$A$132,0))</f>
        <v/>
      </c>
      <c r="E1380" s="39" t="n"/>
      <c r="F1380" s="39" t="n"/>
      <c r="G1380" s="39" t="n"/>
      <c r="H1380" s="5">
        <f>INDEX(Variables!$B$5:$B$105,MATCH($A1380,Variables!$A$5:$A$105,0))&amp;IF($C1380="",""," | "&amp;INDEX(Mapping!$B$5:$B$26,MATCH($C1380,Mapping!$A$5:$A$26,0))&amp;" | "&amp;INDEX(Mapping!$B$30:$B$41,MATCH($B1380,Mapping!$A$30:$A$41,0)))</f>
        <v/>
      </c>
      <c r="I1380" s="5">
        <f>INDEX(Variables!$C$5:$C$105,MATCH($A1380,Variables!$A$5:$A$105,0))</f>
        <v/>
      </c>
      <c r="J1380" s="5">
        <f>INDEX(Variables!$E$5:$E$105,MATCH($A1380,Variables!$A$5:$A$105,0))</f>
        <v/>
      </c>
      <c r="K1380" s="25">
        <f>LOWER(Settings!$C$4)&amp;".mit."&amp;$A1380&amp;IF($C1380="","","."&amp;$C1380&amp;"."&amp;$B1380)&amp;IF(INDEX(Variables!$D$5:$D$105,MATCH($A1380,Variables!$A$5:$A$105,0))="","","."&amp;INDEX(Variables!$D$5:$D$105,MATCH($A1380,Variables!$A$5:$A$105,0)))&amp;"."&amp;K$5</f>
        <v/>
      </c>
      <c r="L1380" s="28">
        <f>L1371*Settings!$C$13*$D1380</f>
        <v/>
      </c>
      <c r="M1380" s="29">
        <f>M1371*Settings!$C$13*$D1380</f>
        <v/>
      </c>
      <c r="N1380" s="29">
        <f>N1371*Settings!$C$13*$D1380</f>
        <v/>
      </c>
      <c r="O1380" s="29">
        <f>O1371*Settings!$C$13*$D1380</f>
        <v/>
      </c>
      <c r="P1380" s="29">
        <f>P1371*Settings!$C$13*$D1380</f>
        <v/>
      </c>
      <c r="Q1380" s="29">
        <f>Q1371*Settings!$C$13*$D1380</f>
        <v/>
      </c>
      <c r="R1380" s="29">
        <f>R1371*Settings!$C$13*$D1380</f>
        <v/>
      </c>
      <c r="S1380" s="29">
        <f>S1371*Settings!$C$13*$D1380</f>
        <v/>
      </c>
      <c r="T1380" s="29">
        <f>T1371*Settings!$C$13*$D1380</f>
        <v/>
      </c>
      <c r="U1380" s="29">
        <f>U1371*Settings!$C$13*$D1380</f>
        <v/>
      </c>
      <c r="V1380" s="29">
        <f>V1371*Settings!$C$13*$D1380</f>
        <v/>
      </c>
      <c r="W1380" s="29">
        <f>W1371*Settings!$C$13*$D1380</f>
        <v/>
      </c>
      <c r="X1380" s="29">
        <f>X1371*Settings!$C$13*$D1380</f>
        <v/>
      </c>
      <c r="Y1380" s="29">
        <f>Y1371*Settings!$C$13*$D1380</f>
        <v/>
      </c>
      <c r="Z1380" s="29">
        <f>Z1371*Settings!$C$13*$D1380</f>
        <v/>
      </c>
      <c r="AA1380" s="29">
        <f>AA1371*Settings!$C$13*$D1380</f>
        <v/>
      </c>
      <c r="AB1380" s="29">
        <f>AB1371*Settings!$C$13*$D1380</f>
        <v/>
      </c>
      <c r="AC1380" s="29">
        <f>AC1371*Settings!$C$13*$D1380</f>
        <v/>
      </c>
      <c r="AD1380" s="49">
        <f>EMISSIONS(AD1371,Settings!$C$13,$D1380)</f>
        <v/>
      </c>
      <c r="AE1380" s="25">
        <f>LOWER(Settings!$C$4)&amp;".mit."&amp;$A1380&amp;IF($C1380="","","."&amp;$C1380&amp;"."&amp;$B1380)&amp;IF(INDEX(Variables!$D$5:$D$105,MATCH($A1380,Variables!$A$5:$A$105,0))="","","."&amp;INDEX(Variables!$D$5:$D$105,MATCH($A1380,Variables!$A$5:$A$105,0)))&amp;"."&amp;AE$5</f>
        <v/>
      </c>
      <c r="AF1380" s="28">
        <f>AF1371*Settings!$C$13*$D1380</f>
        <v/>
      </c>
      <c r="AG1380" s="29">
        <f>AG1371*Settings!$C$13*$D1380</f>
        <v/>
      </c>
      <c r="AH1380" s="29">
        <f>AH1371*Settings!$C$13*$D1380</f>
        <v/>
      </c>
      <c r="AI1380" s="29">
        <f>AI1371*Settings!$C$13*$D1380</f>
        <v/>
      </c>
      <c r="AJ1380" s="29">
        <f>AJ1371*Settings!$C$13*$D1380</f>
        <v/>
      </c>
      <c r="AK1380" s="29">
        <f>AK1371*Settings!$C$13*$D1380</f>
        <v/>
      </c>
      <c r="AL1380" s="29">
        <f>AL1371*Settings!$C$13*$D1380</f>
        <v/>
      </c>
      <c r="AM1380" s="29">
        <f>AM1371*Settings!$C$13*$D1380</f>
        <v/>
      </c>
      <c r="AN1380" s="29">
        <f>AN1371*Settings!$C$13*$D1380</f>
        <v/>
      </c>
      <c r="AO1380" s="29">
        <f>AO1371*Settings!$C$13*$D1380</f>
        <v/>
      </c>
      <c r="AP1380" s="29">
        <f>AP1371*Settings!$C$13*$D1380</f>
        <v/>
      </c>
      <c r="AQ1380" s="29">
        <f>AQ1371*Settings!$C$13*$D1380</f>
        <v/>
      </c>
      <c r="AR1380" s="29">
        <f>AR1371*Settings!$C$13*$D1380</f>
        <v/>
      </c>
      <c r="AS1380" s="29">
        <f>AS1371*Settings!$C$13*$D1380</f>
        <v/>
      </c>
      <c r="AT1380" s="29">
        <f>AT1371*Settings!$C$13*$D1380</f>
        <v/>
      </c>
      <c r="AU1380" s="29">
        <f>AU1371*Settings!$C$13*$D1380</f>
        <v/>
      </c>
      <c r="AV1380" s="29">
        <f>AV1371*Settings!$C$13*$D1380</f>
        <v/>
      </c>
      <c r="AW1380" s="29">
        <f>AW1371*Settings!$C$13*$D1380</f>
        <v/>
      </c>
      <c r="AX1380" s="49">
        <f>EMISSIONS(AX1371,Settings!$C$13,$D1380)</f>
        <v/>
      </c>
    </row>
    <row r="1381" hidden="1" outlineLevel="2"/>
    <row r="1382" hidden="1" outlineLevel="2">
      <c r="A1382" s="5" t="inlineStr">
        <is>
          <t>rtx</t>
        </is>
      </c>
      <c r="B1382" s="5" t="inlineStr">
        <is>
          <t>coa</t>
        </is>
      </c>
      <c r="C1382" s="5" t="inlineStr">
        <is>
          <t>mac</t>
        </is>
      </c>
      <c r="D1382" s="40">
        <f>INDEX(Inputs!$R$5:$R$132,MATCH($B1382&amp;"|"&amp;$C1382,Inputs!$A$5:$A$132,0))</f>
        <v/>
      </c>
      <c r="E1382" s="39" t="n"/>
      <c r="F1382" s="39" t="n"/>
      <c r="G1382" s="39" t="n"/>
      <c r="H1382" s="5">
        <f>INDEX(Variables!$B$5:$B$105,MATCH($A1382,Variables!$A$5:$A$105,0))&amp;IF($C1382="",""," | "&amp;INDEX(Mapping!$B$5:$B$26,MATCH($C1382,Mapping!$A$5:$A$26,0))&amp;" | "&amp;INDEX(Mapping!$B$30:$B$41,MATCH($B1382,Mapping!$A$30:$A$41,0)))</f>
        <v/>
      </c>
      <c r="I1382" s="5">
        <f>INDEX(Variables!$C$5:$C$105,MATCH($A1382,Variables!$A$5:$A$105,0))</f>
        <v/>
      </c>
      <c r="J1382" s="5">
        <f>INDEX(Variables!$E$5:$E$105,MATCH($A1382,Variables!$A$5:$A$105,0))</f>
        <v/>
      </c>
      <c r="K1382" s="25">
        <f>LOWER(Settings!$C$4)&amp;".mit."&amp;$A1382&amp;IF($C1382="","","."&amp;$C1382&amp;"."&amp;$B1382)&amp;IF(INDEX(Variables!$D$5:$D$105,MATCH($A1382,Variables!$A$5:$A$105,0))="","","."&amp;INDEX(Variables!$D$5:$D$105,MATCH($A1382,Variables!$A$5:$A$105,0)))&amp;"."&amp;K$5</f>
        <v/>
      </c>
      <c r="L1382" s="46">
        <f>L1364*Settings!$C$13*(INDEX(L$258:L$269,$D1382)+INDEX(L$245:L$256,$D1382))</f>
        <v/>
      </c>
      <c r="M1382" s="47">
        <f>M1364*Settings!$C$13*(INDEX(M$258:M$269,$D1382)+INDEX(M$245:M$256,$D1382))</f>
        <v/>
      </c>
      <c r="N1382" s="47">
        <f>N1364*Settings!$C$13*(INDEX(N$258:N$269,$D1382)+INDEX(N$245:N$256,$D1382))</f>
        <v/>
      </c>
      <c r="O1382" s="47">
        <f>O1364*Settings!$C$13*(INDEX(O$258:O$269,$D1382)+INDEX(O$245:O$256,$D1382))</f>
        <v/>
      </c>
      <c r="P1382" s="47">
        <f>P1364*Settings!$C$13*(INDEX(P$258:P$269,$D1382)+INDEX(P$245:P$256,$D1382))</f>
        <v/>
      </c>
      <c r="Q1382" s="47">
        <f>Q1364*Settings!$C$13*(INDEX(Q$258:Q$269,$D1382)+INDEX(Q$245:Q$256,$D1382))</f>
        <v/>
      </c>
      <c r="R1382" s="47">
        <f>R1364*Settings!$C$13*(INDEX(R$258:R$269,$D1382)+INDEX(R$245:R$256,$D1382))</f>
        <v/>
      </c>
      <c r="S1382" s="47">
        <f>S1364*Settings!$C$13*(INDEX(S$258:S$269,$D1382)+INDEX(S$245:S$256,$D1382))</f>
        <v/>
      </c>
      <c r="T1382" s="47">
        <f>T1364*Settings!$C$13*(INDEX(T$258:T$269,$D1382)+INDEX(T$245:T$256,$D1382))</f>
        <v/>
      </c>
      <c r="U1382" s="47">
        <f>U1364*Settings!$C$13*(INDEX(U$258:U$269,$D1382)+INDEX(U$245:U$256,$D1382))</f>
        <v/>
      </c>
      <c r="V1382" s="47">
        <f>V1364*Settings!$C$13*(INDEX(V$258:V$269,$D1382)+INDEX(V$245:V$256,$D1382))</f>
        <v/>
      </c>
      <c r="W1382" s="47">
        <f>W1364*Settings!$C$13*(INDEX(W$258:W$269,$D1382)+INDEX(W$245:W$256,$D1382))</f>
        <v/>
      </c>
      <c r="X1382" s="47">
        <f>X1364*Settings!$C$13*(INDEX(X$258:X$269,$D1382)+INDEX(X$245:X$256,$D1382))</f>
        <v/>
      </c>
      <c r="Y1382" s="47">
        <f>Y1364*Settings!$C$13*(INDEX(Y$258:Y$269,$D1382)+INDEX(Y$245:Y$256,$D1382))</f>
        <v/>
      </c>
      <c r="Z1382" s="47">
        <f>Z1364*Settings!$C$13*(INDEX(Z$258:Z$269,$D1382)+INDEX(Z$245:Z$256,$D1382))</f>
        <v/>
      </c>
      <c r="AA1382" s="47">
        <f>AA1364*Settings!$C$13*(INDEX(AA$258:AA$269,$D1382)+INDEX(AA$245:AA$256,$D1382))</f>
        <v/>
      </c>
      <c r="AB1382" s="47">
        <f>AB1364*Settings!$C$13*(INDEX(AB$258:AB$269,$D1382)+INDEX(AB$245:AB$256,$D1382))</f>
        <v/>
      </c>
      <c r="AC1382" s="47">
        <f>AC1364*Settings!$C$13*(INDEX(AC$258:AC$269,$D1382)+INDEX(AC$245:AC$256,$D1382))</f>
        <v/>
      </c>
      <c r="AD1382" s="48">
        <f>REVENUE(AD1364,Settings!$C$13,INDEX(AD$258:AD$269,$D1382)+INDEX(AD$245:AD$256,$D1382))</f>
        <v/>
      </c>
      <c r="AE1382" s="25">
        <f>LOWER(Settings!$C$4)&amp;".mit."&amp;$A1382&amp;IF($C1382="","","."&amp;$C1382&amp;"."&amp;$B1382)&amp;IF(INDEX(Variables!$D$5:$D$105,MATCH($A1382,Variables!$A$5:$A$105,0))="","","."&amp;INDEX(Variables!$D$5:$D$105,MATCH($A1382,Variables!$A$5:$A$105,0)))&amp;"."&amp;AE$5</f>
        <v/>
      </c>
      <c r="AF1382" s="46">
        <f>AF1364*Settings!$C$13*(INDEX(AF$258:AF$269,$D1382)+INDEX(AF$245:AF$256,$D1382))</f>
        <v/>
      </c>
      <c r="AG1382" s="47">
        <f>AG1364*Settings!$C$13*(INDEX(AG$258:AG$269,$D1382)+INDEX(AG$245:AG$256,$D1382))</f>
        <v/>
      </c>
      <c r="AH1382" s="47">
        <f>AH1364*Settings!$C$13*(INDEX(AH$258:AH$269,$D1382)+INDEX(AH$245:AH$256,$D1382))</f>
        <v/>
      </c>
      <c r="AI1382" s="47">
        <f>AI1364*Settings!$C$13*(INDEX(AI$258:AI$269,$D1382)+INDEX(AI$245:AI$256,$D1382))</f>
        <v/>
      </c>
      <c r="AJ1382" s="47">
        <f>AJ1364*Settings!$C$13*(INDEX(AJ$258:AJ$269,$D1382)+INDEX(AJ$245:AJ$256,$D1382))</f>
        <v/>
      </c>
      <c r="AK1382" s="47">
        <f>AK1364*Settings!$C$13*(INDEX(AK$258:AK$269,$D1382)+INDEX(AK$245:AK$256,$D1382))</f>
        <v/>
      </c>
      <c r="AL1382" s="47">
        <f>AL1364*Settings!$C$13*(INDEX(AL$258:AL$269,$D1382)+INDEX(AL$245:AL$256,$D1382))</f>
        <v/>
      </c>
      <c r="AM1382" s="47">
        <f>AM1364*Settings!$C$13*(INDEX(AM$258:AM$269,$D1382)+INDEX(AM$245:AM$256,$D1382))</f>
        <v/>
      </c>
      <c r="AN1382" s="47">
        <f>AN1364*Settings!$C$13*(INDEX(AN$258:AN$269,$D1382)+INDEX(AN$245:AN$256,$D1382))</f>
        <v/>
      </c>
      <c r="AO1382" s="47">
        <f>AO1364*Settings!$C$13*(INDEX(AO$258:AO$269,$D1382)+INDEX(AO$245:AO$256,$D1382))</f>
        <v/>
      </c>
      <c r="AP1382" s="47">
        <f>AP1364*Settings!$C$13*(INDEX(AP$258:AP$269,$D1382)+INDEX(AP$245:AP$256,$D1382))</f>
        <v/>
      </c>
      <c r="AQ1382" s="47">
        <f>AQ1364*Settings!$C$13*(INDEX(AQ$258:AQ$269,$D1382)+INDEX(AQ$245:AQ$256,$D1382))</f>
        <v/>
      </c>
      <c r="AR1382" s="47">
        <f>AR1364*Settings!$C$13*(INDEX(AR$258:AR$269,$D1382)+INDEX(AR$245:AR$256,$D1382))</f>
        <v/>
      </c>
      <c r="AS1382" s="47">
        <f>AS1364*Settings!$C$13*(INDEX(AS$258:AS$269,$D1382)+INDEX(AS$245:AS$256,$D1382))</f>
        <v/>
      </c>
      <c r="AT1382" s="47">
        <f>AT1364*Settings!$C$13*(INDEX(AT$258:AT$269,$D1382)+INDEX(AT$245:AT$256,$D1382))</f>
        <v/>
      </c>
      <c r="AU1382" s="47">
        <f>AU1364*Settings!$C$13*(INDEX(AU$258:AU$269,$D1382)+INDEX(AU$245:AU$256,$D1382))</f>
        <v/>
      </c>
      <c r="AV1382" s="47">
        <f>AV1364*Settings!$C$13*(INDEX(AV$258:AV$269,$D1382)+INDEX(AV$245:AV$256,$D1382))</f>
        <v/>
      </c>
      <c r="AW1382" s="47">
        <f>AW1364*Settings!$C$13*(INDEX(AW$258:AW$269,$D1382)+INDEX(AW$245:AW$256,$D1382))</f>
        <v/>
      </c>
      <c r="AX1382" s="48">
        <f>REVENUE(AX1364,Settings!$C$13,INDEX(AX$258:AX$269,$D1382)+INDEX(AX$245:AX$256,$D1382))</f>
        <v/>
      </c>
    </row>
    <row r="1383" hidden="1" outlineLevel="2">
      <c r="A1383" s="5" t="inlineStr">
        <is>
          <t>rtx</t>
        </is>
      </c>
      <c r="B1383" s="5" t="inlineStr">
        <is>
          <t>nga</t>
        </is>
      </c>
      <c r="C1383" s="5" t="inlineStr">
        <is>
          <t>mac</t>
        </is>
      </c>
      <c r="D1383" s="40">
        <f>INDEX(Inputs!$R$5:$R$132,MATCH($B1383&amp;"|"&amp;$C1383,Inputs!$A$5:$A$132,0))</f>
        <v/>
      </c>
      <c r="E1383" s="39" t="n"/>
      <c r="F1383" s="39" t="n"/>
      <c r="G1383" s="39" t="n"/>
      <c r="H1383" s="5">
        <f>INDEX(Variables!$B$5:$B$105,MATCH($A1383,Variables!$A$5:$A$105,0))&amp;IF($C1383="",""," | "&amp;INDEX(Mapping!$B$5:$B$26,MATCH($C1383,Mapping!$A$5:$A$26,0))&amp;" | "&amp;INDEX(Mapping!$B$30:$B$41,MATCH($B1383,Mapping!$A$30:$A$41,0)))</f>
        <v/>
      </c>
      <c r="I1383" s="5">
        <f>INDEX(Variables!$C$5:$C$105,MATCH($A1383,Variables!$A$5:$A$105,0))</f>
        <v/>
      </c>
      <c r="J1383" s="5">
        <f>INDEX(Variables!$E$5:$E$105,MATCH($A1383,Variables!$A$5:$A$105,0))</f>
        <v/>
      </c>
      <c r="K1383" s="25">
        <f>LOWER(Settings!$C$4)&amp;".mit."&amp;$A1383&amp;IF($C1383="","","."&amp;$C1383&amp;"."&amp;$B1383)&amp;IF(INDEX(Variables!$D$5:$D$105,MATCH($A1383,Variables!$A$5:$A$105,0))="","","."&amp;INDEX(Variables!$D$5:$D$105,MATCH($A1383,Variables!$A$5:$A$105,0)))&amp;"."&amp;K$5</f>
        <v/>
      </c>
      <c r="L1383" s="46">
        <f>L1365*Settings!$C$13*(INDEX(L$258:L$269,$D1383)+INDEX(L$245:L$256,$D1383))</f>
        <v/>
      </c>
      <c r="M1383" s="47">
        <f>M1365*Settings!$C$13*(INDEX(M$258:M$269,$D1383)+INDEX(M$245:M$256,$D1383))</f>
        <v/>
      </c>
      <c r="N1383" s="47">
        <f>N1365*Settings!$C$13*(INDEX(N$258:N$269,$D1383)+INDEX(N$245:N$256,$D1383))</f>
        <v/>
      </c>
      <c r="O1383" s="47">
        <f>O1365*Settings!$C$13*(INDEX(O$258:O$269,$D1383)+INDEX(O$245:O$256,$D1383))</f>
        <v/>
      </c>
      <c r="P1383" s="47">
        <f>P1365*Settings!$C$13*(INDEX(P$258:P$269,$D1383)+INDEX(P$245:P$256,$D1383))</f>
        <v/>
      </c>
      <c r="Q1383" s="47">
        <f>Q1365*Settings!$C$13*(INDEX(Q$258:Q$269,$D1383)+INDEX(Q$245:Q$256,$D1383))</f>
        <v/>
      </c>
      <c r="R1383" s="47">
        <f>R1365*Settings!$C$13*(INDEX(R$258:R$269,$D1383)+INDEX(R$245:R$256,$D1383))</f>
        <v/>
      </c>
      <c r="S1383" s="47">
        <f>S1365*Settings!$C$13*(INDEX(S$258:S$269,$D1383)+INDEX(S$245:S$256,$D1383))</f>
        <v/>
      </c>
      <c r="T1383" s="47">
        <f>T1365*Settings!$C$13*(INDEX(T$258:T$269,$D1383)+INDEX(T$245:T$256,$D1383))</f>
        <v/>
      </c>
      <c r="U1383" s="47">
        <f>U1365*Settings!$C$13*(INDEX(U$258:U$269,$D1383)+INDEX(U$245:U$256,$D1383))</f>
        <v/>
      </c>
      <c r="V1383" s="47">
        <f>V1365*Settings!$C$13*(INDEX(V$258:V$269,$D1383)+INDEX(V$245:V$256,$D1383))</f>
        <v/>
      </c>
      <c r="W1383" s="47">
        <f>W1365*Settings!$C$13*(INDEX(W$258:W$269,$D1383)+INDEX(W$245:W$256,$D1383))</f>
        <v/>
      </c>
      <c r="X1383" s="47">
        <f>X1365*Settings!$C$13*(INDEX(X$258:X$269,$D1383)+INDEX(X$245:X$256,$D1383))</f>
        <v/>
      </c>
      <c r="Y1383" s="47">
        <f>Y1365*Settings!$C$13*(INDEX(Y$258:Y$269,$D1383)+INDEX(Y$245:Y$256,$D1383))</f>
        <v/>
      </c>
      <c r="Z1383" s="47">
        <f>Z1365*Settings!$C$13*(INDEX(Z$258:Z$269,$D1383)+INDEX(Z$245:Z$256,$D1383))</f>
        <v/>
      </c>
      <c r="AA1383" s="47">
        <f>AA1365*Settings!$C$13*(INDEX(AA$258:AA$269,$D1383)+INDEX(AA$245:AA$256,$D1383))</f>
        <v/>
      </c>
      <c r="AB1383" s="47">
        <f>AB1365*Settings!$C$13*(INDEX(AB$258:AB$269,$D1383)+INDEX(AB$245:AB$256,$D1383))</f>
        <v/>
      </c>
      <c r="AC1383" s="47">
        <f>AC1365*Settings!$C$13*(INDEX(AC$258:AC$269,$D1383)+INDEX(AC$245:AC$256,$D1383))</f>
        <v/>
      </c>
      <c r="AD1383" s="48">
        <f>REVENUE(AD1365,Settings!$C$13,INDEX(AD$258:AD$269,$D1383)+INDEX(AD$245:AD$256,$D1383))</f>
        <v/>
      </c>
      <c r="AE1383" s="25">
        <f>LOWER(Settings!$C$4)&amp;".mit."&amp;$A1383&amp;IF($C1383="","","."&amp;$C1383&amp;"."&amp;$B1383)&amp;IF(INDEX(Variables!$D$5:$D$105,MATCH($A1383,Variables!$A$5:$A$105,0))="","","."&amp;INDEX(Variables!$D$5:$D$105,MATCH($A1383,Variables!$A$5:$A$105,0)))&amp;"."&amp;AE$5</f>
        <v/>
      </c>
      <c r="AF1383" s="46">
        <f>AF1365*Settings!$C$13*(INDEX(AF$258:AF$269,$D1383)+INDEX(AF$245:AF$256,$D1383))</f>
        <v/>
      </c>
      <c r="AG1383" s="47">
        <f>AG1365*Settings!$C$13*(INDEX(AG$258:AG$269,$D1383)+INDEX(AG$245:AG$256,$D1383))</f>
        <v/>
      </c>
      <c r="AH1383" s="47">
        <f>AH1365*Settings!$C$13*(INDEX(AH$258:AH$269,$D1383)+INDEX(AH$245:AH$256,$D1383))</f>
        <v/>
      </c>
      <c r="AI1383" s="47">
        <f>AI1365*Settings!$C$13*(INDEX(AI$258:AI$269,$D1383)+INDEX(AI$245:AI$256,$D1383))</f>
        <v/>
      </c>
      <c r="AJ1383" s="47">
        <f>AJ1365*Settings!$C$13*(INDEX(AJ$258:AJ$269,$D1383)+INDEX(AJ$245:AJ$256,$D1383))</f>
        <v/>
      </c>
      <c r="AK1383" s="47">
        <f>AK1365*Settings!$C$13*(INDEX(AK$258:AK$269,$D1383)+INDEX(AK$245:AK$256,$D1383))</f>
        <v/>
      </c>
      <c r="AL1383" s="47">
        <f>AL1365*Settings!$C$13*(INDEX(AL$258:AL$269,$D1383)+INDEX(AL$245:AL$256,$D1383))</f>
        <v/>
      </c>
      <c r="AM1383" s="47">
        <f>AM1365*Settings!$C$13*(INDEX(AM$258:AM$269,$D1383)+INDEX(AM$245:AM$256,$D1383))</f>
        <v/>
      </c>
      <c r="AN1383" s="47">
        <f>AN1365*Settings!$C$13*(INDEX(AN$258:AN$269,$D1383)+INDEX(AN$245:AN$256,$D1383))</f>
        <v/>
      </c>
      <c r="AO1383" s="47">
        <f>AO1365*Settings!$C$13*(INDEX(AO$258:AO$269,$D1383)+INDEX(AO$245:AO$256,$D1383))</f>
        <v/>
      </c>
      <c r="AP1383" s="47">
        <f>AP1365*Settings!$C$13*(INDEX(AP$258:AP$269,$D1383)+INDEX(AP$245:AP$256,$D1383))</f>
        <v/>
      </c>
      <c r="AQ1383" s="47">
        <f>AQ1365*Settings!$C$13*(INDEX(AQ$258:AQ$269,$D1383)+INDEX(AQ$245:AQ$256,$D1383))</f>
        <v/>
      </c>
      <c r="AR1383" s="47">
        <f>AR1365*Settings!$C$13*(INDEX(AR$258:AR$269,$D1383)+INDEX(AR$245:AR$256,$D1383))</f>
        <v/>
      </c>
      <c r="AS1383" s="47">
        <f>AS1365*Settings!$C$13*(INDEX(AS$258:AS$269,$D1383)+INDEX(AS$245:AS$256,$D1383))</f>
        <v/>
      </c>
      <c r="AT1383" s="47">
        <f>AT1365*Settings!$C$13*(INDEX(AT$258:AT$269,$D1383)+INDEX(AT$245:AT$256,$D1383))</f>
        <v/>
      </c>
      <c r="AU1383" s="47">
        <f>AU1365*Settings!$C$13*(INDEX(AU$258:AU$269,$D1383)+INDEX(AU$245:AU$256,$D1383))</f>
        <v/>
      </c>
      <c r="AV1383" s="47">
        <f>AV1365*Settings!$C$13*(INDEX(AV$258:AV$269,$D1383)+INDEX(AV$245:AV$256,$D1383))</f>
        <v/>
      </c>
      <c r="AW1383" s="47">
        <f>AW1365*Settings!$C$13*(INDEX(AW$258:AW$269,$D1383)+INDEX(AW$245:AW$256,$D1383))</f>
        <v/>
      </c>
      <c r="AX1383" s="48">
        <f>REVENUE(AX1365,Settings!$C$13,INDEX(AX$258:AX$269,$D1383)+INDEX(AX$245:AX$256,$D1383))</f>
        <v/>
      </c>
    </row>
    <row r="1384" hidden="1" outlineLevel="2">
      <c r="A1384" s="5" t="inlineStr">
        <is>
          <t>rtx</t>
        </is>
      </c>
      <c r="B1384" s="5" t="inlineStr">
        <is>
          <t>gso</t>
        </is>
      </c>
      <c r="C1384" s="5" t="inlineStr">
        <is>
          <t>mac</t>
        </is>
      </c>
      <c r="D1384" s="40">
        <f>INDEX(Inputs!$R$5:$R$132,MATCH($B1384&amp;"|"&amp;$C1384,Inputs!$A$5:$A$132,0))</f>
        <v/>
      </c>
      <c r="E1384" s="39" t="n"/>
      <c r="F1384" s="39" t="n"/>
      <c r="G1384" s="39" t="n"/>
      <c r="H1384" s="5">
        <f>INDEX(Variables!$B$5:$B$105,MATCH($A1384,Variables!$A$5:$A$105,0))&amp;IF($C1384="",""," | "&amp;INDEX(Mapping!$B$5:$B$26,MATCH($C1384,Mapping!$A$5:$A$26,0))&amp;" | "&amp;INDEX(Mapping!$B$30:$B$41,MATCH($B1384,Mapping!$A$30:$A$41,0)))</f>
        <v/>
      </c>
      <c r="I1384" s="5">
        <f>INDEX(Variables!$C$5:$C$105,MATCH($A1384,Variables!$A$5:$A$105,0))</f>
        <v/>
      </c>
      <c r="J1384" s="5">
        <f>INDEX(Variables!$E$5:$E$105,MATCH($A1384,Variables!$A$5:$A$105,0))</f>
        <v/>
      </c>
      <c r="K1384" s="25">
        <f>LOWER(Settings!$C$4)&amp;".mit."&amp;$A1384&amp;IF($C1384="","","."&amp;$C1384&amp;"."&amp;$B1384)&amp;IF(INDEX(Variables!$D$5:$D$105,MATCH($A1384,Variables!$A$5:$A$105,0))="","","."&amp;INDEX(Variables!$D$5:$D$105,MATCH($A1384,Variables!$A$5:$A$105,0)))&amp;"."&amp;K$5</f>
        <v/>
      </c>
      <c r="L1384" s="46">
        <f>L1366*Settings!$C$13*(INDEX(L$258:L$269,$D1384)+INDEX(L$245:L$256,$D1384))</f>
        <v/>
      </c>
      <c r="M1384" s="47">
        <f>M1366*Settings!$C$13*(INDEX(M$258:M$269,$D1384)+INDEX(M$245:M$256,$D1384))</f>
        <v/>
      </c>
      <c r="N1384" s="47">
        <f>N1366*Settings!$C$13*(INDEX(N$258:N$269,$D1384)+INDEX(N$245:N$256,$D1384))</f>
        <v/>
      </c>
      <c r="O1384" s="47">
        <f>O1366*Settings!$C$13*(INDEX(O$258:O$269,$D1384)+INDEX(O$245:O$256,$D1384))</f>
        <v/>
      </c>
      <c r="P1384" s="47">
        <f>P1366*Settings!$C$13*(INDEX(P$258:P$269,$D1384)+INDEX(P$245:P$256,$D1384))</f>
        <v/>
      </c>
      <c r="Q1384" s="47">
        <f>Q1366*Settings!$C$13*(INDEX(Q$258:Q$269,$D1384)+INDEX(Q$245:Q$256,$D1384))</f>
        <v/>
      </c>
      <c r="R1384" s="47">
        <f>R1366*Settings!$C$13*(INDEX(R$258:R$269,$D1384)+INDEX(R$245:R$256,$D1384))</f>
        <v/>
      </c>
      <c r="S1384" s="47">
        <f>S1366*Settings!$C$13*(INDEX(S$258:S$269,$D1384)+INDEX(S$245:S$256,$D1384))</f>
        <v/>
      </c>
      <c r="T1384" s="47">
        <f>T1366*Settings!$C$13*(INDEX(T$258:T$269,$D1384)+INDEX(T$245:T$256,$D1384))</f>
        <v/>
      </c>
      <c r="U1384" s="47">
        <f>U1366*Settings!$C$13*(INDEX(U$258:U$269,$D1384)+INDEX(U$245:U$256,$D1384))</f>
        <v/>
      </c>
      <c r="V1384" s="47">
        <f>V1366*Settings!$C$13*(INDEX(V$258:V$269,$D1384)+INDEX(V$245:V$256,$D1384))</f>
        <v/>
      </c>
      <c r="W1384" s="47">
        <f>W1366*Settings!$C$13*(INDEX(W$258:W$269,$D1384)+INDEX(W$245:W$256,$D1384))</f>
        <v/>
      </c>
      <c r="X1384" s="47">
        <f>X1366*Settings!$C$13*(INDEX(X$258:X$269,$D1384)+INDEX(X$245:X$256,$D1384))</f>
        <v/>
      </c>
      <c r="Y1384" s="47">
        <f>Y1366*Settings!$C$13*(INDEX(Y$258:Y$269,$D1384)+INDEX(Y$245:Y$256,$D1384))</f>
        <v/>
      </c>
      <c r="Z1384" s="47">
        <f>Z1366*Settings!$C$13*(INDEX(Z$258:Z$269,$D1384)+INDEX(Z$245:Z$256,$D1384))</f>
        <v/>
      </c>
      <c r="AA1384" s="47">
        <f>AA1366*Settings!$C$13*(INDEX(AA$258:AA$269,$D1384)+INDEX(AA$245:AA$256,$D1384))</f>
        <v/>
      </c>
      <c r="AB1384" s="47">
        <f>AB1366*Settings!$C$13*(INDEX(AB$258:AB$269,$D1384)+INDEX(AB$245:AB$256,$D1384))</f>
        <v/>
      </c>
      <c r="AC1384" s="47">
        <f>AC1366*Settings!$C$13*(INDEX(AC$258:AC$269,$D1384)+INDEX(AC$245:AC$256,$D1384))</f>
        <v/>
      </c>
      <c r="AD1384" s="48">
        <f>REVENUE(AD1366,Settings!$C$13,INDEX(AD$258:AD$269,$D1384)+INDEX(AD$245:AD$256,$D1384))</f>
        <v/>
      </c>
      <c r="AE1384" s="25">
        <f>LOWER(Settings!$C$4)&amp;".mit."&amp;$A1384&amp;IF($C1384="","","."&amp;$C1384&amp;"."&amp;$B1384)&amp;IF(INDEX(Variables!$D$5:$D$105,MATCH($A1384,Variables!$A$5:$A$105,0))="","","."&amp;INDEX(Variables!$D$5:$D$105,MATCH($A1384,Variables!$A$5:$A$105,0)))&amp;"."&amp;AE$5</f>
        <v/>
      </c>
      <c r="AF1384" s="46">
        <f>AF1366*Settings!$C$13*(INDEX(AF$258:AF$269,$D1384)+INDEX(AF$245:AF$256,$D1384))</f>
        <v/>
      </c>
      <c r="AG1384" s="47">
        <f>AG1366*Settings!$C$13*(INDEX(AG$258:AG$269,$D1384)+INDEX(AG$245:AG$256,$D1384))</f>
        <v/>
      </c>
      <c r="AH1384" s="47">
        <f>AH1366*Settings!$C$13*(INDEX(AH$258:AH$269,$D1384)+INDEX(AH$245:AH$256,$D1384))</f>
        <v/>
      </c>
      <c r="AI1384" s="47">
        <f>AI1366*Settings!$C$13*(INDEX(AI$258:AI$269,$D1384)+INDEX(AI$245:AI$256,$D1384))</f>
        <v/>
      </c>
      <c r="AJ1384" s="47">
        <f>AJ1366*Settings!$C$13*(INDEX(AJ$258:AJ$269,$D1384)+INDEX(AJ$245:AJ$256,$D1384))</f>
        <v/>
      </c>
      <c r="AK1384" s="47">
        <f>AK1366*Settings!$C$13*(INDEX(AK$258:AK$269,$D1384)+INDEX(AK$245:AK$256,$D1384))</f>
        <v/>
      </c>
      <c r="AL1384" s="47">
        <f>AL1366*Settings!$C$13*(INDEX(AL$258:AL$269,$D1384)+INDEX(AL$245:AL$256,$D1384))</f>
        <v/>
      </c>
      <c r="AM1384" s="47">
        <f>AM1366*Settings!$C$13*(INDEX(AM$258:AM$269,$D1384)+INDEX(AM$245:AM$256,$D1384))</f>
        <v/>
      </c>
      <c r="AN1384" s="47">
        <f>AN1366*Settings!$C$13*(INDEX(AN$258:AN$269,$D1384)+INDEX(AN$245:AN$256,$D1384))</f>
        <v/>
      </c>
      <c r="AO1384" s="47">
        <f>AO1366*Settings!$C$13*(INDEX(AO$258:AO$269,$D1384)+INDEX(AO$245:AO$256,$D1384))</f>
        <v/>
      </c>
      <c r="AP1384" s="47">
        <f>AP1366*Settings!$C$13*(INDEX(AP$258:AP$269,$D1384)+INDEX(AP$245:AP$256,$D1384))</f>
        <v/>
      </c>
      <c r="AQ1384" s="47">
        <f>AQ1366*Settings!$C$13*(INDEX(AQ$258:AQ$269,$D1384)+INDEX(AQ$245:AQ$256,$D1384))</f>
        <v/>
      </c>
      <c r="AR1384" s="47">
        <f>AR1366*Settings!$C$13*(INDEX(AR$258:AR$269,$D1384)+INDEX(AR$245:AR$256,$D1384))</f>
        <v/>
      </c>
      <c r="AS1384" s="47">
        <f>AS1366*Settings!$C$13*(INDEX(AS$258:AS$269,$D1384)+INDEX(AS$245:AS$256,$D1384))</f>
        <v/>
      </c>
      <c r="AT1384" s="47">
        <f>AT1366*Settings!$C$13*(INDEX(AT$258:AT$269,$D1384)+INDEX(AT$245:AT$256,$D1384))</f>
        <v/>
      </c>
      <c r="AU1384" s="47">
        <f>AU1366*Settings!$C$13*(INDEX(AU$258:AU$269,$D1384)+INDEX(AU$245:AU$256,$D1384))</f>
        <v/>
      </c>
      <c r="AV1384" s="47">
        <f>AV1366*Settings!$C$13*(INDEX(AV$258:AV$269,$D1384)+INDEX(AV$245:AV$256,$D1384))</f>
        <v/>
      </c>
      <c r="AW1384" s="47">
        <f>AW1366*Settings!$C$13*(INDEX(AW$258:AW$269,$D1384)+INDEX(AW$245:AW$256,$D1384))</f>
        <v/>
      </c>
      <c r="AX1384" s="48">
        <f>REVENUE(AX1366,Settings!$C$13,INDEX(AX$258:AX$269,$D1384)+INDEX(AX$245:AX$256,$D1384))</f>
        <v/>
      </c>
    </row>
    <row r="1385" hidden="1" outlineLevel="2">
      <c r="A1385" s="5" t="inlineStr">
        <is>
          <t>rtx</t>
        </is>
      </c>
      <c r="B1385" s="5" t="inlineStr">
        <is>
          <t>die</t>
        </is>
      </c>
      <c r="C1385" s="5" t="inlineStr">
        <is>
          <t>mac</t>
        </is>
      </c>
      <c r="D1385" s="40">
        <f>INDEX(Inputs!$R$5:$R$132,MATCH($B1385&amp;"|"&amp;$C1385,Inputs!$A$5:$A$132,0))</f>
        <v/>
      </c>
      <c r="E1385" s="39" t="n"/>
      <c r="F1385" s="39" t="n"/>
      <c r="G1385" s="39" t="n"/>
      <c r="H1385" s="5">
        <f>INDEX(Variables!$B$5:$B$105,MATCH($A1385,Variables!$A$5:$A$105,0))&amp;IF($C1385="",""," | "&amp;INDEX(Mapping!$B$5:$B$26,MATCH($C1385,Mapping!$A$5:$A$26,0))&amp;" | "&amp;INDEX(Mapping!$B$30:$B$41,MATCH($B1385,Mapping!$A$30:$A$41,0)))</f>
        <v/>
      </c>
      <c r="I1385" s="5">
        <f>INDEX(Variables!$C$5:$C$105,MATCH($A1385,Variables!$A$5:$A$105,0))</f>
        <v/>
      </c>
      <c r="J1385" s="5">
        <f>INDEX(Variables!$E$5:$E$105,MATCH($A1385,Variables!$A$5:$A$105,0))</f>
        <v/>
      </c>
      <c r="K1385" s="25">
        <f>LOWER(Settings!$C$4)&amp;".mit."&amp;$A1385&amp;IF($C1385="","","."&amp;$C1385&amp;"."&amp;$B1385)&amp;IF(INDEX(Variables!$D$5:$D$105,MATCH($A1385,Variables!$A$5:$A$105,0))="","","."&amp;INDEX(Variables!$D$5:$D$105,MATCH($A1385,Variables!$A$5:$A$105,0)))&amp;"."&amp;K$5</f>
        <v/>
      </c>
      <c r="L1385" s="46">
        <f>L1367*Settings!$C$13*(INDEX(L$258:L$269,$D1385)+INDEX(L$245:L$256,$D1385))</f>
        <v/>
      </c>
      <c r="M1385" s="47">
        <f>M1367*Settings!$C$13*(INDEX(M$258:M$269,$D1385)+INDEX(M$245:M$256,$D1385))</f>
        <v/>
      </c>
      <c r="N1385" s="47">
        <f>N1367*Settings!$C$13*(INDEX(N$258:N$269,$D1385)+INDEX(N$245:N$256,$D1385))</f>
        <v/>
      </c>
      <c r="O1385" s="47">
        <f>O1367*Settings!$C$13*(INDEX(O$258:O$269,$D1385)+INDEX(O$245:O$256,$D1385))</f>
        <v/>
      </c>
      <c r="P1385" s="47">
        <f>P1367*Settings!$C$13*(INDEX(P$258:P$269,$D1385)+INDEX(P$245:P$256,$D1385))</f>
        <v/>
      </c>
      <c r="Q1385" s="47">
        <f>Q1367*Settings!$C$13*(INDEX(Q$258:Q$269,$D1385)+INDEX(Q$245:Q$256,$D1385))</f>
        <v/>
      </c>
      <c r="R1385" s="47">
        <f>R1367*Settings!$C$13*(INDEX(R$258:R$269,$D1385)+INDEX(R$245:R$256,$D1385))</f>
        <v/>
      </c>
      <c r="S1385" s="47">
        <f>S1367*Settings!$C$13*(INDEX(S$258:S$269,$D1385)+INDEX(S$245:S$256,$D1385))</f>
        <v/>
      </c>
      <c r="T1385" s="47">
        <f>T1367*Settings!$C$13*(INDEX(T$258:T$269,$D1385)+INDEX(T$245:T$256,$D1385))</f>
        <v/>
      </c>
      <c r="U1385" s="47">
        <f>U1367*Settings!$C$13*(INDEX(U$258:U$269,$D1385)+INDEX(U$245:U$256,$D1385))</f>
        <v/>
      </c>
      <c r="V1385" s="47">
        <f>V1367*Settings!$C$13*(INDEX(V$258:V$269,$D1385)+INDEX(V$245:V$256,$D1385))</f>
        <v/>
      </c>
      <c r="W1385" s="47">
        <f>W1367*Settings!$C$13*(INDEX(W$258:W$269,$D1385)+INDEX(W$245:W$256,$D1385))</f>
        <v/>
      </c>
      <c r="X1385" s="47">
        <f>X1367*Settings!$C$13*(INDEX(X$258:X$269,$D1385)+INDEX(X$245:X$256,$D1385))</f>
        <v/>
      </c>
      <c r="Y1385" s="47">
        <f>Y1367*Settings!$C$13*(INDEX(Y$258:Y$269,$D1385)+INDEX(Y$245:Y$256,$D1385))</f>
        <v/>
      </c>
      <c r="Z1385" s="47">
        <f>Z1367*Settings!$C$13*(INDEX(Z$258:Z$269,$D1385)+INDEX(Z$245:Z$256,$D1385))</f>
        <v/>
      </c>
      <c r="AA1385" s="47">
        <f>AA1367*Settings!$C$13*(INDEX(AA$258:AA$269,$D1385)+INDEX(AA$245:AA$256,$D1385))</f>
        <v/>
      </c>
      <c r="AB1385" s="47">
        <f>AB1367*Settings!$C$13*(INDEX(AB$258:AB$269,$D1385)+INDEX(AB$245:AB$256,$D1385))</f>
        <v/>
      </c>
      <c r="AC1385" s="47">
        <f>AC1367*Settings!$C$13*(INDEX(AC$258:AC$269,$D1385)+INDEX(AC$245:AC$256,$D1385))</f>
        <v/>
      </c>
      <c r="AD1385" s="48">
        <f>REVENUE(AD1367,Settings!$C$13,INDEX(AD$258:AD$269,$D1385)+INDEX(AD$245:AD$256,$D1385))</f>
        <v/>
      </c>
      <c r="AE1385" s="25">
        <f>LOWER(Settings!$C$4)&amp;".mit."&amp;$A1385&amp;IF($C1385="","","."&amp;$C1385&amp;"."&amp;$B1385)&amp;IF(INDEX(Variables!$D$5:$D$105,MATCH($A1385,Variables!$A$5:$A$105,0))="","","."&amp;INDEX(Variables!$D$5:$D$105,MATCH($A1385,Variables!$A$5:$A$105,0)))&amp;"."&amp;AE$5</f>
        <v/>
      </c>
      <c r="AF1385" s="46">
        <f>AF1367*Settings!$C$13*(INDEX(AF$258:AF$269,$D1385)+INDEX(AF$245:AF$256,$D1385))</f>
        <v/>
      </c>
      <c r="AG1385" s="47">
        <f>AG1367*Settings!$C$13*(INDEX(AG$258:AG$269,$D1385)+INDEX(AG$245:AG$256,$D1385))</f>
        <v/>
      </c>
      <c r="AH1385" s="47">
        <f>AH1367*Settings!$C$13*(INDEX(AH$258:AH$269,$D1385)+INDEX(AH$245:AH$256,$D1385))</f>
        <v/>
      </c>
      <c r="AI1385" s="47">
        <f>AI1367*Settings!$C$13*(INDEX(AI$258:AI$269,$D1385)+INDEX(AI$245:AI$256,$D1385))</f>
        <v/>
      </c>
      <c r="AJ1385" s="47">
        <f>AJ1367*Settings!$C$13*(INDEX(AJ$258:AJ$269,$D1385)+INDEX(AJ$245:AJ$256,$D1385))</f>
        <v/>
      </c>
      <c r="AK1385" s="47">
        <f>AK1367*Settings!$C$13*(INDEX(AK$258:AK$269,$D1385)+INDEX(AK$245:AK$256,$D1385))</f>
        <v/>
      </c>
      <c r="AL1385" s="47">
        <f>AL1367*Settings!$C$13*(INDEX(AL$258:AL$269,$D1385)+INDEX(AL$245:AL$256,$D1385))</f>
        <v/>
      </c>
      <c r="AM1385" s="47">
        <f>AM1367*Settings!$C$13*(INDEX(AM$258:AM$269,$D1385)+INDEX(AM$245:AM$256,$D1385))</f>
        <v/>
      </c>
      <c r="AN1385" s="47">
        <f>AN1367*Settings!$C$13*(INDEX(AN$258:AN$269,$D1385)+INDEX(AN$245:AN$256,$D1385))</f>
        <v/>
      </c>
      <c r="AO1385" s="47">
        <f>AO1367*Settings!$C$13*(INDEX(AO$258:AO$269,$D1385)+INDEX(AO$245:AO$256,$D1385))</f>
        <v/>
      </c>
      <c r="AP1385" s="47">
        <f>AP1367*Settings!$C$13*(INDEX(AP$258:AP$269,$D1385)+INDEX(AP$245:AP$256,$D1385))</f>
        <v/>
      </c>
      <c r="AQ1385" s="47">
        <f>AQ1367*Settings!$C$13*(INDEX(AQ$258:AQ$269,$D1385)+INDEX(AQ$245:AQ$256,$D1385))</f>
        <v/>
      </c>
      <c r="AR1385" s="47">
        <f>AR1367*Settings!$C$13*(INDEX(AR$258:AR$269,$D1385)+INDEX(AR$245:AR$256,$D1385))</f>
        <v/>
      </c>
      <c r="AS1385" s="47">
        <f>AS1367*Settings!$C$13*(INDEX(AS$258:AS$269,$D1385)+INDEX(AS$245:AS$256,$D1385))</f>
        <v/>
      </c>
      <c r="AT1385" s="47">
        <f>AT1367*Settings!$C$13*(INDEX(AT$258:AT$269,$D1385)+INDEX(AT$245:AT$256,$D1385))</f>
        <v/>
      </c>
      <c r="AU1385" s="47">
        <f>AU1367*Settings!$C$13*(INDEX(AU$258:AU$269,$D1385)+INDEX(AU$245:AU$256,$D1385))</f>
        <v/>
      </c>
      <c r="AV1385" s="47">
        <f>AV1367*Settings!$C$13*(INDEX(AV$258:AV$269,$D1385)+INDEX(AV$245:AV$256,$D1385))</f>
        <v/>
      </c>
      <c r="AW1385" s="47">
        <f>AW1367*Settings!$C$13*(INDEX(AW$258:AW$269,$D1385)+INDEX(AW$245:AW$256,$D1385))</f>
        <v/>
      </c>
      <c r="AX1385" s="48">
        <f>REVENUE(AX1367,Settings!$C$13,INDEX(AX$258:AX$269,$D1385)+INDEX(AX$245:AX$256,$D1385))</f>
        <v/>
      </c>
    </row>
    <row r="1386" hidden="1" outlineLevel="2">
      <c r="A1386" s="5" t="inlineStr">
        <is>
          <t>rtx</t>
        </is>
      </c>
      <c r="B1386" s="5" t="inlineStr">
        <is>
          <t>lpg</t>
        </is>
      </c>
      <c r="C1386" s="5" t="inlineStr">
        <is>
          <t>mac</t>
        </is>
      </c>
      <c r="D1386" s="40">
        <f>INDEX(Inputs!$R$5:$R$132,MATCH($B1386&amp;"|"&amp;$C1386,Inputs!$A$5:$A$132,0))</f>
        <v/>
      </c>
      <c r="E1386" s="39" t="n"/>
      <c r="F1386" s="39" t="n"/>
      <c r="G1386" s="39" t="n"/>
      <c r="H1386" s="5">
        <f>INDEX(Variables!$B$5:$B$105,MATCH($A1386,Variables!$A$5:$A$105,0))&amp;IF($C1386="",""," | "&amp;INDEX(Mapping!$B$5:$B$26,MATCH($C1386,Mapping!$A$5:$A$26,0))&amp;" | "&amp;INDEX(Mapping!$B$30:$B$41,MATCH($B1386,Mapping!$A$30:$A$41,0)))</f>
        <v/>
      </c>
      <c r="I1386" s="5">
        <f>INDEX(Variables!$C$5:$C$105,MATCH($A1386,Variables!$A$5:$A$105,0))</f>
        <v/>
      </c>
      <c r="J1386" s="5">
        <f>INDEX(Variables!$E$5:$E$105,MATCH($A1386,Variables!$A$5:$A$105,0))</f>
        <v/>
      </c>
      <c r="K1386" s="25">
        <f>LOWER(Settings!$C$4)&amp;".mit."&amp;$A1386&amp;IF($C1386="","","."&amp;$C1386&amp;"."&amp;$B1386)&amp;IF(INDEX(Variables!$D$5:$D$105,MATCH($A1386,Variables!$A$5:$A$105,0))="","","."&amp;INDEX(Variables!$D$5:$D$105,MATCH($A1386,Variables!$A$5:$A$105,0)))&amp;"."&amp;K$5</f>
        <v/>
      </c>
      <c r="L1386" s="46">
        <f>L1368*Settings!$C$13*(INDEX(L$258:L$269,$D1386)+INDEX(L$245:L$256,$D1386))</f>
        <v/>
      </c>
      <c r="M1386" s="47">
        <f>M1368*Settings!$C$13*(INDEX(M$258:M$269,$D1386)+INDEX(M$245:M$256,$D1386))</f>
        <v/>
      </c>
      <c r="N1386" s="47">
        <f>N1368*Settings!$C$13*(INDEX(N$258:N$269,$D1386)+INDEX(N$245:N$256,$D1386))</f>
        <v/>
      </c>
      <c r="O1386" s="47">
        <f>O1368*Settings!$C$13*(INDEX(O$258:O$269,$D1386)+INDEX(O$245:O$256,$D1386))</f>
        <v/>
      </c>
      <c r="P1386" s="47">
        <f>P1368*Settings!$C$13*(INDEX(P$258:P$269,$D1386)+INDEX(P$245:P$256,$D1386))</f>
        <v/>
      </c>
      <c r="Q1386" s="47">
        <f>Q1368*Settings!$C$13*(INDEX(Q$258:Q$269,$D1386)+INDEX(Q$245:Q$256,$D1386))</f>
        <v/>
      </c>
      <c r="R1386" s="47">
        <f>R1368*Settings!$C$13*(INDEX(R$258:R$269,$D1386)+INDEX(R$245:R$256,$D1386))</f>
        <v/>
      </c>
      <c r="S1386" s="47">
        <f>S1368*Settings!$C$13*(INDEX(S$258:S$269,$D1386)+INDEX(S$245:S$256,$D1386))</f>
        <v/>
      </c>
      <c r="T1386" s="47">
        <f>T1368*Settings!$C$13*(INDEX(T$258:T$269,$D1386)+INDEX(T$245:T$256,$D1386))</f>
        <v/>
      </c>
      <c r="U1386" s="47">
        <f>U1368*Settings!$C$13*(INDEX(U$258:U$269,$D1386)+INDEX(U$245:U$256,$D1386))</f>
        <v/>
      </c>
      <c r="V1386" s="47">
        <f>V1368*Settings!$C$13*(INDEX(V$258:V$269,$D1386)+INDEX(V$245:V$256,$D1386))</f>
        <v/>
      </c>
      <c r="W1386" s="47">
        <f>W1368*Settings!$C$13*(INDEX(W$258:W$269,$D1386)+INDEX(W$245:W$256,$D1386))</f>
        <v/>
      </c>
      <c r="X1386" s="47">
        <f>X1368*Settings!$C$13*(INDEX(X$258:X$269,$D1386)+INDEX(X$245:X$256,$D1386))</f>
        <v/>
      </c>
      <c r="Y1386" s="47">
        <f>Y1368*Settings!$C$13*(INDEX(Y$258:Y$269,$D1386)+INDEX(Y$245:Y$256,$D1386))</f>
        <v/>
      </c>
      <c r="Z1386" s="47">
        <f>Z1368*Settings!$C$13*(INDEX(Z$258:Z$269,$D1386)+INDEX(Z$245:Z$256,$D1386))</f>
        <v/>
      </c>
      <c r="AA1386" s="47">
        <f>AA1368*Settings!$C$13*(INDEX(AA$258:AA$269,$D1386)+INDEX(AA$245:AA$256,$D1386))</f>
        <v/>
      </c>
      <c r="AB1386" s="47">
        <f>AB1368*Settings!$C$13*(INDEX(AB$258:AB$269,$D1386)+INDEX(AB$245:AB$256,$D1386))</f>
        <v/>
      </c>
      <c r="AC1386" s="47">
        <f>AC1368*Settings!$C$13*(INDEX(AC$258:AC$269,$D1386)+INDEX(AC$245:AC$256,$D1386))</f>
        <v/>
      </c>
      <c r="AD1386" s="48">
        <f>REVENUE(AD1368,Settings!$C$13,INDEX(AD$258:AD$269,$D1386)+INDEX(AD$245:AD$256,$D1386))</f>
        <v/>
      </c>
      <c r="AE1386" s="25">
        <f>LOWER(Settings!$C$4)&amp;".mit."&amp;$A1386&amp;IF($C1386="","","."&amp;$C1386&amp;"."&amp;$B1386)&amp;IF(INDEX(Variables!$D$5:$D$105,MATCH($A1386,Variables!$A$5:$A$105,0))="","","."&amp;INDEX(Variables!$D$5:$D$105,MATCH($A1386,Variables!$A$5:$A$105,0)))&amp;"."&amp;AE$5</f>
        <v/>
      </c>
      <c r="AF1386" s="46">
        <f>AF1368*Settings!$C$13*(INDEX(AF$258:AF$269,$D1386)+INDEX(AF$245:AF$256,$D1386))</f>
        <v/>
      </c>
      <c r="AG1386" s="47">
        <f>AG1368*Settings!$C$13*(INDEX(AG$258:AG$269,$D1386)+INDEX(AG$245:AG$256,$D1386))</f>
        <v/>
      </c>
      <c r="AH1386" s="47">
        <f>AH1368*Settings!$C$13*(INDEX(AH$258:AH$269,$D1386)+INDEX(AH$245:AH$256,$D1386))</f>
        <v/>
      </c>
      <c r="AI1386" s="47">
        <f>AI1368*Settings!$C$13*(INDEX(AI$258:AI$269,$D1386)+INDEX(AI$245:AI$256,$D1386))</f>
        <v/>
      </c>
      <c r="AJ1386" s="47">
        <f>AJ1368*Settings!$C$13*(INDEX(AJ$258:AJ$269,$D1386)+INDEX(AJ$245:AJ$256,$D1386))</f>
        <v/>
      </c>
      <c r="AK1386" s="47">
        <f>AK1368*Settings!$C$13*(INDEX(AK$258:AK$269,$D1386)+INDEX(AK$245:AK$256,$D1386))</f>
        <v/>
      </c>
      <c r="AL1386" s="47">
        <f>AL1368*Settings!$C$13*(INDEX(AL$258:AL$269,$D1386)+INDEX(AL$245:AL$256,$D1386))</f>
        <v/>
      </c>
      <c r="AM1386" s="47">
        <f>AM1368*Settings!$C$13*(INDEX(AM$258:AM$269,$D1386)+INDEX(AM$245:AM$256,$D1386))</f>
        <v/>
      </c>
      <c r="AN1386" s="47">
        <f>AN1368*Settings!$C$13*(INDEX(AN$258:AN$269,$D1386)+INDEX(AN$245:AN$256,$D1386))</f>
        <v/>
      </c>
      <c r="AO1386" s="47">
        <f>AO1368*Settings!$C$13*(INDEX(AO$258:AO$269,$D1386)+INDEX(AO$245:AO$256,$D1386))</f>
        <v/>
      </c>
      <c r="AP1386" s="47">
        <f>AP1368*Settings!$C$13*(INDEX(AP$258:AP$269,$D1386)+INDEX(AP$245:AP$256,$D1386))</f>
        <v/>
      </c>
      <c r="AQ1386" s="47">
        <f>AQ1368*Settings!$C$13*(INDEX(AQ$258:AQ$269,$D1386)+INDEX(AQ$245:AQ$256,$D1386))</f>
        <v/>
      </c>
      <c r="AR1386" s="47">
        <f>AR1368*Settings!$C$13*(INDEX(AR$258:AR$269,$D1386)+INDEX(AR$245:AR$256,$D1386))</f>
        <v/>
      </c>
      <c r="AS1386" s="47">
        <f>AS1368*Settings!$C$13*(INDEX(AS$258:AS$269,$D1386)+INDEX(AS$245:AS$256,$D1386))</f>
        <v/>
      </c>
      <c r="AT1386" s="47">
        <f>AT1368*Settings!$C$13*(INDEX(AT$258:AT$269,$D1386)+INDEX(AT$245:AT$256,$D1386))</f>
        <v/>
      </c>
      <c r="AU1386" s="47">
        <f>AU1368*Settings!$C$13*(INDEX(AU$258:AU$269,$D1386)+INDEX(AU$245:AU$256,$D1386))</f>
        <v/>
      </c>
      <c r="AV1386" s="47">
        <f>AV1368*Settings!$C$13*(INDEX(AV$258:AV$269,$D1386)+INDEX(AV$245:AV$256,$D1386))</f>
        <v/>
      </c>
      <c r="AW1386" s="47">
        <f>AW1368*Settings!$C$13*(INDEX(AW$258:AW$269,$D1386)+INDEX(AW$245:AW$256,$D1386))</f>
        <v/>
      </c>
      <c r="AX1386" s="48">
        <f>REVENUE(AX1368,Settings!$C$13,INDEX(AX$258:AX$269,$D1386)+INDEX(AX$245:AX$256,$D1386))</f>
        <v/>
      </c>
    </row>
    <row r="1387" hidden="1" outlineLevel="2">
      <c r="A1387" s="5" t="inlineStr">
        <is>
          <t>rtx</t>
        </is>
      </c>
      <c r="B1387" s="5" t="inlineStr">
        <is>
          <t>ker</t>
        </is>
      </c>
      <c r="C1387" s="5" t="inlineStr">
        <is>
          <t>mac</t>
        </is>
      </c>
      <c r="D1387" s="40">
        <f>INDEX(Inputs!$R$5:$R$132,MATCH($B1387&amp;"|"&amp;$C1387,Inputs!$A$5:$A$132,0))</f>
        <v/>
      </c>
      <c r="E1387" s="39" t="n"/>
      <c r="F1387" s="39" t="n"/>
      <c r="G1387" s="39" t="n"/>
      <c r="H1387" s="5">
        <f>INDEX(Variables!$B$5:$B$105,MATCH($A1387,Variables!$A$5:$A$105,0))&amp;IF($C1387="",""," | "&amp;INDEX(Mapping!$B$5:$B$26,MATCH($C1387,Mapping!$A$5:$A$26,0))&amp;" | "&amp;INDEX(Mapping!$B$30:$B$41,MATCH($B1387,Mapping!$A$30:$A$41,0)))</f>
        <v/>
      </c>
      <c r="I1387" s="5">
        <f>INDEX(Variables!$C$5:$C$105,MATCH($A1387,Variables!$A$5:$A$105,0))</f>
        <v/>
      </c>
      <c r="J1387" s="5">
        <f>INDEX(Variables!$E$5:$E$105,MATCH($A1387,Variables!$A$5:$A$105,0))</f>
        <v/>
      </c>
      <c r="K1387" s="25">
        <f>LOWER(Settings!$C$4)&amp;".mit."&amp;$A1387&amp;IF($C1387="","","."&amp;$C1387&amp;"."&amp;$B1387)&amp;IF(INDEX(Variables!$D$5:$D$105,MATCH($A1387,Variables!$A$5:$A$105,0))="","","."&amp;INDEX(Variables!$D$5:$D$105,MATCH($A1387,Variables!$A$5:$A$105,0)))&amp;"."&amp;K$5</f>
        <v/>
      </c>
      <c r="L1387" s="46">
        <f>L1369*Settings!$C$13*(INDEX(L$258:L$269,$D1387)+INDEX(L$245:L$256,$D1387))</f>
        <v/>
      </c>
      <c r="M1387" s="47">
        <f>M1369*Settings!$C$13*(INDEX(M$258:M$269,$D1387)+INDEX(M$245:M$256,$D1387))</f>
        <v/>
      </c>
      <c r="N1387" s="47">
        <f>N1369*Settings!$C$13*(INDEX(N$258:N$269,$D1387)+INDEX(N$245:N$256,$D1387))</f>
        <v/>
      </c>
      <c r="O1387" s="47">
        <f>O1369*Settings!$C$13*(INDEX(O$258:O$269,$D1387)+INDEX(O$245:O$256,$D1387))</f>
        <v/>
      </c>
      <c r="P1387" s="47">
        <f>P1369*Settings!$C$13*(INDEX(P$258:P$269,$D1387)+INDEX(P$245:P$256,$D1387))</f>
        <v/>
      </c>
      <c r="Q1387" s="47">
        <f>Q1369*Settings!$C$13*(INDEX(Q$258:Q$269,$D1387)+INDEX(Q$245:Q$256,$D1387))</f>
        <v/>
      </c>
      <c r="R1387" s="47">
        <f>R1369*Settings!$C$13*(INDEX(R$258:R$269,$D1387)+INDEX(R$245:R$256,$D1387))</f>
        <v/>
      </c>
      <c r="S1387" s="47">
        <f>S1369*Settings!$C$13*(INDEX(S$258:S$269,$D1387)+INDEX(S$245:S$256,$D1387))</f>
        <v/>
      </c>
      <c r="T1387" s="47">
        <f>T1369*Settings!$C$13*(INDEX(T$258:T$269,$D1387)+INDEX(T$245:T$256,$D1387))</f>
        <v/>
      </c>
      <c r="U1387" s="47">
        <f>U1369*Settings!$C$13*(INDEX(U$258:U$269,$D1387)+INDEX(U$245:U$256,$D1387))</f>
        <v/>
      </c>
      <c r="V1387" s="47">
        <f>V1369*Settings!$C$13*(INDEX(V$258:V$269,$D1387)+INDEX(V$245:V$256,$D1387))</f>
        <v/>
      </c>
      <c r="W1387" s="47">
        <f>W1369*Settings!$C$13*(INDEX(W$258:W$269,$D1387)+INDEX(W$245:W$256,$D1387))</f>
        <v/>
      </c>
      <c r="X1387" s="47">
        <f>X1369*Settings!$C$13*(INDEX(X$258:X$269,$D1387)+INDEX(X$245:X$256,$D1387))</f>
        <v/>
      </c>
      <c r="Y1387" s="47">
        <f>Y1369*Settings!$C$13*(INDEX(Y$258:Y$269,$D1387)+INDEX(Y$245:Y$256,$D1387))</f>
        <v/>
      </c>
      <c r="Z1387" s="47">
        <f>Z1369*Settings!$C$13*(INDEX(Z$258:Z$269,$D1387)+INDEX(Z$245:Z$256,$D1387))</f>
        <v/>
      </c>
      <c r="AA1387" s="47">
        <f>AA1369*Settings!$C$13*(INDEX(AA$258:AA$269,$D1387)+INDEX(AA$245:AA$256,$D1387))</f>
        <v/>
      </c>
      <c r="AB1387" s="47">
        <f>AB1369*Settings!$C$13*(INDEX(AB$258:AB$269,$D1387)+INDEX(AB$245:AB$256,$D1387))</f>
        <v/>
      </c>
      <c r="AC1387" s="47">
        <f>AC1369*Settings!$C$13*(INDEX(AC$258:AC$269,$D1387)+INDEX(AC$245:AC$256,$D1387))</f>
        <v/>
      </c>
      <c r="AD1387" s="48">
        <f>REVENUE(AD1369,Settings!$C$13,INDEX(AD$258:AD$269,$D1387)+INDEX(AD$245:AD$256,$D1387))</f>
        <v/>
      </c>
      <c r="AE1387" s="25">
        <f>LOWER(Settings!$C$4)&amp;".mit."&amp;$A1387&amp;IF($C1387="","","."&amp;$C1387&amp;"."&amp;$B1387)&amp;IF(INDEX(Variables!$D$5:$D$105,MATCH($A1387,Variables!$A$5:$A$105,0))="","","."&amp;INDEX(Variables!$D$5:$D$105,MATCH($A1387,Variables!$A$5:$A$105,0)))&amp;"."&amp;AE$5</f>
        <v/>
      </c>
      <c r="AF1387" s="46">
        <f>AF1369*Settings!$C$13*(INDEX(AF$258:AF$269,$D1387)+INDEX(AF$245:AF$256,$D1387))</f>
        <v/>
      </c>
      <c r="AG1387" s="47">
        <f>AG1369*Settings!$C$13*(INDEX(AG$258:AG$269,$D1387)+INDEX(AG$245:AG$256,$D1387))</f>
        <v/>
      </c>
      <c r="AH1387" s="47">
        <f>AH1369*Settings!$C$13*(INDEX(AH$258:AH$269,$D1387)+INDEX(AH$245:AH$256,$D1387))</f>
        <v/>
      </c>
      <c r="AI1387" s="47">
        <f>AI1369*Settings!$C$13*(INDEX(AI$258:AI$269,$D1387)+INDEX(AI$245:AI$256,$D1387))</f>
        <v/>
      </c>
      <c r="AJ1387" s="47">
        <f>AJ1369*Settings!$C$13*(INDEX(AJ$258:AJ$269,$D1387)+INDEX(AJ$245:AJ$256,$D1387))</f>
        <v/>
      </c>
      <c r="AK1387" s="47">
        <f>AK1369*Settings!$C$13*(INDEX(AK$258:AK$269,$D1387)+INDEX(AK$245:AK$256,$D1387))</f>
        <v/>
      </c>
      <c r="AL1387" s="47">
        <f>AL1369*Settings!$C$13*(INDEX(AL$258:AL$269,$D1387)+INDEX(AL$245:AL$256,$D1387))</f>
        <v/>
      </c>
      <c r="AM1387" s="47">
        <f>AM1369*Settings!$C$13*(INDEX(AM$258:AM$269,$D1387)+INDEX(AM$245:AM$256,$D1387))</f>
        <v/>
      </c>
      <c r="AN1387" s="47">
        <f>AN1369*Settings!$C$13*(INDEX(AN$258:AN$269,$D1387)+INDEX(AN$245:AN$256,$D1387))</f>
        <v/>
      </c>
      <c r="AO1387" s="47">
        <f>AO1369*Settings!$C$13*(INDEX(AO$258:AO$269,$D1387)+INDEX(AO$245:AO$256,$D1387))</f>
        <v/>
      </c>
      <c r="AP1387" s="47">
        <f>AP1369*Settings!$C$13*(INDEX(AP$258:AP$269,$D1387)+INDEX(AP$245:AP$256,$D1387))</f>
        <v/>
      </c>
      <c r="AQ1387" s="47">
        <f>AQ1369*Settings!$C$13*(INDEX(AQ$258:AQ$269,$D1387)+INDEX(AQ$245:AQ$256,$D1387))</f>
        <v/>
      </c>
      <c r="AR1387" s="47">
        <f>AR1369*Settings!$C$13*(INDEX(AR$258:AR$269,$D1387)+INDEX(AR$245:AR$256,$D1387))</f>
        <v/>
      </c>
      <c r="AS1387" s="47">
        <f>AS1369*Settings!$C$13*(INDEX(AS$258:AS$269,$D1387)+INDEX(AS$245:AS$256,$D1387))</f>
        <v/>
      </c>
      <c r="AT1387" s="47">
        <f>AT1369*Settings!$C$13*(INDEX(AT$258:AT$269,$D1387)+INDEX(AT$245:AT$256,$D1387))</f>
        <v/>
      </c>
      <c r="AU1387" s="47">
        <f>AU1369*Settings!$C$13*(INDEX(AU$258:AU$269,$D1387)+INDEX(AU$245:AU$256,$D1387))</f>
        <v/>
      </c>
      <c r="AV1387" s="47">
        <f>AV1369*Settings!$C$13*(INDEX(AV$258:AV$269,$D1387)+INDEX(AV$245:AV$256,$D1387))</f>
        <v/>
      </c>
      <c r="AW1387" s="47">
        <f>AW1369*Settings!$C$13*(INDEX(AW$258:AW$269,$D1387)+INDEX(AW$245:AW$256,$D1387))</f>
        <v/>
      </c>
      <c r="AX1387" s="48">
        <f>REVENUE(AX1369,Settings!$C$13,INDEX(AX$258:AX$269,$D1387)+INDEX(AX$245:AX$256,$D1387))</f>
        <v/>
      </c>
    </row>
    <row r="1388" hidden="1" outlineLevel="2">
      <c r="A1388" s="5" t="inlineStr">
        <is>
          <t>rtx</t>
        </is>
      </c>
      <c r="B1388" s="5" t="inlineStr">
        <is>
          <t>oop</t>
        </is>
      </c>
      <c r="C1388" s="5" t="inlineStr">
        <is>
          <t>mac</t>
        </is>
      </c>
      <c r="D1388" s="40">
        <f>INDEX(Inputs!$R$5:$R$132,MATCH($B1388&amp;"|"&amp;$C1388,Inputs!$A$5:$A$132,0))</f>
        <v/>
      </c>
      <c r="E1388" s="39" t="n"/>
      <c r="F1388" s="39" t="n"/>
      <c r="G1388" s="39" t="n"/>
      <c r="H1388" s="5">
        <f>INDEX(Variables!$B$5:$B$105,MATCH($A1388,Variables!$A$5:$A$105,0))&amp;IF($C1388="",""," | "&amp;INDEX(Mapping!$B$5:$B$26,MATCH($C1388,Mapping!$A$5:$A$26,0))&amp;" | "&amp;INDEX(Mapping!$B$30:$B$41,MATCH($B1388,Mapping!$A$30:$A$41,0)))</f>
        <v/>
      </c>
      <c r="I1388" s="5">
        <f>INDEX(Variables!$C$5:$C$105,MATCH($A1388,Variables!$A$5:$A$105,0))</f>
        <v/>
      </c>
      <c r="J1388" s="5">
        <f>INDEX(Variables!$E$5:$E$105,MATCH($A1388,Variables!$A$5:$A$105,0))</f>
        <v/>
      </c>
      <c r="K1388" s="25">
        <f>LOWER(Settings!$C$4)&amp;".mit."&amp;$A1388&amp;IF($C1388="","","."&amp;$C1388&amp;"."&amp;$B1388)&amp;IF(INDEX(Variables!$D$5:$D$105,MATCH($A1388,Variables!$A$5:$A$105,0))="","","."&amp;INDEX(Variables!$D$5:$D$105,MATCH($A1388,Variables!$A$5:$A$105,0)))&amp;"."&amp;K$5</f>
        <v/>
      </c>
      <c r="L1388" s="46">
        <f>L1370*Settings!$C$13*(INDEX(L$258:L$269,$D1388)+INDEX(L$245:L$256,$D1388))</f>
        <v/>
      </c>
      <c r="M1388" s="47">
        <f>M1370*Settings!$C$13*(INDEX(M$258:M$269,$D1388)+INDEX(M$245:M$256,$D1388))</f>
        <v/>
      </c>
      <c r="N1388" s="47">
        <f>N1370*Settings!$C$13*(INDEX(N$258:N$269,$D1388)+INDEX(N$245:N$256,$D1388))</f>
        <v/>
      </c>
      <c r="O1388" s="47">
        <f>O1370*Settings!$C$13*(INDEX(O$258:O$269,$D1388)+INDEX(O$245:O$256,$D1388))</f>
        <v/>
      </c>
      <c r="P1388" s="47">
        <f>P1370*Settings!$C$13*(INDEX(P$258:P$269,$D1388)+INDEX(P$245:P$256,$D1388))</f>
        <v/>
      </c>
      <c r="Q1388" s="47">
        <f>Q1370*Settings!$C$13*(INDEX(Q$258:Q$269,$D1388)+INDEX(Q$245:Q$256,$D1388))</f>
        <v/>
      </c>
      <c r="R1388" s="47">
        <f>R1370*Settings!$C$13*(INDEX(R$258:R$269,$D1388)+INDEX(R$245:R$256,$D1388))</f>
        <v/>
      </c>
      <c r="S1388" s="47">
        <f>S1370*Settings!$C$13*(INDEX(S$258:S$269,$D1388)+INDEX(S$245:S$256,$D1388))</f>
        <v/>
      </c>
      <c r="T1388" s="47">
        <f>T1370*Settings!$C$13*(INDEX(T$258:T$269,$D1388)+INDEX(T$245:T$256,$D1388))</f>
        <v/>
      </c>
      <c r="U1388" s="47">
        <f>U1370*Settings!$C$13*(INDEX(U$258:U$269,$D1388)+INDEX(U$245:U$256,$D1388))</f>
        <v/>
      </c>
      <c r="V1388" s="47">
        <f>V1370*Settings!$C$13*(INDEX(V$258:V$269,$D1388)+INDEX(V$245:V$256,$D1388))</f>
        <v/>
      </c>
      <c r="W1388" s="47">
        <f>W1370*Settings!$C$13*(INDEX(W$258:W$269,$D1388)+INDEX(W$245:W$256,$D1388))</f>
        <v/>
      </c>
      <c r="X1388" s="47">
        <f>X1370*Settings!$C$13*(INDEX(X$258:X$269,$D1388)+INDEX(X$245:X$256,$D1388))</f>
        <v/>
      </c>
      <c r="Y1388" s="47">
        <f>Y1370*Settings!$C$13*(INDEX(Y$258:Y$269,$D1388)+INDEX(Y$245:Y$256,$D1388))</f>
        <v/>
      </c>
      <c r="Z1388" s="47">
        <f>Z1370*Settings!$C$13*(INDEX(Z$258:Z$269,$D1388)+INDEX(Z$245:Z$256,$D1388))</f>
        <v/>
      </c>
      <c r="AA1388" s="47">
        <f>AA1370*Settings!$C$13*(INDEX(AA$258:AA$269,$D1388)+INDEX(AA$245:AA$256,$D1388))</f>
        <v/>
      </c>
      <c r="AB1388" s="47">
        <f>AB1370*Settings!$C$13*(INDEX(AB$258:AB$269,$D1388)+INDEX(AB$245:AB$256,$D1388))</f>
        <v/>
      </c>
      <c r="AC1388" s="47">
        <f>AC1370*Settings!$C$13*(INDEX(AC$258:AC$269,$D1388)+INDEX(AC$245:AC$256,$D1388))</f>
        <v/>
      </c>
      <c r="AD1388" s="48">
        <f>REVENUE(AD1370,Settings!$C$13,INDEX(AD$258:AD$269,$D1388)+INDEX(AD$245:AD$256,$D1388))</f>
        <v/>
      </c>
      <c r="AE1388" s="25">
        <f>LOWER(Settings!$C$4)&amp;".mit."&amp;$A1388&amp;IF($C1388="","","."&amp;$C1388&amp;"."&amp;$B1388)&amp;IF(INDEX(Variables!$D$5:$D$105,MATCH($A1388,Variables!$A$5:$A$105,0))="","","."&amp;INDEX(Variables!$D$5:$D$105,MATCH($A1388,Variables!$A$5:$A$105,0)))&amp;"."&amp;AE$5</f>
        <v/>
      </c>
      <c r="AF1388" s="46">
        <f>AF1370*Settings!$C$13*(INDEX(AF$258:AF$269,$D1388)+INDEX(AF$245:AF$256,$D1388))</f>
        <v/>
      </c>
      <c r="AG1388" s="47">
        <f>AG1370*Settings!$C$13*(INDEX(AG$258:AG$269,$D1388)+INDEX(AG$245:AG$256,$D1388))</f>
        <v/>
      </c>
      <c r="AH1388" s="47">
        <f>AH1370*Settings!$C$13*(INDEX(AH$258:AH$269,$D1388)+INDEX(AH$245:AH$256,$D1388))</f>
        <v/>
      </c>
      <c r="AI1388" s="47">
        <f>AI1370*Settings!$C$13*(INDEX(AI$258:AI$269,$D1388)+INDEX(AI$245:AI$256,$D1388))</f>
        <v/>
      </c>
      <c r="AJ1388" s="47">
        <f>AJ1370*Settings!$C$13*(INDEX(AJ$258:AJ$269,$D1388)+INDEX(AJ$245:AJ$256,$D1388))</f>
        <v/>
      </c>
      <c r="AK1388" s="47">
        <f>AK1370*Settings!$C$13*(INDEX(AK$258:AK$269,$D1388)+INDEX(AK$245:AK$256,$D1388))</f>
        <v/>
      </c>
      <c r="AL1388" s="47">
        <f>AL1370*Settings!$C$13*(INDEX(AL$258:AL$269,$D1388)+INDEX(AL$245:AL$256,$D1388))</f>
        <v/>
      </c>
      <c r="AM1388" s="47">
        <f>AM1370*Settings!$C$13*(INDEX(AM$258:AM$269,$D1388)+INDEX(AM$245:AM$256,$D1388))</f>
        <v/>
      </c>
      <c r="AN1388" s="47">
        <f>AN1370*Settings!$C$13*(INDEX(AN$258:AN$269,$D1388)+INDEX(AN$245:AN$256,$D1388))</f>
        <v/>
      </c>
      <c r="AO1388" s="47">
        <f>AO1370*Settings!$C$13*(INDEX(AO$258:AO$269,$D1388)+INDEX(AO$245:AO$256,$D1388))</f>
        <v/>
      </c>
      <c r="AP1388" s="47">
        <f>AP1370*Settings!$C$13*(INDEX(AP$258:AP$269,$D1388)+INDEX(AP$245:AP$256,$D1388))</f>
        <v/>
      </c>
      <c r="AQ1388" s="47">
        <f>AQ1370*Settings!$C$13*(INDEX(AQ$258:AQ$269,$D1388)+INDEX(AQ$245:AQ$256,$D1388))</f>
        <v/>
      </c>
      <c r="AR1388" s="47">
        <f>AR1370*Settings!$C$13*(INDEX(AR$258:AR$269,$D1388)+INDEX(AR$245:AR$256,$D1388))</f>
        <v/>
      </c>
      <c r="AS1388" s="47">
        <f>AS1370*Settings!$C$13*(INDEX(AS$258:AS$269,$D1388)+INDEX(AS$245:AS$256,$D1388))</f>
        <v/>
      </c>
      <c r="AT1388" s="47">
        <f>AT1370*Settings!$C$13*(INDEX(AT$258:AT$269,$D1388)+INDEX(AT$245:AT$256,$D1388))</f>
        <v/>
      </c>
      <c r="AU1388" s="47">
        <f>AU1370*Settings!$C$13*(INDEX(AU$258:AU$269,$D1388)+INDEX(AU$245:AU$256,$D1388))</f>
        <v/>
      </c>
      <c r="AV1388" s="47">
        <f>AV1370*Settings!$C$13*(INDEX(AV$258:AV$269,$D1388)+INDEX(AV$245:AV$256,$D1388))</f>
        <v/>
      </c>
      <c r="AW1388" s="47">
        <f>AW1370*Settings!$C$13*(INDEX(AW$258:AW$269,$D1388)+INDEX(AW$245:AW$256,$D1388))</f>
        <v/>
      </c>
      <c r="AX1388" s="48">
        <f>REVENUE(AX1370,Settings!$C$13,INDEX(AX$258:AX$269,$D1388)+INDEX(AX$245:AX$256,$D1388))</f>
        <v/>
      </c>
    </row>
    <row r="1389" hidden="1" outlineLevel="2">
      <c r="A1389" s="5" t="inlineStr">
        <is>
          <t>rtx</t>
        </is>
      </c>
      <c r="B1389" s="5" t="inlineStr">
        <is>
          <t>bio</t>
        </is>
      </c>
      <c r="C1389" s="5" t="inlineStr">
        <is>
          <t>mac</t>
        </is>
      </c>
      <c r="D1389" s="40">
        <f>INDEX(Inputs!$R$5:$R$132,MATCH($B1389&amp;"|"&amp;$C1389,Inputs!$A$5:$A$132,0))</f>
        <v/>
      </c>
      <c r="E1389" s="39" t="n"/>
      <c r="F1389" s="39" t="n"/>
      <c r="G1389" s="39" t="n"/>
      <c r="H1389" s="5">
        <f>INDEX(Variables!$B$5:$B$105,MATCH($A1389,Variables!$A$5:$A$105,0))&amp;IF($C1389="",""," | "&amp;INDEX(Mapping!$B$5:$B$26,MATCH($C1389,Mapping!$A$5:$A$26,0))&amp;" | "&amp;INDEX(Mapping!$B$30:$B$41,MATCH($B1389,Mapping!$A$30:$A$41,0)))</f>
        <v/>
      </c>
      <c r="I1389" s="5">
        <f>INDEX(Variables!$C$5:$C$105,MATCH($A1389,Variables!$A$5:$A$105,0))</f>
        <v/>
      </c>
      <c r="J1389" s="5">
        <f>INDEX(Variables!$E$5:$E$105,MATCH($A1389,Variables!$A$5:$A$105,0))</f>
        <v/>
      </c>
      <c r="K1389" s="25">
        <f>LOWER(Settings!$C$4)&amp;".mit."&amp;$A1389&amp;IF($C1389="","","."&amp;$C1389&amp;"."&amp;$B1389)&amp;IF(INDEX(Variables!$D$5:$D$105,MATCH($A1389,Variables!$A$5:$A$105,0))="","","."&amp;INDEX(Variables!$D$5:$D$105,MATCH($A1389,Variables!$A$5:$A$105,0)))&amp;"."&amp;K$5</f>
        <v/>
      </c>
      <c r="L1389" s="46">
        <f>L1371*Settings!$C$13*(INDEX(L$258:L$269,$D1389)+INDEX(L$245:L$256,$D1389))</f>
        <v/>
      </c>
      <c r="M1389" s="47">
        <f>M1371*Settings!$C$13*(INDEX(M$258:M$269,$D1389)+INDEX(M$245:M$256,$D1389))</f>
        <v/>
      </c>
      <c r="N1389" s="47">
        <f>N1371*Settings!$C$13*(INDEX(N$258:N$269,$D1389)+INDEX(N$245:N$256,$D1389))</f>
        <v/>
      </c>
      <c r="O1389" s="47">
        <f>O1371*Settings!$C$13*(INDEX(O$258:O$269,$D1389)+INDEX(O$245:O$256,$D1389))</f>
        <v/>
      </c>
      <c r="P1389" s="47">
        <f>P1371*Settings!$C$13*(INDEX(P$258:P$269,$D1389)+INDEX(P$245:P$256,$D1389))</f>
        <v/>
      </c>
      <c r="Q1389" s="47">
        <f>Q1371*Settings!$C$13*(INDEX(Q$258:Q$269,$D1389)+INDEX(Q$245:Q$256,$D1389))</f>
        <v/>
      </c>
      <c r="R1389" s="47">
        <f>R1371*Settings!$C$13*(INDEX(R$258:R$269,$D1389)+INDEX(R$245:R$256,$D1389))</f>
        <v/>
      </c>
      <c r="S1389" s="47">
        <f>S1371*Settings!$C$13*(INDEX(S$258:S$269,$D1389)+INDEX(S$245:S$256,$D1389))</f>
        <v/>
      </c>
      <c r="T1389" s="47">
        <f>T1371*Settings!$C$13*(INDEX(T$258:T$269,$D1389)+INDEX(T$245:T$256,$D1389))</f>
        <v/>
      </c>
      <c r="U1389" s="47">
        <f>U1371*Settings!$C$13*(INDEX(U$258:U$269,$D1389)+INDEX(U$245:U$256,$D1389))</f>
        <v/>
      </c>
      <c r="V1389" s="47">
        <f>V1371*Settings!$C$13*(INDEX(V$258:V$269,$D1389)+INDEX(V$245:V$256,$D1389))</f>
        <v/>
      </c>
      <c r="W1389" s="47">
        <f>W1371*Settings!$C$13*(INDEX(W$258:W$269,$D1389)+INDEX(W$245:W$256,$D1389))</f>
        <v/>
      </c>
      <c r="X1389" s="47">
        <f>X1371*Settings!$C$13*(INDEX(X$258:X$269,$D1389)+INDEX(X$245:X$256,$D1389))</f>
        <v/>
      </c>
      <c r="Y1389" s="47">
        <f>Y1371*Settings!$C$13*(INDEX(Y$258:Y$269,$D1389)+INDEX(Y$245:Y$256,$D1389))</f>
        <v/>
      </c>
      <c r="Z1389" s="47">
        <f>Z1371*Settings!$C$13*(INDEX(Z$258:Z$269,$D1389)+INDEX(Z$245:Z$256,$D1389))</f>
        <v/>
      </c>
      <c r="AA1389" s="47">
        <f>AA1371*Settings!$C$13*(INDEX(AA$258:AA$269,$D1389)+INDEX(AA$245:AA$256,$D1389))</f>
        <v/>
      </c>
      <c r="AB1389" s="47">
        <f>AB1371*Settings!$C$13*(INDEX(AB$258:AB$269,$D1389)+INDEX(AB$245:AB$256,$D1389))</f>
        <v/>
      </c>
      <c r="AC1389" s="47">
        <f>AC1371*Settings!$C$13*(INDEX(AC$258:AC$269,$D1389)+INDEX(AC$245:AC$256,$D1389))</f>
        <v/>
      </c>
      <c r="AD1389" s="48">
        <f>REVENUE(AD1371,Settings!$C$13,INDEX(AD$258:AD$269,$D1389)+INDEX(AD$245:AD$256,$D1389))</f>
        <v/>
      </c>
      <c r="AE1389" s="25">
        <f>LOWER(Settings!$C$4)&amp;".mit."&amp;$A1389&amp;IF($C1389="","","."&amp;$C1389&amp;"."&amp;$B1389)&amp;IF(INDEX(Variables!$D$5:$D$105,MATCH($A1389,Variables!$A$5:$A$105,0))="","","."&amp;INDEX(Variables!$D$5:$D$105,MATCH($A1389,Variables!$A$5:$A$105,0)))&amp;"."&amp;AE$5</f>
        <v/>
      </c>
      <c r="AF1389" s="46">
        <f>AF1371*Settings!$C$13*(INDEX(AF$258:AF$269,$D1389)+INDEX(AF$245:AF$256,$D1389))</f>
        <v/>
      </c>
      <c r="AG1389" s="47">
        <f>AG1371*Settings!$C$13*(INDEX(AG$258:AG$269,$D1389)+INDEX(AG$245:AG$256,$D1389))</f>
        <v/>
      </c>
      <c r="AH1389" s="47">
        <f>AH1371*Settings!$C$13*(INDEX(AH$258:AH$269,$D1389)+INDEX(AH$245:AH$256,$D1389))</f>
        <v/>
      </c>
      <c r="AI1389" s="47">
        <f>AI1371*Settings!$C$13*(INDEX(AI$258:AI$269,$D1389)+INDEX(AI$245:AI$256,$D1389))</f>
        <v/>
      </c>
      <c r="AJ1389" s="47">
        <f>AJ1371*Settings!$C$13*(INDEX(AJ$258:AJ$269,$D1389)+INDEX(AJ$245:AJ$256,$D1389))</f>
        <v/>
      </c>
      <c r="AK1389" s="47">
        <f>AK1371*Settings!$C$13*(INDEX(AK$258:AK$269,$D1389)+INDEX(AK$245:AK$256,$D1389))</f>
        <v/>
      </c>
      <c r="AL1389" s="47">
        <f>AL1371*Settings!$C$13*(INDEX(AL$258:AL$269,$D1389)+INDEX(AL$245:AL$256,$D1389))</f>
        <v/>
      </c>
      <c r="AM1389" s="47">
        <f>AM1371*Settings!$C$13*(INDEX(AM$258:AM$269,$D1389)+INDEX(AM$245:AM$256,$D1389))</f>
        <v/>
      </c>
      <c r="AN1389" s="47">
        <f>AN1371*Settings!$C$13*(INDEX(AN$258:AN$269,$D1389)+INDEX(AN$245:AN$256,$D1389))</f>
        <v/>
      </c>
      <c r="AO1389" s="47">
        <f>AO1371*Settings!$C$13*(INDEX(AO$258:AO$269,$D1389)+INDEX(AO$245:AO$256,$D1389))</f>
        <v/>
      </c>
      <c r="AP1389" s="47">
        <f>AP1371*Settings!$C$13*(INDEX(AP$258:AP$269,$D1389)+INDEX(AP$245:AP$256,$D1389))</f>
        <v/>
      </c>
      <c r="AQ1389" s="47">
        <f>AQ1371*Settings!$C$13*(INDEX(AQ$258:AQ$269,$D1389)+INDEX(AQ$245:AQ$256,$D1389))</f>
        <v/>
      </c>
      <c r="AR1389" s="47">
        <f>AR1371*Settings!$C$13*(INDEX(AR$258:AR$269,$D1389)+INDEX(AR$245:AR$256,$D1389))</f>
        <v/>
      </c>
      <c r="AS1389" s="47">
        <f>AS1371*Settings!$C$13*(INDEX(AS$258:AS$269,$D1389)+INDEX(AS$245:AS$256,$D1389))</f>
        <v/>
      </c>
      <c r="AT1389" s="47">
        <f>AT1371*Settings!$C$13*(INDEX(AT$258:AT$269,$D1389)+INDEX(AT$245:AT$256,$D1389))</f>
        <v/>
      </c>
      <c r="AU1389" s="47">
        <f>AU1371*Settings!$C$13*(INDEX(AU$258:AU$269,$D1389)+INDEX(AU$245:AU$256,$D1389))</f>
        <v/>
      </c>
      <c r="AV1389" s="47">
        <f>AV1371*Settings!$C$13*(INDEX(AV$258:AV$269,$D1389)+INDEX(AV$245:AV$256,$D1389))</f>
        <v/>
      </c>
      <c r="AW1389" s="47">
        <f>AW1371*Settings!$C$13*(INDEX(AW$258:AW$269,$D1389)+INDEX(AW$245:AW$256,$D1389))</f>
        <v/>
      </c>
      <c r="AX1389" s="48">
        <f>REVENUE(AX1371,Settings!$C$13,INDEX(AX$258:AX$269,$D1389)+INDEX(AX$245:AX$256,$D1389))</f>
        <v/>
      </c>
    </row>
    <row r="1390" hidden="1" outlineLevel="2"/>
    <row r="1391" hidden="1" outlineLevel="2">
      <c r="A1391" s="5" t="inlineStr">
        <is>
          <t>rsub</t>
        </is>
      </c>
      <c r="B1391" s="5" t="inlineStr">
        <is>
          <t>coa</t>
        </is>
      </c>
      <c r="C1391" s="5" t="inlineStr">
        <is>
          <t>mac</t>
        </is>
      </c>
      <c r="D1391" s="40">
        <f>INDEX(Inputs!$R$5:$R$132,MATCH($B1391&amp;"|"&amp;$C1391,Inputs!$A$5:$A$132,0))</f>
        <v/>
      </c>
      <c r="E1391" s="39" t="n"/>
      <c r="F1391" s="39" t="n"/>
      <c r="G1391" s="39" t="n"/>
      <c r="H1391" s="5">
        <f>INDEX(Variables!$B$5:$B$105,MATCH($A1391,Variables!$A$5:$A$105,0))&amp;IF($C1391="",""," | "&amp;INDEX(Mapping!$B$5:$B$26,MATCH($C1391,Mapping!$A$5:$A$26,0))&amp;" | "&amp;INDEX(Mapping!$B$30:$B$41,MATCH($B1391,Mapping!$A$30:$A$41,0)))</f>
        <v/>
      </c>
      <c r="I1391" s="5">
        <f>INDEX(Variables!$C$5:$C$105,MATCH($A1391,Variables!$A$5:$A$105,0))</f>
        <v/>
      </c>
      <c r="J1391" s="5">
        <f>INDEX(Variables!$E$5:$E$105,MATCH($A1391,Variables!$A$5:$A$105,0))</f>
        <v/>
      </c>
      <c r="K1391" s="25">
        <f>LOWER(Settings!$C$4)&amp;".mit."&amp;$A1391&amp;IF($C1391="","","."&amp;$C1391&amp;"."&amp;$B1391)&amp;IF(INDEX(Variables!$D$5:$D$105,MATCH($A1391,Variables!$A$5:$A$105,0))="","","."&amp;INDEX(Variables!$D$5:$D$105,MATCH($A1391,Variables!$A$5:$A$105,0)))&amp;"."&amp;K$5</f>
        <v/>
      </c>
      <c r="L1391" s="46">
        <f>L1364*Settings!$C$13*(INDEX(L$271:L$282,$D1391))</f>
        <v/>
      </c>
      <c r="M1391" s="47">
        <f>M1364*Settings!$C$13*(INDEX(M$271:M$282,$D1391))</f>
        <v/>
      </c>
      <c r="N1391" s="47">
        <f>N1364*Settings!$C$13*(INDEX(N$271:N$282,$D1391))</f>
        <v/>
      </c>
      <c r="O1391" s="47">
        <f>O1364*Settings!$C$13*(INDEX(O$271:O$282,$D1391))</f>
        <v/>
      </c>
      <c r="P1391" s="47">
        <f>P1364*Settings!$C$13*(INDEX(P$271:P$282,$D1391))</f>
        <v/>
      </c>
      <c r="Q1391" s="47">
        <f>Q1364*Settings!$C$13*(INDEX(Q$271:Q$282,$D1391))</f>
        <v/>
      </c>
      <c r="R1391" s="47">
        <f>R1364*Settings!$C$13*(INDEX(R$271:R$282,$D1391))</f>
        <v/>
      </c>
      <c r="S1391" s="47">
        <f>S1364*Settings!$C$13*(INDEX(S$271:S$282,$D1391))</f>
        <v/>
      </c>
      <c r="T1391" s="47">
        <f>T1364*Settings!$C$13*(INDEX(T$271:T$282,$D1391))</f>
        <v/>
      </c>
      <c r="U1391" s="47">
        <f>U1364*Settings!$C$13*(INDEX(U$271:U$282,$D1391))</f>
        <v/>
      </c>
      <c r="V1391" s="47">
        <f>V1364*Settings!$C$13*(INDEX(V$271:V$282,$D1391))</f>
        <v/>
      </c>
      <c r="W1391" s="47">
        <f>W1364*Settings!$C$13*(INDEX(W$271:W$282,$D1391))</f>
        <v/>
      </c>
      <c r="X1391" s="47">
        <f>X1364*Settings!$C$13*(INDEX(X$271:X$282,$D1391))</f>
        <v/>
      </c>
      <c r="Y1391" s="47">
        <f>Y1364*Settings!$C$13*(INDEX(Y$271:Y$282,$D1391))</f>
        <v/>
      </c>
      <c r="Z1391" s="47">
        <f>Z1364*Settings!$C$13*(INDEX(Z$271:Z$282,$D1391))</f>
        <v/>
      </c>
      <c r="AA1391" s="47">
        <f>AA1364*Settings!$C$13*(INDEX(AA$271:AA$282,$D1391))</f>
        <v/>
      </c>
      <c r="AB1391" s="47">
        <f>AB1364*Settings!$C$13*(INDEX(AB$271:AB$282,$D1391))</f>
        <v/>
      </c>
      <c r="AC1391" s="47">
        <f>AC1364*Settings!$C$13*(INDEX(AC$271:AC$282,$D1391))</f>
        <v/>
      </c>
      <c r="AD1391" s="48">
        <f>REVENUE(AD1364,Settings!$C$13,INDEX(AD$271:AD$282,$D1391))</f>
        <v/>
      </c>
      <c r="AE1391" s="25">
        <f>LOWER(Settings!$C$4)&amp;".mit."&amp;$A1391&amp;IF($C1391="","","."&amp;$C1391&amp;"."&amp;$B1391)&amp;IF(INDEX(Variables!$D$5:$D$105,MATCH($A1391,Variables!$A$5:$A$105,0))="","","."&amp;INDEX(Variables!$D$5:$D$105,MATCH($A1391,Variables!$A$5:$A$105,0)))&amp;"."&amp;AE$5</f>
        <v/>
      </c>
      <c r="AF1391" s="46">
        <f>AF1364*Settings!$C$13*(INDEX(AF$271:AF$282,$D1391))</f>
        <v/>
      </c>
      <c r="AG1391" s="47">
        <f>AG1364*Settings!$C$13*(INDEX(AG$271:AG$282,$D1391))</f>
        <v/>
      </c>
      <c r="AH1391" s="47">
        <f>AH1364*Settings!$C$13*(INDEX(AH$271:AH$282,$D1391))</f>
        <v/>
      </c>
      <c r="AI1391" s="47">
        <f>AI1364*Settings!$C$13*(INDEX(AI$271:AI$282,$D1391))</f>
        <v/>
      </c>
      <c r="AJ1391" s="47">
        <f>AJ1364*Settings!$C$13*(INDEX(AJ$271:AJ$282,$D1391))</f>
        <v/>
      </c>
      <c r="AK1391" s="47">
        <f>AK1364*Settings!$C$13*(INDEX(AK$271:AK$282,$D1391))</f>
        <v/>
      </c>
      <c r="AL1391" s="47">
        <f>AL1364*Settings!$C$13*(INDEX(AL$271:AL$282,$D1391))</f>
        <v/>
      </c>
      <c r="AM1391" s="47">
        <f>AM1364*Settings!$C$13*(INDEX(AM$271:AM$282,$D1391))</f>
        <v/>
      </c>
      <c r="AN1391" s="47">
        <f>AN1364*Settings!$C$13*(INDEX(AN$271:AN$282,$D1391))</f>
        <v/>
      </c>
      <c r="AO1391" s="47">
        <f>AO1364*Settings!$C$13*(INDEX(AO$271:AO$282,$D1391))</f>
        <v/>
      </c>
      <c r="AP1391" s="47">
        <f>AP1364*Settings!$C$13*(INDEX(AP$271:AP$282,$D1391))</f>
        <v/>
      </c>
      <c r="AQ1391" s="47">
        <f>AQ1364*Settings!$C$13*(INDEX(AQ$271:AQ$282,$D1391))</f>
        <v/>
      </c>
      <c r="AR1391" s="47">
        <f>AR1364*Settings!$C$13*(INDEX(AR$271:AR$282,$D1391))</f>
        <v/>
      </c>
      <c r="AS1391" s="47">
        <f>AS1364*Settings!$C$13*(INDEX(AS$271:AS$282,$D1391))</f>
        <v/>
      </c>
      <c r="AT1391" s="47">
        <f>AT1364*Settings!$C$13*(INDEX(AT$271:AT$282,$D1391))</f>
        <v/>
      </c>
      <c r="AU1391" s="47">
        <f>AU1364*Settings!$C$13*(INDEX(AU$271:AU$282,$D1391))</f>
        <v/>
      </c>
      <c r="AV1391" s="47">
        <f>AV1364*Settings!$C$13*(INDEX(AV$271:AV$282,$D1391))</f>
        <v/>
      </c>
      <c r="AW1391" s="47">
        <f>AW1364*Settings!$C$13*(INDEX(AW$271:AW$282,$D1391))</f>
        <v/>
      </c>
      <c r="AX1391" s="48">
        <f>REVENUE(AX1364,Settings!$C$13,INDEX(AX$271:AX$282,$D1391))</f>
        <v/>
      </c>
    </row>
    <row r="1392" hidden="1" outlineLevel="2">
      <c r="A1392" s="5" t="inlineStr">
        <is>
          <t>rsub</t>
        </is>
      </c>
      <c r="B1392" s="5" t="inlineStr">
        <is>
          <t>nga</t>
        </is>
      </c>
      <c r="C1392" s="5" t="inlineStr">
        <is>
          <t>mac</t>
        </is>
      </c>
      <c r="D1392" s="40">
        <f>INDEX(Inputs!$R$5:$R$132,MATCH($B1392&amp;"|"&amp;$C1392,Inputs!$A$5:$A$132,0))</f>
        <v/>
      </c>
      <c r="E1392" s="39" t="n"/>
      <c r="F1392" s="39" t="n"/>
      <c r="G1392" s="39" t="n"/>
      <c r="H1392" s="5">
        <f>INDEX(Variables!$B$5:$B$105,MATCH($A1392,Variables!$A$5:$A$105,0))&amp;IF($C1392="",""," | "&amp;INDEX(Mapping!$B$5:$B$26,MATCH($C1392,Mapping!$A$5:$A$26,0))&amp;" | "&amp;INDEX(Mapping!$B$30:$B$41,MATCH($B1392,Mapping!$A$30:$A$41,0)))</f>
        <v/>
      </c>
      <c r="I1392" s="5">
        <f>INDEX(Variables!$C$5:$C$105,MATCH($A1392,Variables!$A$5:$A$105,0))</f>
        <v/>
      </c>
      <c r="J1392" s="5">
        <f>INDEX(Variables!$E$5:$E$105,MATCH($A1392,Variables!$A$5:$A$105,0))</f>
        <v/>
      </c>
      <c r="K1392" s="25">
        <f>LOWER(Settings!$C$4)&amp;".mit."&amp;$A1392&amp;IF($C1392="","","."&amp;$C1392&amp;"."&amp;$B1392)&amp;IF(INDEX(Variables!$D$5:$D$105,MATCH($A1392,Variables!$A$5:$A$105,0))="","","."&amp;INDEX(Variables!$D$5:$D$105,MATCH($A1392,Variables!$A$5:$A$105,0)))&amp;"."&amp;K$5</f>
        <v/>
      </c>
      <c r="L1392" s="46">
        <f>L1365*Settings!$C$13*(INDEX(L$271:L$282,$D1392))</f>
        <v/>
      </c>
      <c r="M1392" s="47">
        <f>M1365*Settings!$C$13*(INDEX(M$271:M$282,$D1392))</f>
        <v/>
      </c>
      <c r="N1392" s="47">
        <f>N1365*Settings!$C$13*(INDEX(N$271:N$282,$D1392))</f>
        <v/>
      </c>
      <c r="O1392" s="47">
        <f>O1365*Settings!$C$13*(INDEX(O$271:O$282,$D1392))</f>
        <v/>
      </c>
      <c r="P1392" s="47">
        <f>P1365*Settings!$C$13*(INDEX(P$271:P$282,$D1392))</f>
        <v/>
      </c>
      <c r="Q1392" s="47">
        <f>Q1365*Settings!$C$13*(INDEX(Q$271:Q$282,$D1392))</f>
        <v/>
      </c>
      <c r="R1392" s="47">
        <f>R1365*Settings!$C$13*(INDEX(R$271:R$282,$D1392))</f>
        <v/>
      </c>
      <c r="S1392" s="47">
        <f>S1365*Settings!$C$13*(INDEX(S$271:S$282,$D1392))</f>
        <v/>
      </c>
      <c r="T1392" s="47">
        <f>T1365*Settings!$C$13*(INDEX(T$271:T$282,$D1392))</f>
        <v/>
      </c>
      <c r="U1392" s="47">
        <f>U1365*Settings!$C$13*(INDEX(U$271:U$282,$D1392))</f>
        <v/>
      </c>
      <c r="V1392" s="47">
        <f>V1365*Settings!$C$13*(INDEX(V$271:V$282,$D1392))</f>
        <v/>
      </c>
      <c r="W1392" s="47">
        <f>W1365*Settings!$C$13*(INDEX(W$271:W$282,$D1392))</f>
        <v/>
      </c>
      <c r="X1392" s="47">
        <f>X1365*Settings!$C$13*(INDEX(X$271:X$282,$D1392))</f>
        <v/>
      </c>
      <c r="Y1392" s="47">
        <f>Y1365*Settings!$C$13*(INDEX(Y$271:Y$282,$D1392))</f>
        <v/>
      </c>
      <c r="Z1392" s="47">
        <f>Z1365*Settings!$C$13*(INDEX(Z$271:Z$282,$D1392))</f>
        <v/>
      </c>
      <c r="AA1392" s="47">
        <f>AA1365*Settings!$C$13*(INDEX(AA$271:AA$282,$D1392))</f>
        <v/>
      </c>
      <c r="AB1392" s="47">
        <f>AB1365*Settings!$C$13*(INDEX(AB$271:AB$282,$D1392))</f>
        <v/>
      </c>
      <c r="AC1392" s="47">
        <f>AC1365*Settings!$C$13*(INDEX(AC$271:AC$282,$D1392))</f>
        <v/>
      </c>
      <c r="AD1392" s="48">
        <f>REVENUE(AD1365,Settings!$C$13,INDEX(AD$271:AD$282,$D1392))</f>
        <v/>
      </c>
      <c r="AE1392" s="25">
        <f>LOWER(Settings!$C$4)&amp;".mit."&amp;$A1392&amp;IF($C1392="","","."&amp;$C1392&amp;"."&amp;$B1392)&amp;IF(INDEX(Variables!$D$5:$D$105,MATCH($A1392,Variables!$A$5:$A$105,0))="","","."&amp;INDEX(Variables!$D$5:$D$105,MATCH($A1392,Variables!$A$5:$A$105,0)))&amp;"."&amp;AE$5</f>
        <v/>
      </c>
      <c r="AF1392" s="46">
        <f>AF1365*Settings!$C$13*(INDEX(AF$271:AF$282,$D1392))</f>
        <v/>
      </c>
      <c r="AG1392" s="47">
        <f>AG1365*Settings!$C$13*(INDEX(AG$271:AG$282,$D1392))</f>
        <v/>
      </c>
      <c r="AH1392" s="47">
        <f>AH1365*Settings!$C$13*(INDEX(AH$271:AH$282,$D1392))</f>
        <v/>
      </c>
      <c r="AI1392" s="47">
        <f>AI1365*Settings!$C$13*(INDEX(AI$271:AI$282,$D1392))</f>
        <v/>
      </c>
      <c r="AJ1392" s="47">
        <f>AJ1365*Settings!$C$13*(INDEX(AJ$271:AJ$282,$D1392))</f>
        <v/>
      </c>
      <c r="AK1392" s="47">
        <f>AK1365*Settings!$C$13*(INDEX(AK$271:AK$282,$D1392))</f>
        <v/>
      </c>
      <c r="AL1392" s="47">
        <f>AL1365*Settings!$C$13*(INDEX(AL$271:AL$282,$D1392))</f>
        <v/>
      </c>
      <c r="AM1392" s="47">
        <f>AM1365*Settings!$C$13*(INDEX(AM$271:AM$282,$D1392))</f>
        <v/>
      </c>
      <c r="AN1392" s="47">
        <f>AN1365*Settings!$C$13*(INDEX(AN$271:AN$282,$D1392))</f>
        <v/>
      </c>
      <c r="AO1392" s="47">
        <f>AO1365*Settings!$C$13*(INDEX(AO$271:AO$282,$D1392))</f>
        <v/>
      </c>
      <c r="AP1392" s="47">
        <f>AP1365*Settings!$C$13*(INDEX(AP$271:AP$282,$D1392))</f>
        <v/>
      </c>
      <c r="AQ1392" s="47">
        <f>AQ1365*Settings!$C$13*(INDEX(AQ$271:AQ$282,$D1392))</f>
        <v/>
      </c>
      <c r="AR1392" s="47">
        <f>AR1365*Settings!$C$13*(INDEX(AR$271:AR$282,$D1392))</f>
        <v/>
      </c>
      <c r="AS1392" s="47">
        <f>AS1365*Settings!$C$13*(INDEX(AS$271:AS$282,$D1392))</f>
        <v/>
      </c>
      <c r="AT1392" s="47">
        <f>AT1365*Settings!$C$13*(INDEX(AT$271:AT$282,$D1392))</f>
        <v/>
      </c>
      <c r="AU1392" s="47">
        <f>AU1365*Settings!$C$13*(INDEX(AU$271:AU$282,$D1392))</f>
        <v/>
      </c>
      <c r="AV1392" s="47">
        <f>AV1365*Settings!$C$13*(INDEX(AV$271:AV$282,$D1392))</f>
        <v/>
      </c>
      <c r="AW1392" s="47">
        <f>AW1365*Settings!$C$13*(INDEX(AW$271:AW$282,$D1392))</f>
        <v/>
      </c>
      <c r="AX1392" s="48">
        <f>REVENUE(AX1365,Settings!$C$13,INDEX(AX$271:AX$282,$D1392))</f>
        <v/>
      </c>
    </row>
    <row r="1393" hidden="1" outlineLevel="2">
      <c r="A1393" s="5" t="inlineStr">
        <is>
          <t>rsub</t>
        </is>
      </c>
      <c r="B1393" s="5" t="inlineStr">
        <is>
          <t>gso</t>
        </is>
      </c>
      <c r="C1393" s="5" t="inlineStr">
        <is>
          <t>mac</t>
        </is>
      </c>
      <c r="D1393" s="40">
        <f>INDEX(Inputs!$R$5:$R$132,MATCH($B1393&amp;"|"&amp;$C1393,Inputs!$A$5:$A$132,0))</f>
        <v/>
      </c>
      <c r="E1393" s="39" t="n"/>
      <c r="F1393" s="39" t="n"/>
      <c r="G1393" s="39" t="n"/>
      <c r="H1393" s="5">
        <f>INDEX(Variables!$B$5:$B$105,MATCH($A1393,Variables!$A$5:$A$105,0))&amp;IF($C1393="",""," | "&amp;INDEX(Mapping!$B$5:$B$26,MATCH($C1393,Mapping!$A$5:$A$26,0))&amp;" | "&amp;INDEX(Mapping!$B$30:$B$41,MATCH($B1393,Mapping!$A$30:$A$41,0)))</f>
        <v/>
      </c>
      <c r="I1393" s="5">
        <f>INDEX(Variables!$C$5:$C$105,MATCH($A1393,Variables!$A$5:$A$105,0))</f>
        <v/>
      </c>
      <c r="J1393" s="5">
        <f>INDEX(Variables!$E$5:$E$105,MATCH($A1393,Variables!$A$5:$A$105,0))</f>
        <v/>
      </c>
      <c r="K1393" s="25">
        <f>LOWER(Settings!$C$4)&amp;".mit."&amp;$A1393&amp;IF($C1393="","","."&amp;$C1393&amp;"."&amp;$B1393)&amp;IF(INDEX(Variables!$D$5:$D$105,MATCH($A1393,Variables!$A$5:$A$105,0))="","","."&amp;INDEX(Variables!$D$5:$D$105,MATCH($A1393,Variables!$A$5:$A$105,0)))&amp;"."&amp;K$5</f>
        <v/>
      </c>
      <c r="L1393" s="46">
        <f>L1366*Settings!$C$13*(INDEX(L$271:L$282,$D1393))</f>
        <v/>
      </c>
      <c r="M1393" s="47">
        <f>M1366*Settings!$C$13*(INDEX(M$271:M$282,$D1393))</f>
        <v/>
      </c>
      <c r="N1393" s="47">
        <f>N1366*Settings!$C$13*(INDEX(N$271:N$282,$D1393))</f>
        <v/>
      </c>
      <c r="O1393" s="47">
        <f>O1366*Settings!$C$13*(INDEX(O$271:O$282,$D1393))</f>
        <v/>
      </c>
      <c r="P1393" s="47">
        <f>P1366*Settings!$C$13*(INDEX(P$271:P$282,$D1393))</f>
        <v/>
      </c>
      <c r="Q1393" s="47">
        <f>Q1366*Settings!$C$13*(INDEX(Q$271:Q$282,$D1393))</f>
        <v/>
      </c>
      <c r="R1393" s="47">
        <f>R1366*Settings!$C$13*(INDEX(R$271:R$282,$D1393))</f>
        <v/>
      </c>
      <c r="S1393" s="47">
        <f>S1366*Settings!$C$13*(INDEX(S$271:S$282,$D1393))</f>
        <v/>
      </c>
      <c r="T1393" s="47">
        <f>T1366*Settings!$C$13*(INDEX(T$271:T$282,$D1393))</f>
        <v/>
      </c>
      <c r="U1393" s="47">
        <f>U1366*Settings!$C$13*(INDEX(U$271:U$282,$D1393))</f>
        <v/>
      </c>
      <c r="V1393" s="47">
        <f>V1366*Settings!$C$13*(INDEX(V$271:V$282,$D1393))</f>
        <v/>
      </c>
      <c r="W1393" s="47">
        <f>W1366*Settings!$C$13*(INDEX(W$271:W$282,$D1393))</f>
        <v/>
      </c>
      <c r="X1393" s="47">
        <f>X1366*Settings!$C$13*(INDEX(X$271:X$282,$D1393))</f>
        <v/>
      </c>
      <c r="Y1393" s="47">
        <f>Y1366*Settings!$C$13*(INDEX(Y$271:Y$282,$D1393))</f>
        <v/>
      </c>
      <c r="Z1393" s="47">
        <f>Z1366*Settings!$C$13*(INDEX(Z$271:Z$282,$D1393))</f>
        <v/>
      </c>
      <c r="AA1393" s="47">
        <f>AA1366*Settings!$C$13*(INDEX(AA$271:AA$282,$D1393))</f>
        <v/>
      </c>
      <c r="AB1393" s="47">
        <f>AB1366*Settings!$C$13*(INDEX(AB$271:AB$282,$D1393))</f>
        <v/>
      </c>
      <c r="AC1393" s="47">
        <f>AC1366*Settings!$C$13*(INDEX(AC$271:AC$282,$D1393))</f>
        <v/>
      </c>
      <c r="AD1393" s="48">
        <f>REVENUE(AD1366,Settings!$C$13,INDEX(AD$271:AD$282,$D1393))</f>
        <v/>
      </c>
      <c r="AE1393" s="25">
        <f>LOWER(Settings!$C$4)&amp;".mit."&amp;$A1393&amp;IF($C1393="","","."&amp;$C1393&amp;"."&amp;$B1393)&amp;IF(INDEX(Variables!$D$5:$D$105,MATCH($A1393,Variables!$A$5:$A$105,0))="","","."&amp;INDEX(Variables!$D$5:$D$105,MATCH($A1393,Variables!$A$5:$A$105,0)))&amp;"."&amp;AE$5</f>
        <v/>
      </c>
      <c r="AF1393" s="46">
        <f>AF1366*Settings!$C$13*(INDEX(AF$271:AF$282,$D1393))</f>
        <v/>
      </c>
      <c r="AG1393" s="47">
        <f>AG1366*Settings!$C$13*(INDEX(AG$271:AG$282,$D1393))</f>
        <v/>
      </c>
      <c r="AH1393" s="47">
        <f>AH1366*Settings!$C$13*(INDEX(AH$271:AH$282,$D1393))</f>
        <v/>
      </c>
      <c r="AI1393" s="47">
        <f>AI1366*Settings!$C$13*(INDEX(AI$271:AI$282,$D1393))</f>
        <v/>
      </c>
      <c r="AJ1393" s="47">
        <f>AJ1366*Settings!$C$13*(INDEX(AJ$271:AJ$282,$D1393))</f>
        <v/>
      </c>
      <c r="AK1393" s="47">
        <f>AK1366*Settings!$C$13*(INDEX(AK$271:AK$282,$D1393))</f>
        <v/>
      </c>
      <c r="AL1393" s="47">
        <f>AL1366*Settings!$C$13*(INDEX(AL$271:AL$282,$D1393))</f>
        <v/>
      </c>
      <c r="AM1393" s="47">
        <f>AM1366*Settings!$C$13*(INDEX(AM$271:AM$282,$D1393))</f>
        <v/>
      </c>
      <c r="AN1393" s="47">
        <f>AN1366*Settings!$C$13*(INDEX(AN$271:AN$282,$D1393))</f>
        <v/>
      </c>
      <c r="AO1393" s="47">
        <f>AO1366*Settings!$C$13*(INDEX(AO$271:AO$282,$D1393))</f>
        <v/>
      </c>
      <c r="AP1393" s="47">
        <f>AP1366*Settings!$C$13*(INDEX(AP$271:AP$282,$D1393))</f>
        <v/>
      </c>
      <c r="AQ1393" s="47">
        <f>AQ1366*Settings!$C$13*(INDEX(AQ$271:AQ$282,$D1393))</f>
        <v/>
      </c>
      <c r="AR1393" s="47">
        <f>AR1366*Settings!$C$13*(INDEX(AR$271:AR$282,$D1393))</f>
        <v/>
      </c>
      <c r="AS1393" s="47">
        <f>AS1366*Settings!$C$13*(INDEX(AS$271:AS$282,$D1393))</f>
        <v/>
      </c>
      <c r="AT1393" s="47">
        <f>AT1366*Settings!$C$13*(INDEX(AT$271:AT$282,$D1393))</f>
        <v/>
      </c>
      <c r="AU1393" s="47">
        <f>AU1366*Settings!$C$13*(INDEX(AU$271:AU$282,$D1393))</f>
        <v/>
      </c>
      <c r="AV1393" s="47">
        <f>AV1366*Settings!$C$13*(INDEX(AV$271:AV$282,$D1393))</f>
        <v/>
      </c>
      <c r="AW1393" s="47">
        <f>AW1366*Settings!$C$13*(INDEX(AW$271:AW$282,$D1393))</f>
        <v/>
      </c>
      <c r="AX1393" s="48">
        <f>REVENUE(AX1366,Settings!$C$13,INDEX(AX$271:AX$282,$D1393))</f>
        <v/>
      </c>
    </row>
    <row r="1394" hidden="1" outlineLevel="2">
      <c r="A1394" s="5" t="inlineStr">
        <is>
          <t>rsub</t>
        </is>
      </c>
      <c r="B1394" s="5" t="inlineStr">
        <is>
          <t>die</t>
        </is>
      </c>
      <c r="C1394" s="5" t="inlineStr">
        <is>
          <t>mac</t>
        </is>
      </c>
      <c r="D1394" s="40">
        <f>INDEX(Inputs!$R$5:$R$132,MATCH($B1394&amp;"|"&amp;$C1394,Inputs!$A$5:$A$132,0))</f>
        <v/>
      </c>
      <c r="E1394" s="39" t="n"/>
      <c r="F1394" s="39" t="n"/>
      <c r="G1394" s="39" t="n"/>
      <c r="H1394" s="5">
        <f>INDEX(Variables!$B$5:$B$105,MATCH($A1394,Variables!$A$5:$A$105,0))&amp;IF($C1394="",""," | "&amp;INDEX(Mapping!$B$5:$B$26,MATCH($C1394,Mapping!$A$5:$A$26,0))&amp;" | "&amp;INDEX(Mapping!$B$30:$B$41,MATCH($B1394,Mapping!$A$30:$A$41,0)))</f>
        <v/>
      </c>
      <c r="I1394" s="5">
        <f>INDEX(Variables!$C$5:$C$105,MATCH($A1394,Variables!$A$5:$A$105,0))</f>
        <v/>
      </c>
      <c r="J1394" s="5">
        <f>INDEX(Variables!$E$5:$E$105,MATCH($A1394,Variables!$A$5:$A$105,0))</f>
        <v/>
      </c>
      <c r="K1394" s="25">
        <f>LOWER(Settings!$C$4)&amp;".mit."&amp;$A1394&amp;IF($C1394="","","."&amp;$C1394&amp;"."&amp;$B1394)&amp;IF(INDEX(Variables!$D$5:$D$105,MATCH($A1394,Variables!$A$5:$A$105,0))="","","."&amp;INDEX(Variables!$D$5:$D$105,MATCH($A1394,Variables!$A$5:$A$105,0)))&amp;"."&amp;K$5</f>
        <v/>
      </c>
      <c r="L1394" s="46">
        <f>L1367*Settings!$C$13*(INDEX(L$271:L$282,$D1394))</f>
        <v/>
      </c>
      <c r="M1394" s="47">
        <f>M1367*Settings!$C$13*(INDEX(M$271:M$282,$D1394))</f>
        <v/>
      </c>
      <c r="N1394" s="47">
        <f>N1367*Settings!$C$13*(INDEX(N$271:N$282,$D1394))</f>
        <v/>
      </c>
      <c r="O1394" s="47">
        <f>O1367*Settings!$C$13*(INDEX(O$271:O$282,$D1394))</f>
        <v/>
      </c>
      <c r="P1394" s="47">
        <f>P1367*Settings!$C$13*(INDEX(P$271:P$282,$D1394))</f>
        <v/>
      </c>
      <c r="Q1394" s="47">
        <f>Q1367*Settings!$C$13*(INDEX(Q$271:Q$282,$D1394))</f>
        <v/>
      </c>
      <c r="R1394" s="47">
        <f>R1367*Settings!$C$13*(INDEX(R$271:R$282,$D1394))</f>
        <v/>
      </c>
      <c r="S1394" s="47">
        <f>S1367*Settings!$C$13*(INDEX(S$271:S$282,$D1394))</f>
        <v/>
      </c>
      <c r="T1394" s="47">
        <f>T1367*Settings!$C$13*(INDEX(T$271:T$282,$D1394))</f>
        <v/>
      </c>
      <c r="U1394" s="47">
        <f>U1367*Settings!$C$13*(INDEX(U$271:U$282,$D1394))</f>
        <v/>
      </c>
      <c r="V1394" s="47">
        <f>V1367*Settings!$C$13*(INDEX(V$271:V$282,$D1394))</f>
        <v/>
      </c>
      <c r="W1394" s="47">
        <f>W1367*Settings!$C$13*(INDEX(W$271:W$282,$D1394))</f>
        <v/>
      </c>
      <c r="X1394" s="47">
        <f>X1367*Settings!$C$13*(INDEX(X$271:X$282,$D1394))</f>
        <v/>
      </c>
      <c r="Y1394" s="47">
        <f>Y1367*Settings!$C$13*(INDEX(Y$271:Y$282,$D1394))</f>
        <v/>
      </c>
      <c r="Z1394" s="47">
        <f>Z1367*Settings!$C$13*(INDEX(Z$271:Z$282,$D1394))</f>
        <v/>
      </c>
      <c r="AA1394" s="47">
        <f>AA1367*Settings!$C$13*(INDEX(AA$271:AA$282,$D1394))</f>
        <v/>
      </c>
      <c r="AB1394" s="47">
        <f>AB1367*Settings!$C$13*(INDEX(AB$271:AB$282,$D1394))</f>
        <v/>
      </c>
      <c r="AC1394" s="47">
        <f>AC1367*Settings!$C$13*(INDEX(AC$271:AC$282,$D1394))</f>
        <v/>
      </c>
      <c r="AD1394" s="48">
        <f>REVENUE(AD1367,Settings!$C$13,INDEX(AD$271:AD$282,$D1394))</f>
        <v/>
      </c>
      <c r="AE1394" s="25">
        <f>LOWER(Settings!$C$4)&amp;".mit."&amp;$A1394&amp;IF($C1394="","","."&amp;$C1394&amp;"."&amp;$B1394)&amp;IF(INDEX(Variables!$D$5:$D$105,MATCH($A1394,Variables!$A$5:$A$105,0))="","","."&amp;INDEX(Variables!$D$5:$D$105,MATCH($A1394,Variables!$A$5:$A$105,0)))&amp;"."&amp;AE$5</f>
        <v/>
      </c>
      <c r="AF1394" s="46">
        <f>AF1367*Settings!$C$13*(INDEX(AF$271:AF$282,$D1394))</f>
        <v/>
      </c>
      <c r="AG1394" s="47">
        <f>AG1367*Settings!$C$13*(INDEX(AG$271:AG$282,$D1394))</f>
        <v/>
      </c>
      <c r="AH1394" s="47">
        <f>AH1367*Settings!$C$13*(INDEX(AH$271:AH$282,$D1394))</f>
        <v/>
      </c>
      <c r="AI1394" s="47">
        <f>AI1367*Settings!$C$13*(INDEX(AI$271:AI$282,$D1394))</f>
        <v/>
      </c>
      <c r="AJ1394" s="47">
        <f>AJ1367*Settings!$C$13*(INDEX(AJ$271:AJ$282,$D1394))</f>
        <v/>
      </c>
      <c r="AK1394" s="47">
        <f>AK1367*Settings!$C$13*(INDEX(AK$271:AK$282,$D1394))</f>
        <v/>
      </c>
      <c r="AL1394" s="47">
        <f>AL1367*Settings!$C$13*(INDEX(AL$271:AL$282,$D1394))</f>
        <v/>
      </c>
      <c r="AM1394" s="47">
        <f>AM1367*Settings!$C$13*(INDEX(AM$271:AM$282,$D1394))</f>
        <v/>
      </c>
      <c r="AN1394" s="47">
        <f>AN1367*Settings!$C$13*(INDEX(AN$271:AN$282,$D1394))</f>
        <v/>
      </c>
      <c r="AO1394" s="47">
        <f>AO1367*Settings!$C$13*(INDEX(AO$271:AO$282,$D1394))</f>
        <v/>
      </c>
      <c r="AP1394" s="47">
        <f>AP1367*Settings!$C$13*(INDEX(AP$271:AP$282,$D1394))</f>
        <v/>
      </c>
      <c r="AQ1394" s="47">
        <f>AQ1367*Settings!$C$13*(INDEX(AQ$271:AQ$282,$D1394))</f>
        <v/>
      </c>
      <c r="AR1394" s="47">
        <f>AR1367*Settings!$C$13*(INDEX(AR$271:AR$282,$D1394))</f>
        <v/>
      </c>
      <c r="AS1394" s="47">
        <f>AS1367*Settings!$C$13*(INDEX(AS$271:AS$282,$D1394))</f>
        <v/>
      </c>
      <c r="AT1394" s="47">
        <f>AT1367*Settings!$C$13*(INDEX(AT$271:AT$282,$D1394))</f>
        <v/>
      </c>
      <c r="AU1394" s="47">
        <f>AU1367*Settings!$C$13*(INDEX(AU$271:AU$282,$D1394))</f>
        <v/>
      </c>
      <c r="AV1394" s="47">
        <f>AV1367*Settings!$C$13*(INDEX(AV$271:AV$282,$D1394))</f>
        <v/>
      </c>
      <c r="AW1394" s="47">
        <f>AW1367*Settings!$C$13*(INDEX(AW$271:AW$282,$D1394))</f>
        <v/>
      </c>
      <c r="AX1394" s="48">
        <f>REVENUE(AX1367,Settings!$C$13,INDEX(AX$271:AX$282,$D1394))</f>
        <v/>
      </c>
    </row>
    <row r="1395" hidden="1" outlineLevel="2">
      <c r="A1395" s="5" t="inlineStr">
        <is>
          <t>rsub</t>
        </is>
      </c>
      <c r="B1395" s="5" t="inlineStr">
        <is>
          <t>lpg</t>
        </is>
      </c>
      <c r="C1395" s="5" t="inlineStr">
        <is>
          <t>mac</t>
        </is>
      </c>
      <c r="D1395" s="40">
        <f>INDEX(Inputs!$R$5:$R$132,MATCH($B1395&amp;"|"&amp;$C1395,Inputs!$A$5:$A$132,0))</f>
        <v/>
      </c>
      <c r="E1395" s="39" t="n"/>
      <c r="F1395" s="39" t="n"/>
      <c r="G1395" s="39" t="n"/>
      <c r="H1395" s="5">
        <f>INDEX(Variables!$B$5:$B$105,MATCH($A1395,Variables!$A$5:$A$105,0))&amp;IF($C1395="",""," | "&amp;INDEX(Mapping!$B$5:$B$26,MATCH($C1395,Mapping!$A$5:$A$26,0))&amp;" | "&amp;INDEX(Mapping!$B$30:$B$41,MATCH($B1395,Mapping!$A$30:$A$41,0)))</f>
        <v/>
      </c>
      <c r="I1395" s="5">
        <f>INDEX(Variables!$C$5:$C$105,MATCH($A1395,Variables!$A$5:$A$105,0))</f>
        <v/>
      </c>
      <c r="J1395" s="5">
        <f>INDEX(Variables!$E$5:$E$105,MATCH($A1395,Variables!$A$5:$A$105,0))</f>
        <v/>
      </c>
      <c r="K1395" s="25">
        <f>LOWER(Settings!$C$4)&amp;".mit."&amp;$A1395&amp;IF($C1395="","","."&amp;$C1395&amp;"."&amp;$B1395)&amp;IF(INDEX(Variables!$D$5:$D$105,MATCH($A1395,Variables!$A$5:$A$105,0))="","","."&amp;INDEX(Variables!$D$5:$D$105,MATCH($A1395,Variables!$A$5:$A$105,0)))&amp;"."&amp;K$5</f>
        <v/>
      </c>
      <c r="L1395" s="46">
        <f>L1368*Settings!$C$13*(INDEX(L$271:L$282,$D1395))</f>
        <v/>
      </c>
      <c r="M1395" s="47">
        <f>M1368*Settings!$C$13*(INDEX(M$271:M$282,$D1395))</f>
        <v/>
      </c>
      <c r="N1395" s="47">
        <f>N1368*Settings!$C$13*(INDEX(N$271:N$282,$D1395))</f>
        <v/>
      </c>
      <c r="O1395" s="47">
        <f>O1368*Settings!$C$13*(INDEX(O$271:O$282,$D1395))</f>
        <v/>
      </c>
      <c r="P1395" s="47">
        <f>P1368*Settings!$C$13*(INDEX(P$271:P$282,$D1395))</f>
        <v/>
      </c>
      <c r="Q1395" s="47">
        <f>Q1368*Settings!$C$13*(INDEX(Q$271:Q$282,$D1395))</f>
        <v/>
      </c>
      <c r="R1395" s="47">
        <f>R1368*Settings!$C$13*(INDEX(R$271:R$282,$D1395))</f>
        <v/>
      </c>
      <c r="S1395" s="47">
        <f>S1368*Settings!$C$13*(INDEX(S$271:S$282,$D1395))</f>
        <v/>
      </c>
      <c r="T1395" s="47">
        <f>T1368*Settings!$C$13*(INDEX(T$271:T$282,$D1395))</f>
        <v/>
      </c>
      <c r="U1395" s="47">
        <f>U1368*Settings!$C$13*(INDEX(U$271:U$282,$D1395))</f>
        <v/>
      </c>
      <c r="V1395" s="47">
        <f>V1368*Settings!$C$13*(INDEX(V$271:V$282,$D1395))</f>
        <v/>
      </c>
      <c r="W1395" s="47">
        <f>W1368*Settings!$C$13*(INDEX(W$271:W$282,$D1395))</f>
        <v/>
      </c>
      <c r="X1395" s="47">
        <f>X1368*Settings!$C$13*(INDEX(X$271:X$282,$D1395))</f>
        <v/>
      </c>
      <c r="Y1395" s="47">
        <f>Y1368*Settings!$C$13*(INDEX(Y$271:Y$282,$D1395))</f>
        <v/>
      </c>
      <c r="Z1395" s="47">
        <f>Z1368*Settings!$C$13*(INDEX(Z$271:Z$282,$D1395))</f>
        <v/>
      </c>
      <c r="AA1395" s="47">
        <f>AA1368*Settings!$C$13*(INDEX(AA$271:AA$282,$D1395))</f>
        <v/>
      </c>
      <c r="AB1395" s="47">
        <f>AB1368*Settings!$C$13*(INDEX(AB$271:AB$282,$D1395))</f>
        <v/>
      </c>
      <c r="AC1395" s="47">
        <f>AC1368*Settings!$C$13*(INDEX(AC$271:AC$282,$D1395))</f>
        <v/>
      </c>
      <c r="AD1395" s="48">
        <f>REVENUE(AD1368,Settings!$C$13,INDEX(AD$271:AD$282,$D1395))</f>
        <v/>
      </c>
      <c r="AE1395" s="25">
        <f>LOWER(Settings!$C$4)&amp;".mit."&amp;$A1395&amp;IF($C1395="","","."&amp;$C1395&amp;"."&amp;$B1395)&amp;IF(INDEX(Variables!$D$5:$D$105,MATCH($A1395,Variables!$A$5:$A$105,0))="","","."&amp;INDEX(Variables!$D$5:$D$105,MATCH($A1395,Variables!$A$5:$A$105,0)))&amp;"."&amp;AE$5</f>
        <v/>
      </c>
      <c r="AF1395" s="46">
        <f>AF1368*Settings!$C$13*(INDEX(AF$271:AF$282,$D1395))</f>
        <v/>
      </c>
      <c r="AG1395" s="47">
        <f>AG1368*Settings!$C$13*(INDEX(AG$271:AG$282,$D1395))</f>
        <v/>
      </c>
      <c r="AH1395" s="47">
        <f>AH1368*Settings!$C$13*(INDEX(AH$271:AH$282,$D1395))</f>
        <v/>
      </c>
      <c r="AI1395" s="47">
        <f>AI1368*Settings!$C$13*(INDEX(AI$271:AI$282,$D1395))</f>
        <v/>
      </c>
      <c r="AJ1395" s="47">
        <f>AJ1368*Settings!$C$13*(INDEX(AJ$271:AJ$282,$D1395))</f>
        <v/>
      </c>
      <c r="AK1395" s="47">
        <f>AK1368*Settings!$C$13*(INDEX(AK$271:AK$282,$D1395))</f>
        <v/>
      </c>
      <c r="AL1395" s="47">
        <f>AL1368*Settings!$C$13*(INDEX(AL$271:AL$282,$D1395))</f>
        <v/>
      </c>
      <c r="AM1395" s="47">
        <f>AM1368*Settings!$C$13*(INDEX(AM$271:AM$282,$D1395))</f>
        <v/>
      </c>
      <c r="AN1395" s="47">
        <f>AN1368*Settings!$C$13*(INDEX(AN$271:AN$282,$D1395))</f>
        <v/>
      </c>
      <c r="AO1395" s="47">
        <f>AO1368*Settings!$C$13*(INDEX(AO$271:AO$282,$D1395))</f>
        <v/>
      </c>
      <c r="AP1395" s="47">
        <f>AP1368*Settings!$C$13*(INDEX(AP$271:AP$282,$D1395))</f>
        <v/>
      </c>
      <c r="AQ1395" s="47">
        <f>AQ1368*Settings!$C$13*(INDEX(AQ$271:AQ$282,$D1395))</f>
        <v/>
      </c>
      <c r="AR1395" s="47">
        <f>AR1368*Settings!$C$13*(INDEX(AR$271:AR$282,$D1395))</f>
        <v/>
      </c>
      <c r="AS1395" s="47">
        <f>AS1368*Settings!$C$13*(INDEX(AS$271:AS$282,$D1395))</f>
        <v/>
      </c>
      <c r="AT1395" s="47">
        <f>AT1368*Settings!$C$13*(INDEX(AT$271:AT$282,$D1395))</f>
        <v/>
      </c>
      <c r="AU1395" s="47">
        <f>AU1368*Settings!$C$13*(INDEX(AU$271:AU$282,$D1395))</f>
        <v/>
      </c>
      <c r="AV1395" s="47">
        <f>AV1368*Settings!$C$13*(INDEX(AV$271:AV$282,$D1395))</f>
        <v/>
      </c>
      <c r="AW1395" s="47">
        <f>AW1368*Settings!$C$13*(INDEX(AW$271:AW$282,$D1395))</f>
        <v/>
      </c>
      <c r="AX1395" s="48">
        <f>REVENUE(AX1368,Settings!$C$13,INDEX(AX$271:AX$282,$D1395))</f>
        <v/>
      </c>
    </row>
    <row r="1396" hidden="1" outlineLevel="2">
      <c r="A1396" s="5" t="inlineStr">
        <is>
          <t>rsub</t>
        </is>
      </c>
      <c r="B1396" s="5" t="inlineStr">
        <is>
          <t>ker</t>
        </is>
      </c>
      <c r="C1396" s="5" t="inlineStr">
        <is>
          <t>mac</t>
        </is>
      </c>
      <c r="D1396" s="40">
        <f>INDEX(Inputs!$R$5:$R$132,MATCH($B1396&amp;"|"&amp;$C1396,Inputs!$A$5:$A$132,0))</f>
        <v/>
      </c>
      <c r="E1396" s="39" t="n"/>
      <c r="F1396" s="39" t="n"/>
      <c r="G1396" s="39" t="n"/>
      <c r="H1396" s="5">
        <f>INDEX(Variables!$B$5:$B$105,MATCH($A1396,Variables!$A$5:$A$105,0))&amp;IF($C1396="",""," | "&amp;INDEX(Mapping!$B$5:$B$26,MATCH($C1396,Mapping!$A$5:$A$26,0))&amp;" | "&amp;INDEX(Mapping!$B$30:$B$41,MATCH($B1396,Mapping!$A$30:$A$41,0)))</f>
        <v/>
      </c>
      <c r="I1396" s="5">
        <f>INDEX(Variables!$C$5:$C$105,MATCH($A1396,Variables!$A$5:$A$105,0))</f>
        <v/>
      </c>
      <c r="J1396" s="5">
        <f>INDEX(Variables!$E$5:$E$105,MATCH($A1396,Variables!$A$5:$A$105,0))</f>
        <v/>
      </c>
      <c r="K1396" s="25">
        <f>LOWER(Settings!$C$4)&amp;".mit."&amp;$A1396&amp;IF($C1396="","","."&amp;$C1396&amp;"."&amp;$B1396)&amp;IF(INDEX(Variables!$D$5:$D$105,MATCH($A1396,Variables!$A$5:$A$105,0))="","","."&amp;INDEX(Variables!$D$5:$D$105,MATCH($A1396,Variables!$A$5:$A$105,0)))&amp;"."&amp;K$5</f>
        <v/>
      </c>
      <c r="L1396" s="46">
        <f>L1369*Settings!$C$13*(INDEX(L$271:L$282,$D1396))</f>
        <v/>
      </c>
      <c r="M1396" s="47">
        <f>M1369*Settings!$C$13*(INDEX(M$271:M$282,$D1396))</f>
        <v/>
      </c>
      <c r="N1396" s="47">
        <f>N1369*Settings!$C$13*(INDEX(N$271:N$282,$D1396))</f>
        <v/>
      </c>
      <c r="O1396" s="47">
        <f>O1369*Settings!$C$13*(INDEX(O$271:O$282,$D1396))</f>
        <v/>
      </c>
      <c r="P1396" s="47">
        <f>P1369*Settings!$C$13*(INDEX(P$271:P$282,$D1396))</f>
        <v/>
      </c>
      <c r="Q1396" s="47">
        <f>Q1369*Settings!$C$13*(INDEX(Q$271:Q$282,$D1396))</f>
        <v/>
      </c>
      <c r="R1396" s="47">
        <f>R1369*Settings!$C$13*(INDEX(R$271:R$282,$D1396))</f>
        <v/>
      </c>
      <c r="S1396" s="47">
        <f>S1369*Settings!$C$13*(INDEX(S$271:S$282,$D1396))</f>
        <v/>
      </c>
      <c r="T1396" s="47">
        <f>T1369*Settings!$C$13*(INDEX(T$271:T$282,$D1396))</f>
        <v/>
      </c>
      <c r="U1396" s="47">
        <f>U1369*Settings!$C$13*(INDEX(U$271:U$282,$D1396))</f>
        <v/>
      </c>
      <c r="V1396" s="47">
        <f>V1369*Settings!$C$13*(INDEX(V$271:V$282,$D1396))</f>
        <v/>
      </c>
      <c r="W1396" s="47">
        <f>W1369*Settings!$C$13*(INDEX(W$271:W$282,$D1396))</f>
        <v/>
      </c>
      <c r="X1396" s="47">
        <f>X1369*Settings!$C$13*(INDEX(X$271:X$282,$D1396))</f>
        <v/>
      </c>
      <c r="Y1396" s="47">
        <f>Y1369*Settings!$C$13*(INDEX(Y$271:Y$282,$D1396))</f>
        <v/>
      </c>
      <c r="Z1396" s="47">
        <f>Z1369*Settings!$C$13*(INDEX(Z$271:Z$282,$D1396))</f>
        <v/>
      </c>
      <c r="AA1396" s="47">
        <f>AA1369*Settings!$C$13*(INDEX(AA$271:AA$282,$D1396))</f>
        <v/>
      </c>
      <c r="AB1396" s="47">
        <f>AB1369*Settings!$C$13*(INDEX(AB$271:AB$282,$D1396))</f>
        <v/>
      </c>
      <c r="AC1396" s="47">
        <f>AC1369*Settings!$C$13*(INDEX(AC$271:AC$282,$D1396))</f>
        <v/>
      </c>
      <c r="AD1396" s="48">
        <f>REVENUE(AD1369,Settings!$C$13,INDEX(AD$271:AD$282,$D1396))</f>
        <v/>
      </c>
      <c r="AE1396" s="25">
        <f>LOWER(Settings!$C$4)&amp;".mit."&amp;$A1396&amp;IF($C1396="","","."&amp;$C1396&amp;"."&amp;$B1396)&amp;IF(INDEX(Variables!$D$5:$D$105,MATCH($A1396,Variables!$A$5:$A$105,0))="","","."&amp;INDEX(Variables!$D$5:$D$105,MATCH($A1396,Variables!$A$5:$A$105,0)))&amp;"."&amp;AE$5</f>
        <v/>
      </c>
      <c r="AF1396" s="46">
        <f>AF1369*Settings!$C$13*(INDEX(AF$271:AF$282,$D1396))</f>
        <v/>
      </c>
      <c r="AG1396" s="47">
        <f>AG1369*Settings!$C$13*(INDEX(AG$271:AG$282,$D1396))</f>
        <v/>
      </c>
      <c r="AH1396" s="47">
        <f>AH1369*Settings!$C$13*(INDEX(AH$271:AH$282,$D1396))</f>
        <v/>
      </c>
      <c r="AI1396" s="47">
        <f>AI1369*Settings!$C$13*(INDEX(AI$271:AI$282,$D1396))</f>
        <v/>
      </c>
      <c r="AJ1396" s="47">
        <f>AJ1369*Settings!$C$13*(INDEX(AJ$271:AJ$282,$D1396))</f>
        <v/>
      </c>
      <c r="AK1396" s="47">
        <f>AK1369*Settings!$C$13*(INDEX(AK$271:AK$282,$D1396))</f>
        <v/>
      </c>
      <c r="AL1396" s="47">
        <f>AL1369*Settings!$C$13*(INDEX(AL$271:AL$282,$D1396))</f>
        <v/>
      </c>
      <c r="AM1396" s="47">
        <f>AM1369*Settings!$C$13*(INDEX(AM$271:AM$282,$D1396))</f>
        <v/>
      </c>
      <c r="AN1396" s="47">
        <f>AN1369*Settings!$C$13*(INDEX(AN$271:AN$282,$D1396))</f>
        <v/>
      </c>
      <c r="AO1396" s="47">
        <f>AO1369*Settings!$C$13*(INDEX(AO$271:AO$282,$D1396))</f>
        <v/>
      </c>
      <c r="AP1396" s="47">
        <f>AP1369*Settings!$C$13*(INDEX(AP$271:AP$282,$D1396))</f>
        <v/>
      </c>
      <c r="AQ1396" s="47">
        <f>AQ1369*Settings!$C$13*(INDEX(AQ$271:AQ$282,$D1396))</f>
        <v/>
      </c>
      <c r="AR1396" s="47">
        <f>AR1369*Settings!$C$13*(INDEX(AR$271:AR$282,$D1396))</f>
        <v/>
      </c>
      <c r="AS1396" s="47">
        <f>AS1369*Settings!$C$13*(INDEX(AS$271:AS$282,$D1396))</f>
        <v/>
      </c>
      <c r="AT1396" s="47">
        <f>AT1369*Settings!$C$13*(INDEX(AT$271:AT$282,$D1396))</f>
        <v/>
      </c>
      <c r="AU1396" s="47">
        <f>AU1369*Settings!$C$13*(INDEX(AU$271:AU$282,$D1396))</f>
        <v/>
      </c>
      <c r="AV1396" s="47">
        <f>AV1369*Settings!$C$13*(INDEX(AV$271:AV$282,$D1396))</f>
        <v/>
      </c>
      <c r="AW1396" s="47">
        <f>AW1369*Settings!$C$13*(INDEX(AW$271:AW$282,$D1396))</f>
        <v/>
      </c>
      <c r="AX1396" s="48">
        <f>REVENUE(AX1369,Settings!$C$13,INDEX(AX$271:AX$282,$D1396))</f>
        <v/>
      </c>
    </row>
    <row r="1397" hidden="1" outlineLevel="2">
      <c r="A1397" s="5" t="inlineStr">
        <is>
          <t>rsub</t>
        </is>
      </c>
      <c r="B1397" s="5" t="inlineStr">
        <is>
          <t>oop</t>
        </is>
      </c>
      <c r="C1397" s="5" t="inlineStr">
        <is>
          <t>mac</t>
        </is>
      </c>
      <c r="D1397" s="40">
        <f>INDEX(Inputs!$R$5:$R$132,MATCH($B1397&amp;"|"&amp;$C1397,Inputs!$A$5:$A$132,0))</f>
        <v/>
      </c>
      <c r="E1397" s="39" t="n"/>
      <c r="F1397" s="39" t="n"/>
      <c r="G1397" s="39" t="n"/>
      <c r="H1397" s="5">
        <f>INDEX(Variables!$B$5:$B$105,MATCH($A1397,Variables!$A$5:$A$105,0))&amp;IF($C1397="",""," | "&amp;INDEX(Mapping!$B$5:$B$26,MATCH($C1397,Mapping!$A$5:$A$26,0))&amp;" | "&amp;INDEX(Mapping!$B$30:$B$41,MATCH($B1397,Mapping!$A$30:$A$41,0)))</f>
        <v/>
      </c>
      <c r="I1397" s="5">
        <f>INDEX(Variables!$C$5:$C$105,MATCH($A1397,Variables!$A$5:$A$105,0))</f>
        <v/>
      </c>
      <c r="J1397" s="5">
        <f>INDEX(Variables!$E$5:$E$105,MATCH($A1397,Variables!$A$5:$A$105,0))</f>
        <v/>
      </c>
      <c r="K1397" s="25">
        <f>LOWER(Settings!$C$4)&amp;".mit."&amp;$A1397&amp;IF($C1397="","","."&amp;$C1397&amp;"."&amp;$B1397)&amp;IF(INDEX(Variables!$D$5:$D$105,MATCH($A1397,Variables!$A$5:$A$105,0))="","","."&amp;INDEX(Variables!$D$5:$D$105,MATCH($A1397,Variables!$A$5:$A$105,0)))&amp;"."&amp;K$5</f>
        <v/>
      </c>
      <c r="L1397" s="46">
        <f>L1370*Settings!$C$13*(INDEX(L$271:L$282,$D1397))</f>
        <v/>
      </c>
      <c r="M1397" s="47">
        <f>M1370*Settings!$C$13*(INDEX(M$271:M$282,$D1397))</f>
        <v/>
      </c>
      <c r="N1397" s="47">
        <f>N1370*Settings!$C$13*(INDEX(N$271:N$282,$D1397))</f>
        <v/>
      </c>
      <c r="O1397" s="47">
        <f>O1370*Settings!$C$13*(INDEX(O$271:O$282,$D1397))</f>
        <v/>
      </c>
      <c r="P1397" s="47">
        <f>P1370*Settings!$C$13*(INDEX(P$271:P$282,$D1397))</f>
        <v/>
      </c>
      <c r="Q1397" s="47">
        <f>Q1370*Settings!$C$13*(INDEX(Q$271:Q$282,$D1397))</f>
        <v/>
      </c>
      <c r="R1397" s="47">
        <f>R1370*Settings!$C$13*(INDEX(R$271:R$282,$D1397))</f>
        <v/>
      </c>
      <c r="S1397" s="47">
        <f>S1370*Settings!$C$13*(INDEX(S$271:S$282,$D1397))</f>
        <v/>
      </c>
      <c r="T1397" s="47">
        <f>T1370*Settings!$C$13*(INDEX(T$271:T$282,$D1397))</f>
        <v/>
      </c>
      <c r="U1397" s="47">
        <f>U1370*Settings!$C$13*(INDEX(U$271:U$282,$D1397))</f>
        <v/>
      </c>
      <c r="V1397" s="47">
        <f>V1370*Settings!$C$13*(INDEX(V$271:V$282,$D1397))</f>
        <v/>
      </c>
      <c r="W1397" s="47">
        <f>W1370*Settings!$C$13*(INDEX(W$271:W$282,$D1397))</f>
        <v/>
      </c>
      <c r="X1397" s="47">
        <f>X1370*Settings!$C$13*(INDEX(X$271:X$282,$D1397))</f>
        <v/>
      </c>
      <c r="Y1397" s="47">
        <f>Y1370*Settings!$C$13*(INDEX(Y$271:Y$282,$D1397))</f>
        <v/>
      </c>
      <c r="Z1397" s="47">
        <f>Z1370*Settings!$C$13*(INDEX(Z$271:Z$282,$D1397))</f>
        <v/>
      </c>
      <c r="AA1397" s="47">
        <f>AA1370*Settings!$C$13*(INDEX(AA$271:AA$282,$D1397))</f>
        <v/>
      </c>
      <c r="AB1397" s="47">
        <f>AB1370*Settings!$C$13*(INDEX(AB$271:AB$282,$D1397))</f>
        <v/>
      </c>
      <c r="AC1397" s="47">
        <f>AC1370*Settings!$C$13*(INDEX(AC$271:AC$282,$D1397))</f>
        <v/>
      </c>
      <c r="AD1397" s="48">
        <f>REVENUE(AD1370,Settings!$C$13,INDEX(AD$271:AD$282,$D1397))</f>
        <v/>
      </c>
      <c r="AE1397" s="25">
        <f>LOWER(Settings!$C$4)&amp;".mit."&amp;$A1397&amp;IF($C1397="","","."&amp;$C1397&amp;"."&amp;$B1397)&amp;IF(INDEX(Variables!$D$5:$D$105,MATCH($A1397,Variables!$A$5:$A$105,0))="","","."&amp;INDEX(Variables!$D$5:$D$105,MATCH($A1397,Variables!$A$5:$A$105,0)))&amp;"."&amp;AE$5</f>
        <v/>
      </c>
      <c r="AF1397" s="46">
        <f>AF1370*Settings!$C$13*(INDEX(AF$271:AF$282,$D1397))</f>
        <v/>
      </c>
      <c r="AG1397" s="47">
        <f>AG1370*Settings!$C$13*(INDEX(AG$271:AG$282,$D1397))</f>
        <v/>
      </c>
      <c r="AH1397" s="47">
        <f>AH1370*Settings!$C$13*(INDEX(AH$271:AH$282,$D1397))</f>
        <v/>
      </c>
      <c r="AI1397" s="47">
        <f>AI1370*Settings!$C$13*(INDEX(AI$271:AI$282,$D1397))</f>
        <v/>
      </c>
      <c r="AJ1397" s="47">
        <f>AJ1370*Settings!$C$13*(INDEX(AJ$271:AJ$282,$D1397))</f>
        <v/>
      </c>
      <c r="AK1397" s="47">
        <f>AK1370*Settings!$C$13*(INDEX(AK$271:AK$282,$D1397))</f>
        <v/>
      </c>
      <c r="AL1397" s="47">
        <f>AL1370*Settings!$C$13*(INDEX(AL$271:AL$282,$D1397))</f>
        <v/>
      </c>
      <c r="AM1397" s="47">
        <f>AM1370*Settings!$C$13*(INDEX(AM$271:AM$282,$D1397))</f>
        <v/>
      </c>
      <c r="AN1397" s="47">
        <f>AN1370*Settings!$C$13*(INDEX(AN$271:AN$282,$D1397))</f>
        <v/>
      </c>
      <c r="AO1397" s="47">
        <f>AO1370*Settings!$C$13*(INDEX(AO$271:AO$282,$D1397))</f>
        <v/>
      </c>
      <c r="AP1397" s="47">
        <f>AP1370*Settings!$C$13*(INDEX(AP$271:AP$282,$D1397))</f>
        <v/>
      </c>
      <c r="AQ1397" s="47">
        <f>AQ1370*Settings!$C$13*(INDEX(AQ$271:AQ$282,$D1397))</f>
        <v/>
      </c>
      <c r="AR1397" s="47">
        <f>AR1370*Settings!$C$13*(INDEX(AR$271:AR$282,$D1397))</f>
        <v/>
      </c>
      <c r="AS1397" s="47">
        <f>AS1370*Settings!$C$13*(INDEX(AS$271:AS$282,$D1397))</f>
        <v/>
      </c>
      <c r="AT1397" s="47">
        <f>AT1370*Settings!$C$13*(INDEX(AT$271:AT$282,$D1397))</f>
        <v/>
      </c>
      <c r="AU1397" s="47">
        <f>AU1370*Settings!$C$13*(INDEX(AU$271:AU$282,$D1397))</f>
        <v/>
      </c>
      <c r="AV1397" s="47">
        <f>AV1370*Settings!$C$13*(INDEX(AV$271:AV$282,$D1397))</f>
        <v/>
      </c>
      <c r="AW1397" s="47">
        <f>AW1370*Settings!$C$13*(INDEX(AW$271:AW$282,$D1397))</f>
        <v/>
      </c>
      <c r="AX1397" s="48">
        <f>REVENUE(AX1370,Settings!$C$13,INDEX(AX$271:AX$282,$D1397))</f>
        <v/>
      </c>
    </row>
    <row r="1398" hidden="1" outlineLevel="2">
      <c r="A1398" s="5" t="inlineStr">
        <is>
          <t>rsub</t>
        </is>
      </c>
      <c r="B1398" s="5" t="inlineStr">
        <is>
          <t>bio</t>
        </is>
      </c>
      <c r="C1398" s="5" t="inlineStr">
        <is>
          <t>mac</t>
        </is>
      </c>
      <c r="D1398" s="40">
        <f>INDEX(Inputs!$R$5:$R$132,MATCH($B1398&amp;"|"&amp;$C1398,Inputs!$A$5:$A$132,0))</f>
        <v/>
      </c>
      <c r="E1398" s="39" t="n"/>
      <c r="F1398" s="39" t="n"/>
      <c r="G1398" s="39" t="n"/>
      <c r="H1398" s="5">
        <f>INDEX(Variables!$B$5:$B$105,MATCH($A1398,Variables!$A$5:$A$105,0))&amp;IF($C1398="",""," | "&amp;INDEX(Mapping!$B$5:$B$26,MATCH($C1398,Mapping!$A$5:$A$26,0))&amp;" | "&amp;INDEX(Mapping!$B$30:$B$41,MATCH($B1398,Mapping!$A$30:$A$41,0)))</f>
        <v/>
      </c>
      <c r="I1398" s="5">
        <f>INDEX(Variables!$C$5:$C$105,MATCH($A1398,Variables!$A$5:$A$105,0))</f>
        <v/>
      </c>
      <c r="J1398" s="5">
        <f>INDEX(Variables!$E$5:$E$105,MATCH($A1398,Variables!$A$5:$A$105,0))</f>
        <v/>
      </c>
      <c r="K1398" s="25">
        <f>LOWER(Settings!$C$4)&amp;".mit."&amp;$A1398&amp;IF($C1398="","","."&amp;$C1398&amp;"."&amp;$B1398)&amp;IF(INDEX(Variables!$D$5:$D$105,MATCH($A1398,Variables!$A$5:$A$105,0))="","","."&amp;INDEX(Variables!$D$5:$D$105,MATCH($A1398,Variables!$A$5:$A$105,0)))&amp;"."&amp;K$5</f>
        <v/>
      </c>
      <c r="L1398" s="46">
        <f>L1371*Settings!$C$13*(INDEX(L$271:L$282,$D1398))</f>
        <v/>
      </c>
      <c r="M1398" s="47">
        <f>M1371*Settings!$C$13*(INDEX(M$271:M$282,$D1398))</f>
        <v/>
      </c>
      <c r="N1398" s="47">
        <f>N1371*Settings!$C$13*(INDEX(N$271:N$282,$D1398))</f>
        <v/>
      </c>
      <c r="O1398" s="47">
        <f>O1371*Settings!$C$13*(INDEX(O$271:O$282,$D1398))</f>
        <v/>
      </c>
      <c r="P1398" s="47">
        <f>P1371*Settings!$C$13*(INDEX(P$271:P$282,$D1398))</f>
        <v/>
      </c>
      <c r="Q1398" s="47">
        <f>Q1371*Settings!$C$13*(INDEX(Q$271:Q$282,$D1398))</f>
        <v/>
      </c>
      <c r="R1398" s="47">
        <f>R1371*Settings!$C$13*(INDEX(R$271:R$282,$D1398))</f>
        <v/>
      </c>
      <c r="S1398" s="47">
        <f>S1371*Settings!$C$13*(INDEX(S$271:S$282,$D1398))</f>
        <v/>
      </c>
      <c r="T1398" s="47">
        <f>T1371*Settings!$C$13*(INDEX(T$271:T$282,$D1398))</f>
        <v/>
      </c>
      <c r="U1398" s="47">
        <f>U1371*Settings!$C$13*(INDEX(U$271:U$282,$D1398))</f>
        <v/>
      </c>
      <c r="V1398" s="47">
        <f>V1371*Settings!$C$13*(INDEX(V$271:V$282,$D1398))</f>
        <v/>
      </c>
      <c r="W1398" s="47">
        <f>W1371*Settings!$C$13*(INDEX(W$271:W$282,$D1398))</f>
        <v/>
      </c>
      <c r="X1398" s="47">
        <f>X1371*Settings!$C$13*(INDEX(X$271:X$282,$D1398))</f>
        <v/>
      </c>
      <c r="Y1398" s="47">
        <f>Y1371*Settings!$C$13*(INDEX(Y$271:Y$282,$D1398))</f>
        <v/>
      </c>
      <c r="Z1398" s="47">
        <f>Z1371*Settings!$C$13*(INDEX(Z$271:Z$282,$D1398))</f>
        <v/>
      </c>
      <c r="AA1398" s="47">
        <f>AA1371*Settings!$C$13*(INDEX(AA$271:AA$282,$D1398))</f>
        <v/>
      </c>
      <c r="AB1398" s="47">
        <f>AB1371*Settings!$C$13*(INDEX(AB$271:AB$282,$D1398))</f>
        <v/>
      </c>
      <c r="AC1398" s="47">
        <f>AC1371*Settings!$C$13*(INDEX(AC$271:AC$282,$D1398))</f>
        <v/>
      </c>
      <c r="AD1398" s="48">
        <f>REVENUE(AD1371,Settings!$C$13,INDEX(AD$271:AD$282,$D1398))</f>
        <v/>
      </c>
      <c r="AE1398" s="25">
        <f>LOWER(Settings!$C$4)&amp;".mit."&amp;$A1398&amp;IF($C1398="","","."&amp;$C1398&amp;"."&amp;$B1398)&amp;IF(INDEX(Variables!$D$5:$D$105,MATCH($A1398,Variables!$A$5:$A$105,0))="","","."&amp;INDEX(Variables!$D$5:$D$105,MATCH($A1398,Variables!$A$5:$A$105,0)))&amp;"."&amp;AE$5</f>
        <v/>
      </c>
      <c r="AF1398" s="46">
        <f>AF1371*Settings!$C$13*(INDEX(AF$271:AF$282,$D1398))</f>
        <v/>
      </c>
      <c r="AG1398" s="47">
        <f>AG1371*Settings!$C$13*(INDEX(AG$271:AG$282,$D1398))</f>
        <v/>
      </c>
      <c r="AH1398" s="47">
        <f>AH1371*Settings!$C$13*(INDEX(AH$271:AH$282,$D1398))</f>
        <v/>
      </c>
      <c r="AI1398" s="47">
        <f>AI1371*Settings!$C$13*(INDEX(AI$271:AI$282,$D1398))</f>
        <v/>
      </c>
      <c r="AJ1398" s="47">
        <f>AJ1371*Settings!$C$13*(INDEX(AJ$271:AJ$282,$D1398))</f>
        <v/>
      </c>
      <c r="AK1398" s="47">
        <f>AK1371*Settings!$C$13*(INDEX(AK$271:AK$282,$D1398))</f>
        <v/>
      </c>
      <c r="AL1398" s="47">
        <f>AL1371*Settings!$C$13*(INDEX(AL$271:AL$282,$D1398))</f>
        <v/>
      </c>
      <c r="AM1398" s="47">
        <f>AM1371*Settings!$C$13*(INDEX(AM$271:AM$282,$D1398))</f>
        <v/>
      </c>
      <c r="AN1398" s="47">
        <f>AN1371*Settings!$C$13*(INDEX(AN$271:AN$282,$D1398))</f>
        <v/>
      </c>
      <c r="AO1398" s="47">
        <f>AO1371*Settings!$C$13*(INDEX(AO$271:AO$282,$D1398))</f>
        <v/>
      </c>
      <c r="AP1398" s="47">
        <f>AP1371*Settings!$C$13*(INDEX(AP$271:AP$282,$D1398))</f>
        <v/>
      </c>
      <c r="AQ1398" s="47">
        <f>AQ1371*Settings!$C$13*(INDEX(AQ$271:AQ$282,$D1398))</f>
        <v/>
      </c>
      <c r="AR1398" s="47">
        <f>AR1371*Settings!$C$13*(INDEX(AR$271:AR$282,$D1398))</f>
        <v/>
      </c>
      <c r="AS1398" s="47">
        <f>AS1371*Settings!$C$13*(INDEX(AS$271:AS$282,$D1398))</f>
        <v/>
      </c>
      <c r="AT1398" s="47">
        <f>AT1371*Settings!$C$13*(INDEX(AT$271:AT$282,$D1398))</f>
        <v/>
      </c>
      <c r="AU1398" s="47">
        <f>AU1371*Settings!$C$13*(INDEX(AU$271:AU$282,$D1398))</f>
        <v/>
      </c>
      <c r="AV1398" s="47">
        <f>AV1371*Settings!$C$13*(INDEX(AV$271:AV$282,$D1398))</f>
        <v/>
      </c>
      <c r="AW1398" s="47">
        <f>AW1371*Settings!$C$13*(INDEX(AW$271:AW$282,$D1398))</f>
        <v/>
      </c>
      <c r="AX1398" s="48">
        <f>REVENUE(AX1371,Settings!$C$13,INDEX(AX$271:AX$282,$D1398))</f>
        <v/>
      </c>
    </row>
    <row r="1399" hidden="1" outlineLevel="2"/>
    <row r="1400" hidden="1" outlineLevel="2">
      <c r="A1400" s="5" t="inlineStr">
        <is>
          <t>rnew</t>
        </is>
      </c>
      <c r="B1400" s="5" t="inlineStr">
        <is>
          <t>coa</t>
        </is>
      </c>
      <c r="C1400" s="5" t="inlineStr">
        <is>
          <t>mac</t>
        </is>
      </c>
      <c r="D1400" s="40">
        <f>INDEX(Inputs!$S$5:$S$132,MATCH($B1400&amp;"|"&amp;$C1400,Inputs!$A$5:$A$132,0))</f>
        <v/>
      </c>
      <c r="E1400" s="39" t="n"/>
      <c r="F1400" s="39" t="n"/>
      <c r="G1400" s="39" t="n"/>
      <c r="H1400" s="5">
        <f>INDEX(Variables!$B$5:$B$105,MATCH($A1400,Variables!$A$5:$A$105,0))&amp;IF($C1400="",""," | "&amp;INDEX(Mapping!$B$5:$B$26,MATCH($C1400,Mapping!$A$5:$A$26,0))&amp;" | "&amp;INDEX(Mapping!$B$30:$B$41,MATCH($B1400,Mapping!$A$30:$A$41,0)))</f>
        <v/>
      </c>
      <c r="I1400" s="5">
        <f>INDEX(Variables!$C$5:$C$105,MATCH($A1400,Variables!$A$5:$A$105,0))</f>
        <v/>
      </c>
      <c r="J1400" s="5">
        <f>INDEX(Variables!$E$5:$E$105,MATCH($A1400,Variables!$A$5:$A$105,0))</f>
        <v/>
      </c>
      <c r="K1400" s="25">
        <f>LOWER(Settings!$C$4)&amp;".mit."&amp;$A1400&amp;IF($C1400="","","."&amp;$C1400&amp;"."&amp;$B1400)&amp;IF(INDEX(Variables!$D$5:$D$105,MATCH($A1400,Variables!$A$5:$A$105,0))="","","."&amp;INDEX(Variables!$D$5:$D$105,MATCH($A1400,Variables!$A$5:$A$105,0)))&amp;"."&amp;K$5</f>
        <v/>
      </c>
      <c r="L1400" s="46">
        <f>L1364*Settings!$C$13*(L1310+L1328+L1319*L$135+L1337*$D1400)</f>
        <v/>
      </c>
      <c r="M1400" s="47">
        <f>M1364*Settings!$C$13*(M1310+M1328+M1319*M$135+M1337*$D1400)</f>
        <v/>
      </c>
      <c r="N1400" s="47">
        <f>N1364*Settings!$C$13*(N1310+N1328+N1319*N$135+N1337*$D1400)</f>
        <v/>
      </c>
      <c r="O1400" s="47">
        <f>O1364*Settings!$C$13*(O1310+O1328+O1319*O$135+O1337*$D1400)</f>
        <v/>
      </c>
      <c r="P1400" s="47">
        <f>P1364*Settings!$C$13*(P1310+P1328+P1319*P$135+P1337*$D1400)</f>
        <v/>
      </c>
      <c r="Q1400" s="47">
        <f>Q1364*Settings!$C$13*(Q1310+Q1328+Q1319*Q$135+Q1337*$D1400)</f>
        <v/>
      </c>
      <c r="R1400" s="47">
        <f>R1364*Settings!$C$13*(R1310+R1328+R1319*R$135+R1337*$D1400)</f>
        <v/>
      </c>
      <c r="S1400" s="47">
        <f>S1364*Settings!$C$13*(S1310+S1328+S1319*S$135+S1337*$D1400)</f>
        <v/>
      </c>
      <c r="T1400" s="47">
        <f>T1364*Settings!$C$13*(T1310+T1328+T1319*T$135+T1337*$D1400)</f>
        <v/>
      </c>
      <c r="U1400" s="47">
        <f>U1364*Settings!$C$13*(U1310+U1328+U1319*U$135+U1337*$D1400)</f>
        <v/>
      </c>
      <c r="V1400" s="47">
        <f>V1364*Settings!$C$13*(V1310+V1328+V1319*V$135+V1337*$D1400)</f>
        <v/>
      </c>
      <c r="W1400" s="47">
        <f>W1364*Settings!$C$13*(W1310+W1328+W1319*W$135+W1337*$D1400)</f>
        <v/>
      </c>
      <c r="X1400" s="47">
        <f>X1364*Settings!$C$13*(X1310+X1328+X1319*X$135+X1337*$D1400)</f>
        <v/>
      </c>
      <c r="Y1400" s="47">
        <f>Y1364*Settings!$C$13*(Y1310+Y1328+Y1319*Y$135+Y1337*$D1400)</f>
        <v/>
      </c>
      <c r="Z1400" s="47">
        <f>Z1364*Settings!$C$13*(Z1310+Z1328+Z1319*Z$135+Z1337*$D1400)</f>
        <v/>
      </c>
      <c r="AA1400" s="47">
        <f>AA1364*Settings!$C$13*(AA1310+AA1328+AA1319*AA$135+AA1337*$D1400)</f>
        <v/>
      </c>
      <c r="AB1400" s="47">
        <f>AB1364*Settings!$C$13*(AB1310+AB1328+AB1319*AB$135+AB1337*$D1400)</f>
        <v/>
      </c>
      <c r="AC1400" s="47">
        <f>AC1364*Settings!$C$13*(AC1310+AC1328+AC1319*AC$135+AC1337*$D1400)</f>
        <v/>
      </c>
      <c r="AD1400" s="48">
        <f>REVENUE(AD1364,Settings!$C$13,NEWREVRATE(AD1310,AD1328,AD1319,AD$135,AD1337,$D1400))</f>
        <v/>
      </c>
      <c r="AE1400" s="25">
        <f>LOWER(Settings!$C$4)&amp;".mit."&amp;$A1400&amp;IF($C1400="","","."&amp;$C1400&amp;"."&amp;$B1400)&amp;IF(INDEX(Variables!$D$5:$D$105,MATCH($A1400,Variables!$A$5:$A$105,0))="","","."&amp;INDEX(Variables!$D$5:$D$105,MATCH($A1400,Variables!$A$5:$A$105,0)))&amp;"."&amp;AE$5</f>
        <v/>
      </c>
      <c r="AF1400" s="46">
        <f>AF1364*Settings!$C$13*(AF1310+AF1328+AF1319*AF$135+AF1337*$D1400)</f>
        <v/>
      </c>
      <c r="AG1400" s="47">
        <f>AG1364*Settings!$C$13*(AG1310+AG1328+AG1319*AG$135+AG1337*$D1400)</f>
        <v/>
      </c>
      <c r="AH1400" s="47">
        <f>AH1364*Settings!$C$13*(AH1310+AH1328+AH1319*AH$135+AH1337*$D1400)</f>
        <v/>
      </c>
      <c r="AI1400" s="47">
        <f>AI1364*Settings!$C$13*(AI1310+AI1328+AI1319*AI$135+AI1337*$D1400)</f>
        <v/>
      </c>
      <c r="AJ1400" s="47">
        <f>AJ1364*Settings!$C$13*(AJ1310+AJ1328+AJ1319*AJ$135+AJ1337*$D1400)</f>
        <v/>
      </c>
      <c r="AK1400" s="47">
        <f>AK1364*Settings!$C$13*(AK1310+AK1328+AK1319*AK$135+AK1337*$D1400)</f>
        <v/>
      </c>
      <c r="AL1400" s="47">
        <f>AL1364*Settings!$C$13*(AL1310+AL1328+AL1319*AL$135+AL1337*$D1400)</f>
        <v/>
      </c>
      <c r="AM1400" s="47">
        <f>AM1364*Settings!$C$13*(AM1310+AM1328+AM1319*AM$135+AM1337*$D1400)</f>
        <v/>
      </c>
      <c r="AN1400" s="47">
        <f>AN1364*Settings!$C$13*(AN1310+AN1328+AN1319*AN$135+AN1337*$D1400)</f>
        <v/>
      </c>
      <c r="AO1400" s="47">
        <f>AO1364*Settings!$C$13*(AO1310+AO1328+AO1319*AO$135+AO1337*$D1400)</f>
        <v/>
      </c>
      <c r="AP1400" s="47">
        <f>AP1364*Settings!$C$13*(AP1310+AP1328+AP1319*AP$135+AP1337*$D1400)</f>
        <v/>
      </c>
      <c r="AQ1400" s="47">
        <f>AQ1364*Settings!$C$13*(AQ1310+AQ1328+AQ1319*AQ$135+AQ1337*$D1400)</f>
        <v/>
      </c>
      <c r="AR1400" s="47">
        <f>AR1364*Settings!$C$13*(AR1310+AR1328+AR1319*AR$135+AR1337*$D1400)</f>
        <v/>
      </c>
      <c r="AS1400" s="47">
        <f>AS1364*Settings!$C$13*(AS1310+AS1328+AS1319*AS$135+AS1337*$D1400)</f>
        <v/>
      </c>
      <c r="AT1400" s="47">
        <f>AT1364*Settings!$C$13*(AT1310+AT1328+AT1319*AT$135+AT1337*$D1400)</f>
        <v/>
      </c>
      <c r="AU1400" s="47">
        <f>AU1364*Settings!$C$13*(AU1310+AU1328+AU1319*AU$135+AU1337*$D1400)</f>
        <v/>
      </c>
      <c r="AV1400" s="47">
        <f>AV1364*Settings!$C$13*(AV1310+AV1328+AV1319*AV$135+AV1337*$D1400)</f>
        <v/>
      </c>
      <c r="AW1400" s="47">
        <f>AW1364*Settings!$C$13*(AW1310+AW1328+AW1319*AW$135+AW1337*$D1400)</f>
        <v/>
      </c>
      <c r="AX1400" s="48">
        <f>REVENUE(AX1364,Settings!$C$13,NEWREVRATE(AX1310,AX1328,AX1319,AX$135,AX1337,$D1400))</f>
        <v/>
      </c>
    </row>
    <row r="1401" hidden="1" outlineLevel="2">
      <c r="A1401" s="5" t="inlineStr">
        <is>
          <t>rnew</t>
        </is>
      </c>
      <c r="B1401" s="5" t="inlineStr">
        <is>
          <t>nga</t>
        </is>
      </c>
      <c r="C1401" s="5" t="inlineStr">
        <is>
          <t>mac</t>
        </is>
      </c>
      <c r="D1401" s="40">
        <f>INDEX(Inputs!$S$5:$S$132,MATCH($B1401&amp;"|"&amp;$C1401,Inputs!$A$5:$A$132,0))</f>
        <v/>
      </c>
      <c r="E1401" s="39" t="n"/>
      <c r="F1401" s="39" t="n"/>
      <c r="G1401" s="39" t="n"/>
      <c r="H1401" s="5">
        <f>INDEX(Variables!$B$5:$B$105,MATCH($A1401,Variables!$A$5:$A$105,0))&amp;IF($C1401="",""," | "&amp;INDEX(Mapping!$B$5:$B$26,MATCH($C1401,Mapping!$A$5:$A$26,0))&amp;" | "&amp;INDEX(Mapping!$B$30:$B$41,MATCH($B1401,Mapping!$A$30:$A$41,0)))</f>
        <v/>
      </c>
      <c r="I1401" s="5">
        <f>INDEX(Variables!$C$5:$C$105,MATCH($A1401,Variables!$A$5:$A$105,0))</f>
        <v/>
      </c>
      <c r="J1401" s="5">
        <f>INDEX(Variables!$E$5:$E$105,MATCH($A1401,Variables!$A$5:$A$105,0))</f>
        <v/>
      </c>
      <c r="K1401" s="25">
        <f>LOWER(Settings!$C$4)&amp;".mit."&amp;$A1401&amp;IF($C1401="","","."&amp;$C1401&amp;"."&amp;$B1401)&amp;IF(INDEX(Variables!$D$5:$D$105,MATCH($A1401,Variables!$A$5:$A$105,0))="","","."&amp;INDEX(Variables!$D$5:$D$105,MATCH($A1401,Variables!$A$5:$A$105,0)))&amp;"."&amp;K$5</f>
        <v/>
      </c>
      <c r="L1401" s="46">
        <f>L1365*Settings!$C$13*(L1311+L1329+L1320*L$135+L1338*$D1401)</f>
        <v/>
      </c>
      <c r="M1401" s="47">
        <f>M1365*Settings!$C$13*(M1311+M1329+M1320*M$135+M1338*$D1401)</f>
        <v/>
      </c>
      <c r="N1401" s="47">
        <f>N1365*Settings!$C$13*(N1311+N1329+N1320*N$135+N1338*$D1401)</f>
        <v/>
      </c>
      <c r="O1401" s="47">
        <f>O1365*Settings!$C$13*(O1311+O1329+O1320*O$135+O1338*$D1401)</f>
        <v/>
      </c>
      <c r="P1401" s="47">
        <f>P1365*Settings!$C$13*(P1311+P1329+P1320*P$135+P1338*$D1401)</f>
        <v/>
      </c>
      <c r="Q1401" s="47">
        <f>Q1365*Settings!$C$13*(Q1311+Q1329+Q1320*Q$135+Q1338*$D1401)</f>
        <v/>
      </c>
      <c r="R1401" s="47">
        <f>R1365*Settings!$C$13*(R1311+R1329+R1320*R$135+R1338*$D1401)</f>
        <v/>
      </c>
      <c r="S1401" s="47">
        <f>S1365*Settings!$C$13*(S1311+S1329+S1320*S$135+S1338*$D1401)</f>
        <v/>
      </c>
      <c r="T1401" s="47">
        <f>T1365*Settings!$C$13*(T1311+T1329+T1320*T$135+T1338*$D1401)</f>
        <v/>
      </c>
      <c r="U1401" s="47">
        <f>U1365*Settings!$C$13*(U1311+U1329+U1320*U$135+U1338*$D1401)</f>
        <v/>
      </c>
      <c r="V1401" s="47">
        <f>V1365*Settings!$C$13*(V1311+V1329+V1320*V$135+V1338*$D1401)</f>
        <v/>
      </c>
      <c r="W1401" s="47">
        <f>W1365*Settings!$C$13*(W1311+W1329+W1320*W$135+W1338*$D1401)</f>
        <v/>
      </c>
      <c r="X1401" s="47">
        <f>X1365*Settings!$C$13*(X1311+X1329+X1320*X$135+X1338*$D1401)</f>
        <v/>
      </c>
      <c r="Y1401" s="47">
        <f>Y1365*Settings!$C$13*(Y1311+Y1329+Y1320*Y$135+Y1338*$D1401)</f>
        <v/>
      </c>
      <c r="Z1401" s="47">
        <f>Z1365*Settings!$C$13*(Z1311+Z1329+Z1320*Z$135+Z1338*$D1401)</f>
        <v/>
      </c>
      <c r="AA1401" s="47">
        <f>AA1365*Settings!$C$13*(AA1311+AA1329+AA1320*AA$135+AA1338*$D1401)</f>
        <v/>
      </c>
      <c r="AB1401" s="47">
        <f>AB1365*Settings!$C$13*(AB1311+AB1329+AB1320*AB$135+AB1338*$D1401)</f>
        <v/>
      </c>
      <c r="AC1401" s="47">
        <f>AC1365*Settings!$C$13*(AC1311+AC1329+AC1320*AC$135+AC1338*$D1401)</f>
        <v/>
      </c>
      <c r="AD1401" s="48">
        <f>REVENUE(AD1365,Settings!$C$13,NEWREVRATE(AD1311,AD1329,AD1320,AD$135,AD1338,$D1401))</f>
        <v/>
      </c>
      <c r="AE1401" s="25">
        <f>LOWER(Settings!$C$4)&amp;".mit."&amp;$A1401&amp;IF($C1401="","","."&amp;$C1401&amp;"."&amp;$B1401)&amp;IF(INDEX(Variables!$D$5:$D$105,MATCH($A1401,Variables!$A$5:$A$105,0))="","","."&amp;INDEX(Variables!$D$5:$D$105,MATCH($A1401,Variables!$A$5:$A$105,0)))&amp;"."&amp;AE$5</f>
        <v/>
      </c>
      <c r="AF1401" s="46">
        <f>AF1365*Settings!$C$13*(AF1311+AF1329+AF1320*AF$135+AF1338*$D1401)</f>
        <v/>
      </c>
      <c r="AG1401" s="47">
        <f>AG1365*Settings!$C$13*(AG1311+AG1329+AG1320*AG$135+AG1338*$D1401)</f>
        <v/>
      </c>
      <c r="AH1401" s="47">
        <f>AH1365*Settings!$C$13*(AH1311+AH1329+AH1320*AH$135+AH1338*$D1401)</f>
        <v/>
      </c>
      <c r="AI1401" s="47">
        <f>AI1365*Settings!$C$13*(AI1311+AI1329+AI1320*AI$135+AI1338*$D1401)</f>
        <v/>
      </c>
      <c r="AJ1401" s="47">
        <f>AJ1365*Settings!$C$13*(AJ1311+AJ1329+AJ1320*AJ$135+AJ1338*$D1401)</f>
        <v/>
      </c>
      <c r="AK1401" s="47">
        <f>AK1365*Settings!$C$13*(AK1311+AK1329+AK1320*AK$135+AK1338*$D1401)</f>
        <v/>
      </c>
      <c r="AL1401" s="47">
        <f>AL1365*Settings!$C$13*(AL1311+AL1329+AL1320*AL$135+AL1338*$D1401)</f>
        <v/>
      </c>
      <c r="AM1401" s="47">
        <f>AM1365*Settings!$C$13*(AM1311+AM1329+AM1320*AM$135+AM1338*$D1401)</f>
        <v/>
      </c>
      <c r="AN1401" s="47">
        <f>AN1365*Settings!$C$13*(AN1311+AN1329+AN1320*AN$135+AN1338*$D1401)</f>
        <v/>
      </c>
      <c r="AO1401" s="47">
        <f>AO1365*Settings!$C$13*(AO1311+AO1329+AO1320*AO$135+AO1338*$D1401)</f>
        <v/>
      </c>
      <c r="AP1401" s="47">
        <f>AP1365*Settings!$C$13*(AP1311+AP1329+AP1320*AP$135+AP1338*$D1401)</f>
        <v/>
      </c>
      <c r="AQ1401" s="47">
        <f>AQ1365*Settings!$C$13*(AQ1311+AQ1329+AQ1320*AQ$135+AQ1338*$D1401)</f>
        <v/>
      </c>
      <c r="AR1401" s="47">
        <f>AR1365*Settings!$C$13*(AR1311+AR1329+AR1320*AR$135+AR1338*$D1401)</f>
        <v/>
      </c>
      <c r="AS1401" s="47">
        <f>AS1365*Settings!$C$13*(AS1311+AS1329+AS1320*AS$135+AS1338*$D1401)</f>
        <v/>
      </c>
      <c r="AT1401" s="47">
        <f>AT1365*Settings!$C$13*(AT1311+AT1329+AT1320*AT$135+AT1338*$D1401)</f>
        <v/>
      </c>
      <c r="AU1401" s="47">
        <f>AU1365*Settings!$C$13*(AU1311+AU1329+AU1320*AU$135+AU1338*$D1401)</f>
        <v/>
      </c>
      <c r="AV1401" s="47">
        <f>AV1365*Settings!$C$13*(AV1311+AV1329+AV1320*AV$135+AV1338*$D1401)</f>
        <v/>
      </c>
      <c r="AW1401" s="47">
        <f>AW1365*Settings!$C$13*(AW1311+AW1329+AW1320*AW$135+AW1338*$D1401)</f>
        <v/>
      </c>
      <c r="AX1401" s="48">
        <f>REVENUE(AX1365,Settings!$C$13,NEWREVRATE(AX1311,AX1329,AX1320,AX$135,AX1338,$D1401))</f>
        <v/>
      </c>
    </row>
    <row r="1402" hidden="1" outlineLevel="2">
      <c r="A1402" s="5" t="inlineStr">
        <is>
          <t>rnew</t>
        </is>
      </c>
      <c r="B1402" s="5" t="inlineStr">
        <is>
          <t>gso</t>
        </is>
      </c>
      <c r="C1402" s="5" t="inlineStr">
        <is>
          <t>mac</t>
        </is>
      </c>
      <c r="D1402" s="40">
        <f>INDEX(Inputs!$S$5:$S$132,MATCH($B1402&amp;"|"&amp;$C1402,Inputs!$A$5:$A$132,0))</f>
        <v/>
      </c>
      <c r="E1402" s="39" t="n"/>
      <c r="F1402" s="39" t="n"/>
      <c r="G1402" s="39" t="n"/>
      <c r="H1402" s="5">
        <f>INDEX(Variables!$B$5:$B$105,MATCH($A1402,Variables!$A$5:$A$105,0))&amp;IF($C1402="",""," | "&amp;INDEX(Mapping!$B$5:$B$26,MATCH($C1402,Mapping!$A$5:$A$26,0))&amp;" | "&amp;INDEX(Mapping!$B$30:$B$41,MATCH($B1402,Mapping!$A$30:$A$41,0)))</f>
        <v/>
      </c>
      <c r="I1402" s="5">
        <f>INDEX(Variables!$C$5:$C$105,MATCH($A1402,Variables!$A$5:$A$105,0))</f>
        <v/>
      </c>
      <c r="J1402" s="5">
        <f>INDEX(Variables!$E$5:$E$105,MATCH($A1402,Variables!$A$5:$A$105,0))</f>
        <v/>
      </c>
      <c r="K1402" s="25">
        <f>LOWER(Settings!$C$4)&amp;".mit."&amp;$A1402&amp;IF($C1402="","","."&amp;$C1402&amp;"."&amp;$B1402)&amp;IF(INDEX(Variables!$D$5:$D$105,MATCH($A1402,Variables!$A$5:$A$105,0))="","","."&amp;INDEX(Variables!$D$5:$D$105,MATCH($A1402,Variables!$A$5:$A$105,0)))&amp;"."&amp;K$5</f>
        <v/>
      </c>
      <c r="L1402" s="46">
        <f>L1366*Settings!$C$13*(L1312+L1330+L1321*L$135+L1339*$D1402)</f>
        <v/>
      </c>
      <c r="M1402" s="47">
        <f>M1366*Settings!$C$13*(M1312+M1330+M1321*M$135+M1339*$D1402)</f>
        <v/>
      </c>
      <c r="N1402" s="47">
        <f>N1366*Settings!$C$13*(N1312+N1330+N1321*N$135+N1339*$D1402)</f>
        <v/>
      </c>
      <c r="O1402" s="47">
        <f>O1366*Settings!$C$13*(O1312+O1330+O1321*O$135+O1339*$D1402)</f>
        <v/>
      </c>
      <c r="P1402" s="47">
        <f>P1366*Settings!$C$13*(P1312+P1330+P1321*P$135+P1339*$D1402)</f>
        <v/>
      </c>
      <c r="Q1402" s="47">
        <f>Q1366*Settings!$C$13*(Q1312+Q1330+Q1321*Q$135+Q1339*$D1402)</f>
        <v/>
      </c>
      <c r="R1402" s="47">
        <f>R1366*Settings!$C$13*(R1312+R1330+R1321*R$135+R1339*$D1402)</f>
        <v/>
      </c>
      <c r="S1402" s="47">
        <f>S1366*Settings!$C$13*(S1312+S1330+S1321*S$135+S1339*$D1402)</f>
        <v/>
      </c>
      <c r="T1402" s="47">
        <f>T1366*Settings!$C$13*(T1312+T1330+T1321*T$135+T1339*$D1402)</f>
        <v/>
      </c>
      <c r="U1402" s="47">
        <f>U1366*Settings!$C$13*(U1312+U1330+U1321*U$135+U1339*$D1402)</f>
        <v/>
      </c>
      <c r="V1402" s="47">
        <f>V1366*Settings!$C$13*(V1312+V1330+V1321*V$135+V1339*$D1402)</f>
        <v/>
      </c>
      <c r="W1402" s="47">
        <f>W1366*Settings!$C$13*(W1312+W1330+W1321*W$135+W1339*$D1402)</f>
        <v/>
      </c>
      <c r="X1402" s="47">
        <f>X1366*Settings!$C$13*(X1312+X1330+X1321*X$135+X1339*$D1402)</f>
        <v/>
      </c>
      <c r="Y1402" s="47">
        <f>Y1366*Settings!$C$13*(Y1312+Y1330+Y1321*Y$135+Y1339*$D1402)</f>
        <v/>
      </c>
      <c r="Z1402" s="47">
        <f>Z1366*Settings!$C$13*(Z1312+Z1330+Z1321*Z$135+Z1339*$D1402)</f>
        <v/>
      </c>
      <c r="AA1402" s="47">
        <f>AA1366*Settings!$C$13*(AA1312+AA1330+AA1321*AA$135+AA1339*$D1402)</f>
        <v/>
      </c>
      <c r="AB1402" s="47">
        <f>AB1366*Settings!$C$13*(AB1312+AB1330+AB1321*AB$135+AB1339*$D1402)</f>
        <v/>
      </c>
      <c r="AC1402" s="47">
        <f>AC1366*Settings!$C$13*(AC1312+AC1330+AC1321*AC$135+AC1339*$D1402)</f>
        <v/>
      </c>
      <c r="AD1402" s="48">
        <f>REVENUE(AD1366,Settings!$C$13,NEWREVRATE(AD1312,AD1330,AD1321,AD$135,AD1339,$D1402))</f>
        <v/>
      </c>
      <c r="AE1402" s="25">
        <f>LOWER(Settings!$C$4)&amp;".mit."&amp;$A1402&amp;IF($C1402="","","."&amp;$C1402&amp;"."&amp;$B1402)&amp;IF(INDEX(Variables!$D$5:$D$105,MATCH($A1402,Variables!$A$5:$A$105,0))="","","."&amp;INDEX(Variables!$D$5:$D$105,MATCH($A1402,Variables!$A$5:$A$105,0)))&amp;"."&amp;AE$5</f>
        <v/>
      </c>
      <c r="AF1402" s="46">
        <f>AF1366*Settings!$C$13*(AF1312+AF1330+AF1321*AF$135+AF1339*$D1402)</f>
        <v/>
      </c>
      <c r="AG1402" s="47">
        <f>AG1366*Settings!$C$13*(AG1312+AG1330+AG1321*AG$135+AG1339*$D1402)</f>
        <v/>
      </c>
      <c r="AH1402" s="47">
        <f>AH1366*Settings!$C$13*(AH1312+AH1330+AH1321*AH$135+AH1339*$D1402)</f>
        <v/>
      </c>
      <c r="AI1402" s="47">
        <f>AI1366*Settings!$C$13*(AI1312+AI1330+AI1321*AI$135+AI1339*$D1402)</f>
        <v/>
      </c>
      <c r="AJ1402" s="47">
        <f>AJ1366*Settings!$C$13*(AJ1312+AJ1330+AJ1321*AJ$135+AJ1339*$D1402)</f>
        <v/>
      </c>
      <c r="AK1402" s="47">
        <f>AK1366*Settings!$C$13*(AK1312+AK1330+AK1321*AK$135+AK1339*$D1402)</f>
        <v/>
      </c>
      <c r="AL1402" s="47">
        <f>AL1366*Settings!$C$13*(AL1312+AL1330+AL1321*AL$135+AL1339*$D1402)</f>
        <v/>
      </c>
      <c r="AM1402" s="47">
        <f>AM1366*Settings!$C$13*(AM1312+AM1330+AM1321*AM$135+AM1339*$D1402)</f>
        <v/>
      </c>
      <c r="AN1402" s="47">
        <f>AN1366*Settings!$C$13*(AN1312+AN1330+AN1321*AN$135+AN1339*$D1402)</f>
        <v/>
      </c>
      <c r="AO1402" s="47">
        <f>AO1366*Settings!$C$13*(AO1312+AO1330+AO1321*AO$135+AO1339*$D1402)</f>
        <v/>
      </c>
      <c r="AP1402" s="47">
        <f>AP1366*Settings!$C$13*(AP1312+AP1330+AP1321*AP$135+AP1339*$D1402)</f>
        <v/>
      </c>
      <c r="AQ1402" s="47">
        <f>AQ1366*Settings!$C$13*(AQ1312+AQ1330+AQ1321*AQ$135+AQ1339*$D1402)</f>
        <v/>
      </c>
      <c r="AR1402" s="47">
        <f>AR1366*Settings!$C$13*(AR1312+AR1330+AR1321*AR$135+AR1339*$D1402)</f>
        <v/>
      </c>
      <c r="AS1402" s="47">
        <f>AS1366*Settings!$C$13*(AS1312+AS1330+AS1321*AS$135+AS1339*$D1402)</f>
        <v/>
      </c>
      <c r="AT1402" s="47">
        <f>AT1366*Settings!$C$13*(AT1312+AT1330+AT1321*AT$135+AT1339*$D1402)</f>
        <v/>
      </c>
      <c r="AU1402" s="47">
        <f>AU1366*Settings!$C$13*(AU1312+AU1330+AU1321*AU$135+AU1339*$D1402)</f>
        <v/>
      </c>
      <c r="AV1402" s="47">
        <f>AV1366*Settings!$C$13*(AV1312+AV1330+AV1321*AV$135+AV1339*$D1402)</f>
        <v/>
      </c>
      <c r="AW1402" s="47">
        <f>AW1366*Settings!$C$13*(AW1312+AW1330+AW1321*AW$135+AW1339*$D1402)</f>
        <v/>
      </c>
      <c r="AX1402" s="48">
        <f>REVENUE(AX1366,Settings!$C$13,NEWREVRATE(AX1312,AX1330,AX1321,AX$135,AX1339,$D1402))</f>
        <v/>
      </c>
    </row>
    <row r="1403" hidden="1" outlineLevel="2">
      <c r="A1403" s="5" t="inlineStr">
        <is>
          <t>rnew</t>
        </is>
      </c>
      <c r="B1403" s="5" t="inlineStr">
        <is>
          <t>die</t>
        </is>
      </c>
      <c r="C1403" s="5" t="inlineStr">
        <is>
          <t>mac</t>
        </is>
      </c>
      <c r="D1403" s="40">
        <f>INDEX(Inputs!$S$5:$S$132,MATCH($B1403&amp;"|"&amp;$C1403,Inputs!$A$5:$A$132,0))</f>
        <v/>
      </c>
      <c r="E1403" s="39" t="n"/>
      <c r="F1403" s="39" t="n"/>
      <c r="G1403" s="39" t="n"/>
      <c r="H1403" s="5">
        <f>INDEX(Variables!$B$5:$B$105,MATCH($A1403,Variables!$A$5:$A$105,0))&amp;IF($C1403="",""," | "&amp;INDEX(Mapping!$B$5:$B$26,MATCH($C1403,Mapping!$A$5:$A$26,0))&amp;" | "&amp;INDEX(Mapping!$B$30:$B$41,MATCH($B1403,Mapping!$A$30:$A$41,0)))</f>
        <v/>
      </c>
      <c r="I1403" s="5">
        <f>INDEX(Variables!$C$5:$C$105,MATCH($A1403,Variables!$A$5:$A$105,0))</f>
        <v/>
      </c>
      <c r="J1403" s="5">
        <f>INDEX(Variables!$E$5:$E$105,MATCH($A1403,Variables!$A$5:$A$105,0))</f>
        <v/>
      </c>
      <c r="K1403" s="25">
        <f>LOWER(Settings!$C$4)&amp;".mit."&amp;$A1403&amp;IF($C1403="","","."&amp;$C1403&amp;"."&amp;$B1403)&amp;IF(INDEX(Variables!$D$5:$D$105,MATCH($A1403,Variables!$A$5:$A$105,0))="","","."&amp;INDEX(Variables!$D$5:$D$105,MATCH($A1403,Variables!$A$5:$A$105,0)))&amp;"."&amp;K$5</f>
        <v/>
      </c>
      <c r="L1403" s="46">
        <f>L1367*Settings!$C$13*(L1313+L1331+L1322*L$135+L1340*$D1403)</f>
        <v/>
      </c>
      <c r="M1403" s="47">
        <f>M1367*Settings!$C$13*(M1313+M1331+M1322*M$135+M1340*$D1403)</f>
        <v/>
      </c>
      <c r="N1403" s="47">
        <f>N1367*Settings!$C$13*(N1313+N1331+N1322*N$135+N1340*$D1403)</f>
        <v/>
      </c>
      <c r="O1403" s="47">
        <f>O1367*Settings!$C$13*(O1313+O1331+O1322*O$135+O1340*$D1403)</f>
        <v/>
      </c>
      <c r="P1403" s="47">
        <f>P1367*Settings!$C$13*(P1313+P1331+P1322*P$135+P1340*$D1403)</f>
        <v/>
      </c>
      <c r="Q1403" s="47">
        <f>Q1367*Settings!$C$13*(Q1313+Q1331+Q1322*Q$135+Q1340*$D1403)</f>
        <v/>
      </c>
      <c r="R1403" s="47">
        <f>R1367*Settings!$C$13*(R1313+R1331+R1322*R$135+R1340*$D1403)</f>
        <v/>
      </c>
      <c r="S1403" s="47">
        <f>S1367*Settings!$C$13*(S1313+S1331+S1322*S$135+S1340*$D1403)</f>
        <v/>
      </c>
      <c r="T1403" s="47">
        <f>T1367*Settings!$C$13*(T1313+T1331+T1322*T$135+T1340*$D1403)</f>
        <v/>
      </c>
      <c r="U1403" s="47">
        <f>U1367*Settings!$C$13*(U1313+U1331+U1322*U$135+U1340*$D1403)</f>
        <v/>
      </c>
      <c r="V1403" s="47">
        <f>V1367*Settings!$C$13*(V1313+V1331+V1322*V$135+V1340*$D1403)</f>
        <v/>
      </c>
      <c r="W1403" s="47">
        <f>W1367*Settings!$C$13*(W1313+W1331+W1322*W$135+W1340*$D1403)</f>
        <v/>
      </c>
      <c r="X1403" s="47">
        <f>X1367*Settings!$C$13*(X1313+X1331+X1322*X$135+X1340*$D1403)</f>
        <v/>
      </c>
      <c r="Y1403" s="47">
        <f>Y1367*Settings!$C$13*(Y1313+Y1331+Y1322*Y$135+Y1340*$D1403)</f>
        <v/>
      </c>
      <c r="Z1403" s="47">
        <f>Z1367*Settings!$C$13*(Z1313+Z1331+Z1322*Z$135+Z1340*$D1403)</f>
        <v/>
      </c>
      <c r="AA1403" s="47">
        <f>AA1367*Settings!$C$13*(AA1313+AA1331+AA1322*AA$135+AA1340*$D1403)</f>
        <v/>
      </c>
      <c r="AB1403" s="47">
        <f>AB1367*Settings!$C$13*(AB1313+AB1331+AB1322*AB$135+AB1340*$D1403)</f>
        <v/>
      </c>
      <c r="AC1403" s="47">
        <f>AC1367*Settings!$C$13*(AC1313+AC1331+AC1322*AC$135+AC1340*$D1403)</f>
        <v/>
      </c>
      <c r="AD1403" s="48">
        <f>REVENUE(AD1367,Settings!$C$13,NEWREVRATE(AD1313,AD1331,AD1322,AD$135,AD1340,$D1403))</f>
        <v/>
      </c>
      <c r="AE1403" s="25">
        <f>LOWER(Settings!$C$4)&amp;".mit."&amp;$A1403&amp;IF($C1403="","","."&amp;$C1403&amp;"."&amp;$B1403)&amp;IF(INDEX(Variables!$D$5:$D$105,MATCH($A1403,Variables!$A$5:$A$105,0))="","","."&amp;INDEX(Variables!$D$5:$D$105,MATCH($A1403,Variables!$A$5:$A$105,0)))&amp;"."&amp;AE$5</f>
        <v/>
      </c>
      <c r="AF1403" s="46">
        <f>AF1367*Settings!$C$13*(AF1313+AF1331+AF1322*AF$135+AF1340*$D1403)</f>
        <v/>
      </c>
      <c r="AG1403" s="47">
        <f>AG1367*Settings!$C$13*(AG1313+AG1331+AG1322*AG$135+AG1340*$D1403)</f>
        <v/>
      </c>
      <c r="AH1403" s="47">
        <f>AH1367*Settings!$C$13*(AH1313+AH1331+AH1322*AH$135+AH1340*$D1403)</f>
        <v/>
      </c>
      <c r="AI1403" s="47">
        <f>AI1367*Settings!$C$13*(AI1313+AI1331+AI1322*AI$135+AI1340*$D1403)</f>
        <v/>
      </c>
      <c r="AJ1403" s="47">
        <f>AJ1367*Settings!$C$13*(AJ1313+AJ1331+AJ1322*AJ$135+AJ1340*$D1403)</f>
        <v/>
      </c>
      <c r="AK1403" s="47">
        <f>AK1367*Settings!$C$13*(AK1313+AK1331+AK1322*AK$135+AK1340*$D1403)</f>
        <v/>
      </c>
      <c r="AL1403" s="47">
        <f>AL1367*Settings!$C$13*(AL1313+AL1331+AL1322*AL$135+AL1340*$D1403)</f>
        <v/>
      </c>
      <c r="AM1403" s="47">
        <f>AM1367*Settings!$C$13*(AM1313+AM1331+AM1322*AM$135+AM1340*$D1403)</f>
        <v/>
      </c>
      <c r="AN1403" s="47">
        <f>AN1367*Settings!$C$13*(AN1313+AN1331+AN1322*AN$135+AN1340*$D1403)</f>
        <v/>
      </c>
      <c r="AO1403" s="47">
        <f>AO1367*Settings!$C$13*(AO1313+AO1331+AO1322*AO$135+AO1340*$D1403)</f>
        <v/>
      </c>
      <c r="AP1403" s="47">
        <f>AP1367*Settings!$C$13*(AP1313+AP1331+AP1322*AP$135+AP1340*$D1403)</f>
        <v/>
      </c>
      <c r="AQ1403" s="47">
        <f>AQ1367*Settings!$C$13*(AQ1313+AQ1331+AQ1322*AQ$135+AQ1340*$D1403)</f>
        <v/>
      </c>
      <c r="AR1403" s="47">
        <f>AR1367*Settings!$C$13*(AR1313+AR1331+AR1322*AR$135+AR1340*$D1403)</f>
        <v/>
      </c>
      <c r="AS1403" s="47">
        <f>AS1367*Settings!$C$13*(AS1313+AS1331+AS1322*AS$135+AS1340*$D1403)</f>
        <v/>
      </c>
      <c r="AT1403" s="47">
        <f>AT1367*Settings!$C$13*(AT1313+AT1331+AT1322*AT$135+AT1340*$D1403)</f>
        <v/>
      </c>
      <c r="AU1403" s="47">
        <f>AU1367*Settings!$C$13*(AU1313+AU1331+AU1322*AU$135+AU1340*$D1403)</f>
        <v/>
      </c>
      <c r="AV1403" s="47">
        <f>AV1367*Settings!$C$13*(AV1313+AV1331+AV1322*AV$135+AV1340*$D1403)</f>
        <v/>
      </c>
      <c r="AW1403" s="47">
        <f>AW1367*Settings!$C$13*(AW1313+AW1331+AW1322*AW$135+AW1340*$D1403)</f>
        <v/>
      </c>
      <c r="AX1403" s="48">
        <f>REVENUE(AX1367,Settings!$C$13,NEWREVRATE(AX1313,AX1331,AX1322,AX$135,AX1340,$D1403))</f>
        <v/>
      </c>
    </row>
    <row r="1404" hidden="1" outlineLevel="2">
      <c r="A1404" s="5" t="inlineStr">
        <is>
          <t>rnew</t>
        </is>
      </c>
      <c r="B1404" s="5" t="inlineStr">
        <is>
          <t>lpg</t>
        </is>
      </c>
      <c r="C1404" s="5" t="inlineStr">
        <is>
          <t>mac</t>
        </is>
      </c>
      <c r="D1404" s="40">
        <f>INDEX(Inputs!$S$5:$S$132,MATCH($B1404&amp;"|"&amp;$C1404,Inputs!$A$5:$A$132,0))</f>
        <v/>
      </c>
      <c r="E1404" s="39" t="n"/>
      <c r="F1404" s="39" t="n"/>
      <c r="G1404" s="39" t="n"/>
      <c r="H1404" s="5">
        <f>INDEX(Variables!$B$5:$B$105,MATCH($A1404,Variables!$A$5:$A$105,0))&amp;IF($C1404="",""," | "&amp;INDEX(Mapping!$B$5:$B$26,MATCH($C1404,Mapping!$A$5:$A$26,0))&amp;" | "&amp;INDEX(Mapping!$B$30:$B$41,MATCH($B1404,Mapping!$A$30:$A$41,0)))</f>
        <v/>
      </c>
      <c r="I1404" s="5">
        <f>INDEX(Variables!$C$5:$C$105,MATCH($A1404,Variables!$A$5:$A$105,0))</f>
        <v/>
      </c>
      <c r="J1404" s="5">
        <f>INDEX(Variables!$E$5:$E$105,MATCH($A1404,Variables!$A$5:$A$105,0))</f>
        <v/>
      </c>
      <c r="K1404" s="25">
        <f>LOWER(Settings!$C$4)&amp;".mit."&amp;$A1404&amp;IF($C1404="","","."&amp;$C1404&amp;"."&amp;$B1404)&amp;IF(INDEX(Variables!$D$5:$D$105,MATCH($A1404,Variables!$A$5:$A$105,0))="","","."&amp;INDEX(Variables!$D$5:$D$105,MATCH($A1404,Variables!$A$5:$A$105,0)))&amp;"."&amp;K$5</f>
        <v/>
      </c>
      <c r="L1404" s="46">
        <f>L1368*Settings!$C$13*(L1314+L1332+L1323*L$135+L1341*$D1404)</f>
        <v/>
      </c>
      <c r="M1404" s="47">
        <f>M1368*Settings!$C$13*(M1314+M1332+M1323*M$135+M1341*$D1404)</f>
        <v/>
      </c>
      <c r="N1404" s="47">
        <f>N1368*Settings!$C$13*(N1314+N1332+N1323*N$135+N1341*$D1404)</f>
        <v/>
      </c>
      <c r="O1404" s="47">
        <f>O1368*Settings!$C$13*(O1314+O1332+O1323*O$135+O1341*$D1404)</f>
        <v/>
      </c>
      <c r="P1404" s="47">
        <f>P1368*Settings!$C$13*(P1314+P1332+P1323*P$135+P1341*$D1404)</f>
        <v/>
      </c>
      <c r="Q1404" s="47">
        <f>Q1368*Settings!$C$13*(Q1314+Q1332+Q1323*Q$135+Q1341*$D1404)</f>
        <v/>
      </c>
      <c r="R1404" s="47">
        <f>R1368*Settings!$C$13*(R1314+R1332+R1323*R$135+R1341*$D1404)</f>
        <v/>
      </c>
      <c r="S1404" s="47">
        <f>S1368*Settings!$C$13*(S1314+S1332+S1323*S$135+S1341*$D1404)</f>
        <v/>
      </c>
      <c r="T1404" s="47">
        <f>T1368*Settings!$C$13*(T1314+T1332+T1323*T$135+T1341*$D1404)</f>
        <v/>
      </c>
      <c r="U1404" s="47">
        <f>U1368*Settings!$C$13*(U1314+U1332+U1323*U$135+U1341*$D1404)</f>
        <v/>
      </c>
      <c r="V1404" s="47">
        <f>V1368*Settings!$C$13*(V1314+V1332+V1323*V$135+V1341*$D1404)</f>
        <v/>
      </c>
      <c r="W1404" s="47">
        <f>W1368*Settings!$C$13*(W1314+W1332+W1323*W$135+W1341*$D1404)</f>
        <v/>
      </c>
      <c r="X1404" s="47">
        <f>X1368*Settings!$C$13*(X1314+X1332+X1323*X$135+X1341*$D1404)</f>
        <v/>
      </c>
      <c r="Y1404" s="47">
        <f>Y1368*Settings!$C$13*(Y1314+Y1332+Y1323*Y$135+Y1341*$D1404)</f>
        <v/>
      </c>
      <c r="Z1404" s="47">
        <f>Z1368*Settings!$C$13*(Z1314+Z1332+Z1323*Z$135+Z1341*$D1404)</f>
        <v/>
      </c>
      <c r="AA1404" s="47">
        <f>AA1368*Settings!$C$13*(AA1314+AA1332+AA1323*AA$135+AA1341*$D1404)</f>
        <v/>
      </c>
      <c r="AB1404" s="47">
        <f>AB1368*Settings!$C$13*(AB1314+AB1332+AB1323*AB$135+AB1341*$D1404)</f>
        <v/>
      </c>
      <c r="AC1404" s="47">
        <f>AC1368*Settings!$C$13*(AC1314+AC1332+AC1323*AC$135+AC1341*$D1404)</f>
        <v/>
      </c>
      <c r="AD1404" s="48">
        <f>REVENUE(AD1368,Settings!$C$13,NEWREVRATE(AD1314,AD1332,AD1323,AD$135,AD1341,$D1404))</f>
        <v/>
      </c>
      <c r="AE1404" s="25">
        <f>LOWER(Settings!$C$4)&amp;".mit."&amp;$A1404&amp;IF($C1404="","","."&amp;$C1404&amp;"."&amp;$B1404)&amp;IF(INDEX(Variables!$D$5:$D$105,MATCH($A1404,Variables!$A$5:$A$105,0))="","","."&amp;INDEX(Variables!$D$5:$D$105,MATCH($A1404,Variables!$A$5:$A$105,0)))&amp;"."&amp;AE$5</f>
        <v/>
      </c>
      <c r="AF1404" s="46">
        <f>AF1368*Settings!$C$13*(AF1314+AF1332+AF1323*AF$135+AF1341*$D1404)</f>
        <v/>
      </c>
      <c r="AG1404" s="47">
        <f>AG1368*Settings!$C$13*(AG1314+AG1332+AG1323*AG$135+AG1341*$D1404)</f>
        <v/>
      </c>
      <c r="AH1404" s="47">
        <f>AH1368*Settings!$C$13*(AH1314+AH1332+AH1323*AH$135+AH1341*$D1404)</f>
        <v/>
      </c>
      <c r="AI1404" s="47">
        <f>AI1368*Settings!$C$13*(AI1314+AI1332+AI1323*AI$135+AI1341*$D1404)</f>
        <v/>
      </c>
      <c r="AJ1404" s="47">
        <f>AJ1368*Settings!$C$13*(AJ1314+AJ1332+AJ1323*AJ$135+AJ1341*$D1404)</f>
        <v/>
      </c>
      <c r="AK1404" s="47">
        <f>AK1368*Settings!$C$13*(AK1314+AK1332+AK1323*AK$135+AK1341*$D1404)</f>
        <v/>
      </c>
      <c r="AL1404" s="47">
        <f>AL1368*Settings!$C$13*(AL1314+AL1332+AL1323*AL$135+AL1341*$D1404)</f>
        <v/>
      </c>
      <c r="AM1404" s="47">
        <f>AM1368*Settings!$C$13*(AM1314+AM1332+AM1323*AM$135+AM1341*$D1404)</f>
        <v/>
      </c>
      <c r="AN1404" s="47">
        <f>AN1368*Settings!$C$13*(AN1314+AN1332+AN1323*AN$135+AN1341*$D1404)</f>
        <v/>
      </c>
      <c r="AO1404" s="47">
        <f>AO1368*Settings!$C$13*(AO1314+AO1332+AO1323*AO$135+AO1341*$D1404)</f>
        <v/>
      </c>
      <c r="AP1404" s="47">
        <f>AP1368*Settings!$C$13*(AP1314+AP1332+AP1323*AP$135+AP1341*$D1404)</f>
        <v/>
      </c>
      <c r="AQ1404" s="47">
        <f>AQ1368*Settings!$C$13*(AQ1314+AQ1332+AQ1323*AQ$135+AQ1341*$D1404)</f>
        <v/>
      </c>
      <c r="AR1404" s="47">
        <f>AR1368*Settings!$C$13*(AR1314+AR1332+AR1323*AR$135+AR1341*$D1404)</f>
        <v/>
      </c>
      <c r="AS1404" s="47">
        <f>AS1368*Settings!$C$13*(AS1314+AS1332+AS1323*AS$135+AS1341*$D1404)</f>
        <v/>
      </c>
      <c r="AT1404" s="47">
        <f>AT1368*Settings!$C$13*(AT1314+AT1332+AT1323*AT$135+AT1341*$D1404)</f>
        <v/>
      </c>
      <c r="AU1404" s="47">
        <f>AU1368*Settings!$C$13*(AU1314+AU1332+AU1323*AU$135+AU1341*$D1404)</f>
        <v/>
      </c>
      <c r="AV1404" s="47">
        <f>AV1368*Settings!$C$13*(AV1314+AV1332+AV1323*AV$135+AV1341*$D1404)</f>
        <v/>
      </c>
      <c r="AW1404" s="47">
        <f>AW1368*Settings!$C$13*(AW1314+AW1332+AW1323*AW$135+AW1341*$D1404)</f>
        <v/>
      </c>
      <c r="AX1404" s="48">
        <f>REVENUE(AX1368,Settings!$C$13,NEWREVRATE(AX1314,AX1332,AX1323,AX$135,AX1341,$D1404))</f>
        <v/>
      </c>
    </row>
    <row r="1405" hidden="1" outlineLevel="2">
      <c r="A1405" s="5" t="inlineStr">
        <is>
          <t>rnew</t>
        </is>
      </c>
      <c r="B1405" s="5" t="inlineStr">
        <is>
          <t>ker</t>
        </is>
      </c>
      <c r="C1405" s="5" t="inlineStr">
        <is>
          <t>mac</t>
        </is>
      </c>
      <c r="D1405" s="40">
        <f>INDEX(Inputs!$S$5:$S$132,MATCH($B1405&amp;"|"&amp;$C1405,Inputs!$A$5:$A$132,0))</f>
        <v/>
      </c>
      <c r="E1405" s="39" t="n"/>
      <c r="F1405" s="39" t="n"/>
      <c r="G1405" s="39" t="n"/>
      <c r="H1405" s="5">
        <f>INDEX(Variables!$B$5:$B$105,MATCH($A1405,Variables!$A$5:$A$105,0))&amp;IF($C1405="",""," | "&amp;INDEX(Mapping!$B$5:$B$26,MATCH($C1405,Mapping!$A$5:$A$26,0))&amp;" | "&amp;INDEX(Mapping!$B$30:$B$41,MATCH($B1405,Mapping!$A$30:$A$41,0)))</f>
        <v/>
      </c>
      <c r="I1405" s="5">
        <f>INDEX(Variables!$C$5:$C$105,MATCH($A1405,Variables!$A$5:$A$105,0))</f>
        <v/>
      </c>
      <c r="J1405" s="5">
        <f>INDEX(Variables!$E$5:$E$105,MATCH($A1405,Variables!$A$5:$A$105,0))</f>
        <v/>
      </c>
      <c r="K1405" s="25">
        <f>LOWER(Settings!$C$4)&amp;".mit."&amp;$A1405&amp;IF($C1405="","","."&amp;$C1405&amp;"."&amp;$B1405)&amp;IF(INDEX(Variables!$D$5:$D$105,MATCH($A1405,Variables!$A$5:$A$105,0))="","","."&amp;INDEX(Variables!$D$5:$D$105,MATCH($A1405,Variables!$A$5:$A$105,0)))&amp;"."&amp;K$5</f>
        <v/>
      </c>
      <c r="L1405" s="46">
        <f>L1369*Settings!$C$13*(L1315+L1333+L1324*L$135+L1342*$D1405)</f>
        <v/>
      </c>
      <c r="M1405" s="47">
        <f>M1369*Settings!$C$13*(M1315+M1333+M1324*M$135+M1342*$D1405)</f>
        <v/>
      </c>
      <c r="N1405" s="47">
        <f>N1369*Settings!$C$13*(N1315+N1333+N1324*N$135+N1342*$D1405)</f>
        <v/>
      </c>
      <c r="O1405" s="47">
        <f>O1369*Settings!$C$13*(O1315+O1333+O1324*O$135+O1342*$D1405)</f>
        <v/>
      </c>
      <c r="P1405" s="47">
        <f>P1369*Settings!$C$13*(P1315+P1333+P1324*P$135+P1342*$D1405)</f>
        <v/>
      </c>
      <c r="Q1405" s="47">
        <f>Q1369*Settings!$C$13*(Q1315+Q1333+Q1324*Q$135+Q1342*$D1405)</f>
        <v/>
      </c>
      <c r="R1405" s="47">
        <f>R1369*Settings!$C$13*(R1315+R1333+R1324*R$135+R1342*$D1405)</f>
        <v/>
      </c>
      <c r="S1405" s="47">
        <f>S1369*Settings!$C$13*(S1315+S1333+S1324*S$135+S1342*$D1405)</f>
        <v/>
      </c>
      <c r="T1405" s="47">
        <f>T1369*Settings!$C$13*(T1315+T1333+T1324*T$135+T1342*$D1405)</f>
        <v/>
      </c>
      <c r="U1405" s="47">
        <f>U1369*Settings!$C$13*(U1315+U1333+U1324*U$135+U1342*$D1405)</f>
        <v/>
      </c>
      <c r="V1405" s="47">
        <f>V1369*Settings!$C$13*(V1315+V1333+V1324*V$135+V1342*$D1405)</f>
        <v/>
      </c>
      <c r="W1405" s="47">
        <f>W1369*Settings!$C$13*(W1315+W1333+W1324*W$135+W1342*$D1405)</f>
        <v/>
      </c>
      <c r="X1405" s="47">
        <f>X1369*Settings!$C$13*(X1315+X1333+X1324*X$135+X1342*$D1405)</f>
        <v/>
      </c>
      <c r="Y1405" s="47">
        <f>Y1369*Settings!$C$13*(Y1315+Y1333+Y1324*Y$135+Y1342*$D1405)</f>
        <v/>
      </c>
      <c r="Z1405" s="47">
        <f>Z1369*Settings!$C$13*(Z1315+Z1333+Z1324*Z$135+Z1342*$D1405)</f>
        <v/>
      </c>
      <c r="AA1405" s="47">
        <f>AA1369*Settings!$C$13*(AA1315+AA1333+AA1324*AA$135+AA1342*$D1405)</f>
        <v/>
      </c>
      <c r="AB1405" s="47">
        <f>AB1369*Settings!$C$13*(AB1315+AB1333+AB1324*AB$135+AB1342*$D1405)</f>
        <v/>
      </c>
      <c r="AC1405" s="47">
        <f>AC1369*Settings!$C$13*(AC1315+AC1333+AC1324*AC$135+AC1342*$D1405)</f>
        <v/>
      </c>
      <c r="AD1405" s="48">
        <f>REVENUE(AD1369,Settings!$C$13,NEWREVRATE(AD1315,AD1333,AD1324,AD$135,AD1342,$D1405))</f>
        <v/>
      </c>
      <c r="AE1405" s="25">
        <f>LOWER(Settings!$C$4)&amp;".mit."&amp;$A1405&amp;IF($C1405="","","."&amp;$C1405&amp;"."&amp;$B1405)&amp;IF(INDEX(Variables!$D$5:$D$105,MATCH($A1405,Variables!$A$5:$A$105,0))="","","."&amp;INDEX(Variables!$D$5:$D$105,MATCH($A1405,Variables!$A$5:$A$105,0)))&amp;"."&amp;AE$5</f>
        <v/>
      </c>
      <c r="AF1405" s="46">
        <f>AF1369*Settings!$C$13*(AF1315+AF1333+AF1324*AF$135+AF1342*$D1405)</f>
        <v/>
      </c>
      <c r="AG1405" s="47">
        <f>AG1369*Settings!$C$13*(AG1315+AG1333+AG1324*AG$135+AG1342*$D1405)</f>
        <v/>
      </c>
      <c r="AH1405" s="47">
        <f>AH1369*Settings!$C$13*(AH1315+AH1333+AH1324*AH$135+AH1342*$D1405)</f>
        <v/>
      </c>
      <c r="AI1405" s="47">
        <f>AI1369*Settings!$C$13*(AI1315+AI1333+AI1324*AI$135+AI1342*$D1405)</f>
        <v/>
      </c>
      <c r="AJ1405" s="47">
        <f>AJ1369*Settings!$C$13*(AJ1315+AJ1333+AJ1324*AJ$135+AJ1342*$D1405)</f>
        <v/>
      </c>
      <c r="AK1405" s="47">
        <f>AK1369*Settings!$C$13*(AK1315+AK1333+AK1324*AK$135+AK1342*$D1405)</f>
        <v/>
      </c>
      <c r="AL1405" s="47">
        <f>AL1369*Settings!$C$13*(AL1315+AL1333+AL1324*AL$135+AL1342*$D1405)</f>
        <v/>
      </c>
      <c r="AM1405" s="47">
        <f>AM1369*Settings!$C$13*(AM1315+AM1333+AM1324*AM$135+AM1342*$D1405)</f>
        <v/>
      </c>
      <c r="AN1405" s="47">
        <f>AN1369*Settings!$C$13*(AN1315+AN1333+AN1324*AN$135+AN1342*$D1405)</f>
        <v/>
      </c>
      <c r="AO1405" s="47">
        <f>AO1369*Settings!$C$13*(AO1315+AO1333+AO1324*AO$135+AO1342*$D1405)</f>
        <v/>
      </c>
      <c r="AP1405" s="47">
        <f>AP1369*Settings!$C$13*(AP1315+AP1333+AP1324*AP$135+AP1342*$D1405)</f>
        <v/>
      </c>
      <c r="AQ1405" s="47">
        <f>AQ1369*Settings!$C$13*(AQ1315+AQ1333+AQ1324*AQ$135+AQ1342*$D1405)</f>
        <v/>
      </c>
      <c r="AR1405" s="47">
        <f>AR1369*Settings!$C$13*(AR1315+AR1333+AR1324*AR$135+AR1342*$D1405)</f>
        <v/>
      </c>
      <c r="AS1405" s="47">
        <f>AS1369*Settings!$C$13*(AS1315+AS1333+AS1324*AS$135+AS1342*$D1405)</f>
        <v/>
      </c>
      <c r="AT1405" s="47">
        <f>AT1369*Settings!$C$13*(AT1315+AT1333+AT1324*AT$135+AT1342*$D1405)</f>
        <v/>
      </c>
      <c r="AU1405" s="47">
        <f>AU1369*Settings!$C$13*(AU1315+AU1333+AU1324*AU$135+AU1342*$D1405)</f>
        <v/>
      </c>
      <c r="AV1405" s="47">
        <f>AV1369*Settings!$C$13*(AV1315+AV1333+AV1324*AV$135+AV1342*$D1405)</f>
        <v/>
      </c>
      <c r="AW1405" s="47">
        <f>AW1369*Settings!$C$13*(AW1315+AW1333+AW1324*AW$135+AW1342*$D1405)</f>
        <v/>
      </c>
      <c r="AX1405" s="48">
        <f>REVENUE(AX1369,Settings!$C$13,NEWREVRATE(AX1315,AX1333,AX1324,AX$135,AX1342,$D1405))</f>
        <v/>
      </c>
    </row>
    <row r="1406" hidden="1" outlineLevel="2">
      <c r="A1406" s="5" t="inlineStr">
        <is>
          <t>rnew</t>
        </is>
      </c>
      <c r="B1406" s="5" t="inlineStr">
        <is>
          <t>oop</t>
        </is>
      </c>
      <c r="C1406" s="5" t="inlineStr">
        <is>
          <t>mac</t>
        </is>
      </c>
      <c r="D1406" s="40">
        <f>INDEX(Inputs!$S$5:$S$132,MATCH($B1406&amp;"|"&amp;$C1406,Inputs!$A$5:$A$132,0))</f>
        <v/>
      </c>
      <c r="E1406" s="39" t="n"/>
      <c r="F1406" s="39" t="n"/>
      <c r="G1406" s="39" t="n"/>
      <c r="H1406" s="5">
        <f>INDEX(Variables!$B$5:$B$105,MATCH($A1406,Variables!$A$5:$A$105,0))&amp;IF($C1406="",""," | "&amp;INDEX(Mapping!$B$5:$B$26,MATCH($C1406,Mapping!$A$5:$A$26,0))&amp;" | "&amp;INDEX(Mapping!$B$30:$B$41,MATCH($B1406,Mapping!$A$30:$A$41,0)))</f>
        <v/>
      </c>
      <c r="I1406" s="5">
        <f>INDEX(Variables!$C$5:$C$105,MATCH($A1406,Variables!$A$5:$A$105,0))</f>
        <v/>
      </c>
      <c r="J1406" s="5">
        <f>INDEX(Variables!$E$5:$E$105,MATCH($A1406,Variables!$A$5:$A$105,0))</f>
        <v/>
      </c>
      <c r="K1406" s="25">
        <f>LOWER(Settings!$C$4)&amp;".mit."&amp;$A1406&amp;IF($C1406="","","."&amp;$C1406&amp;"."&amp;$B1406)&amp;IF(INDEX(Variables!$D$5:$D$105,MATCH($A1406,Variables!$A$5:$A$105,0))="","","."&amp;INDEX(Variables!$D$5:$D$105,MATCH($A1406,Variables!$A$5:$A$105,0)))&amp;"."&amp;K$5</f>
        <v/>
      </c>
      <c r="L1406" s="46">
        <f>L1370*Settings!$C$13*(L1316+L1334+L1325*L$135+L1343*$D1406)</f>
        <v/>
      </c>
      <c r="M1406" s="47">
        <f>M1370*Settings!$C$13*(M1316+M1334+M1325*M$135+M1343*$D1406)</f>
        <v/>
      </c>
      <c r="N1406" s="47">
        <f>N1370*Settings!$C$13*(N1316+N1334+N1325*N$135+N1343*$D1406)</f>
        <v/>
      </c>
      <c r="O1406" s="47">
        <f>O1370*Settings!$C$13*(O1316+O1334+O1325*O$135+O1343*$D1406)</f>
        <v/>
      </c>
      <c r="P1406" s="47">
        <f>P1370*Settings!$C$13*(P1316+P1334+P1325*P$135+P1343*$D1406)</f>
        <v/>
      </c>
      <c r="Q1406" s="47">
        <f>Q1370*Settings!$C$13*(Q1316+Q1334+Q1325*Q$135+Q1343*$D1406)</f>
        <v/>
      </c>
      <c r="R1406" s="47">
        <f>R1370*Settings!$C$13*(R1316+R1334+R1325*R$135+R1343*$D1406)</f>
        <v/>
      </c>
      <c r="S1406" s="47">
        <f>S1370*Settings!$C$13*(S1316+S1334+S1325*S$135+S1343*$D1406)</f>
        <v/>
      </c>
      <c r="T1406" s="47">
        <f>T1370*Settings!$C$13*(T1316+T1334+T1325*T$135+T1343*$D1406)</f>
        <v/>
      </c>
      <c r="U1406" s="47">
        <f>U1370*Settings!$C$13*(U1316+U1334+U1325*U$135+U1343*$D1406)</f>
        <v/>
      </c>
      <c r="V1406" s="47">
        <f>V1370*Settings!$C$13*(V1316+V1334+V1325*V$135+V1343*$D1406)</f>
        <v/>
      </c>
      <c r="W1406" s="47">
        <f>W1370*Settings!$C$13*(W1316+W1334+W1325*W$135+W1343*$D1406)</f>
        <v/>
      </c>
      <c r="X1406" s="47">
        <f>X1370*Settings!$C$13*(X1316+X1334+X1325*X$135+X1343*$D1406)</f>
        <v/>
      </c>
      <c r="Y1406" s="47">
        <f>Y1370*Settings!$C$13*(Y1316+Y1334+Y1325*Y$135+Y1343*$D1406)</f>
        <v/>
      </c>
      <c r="Z1406" s="47">
        <f>Z1370*Settings!$C$13*(Z1316+Z1334+Z1325*Z$135+Z1343*$D1406)</f>
        <v/>
      </c>
      <c r="AA1406" s="47">
        <f>AA1370*Settings!$C$13*(AA1316+AA1334+AA1325*AA$135+AA1343*$D1406)</f>
        <v/>
      </c>
      <c r="AB1406" s="47">
        <f>AB1370*Settings!$C$13*(AB1316+AB1334+AB1325*AB$135+AB1343*$D1406)</f>
        <v/>
      </c>
      <c r="AC1406" s="47">
        <f>AC1370*Settings!$C$13*(AC1316+AC1334+AC1325*AC$135+AC1343*$D1406)</f>
        <v/>
      </c>
      <c r="AD1406" s="48">
        <f>REVENUE(AD1370,Settings!$C$13,NEWREVRATE(AD1316,AD1334,AD1325,AD$135,AD1343,$D1406))</f>
        <v/>
      </c>
      <c r="AE1406" s="25">
        <f>LOWER(Settings!$C$4)&amp;".mit."&amp;$A1406&amp;IF($C1406="","","."&amp;$C1406&amp;"."&amp;$B1406)&amp;IF(INDEX(Variables!$D$5:$D$105,MATCH($A1406,Variables!$A$5:$A$105,0))="","","."&amp;INDEX(Variables!$D$5:$D$105,MATCH($A1406,Variables!$A$5:$A$105,0)))&amp;"."&amp;AE$5</f>
        <v/>
      </c>
      <c r="AF1406" s="46">
        <f>AF1370*Settings!$C$13*(AF1316+AF1334+AF1325*AF$135+AF1343*$D1406)</f>
        <v/>
      </c>
      <c r="AG1406" s="47">
        <f>AG1370*Settings!$C$13*(AG1316+AG1334+AG1325*AG$135+AG1343*$D1406)</f>
        <v/>
      </c>
      <c r="AH1406" s="47">
        <f>AH1370*Settings!$C$13*(AH1316+AH1334+AH1325*AH$135+AH1343*$D1406)</f>
        <v/>
      </c>
      <c r="AI1406" s="47">
        <f>AI1370*Settings!$C$13*(AI1316+AI1334+AI1325*AI$135+AI1343*$D1406)</f>
        <v/>
      </c>
      <c r="AJ1406" s="47">
        <f>AJ1370*Settings!$C$13*(AJ1316+AJ1334+AJ1325*AJ$135+AJ1343*$D1406)</f>
        <v/>
      </c>
      <c r="AK1406" s="47">
        <f>AK1370*Settings!$C$13*(AK1316+AK1334+AK1325*AK$135+AK1343*$D1406)</f>
        <v/>
      </c>
      <c r="AL1406" s="47">
        <f>AL1370*Settings!$C$13*(AL1316+AL1334+AL1325*AL$135+AL1343*$D1406)</f>
        <v/>
      </c>
      <c r="AM1406" s="47">
        <f>AM1370*Settings!$C$13*(AM1316+AM1334+AM1325*AM$135+AM1343*$D1406)</f>
        <v/>
      </c>
      <c r="AN1406" s="47">
        <f>AN1370*Settings!$C$13*(AN1316+AN1334+AN1325*AN$135+AN1343*$D1406)</f>
        <v/>
      </c>
      <c r="AO1406" s="47">
        <f>AO1370*Settings!$C$13*(AO1316+AO1334+AO1325*AO$135+AO1343*$D1406)</f>
        <v/>
      </c>
      <c r="AP1406" s="47">
        <f>AP1370*Settings!$C$13*(AP1316+AP1334+AP1325*AP$135+AP1343*$D1406)</f>
        <v/>
      </c>
      <c r="AQ1406" s="47">
        <f>AQ1370*Settings!$C$13*(AQ1316+AQ1334+AQ1325*AQ$135+AQ1343*$D1406)</f>
        <v/>
      </c>
      <c r="AR1406" s="47">
        <f>AR1370*Settings!$C$13*(AR1316+AR1334+AR1325*AR$135+AR1343*$D1406)</f>
        <v/>
      </c>
      <c r="AS1406" s="47">
        <f>AS1370*Settings!$C$13*(AS1316+AS1334+AS1325*AS$135+AS1343*$D1406)</f>
        <v/>
      </c>
      <c r="AT1406" s="47">
        <f>AT1370*Settings!$C$13*(AT1316+AT1334+AT1325*AT$135+AT1343*$D1406)</f>
        <v/>
      </c>
      <c r="AU1406" s="47">
        <f>AU1370*Settings!$C$13*(AU1316+AU1334+AU1325*AU$135+AU1343*$D1406)</f>
        <v/>
      </c>
      <c r="AV1406" s="47">
        <f>AV1370*Settings!$C$13*(AV1316+AV1334+AV1325*AV$135+AV1343*$D1406)</f>
        <v/>
      </c>
      <c r="AW1406" s="47">
        <f>AW1370*Settings!$C$13*(AW1316+AW1334+AW1325*AW$135+AW1343*$D1406)</f>
        <v/>
      </c>
      <c r="AX1406" s="48">
        <f>REVENUE(AX1370,Settings!$C$13,NEWREVRATE(AX1316,AX1334,AX1325,AX$135,AX1343,$D1406))</f>
        <v/>
      </c>
    </row>
    <row r="1407" hidden="1" outlineLevel="2">
      <c r="A1407" s="5" t="inlineStr">
        <is>
          <t>rnew</t>
        </is>
      </c>
      <c r="B1407" s="5" t="inlineStr">
        <is>
          <t>bio</t>
        </is>
      </c>
      <c r="C1407" s="5" t="inlineStr">
        <is>
          <t>mac</t>
        </is>
      </c>
      <c r="D1407" s="40">
        <f>INDEX(Inputs!$S$5:$S$132,MATCH($B1407&amp;"|"&amp;$C1407,Inputs!$A$5:$A$132,0))</f>
        <v/>
      </c>
      <c r="E1407" s="39" t="n"/>
      <c r="F1407" s="39" t="n"/>
      <c r="G1407" s="39" t="n"/>
      <c r="H1407" s="5">
        <f>INDEX(Variables!$B$5:$B$105,MATCH($A1407,Variables!$A$5:$A$105,0))&amp;IF($C1407="",""," | "&amp;INDEX(Mapping!$B$5:$B$26,MATCH($C1407,Mapping!$A$5:$A$26,0))&amp;" | "&amp;INDEX(Mapping!$B$30:$B$41,MATCH($B1407,Mapping!$A$30:$A$41,0)))</f>
        <v/>
      </c>
      <c r="I1407" s="5">
        <f>INDEX(Variables!$C$5:$C$105,MATCH($A1407,Variables!$A$5:$A$105,0))</f>
        <v/>
      </c>
      <c r="J1407" s="5">
        <f>INDEX(Variables!$E$5:$E$105,MATCH($A1407,Variables!$A$5:$A$105,0))</f>
        <v/>
      </c>
      <c r="K1407" s="25">
        <f>LOWER(Settings!$C$4)&amp;".mit."&amp;$A1407&amp;IF($C1407="","","."&amp;$C1407&amp;"."&amp;$B1407)&amp;IF(INDEX(Variables!$D$5:$D$105,MATCH($A1407,Variables!$A$5:$A$105,0))="","","."&amp;INDEX(Variables!$D$5:$D$105,MATCH($A1407,Variables!$A$5:$A$105,0)))&amp;"."&amp;K$5</f>
        <v/>
      </c>
      <c r="L1407" s="46">
        <f>L1371*Settings!$C$13*(L1317+L1335+L1326*L$135+L1344*$D1407)</f>
        <v/>
      </c>
      <c r="M1407" s="47">
        <f>M1371*Settings!$C$13*(M1317+M1335+M1326*M$135+M1344*$D1407)</f>
        <v/>
      </c>
      <c r="N1407" s="47">
        <f>N1371*Settings!$C$13*(N1317+N1335+N1326*N$135+N1344*$D1407)</f>
        <v/>
      </c>
      <c r="O1407" s="47">
        <f>O1371*Settings!$C$13*(O1317+O1335+O1326*O$135+O1344*$D1407)</f>
        <v/>
      </c>
      <c r="P1407" s="47">
        <f>P1371*Settings!$C$13*(P1317+P1335+P1326*P$135+P1344*$D1407)</f>
        <v/>
      </c>
      <c r="Q1407" s="47">
        <f>Q1371*Settings!$C$13*(Q1317+Q1335+Q1326*Q$135+Q1344*$D1407)</f>
        <v/>
      </c>
      <c r="R1407" s="47">
        <f>R1371*Settings!$C$13*(R1317+R1335+R1326*R$135+R1344*$D1407)</f>
        <v/>
      </c>
      <c r="S1407" s="47">
        <f>S1371*Settings!$C$13*(S1317+S1335+S1326*S$135+S1344*$D1407)</f>
        <v/>
      </c>
      <c r="T1407" s="47">
        <f>T1371*Settings!$C$13*(T1317+T1335+T1326*T$135+T1344*$D1407)</f>
        <v/>
      </c>
      <c r="U1407" s="47">
        <f>U1371*Settings!$C$13*(U1317+U1335+U1326*U$135+U1344*$D1407)</f>
        <v/>
      </c>
      <c r="V1407" s="47">
        <f>V1371*Settings!$C$13*(V1317+V1335+V1326*V$135+V1344*$D1407)</f>
        <v/>
      </c>
      <c r="W1407" s="47">
        <f>W1371*Settings!$C$13*(W1317+W1335+W1326*W$135+W1344*$D1407)</f>
        <v/>
      </c>
      <c r="X1407" s="47">
        <f>X1371*Settings!$C$13*(X1317+X1335+X1326*X$135+X1344*$D1407)</f>
        <v/>
      </c>
      <c r="Y1407" s="47">
        <f>Y1371*Settings!$C$13*(Y1317+Y1335+Y1326*Y$135+Y1344*$D1407)</f>
        <v/>
      </c>
      <c r="Z1407" s="47">
        <f>Z1371*Settings!$C$13*(Z1317+Z1335+Z1326*Z$135+Z1344*$D1407)</f>
        <v/>
      </c>
      <c r="AA1407" s="47">
        <f>AA1371*Settings!$C$13*(AA1317+AA1335+AA1326*AA$135+AA1344*$D1407)</f>
        <v/>
      </c>
      <c r="AB1407" s="47">
        <f>AB1371*Settings!$C$13*(AB1317+AB1335+AB1326*AB$135+AB1344*$D1407)</f>
        <v/>
      </c>
      <c r="AC1407" s="47">
        <f>AC1371*Settings!$C$13*(AC1317+AC1335+AC1326*AC$135+AC1344*$D1407)</f>
        <v/>
      </c>
      <c r="AD1407" s="48">
        <f>REVENUE(AD1371,Settings!$C$13,NEWREVRATE(AD1317,AD1335,AD1326,AD$135,AD1344,$D1407))</f>
        <v/>
      </c>
      <c r="AE1407" s="25">
        <f>LOWER(Settings!$C$4)&amp;".mit."&amp;$A1407&amp;IF($C1407="","","."&amp;$C1407&amp;"."&amp;$B1407)&amp;IF(INDEX(Variables!$D$5:$D$105,MATCH($A1407,Variables!$A$5:$A$105,0))="","","."&amp;INDEX(Variables!$D$5:$D$105,MATCH($A1407,Variables!$A$5:$A$105,0)))&amp;"."&amp;AE$5</f>
        <v/>
      </c>
      <c r="AF1407" s="46">
        <f>AF1371*Settings!$C$13*(AF1317+AF1335+AF1326*AF$135+AF1344*$D1407)</f>
        <v/>
      </c>
      <c r="AG1407" s="47">
        <f>AG1371*Settings!$C$13*(AG1317+AG1335+AG1326*AG$135+AG1344*$D1407)</f>
        <v/>
      </c>
      <c r="AH1407" s="47">
        <f>AH1371*Settings!$C$13*(AH1317+AH1335+AH1326*AH$135+AH1344*$D1407)</f>
        <v/>
      </c>
      <c r="AI1407" s="47">
        <f>AI1371*Settings!$C$13*(AI1317+AI1335+AI1326*AI$135+AI1344*$D1407)</f>
        <v/>
      </c>
      <c r="AJ1407" s="47">
        <f>AJ1371*Settings!$C$13*(AJ1317+AJ1335+AJ1326*AJ$135+AJ1344*$D1407)</f>
        <v/>
      </c>
      <c r="AK1407" s="47">
        <f>AK1371*Settings!$C$13*(AK1317+AK1335+AK1326*AK$135+AK1344*$D1407)</f>
        <v/>
      </c>
      <c r="AL1407" s="47">
        <f>AL1371*Settings!$C$13*(AL1317+AL1335+AL1326*AL$135+AL1344*$D1407)</f>
        <v/>
      </c>
      <c r="AM1407" s="47">
        <f>AM1371*Settings!$C$13*(AM1317+AM1335+AM1326*AM$135+AM1344*$D1407)</f>
        <v/>
      </c>
      <c r="AN1407" s="47">
        <f>AN1371*Settings!$C$13*(AN1317+AN1335+AN1326*AN$135+AN1344*$D1407)</f>
        <v/>
      </c>
      <c r="AO1407" s="47">
        <f>AO1371*Settings!$C$13*(AO1317+AO1335+AO1326*AO$135+AO1344*$D1407)</f>
        <v/>
      </c>
      <c r="AP1407" s="47">
        <f>AP1371*Settings!$C$13*(AP1317+AP1335+AP1326*AP$135+AP1344*$D1407)</f>
        <v/>
      </c>
      <c r="AQ1407" s="47">
        <f>AQ1371*Settings!$C$13*(AQ1317+AQ1335+AQ1326*AQ$135+AQ1344*$D1407)</f>
        <v/>
      </c>
      <c r="AR1407" s="47">
        <f>AR1371*Settings!$C$13*(AR1317+AR1335+AR1326*AR$135+AR1344*$D1407)</f>
        <v/>
      </c>
      <c r="AS1407" s="47">
        <f>AS1371*Settings!$C$13*(AS1317+AS1335+AS1326*AS$135+AS1344*$D1407)</f>
        <v/>
      </c>
      <c r="AT1407" s="47">
        <f>AT1371*Settings!$C$13*(AT1317+AT1335+AT1326*AT$135+AT1344*$D1407)</f>
        <v/>
      </c>
      <c r="AU1407" s="47">
        <f>AU1371*Settings!$C$13*(AU1317+AU1335+AU1326*AU$135+AU1344*$D1407)</f>
        <v/>
      </c>
      <c r="AV1407" s="47">
        <f>AV1371*Settings!$C$13*(AV1317+AV1335+AV1326*AV$135+AV1344*$D1407)</f>
        <v/>
      </c>
      <c r="AW1407" s="47">
        <f>AW1371*Settings!$C$13*(AW1317+AW1335+AW1326*AW$135+AW1344*$D1407)</f>
        <v/>
      </c>
      <c r="AX1407" s="48">
        <f>REVENUE(AX1371,Settings!$C$13,NEWREVRATE(AX1317,AX1335,AX1326,AX$135,AX1344,$D1407))</f>
        <v/>
      </c>
    </row>
    <row r="1408" hidden="1" outlineLevel="2"/>
    <row r="1409" outlineLevel="1" collapsed="1">
      <c r="A1409" s="9" t="inlineStr">
        <is>
          <t>ener</t>
        </is>
      </c>
      <c r="B1409" s="9" t="inlineStr">
        <is>
          <t>all</t>
        </is>
      </c>
      <c r="C1409" s="9" t="inlineStr">
        <is>
          <t>cem</t>
        </is>
      </c>
      <c r="H1409" s="9">
        <f>INDEX(Variables!$B$5:$B$105,MATCH($A1409,Variables!$A$5:$A$105,0))&amp;IF($C1409="",""," | "&amp;INDEX(Mapping!$B$5:$B$26,MATCH($C1409,Mapping!$A$5:$A$26,0))&amp;" | "&amp;INDEX(Mapping!$B$30:$B$41,MATCH($B1409,Mapping!$A$30:$A$41,0)))</f>
        <v/>
      </c>
      <c r="I1409" s="9">
        <f>INDEX(Variables!$C$5:$C$105,MATCH($A1409,Variables!$A$5:$A$105,0))</f>
        <v/>
      </c>
      <c r="J1409" s="9">
        <f>INDEX(Variables!$E$5:$E$105,MATCH($A1409,Variables!$A$5:$A$105,0))</f>
        <v/>
      </c>
      <c r="K1409" s="30">
        <f>LOWER(Settings!$C$4)&amp;".mit."&amp;$A1409&amp;IF($C1409="","","."&amp;$C1409&amp;"."&amp;$B1409)&amp;IF(INDEX(Variables!$D$5:$D$105,MATCH($A1409,Variables!$A$5:$A$105,0))="","","."&amp;INDEX(Variables!$D$5:$D$105,MATCH($A1409,Variables!$A$5:$A$105,0)))&amp;"."&amp;K$5</f>
        <v/>
      </c>
      <c r="L1409" s="44">
        <f>SUM(L1464:L1471)</f>
        <v/>
      </c>
      <c r="M1409" s="45">
        <f>SUM(M1464:M1471)</f>
        <v/>
      </c>
      <c r="N1409" s="45">
        <f>SUM(N1464:N1471)</f>
        <v/>
      </c>
      <c r="O1409" s="45">
        <f>SUM(O1464:O1471)</f>
        <v/>
      </c>
      <c r="P1409" s="45">
        <f>SUM(P1464:P1471)</f>
        <v/>
      </c>
      <c r="Q1409" s="45">
        <f>SUM(Q1464:Q1471)</f>
        <v/>
      </c>
      <c r="R1409" s="45">
        <f>SUM(R1464:R1471)</f>
        <v/>
      </c>
      <c r="S1409" s="45">
        <f>SUM(S1464:S1471)</f>
        <v/>
      </c>
      <c r="T1409" s="45">
        <f>SUM(T1464:T1471)</f>
        <v/>
      </c>
      <c r="U1409" s="45">
        <f>SUM(U1464:U1471)</f>
        <v/>
      </c>
      <c r="V1409" s="45">
        <f>SUM(V1464:V1471)</f>
        <v/>
      </c>
      <c r="W1409" s="45">
        <f>SUM(W1464:W1471)</f>
        <v/>
      </c>
      <c r="X1409" s="45">
        <f>SUM(X1464:X1471)</f>
        <v/>
      </c>
      <c r="Y1409" s="45">
        <f>SUM(Y1464:Y1471)</f>
        <v/>
      </c>
      <c r="Z1409" s="45">
        <f>SUM(Z1464:Z1471)</f>
        <v/>
      </c>
      <c r="AA1409" s="45">
        <f>SUM(AA1464:AA1471)</f>
        <v/>
      </c>
      <c r="AB1409" s="45">
        <f>SUM(AB1464:AB1471)</f>
        <v/>
      </c>
      <c r="AC1409" s="45">
        <f>SUM(AC1464:AC1471)</f>
        <v/>
      </c>
      <c r="AD1409" s="45">
        <f>SUM(AD1464:AD1471)</f>
        <v/>
      </c>
      <c r="AE1409" s="30">
        <f>LOWER(Settings!$C$4)&amp;".mit."&amp;$A1409&amp;IF($C1409="","","."&amp;$C1409&amp;"."&amp;$B1409)&amp;IF(INDEX(Variables!$D$5:$D$105,MATCH($A1409,Variables!$A$5:$A$105,0))="","","."&amp;INDEX(Variables!$D$5:$D$105,MATCH($A1409,Variables!$A$5:$A$105,0)))&amp;"."&amp;AE$5</f>
        <v/>
      </c>
      <c r="AF1409" s="44">
        <f>SUM(AF1464:AF1471)</f>
        <v/>
      </c>
      <c r="AG1409" s="45">
        <f>SUM(AG1464:AG1471)</f>
        <v/>
      </c>
      <c r="AH1409" s="45">
        <f>SUM(AH1464:AH1471)</f>
        <v/>
      </c>
      <c r="AI1409" s="45">
        <f>SUM(AI1464:AI1471)</f>
        <v/>
      </c>
      <c r="AJ1409" s="45">
        <f>SUM(AJ1464:AJ1471)</f>
        <v/>
      </c>
      <c r="AK1409" s="45">
        <f>SUM(AK1464:AK1471)</f>
        <v/>
      </c>
      <c r="AL1409" s="45">
        <f>SUM(AL1464:AL1471)</f>
        <v/>
      </c>
      <c r="AM1409" s="45">
        <f>SUM(AM1464:AM1471)</f>
        <v/>
      </c>
      <c r="AN1409" s="45">
        <f>SUM(AN1464:AN1471)</f>
        <v/>
      </c>
      <c r="AO1409" s="45">
        <f>SUM(AO1464:AO1471)</f>
        <v/>
      </c>
      <c r="AP1409" s="45">
        <f>SUM(AP1464:AP1471)</f>
        <v/>
      </c>
      <c r="AQ1409" s="45">
        <f>SUM(AQ1464:AQ1471)</f>
        <v/>
      </c>
      <c r="AR1409" s="45">
        <f>SUM(AR1464:AR1471)</f>
        <v/>
      </c>
      <c r="AS1409" s="45">
        <f>SUM(AS1464:AS1471)</f>
        <v/>
      </c>
      <c r="AT1409" s="45">
        <f>SUM(AT1464:AT1471)</f>
        <v/>
      </c>
      <c r="AU1409" s="45">
        <f>SUM(AU1464:AU1471)</f>
        <v/>
      </c>
      <c r="AV1409" s="45">
        <f>SUM(AV1464:AV1471)</f>
        <v/>
      </c>
      <c r="AW1409" s="45">
        <f>SUM(AW1464:AW1471)</f>
        <v/>
      </c>
      <c r="AX1409" s="45">
        <f>SUM(AX1464:AX1471)</f>
        <v/>
      </c>
    </row>
    <row r="1410" hidden="1" outlineLevel="2">
      <c r="A1410" s="5" t="inlineStr">
        <is>
          <t>ctxnew</t>
        </is>
      </c>
      <c r="B1410" s="5" t="inlineStr">
        <is>
          <t>coa</t>
        </is>
      </c>
      <c r="C1410" s="5" t="inlineStr">
        <is>
          <t>cem</t>
        </is>
      </c>
      <c r="D1410" s="40">
        <f>INDEX(Inputs!$T$5:$T$132,MATCH($B1410&amp;"|"&amp;$C1410,Inputs!$A$5:$A$132,0))</f>
        <v/>
      </c>
      <c r="E1410" s="40">
        <f>INDEX(Inputs!$J$5:$J$132,MATCH($B1410&amp;"|"&amp;$C1410,Inputs!$A$5:$A$132,0))</f>
        <v/>
      </c>
      <c r="F1410" s="40">
        <f>INDEX(Inputs!$K$5:$K$132,MATCH($B1410&amp;"|"&amp;$C1410,Inputs!$A$5:$A$132,0))</f>
        <v/>
      </c>
      <c r="G1410" s="39" t="n"/>
      <c r="H1410" s="5">
        <f>INDEX(Variables!$B$5:$B$105,MATCH($A1410,Variables!$A$5:$A$105,0))&amp;IF($C1410="",""," | "&amp;INDEX(Mapping!$B$5:$B$26,MATCH($C1410,Mapping!$A$5:$A$26,0))&amp;" | "&amp;INDEX(Mapping!$B$30:$B$41,MATCH($B1410,Mapping!$A$30:$A$41,0)))</f>
        <v/>
      </c>
      <c r="I1410" s="5">
        <f>INDEX(Variables!$C$5:$C$105,MATCH($A1410,Variables!$A$5:$A$105,0))</f>
        <v/>
      </c>
      <c r="J1410" s="5">
        <f>INDEX(Variables!$E$5:$E$105,MATCH($A1410,Variables!$A$5:$A$105,0))</f>
        <v/>
      </c>
      <c r="K1410" s="25">
        <f>LOWER(Settings!$C$4)&amp;".mit."&amp;$A1410&amp;IF($C1410="","","."&amp;$C1410&amp;"."&amp;$B1410)&amp;IF(INDEX(Variables!$D$5:$D$105,MATCH($A1410,Variables!$A$5:$A$105,0))="","","."&amp;INDEX(Variables!$D$5:$D$105,MATCH($A1410,Variables!$A$5:$A$105,0)))&amp;"."&amp;K$5</f>
        <v/>
      </c>
      <c r="L1410" s="41">
        <f>L$12*$D1410*INDEX(L$21:L$28,$E1410)*INDEX(L$30:L$46,$F1410)*(1-INDEX(L$117:L$133,$F1410))</f>
        <v/>
      </c>
      <c r="M1410" s="40">
        <f>M$12*$D1410*INDEX(M$21:M$28,$E1410)*INDEX(M$30:M$46,$F1410)*(1-INDEX(M$117:M$133,$F1410))</f>
        <v/>
      </c>
      <c r="N1410" s="40">
        <f>N$12*$D1410*INDEX(N$21:N$28,$E1410)*INDEX(N$30:N$46,$F1410)*(1-INDEX(N$117:N$133,$F1410))</f>
        <v/>
      </c>
      <c r="O1410" s="40">
        <f>O$12*$D1410*INDEX(O$21:O$28,$E1410)*INDEX(O$30:O$46,$F1410)*(1-INDEX(O$117:O$133,$F1410))</f>
        <v/>
      </c>
      <c r="P1410" s="40">
        <f>P$12*$D1410*INDEX(P$21:P$28,$E1410)*INDEX(P$30:P$46,$F1410)*(1-INDEX(P$117:P$133,$F1410))</f>
        <v/>
      </c>
      <c r="Q1410" s="40">
        <f>Q$12*$D1410*INDEX(Q$21:Q$28,$E1410)*INDEX(Q$30:Q$46,$F1410)*(1-INDEX(Q$117:Q$133,$F1410))</f>
        <v/>
      </c>
      <c r="R1410" s="40">
        <f>R$12*$D1410*INDEX(R$21:R$28,$E1410)*INDEX(R$30:R$46,$F1410)*(1-INDEX(R$117:R$133,$F1410))</f>
        <v/>
      </c>
      <c r="S1410" s="40">
        <f>S$12*$D1410*INDEX(S$21:S$28,$E1410)*INDEX(S$30:S$46,$F1410)*(1-INDEX(S$117:S$133,$F1410))</f>
        <v/>
      </c>
      <c r="T1410" s="40">
        <f>T$12*$D1410*INDEX(T$21:T$28,$E1410)*INDEX(T$30:T$46,$F1410)*(1-INDEX(T$117:T$133,$F1410))</f>
        <v/>
      </c>
      <c r="U1410" s="40">
        <f>U$12*$D1410*INDEX(U$21:U$28,$E1410)*INDEX(U$30:U$46,$F1410)*(1-INDEX(U$117:U$133,$F1410))</f>
        <v/>
      </c>
      <c r="V1410" s="40">
        <f>V$12*$D1410*INDEX(V$21:V$28,$E1410)*INDEX(V$30:V$46,$F1410)*(1-INDEX(V$117:V$133,$F1410))</f>
        <v/>
      </c>
      <c r="W1410" s="40">
        <f>W$12*$D1410*INDEX(W$21:W$28,$E1410)*INDEX(W$30:W$46,$F1410)*(1-INDEX(W$117:W$133,$F1410))</f>
        <v/>
      </c>
      <c r="X1410" s="40">
        <f>X$12*$D1410*INDEX(X$21:X$28,$E1410)*INDEX(X$30:X$46,$F1410)*(1-INDEX(X$117:X$133,$F1410))</f>
        <v/>
      </c>
      <c r="Y1410" s="40">
        <f>Y$12*$D1410*INDEX(Y$21:Y$28,$E1410)*INDEX(Y$30:Y$46,$F1410)*(1-INDEX(Y$117:Y$133,$F1410))</f>
        <v/>
      </c>
      <c r="Z1410" s="40">
        <f>Z$12*$D1410*INDEX(Z$21:Z$28,$E1410)*INDEX(Z$30:Z$46,$F1410)*(1-INDEX(Z$117:Z$133,$F1410))</f>
        <v/>
      </c>
      <c r="AA1410" s="40">
        <f>AA$12*$D1410*INDEX(AA$21:AA$28,$E1410)*INDEX(AA$30:AA$46,$F1410)*(1-INDEX(AA$117:AA$133,$F1410))</f>
        <v/>
      </c>
      <c r="AB1410" s="40">
        <f>AB$12*$D1410*INDEX(AB$21:AB$28,$E1410)*INDEX(AB$30:AB$46,$F1410)*(1-INDEX(AB$117:AB$133,$F1410))</f>
        <v/>
      </c>
      <c r="AC1410" s="40">
        <f>AC$12*$D1410*INDEX(AC$21:AC$28,$E1410)*INDEX(AC$30:AC$46,$F1410)*(1-INDEX(AC$117:AC$133,$F1410))</f>
        <v/>
      </c>
      <c r="AD1410" s="42">
        <f>CARBONTAX(AD$12,$D1410,INDEX(AD$21:AD$28,$E1410),INDEX(AD$30:AD$46,$F1410),INDEX(AD$117:AD$133,$F1410))</f>
        <v/>
      </c>
      <c r="AE1410" s="25">
        <f>LOWER(Settings!$C$4)&amp;".mit."&amp;$A1410&amp;IF($C1410="","","."&amp;$C1410&amp;"."&amp;$B1410)&amp;IF(INDEX(Variables!$D$5:$D$105,MATCH($A1410,Variables!$A$5:$A$105,0))="","","."&amp;INDEX(Variables!$D$5:$D$105,MATCH($A1410,Variables!$A$5:$A$105,0)))&amp;"."&amp;AE$5</f>
        <v/>
      </c>
      <c r="AF1410" s="41">
        <f>AF$12*$D1410*INDEX(AF$21:AF$28,$E1410)*INDEX(AF$30:AF$46,$F1410)*(1-INDEX(AF$117:AF$133,$F1410))</f>
        <v/>
      </c>
      <c r="AG1410" s="40">
        <f>AG$12*$D1410*INDEX(AG$21:AG$28,$E1410)*INDEX(AG$30:AG$46,$F1410)*(1-INDEX(AG$117:AG$133,$F1410))</f>
        <v/>
      </c>
      <c r="AH1410" s="40">
        <f>AH$12*$D1410*INDEX(AH$21:AH$28,$E1410)*INDEX(AH$30:AH$46,$F1410)*(1-INDEX(AH$117:AH$133,$F1410))</f>
        <v/>
      </c>
      <c r="AI1410" s="40">
        <f>AI$12*$D1410*INDEX(AI$21:AI$28,$E1410)*INDEX(AI$30:AI$46,$F1410)*(1-INDEX(AI$117:AI$133,$F1410))</f>
        <v/>
      </c>
      <c r="AJ1410" s="40">
        <f>AJ$12*$D1410*INDEX(AJ$21:AJ$28,$E1410)*INDEX(AJ$30:AJ$46,$F1410)*(1-INDEX(AJ$117:AJ$133,$F1410))</f>
        <v/>
      </c>
      <c r="AK1410" s="40">
        <f>AK$12*$D1410*INDEX(AK$21:AK$28,$E1410)*INDEX(AK$30:AK$46,$F1410)*(1-INDEX(AK$117:AK$133,$F1410))</f>
        <v/>
      </c>
      <c r="AL1410" s="40">
        <f>AL$12*$D1410*INDEX(AL$21:AL$28,$E1410)*INDEX(AL$30:AL$46,$F1410)*(1-INDEX(AL$117:AL$133,$F1410))</f>
        <v/>
      </c>
      <c r="AM1410" s="40">
        <f>AM$12*$D1410*INDEX(AM$21:AM$28,$E1410)*INDEX(AM$30:AM$46,$F1410)*(1-INDEX(AM$117:AM$133,$F1410))</f>
        <v/>
      </c>
      <c r="AN1410" s="40">
        <f>AN$12*$D1410*INDEX(AN$21:AN$28,$E1410)*INDEX(AN$30:AN$46,$F1410)*(1-INDEX(AN$117:AN$133,$F1410))</f>
        <v/>
      </c>
      <c r="AO1410" s="40">
        <f>AO$12*$D1410*INDEX(AO$21:AO$28,$E1410)*INDEX(AO$30:AO$46,$F1410)*(1-INDEX(AO$117:AO$133,$F1410))</f>
        <v/>
      </c>
      <c r="AP1410" s="40">
        <f>AP$12*$D1410*INDEX(AP$21:AP$28,$E1410)*INDEX(AP$30:AP$46,$F1410)*(1-INDEX(AP$117:AP$133,$F1410))</f>
        <v/>
      </c>
      <c r="AQ1410" s="40">
        <f>AQ$12*$D1410*INDEX(AQ$21:AQ$28,$E1410)*INDEX(AQ$30:AQ$46,$F1410)*(1-INDEX(AQ$117:AQ$133,$F1410))</f>
        <v/>
      </c>
      <c r="AR1410" s="40">
        <f>AR$12*$D1410*INDEX(AR$21:AR$28,$E1410)*INDEX(AR$30:AR$46,$F1410)*(1-INDEX(AR$117:AR$133,$F1410))</f>
        <v/>
      </c>
      <c r="AS1410" s="40">
        <f>AS$12*$D1410*INDEX(AS$21:AS$28,$E1410)*INDEX(AS$30:AS$46,$F1410)*(1-INDEX(AS$117:AS$133,$F1410))</f>
        <v/>
      </c>
      <c r="AT1410" s="40">
        <f>AT$12*$D1410*INDEX(AT$21:AT$28,$E1410)*INDEX(AT$30:AT$46,$F1410)*(1-INDEX(AT$117:AT$133,$F1410))</f>
        <v/>
      </c>
      <c r="AU1410" s="40">
        <f>AU$12*$D1410*INDEX(AU$21:AU$28,$E1410)*INDEX(AU$30:AU$46,$F1410)*(1-INDEX(AU$117:AU$133,$F1410))</f>
        <v/>
      </c>
      <c r="AV1410" s="40">
        <f>AV$12*$D1410*INDEX(AV$21:AV$28,$E1410)*INDEX(AV$30:AV$46,$F1410)*(1-INDEX(AV$117:AV$133,$F1410))</f>
        <v/>
      </c>
      <c r="AW1410" s="40">
        <f>AW$12*$D1410*INDEX(AW$21:AW$28,$E1410)*INDEX(AW$30:AW$46,$F1410)*(1-INDEX(AW$117:AW$133,$F1410))</f>
        <v/>
      </c>
      <c r="AX1410" s="42">
        <f>CARBONTAX(AX$12,$D1410,INDEX(AX$21:AX$28,$E1410),INDEX(AX$30:AX$46,$F1410),INDEX(AX$117:AX$133,$F1410))</f>
        <v/>
      </c>
    </row>
    <row r="1411" hidden="1" outlineLevel="2">
      <c r="A1411" s="5" t="inlineStr">
        <is>
          <t>ctxnew</t>
        </is>
      </c>
      <c r="B1411" s="5" t="inlineStr">
        <is>
          <t>nga</t>
        </is>
      </c>
      <c r="C1411" s="5" t="inlineStr">
        <is>
          <t>cem</t>
        </is>
      </c>
      <c r="D1411" s="40">
        <f>INDEX(Inputs!$T$5:$T$132,MATCH($B1411&amp;"|"&amp;$C1411,Inputs!$A$5:$A$132,0))</f>
        <v/>
      </c>
      <c r="E1411" s="40">
        <f>INDEX(Inputs!$J$5:$J$132,MATCH($B1411&amp;"|"&amp;$C1411,Inputs!$A$5:$A$132,0))</f>
        <v/>
      </c>
      <c r="F1411" s="40">
        <f>INDEX(Inputs!$K$5:$K$132,MATCH($B1411&amp;"|"&amp;$C1411,Inputs!$A$5:$A$132,0))</f>
        <v/>
      </c>
      <c r="G1411" s="39" t="n"/>
      <c r="H1411" s="5">
        <f>INDEX(Variables!$B$5:$B$105,MATCH($A1411,Variables!$A$5:$A$105,0))&amp;IF($C1411="",""," | "&amp;INDEX(Mapping!$B$5:$B$26,MATCH($C1411,Mapping!$A$5:$A$26,0))&amp;" | "&amp;INDEX(Mapping!$B$30:$B$41,MATCH($B1411,Mapping!$A$30:$A$41,0)))</f>
        <v/>
      </c>
      <c r="I1411" s="5">
        <f>INDEX(Variables!$C$5:$C$105,MATCH($A1411,Variables!$A$5:$A$105,0))</f>
        <v/>
      </c>
      <c r="J1411" s="5">
        <f>INDEX(Variables!$E$5:$E$105,MATCH($A1411,Variables!$A$5:$A$105,0))</f>
        <v/>
      </c>
      <c r="K1411" s="25">
        <f>LOWER(Settings!$C$4)&amp;".mit."&amp;$A1411&amp;IF($C1411="","","."&amp;$C1411&amp;"."&amp;$B1411)&amp;IF(INDEX(Variables!$D$5:$D$105,MATCH($A1411,Variables!$A$5:$A$105,0))="","","."&amp;INDEX(Variables!$D$5:$D$105,MATCH($A1411,Variables!$A$5:$A$105,0)))&amp;"."&amp;K$5</f>
        <v/>
      </c>
      <c r="L1411" s="41">
        <f>L$12*$D1411*INDEX(L$21:L$28,$E1411)*INDEX(L$30:L$46,$F1411)*(1-INDEX(L$117:L$133,$F1411))</f>
        <v/>
      </c>
      <c r="M1411" s="40">
        <f>M$12*$D1411*INDEX(M$21:M$28,$E1411)*INDEX(M$30:M$46,$F1411)*(1-INDEX(M$117:M$133,$F1411))</f>
        <v/>
      </c>
      <c r="N1411" s="40">
        <f>N$12*$D1411*INDEX(N$21:N$28,$E1411)*INDEX(N$30:N$46,$F1411)*(1-INDEX(N$117:N$133,$F1411))</f>
        <v/>
      </c>
      <c r="O1411" s="40">
        <f>O$12*$D1411*INDEX(O$21:O$28,$E1411)*INDEX(O$30:O$46,$F1411)*(1-INDEX(O$117:O$133,$F1411))</f>
        <v/>
      </c>
      <c r="P1411" s="40">
        <f>P$12*$D1411*INDEX(P$21:P$28,$E1411)*INDEX(P$30:P$46,$F1411)*(1-INDEX(P$117:P$133,$F1411))</f>
        <v/>
      </c>
      <c r="Q1411" s="40">
        <f>Q$12*$D1411*INDEX(Q$21:Q$28,$E1411)*INDEX(Q$30:Q$46,$F1411)*(1-INDEX(Q$117:Q$133,$F1411))</f>
        <v/>
      </c>
      <c r="R1411" s="40">
        <f>R$12*$D1411*INDEX(R$21:R$28,$E1411)*INDEX(R$30:R$46,$F1411)*(1-INDEX(R$117:R$133,$F1411))</f>
        <v/>
      </c>
      <c r="S1411" s="40">
        <f>S$12*$D1411*INDEX(S$21:S$28,$E1411)*INDEX(S$30:S$46,$F1411)*(1-INDEX(S$117:S$133,$F1411))</f>
        <v/>
      </c>
      <c r="T1411" s="40">
        <f>T$12*$D1411*INDEX(T$21:T$28,$E1411)*INDEX(T$30:T$46,$F1411)*(1-INDEX(T$117:T$133,$F1411))</f>
        <v/>
      </c>
      <c r="U1411" s="40">
        <f>U$12*$D1411*INDEX(U$21:U$28,$E1411)*INDEX(U$30:U$46,$F1411)*(1-INDEX(U$117:U$133,$F1411))</f>
        <v/>
      </c>
      <c r="V1411" s="40">
        <f>V$12*$D1411*INDEX(V$21:V$28,$E1411)*INDEX(V$30:V$46,$F1411)*(1-INDEX(V$117:V$133,$F1411))</f>
        <v/>
      </c>
      <c r="W1411" s="40">
        <f>W$12*$D1411*INDEX(W$21:W$28,$E1411)*INDEX(W$30:W$46,$F1411)*(1-INDEX(W$117:W$133,$F1411))</f>
        <v/>
      </c>
      <c r="X1411" s="40">
        <f>X$12*$D1411*INDEX(X$21:X$28,$E1411)*INDEX(X$30:X$46,$F1411)*(1-INDEX(X$117:X$133,$F1411))</f>
        <v/>
      </c>
      <c r="Y1411" s="40">
        <f>Y$12*$D1411*INDEX(Y$21:Y$28,$E1411)*INDEX(Y$30:Y$46,$F1411)*(1-INDEX(Y$117:Y$133,$F1411))</f>
        <v/>
      </c>
      <c r="Z1411" s="40">
        <f>Z$12*$D1411*INDEX(Z$21:Z$28,$E1411)*INDEX(Z$30:Z$46,$F1411)*(1-INDEX(Z$117:Z$133,$F1411))</f>
        <v/>
      </c>
      <c r="AA1411" s="40">
        <f>AA$12*$D1411*INDEX(AA$21:AA$28,$E1411)*INDEX(AA$30:AA$46,$F1411)*(1-INDEX(AA$117:AA$133,$F1411))</f>
        <v/>
      </c>
      <c r="AB1411" s="40">
        <f>AB$12*$D1411*INDEX(AB$21:AB$28,$E1411)*INDEX(AB$30:AB$46,$F1411)*(1-INDEX(AB$117:AB$133,$F1411))</f>
        <v/>
      </c>
      <c r="AC1411" s="40">
        <f>AC$12*$D1411*INDEX(AC$21:AC$28,$E1411)*INDEX(AC$30:AC$46,$F1411)*(1-INDEX(AC$117:AC$133,$F1411))</f>
        <v/>
      </c>
      <c r="AD1411" s="42">
        <f>CARBONTAX(AD$12,$D1411,INDEX(AD$21:AD$28,$E1411),INDEX(AD$30:AD$46,$F1411),INDEX(AD$117:AD$133,$F1411))</f>
        <v/>
      </c>
      <c r="AE1411" s="25">
        <f>LOWER(Settings!$C$4)&amp;".mit."&amp;$A1411&amp;IF($C1411="","","."&amp;$C1411&amp;"."&amp;$B1411)&amp;IF(INDEX(Variables!$D$5:$D$105,MATCH($A1411,Variables!$A$5:$A$105,0))="","","."&amp;INDEX(Variables!$D$5:$D$105,MATCH($A1411,Variables!$A$5:$A$105,0)))&amp;"."&amp;AE$5</f>
        <v/>
      </c>
      <c r="AF1411" s="41">
        <f>AF$12*$D1411*INDEX(AF$21:AF$28,$E1411)*INDEX(AF$30:AF$46,$F1411)*(1-INDEX(AF$117:AF$133,$F1411))</f>
        <v/>
      </c>
      <c r="AG1411" s="40">
        <f>AG$12*$D1411*INDEX(AG$21:AG$28,$E1411)*INDEX(AG$30:AG$46,$F1411)*(1-INDEX(AG$117:AG$133,$F1411))</f>
        <v/>
      </c>
      <c r="AH1411" s="40">
        <f>AH$12*$D1411*INDEX(AH$21:AH$28,$E1411)*INDEX(AH$30:AH$46,$F1411)*(1-INDEX(AH$117:AH$133,$F1411))</f>
        <v/>
      </c>
      <c r="AI1411" s="40">
        <f>AI$12*$D1411*INDEX(AI$21:AI$28,$E1411)*INDEX(AI$30:AI$46,$F1411)*(1-INDEX(AI$117:AI$133,$F1411))</f>
        <v/>
      </c>
      <c r="AJ1411" s="40">
        <f>AJ$12*$D1411*INDEX(AJ$21:AJ$28,$E1411)*INDEX(AJ$30:AJ$46,$F1411)*(1-INDEX(AJ$117:AJ$133,$F1411))</f>
        <v/>
      </c>
      <c r="AK1411" s="40">
        <f>AK$12*$D1411*INDEX(AK$21:AK$28,$E1411)*INDEX(AK$30:AK$46,$F1411)*(1-INDEX(AK$117:AK$133,$F1411))</f>
        <v/>
      </c>
      <c r="AL1411" s="40">
        <f>AL$12*$D1411*INDEX(AL$21:AL$28,$E1411)*INDEX(AL$30:AL$46,$F1411)*(1-INDEX(AL$117:AL$133,$F1411))</f>
        <v/>
      </c>
      <c r="AM1411" s="40">
        <f>AM$12*$D1411*INDEX(AM$21:AM$28,$E1411)*INDEX(AM$30:AM$46,$F1411)*(1-INDEX(AM$117:AM$133,$F1411))</f>
        <v/>
      </c>
      <c r="AN1411" s="40">
        <f>AN$12*$D1411*INDEX(AN$21:AN$28,$E1411)*INDEX(AN$30:AN$46,$F1411)*(1-INDEX(AN$117:AN$133,$F1411))</f>
        <v/>
      </c>
      <c r="AO1411" s="40">
        <f>AO$12*$D1411*INDEX(AO$21:AO$28,$E1411)*INDEX(AO$30:AO$46,$F1411)*(1-INDEX(AO$117:AO$133,$F1411))</f>
        <v/>
      </c>
      <c r="AP1411" s="40">
        <f>AP$12*$D1411*INDEX(AP$21:AP$28,$E1411)*INDEX(AP$30:AP$46,$F1411)*(1-INDEX(AP$117:AP$133,$F1411))</f>
        <v/>
      </c>
      <c r="AQ1411" s="40">
        <f>AQ$12*$D1411*INDEX(AQ$21:AQ$28,$E1411)*INDEX(AQ$30:AQ$46,$F1411)*(1-INDEX(AQ$117:AQ$133,$F1411))</f>
        <v/>
      </c>
      <c r="AR1411" s="40">
        <f>AR$12*$D1411*INDEX(AR$21:AR$28,$E1411)*INDEX(AR$30:AR$46,$F1411)*(1-INDEX(AR$117:AR$133,$F1411))</f>
        <v/>
      </c>
      <c r="AS1411" s="40">
        <f>AS$12*$D1411*INDEX(AS$21:AS$28,$E1411)*INDEX(AS$30:AS$46,$F1411)*(1-INDEX(AS$117:AS$133,$F1411))</f>
        <v/>
      </c>
      <c r="AT1411" s="40">
        <f>AT$12*$D1411*INDEX(AT$21:AT$28,$E1411)*INDEX(AT$30:AT$46,$F1411)*(1-INDEX(AT$117:AT$133,$F1411))</f>
        <v/>
      </c>
      <c r="AU1411" s="40">
        <f>AU$12*$D1411*INDEX(AU$21:AU$28,$E1411)*INDEX(AU$30:AU$46,$F1411)*(1-INDEX(AU$117:AU$133,$F1411))</f>
        <v/>
      </c>
      <c r="AV1411" s="40">
        <f>AV$12*$D1411*INDEX(AV$21:AV$28,$E1411)*INDEX(AV$30:AV$46,$F1411)*(1-INDEX(AV$117:AV$133,$F1411))</f>
        <v/>
      </c>
      <c r="AW1411" s="40">
        <f>AW$12*$D1411*INDEX(AW$21:AW$28,$E1411)*INDEX(AW$30:AW$46,$F1411)*(1-INDEX(AW$117:AW$133,$F1411))</f>
        <v/>
      </c>
      <c r="AX1411" s="42">
        <f>CARBONTAX(AX$12,$D1411,INDEX(AX$21:AX$28,$E1411),INDEX(AX$30:AX$46,$F1411),INDEX(AX$117:AX$133,$F1411))</f>
        <v/>
      </c>
    </row>
    <row r="1412" hidden="1" outlineLevel="2">
      <c r="A1412" s="5" t="inlineStr">
        <is>
          <t>ctxnew</t>
        </is>
      </c>
      <c r="B1412" s="5" t="inlineStr">
        <is>
          <t>gso</t>
        </is>
      </c>
      <c r="C1412" s="5" t="inlineStr">
        <is>
          <t>cem</t>
        </is>
      </c>
      <c r="D1412" s="40">
        <f>INDEX(Inputs!$T$5:$T$132,MATCH($B1412&amp;"|"&amp;$C1412,Inputs!$A$5:$A$132,0))</f>
        <v/>
      </c>
      <c r="E1412" s="40">
        <f>INDEX(Inputs!$J$5:$J$132,MATCH($B1412&amp;"|"&amp;$C1412,Inputs!$A$5:$A$132,0))</f>
        <v/>
      </c>
      <c r="F1412" s="40">
        <f>INDEX(Inputs!$K$5:$K$132,MATCH($B1412&amp;"|"&amp;$C1412,Inputs!$A$5:$A$132,0))</f>
        <v/>
      </c>
      <c r="G1412" s="39" t="n"/>
      <c r="H1412" s="5">
        <f>INDEX(Variables!$B$5:$B$105,MATCH($A1412,Variables!$A$5:$A$105,0))&amp;IF($C1412="",""," | "&amp;INDEX(Mapping!$B$5:$B$26,MATCH($C1412,Mapping!$A$5:$A$26,0))&amp;" | "&amp;INDEX(Mapping!$B$30:$B$41,MATCH($B1412,Mapping!$A$30:$A$41,0)))</f>
        <v/>
      </c>
      <c r="I1412" s="5">
        <f>INDEX(Variables!$C$5:$C$105,MATCH($A1412,Variables!$A$5:$A$105,0))</f>
        <v/>
      </c>
      <c r="J1412" s="5">
        <f>INDEX(Variables!$E$5:$E$105,MATCH($A1412,Variables!$A$5:$A$105,0))</f>
        <v/>
      </c>
      <c r="K1412" s="25">
        <f>LOWER(Settings!$C$4)&amp;".mit."&amp;$A1412&amp;IF($C1412="","","."&amp;$C1412&amp;"."&amp;$B1412)&amp;IF(INDEX(Variables!$D$5:$D$105,MATCH($A1412,Variables!$A$5:$A$105,0))="","","."&amp;INDEX(Variables!$D$5:$D$105,MATCH($A1412,Variables!$A$5:$A$105,0)))&amp;"."&amp;K$5</f>
        <v/>
      </c>
      <c r="L1412" s="41">
        <f>L$12*$D1412*INDEX(L$21:L$28,$E1412)*INDEX(L$30:L$46,$F1412)*(1-INDEX(L$117:L$133,$F1412))</f>
        <v/>
      </c>
      <c r="M1412" s="40">
        <f>M$12*$D1412*INDEX(M$21:M$28,$E1412)*INDEX(M$30:M$46,$F1412)*(1-INDEX(M$117:M$133,$F1412))</f>
        <v/>
      </c>
      <c r="N1412" s="40">
        <f>N$12*$D1412*INDEX(N$21:N$28,$E1412)*INDEX(N$30:N$46,$F1412)*(1-INDEX(N$117:N$133,$F1412))</f>
        <v/>
      </c>
      <c r="O1412" s="40">
        <f>O$12*$D1412*INDEX(O$21:O$28,$E1412)*INDEX(O$30:O$46,$F1412)*(1-INDEX(O$117:O$133,$F1412))</f>
        <v/>
      </c>
      <c r="P1412" s="40">
        <f>P$12*$D1412*INDEX(P$21:P$28,$E1412)*INDEX(P$30:P$46,$F1412)*(1-INDEX(P$117:P$133,$F1412))</f>
        <v/>
      </c>
      <c r="Q1412" s="40">
        <f>Q$12*$D1412*INDEX(Q$21:Q$28,$E1412)*INDEX(Q$30:Q$46,$F1412)*(1-INDEX(Q$117:Q$133,$F1412))</f>
        <v/>
      </c>
      <c r="R1412" s="40">
        <f>R$12*$D1412*INDEX(R$21:R$28,$E1412)*INDEX(R$30:R$46,$F1412)*(1-INDEX(R$117:R$133,$F1412))</f>
        <v/>
      </c>
      <c r="S1412" s="40">
        <f>S$12*$D1412*INDEX(S$21:S$28,$E1412)*INDEX(S$30:S$46,$F1412)*(1-INDEX(S$117:S$133,$F1412))</f>
        <v/>
      </c>
      <c r="T1412" s="40">
        <f>T$12*$D1412*INDEX(T$21:T$28,$E1412)*INDEX(T$30:T$46,$F1412)*(1-INDEX(T$117:T$133,$F1412))</f>
        <v/>
      </c>
      <c r="U1412" s="40">
        <f>U$12*$D1412*INDEX(U$21:U$28,$E1412)*INDEX(U$30:U$46,$F1412)*(1-INDEX(U$117:U$133,$F1412))</f>
        <v/>
      </c>
      <c r="V1412" s="40">
        <f>V$12*$D1412*INDEX(V$21:V$28,$E1412)*INDEX(V$30:V$46,$F1412)*(1-INDEX(V$117:V$133,$F1412))</f>
        <v/>
      </c>
      <c r="W1412" s="40">
        <f>W$12*$D1412*INDEX(W$21:W$28,$E1412)*INDEX(W$30:W$46,$F1412)*(1-INDEX(W$117:W$133,$F1412))</f>
        <v/>
      </c>
      <c r="X1412" s="40">
        <f>X$12*$D1412*INDEX(X$21:X$28,$E1412)*INDEX(X$30:X$46,$F1412)*(1-INDEX(X$117:X$133,$F1412))</f>
        <v/>
      </c>
      <c r="Y1412" s="40">
        <f>Y$12*$D1412*INDEX(Y$21:Y$28,$E1412)*INDEX(Y$30:Y$46,$F1412)*(1-INDEX(Y$117:Y$133,$F1412))</f>
        <v/>
      </c>
      <c r="Z1412" s="40">
        <f>Z$12*$D1412*INDEX(Z$21:Z$28,$E1412)*INDEX(Z$30:Z$46,$F1412)*(1-INDEX(Z$117:Z$133,$F1412))</f>
        <v/>
      </c>
      <c r="AA1412" s="40">
        <f>AA$12*$D1412*INDEX(AA$21:AA$28,$E1412)*INDEX(AA$30:AA$46,$F1412)*(1-INDEX(AA$117:AA$133,$F1412))</f>
        <v/>
      </c>
      <c r="AB1412" s="40">
        <f>AB$12*$D1412*INDEX(AB$21:AB$28,$E1412)*INDEX(AB$30:AB$46,$F1412)*(1-INDEX(AB$117:AB$133,$F1412))</f>
        <v/>
      </c>
      <c r="AC1412" s="40">
        <f>AC$12*$D1412*INDEX(AC$21:AC$28,$E1412)*INDEX(AC$30:AC$46,$F1412)*(1-INDEX(AC$117:AC$133,$F1412))</f>
        <v/>
      </c>
      <c r="AD1412" s="42">
        <f>CARBONTAX(AD$12,$D1412,INDEX(AD$21:AD$28,$E1412),INDEX(AD$30:AD$46,$F1412),INDEX(AD$117:AD$133,$F1412))</f>
        <v/>
      </c>
      <c r="AE1412" s="25">
        <f>LOWER(Settings!$C$4)&amp;".mit."&amp;$A1412&amp;IF($C1412="","","."&amp;$C1412&amp;"."&amp;$B1412)&amp;IF(INDEX(Variables!$D$5:$D$105,MATCH($A1412,Variables!$A$5:$A$105,0))="","","."&amp;INDEX(Variables!$D$5:$D$105,MATCH($A1412,Variables!$A$5:$A$105,0)))&amp;"."&amp;AE$5</f>
        <v/>
      </c>
      <c r="AF1412" s="41">
        <f>AF$12*$D1412*INDEX(AF$21:AF$28,$E1412)*INDEX(AF$30:AF$46,$F1412)*(1-INDEX(AF$117:AF$133,$F1412))</f>
        <v/>
      </c>
      <c r="AG1412" s="40">
        <f>AG$12*$D1412*INDEX(AG$21:AG$28,$E1412)*INDEX(AG$30:AG$46,$F1412)*(1-INDEX(AG$117:AG$133,$F1412))</f>
        <v/>
      </c>
      <c r="AH1412" s="40">
        <f>AH$12*$D1412*INDEX(AH$21:AH$28,$E1412)*INDEX(AH$30:AH$46,$F1412)*(1-INDEX(AH$117:AH$133,$F1412))</f>
        <v/>
      </c>
      <c r="AI1412" s="40">
        <f>AI$12*$D1412*INDEX(AI$21:AI$28,$E1412)*INDEX(AI$30:AI$46,$F1412)*(1-INDEX(AI$117:AI$133,$F1412))</f>
        <v/>
      </c>
      <c r="AJ1412" s="40">
        <f>AJ$12*$D1412*INDEX(AJ$21:AJ$28,$E1412)*INDEX(AJ$30:AJ$46,$F1412)*(1-INDEX(AJ$117:AJ$133,$F1412))</f>
        <v/>
      </c>
      <c r="AK1412" s="40">
        <f>AK$12*$D1412*INDEX(AK$21:AK$28,$E1412)*INDEX(AK$30:AK$46,$F1412)*(1-INDEX(AK$117:AK$133,$F1412))</f>
        <v/>
      </c>
      <c r="AL1412" s="40">
        <f>AL$12*$D1412*INDEX(AL$21:AL$28,$E1412)*INDEX(AL$30:AL$46,$F1412)*(1-INDEX(AL$117:AL$133,$F1412))</f>
        <v/>
      </c>
      <c r="AM1412" s="40">
        <f>AM$12*$D1412*INDEX(AM$21:AM$28,$E1412)*INDEX(AM$30:AM$46,$F1412)*(1-INDEX(AM$117:AM$133,$F1412))</f>
        <v/>
      </c>
      <c r="AN1412" s="40">
        <f>AN$12*$D1412*INDEX(AN$21:AN$28,$E1412)*INDEX(AN$30:AN$46,$F1412)*(1-INDEX(AN$117:AN$133,$F1412))</f>
        <v/>
      </c>
      <c r="AO1412" s="40">
        <f>AO$12*$D1412*INDEX(AO$21:AO$28,$E1412)*INDEX(AO$30:AO$46,$F1412)*(1-INDEX(AO$117:AO$133,$F1412))</f>
        <v/>
      </c>
      <c r="AP1412" s="40">
        <f>AP$12*$D1412*INDEX(AP$21:AP$28,$E1412)*INDEX(AP$30:AP$46,$F1412)*(1-INDEX(AP$117:AP$133,$F1412))</f>
        <v/>
      </c>
      <c r="AQ1412" s="40">
        <f>AQ$12*$D1412*INDEX(AQ$21:AQ$28,$E1412)*INDEX(AQ$30:AQ$46,$F1412)*(1-INDEX(AQ$117:AQ$133,$F1412))</f>
        <v/>
      </c>
      <c r="AR1412" s="40">
        <f>AR$12*$D1412*INDEX(AR$21:AR$28,$E1412)*INDEX(AR$30:AR$46,$F1412)*(1-INDEX(AR$117:AR$133,$F1412))</f>
        <v/>
      </c>
      <c r="AS1412" s="40">
        <f>AS$12*$D1412*INDEX(AS$21:AS$28,$E1412)*INDEX(AS$30:AS$46,$F1412)*(1-INDEX(AS$117:AS$133,$F1412))</f>
        <v/>
      </c>
      <c r="AT1412" s="40">
        <f>AT$12*$D1412*INDEX(AT$21:AT$28,$E1412)*INDEX(AT$30:AT$46,$F1412)*(1-INDEX(AT$117:AT$133,$F1412))</f>
        <v/>
      </c>
      <c r="AU1412" s="40">
        <f>AU$12*$D1412*INDEX(AU$21:AU$28,$E1412)*INDEX(AU$30:AU$46,$F1412)*(1-INDEX(AU$117:AU$133,$F1412))</f>
        <v/>
      </c>
      <c r="AV1412" s="40">
        <f>AV$12*$D1412*INDEX(AV$21:AV$28,$E1412)*INDEX(AV$30:AV$46,$F1412)*(1-INDEX(AV$117:AV$133,$F1412))</f>
        <v/>
      </c>
      <c r="AW1412" s="40">
        <f>AW$12*$D1412*INDEX(AW$21:AW$28,$E1412)*INDEX(AW$30:AW$46,$F1412)*(1-INDEX(AW$117:AW$133,$F1412))</f>
        <v/>
      </c>
      <c r="AX1412" s="42">
        <f>CARBONTAX(AX$12,$D1412,INDEX(AX$21:AX$28,$E1412),INDEX(AX$30:AX$46,$F1412),INDEX(AX$117:AX$133,$F1412))</f>
        <v/>
      </c>
    </row>
    <row r="1413" hidden="1" outlineLevel="2">
      <c r="A1413" s="5" t="inlineStr">
        <is>
          <t>ctxnew</t>
        </is>
      </c>
      <c r="B1413" s="5" t="inlineStr">
        <is>
          <t>die</t>
        </is>
      </c>
      <c r="C1413" s="5" t="inlineStr">
        <is>
          <t>cem</t>
        </is>
      </c>
      <c r="D1413" s="40">
        <f>INDEX(Inputs!$T$5:$T$132,MATCH($B1413&amp;"|"&amp;$C1413,Inputs!$A$5:$A$132,0))</f>
        <v/>
      </c>
      <c r="E1413" s="40">
        <f>INDEX(Inputs!$J$5:$J$132,MATCH($B1413&amp;"|"&amp;$C1413,Inputs!$A$5:$A$132,0))</f>
        <v/>
      </c>
      <c r="F1413" s="40">
        <f>INDEX(Inputs!$K$5:$K$132,MATCH($B1413&amp;"|"&amp;$C1413,Inputs!$A$5:$A$132,0))</f>
        <v/>
      </c>
      <c r="G1413" s="39" t="n"/>
      <c r="H1413" s="5">
        <f>INDEX(Variables!$B$5:$B$105,MATCH($A1413,Variables!$A$5:$A$105,0))&amp;IF($C1413="",""," | "&amp;INDEX(Mapping!$B$5:$B$26,MATCH($C1413,Mapping!$A$5:$A$26,0))&amp;" | "&amp;INDEX(Mapping!$B$30:$B$41,MATCH($B1413,Mapping!$A$30:$A$41,0)))</f>
        <v/>
      </c>
      <c r="I1413" s="5">
        <f>INDEX(Variables!$C$5:$C$105,MATCH($A1413,Variables!$A$5:$A$105,0))</f>
        <v/>
      </c>
      <c r="J1413" s="5">
        <f>INDEX(Variables!$E$5:$E$105,MATCH($A1413,Variables!$A$5:$A$105,0))</f>
        <v/>
      </c>
      <c r="K1413" s="25">
        <f>LOWER(Settings!$C$4)&amp;".mit."&amp;$A1413&amp;IF($C1413="","","."&amp;$C1413&amp;"."&amp;$B1413)&amp;IF(INDEX(Variables!$D$5:$D$105,MATCH($A1413,Variables!$A$5:$A$105,0))="","","."&amp;INDEX(Variables!$D$5:$D$105,MATCH($A1413,Variables!$A$5:$A$105,0)))&amp;"."&amp;K$5</f>
        <v/>
      </c>
      <c r="L1413" s="41">
        <f>L$12*$D1413*INDEX(L$21:L$28,$E1413)*INDEX(L$30:L$46,$F1413)*(1-INDEX(L$117:L$133,$F1413))</f>
        <v/>
      </c>
      <c r="M1413" s="40">
        <f>M$12*$D1413*INDEX(M$21:M$28,$E1413)*INDEX(M$30:M$46,$F1413)*(1-INDEX(M$117:M$133,$F1413))</f>
        <v/>
      </c>
      <c r="N1413" s="40">
        <f>N$12*$D1413*INDEX(N$21:N$28,$E1413)*INDEX(N$30:N$46,$F1413)*(1-INDEX(N$117:N$133,$F1413))</f>
        <v/>
      </c>
      <c r="O1413" s="40">
        <f>O$12*$D1413*INDEX(O$21:O$28,$E1413)*INDEX(O$30:O$46,$F1413)*(1-INDEX(O$117:O$133,$F1413))</f>
        <v/>
      </c>
      <c r="P1413" s="40">
        <f>P$12*$D1413*INDEX(P$21:P$28,$E1413)*INDEX(P$30:P$46,$F1413)*(1-INDEX(P$117:P$133,$F1413))</f>
        <v/>
      </c>
      <c r="Q1413" s="40">
        <f>Q$12*$D1413*INDEX(Q$21:Q$28,$E1413)*INDEX(Q$30:Q$46,$F1413)*(1-INDEX(Q$117:Q$133,$F1413))</f>
        <v/>
      </c>
      <c r="R1413" s="40">
        <f>R$12*$D1413*INDEX(R$21:R$28,$E1413)*INDEX(R$30:R$46,$F1413)*(1-INDEX(R$117:R$133,$F1413))</f>
        <v/>
      </c>
      <c r="S1413" s="40">
        <f>S$12*$D1413*INDEX(S$21:S$28,$E1413)*INDEX(S$30:S$46,$F1413)*(1-INDEX(S$117:S$133,$F1413))</f>
        <v/>
      </c>
      <c r="T1413" s="40">
        <f>T$12*$D1413*INDEX(T$21:T$28,$E1413)*INDEX(T$30:T$46,$F1413)*(1-INDEX(T$117:T$133,$F1413))</f>
        <v/>
      </c>
      <c r="U1413" s="40">
        <f>U$12*$D1413*INDEX(U$21:U$28,$E1413)*INDEX(U$30:U$46,$F1413)*(1-INDEX(U$117:U$133,$F1413))</f>
        <v/>
      </c>
      <c r="V1413" s="40">
        <f>V$12*$D1413*INDEX(V$21:V$28,$E1413)*INDEX(V$30:V$46,$F1413)*(1-INDEX(V$117:V$133,$F1413))</f>
        <v/>
      </c>
      <c r="W1413" s="40">
        <f>W$12*$D1413*INDEX(W$21:W$28,$E1413)*INDEX(W$30:W$46,$F1413)*(1-INDEX(W$117:W$133,$F1413))</f>
        <v/>
      </c>
      <c r="X1413" s="40">
        <f>X$12*$D1413*INDEX(X$21:X$28,$E1413)*INDEX(X$30:X$46,$F1413)*(1-INDEX(X$117:X$133,$F1413))</f>
        <v/>
      </c>
      <c r="Y1413" s="40">
        <f>Y$12*$D1413*INDEX(Y$21:Y$28,$E1413)*INDEX(Y$30:Y$46,$F1413)*(1-INDEX(Y$117:Y$133,$F1413))</f>
        <v/>
      </c>
      <c r="Z1413" s="40">
        <f>Z$12*$D1413*INDEX(Z$21:Z$28,$E1413)*INDEX(Z$30:Z$46,$F1413)*(1-INDEX(Z$117:Z$133,$F1413))</f>
        <v/>
      </c>
      <c r="AA1413" s="40">
        <f>AA$12*$D1413*INDEX(AA$21:AA$28,$E1413)*INDEX(AA$30:AA$46,$F1413)*(1-INDEX(AA$117:AA$133,$F1413))</f>
        <v/>
      </c>
      <c r="AB1413" s="40">
        <f>AB$12*$D1413*INDEX(AB$21:AB$28,$E1413)*INDEX(AB$30:AB$46,$F1413)*(1-INDEX(AB$117:AB$133,$F1413))</f>
        <v/>
      </c>
      <c r="AC1413" s="40">
        <f>AC$12*$D1413*INDEX(AC$21:AC$28,$E1413)*INDEX(AC$30:AC$46,$F1413)*(1-INDEX(AC$117:AC$133,$F1413))</f>
        <v/>
      </c>
      <c r="AD1413" s="42">
        <f>CARBONTAX(AD$12,$D1413,INDEX(AD$21:AD$28,$E1413),INDEX(AD$30:AD$46,$F1413),INDEX(AD$117:AD$133,$F1413))</f>
        <v/>
      </c>
      <c r="AE1413" s="25">
        <f>LOWER(Settings!$C$4)&amp;".mit."&amp;$A1413&amp;IF($C1413="","","."&amp;$C1413&amp;"."&amp;$B1413)&amp;IF(INDEX(Variables!$D$5:$D$105,MATCH($A1413,Variables!$A$5:$A$105,0))="","","."&amp;INDEX(Variables!$D$5:$D$105,MATCH($A1413,Variables!$A$5:$A$105,0)))&amp;"."&amp;AE$5</f>
        <v/>
      </c>
      <c r="AF1413" s="41">
        <f>AF$12*$D1413*INDEX(AF$21:AF$28,$E1413)*INDEX(AF$30:AF$46,$F1413)*(1-INDEX(AF$117:AF$133,$F1413))</f>
        <v/>
      </c>
      <c r="AG1413" s="40">
        <f>AG$12*$D1413*INDEX(AG$21:AG$28,$E1413)*INDEX(AG$30:AG$46,$F1413)*(1-INDEX(AG$117:AG$133,$F1413))</f>
        <v/>
      </c>
      <c r="AH1413" s="40">
        <f>AH$12*$D1413*INDEX(AH$21:AH$28,$E1413)*INDEX(AH$30:AH$46,$F1413)*(1-INDEX(AH$117:AH$133,$F1413))</f>
        <v/>
      </c>
      <c r="AI1413" s="40">
        <f>AI$12*$D1413*INDEX(AI$21:AI$28,$E1413)*INDEX(AI$30:AI$46,$F1413)*(1-INDEX(AI$117:AI$133,$F1413))</f>
        <v/>
      </c>
      <c r="AJ1413" s="40">
        <f>AJ$12*$D1413*INDEX(AJ$21:AJ$28,$E1413)*INDEX(AJ$30:AJ$46,$F1413)*(1-INDEX(AJ$117:AJ$133,$F1413))</f>
        <v/>
      </c>
      <c r="AK1413" s="40">
        <f>AK$12*$D1413*INDEX(AK$21:AK$28,$E1413)*INDEX(AK$30:AK$46,$F1413)*(1-INDEX(AK$117:AK$133,$F1413))</f>
        <v/>
      </c>
      <c r="AL1413" s="40">
        <f>AL$12*$D1413*INDEX(AL$21:AL$28,$E1413)*INDEX(AL$30:AL$46,$F1413)*(1-INDEX(AL$117:AL$133,$F1413))</f>
        <v/>
      </c>
      <c r="AM1413" s="40">
        <f>AM$12*$D1413*INDEX(AM$21:AM$28,$E1413)*INDEX(AM$30:AM$46,$F1413)*(1-INDEX(AM$117:AM$133,$F1413))</f>
        <v/>
      </c>
      <c r="AN1413" s="40">
        <f>AN$12*$D1413*INDEX(AN$21:AN$28,$E1413)*INDEX(AN$30:AN$46,$F1413)*(1-INDEX(AN$117:AN$133,$F1413))</f>
        <v/>
      </c>
      <c r="AO1413" s="40">
        <f>AO$12*$D1413*INDEX(AO$21:AO$28,$E1413)*INDEX(AO$30:AO$46,$F1413)*(1-INDEX(AO$117:AO$133,$F1413))</f>
        <v/>
      </c>
      <c r="AP1413" s="40">
        <f>AP$12*$D1413*INDEX(AP$21:AP$28,$E1413)*INDEX(AP$30:AP$46,$F1413)*(1-INDEX(AP$117:AP$133,$F1413))</f>
        <v/>
      </c>
      <c r="AQ1413" s="40">
        <f>AQ$12*$D1413*INDEX(AQ$21:AQ$28,$E1413)*INDEX(AQ$30:AQ$46,$F1413)*(1-INDEX(AQ$117:AQ$133,$F1413))</f>
        <v/>
      </c>
      <c r="AR1413" s="40">
        <f>AR$12*$D1413*INDEX(AR$21:AR$28,$E1413)*INDEX(AR$30:AR$46,$F1413)*(1-INDEX(AR$117:AR$133,$F1413))</f>
        <v/>
      </c>
      <c r="AS1413" s="40">
        <f>AS$12*$D1413*INDEX(AS$21:AS$28,$E1413)*INDEX(AS$30:AS$46,$F1413)*(1-INDEX(AS$117:AS$133,$F1413))</f>
        <v/>
      </c>
      <c r="AT1413" s="40">
        <f>AT$12*$D1413*INDEX(AT$21:AT$28,$E1413)*INDEX(AT$30:AT$46,$F1413)*(1-INDEX(AT$117:AT$133,$F1413))</f>
        <v/>
      </c>
      <c r="AU1413" s="40">
        <f>AU$12*$D1413*INDEX(AU$21:AU$28,$E1413)*INDEX(AU$30:AU$46,$F1413)*(1-INDEX(AU$117:AU$133,$F1413))</f>
        <v/>
      </c>
      <c r="AV1413" s="40">
        <f>AV$12*$D1413*INDEX(AV$21:AV$28,$E1413)*INDEX(AV$30:AV$46,$F1413)*(1-INDEX(AV$117:AV$133,$F1413))</f>
        <v/>
      </c>
      <c r="AW1413" s="40">
        <f>AW$12*$D1413*INDEX(AW$21:AW$28,$E1413)*INDEX(AW$30:AW$46,$F1413)*(1-INDEX(AW$117:AW$133,$F1413))</f>
        <v/>
      </c>
      <c r="AX1413" s="42">
        <f>CARBONTAX(AX$12,$D1413,INDEX(AX$21:AX$28,$E1413),INDEX(AX$30:AX$46,$F1413),INDEX(AX$117:AX$133,$F1413))</f>
        <v/>
      </c>
    </row>
    <row r="1414" hidden="1" outlineLevel="2">
      <c r="A1414" s="5" t="inlineStr">
        <is>
          <t>ctxnew</t>
        </is>
      </c>
      <c r="B1414" s="5" t="inlineStr">
        <is>
          <t>lpg</t>
        </is>
      </c>
      <c r="C1414" s="5" t="inlineStr">
        <is>
          <t>cem</t>
        </is>
      </c>
      <c r="D1414" s="40">
        <f>INDEX(Inputs!$T$5:$T$132,MATCH($B1414&amp;"|"&amp;$C1414,Inputs!$A$5:$A$132,0))</f>
        <v/>
      </c>
      <c r="E1414" s="40">
        <f>INDEX(Inputs!$J$5:$J$132,MATCH($B1414&amp;"|"&amp;$C1414,Inputs!$A$5:$A$132,0))</f>
        <v/>
      </c>
      <c r="F1414" s="40">
        <f>INDEX(Inputs!$K$5:$K$132,MATCH($B1414&amp;"|"&amp;$C1414,Inputs!$A$5:$A$132,0))</f>
        <v/>
      </c>
      <c r="G1414" s="39" t="n"/>
      <c r="H1414" s="5">
        <f>INDEX(Variables!$B$5:$B$105,MATCH($A1414,Variables!$A$5:$A$105,0))&amp;IF($C1414="",""," | "&amp;INDEX(Mapping!$B$5:$B$26,MATCH($C1414,Mapping!$A$5:$A$26,0))&amp;" | "&amp;INDEX(Mapping!$B$30:$B$41,MATCH($B1414,Mapping!$A$30:$A$41,0)))</f>
        <v/>
      </c>
      <c r="I1414" s="5">
        <f>INDEX(Variables!$C$5:$C$105,MATCH($A1414,Variables!$A$5:$A$105,0))</f>
        <v/>
      </c>
      <c r="J1414" s="5">
        <f>INDEX(Variables!$E$5:$E$105,MATCH($A1414,Variables!$A$5:$A$105,0))</f>
        <v/>
      </c>
      <c r="K1414" s="25">
        <f>LOWER(Settings!$C$4)&amp;".mit."&amp;$A1414&amp;IF($C1414="","","."&amp;$C1414&amp;"."&amp;$B1414)&amp;IF(INDEX(Variables!$D$5:$D$105,MATCH($A1414,Variables!$A$5:$A$105,0))="","","."&amp;INDEX(Variables!$D$5:$D$105,MATCH($A1414,Variables!$A$5:$A$105,0)))&amp;"."&amp;K$5</f>
        <v/>
      </c>
      <c r="L1414" s="41">
        <f>L$12*$D1414*INDEX(L$21:L$28,$E1414)*INDEX(L$30:L$46,$F1414)*(1-INDEX(L$117:L$133,$F1414))</f>
        <v/>
      </c>
      <c r="M1414" s="40">
        <f>M$12*$D1414*INDEX(M$21:M$28,$E1414)*INDEX(M$30:M$46,$F1414)*(1-INDEX(M$117:M$133,$F1414))</f>
        <v/>
      </c>
      <c r="N1414" s="40">
        <f>N$12*$D1414*INDEX(N$21:N$28,$E1414)*INDEX(N$30:N$46,$F1414)*(1-INDEX(N$117:N$133,$F1414))</f>
        <v/>
      </c>
      <c r="O1414" s="40">
        <f>O$12*$D1414*INDEX(O$21:O$28,$E1414)*INDEX(O$30:O$46,$F1414)*(1-INDEX(O$117:O$133,$F1414))</f>
        <v/>
      </c>
      <c r="P1414" s="40">
        <f>P$12*$D1414*INDEX(P$21:P$28,$E1414)*INDEX(P$30:P$46,$F1414)*(1-INDEX(P$117:P$133,$F1414))</f>
        <v/>
      </c>
      <c r="Q1414" s="40">
        <f>Q$12*$D1414*INDEX(Q$21:Q$28,$E1414)*INDEX(Q$30:Q$46,$F1414)*(1-INDEX(Q$117:Q$133,$F1414))</f>
        <v/>
      </c>
      <c r="R1414" s="40">
        <f>R$12*$D1414*INDEX(R$21:R$28,$E1414)*INDEX(R$30:R$46,$F1414)*(1-INDEX(R$117:R$133,$F1414))</f>
        <v/>
      </c>
      <c r="S1414" s="40">
        <f>S$12*$D1414*INDEX(S$21:S$28,$E1414)*INDEX(S$30:S$46,$F1414)*(1-INDEX(S$117:S$133,$F1414))</f>
        <v/>
      </c>
      <c r="T1414" s="40">
        <f>T$12*$D1414*INDEX(T$21:T$28,$E1414)*INDEX(T$30:T$46,$F1414)*(1-INDEX(T$117:T$133,$F1414))</f>
        <v/>
      </c>
      <c r="U1414" s="40">
        <f>U$12*$D1414*INDEX(U$21:U$28,$E1414)*INDEX(U$30:U$46,$F1414)*(1-INDEX(U$117:U$133,$F1414))</f>
        <v/>
      </c>
      <c r="V1414" s="40">
        <f>V$12*$D1414*INDEX(V$21:V$28,$E1414)*INDEX(V$30:V$46,$F1414)*(1-INDEX(V$117:V$133,$F1414))</f>
        <v/>
      </c>
      <c r="W1414" s="40">
        <f>W$12*$D1414*INDEX(W$21:W$28,$E1414)*INDEX(W$30:W$46,$F1414)*(1-INDEX(W$117:W$133,$F1414))</f>
        <v/>
      </c>
      <c r="X1414" s="40">
        <f>X$12*$D1414*INDEX(X$21:X$28,$E1414)*INDEX(X$30:X$46,$F1414)*(1-INDEX(X$117:X$133,$F1414))</f>
        <v/>
      </c>
      <c r="Y1414" s="40">
        <f>Y$12*$D1414*INDEX(Y$21:Y$28,$E1414)*INDEX(Y$30:Y$46,$F1414)*(1-INDEX(Y$117:Y$133,$F1414))</f>
        <v/>
      </c>
      <c r="Z1414" s="40">
        <f>Z$12*$D1414*INDEX(Z$21:Z$28,$E1414)*INDEX(Z$30:Z$46,$F1414)*(1-INDEX(Z$117:Z$133,$F1414))</f>
        <v/>
      </c>
      <c r="AA1414" s="40">
        <f>AA$12*$D1414*INDEX(AA$21:AA$28,$E1414)*INDEX(AA$30:AA$46,$F1414)*(1-INDEX(AA$117:AA$133,$F1414))</f>
        <v/>
      </c>
      <c r="AB1414" s="40">
        <f>AB$12*$D1414*INDEX(AB$21:AB$28,$E1414)*INDEX(AB$30:AB$46,$F1414)*(1-INDEX(AB$117:AB$133,$F1414))</f>
        <v/>
      </c>
      <c r="AC1414" s="40">
        <f>AC$12*$D1414*INDEX(AC$21:AC$28,$E1414)*INDEX(AC$30:AC$46,$F1414)*(1-INDEX(AC$117:AC$133,$F1414))</f>
        <v/>
      </c>
      <c r="AD1414" s="42">
        <f>CARBONTAX(AD$12,$D1414,INDEX(AD$21:AD$28,$E1414),INDEX(AD$30:AD$46,$F1414),INDEX(AD$117:AD$133,$F1414))</f>
        <v/>
      </c>
      <c r="AE1414" s="25">
        <f>LOWER(Settings!$C$4)&amp;".mit."&amp;$A1414&amp;IF($C1414="","","."&amp;$C1414&amp;"."&amp;$B1414)&amp;IF(INDEX(Variables!$D$5:$D$105,MATCH($A1414,Variables!$A$5:$A$105,0))="","","."&amp;INDEX(Variables!$D$5:$D$105,MATCH($A1414,Variables!$A$5:$A$105,0)))&amp;"."&amp;AE$5</f>
        <v/>
      </c>
      <c r="AF1414" s="41">
        <f>AF$12*$D1414*INDEX(AF$21:AF$28,$E1414)*INDEX(AF$30:AF$46,$F1414)*(1-INDEX(AF$117:AF$133,$F1414))</f>
        <v/>
      </c>
      <c r="AG1414" s="40">
        <f>AG$12*$D1414*INDEX(AG$21:AG$28,$E1414)*INDEX(AG$30:AG$46,$F1414)*(1-INDEX(AG$117:AG$133,$F1414))</f>
        <v/>
      </c>
      <c r="AH1414" s="40">
        <f>AH$12*$D1414*INDEX(AH$21:AH$28,$E1414)*INDEX(AH$30:AH$46,$F1414)*(1-INDEX(AH$117:AH$133,$F1414))</f>
        <v/>
      </c>
      <c r="AI1414" s="40">
        <f>AI$12*$D1414*INDEX(AI$21:AI$28,$E1414)*INDEX(AI$30:AI$46,$F1414)*(1-INDEX(AI$117:AI$133,$F1414))</f>
        <v/>
      </c>
      <c r="AJ1414" s="40">
        <f>AJ$12*$D1414*INDEX(AJ$21:AJ$28,$E1414)*INDEX(AJ$30:AJ$46,$F1414)*(1-INDEX(AJ$117:AJ$133,$F1414))</f>
        <v/>
      </c>
      <c r="AK1414" s="40">
        <f>AK$12*$D1414*INDEX(AK$21:AK$28,$E1414)*INDEX(AK$30:AK$46,$F1414)*(1-INDEX(AK$117:AK$133,$F1414))</f>
        <v/>
      </c>
      <c r="AL1414" s="40">
        <f>AL$12*$D1414*INDEX(AL$21:AL$28,$E1414)*INDEX(AL$30:AL$46,$F1414)*(1-INDEX(AL$117:AL$133,$F1414))</f>
        <v/>
      </c>
      <c r="AM1414" s="40">
        <f>AM$12*$D1414*INDEX(AM$21:AM$28,$E1414)*INDEX(AM$30:AM$46,$F1414)*(1-INDEX(AM$117:AM$133,$F1414))</f>
        <v/>
      </c>
      <c r="AN1414" s="40">
        <f>AN$12*$D1414*INDEX(AN$21:AN$28,$E1414)*INDEX(AN$30:AN$46,$F1414)*(1-INDEX(AN$117:AN$133,$F1414))</f>
        <v/>
      </c>
      <c r="AO1414" s="40">
        <f>AO$12*$D1414*INDEX(AO$21:AO$28,$E1414)*INDEX(AO$30:AO$46,$F1414)*(1-INDEX(AO$117:AO$133,$F1414))</f>
        <v/>
      </c>
      <c r="AP1414" s="40">
        <f>AP$12*$D1414*INDEX(AP$21:AP$28,$E1414)*INDEX(AP$30:AP$46,$F1414)*(1-INDEX(AP$117:AP$133,$F1414))</f>
        <v/>
      </c>
      <c r="AQ1414" s="40">
        <f>AQ$12*$D1414*INDEX(AQ$21:AQ$28,$E1414)*INDEX(AQ$30:AQ$46,$F1414)*(1-INDEX(AQ$117:AQ$133,$F1414))</f>
        <v/>
      </c>
      <c r="AR1414" s="40">
        <f>AR$12*$D1414*INDEX(AR$21:AR$28,$E1414)*INDEX(AR$30:AR$46,$F1414)*(1-INDEX(AR$117:AR$133,$F1414))</f>
        <v/>
      </c>
      <c r="AS1414" s="40">
        <f>AS$12*$D1414*INDEX(AS$21:AS$28,$E1414)*INDEX(AS$30:AS$46,$F1414)*(1-INDEX(AS$117:AS$133,$F1414))</f>
        <v/>
      </c>
      <c r="AT1414" s="40">
        <f>AT$12*$D1414*INDEX(AT$21:AT$28,$E1414)*INDEX(AT$30:AT$46,$F1414)*(1-INDEX(AT$117:AT$133,$F1414))</f>
        <v/>
      </c>
      <c r="AU1414" s="40">
        <f>AU$12*$D1414*INDEX(AU$21:AU$28,$E1414)*INDEX(AU$30:AU$46,$F1414)*(1-INDEX(AU$117:AU$133,$F1414))</f>
        <v/>
      </c>
      <c r="AV1414" s="40">
        <f>AV$12*$D1414*INDEX(AV$21:AV$28,$E1414)*INDEX(AV$30:AV$46,$F1414)*(1-INDEX(AV$117:AV$133,$F1414))</f>
        <v/>
      </c>
      <c r="AW1414" s="40">
        <f>AW$12*$D1414*INDEX(AW$21:AW$28,$E1414)*INDEX(AW$30:AW$46,$F1414)*(1-INDEX(AW$117:AW$133,$F1414))</f>
        <v/>
      </c>
      <c r="AX1414" s="42">
        <f>CARBONTAX(AX$12,$D1414,INDEX(AX$21:AX$28,$E1414),INDEX(AX$30:AX$46,$F1414),INDEX(AX$117:AX$133,$F1414))</f>
        <v/>
      </c>
    </row>
    <row r="1415" hidden="1" outlineLevel="2">
      <c r="A1415" s="5" t="inlineStr">
        <is>
          <t>ctxnew</t>
        </is>
      </c>
      <c r="B1415" s="5" t="inlineStr">
        <is>
          <t>ker</t>
        </is>
      </c>
      <c r="C1415" s="5" t="inlineStr">
        <is>
          <t>cem</t>
        </is>
      </c>
      <c r="D1415" s="40">
        <f>INDEX(Inputs!$T$5:$T$132,MATCH($B1415&amp;"|"&amp;$C1415,Inputs!$A$5:$A$132,0))</f>
        <v/>
      </c>
      <c r="E1415" s="40">
        <f>INDEX(Inputs!$J$5:$J$132,MATCH($B1415&amp;"|"&amp;$C1415,Inputs!$A$5:$A$132,0))</f>
        <v/>
      </c>
      <c r="F1415" s="40">
        <f>INDEX(Inputs!$K$5:$K$132,MATCH($B1415&amp;"|"&amp;$C1415,Inputs!$A$5:$A$132,0))</f>
        <v/>
      </c>
      <c r="G1415" s="39" t="n"/>
      <c r="H1415" s="5">
        <f>INDEX(Variables!$B$5:$B$105,MATCH($A1415,Variables!$A$5:$A$105,0))&amp;IF($C1415="",""," | "&amp;INDEX(Mapping!$B$5:$B$26,MATCH($C1415,Mapping!$A$5:$A$26,0))&amp;" | "&amp;INDEX(Mapping!$B$30:$B$41,MATCH($B1415,Mapping!$A$30:$A$41,0)))</f>
        <v/>
      </c>
      <c r="I1415" s="5">
        <f>INDEX(Variables!$C$5:$C$105,MATCH($A1415,Variables!$A$5:$A$105,0))</f>
        <v/>
      </c>
      <c r="J1415" s="5">
        <f>INDEX(Variables!$E$5:$E$105,MATCH($A1415,Variables!$A$5:$A$105,0))</f>
        <v/>
      </c>
      <c r="K1415" s="25">
        <f>LOWER(Settings!$C$4)&amp;".mit."&amp;$A1415&amp;IF($C1415="","","."&amp;$C1415&amp;"."&amp;$B1415)&amp;IF(INDEX(Variables!$D$5:$D$105,MATCH($A1415,Variables!$A$5:$A$105,0))="","","."&amp;INDEX(Variables!$D$5:$D$105,MATCH($A1415,Variables!$A$5:$A$105,0)))&amp;"."&amp;K$5</f>
        <v/>
      </c>
      <c r="L1415" s="41">
        <f>L$12*$D1415*INDEX(L$21:L$28,$E1415)*INDEX(L$30:L$46,$F1415)*(1-INDEX(L$117:L$133,$F1415))</f>
        <v/>
      </c>
      <c r="M1415" s="40">
        <f>M$12*$D1415*INDEX(M$21:M$28,$E1415)*INDEX(M$30:M$46,$F1415)*(1-INDEX(M$117:M$133,$F1415))</f>
        <v/>
      </c>
      <c r="N1415" s="40">
        <f>N$12*$D1415*INDEX(N$21:N$28,$E1415)*INDEX(N$30:N$46,$F1415)*(1-INDEX(N$117:N$133,$F1415))</f>
        <v/>
      </c>
      <c r="O1415" s="40">
        <f>O$12*$D1415*INDEX(O$21:O$28,$E1415)*INDEX(O$30:O$46,$F1415)*(1-INDEX(O$117:O$133,$F1415))</f>
        <v/>
      </c>
      <c r="P1415" s="40">
        <f>P$12*$D1415*INDEX(P$21:P$28,$E1415)*INDEX(P$30:P$46,$F1415)*(1-INDEX(P$117:P$133,$F1415))</f>
        <v/>
      </c>
      <c r="Q1415" s="40">
        <f>Q$12*$D1415*INDEX(Q$21:Q$28,$E1415)*INDEX(Q$30:Q$46,$F1415)*(1-INDEX(Q$117:Q$133,$F1415))</f>
        <v/>
      </c>
      <c r="R1415" s="40">
        <f>R$12*$D1415*INDEX(R$21:R$28,$E1415)*INDEX(R$30:R$46,$F1415)*(1-INDEX(R$117:R$133,$F1415))</f>
        <v/>
      </c>
      <c r="S1415" s="40">
        <f>S$12*$D1415*INDEX(S$21:S$28,$E1415)*INDEX(S$30:S$46,$F1415)*(1-INDEX(S$117:S$133,$F1415))</f>
        <v/>
      </c>
      <c r="T1415" s="40">
        <f>T$12*$D1415*INDEX(T$21:T$28,$E1415)*INDEX(T$30:T$46,$F1415)*(1-INDEX(T$117:T$133,$F1415))</f>
        <v/>
      </c>
      <c r="U1415" s="40">
        <f>U$12*$D1415*INDEX(U$21:U$28,$E1415)*INDEX(U$30:U$46,$F1415)*(1-INDEX(U$117:U$133,$F1415))</f>
        <v/>
      </c>
      <c r="V1415" s="40">
        <f>V$12*$D1415*INDEX(V$21:V$28,$E1415)*INDEX(V$30:V$46,$F1415)*(1-INDEX(V$117:V$133,$F1415))</f>
        <v/>
      </c>
      <c r="W1415" s="40">
        <f>W$12*$D1415*INDEX(W$21:W$28,$E1415)*INDEX(W$30:W$46,$F1415)*(1-INDEX(W$117:W$133,$F1415))</f>
        <v/>
      </c>
      <c r="X1415" s="40">
        <f>X$12*$D1415*INDEX(X$21:X$28,$E1415)*INDEX(X$30:X$46,$F1415)*(1-INDEX(X$117:X$133,$F1415))</f>
        <v/>
      </c>
      <c r="Y1415" s="40">
        <f>Y$12*$D1415*INDEX(Y$21:Y$28,$E1415)*INDEX(Y$30:Y$46,$F1415)*(1-INDEX(Y$117:Y$133,$F1415))</f>
        <v/>
      </c>
      <c r="Z1415" s="40">
        <f>Z$12*$D1415*INDEX(Z$21:Z$28,$E1415)*INDEX(Z$30:Z$46,$F1415)*(1-INDEX(Z$117:Z$133,$F1415))</f>
        <v/>
      </c>
      <c r="AA1415" s="40">
        <f>AA$12*$D1415*INDEX(AA$21:AA$28,$E1415)*INDEX(AA$30:AA$46,$F1415)*(1-INDEX(AA$117:AA$133,$F1415))</f>
        <v/>
      </c>
      <c r="AB1415" s="40">
        <f>AB$12*$D1415*INDEX(AB$21:AB$28,$E1415)*INDEX(AB$30:AB$46,$F1415)*(1-INDEX(AB$117:AB$133,$F1415))</f>
        <v/>
      </c>
      <c r="AC1415" s="40">
        <f>AC$12*$D1415*INDEX(AC$21:AC$28,$E1415)*INDEX(AC$30:AC$46,$F1415)*(1-INDEX(AC$117:AC$133,$F1415))</f>
        <v/>
      </c>
      <c r="AD1415" s="42">
        <f>CARBONTAX(AD$12,$D1415,INDEX(AD$21:AD$28,$E1415),INDEX(AD$30:AD$46,$F1415),INDEX(AD$117:AD$133,$F1415))</f>
        <v/>
      </c>
      <c r="AE1415" s="25">
        <f>LOWER(Settings!$C$4)&amp;".mit."&amp;$A1415&amp;IF($C1415="","","."&amp;$C1415&amp;"."&amp;$B1415)&amp;IF(INDEX(Variables!$D$5:$D$105,MATCH($A1415,Variables!$A$5:$A$105,0))="","","."&amp;INDEX(Variables!$D$5:$D$105,MATCH($A1415,Variables!$A$5:$A$105,0)))&amp;"."&amp;AE$5</f>
        <v/>
      </c>
      <c r="AF1415" s="41">
        <f>AF$12*$D1415*INDEX(AF$21:AF$28,$E1415)*INDEX(AF$30:AF$46,$F1415)*(1-INDEX(AF$117:AF$133,$F1415))</f>
        <v/>
      </c>
      <c r="AG1415" s="40">
        <f>AG$12*$D1415*INDEX(AG$21:AG$28,$E1415)*INDEX(AG$30:AG$46,$F1415)*(1-INDEX(AG$117:AG$133,$F1415))</f>
        <v/>
      </c>
      <c r="AH1415" s="40">
        <f>AH$12*$D1415*INDEX(AH$21:AH$28,$E1415)*INDEX(AH$30:AH$46,$F1415)*(1-INDEX(AH$117:AH$133,$F1415))</f>
        <v/>
      </c>
      <c r="AI1415" s="40">
        <f>AI$12*$D1415*INDEX(AI$21:AI$28,$E1415)*INDEX(AI$30:AI$46,$F1415)*(1-INDEX(AI$117:AI$133,$F1415))</f>
        <v/>
      </c>
      <c r="AJ1415" s="40">
        <f>AJ$12*$D1415*INDEX(AJ$21:AJ$28,$E1415)*INDEX(AJ$30:AJ$46,$F1415)*(1-INDEX(AJ$117:AJ$133,$F1415))</f>
        <v/>
      </c>
      <c r="AK1415" s="40">
        <f>AK$12*$D1415*INDEX(AK$21:AK$28,$E1415)*INDEX(AK$30:AK$46,$F1415)*(1-INDEX(AK$117:AK$133,$F1415))</f>
        <v/>
      </c>
      <c r="AL1415" s="40">
        <f>AL$12*$D1415*INDEX(AL$21:AL$28,$E1415)*INDEX(AL$30:AL$46,$F1415)*(1-INDEX(AL$117:AL$133,$F1415))</f>
        <v/>
      </c>
      <c r="AM1415" s="40">
        <f>AM$12*$D1415*INDEX(AM$21:AM$28,$E1415)*INDEX(AM$30:AM$46,$F1415)*(1-INDEX(AM$117:AM$133,$F1415))</f>
        <v/>
      </c>
      <c r="AN1415" s="40">
        <f>AN$12*$D1415*INDEX(AN$21:AN$28,$E1415)*INDEX(AN$30:AN$46,$F1415)*(1-INDEX(AN$117:AN$133,$F1415))</f>
        <v/>
      </c>
      <c r="AO1415" s="40">
        <f>AO$12*$D1415*INDEX(AO$21:AO$28,$E1415)*INDEX(AO$30:AO$46,$F1415)*(1-INDEX(AO$117:AO$133,$F1415))</f>
        <v/>
      </c>
      <c r="AP1415" s="40">
        <f>AP$12*$D1415*INDEX(AP$21:AP$28,$E1415)*INDEX(AP$30:AP$46,$F1415)*(1-INDEX(AP$117:AP$133,$F1415))</f>
        <v/>
      </c>
      <c r="AQ1415" s="40">
        <f>AQ$12*$D1415*INDEX(AQ$21:AQ$28,$E1415)*INDEX(AQ$30:AQ$46,$F1415)*(1-INDEX(AQ$117:AQ$133,$F1415))</f>
        <v/>
      </c>
      <c r="AR1415" s="40">
        <f>AR$12*$D1415*INDEX(AR$21:AR$28,$E1415)*INDEX(AR$30:AR$46,$F1415)*(1-INDEX(AR$117:AR$133,$F1415))</f>
        <v/>
      </c>
      <c r="AS1415" s="40">
        <f>AS$12*$D1415*INDEX(AS$21:AS$28,$E1415)*INDEX(AS$30:AS$46,$F1415)*(1-INDEX(AS$117:AS$133,$F1415))</f>
        <v/>
      </c>
      <c r="AT1415" s="40">
        <f>AT$12*$D1415*INDEX(AT$21:AT$28,$E1415)*INDEX(AT$30:AT$46,$F1415)*(1-INDEX(AT$117:AT$133,$F1415))</f>
        <v/>
      </c>
      <c r="AU1415" s="40">
        <f>AU$12*$D1415*INDEX(AU$21:AU$28,$E1415)*INDEX(AU$30:AU$46,$F1415)*(1-INDEX(AU$117:AU$133,$F1415))</f>
        <v/>
      </c>
      <c r="AV1415" s="40">
        <f>AV$12*$D1415*INDEX(AV$21:AV$28,$E1415)*INDEX(AV$30:AV$46,$F1415)*(1-INDEX(AV$117:AV$133,$F1415))</f>
        <v/>
      </c>
      <c r="AW1415" s="40">
        <f>AW$12*$D1415*INDEX(AW$21:AW$28,$E1415)*INDEX(AW$30:AW$46,$F1415)*(1-INDEX(AW$117:AW$133,$F1415))</f>
        <v/>
      </c>
      <c r="AX1415" s="42">
        <f>CARBONTAX(AX$12,$D1415,INDEX(AX$21:AX$28,$E1415),INDEX(AX$30:AX$46,$F1415),INDEX(AX$117:AX$133,$F1415))</f>
        <v/>
      </c>
    </row>
    <row r="1416" hidden="1" outlineLevel="2">
      <c r="A1416" s="5" t="inlineStr">
        <is>
          <t>ctxnew</t>
        </is>
      </c>
      <c r="B1416" s="5" t="inlineStr">
        <is>
          <t>oop</t>
        </is>
      </c>
      <c r="C1416" s="5" t="inlineStr">
        <is>
          <t>cem</t>
        </is>
      </c>
      <c r="D1416" s="40">
        <f>INDEX(Inputs!$T$5:$T$132,MATCH($B1416&amp;"|"&amp;$C1416,Inputs!$A$5:$A$132,0))</f>
        <v/>
      </c>
      <c r="E1416" s="40">
        <f>INDEX(Inputs!$J$5:$J$132,MATCH($B1416&amp;"|"&amp;$C1416,Inputs!$A$5:$A$132,0))</f>
        <v/>
      </c>
      <c r="F1416" s="40">
        <f>INDEX(Inputs!$K$5:$K$132,MATCH($B1416&amp;"|"&amp;$C1416,Inputs!$A$5:$A$132,0))</f>
        <v/>
      </c>
      <c r="G1416" s="39" t="n"/>
      <c r="H1416" s="5">
        <f>INDEX(Variables!$B$5:$B$105,MATCH($A1416,Variables!$A$5:$A$105,0))&amp;IF($C1416="",""," | "&amp;INDEX(Mapping!$B$5:$B$26,MATCH($C1416,Mapping!$A$5:$A$26,0))&amp;" | "&amp;INDEX(Mapping!$B$30:$B$41,MATCH($B1416,Mapping!$A$30:$A$41,0)))</f>
        <v/>
      </c>
      <c r="I1416" s="5">
        <f>INDEX(Variables!$C$5:$C$105,MATCH($A1416,Variables!$A$5:$A$105,0))</f>
        <v/>
      </c>
      <c r="J1416" s="5">
        <f>INDEX(Variables!$E$5:$E$105,MATCH($A1416,Variables!$A$5:$A$105,0))</f>
        <v/>
      </c>
      <c r="K1416" s="25">
        <f>LOWER(Settings!$C$4)&amp;".mit."&amp;$A1416&amp;IF($C1416="","","."&amp;$C1416&amp;"."&amp;$B1416)&amp;IF(INDEX(Variables!$D$5:$D$105,MATCH($A1416,Variables!$A$5:$A$105,0))="","","."&amp;INDEX(Variables!$D$5:$D$105,MATCH($A1416,Variables!$A$5:$A$105,0)))&amp;"."&amp;K$5</f>
        <v/>
      </c>
      <c r="L1416" s="41">
        <f>L$12*$D1416*INDEX(L$21:L$28,$E1416)*INDEX(L$30:L$46,$F1416)*(1-INDEX(L$117:L$133,$F1416))</f>
        <v/>
      </c>
      <c r="M1416" s="40">
        <f>M$12*$D1416*INDEX(M$21:M$28,$E1416)*INDEX(M$30:M$46,$F1416)*(1-INDEX(M$117:M$133,$F1416))</f>
        <v/>
      </c>
      <c r="N1416" s="40">
        <f>N$12*$D1416*INDEX(N$21:N$28,$E1416)*INDEX(N$30:N$46,$F1416)*(1-INDEX(N$117:N$133,$F1416))</f>
        <v/>
      </c>
      <c r="O1416" s="40">
        <f>O$12*$D1416*INDEX(O$21:O$28,$E1416)*INDEX(O$30:O$46,$F1416)*(1-INDEX(O$117:O$133,$F1416))</f>
        <v/>
      </c>
      <c r="P1416" s="40">
        <f>P$12*$D1416*INDEX(P$21:P$28,$E1416)*INDEX(P$30:P$46,$F1416)*(1-INDEX(P$117:P$133,$F1416))</f>
        <v/>
      </c>
      <c r="Q1416" s="40">
        <f>Q$12*$D1416*INDEX(Q$21:Q$28,$E1416)*INDEX(Q$30:Q$46,$F1416)*(1-INDEX(Q$117:Q$133,$F1416))</f>
        <v/>
      </c>
      <c r="R1416" s="40">
        <f>R$12*$D1416*INDEX(R$21:R$28,$E1416)*INDEX(R$30:R$46,$F1416)*(1-INDEX(R$117:R$133,$F1416))</f>
        <v/>
      </c>
      <c r="S1416" s="40">
        <f>S$12*$D1416*INDEX(S$21:S$28,$E1416)*INDEX(S$30:S$46,$F1416)*(1-INDEX(S$117:S$133,$F1416))</f>
        <v/>
      </c>
      <c r="T1416" s="40">
        <f>T$12*$D1416*INDEX(T$21:T$28,$E1416)*INDEX(T$30:T$46,$F1416)*(1-INDEX(T$117:T$133,$F1416))</f>
        <v/>
      </c>
      <c r="U1416" s="40">
        <f>U$12*$D1416*INDEX(U$21:U$28,$E1416)*INDEX(U$30:U$46,$F1416)*(1-INDEX(U$117:U$133,$F1416))</f>
        <v/>
      </c>
      <c r="V1416" s="40">
        <f>V$12*$D1416*INDEX(V$21:V$28,$E1416)*INDEX(V$30:V$46,$F1416)*(1-INDEX(V$117:V$133,$F1416))</f>
        <v/>
      </c>
      <c r="W1416" s="40">
        <f>W$12*$D1416*INDEX(W$21:W$28,$E1416)*INDEX(W$30:W$46,$F1416)*(1-INDEX(W$117:W$133,$F1416))</f>
        <v/>
      </c>
      <c r="X1416" s="40">
        <f>X$12*$D1416*INDEX(X$21:X$28,$E1416)*INDEX(X$30:X$46,$F1416)*(1-INDEX(X$117:X$133,$F1416))</f>
        <v/>
      </c>
      <c r="Y1416" s="40">
        <f>Y$12*$D1416*INDEX(Y$21:Y$28,$E1416)*INDEX(Y$30:Y$46,$F1416)*(1-INDEX(Y$117:Y$133,$F1416))</f>
        <v/>
      </c>
      <c r="Z1416" s="40">
        <f>Z$12*$D1416*INDEX(Z$21:Z$28,$E1416)*INDEX(Z$30:Z$46,$F1416)*(1-INDEX(Z$117:Z$133,$F1416))</f>
        <v/>
      </c>
      <c r="AA1416" s="40">
        <f>AA$12*$D1416*INDEX(AA$21:AA$28,$E1416)*INDEX(AA$30:AA$46,$F1416)*(1-INDEX(AA$117:AA$133,$F1416))</f>
        <v/>
      </c>
      <c r="AB1416" s="40">
        <f>AB$12*$D1416*INDEX(AB$21:AB$28,$E1416)*INDEX(AB$30:AB$46,$F1416)*(1-INDEX(AB$117:AB$133,$F1416))</f>
        <v/>
      </c>
      <c r="AC1416" s="40">
        <f>AC$12*$D1416*INDEX(AC$21:AC$28,$E1416)*INDEX(AC$30:AC$46,$F1416)*(1-INDEX(AC$117:AC$133,$F1416))</f>
        <v/>
      </c>
      <c r="AD1416" s="42">
        <f>CARBONTAX(AD$12,$D1416,INDEX(AD$21:AD$28,$E1416),INDEX(AD$30:AD$46,$F1416),INDEX(AD$117:AD$133,$F1416))</f>
        <v/>
      </c>
      <c r="AE1416" s="25">
        <f>LOWER(Settings!$C$4)&amp;".mit."&amp;$A1416&amp;IF($C1416="","","."&amp;$C1416&amp;"."&amp;$B1416)&amp;IF(INDEX(Variables!$D$5:$D$105,MATCH($A1416,Variables!$A$5:$A$105,0))="","","."&amp;INDEX(Variables!$D$5:$D$105,MATCH($A1416,Variables!$A$5:$A$105,0)))&amp;"."&amp;AE$5</f>
        <v/>
      </c>
      <c r="AF1416" s="41">
        <f>AF$12*$D1416*INDEX(AF$21:AF$28,$E1416)*INDEX(AF$30:AF$46,$F1416)*(1-INDEX(AF$117:AF$133,$F1416))</f>
        <v/>
      </c>
      <c r="AG1416" s="40">
        <f>AG$12*$D1416*INDEX(AG$21:AG$28,$E1416)*INDEX(AG$30:AG$46,$F1416)*(1-INDEX(AG$117:AG$133,$F1416))</f>
        <v/>
      </c>
      <c r="AH1416" s="40">
        <f>AH$12*$D1416*INDEX(AH$21:AH$28,$E1416)*INDEX(AH$30:AH$46,$F1416)*(1-INDEX(AH$117:AH$133,$F1416))</f>
        <v/>
      </c>
      <c r="AI1416" s="40">
        <f>AI$12*$D1416*INDEX(AI$21:AI$28,$E1416)*INDEX(AI$30:AI$46,$F1416)*(1-INDEX(AI$117:AI$133,$F1416))</f>
        <v/>
      </c>
      <c r="AJ1416" s="40">
        <f>AJ$12*$D1416*INDEX(AJ$21:AJ$28,$E1416)*INDEX(AJ$30:AJ$46,$F1416)*(1-INDEX(AJ$117:AJ$133,$F1416))</f>
        <v/>
      </c>
      <c r="AK1416" s="40">
        <f>AK$12*$D1416*INDEX(AK$21:AK$28,$E1416)*INDEX(AK$30:AK$46,$F1416)*(1-INDEX(AK$117:AK$133,$F1416))</f>
        <v/>
      </c>
      <c r="AL1416" s="40">
        <f>AL$12*$D1416*INDEX(AL$21:AL$28,$E1416)*INDEX(AL$30:AL$46,$F1416)*(1-INDEX(AL$117:AL$133,$F1416))</f>
        <v/>
      </c>
      <c r="AM1416" s="40">
        <f>AM$12*$D1416*INDEX(AM$21:AM$28,$E1416)*INDEX(AM$30:AM$46,$F1416)*(1-INDEX(AM$117:AM$133,$F1416))</f>
        <v/>
      </c>
      <c r="AN1416" s="40">
        <f>AN$12*$D1416*INDEX(AN$21:AN$28,$E1416)*INDEX(AN$30:AN$46,$F1416)*(1-INDEX(AN$117:AN$133,$F1416))</f>
        <v/>
      </c>
      <c r="AO1416" s="40">
        <f>AO$12*$D1416*INDEX(AO$21:AO$28,$E1416)*INDEX(AO$30:AO$46,$F1416)*(1-INDEX(AO$117:AO$133,$F1416))</f>
        <v/>
      </c>
      <c r="AP1416" s="40">
        <f>AP$12*$D1416*INDEX(AP$21:AP$28,$E1416)*INDEX(AP$30:AP$46,$F1416)*(1-INDEX(AP$117:AP$133,$F1416))</f>
        <v/>
      </c>
      <c r="AQ1416" s="40">
        <f>AQ$12*$D1416*INDEX(AQ$21:AQ$28,$E1416)*INDEX(AQ$30:AQ$46,$F1416)*(1-INDEX(AQ$117:AQ$133,$F1416))</f>
        <v/>
      </c>
      <c r="AR1416" s="40">
        <f>AR$12*$D1416*INDEX(AR$21:AR$28,$E1416)*INDEX(AR$30:AR$46,$F1416)*(1-INDEX(AR$117:AR$133,$F1416))</f>
        <v/>
      </c>
      <c r="AS1416" s="40">
        <f>AS$12*$D1416*INDEX(AS$21:AS$28,$E1416)*INDEX(AS$30:AS$46,$F1416)*(1-INDEX(AS$117:AS$133,$F1416))</f>
        <v/>
      </c>
      <c r="AT1416" s="40">
        <f>AT$12*$D1416*INDEX(AT$21:AT$28,$E1416)*INDEX(AT$30:AT$46,$F1416)*(1-INDEX(AT$117:AT$133,$F1416))</f>
        <v/>
      </c>
      <c r="AU1416" s="40">
        <f>AU$12*$D1416*INDEX(AU$21:AU$28,$E1416)*INDEX(AU$30:AU$46,$F1416)*(1-INDEX(AU$117:AU$133,$F1416))</f>
        <v/>
      </c>
      <c r="AV1416" s="40">
        <f>AV$12*$D1416*INDEX(AV$21:AV$28,$E1416)*INDEX(AV$30:AV$46,$F1416)*(1-INDEX(AV$117:AV$133,$F1416))</f>
        <v/>
      </c>
      <c r="AW1416" s="40">
        <f>AW$12*$D1416*INDEX(AW$21:AW$28,$E1416)*INDEX(AW$30:AW$46,$F1416)*(1-INDEX(AW$117:AW$133,$F1416))</f>
        <v/>
      </c>
      <c r="AX1416" s="42">
        <f>CARBONTAX(AX$12,$D1416,INDEX(AX$21:AX$28,$E1416),INDEX(AX$30:AX$46,$F1416),INDEX(AX$117:AX$133,$F1416))</f>
        <v/>
      </c>
    </row>
    <row r="1417" hidden="1" outlineLevel="2">
      <c r="A1417" s="5" t="inlineStr">
        <is>
          <t>ctxnew</t>
        </is>
      </c>
      <c r="B1417" s="5" t="inlineStr">
        <is>
          <t>bio</t>
        </is>
      </c>
      <c r="C1417" s="5" t="inlineStr">
        <is>
          <t>cem</t>
        </is>
      </c>
      <c r="D1417" s="40">
        <f>INDEX(Inputs!$T$5:$T$132,MATCH($B1417&amp;"|"&amp;$C1417,Inputs!$A$5:$A$132,0))</f>
        <v/>
      </c>
      <c r="E1417" s="40">
        <f>INDEX(Inputs!$J$5:$J$132,MATCH($B1417&amp;"|"&amp;$C1417,Inputs!$A$5:$A$132,0))</f>
        <v/>
      </c>
      <c r="F1417" s="40">
        <f>INDEX(Inputs!$K$5:$K$132,MATCH($B1417&amp;"|"&amp;$C1417,Inputs!$A$5:$A$132,0))</f>
        <v/>
      </c>
      <c r="G1417" s="39" t="n"/>
      <c r="H1417" s="5">
        <f>INDEX(Variables!$B$5:$B$105,MATCH($A1417,Variables!$A$5:$A$105,0))&amp;IF($C1417="",""," | "&amp;INDEX(Mapping!$B$5:$B$26,MATCH($C1417,Mapping!$A$5:$A$26,0))&amp;" | "&amp;INDEX(Mapping!$B$30:$B$41,MATCH($B1417,Mapping!$A$30:$A$41,0)))</f>
        <v/>
      </c>
      <c r="I1417" s="5">
        <f>INDEX(Variables!$C$5:$C$105,MATCH($A1417,Variables!$A$5:$A$105,0))</f>
        <v/>
      </c>
      <c r="J1417" s="5">
        <f>INDEX(Variables!$E$5:$E$105,MATCH($A1417,Variables!$A$5:$A$105,0))</f>
        <v/>
      </c>
      <c r="K1417" s="25">
        <f>LOWER(Settings!$C$4)&amp;".mit."&amp;$A1417&amp;IF($C1417="","","."&amp;$C1417&amp;"."&amp;$B1417)&amp;IF(INDEX(Variables!$D$5:$D$105,MATCH($A1417,Variables!$A$5:$A$105,0))="","","."&amp;INDEX(Variables!$D$5:$D$105,MATCH($A1417,Variables!$A$5:$A$105,0)))&amp;"."&amp;K$5</f>
        <v/>
      </c>
      <c r="L1417" s="41">
        <f>L$12*$D1417*INDEX(L$21:L$28,$E1417)*INDEX(L$30:L$46,$F1417)*(1-INDEX(L$117:L$133,$F1417))</f>
        <v/>
      </c>
      <c r="M1417" s="40">
        <f>M$12*$D1417*INDEX(M$21:M$28,$E1417)*INDEX(M$30:M$46,$F1417)*(1-INDEX(M$117:M$133,$F1417))</f>
        <v/>
      </c>
      <c r="N1417" s="40">
        <f>N$12*$D1417*INDEX(N$21:N$28,$E1417)*INDEX(N$30:N$46,$F1417)*(1-INDEX(N$117:N$133,$F1417))</f>
        <v/>
      </c>
      <c r="O1417" s="40">
        <f>O$12*$D1417*INDEX(O$21:O$28,$E1417)*INDEX(O$30:O$46,$F1417)*(1-INDEX(O$117:O$133,$F1417))</f>
        <v/>
      </c>
      <c r="P1417" s="40">
        <f>P$12*$D1417*INDEX(P$21:P$28,$E1417)*INDEX(P$30:P$46,$F1417)*(1-INDEX(P$117:P$133,$F1417))</f>
        <v/>
      </c>
      <c r="Q1417" s="40">
        <f>Q$12*$D1417*INDEX(Q$21:Q$28,$E1417)*INDEX(Q$30:Q$46,$F1417)*(1-INDEX(Q$117:Q$133,$F1417))</f>
        <v/>
      </c>
      <c r="R1417" s="40">
        <f>R$12*$D1417*INDEX(R$21:R$28,$E1417)*INDEX(R$30:R$46,$F1417)*(1-INDEX(R$117:R$133,$F1417))</f>
        <v/>
      </c>
      <c r="S1417" s="40">
        <f>S$12*$D1417*INDEX(S$21:S$28,$E1417)*INDEX(S$30:S$46,$F1417)*(1-INDEX(S$117:S$133,$F1417))</f>
        <v/>
      </c>
      <c r="T1417" s="40">
        <f>T$12*$D1417*INDEX(T$21:T$28,$E1417)*INDEX(T$30:T$46,$F1417)*(1-INDEX(T$117:T$133,$F1417))</f>
        <v/>
      </c>
      <c r="U1417" s="40">
        <f>U$12*$D1417*INDEX(U$21:U$28,$E1417)*INDEX(U$30:U$46,$F1417)*(1-INDEX(U$117:U$133,$F1417))</f>
        <v/>
      </c>
      <c r="V1417" s="40">
        <f>V$12*$D1417*INDEX(V$21:V$28,$E1417)*INDEX(V$30:V$46,$F1417)*(1-INDEX(V$117:V$133,$F1417))</f>
        <v/>
      </c>
      <c r="W1417" s="40">
        <f>W$12*$D1417*INDEX(W$21:W$28,$E1417)*INDEX(W$30:W$46,$F1417)*(1-INDEX(W$117:W$133,$F1417))</f>
        <v/>
      </c>
      <c r="X1417" s="40">
        <f>X$12*$D1417*INDEX(X$21:X$28,$E1417)*INDEX(X$30:X$46,$F1417)*(1-INDEX(X$117:X$133,$F1417))</f>
        <v/>
      </c>
      <c r="Y1417" s="40">
        <f>Y$12*$D1417*INDEX(Y$21:Y$28,$E1417)*INDEX(Y$30:Y$46,$F1417)*(1-INDEX(Y$117:Y$133,$F1417))</f>
        <v/>
      </c>
      <c r="Z1417" s="40">
        <f>Z$12*$D1417*INDEX(Z$21:Z$28,$E1417)*INDEX(Z$30:Z$46,$F1417)*(1-INDEX(Z$117:Z$133,$F1417))</f>
        <v/>
      </c>
      <c r="AA1417" s="40">
        <f>AA$12*$D1417*INDEX(AA$21:AA$28,$E1417)*INDEX(AA$30:AA$46,$F1417)*(1-INDEX(AA$117:AA$133,$F1417))</f>
        <v/>
      </c>
      <c r="AB1417" s="40">
        <f>AB$12*$D1417*INDEX(AB$21:AB$28,$E1417)*INDEX(AB$30:AB$46,$F1417)*(1-INDEX(AB$117:AB$133,$F1417))</f>
        <v/>
      </c>
      <c r="AC1417" s="40">
        <f>AC$12*$D1417*INDEX(AC$21:AC$28,$E1417)*INDEX(AC$30:AC$46,$F1417)*(1-INDEX(AC$117:AC$133,$F1417))</f>
        <v/>
      </c>
      <c r="AD1417" s="42">
        <f>CARBONTAX(AD$12,$D1417,INDEX(AD$21:AD$28,$E1417),INDEX(AD$30:AD$46,$F1417),INDEX(AD$117:AD$133,$F1417))</f>
        <v/>
      </c>
      <c r="AE1417" s="25">
        <f>LOWER(Settings!$C$4)&amp;".mit."&amp;$A1417&amp;IF($C1417="","","."&amp;$C1417&amp;"."&amp;$B1417)&amp;IF(INDEX(Variables!$D$5:$D$105,MATCH($A1417,Variables!$A$5:$A$105,0))="","","."&amp;INDEX(Variables!$D$5:$D$105,MATCH($A1417,Variables!$A$5:$A$105,0)))&amp;"."&amp;AE$5</f>
        <v/>
      </c>
      <c r="AF1417" s="41">
        <f>AF$12*$D1417*INDEX(AF$21:AF$28,$E1417)*INDEX(AF$30:AF$46,$F1417)*(1-INDEX(AF$117:AF$133,$F1417))</f>
        <v/>
      </c>
      <c r="AG1417" s="40">
        <f>AG$12*$D1417*INDEX(AG$21:AG$28,$E1417)*INDEX(AG$30:AG$46,$F1417)*(1-INDEX(AG$117:AG$133,$F1417))</f>
        <v/>
      </c>
      <c r="AH1417" s="40">
        <f>AH$12*$D1417*INDEX(AH$21:AH$28,$E1417)*INDEX(AH$30:AH$46,$F1417)*(1-INDEX(AH$117:AH$133,$F1417))</f>
        <v/>
      </c>
      <c r="AI1417" s="40">
        <f>AI$12*$D1417*INDEX(AI$21:AI$28,$E1417)*INDEX(AI$30:AI$46,$F1417)*(1-INDEX(AI$117:AI$133,$F1417))</f>
        <v/>
      </c>
      <c r="AJ1417" s="40">
        <f>AJ$12*$D1417*INDEX(AJ$21:AJ$28,$E1417)*INDEX(AJ$30:AJ$46,$F1417)*(1-INDEX(AJ$117:AJ$133,$F1417))</f>
        <v/>
      </c>
      <c r="AK1417" s="40">
        <f>AK$12*$D1417*INDEX(AK$21:AK$28,$E1417)*INDEX(AK$30:AK$46,$F1417)*(1-INDEX(AK$117:AK$133,$F1417))</f>
        <v/>
      </c>
      <c r="AL1417" s="40">
        <f>AL$12*$D1417*INDEX(AL$21:AL$28,$E1417)*INDEX(AL$30:AL$46,$F1417)*(1-INDEX(AL$117:AL$133,$F1417))</f>
        <v/>
      </c>
      <c r="AM1417" s="40">
        <f>AM$12*$D1417*INDEX(AM$21:AM$28,$E1417)*INDEX(AM$30:AM$46,$F1417)*(1-INDEX(AM$117:AM$133,$F1417))</f>
        <v/>
      </c>
      <c r="AN1417" s="40">
        <f>AN$12*$D1417*INDEX(AN$21:AN$28,$E1417)*INDEX(AN$30:AN$46,$F1417)*(1-INDEX(AN$117:AN$133,$F1417))</f>
        <v/>
      </c>
      <c r="AO1417" s="40">
        <f>AO$12*$D1417*INDEX(AO$21:AO$28,$E1417)*INDEX(AO$30:AO$46,$F1417)*(1-INDEX(AO$117:AO$133,$F1417))</f>
        <v/>
      </c>
      <c r="AP1417" s="40">
        <f>AP$12*$D1417*INDEX(AP$21:AP$28,$E1417)*INDEX(AP$30:AP$46,$F1417)*(1-INDEX(AP$117:AP$133,$F1417))</f>
        <v/>
      </c>
      <c r="AQ1417" s="40">
        <f>AQ$12*$D1417*INDEX(AQ$21:AQ$28,$E1417)*INDEX(AQ$30:AQ$46,$F1417)*(1-INDEX(AQ$117:AQ$133,$F1417))</f>
        <v/>
      </c>
      <c r="AR1417" s="40">
        <f>AR$12*$D1417*INDEX(AR$21:AR$28,$E1417)*INDEX(AR$30:AR$46,$F1417)*(1-INDEX(AR$117:AR$133,$F1417))</f>
        <v/>
      </c>
      <c r="AS1417" s="40">
        <f>AS$12*$D1417*INDEX(AS$21:AS$28,$E1417)*INDEX(AS$30:AS$46,$F1417)*(1-INDEX(AS$117:AS$133,$F1417))</f>
        <v/>
      </c>
      <c r="AT1417" s="40">
        <f>AT$12*$D1417*INDEX(AT$21:AT$28,$E1417)*INDEX(AT$30:AT$46,$F1417)*(1-INDEX(AT$117:AT$133,$F1417))</f>
        <v/>
      </c>
      <c r="AU1417" s="40">
        <f>AU$12*$D1417*INDEX(AU$21:AU$28,$E1417)*INDEX(AU$30:AU$46,$F1417)*(1-INDEX(AU$117:AU$133,$F1417))</f>
        <v/>
      </c>
      <c r="AV1417" s="40">
        <f>AV$12*$D1417*INDEX(AV$21:AV$28,$E1417)*INDEX(AV$30:AV$46,$F1417)*(1-INDEX(AV$117:AV$133,$F1417))</f>
        <v/>
      </c>
      <c r="AW1417" s="40">
        <f>AW$12*$D1417*INDEX(AW$21:AW$28,$E1417)*INDEX(AW$30:AW$46,$F1417)*(1-INDEX(AW$117:AW$133,$F1417))</f>
        <v/>
      </c>
      <c r="AX1417" s="42">
        <f>CARBONTAX(AX$12,$D1417,INDEX(AX$21:AX$28,$E1417),INDEX(AX$30:AX$46,$F1417),INDEX(AX$117:AX$133,$F1417))</f>
        <v/>
      </c>
    </row>
    <row r="1418" hidden="1" outlineLevel="2"/>
    <row r="1419" hidden="1" outlineLevel="2">
      <c r="A1419" s="5" t="inlineStr">
        <is>
          <t>ets</t>
        </is>
      </c>
      <c r="B1419" s="5" t="inlineStr">
        <is>
          <t>coa</t>
        </is>
      </c>
      <c r="C1419" s="5" t="inlineStr">
        <is>
          <t>cem</t>
        </is>
      </c>
      <c r="D1419" s="40">
        <f>INDEX(Inputs!$T$5:$T$132,MATCH($B1419&amp;"|"&amp;$C1419,Inputs!$A$5:$A$132,0))</f>
        <v/>
      </c>
      <c r="E1419" s="40">
        <f>INDEX(Inputs!$K$5:$K$132,MATCH($B1419&amp;"|"&amp;$C1419,Inputs!$A$5:$A$132,0))</f>
        <v/>
      </c>
      <c r="F1419" s="39" t="n"/>
      <c r="G1419" s="39" t="n"/>
      <c r="H1419" s="5">
        <f>INDEX(Variables!$B$5:$B$105,MATCH($A1419,Variables!$A$5:$A$105,0))&amp;IF($C1419="",""," | "&amp;INDEX(Mapping!$B$5:$B$26,MATCH($C1419,Mapping!$A$5:$A$26,0))&amp;" | "&amp;INDEX(Mapping!$B$30:$B$41,MATCH($B1419,Mapping!$A$30:$A$41,0)))</f>
        <v/>
      </c>
      <c r="I1419" s="5">
        <f>INDEX(Variables!$C$5:$C$105,MATCH($A1419,Variables!$A$5:$A$105,0))</f>
        <v/>
      </c>
      <c r="J1419" s="5">
        <f>INDEX(Variables!$E$5:$E$105,MATCH($A1419,Variables!$A$5:$A$105,0))</f>
        <v/>
      </c>
      <c r="K1419" s="25">
        <f>LOWER(Settings!$C$4)&amp;".mit."&amp;$A1419&amp;IF($C1419="","","."&amp;$C1419&amp;"."&amp;$B1419)&amp;IF(INDEX(Variables!$D$5:$D$105,MATCH($A1419,Variables!$A$5:$A$105,0))="","","."&amp;INDEX(Variables!$D$5:$D$105,MATCH($A1419,Variables!$A$5:$A$105,0)))&amp;"."&amp;K$5</f>
        <v/>
      </c>
      <c r="L1419" s="41">
        <f>L$134*$D1419*INDEX(L$117:L$133,$E1419)</f>
        <v/>
      </c>
      <c r="M1419" s="40">
        <f>M$134*$D1419*INDEX(M$117:M$133,$E1419)</f>
        <v/>
      </c>
      <c r="N1419" s="40">
        <f>N$134*$D1419*INDEX(N$117:N$133,$E1419)</f>
        <v/>
      </c>
      <c r="O1419" s="40">
        <f>O$134*$D1419*INDEX(O$117:O$133,$E1419)</f>
        <v/>
      </c>
      <c r="P1419" s="40">
        <f>P$134*$D1419*INDEX(P$117:P$133,$E1419)</f>
        <v/>
      </c>
      <c r="Q1419" s="40">
        <f>Q$134*$D1419*INDEX(Q$117:Q$133,$E1419)</f>
        <v/>
      </c>
      <c r="R1419" s="40">
        <f>R$134*$D1419*INDEX(R$117:R$133,$E1419)</f>
        <v/>
      </c>
      <c r="S1419" s="40">
        <f>S$134*$D1419*INDEX(S$117:S$133,$E1419)</f>
        <v/>
      </c>
      <c r="T1419" s="40">
        <f>T$134*$D1419*INDEX(T$117:T$133,$E1419)</f>
        <v/>
      </c>
      <c r="U1419" s="40">
        <f>U$134*$D1419*INDEX(U$117:U$133,$E1419)</f>
        <v/>
      </c>
      <c r="V1419" s="40">
        <f>V$134*$D1419*INDEX(V$117:V$133,$E1419)</f>
        <v/>
      </c>
      <c r="W1419" s="40">
        <f>W$134*$D1419*INDEX(W$117:W$133,$E1419)</f>
        <v/>
      </c>
      <c r="X1419" s="40">
        <f>X$134*$D1419*INDEX(X$117:X$133,$E1419)</f>
        <v/>
      </c>
      <c r="Y1419" s="40">
        <f>Y$134*$D1419*INDEX(Y$117:Y$133,$E1419)</f>
        <v/>
      </c>
      <c r="Z1419" s="40">
        <f>Z$134*$D1419*INDEX(Z$117:Z$133,$E1419)</f>
        <v/>
      </c>
      <c r="AA1419" s="40">
        <f>AA$134*$D1419*INDEX(AA$117:AA$133,$E1419)</f>
        <v/>
      </c>
      <c r="AB1419" s="40">
        <f>AB$134*$D1419*INDEX(AB$117:AB$133,$E1419)</f>
        <v/>
      </c>
      <c r="AC1419" s="40">
        <f>AC$134*$D1419*INDEX(AC$117:AC$133,$E1419)</f>
        <v/>
      </c>
      <c r="AD1419" s="42">
        <f>ETSCOST(AD$134,$D1419,INDEX(AD$117:AD$133,$E1419))</f>
        <v/>
      </c>
      <c r="AE1419" s="25">
        <f>LOWER(Settings!$C$4)&amp;".mit."&amp;$A1419&amp;IF($C1419="","","."&amp;$C1419&amp;"."&amp;$B1419)&amp;IF(INDEX(Variables!$D$5:$D$105,MATCH($A1419,Variables!$A$5:$A$105,0))="","","."&amp;INDEX(Variables!$D$5:$D$105,MATCH($A1419,Variables!$A$5:$A$105,0)))&amp;"."&amp;AE$5</f>
        <v/>
      </c>
      <c r="AF1419" s="41">
        <f>AF$134*$D1419*INDEX(AF$117:AF$133,$E1419)</f>
        <v/>
      </c>
      <c r="AG1419" s="40">
        <f>AG$134*$D1419*INDEX(AG$117:AG$133,$E1419)</f>
        <v/>
      </c>
      <c r="AH1419" s="40">
        <f>AH$134*$D1419*INDEX(AH$117:AH$133,$E1419)</f>
        <v/>
      </c>
      <c r="AI1419" s="40">
        <f>AI$134*$D1419*INDEX(AI$117:AI$133,$E1419)</f>
        <v/>
      </c>
      <c r="AJ1419" s="40">
        <f>AJ$134*$D1419*INDEX(AJ$117:AJ$133,$E1419)</f>
        <v/>
      </c>
      <c r="AK1419" s="40">
        <f>AK$134*$D1419*INDEX(AK$117:AK$133,$E1419)</f>
        <v/>
      </c>
      <c r="AL1419" s="40">
        <f>AL$134*$D1419*INDEX(AL$117:AL$133,$E1419)</f>
        <v/>
      </c>
      <c r="AM1419" s="40">
        <f>AM$134*$D1419*INDEX(AM$117:AM$133,$E1419)</f>
        <v/>
      </c>
      <c r="AN1419" s="40">
        <f>AN$134*$D1419*INDEX(AN$117:AN$133,$E1419)</f>
        <v/>
      </c>
      <c r="AO1419" s="40">
        <f>AO$134*$D1419*INDEX(AO$117:AO$133,$E1419)</f>
        <v/>
      </c>
      <c r="AP1419" s="40">
        <f>AP$134*$D1419*INDEX(AP$117:AP$133,$E1419)</f>
        <v/>
      </c>
      <c r="AQ1419" s="40">
        <f>AQ$134*$D1419*INDEX(AQ$117:AQ$133,$E1419)</f>
        <v/>
      </c>
      <c r="AR1419" s="40">
        <f>AR$134*$D1419*INDEX(AR$117:AR$133,$E1419)</f>
        <v/>
      </c>
      <c r="AS1419" s="40">
        <f>AS$134*$D1419*INDEX(AS$117:AS$133,$E1419)</f>
        <v/>
      </c>
      <c r="AT1419" s="40">
        <f>AT$134*$D1419*INDEX(AT$117:AT$133,$E1419)</f>
        <v/>
      </c>
      <c r="AU1419" s="40">
        <f>AU$134*$D1419*INDEX(AU$117:AU$133,$E1419)</f>
        <v/>
      </c>
      <c r="AV1419" s="40">
        <f>AV$134*$D1419*INDEX(AV$117:AV$133,$E1419)</f>
        <v/>
      </c>
      <c r="AW1419" s="40">
        <f>AW$134*$D1419*INDEX(AW$117:AW$133,$E1419)</f>
        <v/>
      </c>
      <c r="AX1419" s="42">
        <f>ETSCOST(AX$134,$D1419,INDEX(AX$117:AX$133,$E1419))</f>
        <v/>
      </c>
    </row>
    <row r="1420" hidden="1" outlineLevel="2">
      <c r="A1420" s="5" t="inlineStr">
        <is>
          <t>ets</t>
        </is>
      </c>
      <c r="B1420" s="5" t="inlineStr">
        <is>
          <t>nga</t>
        </is>
      </c>
      <c r="C1420" s="5" t="inlineStr">
        <is>
          <t>cem</t>
        </is>
      </c>
      <c r="D1420" s="40">
        <f>INDEX(Inputs!$T$5:$T$132,MATCH($B1420&amp;"|"&amp;$C1420,Inputs!$A$5:$A$132,0))</f>
        <v/>
      </c>
      <c r="E1420" s="40">
        <f>INDEX(Inputs!$K$5:$K$132,MATCH($B1420&amp;"|"&amp;$C1420,Inputs!$A$5:$A$132,0))</f>
        <v/>
      </c>
      <c r="F1420" s="39" t="n"/>
      <c r="G1420" s="39" t="n"/>
      <c r="H1420" s="5">
        <f>INDEX(Variables!$B$5:$B$105,MATCH($A1420,Variables!$A$5:$A$105,0))&amp;IF($C1420="",""," | "&amp;INDEX(Mapping!$B$5:$B$26,MATCH($C1420,Mapping!$A$5:$A$26,0))&amp;" | "&amp;INDEX(Mapping!$B$30:$B$41,MATCH($B1420,Mapping!$A$30:$A$41,0)))</f>
        <v/>
      </c>
      <c r="I1420" s="5">
        <f>INDEX(Variables!$C$5:$C$105,MATCH($A1420,Variables!$A$5:$A$105,0))</f>
        <v/>
      </c>
      <c r="J1420" s="5">
        <f>INDEX(Variables!$E$5:$E$105,MATCH($A1420,Variables!$A$5:$A$105,0))</f>
        <v/>
      </c>
      <c r="K1420" s="25">
        <f>LOWER(Settings!$C$4)&amp;".mit."&amp;$A1420&amp;IF($C1420="","","."&amp;$C1420&amp;"."&amp;$B1420)&amp;IF(INDEX(Variables!$D$5:$D$105,MATCH($A1420,Variables!$A$5:$A$105,0))="","","."&amp;INDEX(Variables!$D$5:$D$105,MATCH($A1420,Variables!$A$5:$A$105,0)))&amp;"."&amp;K$5</f>
        <v/>
      </c>
      <c r="L1420" s="41">
        <f>L$134*$D1420*INDEX(L$117:L$133,$E1420)</f>
        <v/>
      </c>
      <c r="M1420" s="40">
        <f>M$134*$D1420*INDEX(M$117:M$133,$E1420)</f>
        <v/>
      </c>
      <c r="N1420" s="40">
        <f>N$134*$D1420*INDEX(N$117:N$133,$E1420)</f>
        <v/>
      </c>
      <c r="O1420" s="40">
        <f>O$134*$D1420*INDEX(O$117:O$133,$E1420)</f>
        <v/>
      </c>
      <c r="P1420" s="40">
        <f>P$134*$D1420*INDEX(P$117:P$133,$E1420)</f>
        <v/>
      </c>
      <c r="Q1420" s="40">
        <f>Q$134*$D1420*INDEX(Q$117:Q$133,$E1420)</f>
        <v/>
      </c>
      <c r="R1420" s="40">
        <f>R$134*$D1420*INDEX(R$117:R$133,$E1420)</f>
        <v/>
      </c>
      <c r="S1420" s="40">
        <f>S$134*$D1420*INDEX(S$117:S$133,$E1420)</f>
        <v/>
      </c>
      <c r="T1420" s="40">
        <f>T$134*$D1420*INDEX(T$117:T$133,$E1420)</f>
        <v/>
      </c>
      <c r="U1420" s="40">
        <f>U$134*$D1420*INDEX(U$117:U$133,$E1420)</f>
        <v/>
      </c>
      <c r="V1420" s="40">
        <f>V$134*$D1420*INDEX(V$117:V$133,$E1420)</f>
        <v/>
      </c>
      <c r="W1420" s="40">
        <f>W$134*$D1420*INDEX(W$117:W$133,$E1420)</f>
        <v/>
      </c>
      <c r="X1420" s="40">
        <f>X$134*$D1420*INDEX(X$117:X$133,$E1420)</f>
        <v/>
      </c>
      <c r="Y1420" s="40">
        <f>Y$134*$D1420*INDEX(Y$117:Y$133,$E1420)</f>
        <v/>
      </c>
      <c r="Z1420" s="40">
        <f>Z$134*$D1420*INDEX(Z$117:Z$133,$E1420)</f>
        <v/>
      </c>
      <c r="AA1420" s="40">
        <f>AA$134*$D1420*INDEX(AA$117:AA$133,$E1420)</f>
        <v/>
      </c>
      <c r="AB1420" s="40">
        <f>AB$134*$D1420*INDEX(AB$117:AB$133,$E1420)</f>
        <v/>
      </c>
      <c r="AC1420" s="40">
        <f>AC$134*$D1420*INDEX(AC$117:AC$133,$E1420)</f>
        <v/>
      </c>
      <c r="AD1420" s="42">
        <f>ETSCOST(AD$134,$D1420,INDEX(AD$117:AD$133,$E1420))</f>
        <v/>
      </c>
      <c r="AE1420" s="25">
        <f>LOWER(Settings!$C$4)&amp;".mit."&amp;$A1420&amp;IF($C1420="","","."&amp;$C1420&amp;"."&amp;$B1420)&amp;IF(INDEX(Variables!$D$5:$D$105,MATCH($A1420,Variables!$A$5:$A$105,0))="","","."&amp;INDEX(Variables!$D$5:$D$105,MATCH($A1420,Variables!$A$5:$A$105,0)))&amp;"."&amp;AE$5</f>
        <v/>
      </c>
      <c r="AF1420" s="41">
        <f>AF$134*$D1420*INDEX(AF$117:AF$133,$E1420)</f>
        <v/>
      </c>
      <c r="AG1420" s="40">
        <f>AG$134*$D1420*INDEX(AG$117:AG$133,$E1420)</f>
        <v/>
      </c>
      <c r="AH1420" s="40">
        <f>AH$134*$D1420*INDEX(AH$117:AH$133,$E1420)</f>
        <v/>
      </c>
      <c r="AI1420" s="40">
        <f>AI$134*$D1420*INDEX(AI$117:AI$133,$E1420)</f>
        <v/>
      </c>
      <c r="AJ1420" s="40">
        <f>AJ$134*$D1420*INDEX(AJ$117:AJ$133,$E1420)</f>
        <v/>
      </c>
      <c r="AK1420" s="40">
        <f>AK$134*$D1420*INDEX(AK$117:AK$133,$E1420)</f>
        <v/>
      </c>
      <c r="AL1420" s="40">
        <f>AL$134*$D1420*INDEX(AL$117:AL$133,$E1420)</f>
        <v/>
      </c>
      <c r="AM1420" s="40">
        <f>AM$134*$D1420*INDEX(AM$117:AM$133,$E1420)</f>
        <v/>
      </c>
      <c r="AN1420" s="40">
        <f>AN$134*$D1420*INDEX(AN$117:AN$133,$E1420)</f>
        <v/>
      </c>
      <c r="AO1420" s="40">
        <f>AO$134*$D1420*INDEX(AO$117:AO$133,$E1420)</f>
        <v/>
      </c>
      <c r="AP1420" s="40">
        <f>AP$134*$D1420*INDEX(AP$117:AP$133,$E1420)</f>
        <v/>
      </c>
      <c r="AQ1420" s="40">
        <f>AQ$134*$D1420*INDEX(AQ$117:AQ$133,$E1420)</f>
        <v/>
      </c>
      <c r="AR1420" s="40">
        <f>AR$134*$D1420*INDEX(AR$117:AR$133,$E1420)</f>
        <v/>
      </c>
      <c r="AS1420" s="40">
        <f>AS$134*$D1420*INDEX(AS$117:AS$133,$E1420)</f>
        <v/>
      </c>
      <c r="AT1420" s="40">
        <f>AT$134*$D1420*INDEX(AT$117:AT$133,$E1420)</f>
        <v/>
      </c>
      <c r="AU1420" s="40">
        <f>AU$134*$D1420*INDEX(AU$117:AU$133,$E1420)</f>
        <v/>
      </c>
      <c r="AV1420" s="40">
        <f>AV$134*$D1420*INDEX(AV$117:AV$133,$E1420)</f>
        <v/>
      </c>
      <c r="AW1420" s="40">
        <f>AW$134*$D1420*INDEX(AW$117:AW$133,$E1420)</f>
        <v/>
      </c>
      <c r="AX1420" s="42">
        <f>ETSCOST(AX$134,$D1420,INDEX(AX$117:AX$133,$E1420))</f>
        <v/>
      </c>
    </row>
    <row r="1421" hidden="1" outlineLevel="2">
      <c r="A1421" s="5" t="inlineStr">
        <is>
          <t>ets</t>
        </is>
      </c>
      <c r="B1421" s="5" t="inlineStr">
        <is>
          <t>gso</t>
        </is>
      </c>
      <c r="C1421" s="5" t="inlineStr">
        <is>
          <t>cem</t>
        </is>
      </c>
      <c r="D1421" s="40">
        <f>INDEX(Inputs!$T$5:$T$132,MATCH($B1421&amp;"|"&amp;$C1421,Inputs!$A$5:$A$132,0))</f>
        <v/>
      </c>
      <c r="E1421" s="40">
        <f>INDEX(Inputs!$K$5:$K$132,MATCH($B1421&amp;"|"&amp;$C1421,Inputs!$A$5:$A$132,0))</f>
        <v/>
      </c>
      <c r="F1421" s="39" t="n"/>
      <c r="G1421" s="39" t="n"/>
      <c r="H1421" s="5">
        <f>INDEX(Variables!$B$5:$B$105,MATCH($A1421,Variables!$A$5:$A$105,0))&amp;IF($C1421="",""," | "&amp;INDEX(Mapping!$B$5:$B$26,MATCH($C1421,Mapping!$A$5:$A$26,0))&amp;" | "&amp;INDEX(Mapping!$B$30:$B$41,MATCH($B1421,Mapping!$A$30:$A$41,0)))</f>
        <v/>
      </c>
      <c r="I1421" s="5">
        <f>INDEX(Variables!$C$5:$C$105,MATCH($A1421,Variables!$A$5:$A$105,0))</f>
        <v/>
      </c>
      <c r="J1421" s="5">
        <f>INDEX(Variables!$E$5:$E$105,MATCH($A1421,Variables!$A$5:$A$105,0))</f>
        <v/>
      </c>
      <c r="K1421" s="25">
        <f>LOWER(Settings!$C$4)&amp;".mit."&amp;$A1421&amp;IF($C1421="","","."&amp;$C1421&amp;"."&amp;$B1421)&amp;IF(INDEX(Variables!$D$5:$D$105,MATCH($A1421,Variables!$A$5:$A$105,0))="","","."&amp;INDEX(Variables!$D$5:$D$105,MATCH($A1421,Variables!$A$5:$A$105,0)))&amp;"."&amp;K$5</f>
        <v/>
      </c>
      <c r="L1421" s="41">
        <f>L$134*$D1421*INDEX(L$117:L$133,$E1421)</f>
        <v/>
      </c>
      <c r="M1421" s="40">
        <f>M$134*$D1421*INDEX(M$117:M$133,$E1421)</f>
        <v/>
      </c>
      <c r="N1421" s="40">
        <f>N$134*$D1421*INDEX(N$117:N$133,$E1421)</f>
        <v/>
      </c>
      <c r="O1421" s="40">
        <f>O$134*$D1421*INDEX(O$117:O$133,$E1421)</f>
        <v/>
      </c>
      <c r="P1421" s="40">
        <f>P$134*$D1421*INDEX(P$117:P$133,$E1421)</f>
        <v/>
      </c>
      <c r="Q1421" s="40">
        <f>Q$134*$D1421*INDEX(Q$117:Q$133,$E1421)</f>
        <v/>
      </c>
      <c r="R1421" s="40">
        <f>R$134*$D1421*INDEX(R$117:R$133,$E1421)</f>
        <v/>
      </c>
      <c r="S1421" s="40">
        <f>S$134*$D1421*INDEX(S$117:S$133,$E1421)</f>
        <v/>
      </c>
      <c r="T1421" s="40">
        <f>T$134*$D1421*INDEX(T$117:T$133,$E1421)</f>
        <v/>
      </c>
      <c r="U1421" s="40">
        <f>U$134*$D1421*INDEX(U$117:U$133,$E1421)</f>
        <v/>
      </c>
      <c r="V1421" s="40">
        <f>V$134*$D1421*INDEX(V$117:V$133,$E1421)</f>
        <v/>
      </c>
      <c r="W1421" s="40">
        <f>W$134*$D1421*INDEX(W$117:W$133,$E1421)</f>
        <v/>
      </c>
      <c r="X1421" s="40">
        <f>X$134*$D1421*INDEX(X$117:X$133,$E1421)</f>
        <v/>
      </c>
      <c r="Y1421" s="40">
        <f>Y$134*$D1421*INDEX(Y$117:Y$133,$E1421)</f>
        <v/>
      </c>
      <c r="Z1421" s="40">
        <f>Z$134*$D1421*INDEX(Z$117:Z$133,$E1421)</f>
        <v/>
      </c>
      <c r="AA1421" s="40">
        <f>AA$134*$D1421*INDEX(AA$117:AA$133,$E1421)</f>
        <v/>
      </c>
      <c r="AB1421" s="40">
        <f>AB$134*$D1421*INDEX(AB$117:AB$133,$E1421)</f>
        <v/>
      </c>
      <c r="AC1421" s="40">
        <f>AC$134*$D1421*INDEX(AC$117:AC$133,$E1421)</f>
        <v/>
      </c>
      <c r="AD1421" s="42">
        <f>ETSCOST(AD$134,$D1421,INDEX(AD$117:AD$133,$E1421))</f>
        <v/>
      </c>
      <c r="AE1421" s="25">
        <f>LOWER(Settings!$C$4)&amp;".mit."&amp;$A1421&amp;IF($C1421="","","."&amp;$C1421&amp;"."&amp;$B1421)&amp;IF(INDEX(Variables!$D$5:$D$105,MATCH($A1421,Variables!$A$5:$A$105,0))="","","."&amp;INDEX(Variables!$D$5:$D$105,MATCH($A1421,Variables!$A$5:$A$105,0)))&amp;"."&amp;AE$5</f>
        <v/>
      </c>
      <c r="AF1421" s="41">
        <f>AF$134*$D1421*INDEX(AF$117:AF$133,$E1421)</f>
        <v/>
      </c>
      <c r="AG1421" s="40">
        <f>AG$134*$D1421*INDEX(AG$117:AG$133,$E1421)</f>
        <v/>
      </c>
      <c r="AH1421" s="40">
        <f>AH$134*$D1421*INDEX(AH$117:AH$133,$E1421)</f>
        <v/>
      </c>
      <c r="AI1421" s="40">
        <f>AI$134*$D1421*INDEX(AI$117:AI$133,$E1421)</f>
        <v/>
      </c>
      <c r="AJ1421" s="40">
        <f>AJ$134*$D1421*INDEX(AJ$117:AJ$133,$E1421)</f>
        <v/>
      </c>
      <c r="AK1421" s="40">
        <f>AK$134*$D1421*INDEX(AK$117:AK$133,$E1421)</f>
        <v/>
      </c>
      <c r="AL1421" s="40">
        <f>AL$134*$D1421*INDEX(AL$117:AL$133,$E1421)</f>
        <v/>
      </c>
      <c r="AM1421" s="40">
        <f>AM$134*$D1421*INDEX(AM$117:AM$133,$E1421)</f>
        <v/>
      </c>
      <c r="AN1421" s="40">
        <f>AN$134*$D1421*INDEX(AN$117:AN$133,$E1421)</f>
        <v/>
      </c>
      <c r="AO1421" s="40">
        <f>AO$134*$D1421*INDEX(AO$117:AO$133,$E1421)</f>
        <v/>
      </c>
      <c r="AP1421" s="40">
        <f>AP$134*$D1421*INDEX(AP$117:AP$133,$E1421)</f>
        <v/>
      </c>
      <c r="AQ1421" s="40">
        <f>AQ$134*$D1421*INDEX(AQ$117:AQ$133,$E1421)</f>
        <v/>
      </c>
      <c r="AR1421" s="40">
        <f>AR$134*$D1421*INDEX(AR$117:AR$133,$E1421)</f>
        <v/>
      </c>
      <c r="AS1421" s="40">
        <f>AS$134*$D1421*INDEX(AS$117:AS$133,$E1421)</f>
        <v/>
      </c>
      <c r="AT1421" s="40">
        <f>AT$134*$D1421*INDEX(AT$117:AT$133,$E1421)</f>
        <v/>
      </c>
      <c r="AU1421" s="40">
        <f>AU$134*$D1421*INDEX(AU$117:AU$133,$E1421)</f>
        <v/>
      </c>
      <c r="AV1421" s="40">
        <f>AV$134*$D1421*INDEX(AV$117:AV$133,$E1421)</f>
        <v/>
      </c>
      <c r="AW1421" s="40">
        <f>AW$134*$D1421*INDEX(AW$117:AW$133,$E1421)</f>
        <v/>
      </c>
      <c r="AX1421" s="42">
        <f>ETSCOST(AX$134,$D1421,INDEX(AX$117:AX$133,$E1421))</f>
        <v/>
      </c>
    </row>
    <row r="1422" hidden="1" outlineLevel="2">
      <c r="A1422" s="5" t="inlineStr">
        <is>
          <t>ets</t>
        </is>
      </c>
      <c r="B1422" s="5" t="inlineStr">
        <is>
          <t>die</t>
        </is>
      </c>
      <c r="C1422" s="5" t="inlineStr">
        <is>
          <t>cem</t>
        </is>
      </c>
      <c r="D1422" s="40">
        <f>INDEX(Inputs!$T$5:$T$132,MATCH($B1422&amp;"|"&amp;$C1422,Inputs!$A$5:$A$132,0))</f>
        <v/>
      </c>
      <c r="E1422" s="40">
        <f>INDEX(Inputs!$K$5:$K$132,MATCH($B1422&amp;"|"&amp;$C1422,Inputs!$A$5:$A$132,0))</f>
        <v/>
      </c>
      <c r="F1422" s="39" t="n"/>
      <c r="G1422" s="39" t="n"/>
      <c r="H1422" s="5">
        <f>INDEX(Variables!$B$5:$B$105,MATCH($A1422,Variables!$A$5:$A$105,0))&amp;IF($C1422="",""," | "&amp;INDEX(Mapping!$B$5:$B$26,MATCH($C1422,Mapping!$A$5:$A$26,0))&amp;" | "&amp;INDEX(Mapping!$B$30:$B$41,MATCH($B1422,Mapping!$A$30:$A$41,0)))</f>
        <v/>
      </c>
      <c r="I1422" s="5">
        <f>INDEX(Variables!$C$5:$C$105,MATCH($A1422,Variables!$A$5:$A$105,0))</f>
        <v/>
      </c>
      <c r="J1422" s="5">
        <f>INDEX(Variables!$E$5:$E$105,MATCH($A1422,Variables!$A$5:$A$105,0))</f>
        <v/>
      </c>
      <c r="K1422" s="25">
        <f>LOWER(Settings!$C$4)&amp;".mit."&amp;$A1422&amp;IF($C1422="","","."&amp;$C1422&amp;"."&amp;$B1422)&amp;IF(INDEX(Variables!$D$5:$D$105,MATCH($A1422,Variables!$A$5:$A$105,0))="","","."&amp;INDEX(Variables!$D$5:$D$105,MATCH($A1422,Variables!$A$5:$A$105,0)))&amp;"."&amp;K$5</f>
        <v/>
      </c>
      <c r="L1422" s="41">
        <f>L$134*$D1422*INDEX(L$117:L$133,$E1422)</f>
        <v/>
      </c>
      <c r="M1422" s="40">
        <f>M$134*$D1422*INDEX(M$117:M$133,$E1422)</f>
        <v/>
      </c>
      <c r="N1422" s="40">
        <f>N$134*$D1422*INDEX(N$117:N$133,$E1422)</f>
        <v/>
      </c>
      <c r="O1422" s="40">
        <f>O$134*$D1422*INDEX(O$117:O$133,$E1422)</f>
        <v/>
      </c>
      <c r="P1422" s="40">
        <f>P$134*$D1422*INDEX(P$117:P$133,$E1422)</f>
        <v/>
      </c>
      <c r="Q1422" s="40">
        <f>Q$134*$D1422*INDEX(Q$117:Q$133,$E1422)</f>
        <v/>
      </c>
      <c r="R1422" s="40">
        <f>R$134*$D1422*INDEX(R$117:R$133,$E1422)</f>
        <v/>
      </c>
      <c r="S1422" s="40">
        <f>S$134*$D1422*INDEX(S$117:S$133,$E1422)</f>
        <v/>
      </c>
      <c r="T1422" s="40">
        <f>T$134*$D1422*INDEX(T$117:T$133,$E1422)</f>
        <v/>
      </c>
      <c r="U1422" s="40">
        <f>U$134*$D1422*INDEX(U$117:U$133,$E1422)</f>
        <v/>
      </c>
      <c r="V1422" s="40">
        <f>V$134*$D1422*INDEX(V$117:V$133,$E1422)</f>
        <v/>
      </c>
      <c r="W1422" s="40">
        <f>W$134*$D1422*INDEX(W$117:W$133,$E1422)</f>
        <v/>
      </c>
      <c r="X1422" s="40">
        <f>X$134*$D1422*INDEX(X$117:X$133,$E1422)</f>
        <v/>
      </c>
      <c r="Y1422" s="40">
        <f>Y$134*$D1422*INDEX(Y$117:Y$133,$E1422)</f>
        <v/>
      </c>
      <c r="Z1422" s="40">
        <f>Z$134*$D1422*INDEX(Z$117:Z$133,$E1422)</f>
        <v/>
      </c>
      <c r="AA1422" s="40">
        <f>AA$134*$D1422*INDEX(AA$117:AA$133,$E1422)</f>
        <v/>
      </c>
      <c r="AB1422" s="40">
        <f>AB$134*$D1422*INDEX(AB$117:AB$133,$E1422)</f>
        <v/>
      </c>
      <c r="AC1422" s="40">
        <f>AC$134*$D1422*INDEX(AC$117:AC$133,$E1422)</f>
        <v/>
      </c>
      <c r="AD1422" s="42">
        <f>ETSCOST(AD$134,$D1422,INDEX(AD$117:AD$133,$E1422))</f>
        <v/>
      </c>
      <c r="AE1422" s="25">
        <f>LOWER(Settings!$C$4)&amp;".mit."&amp;$A1422&amp;IF($C1422="","","."&amp;$C1422&amp;"."&amp;$B1422)&amp;IF(INDEX(Variables!$D$5:$D$105,MATCH($A1422,Variables!$A$5:$A$105,0))="","","."&amp;INDEX(Variables!$D$5:$D$105,MATCH($A1422,Variables!$A$5:$A$105,0)))&amp;"."&amp;AE$5</f>
        <v/>
      </c>
      <c r="AF1422" s="41">
        <f>AF$134*$D1422*INDEX(AF$117:AF$133,$E1422)</f>
        <v/>
      </c>
      <c r="AG1422" s="40">
        <f>AG$134*$D1422*INDEX(AG$117:AG$133,$E1422)</f>
        <v/>
      </c>
      <c r="AH1422" s="40">
        <f>AH$134*$D1422*INDEX(AH$117:AH$133,$E1422)</f>
        <v/>
      </c>
      <c r="AI1422" s="40">
        <f>AI$134*$D1422*INDEX(AI$117:AI$133,$E1422)</f>
        <v/>
      </c>
      <c r="AJ1422" s="40">
        <f>AJ$134*$D1422*INDEX(AJ$117:AJ$133,$E1422)</f>
        <v/>
      </c>
      <c r="AK1422" s="40">
        <f>AK$134*$D1422*INDEX(AK$117:AK$133,$E1422)</f>
        <v/>
      </c>
      <c r="AL1422" s="40">
        <f>AL$134*$D1422*INDEX(AL$117:AL$133,$E1422)</f>
        <v/>
      </c>
      <c r="AM1422" s="40">
        <f>AM$134*$D1422*INDEX(AM$117:AM$133,$E1422)</f>
        <v/>
      </c>
      <c r="AN1422" s="40">
        <f>AN$134*$D1422*INDEX(AN$117:AN$133,$E1422)</f>
        <v/>
      </c>
      <c r="AO1422" s="40">
        <f>AO$134*$D1422*INDEX(AO$117:AO$133,$E1422)</f>
        <v/>
      </c>
      <c r="AP1422" s="40">
        <f>AP$134*$D1422*INDEX(AP$117:AP$133,$E1422)</f>
        <v/>
      </c>
      <c r="AQ1422" s="40">
        <f>AQ$134*$D1422*INDEX(AQ$117:AQ$133,$E1422)</f>
        <v/>
      </c>
      <c r="AR1422" s="40">
        <f>AR$134*$D1422*INDEX(AR$117:AR$133,$E1422)</f>
        <v/>
      </c>
      <c r="AS1422" s="40">
        <f>AS$134*$D1422*INDEX(AS$117:AS$133,$E1422)</f>
        <v/>
      </c>
      <c r="AT1422" s="40">
        <f>AT$134*$D1422*INDEX(AT$117:AT$133,$E1422)</f>
        <v/>
      </c>
      <c r="AU1422" s="40">
        <f>AU$134*$D1422*INDEX(AU$117:AU$133,$E1422)</f>
        <v/>
      </c>
      <c r="AV1422" s="40">
        <f>AV$134*$D1422*INDEX(AV$117:AV$133,$E1422)</f>
        <v/>
      </c>
      <c r="AW1422" s="40">
        <f>AW$134*$D1422*INDEX(AW$117:AW$133,$E1422)</f>
        <v/>
      </c>
      <c r="AX1422" s="42">
        <f>ETSCOST(AX$134,$D1422,INDEX(AX$117:AX$133,$E1422))</f>
        <v/>
      </c>
    </row>
    <row r="1423" hidden="1" outlineLevel="2">
      <c r="A1423" s="5" t="inlineStr">
        <is>
          <t>ets</t>
        </is>
      </c>
      <c r="B1423" s="5" t="inlineStr">
        <is>
          <t>lpg</t>
        </is>
      </c>
      <c r="C1423" s="5" t="inlineStr">
        <is>
          <t>cem</t>
        </is>
      </c>
      <c r="D1423" s="40">
        <f>INDEX(Inputs!$T$5:$T$132,MATCH($B1423&amp;"|"&amp;$C1423,Inputs!$A$5:$A$132,0))</f>
        <v/>
      </c>
      <c r="E1423" s="40">
        <f>INDEX(Inputs!$K$5:$K$132,MATCH($B1423&amp;"|"&amp;$C1423,Inputs!$A$5:$A$132,0))</f>
        <v/>
      </c>
      <c r="F1423" s="39" t="n"/>
      <c r="G1423" s="39" t="n"/>
      <c r="H1423" s="5">
        <f>INDEX(Variables!$B$5:$B$105,MATCH($A1423,Variables!$A$5:$A$105,0))&amp;IF($C1423="",""," | "&amp;INDEX(Mapping!$B$5:$B$26,MATCH($C1423,Mapping!$A$5:$A$26,0))&amp;" | "&amp;INDEX(Mapping!$B$30:$B$41,MATCH($B1423,Mapping!$A$30:$A$41,0)))</f>
        <v/>
      </c>
      <c r="I1423" s="5">
        <f>INDEX(Variables!$C$5:$C$105,MATCH($A1423,Variables!$A$5:$A$105,0))</f>
        <v/>
      </c>
      <c r="J1423" s="5">
        <f>INDEX(Variables!$E$5:$E$105,MATCH($A1423,Variables!$A$5:$A$105,0))</f>
        <v/>
      </c>
      <c r="K1423" s="25">
        <f>LOWER(Settings!$C$4)&amp;".mit."&amp;$A1423&amp;IF($C1423="","","."&amp;$C1423&amp;"."&amp;$B1423)&amp;IF(INDEX(Variables!$D$5:$D$105,MATCH($A1423,Variables!$A$5:$A$105,0))="","","."&amp;INDEX(Variables!$D$5:$D$105,MATCH($A1423,Variables!$A$5:$A$105,0)))&amp;"."&amp;K$5</f>
        <v/>
      </c>
      <c r="L1423" s="41">
        <f>L$134*$D1423*INDEX(L$117:L$133,$E1423)</f>
        <v/>
      </c>
      <c r="M1423" s="40">
        <f>M$134*$D1423*INDEX(M$117:M$133,$E1423)</f>
        <v/>
      </c>
      <c r="N1423" s="40">
        <f>N$134*$D1423*INDEX(N$117:N$133,$E1423)</f>
        <v/>
      </c>
      <c r="O1423" s="40">
        <f>O$134*$D1423*INDEX(O$117:O$133,$E1423)</f>
        <v/>
      </c>
      <c r="P1423" s="40">
        <f>P$134*$D1423*INDEX(P$117:P$133,$E1423)</f>
        <v/>
      </c>
      <c r="Q1423" s="40">
        <f>Q$134*$D1423*INDEX(Q$117:Q$133,$E1423)</f>
        <v/>
      </c>
      <c r="R1423" s="40">
        <f>R$134*$D1423*INDEX(R$117:R$133,$E1423)</f>
        <v/>
      </c>
      <c r="S1423" s="40">
        <f>S$134*$D1423*INDEX(S$117:S$133,$E1423)</f>
        <v/>
      </c>
      <c r="T1423" s="40">
        <f>T$134*$D1423*INDEX(T$117:T$133,$E1423)</f>
        <v/>
      </c>
      <c r="U1423" s="40">
        <f>U$134*$D1423*INDEX(U$117:U$133,$E1423)</f>
        <v/>
      </c>
      <c r="V1423" s="40">
        <f>V$134*$D1423*INDEX(V$117:V$133,$E1423)</f>
        <v/>
      </c>
      <c r="W1423" s="40">
        <f>W$134*$D1423*INDEX(W$117:W$133,$E1423)</f>
        <v/>
      </c>
      <c r="X1423" s="40">
        <f>X$134*$D1423*INDEX(X$117:X$133,$E1423)</f>
        <v/>
      </c>
      <c r="Y1423" s="40">
        <f>Y$134*$D1423*INDEX(Y$117:Y$133,$E1423)</f>
        <v/>
      </c>
      <c r="Z1423" s="40">
        <f>Z$134*$D1423*INDEX(Z$117:Z$133,$E1423)</f>
        <v/>
      </c>
      <c r="AA1423" s="40">
        <f>AA$134*$D1423*INDEX(AA$117:AA$133,$E1423)</f>
        <v/>
      </c>
      <c r="AB1423" s="40">
        <f>AB$134*$D1423*INDEX(AB$117:AB$133,$E1423)</f>
        <v/>
      </c>
      <c r="AC1423" s="40">
        <f>AC$134*$D1423*INDEX(AC$117:AC$133,$E1423)</f>
        <v/>
      </c>
      <c r="AD1423" s="42">
        <f>ETSCOST(AD$134,$D1423,INDEX(AD$117:AD$133,$E1423))</f>
        <v/>
      </c>
      <c r="AE1423" s="25">
        <f>LOWER(Settings!$C$4)&amp;".mit."&amp;$A1423&amp;IF($C1423="","","."&amp;$C1423&amp;"."&amp;$B1423)&amp;IF(INDEX(Variables!$D$5:$D$105,MATCH($A1423,Variables!$A$5:$A$105,0))="","","."&amp;INDEX(Variables!$D$5:$D$105,MATCH($A1423,Variables!$A$5:$A$105,0)))&amp;"."&amp;AE$5</f>
        <v/>
      </c>
      <c r="AF1423" s="41">
        <f>AF$134*$D1423*INDEX(AF$117:AF$133,$E1423)</f>
        <v/>
      </c>
      <c r="AG1423" s="40">
        <f>AG$134*$D1423*INDEX(AG$117:AG$133,$E1423)</f>
        <v/>
      </c>
      <c r="AH1423" s="40">
        <f>AH$134*$D1423*INDEX(AH$117:AH$133,$E1423)</f>
        <v/>
      </c>
      <c r="AI1423" s="40">
        <f>AI$134*$D1423*INDEX(AI$117:AI$133,$E1423)</f>
        <v/>
      </c>
      <c r="AJ1423" s="40">
        <f>AJ$134*$D1423*INDEX(AJ$117:AJ$133,$E1423)</f>
        <v/>
      </c>
      <c r="AK1423" s="40">
        <f>AK$134*$D1423*INDEX(AK$117:AK$133,$E1423)</f>
        <v/>
      </c>
      <c r="AL1423" s="40">
        <f>AL$134*$D1423*INDEX(AL$117:AL$133,$E1423)</f>
        <v/>
      </c>
      <c r="AM1423" s="40">
        <f>AM$134*$D1423*INDEX(AM$117:AM$133,$E1423)</f>
        <v/>
      </c>
      <c r="AN1423" s="40">
        <f>AN$134*$D1423*INDEX(AN$117:AN$133,$E1423)</f>
        <v/>
      </c>
      <c r="AO1423" s="40">
        <f>AO$134*$D1423*INDEX(AO$117:AO$133,$E1423)</f>
        <v/>
      </c>
      <c r="AP1423" s="40">
        <f>AP$134*$D1423*INDEX(AP$117:AP$133,$E1423)</f>
        <v/>
      </c>
      <c r="AQ1423" s="40">
        <f>AQ$134*$D1423*INDEX(AQ$117:AQ$133,$E1423)</f>
        <v/>
      </c>
      <c r="AR1423" s="40">
        <f>AR$134*$D1423*INDEX(AR$117:AR$133,$E1423)</f>
        <v/>
      </c>
      <c r="AS1423" s="40">
        <f>AS$134*$D1423*INDEX(AS$117:AS$133,$E1423)</f>
        <v/>
      </c>
      <c r="AT1423" s="40">
        <f>AT$134*$D1423*INDEX(AT$117:AT$133,$E1423)</f>
        <v/>
      </c>
      <c r="AU1423" s="40">
        <f>AU$134*$D1423*INDEX(AU$117:AU$133,$E1423)</f>
        <v/>
      </c>
      <c r="AV1423" s="40">
        <f>AV$134*$D1423*INDEX(AV$117:AV$133,$E1423)</f>
        <v/>
      </c>
      <c r="AW1423" s="40">
        <f>AW$134*$D1423*INDEX(AW$117:AW$133,$E1423)</f>
        <v/>
      </c>
      <c r="AX1423" s="42">
        <f>ETSCOST(AX$134,$D1423,INDEX(AX$117:AX$133,$E1423))</f>
        <v/>
      </c>
    </row>
    <row r="1424" hidden="1" outlineLevel="2">
      <c r="A1424" s="5" t="inlineStr">
        <is>
          <t>ets</t>
        </is>
      </c>
      <c r="B1424" s="5" t="inlineStr">
        <is>
          <t>ker</t>
        </is>
      </c>
      <c r="C1424" s="5" t="inlineStr">
        <is>
          <t>cem</t>
        </is>
      </c>
      <c r="D1424" s="40">
        <f>INDEX(Inputs!$T$5:$T$132,MATCH($B1424&amp;"|"&amp;$C1424,Inputs!$A$5:$A$132,0))</f>
        <v/>
      </c>
      <c r="E1424" s="40">
        <f>INDEX(Inputs!$K$5:$K$132,MATCH($B1424&amp;"|"&amp;$C1424,Inputs!$A$5:$A$132,0))</f>
        <v/>
      </c>
      <c r="F1424" s="39" t="n"/>
      <c r="G1424" s="39" t="n"/>
      <c r="H1424" s="5">
        <f>INDEX(Variables!$B$5:$B$105,MATCH($A1424,Variables!$A$5:$A$105,0))&amp;IF($C1424="",""," | "&amp;INDEX(Mapping!$B$5:$B$26,MATCH($C1424,Mapping!$A$5:$A$26,0))&amp;" | "&amp;INDEX(Mapping!$B$30:$B$41,MATCH($B1424,Mapping!$A$30:$A$41,0)))</f>
        <v/>
      </c>
      <c r="I1424" s="5">
        <f>INDEX(Variables!$C$5:$C$105,MATCH($A1424,Variables!$A$5:$A$105,0))</f>
        <v/>
      </c>
      <c r="J1424" s="5">
        <f>INDEX(Variables!$E$5:$E$105,MATCH($A1424,Variables!$A$5:$A$105,0))</f>
        <v/>
      </c>
      <c r="K1424" s="25">
        <f>LOWER(Settings!$C$4)&amp;".mit."&amp;$A1424&amp;IF($C1424="","","."&amp;$C1424&amp;"."&amp;$B1424)&amp;IF(INDEX(Variables!$D$5:$D$105,MATCH($A1424,Variables!$A$5:$A$105,0))="","","."&amp;INDEX(Variables!$D$5:$D$105,MATCH($A1424,Variables!$A$5:$A$105,0)))&amp;"."&amp;K$5</f>
        <v/>
      </c>
      <c r="L1424" s="41">
        <f>L$134*$D1424*INDEX(L$117:L$133,$E1424)</f>
        <v/>
      </c>
      <c r="M1424" s="40">
        <f>M$134*$D1424*INDEX(M$117:M$133,$E1424)</f>
        <v/>
      </c>
      <c r="N1424" s="40">
        <f>N$134*$D1424*INDEX(N$117:N$133,$E1424)</f>
        <v/>
      </c>
      <c r="O1424" s="40">
        <f>O$134*$D1424*INDEX(O$117:O$133,$E1424)</f>
        <v/>
      </c>
      <c r="P1424" s="40">
        <f>P$134*$D1424*INDEX(P$117:P$133,$E1424)</f>
        <v/>
      </c>
      <c r="Q1424" s="40">
        <f>Q$134*$D1424*INDEX(Q$117:Q$133,$E1424)</f>
        <v/>
      </c>
      <c r="R1424" s="40">
        <f>R$134*$D1424*INDEX(R$117:R$133,$E1424)</f>
        <v/>
      </c>
      <c r="S1424" s="40">
        <f>S$134*$D1424*INDEX(S$117:S$133,$E1424)</f>
        <v/>
      </c>
      <c r="T1424" s="40">
        <f>T$134*$D1424*INDEX(T$117:T$133,$E1424)</f>
        <v/>
      </c>
      <c r="U1424" s="40">
        <f>U$134*$D1424*INDEX(U$117:U$133,$E1424)</f>
        <v/>
      </c>
      <c r="V1424" s="40">
        <f>V$134*$D1424*INDEX(V$117:V$133,$E1424)</f>
        <v/>
      </c>
      <c r="W1424" s="40">
        <f>W$134*$D1424*INDEX(W$117:W$133,$E1424)</f>
        <v/>
      </c>
      <c r="X1424" s="40">
        <f>X$134*$D1424*INDEX(X$117:X$133,$E1424)</f>
        <v/>
      </c>
      <c r="Y1424" s="40">
        <f>Y$134*$D1424*INDEX(Y$117:Y$133,$E1424)</f>
        <v/>
      </c>
      <c r="Z1424" s="40">
        <f>Z$134*$D1424*INDEX(Z$117:Z$133,$E1424)</f>
        <v/>
      </c>
      <c r="AA1424" s="40">
        <f>AA$134*$D1424*INDEX(AA$117:AA$133,$E1424)</f>
        <v/>
      </c>
      <c r="AB1424" s="40">
        <f>AB$134*$D1424*INDEX(AB$117:AB$133,$E1424)</f>
        <v/>
      </c>
      <c r="AC1424" s="40">
        <f>AC$134*$D1424*INDEX(AC$117:AC$133,$E1424)</f>
        <v/>
      </c>
      <c r="AD1424" s="42">
        <f>ETSCOST(AD$134,$D1424,INDEX(AD$117:AD$133,$E1424))</f>
        <v/>
      </c>
      <c r="AE1424" s="25">
        <f>LOWER(Settings!$C$4)&amp;".mit."&amp;$A1424&amp;IF($C1424="","","."&amp;$C1424&amp;"."&amp;$B1424)&amp;IF(INDEX(Variables!$D$5:$D$105,MATCH($A1424,Variables!$A$5:$A$105,0))="","","."&amp;INDEX(Variables!$D$5:$D$105,MATCH($A1424,Variables!$A$5:$A$105,0)))&amp;"."&amp;AE$5</f>
        <v/>
      </c>
      <c r="AF1424" s="41">
        <f>AF$134*$D1424*INDEX(AF$117:AF$133,$E1424)</f>
        <v/>
      </c>
      <c r="AG1424" s="40">
        <f>AG$134*$D1424*INDEX(AG$117:AG$133,$E1424)</f>
        <v/>
      </c>
      <c r="AH1424" s="40">
        <f>AH$134*$D1424*INDEX(AH$117:AH$133,$E1424)</f>
        <v/>
      </c>
      <c r="AI1424" s="40">
        <f>AI$134*$D1424*INDEX(AI$117:AI$133,$E1424)</f>
        <v/>
      </c>
      <c r="AJ1424" s="40">
        <f>AJ$134*$D1424*INDEX(AJ$117:AJ$133,$E1424)</f>
        <v/>
      </c>
      <c r="AK1424" s="40">
        <f>AK$134*$D1424*INDEX(AK$117:AK$133,$E1424)</f>
        <v/>
      </c>
      <c r="AL1424" s="40">
        <f>AL$134*$D1424*INDEX(AL$117:AL$133,$E1424)</f>
        <v/>
      </c>
      <c r="AM1424" s="40">
        <f>AM$134*$D1424*INDEX(AM$117:AM$133,$E1424)</f>
        <v/>
      </c>
      <c r="AN1424" s="40">
        <f>AN$134*$D1424*INDEX(AN$117:AN$133,$E1424)</f>
        <v/>
      </c>
      <c r="AO1424" s="40">
        <f>AO$134*$D1424*INDEX(AO$117:AO$133,$E1424)</f>
        <v/>
      </c>
      <c r="AP1424" s="40">
        <f>AP$134*$D1424*INDEX(AP$117:AP$133,$E1424)</f>
        <v/>
      </c>
      <c r="AQ1424" s="40">
        <f>AQ$134*$D1424*INDEX(AQ$117:AQ$133,$E1424)</f>
        <v/>
      </c>
      <c r="AR1424" s="40">
        <f>AR$134*$D1424*INDEX(AR$117:AR$133,$E1424)</f>
        <v/>
      </c>
      <c r="AS1424" s="40">
        <f>AS$134*$D1424*INDEX(AS$117:AS$133,$E1424)</f>
        <v/>
      </c>
      <c r="AT1424" s="40">
        <f>AT$134*$D1424*INDEX(AT$117:AT$133,$E1424)</f>
        <v/>
      </c>
      <c r="AU1424" s="40">
        <f>AU$134*$D1424*INDEX(AU$117:AU$133,$E1424)</f>
        <v/>
      </c>
      <c r="AV1424" s="40">
        <f>AV$134*$D1424*INDEX(AV$117:AV$133,$E1424)</f>
        <v/>
      </c>
      <c r="AW1424" s="40">
        <f>AW$134*$D1424*INDEX(AW$117:AW$133,$E1424)</f>
        <v/>
      </c>
      <c r="AX1424" s="42">
        <f>ETSCOST(AX$134,$D1424,INDEX(AX$117:AX$133,$E1424))</f>
        <v/>
      </c>
    </row>
    <row r="1425" hidden="1" outlineLevel="2">
      <c r="A1425" s="5" t="inlineStr">
        <is>
          <t>ets</t>
        </is>
      </c>
      <c r="B1425" s="5" t="inlineStr">
        <is>
          <t>oop</t>
        </is>
      </c>
      <c r="C1425" s="5" t="inlineStr">
        <is>
          <t>cem</t>
        </is>
      </c>
      <c r="D1425" s="40">
        <f>INDEX(Inputs!$T$5:$T$132,MATCH($B1425&amp;"|"&amp;$C1425,Inputs!$A$5:$A$132,0))</f>
        <v/>
      </c>
      <c r="E1425" s="40">
        <f>INDEX(Inputs!$K$5:$K$132,MATCH($B1425&amp;"|"&amp;$C1425,Inputs!$A$5:$A$132,0))</f>
        <v/>
      </c>
      <c r="F1425" s="39" t="n"/>
      <c r="G1425" s="39" t="n"/>
      <c r="H1425" s="5">
        <f>INDEX(Variables!$B$5:$B$105,MATCH($A1425,Variables!$A$5:$A$105,0))&amp;IF($C1425="",""," | "&amp;INDEX(Mapping!$B$5:$B$26,MATCH($C1425,Mapping!$A$5:$A$26,0))&amp;" | "&amp;INDEX(Mapping!$B$30:$B$41,MATCH($B1425,Mapping!$A$30:$A$41,0)))</f>
        <v/>
      </c>
      <c r="I1425" s="5">
        <f>INDEX(Variables!$C$5:$C$105,MATCH($A1425,Variables!$A$5:$A$105,0))</f>
        <v/>
      </c>
      <c r="J1425" s="5">
        <f>INDEX(Variables!$E$5:$E$105,MATCH($A1425,Variables!$A$5:$A$105,0))</f>
        <v/>
      </c>
      <c r="K1425" s="25">
        <f>LOWER(Settings!$C$4)&amp;".mit."&amp;$A1425&amp;IF($C1425="","","."&amp;$C1425&amp;"."&amp;$B1425)&amp;IF(INDEX(Variables!$D$5:$D$105,MATCH($A1425,Variables!$A$5:$A$105,0))="","","."&amp;INDEX(Variables!$D$5:$D$105,MATCH($A1425,Variables!$A$5:$A$105,0)))&amp;"."&amp;K$5</f>
        <v/>
      </c>
      <c r="L1425" s="41">
        <f>L$134*$D1425*INDEX(L$117:L$133,$E1425)</f>
        <v/>
      </c>
      <c r="M1425" s="40">
        <f>M$134*$D1425*INDEX(M$117:M$133,$E1425)</f>
        <v/>
      </c>
      <c r="N1425" s="40">
        <f>N$134*$D1425*INDEX(N$117:N$133,$E1425)</f>
        <v/>
      </c>
      <c r="O1425" s="40">
        <f>O$134*$D1425*INDEX(O$117:O$133,$E1425)</f>
        <v/>
      </c>
      <c r="P1425" s="40">
        <f>P$134*$D1425*INDEX(P$117:P$133,$E1425)</f>
        <v/>
      </c>
      <c r="Q1425" s="40">
        <f>Q$134*$D1425*INDEX(Q$117:Q$133,$E1425)</f>
        <v/>
      </c>
      <c r="R1425" s="40">
        <f>R$134*$D1425*INDEX(R$117:R$133,$E1425)</f>
        <v/>
      </c>
      <c r="S1425" s="40">
        <f>S$134*$D1425*INDEX(S$117:S$133,$E1425)</f>
        <v/>
      </c>
      <c r="T1425" s="40">
        <f>T$134*$D1425*INDEX(T$117:T$133,$E1425)</f>
        <v/>
      </c>
      <c r="U1425" s="40">
        <f>U$134*$D1425*INDEX(U$117:U$133,$E1425)</f>
        <v/>
      </c>
      <c r="V1425" s="40">
        <f>V$134*$D1425*INDEX(V$117:V$133,$E1425)</f>
        <v/>
      </c>
      <c r="W1425" s="40">
        <f>W$134*$D1425*INDEX(W$117:W$133,$E1425)</f>
        <v/>
      </c>
      <c r="X1425" s="40">
        <f>X$134*$D1425*INDEX(X$117:X$133,$E1425)</f>
        <v/>
      </c>
      <c r="Y1425" s="40">
        <f>Y$134*$D1425*INDEX(Y$117:Y$133,$E1425)</f>
        <v/>
      </c>
      <c r="Z1425" s="40">
        <f>Z$134*$D1425*INDEX(Z$117:Z$133,$E1425)</f>
        <v/>
      </c>
      <c r="AA1425" s="40">
        <f>AA$134*$D1425*INDEX(AA$117:AA$133,$E1425)</f>
        <v/>
      </c>
      <c r="AB1425" s="40">
        <f>AB$134*$D1425*INDEX(AB$117:AB$133,$E1425)</f>
        <v/>
      </c>
      <c r="AC1425" s="40">
        <f>AC$134*$D1425*INDEX(AC$117:AC$133,$E1425)</f>
        <v/>
      </c>
      <c r="AD1425" s="42">
        <f>ETSCOST(AD$134,$D1425,INDEX(AD$117:AD$133,$E1425))</f>
        <v/>
      </c>
      <c r="AE1425" s="25">
        <f>LOWER(Settings!$C$4)&amp;".mit."&amp;$A1425&amp;IF($C1425="","","."&amp;$C1425&amp;"."&amp;$B1425)&amp;IF(INDEX(Variables!$D$5:$D$105,MATCH($A1425,Variables!$A$5:$A$105,0))="","","."&amp;INDEX(Variables!$D$5:$D$105,MATCH($A1425,Variables!$A$5:$A$105,0)))&amp;"."&amp;AE$5</f>
        <v/>
      </c>
      <c r="AF1425" s="41">
        <f>AF$134*$D1425*INDEX(AF$117:AF$133,$E1425)</f>
        <v/>
      </c>
      <c r="AG1425" s="40">
        <f>AG$134*$D1425*INDEX(AG$117:AG$133,$E1425)</f>
        <v/>
      </c>
      <c r="AH1425" s="40">
        <f>AH$134*$D1425*INDEX(AH$117:AH$133,$E1425)</f>
        <v/>
      </c>
      <c r="AI1425" s="40">
        <f>AI$134*$D1425*INDEX(AI$117:AI$133,$E1425)</f>
        <v/>
      </c>
      <c r="AJ1425" s="40">
        <f>AJ$134*$D1425*INDEX(AJ$117:AJ$133,$E1425)</f>
        <v/>
      </c>
      <c r="AK1425" s="40">
        <f>AK$134*$D1425*INDEX(AK$117:AK$133,$E1425)</f>
        <v/>
      </c>
      <c r="AL1425" s="40">
        <f>AL$134*$D1425*INDEX(AL$117:AL$133,$E1425)</f>
        <v/>
      </c>
      <c r="AM1425" s="40">
        <f>AM$134*$D1425*INDEX(AM$117:AM$133,$E1425)</f>
        <v/>
      </c>
      <c r="AN1425" s="40">
        <f>AN$134*$D1425*INDEX(AN$117:AN$133,$E1425)</f>
        <v/>
      </c>
      <c r="AO1425" s="40">
        <f>AO$134*$D1425*INDEX(AO$117:AO$133,$E1425)</f>
        <v/>
      </c>
      <c r="AP1425" s="40">
        <f>AP$134*$D1425*INDEX(AP$117:AP$133,$E1425)</f>
        <v/>
      </c>
      <c r="AQ1425" s="40">
        <f>AQ$134*$D1425*INDEX(AQ$117:AQ$133,$E1425)</f>
        <v/>
      </c>
      <c r="AR1425" s="40">
        <f>AR$134*$D1425*INDEX(AR$117:AR$133,$E1425)</f>
        <v/>
      </c>
      <c r="AS1425" s="40">
        <f>AS$134*$D1425*INDEX(AS$117:AS$133,$E1425)</f>
        <v/>
      </c>
      <c r="AT1425" s="40">
        <f>AT$134*$D1425*INDEX(AT$117:AT$133,$E1425)</f>
        <v/>
      </c>
      <c r="AU1425" s="40">
        <f>AU$134*$D1425*INDEX(AU$117:AU$133,$E1425)</f>
        <v/>
      </c>
      <c r="AV1425" s="40">
        <f>AV$134*$D1425*INDEX(AV$117:AV$133,$E1425)</f>
        <v/>
      </c>
      <c r="AW1425" s="40">
        <f>AW$134*$D1425*INDEX(AW$117:AW$133,$E1425)</f>
        <v/>
      </c>
      <c r="AX1425" s="42">
        <f>ETSCOST(AX$134,$D1425,INDEX(AX$117:AX$133,$E1425))</f>
        <v/>
      </c>
    </row>
    <row r="1426" hidden="1" outlineLevel="2">
      <c r="A1426" s="5" t="inlineStr">
        <is>
          <t>ets</t>
        </is>
      </c>
      <c r="B1426" s="5" t="inlineStr">
        <is>
          <t>bio</t>
        </is>
      </c>
      <c r="C1426" s="5" t="inlineStr">
        <is>
          <t>cem</t>
        </is>
      </c>
      <c r="D1426" s="40">
        <f>INDEX(Inputs!$T$5:$T$132,MATCH($B1426&amp;"|"&amp;$C1426,Inputs!$A$5:$A$132,0))</f>
        <v/>
      </c>
      <c r="E1426" s="40">
        <f>INDEX(Inputs!$K$5:$K$132,MATCH($B1426&amp;"|"&amp;$C1426,Inputs!$A$5:$A$132,0))</f>
        <v/>
      </c>
      <c r="F1426" s="39" t="n"/>
      <c r="G1426" s="39" t="n"/>
      <c r="H1426" s="5">
        <f>INDEX(Variables!$B$5:$B$105,MATCH($A1426,Variables!$A$5:$A$105,0))&amp;IF($C1426="",""," | "&amp;INDEX(Mapping!$B$5:$B$26,MATCH($C1426,Mapping!$A$5:$A$26,0))&amp;" | "&amp;INDEX(Mapping!$B$30:$B$41,MATCH($B1426,Mapping!$A$30:$A$41,0)))</f>
        <v/>
      </c>
      <c r="I1426" s="5">
        <f>INDEX(Variables!$C$5:$C$105,MATCH($A1426,Variables!$A$5:$A$105,0))</f>
        <v/>
      </c>
      <c r="J1426" s="5">
        <f>INDEX(Variables!$E$5:$E$105,MATCH($A1426,Variables!$A$5:$A$105,0))</f>
        <v/>
      </c>
      <c r="K1426" s="25">
        <f>LOWER(Settings!$C$4)&amp;".mit."&amp;$A1426&amp;IF($C1426="","","."&amp;$C1426&amp;"."&amp;$B1426)&amp;IF(INDEX(Variables!$D$5:$D$105,MATCH($A1426,Variables!$A$5:$A$105,0))="","","."&amp;INDEX(Variables!$D$5:$D$105,MATCH($A1426,Variables!$A$5:$A$105,0)))&amp;"."&amp;K$5</f>
        <v/>
      </c>
      <c r="L1426" s="41">
        <f>L$134*$D1426*INDEX(L$117:L$133,$E1426)</f>
        <v/>
      </c>
      <c r="M1426" s="40">
        <f>M$134*$D1426*INDEX(M$117:M$133,$E1426)</f>
        <v/>
      </c>
      <c r="N1426" s="40">
        <f>N$134*$D1426*INDEX(N$117:N$133,$E1426)</f>
        <v/>
      </c>
      <c r="O1426" s="40">
        <f>O$134*$D1426*INDEX(O$117:O$133,$E1426)</f>
        <v/>
      </c>
      <c r="P1426" s="40">
        <f>P$134*$D1426*INDEX(P$117:P$133,$E1426)</f>
        <v/>
      </c>
      <c r="Q1426" s="40">
        <f>Q$134*$D1426*INDEX(Q$117:Q$133,$E1426)</f>
        <v/>
      </c>
      <c r="R1426" s="40">
        <f>R$134*$D1426*INDEX(R$117:R$133,$E1426)</f>
        <v/>
      </c>
      <c r="S1426" s="40">
        <f>S$134*$D1426*INDEX(S$117:S$133,$E1426)</f>
        <v/>
      </c>
      <c r="T1426" s="40">
        <f>T$134*$D1426*INDEX(T$117:T$133,$E1426)</f>
        <v/>
      </c>
      <c r="U1426" s="40">
        <f>U$134*$D1426*INDEX(U$117:U$133,$E1426)</f>
        <v/>
      </c>
      <c r="V1426" s="40">
        <f>V$134*$D1426*INDEX(V$117:V$133,$E1426)</f>
        <v/>
      </c>
      <c r="W1426" s="40">
        <f>W$134*$D1426*INDEX(W$117:W$133,$E1426)</f>
        <v/>
      </c>
      <c r="X1426" s="40">
        <f>X$134*$D1426*INDEX(X$117:X$133,$E1426)</f>
        <v/>
      </c>
      <c r="Y1426" s="40">
        <f>Y$134*$D1426*INDEX(Y$117:Y$133,$E1426)</f>
        <v/>
      </c>
      <c r="Z1426" s="40">
        <f>Z$134*$D1426*INDEX(Z$117:Z$133,$E1426)</f>
        <v/>
      </c>
      <c r="AA1426" s="40">
        <f>AA$134*$D1426*INDEX(AA$117:AA$133,$E1426)</f>
        <v/>
      </c>
      <c r="AB1426" s="40">
        <f>AB$134*$D1426*INDEX(AB$117:AB$133,$E1426)</f>
        <v/>
      </c>
      <c r="AC1426" s="40">
        <f>AC$134*$D1426*INDEX(AC$117:AC$133,$E1426)</f>
        <v/>
      </c>
      <c r="AD1426" s="42">
        <f>ETSCOST(AD$134,$D1426,INDEX(AD$117:AD$133,$E1426))</f>
        <v/>
      </c>
      <c r="AE1426" s="25">
        <f>LOWER(Settings!$C$4)&amp;".mit."&amp;$A1426&amp;IF($C1426="","","."&amp;$C1426&amp;"."&amp;$B1426)&amp;IF(INDEX(Variables!$D$5:$D$105,MATCH($A1426,Variables!$A$5:$A$105,0))="","","."&amp;INDEX(Variables!$D$5:$D$105,MATCH($A1426,Variables!$A$5:$A$105,0)))&amp;"."&amp;AE$5</f>
        <v/>
      </c>
      <c r="AF1426" s="41">
        <f>AF$134*$D1426*INDEX(AF$117:AF$133,$E1426)</f>
        <v/>
      </c>
      <c r="AG1426" s="40">
        <f>AG$134*$D1426*INDEX(AG$117:AG$133,$E1426)</f>
        <v/>
      </c>
      <c r="AH1426" s="40">
        <f>AH$134*$D1426*INDEX(AH$117:AH$133,$E1426)</f>
        <v/>
      </c>
      <c r="AI1426" s="40">
        <f>AI$134*$D1426*INDEX(AI$117:AI$133,$E1426)</f>
        <v/>
      </c>
      <c r="AJ1426" s="40">
        <f>AJ$134*$D1426*INDEX(AJ$117:AJ$133,$E1426)</f>
        <v/>
      </c>
      <c r="AK1426" s="40">
        <f>AK$134*$D1426*INDEX(AK$117:AK$133,$E1426)</f>
        <v/>
      </c>
      <c r="AL1426" s="40">
        <f>AL$134*$D1426*INDEX(AL$117:AL$133,$E1426)</f>
        <v/>
      </c>
      <c r="AM1426" s="40">
        <f>AM$134*$D1426*INDEX(AM$117:AM$133,$E1426)</f>
        <v/>
      </c>
      <c r="AN1426" s="40">
        <f>AN$134*$D1426*INDEX(AN$117:AN$133,$E1426)</f>
        <v/>
      </c>
      <c r="AO1426" s="40">
        <f>AO$134*$D1426*INDEX(AO$117:AO$133,$E1426)</f>
        <v/>
      </c>
      <c r="AP1426" s="40">
        <f>AP$134*$D1426*INDEX(AP$117:AP$133,$E1426)</f>
        <v/>
      </c>
      <c r="AQ1426" s="40">
        <f>AQ$134*$D1426*INDEX(AQ$117:AQ$133,$E1426)</f>
        <v/>
      </c>
      <c r="AR1426" s="40">
        <f>AR$134*$D1426*INDEX(AR$117:AR$133,$E1426)</f>
        <v/>
      </c>
      <c r="AS1426" s="40">
        <f>AS$134*$D1426*INDEX(AS$117:AS$133,$E1426)</f>
        <v/>
      </c>
      <c r="AT1426" s="40">
        <f>AT$134*$D1426*INDEX(AT$117:AT$133,$E1426)</f>
        <v/>
      </c>
      <c r="AU1426" s="40">
        <f>AU$134*$D1426*INDEX(AU$117:AU$133,$E1426)</f>
        <v/>
      </c>
      <c r="AV1426" s="40">
        <f>AV$134*$D1426*INDEX(AV$117:AV$133,$E1426)</f>
        <v/>
      </c>
      <c r="AW1426" s="40">
        <f>AW$134*$D1426*INDEX(AW$117:AW$133,$E1426)</f>
        <v/>
      </c>
      <c r="AX1426" s="42">
        <f>ETSCOST(AX$134,$D1426,INDEX(AX$117:AX$133,$E1426))</f>
        <v/>
      </c>
    </row>
    <row r="1427" hidden="1" outlineLevel="2"/>
    <row r="1428" hidden="1" outlineLevel="2">
      <c r="A1428" s="5" t="inlineStr">
        <is>
          <t>ntx</t>
        </is>
      </c>
      <c r="B1428" s="5" t="inlineStr">
        <is>
          <t>coa</t>
        </is>
      </c>
      <c r="C1428" s="5" t="inlineStr">
        <is>
          <t>cem</t>
        </is>
      </c>
      <c r="D1428" s="40">
        <f>INDEX(Inputs!$L$5:$L$132,MATCH($B1428&amp;"|"&amp;$C1428,Inputs!$A$5:$A$132,0))</f>
        <v/>
      </c>
      <c r="E1428" s="40">
        <f>INDEX(Inputs!$I$5:$I$132,MATCH($B1428&amp;"|"&amp;$C1428,Inputs!$A$5:$A$132,0))</f>
        <v/>
      </c>
      <c r="F1428" s="39" t="n"/>
      <c r="G1428" s="39" t="n"/>
      <c r="H1428" s="5">
        <f>INDEX(Variables!$B$5:$B$105,MATCH($A1428,Variables!$A$5:$A$105,0))&amp;IF($C1428="",""," | "&amp;INDEX(Mapping!$B$5:$B$26,MATCH($C1428,Mapping!$A$5:$A$26,0))&amp;" | "&amp;INDEX(Mapping!$B$30:$B$41,MATCH($B1428,Mapping!$A$30:$A$41,0)))</f>
        <v/>
      </c>
      <c r="I1428" s="5">
        <f>INDEX(Variables!$C$5:$C$105,MATCH($A1428,Variables!$A$5:$A$105,0))</f>
        <v/>
      </c>
      <c r="J1428" s="5">
        <f>INDEX(Variables!$E$5:$E$105,MATCH($A1428,Variables!$A$5:$A$105,0))</f>
        <v/>
      </c>
      <c r="K1428" s="25">
        <f>LOWER(Settings!$C$4)&amp;".mit."&amp;$A1428&amp;IF($C1428="","","."&amp;$C1428&amp;"."&amp;$B1428)&amp;IF(INDEX(Variables!$D$5:$D$105,MATCH($A1428,Variables!$A$5:$A$105,0))="","","."&amp;INDEX(Variables!$D$5:$D$105,MATCH($A1428,Variables!$A$5:$A$105,0)))&amp;"."&amp;K$5</f>
        <v/>
      </c>
      <c r="L1428" s="41">
        <f>INDEX(L$78:L$91,$D1428)/$E1428</f>
        <v/>
      </c>
      <c r="M1428" s="40">
        <f>INDEX(M$78:M$91,$D1428)/$E1428</f>
        <v/>
      </c>
      <c r="N1428" s="40">
        <f>INDEX(N$78:N$91,$D1428)/$E1428</f>
        <v/>
      </c>
      <c r="O1428" s="40">
        <f>INDEX(O$78:O$91,$D1428)/$E1428</f>
        <v/>
      </c>
      <c r="P1428" s="40">
        <f>INDEX(P$78:P$91,$D1428)/$E1428</f>
        <v/>
      </c>
      <c r="Q1428" s="40">
        <f>INDEX(Q$78:Q$91,$D1428)/$E1428</f>
        <v/>
      </c>
      <c r="R1428" s="40">
        <f>INDEX(R$78:R$91,$D1428)/$E1428</f>
        <v/>
      </c>
      <c r="S1428" s="40">
        <f>INDEX(S$78:S$91,$D1428)/$E1428</f>
        <v/>
      </c>
      <c r="T1428" s="40">
        <f>INDEX(T$78:T$91,$D1428)/$E1428</f>
        <v/>
      </c>
      <c r="U1428" s="40">
        <f>INDEX(U$78:U$91,$D1428)/$E1428</f>
        <v/>
      </c>
      <c r="V1428" s="40">
        <f>INDEX(V$78:V$91,$D1428)/$E1428</f>
        <v/>
      </c>
      <c r="W1428" s="40">
        <f>INDEX(W$78:W$91,$D1428)/$E1428</f>
        <v/>
      </c>
      <c r="X1428" s="40">
        <f>INDEX(X$78:X$91,$D1428)/$E1428</f>
        <v/>
      </c>
      <c r="Y1428" s="40">
        <f>INDEX(Y$78:Y$91,$D1428)/$E1428</f>
        <v/>
      </c>
      <c r="Z1428" s="40">
        <f>INDEX(Z$78:Z$91,$D1428)/$E1428</f>
        <v/>
      </c>
      <c r="AA1428" s="40">
        <f>INDEX(AA$78:AA$91,$D1428)/$E1428</f>
        <v/>
      </c>
      <c r="AB1428" s="40">
        <f>INDEX(AB$78:AB$91,$D1428)/$E1428</f>
        <v/>
      </c>
      <c r="AC1428" s="40">
        <f>INDEX(AC$78:AC$91,$D1428)/$E1428</f>
        <v/>
      </c>
      <c r="AD1428" s="42">
        <f>NEWEXCISE(INDEX(AD$78:AD$91,$D1428),$E1428)</f>
        <v/>
      </c>
      <c r="AE1428" s="25">
        <f>LOWER(Settings!$C$4)&amp;".mit."&amp;$A1428&amp;IF($C1428="","","."&amp;$C1428&amp;"."&amp;$B1428)&amp;IF(INDEX(Variables!$D$5:$D$105,MATCH($A1428,Variables!$A$5:$A$105,0))="","","."&amp;INDEX(Variables!$D$5:$D$105,MATCH($A1428,Variables!$A$5:$A$105,0)))&amp;"."&amp;AE$5</f>
        <v/>
      </c>
      <c r="AF1428" s="41">
        <f>INDEX(AF$78:AF$91,$D1428)/$E1428</f>
        <v/>
      </c>
      <c r="AG1428" s="40">
        <f>INDEX(AG$78:AG$91,$D1428)/$E1428</f>
        <v/>
      </c>
      <c r="AH1428" s="40">
        <f>INDEX(AH$78:AH$91,$D1428)/$E1428</f>
        <v/>
      </c>
      <c r="AI1428" s="40">
        <f>INDEX(AI$78:AI$91,$D1428)/$E1428</f>
        <v/>
      </c>
      <c r="AJ1428" s="40">
        <f>INDEX(AJ$78:AJ$91,$D1428)/$E1428</f>
        <v/>
      </c>
      <c r="AK1428" s="40">
        <f>INDEX(AK$78:AK$91,$D1428)/$E1428</f>
        <v/>
      </c>
      <c r="AL1428" s="40">
        <f>INDEX(AL$78:AL$91,$D1428)/$E1428</f>
        <v/>
      </c>
      <c r="AM1428" s="40">
        <f>INDEX(AM$78:AM$91,$D1428)/$E1428</f>
        <v/>
      </c>
      <c r="AN1428" s="40">
        <f>INDEX(AN$78:AN$91,$D1428)/$E1428</f>
        <v/>
      </c>
      <c r="AO1428" s="40">
        <f>INDEX(AO$78:AO$91,$D1428)/$E1428</f>
        <v/>
      </c>
      <c r="AP1428" s="40">
        <f>INDEX(AP$78:AP$91,$D1428)/$E1428</f>
        <v/>
      </c>
      <c r="AQ1428" s="40">
        <f>INDEX(AQ$78:AQ$91,$D1428)/$E1428</f>
        <v/>
      </c>
      <c r="AR1428" s="40">
        <f>INDEX(AR$78:AR$91,$D1428)/$E1428</f>
        <v/>
      </c>
      <c r="AS1428" s="40">
        <f>INDEX(AS$78:AS$91,$D1428)/$E1428</f>
        <v/>
      </c>
      <c r="AT1428" s="40">
        <f>INDEX(AT$78:AT$91,$D1428)/$E1428</f>
        <v/>
      </c>
      <c r="AU1428" s="40">
        <f>INDEX(AU$78:AU$91,$D1428)/$E1428</f>
        <v/>
      </c>
      <c r="AV1428" s="40">
        <f>INDEX(AV$78:AV$91,$D1428)/$E1428</f>
        <v/>
      </c>
      <c r="AW1428" s="40">
        <f>INDEX(AW$78:AW$91,$D1428)/$E1428</f>
        <v/>
      </c>
      <c r="AX1428" s="42">
        <f>NEWEXCISE(INDEX(AX$78:AX$91,$D1428),$E1428)</f>
        <v/>
      </c>
    </row>
    <row r="1429" hidden="1" outlineLevel="2">
      <c r="A1429" s="5" t="inlineStr">
        <is>
          <t>ntx</t>
        </is>
      </c>
      <c r="B1429" s="5" t="inlineStr">
        <is>
          <t>nga</t>
        </is>
      </c>
      <c r="C1429" s="5" t="inlineStr">
        <is>
          <t>cem</t>
        </is>
      </c>
      <c r="D1429" s="40">
        <f>INDEX(Inputs!$L$5:$L$132,MATCH($B1429&amp;"|"&amp;$C1429,Inputs!$A$5:$A$132,0))</f>
        <v/>
      </c>
      <c r="E1429" s="40">
        <f>INDEX(Inputs!$I$5:$I$132,MATCH($B1429&amp;"|"&amp;$C1429,Inputs!$A$5:$A$132,0))</f>
        <v/>
      </c>
      <c r="F1429" s="39" t="n"/>
      <c r="G1429" s="39" t="n"/>
      <c r="H1429" s="5">
        <f>INDEX(Variables!$B$5:$B$105,MATCH($A1429,Variables!$A$5:$A$105,0))&amp;IF($C1429="",""," | "&amp;INDEX(Mapping!$B$5:$B$26,MATCH($C1429,Mapping!$A$5:$A$26,0))&amp;" | "&amp;INDEX(Mapping!$B$30:$B$41,MATCH($B1429,Mapping!$A$30:$A$41,0)))</f>
        <v/>
      </c>
      <c r="I1429" s="5">
        <f>INDEX(Variables!$C$5:$C$105,MATCH($A1429,Variables!$A$5:$A$105,0))</f>
        <v/>
      </c>
      <c r="J1429" s="5">
        <f>INDEX(Variables!$E$5:$E$105,MATCH($A1429,Variables!$A$5:$A$105,0))</f>
        <v/>
      </c>
      <c r="K1429" s="25">
        <f>LOWER(Settings!$C$4)&amp;".mit."&amp;$A1429&amp;IF($C1429="","","."&amp;$C1429&amp;"."&amp;$B1429)&amp;IF(INDEX(Variables!$D$5:$D$105,MATCH($A1429,Variables!$A$5:$A$105,0))="","","."&amp;INDEX(Variables!$D$5:$D$105,MATCH($A1429,Variables!$A$5:$A$105,0)))&amp;"."&amp;K$5</f>
        <v/>
      </c>
      <c r="L1429" s="41">
        <f>INDEX(L$78:L$91,$D1429)/$E1429</f>
        <v/>
      </c>
      <c r="M1429" s="40">
        <f>INDEX(M$78:M$91,$D1429)/$E1429</f>
        <v/>
      </c>
      <c r="N1429" s="40">
        <f>INDEX(N$78:N$91,$D1429)/$E1429</f>
        <v/>
      </c>
      <c r="O1429" s="40">
        <f>INDEX(O$78:O$91,$D1429)/$E1429</f>
        <v/>
      </c>
      <c r="P1429" s="40">
        <f>INDEX(P$78:P$91,$D1429)/$E1429</f>
        <v/>
      </c>
      <c r="Q1429" s="40">
        <f>INDEX(Q$78:Q$91,$D1429)/$E1429</f>
        <v/>
      </c>
      <c r="R1429" s="40">
        <f>INDEX(R$78:R$91,$D1429)/$E1429</f>
        <v/>
      </c>
      <c r="S1429" s="40">
        <f>INDEX(S$78:S$91,$D1429)/$E1429</f>
        <v/>
      </c>
      <c r="T1429" s="40">
        <f>INDEX(T$78:T$91,$D1429)/$E1429</f>
        <v/>
      </c>
      <c r="U1429" s="40">
        <f>INDEX(U$78:U$91,$D1429)/$E1429</f>
        <v/>
      </c>
      <c r="V1429" s="40">
        <f>INDEX(V$78:V$91,$D1429)/$E1429</f>
        <v/>
      </c>
      <c r="W1429" s="40">
        <f>INDEX(W$78:W$91,$D1429)/$E1429</f>
        <v/>
      </c>
      <c r="X1429" s="40">
        <f>INDEX(X$78:X$91,$D1429)/$E1429</f>
        <v/>
      </c>
      <c r="Y1429" s="40">
        <f>INDEX(Y$78:Y$91,$D1429)/$E1429</f>
        <v/>
      </c>
      <c r="Z1429" s="40">
        <f>INDEX(Z$78:Z$91,$D1429)/$E1429</f>
        <v/>
      </c>
      <c r="AA1429" s="40">
        <f>INDEX(AA$78:AA$91,$D1429)/$E1429</f>
        <v/>
      </c>
      <c r="AB1429" s="40">
        <f>INDEX(AB$78:AB$91,$D1429)/$E1429</f>
        <v/>
      </c>
      <c r="AC1429" s="40">
        <f>INDEX(AC$78:AC$91,$D1429)/$E1429</f>
        <v/>
      </c>
      <c r="AD1429" s="42">
        <f>NEWEXCISE(INDEX(AD$78:AD$91,$D1429),$E1429)</f>
        <v/>
      </c>
      <c r="AE1429" s="25">
        <f>LOWER(Settings!$C$4)&amp;".mit."&amp;$A1429&amp;IF($C1429="","","."&amp;$C1429&amp;"."&amp;$B1429)&amp;IF(INDEX(Variables!$D$5:$D$105,MATCH($A1429,Variables!$A$5:$A$105,0))="","","."&amp;INDEX(Variables!$D$5:$D$105,MATCH($A1429,Variables!$A$5:$A$105,0)))&amp;"."&amp;AE$5</f>
        <v/>
      </c>
      <c r="AF1429" s="41">
        <f>INDEX(AF$78:AF$91,$D1429)/$E1429</f>
        <v/>
      </c>
      <c r="AG1429" s="40">
        <f>INDEX(AG$78:AG$91,$D1429)/$E1429</f>
        <v/>
      </c>
      <c r="AH1429" s="40">
        <f>INDEX(AH$78:AH$91,$D1429)/$E1429</f>
        <v/>
      </c>
      <c r="AI1429" s="40">
        <f>INDEX(AI$78:AI$91,$D1429)/$E1429</f>
        <v/>
      </c>
      <c r="AJ1429" s="40">
        <f>INDEX(AJ$78:AJ$91,$D1429)/$E1429</f>
        <v/>
      </c>
      <c r="AK1429" s="40">
        <f>INDEX(AK$78:AK$91,$D1429)/$E1429</f>
        <v/>
      </c>
      <c r="AL1429" s="40">
        <f>INDEX(AL$78:AL$91,$D1429)/$E1429</f>
        <v/>
      </c>
      <c r="AM1429" s="40">
        <f>INDEX(AM$78:AM$91,$D1429)/$E1429</f>
        <v/>
      </c>
      <c r="AN1429" s="40">
        <f>INDEX(AN$78:AN$91,$D1429)/$E1429</f>
        <v/>
      </c>
      <c r="AO1429" s="40">
        <f>INDEX(AO$78:AO$91,$D1429)/$E1429</f>
        <v/>
      </c>
      <c r="AP1429" s="40">
        <f>INDEX(AP$78:AP$91,$D1429)/$E1429</f>
        <v/>
      </c>
      <c r="AQ1429" s="40">
        <f>INDEX(AQ$78:AQ$91,$D1429)/$E1429</f>
        <v/>
      </c>
      <c r="AR1429" s="40">
        <f>INDEX(AR$78:AR$91,$D1429)/$E1429</f>
        <v/>
      </c>
      <c r="AS1429" s="40">
        <f>INDEX(AS$78:AS$91,$D1429)/$E1429</f>
        <v/>
      </c>
      <c r="AT1429" s="40">
        <f>INDEX(AT$78:AT$91,$D1429)/$E1429</f>
        <v/>
      </c>
      <c r="AU1429" s="40">
        <f>INDEX(AU$78:AU$91,$D1429)/$E1429</f>
        <v/>
      </c>
      <c r="AV1429" s="40">
        <f>INDEX(AV$78:AV$91,$D1429)/$E1429</f>
        <v/>
      </c>
      <c r="AW1429" s="40">
        <f>INDEX(AW$78:AW$91,$D1429)/$E1429</f>
        <v/>
      </c>
      <c r="AX1429" s="42">
        <f>NEWEXCISE(INDEX(AX$78:AX$91,$D1429),$E1429)</f>
        <v/>
      </c>
    </row>
    <row r="1430" hidden="1" outlineLevel="2">
      <c r="A1430" s="5" t="inlineStr">
        <is>
          <t>ntx</t>
        </is>
      </c>
      <c r="B1430" s="5" t="inlineStr">
        <is>
          <t>gso</t>
        </is>
      </c>
      <c r="C1430" s="5" t="inlineStr">
        <is>
          <t>cem</t>
        </is>
      </c>
      <c r="D1430" s="40">
        <f>INDEX(Inputs!$L$5:$L$132,MATCH($B1430&amp;"|"&amp;$C1430,Inputs!$A$5:$A$132,0))</f>
        <v/>
      </c>
      <c r="E1430" s="40">
        <f>INDEX(Inputs!$I$5:$I$132,MATCH($B1430&amp;"|"&amp;$C1430,Inputs!$A$5:$A$132,0))</f>
        <v/>
      </c>
      <c r="F1430" s="39" t="n"/>
      <c r="G1430" s="39" t="n"/>
      <c r="H1430" s="5">
        <f>INDEX(Variables!$B$5:$B$105,MATCH($A1430,Variables!$A$5:$A$105,0))&amp;IF($C1430="",""," | "&amp;INDEX(Mapping!$B$5:$B$26,MATCH($C1430,Mapping!$A$5:$A$26,0))&amp;" | "&amp;INDEX(Mapping!$B$30:$B$41,MATCH($B1430,Mapping!$A$30:$A$41,0)))</f>
        <v/>
      </c>
      <c r="I1430" s="5">
        <f>INDEX(Variables!$C$5:$C$105,MATCH($A1430,Variables!$A$5:$A$105,0))</f>
        <v/>
      </c>
      <c r="J1430" s="5">
        <f>INDEX(Variables!$E$5:$E$105,MATCH($A1430,Variables!$A$5:$A$105,0))</f>
        <v/>
      </c>
      <c r="K1430" s="25">
        <f>LOWER(Settings!$C$4)&amp;".mit."&amp;$A1430&amp;IF($C1430="","","."&amp;$C1430&amp;"."&amp;$B1430)&amp;IF(INDEX(Variables!$D$5:$D$105,MATCH($A1430,Variables!$A$5:$A$105,0))="","","."&amp;INDEX(Variables!$D$5:$D$105,MATCH($A1430,Variables!$A$5:$A$105,0)))&amp;"."&amp;K$5</f>
        <v/>
      </c>
      <c r="L1430" s="41">
        <f>INDEX(L$78:L$91,$D1430)/$E1430</f>
        <v/>
      </c>
      <c r="M1430" s="40">
        <f>INDEX(M$78:M$91,$D1430)/$E1430</f>
        <v/>
      </c>
      <c r="N1430" s="40">
        <f>INDEX(N$78:N$91,$D1430)/$E1430</f>
        <v/>
      </c>
      <c r="O1430" s="40">
        <f>INDEX(O$78:O$91,$D1430)/$E1430</f>
        <v/>
      </c>
      <c r="P1430" s="40">
        <f>INDEX(P$78:P$91,$D1430)/$E1430</f>
        <v/>
      </c>
      <c r="Q1430" s="40">
        <f>INDEX(Q$78:Q$91,$D1430)/$E1430</f>
        <v/>
      </c>
      <c r="R1430" s="40">
        <f>INDEX(R$78:R$91,$D1430)/$E1430</f>
        <v/>
      </c>
      <c r="S1430" s="40">
        <f>INDEX(S$78:S$91,$D1430)/$E1430</f>
        <v/>
      </c>
      <c r="T1430" s="40">
        <f>INDEX(T$78:T$91,$D1430)/$E1430</f>
        <v/>
      </c>
      <c r="U1430" s="40">
        <f>INDEX(U$78:U$91,$D1430)/$E1430</f>
        <v/>
      </c>
      <c r="V1430" s="40">
        <f>INDEX(V$78:V$91,$D1430)/$E1430</f>
        <v/>
      </c>
      <c r="W1430" s="40">
        <f>INDEX(W$78:W$91,$D1430)/$E1430</f>
        <v/>
      </c>
      <c r="X1430" s="40">
        <f>INDEX(X$78:X$91,$D1430)/$E1430</f>
        <v/>
      </c>
      <c r="Y1430" s="40">
        <f>INDEX(Y$78:Y$91,$D1430)/$E1430</f>
        <v/>
      </c>
      <c r="Z1430" s="40">
        <f>INDEX(Z$78:Z$91,$D1430)/$E1430</f>
        <v/>
      </c>
      <c r="AA1430" s="40">
        <f>INDEX(AA$78:AA$91,$D1430)/$E1430</f>
        <v/>
      </c>
      <c r="AB1430" s="40">
        <f>INDEX(AB$78:AB$91,$D1430)/$E1430</f>
        <v/>
      </c>
      <c r="AC1430" s="40">
        <f>INDEX(AC$78:AC$91,$D1430)/$E1430</f>
        <v/>
      </c>
      <c r="AD1430" s="42">
        <f>NEWEXCISE(INDEX(AD$78:AD$91,$D1430),$E1430)</f>
        <v/>
      </c>
      <c r="AE1430" s="25">
        <f>LOWER(Settings!$C$4)&amp;".mit."&amp;$A1430&amp;IF($C1430="","","."&amp;$C1430&amp;"."&amp;$B1430)&amp;IF(INDEX(Variables!$D$5:$D$105,MATCH($A1430,Variables!$A$5:$A$105,0))="","","."&amp;INDEX(Variables!$D$5:$D$105,MATCH($A1430,Variables!$A$5:$A$105,0)))&amp;"."&amp;AE$5</f>
        <v/>
      </c>
      <c r="AF1430" s="41">
        <f>INDEX(AF$78:AF$91,$D1430)/$E1430</f>
        <v/>
      </c>
      <c r="AG1430" s="40">
        <f>INDEX(AG$78:AG$91,$D1430)/$E1430</f>
        <v/>
      </c>
      <c r="AH1430" s="40">
        <f>INDEX(AH$78:AH$91,$D1430)/$E1430</f>
        <v/>
      </c>
      <c r="AI1430" s="40">
        <f>INDEX(AI$78:AI$91,$D1430)/$E1430</f>
        <v/>
      </c>
      <c r="AJ1430" s="40">
        <f>INDEX(AJ$78:AJ$91,$D1430)/$E1430</f>
        <v/>
      </c>
      <c r="AK1430" s="40">
        <f>INDEX(AK$78:AK$91,$D1430)/$E1430</f>
        <v/>
      </c>
      <c r="AL1430" s="40">
        <f>INDEX(AL$78:AL$91,$D1430)/$E1430</f>
        <v/>
      </c>
      <c r="AM1430" s="40">
        <f>INDEX(AM$78:AM$91,$D1430)/$E1430</f>
        <v/>
      </c>
      <c r="AN1430" s="40">
        <f>INDEX(AN$78:AN$91,$D1430)/$E1430</f>
        <v/>
      </c>
      <c r="AO1430" s="40">
        <f>INDEX(AO$78:AO$91,$D1430)/$E1430</f>
        <v/>
      </c>
      <c r="AP1430" s="40">
        <f>INDEX(AP$78:AP$91,$D1430)/$E1430</f>
        <v/>
      </c>
      <c r="AQ1430" s="40">
        <f>INDEX(AQ$78:AQ$91,$D1430)/$E1430</f>
        <v/>
      </c>
      <c r="AR1430" s="40">
        <f>INDEX(AR$78:AR$91,$D1430)/$E1430</f>
        <v/>
      </c>
      <c r="AS1430" s="40">
        <f>INDEX(AS$78:AS$91,$D1430)/$E1430</f>
        <v/>
      </c>
      <c r="AT1430" s="40">
        <f>INDEX(AT$78:AT$91,$D1430)/$E1430</f>
        <v/>
      </c>
      <c r="AU1430" s="40">
        <f>INDEX(AU$78:AU$91,$D1430)/$E1430</f>
        <v/>
      </c>
      <c r="AV1430" s="40">
        <f>INDEX(AV$78:AV$91,$D1430)/$E1430</f>
        <v/>
      </c>
      <c r="AW1430" s="40">
        <f>INDEX(AW$78:AW$91,$D1430)/$E1430</f>
        <v/>
      </c>
      <c r="AX1430" s="42">
        <f>NEWEXCISE(INDEX(AX$78:AX$91,$D1430),$E1430)</f>
        <v/>
      </c>
    </row>
    <row r="1431" hidden="1" outlineLevel="2">
      <c r="A1431" s="5" t="inlineStr">
        <is>
          <t>ntx</t>
        </is>
      </c>
      <c r="B1431" s="5" t="inlineStr">
        <is>
          <t>die</t>
        </is>
      </c>
      <c r="C1431" s="5" t="inlineStr">
        <is>
          <t>cem</t>
        </is>
      </c>
      <c r="D1431" s="40">
        <f>INDEX(Inputs!$L$5:$L$132,MATCH($B1431&amp;"|"&amp;$C1431,Inputs!$A$5:$A$132,0))</f>
        <v/>
      </c>
      <c r="E1431" s="40">
        <f>INDEX(Inputs!$I$5:$I$132,MATCH($B1431&amp;"|"&amp;$C1431,Inputs!$A$5:$A$132,0))</f>
        <v/>
      </c>
      <c r="F1431" s="39" t="n"/>
      <c r="G1431" s="39" t="n"/>
      <c r="H1431" s="5">
        <f>INDEX(Variables!$B$5:$B$105,MATCH($A1431,Variables!$A$5:$A$105,0))&amp;IF($C1431="",""," | "&amp;INDEX(Mapping!$B$5:$B$26,MATCH($C1431,Mapping!$A$5:$A$26,0))&amp;" | "&amp;INDEX(Mapping!$B$30:$B$41,MATCH($B1431,Mapping!$A$30:$A$41,0)))</f>
        <v/>
      </c>
      <c r="I1431" s="5">
        <f>INDEX(Variables!$C$5:$C$105,MATCH($A1431,Variables!$A$5:$A$105,0))</f>
        <v/>
      </c>
      <c r="J1431" s="5">
        <f>INDEX(Variables!$E$5:$E$105,MATCH($A1431,Variables!$A$5:$A$105,0))</f>
        <v/>
      </c>
      <c r="K1431" s="25">
        <f>LOWER(Settings!$C$4)&amp;".mit."&amp;$A1431&amp;IF($C1431="","","."&amp;$C1431&amp;"."&amp;$B1431)&amp;IF(INDEX(Variables!$D$5:$D$105,MATCH($A1431,Variables!$A$5:$A$105,0))="","","."&amp;INDEX(Variables!$D$5:$D$105,MATCH($A1431,Variables!$A$5:$A$105,0)))&amp;"."&amp;K$5</f>
        <v/>
      </c>
      <c r="L1431" s="41">
        <f>INDEX(L$78:L$91,$D1431)/$E1431</f>
        <v/>
      </c>
      <c r="M1431" s="40">
        <f>INDEX(M$78:M$91,$D1431)/$E1431</f>
        <v/>
      </c>
      <c r="N1431" s="40">
        <f>INDEX(N$78:N$91,$D1431)/$E1431</f>
        <v/>
      </c>
      <c r="O1431" s="40">
        <f>INDEX(O$78:O$91,$D1431)/$E1431</f>
        <v/>
      </c>
      <c r="P1431" s="40">
        <f>INDEX(P$78:P$91,$D1431)/$E1431</f>
        <v/>
      </c>
      <c r="Q1431" s="40">
        <f>INDEX(Q$78:Q$91,$D1431)/$E1431</f>
        <v/>
      </c>
      <c r="R1431" s="40">
        <f>INDEX(R$78:R$91,$D1431)/$E1431</f>
        <v/>
      </c>
      <c r="S1431" s="40">
        <f>INDEX(S$78:S$91,$D1431)/$E1431</f>
        <v/>
      </c>
      <c r="T1431" s="40">
        <f>INDEX(T$78:T$91,$D1431)/$E1431</f>
        <v/>
      </c>
      <c r="U1431" s="40">
        <f>INDEX(U$78:U$91,$D1431)/$E1431</f>
        <v/>
      </c>
      <c r="V1431" s="40">
        <f>INDEX(V$78:V$91,$D1431)/$E1431</f>
        <v/>
      </c>
      <c r="W1431" s="40">
        <f>INDEX(W$78:W$91,$D1431)/$E1431</f>
        <v/>
      </c>
      <c r="X1431" s="40">
        <f>INDEX(X$78:X$91,$D1431)/$E1431</f>
        <v/>
      </c>
      <c r="Y1431" s="40">
        <f>INDEX(Y$78:Y$91,$D1431)/$E1431</f>
        <v/>
      </c>
      <c r="Z1431" s="40">
        <f>INDEX(Z$78:Z$91,$D1431)/$E1431</f>
        <v/>
      </c>
      <c r="AA1431" s="40">
        <f>INDEX(AA$78:AA$91,$D1431)/$E1431</f>
        <v/>
      </c>
      <c r="AB1431" s="40">
        <f>INDEX(AB$78:AB$91,$D1431)/$E1431</f>
        <v/>
      </c>
      <c r="AC1431" s="40">
        <f>INDEX(AC$78:AC$91,$D1431)/$E1431</f>
        <v/>
      </c>
      <c r="AD1431" s="42">
        <f>NEWEXCISE(INDEX(AD$78:AD$91,$D1431),$E1431)</f>
        <v/>
      </c>
      <c r="AE1431" s="25">
        <f>LOWER(Settings!$C$4)&amp;".mit."&amp;$A1431&amp;IF($C1431="","","."&amp;$C1431&amp;"."&amp;$B1431)&amp;IF(INDEX(Variables!$D$5:$D$105,MATCH($A1431,Variables!$A$5:$A$105,0))="","","."&amp;INDEX(Variables!$D$5:$D$105,MATCH($A1431,Variables!$A$5:$A$105,0)))&amp;"."&amp;AE$5</f>
        <v/>
      </c>
      <c r="AF1431" s="41">
        <f>INDEX(AF$78:AF$91,$D1431)/$E1431</f>
        <v/>
      </c>
      <c r="AG1431" s="40">
        <f>INDEX(AG$78:AG$91,$D1431)/$E1431</f>
        <v/>
      </c>
      <c r="AH1431" s="40">
        <f>INDEX(AH$78:AH$91,$D1431)/$E1431</f>
        <v/>
      </c>
      <c r="AI1431" s="40">
        <f>INDEX(AI$78:AI$91,$D1431)/$E1431</f>
        <v/>
      </c>
      <c r="AJ1431" s="40">
        <f>INDEX(AJ$78:AJ$91,$D1431)/$E1431</f>
        <v/>
      </c>
      <c r="AK1431" s="40">
        <f>INDEX(AK$78:AK$91,$D1431)/$E1431</f>
        <v/>
      </c>
      <c r="AL1431" s="40">
        <f>INDEX(AL$78:AL$91,$D1431)/$E1431</f>
        <v/>
      </c>
      <c r="AM1431" s="40">
        <f>INDEX(AM$78:AM$91,$D1431)/$E1431</f>
        <v/>
      </c>
      <c r="AN1431" s="40">
        <f>INDEX(AN$78:AN$91,$D1431)/$E1431</f>
        <v/>
      </c>
      <c r="AO1431" s="40">
        <f>INDEX(AO$78:AO$91,$D1431)/$E1431</f>
        <v/>
      </c>
      <c r="AP1431" s="40">
        <f>INDEX(AP$78:AP$91,$D1431)/$E1431</f>
        <v/>
      </c>
      <c r="AQ1431" s="40">
        <f>INDEX(AQ$78:AQ$91,$D1431)/$E1431</f>
        <v/>
      </c>
      <c r="AR1431" s="40">
        <f>INDEX(AR$78:AR$91,$D1431)/$E1431</f>
        <v/>
      </c>
      <c r="AS1431" s="40">
        <f>INDEX(AS$78:AS$91,$D1431)/$E1431</f>
        <v/>
      </c>
      <c r="AT1431" s="40">
        <f>INDEX(AT$78:AT$91,$D1431)/$E1431</f>
        <v/>
      </c>
      <c r="AU1431" s="40">
        <f>INDEX(AU$78:AU$91,$D1431)/$E1431</f>
        <v/>
      </c>
      <c r="AV1431" s="40">
        <f>INDEX(AV$78:AV$91,$D1431)/$E1431</f>
        <v/>
      </c>
      <c r="AW1431" s="40">
        <f>INDEX(AW$78:AW$91,$D1431)/$E1431</f>
        <v/>
      </c>
      <c r="AX1431" s="42">
        <f>NEWEXCISE(INDEX(AX$78:AX$91,$D1431),$E1431)</f>
        <v/>
      </c>
    </row>
    <row r="1432" hidden="1" outlineLevel="2">
      <c r="A1432" s="5" t="inlineStr">
        <is>
          <t>ntx</t>
        </is>
      </c>
      <c r="B1432" s="5" t="inlineStr">
        <is>
          <t>lpg</t>
        </is>
      </c>
      <c r="C1432" s="5" t="inlineStr">
        <is>
          <t>cem</t>
        </is>
      </c>
      <c r="D1432" s="40">
        <f>INDEX(Inputs!$L$5:$L$132,MATCH($B1432&amp;"|"&amp;$C1432,Inputs!$A$5:$A$132,0))</f>
        <v/>
      </c>
      <c r="E1432" s="40">
        <f>INDEX(Inputs!$I$5:$I$132,MATCH($B1432&amp;"|"&amp;$C1432,Inputs!$A$5:$A$132,0))</f>
        <v/>
      </c>
      <c r="F1432" s="39" t="n"/>
      <c r="G1432" s="39" t="n"/>
      <c r="H1432" s="5">
        <f>INDEX(Variables!$B$5:$B$105,MATCH($A1432,Variables!$A$5:$A$105,0))&amp;IF($C1432="",""," | "&amp;INDEX(Mapping!$B$5:$B$26,MATCH($C1432,Mapping!$A$5:$A$26,0))&amp;" | "&amp;INDEX(Mapping!$B$30:$B$41,MATCH($B1432,Mapping!$A$30:$A$41,0)))</f>
        <v/>
      </c>
      <c r="I1432" s="5">
        <f>INDEX(Variables!$C$5:$C$105,MATCH($A1432,Variables!$A$5:$A$105,0))</f>
        <v/>
      </c>
      <c r="J1432" s="5">
        <f>INDEX(Variables!$E$5:$E$105,MATCH($A1432,Variables!$A$5:$A$105,0))</f>
        <v/>
      </c>
      <c r="K1432" s="25">
        <f>LOWER(Settings!$C$4)&amp;".mit."&amp;$A1432&amp;IF($C1432="","","."&amp;$C1432&amp;"."&amp;$B1432)&amp;IF(INDEX(Variables!$D$5:$D$105,MATCH($A1432,Variables!$A$5:$A$105,0))="","","."&amp;INDEX(Variables!$D$5:$D$105,MATCH($A1432,Variables!$A$5:$A$105,0)))&amp;"."&amp;K$5</f>
        <v/>
      </c>
      <c r="L1432" s="41">
        <f>INDEX(L$78:L$91,$D1432)/$E1432</f>
        <v/>
      </c>
      <c r="M1432" s="40">
        <f>INDEX(M$78:M$91,$D1432)/$E1432</f>
        <v/>
      </c>
      <c r="N1432" s="40">
        <f>INDEX(N$78:N$91,$D1432)/$E1432</f>
        <v/>
      </c>
      <c r="O1432" s="40">
        <f>INDEX(O$78:O$91,$D1432)/$E1432</f>
        <v/>
      </c>
      <c r="P1432" s="40">
        <f>INDEX(P$78:P$91,$D1432)/$E1432</f>
        <v/>
      </c>
      <c r="Q1432" s="40">
        <f>INDEX(Q$78:Q$91,$D1432)/$E1432</f>
        <v/>
      </c>
      <c r="R1432" s="40">
        <f>INDEX(R$78:R$91,$D1432)/$E1432</f>
        <v/>
      </c>
      <c r="S1432" s="40">
        <f>INDEX(S$78:S$91,$D1432)/$E1432</f>
        <v/>
      </c>
      <c r="T1432" s="40">
        <f>INDEX(T$78:T$91,$D1432)/$E1432</f>
        <v/>
      </c>
      <c r="U1432" s="40">
        <f>INDEX(U$78:U$91,$D1432)/$E1432</f>
        <v/>
      </c>
      <c r="V1432" s="40">
        <f>INDEX(V$78:V$91,$D1432)/$E1432</f>
        <v/>
      </c>
      <c r="W1432" s="40">
        <f>INDEX(W$78:W$91,$D1432)/$E1432</f>
        <v/>
      </c>
      <c r="X1432" s="40">
        <f>INDEX(X$78:X$91,$D1432)/$E1432</f>
        <v/>
      </c>
      <c r="Y1432" s="40">
        <f>INDEX(Y$78:Y$91,$D1432)/$E1432</f>
        <v/>
      </c>
      <c r="Z1432" s="40">
        <f>INDEX(Z$78:Z$91,$D1432)/$E1432</f>
        <v/>
      </c>
      <c r="AA1432" s="40">
        <f>INDEX(AA$78:AA$91,$D1432)/$E1432</f>
        <v/>
      </c>
      <c r="AB1432" s="40">
        <f>INDEX(AB$78:AB$91,$D1432)/$E1432</f>
        <v/>
      </c>
      <c r="AC1432" s="40">
        <f>INDEX(AC$78:AC$91,$D1432)/$E1432</f>
        <v/>
      </c>
      <c r="AD1432" s="42">
        <f>NEWEXCISE(INDEX(AD$78:AD$91,$D1432),$E1432)</f>
        <v/>
      </c>
      <c r="AE1432" s="25">
        <f>LOWER(Settings!$C$4)&amp;".mit."&amp;$A1432&amp;IF($C1432="","","."&amp;$C1432&amp;"."&amp;$B1432)&amp;IF(INDEX(Variables!$D$5:$D$105,MATCH($A1432,Variables!$A$5:$A$105,0))="","","."&amp;INDEX(Variables!$D$5:$D$105,MATCH($A1432,Variables!$A$5:$A$105,0)))&amp;"."&amp;AE$5</f>
        <v/>
      </c>
      <c r="AF1432" s="41">
        <f>INDEX(AF$78:AF$91,$D1432)/$E1432</f>
        <v/>
      </c>
      <c r="AG1432" s="40">
        <f>INDEX(AG$78:AG$91,$D1432)/$E1432</f>
        <v/>
      </c>
      <c r="AH1432" s="40">
        <f>INDEX(AH$78:AH$91,$D1432)/$E1432</f>
        <v/>
      </c>
      <c r="AI1432" s="40">
        <f>INDEX(AI$78:AI$91,$D1432)/$E1432</f>
        <v/>
      </c>
      <c r="AJ1432" s="40">
        <f>INDEX(AJ$78:AJ$91,$D1432)/$E1432</f>
        <v/>
      </c>
      <c r="AK1432" s="40">
        <f>INDEX(AK$78:AK$91,$D1432)/$E1432</f>
        <v/>
      </c>
      <c r="AL1432" s="40">
        <f>INDEX(AL$78:AL$91,$D1432)/$E1432</f>
        <v/>
      </c>
      <c r="AM1432" s="40">
        <f>INDEX(AM$78:AM$91,$D1432)/$E1432</f>
        <v/>
      </c>
      <c r="AN1432" s="40">
        <f>INDEX(AN$78:AN$91,$D1432)/$E1432</f>
        <v/>
      </c>
      <c r="AO1432" s="40">
        <f>INDEX(AO$78:AO$91,$D1432)/$E1432</f>
        <v/>
      </c>
      <c r="AP1432" s="40">
        <f>INDEX(AP$78:AP$91,$D1432)/$E1432</f>
        <v/>
      </c>
      <c r="AQ1432" s="40">
        <f>INDEX(AQ$78:AQ$91,$D1432)/$E1432</f>
        <v/>
      </c>
      <c r="AR1432" s="40">
        <f>INDEX(AR$78:AR$91,$D1432)/$E1432</f>
        <v/>
      </c>
      <c r="AS1432" s="40">
        <f>INDEX(AS$78:AS$91,$D1432)/$E1432</f>
        <v/>
      </c>
      <c r="AT1432" s="40">
        <f>INDEX(AT$78:AT$91,$D1432)/$E1432</f>
        <v/>
      </c>
      <c r="AU1432" s="40">
        <f>INDEX(AU$78:AU$91,$D1432)/$E1432</f>
        <v/>
      </c>
      <c r="AV1432" s="40">
        <f>INDEX(AV$78:AV$91,$D1432)/$E1432</f>
        <v/>
      </c>
      <c r="AW1432" s="40">
        <f>INDEX(AW$78:AW$91,$D1432)/$E1432</f>
        <v/>
      </c>
      <c r="AX1432" s="42">
        <f>NEWEXCISE(INDEX(AX$78:AX$91,$D1432),$E1432)</f>
        <v/>
      </c>
    </row>
    <row r="1433" hidden="1" outlineLevel="2">
      <c r="A1433" s="5" t="inlineStr">
        <is>
          <t>ntx</t>
        </is>
      </c>
      <c r="B1433" s="5" t="inlineStr">
        <is>
          <t>ker</t>
        </is>
      </c>
      <c r="C1433" s="5" t="inlineStr">
        <is>
          <t>cem</t>
        </is>
      </c>
      <c r="D1433" s="40">
        <f>INDEX(Inputs!$L$5:$L$132,MATCH($B1433&amp;"|"&amp;$C1433,Inputs!$A$5:$A$132,0))</f>
        <v/>
      </c>
      <c r="E1433" s="40">
        <f>INDEX(Inputs!$I$5:$I$132,MATCH($B1433&amp;"|"&amp;$C1433,Inputs!$A$5:$A$132,0))</f>
        <v/>
      </c>
      <c r="F1433" s="39" t="n"/>
      <c r="G1433" s="39" t="n"/>
      <c r="H1433" s="5">
        <f>INDEX(Variables!$B$5:$B$105,MATCH($A1433,Variables!$A$5:$A$105,0))&amp;IF($C1433="",""," | "&amp;INDEX(Mapping!$B$5:$B$26,MATCH($C1433,Mapping!$A$5:$A$26,0))&amp;" | "&amp;INDEX(Mapping!$B$30:$B$41,MATCH($B1433,Mapping!$A$30:$A$41,0)))</f>
        <v/>
      </c>
      <c r="I1433" s="5">
        <f>INDEX(Variables!$C$5:$C$105,MATCH($A1433,Variables!$A$5:$A$105,0))</f>
        <v/>
      </c>
      <c r="J1433" s="5">
        <f>INDEX(Variables!$E$5:$E$105,MATCH($A1433,Variables!$A$5:$A$105,0))</f>
        <v/>
      </c>
      <c r="K1433" s="25">
        <f>LOWER(Settings!$C$4)&amp;".mit."&amp;$A1433&amp;IF($C1433="","","."&amp;$C1433&amp;"."&amp;$B1433)&amp;IF(INDEX(Variables!$D$5:$D$105,MATCH($A1433,Variables!$A$5:$A$105,0))="","","."&amp;INDEX(Variables!$D$5:$D$105,MATCH($A1433,Variables!$A$5:$A$105,0)))&amp;"."&amp;K$5</f>
        <v/>
      </c>
      <c r="L1433" s="41">
        <f>INDEX(L$78:L$91,$D1433)/$E1433</f>
        <v/>
      </c>
      <c r="M1433" s="40">
        <f>INDEX(M$78:M$91,$D1433)/$E1433</f>
        <v/>
      </c>
      <c r="N1433" s="40">
        <f>INDEX(N$78:N$91,$D1433)/$E1433</f>
        <v/>
      </c>
      <c r="O1433" s="40">
        <f>INDEX(O$78:O$91,$D1433)/$E1433</f>
        <v/>
      </c>
      <c r="P1433" s="40">
        <f>INDEX(P$78:P$91,$D1433)/$E1433</f>
        <v/>
      </c>
      <c r="Q1433" s="40">
        <f>INDEX(Q$78:Q$91,$D1433)/$E1433</f>
        <v/>
      </c>
      <c r="R1433" s="40">
        <f>INDEX(R$78:R$91,$D1433)/$E1433</f>
        <v/>
      </c>
      <c r="S1433" s="40">
        <f>INDEX(S$78:S$91,$D1433)/$E1433</f>
        <v/>
      </c>
      <c r="T1433" s="40">
        <f>INDEX(T$78:T$91,$D1433)/$E1433</f>
        <v/>
      </c>
      <c r="U1433" s="40">
        <f>INDEX(U$78:U$91,$D1433)/$E1433</f>
        <v/>
      </c>
      <c r="V1433" s="40">
        <f>INDEX(V$78:V$91,$D1433)/$E1433</f>
        <v/>
      </c>
      <c r="W1433" s="40">
        <f>INDEX(W$78:W$91,$D1433)/$E1433</f>
        <v/>
      </c>
      <c r="X1433" s="40">
        <f>INDEX(X$78:X$91,$D1433)/$E1433</f>
        <v/>
      </c>
      <c r="Y1433" s="40">
        <f>INDEX(Y$78:Y$91,$D1433)/$E1433</f>
        <v/>
      </c>
      <c r="Z1433" s="40">
        <f>INDEX(Z$78:Z$91,$D1433)/$E1433</f>
        <v/>
      </c>
      <c r="AA1433" s="40">
        <f>INDEX(AA$78:AA$91,$D1433)/$E1433</f>
        <v/>
      </c>
      <c r="AB1433" s="40">
        <f>INDEX(AB$78:AB$91,$D1433)/$E1433</f>
        <v/>
      </c>
      <c r="AC1433" s="40">
        <f>INDEX(AC$78:AC$91,$D1433)/$E1433</f>
        <v/>
      </c>
      <c r="AD1433" s="42">
        <f>NEWEXCISE(INDEX(AD$78:AD$91,$D1433),$E1433)</f>
        <v/>
      </c>
      <c r="AE1433" s="25">
        <f>LOWER(Settings!$C$4)&amp;".mit."&amp;$A1433&amp;IF($C1433="","","."&amp;$C1433&amp;"."&amp;$B1433)&amp;IF(INDEX(Variables!$D$5:$D$105,MATCH($A1433,Variables!$A$5:$A$105,0))="","","."&amp;INDEX(Variables!$D$5:$D$105,MATCH($A1433,Variables!$A$5:$A$105,0)))&amp;"."&amp;AE$5</f>
        <v/>
      </c>
      <c r="AF1433" s="41">
        <f>INDEX(AF$78:AF$91,$D1433)/$E1433</f>
        <v/>
      </c>
      <c r="AG1433" s="40">
        <f>INDEX(AG$78:AG$91,$D1433)/$E1433</f>
        <v/>
      </c>
      <c r="AH1433" s="40">
        <f>INDEX(AH$78:AH$91,$D1433)/$E1433</f>
        <v/>
      </c>
      <c r="AI1433" s="40">
        <f>INDEX(AI$78:AI$91,$D1433)/$E1433</f>
        <v/>
      </c>
      <c r="AJ1433" s="40">
        <f>INDEX(AJ$78:AJ$91,$D1433)/$E1433</f>
        <v/>
      </c>
      <c r="AK1433" s="40">
        <f>INDEX(AK$78:AK$91,$D1433)/$E1433</f>
        <v/>
      </c>
      <c r="AL1433" s="40">
        <f>INDEX(AL$78:AL$91,$D1433)/$E1433</f>
        <v/>
      </c>
      <c r="AM1433" s="40">
        <f>INDEX(AM$78:AM$91,$D1433)/$E1433</f>
        <v/>
      </c>
      <c r="AN1433" s="40">
        <f>INDEX(AN$78:AN$91,$D1433)/$E1433</f>
        <v/>
      </c>
      <c r="AO1433" s="40">
        <f>INDEX(AO$78:AO$91,$D1433)/$E1433</f>
        <v/>
      </c>
      <c r="AP1433" s="40">
        <f>INDEX(AP$78:AP$91,$D1433)/$E1433</f>
        <v/>
      </c>
      <c r="AQ1433" s="40">
        <f>INDEX(AQ$78:AQ$91,$D1433)/$E1433</f>
        <v/>
      </c>
      <c r="AR1433" s="40">
        <f>INDEX(AR$78:AR$91,$D1433)/$E1433</f>
        <v/>
      </c>
      <c r="AS1433" s="40">
        <f>INDEX(AS$78:AS$91,$D1433)/$E1433</f>
        <v/>
      </c>
      <c r="AT1433" s="40">
        <f>INDEX(AT$78:AT$91,$D1433)/$E1433</f>
        <v/>
      </c>
      <c r="AU1433" s="40">
        <f>INDEX(AU$78:AU$91,$D1433)/$E1433</f>
        <v/>
      </c>
      <c r="AV1433" s="40">
        <f>INDEX(AV$78:AV$91,$D1433)/$E1433</f>
        <v/>
      </c>
      <c r="AW1433" s="40">
        <f>INDEX(AW$78:AW$91,$D1433)/$E1433</f>
        <v/>
      </c>
      <c r="AX1433" s="42">
        <f>NEWEXCISE(INDEX(AX$78:AX$91,$D1433),$E1433)</f>
        <v/>
      </c>
    </row>
    <row r="1434" hidden="1" outlineLevel="2">
      <c r="A1434" s="5" t="inlineStr">
        <is>
          <t>ntx</t>
        </is>
      </c>
      <c r="B1434" s="5" t="inlineStr">
        <is>
          <t>oop</t>
        </is>
      </c>
      <c r="C1434" s="5" t="inlineStr">
        <is>
          <t>cem</t>
        </is>
      </c>
      <c r="D1434" s="40">
        <f>INDEX(Inputs!$L$5:$L$132,MATCH($B1434&amp;"|"&amp;$C1434,Inputs!$A$5:$A$132,0))</f>
        <v/>
      </c>
      <c r="E1434" s="40">
        <f>INDEX(Inputs!$I$5:$I$132,MATCH($B1434&amp;"|"&amp;$C1434,Inputs!$A$5:$A$132,0))</f>
        <v/>
      </c>
      <c r="F1434" s="39" t="n"/>
      <c r="G1434" s="39" t="n"/>
      <c r="H1434" s="5">
        <f>INDEX(Variables!$B$5:$B$105,MATCH($A1434,Variables!$A$5:$A$105,0))&amp;IF($C1434="",""," | "&amp;INDEX(Mapping!$B$5:$B$26,MATCH($C1434,Mapping!$A$5:$A$26,0))&amp;" | "&amp;INDEX(Mapping!$B$30:$B$41,MATCH($B1434,Mapping!$A$30:$A$41,0)))</f>
        <v/>
      </c>
      <c r="I1434" s="5">
        <f>INDEX(Variables!$C$5:$C$105,MATCH($A1434,Variables!$A$5:$A$105,0))</f>
        <v/>
      </c>
      <c r="J1434" s="5">
        <f>INDEX(Variables!$E$5:$E$105,MATCH($A1434,Variables!$A$5:$A$105,0))</f>
        <v/>
      </c>
      <c r="K1434" s="25">
        <f>LOWER(Settings!$C$4)&amp;".mit."&amp;$A1434&amp;IF($C1434="","","."&amp;$C1434&amp;"."&amp;$B1434)&amp;IF(INDEX(Variables!$D$5:$D$105,MATCH($A1434,Variables!$A$5:$A$105,0))="","","."&amp;INDEX(Variables!$D$5:$D$105,MATCH($A1434,Variables!$A$5:$A$105,0)))&amp;"."&amp;K$5</f>
        <v/>
      </c>
      <c r="L1434" s="41">
        <f>INDEX(L$78:L$91,$D1434)/$E1434</f>
        <v/>
      </c>
      <c r="M1434" s="40">
        <f>INDEX(M$78:M$91,$D1434)/$E1434</f>
        <v/>
      </c>
      <c r="N1434" s="40">
        <f>INDEX(N$78:N$91,$D1434)/$E1434</f>
        <v/>
      </c>
      <c r="O1434" s="40">
        <f>INDEX(O$78:O$91,$D1434)/$E1434</f>
        <v/>
      </c>
      <c r="P1434" s="40">
        <f>INDEX(P$78:P$91,$D1434)/$E1434</f>
        <v/>
      </c>
      <c r="Q1434" s="40">
        <f>INDEX(Q$78:Q$91,$D1434)/$E1434</f>
        <v/>
      </c>
      <c r="R1434" s="40">
        <f>INDEX(R$78:R$91,$D1434)/$E1434</f>
        <v/>
      </c>
      <c r="S1434" s="40">
        <f>INDEX(S$78:S$91,$D1434)/$E1434</f>
        <v/>
      </c>
      <c r="T1434" s="40">
        <f>INDEX(T$78:T$91,$D1434)/$E1434</f>
        <v/>
      </c>
      <c r="U1434" s="40">
        <f>INDEX(U$78:U$91,$D1434)/$E1434</f>
        <v/>
      </c>
      <c r="V1434" s="40">
        <f>INDEX(V$78:V$91,$D1434)/$E1434</f>
        <v/>
      </c>
      <c r="W1434" s="40">
        <f>INDEX(W$78:W$91,$D1434)/$E1434</f>
        <v/>
      </c>
      <c r="X1434" s="40">
        <f>INDEX(X$78:X$91,$D1434)/$E1434</f>
        <v/>
      </c>
      <c r="Y1434" s="40">
        <f>INDEX(Y$78:Y$91,$D1434)/$E1434</f>
        <v/>
      </c>
      <c r="Z1434" s="40">
        <f>INDEX(Z$78:Z$91,$D1434)/$E1434</f>
        <v/>
      </c>
      <c r="AA1434" s="40">
        <f>INDEX(AA$78:AA$91,$D1434)/$E1434</f>
        <v/>
      </c>
      <c r="AB1434" s="40">
        <f>INDEX(AB$78:AB$91,$D1434)/$E1434</f>
        <v/>
      </c>
      <c r="AC1434" s="40">
        <f>INDEX(AC$78:AC$91,$D1434)/$E1434</f>
        <v/>
      </c>
      <c r="AD1434" s="42">
        <f>NEWEXCISE(INDEX(AD$78:AD$91,$D1434),$E1434)</f>
        <v/>
      </c>
      <c r="AE1434" s="25">
        <f>LOWER(Settings!$C$4)&amp;".mit."&amp;$A1434&amp;IF($C1434="","","."&amp;$C1434&amp;"."&amp;$B1434)&amp;IF(INDEX(Variables!$D$5:$D$105,MATCH($A1434,Variables!$A$5:$A$105,0))="","","."&amp;INDEX(Variables!$D$5:$D$105,MATCH($A1434,Variables!$A$5:$A$105,0)))&amp;"."&amp;AE$5</f>
        <v/>
      </c>
      <c r="AF1434" s="41">
        <f>INDEX(AF$78:AF$91,$D1434)/$E1434</f>
        <v/>
      </c>
      <c r="AG1434" s="40">
        <f>INDEX(AG$78:AG$91,$D1434)/$E1434</f>
        <v/>
      </c>
      <c r="AH1434" s="40">
        <f>INDEX(AH$78:AH$91,$D1434)/$E1434</f>
        <v/>
      </c>
      <c r="AI1434" s="40">
        <f>INDEX(AI$78:AI$91,$D1434)/$E1434</f>
        <v/>
      </c>
      <c r="AJ1434" s="40">
        <f>INDEX(AJ$78:AJ$91,$D1434)/$E1434</f>
        <v/>
      </c>
      <c r="AK1434" s="40">
        <f>INDEX(AK$78:AK$91,$D1434)/$E1434</f>
        <v/>
      </c>
      <c r="AL1434" s="40">
        <f>INDEX(AL$78:AL$91,$D1434)/$E1434</f>
        <v/>
      </c>
      <c r="AM1434" s="40">
        <f>INDEX(AM$78:AM$91,$D1434)/$E1434</f>
        <v/>
      </c>
      <c r="AN1434" s="40">
        <f>INDEX(AN$78:AN$91,$D1434)/$E1434</f>
        <v/>
      </c>
      <c r="AO1434" s="40">
        <f>INDEX(AO$78:AO$91,$D1434)/$E1434</f>
        <v/>
      </c>
      <c r="AP1434" s="40">
        <f>INDEX(AP$78:AP$91,$D1434)/$E1434</f>
        <v/>
      </c>
      <c r="AQ1434" s="40">
        <f>INDEX(AQ$78:AQ$91,$D1434)/$E1434</f>
        <v/>
      </c>
      <c r="AR1434" s="40">
        <f>INDEX(AR$78:AR$91,$D1434)/$E1434</f>
        <v/>
      </c>
      <c r="AS1434" s="40">
        <f>INDEX(AS$78:AS$91,$D1434)/$E1434</f>
        <v/>
      </c>
      <c r="AT1434" s="40">
        <f>INDEX(AT$78:AT$91,$D1434)/$E1434</f>
        <v/>
      </c>
      <c r="AU1434" s="40">
        <f>INDEX(AU$78:AU$91,$D1434)/$E1434</f>
        <v/>
      </c>
      <c r="AV1434" s="40">
        <f>INDEX(AV$78:AV$91,$D1434)/$E1434</f>
        <v/>
      </c>
      <c r="AW1434" s="40">
        <f>INDEX(AW$78:AW$91,$D1434)/$E1434</f>
        <v/>
      </c>
      <c r="AX1434" s="42">
        <f>NEWEXCISE(INDEX(AX$78:AX$91,$D1434),$E1434)</f>
        <v/>
      </c>
    </row>
    <row r="1435" hidden="1" outlineLevel="2">
      <c r="A1435" s="5" t="inlineStr">
        <is>
          <t>ntx</t>
        </is>
      </c>
      <c r="B1435" s="5" t="inlineStr">
        <is>
          <t>bio</t>
        </is>
      </c>
      <c r="C1435" s="5" t="inlineStr">
        <is>
          <t>cem</t>
        </is>
      </c>
      <c r="D1435" s="40">
        <f>INDEX(Inputs!$L$5:$L$132,MATCH($B1435&amp;"|"&amp;$C1435,Inputs!$A$5:$A$132,0))</f>
        <v/>
      </c>
      <c r="E1435" s="40">
        <f>INDEX(Inputs!$I$5:$I$132,MATCH($B1435&amp;"|"&amp;$C1435,Inputs!$A$5:$A$132,0))</f>
        <v/>
      </c>
      <c r="F1435" s="39" t="n"/>
      <c r="G1435" s="39" t="n"/>
      <c r="H1435" s="5">
        <f>INDEX(Variables!$B$5:$B$105,MATCH($A1435,Variables!$A$5:$A$105,0))&amp;IF($C1435="",""," | "&amp;INDEX(Mapping!$B$5:$B$26,MATCH($C1435,Mapping!$A$5:$A$26,0))&amp;" | "&amp;INDEX(Mapping!$B$30:$B$41,MATCH($B1435,Mapping!$A$30:$A$41,0)))</f>
        <v/>
      </c>
      <c r="I1435" s="5">
        <f>INDEX(Variables!$C$5:$C$105,MATCH($A1435,Variables!$A$5:$A$105,0))</f>
        <v/>
      </c>
      <c r="J1435" s="5">
        <f>INDEX(Variables!$E$5:$E$105,MATCH($A1435,Variables!$A$5:$A$105,0))</f>
        <v/>
      </c>
      <c r="K1435" s="25">
        <f>LOWER(Settings!$C$4)&amp;".mit."&amp;$A1435&amp;IF($C1435="","","."&amp;$C1435&amp;"."&amp;$B1435)&amp;IF(INDEX(Variables!$D$5:$D$105,MATCH($A1435,Variables!$A$5:$A$105,0))="","","."&amp;INDEX(Variables!$D$5:$D$105,MATCH($A1435,Variables!$A$5:$A$105,0)))&amp;"."&amp;K$5</f>
        <v/>
      </c>
      <c r="L1435" s="41">
        <f>INDEX(L$78:L$91,$D1435)/$E1435</f>
        <v/>
      </c>
      <c r="M1435" s="40">
        <f>INDEX(M$78:M$91,$D1435)/$E1435</f>
        <v/>
      </c>
      <c r="N1435" s="40">
        <f>INDEX(N$78:N$91,$D1435)/$E1435</f>
        <v/>
      </c>
      <c r="O1435" s="40">
        <f>INDEX(O$78:O$91,$D1435)/$E1435</f>
        <v/>
      </c>
      <c r="P1435" s="40">
        <f>INDEX(P$78:P$91,$D1435)/$E1435</f>
        <v/>
      </c>
      <c r="Q1435" s="40">
        <f>INDEX(Q$78:Q$91,$D1435)/$E1435</f>
        <v/>
      </c>
      <c r="R1435" s="40">
        <f>INDEX(R$78:R$91,$D1435)/$E1435</f>
        <v/>
      </c>
      <c r="S1435" s="40">
        <f>INDEX(S$78:S$91,$D1435)/$E1435</f>
        <v/>
      </c>
      <c r="T1435" s="40">
        <f>INDEX(T$78:T$91,$D1435)/$E1435</f>
        <v/>
      </c>
      <c r="U1435" s="40">
        <f>INDEX(U$78:U$91,$D1435)/$E1435</f>
        <v/>
      </c>
      <c r="V1435" s="40">
        <f>INDEX(V$78:V$91,$D1435)/$E1435</f>
        <v/>
      </c>
      <c r="W1435" s="40">
        <f>INDEX(W$78:W$91,$D1435)/$E1435</f>
        <v/>
      </c>
      <c r="X1435" s="40">
        <f>INDEX(X$78:X$91,$D1435)/$E1435</f>
        <v/>
      </c>
      <c r="Y1435" s="40">
        <f>INDEX(Y$78:Y$91,$D1435)/$E1435</f>
        <v/>
      </c>
      <c r="Z1435" s="40">
        <f>INDEX(Z$78:Z$91,$D1435)/$E1435</f>
        <v/>
      </c>
      <c r="AA1435" s="40">
        <f>INDEX(AA$78:AA$91,$D1435)/$E1435</f>
        <v/>
      </c>
      <c r="AB1435" s="40">
        <f>INDEX(AB$78:AB$91,$D1435)/$E1435</f>
        <v/>
      </c>
      <c r="AC1435" s="40">
        <f>INDEX(AC$78:AC$91,$D1435)/$E1435</f>
        <v/>
      </c>
      <c r="AD1435" s="42">
        <f>NEWEXCISE(INDEX(AD$78:AD$91,$D1435),$E1435)</f>
        <v/>
      </c>
      <c r="AE1435" s="25">
        <f>LOWER(Settings!$C$4)&amp;".mit."&amp;$A1435&amp;IF($C1435="","","."&amp;$C1435&amp;"."&amp;$B1435)&amp;IF(INDEX(Variables!$D$5:$D$105,MATCH($A1435,Variables!$A$5:$A$105,0))="","","."&amp;INDEX(Variables!$D$5:$D$105,MATCH($A1435,Variables!$A$5:$A$105,0)))&amp;"."&amp;AE$5</f>
        <v/>
      </c>
      <c r="AF1435" s="41">
        <f>INDEX(AF$78:AF$91,$D1435)/$E1435</f>
        <v/>
      </c>
      <c r="AG1435" s="40">
        <f>INDEX(AG$78:AG$91,$D1435)/$E1435</f>
        <v/>
      </c>
      <c r="AH1435" s="40">
        <f>INDEX(AH$78:AH$91,$D1435)/$E1435</f>
        <v/>
      </c>
      <c r="AI1435" s="40">
        <f>INDEX(AI$78:AI$91,$D1435)/$E1435</f>
        <v/>
      </c>
      <c r="AJ1435" s="40">
        <f>INDEX(AJ$78:AJ$91,$D1435)/$E1435</f>
        <v/>
      </c>
      <c r="AK1435" s="40">
        <f>INDEX(AK$78:AK$91,$D1435)/$E1435</f>
        <v/>
      </c>
      <c r="AL1435" s="40">
        <f>INDEX(AL$78:AL$91,$D1435)/$E1435</f>
        <v/>
      </c>
      <c r="AM1435" s="40">
        <f>INDEX(AM$78:AM$91,$D1435)/$E1435</f>
        <v/>
      </c>
      <c r="AN1435" s="40">
        <f>INDEX(AN$78:AN$91,$D1435)/$E1435</f>
        <v/>
      </c>
      <c r="AO1435" s="40">
        <f>INDEX(AO$78:AO$91,$D1435)/$E1435</f>
        <v/>
      </c>
      <c r="AP1435" s="40">
        <f>INDEX(AP$78:AP$91,$D1435)/$E1435</f>
        <v/>
      </c>
      <c r="AQ1435" s="40">
        <f>INDEX(AQ$78:AQ$91,$D1435)/$E1435</f>
        <v/>
      </c>
      <c r="AR1435" s="40">
        <f>INDEX(AR$78:AR$91,$D1435)/$E1435</f>
        <v/>
      </c>
      <c r="AS1435" s="40">
        <f>INDEX(AS$78:AS$91,$D1435)/$E1435</f>
        <v/>
      </c>
      <c r="AT1435" s="40">
        <f>INDEX(AT$78:AT$91,$D1435)/$E1435</f>
        <v/>
      </c>
      <c r="AU1435" s="40">
        <f>INDEX(AU$78:AU$91,$D1435)/$E1435</f>
        <v/>
      </c>
      <c r="AV1435" s="40">
        <f>INDEX(AV$78:AV$91,$D1435)/$E1435</f>
        <v/>
      </c>
      <c r="AW1435" s="40">
        <f>INDEX(AW$78:AW$91,$D1435)/$E1435</f>
        <v/>
      </c>
      <c r="AX1435" s="42">
        <f>NEWEXCISE(INDEX(AX$78:AX$91,$D1435),$E1435)</f>
        <v/>
      </c>
    </row>
    <row r="1436" hidden="1" outlineLevel="2"/>
    <row r="1437" hidden="1" outlineLevel="2">
      <c r="A1437" s="5" t="inlineStr">
        <is>
          <t>nce</t>
        </is>
      </c>
      <c r="B1437" s="5" t="inlineStr">
        <is>
          <t>coa</t>
        </is>
      </c>
      <c r="C1437" s="5" t="inlineStr">
        <is>
          <t>cem</t>
        </is>
      </c>
      <c r="D1437" s="39" t="n"/>
      <c r="E1437" s="39" t="n"/>
      <c r="F1437" s="39" t="n"/>
      <c r="G1437" s="39" t="n"/>
      <c r="H1437" s="5">
        <f>INDEX(Variables!$B$5:$B$105,MATCH($A1437,Variables!$A$5:$A$105,0))&amp;IF($C1437="",""," | "&amp;INDEX(Mapping!$B$5:$B$26,MATCH($C1437,Mapping!$A$5:$A$26,0))&amp;" | "&amp;INDEX(Mapping!$B$30:$B$41,MATCH($B1437,Mapping!$A$30:$A$41,0)))</f>
        <v/>
      </c>
      <c r="I1437" s="5">
        <f>INDEX(Variables!$C$5:$C$105,MATCH($A1437,Variables!$A$5:$A$105,0))</f>
        <v/>
      </c>
      <c r="J1437" s="5">
        <f>INDEX(Variables!$E$5:$E$105,MATCH($A1437,Variables!$A$5:$A$105,0))</f>
        <v/>
      </c>
      <c r="K1437" s="25">
        <f>LOWER(Settings!$C$4)&amp;".mit."&amp;$A1437&amp;IF($C1437="","","."&amp;$C1437&amp;"."&amp;$B1437)&amp;IF(INDEX(Variables!$D$5:$D$105,MATCH($A1437,Variables!$A$5:$A$105,0))="","","."&amp;INDEX(Variables!$D$5:$D$105,MATCH($A1437,Variables!$A$5:$A$105,0)))&amp;"."&amp;K$5</f>
        <v/>
      </c>
      <c r="L1437" s="41">
        <f>L1410+L1419+L1428</f>
        <v/>
      </c>
      <c r="M1437" s="40">
        <f>M1410+M1419+M1428</f>
        <v/>
      </c>
      <c r="N1437" s="40">
        <f>N1410+N1419+N1428</f>
        <v/>
      </c>
      <c r="O1437" s="40">
        <f>O1410+O1419+O1428</f>
        <v/>
      </c>
      <c r="P1437" s="40">
        <f>P1410+P1419+P1428</f>
        <v/>
      </c>
      <c r="Q1437" s="40">
        <f>Q1410+Q1419+Q1428</f>
        <v/>
      </c>
      <c r="R1437" s="40">
        <f>R1410+R1419+R1428</f>
        <v/>
      </c>
      <c r="S1437" s="40">
        <f>S1410+S1419+S1428</f>
        <v/>
      </c>
      <c r="T1437" s="40">
        <f>T1410+T1419+T1428</f>
        <v/>
      </c>
      <c r="U1437" s="40">
        <f>U1410+U1419+U1428</f>
        <v/>
      </c>
      <c r="V1437" s="40">
        <f>V1410+V1419+V1428</f>
        <v/>
      </c>
      <c r="W1437" s="40">
        <f>W1410+W1419+W1428</f>
        <v/>
      </c>
      <c r="X1437" s="40">
        <f>X1410+X1419+X1428</f>
        <v/>
      </c>
      <c r="Y1437" s="40">
        <f>Y1410+Y1419+Y1428</f>
        <v/>
      </c>
      <c r="Z1437" s="40">
        <f>Z1410+Z1419+Z1428</f>
        <v/>
      </c>
      <c r="AA1437" s="40">
        <f>AA1410+AA1419+AA1428</f>
        <v/>
      </c>
      <c r="AB1437" s="40">
        <f>AB1410+AB1419+AB1428</f>
        <v/>
      </c>
      <c r="AC1437" s="40">
        <f>AC1410+AC1419+AC1428</f>
        <v/>
      </c>
      <c r="AD1437" s="42">
        <f>NEWPOLICY(AD1410,AD1419,AD1428)</f>
        <v/>
      </c>
      <c r="AE1437" s="25">
        <f>LOWER(Settings!$C$4)&amp;".mit."&amp;$A1437&amp;IF($C1437="","","."&amp;$C1437&amp;"."&amp;$B1437)&amp;IF(INDEX(Variables!$D$5:$D$105,MATCH($A1437,Variables!$A$5:$A$105,0))="","","."&amp;INDEX(Variables!$D$5:$D$105,MATCH($A1437,Variables!$A$5:$A$105,0)))&amp;"."&amp;AE$5</f>
        <v/>
      </c>
      <c r="AF1437" s="41">
        <f>AF1410+AF1419+AF1428</f>
        <v/>
      </c>
      <c r="AG1437" s="40">
        <f>AG1410+AG1419+AG1428</f>
        <v/>
      </c>
      <c r="AH1437" s="40">
        <f>AH1410+AH1419+AH1428</f>
        <v/>
      </c>
      <c r="AI1437" s="40">
        <f>AI1410+AI1419+AI1428</f>
        <v/>
      </c>
      <c r="AJ1437" s="40">
        <f>AJ1410+AJ1419+AJ1428</f>
        <v/>
      </c>
      <c r="AK1437" s="40">
        <f>AK1410+AK1419+AK1428</f>
        <v/>
      </c>
      <c r="AL1437" s="40">
        <f>AL1410+AL1419+AL1428</f>
        <v/>
      </c>
      <c r="AM1437" s="40">
        <f>AM1410+AM1419+AM1428</f>
        <v/>
      </c>
      <c r="AN1437" s="40">
        <f>AN1410+AN1419+AN1428</f>
        <v/>
      </c>
      <c r="AO1437" s="40">
        <f>AO1410+AO1419+AO1428</f>
        <v/>
      </c>
      <c r="AP1437" s="40">
        <f>AP1410+AP1419+AP1428</f>
        <v/>
      </c>
      <c r="AQ1437" s="40">
        <f>AQ1410+AQ1419+AQ1428</f>
        <v/>
      </c>
      <c r="AR1437" s="40">
        <f>AR1410+AR1419+AR1428</f>
        <v/>
      </c>
      <c r="AS1437" s="40">
        <f>AS1410+AS1419+AS1428</f>
        <v/>
      </c>
      <c r="AT1437" s="40">
        <f>AT1410+AT1419+AT1428</f>
        <v/>
      </c>
      <c r="AU1437" s="40">
        <f>AU1410+AU1419+AU1428</f>
        <v/>
      </c>
      <c r="AV1437" s="40">
        <f>AV1410+AV1419+AV1428</f>
        <v/>
      </c>
      <c r="AW1437" s="40">
        <f>AW1410+AW1419+AW1428</f>
        <v/>
      </c>
      <c r="AX1437" s="42">
        <f>NEWPOLICY(AX1410,AX1419,AX1428)</f>
        <v/>
      </c>
    </row>
    <row r="1438" hidden="1" outlineLevel="2">
      <c r="A1438" s="5" t="inlineStr">
        <is>
          <t>nce</t>
        </is>
      </c>
      <c r="B1438" s="5" t="inlineStr">
        <is>
          <t>nga</t>
        </is>
      </c>
      <c r="C1438" s="5" t="inlineStr">
        <is>
          <t>cem</t>
        </is>
      </c>
      <c r="D1438" s="39" t="n"/>
      <c r="E1438" s="39" t="n"/>
      <c r="F1438" s="39" t="n"/>
      <c r="G1438" s="39" t="n"/>
      <c r="H1438" s="5">
        <f>INDEX(Variables!$B$5:$B$105,MATCH($A1438,Variables!$A$5:$A$105,0))&amp;IF($C1438="",""," | "&amp;INDEX(Mapping!$B$5:$B$26,MATCH($C1438,Mapping!$A$5:$A$26,0))&amp;" | "&amp;INDEX(Mapping!$B$30:$B$41,MATCH($B1438,Mapping!$A$30:$A$41,0)))</f>
        <v/>
      </c>
      <c r="I1438" s="5">
        <f>INDEX(Variables!$C$5:$C$105,MATCH($A1438,Variables!$A$5:$A$105,0))</f>
        <v/>
      </c>
      <c r="J1438" s="5">
        <f>INDEX(Variables!$E$5:$E$105,MATCH($A1438,Variables!$A$5:$A$105,0))</f>
        <v/>
      </c>
      <c r="K1438" s="25">
        <f>LOWER(Settings!$C$4)&amp;".mit."&amp;$A1438&amp;IF($C1438="","","."&amp;$C1438&amp;"."&amp;$B1438)&amp;IF(INDEX(Variables!$D$5:$D$105,MATCH($A1438,Variables!$A$5:$A$105,0))="","","."&amp;INDEX(Variables!$D$5:$D$105,MATCH($A1438,Variables!$A$5:$A$105,0)))&amp;"."&amp;K$5</f>
        <v/>
      </c>
      <c r="L1438" s="41">
        <f>L1411+L1420+L1429</f>
        <v/>
      </c>
      <c r="M1438" s="40">
        <f>M1411+M1420+M1429</f>
        <v/>
      </c>
      <c r="N1438" s="40">
        <f>N1411+N1420+N1429</f>
        <v/>
      </c>
      <c r="O1438" s="40">
        <f>O1411+O1420+O1429</f>
        <v/>
      </c>
      <c r="P1438" s="40">
        <f>P1411+P1420+P1429</f>
        <v/>
      </c>
      <c r="Q1438" s="40">
        <f>Q1411+Q1420+Q1429</f>
        <v/>
      </c>
      <c r="R1438" s="40">
        <f>R1411+R1420+R1429</f>
        <v/>
      </c>
      <c r="S1438" s="40">
        <f>S1411+S1420+S1429</f>
        <v/>
      </c>
      <c r="T1438" s="40">
        <f>T1411+T1420+T1429</f>
        <v/>
      </c>
      <c r="U1438" s="40">
        <f>U1411+U1420+U1429</f>
        <v/>
      </c>
      <c r="V1438" s="40">
        <f>V1411+V1420+V1429</f>
        <v/>
      </c>
      <c r="W1438" s="40">
        <f>W1411+W1420+W1429</f>
        <v/>
      </c>
      <c r="X1438" s="40">
        <f>X1411+X1420+X1429</f>
        <v/>
      </c>
      <c r="Y1438" s="40">
        <f>Y1411+Y1420+Y1429</f>
        <v/>
      </c>
      <c r="Z1438" s="40">
        <f>Z1411+Z1420+Z1429</f>
        <v/>
      </c>
      <c r="AA1438" s="40">
        <f>AA1411+AA1420+AA1429</f>
        <v/>
      </c>
      <c r="AB1438" s="40">
        <f>AB1411+AB1420+AB1429</f>
        <v/>
      </c>
      <c r="AC1438" s="40">
        <f>AC1411+AC1420+AC1429</f>
        <v/>
      </c>
      <c r="AD1438" s="42">
        <f>NEWPOLICY(AD1411,AD1420,AD1429)</f>
        <v/>
      </c>
      <c r="AE1438" s="25">
        <f>LOWER(Settings!$C$4)&amp;".mit."&amp;$A1438&amp;IF($C1438="","","."&amp;$C1438&amp;"."&amp;$B1438)&amp;IF(INDEX(Variables!$D$5:$D$105,MATCH($A1438,Variables!$A$5:$A$105,0))="","","."&amp;INDEX(Variables!$D$5:$D$105,MATCH($A1438,Variables!$A$5:$A$105,0)))&amp;"."&amp;AE$5</f>
        <v/>
      </c>
      <c r="AF1438" s="41">
        <f>AF1411+AF1420+AF1429</f>
        <v/>
      </c>
      <c r="AG1438" s="40">
        <f>AG1411+AG1420+AG1429</f>
        <v/>
      </c>
      <c r="AH1438" s="40">
        <f>AH1411+AH1420+AH1429</f>
        <v/>
      </c>
      <c r="AI1438" s="40">
        <f>AI1411+AI1420+AI1429</f>
        <v/>
      </c>
      <c r="AJ1438" s="40">
        <f>AJ1411+AJ1420+AJ1429</f>
        <v/>
      </c>
      <c r="AK1438" s="40">
        <f>AK1411+AK1420+AK1429</f>
        <v/>
      </c>
      <c r="AL1438" s="40">
        <f>AL1411+AL1420+AL1429</f>
        <v/>
      </c>
      <c r="AM1438" s="40">
        <f>AM1411+AM1420+AM1429</f>
        <v/>
      </c>
      <c r="AN1438" s="40">
        <f>AN1411+AN1420+AN1429</f>
        <v/>
      </c>
      <c r="AO1438" s="40">
        <f>AO1411+AO1420+AO1429</f>
        <v/>
      </c>
      <c r="AP1438" s="40">
        <f>AP1411+AP1420+AP1429</f>
        <v/>
      </c>
      <c r="AQ1438" s="40">
        <f>AQ1411+AQ1420+AQ1429</f>
        <v/>
      </c>
      <c r="AR1438" s="40">
        <f>AR1411+AR1420+AR1429</f>
        <v/>
      </c>
      <c r="AS1438" s="40">
        <f>AS1411+AS1420+AS1429</f>
        <v/>
      </c>
      <c r="AT1438" s="40">
        <f>AT1411+AT1420+AT1429</f>
        <v/>
      </c>
      <c r="AU1438" s="40">
        <f>AU1411+AU1420+AU1429</f>
        <v/>
      </c>
      <c r="AV1438" s="40">
        <f>AV1411+AV1420+AV1429</f>
        <v/>
      </c>
      <c r="AW1438" s="40">
        <f>AW1411+AW1420+AW1429</f>
        <v/>
      </c>
      <c r="AX1438" s="42">
        <f>NEWPOLICY(AX1411,AX1420,AX1429)</f>
        <v/>
      </c>
    </row>
    <row r="1439" hidden="1" outlineLevel="2">
      <c r="A1439" s="5" t="inlineStr">
        <is>
          <t>nce</t>
        </is>
      </c>
      <c r="B1439" s="5" t="inlineStr">
        <is>
          <t>gso</t>
        </is>
      </c>
      <c r="C1439" s="5" t="inlineStr">
        <is>
          <t>cem</t>
        </is>
      </c>
      <c r="D1439" s="39" t="n"/>
      <c r="E1439" s="39" t="n"/>
      <c r="F1439" s="39" t="n"/>
      <c r="G1439" s="39" t="n"/>
      <c r="H1439" s="5">
        <f>INDEX(Variables!$B$5:$B$105,MATCH($A1439,Variables!$A$5:$A$105,0))&amp;IF($C1439="",""," | "&amp;INDEX(Mapping!$B$5:$B$26,MATCH($C1439,Mapping!$A$5:$A$26,0))&amp;" | "&amp;INDEX(Mapping!$B$30:$B$41,MATCH($B1439,Mapping!$A$30:$A$41,0)))</f>
        <v/>
      </c>
      <c r="I1439" s="5">
        <f>INDEX(Variables!$C$5:$C$105,MATCH($A1439,Variables!$A$5:$A$105,0))</f>
        <v/>
      </c>
      <c r="J1439" s="5">
        <f>INDEX(Variables!$E$5:$E$105,MATCH($A1439,Variables!$A$5:$A$105,0))</f>
        <v/>
      </c>
      <c r="K1439" s="25">
        <f>LOWER(Settings!$C$4)&amp;".mit."&amp;$A1439&amp;IF($C1439="","","."&amp;$C1439&amp;"."&amp;$B1439)&amp;IF(INDEX(Variables!$D$5:$D$105,MATCH($A1439,Variables!$A$5:$A$105,0))="","","."&amp;INDEX(Variables!$D$5:$D$105,MATCH($A1439,Variables!$A$5:$A$105,0)))&amp;"."&amp;K$5</f>
        <v/>
      </c>
      <c r="L1439" s="41">
        <f>L1412+L1421+L1430</f>
        <v/>
      </c>
      <c r="M1439" s="40">
        <f>M1412+M1421+M1430</f>
        <v/>
      </c>
      <c r="N1439" s="40">
        <f>N1412+N1421+N1430</f>
        <v/>
      </c>
      <c r="O1439" s="40">
        <f>O1412+O1421+O1430</f>
        <v/>
      </c>
      <c r="P1439" s="40">
        <f>P1412+P1421+P1430</f>
        <v/>
      </c>
      <c r="Q1439" s="40">
        <f>Q1412+Q1421+Q1430</f>
        <v/>
      </c>
      <c r="R1439" s="40">
        <f>R1412+R1421+R1430</f>
        <v/>
      </c>
      <c r="S1439" s="40">
        <f>S1412+S1421+S1430</f>
        <v/>
      </c>
      <c r="T1439" s="40">
        <f>T1412+T1421+T1430</f>
        <v/>
      </c>
      <c r="U1439" s="40">
        <f>U1412+U1421+U1430</f>
        <v/>
      </c>
      <c r="V1439" s="40">
        <f>V1412+V1421+V1430</f>
        <v/>
      </c>
      <c r="W1439" s="40">
        <f>W1412+W1421+W1430</f>
        <v/>
      </c>
      <c r="X1439" s="40">
        <f>X1412+X1421+X1430</f>
        <v/>
      </c>
      <c r="Y1439" s="40">
        <f>Y1412+Y1421+Y1430</f>
        <v/>
      </c>
      <c r="Z1439" s="40">
        <f>Z1412+Z1421+Z1430</f>
        <v/>
      </c>
      <c r="AA1439" s="40">
        <f>AA1412+AA1421+AA1430</f>
        <v/>
      </c>
      <c r="AB1439" s="40">
        <f>AB1412+AB1421+AB1430</f>
        <v/>
      </c>
      <c r="AC1439" s="40">
        <f>AC1412+AC1421+AC1430</f>
        <v/>
      </c>
      <c r="AD1439" s="42">
        <f>NEWPOLICY(AD1412,AD1421,AD1430)</f>
        <v/>
      </c>
      <c r="AE1439" s="25">
        <f>LOWER(Settings!$C$4)&amp;".mit."&amp;$A1439&amp;IF($C1439="","","."&amp;$C1439&amp;"."&amp;$B1439)&amp;IF(INDEX(Variables!$D$5:$D$105,MATCH($A1439,Variables!$A$5:$A$105,0))="","","."&amp;INDEX(Variables!$D$5:$D$105,MATCH($A1439,Variables!$A$5:$A$105,0)))&amp;"."&amp;AE$5</f>
        <v/>
      </c>
      <c r="AF1439" s="41">
        <f>AF1412+AF1421+AF1430</f>
        <v/>
      </c>
      <c r="AG1439" s="40">
        <f>AG1412+AG1421+AG1430</f>
        <v/>
      </c>
      <c r="AH1439" s="40">
        <f>AH1412+AH1421+AH1430</f>
        <v/>
      </c>
      <c r="AI1439" s="40">
        <f>AI1412+AI1421+AI1430</f>
        <v/>
      </c>
      <c r="AJ1439" s="40">
        <f>AJ1412+AJ1421+AJ1430</f>
        <v/>
      </c>
      <c r="AK1439" s="40">
        <f>AK1412+AK1421+AK1430</f>
        <v/>
      </c>
      <c r="AL1439" s="40">
        <f>AL1412+AL1421+AL1430</f>
        <v/>
      </c>
      <c r="AM1439" s="40">
        <f>AM1412+AM1421+AM1430</f>
        <v/>
      </c>
      <c r="AN1439" s="40">
        <f>AN1412+AN1421+AN1430</f>
        <v/>
      </c>
      <c r="AO1439" s="40">
        <f>AO1412+AO1421+AO1430</f>
        <v/>
      </c>
      <c r="AP1439" s="40">
        <f>AP1412+AP1421+AP1430</f>
        <v/>
      </c>
      <c r="AQ1439" s="40">
        <f>AQ1412+AQ1421+AQ1430</f>
        <v/>
      </c>
      <c r="AR1439" s="40">
        <f>AR1412+AR1421+AR1430</f>
        <v/>
      </c>
      <c r="AS1439" s="40">
        <f>AS1412+AS1421+AS1430</f>
        <v/>
      </c>
      <c r="AT1439" s="40">
        <f>AT1412+AT1421+AT1430</f>
        <v/>
      </c>
      <c r="AU1439" s="40">
        <f>AU1412+AU1421+AU1430</f>
        <v/>
      </c>
      <c r="AV1439" s="40">
        <f>AV1412+AV1421+AV1430</f>
        <v/>
      </c>
      <c r="AW1439" s="40">
        <f>AW1412+AW1421+AW1430</f>
        <v/>
      </c>
      <c r="AX1439" s="42">
        <f>NEWPOLICY(AX1412,AX1421,AX1430)</f>
        <v/>
      </c>
    </row>
    <row r="1440" hidden="1" outlineLevel="2">
      <c r="A1440" s="5" t="inlineStr">
        <is>
          <t>nce</t>
        </is>
      </c>
      <c r="B1440" s="5" t="inlineStr">
        <is>
          <t>die</t>
        </is>
      </c>
      <c r="C1440" s="5" t="inlineStr">
        <is>
          <t>cem</t>
        </is>
      </c>
      <c r="D1440" s="39" t="n"/>
      <c r="E1440" s="39" t="n"/>
      <c r="F1440" s="39" t="n"/>
      <c r="G1440" s="39" t="n"/>
      <c r="H1440" s="5">
        <f>INDEX(Variables!$B$5:$B$105,MATCH($A1440,Variables!$A$5:$A$105,0))&amp;IF($C1440="",""," | "&amp;INDEX(Mapping!$B$5:$B$26,MATCH($C1440,Mapping!$A$5:$A$26,0))&amp;" | "&amp;INDEX(Mapping!$B$30:$B$41,MATCH($B1440,Mapping!$A$30:$A$41,0)))</f>
        <v/>
      </c>
      <c r="I1440" s="5">
        <f>INDEX(Variables!$C$5:$C$105,MATCH($A1440,Variables!$A$5:$A$105,0))</f>
        <v/>
      </c>
      <c r="J1440" s="5">
        <f>INDEX(Variables!$E$5:$E$105,MATCH($A1440,Variables!$A$5:$A$105,0))</f>
        <v/>
      </c>
      <c r="K1440" s="25">
        <f>LOWER(Settings!$C$4)&amp;".mit."&amp;$A1440&amp;IF($C1440="","","."&amp;$C1440&amp;"."&amp;$B1440)&amp;IF(INDEX(Variables!$D$5:$D$105,MATCH($A1440,Variables!$A$5:$A$105,0))="","","."&amp;INDEX(Variables!$D$5:$D$105,MATCH($A1440,Variables!$A$5:$A$105,0)))&amp;"."&amp;K$5</f>
        <v/>
      </c>
      <c r="L1440" s="41">
        <f>L1413+L1422+L1431</f>
        <v/>
      </c>
      <c r="M1440" s="40">
        <f>M1413+M1422+M1431</f>
        <v/>
      </c>
      <c r="N1440" s="40">
        <f>N1413+N1422+N1431</f>
        <v/>
      </c>
      <c r="O1440" s="40">
        <f>O1413+O1422+O1431</f>
        <v/>
      </c>
      <c r="P1440" s="40">
        <f>P1413+P1422+P1431</f>
        <v/>
      </c>
      <c r="Q1440" s="40">
        <f>Q1413+Q1422+Q1431</f>
        <v/>
      </c>
      <c r="R1440" s="40">
        <f>R1413+R1422+R1431</f>
        <v/>
      </c>
      <c r="S1440" s="40">
        <f>S1413+S1422+S1431</f>
        <v/>
      </c>
      <c r="T1440" s="40">
        <f>T1413+T1422+T1431</f>
        <v/>
      </c>
      <c r="U1440" s="40">
        <f>U1413+U1422+U1431</f>
        <v/>
      </c>
      <c r="V1440" s="40">
        <f>V1413+V1422+V1431</f>
        <v/>
      </c>
      <c r="W1440" s="40">
        <f>W1413+W1422+W1431</f>
        <v/>
      </c>
      <c r="X1440" s="40">
        <f>X1413+X1422+X1431</f>
        <v/>
      </c>
      <c r="Y1440" s="40">
        <f>Y1413+Y1422+Y1431</f>
        <v/>
      </c>
      <c r="Z1440" s="40">
        <f>Z1413+Z1422+Z1431</f>
        <v/>
      </c>
      <c r="AA1440" s="40">
        <f>AA1413+AA1422+AA1431</f>
        <v/>
      </c>
      <c r="AB1440" s="40">
        <f>AB1413+AB1422+AB1431</f>
        <v/>
      </c>
      <c r="AC1440" s="40">
        <f>AC1413+AC1422+AC1431</f>
        <v/>
      </c>
      <c r="AD1440" s="42">
        <f>NEWPOLICY(AD1413,AD1422,AD1431)</f>
        <v/>
      </c>
      <c r="AE1440" s="25">
        <f>LOWER(Settings!$C$4)&amp;".mit."&amp;$A1440&amp;IF($C1440="","","."&amp;$C1440&amp;"."&amp;$B1440)&amp;IF(INDEX(Variables!$D$5:$D$105,MATCH($A1440,Variables!$A$5:$A$105,0))="","","."&amp;INDEX(Variables!$D$5:$D$105,MATCH($A1440,Variables!$A$5:$A$105,0)))&amp;"."&amp;AE$5</f>
        <v/>
      </c>
      <c r="AF1440" s="41">
        <f>AF1413+AF1422+AF1431</f>
        <v/>
      </c>
      <c r="AG1440" s="40">
        <f>AG1413+AG1422+AG1431</f>
        <v/>
      </c>
      <c r="AH1440" s="40">
        <f>AH1413+AH1422+AH1431</f>
        <v/>
      </c>
      <c r="AI1440" s="40">
        <f>AI1413+AI1422+AI1431</f>
        <v/>
      </c>
      <c r="AJ1440" s="40">
        <f>AJ1413+AJ1422+AJ1431</f>
        <v/>
      </c>
      <c r="AK1440" s="40">
        <f>AK1413+AK1422+AK1431</f>
        <v/>
      </c>
      <c r="AL1440" s="40">
        <f>AL1413+AL1422+AL1431</f>
        <v/>
      </c>
      <c r="AM1440" s="40">
        <f>AM1413+AM1422+AM1431</f>
        <v/>
      </c>
      <c r="AN1440" s="40">
        <f>AN1413+AN1422+AN1431</f>
        <v/>
      </c>
      <c r="AO1440" s="40">
        <f>AO1413+AO1422+AO1431</f>
        <v/>
      </c>
      <c r="AP1440" s="40">
        <f>AP1413+AP1422+AP1431</f>
        <v/>
      </c>
      <c r="AQ1440" s="40">
        <f>AQ1413+AQ1422+AQ1431</f>
        <v/>
      </c>
      <c r="AR1440" s="40">
        <f>AR1413+AR1422+AR1431</f>
        <v/>
      </c>
      <c r="AS1440" s="40">
        <f>AS1413+AS1422+AS1431</f>
        <v/>
      </c>
      <c r="AT1440" s="40">
        <f>AT1413+AT1422+AT1431</f>
        <v/>
      </c>
      <c r="AU1440" s="40">
        <f>AU1413+AU1422+AU1431</f>
        <v/>
      </c>
      <c r="AV1440" s="40">
        <f>AV1413+AV1422+AV1431</f>
        <v/>
      </c>
      <c r="AW1440" s="40">
        <f>AW1413+AW1422+AW1431</f>
        <v/>
      </c>
      <c r="AX1440" s="42">
        <f>NEWPOLICY(AX1413,AX1422,AX1431)</f>
        <v/>
      </c>
    </row>
    <row r="1441" hidden="1" outlineLevel="2">
      <c r="A1441" s="5" t="inlineStr">
        <is>
          <t>nce</t>
        </is>
      </c>
      <c r="B1441" s="5" t="inlineStr">
        <is>
          <t>lpg</t>
        </is>
      </c>
      <c r="C1441" s="5" t="inlineStr">
        <is>
          <t>cem</t>
        </is>
      </c>
      <c r="D1441" s="39" t="n"/>
      <c r="E1441" s="39" t="n"/>
      <c r="F1441" s="39" t="n"/>
      <c r="G1441" s="39" t="n"/>
      <c r="H1441" s="5">
        <f>INDEX(Variables!$B$5:$B$105,MATCH($A1441,Variables!$A$5:$A$105,0))&amp;IF($C1441="",""," | "&amp;INDEX(Mapping!$B$5:$B$26,MATCH($C1441,Mapping!$A$5:$A$26,0))&amp;" | "&amp;INDEX(Mapping!$B$30:$B$41,MATCH($B1441,Mapping!$A$30:$A$41,0)))</f>
        <v/>
      </c>
      <c r="I1441" s="5">
        <f>INDEX(Variables!$C$5:$C$105,MATCH($A1441,Variables!$A$5:$A$105,0))</f>
        <v/>
      </c>
      <c r="J1441" s="5">
        <f>INDEX(Variables!$E$5:$E$105,MATCH($A1441,Variables!$A$5:$A$105,0))</f>
        <v/>
      </c>
      <c r="K1441" s="25">
        <f>LOWER(Settings!$C$4)&amp;".mit."&amp;$A1441&amp;IF($C1441="","","."&amp;$C1441&amp;"."&amp;$B1441)&amp;IF(INDEX(Variables!$D$5:$D$105,MATCH($A1441,Variables!$A$5:$A$105,0))="","","."&amp;INDEX(Variables!$D$5:$D$105,MATCH($A1441,Variables!$A$5:$A$105,0)))&amp;"."&amp;K$5</f>
        <v/>
      </c>
      <c r="L1441" s="41">
        <f>L1414+L1423+L1432</f>
        <v/>
      </c>
      <c r="M1441" s="40">
        <f>M1414+M1423+M1432</f>
        <v/>
      </c>
      <c r="N1441" s="40">
        <f>N1414+N1423+N1432</f>
        <v/>
      </c>
      <c r="O1441" s="40">
        <f>O1414+O1423+O1432</f>
        <v/>
      </c>
      <c r="P1441" s="40">
        <f>P1414+P1423+P1432</f>
        <v/>
      </c>
      <c r="Q1441" s="40">
        <f>Q1414+Q1423+Q1432</f>
        <v/>
      </c>
      <c r="R1441" s="40">
        <f>R1414+R1423+R1432</f>
        <v/>
      </c>
      <c r="S1441" s="40">
        <f>S1414+S1423+S1432</f>
        <v/>
      </c>
      <c r="T1441" s="40">
        <f>T1414+T1423+T1432</f>
        <v/>
      </c>
      <c r="U1441" s="40">
        <f>U1414+U1423+U1432</f>
        <v/>
      </c>
      <c r="V1441" s="40">
        <f>V1414+V1423+V1432</f>
        <v/>
      </c>
      <c r="W1441" s="40">
        <f>W1414+W1423+W1432</f>
        <v/>
      </c>
      <c r="X1441" s="40">
        <f>X1414+X1423+X1432</f>
        <v/>
      </c>
      <c r="Y1441" s="40">
        <f>Y1414+Y1423+Y1432</f>
        <v/>
      </c>
      <c r="Z1441" s="40">
        <f>Z1414+Z1423+Z1432</f>
        <v/>
      </c>
      <c r="AA1441" s="40">
        <f>AA1414+AA1423+AA1432</f>
        <v/>
      </c>
      <c r="AB1441" s="40">
        <f>AB1414+AB1423+AB1432</f>
        <v/>
      </c>
      <c r="AC1441" s="40">
        <f>AC1414+AC1423+AC1432</f>
        <v/>
      </c>
      <c r="AD1441" s="42">
        <f>NEWPOLICY(AD1414,AD1423,AD1432)</f>
        <v/>
      </c>
      <c r="AE1441" s="25">
        <f>LOWER(Settings!$C$4)&amp;".mit."&amp;$A1441&amp;IF($C1441="","","."&amp;$C1441&amp;"."&amp;$B1441)&amp;IF(INDEX(Variables!$D$5:$D$105,MATCH($A1441,Variables!$A$5:$A$105,0))="","","."&amp;INDEX(Variables!$D$5:$D$105,MATCH($A1441,Variables!$A$5:$A$105,0)))&amp;"."&amp;AE$5</f>
        <v/>
      </c>
      <c r="AF1441" s="41">
        <f>AF1414+AF1423+AF1432</f>
        <v/>
      </c>
      <c r="AG1441" s="40">
        <f>AG1414+AG1423+AG1432</f>
        <v/>
      </c>
      <c r="AH1441" s="40">
        <f>AH1414+AH1423+AH1432</f>
        <v/>
      </c>
      <c r="AI1441" s="40">
        <f>AI1414+AI1423+AI1432</f>
        <v/>
      </c>
      <c r="AJ1441" s="40">
        <f>AJ1414+AJ1423+AJ1432</f>
        <v/>
      </c>
      <c r="AK1441" s="40">
        <f>AK1414+AK1423+AK1432</f>
        <v/>
      </c>
      <c r="AL1441" s="40">
        <f>AL1414+AL1423+AL1432</f>
        <v/>
      </c>
      <c r="AM1441" s="40">
        <f>AM1414+AM1423+AM1432</f>
        <v/>
      </c>
      <c r="AN1441" s="40">
        <f>AN1414+AN1423+AN1432</f>
        <v/>
      </c>
      <c r="AO1441" s="40">
        <f>AO1414+AO1423+AO1432</f>
        <v/>
      </c>
      <c r="AP1441" s="40">
        <f>AP1414+AP1423+AP1432</f>
        <v/>
      </c>
      <c r="AQ1441" s="40">
        <f>AQ1414+AQ1423+AQ1432</f>
        <v/>
      </c>
      <c r="AR1441" s="40">
        <f>AR1414+AR1423+AR1432</f>
        <v/>
      </c>
      <c r="AS1441" s="40">
        <f>AS1414+AS1423+AS1432</f>
        <v/>
      </c>
      <c r="AT1441" s="40">
        <f>AT1414+AT1423+AT1432</f>
        <v/>
      </c>
      <c r="AU1441" s="40">
        <f>AU1414+AU1423+AU1432</f>
        <v/>
      </c>
      <c r="AV1441" s="40">
        <f>AV1414+AV1423+AV1432</f>
        <v/>
      </c>
      <c r="AW1441" s="40">
        <f>AW1414+AW1423+AW1432</f>
        <v/>
      </c>
      <c r="AX1441" s="42">
        <f>NEWPOLICY(AX1414,AX1423,AX1432)</f>
        <v/>
      </c>
    </row>
    <row r="1442" hidden="1" outlineLevel="2">
      <c r="A1442" s="5" t="inlineStr">
        <is>
          <t>nce</t>
        </is>
      </c>
      <c r="B1442" s="5" t="inlineStr">
        <is>
          <t>ker</t>
        </is>
      </c>
      <c r="C1442" s="5" t="inlineStr">
        <is>
          <t>cem</t>
        </is>
      </c>
      <c r="D1442" s="39" t="n"/>
      <c r="E1442" s="39" t="n"/>
      <c r="F1442" s="39" t="n"/>
      <c r="G1442" s="39" t="n"/>
      <c r="H1442" s="5">
        <f>INDEX(Variables!$B$5:$B$105,MATCH($A1442,Variables!$A$5:$A$105,0))&amp;IF($C1442="",""," | "&amp;INDEX(Mapping!$B$5:$B$26,MATCH($C1442,Mapping!$A$5:$A$26,0))&amp;" | "&amp;INDEX(Mapping!$B$30:$B$41,MATCH($B1442,Mapping!$A$30:$A$41,0)))</f>
        <v/>
      </c>
      <c r="I1442" s="5">
        <f>INDEX(Variables!$C$5:$C$105,MATCH($A1442,Variables!$A$5:$A$105,0))</f>
        <v/>
      </c>
      <c r="J1442" s="5">
        <f>INDEX(Variables!$E$5:$E$105,MATCH($A1442,Variables!$A$5:$A$105,0))</f>
        <v/>
      </c>
      <c r="K1442" s="25">
        <f>LOWER(Settings!$C$4)&amp;".mit."&amp;$A1442&amp;IF($C1442="","","."&amp;$C1442&amp;"."&amp;$B1442)&amp;IF(INDEX(Variables!$D$5:$D$105,MATCH($A1442,Variables!$A$5:$A$105,0))="","","."&amp;INDEX(Variables!$D$5:$D$105,MATCH($A1442,Variables!$A$5:$A$105,0)))&amp;"."&amp;K$5</f>
        <v/>
      </c>
      <c r="L1442" s="41">
        <f>L1415+L1424+L1433</f>
        <v/>
      </c>
      <c r="M1442" s="40">
        <f>M1415+M1424+M1433</f>
        <v/>
      </c>
      <c r="N1442" s="40">
        <f>N1415+N1424+N1433</f>
        <v/>
      </c>
      <c r="O1442" s="40">
        <f>O1415+O1424+O1433</f>
        <v/>
      </c>
      <c r="P1442" s="40">
        <f>P1415+P1424+P1433</f>
        <v/>
      </c>
      <c r="Q1442" s="40">
        <f>Q1415+Q1424+Q1433</f>
        <v/>
      </c>
      <c r="R1442" s="40">
        <f>R1415+R1424+R1433</f>
        <v/>
      </c>
      <c r="S1442" s="40">
        <f>S1415+S1424+S1433</f>
        <v/>
      </c>
      <c r="T1442" s="40">
        <f>T1415+T1424+T1433</f>
        <v/>
      </c>
      <c r="U1442" s="40">
        <f>U1415+U1424+U1433</f>
        <v/>
      </c>
      <c r="V1442" s="40">
        <f>V1415+V1424+V1433</f>
        <v/>
      </c>
      <c r="W1442" s="40">
        <f>W1415+W1424+W1433</f>
        <v/>
      </c>
      <c r="X1442" s="40">
        <f>X1415+X1424+X1433</f>
        <v/>
      </c>
      <c r="Y1442" s="40">
        <f>Y1415+Y1424+Y1433</f>
        <v/>
      </c>
      <c r="Z1442" s="40">
        <f>Z1415+Z1424+Z1433</f>
        <v/>
      </c>
      <c r="AA1442" s="40">
        <f>AA1415+AA1424+AA1433</f>
        <v/>
      </c>
      <c r="AB1442" s="40">
        <f>AB1415+AB1424+AB1433</f>
        <v/>
      </c>
      <c r="AC1442" s="40">
        <f>AC1415+AC1424+AC1433</f>
        <v/>
      </c>
      <c r="AD1442" s="42">
        <f>NEWPOLICY(AD1415,AD1424,AD1433)</f>
        <v/>
      </c>
      <c r="AE1442" s="25">
        <f>LOWER(Settings!$C$4)&amp;".mit."&amp;$A1442&amp;IF($C1442="","","."&amp;$C1442&amp;"."&amp;$B1442)&amp;IF(INDEX(Variables!$D$5:$D$105,MATCH($A1442,Variables!$A$5:$A$105,0))="","","."&amp;INDEX(Variables!$D$5:$D$105,MATCH($A1442,Variables!$A$5:$A$105,0)))&amp;"."&amp;AE$5</f>
        <v/>
      </c>
      <c r="AF1442" s="41">
        <f>AF1415+AF1424+AF1433</f>
        <v/>
      </c>
      <c r="AG1442" s="40">
        <f>AG1415+AG1424+AG1433</f>
        <v/>
      </c>
      <c r="AH1442" s="40">
        <f>AH1415+AH1424+AH1433</f>
        <v/>
      </c>
      <c r="AI1442" s="40">
        <f>AI1415+AI1424+AI1433</f>
        <v/>
      </c>
      <c r="AJ1442" s="40">
        <f>AJ1415+AJ1424+AJ1433</f>
        <v/>
      </c>
      <c r="AK1442" s="40">
        <f>AK1415+AK1424+AK1433</f>
        <v/>
      </c>
      <c r="AL1442" s="40">
        <f>AL1415+AL1424+AL1433</f>
        <v/>
      </c>
      <c r="AM1442" s="40">
        <f>AM1415+AM1424+AM1433</f>
        <v/>
      </c>
      <c r="AN1442" s="40">
        <f>AN1415+AN1424+AN1433</f>
        <v/>
      </c>
      <c r="AO1442" s="40">
        <f>AO1415+AO1424+AO1433</f>
        <v/>
      </c>
      <c r="AP1442" s="40">
        <f>AP1415+AP1424+AP1433</f>
        <v/>
      </c>
      <c r="AQ1442" s="40">
        <f>AQ1415+AQ1424+AQ1433</f>
        <v/>
      </c>
      <c r="AR1442" s="40">
        <f>AR1415+AR1424+AR1433</f>
        <v/>
      </c>
      <c r="AS1442" s="40">
        <f>AS1415+AS1424+AS1433</f>
        <v/>
      </c>
      <c r="AT1442" s="40">
        <f>AT1415+AT1424+AT1433</f>
        <v/>
      </c>
      <c r="AU1442" s="40">
        <f>AU1415+AU1424+AU1433</f>
        <v/>
      </c>
      <c r="AV1442" s="40">
        <f>AV1415+AV1424+AV1433</f>
        <v/>
      </c>
      <c r="AW1442" s="40">
        <f>AW1415+AW1424+AW1433</f>
        <v/>
      </c>
      <c r="AX1442" s="42">
        <f>NEWPOLICY(AX1415,AX1424,AX1433)</f>
        <v/>
      </c>
    </row>
    <row r="1443" hidden="1" outlineLevel="2">
      <c r="A1443" s="5" t="inlineStr">
        <is>
          <t>nce</t>
        </is>
      </c>
      <c r="B1443" s="5" t="inlineStr">
        <is>
          <t>oop</t>
        </is>
      </c>
      <c r="C1443" s="5" t="inlineStr">
        <is>
          <t>cem</t>
        </is>
      </c>
      <c r="D1443" s="39" t="n"/>
      <c r="E1443" s="39" t="n"/>
      <c r="F1443" s="39" t="n"/>
      <c r="G1443" s="39" t="n"/>
      <c r="H1443" s="5">
        <f>INDEX(Variables!$B$5:$B$105,MATCH($A1443,Variables!$A$5:$A$105,0))&amp;IF($C1443="",""," | "&amp;INDEX(Mapping!$B$5:$B$26,MATCH($C1443,Mapping!$A$5:$A$26,0))&amp;" | "&amp;INDEX(Mapping!$B$30:$B$41,MATCH($B1443,Mapping!$A$30:$A$41,0)))</f>
        <v/>
      </c>
      <c r="I1443" s="5">
        <f>INDEX(Variables!$C$5:$C$105,MATCH($A1443,Variables!$A$5:$A$105,0))</f>
        <v/>
      </c>
      <c r="J1443" s="5">
        <f>INDEX(Variables!$E$5:$E$105,MATCH($A1443,Variables!$A$5:$A$105,0))</f>
        <v/>
      </c>
      <c r="K1443" s="25">
        <f>LOWER(Settings!$C$4)&amp;".mit."&amp;$A1443&amp;IF($C1443="","","."&amp;$C1443&amp;"."&amp;$B1443)&amp;IF(INDEX(Variables!$D$5:$D$105,MATCH($A1443,Variables!$A$5:$A$105,0))="","","."&amp;INDEX(Variables!$D$5:$D$105,MATCH($A1443,Variables!$A$5:$A$105,0)))&amp;"."&amp;K$5</f>
        <v/>
      </c>
      <c r="L1443" s="41">
        <f>L1416+L1425+L1434</f>
        <v/>
      </c>
      <c r="M1443" s="40">
        <f>M1416+M1425+M1434</f>
        <v/>
      </c>
      <c r="N1443" s="40">
        <f>N1416+N1425+N1434</f>
        <v/>
      </c>
      <c r="O1443" s="40">
        <f>O1416+O1425+O1434</f>
        <v/>
      </c>
      <c r="P1443" s="40">
        <f>P1416+P1425+P1434</f>
        <v/>
      </c>
      <c r="Q1443" s="40">
        <f>Q1416+Q1425+Q1434</f>
        <v/>
      </c>
      <c r="R1443" s="40">
        <f>R1416+R1425+R1434</f>
        <v/>
      </c>
      <c r="S1443" s="40">
        <f>S1416+S1425+S1434</f>
        <v/>
      </c>
      <c r="T1443" s="40">
        <f>T1416+T1425+T1434</f>
        <v/>
      </c>
      <c r="U1443" s="40">
        <f>U1416+U1425+U1434</f>
        <v/>
      </c>
      <c r="V1443" s="40">
        <f>V1416+V1425+V1434</f>
        <v/>
      </c>
      <c r="W1443" s="40">
        <f>W1416+W1425+W1434</f>
        <v/>
      </c>
      <c r="X1443" s="40">
        <f>X1416+X1425+X1434</f>
        <v/>
      </c>
      <c r="Y1443" s="40">
        <f>Y1416+Y1425+Y1434</f>
        <v/>
      </c>
      <c r="Z1443" s="40">
        <f>Z1416+Z1425+Z1434</f>
        <v/>
      </c>
      <c r="AA1443" s="40">
        <f>AA1416+AA1425+AA1434</f>
        <v/>
      </c>
      <c r="AB1443" s="40">
        <f>AB1416+AB1425+AB1434</f>
        <v/>
      </c>
      <c r="AC1443" s="40">
        <f>AC1416+AC1425+AC1434</f>
        <v/>
      </c>
      <c r="AD1443" s="42">
        <f>NEWPOLICY(AD1416,AD1425,AD1434)</f>
        <v/>
      </c>
      <c r="AE1443" s="25">
        <f>LOWER(Settings!$C$4)&amp;".mit."&amp;$A1443&amp;IF($C1443="","","."&amp;$C1443&amp;"."&amp;$B1443)&amp;IF(INDEX(Variables!$D$5:$D$105,MATCH($A1443,Variables!$A$5:$A$105,0))="","","."&amp;INDEX(Variables!$D$5:$D$105,MATCH($A1443,Variables!$A$5:$A$105,0)))&amp;"."&amp;AE$5</f>
        <v/>
      </c>
      <c r="AF1443" s="41">
        <f>AF1416+AF1425+AF1434</f>
        <v/>
      </c>
      <c r="AG1443" s="40">
        <f>AG1416+AG1425+AG1434</f>
        <v/>
      </c>
      <c r="AH1443" s="40">
        <f>AH1416+AH1425+AH1434</f>
        <v/>
      </c>
      <c r="AI1443" s="40">
        <f>AI1416+AI1425+AI1434</f>
        <v/>
      </c>
      <c r="AJ1443" s="40">
        <f>AJ1416+AJ1425+AJ1434</f>
        <v/>
      </c>
      <c r="AK1443" s="40">
        <f>AK1416+AK1425+AK1434</f>
        <v/>
      </c>
      <c r="AL1443" s="40">
        <f>AL1416+AL1425+AL1434</f>
        <v/>
      </c>
      <c r="AM1443" s="40">
        <f>AM1416+AM1425+AM1434</f>
        <v/>
      </c>
      <c r="AN1443" s="40">
        <f>AN1416+AN1425+AN1434</f>
        <v/>
      </c>
      <c r="AO1443" s="40">
        <f>AO1416+AO1425+AO1434</f>
        <v/>
      </c>
      <c r="AP1443" s="40">
        <f>AP1416+AP1425+AP1434</f>
        <v/>
      </c>
      <c r="AQ1443" s="40">
        <f>AQ1416+AQ1425+AQ1434</f>
        <v/>
      </c>
      <c r="AR1443" s="40">
        <f>AR1416+AR1425+AR1434</f>
        <v/>
      </c>
      <c r="AS1443" s="40">
        <f>AS1416+AS1425+AS1434</f>
        <v/>
      </c>
      <c r="AT1443" s="40">
        <f>AT1416+AT1425+AT1434</f>
        <v/>
      </c>
      <c r="AU1443" s="40">
        <f>AU1416+AU1425+AU1434</f>
        <v/>
      </c>
      <c r="AV1443" s="40">
        <f>AV1416+AV1425+AV1434</f>
        <v/>
      </c>
      <c r="AW1443" s="40">
        <f>AW1416+AW1425+AW1434</f>
        <v/>
      </c>
      <c r="AX1443" s="42">
        <f>NEWPOLICY(AX1416,AX1425,AX1434)</f>
        <v/>
      </c>
    </row>
    <row r="1444" hidden="1" outlineLevel="2">
      <c r="A1444" s="5" t="inlineStr">
        <is>
          <t>nce</t>
        </is>
      </c>
      <c r="B1444" s="5" t="inlineStr">
        <is>
          <t>bio</t>
        </is>
      </c>
      <c r="C1444" s="5" t="inlineStr">
        <is>
          <t>cem</t>
        </is>
      </c>
      <c r="D1444" s="39" t="n"/>
      <c r="E1444" s="39" t="n"/>
      <c r="F1444" s="39" t="n"/>
      <c r="G1444" s="39" t="n"/>
      <c r="H1444" s="5">
        <f>INDEX(Variables!$B$5:$B$105,MATCH($A1444,Variables!$A$5:$A$105,0))&amp;IF($C1444="",""," | "&amp;INDEX(Mapping!$B$5:$B$26,MATCH($C1444,Mapping!$A$5:$A$26,0))&amp;" | "&amp;INDEX(Mapping!$B$30:$B$41,MATCH($B1444,Mapping!$A$30:$A$41,0)))</f>
        <v/>
      </c>
      <c r="I1444" s="5">
        <f>INDEX(Variables!$C$5:$C$105,MATCH($A1444,Variables!$A$5:$A$105,0))</f>
        <v/>
      </c>
      <c r="J1444" s="5">
        <f>INDEX(Variables!$E$5:$E$105,MATCH($A1444,Variables!$A$5:$A$105,0))</f>
        <v/>
      </c>
      <c r="K1444" s="25">
        <f>LOWER(Settings!$C$4)&amp;".mit."&amp;$A1444&amp;IF($C1444="","","."&amp;$C1444&amp;"."&amp;$B1444)&amp;IF(INDEX(Variables!$D$5:$D$105,MATCH($A1444,Variables!$A$5:$A$105,0))="","","."&amp;INDEX(Variables!$D$5:$D$105,MATCH($A1444,Variables!$A$5:$A$105,0)))&amp;"."&amp;K$5</f>
        <v/>
      </c>
      <c r="L1444" s="41">
        <f>L1417+L1426+L1435</f>
        <v/>
      </c>
      <c r="M1444" s="40">
        <f>M1417+M1426+M1435</f>
        <v/>
      </c>
      <c r="N1444" s="40">
        <f>N1417+N1426+N1435</f>
        <v/>
      </c>
      <c r="O1444" s="40">
        <f>O1417+O1426+O1435</f>
        <v/>
      </c>
      <c r="P1444" s="40">
        <f>P1417+P1426+P1435</f>
        <v/>
      </c>
      <c r="Q1444" s="40">
        <f>Q1417+Q1426+Q1435</f>
        <v/>
      </c>
      <c r="R1444" s="40">
        <f>R1417+R1426+R1435</f>
        <v/>
      </c>
      <c r="S1444" s="40">
        <f>S1417+S1426+S1435</f>
        <v/>
      </c>
      <c r="T1444" s="40">
        <f>T1417+T1426+T1435</f>
        <v/>
      </c>
      <c r="U1444" s="40">
        <f>U1417+U1426+U1435</f>
        <v/>
      </c>
      <c r="V1444" s="40">
        <f>V1417+V1426+V1435</f>
        <v/>
      </c>
      <c r="W1444" s="40">
        <f>W1417+W1426+W1435</f>
        <v/>
      </c>
      <c r="X1444" s="40">
        <f>X1417+X1426+X1435</f>
        <v/>
      </c>
      <c r="Y1444" s="40">
        <f>Y1417+Y1426+Y1435</f>
        <v/>
      </c>
      <c r="Z1444" s="40">
        <f>Z1417+Z1426+Z1435</f>
        <v/>
      </c>
      <c r="AA1444" s="40">
        <f>AA1417+AA1426+AA1435</f>
        <v/>
      </c>
      <c r="AB1444" s="40">
        <f>AB1417+AB1426+AB1435</f>
        <v/>
      </c>
      <c r="AC1444" s="40">
        <f>AC1417+AC1426+AC1435</f>
        <v/>
      </c>
      <c r="AD1444" s="42">
        <f>NEWPOLICY(AD1417,AD1426,AD1435)</f>
        <v/>
      </c>
      <c r="AE1444" s="25">
        <f>LOWER(Settings!$C$4)&amp;".mit."&amp;$A1444&amp;IF($C1444="","","."&amp;$C1444&amp;"."&amp;$B1444)&amp;IF(INDEX(Variables!$D$5:$D$105,MATCH($A1444,Variables!$A$5:$A$105,0))="","","."&amp;INDEX(Variables!$D$5:$D$105,MATCH($A1444,Variables!$A$5:$A$105,0)))&amp;"."&amp;AE$5</f>
        <v/>
      </c>
      <c r="AF1444" s="41">
        <f>AF1417+AF1426+AF1435</f>
        <v/>
      </c>
      <c r="AG1444" s="40">
        <f>AG1417+AG1426+AG1435</f>
        <v/>
      </c>
      <c r="AH1444" s="40">
        <f>AH1417+AH1426+AH1435</f>
        <v/>
      </c>
      <c r="AI1444" s="40">
        <f>AI1417+AI1426+AI1435</f>
        <v/>
      </c>
      <c r="AJ1444" s="40">
        <f>AJ1417+AJ1426+AJ1435</f>
        <v/>
      </c>
      <c r="AK1444" s="40">
        <f>AK1417+AK1426+AK1435</f>
        <v/>
      </c>
      <c r="AL1444" s="40">
        <f>AL1417+AL1426+AL1435</f>
        <v/>
      </c>
      <c r="AM1444" s="40">
        <f>AM1417+AM1426+AM1435</f>
        <v/>
      </c>
      <c r="AN1444" s="40">
        <f>AN1417+AN1426+AN1435</f>
        <v/>
      </c>
      <c r="AO1444" s="40">
        <f>AO1417+AO1426+AO1435</f>
        <v/>
      </c>
      <c r="AP1444" s="40">
        <f>AP1417+AP1426+AP1435</f>
        <v/>
      </c>
      <c r="AQ1444" s="40">
        <f>AQ1417+AQ1426+AQ1435</f>
        <v/>
      </c>
      <c r="AR1444" s="40">
        <f>AR1417+AR1426+AR1435</f>
        <v/>
      </c>
      <c r="AS1444" s="40">
        <f>AS1417+AS1426+AS1435</f>
        <v/>
      </c>
      <c r="AT1444" s="40">
        <f>AT1417+AT1426+AT1435</f>
        <v/>
      </c>
      <c r="AU1444" s="40">
        <f>AU1417+AU1426+AU1435</f>
        <v/>
      </c>
      <c r="AV1444" s="40">
        <f>AV1417+AV1426+AV1435</f>
        <v/>
      </c>
      <c r="AW1444" s="40">
        <f>AW1417+AW1426+AW1435</f>
        <v/>
      </c>
      <c r="AX1444" s="42">
        <f>NEWPOLICY(AX1417,AX1426,AX1435)</f>
        <v/>
      </c>
    </row>
    <row r="1445" hidden="1" outlineLevel="2"/>
    <row r="1446" hidden="1" outlineLevel="2">
      <c r="A1446" s="5" t="inlineStr">
        <is>
          <t>atp</t>
        </is>
      </c>
      <c r="B1446" s="5" t="inlineStr">
        <is>
          <t>coa</t>
        </is>
      </c>
      <c r="C1446" s="5" t="inlineStr">
        <is>
          <t>cem</t>
        </is>
      </c>
      <c r="D1446" s="40">
        <f>INDEX(Inputs!$R$5:$R$132,MATCH($B1446&amp;"|"&amp;$C1446,Inputs!$A$5:$A$132,0))</f>
        <v/>
      </c>
      <c r="E1446" s="40">
        <f>INDEX(Inputs!$S$5:$S$132,MATCH($B1446&amp;"|"&amp;$C1446,Inputs!$A$5:$A$132,0))</f>
        <v/>
      </c>
      <c r="F1446" s="39" t="n"/>
      <c r="G1446" s="39" t="n"/>
      <c r="H1446" s="5">
        <f>INDEX(Variables!$B$5:$B$105,MATCH($A1446,Variables!$A$5:$A$105,0))&amp;IF($C1446="",""," | "&amp;INDEX(Mapping!$B$5:$B$26,MATCH($C1446,Mapping!$A$5:$A$26,0))&amp;" | "&amp;INDEX(Mapping!$B$30:$B$41,MATCH($B1446,Mapping!$A$30:$A$41,0)))</f>
        <v/>
      </c>
      <c r="I1446" s="5">
        <f>INDEX(Variables!$C$5:$C$105,MATCH($A1446,Variables!$A$5:$A$105,0))</f>
        <v/>
      </c>
      <c r="J1446" s="5">
        <f>INDEX(Variables!$E$5:$E$105,MATCH($A1446,Variables!$A$5:$A$105,0))</f>
        <v/>
      </c>
      <c r="K1446" s="25">
        <f>LOWER(Settings!$C$4)&amp;".mit."&amp;$A1446&amp;IF($C1446="","","."&amp;$C1446&amp;"."&amp;$B1446)&amp;IF(INDEX(Variables!$D$5:$D$105,MATCH($A1446,Variables!$A$5:$A$105,0))="","","."&amp;INDEX(Variables!$D$5:$D$105,MATCH($A1446,Variables!$A$5:$A$105,0)))&amp;"."&amp;K$5</f>
        <v/>
      </c>
      <c r="L1446" s="41">
        <f>MAX(INDEX(L$232:L$243,$D1446)+L1437*(1+$E1446),0.01)</f>
        <v/>
      </c>
      <c r="M1446" s="40">
        <f>MAX(INDEX(M$232:M$243,$D1446)+M1437*(1+$E1446),0.01)</f>
        <v/>
      </c>
      <c r="N1446" s="40">
        <f>MAX(INDEX(N$232:N$243,$D1446)+N1437*(1+$E1446),0.01)</f>
        <v/>
      </c>
      <c r="O1446" s="40">
        <f>MAX(INDEX(O$232:O$243,$D1446)+O1437*(1+$E1446),0.01)</f>
        <v/>
      </c>
      <c r="P1446" s="40">
        <f>MAX(INDEX(P$232:P$243,$D1446)+P1437*(1+$E1446),0.01)</f>
        <v/>
      </c>
      <c r="Q1446" s="40">
        <f>MAX(INDEX(Q$232:Q$243,$D1446)+Q1437*(1+$E1446),0.01)</f>
        <v/>
      </c>
      <c r="R1446" s="40">
        <f>MAX(INDEX(R$232:R$243,$D1446)+R1437*(1+$E1446),0.01)</f>
        <v/>
      </c>
      <c r="S1446" s="40">
        <f>MAX(INDEX(S$232:S$243,$D1446)+S1437*(1+$E1446),0.01)</f>
        <v/>
      </c>
      <c r="T1446" s="40">
        <f>MAX(INDEX(T$232:T$243,$D1446)+T1437*(1+$E1446),0.01)</f>
        <v/>
      </c>
      <c r="U1446" s="40">
        <f>MAX(INDEX(U$232:U$243,$D1446)+U1437*(1+$E1446),0.01)</f>
        <v/>
      </c>
      <c r="V1446" s="40">
        <f>MAX(INDEX(V$232:V$243,$D1446)+V1437*(1+$E1446),0.01)</f>
        <v/>
      </c>
      <c r="W1446" s="40">
        <f>MAX(INDEX(W$232:W$243,$D1446)+W1437*(1+$E1446),0.01)</f>
        <v/>
      </c>
      <c r="X1446" s="40">
        <f>MAX(INDEX(X$232:X$243,$D1446)+X1437*(1+$E1446),0.01)</f>
        <v/>
      </c>
      <c r="Y1446" s="40">
        <f>MAX(INDEX(Y$232:Y$243,$D1446)+Y1437*(1+$E1446),0.01)</f>
        <v/>
      </c>
      <c r="Z1446" s="40">
        <f>MAX(INDEX(Z$232:Z$243,$D1446)+Z1437*(1+$E1446),0.01)</f>
        <v/>
      </c>
      <c r="AA1446" s="40">
        <f>MAX(INDEX(AA$232:AA$243,$D1446)+AA1437*(1+$E1446),0.01)</f>
        <v/>
      </c>
      <c r="AB1446" s="40">
        <f>MAX(INDEX(AB$232:AB$243,$D1446)+AB1437*(1+$E1446),0.01)</f>
        <v/>
      </c>
      <c r="AC1446" s="40">
        <f>MAX(INDEX(AC$232:AC$243,$D1446)+AC1437*(1+$E1446),0.01)</f>
        <v/>
      </c>
      <c r="AD1446" s="42">
        <f>POSTTAX(INDEX(AD$232:AD$243,$D1446),AD1437,$E1446)</f>
        <v/>
      </c>
      <c r="AE1446" s="25">
        <f>LOWER(Settings!$C$4)&amp;".mit."&amp;$A1446&amp;IF($C1446="","","."&amp;$C1446&amp;"."&amp;$B1446)&amp;IF(INDEX(Variables!$D$5:$D$105,MATCH($A1446,Variables!$A$5:$A$105,0))="","","."&amp;INDEX(Variables!$D$5:$D$105,MATCH($A1446,Variables!$A$5:$A$105,0)))&amp;"."&amp;AE$5</f>
        <v/>
      </c>
      <c r="AF1446" s="41">
        <f>MAX(INDEX(AF$232:AF$243,$D1446)+AF1437*(1+$E1446),0.01)</f>
        <v/>
      </c>
      <c r="AG1446" s="40">
        <f>MAX(INDEX(AG$232:AG$243,$D1446)+AG1437*(1+$E1446),0.01)</f>
        <v/>
      </c>
      <c r="AH1446" s="40">
        <f>MAX(INDEX(AH$232:AH$243,$D1446)+AH1437*(1+$E1446),0.01)</f>
        <v/>
      </c>
      <c r="AI1446" s="40">
        <f>MAX(INDEX(AI$232:AI$243,$D1446)+AI1437*(1+$E1446),0.01)</f>
        <v/>
      </c>
      <c r="AJ1446" s="40">
        <f>MAX(INDEX(AJ$232:AJ$243,$D1446)+AJ1437*(1+$E1446),0.01)</f>
        <v/>
      </c>
      <c r="AK1446" s="40">
        <f>MAX(INDEX(AK$232:AK$243,$D1446)+AK1437*(1+$E1446),0.01)</f>
        <v/>
      </c>
      <c r="AL1446" s="40">
        <f>MAX(INDEX(AL$232:AL$243,$D1446)+AL1437*(1+$E1446),0.01)</f>
        <v/>
      </c>
      <c r="AM1446" s="40">
        <f>MAX(INDEX(AM$232:AM$243,$D1446)+AM1437*(1+$E1446),0.01)</f>
        <v/>
      </c>
      <c r="AN1446" s="40">
        <f>MAX(INDEX(AN$232:AN$243,$D1446)+AN1437*(1+$E1446),0.01)</f>
        <v/>
      </c>
      <c r="AO1446" s="40">
        <f>MAX(INDEX(AO$232:AO$243,$D1446)+AO1437*(1+$E1446),0.01)</f>
        <v/>
      </c>
      <c r="AP1446" s="40">
        <f>MAX(INDEX(AP$232:AP$243,$D1446)+AP1437*(1+$E1446),0.01)</f>
        <v/>
      </c>
      <c r="AQ1446" s="40">
        <f>MAX(INDEX(AQ$232:AQ$243,$D1446)+AQ1437*(1+$E1446),0.01)</f>
        <v/>
      </c>
      <c r="AR1446" s="40">
        <f>MAX(INDEX(AR$232:AR$243,$D1446)+AR1437*(1+$E1446),0.01)</f>
        <v/>
      </c>
      <c r="AS1446" s="40">
        <f>MAX(INDEX(AS$232:AS$243,$D1446)+AS1437*(1+$E1446),0.01)</f>
        <v/>
      </c>
      <c r="AT1446" s="40">
        <f>MAX(INDEX(AT$232:AT$243,$D1446)+AT1437*(1+$E1446),0.01)</f>
        <v/>
      </c>
      <c r="AU1446" s="40">
        <f>MAX(INDEX(AU$232:AU$243,$D1446)+AU1437*(1+$E1446),0.01)</f>
        <v/>
      </c>
      <c r="AV1446" s="40">
        <f>MAX(INDEX(AV$232:AV$243,$D1446)+AV1437*(1+$E1446),0.01)</f>
        <v/>
      </c>
      <c r="AW1446" s="40">
        <f>MAX(INDEX(AW$232:AW$243,$D1446)+AW1437*(1+$E1446),0.01)</f>
        <v/>
      </c>
      <c r="AX1446" s="42">
        <f>POSTTAX(INDEX(AX$232:AX$243,$D1446),AX1437,$E1446)</f>
        <v/>
      </c>
    </row>
    <row r="1447" hidden="1" outlineLevel="2">
      <c r="A1447" s="5" t="inlineStr">
        <is>
          <t>atp</t>
        </is>
      </c>
      <c r="B1447" s="5" t="inlineStr">
        <is>
          <t>nga</t>
        </is>
      </c>
      <c r="C1447" s="5" t="inlineStr">
        <is>
          <t>cem</t>
        </is>
      </c>
      <c r="D1447" s="40">
        <f>INDEX(Inputs!$R$5:$R$132,MATCH($B1447&amp;"|"&amp;$C1447,Inputs!$A$5:$A$132,0))</f>
        <v/>
      </c>
      <c r="E1447" s="40">
        <f>INDEX(Inputs!$S$5:$S$132,MATCH($B1447&amp;"|"&amp;$C1447,Inputs!$A$5:$A$132,0))</f>
        <v/>
      </c>
      <c r="F1447" s="39" t="n"/>
      <c r="G1447" s="39" t="n"/>
      <c r="H1447" s="5">
        <f>INDEX(Variables!$B$5:$B$105,MATCH($A1447,Variables!$A$5:$A$105,0))&amp;IF($C1447="",""," | "&amp;INDEX(Mapping!$B$5:$B$26,MATCH($C1447,Mapping!$A$5:$A$26,0))&amp;" | "&amp;INDEX(Mapping!$B$30:$B$41,MATCH($B1447,Mapping!$A$30:$A$41,0)))</f>
        <v/>
      </c>
      <c r="I1447" s="5">
        <f>INDEX(Variables!$C$5:$C$105,MATCH($A1447,Variables!$A$5:$A$105,0))</f>
        <v/>
      </c>
      <c r="J1447" s="5">
        <f>INDEX(Variables!$E$5:$E$105,MATCH($A1447,Variables!$A$5:$A$105,0))</f>
        <v/>
      </c>
      <c r="K1447" s="25">
        <f>LOWER(Settings!$C$4)&amp;".mit."&amp;$A1447&amp;IF($C1447="","","."&amp;$C1447&amp;"."&amp;$B1447)&amp;IF(INDEX(Variables!$D$5:$D$105,MATCH($A1447,Variables!$A$5:$A$105,0))="","","."&amp;INDEX(Variables!$D$5:$D$105,MATCH($A1447,Variables!$A$5:$A$105,0)))&amp;"."&amp;K$5</f>
        <v/>
      </c>
      <c r="L1447" s="41">
        <f>MAX(INDEX(L$232:L$243,$D1447)+L1438*(1+$E1447),0.01)</f>
        <v/>
      </c>
      <c r="M1447" s="40">
        <f>MAX(INDEX(M$232:M$243,$D1447)+M1438*(1+$E1447),0.01)</f>
        <v/>
      </c>
      <c r="N1447" s="40">
        <f>MAX(INDEX(N$232:N$243,$D1447)+N1438*(1+$E1447),0.01)</f>
        <v/>
      </c>
      <c r="O1447" s="40">
        <f>MAX(INDEX(O$232:O$243,$D1447)+O1438*(1+$E1447),0.01)</f>
        <v/>
      </c>
      <c r="P1447" s="40">
        <f>MAX(INDEX(P$232:P$243,$D1447)+P1438*(1+$E1447),0.01)</f>
        <v/>
      </c>
      <c r="Q1447" s="40">
        <f>MAX(INDEX(Q$232:Q$243,$D1447)+Q1438*(1+$E1447),0.01)</f>
        <v/>
      </c>
      <c r="R1447" s="40">
        <f>MAX(INDEX(R$232:R$243,$D1447)+R1438*(1+$E1447),0.01)</f>
        <v/>
      </c>
      <c r="S1447" s="40">
        <f>MAX(INDEX(S$232:S$243,$D1447)+S1438*(1+$E1447),0.01)</f>
        <v/>
      </c>
      <c r="T1447" s="40">
        <f>MAX(INDEX(T$232:T$243,$D1447)+T1438*(1+$E1447),0.01)</f>
        <v/>
      </c>
      <c r="U1447" s="40">
        <f>MAX(INDEX(U$232:U$243,$D1447)+U1438*(1+$E1447),0.01)</f>
        <v/>
      </c>
      <c r="V1447" s="40">
        <f>MAX(INDEX(V$232:V$243,$D1447)+V1438*(1+$E1447),0.01)</f>
        <v/>
      </c>
      <c r="W1447" s="40">
        <f>MAX(INDEX(W$232:W$243,$D1447)+W1438*(1+$E1447),0.01)</f>
        <v/>
      </c>
      <c r="X1447" s="40">
        <f>MAX(INDEX(X$232:X$243,$D1447)+X1438*(1+$E1447),0.01)</f>
        <v/>
      </c>
      <c r="Y1447" s="40">
        <f>MAX(INDEX(Y$232:Y$243,$D1447)+Y1438*(1+$E1447),0.01)</f>
        <v/>
      </c>
      <c r="Z1447" s="40">
        <f>MAX(INDEX(Z$232:Z$243,$D1447)+Z1438*(1+$E1447),0.01)</f>
        <v/>
      </c>
      <c r="AA1447" s="40">
        <f>MAX(INDEX(AA$232:AA$243,$D1447)+AA1438*(1+$E1447),0.01)</f>
        <v/>
      </c>
      <c r="AB1447" s="40">
        <f>MAX(INDEX(AB$232:AB$243,$D1447)+AB1438*(1+$E1447),0.01)</f>
        <v/>
      </c>
      <c r="AC1447" s="40">
        <f>MAX(INDEX(AC$232:AC$243,$D1447)+AC1438*(1+$E1447),0.01)</f>
        <v/>
      </c>
      <c r="AD1447" s="42">
        <f>POSTTAX(INDEX(AD$232:AD$243,$D1447),AD1438,$E1447)</f>
        <v/>
      </c>
      <c r="AE1447" s="25">
        <f>LOWER(Settings!$C$4)&amp;".mit."&amp;$A1447&amp;IF($C1447="","","."&amp;$C1447&amp;"."&amp;$B1447)&amp;IF(INDEX(Variables!$D$5:$D$105,MATCH($A1447,Variables!$A$5:$A$105,0))="","","."&amp;INDEX(Variables!$D$5:$D$105,MATCH($A1447,Variables!$A$5:$A$105,0)))&amp;"."&amp;AE$5</f>
        <v/>
      </c>
      <c r="AF1447" s="41">
        <f>MAX(INDEX(AF$232:AF$243,$D1447)+AF1438*(1+$E1447),0.01)</f>
        <v/>
      </c>
      <c r="AG1447" s="40">
        <f>MAX(INDEX(AG$232:AG$243,$D1447)+AG1438*(1+$E1447),0.01)</f>
        <v/>
      </c>
      <c r="AH1447" s="40">
        <f>MAX(INDEX(AH$232:AH$243,$D1447)+AH1438*(1+$E1447),0.01)</f>
        <v/>
      </c>
      <c r="AI1447" s="40">
        <f>MAX(INDEX(AI$232:AI$243,$D1447)+AI1438*(1+$E1447),0.01)</f>
        <v/>
      </c>
      <c r="AJ1447" s="40">
        <f>MAX(INDEX(AJ$232:AJ$243,$D1447)+AJ1438*(1+$E1447),0.01)</f>
        <v/>
      </c>
      <c r="AK1447" s="40">
        <f>MAX(INDEX(AK$232:AK$243,$D1447)+AK1438*(1+$E1447),0.01)</f>
        <v/>
      </c>
      <c r="AL1447" s="40">
        <f>MAX(INDEX(AL$232:AL$243,$D1447)+AL1438*(1+$E1447),0.01)</f>
        <v/>
      </c>
      <c r="AM1447" s="40">
        <f>MAX(INDEX(AM$232:AM$243,$D1447)+AM1438*(1+$E1447),0.01)</f>
        <v/>
      </c>
      <c r="AN1447" s="40">
        <f>MAX(INDEX(AN$232:AN$243,$D1447)+AN1438*(1+$E1447),0.01)</f>
        <v/>
      </c>
      <c r="AO1447" s="40">
        <f>MAX(INDEX(AO$232:AO$243,$D1447)+AO1438*(1+$E1447),0.01)</f>
        <v/>
      </c>
      <c r="AP1447" s="40">
        <f>MAX(INDEX(AP$232:AP$243,$D1447)+AP1438*(1+$E1447),0.01)</f>
        <v/>
      </c>
      <c r="AQ1447" s="40">
        <f>MAX(INDEX(AQ$232:AQ$243,$D1447)+AQ1438*(1+$E1447),0.01)</f>
        <v/>
      </c>
      <c r="AR1447" s="40">
        <f>MAX(INDEX(AR$232:AR$243,$D1447)+AR1438*(1+$E1447),0.01)</f>
        <v/>
      </c>
      <c r="AS1447" s="40">
        <f>MAX(INDEX(AS$232:AS$243,$D1447)+AS1438*(1+$E1447),0.01)</f>
        <v/>
      </c>
      <c r="AT1447" s="40">
        <f>MAX(INDEX(AT$232:AT$243,$D1447)+AT1438*(1+$E1447),0.01)</f>
        <v/>
      </c>
      <c r="AU1447" s="40">
        <f>MAX(INDEX(AU$232:AU$243,$D1447)+AU1438*(1+$E1447),0.01)</f>
        <v/>
      </c>
      <c r="AV1447" s="40">
        <f>MAX(INDEX(AV$232:AV$243,$D1447)+AV1438*(1+$E1447),0.01)</f>
        <v/>
      </c>
      <c r="AW1447" s="40">
        <f>MAX(INDEX(AW$232:AW$243,$D1447)+AW1438*(1+$E1447),0.01)</f>
        <v/>
      </c>
      <c r="AX1447" s="42">
        <f>POSTTAX(INDEX(AX$232:AX$243,$D1447),AX1438,$E1447)</f>
        <v/>
      </c>
    </row>
    <row r="1448" hidden="1" outlineLevel="2">
      <c r="A1448" s="5" t="inlineStr">
        <is>
          <t>atp</t>
        </is>
      </c>
      <c r="B1448" s="5" t="inlineStr">
        <is>
          <t>gso</t>
        </is>
      </c>
      <c r="C1448" s="5" t="inlineStr">
        <is>
          <t>cem</t>
        </is>
      </c>
      <c r="D1448" s="40">
        <f>INDEX(Inputs!$R$5:$R$132,MATCH($B1448&amp;"|"&amp;$C1448,Inputs!$A$5:$A$132,0))</f>
        <v/>
      </c>
      <c r="E1448" s="40">
        <f>INDEX(Inputs!$S$5:$S$132,MATCH($B1448&amp;"|"&amp;$C1448,Inputs!$A$5:$A$132,0))</f>
        <v/>
      </c>
      <c r="F1448" s="39" t="n"/>
      <c r="G1448" s="39" t="n"/>
      <c r="H1448" s="5">
        <f>INDEX(Variables!$B$5:$B$105,MATCH($A1448,Variables!$A$5:$A$105,0))&amp;IF($C1448="",""," | "&amp;INDEX(Mapping!$B$5:$B$26,MATCH($C1448,Mapping!$A$5:$A$26,0))&amp;" | "&amp;INDEX(Mapping!$B$30:$B$41,MATCH($B1448,Mapping!$A$30:$A$41,0)))</f>
        <v/>
      </c>
      <c r="I1448" s="5">
        <f>INDEX(Variables!$C$5:$C$105,MATCH($A1448,Variables!$A$5:$A$105,0))</f>
        <v/>
      </c>
      <c r="J1448" s="5">
        <f>INDEX(Variables!$E$5:$E$105,MATCH($A1448,Variables!$A$5:$A$105,0))</f>
        <v/>
      </c>
      <c r="K1448" s="25">
        <f>LOWER(Settings!$C$4)&amp;".mit."&amp;$A1448&amp;IF($C1448="","","."&amp;$C1448&amp;"."&amp;$B1448)&amp;IF(INDEX(Variables!$D$5:$D$105,MATCH($A1448,Variables!$A$5:$A$105,0))="","","."&amp;INDEX(Variables!$D$5:$D$105,MATCH($A1448,Variables!$A$5:$A$105,0)))&amp;"."&amp;K$5</f>
        <v/>
      </c>
      <c r="L1448" s="41">
        <f>MAX(INDEX(L$232:L$243,$D1448)+L1439*(1+$E1448),0.01)</f>
        <v/>
      </c>
      <c r="M1448" s="40">
        <f>MAX(INDEX(M$232:M$243,$D1448)+M1439*(1+$E1448),0.01)</f>
        <v/>
      </c>
      <c r="N1448" s="40">
        <f>MAX(INDEX(N$232:N$243,$D1448)+N1439*(1+$E1448),0.01)</f>
        <v/>
      </c>
      <c r="O1448" s="40">
        <f>MAX(INDEX(O$232:O$243,$D1448)+O1439*(1+$E1448),0.01)</f>
        <v/>
      </c>
      <c r="P1448" s="40">
        <f>MAX(INDEX(P$232:P$243,$D1448)+P1439*(1+$E1448),0.01)</f>
        <v/>
      </c>
      <c r="Q1448" s="40">
        <f>MAX(INDEX(Q$232:Q$243,$D1448)+Q1439*(1+$E1448),0.01)</f>
        <v/>
      </c>
      <c r="R1448" s="40">
        <f>MAX(INDEX(R$232:R$243,$D1448)+R1439*(1+$E1448),0.01)</f>
        <v/>
      </c>
      <c r="S1448" s="40">
        <f>MAX(INDEX(S$232:S$243,$D1448)+S1439*(1+$E1448),0.01)</f>
        <v/>
      </c>
      <c r="T1448" s="40">
        <f>MAX(INDEX(T$232:T$243,$D1448)+T1439*(1+$E1448),0.01)</f>
        <v/>
      </c>
      <c r="U1448" s="40">
        <f>MAX(INDEX(U$232:U$243,$D1448)+U1439*(1+$E1448),0.01)</f>
        <v/>
      </c>
      <c r="V1448" s="40">
        <f>MAX(INDEX(V$232:V$243,$D1448)+V1439*(1+$E1448),0.01)</f>
        <v/>
      </c>
      <c r="W1448" s="40">
        <f>MAX(INDEX(W$232:W$243,$D1448)+W1439*(1+$E1448),0.01)</f>
        <v/>
      </c>
      <c r="X1448" s="40">
        <f>MAX(INDEX(X$232:X$243,$D1448)+X1439*(1+$E1448),0.01)</f>
        <v/>
      </c>
      <c r="Y1448" s="40">
        <f>MAX(INDEX(Y$232:Y$243,$D1448)+Y1439*(1+$E1448),0.01)</f>
        <v/>
      </c>
      <c r="Z1448" s="40">
        <f>MAX(INDEX(Z$232:Z$243,$D1448)+Z1439*(1+$E1448),0.01)</f>
        <v/>
      </c>
      <c r="AA1448" s="40">
        <f>MAX(INDEX(AA$232:AA$243,$D1448)+AA1439*(1+$E1448),0.01)</f>
        <v/>
      </c>
      <c r="AB1448" s="40">
        <f>MAX(INDEX(AB$232:AB$243,$D1448)+AB1439*(1+$E1448),0.01)</f>
        <v/>
      </c>
      <c r="AC1448" s="40">
        <f>MAX(INDEX(AC$232:AC$243,$D1448)+AC1439*(1+$E1448),0.01)</f>
        <v/>
      </c>
      <c r="AD1448" s="42">
        <f>POSTTAX(INDEX(AD$232:AD$243,$D1448),AD1439,$E1448)</f>
        <v/>
      </c>
      <c r="AE1448" s="25">
        <f>LOWER(Settings!$C$4)&amp;".mit."&amp;$A1448&amp;IF($C1448="","","."&amp;$C1448&amp;"."&amp;$B1448)&amp;IF(INDEX(Variables!$D$5:$D$105,MATCH($A1448,Variables!$A$5:$A$105,0))="","","."&amp;INDEX(Variables!$D$5:$D$105,MATCH($A1448,Variables!$A$5:$A$105,0)))&amp;"."&amp;AE$5</f>
        <v/>
      </c>
      <c r="AF1448" s="41">
        <f>MAX(INDEX(AF$232:AF$243,$D1448)+AF1439*(1+$E1448),0.01)</f>
        <v/>
      </c>
      <c r="AG1448" s="40">
        <f>MAX(INDEX(AG$232:AG$243,$D1448)+AG1439*(1+$E1448),0.01)</f>
        <v/>
      </c>
      <c r="AH1448" s="40">
        <f>MAX(INDEX(AH$232:AH$243,$D1448)+AH1439*(1+$E1448),0.01)</f>
        <v/>
      </c>
      <c r="AI1448" s="40">
        <f>MAX(INDEX(AI$232:AI$243,$D1448)+AI1439*(1+$E1448),0.01)</f>
        <v/>
      </c>
      <c r="AJ1448" s="40">
        <f>MAX(INDEX(AJ$232:AJ$243,$D1448)+AJ1439*(1+$E1448),0.01)</f>
        <v/>
      </c>
      <c r="AK1448" s="40">
        <f>MAX(INDEX(AK$232:AK$243,$D1448)+AK1439*(1+$E1448),0.01)</f>
        <v/>
      </c>
      <c r="AL1448" s="40">
        <f>MAX(INDEX(AL$232:AL$243,$D1448)+AL1439*(1+$E1448),0.01)</f>
        <v/>
      </c>
      <c r="AM1448" s="40">
        <f>MAX(INDEX(AM$232:AM$243,$D1448)+AM1439*(1+$E1448),0.01)</f>
        <v/>
      </c>
      <c r="AN1448" s="40">
        <f>MAX(INDEX(AN$232:AN$243,$D1448)+AN1439*(1+$E1448),0.01)</f>
        <v/>
      </c>
      <c r="AO1448" s="40">
        <f>MAX(INDEX(AO$232:AO$243,$D1448)+AO1439*(1+$E1448),0.01)</f>
        <v/>
      </c>
      <c r="AP1448" s="40">
        <f>MAX(INDEX(AP$232:AP$243,$D1448)+AP1439*(1+$E1448),0.01)</f>
        <v/>
      </c>
      <c r="AQ1448" s="40">
        <f>MAX(INDEX(AQ$232:AQ$243,$D1448)+AQ1439*(1+$E1448),0.01)</f>
        <v/>
      </c>
      <c r="AR1448" s="40">
        <f>MAX(INDEX(AR$232:AR$243,$D1448)+AR1439*(1+$E1448),0.01)</f>
        <v/>
      </c>
      <c r="AS1448" s="40">
        <f>MAX(INDEX(AS$232:AS$243,$D1448)+AS1439*(1+$E1448),0.01)</f>
        <v/>
      </c>
      <c r="AT1448" s="40">
        <f>MAX(INDEX(AT$232:AT$243,$D1448)+AT1439*(1+$E1448),0.01)</f>
        <v/>
      </c>
      <c r="AU1448" s="40">
        <f>MAX(INDEX(AU$232:AU$243,$D1448)+AU1439*(1+$E1448),0.01)</f>
        <v/>
      </c>
      <c r="AV1448" s="40">
        <f>MAX(INDEX(AV$232:AV$243,$D1448)+AV1439*(1+$E1448),0.01)</f>
        <v/>
      </c>
      <c r="AW1448" s="40">
        <f>MAX(INDEX(AW$232:AW$243,$D1448)+AW1439*(1+$E1448),0.01)</f>
        <v/>
      </c>
      <c r="AX1448" s="42">
        <f>POSTTAX(INDEX(AX$232:AX$243,$D1448),AX1439,$E1448)</f>
        <v/>
      </c>
    </row>
    <row r="1449" hidden="1" outlineLevel="2">
      <c r="A1449" s="5" t="inlineStr">
        <is>
          <t>atp</t>
        </is>
      </c>
      <c r="B1449" s="5" t="inlineStr">
        <is>
          <t>die</t>
        </is>
      </c>
      <c r="C1449" s="5" t="inlineStr">
        <is>
          <t>cem</t>
        </is>
      </c>
      <c r="D1449" s="40">
        <f>INDEX(Inputs!$R$5:$R$132,MATCH($B1449&amp;"|"&amp;$C1449,Inputs!$A$5:$A$132,0))</f>
        <v/>
      </c>
      <c r="E1449" s="40">
        <f>INDEX(Inputs!$S$5:$S$132,MATCH($B1449&amp;"|"&amp;$C1449,Inputs!$A$5:$A$132,0))</f>
        <v/>
      </c>
      <c r="F1449" s="39" t="n"/>
      <c r="G1449" s="39" t="n"/>
      <c r="H1449" s="5">
        <f>INDEX(Variables!$B$5:$B$105,MATCH($A1449,Variables!$A$5:$A$105,0))&amp;IF($C1449="",""," | "&amp;INDEX(Mapping!$B$5:$B$26,MATCH($C1449,Mapping!$A$5:$A$26,0))&amp;" | "&amp;INDEX(Mapping!$B$30:$B$41,MATCH($B1449,Mapping!$A$30:$A$41,0)))</f>
        <v/>
      </c>
      <c r="I1449" s="5">
        <f>INDEX(Variables!$C$5:$C$105,MATCH($A1449,Variables!$A$5:$A$105,0))</f>
        <v/>
      </c>
      <c r="J1449" s="5">
        <f>INDEX(Variables!$E$5:$E$105,MATCH($A1449,Variables!$A$5:$A$105,0))</f>
        <v/>
      </c>
      <c r="K1449" s="25">
        <f>LOWER(Settings!$C$4)&amp;".mit."&amp;$A1449&amp;IF($C1449="","","."&amp;$C1449&amp;"."&amp;$B1449)&amp;IF(INDEX(Variables!$D$5:$D$105,MATCH($A1449,Variables!$A$5:$A$105,0))="","","."&amp;INDEX(Variables!$D$5:$D$105,MATCH($A1449,Variables!$A$5:$A$105,0)))&amp;"."&amp;K$5</f>
        <v/>
      </c>
      <c r="L1449" s="41">
        <f>MAX(INDEX(L$232:L$243,$D1449)+L1440*(1+$E1449),0.01)</f>
        <v/>
      </c>
      <c r="M1449" s="40">
        <f>MAX(INDEX(M$232:M$243,$D1449)+M1440*(1+$E1449),0.01)</f>
        <v/>
      </c>
      <c r="N1449" s="40">
        <f>MAX(INDEX(N$232:N$243,$D1449)+N1440*(1+$E1449),0.01)</f>
        <v/>
      </c>
      <c r="O1449" s="40">
        <f>MAX(INDEX(O$232:O$243,$D1449)+O1440*(1+$E1449),0.01)</f>
        <v/>
      </c>
      <c r="P1449" s="40">
        <f>MAX(INDEX(P$232:P$243,$D1449)+P1440*(1+$E1449),0.01)</f>
        <v/>
      </c>
      <c r="Q1449" s="40">
        <f>MAX(INDEX(Q$232:Q$243,$D1449)+Q1440*(1+$E1449),0.01)</f>
        <v/>
      </c>
      <c r="R1449" s="40">
        <f>MAX(INDEX(R$232:R$243,$D1449)+R1440*(1+$E1449),0.01)</f>
        <v/>
      </c>
      <c r="S1449" s="40">
        <f>MAX(INDEX(S$232:S$243,$D1449)+S1440*(1+$E1449),0.01)</f>
        <v/>
      </c>
      <c r="T1449" s="40">
        <f>MAX(INDEX(T$232:T$243,$D1449)+T1440*(1+$E1449),0.01)</f>
        <v/>
      </c>
      <c r="U1449" s="40">
        <f>MAX(INDEX(U$232:U$243,$D1449)+U1440*(1+$E1449),0.01)</f>
        <v/>
      </c>
      <c r="V1449" s="40">
        <f>MAX(INDEX(V$232:V$243,$D1449)+V1440*(1+$E1449),0.01)</f>
        <v/>
      </c>
      <c r="W1449" s="40">
        <f>MAX(INDEX(W$232:W$243,$D1449)+W1440*(1+$E1449),0.01)</f>
        <v/>
      </c>
      <c r="X1449" s="40">
        <f>MAX(INDEX(X$232:X$243,$D1449)+X1440*(1+$E1449),0.01)</f>
        <v/>
      </c>
      <c r="Y1449" s="40">
        <f>MAX(INDEX(Y$232:Y$243,$D1449)+Y1440*(1+$E1449),0.01)</f>
        <v/>
      </c>
      <c r="Z1449" s="40">
        <f>MAX(INDEX(Z$232:Z$243,$D1449)+Z1440*(1+$E1449),0.01)</f>
        <v/>
      </c>
      <c r="AA1449" s="40">
        <f>MAX(INDEX(AA$232:AA$243,$D1449)+AA1440*(1+$E1449),0.01)</f>
        <v/>
      </c>
      <c r="AB1449" s="40">
        <f>MAX(INDEX(AB$232:AB$243,$D1449)+AB1440*(1+$E1449),0.01)</f>
        <v/>
      </c>
      <c r="AC1449" s="40">
        <f>MAX(INDEX(AC$232:AC$243,$D1449)+AC1440*(1+$E1449),0.01)</f>
        <v/>
      </c>
      <c r="AD1449" s="42">
        <f>POSTTAX(INDEX(AD$232:AD$243,$D1449),AD1440,$E1449)</f>
        <v/>
      </c>
      <c r="AE1449" s="25">
        <f>LOWER(Settings!$C$4)&amp;".mit."&amp;$A1449&amp;IF($C1449="","","."&amp;$C1449&amp;"."&amp;$B1449)&amp;IF(INDEX(Variables!$D$5:$D$105,MATCH($A1449,Variables!$A$5:$A$105,0))="","","."&amp;INDEX(Variables!$D$5:$D$105,MATCH($A1449,Variables!$A$5:$A$105,0)))&amp;"."&amp;AE$5</f>
        <v/>
      </c>
      <c r="AF1449" s="41">
        <f>MAX(INDEX(AF$232:AF$243,$D1449)+AF1440*(1+$E1449),0.01)</f>
        <v/>
      </c>
      <c r="AG1449" s="40">
        <f>MAX(INDEX(AG$232:AG$243,$D1449)+AG1440*(1+$E1449),0.01)</f>
        <v/>
      </c>
      <c r="AH1449" s="40">
        <f>MAX(INDEX(AH$232:AH$243,$D1449)+AH1440*(1+$E1449),0.01)</f>
        <v/>
      </c>
      <c r="AI1449" s="40">
        <f>MAX(INDEX(AI$232:AI$243,$D1449)+AI1440*(1+$E1449),0.01)</f>
        <v/>
      </c>
      <c r="AJ1449" s="40">
        <f>MAX(INDEX(AJ$232:AJ$243,$D1449)+AJ1440*(1+$E1449),0.01)</f>
        <v/>
      </c>
      <c r="AK1449" s="40">
        <f>MAX(INDEX(AK$232:AK$243,$D1449)+AK1440*(1+$E1449),0.01)</f>
        <v/>
      </c>
      <c r="AL1449" s="40">
        <f>MAX(INDEX(AL$232:AL$243,$D1449)+AL1440*(1+$E1449),0.01)</f>
        <v/>
      </c>
      <c r="AM1449" s="40">
        <f>MAX(INDEX(AM$232:AM$243,$D1449)+AM1440*(1+$E1449),0.01)</f>
        <v/>
      </c>
      <c r="AN1449" s="40">
        <f>MAX(INDEX(AN$232:AN$243,$D1449)+AN1440*(1+$E1449),0.01)</f>
        <v/>
      </c>
      <c r="AO1449" s="40">
        <f>MAX(INDEX(AO$232:AO$243,$D1449)+AO1440*(1+$E1449),0.01)</f>
        <v/>
      </c>
      <c r="AP1449" s="40">
        <f>MAX(INDEX(AP$232:AP$243,$D1449)+AP1440*(1+$E1449),0.01)</f>
        <v/>
      </c>
      <c r="AQ1449" s="40">
        <f>MAX(INDEX(AQ$232:AQ$243,$D1449)+AQ1440*(1+$E1449),0.01)</f>
        <v/>
      </c>
      <c r="AR1449" s="40">
        <f>MAX(INDEX(AR$232:AR$243,$D1449)+AR1440*(1+$E1449),0.01)</f>
        <v/>
      </c>
      <c r="AS1449" s="40">
        <f>MAX(INDEX(AS$232:AS$243,$D1449)+AS1440*(1+$E1449),0.01)</f>
        <v/>
      </c>
      <c r="AT1449" s="40">
        <f>MAX(INDEX(AT$232:AT$243,$D1449)+AT1440*(1+$E1449),0.01)</f>
        <v/>
      </c>
      <c r="AU1449" s="40">
        <f>MAX(INDEX(AU$232:AU$243,$D1449)+AU1440*(1+$E1449),0.01)</f>
        <v/>
      </c>
      <c r="AV1449" s="40">
        <f>MAX(INDEX(AV$232:AV$243,$D1449)+AV1440*(1+$E1449),0.01)</f>
        <v/>
      </c>
      <c r="AW1449" s="40">
        <f>MAX(INDEX(AW$232:AW$243,$D1449)+AW1440*(1+$E1449),0.01)</f>
        <v/>
      </c>
      <c r="AX1449" s="42">
        <f>POSTTAX(INDEX(AX$232:AX$243,$D1449),AX1440,$E1449)</f>
        <v/>
      </c>
    </row>
    <row r="1450" hidden="1" outlineLevel="2">
      <c r="A1450" s="5" t="inlineStr">
        <is>
          <t>atp</t>
        </is>
      </c>
      <c r="B1450" s="5" t="inlineStr">
        <is>
          <t>lpg</t>
        </is>
      </c>
      <c r="C1450" s="5" t="inlineStr">
        <is>
          <t>cem</t>
        </is>
      </c>
      <c r="D1450" s="40">
        <f>INDEX(Inputs!$R$5:$R$132,MATCH($B1450&amp;"|"&amp;$C1450,Inputs!$A$5:$A$132,0))</f>
        <v/>
      </c>
      <c r="E1450" s="40">
        <f>INDEX(Inputs!$S$5:$S$132,MATCH($B1450&amp;"|"&amp;$C1450,Inputs!$A$5:$A$132,0))</f>
        <v/>
      </c>
      <c r="F1450" s="39" t="n"/>
      <c r="G1450" s="39" t="n"/>
      <c r="H1450" s="5">
        <f>INDEX(Variables!$B$5:$B$105,MATCH($A1450,Variables!$A$5:$A$105,0))&amp;IF($C1450="",""," | "&amp;INDEX(Mapping!$B$5:$B$26,MATCH($C1450,Mapping!$A$5:$A$26,0))&amp;" | "&amp;INDEX(Mapping!$B$30:$B$41,MATCH($B1450,Mapping!$A$30:$A$41,0)))</f>
        <v/>
      </c>
      <c r="I1450" s="5">
        <f>INDEX(Variables!$C$5:$C$105,MATCH($A1450,Variables!$A$5:$A$105,0))</f>
        <v/>
      </c>
      <c r="J1450" s="5">
        <f>INDEX(Variables!$E$5:$E$105,MATCH($A1450,Variables!$A$5:$A$105,0))</f>
        <v/>
      </c>
      <c r="K1450" s="25">
        <f>LOWER(Settings!$C$4)&amp;".mit."&amp;$A1450&amp;IF($C1450="","","."&amp;$C1450&amp;"."&amp;$B1450)&amp;IF(INDEX(Variables!$D$5:$D$105,MATCH($A1450,Variables!$A$5:$A$105,0))="","","."&amp;INDEX(Variables!$D$5:$D$105,MATCH($A1450,Variables!$A$5:$A$105,0)))&amp;"."&amp;K$5</f>
        <v/>
      </c>
      <c r="L1450" s="41">
        <f>MAX(INDEX(L$232:L$243,$D1450)+L1441*(1+$E1450),0.01)</f>
        <v/>
      </c>
      <c r="M1450" s="40">
        <f>MAX(INDEX(M$232:M$243,$D1450)+M1441*(1+$E1450),0.01)</f>
        <v/>
      </c>
      <c r="N1450" s="40">
        <f>MAX(INDEX(N$232:N$243,$D1450)+N1441*(1+$E1450),0.01)</f>
        <v/>
      </c>
      <c r="O1450" s="40">
        <f>MAX(INDEX(O$232:O$243,$D1450)+O1441*(1+$E1450),0.01)</f>
        <v/>
      </c>
      <c r="P1450" s="40">
        <f>MAX(INDEX(P$232:P$243,$D1450)+P1441*(1+$E1450),0.01)</f>
        <v/>
      </c>
      <c r="Q1450" s="40">
        <f>MAX(INDEX(Q$232:Q$243,$D1450)+Q1441*(1+$E1450),0.01)</f>
        <v/>
      </c>
      <c r="R1450" s="40">
        <f>MAX(INDEX(R$232:R$243,$D1450)+R1441*(1+$E1450),0.01)</f>
        <v/>
      </c>
      <c r="S1450" s="40">
        <f>MAX(INDEX(S$232:S$243,$D1450)+S1441*(1+$E1450),0.01)</f>
        <v/>
      </c>
      <c r="T1450" s="40">
        <f>MAX(INDEX(T$232:T$243,$D1450)+T1441*(1+$E1450),0.01)</f>
        <v/>
      </c>
      <c r="U1450" s="40">
        <f>MAX(INDEX(U$232:U$243,$D1450)+U1441*(1+$E1450),0.01)</f>
        <v/>
      </c>
      <c r="V1450" s="40">
        <f>MAX(INDEX(V$232:V$243,$D1450)+V1441*(1+$E1450),0.01)</f>
        <v/>
      </c>
      <c r="W1450" s="40">
        <f>MAX(INDEX(W$232:W$243,$D1450)+W1441*(1+$E1450),0.01)</f>
        <v/>
      </c>
      <c r="X1450" s="40">
        <f>MAX(INDEX(X$232:X$243,$D1450)+X1441*(1+$E1450),0.01)</f>
        <v/>
      </c>
      <c r="Y1450" s="40">
        <f>MAX(INDEX(Y$232:Y$243,$D1450)+Y1441*(1+$E1450),0.01)</f>
        <v/>
      </c>
      <c r="Z1450" s="40">
        <f>MAX(INDEX(Z$232:Z$243,$D1450)+Z1441*(1+$E1450),0.01)</f>
        <v/>
      </c>
      <c r="AA1450" s="40">
        <f>MAX(INDEX(AA$232:AA$243,$D1450)+AA1441*(1+$E1450),0.01)</f>
        <v/>
      </c>
      <c r="AB1450" s="40">
        <f>MAX(INDEX(AB$232:AB$243,$D1450)+AB1441*(1+$E1450),0.01)</f>
        <v/>
      </c>
      <c r="AC1450" s="40">
        <f>MAX(INDEX(AC$232:AC$243,$D1450)+AC1441*(1+$E1450),0.01)</f>
        <v/>
      </c>
      <c r="AD1450" s="42">
        <f>POSTTAX(INDEX(AD$232:AD$243,$D1450),AD1441,$E1450)</f>
        <v/>
      </c>
      <c r="AE1450" s="25">
        <f>LOWER(Settings!$C$4)&amp;".mit."&amp;$A1450&amp;IF($C1450="","","."&amp;$C1450&amp;"."&amp;$B1450)&amp;IF(INDEX(Variables!$D$5:$D$105,MATCH($A1450,Variables!$A$5:$A$105,0))="","","."&amp;INDEX(Variables!$D$5:$D$105,MATCH($A1450,Variables!$A$5:$A$105,0)))&amp;"."&amp;AE$5</f>
        <v/>
      </c>
      <c r="AF1450" s="41">
        <f>MAX(INDEX(AF$232:AF$243,$D1450)+AF1441*(1+$E1450),0.01)</f>
        <v/>
      </c>
      <c r="AG1450" s="40">
        <f>MAX(INDEX(AG$232:AG$243,$D1450)+AG1441*(1+$E1450),0.01)</f>
        <v/>
      </c>
      <c r="AH1450" s="40">
        <f>MAX(INDEX(AH$232:AH$243,$D1450)+AH1441*(1+$E1450),0.01)</f>
        <v/>
      </c>
      <c r="AI1450" s="40">
        <f>MAX(INDEX(AI$232:AI$243,$D1450)+AI1441*(1+$E1450),0.01)</f>
        <v/>
      </c>
      <c r="AJ1450" s="40">
        <f>MAX(INDEX(AJ$232:AJ$243,$D1450)+AJ1441*(1+$E1450),0.01)</f>
        <v/>
      </c>
      <c r="AK1450" s="40">
        <f>MAX(INDEX(AK$232:AK$243,$D1450)+AK1441*(1+$E1450),0.01)</f>
        <v/>
      </c>
      <c r="AL1450" s="40">
        <f>MAX(INDEX(AL$232:AL$243,$D1450)+AL1441*(1+$E1450),0.01)</f>
        <v/>
      </c>
      <c r="AM1450" s="40">
        <f>MAX(INDEX(AM$232:AM$243,$D1450)+AM1441*(1+$E1450),0.01)</f>
        <v/>
      </c>
      <c r="AN1450" s="40">
        <f>MAX(INDEX(AN$232:AN$243,$D1450)+AN1441*(1+$E1450),0.01)</f>
        <v/>
      </c>
      <c r="AO1450" s="40">
        <f>MAX(INDEX(AO$232:AO$243,$D1450)+AO1441*(1+$E1450),0.01)</f>
        <v/>
      </c>
      <c r="AP1450" s="40">
        <f>MAX(INDEX(AP$232:AP$243,$D1450)+AP1441*(1+$E1450),0.01)</f>
        <v/>
      </c>
      <c r="AQ1450" s="40">
        <f>MAX(INDEX(AQ$232:AQ$243,$D1450)+AQ1441*(1+$E1450),0.01)</f>
        <v/>
      </c>
      <c r="AR1450" s="40">
        <f>MAX(INDEX(AR$232:AR$243,$D1450)+AR1441*(1+$E1450),0.01)</f>
        <v/>
      </c>
      <c r="AS1450" s="40">
        <f>MAX(INDEX(AS$232:AS$243,$D1450)+AS1441*(1+$E1450),0.01)</f>
        <v/>
      </c>
      <c r="AT1450" s="40">
        <f>MAX(INDEX(AT$232:AT$243,$D1450)+AT1441*(1+$E1450),0.01)</f>
        <v/>
      </c>
      <c r="AU1450" s="40">
        <f>MAX(INDEX(AU$232:AU$243,$D1450)+AU1441*(1+$E1450),0.01)</f>
        <v/>
      </c>
      <c r="AV1450" s="40">
        <f>MAX(INDEX(AV$232:AV$243,$D1450)+AV1441*(1+$E1450),0.01)</f>
        <v/>
      </c>
      <c r="AW1450" s="40">
        <f>MAX(INDEX(AW$232:AW$243,$D1450)+AW1441*(1+$E1450),0.01)</f>
        <v/>
      </c>
      <c r="AX1450" s="42">
        <f>POSTTAX(INDEX(AX$232:AX$243,$D1450),AX1441,$E1450)</f>
        <v/>
      </c>
    </row>
    <row r="1451" hidden="1" outlineLevel="2">
      <c r="A1451" s="5" t="inlineStr">
        <is>
          <t>atp</t>
        </is>
      </c>
      <c r="B1451" s="5" t="inlineStr">
        <is>
          <t>ker</t>
        </is>
      </c>
      <c r="C1451" s="5" t="inlineStr">
        <is>
          <t>cem</t>
        </is>
      </c>
      <c r="D1451" s="40">
        <f>INDEX(Inputs!$R$5:$R$132,MATCH($B1451&amp;"|"&amp;$C1451,Inputs!$A$5:$A$132,0))</f>
        <v/>
      </c>
      <c r="E1451" s="40">
        <f>INDEX(Inputs!$S$5:$S$132,MATCH($B1451&amp;"|"&amp;$C1451,Inputs!$A$5:$A$132,0))</f>
        <v/>
      </c>
      <c r="F1451" s="39" t="n"/>
      <c r="G1451" s="39" t="n"/>
      <c r="H1451" s="5">
        <f>INDEX(Variables!$B$5:$B$105,MATCH($A1451,Variables!$A$5:$A$105,0))&amp;IF($C1451="",""," | "&amp;INDEX(Mapping!$B$5:$B$26,MATCH($C1451,Mapping!$A$5:$A$26,0))&amp;" | "&amp;INDEX(Mapping!$B$30:$B$41,MATCH($B1451,Mapping!$A$30:$A$41,0)))</f>
        <v/>
      </c>
      <c r="I1451" s="5">
        <f>INDEX(Variables!$C$5:$C$105,MATCH($A1451,Variables!$A$5:$A$105,0))</f>
        <v/>
      </c>
      <c r="J1451" s="5">
        <f>INDEX(Variables!$E$5:$E$105,MATCH($A1451,Variables!$A$5:$A$105,0))</f>
        <v/>
      </c>
      <c r="K1451" s="25">
        <f>LOWER(Settings!$C$4)&amp;".mit."&amp;$A1451&amp;IF($C1451="","","."&amp;$C1451&amp;"."&amp;$B1451)&amp;IF(INDEX(Variables!$D$5:$D$105,MATCH($A1451,Variables!$A$5:$A$105,0))="","","."&amp;INDEX(Variables!$D$5:$D$105,MATCH($A1451,Variables!$A$5:$A$105,0)))&amp;"."&amp;K$5</f>
        <v/>
      </c>
      <c r="L1451" s="41">
        <f>MAX(INDEX(L$232:L$243,$D1451)+L1442*(1+$E1451),0.01)</f>
        <v/>
      </c>
      <c r="M1451" s="40">
        <f>MAX(INDEX(M$232:M$243,$D1451)+M1442*(1+$E1451),0.01)</f>
        <v/>
      </c>
      <c r="N1451" s="40">
        <f>MAX(INDEX(N$232:N$243,$D1451)+N1442*(1+$E1451),0.01)</f>
        <v/>
      </c>
      <c r="O1451" s="40">
        <f>MAX(INDEX(O$232:O$243,$D1451)+O1442*(1+$E1451),0.01)</f>
        <v/>
      </c>
      <c r="P1451" s="40">
        <f>MAX(INDEX(P$232:P$243,$D1451)+P1442*(1+$E1451),0.01)</f>
        <v/>
      </c>
      <c r="Q1451" s="40">
        <f>MAX(INDEX(Q$232:Q$243,$D1451)+Q1442*(1+$E1451),0.01)</f>
        <v/>
      </c>
      <c r="R1451" s="40">
        <f>MAX(INDEX(R$232:R$243,$D1451)+R1442*(1+$E1451),0.01)</f>
        <v/>
      </c>
      <c r="S1451" s="40">
        <f>MAX(INDEX(S$232:S$243,$D1451)+S1442*(1+$E1451),0.01)</f>
        <v/>
      </c>
      <c r="T1451" s="40">
        <f>MAX(INDEX(T$232:T$243,$D1451)+T1442*(1+$E1451),0.01)</f>
        <v/>
      </c>
      <c r="U1451" s="40">
        <f>MAX(INDEX(U$232:U$243,$D1451)+U1442*(1+$E1451),0.01)</f>
        <v/>
      </c>
      <c r="V1451" s="40">
        <f>MAX(INDEX(V$232:V$243,$D1451)+V1442*(1+$E1451),0.01)</f>
        <v/>
      </c>
      <c r="W1451" s="40">
        <f>MAX(INDEX(W$232:W$243,$D1451)+W1442*(1+$E1451),0.01)</f>
        <v/>
      </c>
      <c r="X1451" s="40">
        <f>MAX(INDEX(X$232:X$243,$D1451)+X1442*(1+$E1451),0.01)</f>
        <v/>
      </c>
      <c r="Y1451" s="40">
        <f>MAX(INDEX(Y$232:Y$243,$D1451)+Y1442*(1+$E1451),0.01)</f>
        <v/>
      </c>
      <c r="Z1451" s="40">
        <f>MAX(INDEX(Z$232:Z$243,$D1451)+Z1442*(1+$E1451),0.01)</f>
        <v/>
      </c>
      <c r="AA1451" s="40">
        <f>MAX(INDEX(AA$232:AA$243,$D1451)+AA1442*(1+$E1451),0.01)</f>
        <v/>
      </c>
      <c r="AB1451" s="40">
        <f>MAX(INDEX(AB$232:AB$243,$D1451)+AB1442*(1+$E1451),0.01)</f>
        <v/>
      </c>
      <c r="AC1451" s="40">
        <f>MAX(INDEX(AC$232:AC$243,$D1451)+AC1442*(1+$E1451),0.01)</f>
        <v/>
      </c>
      <c r="AD1451" s="42">
        <f>POSTTAX(INDEX(AD$232:AD$243,$D1451),AD1442,$E1451)</f>
        <v/>
      </c>
      <c r="AE1451" s="25">
        <f>LOWER(Settings!$C$4)&amp;".mit."&amp;$A1451&amp;IF($C1451="","","."&amp;$C1451&amp;"."&amp;$B1451)&amp;IF(INDEX(Variables!$D$5:$D$105,MATCH($A1451,Variables!$A$5:$A$105,0))="","","."&amp;INDEX(Variables!$D$5:$D$105,MATCH($A1451,Variables!$A$5:$A$105,0)))&amp;"."&amp;AE$5</f>
        <v/>
      </c>
      <c r="AF1451" s="41">
        <f>MAX(INDEX(AF$232:AF$243,$D1451)+AF1442*(1+$E1451),0.01)</f>
        <v/>
      </c>
      <c r="AG1451" s="40">
        <f>MAX(INDEX(AG$232:AG$243,$D1451)+AG1442*(1+$E1451),0.01)</f>
        <v/>
      </c>
      <c r="AH1451" s="40">
        <f>MAX(INDEX(AH$232:AH$243,$D1451)+AH1442*(1+$E1451),0.01)</f>
        <v/>
      </c>
      <c r="AI1451" s="40">
        <f>MAX(INDEX(AI$232:AI$243,$D1451)+AI1442*(1+$E1451),0.01)</f>
        <v/>
      </c>
      <c r="AJ1451" s="40">
        <f>MAX(INDEX(AJ$232:AJ$243,$D1451)+AJ1442*(1+$E1451),0.01)</f>
        <v/>
      </c>
      <c r="AK1451" s="40">
        <f>MAX(INDEX(AK$232:AK$243,$D1451)+AK1442*(1+$E1451),0.01)</f>
        <v/>
      </c>
      <c r="AL1451" s="40">
        <f>MAX(INDEX(AL$232:AL$243,$D1451)+AL1442*(1+$E1451),0.01)</f>
        <v/>
      </c>
      <c r="AM1451" s="40">
        <f>MAX(INDEX(AM$232:AM$243,$D1451)+AM1442*(1+$E1451),0.01)</f>
        <v/>
      </c>
      <c r="AN1451" s="40">
        <f>MAX(INDEX(AN$232:AN$243,$D1451)+AN1442*(1+$E1451),0.01)</f>
        <v/>
      </c>
      <c r="AO1451" s="40">
        <f>MAX(INDEX(AO$232:AO$243,$D1451)+AO1442*(1+$E1451),0.01)</f>
        <v/>
      </c>
      <c r="AP1451" s="40">
        <f>MAX(INDEX(AP$232:AP$243,$D1451)+AP1442*(1+$E1451),0.01)</f>
        <v/>
      </c>
      <c r="AQ1451" s="40">
        <f>MAX(INDEX(AQ$232:AQ$243,$D1451)+AQ1442*(1+$E1451),0.01)</f>
        <v/>
      </c>
      <c r="AR1451" s="40">
        <f>MAX(INDEX(AR$232:AR$243,$D1451)+AR1442*(1+$E1451),0.01)</f>
        <v/>
      </c>
      <c r="AS1451" s="40">
        <f>MAX(INDEX(AS$232:AS$243,$D1451)+AS1442*(1+$E1451),0.01)</f>
        <v/>
      </c>
      <c r="AT1451" s="40">
        <f>MAX(INDEX(AT$232:AT$243,$D1451)+AT1442*(1+$E1451),0.01)</f>
        <v/>
      </c>
      <c r="AU1451" s="40">
        <f>MAX(INDEX(AU$232:AU$243,$D1451)+AU1442*(1+$E1451),0.01)</f>
        <v/>
      </c>
      <c r="AV1451" s="40">
        <f>MAX(INDEX(AV$232:AV$243,$D1451)+AV1442*(1+$E1451),0.01)</f>
        <v/>
      </c>
      <c r="AW1451" s="40">
        <f>MAX(INDEX(AW$232:AW$243,$D1451)+AW1442*(1+$E1451),0.01)</f>
        <v/>
      </c>
      <c r="AX1451" s="42">
        <f>POSTTAX(INDEX(AX$232:AX$243,$D1451),AX1442,$E1451)</f>
        <v/>
      </c>
    </row>
    <row r="1452" hidden="1" outlineLevel="2">
      <c r="A1452" s="5" t="inlineStr">
        <is>
          <t>atp</t>
        </is>
      </c>
      <c r="B1452" s="5" t="inlineStr">
        <is>
          <t>oop</t>
        </is>
      </c>
      <c r="C1452" s="5" t="inlineStr">
        <is>
          <t>cem</t>
        </is>
      </c>
      <c r="D1452" s="40">
        <f>INDEX(Inputs!$R$5:$R$132,MATCH($B1452&amp;"|"&amp;$C1452,Inputs!$A$5:$A$132,0))</f>
        <v/>
      </c>
      <c r="E1452" s="40">
        <f>INDEX(Inputs!$S$5:$S$132,MATCH($B1452&amp;"|"&amp;$C1452,Inputs!$A$5:$A$132,0))</f>
        <v/>
      </c>
      <c r="F1452" s="39" t="n"/>
      <c r="G1452" s="39" t="n"/>
      <c r="H1452" s="5">
        <f>INDEX(Variables!$B$5:$B$105,MATCH($A1452,Variables!$A$5:$A$105,0))&amp;IF($C1452="",""," | "&amp;INDEX(Mapping!$B$5:$B$26,MATCH($C1452,Mapping!$A$5:$A$26,0))&amp;" | "&amp;INDEX(Mapping!$B$30:$B$41,MATCH($B1452,Mapping!$A$30:$A$41,0)))</f>
        <v/>
      </c>
      <c r="I1452" s="5">
        <f>INDEX(Variables!$C$5:$C$105,MATCH($A1452,Variables!$A$5:$A$105,0))</f>
        <v/>
      </c>
      <c r="J1452" s="5">
        <f>INDEX(Variables!$E$5:$E$105,MATCH($A1452,Variables!$A$5:$A$105,0))</f>
        <v/>
      </c>
      <c r="K1452" s="25">
        <f>LOWER(Settings!$C$4)&amp;".mit."&amp;$A1452&amp;IF($C1452="","","."&amp;$C1452&amp;"."&amp;$B1452)&amp;IF(INDEX(Variables!$D$5:$D$105,MATCH($A1452,Variables!$A$5:$A$105,0))="","","."&amp;INDEX(Variables!$D$5:$D$105,MATCH($A1452,Variables!$A$5:$A$105,0)))&amp;"."&amp;K$5</f>
        <v/>
      </c>
      <c r="L1452" s="41">
        <f>MAX(INDEX(L$232:L$243,$D1452)+L1443*(1+$E1452),0.01)</f>
        <v/>
      </c>
      <c r="M1452" s="40">
        <f>MAX(INDEX(M$232:M$243,$D1452)+M1443*(1+$E1452),0.01)</f>
        <v/>
      </c>
      <c r="N1452" s="40">
        <f>MAX(INDEX(N$232:N$243,$D1452)+N1443*(1+$E1452),0.01)</f>
        <v/>
      </c>
      <c r="O1452" s="40">
        <f>MAX(INDEX(O$232:O$243,$D1452)+O1443*(1+$E1452),0.01)</f>
        <v/>
      </c>
      <c r="P1452" s="40">
        <f>MAX(INDEX(P$232:P$243,$D1452)+P1443*(1+$E1452),0.01)</f>
        <v/>
      </c>
      <c r="Q1452" s="40">
        <f>MAX(INDEX(Q$232:Q$243,$D1452)+Q1443*(1+$E1452),0.01)</f>
        <v/>
      </c>
      <c r="R1452" s="40">
        <f>MAX(INDEX(R$232:R$243,$D1452)+R1443*(1+$E1452),0.01)</f>
        <v/>
      </c>
      <c r="S1452" s="40">
        <f>MAX(INDEX(S$232:S$243,$D1452)+S1443*(1+$E1452),0.01)</f>
        <v/>
      </c>
      <c r="T1452" s="40">
        <f>MAX(INDEX(T$232:T$243,$D1452)+T1443*(1+$E1452),0.01)</f>
        <v/>
      </c>
      <c r="U1452" s="40">
        <f>MAX(INDEX(U$232:U$243,$D1452)+U1443*(1+$E1452),0.01)</f>
        <v/>
      </c>
      <c r="V1452" s="40">
        <f>MAX(INDEX(V$232:V$243,$D1452)+V1443*(1+$E1452),0.01)</f>
        <v/>
      </c>
      <c r="W1452" s="40">
        <f>MAX(INDEX(W$232:W$243,$D1452)+W1443*(1+$E1452),0.01)</f>
        <v/>
      </c>
      <c r="X1452" s="40">
        <f>MAX(INDEX(X$232:X$243,$D1452)+X1443*(1+$E1452),0.01)</f>
        <v/>
      </c>
      <c r="Y1452" s="40">
        <f>MAX(INDEX(Y$232:Y$243,$D1452)+Y1443*(1+$E1452),0.01)</f>
        <v/>
      </c>
      <c r="Z1452" s="40">
        <f>MAX(INDEX(Z$232:Z$243,$D1452)+Z1443*(1+$E1452),0.01)</f>
        <v/>
      </c>
      <c r="AA1452" s="40">
        <f>MAX(INDEX(AA$232:AA$243,$D1452)+AA1443*(1+$E1452),0.01)</f>
        <v/>
      </c>
      <c r="AB1452" s="40">
        <f>MAX(INDEX(AB$232:AB$243,$D1452)+AB1443*(1+$E1452),0.01)</f>
        <v/>
      </c>
      <c r="AC1452" s="40">
        <f>MAX(INDEX(AC$232:AC$243,$D1452)+AC1443*(1+$E1452),0.01)</f>
        <v/>
      </c>
      <c r="AD1452" s="42">
        <f>POSTTAX(INDEX(AD$232:AD$243,$D1452),AD1443,$E1452)</f>
        <v/>
      </c>
      <c r="AE1452" s="25">
        <f>LOWER(Settings!$C$4)&amp;".mit."&amp;$A1452&amp;IF($C1452="","","."&amp;$C1452&amp;"."&amp;$B1452)&amp;IF(INDEX(Variables!$D$5:$D$105,MATCH($A1452,Variables!$A$5:$A$105,0))="","","."&amp;INDEX(Variables!$D$5:$D$105,MATCH($A1452,Variables!$A$5:$A$105,0)))&amp;"."&amp;AE$5</f>
        <v/>
      </c>
      <c r="AF1452" s="41">
        <f>MAX(INDEX(AF$232:AF$243,$D1452)+AF1443*(1+$E1452),0.01)</f>
        <v/>
      </c>
      <c r="AG1452" s="40">
        <f>MAX(INDEX(AG$232:AG$243,$D1452)+AG1443*(1+$E1452),0.01)</f>
        <v/>
      </c>
      <c r="AH1452" s="40">
        <f>MAX(INDEX(AH$232:AH$243,$D1452)+AH1443*(1+$E1452),0.01)</f>
        <v/>
      </c>
      <c r="AI1452" s="40">
        <f>MAX(INDEX(AI$232:AI$243,$D1452)+AI1443*(1+$E1452),0.01)</f>
        <v/>
      </c>
      <c r="AJ1452" s="40">
        <f>MAX(INDEX(AJ$232:AJ$243,$D1452)+AJ1443*(1+$E1452),0.01)</f>
        <v/>
      </c>
      <c r="AK1452" s="40">
        <f>MAX(INDEX(AK$232:AK$243,$D1452)+AK1443*(1+$E1452),0.01)</f>
        <v/>
      </c>
      <c r="AL1452" s="40">
        <f>MAX(INDEX(AL$232:AL$243,$D1452)+AL1443*(1+$E1452),0.01)</f>
        <v/>
      </c>
      <c r="AM1452" s="40">
        <f>MAX(INDEX(AM$232:AM$243,$D1452)+AM1443*(1+$E1452),0.01)</f>
        <v/>
      </c>
      <c r="AN1452" s="40">
        <f>MAX(INDEX(AN$232:AN$243,$D1452)+AN1443*(1+$E1452),0.01)</f>
        <v/>
      </c>
      <c r="AO1452" s="40">
        <f>MAX(INDEX(AO$232:AO$243,$D1452)+AO1443*(1+$E1452),0.01)</f>
        <v/>
      </c>
      <c r="AP1452" s="40">
        <f>MAX(INDEX(AP$232:AP$243,$D1452)+AP1443*(1+$E1452),0.01)</f>
        <v/>
      </c>
      <c r="AQ1452" s="40">
        <f>MAX(INDEX(AQ$232:AQ$243,$D1452)+AQ1443*(1+$E1452),0.01)</f>
        <v/>
      </c>
      <c r="AR1452" s="40">
        <f>MAX(INDEX(AR$232:AR$243,$D1452)+AR1443*(1+$E1452),0.01)</f>
        <v/>
      </c>
      <c r="AS1452" s="40">
        <f>MAX(INDEX(AS$232:AS$243,$D1452)+AS1443*(1+$E1452),0.01)</f>
        <v/>
      </c>
      <c r="AT1452" s="40">
        <f>MAX(INDEX(AT$232:AT$243,$D1452)+AT1443*(1+$E1452),0.01)</f>
        <v/>
      </c>
      <c r="AU1452" s="40">
        <f>MAX(INDEX(AU$232:AU$243,$D1452)+AU1443*(1+$E1452),0.01)</f>
        <v/>
      </c>
      <c r="AV1452" s="40">
        <f>MAX(INDEX(AV$232:AV$243,$D1452)+AV1443*(1+$E1452),0.01)</f>
        <v/>
      </c>
      <c r="AW1452" s="40">
        <f>MAX(INDEX(AW$232:AW$243,$D1452)+AW1443*(1+$E1452),0.01)</f>
        <v/>
      </c>
      <c r="AX1452" s="42">
        <f>POSTTAX(INDEX(AX$232:AX$243,$D1452),AX1443,$E1452)</f>
        <v/>
      </c>
    </row>
    <row r="1453" hidden="1" outlineLevel="2">
      <c r="A1453" s="5" t="inlineStr">
        <is>
          <t>atp</t>
        </is>
      </c>
      <c r="B1453" s="5" t="inlineStr">
        <is>
          <t>bio</t>
        </is>
      </c>
      <c r="C1453" s="5" t="inlineStr">
        <is>
          <t>cem</t>
        </is>
      </c>
      <c r="D1453" s="40">
        <f>INDEX(Inputs!$R$5:$R$132,MATCH($B1453&amp;"|"&amp;$C1453,Inputs!$A$5:$A$132,0))</f>
        <v/>
      </c>
      <c r="E1453" s="40">
        <f>INDEX(Inputs!$S$5:$S$132,MATCH($B1453&amp;"|"&amp;$C1453,Inputs!$A$5:$A$132,0))</f>
        <v/>
      </c>
      <c r="F1453" s="39" t="n"/>
      <c r="G1453" s="39" t="n"/>
      <c r="H1453" s="5">
        <f>INDEX(Variables!$B$5:$B$105,MATCH($A1453,Variables!$A$5:$A$105,0))&amp;IF($C1453="",""," | "&amp;INDEX(Mapping!$B$5:$B$26,MATCH($C1453,Mapping!$A$5:$A$26,0))&amp;" | "&amp;INDEX(Mapping!$B$30:$B$41,MATCH($B1453,Mapping!$A$30:$A$41,0)))</f>
        <v/>
      </c>
      <c r="I1453" s="5">
        <f>INDEX(Variables!$C$5:$C$105,MATCH($A1453,Variables!$A$5:$A$105,0))</f>
        <v/>
      </c>
      <c r="J1453" s="5">
        <f>INDEX(Variables!$E$5:$E$105,MATCH($A1453,Variables!$A$5:$A$105,0))</f>
        <v/>
      </c>
      <c r="K1453" s="25">
        <f>LOWER(Settings!$C$4)&amp;".mit."&amp;$A1453&amp;IF($C1453="","","."&amp;$C1453&amp;"."&amp;$B1453)&amp;IF(INDEX(Variables!$D$5:$D$105,MATCH($A1453,Variables!$A$5:$A$105,0))="","","."&amp;INDEX(Variables!$D$5:$D$105,MATCH($A1453,Variables!$A$5:$A$105,0)))&amp;"."&amp;K$5</f>
        <v/>
      </c>
      <c r="L1453" s="41">
        <f>MAX(INDEX(L$232:L$243,$D1453)+L1444*(1+$E1453),0.01)</f>
        <v/>
      </c>
      <c r="M1453" s="40">
        <f>MAX(INDEX(M$232:M$243,$D1453)+M1444*(1+$E1453),0.01)</f>
        <v/>
      </c>
      <c r="N1453" s="40">
        <f>MAX(INDEX(N$232:N$243,$D1453)+N1444*(1+$E1453),0.01)</f>
        <v/>
      </c>
      <c r="O1453" s="40">
        <f>MAX(INDEX(O$232:O$243,$D1453)+O1444*(1+$E1453),0.01)</f>
        <v/>
      </c>
      <c r="P1453" s="40">
        <f>MAX(INDEX(P$232:P$243,$D1453)+P1444*(1+$E1453),0.01)</f>
        <v/>
      </c>
      <c r="Q1453" s="40">
        <f>MAX(INDEX(Q$232:Q$243,$D1453)+Q1444*(1+$E1453),0.01)</f>
        <v/>
      </c>
      <c r="R1453" s="40">
        <f>MAX(INDEX(R$232:R$243,$D1453)+R1444*(1+$E1453),0.01)</f>
        <v/>
      </c>
      <c r="S1453" s="40">
        <f>MAX(INDEX(S$232:S$243,$D1453)+S1444*(1+$E1453),0.01)</f>
        <v/>
      </c>
      <c r="T1453" s="40">
        <f>MAX(INDEX(T$232:T$243,$D1453)+T1444*(1+$E1453),0.01)</f>
        <v/>
      </c>
      <c r="U1453" s="40">
        <f>MAX(INDEX(U$232:U$243,$D1453)+U1444*(1+$E1453),0.01)</f>
        <v/>
      </c>
      <c r="V1453" s="40">
        <f>MAX(INDEX(V$232:V$243,$D1453)+V1444*(1+$E1453),0.01)</f>
        <v/>
      </c>
      <c r="W1453" s="40">
        <f>MAX(INDEX(W$232:W$243,$D1453)+W1444*(1+$E1453),0.01)</f>
        <v/>
      </c>
      <c r="X1453" s="40">
        <f>MAX(INDEX(X$232:X$243,$D1453)+X1444*(1+$E1453),0.01)</f>
        <v/>
      </c>
      <c r="Y1453" s="40">
        <f>MAX(INDEX(Y$232:Y$243,$D1453)+Y1444*(1+$E1453),0.01)</f>
        <v/>
      </c>
      <c r="Z1453" s="40">
        <f>MAX(INDEX(Z$232:Z$243,$D1453)+Z1444*(1+$E1453),0.01)</f>
        <v/>
      </c>
      <c r="AA1453" s="40">
        <f>MAX(INDEX(AA$232:AA$243,$D1453)+AA1444*(1+$E1453),0.01)</f>
        <v/>
      </c>
      <c r="AB1453" s="40">
        <f>MAX(INDEX(AB$232:AB$243,$D1453)+AB1444*(1+$E1453),0.01)</f>
        <v/>
      </c>
      <c r="AC1453" s="40">
        <f>MAX(INDEX(AC$232:AC$243,$D1453)+AC1444*(1+$E1453),0.01)</f>
        <v/>
      </c>
      <c r="AD1453" s="42">
        <f>POSTTAX(INDEX(AD$232:AD$243,$D1453),AD1444,$E1453)</f>
        <v/>
      </c>
      <c r="AE1453" s="25">
        <f>LOWER(Settings!$C$4)&amp;".mit."&amp;$A1453&amp;IF($C1453="","","."&amp;$C1453&amp;"."&amp;$B1453)&amp;IF(INDEX(Variables!$D$5:$D$105,MATCH($A1453,Variables!$A$5:$A$105,0))="","","."&amp;INDEX(Variables!$D$5:$D$105,MATCH($A1453,Variables!$A$5:$A$105,0)))&amp;"."&amp;AE$5</f>
        <v/>
      </c>
      <c r="AF1453" s="41">
        <f>MAX(INDEX(AF$232:AF$243,$D1453)+AF1444*(1+$E1453),0.01)</f>
        <v/>
      </c>
      <c r="AG1453" s="40">
        <f>MAX(INDEX(AG$232:AG$243,$D1453)+AG1444*(1+$E1453),0.01)</f>
        <v/>
      </c>
      <c r="AH1453" s="40">
        <f>MAX(INDEX(AH$232:AH$243,$D1453)+AH1444*(1+$E1453),0.01)</f>
        <v/>
      </c>
      <c r="AI1453" s="40">
        <f>MAX(INDEX(AI$232:AI$243,$D1453)+AI1444*(1+$E1453),0.01)</f>
        <v/>
      </c>
      <c r="AJ1453" s="40">
        <f>MAX(INDEX(AJ$232:AJ$243,$D1453)+AJ1444*(1+$E1453),0.01)</f>
        <v/>
      </c>
      <c r="AK1453" s="40">
        <f>MAX(INDEX(AK$232:AK$243,$D1453)+AK1444*(1+$E1453),0.01)</f>
        <v/>
      </c>
      <c r="AL1453" s="40">
        <f>MAX(INDEX(AL$232:AL$243,$D1453)+AL1444*(1+$E1453),0.01)</f>
        <v/>
      </c>
      <c r="AM1453" s="40">
        <f>MAX(INDEX(AM$232:AM$243,$D1453)+AM1444*(1+$E1453),0.01)</f>
        <v/>
      </c>
      <c r="AN1453" s="40">
        <f>MAX(INDEX(AN$232:AN$243,$D1453)+AN1444*(1+$E1453),0.01)</f>
        <v/>
      </c>
      <c r="AO1453" s="40">
        <f>MAX(INDEX(AO$232:AO$243,$D1453)+AO1444*(1+$E1453),0.01)</f>
        <v/>
      </c>
      <c r="AP1453" s="40">
        <f>MAX(INDEX(AP$232:AP$243,$D1453)+AP1444*(1+$E1453),0.01)</f>
        <v/>
      </c>
      <c r="AQ1453" s="40">
        <f>MAX(INDEX(AQ$232:AQ$243,$D1453)+AQ1444*(1+$E1453),0.01)</f>
        <v/>
      </c>
      <c r="AR1453" s="40">
        <f>MAX(INDEX(AR$232:AR$243,$D1453)+AR1444*(1+$E1453),0.01)</f>
        <v/>
      </c>
      <c r="AS1453" s="40">
        <f>MAX(INDEX(AS$232:AS$243,$D1453)+AS1444*(1+$E1453),0.01)</f>
        <v/>
      </c>
      <c r="AT1453" s="40">
        <f>MAX(INDEX(AT$232:AT$243,$D1453)+AT1444*(1+$E1453),0.01)</f>
        <v/>
      </c>
      <c r="AU1453" s="40">
        <f>MAX(INDEX(AU$232:AU$243,$D1453)+AU1444*(1+$E1453),0.01)</f>
        <v/>
      </c>
      <c r="AV1453" s="40">
        <f>MAX(INDEX(AV$232:AV$243,$D1453)+AV1444*(1+$E1453),0.01)</f>
        <v/>
      </c>
      <c r="AW1453" s="40">
        <f>MAX(INDEX(AW$232:AW$243,$D1453)+AW1444*(1+$E1453),0.01)</f>
        <v/>
      </c>
      <c r="AX1453" s="42">
        <f>POSTTAX(INDEX(AX$232:AX$243,$D1453),AX1444,$E1453)</f>
        <v/>
      </c>
    </row>
    <row r="1454" hidden="1" outlineLevel="2"/>
    <row r="1455" hidden="1" outlineLevel="2">
      <c r="A1455" s="5" t="inlineStr">
        <is>
          <t>shp</t>
        </is>
      </c>
      <c r="B1455" s="5" t="inlineStr">
        <is>
          <t>coa</t>
        </is>
      </c>
      <c r="C1455" s="5" t="inlineStr">
        <is>
          <t>cem</t>
        </is>
      </c>
      <c r="D1455" s="40">
        <f>INDEX(Inputs!$M$5:$M$132,MATCH($B1455&amp;"|"&amp;$C1455,Inputs!$A$5:$A$132,0))</f>
        <v/>
      </c>
      <c r="E1455" s="40">
        <f>INDEX(Inputs!$T$5:$T$132,MATCH($B1455&amp;"|"&amp;$C1455,Inputs!$A$5:$A$132,0))</f>
        <v/>
      </c>
      <c r="F1455" s="40">
        <f>INDEX(Inputs!$K$5:$K$132,MATCH($B1455&amp;"|"&amp;$C1455,Inputs!$A$5:$A$132,0))</f>
        <v/>
      </c>
      <c r="G1455" s="39" t="n"/>
      <c r="H1455" s="5">
        <f>INDEX(Variables!$B$5:$B$105,MATCH($A1455,Variables!$A$5:$A$105,0))&amp;IF($C1455="",""," | "&amp;INDEX(Mapping!$B$5:$B$26,MATCH($C1455,Mapping!$A$5:$A$26,0))&amp;" | "&amp;INDEX(Mapping!$B$30:$B$41,MATCH($B1455,Mapping!$A$30:$A$41,0)))</f>
        <v/>
      </c>
      <c r="I1455" s="5">
        <f>INDEX(Variables!$C$5:$C$105,MATCH($A1455,Variables!$A$5:$A$105,0))</f>
        <v/>
      </c>
      <c r="J1455" s="5">
        <f>INDEX(Variables!$E$5:$E$105,MATCH($A1455,Variables!$A$5:$A$105,0))</f>
        <v/>
      </c>
      <c r="K1455" s="25">
        <f>LOWER(Settings!$C$4)&amp;".mit."&amp;$A1455&amp;IF($C1455="","","."&amp;$C1455&amp;"."&amp;$B1455)&amp;IF(INDEX(Variables!$D$5:$D$105,MATCH($A1455,Variables!$A$5:$A$105,0))="","","."&amp;INDEX(Variables!$D$5:$D$105,MATCH($A1455,Variables!$A$5:$A$105,0)))&amp;"."&amp;K$5</f>
        <v/>
      </c>
      <c r="L1455" s="41">
        <f>INDEX(L$175:L$178,$D1455)*$E1455*INDEX(L$179:L$195,$F1455)</f>
        <v/>
      </c>
      <c r="M1455" s="40">
        <f>INDEX(M$175:M$178,$D1455)*$E1455*INDEX(M$179:M$195,$F1455)</f>
        <v/>
      </c>
      <c r="N1455" s="40">
        <f>INDEX(N$175:N$178,$D1455)*$E1455*INDEX(N$179:N$195,$F1455)</f>
        <v/>
      </c>
      <c r="O1455" s="40">
        <f>INDEX(O$175:O$178,$D1455)*$E1455*INDEX(O$179:O$195,$F1455)</f>
        <v/>
      </c>
      <c r="P1455" s="40">
        <f>INDEX(P$175:P$178,$D1455)*$E1455*INDEX(P$179:P$195,$F1455)</f>
        <v/>
      </c>
      <c r="Q1455" s="40">
        <f>INDEX(Q$175:Q$178,$D1455)*$E1455*INDEX(Q$179:Q$195,$F1455)</f>
        <v/>
      </c>
      <c r="R1455" s="40">
        <f>INDEX(R$175:R$178,$D1455)*$E1455*INDEX(R$179:R$195,$F1455)</f>
        <v/>
      </c>
      <c r="S1455" s="40">
        <f>INDEX(S$175:S$178,$D1455)*$E1455*INDEX(S$179:S$195,$F1455)</f>
        <v/>
      </c>
      <c r="T1455" s="40">
        <f>INDEX(T$175:T$178,$D1455)*$E1455*INDEX(T$179:T$195,$F1455)</f>
        <v/>
      </c>
      <c r="U1455" s="40">
        <f>INDEX(U$175:U$178,$D1455)*$E1455*INDEX(U$179:U$195,$F1455)</f>
        <v/>
      </c>
      <c r="V1455" s="40">
        <f>INDEX(V$175:V$178,$D1455)*$E1455*INDEX(V$179:V$195,$F1455)</f>
        <v/>
      </c>
      <c r="W1455" s="40">
        <f>INDEX(W$175:W$178,$D1455)*$E1455*INDEX(W$179:W$195,$F1455)</f>
        <v/>
      </c>
      <c r="X1455" s="40">
        <f>INDEX(X$175:X$178,$D1455)*$E1455*INDEX(X$179:X$195,$F1455)</f>
        <v/>
      </c>
      <c r="Y1455" s="40">
        <f>INDEX(Y$175:Y$178,$D1455)*$E1455*INDEX(Y$179:Y$195,$F1455)</f>
        <v/>
      </c>
      <c r="Z1455" s="40">
        <f>INDEX(Z$175:Z$178,$D1455)*$E1455*INDEX(Z$179:Z$195,$F1455)</f>
        <v/>
      </c>
      <c r="AA1455" s="40">
        <f>INDEX(AA$175:AA$178,$D1455)*$E1455*INDEX(AA$179:AA$195,$F1455)</f>
        <v/>
      </c>
      <c r="AB1455" s="40">
        <f>INDEX(AB$175:AB$178,$D1455)*$E1455*INDEX(AB$179:AB$195,$F1455)</f>
        <v/>
      </c>
      <c r="AC1455" s="40">
        <f>INDEX(AC$175:AC$178,$D1455)*$E1455*INDEX(AC$179:AC$195,$F1455)</f>
        <v/>
      </c>
      <c r="AD1455" s="42">
        <f>SHADOWEFF(INDEX(AD$175:AD$178,$D1455),$E1455,INDEX(AD$179:AD$195,$F1455))</f>
        <v/>
      </c>
      <c r="AE1455" s="25">
        <f>LOWER(Settings!$C$4)&amp;".mit."&amp;$A1455&amp;IF($C1455="","","."&amp;$C1455&amp;"."&amp;$B1455)&amp;IF(INDEX(Variables!$D$5:$D$105,MATCH($A1455,Variables!$A$5:$A$105,0))="","","."&amp;INDEX(Variables!$D$5:$D$105,MATCH($A1455,Variables!$A$5:$A$105,0)))&amp;"."&amp;AE$5</f>
        <v/>
      </c>
      <c r="AF1455" s="41">
        <f>INDEX(AF$175:AF$178,$D1455)*$E1455*INDEX(AF$179:AF$195,$F1455)</f>
        <v/>
      </c>
      <c r="AG1455" s="40">
        <f>INDEX(AG$175:AG$178,$D1455)*$E1455*INDEX(AG$179:AG$195,$F1455)</f>
        <v/>
      </c>
      <c r="AH1455" s="40">
        <f>INDEX(AH$175:AH$178,$D1455)*$E1455*INDEX(AH$179:AH$195,$F1455)</f>
        <v/>
      </c>
      <c r="AI1455" s="40">
        <f>INDEX(AI$175:AI$178,$D1455)*$E1455*INDEX(AI$179:AI$195,$F1455)</f>
        <v/>
      </c>
      <c r="AJ1455" s="40">
        <f>INDEX(AJ$175:AJ$178,$D1455)*$E1455*INDEX(AJ$179:AJ$195,$F1455)</f>
        <v/>
      </c>
      <c r="AK1455" s="40">
        <f>INDEX(AK$175:AK$178,$D1455)*$E1455*INDEX(AK$179:AK$195,$F1455)</f>
        <v/>
      </c>
      <c r="AL1455" s="40">
        <f>INDEX(AL$175:AL$178,$D1455)*$E1455*INDEX(AL$179:AL$195,$F1455)</f>
        <v/>
      </c>
      <c r="AM1455" s="40">
        <f>INDEX(AM$175:AM$178,$D1455)*$E1455*INDEX(AM$179:AM$195,$F1455)</f>
        <v/>
      </c>
      <c r="AN1455" s="40">
        <f>INDEX(AN$175:AN$178,$D1455)*$E1455*INDEX(AN$179:AN$195,$F1455)</f>
        <v/>
      </c>
      <c r="AO1455" s="40">
        <f>INDEX(AO$175:AO$178,$D1455)*$E1455*INDEX(AO$179:AO$195,$F1455)</f>
        <v/>
      </c>
      <c r="AP1455" s="40">
        <f>INDEX(AP$175:AP$178,$D1455)*$E1455*INDEX(AP$179:AP$195,$F1455)</f>
        <v/>
      </c>
      <c r="AQ1455" s="40">
        <f>INDEX(AQ$175:AQ$178,$D1455)*$E1455*INDEX(AQ$179:AQ$195,$F1455)</f>
        <v/>
      </c>
      <c r="AR1455" s="40">
        <f>INDEX(AR$175:AR$178,$D1455)*$E1455*INDEX(AR$179:AR$195,$F1455)</f>
        <v/>
      </c>
      <c r="AS1455" s="40">
        <f>INDEX(AS$175:AS$178,$D1455)*$E1455*INDEX(AS$179:AS$195,$F1455)</f>
        <v/>
      </c>
      <c r="AT1455" s="40">
        <f>INDEX(AT$175:AT$178,$D1455)*$E1455*INDEX(AT$179:AT$195,$F1455)</f>
        <v/>
      </c>
      <c r="AU1455" s="40">
        <f>INDEX(AU$175:AU$178,$D1455)*$E1455*INDEX(AU$179:AU$195,$F1455)</f>
        <v/>
      </c>
      <c r="AV1455" s="40">
        <f>INDEX(AV$175:AV$178,$D1455)*$E1455*INDEX(AV$179:AV$195,$F1455)</f>
        <v/>
      </c>
      <c r="AW1455" s="40">
        <f>INDEX(AW$175:AW$178,$D1455)*$E1455*INDEX(AW$179:AW$195,$F1455)</f>
        <v/>
      </c>
      <c r="AX1455" s="42">
        <f>SHADOWEFF(INDEX(AX$175:AX$178,$D1455),$E1455,INDEX(AX$179:AX$195,$F1455))</f>
        <v/>
      </c>
    </row>
    <row r="1456" hidden="1" outlineLevel="2">
      <c r="A1456" s="5" t="inlineStr">
        <is>
          <t>shp</t>
        </is>
      </c>
      <c r="B1456" s="5" t="inlineStr">
        <is>
          <t>nga</t>
        </is>
      </c>
      <c r="C1456" s="5" t="inlineStr">
        <is>
          <t>cem</t>
        </is>
      </c>
      <c r="D1456" s="40">
        <f>INDEX(Inputs!$M$5:$M$132,MATCH($B1456&amp;"|"&amp;$C1456,Inputs!$A$5:$A$132,0))</f>
        <v/>
      </c>
      <c r="E1456" s="40">
        <f>INDEX(Inputs!$T$5:$T$132,MATCH($B1456&amp;"|"&amp;$C1456,Inputs!$A$5:$A$132,0))</f>
        <v/>
      </c>
      <c r="F1456" s="40">
        <f>INDEX(Inputs!$K$5:$K$132,MATCH($B1456&amp;"|"&amp;$C1456,Inputs!$A$5:$A$132,0))</f>
        <v/>
      </c>
      <c r="G1456" s="39" t="n"/>
      <c r="H1456" s="5">
        <f>INDEX(Variables!$B$5:$B$105,MATCH($A1456,Variables!$A$5:$A$105,0))&amp;IF($C1456="",""," | "&amp;INDEX(Mapping!$B$5:$B$26,MATCH($C1456,Mapping!$A$5:$A$26,0))&amp;" | "&amp;INDEX(Mapping!$B$30:$B$41,MATCH($B1456,Mapping!$A$30:$A$41,0)))</f>
        <v/>
      </c>
      <c r="I1456" s="5">
        <f>INDEX(Variables!$C$5:$C$105,MATCH($A1456,Variables!$A$5:$A$105,0))</f>
        <v/>
      </c>
      <c r="J1456" s="5">
        <f>INDEX(Variables!$E$5:$E$105,MATCH($A1456,Variables!$A$5:$A$105,0))</f>
        <v/>
      </c>
      <c r="K1456" s="25">
        <f>LOWER(Settings!$C$4)&amp;".mit."&amp;$A1456&amp;IF($C1456="","","."&amp;$C1456&amp;"."&amp;$B1456)&amp;IF(INDEX(Variables!$D$5:$D$105,MATCH($A1456,Variables!$A$5:$A$105,0))="","","."&amp;INDEX(Variables!$D$5:$D$105,MATCH($A1456,Variables!$A$5:$A$105,0)))&amp;"."&amp;K$5</f>
        <v/>
      </c>
      <c r="L1456" s="41">
        <f>INDEX(L$175:L$178,$D1456)*$E1456*INDEX(L$179:L$195,$F1456)</f>
        <v/>
      </c>
      <c r="M1456" s="40">
        <f>INDEX(M$175:M$178,$D1456)*$E1456*INDEX(M$179:M$195,$F1456)</f>
        <v/>
      </c>
      <c r="N1456" s="40">
        <f>INDEX(N$175:N$178,$D1456)*$E1456*INDEX(N$179:N$195,$F1456)</f>
        <v/>
      </c>
      <c r="O1456" s="40">
        <f>INDEX(O$175:O$178,$D1456)*$E1456*INDEX(O$179:O$195,$F1456)</f>
        <v/>
      </c>
      <c r="P1456" s="40">
        <f>INDEX(P$175:P$178,$D1456)*$E1456*INDEX(P$179:P$195,$F1456)</f>
        <v/>
      </c>
      <c r="Q1456" s="40">
        <f>INDEX(Q$175:Q$178,$D1456)*$E1456*INDEX(Q$179:Q$195,$F1456)</f>
        <v/>
      </c>
      <c r="R1456" s="40">
        <f>INDEX(R$175:R$178,$D1456)*$E1456*INDEX(R$179:R$195,$F1456)</f>
        <v/>
      </c>
      <c r="S1456" s="40">
        <f>INDEX(S$175:S$178,$D1456)*$E1456*INDEX(S$179:S$195,$F1456)</f>
        <v/>
      </c>
      <c r="T1456" s="40">
        <f>INDEX(T$175:T$178,$D1456)*$E1456*INDEX(T$179:T$195,$F1456)</f>
        <v/>
      </c>
      <c r="U1456" s="40">
        <f>INDEX(U$175:U$178,$D1456)*$E1456*INDEX(U$179:U$195,$F1456)</f>
        <v/>
      </c>
      <c r="V1456" s="40">
        <f>INDEX(V$175:V$178,$D1456)*$E1456*INDEX(V$179:V$195,$F1456)</f>
        <v/>
      </c>
      <c r="W1456" s="40">
        <f>INDEX(W$175:W$178,$D1456)*$E1456*INDEX(W$179:W$195,$F1456)</f>
        <v/>
      </c>
      <c r="X1456" s="40">
        <f>INDEX(X$175:X$178,$D1456)*$E1456*INDEX(X$179:X$195,$F1456)</f>
        <v/>
      </c>
      <c r="Y1456" s="40">
        <f>INDEX(Y$175:Y$178,$D1456)*$E1456*INDEX(Y$179:Y$195,$F1456)</f>
        <v/>
      </c>
      <c r="Z1456" s="40">
        <f>INDEX(Z$175:Z$178,$D1456)*$E1456*INDEX(Z$179:Z$195,$F1456)</f>
        <v/>
      </c>
      <c r="AA1456" s="40">
        <f>INDEX(AA$175:AA$178,$D1456)*$E1456*INDEX(AA$179:AA$195,$F1456)</f>
        <v/>
      </c>
      <c r="AB1456" s="40">
        <f>INDEX(AB$175:AB$178,$D1456)*$E1456*INDEX(AB$179:AB$195,$F1456)</f>
        <v/>
      </c>
      <c r="AC1456" s="40">
        <f>INDEX(AC$175:AC$178,$D1456)*$E1456*INDEX(AC$179:AC$195,$F1456)</f>
        <v/>
      </c>
      <c r="AD1456" s="42">
        <f>SHADOWEFF(INDEX(AD$175:AD$178,$D1456),$E1456,INDEX(AD$179:AD$195,$F1456))</f>
        <v/>
      </c>
      <c r="AE1456" s="25">
        <f>LOWER(Settings!$C$4)&amp;".mit."&amp;$A1456&amp;IF($C1456="","","."&amp;$C1456&amp;"."&amp;$B1456)&amp;IF(INDEX(Variables!$D$5:$D$105,MATCH($A1456,Variables!$A$5:$A$105,0))="","","."&amp;INDEX(Variables!$D$5:$D$105,MATCH($A1456,Variables!$A$5:$A$105,0)))&amp;"."&amp;AE$5</f>
        <v/>
      </c>
      <c r="AF1456" s="41">
        <f>INDEX(AF$175:AF$178,$D1456)*$E1456*INDEX(AF$179:AF$195,$F1456)</f>
        <v/>
      </c>
      <c r="AG1456" s="40">
        <f>INDEX(AG$175:AG$178,$D1456)*$E1456*INDEX(AG$179:AG$195,$F1456)</f>
        <v/>
      </c>
      <c r="AH1456" s="40">
        <f>INDEX(AH$175:AH$178,$D1456)*$E1456*INDEX(AH$179:AH$195,$F1456)</f>
        <v/>
      </c>
      <c r="AI1456" s="40">
        <f>INDEX(AI$175:AI$178,$D1456)*$E1456*INDEX(AI$179:AI$195,$F1456)</f>
        <v/>
      </c>
      <c r="AJ1456" s="40">
        <f>INDEX(AJ$175:AJ$178,$D1456)*$E1456*INDEX(AJ$179:AJ$195,$F1456)</f>
        <v/>
      </c>
      <c r="AK1456" s="40">
        <f>INDEX(AK$175:AK$178,$D1456)*$E1456*INDEX(AK$179:AK$195,$F1456)</f>
        <v/>
      </c>
      <c r="AL1456" s="40">
        <f>INDEX(AL$175:AL$178,$D1456)*$E1456*INDEX(AL$179:AL$195,$F1456)</f>
        <v/>
      </c>
      <c r="AM1456" s="40">
        <f>INDEX(AM$175:AM$178,$D1456)*$E1456*INDEX(AM$179:AM$195,$F1456)</f>
        <v/>
      </c>
      <c r="AN1456" s="40">
        <f>INDEX(AN$175:AN$178,$D1456)*$E1456*INDEX(AN$179:AN$195,$F1456)</f>
        <v/>
      </c>
      <c r="AO1456" s="40">
        <f>INDEX(AO$175:AO$178,$D1456)*$E1456*INDEX(AO$179:AO$195,$F1456)</f>
        <v/>
      </c>
      <c r="AP1456" s="40">
        <f>INDEX(AP$175:AP$178,$D1456)*$E1456*INDEX(AP$179:AP$195,$F1456)</f>
        <v/>
      </c>
      <c r="AQ1456" s="40">
        <f>INDEX(AQ$175:AQ$178,$D1456)*$E1456*INDEX(AQ$179:AQ$195,$F1456)</f>
        <v/>
      </c>
      <c r="AR1456" s="40">
        <f>INDEX(AR$175:AR$178,$D1456)*$E1456*INDEX(AR$179:AR$195,$F1456)</f>
        <v/>
      </c>
      <c r="AS1456" s="40">
        <f>INDEX(AS$175:AS$178,$D1456)*$E1456*INDEX(AS$179:AS$195,$F1456)</f>
        <v/>
      </c>
      <c r="AT1456" s="40">
        <f>INDEX(AT$175:AT$178,$D1456)*$E1456*INDEX(AT$179:AT$195,$F1456)</f>
        <v/>
      </c>
      <c r="AU1456" s="40">
        <f>INDEX(AU$175:AU$178,$D1456)*$E1456*INDEX(AU$179:AU$195,$F1456)</f>
        <v/>
      </c>
      <c r="AV1456" s="40">
        <f>INDEX(AV$175:AV$178,$D1456)*$E1456*INDEX(AV$179:AV$195,$F1456)</f>
        <v/>
      </c>
      <c r="AW1456" s="40">
        <f>INDEX(AW$175:AW$178,$D1456)*$E1456*INDEX(AW$179:AW$195,$F1456)</f>
        <v/>
      </c>
      <c r="AX1456" s="42">
        <f>SHADOWEFF(INDEX(AX$175:AX$178,$D1456),$E1456,INDEX(AX$179:AX$195,$F1456))</f>
        <v/>
      </c>
    </row>
    <row r="1457" hidden="1" outlineLevel="2">
      <c r="A1457" s="5" t="inlineStr">
        <is>
          <t>shp</t>
        </is>
      </c>
      <c r="B1457" s="5" t="inlineStr">
        <is>
          <t>gso</t>
        </is>
      </c>
      <c r="C1457" s="5" t="inlineStr">
        <is>
          <t>cem</t>
        </is>
      </c>
      <c r="D1457" s="40">
        <f>INDEX(Inputs!$M$5:$M$132,MATCH($B1457&amp;"|"&amp;$C1457,Inputs!$A$5:$A$132,0))</f>
        <v/>
      </c>
      <c r="E1457" s="40">
        <f>INDEX(Inputs!$T$5:$T$132,MATCH($B1457&amp;"|"&amp;$C1457,Inputs!$A$5:$A$132,0))</f>
        <v/>
      </c>
      <c r="F1457" s="40">
        <f>INDEX(Inputs!$K$5:$K$132,MATCH($B1457&amp;"|"&amp;$C1457,Inputs!$A$5:$A$132,0))</f>
        <v/>
      </c>
      <c r="G1457" s="39" t="n"/>
      <c r="H1457" s="5">
        <f>INDEX(Variables!$B$5:$B$105,MATCH($A1457,Variables!$A$5:$A$105,0))&amp;IF($C1457="",""," | "&amp;INDEX(Mapping!$B$5:$B$26,MATCH($C1457,Mapping!$A$5:$A$26,0))&amp;" | "&amp;INDEX(Mapping!$B$30:$B$41,MATCH($B1457,Mapping!$A$30:$A$41,0)))</f>
        <v/>
      </c>
      <c r="I1457" s="5">
        <f>INDEX(Variables!$C$5:$C$105,MATCH($A1457,Variables!$A$5:$A$105,0))</f>
        <v/>
      </c>
      <c r="J1457" s="5">
        <f>INDEX(Variables!$E$5:$E$105,MATCH($A1457,Variables!$A$5:$A$105,0))</f>
        <v/>
      </c>
      <c r="K1457" s="25">
        <f>LOWER(Settings!$C$4)&amp;".mit."&amp;$A1457&amp;IF($C1457="","","."&amp;$C1457&amp;"."&amp;$B1457)&amp;IF(INDEX(Variables!$D$5:$D$105,MATCH($A1457,Variables!$A$5:$A$105,0))="","","."&amp;INDEX(Variables!$D$5:$D$105,MATCH($A1457,Variables!$A$5:$A$105,0)))&amp;"."&amp;K$5</f>
        <v/>
      </c>
      <c r="L1457" s="41">
        <f>INDEX(L$175:L$178,$D1457)*$E1457*INDEX(L$179:L$195,$F1457)</f>
        <v/>
      </c>
      <c r="M1457" s="40">
        <f>INDEX(M$175:M$178,$D1457)*$E1457*INDEX(M$179:M$195,$F1457)</f>
        <v/>
      </c>
      <c r="N1457" s="40">
        <f>INDEX(N$175:N$178,$D1457)*$E1457*INDEX(N$179:N$195,$F1457)</f>
        <v/>
      </c>
      <c r="O1457" s="40">
        <f>INDEX(O$175:O$178,$D1457)*$E1457*INDEX(O$179:O$195,$F1457)</f>
        <v/>
      </c>
      <c r="P1457" s="40">
        <f>INDEX(P$175:P$178,$D1457)*$E1457*INDEX(P$179:P$195,$F1457)</f>
        <v/>
      </c>
      <c r="Q1457" s="40">
        <f>INDEX(Q$175:Q$178,$D1457)*$E1457*INDEX(Q$179:Q$195,$F1457)</f>
        <v/>
      </c>
      <c r="R1457" s="40">
        <f>INDEX(R$175:R$178,$D1457)*$E1457*INDEX(R$179:R$195,$F1457)</f>
        <v/>
      </c>
      <c r="S1457" s="40">
        <f>INDEX(S$175:S$178,$D1457)*$E1457*INDEX(S$179:S$195,$F1457)</f>
        <v/>
      </c>
      <c r="T1457" s="40">
        <f>INDEX(T$175:T$178,$D1457)*$E1457*INDEX(T$179:T$195,$F1457)</f>
        <v/>
      </c>
      <c r="U1457" s="40">
        <f>INDEX(U$175:U$178,$D1457)*$E1457*INDEX(U$179:U$195,$F1457)</f>
        <v/>
      </c>
      <c r="V1457" s="40">
        <f>INDEX(V$175:V$178,$D1457)*$E1457*INDEX(V$179:V$195,$F1457)</f>
        <v/>
      </c>
      <c r="W1457" s="40">
        <f>INDEX(W$175:W$178,$D1457)*$E1457*INDEX(W$179:W$195,$F1457)</f>
        <v/>
      </c>
      <c r="X1457" s="40">
        <f>INDEX(X$175:X$178,$D1457)*$E1457*INDEX(X$179:X$195,$F1457)</f>
        <v/>
      </c>
      <c r="Y1457" s="40">
        <f>INDEX(Y$175:Y$178,$D1457)*$E1457*INDEX(Y$179:Y$195,$F1457)</f>
        <v/>
      </c>
      <c r="Z1457" s="40">
        <f>INDEX(Z$175:Z$178,$D1457)*$E1457*INDEX(Z$179:Z$195,$F1457)</f>
        <v/>
      </c>
      <c r="AA1457" s="40">
        <f>INDEX(AA$175:AA$178,$D1457)*$E1457*INDEX(AA$179:AA$195,$F1457)</f>
        <v/>
      </c>
      <c r="AB1457" s="40">
        <f>INDEX(AB$175:AB$178,$D1457)*$E1457*INDEX(AB$179:AB$195,$F1457)</f>
        <v/>
      </c>
      <c r="AC1457" s="40">
        <f>INDEX(AC$175:AC$178,$D1457)*$E1457*INDEX(AC$179:AC$195,$F1457)</f>
        <v/>
      </c>
      <c r="AD1457" s="42">
        <f>SHADOWEFF(INDEX(AD$175:AD$178,$D1457),$E1457,INDEX(AD$179:AD$195,$F1457))</f>
        <v/>
      </c>
      <c r="AE1457" s="25">
        <f>LOWER(Settings!$C$4)&amp;".mit."&amp;$A1457&amp;IF($C1457="","","."&amp;$C1457&amp;"."&amp;$B1457)&amp;IF(INDEX(Variables!$D$5:$D$105,MATCH($A1457,Variables!$A$5:$A$105,0))="","","."&amp;INDEX(Variables!$D$5:$D$105,MATCH($A1457,Variables!$A$5:$A$105,0)))&amp;"."&amp;AE$5</f>
        <v/>
      </c>
      <c r="AF1457" s="41">
        <f>INDEX(AF$175:AF$178,$D1457)*$E1457*INDEX(AF$179:AF$195,$F1457)</f>
        <v/>
      </c>
      <c r="AG1457" s="40">
        <f>INDEX(AG$175:AG$178,$D1457)*$E1457*INDEX(AG$179:AG$195,$F1457)</f>
        <v/>
      </c>
      <c r="AH1457" s="40">
        <f>INDEX(AH$175:AH$178,$D1457)*$E1457*INDEX(AH$179:AH$195,$F1457)</f>
        <v/>
      </c>
      <c r="AI1457" s="40">
        <f>INDEX(AI$175:AI$178,$D1457)*$E1457*INDEX(AI$179:AI$195,$F1457)</f>
        <v/>
      </c>
      <c r="AJ1457" s="40">
        <f>INDEX(AJ$175:AJ$178,$D1457)*$E1457*INDEX(AJ$179:AJ$195,$F1457)</f>
        <v/>
      </c>
      <c r="AK1457" s="40">
        <f>INDEX(AK$175:AK$178,$D1457)*$E1457*INDEX(AK$179:AK$195,$F1457)</f>
        <v/>
      </c>
      <c r="AL1457" s="40">
        <f>INDEX(AL$175:AL$178,$D1457)*$E1457*INDEX(AL$179:AL$195,$F1457)</f>
        <v/>
      </c>
      <c r="AM1457" s="40">
        <f>INDEX(AM$175:AM$178,$D1457)*$E1457*INDEX(AM$179:AM$195,$F1457)</f>
        <v/>
      </c>
      <c r="AN1457" s="40">
        <f>INDEX(AN$175:AN$178,$D1457)*$E1457*INDEX(AN$179:AN$195,$F1457)</f>
        <v/>
      </c>
      <c r="AO1457" s="40">
        <f>INDEX(AO$175:AO$178,$D1457)*$E1457*INDEX(AO$179:AO$195,$F1457)</f>
        <v/>
      </c>
      <c r="AP1457" s="40">
        <f>INDEX(AP$175:AP$178,$D1457)*$E1457*INDEX(AP$179:AP$195,$F1457)</f>
        <v/>
      </c>
      <c r="AQ1457" s="40">
        <f>INDEX(AQ$175:AQ$178,$D1457)*$E1457*INDEX(AQ$179:AQ$195,$F1457)</f>
        <v/>
      </c>
      <c r="AR1457" s="40">
        <f>INDEX(AR$175:AR$178,$D1457)*$E1457*INDEX(AR$179:AR$195,$F1457)</f>
        <v/>
      </c>
      <c r="AS1457" s="40">
        <f>INDEX(AS$175:AS$178,$D1457)*$E1457*INDEX(AS$179:AS$195,$F1457)</f>
        <v/>
      </c>
      <c r="AT1457" s="40">
        <f>INDEX(AT$175:AT$178,$D1457)*$E1457*INDEX(AT$179:AT$195,$F1457)</f>
        <v/>
      </c>
      <c r="AU1457" s="40">
        <f>INDEX(AU$175:AU$178,$D1457)*$E1457*INDEX(AU$179:AU$195,$F1457)</f>
        <v/>
      </c>
      <c r="AV1457" s="40">
        <f>INDEX(AV$175:AV$178,$D1457)*$E1457*INDEX(AV$179:AV$195,$F1457)</f>
        <v/>
      </c>
      <c r="AW1457" s="40">
        <f>INDEX(AW$175:AW$178,$D1457)*$E1457*INDEX(AW$179:AW$195,$F1457)</f>
        <v/>
      </c>
      <c r="AX1457" s="42">
        <f>SHADOWEFF(INDEX(AX$175:AX$178,$D1457),$E1457,INDEX(AX$179:AX$195,$F1457))</f>
        <v/>
      </c>
    </row>
    <row r="1458" hidden="1" outlineLevel="2">
      <c r="A1458" s="5" t="inlineStr">
        <is>
          <t>shp</t>
        </is>
      </c>
      <c r="B1458" s="5" t="inlineStr">
        <is>
          <t>die</t>
        </is>
      </c>
      <c r="C1458" s="5" t="inlineStr">
        <is>
          <t>cem</t>
        </is>
      </c>
      <c r="D1458" s="40">
        <f>INDEX(Inputs!$M$5:$M$132,MATCH($B1458&amp;"|"&amp;$C1458,Inputs!$A$5:$A$132,0))</f>
        <v/>
      </c>
      <c r="E1458" s="40">
        <f>INDEX(Inputs!$T$5:$T$132,MATCH($B1458&amp;"|"&amp;$C1458,Inputs!$A$5:$A$132,0))</f>
        <v/>
      </c>
      <c r="F1458" s="40">
        <f>INDEX(Inputs!$K$5:$K$132,MATCH($B1458&amp;"|"&amp;$C1458,Inputs!$A$5:$A$132,0))</f>
        <v/>
      </c>
      <c r="G1458" s="39" t="n"/>
      <c r="H1458" s="5">
        <f>INDEX(Variables!$B$5:$B$105,MATCH($A1458,Variables!$A$5:$A$105,0))&amp;IF($C1458="",""," | "&amp;INDEX(Mapping!$B$5:$B$26,MATCH($C1458,Mapping!$A$5:$A$26,0))&amp;" | "&amp;INDEX(Mapping!$B$30:$B$41,MATCH($B1458,Mapping!$A$30:$A$41,0)))</f>
        <v/>
      </c>
      <c r="I1458" s="5">
        <f>INDEX(Variables!$C$5:$C$105,MATCH($A1458,Variables!$A$5:$A$105,0))</f>
        <v/>
      </c>
      <c r="J1458" s="5">
        <f>INDEX(Variables!$E$5:$E$105,MATCH($A1458,Variables!$A$5:$A$105,0))</f>
        <v/>
      </c>
      <c r="K1458" s="25">
        <f>LOWER(Settings!$C$4)&amp;".mit."&amp;$A1458&amp;IF($C1458="","","."&amp;$C1458&amp;"."&amp;$B1458)&amp;IF(INDEX(Variables!$D$5:$D$105,MATCH($A1458,Variables!$A$5:$A$105,0))="","","."&amp;INDEX(Variables!$D$5:$D$105,MATCH($A1458,Variables!$A$5:$A$105,0)))&amp;"."&amp;K$5</f>
        <v/>
      </c>
      <c r="L1458" s="41">
        <f>INDEX(L$175:L$178,$D1458)*$E1458*INDEX(L$179:L$195,$F1458)</f>
        <v/>
      </c>
      <c r="M1458" s="40">
        <f>INDEX(M$175:M$178,$D1458)*$E1458*INDEX(M$179:M$195,$F1458)</f>
        <v/>
      </c>
      <c r="N1458" s="40">
        <f>INDEX(N$175:N$178,$D1458)*$E1458*INDEX(N$179:N$195,$F1458)</f>
        <v/>
      </c>
      <c r="O1458" s="40">
        <f>INDEX(O$175:O$178,$D1458)*$E1458*INDEX(O$179:O$195,$F1458)</f>
        <v/>
      </c>
      <c r="P1458" s="40">
        <f>INDEX(P$175:P$178,$D1458)*$E1458*INDEX(P$179:P$195,$F1458)</f>
        <v/>
      </c>
      <c r="Q1458" s="40">
        <f>INDEX(Q$175:Q$178,$D1458)*$E1458*INDEX(Q$179:Q$195,$F1458)</f>
        <v/>
      </c>
      <c r="R1458" s="40">
        <f>INDEX(R$175:R$178,$D1458)*$E1458*INDEX(R$179:R$195,$F1458)</f>
        <v/>
      </c>
      <c r="S1458" s="40">
        <f>INDEX(S$175:S$178,$D1458)*$E1458*INDEX(S$179:S$195,$F1458)</f>
        <v/>
      </c>
      <c r="T1458" s="40">
        <f>INDEX(T$175:T$178,$D1458)*$E1458*INDEX(T$179:T$195,$F1458)</f>
        <v/>
      </c>
      <c r="U1458" s="40">
        <f>INDEX(U$175:U$178,$D1458)*$E1458*INDEX(U$179:U$195,$F1458)</f>
        <v/>
      </c>
      <c r="V1458" s="40">
        <f>INDEX(V$175:V$178,$D1458)*$E1458*INDEX(V$179:V$195,$F1458)</f>
        <v/>
      </c>
      <c r="W1458" s="40">
        <f>INDEX(W$175:W$178,$D1458)*$E1458*INDEX(W$179:W$195,$F1458)</f>
        <v/>
      </c>
      <c r="X1458" s="40">
        <f>INDEX(X$175:X$178,$D1458)*$E1458*INDEX(X$179:X$195,$F1458)</f>
        <v/>
      </c>
      <c r="Y1458" s="40">
        <f>INDEX(Y$175:Y$178,$D1458)*$E1458*INDEX(Y$179:Y$195,$F1458)</f>
        <v/>
      </c>
      <c r="Z1458" s="40">
        <f>INDEX(Z$175:Z$178,$D1458)*$E1458*INDEX(Z$179:Z$195,$F1458)</f>
        <v/>
      </c>
      <c r="AA1458" s="40">
        <f>INDEX(AA$175:AA$178,$D1458)*$E1458*INDEX(AA$179:AA$195,$F1458)</f>
        <v/>
      </c>
      <c r="AB1458" s="40">
        <f>INDEX(AB$175:AB$178,$D1458)*$E1458*INDEX(AB$179:AB$195,$F1458)</f>
        <v/>
      </c>
      <c r="AC1458" s="40">
        <f>INDEX(AC$175:AC$178,$D1458)*$E1458*INDEX(AC$179:AC$195,$F1458)</f>
        <v/>
      </c>
      <c r="AD1458" s="42">
        <f>SHADOWEFF(INDEX(AD$175:AD$178,$D1458),$E1458,INDEX(AD$179:AD$195,$F1458))</f>
        <v/>
      </c>
      <c r="AE1458" s="25">
        <f>LOWER(Settings!$C$4)&amp;".mit."&amp;$A1458&amp;IF($C1458="","","."&amp;$C1458&amp;"."&amp;$B1458)&amp;IF(INDEX(Variables!$D$5:$D$105,MATCH($A1458,Variables!$A$5:$A$105,0))="","","."&amp;INDEX(Variables!$D$5:$D$105,MATCH($A1458,Variables!$A$5:$A$105,0)))&amp;"."&amp;AE$5</f>
        <v/>
      </c>
      <c r="AF1458" s="41">
        <f>INDEX(AF$175:AF$178,$D1458)*$E1458*INDEX(AF$179:AF$195,$F1458)</f>
        <v/>
      </c>
      <c r="AG1458" s="40">
        <f>INDEX(AG$175:AG$178,$D1458)*$E1458*INDEX(AG$179:AG$195,$F1458)</f>
        <v/>
      </c>
      <c r="AH1458" s="40">
        <f>INDEX(AH$175:AH$178,$D1458)*$E1458*INDEX(AH$179:AH$195,$F1458)</f>
        <v/>
      </c>
      <c r="AI1458" s="40">
        <f>INDEX(AI$175:AI$178,$D1458)*$E1458*INDEX(AI$179:AI$195,$F1458)</f>
        <v/>
      </c>
      <c r="AJ1458" s="40">
        <f>INDEX(AJ$175:AJ$178,$D1458)*$E1458*INDEX(AJ$179:AJ$195,$F1458)</f>
        <v/>
      </c>
      <c r="AK1458" s="40">
        <f>INDEX(AK$175:AK$178,$D1458)*$E1458*INDEX(AK$179:AK$195,$F1458)</f>
        <v/>
      </c>
      <c r="AL1458" s="40">
        <f>INDEX(AL$175:AL$178,$D1458)*$E1458*INDEX(AL$179:AL$195,$F1458)</f>
        <v/>
      </c>
      <c r="AM1458" s="40">
        <f>INDEX(AM$175:AM$178,$D1458)*$E1458*INDEX(AM$179:AM$195,$F1458)</f>
        <v/>
      </c>
      <c r="AN1458" s="40">
        <f>INDEX(AN$175:AN$178,$D1458)*$E1458*INDEX(AN$179:AN$195,$F1458)</f>
        <v/>
      </c>
      <c r="AO1458" s="40">
        <f>INDEX(AO$175:AO$178,$D1458)*$E1458*INDEX(AO$179:AO$195,$F1458)</f>
        <v/>
      </c>
      <c r="AP1458" s="40">
        <f>INDEX(AP$175:AP$178,$D1458)*$E1458*INDEX(AP$179:AP$195,$F1458)</f>
        <v/>
      </c>
      <c r="AQ1458" s="40">
        <f>INDEX(AQ$175:AQ$178,$D1458)*$E1458*INDEX(AQ$179:AQ$195,$F1458)</f>
        <v/>
      </c>
      <c r="AR1458" s="40">
        <f>INDEX(AR$175:AR$178,$D1458)*$E1458*INDEX(AR$179:AR$195,$F1458)</f>
        <v/>
      </c>
      <c r="AS1458" s="40">
        <f>INDEX(AS$175:AS$178,$D1458)*$E1458*INDEX(AS$179:AS$195,$F1458)</f>
        <v/>
      </c>
      <c r="AT1458" s="40">
        <f>INDEX(AT$175:AT$178,$D1458)*$E1458*INDEX(AT$179:AT$195,$F1458)</f>
        <v/>
      </c>
      <c r="AU1458" s="40">
        <f>INDEX(AU$175:AU$178,$D1458)*$E1458*INDEX(AU$179:AU$195,$F1458)</f>
        <v/>
      </c>
      <c r="AV1458" s="40">
        <f>INDEX(AV$175:AV$178,$D1458)*$E1458*INDEX(AV$179:AV$195,$F1458)</f>
        <v/>
      </c>
      <c r="AW1458" s="40">
        <f>INDEX(AW$175:AW$178,$D1458)*$E1458*INDEX(AW$179:AW$195,$F1458)</f>
        <v/>
      </c>
      <c r="AX1458" s="42">
        <f>SHADOWEFF(INDEX(AX$175:AX$178,$D1458),$E1458,INDEX(AX$179:AX$195,$F1458))</f>
        <v/>
      </c>
    </row>
    <row r="1459" hidden="1" outlineLevel="2">
      <c r="A1459" s="5" t="inlineStr">
        <is>
          <t>shp</t>
        </is>
      </c>
      <c r="B1459" s="5" t="inlineStr">
        <is>
          <t>lpg</t>
        </is>
      </c>
      <c r="C1459" s="5" t="inlineStr">
        <is>
          <t>cem</t>
        </is>
      </c>
      <c r="D1459" s="40">
        <f>INDEX(Inputs!$M$5:$M$132,MATCH($B1459&amp;"|"&amp;$C1459,Inputs!$A$5:$A$132,0))</f>
        <v/>
      </c>
      <c r="E1459" s="40">
        <f>INDEX(Inputs!$T$5:$T$132,MATCH($B1459&amp;"|"&amp;$C1459,Inputs!$A$5:$A$132,0))</f>
        <v/>
      </c>
      <c r="F1459" s="40">
        <f>INDEX(Inputs!$K$5:$K$132,MATCH($B1459&amp;"|"&amp;$C1459,Inputs!$A$5:$A$132,0))</f>
        <v/>
      </c>
      <c r="G1459" s="39" t="n"/>
      <c r="H1459" s="5">
        <f>INDEX(Variables!$B$5:$B$105,MATCH($A1459,Variables!$A$5:$A$105,0))&amp;IF($C1459="",""," | "&amp;INDEX(Mapping!$B$5:$B$26,MATCH($C1459,Mapping!$A$5:$A$26,0))&amp;" | "&amp;INDEX(Mapping!$B$30:$B$41,MATCH($B1459,Mapping!$A$30:$A$41,0)))</f>
        <v/>
      </c>
      <c r="I1459" s="5">
        <f>INDEX(Variables!$C$5:$C$105,MATCH($A1459,Variables!$A$5:$A$105,0))</f>
        <v/>
      </c>
      <c r="J1459" s="5">
        <f>INDEX(Variables!$E$5:$E$105,MATCH($A1459,Variables!$A$5:$A$105,0))</f>
        <v/>
      </c>
      <c r="K1459" s="25">
        <f>LOWER(Settings!$C$4)&amp;".mit."&amp;$A1459&amp;IF($C1459="","","."&amp;$C1459&amp;"."&amp;$B1459)&amp;IF(INDEX(Variables!$D$5:$D$105,MATCH($A1459,Variables!$A$5:$A$105,0))="","","."&amp;INDEX(Variables!$D$5:$D$105,MATCH($A1459,Variables!$A$5:$A$105,0)))&amp;"."&amp;K$5</f>
        <v/>
      </c>
      <c r="L1459" s="41">
        <f>INDEX(L$175:L$178,$D1459)*$E1459*INDEX(L$179:L$195,$F1459)</f>
        <v/>
      </c>
      <c r="M1459" s="40">
        <f>INDEX(M$175:M$178,$D1459)*$E1459*INDEX(M$179:M$195,$F1459)</f>
        <v/>
      </c>
      <c r="N1459" s="40">
        <f>INDEX(N$175:N$178,$D1459)*$E1459*INDEX(N$179:N$195,$F1459)</f>
        <v/>
      </c>
      <c r="O1459" s="40">
        <f>INDEX(O$175:O$178,$D1459)*$E1459*INDEX(O$179:O$195,$F1459)</f>
        <v/>
      </c>
      <c r="P1459" s="40">
        <f>INDEX(P$175:P$178,$D1459)*$E1459*INDEX(P$179:P$195,$F1459)</f>
        <v/>
      </c>
      <c r="Q1459" s="40">
        <f>INDEX(Q$175:Q$178,$D1459)*$E1459*INDEX(Q$179:Q$195,$F1459)</f>
        <v/>
      </c>
      <c r="R1459" s="40">
        <f>INDEX(R$175:R$178,$D1459)*$E1459*INDEX(R$179:R$195,$F1459)</f>
        <v/>
      </c>
      <c r="S1459" s="40">
        <f>INDEX(S$175:S$178,$D1459)*$E1459*INDEX(S$179:S$195,$F1459)</f>
        <v/>
      </c>
      <c r="T1459" s="40">
        <f>INDEX(T$175:T$178,$D1459)*$E1459*INDEX(T$179:T$195,$F1459)</f>
        <v/>
      </c>
      <c r="U1459" s="40">
        <f>INDEX(U$175:U$178,$D1459)*$E1459*INDEX(U$179:U$195,$F1459)</f>
        <v/>
      </c>
      <c r="V1459" s="40">
        <f>INDEX(V$175:V$178,$D1459)*$E1459*INDEX(V$179:V$195,$F1459)</f>
        <v/>
      </c>
      <c r="W1459" s="40">
        <f>INDEX(W$175:W$178,$D1459)*$E1459*INDEX(W$179:W$195,$F1459)</f>
        <v/>
      </c>
      <c r="X1459" s="40">
        <f>INDEX(X$175:X$178,$D1459)*$E1459*INDEX(X$179:X$195,$F1459)</f>
        <v/>
      </c>
      <c r="Y1459" s="40">
        <f>INDEX(Y$175:Y$178,$D1459)*$E1459*INDEX(Y$179:Y$195,$F1459)</f>
        <v/>
      </c>
      <c r="Z1459" s="40">
        <f>INDEX(Z$175:Z$178,$D1459)*$E1459*INDEX(Z$179:Z$195,$F1459)</f>
        <v/>
      </c>
      <c r="AA1459" s="40">
        <f>INDEX(AA$175:AA$178,$D1459)*$E1459*INDEX(AA$179:AA$195,$F1459)</f>
        <v/>
      </c>
      <c r="AB1459" s="40">
        <f>INDEX(AB$175:AB$178,$D1459)*$E1459*INDEX(AB$179:AB$195,$F1459)</f>
        <v/>
      </c>
      <c r="AC1459" s="40">
        <f>INDEX(AC$175:AC$178,$D1459)*$E1459*INDEX(AC$179:AC$195,$F1459)</f>
        <v/>
      </c>
      <c r="AD1459" s="42">
        <f>SHADOWEFF(INDEX(AD$175:AD$178,$D1459),$E1459,INDEX(AD$179:AD$195,$F1459))</f>
        <v/>
      </c>
      <c r="AE1459" s="25">
        <f>LOWER(Settings!$C$4)&amp;".mit."&amp;$A1459&amp;IF($C1459="","","."&amp;$C1459&amp;"."&amp;$B1459)&amp;IF(INDEX(Variables!$D$5:$D$105,MATCH($A1459,Variables!$A$5:$A$105,0))="","","."&amp;INDEX(Variables!$D$5:$D$105,MATCH($A1459,Variables!$A$5:$A$105,0)))&amp;"."&amp;AE$5</f>
        <v/>
      </c>
      <c r="AF1459" s="41">
        <f>INDEX(AF$175:AF$178,$D1459)*$E1459*INDEX(AF$179:AF$195,$F1459)</f>
        <v/>
      </c>
      <c r="AG1459" s="40">
        <f>INDEX(AG$175:AG$178,$D1459)*$E1459*INDEX(AG$179:AG$195,$F1459)</f>
        <v/>
      </c>
      <c r="AH1459" s="40">
        <f>INDEX(AH$175:AH$178,$D1459)*$E1459*INDEX(AH$179:AH$195,$F1459)</f>
        <v/>
      </c>
      <c r="AI1459" s="40">
        <f>INDEX(AI$175:AI$178,$D1459)*$E1459*INDEX(AI$179:AI$195,$F1459)</f>
        <v/>
      </c>
      <c r="AJ1459" s="40">
        <f>INDEX(AJ$175:AJ$178,$D1459)*$E1459*INDEX(AJ$179:AJ$195,$F1459)</f>
        <v/>
      </c>
      <c r="AK1459" s="40">
        <f>INDEX(AK$175:AK$178,$D1459)*$E1459*INDEX(AK$179:AK$195,$F1459)</f>
        <v/>
      </c>
      <c r="AL1459" s="40">
        <f>INDEX(AL$175:AL$178,$D1459)*$E1459*INDEX(AL$179:AL$195,$F1459)</f>
        <v/>
      </c>
      <c r="AM1459" s="40">
        <f>INDEX(AM$175:AM$178,$D1459)*$E1459*INDEX(AM$179:AM$195,$F1459)</f>
        <v/>
      </c>
      <c r="AN1459" s="40">
        <f>INDEX(AN$175:AN$178,$D1459)*$E1459*INDEX(AN$179:AN$195,$F1459)</f>
        <v/>
      </c>
      <c r="AO1459" s="40">
        <f>INDEX(AO$175:AO$178,$D1459)*$E1459*INDEX(AO$179:AO$195,$F1459)</f>
        <v/>
      </c>
      <c r="AP1459" s="40">
        <f>INDEX(AP$175:AP$178,$D1459)*$E1459*INDEX(AP$179:AP$195,$F1459)</f>
        <v/>
      </c>
      <c r="AQ1459" s="40">
        <f>INDEX(AQ$175:AQ$178,$D1459)*$E1459*INDEX(AQ$179:AQ$195,$F1459)</f>
        <v/>
      </c>
      <c r="AR1459" s="40">
        <f>INDEX(AR$175:AR$178,$D1459)*$E1459*INDEX(AR$179:AR$195,$F1459)</f>
        <v/>
      </c>
      <c r="AS1459" s="40">
        <f>INDEX(AS$175:AS$178,$D1459)*$E1459*INDEX(AS$179:AS$195,$F1459)</f>
        <v/>
      </c>
      <c r="AT1459" s="40">
        <f>INDEX(AT$175:AT$178,$D1459)*$E1459*INDEX(AT$179:AT$195,$F1459)</f>
        <v/>
      </c>
      <c r="AU1459" s="40">
        <f>INDEX(AU$175:AU$178,$D1459)*$E1459*INDEX(AU$179:AU$195,$F1459)</f>
        <v/>
      </c>
      <c r="AV1459" s="40">
        <f>INDEX(AV$175:AV$178,$D1459)*$E1459*INDEX(AV$179:AV$195,$F1459)</f>
        <v/>
      </c>
      <c r="AW1459" s="40">
        <f>INDEX(AW$175:AW$178,$D1459)*$E1459*INDEX(AW$179:AW$195,$F1459)</f>
        <v/>
      </c>
      <c r="AX1459" s="42">
        <f>SHADOWEFF(INDEX(AX$175:AX$178,$D1459),$E1459,INDEX(AX$179:AX$195,$F1459))</f>
        <v/>
      </c>
    </row>
    <row r="1460" hidden="1" outlineLevel="2">
      <c r="A1460" s="5" t="inlineStr">
        <is>
          <t>shp</t>
        </is>
      </c>
      <c r="B1460" s="5" t="inlineStr">
        <is>
          <t>ker</t>
        </is>
      </c>
      <c r="C1460" s="5" t="inlineStr">
        <is>
          <t>cem</t>
        </is>
      </c>
      <c r="D1460" s="40">
        <f>INDEX(Inputs!$M$5:$M$132,MATCH($B1460&amp;"|"&amp;$C1460,Inputs!$A$5:$A$132,0))</f>
        <v/>
      </c>
      <c r="E1460" s="40">
        <f>INDEX(Inputs!$T$5:$T$132,MATCH($B1460&amp;"|"&amp;$C1460,Inputs!$A$5:$A$132,0))</f>
        <v/>
      </c>
      <c r="F1460" s="40">
        <f>INDEX(Inputs!$K$5:$K$132,MATCH($B1460&amp;"|"&amp;$C1460,Inputs!$A$5:$A$132,0))</f>
        <v/>
      </c>
      <c r="G1460" s="39" t="n"/>
      <c r="H1460" s="5">
        <f>INDEX(Variables!$B$5:$B$105,MATCH($A1460,Variables!$A$5:$A$105,0))&amp;IF($C1460="",""," | "&amp;INDEX(Mapping!$B$5:$B$26,MATCH($C1460,Mapping!$A$5:$A$26,0))&amp;" | "&amp;INDEX(Mapping!$B$30:$B$41,MATCH($B1460,Mapping!$A$30:$A$41,0)))</f>
        <v/>
      </c>
      <c r="I1460" s="5">
        <f>INDEX(Variables!$C$5:$C$105,MATCH($A1460,Variables!$A$5:$A$105,0))</f>
        <v/>
      </c>
      <c r="J1460" s="5">
        <f>INDEX(Variables!$E$5:$E$105,MATCH($A1460,Variables!$A$5:$A$105,0))</f>
        <v/>
      </c>
      <c r="K1460" s="25">
        <f>LOWER(Settings!$C$4)&amp;".mit."&amp;$A1460&amp;IF($C1460="","","."&amp;$C1460&amp;"."&amp;$B1460)&amp;IF(INDEX(Variables!$D$5:$D$105,MATCH($A1460,Variables!$A$5:$A$105,0))="","","."&amp;INDEX(Variables!$D$5:$D$105,MATCH($A1460,Variables!$A$5:$A$105,0)))&amp;"."&amp;K$5</f>
        <v/>
      </c>
      <c r="L1460" s="41">
        <f>INDEX(L$175:L$178,$D1460)*$E1460*INDEX(L$179:L$195,$F1460)</f>
        <v/>
      </c>
      <c r="M1460" s="40">
        <f>INDEX(M$175:M$178,$D1460)*$E1460*INDEX(M$179:M$195,$F1460)</f>
        <v/>
      </c>
      <c r="N1460" s="40">
        <f>INDEX(N$175:N$178,$D1460)*$E1460*INDEX(N$179:N$195,$F1460)</f>
        <v/>
      </c>
      <c r="O1460" s="40">
        <f>INDEX(O$175:O$178,$D1460)*$E1460*INDEX(O$179:O$195,$F1460)</f>
        <v/>
      </c>
      <c r="P1460" s="40">
        <f>INDEX(P$175:P$178,$D1460)*$E1460*INDEX(P$179:P$195,$F1460)</f>
        <v/>
      </c>
      <c r="Q1460" s="40">
        <f>INDEX(Q$175:Q$178,$D1460)*$E1460*INDEX(Q$179:Q$195,$F1460)</f>
        <v/>
      </c>
      <c r="R1460" s="40">
        <f>INDEX(R$175:R$178,$D1460)*$E1460*INDEX(R$179:R$195,$F1460)</f>
        <v/>
      </c>
      <c r="S1460" s="40">
        <f>INDEX(S$175:S$178,$D1460)*$E1460*INDEX(S$179:S$195,$F1460)</f>
        <v/>
      </c>
      <c r="T1460" s="40">
        <f>INDEX(T$175:T$178,$D1460)*$E1460*INDEX(T$179:T$195,$F1460)</f>
        <v/>
      </c>
      <c r="U1460" s="40">
        <f>INDEX(U$175:U$178,$D1460)*$E1460*INDEX(U$179:U$195,$F1460)</f>
        <v/>
      </c>
      <c r="V1460" s="40">
        <f>INDEX(V$175:V$178,$D1460)*$E1460*INDEX(V$179:V$195,$F1460)</f>
        <v/>
      </c>
      <c r="W1460" s="40">
        <f>INDEX(W$175:W$178,$D1460)*$E1460*INDEX(W$179:W$195,$F1460)</f>
        <v/>
      </c>
      <c r="X1460" s="40">
        <f>INDEX(X$175:X$178,$D1460)*$E1460*INDEX(X$179:X$195,$F1460)</f>
        <v/>
      </c>
      <c r="Y1460" s="40">
        <f>INDEX(Y$175:Y$178,$D1460)*$E1460*INDEX(Y$179:Y$195,$F1460)</f>
        <v/>
      </c>
      <c r="Z1460" s="40">
        <f>INDEX(Z$175:Z$178,$D1460)*$E1460*INDEX(Z$179:Z$195,$F1460)</f>
        <v/>
      </c>
      <c r="AA1460" s="40">
        <f>INDEX(AA$175:AA$178,$D1460)*$E1460*INDEX(AA$179:AA$195,$F1460)</f>
        <v/>
      </c>
      <c r="AB1460" s="40">
        <f>INDEX(AB$175:AB$178,$D1460)*$E1460*INDEX(AB$179:AB$195,$F1460)</f>
        <v/>
      </c>
      <c r="AC1460" s="40">
        <f>INDEX(AC$175:AC$178,$D1460)*$E1460*INDEX(AC$179:AC$195,$F1460)</f>
        <v/>
      </c>
      <c r="AD1460" s="42">
        <f>SHADOWEFF(INDEX(AD$175:AD$178,$D1460),$E1460,INDEX(AD$179:AD$195,$F1460))</f>
        <v/>
      </c>
      <c r="AE1460" s="25">
        <f>LOWER(Settings!$C$4)&amp;".mit."&amp;$A1460&amp;IF($C1460="","","."&amp;$C1460&amp;"."&amp;$B1460)&amp;IF(INDEX(Variables!$D$5:$D$105,MATCH($A1460,Variables!$A$5:$A$105,0))="","","."&amp;INDEX(Variables!$D$5:$D$105,MATCH($A1460,Variables!$A$5:$A$105,0)))&amp;"."&amp;AE$5</f>
        <v/>
      </c>
      <c r="AF1460" s="41">
        <f>INDEX(AF$175:AF$178,$D1460)*$E1460*INDEX(AF$179:AF$195,$F1460)</f>
        <v/>
      </c>
      <c r="AG1460" s="40">
        <f>INDEX(AG$175:AG$178,$D1460)*$E1460*INDEX(AG$179:AG$195,$F1460)</f>
        <v/>
      </c>
      <c r="AH1460" s="40">
        <f>INDEX(AH$175:AH$178,$D1460)*$E1460*INDEX(AH$179:AH$195,$F1460)</f>
        <v/>
      </c>
      <c r="AI1460" s="40">
        <f>INDEX(AI$175:AI$178,$D1460)*$E1460*INDEX(AI$179:AI$195,$F1460)</f>
        <v/>
      </c>
      <c r="AJ1460" s="40">
        <f>INDEX(AJ$175:AJ$178,$D1460)*$E1460*INDEX(AJ$179:AJ$195,$F1460)</f>
        <v/>
      </c>
      <c r="AK1460" s="40">
        <f>INDEX(AK$175:AK$178,$D1460)*$E1460*INDEX(AK$179:AK$195,$F1460)</f>
        <v/>
      </c>
      <c r="AL1460" s="40">
        <f>INDEX(AL$175:AL$178,$D1460)*$E1460*INDEX(AL$179:AL$195,$F1460)</f>
        <v/>
      </c>
      <c r="AM1460" s="40">
        <f>INDEX(AM$175:AM$178,$D1460)*$E1460*INDEX(AM$179:AM$195,$F1460)</f>
        <v/>
      </c>
      <c r="AN1460" s="40">
        <f>INDEX(AN$175:AN$178,$D1460)*$E1460*INDEX(AN$179:AN$195,$F1460)</f>
        <v/>
      </c>
      <c r="AO1460" s="40">
        <f>INDEX(AO$175:AO$178,$D1460)*$E1460*INDEX(AO$179:AO$195,$F1460)</f>
        <v/>
      </c>
      <c r="AP1460" s="40">
        <f>INDEX(AP$175:AP$178,$D1460)*$E1460*INDEX(AP$179:AP$195,$F1460)</f>
        <v/>
      </c>
      <c r="AQ1460" s="40">
        <f>INDEX(AQ$175:AQ$178,$D1460)*$E1460*INDEX(AQ$179:AQ$195,$F1460)</f>
        <v/>
      </c>
      <c r="AR1460" s="40">
        <f>INDEX(AR$175:AR$178,$D1460)*$E1460*INDEX(AR$179:AR$195,$F1460)</f>
        <v/>
      </c>
      <c r="AS1460" s="40">
        <f>INDEX(AS$175:AS$178,$D1460)*$E1460*INDEX(AS$179:AS$195,$F1460)</f>
        <v/>
      </c>
      <c r="AT1460" s="40">
        <f>INDEX(AT$175:AT$178,$D1460)*$E1460*INDEX(AT$179:AT$195,$F1460)</f>
        <v/>
      </c>
      <c r="AU1460" s="40">
        <f>INDEX(AU$175:AU$178,$D1460)*$E1460*INDEX(AU$179:AU$195,$F1460)</f>
        <v/>
      </c>
      <c r="AV1460" s="40">
        <f>INDEX(AV$175:AV$178,$D1460)*$E1460*INDEX(AV$179:AV$195,$F1460)</f>
        <v/>
      </c>
      <c r="AW1460" s="40">
        <f>INDEX(AW$175:AW$178,$D1460)*$E1460*INDEX(AW$179:AW$195,$F1460)</f>
        <v/>
      </c>
      <c r="AX1460" s="42">
        <f>SHADOWEFF(INDEX(AX$175:AX$178,$D1460),$E1460,INDEX(AX$179:AX$195,$F1460))</f>
        <v/>
      </c>
    </row>
    <row r="1461" hidden="1" outlineLevel="2">
      <c r="A1461" s="5" t="inlineStr">
        <is>
          <t>shp</t>
        </is>
      </c>
      <c r="B1461" s="5" t="inlineStr">
        <is>
          <t>oop</t>
        </is>
      </c>
      <c r="C1461" s="5" t="inlineStr">
        <is>
          <t>cem</t>
        </is>
      </c>
      <c r="D1461" s="40">
        <f>INDEX(Inputs!$M$5:$M$132,MATCH($B1461&amp;"|"&amp;$C1461,Inputs!$A$5:$A$132,0))</f>
        <v/>
      </c>
      <c r="E1461" s="40">
        <f>INDEX(Inputs!$T$5:$T$132,MATCH($B1461&amp;"|"&amp;$C1461,Inputs!$A$5:$A$132,0))</f>
        <v/>
      </c>
      <c r="F1461" s="40">
        <f>INDEX(Inputs!$K$5:$K$132,MATCH($B1461&amp;"|"&amp;$C1461,Inputs!$A$5:$A$132,0))</f>
        <v/>
      </c>
      <c r="G1461" s="39" t="n"/>
      <c r="H1461" s="5">
        <f>INDEX(Variables!$B$5:$B$105,MATCH($A1461,Variables!$A$5:$A$105,0))&amp;IF($C1461="",""," | "&amp;INDEX(Mapping!$B$5:$B$26,MATCH($C1461,Mapping!$A$5:$A$26,0))&amp;" | "&amp;INDEX(Mapping!$B$30:$B$41,MATCH($B1461,Mapping!$A$30:$A$41,0)))</f>
        <v/>
      </c>
      <c r="I1461" s="5">
        <f>INDEX(Variables!$C$5:$C$105,MATCH($A1461,Variables!$A$5:$A$105,0))</f>
        <v/>
      </c>
      <c r="J1461" s="5">
        <f>INDEX(Variables!$E$5:$E$105,MATCH($A1461,Variables!$A$5:$A$105,0))</f>
        <v/>
      </c>
      <c r="K1461" s="25">
        <f>LOWER(Settings!$C$4)&amp;".mit."&amp;$A1461&amp;IF($C1461="","","."&amp;$C1461&amp;"."&amp;$B1461)&amp;IF(INDEX(Variables!$D$5:$D$105,MATCH($A1461,Variables!$A$5:$A$105,0))="","","."&amp;INDEX(Variables!$D$5:$D$105,MATCH($A1461,Variables!$A$5:$A$105,0)))&amp;"."&amp;K$5</f>
        <v/>
      </c>
      <c r="L1461" s="41">
        <f>INDEX(L$175:L$178,$D1461)*$E1461*INDEX(L$179:L$195,$F1461)</f>
        <v/>
      </c>
      <c r="M1461" s="40">
        <f>INDEX(M$175:M$178,$D1461)*$E1461*INDEX(M$179:M$195,$F1461)</f>
        <v/>
      </c>
      <c r="N1461" s="40">
        <f>INDEX(N$175:N$178,$D1461)*$E1461*INDEX(N$179:N$195,$F1461)</f>
        <v/>
      </c>
      <c r="O1461" s="40">
        <f>INDEX(O$175:O$178,$D1461)*$E1461*INDEX(O$179:O$195,$F1461)</f>
        <v/>
      </c>
      <c r="P1461" s="40">
        <f>INDEX(P$175:P$178,$D1461)*$E1461*INDEX(P$179:P$195,$F1461)</f>
        <v/>
      </c>
      <c r="Q1461" s="40">
        <f>INDEX(Q$175:Q$178,$D1461)*$E1461*INDEX(Q$179:Q$195,$F1461)</f>
        <v/>
      </c>
      <c r="R1461" s="40">
        <f>INDEX(R$175:R$178,$D1461)*$E1461*INDEX(R$179:R$195,$F1461)</f>
        <v/>
      </c>
      <c r="S1461" s="40">
        <f>INDEX(S$175:S$178,$D1461)*$E1461*INDEX(S$179:S$195,$F1461)</f>
        <v/>
      </c>
      <c r="T1461" s="40">
        <f>INDEX(T$175:T$178,$D1461)*$E1461*INDEX(T$179:T$195,$F1461)</f>
        <v/>
      </c>
      <c r="U1461" s="40">
        <f>INDEX(U$175:U$178,$D1461)*$E1461*INDEX(U$179:U$195,$F1461)</f>
        <v/>
      </c>
      <c r="V1461" s="40">
        <f>INDEX(V$175:V$178,$D1461)*$E1461*INDEX(V$179:V$195,$F1461)</f>
        <v/>
      </c>
      <c r="W1461" s="40">
        <f>INDEX(W$175:W$178,$D1461)*$E1461*INDEX(W$179:W$195,$F1461)</f>
        <v/>
      </c>
      <c r="X1461" s="40">
        <f>INDEX(X$175:X$178,$D1461)*$E1461*INDEX(X$179:X$195,$F1461)</f>
        <v/>
      </c>
      <c r="Y1461" s="40">
        <f>INDEX(Y$175:Y$178,$D1461)*$E1461*INDEX(Y$179:Y$195,$F1461)</f>
        <v/>
      </c>
      <c r="Z1461" s="40">
        <f>INDEX(Z$175:Z$178,$D1461)*$E1461*INDEX(Z$179:Z$195,$F1461)</f>
        <v/>
      </c>
      <c r="AA1461" s="40">
        <f>INDEX(AA$175:AA$178,$D1461)*$E1461*INDEX(AA$179:AA$195,$F1461)</f>
        <v/>
      </c>
      <c r="AB1461" s="40">
        <f>INDEX(AB$175:AB$178,$D1461)*$E1461*INDEX(AB$179:AB$195,$F1461)</f>
        <v/>
      </c>
      <c r="AC1461" s="40">
        <f>INDEX(AC$175:AC$178,$D1461)*$E1461*INDEX(AC$179:AC$195,$F1461)</f>
        <v/>
      </c>
      <c r="AD1461" s="42">
        <f>SHADOWEFF(INDEX(AD$175:AD$178,$D1461),$E1461,INDEX(AD$179:AD$195,$F1461))</f>
        <v/>
      </c>
      <c r="AE1461" s="25">
        <f>LOWER(Settings!$C$4)&amp;".mit."&amp;$A1461&amp;IF($C1461="","","."&amp;$C1461&amp;"."&amp;$B1461)&amp;IF(INDEX(Variables!$D$5:$D$105,MATCH($A1461,Variables!$A$5:$A$105,0))="","","."&amp;INDEX(Variables!$D$5:$D$105,MATCH($A1461,Variables!$A$5:$A$105,0)))&amp;"."&amp;AE$5</f>
        <v/>
      </c>
      <c r="AF1461" s="41">
        <f>INDEX(AF$175:AF$178,$D1461)*$E1461*INDEX(AF$179:AF$195,$F1461)</f>
        <v/>
      </c>
      <c r="AG1461" s="40">
        <f>INDEX(AG$175:AG$178,$D1461)*$E1461*INDEX(AG$179:AG$195,$F1461)</f>
        <v/>
      </c>
      <c r="AH1461" s="40">
        <f>INDEX(AH$175:AH$178,$D1461)*$E1461*INDEX(AH$179:AH$195,$F1461)</f>
        <v/>
      </c>
      <c r="AI1461" s="40">
        <f>INDEX(AI$175:AI$178,$D1461)*$E1461*INDEX(AI$179:AI$195,$F1461)</f>
        <v/>
      </c>
      <c r="AJ1461" s="40">
        <f>INDEX(AJ$175:AJ$178,$D1461)*$E1461*INDEX(AJ$179:AJ$195,$F1461)</f>
        <v/>
      </c>
      <c r="AK1461" s="40">
        <f>INDEX(AK$175:AK$178,$D1461)*$E1461*INDEX(AK$179:AK$195,$F1461)</f>
        <v/>
      </c>
      <c r="AL1461" s="40">
        <f>INDEX(AL$175:AL$178,$D1461)*$E1461*INDEX(AL$179:AL$195,$F1461)</f>
        <v/>
      </c>
      <c r="AM1461" s="40">
        <f>INDEX(AM$175:AM$178,$D1461)*$E1461*INDEX(AM$179:AM$195,$F1461)</f>
        <v/>
      </c>
      <c r="AN1461" s="40">
        <f>INDEX(AN$175:AN$178,$D1461)*$E1461*INDEX(AN$179:AN$195,$F1461)</f>
        <v/>
      </c>
      <c r="AO1461" s="40">
        <f>INDEX(AO$175:AO$178,$D1461)*$E1461*INDEX(AO$179:AO$195,$F1461)</f>
        <v/>
      </c>
      <c r="AP1461" s="40">
        <f>INDEX(AP$175:AP$178,$D1461)*$E1461*INDEX(AP$179:AP$195,$F1461)</f>
        <v/>
      </c>
      <c r="AQ1461" s="40">
        <f>INDEX(AQ$175:AQ$178,$D1461)*$E1461*INDEX(AQ$179:AQ$195,$F1461)</f>
        <v/>
      </c>
      <c r="AR1461" s="40">
        <f>INDEX(AR$175:AR$178,$D1461)*$E1461*INDEX(AR$179:AR$195,$F1461)</f>
        <v/>
      </c>
      <c r="AS1461" s="40">
        <f>INDEX(AS$175:AS$178,$D1461)*$E1461*INDEX(AS$179:AS$195,$F1461)</f>
        <v/>
      </c>
      <c r="AT1461" s="40">
        <f>INDEX(AT$175:AT$178,$D1461)*$E1461*INDEX(AT$179:AT$195,$F1461)</f>
        <v/>
      </c>
      <c r="AU1461" s="40">
        <f>INDEX(AU$175:AU$178,$D1461)*$E1461*INDEX(AU$179:AU$195,$F1461)</f>
        <v/>
      </c>
      <c r="AV1461" s="40">
        <f>INDEX(AV$175:AV$178,$D1461)*$E1461*INDEX(AV$179:AV$195,$F1461)</f>
        <v/>
      </c>
      <c r="AW1461" s="40">
        <f>INDEX(AW$175:AW$178,$D1461)*$E1461*INDEX(AW$179:AW$195,$F1461)</f>
        <v/>
      </c>
      <c r="AX1461" s="42">
        <f>SHADOWEFF(INDEX(AX$175:AX$178,$D1461),$E1461,INDEX(AX$179:AX$195,$F1461))</f>
        <v/>
      </c>
    </row>
    <row r="1462" hidden="1" outlineLevel="2">
      <c r="A1462" s="5" t="inlineStr">
        <is>
          <t>shp</t>
        </is>
      </c>
      <c r="B1462" s="5" t="inlineStr">
        <is>
          <t>bio</t>
        </is>
      </c>
      <c r="C1462" s="5" t="inlineStr">
        <is>
          <t>cem</t>
        </is>
      </c>
      <c r="D1462" s="40">
        <f>INDEX(Inputs!$M$5:$M$132,MATCH($B1462&amp;"|"&amp;$C1462,Inputs!$A$5:$A$132,0))</f>
        <v/>
      </c>
      <c r="E1462" s="40">
        <f>INDEX(Inputs!$T$5:$T$132,MATCH($B1462&amp;"|"&amp;$C1462,Inputs!$A$5:$A$132,0))</f>
        <v/>
      </c>
      <c r="F1462" s="40">
        <f>INDEX(Inputs!$K$5:$K$132,MATCH($B1462&amp;"|"&amp;$C1462,Inputs!$A$5:$A$132,0))</f>
        <v/>
      </c>
      <c r="G1462" s="39" t="n"/>
      <c r="H1462" s="5">
        <f>INDEX(Variables!$B$5:$B$105,MATCH($A1462,Variables!$A$5:$A$105,0))&amp;IF($C1462="",""," | "&amp;INDEX(Mapping!$B$5:$B$26,MATCH($C1462,Mapping!$A$5:$A$26,0))&amp;" | "&amp;INDEX(Mapping!$B$30:$B$41,MATCH($B1462,Mapping!$A$30:$A$41,0)))</f>
        <v/>
      </c>
      <c r="I1462" s="5">
        <f>INDEX(Variables!$C$5:$C$105,MATCH($A1462,Variables!$A$5:$A$105,0))</f>
        <v/>
      </c>
      <c r="J1462" s="5">
        <f>INDEX(Variables!$E$5:$E$105,MATCH($A1462,Variables!$A$5:$A$105,0))</f>
        <v/>
      </c>
      <c r="K1462" s="25">
        <f>LOWER(Settings!$C$4)&amp;".mit."&amp;$A1462&amp;IF($C1462="","","."&amp;$C1462&amp;"."&amp;$B1462)&amp;IF(INDEX(Variables!$D$5:$D$105,MATCH($A1462,Variables!$A$5:$A$105,0))="","","."&amp;INDEX(Variables!$D$5:$D$105,MATCH($A1462,Variables!$A$5:$A$105,0)))&amp;"."&amp;K$5</f>
        <v/>
      </c>
      <c r="L1462" s="41">
        <f>INDEX(L$175:L$178,$D1462)*$E1462*INDEX(L$179:L$195,$F1462)</f>
        <v/>
      </c>
      <c r="M1462" s="40">
        <f>INDEX(M$175:M$178,$D1462)*$E1462*INDEX(M$179:M$195,$F1462)</f>
        <v/>
      </c>
      <c r="N1462" s="40">
        <f>INDEX(N$175:N$178,$D1462)*$E1462*INDEX(N$179:N$195,$F1462)</f>
        <v/>
      </c>
      <c r="O1462" s="40">
        <f>INDEX(O$175:O$178,$D1462)*$E1462*INDEX(O$179:O$195,$F1462)</f>
        <v/>
      </c>
      <c r="P1462" s="40">
        <f>INDEX(P$175:P$178,$D1462)*$E1462*INDEX(P$179:P$195,$F1462)</f>
        <v/>
      </c>
      <c r="Q1462" s="40">
        <f>INDEX(Q$175:Q$178,$D1462)*$E1462*INDEX(Q$179:Q$195,$F1462)</f>
        <v/>
      </c>
      <c r="R1462" s="40">
        <f>INDEX(R$175:R$178,$D1462)*$E1462*INDEX(R$179:R$195,$F1462)</f>
        <v/>
      </c>
      <c r="S1462" s="40">
        <f>INDEX(S$175:S$178,$D1462)*$E1462*INDEX(S$179:S$195,$F1462)</f>
        <v/>
      </c>
      <c r="T1462" s="40">
        <f>INDEX(T$175:T$178,$D1462)*$E1462*INDEX(T$179:T$195,$F1462)</f>
        <v/>
      </c>
      <c r="U1462" s="40">
        <f>INDEX(U$175:U$178,$D1462)*$E1462*INDEX(U$179:U$195,$F1462)</f>
        <v/>
      </c>
      <c r="V1462" s="40">
        <f>INDEX(V$175:V$178,$D1462)*$E1462*INDEX(V$179:V$195,$F1462)</f>
        <v/>
      </c>
      <c r="W1462" s="40">
        <f>INDEX(W$175:W$178,$D1462)*$E1462*INDEX(W$179:W$195,$F1462)</f>
        <v/>
      </c>
      <c r="X1462" s="40">
        <f>INDEX(X$175:X$178,$D1462)*$E1462*INDEX(X$179:X$195,$F1462)</f>
        <v/>
      </c>
      <c r="Y1462" s="40">
        <f>INDEX(Y$175:Y$178,$D1462)*$E1462*INDEX(Y$179:Y$195,$F1462)</f>
        <v/>
      </c>
      <c r="Z1462" s="40">
        <f>INDEX(Z$175:Z$178,$D1462)*$E1462*INDEX(Z$179:Z$195,$F1462)</f>
        <v/>
      </c>
      <c r="AA1462" s="40">
        <f>INDEX(AA$175:AA$178,$D1462)*$E1462*INDEX(AA$179:AA$195,$F1462)</f>
        <v/>
      </c>
      <c r="AB1462" s="40">
        <f>INDEX(AB$175:AB$178,$D1462)*$E1462*INDEX(AB$179:AB$195,$F1462)</f>
        <v/>
      </c>
      <c r="AC1462" s="40">
        <f>INDEX(AC$175:AC$178,$D1462)*$E1462*INDEX(AC$179:AC$195,$F1462)</f>
        <v/>
      </c>
      <c r="AD1462" s="42">
        <f>SHADOWEFF(INDEX(AD$175:AD$178,$D1462),$E1462,INDEX(AD$179:AD$195,$F1462))</f>
        <v/>
      </c>
      <c r="AE1462" s="25">
        <f>LOWER(Settings!$C$4)&amp;".mit."&amp;$A1462&amp;IF($C1462="","","."&amp;$C1462&amp;"."&amp;$B1462)&amp;IF(INDEX(Variables!$D$5:$D$105,MATCH($A1462,Variables!$A$5:$A$105,0))="","","."&amp;INDEX(Variables!$D$5:$D$105,MATCH($A1462,Variables!$A$5:$A$105,0)))&amp;"."&amp;AE$5</f>
        <v/>
      </c>
      <c r="AF1462" s="41">
        <f>INDEX(AF$175:AF$178,$D1462)*$E1462*INDEX(AF$179:AF$195,$F1462)</f>
        <v/>
      </c>
      <c r="AG1462" s="40">
        <f>INDEX(AG$175:AG$178,$D1462)*$E1462*INDEX(AG$179:AG$195,$F1462)</f>
        <v/>
      </c>
      <c r="AH1462" s="40">
        <f>INDEX(AH$175:AH$178,$D1462)*$E1462*INDEX(AH$179:AH$195,$F1462)</f>
        <v/>
      </c>
      <c r="AI1462" s="40">
        <f>INDEX(AI$175:AI$178,$D1462)*$E1462*INDEX(AI$179:AI$195,$F1462)</f>
        <v/>
      </c>
      <c r="AJ1462" s="40">
        <f>INDEX(AJ$175:AJ$178,$D1462)*$E1462*INDEX(AJ$179:AJ$195,$F1462)</f>
        <v/>
      </c>
      <c r="AK1462" s="40">
        <f>INDEX(AK$175:AK$178,$D1462)*$E1462*INDEX(AK$179:AK$195,$F1462)</f>
        <v/>
      </c>
      <c r="AL1462" s="40">
        <f>INDEX(AL$175:AL$178,$D1462)*$E1462*INDEX(AL$179:AL$195,$F1462)</f>
        <v/>
      </c>
      <c r="AM1462" s="40">
        <f>INDEX(AM$175:AM$178,$D1462)*$E1462*INDEX(AM$179:AM$195,$F1462)</f>
        <v/>
      </c>
      <c r="AN1462" s="40">
        <f>INDEX(AN$175:AN$178,$D1462)*$E1462*INDEX(AN$179:AN$195,$F1462)</f>
        <v/>
      </c>
      <c r="AO1462" s="40">
        <f>INDEX(AO$175:AO$178,$D1462)*$E1462*INDEX(AO$179:AO$195,$F1462)</f>
        <v/>
      </c>
      <c r="AP1462" s="40">
        <f>INDEX(AP$175:AP$178,$D1462)*$E1462*INDEX(AP$179:AP$195,$F1462)</f>
        <v/>
      </c>
      <c r="AQ1462" s="40">
        <f>INDEX(AQ$175:AQ$178,$D1462)*$E1462*INDEX(AQ$179:AQ$195,$F1462)</f>
        <v/>
      </c>
      <c r="AR1462" s="40">
        <f>INDEX(AR$175:AR$178,$D1462)*$E1462*INDEX(AR$179:AR$195,$F1462)</f>
        <v/>
      </c>
      <c r="AS1462" s="40">
        <f>INDEX(AS$175:AS$178,$D1462)*$E1462*INDEX(AS$179:AS$195,$F1462)</f>
        <v/>
      </c>
      <c r="AT1462" s="40">
        <f>INDEX(AT$175:AT$178,$D1462)*$E1462*INDEX(AT$179:AT$195,$F1462)</f>
        <v/>
      </c>
      <c r="AU1462" s="40">
        <f>INDEX(AU$175:AU$178,$D1462)*$E1462*INDEX(AU$179:AU$195,$F1462)</f>
        <v/>
      </c>
      <c r="AV1462" s="40">
        <f>INDEX(AV$175:AV$178,$D1462)*$E1462*INDEX(AV$179:AV$195,$F1462)</f>
        <v/>
      </c>
      <c r="AW1462" s="40">
        <f>INDEX(AW$175:AW$178,$D1462)*$E1462*INDEX(AW$179:AW$195,$F1462)</f>
        <v/>
      </c>
      <c r="AX1462" s="42">
        <f>SHADOWEFF(INDEX(AX$175:AX$178,$D1462),$E1462,INDEX(AX$179:AX$195,$F1462))</f>
        <v/>
      </c>
    </row>
    <row r="1463" hidden="1" outlineLevel="2"/>
    <row r="1464" hidden="1" outlineLevel="2">
      <c r="A1464" s="5" t="inlineStr">
        <is>
          <t>ener</t>
        </is>
      </c>
      <c r="B1464" s="5" t="inlineStr">
        <is>
          <t>coa</t>
        </is>
      </c>
      <c r="C1464" s="5" t="inlineStr">
        <is>
          <t>cem</t>
        </is>
      </c>
      <c r="D1464" s="40">
        <f>INDEX(Inputs!$N$5:$N$132,MATCH($B1464&amp;"|"&amp;$C1464,Inputs!$A$5:$A$132,0))</f>
        <v/>
      </c>
      <c r="E1464" s="40">
        <f>INDEX(Inputs!$O$5:$O$132,MATCH($B1464&amp;"|"&amp;$C1464,Inputs!$A$5:$A$132,0))</f>
        <v/>
      </c>
      <c r="F1464" s="40">
        <f>INDEX(Inputs!$P$5:$P$132,MATCH($B1464&amp;"|"&amp;$C1464,Inputs!$A$5:$A$132,0))</f>
        <v/>
      </c>
      <c r="G1464" s="40">
        <f>INDEX(Inputs!$Q$5:$Q$132,MATCH($B1464&amp;"|"&amp;$C1464,Inputs!$A$5:$A$132,0))</f>
        <v/>
      </c>
      <c r="H1464" s="5">
        <f>INDEX(Variables!$B$5:$B$105,MATCH($A1464,Variables!$A$5:$A$105,0))&amp;IF($C1464="",""," | "&amp;INDEX(Mapping!$B$5:$B$26,MATCH($C1464,Mapping!$A$5:$A$26,0))&amp;" | "&amp;INDEX(Mapping!$B$30:$B$41,MATCH($B1464,Mapping!$A$30:$A$41,0)))</f>
        <v/>
      </c>
      <c r="I1464" s="5">
        <f>INDEX(Variables!$C$5:$C$105,MATCH($A1464,Variables!$A$5:$A$105,0))</f>
        <v/>
      </c>
      <c r="J1464" s="5">
        <f>INDEX(Variables!$E$5:$E$105,MATCH($A1464,Variables!$A$5:$A$105,0))</f>
        <v/>
      </c>
      <c r="K1464" s="25">
        <f>LOWER(Settings!$C$4)&amp;".mit."&amp;$A1464&amp;IF($C1464="","","."&amp;$C1464&amp;"."&amp;$B1464)&amp;IF(INDEX(Variables!$D$5:$D$105,MATCH($A1464,Variables!$A$5:$A$105,0))="","","."&amp;INDEX(Variables!$D$5:$D$105,MATCH($A1464,Variables!$A$5:$A$105,0)))&amp;"."&amp;K$5</f>
        <v/>
      </c>
      <c r="L1464" s="46">
        <f>INDEX(Inputs!$U$5:$U$132,MATCH($B1464&amp;"|"&amp;$C1464,Inputs!$A$5:$A$132,0))</f>
        <v/>
      </c>
      <c r="M1464" s="47">
        <f>L1464*(1/(1+$G1464))^(1+$E1464)*(1+M$7)^$D1464*(M1446/L1446)^$E1464*((M1446+M1455)/(L1446+L1455))^($F1464*(1+$E1464))</f>
        <v/>
      </c>
      <c r="N1464" s="47">
        <f>M1464*(1/(1+$G1464))^(1+$E1464)*(1+N$7)^$D1464*(N1446/M1446)^$E1464*((N1446+N1455)/(M1446+M1455))^($F1464*(1+$E1464))</f>
        <v/>
      </c>
      <c r="O1464" s="47">
        <f>N1464*(1/(1+$G1464))^(1+$E1464)*(1+O$7)^$D1464*(O1446/N1446)^$E1464*((O1446+O1455)/(N1446+N1455))^($F1464*(1+$E1464))</f>
        <v/>
      </c>
      <c r="P1464" s="47">
        <f>O1464*(1/(1+$G1464))^(1+$E1464)*(1+P$7)^$D1464*(P1446/O1446)^$E1464*((P1446+P1455)/(O1446+O1455))^($F1464*(1+$E1464))</f>
        <v/>
      </c>
      <c r="Q1464" s="47">
        <f>P1464*(1/(1+$G1464))^(1+$E1464)*(1+Q$7)^$D1464*(Q1446/P1446)^$E1464*((Q1446+Q1455)/(P1446+P1455))^($F1464*(1+$E1464))</f>
        <v/>
      </c>
      <c r="R1464" s="47">
        <f>Q1464*(1/(1+$G1464))^(1+$E1464)*(1+R$7)^$D1464*(R1446/Q1446)^$E1464*((R1446+R1455)/(Q1446+Q1455))^($F1464*(1+$E1464))</f>
        <v/>
      </c>
      <c r="S1464" s="47">
        <f>R1464*(1/(1+$G1464))^(1+$E1464)*(1+S$7)^$D1464*(S1446/R1446)^$E1464*((S1446+S1455)/(R1446+R1455))^($F1464*(1+$E1464))</f>
        <v/>
      </c>
      <c r="T1464" s="47">
        <f>S1464*(1/(1+$G1464))^(1+$E1464)*(1+T$7)^$D1464*(T1446/S1446)^$E1464*((T1446+T1455)/(S1446+S1455))^($F1464*(1+$E1464))</f>
        <v/>
      </c>
      <c r="U1464" s="47">
        <f>T1464*(1/(1+$G1464))^(1+$E1464)*(1+U$7)^$D1464*(U1446/T1446)^$E1464*((U1446+U1455)/(T1446+T1455))^($F1464*(1+$E1464))</f>
        <v/>
      </c>
      <c r="V1464" s="47">
        <f>U1464*(1/(1+$G1464))^(1+$E1464)*(1+V$7)^$D1464*(V1446/U1446)^$E1464*((V1446+V1455)/(U1446+U1455))^($F1464*(1+$E1464))</f>
        <v/>
      </c>
      <c r="W1464" s="47">
        <f>V1464*(1/(1+$G1464))^(1+$E1464)*(1+W$7)^$D1464*(W1446/V1446)^$E1464*((W1446+W1455)/(V1446+V1455))^($F1464*(1+$E1464))</f>
        <v/>
      </c>
      <c r="X1464" s="47">
        <f>W1464*(1/(1+$G1464))^(1+$E1464)*(1+X$7)^$D1464*(X1446/W1446)^$E1464*((X1446+X1455)/(W1446+W1455))^($F1464*(1+$E1464))</f>
        <v/>
      </c>
      <c r="Y1464" s="47">
        <f>X1464*(1/(1+$G1464))^(1+$E1464)*(1+Y$7)^$D1464*(Y1446/X1446)^$E1464*((Y1446+Y1455)/(X1446+X1455))^($F1464*(1+$E1464))</f>
        <v/>
      </c>
      <c r="Z1464" s="47">
        <f>Y1464*(1/(1+$G1464))^(1+$E1464)*(1+Z$7)^$D1464*(Z1446/Y1446)^$E1464*((Z1446+Z1455)/(Y1446+Y1455))^($F1464*(1+$E1464))</f>
        <v/>
      </c>
      <c r="AA1464" s="47">
        <f>Z1464*(1/(1+$G1464))^(1+$E1464)*(1+AA$7)^$D1464*(AA1446/Z1446)^$E1464*((AA1446+AA1455)/(Z1446+Z1455))^($F1464*(1+$E1464))</f>
        <v/>
      </c>
      <c r="AB1464" s="47">
        <f>AA1464*(1/(1+$G1464))^(1+$E1464)*(1+AB$7)^$D1464*(AB1446/AA1446)^$E1464*((AB1446+AB1455)/(AA1446+AA1455))^($F1464*(1+$E1464))</f>
        <v/>
      </c>
      <c r="AC1464" s="47">
        <f>AB1464*(1/(1+$G1464))^(1+$E1464)*(1+AC$7)^$D1464*(AC1446/AB1446)^$E1464*((AC1446+AC1455)/(AB1446+AB1455))^($F1464*(1+$E1464))</f>
        <v/>
      </c>
      <c r="AD1464" s="48">
        <f>FUELUSE(AC1464,AD1446,AC1446,AD1455,AC1455,AD$7,$D1464,$E1464,$F1464,$G1464)</f>
        <v/>
      </c>
      <c r="AE1464" s="25">
        <f>LOWER(Settings!$C$4)&amp;".mit."&amp;$A1464&amp;IF($C1464="","","."&amp;$C1464&amp;"."&amp;$B1464)&amp;IF(INDEX(Variables!$D$5:$D$105,MATCH($A1464,Variables!$A$5:$A$105,0))="","","."&amp;INDEX(Variables!$D$5:$D$105,MATCH($A1464,Variables!$A$5:$A$105,0)))&amp;"."&amp;AE$5</f>
        <v/>
      </c>
      <c r="AF1464" s="46">
        <f>INDEX(Inputs!$U$5:$U$132,MATCH($B1464&amp;"|"&amp;$C1464,Inputs!$A$5:$A$132,0))</f>
        <v/>
      </c>
      <c r="AG1464" s="47">
        <f>AF1464*(1/(1+$G1464))^(1+$E1464)*(1+AG$7)^$D1464*(AG1446/AF1446)^$E1464*((AG1446+AG1455)/(AF1446+AF1455))^($F1464*(1+$E1464))</f>
        <v/>
      </c>
      <c r="AH1464" s="47">
        <f>AG1464*(1/(1+$G1464))^(1+$E1464)*(1+AH$7)^$D1464*(AH1446/AG1446)^$E1464*((AH1446+AH1455)/(AG1446+AG1455))^($F1464*(1+$E1464))</f>
        <v/>
      </c>
      <c r="AI1464" s="47">
        <f>AH1464*(1/(1+$G1464))^(1+$E1464)*(1+AI$7)^$D1464*(AI1446/AH1446)^$E1464*((AI1446+AI1455)/(AH1446+AH1455))^($F1464*(1+$E1464))</f>
        <v/>
      </c>
      <c r="AJ1464" s="47">
        <f>AI1464*(1/(1+$G1464))^(1+$E1464)*(1+AJ$7)^$D1464*(AJ1446/AI1446)^$E1464*((AJ1446+AJ1455)/(AI1446+AI1455))^($F1464*(1+$E1464))</f>
        <v/>
      </c>
      <c r="AK1464" s="47">
        <f>AJ1464*(1/(1+$G1464))^(1+$E1464)*(1+AK$7)^$D1464*(AK1446/AJ1446)^$E1464*((AK1446+AK1455)/(AJ1446+AJ1455))^($F1464*(1+$E1464))</f>
        <v/>
      </c>
      <c r="AL1464" s="47">
        <f>AK1464*(1/(1+$G1464))^(1+$E1464)*(1+AL$7)^$D1464*(AL1446/AK1446)^$E1464*((AL1446+AL1455)/(AK1446+AK1455))^($F1464*(1+$E1464))</f>
        <v/>
      </c>
      <c r="AM1464" s="47">
        <f>AL1464*(1/(1+$G1464))^(1+$E1464)*(1+AM$7)^$D1464*(AM1446/AL1446)^$E1464*((AM1446+AM1455)/(AL1446+AL1455))^($F1464*(1+$E1464))</f>
        <v/>
      </c>
      <c r="AN1464" s="47">
        <f>AM1464*(1/(1+$G1464))^(1+$E1464)*(1+AN$7)^$D1464*(AN1446/AM1446)^$E1464*((AN1446+AN1455)/(AM1446+AM1455))^($F1464*(1+$E1464))</f>
        <v/>
      </c>
      <c r="AO1464" s="47">
        <f>AN1464*(1/(1+$G1464))^(1+$E1464)*(1+AO$7)^$D1464*(AO1446/AN1446)^$E1464*((AO1446+AO1455)/(AN1446+AN1455))^($F1464*(1+$E1464))</f>
        <v/>
      </c>
      <c r="AP1464" s="47">
        <f>AO1464*(1/(1+$G1464))^(1+$E1464)*(1+AP$7)^$D1464*(AP1446/AO1446)^$E1464*((AP1446+AP1455)/(AO1446+AO1455))^($F1464*(1+$E1464))</f>
        <v/>
      </c>
      <c r="AQ1464" s="47">
        <f>AP1464*(1/(1+$G1464))^(1+$E1464)*(1+AQ$7)^$D1464*(AQ1446/AP1446)^$E1464*((AQ1446+AQ1455)/(AP1446+AP1455))^($F1464*(1+$E1464))</f>
        <v/>
      </c>
      <c r="AR1464" s="47">
        <f>AQ1464*(1/(1+$G1464))^(1+$E1464)*(1+AR$7)^$D1464*(AR1446/AQ1446)^$E1464*((AR1446+AR1455)/(AQ1446+AQ1455))^($F1464*(1+$E1464))</f>
        <v/>
      </c>
      <c r="AS1464" s="47">
        <f>AR1464*(1/(1+$G1464))^(1+$E1464)*(1+AS$7)^$D1464*(AS1446/AR1446)^$E1464*((AS1446+AS1455)/(AR1446+AR1455))^($F1464*(1+$E1464))</f>
        <v/>
      </c>
      <c r="AT1464" s="47">
        <f>AS1464*(1/(1+$G1464))^(1+$E1464)*(1+AT$7)^$D1464*(AT1446/AS1446)^$E1464*((AT1446+AT1455)/(AS1446+AS1455))^($F1464*(1+$E1464))</f>
        <v/>
      </c>
      <c r="AU1464" s="47">
        <f>AT1464*(1/(1+$G1464))^(1+$E1464)*(1+AU$7)^$D1464*(AU1446/AT1446)^$E1464*((AU1446+AU1455)/(AT1446+AT1455))^($F1464*(1+$E1464))</f>
        <v/>
      </c>
      <c r="AV1464" s="47">
        <f>AU1464*(1/(1+$G1464))^(1+$E1464)*(1+AV$7)^$D1464*(AV1446/AU1446)^$E1464*((AV1446+AV1455)/(AU1446+AU1455))^($F1464*(1+$E1464))</f>
        <v/>
      </c>
      <c r="AW1464" s="47">
        <f>AV1464*(1/(1+$G1464))^(1+$E1464)*(1+AW$7)^$D1464*(AW1446/AV1446)^$E1464*((AW1446+AW1455)/(AV1446+AV1455))^($F1464*(1+$E1464))</f>
        <v/>
      </c>
      <c r="AX1464" s="48">
        <f>FUELUSE(AW1464,AX1446,AW1446,AX1455,AW1455,AX$7,$D1464,$E1464,$F1464,$G1464)</f>
        <v/>
      </c>
    </row>
    <row r="1465" hidden="1" outlineLevel="2">
      <c r="A1465" s="5" t="inlineStr">
        <is>
          <t>ener</t>
        </is>
      </c>
      <c r="B1465" s="5" t="inlineStr">
        <is>
          <t>nga</t>
        </is>
      </c>
      <c r="C1465" s="5" t="inlineStr">
        <is>
          <t>cem</t>
        </is>
      </c>
      <c r="D1465" s="40">
        <f>INDEX(Inputs!$N$5:$N$132,MATCH($B1465&amp;"|"&amp;$C1465,Inputs!$A$5:$A$132,0))</f>
        <v/>
      </c>
      <c r="E1465" s="40">
        <f>INDEX(Inputs!$O$5:$O$132,MATCH($B1465&amp;"|"&amp;$C1465,Inputs!$A$5:$A$132,0))</f>
        <v/>
      </c>
      <c r="F1465" s="40">
        <f>INDEX(Inputs!$P$5:$P$132,MATCH($B1465&amp;"|"&amp;$C1465,Inputs!$A$5:$A$132,0))</f>
        <v/>
      </c>
      <c r="G1465" s="40">
        <f>INDEX(Inputs!$Q$5:$Q$132,MATCH($B1465&amp;"|"&amp;$C1465,Inputs!$A$5:$A$132,0))</f>
        <v/>
      </c>
      <c r="H1465" s="5">
        <f>INDEX(Variables!$B$5:$B$105,MATCH($A1465,Variables!$A$5:$A$105,0))&amp;IF($C1465="",""," | "&amp;INDEX(Mapping!$B$5:$B$26,MATCH($C1465,Mapping!$A$5:$A$26,0))&amp;" | "&amp;INDEX(Mapping!$B$30:$B$41,MATCH($B1465,Mapping!$A$30:$A$41,0)))</f>
        <v/>
      </c>
      <c r="I1465" s="5">
        <f>INDEX(Variables!$C$5:$C$105,MATCH($A1465,Variables!$A$5:$A$105,0))</f>
        <v/>
      </c>
      <c r="J1465" s="5">
        <f>INDEX(Variables!$E$5:$E$105,MATCH($A1465,Variables!$A$5:$A$105,0))</f>
        <v/>
      </c>
      <c r="K1465" s="25">
        <f>LOWER(Settings!$C$4)&amp;".mit."&amp;$A1465&amp;IF($C1465="","","."&amp;$C1465&amp;"."&amp;$B1465)&amp;IF(INDEX(Variables!$D$5:$D$105,MATCH($A1465,Variables!$A$5:$A$105,0))="","","."&amp;INDEX(Variables!$D$5:$D$105,MATCH($A1465,Variables!$A$5:$A$105,0)))&amp;"."&amp;K$5</f>
        <v/>
      </c>
      <c r="L1465" s="46">
        <f>INDEX(Inputs!$U$5:$U$132,MATCH($B1465&amp;"|"&amp;$C1465,Inputs!$A$5:$A$132,0))</f>
        <v/>
      </c>
      <c r="M1465" s="47">
        <f>L1465*(1/(1+$G1465))^(1+$E1465)*(1+M$7)^$D1465*(M1447/L1447)^$E1465*((M1447+M1456)/(L1447+L1456))^($F1465*(1+$E1465))</f>
        <v/>
      </c>
      <c r="N1465" s="47">
        <f>M1465*(1/(1+$G1465))^(1+$E1465)*(1+N$7)^$D1465*(N1447/M1447)^$E1465*((N1447+N1456)/(M1447+M1456))^($F1465*(1+$E1465))</f>
        <v/>
      </c>
      <c r="O1465" s="47">
        <f>N1465*(1/(1+$G1465))^(1+$E1465)*(1+O$7)^$D1465*(O1447/N1447)^$E1465*((O1447+O1456)/(N1447+N1456))^($F1465*(1+$E1465))</f>
        <v/>
      </c>
      <c r="P1465" s="47">
        <f>O1465*(1/(1+$G1465))^(1+$E1465)*(1+P$7)^$D1465*(P1447/O1447)^$E1465*((P1447+P1456)/(O1447+O1456))^($F1465*(1+$E1465))</f>
        <v/>
      </c>
      <c r="Q1465" s="47">
        <f>P1465*(1/(1+$G1465))^(1+$E1465)*(1+Q$7)^$D1465*(Q1447/P1447)^$E1465*((Q1447+Q1456)/(P1447+P1456))^($F1465*(1+$E1465))</f>
        <v/>
      </c>
      <c r="R1465" s="47">
        <f>Q1465*(1/(1+$G1465))^(1+$E1465)*(1+R$7)^$D1465*(R1447/Q1447)^$E1465*((R1447+R1456)/(Q1447+Q1456))^($F1465*(1+$E1465))</f>
        <v/>
      </c>
      <c r="S1465" s="47">
        <f>R1465*(1/(1+$G1465))^(1+$E1465)*(1+S$7)^$D1465*(S1447/R1447)^$E1465*((S1447+S1456)/(R1447+R1456))^($F1465*(1+$E1465))</f>
        <v/>
      </c>
      <c r="T1465" s="47">
        <f>S1465*(1/(1+$G1465))^(1+$E1465)*(1+T$7)^$D1465*(T1447/S1447)^$E1465*((T1447+T1456)/(S1447+S1456))^($F1465*(1+$E1465))</f>
        <v/>
      </c>
      <c r="U1465" s="47">
        <f>T1465*(1/(1+$G1465))^(1+$E1465)*(1+U$7)^$D1465*(U1447/T1447)^$E1465*((U1447+U1456)/(T1447+T1456))^($F1465*(1+$E1465))</f>
        <v/>
      </c>
      <c r="V1465" s="47">
        <f>U1465*(1/(1+$G1465))^(1+$E1465)*(1+V$7)^$D1465*(V1447/U1447)^$E1465*((V1447+V1456)/(U1447+U1456))^($F1465*(1+$E1465))</f>
        <v/>
      </c>
      <c r="W1465" s="47">
        <f>V1465*(1/(1+$G1465))^(1+$E1465)*(1+W$7)^$D1465*(W1447/V1447)^$E1465*((W1447+W1456)/(V1447+V1456))^($F1465*(1+$E1465))</f>
        <v/>
      </c>
      <c r="X1465" s="47">
        <f>W1465*(1/(1+$G1465))^(1+$E1465)*(1+X$7)^$D1465*(X1447/W1447)^$E1465*((X1447+X1456)/(W1447+W1456))^($F1465*(1+$E1465))</f>
        <v/>
      </c>
      <c r="Y1465" s="47">
        <f>X1465*(1/(1+$G1465))^(1+$E1465)*(1+Y$7)^$D1465*(Y1447/X1447)^$E1465*((Y1447+Y1456)/(X1447+X1456))^($F1465*(1+$E1465))</f>
        <v/>
      </c>
      <c r="Z1465" s="47">
        <f>Y1465*(1/(1+$G1465))^(1+$E1465)*(1+Z$7)^$D1465*(Z1447/Y1447)^$E1465*((Z1447+Z1456)/(Y1447+Y1456))^($F1465*(1+$E1465))</f>
        <v/>
      </c>
      <c r="AA1465" s="47">
        <f>Z1465*(1/(1+$G1465))^(1+$E1465)*(1+AA$7)^$D1465*(AA1447/Z1447)^$E1465*((AA1447+AA1456)/(Z1447+Z1456))^($F1465*(1+$E1465))</f>
        <v/>
      </c>
      <c r="AB1465" s="47">
        <f>AA1465*(1/(1+$G1465))^(1+$E1465)*(1+AB$7)^$D1465*(AB1447/AA1447)^$E1465*((AB1447+AB1456)/(AA1447+AA1456))^($F1465*(1+$E1465))</f>
        <v/>
      </c>
      <c r="AC1465" s="47">
        <f>AB1465*(1/(1+$G1465))^(1+$E1465)*(1+AC$7)^$D1465*(AC1447/AB1447)^$E1465*((AC1447+AC1456)/(AB1447+AB1456))^($F1465*(1+$E1465))</f>
        <v/>
      </c>
      <c r="AD1465" s="48">
        <f>FUELUSE(AC1465,AD1447,AC1447,AD1456,AC1456,AD$7,$D1465,$E1465,$F1465,$G1465)</f>
        <v/>
      </c>
      <c r="AE1465" s="25">
        <f>LOWER(Settings!$C$4)&amp;".mit."&amp;$A1465&amp;IF($C1465="","","."&amp;$C1465&amp;"."&amp;$B1465)&amp;IF(INDEX(Variables!$D$5:$D$105,MATCH($A1465,Variables!$A$5:$A$105,0))="","","."&amp;INDEX(Variables!$D$5:$D$105,MATCH($A1465,Variables!$A$5:$A$105,0)))&amp;"."&amp;AE$5</f>
        <v/>
      </c>
      <c r="AF1465" s="46">
        <f>INDEX(Inputs!$U$5:$U$132,MATCH($B1465&amp;"|"&amp;$C1465,Inputs!$A$5:$A$132,0))</f>
        <v/>
      </c>
      <c r="AG1465" s="47">
        <f>AF1465*(1/(1+$G1465))^(1+$E1465)*(1+AG$7)^$D1465*(AG1447/AF1447)^$E1465*((AG1447+AG1456)/(AF1447+AF1456))^($F1465*(1+$E1465))</f>
        <v/>
      </c>
      <c r="AH1465" s="47">
        <f>AG1465*(1/(1+$G1465))^(1+$E1465)*(1+AH$7)^$D1465*(AH1447/AG1447)^$E1465*((AH1447+AH1456)/(AG1447+AG1456))^($F1465*(1+$E1465))</f>
        <v/>
      </c>
      <c r="AI1465" s="47">
        <f>AH1465*(1/(1+$G1465))^(1+$E1465)*(1+AI$7)^$D1465*(AI1447/AH1447)^$E1465*((AI1447+AI1456)/(AH1447+AH1456))^($F1465*(1+$E1465))</f>
        <v/>
      </c>
      <c r="AJ1465" s="47">
        <f>AI1465*(1/(1+$G1465))^(1+$E1465)*(1+AJ$7)^$D1465*(AJ1447/AI1447)^$E1465*((AJ1447+AJ1456)/(AI1447+AI1456))^($F1465*(1+$E1465))</f>
        <v/>
      </c>
      <c r="AK1465" s="47">
        <f>AJ1465*(1/(1+$G1465))^(1+$E1465)*(1+AK$7)^$D1465*(AK1447/AJ1447)^$E1465*((AK1447+AK1456)/(AJ1447+AJ1456))^($F1465*(1+$E1465))</f>
        <v/>
      </c>
      <c r="AL1465" s="47">
        <f>AK1465*(1/(1+$G1465))^(1+$E1465)*(1+AL$7)^$D1465*(AL1447/AK1447)^$E1465*((AL1447+AL1456)/(AK1447+AK1456))^($F1465*(1+$E1465))</f>
        <v/>
      </c>
      <c r="AM1465" s="47">
        <f>AL1465*(1/(1+$G1465))^(1+$E1465)*(1+AM$7)^$D1465*(AM1447/AL1447)^$E1465*((AM1447+AM1456)/(AL1447+AL1456))^($F1465*(1+$E1465))</f>
        <v/>
      </c>
      <c r="AN1465" s="47">
        <f>AM1465*(1/(1+$G1465))^(1+$E1465)*(1+AN$7)^$D1465*(AN1447/AM1447)^$E1465*((AN1447+AN1456)/(AM1447+AM1456))^($F1465*(1+$E1465))</f>
        <v/>
      </c>
      <c r="AO1465" s="47">
        <f>AN1465*(1/(1+$G1465))^(1+$E1465)*(1+AO$7)^$D1465*(AO1447/AN1447)^$E1465*((AO1447+AO1456)/(AN1447+AN1456))^($F1465*(1+$E1465))</f>
        <v/>
      </c>
      <c r="AP1465" s="47">
        <f>AO1465*(1/(1+$G1465))^(1+$E1465)*(1+AP$7)^$D1465*(AP1447/AO1447)^$E1465*((AP1447+AP1456)/(AO1447+AO1456))^($F1465*(1+$E1465))</f>
        <v/>
      </c>
      <c r="AQ1465" s="47">
        <f>AP1465*(1/(1+$G1465))^(1+$E1465)*(1+AQ$7)^$D1465*(AQ1447/AP1447)^$E1465*((AQ1447+AQ1456)/(AP1447+AP1456))^($F1465*(1+$E1465))</f>
        <v/>
      </c>
      <c r="AR1465" s="47">
        <f>AQ1465*(1/(1+$G1465))^(1+$E1465)*(1+AR$7)^$D1465*(AR1447/AQ1447)^$E1465*((AR1447+AR1456)/(AQ1447+AQ1456))^($F1465*(1+$E1465))</f>
        <v/>
      </c>
      <c r="AS1465" s="47">
        <f>AR1465*(1/(1+$G1465))^(1+$E1465)*(1+AS$7)^$D1465*(AS1447/AR1447)^$E1465*((AS1447+AS1456)/(AR1447+AR1456))^($F1465*(1+$E1465))</f>
        <v/>
      </c>
      <c r="AT1465" s="47">
        <f>AS1465*(1/(1+$G1465))^(1+$E1465)*(1+AT$7)^$D1465*(AT1447/AS1447)^$E1465*((AT1447+AT1456)/(AS1447+AS1456))^($F1465*(1+$E1465))</f>
        <v/>
      </c>
      <c r="AU1465" s="47">
        <f>AT1465*(1/(1+$G1465))^(1+$E1465)*(1+AU$7)^$D1465*(AU1447/AT1447)^$E1465*((AU1447+AU1456)/(AT1447+AT1456))^($F1465*(1+$E1465))</f>
        <v/>
      </c>
      <c r="AV1465" s="47">
        <f>AU1465*(1/(1+$G1465))^(1+$E1465)*(1+AV$7)^$D1465*(AV1447/AU1447)^$E1465*((AV1447+AV1456)/(AU1447+AU1456))^($F1465*(1+$E1465))</f>
        <v/>
      </c>
      <c r="AW1465" s="47">
        <f>AV1465*(1/(1+$G1465))^(1+$E1465)*(1+AW$7)^$D1465*(AW1447/AV1447)^$E1465*((AW1447+AW1456)/(AV1447+AV1456))^($F1465*(1+$E1465))</f>
        <v/>
      </c>
      <c r="AX1465" s="48">
        <f>FUELUSE(AW1465,AX1447,AW1447,AX1456,AW1456,AX$7,$D1465,$E1465,$F1465,$G1465)</f>
        <v/>
      </c>
    </row>
    <row r="1466" hidden="1" outlineLevel="2">
      <c r="A1466" s="5" t="inlineStr">
        <is>
          <t>ener</t>
        </is>
      </c>
      <c r="B1466" s="5" t="inlineStr">
        <is>
          <t>gso</t>
        </is>
      </c>
      <c r="C1466" s="5" t="inlineStr">
        <is>
          <t>cem</t>
        </is>
      </c>
      <c r="D1466" s="40">
        <f>INDEX(Inputs!$N$5:$N$132,MATCH($B1466&amp;"|"&amp;$C1466,Inputs!$A$5:$A$132,0))</f>
        <v/>
      </c>
      <c r="E1466" s="40">
        <f>INDEX(Inputs!$O$5:$O$132,MATCH($B1466&amp;"|"&amp;$C1466,Inputs!$A$5:$A$132,0))</f>
        <v/>
      </c>
      <c r="F1466" s="40">
        <f>INDEX(Inputs!$P$5:$P$132,MATCH($B1466&amp;"|"&amp;$C1466,Inputs!$A$5:$A$132,0))</f>
        <v/>
      </c>
      <c r="G1466" s="40">
        <f>INDEX(Inputs!$Q$5:$Q$132,MATCH($B1466&amp;"|"&amp;$C1466,Inputs!$A$5:$A$132,0))</f>
        <v/>
      </c>
      <c r="H1466" s="5">
        <f>INDEX(Variables!$B$5:$B$105,MATCH($A1466,Variables!$A$5:$A$105,0))&amp;IF($C1466="",""," | "&amp;INDEX(Mapping!$B$5:$B$26,MATCH($C1466,Mapping!$A$5:$A$26,0))&amp;" | "&amp;INDEX(Mapping!$B$30:$B$41,MATCH($B1466,Mapping!$A$30:$A$41,0)))</f>
        <v/>
      </c>
      <c r="I1466" s="5">
        <f>INDEX(Variables!$C$5:$C$105,MATCH($A1466,Variables!$A$5:$A$105,0))</f>
        <v/>
      </c>
      <c r="J1466" s="5">
        <f>INDEX(Variables!$E$5:$E$105,MATCH($A1466,Variables!$A$5:$A$105,0))</f>
        <v/>
      </c>
      <c r="K1466" s="25">
        <f>LOWER(Settings!$C$4)&amp;".mit."&amp;$A1466&amp;IF($C1466="","","."&amp;$C1466&amp;"."&amp;$B1466)&amp;IF(INDEX(Variables!$D$5:$D$105,MATCH($A1466,Variables!$A$5:$A$105,0))="","","."&amp;INDEX(Variables!$D$5:$D$105,MATCH($A1466,Variables!$A$5:$A$105,0)))&amp;"."&amp;K$5</f>
        <v/>
      </c>
      <c r="L1466" s="46">
        <f>INDEX(Inputs!$U$5:$U$132,MATCH($B1466&amp;"|"&amp;$C1466,Inputs!$A$5:$A$132,0))</f>
        <v/>
      </c>
      <c r="M1466" s="47">
        <f>L1466*(1/(1+$G1466))^(1+$E1466)*(1+M$7)^$D1466*(M1448/L1448)^$E1466*((M1448+M1457)/(L1448+L1457))^($F1466*(1+$E1466))</f>
        <v/>
      </c>
      <c r="N1466" s="47">
        <f>M1466*(1/(1+$G1466))^(1+$E1466)*(1+N$7)^$D1466*(N1448/M1448)^$E1466*((N1448+N1457)/(M1448+M1457))^($F1466*(1+$E1466))</f>
        <v/>
      </c>
      <c r="O1466" s="47">
        <f>N1466*(1/(1+$G1466))^(1+$E1466)*(1+O$7)^$D1466*(O1448/N1448)^$E1466*((O1448+O1457)/(N1448+N1457))^($F1466*(1+$E1466))</f>
        <v/>
      </c>
      <c r="P1466" s="47">
        <f>O1466*(1/(1+$G1466))^(1+$E1466)*(1+P$7)^$D1466*(P1448/O1448)^$E1466*((P1448+P1457)/(O1448+O1457))^($F1466*(1+$E1466))</f>
        <v/>
      </c>
      <c r="Q1466" s="47">
        <f>P1466*(1/(1+$G1466))^(1+$E1466)*(1+Q$7)^$D1466*(Q1448/P1448)^$E1466*((Q1448+Q1457)/(P1448+P1457))^($F1466*(1+$E1466))</f>
        <v/>
      </c>
      <c r="R1466" s="47">
        <f>Q1466*(1/(1+$G1466))^(1+$E1466)*(1+R$7)^$D1466*(R1448/Q1448)^$E1466*((R1448+R1457)/(Q1448+Q1457))^($F1466*(1+$E1466))</f>
        <v/>
      </c>
      <c r="S1466" s="47">
        <f>R1466*(1/(1+$G1466))^(1+$E1466)*(1+S$7)^$D1466*(S1448/R1448)^$E1466*((S1448+S1457)/(R1448+R1457))^($F1466*(1+$E1466))</f>
        <v/>
      </c>
      <c r="T1466" s="47">
        <f>S1466*(1/(1+$G1466))^(1+$E1466)*(1+T$7)^$D1466*(T1448/S1448)^$E1466*((T1448+T1457)/(S1448+S1457))^($F1466*(1+$E1466))</f>
        <v/>
      </c>
      <c r="U1466" s="47">
        <f>T1466*(1/(1+$G1466))^(1+$E1466)*(1+U$7)^$D1466*(U1448/T1448)^$E1466*((U1448+U1457)/(T1448+T1457))^($F1466*(1+$E1466))</f>
        <v/>
      </c>
      <c r="V1466" s="47">
        <f>U1466*(1/(1+$G1466))^(1+$E1466)*(1+V$7)^$D1466*(V1448/U1448)^$E1466*((V1448+V1457)/(U1448+U1457))^($F1466*(1+$E1466))</f>
        <v/>
      </c>
      <c r="W1466" s="47">
        <f>V1466*(1/(1+$G1466))^(1+$E1466)*(1+W$7)^$D1466*(W1448/V1448)^$E1466*((W1448+W1457)/(V1448+V1457))^($F1466*(1+$E1466))</f>
        <v/>
      </c>
      <c r="X1466" s="47">
        <f>W1466*(1/(1+$G1466))^(1+$E1466)*(1+X$7)^$D1466*(X1448/W1448)^$E1466*((X1448+X1457)/(W1448+W1457))^($F1466*(1+$E1466))</f>
        <v/>
      </c>
      <c r="Y1466" s="47">
        <f>X1466*(1/(1+$G1466))^(1+$E1466)*(1+Y$7)^$D1466*(Y1448/X1448)^$E1466*((Y1448+Y1457)/(X1448+X1457))^($F1466*(1+$E1466))</f>
        <v/>
      </c>
      <c r="Z1466" s="47">
        <f>Y1466*(1/(1+$G1466))^(1+$E1466)*(1+Z$7)^$D1466*(Z1448/Y1448)^$E1466*((Z1448+Z1457)/(Y1448+Y1457))^($F1466*(1+$E1466))</f>
        <v/>
      </c>
      <c r="AA1466" s="47">
        <f>Z1466*(1/(1+$G1466))^(1+$E1466)*(1+AA$7)^$D1466*(AA1448/Z1448)^$E1466*((AA1448+AA1457)/(Z1448+Z1457))^($F1466*(1+$E1466))</f>
        <v/>
      </c>
      <c r="AB1466" s="47">
        <f>AA1466*(1/(1+$G1466))^(1+$E1466)*(1+AB$7)^$D1466*(AB1448/AA1448)^$E1466*((AB1448+AB1457)/(AA1448+AA1457))^($F1466*(1+$E1466))</f>
        <v/>
      </c>
      <c r="AC1466" s="47">
        <f>AB1466*(1/(1+$G1466))^(1+$E1466)*(1+AC$7)^$D1466*(AC1448/AB1448)^$E1466*((AC1448+AC1457)/(AB1448+AB1457))^($F1466*(1+$E1466))</f>
        <v/>
      </c>
      <c r="AD1466" s="48">
        <f>FUELUSE(AC1466,AD1448,AC1448,AD1457,AC1457,AD$7,$D1466,$E1466,$F1466,$G1466)</f>
        <v/>
      </c>
      <c r="AE1466" s="25">
        <f>LOWER(Settings!$C$4)&amp;".mit."&amp;$A1466&amp;IF($C1466="","","."&amp;$C1466&amp;"."&amp;$B1466)&amp;IF(INDEX(Variables!$D$5:$D$105,MATCH($A1466,Variables!$A$5:$A$105,0))="","","."&amp;INDEX(Variables!$D$5:$D$105,MATCH($A1466,Variables!$A$5:$A$105,0)))&amp;"."&amp;AE$5</f>
        <v/>
      </c>
      <c r="AF1466" s="46">
        <f>INDEX(Inputs!$U$5:$U$132,MATCH($B1466&amp;"|"&amp;$C1466,Inputs!$A$5:$A$132,0))</f>
        <v/>
      </c>
      <c r="AG1466" s="47">
        <f>AF1466*(1/(1+$G1466))^(1+$E1466)*(1+AG$7)^$D1466*(AG1448/AF1448)^$E1466*((AG1448+AG1457)/(AF1448+AF1457))^($F1466*(1+$E1466))</f>
        <v/>
      </c>
      <c r="AH1466" s="47">
        <f>AG1466*(1/(1+$G1466))^(1+$E1466)*(1+AH$7)^$D1466*(AH1448/AG1448)^$E1466*((AH1448+AH1457)/(AG1448+AG1457))^($F1466*(1+$E1466))</f>
        <v/>
      </c>
      <c r="AI1466" s="47">
        <f>AH1466*(1/(1+$G1466))^(1+$E1466)*(1+AI$7)^$D1466*(AI1448/AH1448)^$E1466*((AI1448+AI1457)/(AH1448+AH1457))^($F1466*(1+$E1466))</f>
        <v/>
      </c>
      <c r="AJ1466" s="47">
        <f>AI1466*(1/(1+$G1466))^(1+$E1466)*(1+AJ$7)^$D1466*(AJ1448/AI1448)^$E1466*((AJ1448+AJ1457)/(AI1448+AI1457))^($F1466*(1+$E1466))</f>
        <v/>
      </c>
      <c r="AK1466" s="47">
        <f>AJ1466*(1/(1+$G1466))^(1+$E1466)*(1+AK$7)^$D1466*(AK1448/AJ1448)^$E1466*((AK1448+AK1457)/(AJ1448+AJ1457))^($F1466*(1+$E1466))</f>
        <v/>
      </c>
      <c r="AL1466" s="47">
        <f>AK1466*(1/(1+$G1466))^(1+$E1466)*(1+AL$7)^$D1466*(AL1448/AK1448)^$E1466*((AL1448+AL1457)/(AK1448+AK1457))^($F1466*(1+$E1466))</f>
        <v/>
      </c>
      <c r="AM1466" s="47">
        <f>AL1466*(1/(1+$G1466))^(1+$E1466)*(1+AM$7)^$D1466*(AM1448/AL1448)^$E1466*((AM1448+AM1457)/(AL1448+AL1457))^($F1466*(1+$E1466))</f>
        <v/>
      </c>
      <c r="AN1466" s="47">
        <f>AM1466*(1/(1+$G1466))^(1+$E1466)*(1+AN$7)^$D1466*(AN1448/AM1448)^$E1466*((AN1448+AN1457)/(AM1448+AM1457))^($F1466*(1+$E1466))</f>
        <v/>
      </c>
      <c r="AO1466" s="47">
        <f>AN1466*(1/(1+$G1466))^(1+$E1466)*(1+AO$7)^$D1466*(AO1448/AN1448)^$E1466*((AO1448+AO1457)/(AN1448+AN1457))^($F1466*(1+$E1466))</f>
        <v/>
      </c>
      <c r="AP1466" s="47">
        <f>AO1466*(1/(1+$G1466))^(1+$E1466)*(1+AP$7)^$D1466*(AP1448/AO1448)^$E1466*((AP1448+AP1457)/(AO1448+AO1457))^($F1466*(1+$E1466))</f>
        <v/>
      </c>
      <c r="AQ1466" s="47">
        <f>AP1466*(1/(1+$G1466))^(1+$E1466)*(1+AQ$7)^$D1466*(AQ1448/AP1448)^$E1466*((AQ1448+AQ1457)/(AP1448+AP1457))^($F1466*(1+$E1466))</f>
        <v/>
      </c>
      <c r="AR1466" s="47">
        <f>AQ1466*(1/(1+$G1466))^(1+$E1466)*(1+AR$7)^$D1466*(AR1448/AQ1448)^$E1466*((AR1448+AR1457)/(AQ1448+AQ1457))^($F1466*(1+$E1466))</f>
        <v/>
      </c>
      <c r="AS1466" s="47">
        <f>AR1466*(1/(1+$G1466))^(1+$E1466)*(1+AS$7)^$D1466*(AS1448/AR1448)^$E1466*((AS1448+AS1457)/(AR1448+AR1457))^($F1466*(1+$E1466))</f>
        <v/>
      </c>
      <c r="AT1466" s="47">
        <f>AS1466*(1/(1+$G1466))^(1+$E1466)*(1+AT$7)^$D1466*(AT1448/AS1448)^$E1466*((AT1448+AT1457)/(AS1448+AS1457))^($F1466*(1+$E1466))</f>
        <v/>
      </c>
      <c r="AU1466" s="47">
        <f>AT1466*(1/(1+$G1466))^(1+$E1466)*(1+AU$7)^$D1466*(AU1448/AT1448)^$E1466*((AU1448+AU1457)/(AT1448+AT1457))^($F1466*(1+$E1466))</f>
        <v/>
      </c>
      <c r="AV1466" s="47">
        <f>AU1466*(1/(1+$G1466))^(1+$E1466)*(1+AV$7)^$D1466*(AV1448/AU1448)^$E1466*((AV1448+AV1457)/(AU1448+AU1457))^($F1466*(1+$E1466))</f>
        <v/>
      </c>
      <c r="AW1466" s="47">
        <f>AV1466*(1/(1+$G1466))^(1+$E1466)*(1+AW$7)^$D1466*(AW1448/AV1448)^$E1466*((AW1448+AW1457)/(AV1448+AV1457))^($F1466*(1+$E1466))</f>
        <v/>
      </c>
      <c r="AX1466" s="48">
        <f>FUELUSE(AW1466,AX1448,AW1448,AX1457,AW1457,AX$7,$D1466,$E1466,$F1466,$G1466)</f>
        <v/>
      </c>
    </row>
    <row r="1467" hidden="1" outlineLevel="2">
      <c r="A1467" s="5" t="inlineStr">
        <is>
          <t>ener</t>
        </is>
      </c>
      <c r="B1467" s="5" t="inlineStr">
        <is>
          <t>die</t>
        </is>
      </c>
      <c r="C1467" s="5" t="inlineStr">
        <is>
          <t>cem</t>
        </is>
      </c>
      <c r="D1467" s="40">
        <f>INDEX(Inputs!$N$5:$N$132,MATCH($B1467&amp;"|"&amp;$C1467,Inputs!$A$5:$A$132,0))</f>
        <v/>
      </c>
      <c r="E1467" s="40">
        <f>INDEX(Inputs!$O$5:$O$132,MATCH($B1467&amp;"|"&amp;$C1467,Inputs!$A$5:$A$132,0))</f>
        <v/>
      </c>
      <c r="F1467" s="40">
        <f>INDEX(Inputs!$P$5:$P$132,MATCH($B1467&amp;"|"&amp;$C1467,Inputs!$A$5:$A$132,0))</f>
        <v/>
      </c>
      <c r="G1467" s="40">
        <f>INDEX(Inputs!$Q$5:$Q$132,MATCH($B1467&amp;"|"&amp;$C1467,Inputs!$A$5:$A$132,0))</f>
        <v/>
      </c>
      <c r="H1467" s="5">
        <f>INDEX(Variables!$B$5:$B$105,MATCH($A1467,Variables!$A$5:$A$105,0))&amp;IF($C1467="",""," | "&amp;INDEX(Mapping!$B$5:$B$26,MATCH($C1467,Mapping!$A$5:$A$26,0))&amp;" | "&amp;INDEX(Mapping!$B$30:$B$41,MATCH($B1467,Mapping!$A$30:$A$41,0)))</f>
        <v/>
      </c>
      <c r="I1467" s="5">
        <f>INDEX(Variables!$C$5:$C$105,MATCH($A1467,Variables!$A$5:$A$105,0))</f>
        <v/>
      </c>
      <c r="J1467" s="5">
        <f>INDEX(Variables!$E$5:$E$105,MATCH($A1467,Variables!$A$5:$A$105,0))</f>
        <v/>
      </c>
      <c r="K1467" s="25">
        <f>LOWER(Settings!$C$4)&amp;".mit."&amp;$A1467&amp;IF($C1467="","","."&amp;$C1467&amp;"."&amp;$B1467)&amp;IF(INDEX(Variables!$D$5:$D$105,MATCH($A1467,Variables!$A$5:$A$105,0))="","","."&amp;INDEX(Variables!$D$5:$D$105,MATCH($A1467,Variables!$A$5:$A$105,0)))&amp;"."&amp;K$5</f>
        <v/>
      </c>
      <c r="L1467" s="46">
        <f>INDEX(Inputs!$U$5:$U$132,MATCH($B1467&amp;"|"&amp;$C1467,Inputs!$A$5:$A$132,0))</f>
        <v/>
      </c>
      <c r="M1467" s="47">
        <f>L1467*(1/(1+$G1467))^(1+$E1467)*(1+M$7)^$D1467*(M1449/L1449)^$E1467*((M1449+M1458)/(L1449+L1458))^($F1467*(1+$E1467))</f>
        <v/>
      </c>
      <c r="N1467" s="47">
        <f>M1467*(1/(1+$G1467))^(1+$E1467)*(1+N$7)^$D1467*(N1449/M1449)^$E1467*((N1449+N1458)/(M1449+M1458))^($F1467*(1+$E1467))</f>
        <v/>
      </c>
      <c r="O1467" s="47">
        <f>N1467*(1/(1+$G1467))^(1+$E1467)*(1+O$7)^$D1467*(O1449/N1449)^$E1467*((O1449+O1458)/(N1449+N1458))^($F1467*(1+$E1467))</f>
        <v/>
      </c>
      <c r="P1467" s="47">
        <f>O1467*(1/(1+$G1467))^(1+$E1467)*(1+P$7)^$D1467*(P1449/O1449)^$E1467*((P1449+P1458)/(O1449+O1458))^($F1467*(1+$E1467))</f>
        <v/>
      </c>
      <c r="Q1467" s="47">
        <f>P1467*(1/(1+$G1467))^(1+$E1467)*(1+Q$7)^$D1467*(Q1449/P1449)^$E1467*((Q1449+Q1458)/(P1449+P1458))^($F1467*(1+$E1467))</f>
        <v/>
      </c>
      <c r="R1467" s="47">
        <f>Q1467*(1/(1+$G1467))^(1+$E1467)*(1+R$7)^$D1467*(R1449/Q1449)^$E1467*((R1449+R1458)/(Q1449+Q1458))^($F1467*(1+$E1467))</f>
        <v/>
      </c>
      <c r="S1467" s="47">
        <f>R1467*(1/(1+$G1467))^(1+$E1467)*(1+S$7)^$D1467*(S1449/R1449)^$E1467*((S1449+S1458)/(R1449+R1458))^($F1467*(1+$E1467))</f>
        <v/>
      </c>
      <c r="T1467" s="47">
        <f>S1467*(1/(1+$G1467))^(1+$E1467)*(1+T$7)^$D1467*(T1449/S1449)^$E1467*((T1449+T1458)/(S1449+S1458))^($F1467*(1+$E1467))</f>
        <v/>
      </c>
      <c r="U1467" s="47">
        <f>T1467*(1/(1+$G1467))^(1+$E1467)*(1+U$7)^$D1467*(U1449/T1449)^$E1467*((U1449+U1458)/(T1449+T1458))^($F1467*(1+$E1467))</f>
        <v/>
      </c>
      <c r="V1467" s="47">
        <f>U1467*(1/(1+$G1467))^(1+$E1467)*(1+V$7)^$D1467*(V1449/U1449)^$E1467*((V1449+V1458)/(U1449+U1458))^($F1467*(1+$E1467))</f>
        <v/>
      </c>
      <c r="W1467" s="47">
        <f>V1467*(1/(1+$G1467))^(1+$E1467)*(1+W$7)^$D1467*(W1449/V1449)^$E1467*((W1449+W1458)/(V1449+V1458))^($F1467*(1+$E1467))</f>
        <v/>
      </c>
      <c r="X1467" s="47">
        <f>W1467*(1/(1+$G1467))^(1+$E1467)*(1+X$7)^$D1467*(X1449/W1449)^$E1467*((X1449+X1458)/(W1449+W1458))^($F1467*(1+$E1467))</f>
        <v/>
      </c>
      <c r="Y1467" s="47">
        <f>X1467*(1/(1+$G1467))^(1+$E1467)*(1+Y$7)^$D1467*(Y1449/X1449)^$E1467*((Y1449+Y1458)/(X1449+X1458))^($F1467*(1+$E1467))</f>
        <v/>
      </c>
      <c r="Z1467" s="47">
        <f>Y1467*(1/(1+$G1467))^(1+$E1467)*(1+Z$7)^$D1467*(Z1449/Y1449)^$E1467*((Z1449+Z1458)/(Y1449+Y1458))^($F1467*(1+$E1467))</f>
        <v/>
      </c>
      <c r="AA1467" s="47">
        <f>Z1467*(1/(1+$G1467))^(1+$E1467)*(1+AA$7)^$D1467*(AA1449/Z1449)^$E1467*((AA1449+AA1458)/(Z1449+Z1458))^($F1467*(1+$E1467))</f>
        <v/>
      </c>
      <c r="AB1467" s="47">
        <f>AA1467*(1/(1+$G1467))^(1+$E1467)*(1+AB$7)^$D1467*(AB1449/AA1449)^$E1467*((AB1449+AB1458)/(AA1449+AA1458))^($F1467*(1+$E1467))</f>
        <v/>
      </c>
      <c r="AC1467" s="47">
        <f>AB1467*(1/(1+$G1467))^(1+$E1467)*(1+AC$7)^$D1467*(AC1449/AB1449)^$E1467*((AC1449+AC1458)/(AB1449+AB1458))^($F1467*(1+$E1467))</f>
        <v/>
      </c>
      <c r="AD1467" s="48">
        <f>FUELUSE(AC1467,AD1449,AC1449,AD1458,AC1458,AD$7,$D1467,$E1467,$F1467,$G1467)</f>
        <v/>
      </c>
      <c r="AE1467" s="25">
        <f>LOWER(Settings!$C$4)&amp;".mit."&amp;$A1467&amp;IF($C1467="","","."&amp;$C1467&amp;"."&amp;$B1467)&amp;IF(INDEX(Variables!$D$5:$D$105,MATCH($A1467,Variables!$A$5:$A$105,0))="","","."&amp;INDEX(Variables!$D$5:$D$105,MATCH($A1467,Variables!$A$5:$A$105,0)))&amp;"."&amp;AE$5</f>
        <v/>
      </c>
      <c r="AF1467" s="46">
        <f>INDEX(Inputs!$U$5:$U$132,MATCH($B1467&amp;"|"&amp;$C1467,Inputs!$A$5:$A$132,0))</f>
        <v/>
      </c>
      <c r="AG1467" s="47">
        <f>AF1467*(1/(1+$G1467))^(1+$E1467)*(1+AG$7)^$D1467*(AG1449/AF1449)^$E1467*((AG1449+AG1458)/(AF1449+AF1458))^($F1467*(1+$E1467))</f>
        <v/>
      </c>
      <c r="AH1467" s="47">
        <f>AG1467*(1/(1+$G1467))^(1+$E1467)*(1+AH$7)^$D1467*(AH1449/AG1449)^$E1467*((AH1449+AH1458)/(AG1449+AG1458))^($F1467*(1+$E1467))</f>
        <v/>
      </c>
      <c r="AI1467" s="47">
        <f>AH1467*(1/(1+$G1467))^(1+$E1467)*(1+AI$7)^$D1467*(AI1449/AH1449)^$E1467*((AI1449+AI1458)/(AH1449+AH1458))^($F1467*(1+$E1467))</f>
        <v/>
      </c>
      <c r="AJ1467" s="47">
        <f>AI1467*(1/(1+$G1467))^(1+$E1467)*(1+AJ$7)^$D1467*(AJ1449/AI1449)^$E1467*((AJ1449+AJ1458)/(AI1449+AI1458))^($F1467*(1+$E1467))</f>
        <v/>
      </c>
      <c r="AK1467" s="47">
        <f>AJ1467*(1/(1+$G1467))^(1+$E1467)*(1+AK$7)^$D1467*(AK1449/AJ1449)^$E1467*((AK1449+AK1458)/(AJ1449+AJ1458))^($F1467*(1+$E1467))</f>
        <v/>
      </c>
      <c r="AL1467" s="47">
        <f>AK1467*(1/(1+$G1467))^(1+$E1467)*(1+AL$7)^$D1467*(AL1449/AK1449)^$E1467*((AL1449+AL1458)/(AK1449+AK1458))^($F1467*(1+$E1467))</f>
        <v/>
      </c>
      <c r="AM1467" s="47">
        <f>AL1467*(1/(1+$G1467))^(1+$E1467)*(1+AM$7)^$D1467*(AM1449/AL1449)^$E1467*((AM1449+AM1458)/(AL1449+AL1458))^($F1467*(1+$E1467))</f>
        <v/>
      </c>
      <c r="AN1467" s="47">
        <f>AM1467*(1/(1+$G1467))^(1+$E1467)*(1+AN$7)^$D1467*(AN1449/AM1449)^$E1467*((AN1449+AN1458)/(AM1449+AM1458))^($F1467*(1+$E1467))</f>
        <v/>
      </c>
      <c r="AO1467" s="47">
        <f>AN1467*(1/(1+$G1467))^(1+$E1467)*(1+AO$7)^$D1467*(AO1449/AN1449)^$E1467*((AO1449+AO1458)/(AN1449+AN1458))^($F1467*(1+$E1467))</f>
        <v/>
      </c>
      <c r="AP1467" s="47">
        <f>AO1467*(1/(1+$G1467))^(1+$E1467)*(1+AP$7)^$D1467*(AP1449/AO1449)^$E1467*((AP1449+AP1458)/(AO1449+AO1458))^($F1467*(1+$E1467))</f>
        <v/>
      </c>
      <c r="AQ1467" s="47">
        <f>AP1467*(1/(1+$G1467))^(1+$E1467)*(1+AQ$7)^$D1467*(AQ1449/AP1449)^$E1467*((AQ1449+AQ1458)/(AP1449+AP1458))^($F1467*(1+$E1467))</f>
        <v/>
      </c>
      <c r="AR1467" s="47">
        <f>AQ1467*(1/(1+$G1467))^(1+$E1467)*(1+AR$7)^$D1467*(AR1449/AQ1449)^$E1467*((AR1449+AR1458)/(AQ1449+AQ1458))^($F1467*(1+$E1467))</f>
        <v/>
      </c>
      <c r="AS1467" s="47">
        <f>AR1467*(1/(1+$G1467))^(1+$E1467)*(1+AS$7)^$D1467*(AS1449/AR1449)^$E1467*((AS1449+AS1458)/(AR1449+AR1458))^($F1467*(1+$E1467))</f>
        <v/>
      </c>
      <c r="AT1467" s="47">
        <f>AS1467*(1/(1+$G1467))^(1+$E1467)*(1+AT$7)^$D1467*(AT1449/AS1449)^$E1467*((AT1449+AT1458)/(AS1449+AS1458))^($F1467*(1+$E1467))</f>
        <v/>
      </c>
      <c r="AU1467" s="47">
        <f>AT1467*(1/(1+$G1467))^(1+$E1467)*(1+AU$7)^$D1467*(AU1449/AT1449)^$E1467*((AU1449+AU1458)/(AT1449+AT1458))^($F1467*(1+$E1467))</f>
        <v/>
      </c>
      <c r="AV1467" s="47">
        <f>AU1467*(1/(1+$G1467))^(1+$E1467)*(1+AV$7)^$D1467*(AV1449/AU1449)^$E1467*((AV1449+AV1458)/(AU1449+AU1458))^($F1467*(1+$E1467))</f>
        <v/>
      </c>
      <c r="AW1467" s="47">
        <f>AV1467*(1/(1+$G1467))^(1+$E1467)*(1+AW$7)^$D1467*(AW1449/AV1449)^$E1467*((AW1449+AW1458)/(AV1449+AV1458))^($F1467*(1+$E1467))</f>
        <v/>
      </c>
      <c r="AX1467" s="48">
        <f>FUELUSE(AW1467,AX1449,AW1449,AX1458,AW1458,AX$7,$D1467,$E1467,$F1467,$G1467)</f>
        <v/>
      </c>
    </row>
    <row r="1468" hidden="1" outlineLevel="2">
      <c r="A1468" s="5" t="inlineStr">
        <is>
          <t>ener</t>
        </is>
      </c>
      <c r="B1468" s="5" t="inlineStr">
        <is>
          <t>lpg</t>
        </is>
      </c>
      <c r="C1468" s="5" t="inlineStr">
        <is>
          <t>cem</t>
        </is>
      </c>
      <c r="D1468" s="40">
        <f>INDEX(Inputs!$N$5:$N$132,MATCH($B1468&amp;"|"&amp;$C1468,Inputs!$A$5:$A$132,0))</f>
        <v/>
      </c>
      <c r="E1468" s="40">
        <f>INDEX(Inputs!$O$5:$O$132,MATCH($B1468&amp;"|"&amp;$C1468,Inputs!$A$5:$A$132,0))</f>
        <v/>
      </c>
      <c r="F1468" s="40">
        <f>INDEX(Inputs!$P$5:$P$132,MATCH($B1468&amp;"|"&amp;$C1468,Inputs!$A$5:$A$132,0))</f>
        <v/>
      </c>
      <c r="G1468" s="40">
        <f>INDEX(Inputs!$Q$5:$Q$132,MATCH($B1468&amp;"|"&amp;$C1468,Inputs!$A$5:$A$132,0))</f>
        <v/>
      </c>
      <c r="H1468" s="5">
        <f>INDEX(Variables!$B$5:$B$105,MATCH($A1468,Variables!$A$5:$A$105,0))&amp;IF($C1468="",""," | "&amp;INDEX(Mapping!$B$5:$B$26,MATCH($C1468,Mapping!$A$5:$A$26,0))&amp;" | "&amp;INDEX(Mapping!$B$30:$B$41,MATCH($B1468,Mapping!$A$30:$A$41,0)))</f>
        <v/>
      </c>
      <c r="I1468" s="5">
        <f>INDEX(Variables!$C$5:$C$105,MATCH($A1468,Variables!$A$5:$A$105,0))</f>
        <v/>
      </c>
      <c r="J1468" s="5">
        <f>INDEX(Variables!$E$5:$E$105,MATCH($A1468,Variables!$A$5:$A$105,0))</f>
        <v/>
      </c>
      <c r="K1468" s="25">
        <f>LOWER(Settings!$C$4)&amp;".mit."&amp;$A1468&amp;IF($C1468="","","."&amp;$C1468&amp;"."&amp;$B1468)&amp;IF(INDEX(Variables!$D$5:$D$105,MATCH($A1468,Variables!$A$5:$A$105,0))="","","."&amp;INDEX(Variables!$D$5:$D$105,MATCH($A1468,Variables!$A$5:$A$105,0)))&amp;"."&amp;K$5</f>
        <v/>
      </c>
      <c r="L1468" s="46">
        <f>INDEX(Inputs!$U$5:$U$132,MATCH($B1468&amp;"|"&amp;$C1468,Inputs!$A$5:$A$132,0))</f>
        <v/>
      </c>
      <c r="M1468" s="47">
        <f>L1468*(1/(1+$G1468))^(1+$E1468)*(1+M$7)^$D1468*(M1450/L1450)^$E1468*((M1450+M1459)/(L1450+L1459))^($F1468*(1+$E1468))</f>
        <v/>
      </c>
      <c r="N1468" s="47">
        <f>M1468*(1/(1+$G1468))^(1+$E1468)*(1+N$7)^$D1468*(N1450/M1450)^$E1468*((N1450+N1459)/(M1450+M1459))^($F1468*(1+$E1468))</f>
        <v/>
      </c>
      <c r="O1468" s="47">
        <f>N1468*(1/(1+$G1468))^(1+$E1468)*(1+O$7)^$D1468*(O1450/N1450)^$E1468*((O1450+O1459)/(N1450+N1459))^($F1468*(1+$E1468))</f>
        <v/>
      </c>
      <c r="P1468" s="47">
        <f>O1468*(1/(1+$G1468))^(1+$E1468)*(1+P$7)^$D1468*(P1450/O1450)^$E1468*((P1450+P1459)/(O1450+O1459))^($F1468*(1+$E1468))</f>
        <v/>
      </c>
      <c r="Q1468" s="47">
        <f>P1468*(1/(1+$G1468))^(1+$E1468)*(1+Q$7)^$D1468*(Q1450/P1450)^$E1468*((Q1450+Q1459)/(P1450+P1459))^($F1468*(1+$E1468))</f>
        <v/>
      </c>
      <c r="R1468" s="47">
        <f>Q1468*(1/(1+$G1468))^(1+$E1468)*(1+R$7)^$D1468*(R1450/Q1450)^$E1468*((R1450+R1459)/(Q1450+Q1459))^($F1468*(1+$E1468))</f>
        <v/>
      </c>
      <c r="S1468" s="47">
        <f>R1468*(1/(1+$G1468))^(1+$E1468)*(1+S$7)^$D1468*(S1450/R1450)^$E1468*((S1450+S1459)/(R1450+R1459))^($F1468*(1+$E1468))</f>
        <v/>
      </c>
      <c r="T1468" s="47">
        <f>S1468*(1/(1+$G1468))^(1+$E1468)*(1+T$7)^$D1468*(T1450/S1450)^$E1468*((T1450+T1459)/(S1450+S1459))^($F1468*(1+$E1468))</f>
        <v/>
      </c>
      <c r="U1468" s="47">
        <f>T1468*(1/(1+$G1468))^(1+$E1468)*(1+U$7)^$D1468*(U1450/T1450)^$E1468*((U1450+U1459)/(T1450+T1459))^($F1468*(1+$E1468))</f>
        <v/>
      </c>
      <c r="V1468" s="47">
        <f>U1468*(1/(1+$G1468))^(1+$E1468)*(1+V$7)^$D1468*(V1450/U1450)^$E1468*((V1450+V1459)/(U1450+U1459))^($F1468*(1+$E1468))</f>
        <v/>
      </c>
      <c r="W1468" s="47">
        <f>V1468*(1/(1+$G1468))^(1+$E1468)*(1+W$7)^$D1468*(W1450/V1450)^$E1468*((W1450+W1459)/(V1450+V1459))^($F1468*(1+$E1468))</f>
        <v/>
      </c>
      <c r="X1468" s="47">
        <f>W1468*(1/(1+$G1468))^(1+$E1468)*(1+X$7)^$D1468*(X1450/W1450)^$E1468*((X1450+X1459)/(W1450+W1459))^($F1468*(1+$E1468))</f>
        <v/>
      </c>
      <c r="Y1468" s="47">
        <f>X1468*(1/(1+$G1468))^(1+$E1468)*(1+Y$7)^$D1468*(Y1450/X1450)^$E1468*((Y1450+Y1459)/(X1450+X1459))^($F1468*(1+$E1468))</f>
        <v/>
      </c>
      <c r="Z1468" s="47">
        <f>Y1468*(1/(1+$G1468))^(1+$E1468)*(1+Z$7)^$D1468*(Z1450/Y1450)^$E1468*((Z1450+Z1459)/(Y1450+Y1459))^($F1468*(1+$E1468))</f>
        <v/>
      </c>
      <c r="AA1468" s="47">
        <f>Z1468*(1/(1+$G1468))^(1+$E1468)*(1+AA$7)^$D1468*(AA1450/Z1450)^$E1468*((AA1450+AA1459)/(Z1450+Z1459))^($F1468*(1+$E1468))</f>
        <v/>
      </c>
      <c r="AB1468" s="47">
        <f>AA1468*(1/(1+$G1468))^(1+$E1468)*(1+AB$7)^$D1468*(AB1450/AA1450)^$E1468*((AB1450+AB1459)/(AA1450+AA1459))^($F1468*(1+$E1468))</f>
        <v/>
      </c>
      <c r="AC1468" s="47">
        <f>AB1468*(1/(1+$G1468))^(1+$E1468)*(1+AC$7)^$D1468*(AC1450/AB1450)^$E1468*((AC1450+AC1459)/(AB1450+AB1459))^($F1468*(1+$E1468))</f>
        <v/>
      </c>
      <c r="AD1468" s="48">
        <f>FUELUSE(AC1468,AD1450,AC1450,AD1459,AC1459,AD$7,$D1468,$E1468,$F1468,$G1468)</f>
        <v/>
      </c>
      <c r="AE1468" s="25">
        <f>LOWER(Settings!$C$4)&amp;".mit."&amp;$A1468&amp;IF($C1468="","","."&amp;$C1468&amp;"."&amp;$B1468)&amp;IF(INDEX(Variables!$D$5:$D$105,MATCH($A1468,Variables!$A$5:$A$105,0))="","","."&amp;INDEX(Variables!$D$5:$D$105,MATCH($A1468,Variables!$A$5:$A$105,0)))&amp;"."&amp;AE$5</f>
        <v/>
      </c>
      <c r="AF1468" s="46">
        <f>INDEX(Inputs!$U$5:$U$132,MATCH($B1468&amp;"|"&amp;$C1468,Inputs!$A$5:$A$132,0))</f>
        <v/>
      </c>
      <c r="AG1468" s="47">
        <f>AF1468*(1/(1+$G1468))^(1+$E1468)*(1+AG$7)^$D1468*(AG1450/AF1450)^$E1468*((AG1450+AG1459)/(AF1450+AF1459))^($F1468*(1+$E1468))</f>
        <v/>
      </c>
      <c r="AH1468" s="47">
        <f>AG1468*(1/(1+$G1468))^(1+$E1468)*(1+AH$7)^$D1468*(AH1450/AG1450)^$E1468*((AH1450+AH1459)/(AG1450+AG1459))^($F1468*(1+$E1468))</f>
        <v/>
      </c>
      <c r="AI1468" s="47">
        <f>AH1468*(1/(1+$G1468))^(1+$E1468)*(1+AI$7)^$D1468*(AI1450/AH1450)^$E1468*((AI1450+AI1459)/(AH1450+AH1459))^($F1468*(1+$E1468))</f>
        <v/>
      </c>
      <c r="AJ1468" s="47">
        <f>AI1468*(1/(1+$G1468))^(1+$E1468)*(1+AJ$7)^$D1468*(AJ1450/AI1450)^$E1468*((AJ1450+AJ1459)/(AI1450+AI1459))^($F1468*(1+$E1468))</f>
        <v/>
      </c>
      <c r="AK1468" s="47">
        <f>AJ1468*(1/(1+$G1468))^(1+$E1468)*(1+AK$7)^$D1468*(AK1450/AJ1450)^$E1468*((AK1450+AK1459)/(AJ1450+AJ1459))^($F1468*(1+$E1468))</f>
        <v/>
      </c>
      <c r="AL1468" s="47">
        <f>AK1468*(1/(1+$G1468))^(1+$E1468)*(1+AL$7)^$D1468*(AL1450/AK1450)^$E1468*((AL1450+AL1459)/(AK1450+AK1459))^($F1468*(1+$E1468))</f>
        <v/>
      </c>
      <c r="AM1468" s="47">
        <f>AL1468*(1/(1+$G1468))^(1+$E1468)*(1+AM$7)^$D1468*(AM1450/AL1450)^$E1468*((AM1450+AM1459)/(AL1450+AL1459))^($F1468*(1+$E1468))</f>
        <v/>
      </c>
      <c r="AN1468" s="47">
        <f>AM1468*(1/(1+$G1468))^(1+$E1468)*(1+AN$7)^$D1468*(AN1450/AM1450)^$E1468*((AN1450+AN1459)/(AM1450+AM1459))^($F1468*(1+$E1468))</f>
        <v/>
      </c>
      <c r="AO1468" s="47">
        <f>AN1468*(1/(1+$G1468))^(1+$E1468)*(1+AO$7)^$D1468*(AO1450/AN1450)^$E1468*((AO1450+AO1459)/(AN1450+AN1459))^($F1468*(1+$E1468))</f>
        <v/>
      </c>
      <c r="AP1468" s="47">
        <f>AO1468*(1/(1+$G1468))^(1+$E1468)*(1+AP$7)^$D1468*(AP1450/AO1450)^$E1468*((AP1450+AP1459)/(AO1450+AO1459))^($F1468*(1+$E1468))</f>
        <v/>
      </c>
      <c r="AQ1468" s="47">
        <f>AP1468*(1/(1+$G1468))^(1+$E1468)*(1+AQ$7)^$D1468*(AQ1450/AP1450)^$E1468*((AQ1450+AQ1459)/(AP1450+AP1459))^($F1468*(1+$E1468))</f>
        <v/>
      </c>
      <c r="AR1468" s="47">
        <f>AQ1468*(1/(1+$G1468))^(1+$E1468)*(1+AR$7)^$D1468*(AR1450/AQ1450)^$E1468*((AR1450+AR1459)/(AQ1450+AQ1459))^($F1468*(1+$E1468))</f>
        <v/>
      </c>
      <c r="AS1468" s="47">
        <f>AR1468*(1/(1+$G1468))^(1+$E1468)*(1+AS$7)^$D1468*(AS1450/AR1450)^$E1468*((AS1450+AS1459)/(AR1450+AR1459))^($F1468*(1+$E1468))</f>
        <v/>
      </c>
      <c r="AT1468" s="47">
        <f>AS1468*(1/(1+$G1468))^(1+$E1468)*(1+AT$7)^$D1468*(AT1450/AS1450)^$E1468*((AT1450+AT1459)/(AS1450+AS1459))^($F1468*(1+$E1468))</f>
        <v/>
      </c>
      <c r="AU1468" s="47">
        <f>AT1468*(1/(1+$G1468))^(1+$E1468)*(1+AU$7)^$D1468*(AU1450/AT1450)^$E1468*((AU1450+AU1459)/(AT1450+AT1459))^($F1468*(1+$E1468))</f>
        <v/>
      </c>
      <c r="AV1468" s="47">
        <f>AU1468*(1/(1+$G1468))^(1+$E1468)*(1+AV$7)^$D1468*(AV1450/AU1450)^$E1468*((AV1450+AV1459)/(AU1450+AU1459))^($F1468*(1+$E1468))</f>
        <v/>
      </c>
      <c r="AW1468" s="47">
        <f>AV1468*(1/(1+$G1468))^(1+$E1468)*(1+AW$7)^$D1468*(AW1450/AV1450)^$E1468*((AW1450+AW1459)/(AV1450+AV1459))^($F1468*(1+$E1468))</f>
        <v/>
      </c>
      <c r="AX1468" s="48">
        <f>FUELUSE(AW1468,AX1450,AW1450,AX1459,AW1459,AX$7,$D1468,$E1468,$F1468,$G1468)</f>
        <v/>
      </c>
    </row>
    <row r="1469" hidden="1" outlineLevel="2">
      <c r="A1469" s="5" t="inlineStr">
        <is>
          <t>ener</t>
        </is>
      </c>
      <c r="B1469" s="5" t="inlineStr">
        <is>
          <t>ker</t>
        </is>
      </c>
      <c r="C1469" s="5" t="inlineStr">
        <is>
          <t>cem</t>
        </is>
      </c>
      <c r="D1469" s="40">
        <f>INDEX(Inputs!$N$5:$N$132,MATCH($B1469&amp;"|"&amp;$C1469,Inputs!$A$5:$A$132,0))</f>
        <v/>
      </c>
      <c r="E1469" s="40">
        <f>INDEX(Inputs!$O$5:$O$132,MATCH($B1469&amp;"|"&amp;$C1469,Inputs!$A$5:$A$132,0))</f>
        <v/>
      </c>
      <c r="F1469" s="40">
        <f>INDEX(Inputs!$P$5:$P$132,MATCH($B1469&amp;"|"&amp;$C1469,Inputs!$A$5:$A$132,0))</f>
        <v/>
      </c>
      <c r="G1469" s="40">
        <f>INDEX(Inputs!$Q$5:$Q$132,MATCH($B1469&amp;"|"&amp;$C1469,Inputs!$A$5:$A$132,0))</f>
        <v/>
      </c>
      <c r="H1469" s="5">
        <f>INDEX(Variables!$B$5:$B$105,MATCH($A1469,Variables!$A$5:$A$105,0))&amp;IF($C1469="",""," | "&amp;INDEX(Mapping!$B$5:$B$26,MATCH($C1469,Mapping!$A$5:$A$26,0))&amp;" | "&amp;INDEX(Mapping!$B$30:$B$41,MATCH($B1469,Mapping!$A$30:$A$41,0)))</f>
        <v/>
      </c>
      <c r="I1469" s="5">
        <f>INDEX(Variables!$C$5:$C$105,MATCH($A1469,Variables!$A$5:$A$105,0))</f>
        <v/>
      </c>
      <c r="J1469" s="5">
        <f>INDEX(Variables!$E$5:$E$105,MATCH($A1469,Variables!$A$5:$A$105,0))</f>
        <v/>
      </c>
      <c r="K1469" s="25">
        <f>LOWER(Settings!$C$4)&amp;".mit."&amp;$A1469&amp;IF($C1469="","","."&amp;$C1469&amp;"."&amp;$B1469)&amp;IF(INDEX(Variables!$D$5:$D$105,MATCH($A1469,Variables!$A$5:$A$105,0))="","","."&amp;INDEX(Variables!$D$5:$D$105,MATCH($A1469,Variables!$A$5:$A$105,0)))&amp;"."&amp;K$5</f>
        <v/>
      </c>
      <c r="L1469" s="46">
        <f>INDEX(Inputs!$U$5:$U$132,MATCH($B1469&amp;"|"&amp;$C1469,Inputs!$A$5:$A$132,0))</f>
        <v/>
      </c>
      <c r="M1469" s="47">
        <f>L1469*(1/(1+$G1469))^(1+$E1469)*(1+M$7)^$D1469*(M1451/L1451)^$E1469*((M1451+M1460)/(L1451+L1460))^($F1469*(1+$E1469))</f>
        <v/>
      </c>
      <c r="N1469" s="47">
        <f>M1469*(1/(1+$G1469))^(1+$E1469)*(1+N$7)^$D1469*(N1451/M1451)^$E1469*((N1451+N1460)/(M1451+M1460))^($F1469*(1+$E1469))</f>
        <v/>
      </c>
      <c r="O1469" s="47">
        <f>N1469*(1/(1+$G1469))^(1+$E1469)*(1+O$7)^$D1469*(O1451/N1451)^$E1469*((O1451+O1460)/(N1451+N1460))^($F1469*(1+$E1469))</f>
        <v/>
      </c>
      <c r="P1469" s="47">
        <f>O1469*(1/(1+$G1469))^(1+$E1469)*(1+P$7)^$D1469*(P1451/O1451)^$E1469*((P1451+P1460)/(O1451+O1460))^($F1469*(1+$E1469))</f>
        <v/>
      </c>
      <c r="Q1469" s="47">
        <f>P1469*(1/(1+$G1469))^(1+$E1469)*(1+Q$7)^$D1469*(Q1451/P1451)^$E1469*((Q1451+Q1460)/(P1451+P1460))^($F1469*(1+$E1469))</f>
        <v/>
      </c>
      <c r="R1469" s="47">
        <f>Q1469*(1/(1+$G1469))^(1+$E1469)*(1+R$7)^$D1469*(R1451/Q1451)^$E1469*((R1451+R1460)/(Q1451+Q1460))^($F1469*(1+$E1469))</f>
        <v/>
      </c>
      <c r="S1469" s="47">
        <f>R1469*(1/(1+$G1469))^(1+$E1469)*(1+S$7)^$D1469*(S1451/R1451)^$E1469*((S1451+S1460)/(R1451+R1460))^($F1469*(1+$E1469))</f>
        <v/>
      </c>
      <c r="T1469" s="47">
        <f>S1469*(1/(1+$G1469))^(1+$E1469)*(1+T$7)^$D1469*(T1451/S1451)^$E1469*((T1451+T1460)/(S1451+S1460))^($F1469*(1+$E1469))</f>
        <v/>
      </c>
      <c r="U1469" s="47">
        <f>T1469*(1/(1+$G1469))^(1+$E1469)*(1+U$7)^$D1469*(U1451/T1451)^$E1469*((U1451+U1460)/(T1451+T1460))^($F1469*(1+$E1469))</f>
        <v/>
      </c>
      <c r="V1469" s="47">
        <f>U1469*(1/(1+$G1469))^(1+$E1469)*(1+V$7)^$D1469*(V1451/U1451)^$E1469*((V1451+V1460)/(U1451+U1460))^($F1469*(1+$E1469))</f>
        <v/>
      </c>
      <c r="W1469" s="47">
        <f>V1469*(1/(1+$G1469))^(1+$E1469)*(1+W$7)^$D1469*(W1451/V1451)^$E1469*((W1451+W1460)/(V1451+V1460))^($F1469*(1+$E1469))</f>
        <v/>
      </c>
      <c r="X1469" s="47">
        <f>W1469*(1/(1+$G1469))^(1+$E1469)*(1+X$7)^$D1469*(X1451/W1451)^$E1469*((X1451+X1460)/(W1451+W1460))^($F1469*(1+$E1469))</f>
        <v/>
      </c>
      <c r="Y1469" s="47">
        <f>X1469*(1/(1+$G1469))^(1+$E1469)*(1+Y$7)^$D1469*(Y1451/X1451)^$E1469*((Y1451+Y1460)/(X1451+X1460))^($F1469*(1+$E1469))</f>
        <v/>
      </c>
      <c r="Z1469" s="47">
        <f>Y1469*(1/(1+$G1469))^(1+$E1469)*(1+Z$7)^$D1469*(Z1451/Y1451)^$E1469*((Z1451+Z1460)/(Y1451+Y1460))^($F1469*(1+$E1469))</f>
        <v/>
      </c>
      <c r="AA1469" s="47">
        <f>Z1469*(1/(1+$G1469))^(1+$E1469)*(1+AA$7)^$D1469*(AA1451/Z1451)^$E1469*((AA1451+AA1460)/(Z1451+Z1460))^($F1469*(1+$E1469))</f>
        <v/>
      </c>
      <c r="AB1469" s="47">
        <f>AA1469*(1/(1+$G1469))^(1+$E1469)*(1+AB$7)^$D1469*(AB1451/AA1451)^$E1469*((AB1451+AB1460)/(AA1451+AA1460))^($F1469*(1+$E1469))</f>
        <v/>
      </c>
      <c r="AC1469" s="47">
        <f>AB1469*(1/(1+$G1469))^(1+$E1469)*(1+AC$7)^$D1469*(AC1451/AB1451)^$E1469*((AC1451+AC1460)/(AB1451+AB1460))^($F1469*(1+$E1469))</f>
        <v/>
      </c>
      <c r="AD1469" s="48">
        <f>FUELUSE(AC1469,AD1451,AC1451,AD1460,AC1460,AD$7,$D1469,$E1469,$F1469,$G1469)</f>
        <v/>
      </c>
      <c r="AE1469" s="25">
        <f>LOWER(Settings!$C$4)&amp;".mit."&amp;$A1469&amp;IF($C1469="","","."&amp;$C1469&amp;"."&amp;$B1469)&amp;IF(INDEX(Variables!$D$5:$D$105,MATCH($A1469,Variables!$A$5:$A$105,0))="","","."&amp;INDEX(Variables!$D$5:$D$105,MATCH($A1469,Variables!$A$5:$A$105,0)))&amp;"."&amp;AE$5</f>
        <v/>
      </c>
      <c r="AF1469" s="46">
        <f>INDEX(Inputs!$U$5:$U$132,MATCH($B1469&amp;"|"&amp;$C1469,Inputs!$A$5:$A$132,0))</f>
        <v/>
      </c>
      <c r="AG1469" s="47">
        <f>AF1469*(1/(1+$G1469))^(1+$E1469)*(1+AG$7)^$D1469*(AG1451/AF1451)^$E1469*((AG1451+AG1460)/(AF1451+AF1460))^($F1469*(1+$E1469))</f>
        <v/>
      </c>
      <c r="AH1469" s="47">
        <f>AG1469*(1/(1+$G1469))^(1+$E1469)*(1+AH$7)^$D1469*(AH1451/AG1451)^$E1469*((AH1451+AH1460)/(AG1451+AG1460))^($F1469*(1+$E1469))</f>
        <v/>
      </c>
      <c r="AI1469" s="47">
        <f>AH1469*(1/(1+$G1469))^(1+$E1469)*(1+AI$7)^$D1469*(AI1451/AH1451)^$E1469*((AI1451+AI1460)/(AH1451+AH1460))^($F1469*(1+$E1469))</f>
        <v/>
      </c>
      <c r="AJ1469" s="47">
        <f>AI1469*(1/(1+$G1469))^(1+$E1469)*(1+AJ$7)^$D1469*(AJ1451/AI1451)^$E1469*((AJ1451+AJ1460)/(AI1451+AI1460))^($F1469*(1+$E1469))</f>
        <v/>
      </c>
      <c r="AK1469" s="47">
        <f>AJ1469*(1/(1+$G1469))^(1+$E1469)*(1+AK$7)^$D1469*(AK1451/AJ1451)^$E1469*((AK1451+AK1460)/(AJ1451+AJ1460))^($F1469*(1+$E1469))</f>
        <v/>
      </c>
      <c r="AL1469" s="47">
        <f>AK1469*(1/(1+$G1469))^(1+$E1469)*(1+AL$7)^$D1469*(AL1451/AK1451)^$E1469*((AL1451+AL1460)/(AK1451+AK1460))^($F1469*(1+$E1469))</f>
        <v/>
      </c>
      <c r="AM1469" s="47">
        <f>AL1469*(1/(1+$G1469))^(1+$E1469)*(1+AM$7)^$D1469*(AM1451/AL1451)^$E1469*((AM1451+AM1460)/(AL1451+AL1460))^($F1469*(1+$E1469))</f>
        <v/>
      </c>
      <c r="AN1469" s="47">
        <f>AM1469*(1/(1+$G1469))^(1+$E1469)*(1+AN$7)^$D1469*(AN1451/AM1451)^$E1469*((AN1451+AN1460)/(AM1451+AM1460))^($F1469*(1+$E1469))</f>
        <v/>
      </c>
      <c r="AO1469" s="47">
        <f>AN1469*(1/(1+$G1469))^(1+$E1469)*(1+AO$7)^$D1469*(AO1451/AN1451)^$E1469*((AO1451+AO1460)/(AN1451+AN1460))^($F1469*(1+$E1469))</f>
        <v/>
      </c>
      <c r="AP1469" s="47">
        <f>AO1469*(1/(1+$G1469))^(1+$E1469)*(1+AP$7)^$D1469*(AP1451/AO1451)^$E1469*((AP1451+AP1460)/(AO1451+AO1460))^($F1469*(1+$E1469))</f>
        <v/>
      </c>
      <c r="AQ1469" s="47">
        <f>AP1469*(1/(1+$G1469))^(1+$E1469)*(1+AQ$7)^$D1469*(AQ1451/AP1451)^$E1469*((AQ1451+AQ1460)/(AP1451+AP1460))^($F1469*(1+$E1469))</f>
        <v/>
      </c>
      <c r="AR1469" s="47">
        <f>AQ1469*(1/(1+$G1469))^(1+$E1469)*(1+AR$7)^$D1469*(AR1451/AQ1451)^$E1469*((AR1451+AR1460)/(AQ1451+AQ1460))^($F1469*(1+$E1469))</f>
        <v/>
      </c>
      <c r="AS1469" s="47">
        <f>AR1469*(1/(1+$G1469))^(1+$E1469)*(1+AS$7)^$D1469*(AS1451/AR1451)^$E1469*((AS1451+AS1460)/(AR1451+AR1460))^($F1469*(1+$E1469))</f>
        <v/>
      </c>
      <c r="AT1469" s="47">
        <f>AS1469*(1/(1+$G1469))^(1+$E1469)*(1+AT$7)^$D1469*(AT1451/AS1451)^$E1469*((AT1451+AT1460)/(AS1451+AS1460))^($F1469*(1+$E1469))</f>
        <v/>
      </c>
      <c r="AU1469" s="47">
        <f>AT1469*(1/(1+$G1469))^(1+$E1469)*(1+AU$7)^$D1469*(AU1451/AT1451)^$E1469*((AU1451+AU1460)/(AT1451+AT1460))^($F1469*(1+$E1469))</f>
        <v/>
      </c>
      <c r="AV1469" s="47">
        <f>AU1469*(1/(1+$G1469))^(1+$E1469)*(1+AV$7)^$D1469*(AV1451/AU1451)^$E1469*((AV1451+AV1460)/(AU1451+AU1460))^($F1469*(1+$E1469))</f>
        <v/>
      </c>
      <c r="AW1469" s="47">
        <f>AV1469*(1/(1+$G1469))^(1+$E1469)*(1+AW$7)^$D1469*(AW1451/AV1451)^$E1469*((AW1451+AW1460)/(AV1451+AV1460))^($F1469*(1+$E1469))</f>
        <v/>
      </c>
      <c r="AX1469" s="48">
        <f>FUELUSE(AW1469,AX1451,AW1451,AX1460,AW1460,AX$7,$D1469,$E1469,$F1469,$G1469)</f>
        <v/>
      </c>
    </row>
    <row r="1470" hidden="1" outlineLevel="2">
      <c r="A1470" s="5" t="inlineStr">
        <is>
          <t>ener</t>
        </is>
      </c>
      <c r="B1470" s="5" t="inlineStr">
        <is>
          <t>oop</t>
        </is>
      </c>
      <c r="C1470" s="5" t="inlineStr">
        <is>
          <t>cem</t>
        </is>
      </c>
      <c r="D1470" s="40">
        <f>INDEX(Inputs!$N$5:$N$132,MATCH($B1470&amp;"|"&amp;$C1470,Inputs!$A$5:$A$132,0))</f>
        <v/>
      </c>
      <c r="E1470" s="40">
        <f>INDEX(Inputs!$O$5:$O$132,MATCH($B1470&amp;"|"&amp;$C1470,Inputs!$A$5:$A$132,0))</f>
        <v/>
      </c>
      <c r="F1470" s="40">
        <f>INDEX(Inputs!$P$5:$P$132,MATCH($B1470&amp;"|"&amp;$C1470,Inputs!$A$5:$A$132,0))</f>
        <v/>
      </c>
      <c r="G1470" s="40">
        <f>INDEX(Inputs!$Q$5:$Q$132,MATCH($B1470&amp;"|"&amp;$C1470,Inputs!$A$5:$A$132,0))</f>
        <v/>
      </c>
      <c r="H1470" s="5">
        <f>INDEX(Variables!$B$5:$B$105,MATCH($A1470,Variables!$A$5:$A$105,0))&amp;IF($C1470="",""," | "&amp;INDEX(Mapping!$B$5:$B$26,MATCH($C1470,Mapping!$A$5:$A$26,0))&amp;" | "&amp;INDEX(Mapping!$B$30:$B$41,MATCH($B1470,Mapping!$A$30:$A$41,0)))</f>
        <v/>
      </c>
      <c r="I1470" s="5">
        <f>INDEX(Variables!$C$5:$C$105,MATCH($A1470,Variables!$A$5:$A$105,0))</f>
        <v/>
      </c>
      <c r="J1470" s="5">
        <f>INDEX(Variables!$E$5:$E$105,MATCH($A1470,Variables!$A$5:$A$105,0))</f>
        <v/>
      </c>
      <c r="K1470" s="25">
        <f>LOWER(Settings!$C$4)&amp;".mit."&amp;$A1470&amp;IF($C1470="","","."&amp;$C1470&amp;"."&amp;$B1470)&amp;IF(INDEX(Variables!$D$5:$D$105,MATCH($A1470,Variables!$A$5:$A$105,0))="","","."&amp;INDEX(Variables!$D$5:$D$105,MATCH($A1470,Variables!$A$5:$A$105,0)))&amp;"."&amp;K$5</f>
        <v/>
      </c>
      <c r="L1470" s="46">
        <f>INDEX(Inputs!$U$5:$U$132,MATCH($B1470&amp;"|"&amp;$C1470,Inputs!$A$5:$A$132,0))</f>
        <v/>
      </c>
      <c r="M1470" s="47">
        <f>L1470*(1/(1+$G1470))^(1+$E1470)*(1+M$7)^$D1470*(M1452/L1452)^$E1470*((M1452+M1461)/(L1452+L1461))^($F1470*(1+$E1470))</f>
        <v/>
      </c>
      <c r="N1470" s="47">
        <f>M1470*(1/(1+$G1470))^(1+$E1470)*(1+N$7)^$D1470*(N1452/M1452)^$E1470*((N1452+N1461)/(M1452+M1461))^($F1470*(1+$E1470))</f>
        <v/>
      </c>
      <c r="O1470" s="47">
        <f>N1470*(1/(1+$G1470))^(1+$E1470)*(1+O$7)^$D1470*(O1452/N1452)^$E1470*((O1452+O1461)/(N1452+N1461))^($F1470*(1+$E1470))</f>
        <v/>
      </c>
      <c r="P1470" s="47">
        <f>O1470*(1/(1+$G1470))^(1+$E1470)*(1+P$7)^$D1470*(P1452/O1452)^$E1470*((P1452+P1461)/(O1452+O1461))^($F1470*(1+$E1470))</f>
        <v/>
      </c>
      <c r="Q1470" s="47">
        <f>P1470*(1/(1+$G1470))^(1+$E1470)*(1+Q$7)^$D1470*(Q1452/P1452)^$E1470*((Q1452+Q1461)/(P1452+P1461))^($F1470*(1+$E1470))</f>
        <v/>
      </c>
      <c r="R1470" s="47">
        <f>Q1470*(1/(1+$G1470))^(1+$E1470)*(1+R$7)^$D1470*(R1452/Q1452)^$E1470*((R1452+R1461)/(Q1452+Q1461))^($F1470*(1+$E1470))</f>
        <v/>
      </c>
      <c r="S1470" s="47">
        <f>R1470*(1/(1+$G1470))^(1+$E1470)*(1+S$7)^$D1470*(S1452/R1452)^$E1470*((S1452+S1461)/(R1452+R1461))^($F1470*(1+$E1470))</f>
        <v/>
      </c>
      <c r="T1470" s="47">
        <f>S1470*(1/(1+$G1470))^(1+$E1470)*(1+T$7)^$D1470*(T1452/S1452)^$E1470*((T1452+T1461)/(S1452+S1461))^($F1470*(1+$E1470))</f>
        <v/>
      </c>
      <c r="U1470" s="47">
        <f>T1470*(1/(1+$G1470))^(1+$E1470)*(1+U$7)^$D1470*(U1452/T1452)^$E1470*((U1452+U1461)/(T1452+T1461))^($F1470*(1+$E1470))</f>
        <v/>
      </c>
      <c r="V1470" s="47">
        <f>U1470*(1/(1+$G1470))^(1+$E1470)*(1+V$7)^$D1470*(V1452/U1452)^$E1470*((V1452+V1461)/(U1452+U1461))^($F1470*(1+$E1470))</f>
        <v/>
      </c>
      <c r="W1470" s="47">
        <f>V1470*(1/(1+$G1470))^(1+$E1470)*(1+W$7)^$D1470*(W1452/V1452)^$E1470*((W1452+W1461)/(V1452+V1461))^($F1470*(1+$E1470))</f>
        <v/>
      </c>
      <c r="X1470" s="47">
        <f>W1470*(1/(1+$G1470))^(1+$E1470)*(1+X$7)^$D1470*(X1452/W1452)^$E1470*((X1452+X1461)/(W1452+W1461))^($F1470*(1+$E1470))</f>
        <v/>
      </c>
      <c r="Y1470" s="47">
        <f>X1470*(1/(1+$G1470))^(1+$E1470)*(1+Y$7)^$D1470*(Y1452/X1452)^$E1470*((Y1452+Y1461)/(X1452+X1461))^($F1470*(1+$E1470))</f>
        <v/>
      </c>
      <c r="Z1470" s="47">
        <f>Y1470*(1/(1+$G1470))^(1+$E1470)*(1+Z$7)^$D1470*(Z1452/Y1452)^$E1470*((Z1452+Z1461)/(Y1452+Y1461))^($F1470*(1+$E1470))</f>
        <v/>
      </c>
      <c r="AA1470" s="47">
        <f>Z1470*(1/(1+$G1470))^(1+$E1470)*(1+AA$7)^$D1470*(AA1452/Z1452)^$E1470*((AA1452+AA1461)/(Z1452+Z1461))^($F1470*(1+$E1470))</f>
        <v/>
      </c>
      <c r="AB1470" s="47">
        <f>AA1470*(1/(1+$G1470))^(1+$E1470)*(1+AB$7)^$D1470*(AB1452/AA1452)^$E1470*((AB1452+AB1461)/(AA1452+AA1461))^($F1470*(1+$E1470))</f>
        <v/>
      </c>
      <c r="AC1470" s="47">
        <f>AB1470*(1/(1+$G1470))^(1+$E1470)*(1+AC$7)^$D1470*(AC1452/AB1452)^$E1470*((AC1452+AC1461)/(AB1452+AB1461))^($F1470*(1+$E1470))</f>
        <v/>
      </c>
      <c r="AD1470" s="48">
        <f>FUELUSE(AC1470,AD1452,AC1452,AD1461,AC1461,AD$7,$D1470,$E1470,$F1470,$G1470)</f>
        <v/>
      </c>
      <c r="AE1470" s="25">
        <f>LOWER(Settings!$C$4)&amp;".mit."&amp;$A1470&amp;IF($C1470="","","."&amp;$C1470&amp;"."&amp;$B1470)&amp;IF(INDEX(Variables!$D$5:$D$105,MATCH($A1470,Variables!$A$5:$A$105,0))="","","."&amp;INDEX(Variables!$D$5:$D$105,MATCH($A1470,Variables!$A$5:$A$105,0)))&amp;"."&amp;AE$5</f>
        <v/>
      </c>
      <c r="AF1470" s="46">
        <f>INDEX(Inputs!$U$5:$U$132,MATCH($B1470&amp;"|"&amp;$C1470,Inputs!$A$5:$A$132,0))</f>
        <v/>
      </c>
      <c r="AG1470" s="47">
        <f>AF1470*(1/(1+$G1470))^(1+$E1470)*(1+AG$7)^$D1470*(AG1452/AF1452)^$E1470*((AG1452+AG1461)/(AF1452+AF1461))^($F1470*(1+$E1470))</f>
        <v/>
      </c>
      <c r="AH1470" s="47">
        <f>AG1470*(1/(1+$G1470))^(1+$E1470)*(1+AH$7)^$D1470*(AH1452/AG1452)^$E1470*((AH1452+AH1461)/(AG1452+AG1461))^($F1470*(1+$E1470))</f>
        <v/>
      </c>
      <c r="AI1470" s="47">
        <f>AH1470*(1/(1+$G1470))^(1+$E1470)*(1+AI$7)^$D1470*(AI1452/AH1452)^$E1470*((AI1452+AI1461)/(AH1452+AH1461))^($F1470*(1+$E1470))</f>
        <v/>
      </c>
      <c r="AJ1470" s="47">
        <f>AI1470*(1/(1+$G1470))^(1+$E1470)*(1+AJ$7)^$D1470*(AJ1452/AI1452)^$E1470*((AJ1452+AJ1461)/(AI1452+AI1461))^($F1470*(1+$E1470))</f>
        <v/>
      </c>
      <c r="AK1470" s="47">
        <f>AJ1470*(1/(1+$G1470))^(1+$E1470)*(1+AK$7)^$D1470*(AK1452/AJ1452)^$E1470*((AK1452+AK1461)/(AJ1452+AJ1461))^($F1470*(1+$E1470))</f>
        <v/>
      </c>
      <c r="AL1470" s="47">
        <f>AK1470*(1/(1+$G1470))^(1+$E1470)*(1+AL$7)^$D1470*(AL1452/AK1452)^$E1470*((AL1452+AL1461)/(AK1452+AK1461))^($F1470*(1+$E1470))</f>
        <v/>
      </c>
      <c r="AM1470" s="47">
        <f>AL1470*(1/(1+$G1470))^(1+$E1470)*(1+AM$7)^$D1470*(AM1452/AL1452)^$E1470*((AM1452+AM1461)/(AL1452+AL1461))^($F1470*(1+$E1470))</f>
        <v/>
      </c>
      <c r="AN1470" s="47">
        <f>AM1470*(1/(1+$G1470))^(1+$E1470)*(1+AN$7)^$D1470*(AN1452/AM1452)^$E1470*((AN1452+AN1461)/(AM1452+AM1461))^($F1470*(1+$E1470))</f>
        <v/>
      </c>
      <c r="AO1470" s="47">
        <f>AN1470*(1/(1+$G1470))^(1+$E1470)*(1+AO$7)^$D1470*(AO1452/AN1452)^$E1470*((AO1452+AO1461)/(AN1452+AN1461))^($F1470*(1+$E1470))</f>
        <v/>
      </c>
      <c r="AP1470" s="47">
        <f>AO1470*(1/(1+$G1470))^(1+$E1470)*(1+AP$7)^$D1470*(AP1452/AO1452)^$E1470*((AP1452+AP1461)/(AO1452+AO1461))^($F1470*(1+$E1470))</f>
        <v/>
      </c>
      <c r="AQ1470" s="47">
        <f>AP1470*(1/(1+$G1470))^(1+$E1470)*(1+AQ$7)^$D1470*(AQ1452/AP1452)^$E1470*((AQ1452+AQ1461)/(AP1452+AP1461))^($F1470*(1+$E1470))</f>
        <v/>
      </c>
      <c r="AR1470" s="47">
        <f>AQ1470*(1/(1+$G1470))^(1+$E1470)*(1+AR$7)^$D1470*(AR1452/AQ1452)^$E1470*((AR1452+AR1461)/(AQ1452+AQ1461))^($F1470*(1+$E1470))</f>
        <v/>
      </c>
      <c r="AS1470" s="47">
        <f>AR1470*(1/(1+$G1470))^(1+$E1470)*(1+AS$7)^$D1470*(AS1452/AR1452)^$E1470*((AS1452+AS1461)/(AR1452+AR1461))^($F1470*(1+$E1470))</f>
        <v/>
      </c>
      <c r="AT1470" s="47">
        <f>AS1470*(1/(1+$G1470))^(1+$E1470)*(1+AT$7)^$D1470*(AT1452/AS1452)^$E1470*((AT1452+AT1461)/(AS1452+AS1461))^($F1470*(1+$E1470))</f>
        <v/>
      </c>
      <c r="AU1470" s="47">
        <f>AT1470*(1/(1+$G1470))^(1+$E1470)*(1+AU$7)^$D1470*(AU1452/AT1452)^$E1470*((AU1452+AU1461)/(AT1452+AT1461))^($F1470*(1+$E1470))</f>
        <v/>
      </c>
      <c r="AV1470" s="47">
        <f>AU1470*(1/(1+$G1470))^(1+$E1470)*(1+AV$7)^$D1470*(AV1452/AU1452)^$E1470*((AV1452+AV1461)/(AU1452+AU1461))^($F1470*(1+$E1470))</f>
        <v/>
      </c>
      <c r="AW1470" s="47">
        <f>AV1470*(1/(1+$G1470))^(1+$E1470)*(1+AW$7)^$D1470*(AW1452/AV1452)^$E1470*((AW1452+AW1461)/(AV1452+AV1461))^($F1470*(1+$E1470))</f>
        <v/>
      </c>
      <c r="AX1470" s="48">
        <f>FUELUSE(AW1470,AX1452,AW1452,AX1461,AW1461,AX$7,$D1470,$E1470,$F1470,$G1470)</f>
        <v/>
      </c>
    </row>
    <row r="1471" hidden="1" outlineLevel="2">
      <c r="A1471" s="5" t="inlineStr">
        <is>
          <t>ener</t>
        </is>
      </c>
      <c r="B1471" s="5" t="inlineStr">
        <is>
          <t>bio</t>
        </is>
      </c>
      <c r="C1471" s="5" t="inlineStr">
        <is>
          <t>cem</t>
        </is>
      </c>
      <c r="D1471" s="40">
        <f>INDEX(Inputs!$N$5:$N$132,MATCH($B1471&amp;"|"&amp;$C1471,Inputs!$A$5:$A$132,0))</f>
        <v/>
      </c>
      <c r="E1471" s="40">
        <f>INDEX(Inputs!$O$5:$O$132,MATCH($B1471&amp;"|"&amp;$C1471,Inputs!$A$5:$A$132,0))</f>
        <v/>
      </c>
      <c r="F1471" s="40">
        <f>INDEX(Inputs!$P$5:$P$132,MATCH($B1471&amp;"|"&amp;$C1471,Inputs!$A$5:$A$132,0))</f>
        <v/>
      </c>
      <c r="G1471" s="40">
        <f>INDEX(Inputs!$Q$5:$Q$132,MATCH($B1471&amp;"|"&amp;$C1471,Inputs!$A$5:$A$132,0))</f>
        <v/>
      </c>
      <c r="H1471" s="5">
        <f>INDEX(Variables!$B$5:$B$105,MATCH($A1471,Variables!$A$5:$A$105,0))&amp;IF($C1471="",""," | "&amp;INDEX(Mapping!$B$5:$B$26,MATCH($C1471,Mapping!$A$5:$A$26,0))&amp;" | "&amp;INDEX(Mapping!$B$30:$B$41,MATCH($B1471,Mapping!$A$30:$A$41,0)))</f>
        <v/>
      </c>
      <c r="I1471" s="5">
        <f>INDEX(Variables!$C$5:$C$105,MATCH($A1471,Variables!$A$5:$A$105,0))</f>
        <v/>
      </c>
      <c r="J1471" s="5">
        <f>INDEX(Variables!$E$5:$E$105,MATCH($A1471,Variables!$A$5:$A$105,0))</f>
        <v/>
      </c>
      <c r="K1471" s="25">
        <f>LOWER(Settings!$C$4)&amp;".mit."&amp;$A1471&amp;IF($C1471="","","."&amp;$C1471&amp;"."&amp;$B1471)&amp;IF(INDEX(Variables!$D$5:$D$105,MATCH($A1471,Variables!$A$5:$A$105,0))="","","."&amp;INDEX(Variables!$D$5:$D$105,MATCH($A1471,Variables!$A$5:$A$105,0)))&amp;"."&amp;K$5</f>
        <v/>
      </c>
      <c r="L1471" s="46">
        <f>INDEX(Inputs!$U$5:$U$132,MATCH($B1471&amp;"|"&amp;$C1471,Inputs!$A$5:$A$132,0))</f>
        <v/>
      </c>
      <c r="M1471" s="47">
        <f>L1471*(1/(1+$G1471))^(1+$E1471)*(1+M$7)^$D1471*(M1453/L1453)^$E1471*((M1453+M1462)/(L1453+L1462))^($F1471*(1+$E1471))</f>
        <v/>
      </c>
      <c r="N1471" s="47">
        <f>M1471*(1/(1+$G1471))^(1+$E1471)*(1+N$7)^$D1471*(N1453/M1453)^$E1471*((N1453+N1462)/(M1453+M1462))^($F1471*(1+$E1471))</f>
        <v/>
      </c>
      <c r="O1471" s="47">
        <f>N1471*(1/(1+$G1471))^(1+$E1471)*(1+O$7)^$D1471*(O1453/N1453)^$E1471*((O1453+O1462)/(N1453+N1462))^($F1471*(1+$E1471))</f>
        <v/>
      </c>
      <c r="P1471" s="47">
        <f>O1471*(1/(1+$G1471))^(1+$E1471)*(1+P$7)^$D1471*(P1453/O1453)^$E1471*((P1453+P1462)/(O1453+O1462))^($F1471*(1+$E1471))</f>
        <v/>
      </c>
      <c r="Q1471" s="47">
        <f>P1471*(1/(1+$G1471))^(1+$E1471)*(1+Q$7)^$D1471*(Q1453/P1453)^$E1471*((Q1453+Q1462)/(P1453+P1462))^($F1471*(1+$E1471))</f>
        <v/>
      </c>
      <c r="R1471" s="47">
        <f>Q1471*(1/(1+$G1471))^(1+$E1471)*(1+R$7)^$D1471*(R1453/Q1453)^$E1471*((R1453+R1462)/(Q1453+Q1462))^($F1471*(1+$E1471))</f>
        <v/>
      </c>
      <c r="S1471" s="47">
        <f>R1471*(1/(1+$G1471))^(1+$E1471)*(1+S$7)^$D1471*(S1453/R1453)^$E1471*((S1453+S1462)/(R1453+R1462))^($F1471*(1+$E1471))</f>
        <v/>
      </c>
      <c r="T1471" s="47">
        <f>S1471*(1/(1+$G1471))^(1+$E1471)*(1+T$7)^$D1471*(T1453/S1453)^$E1471*((T1453+T1462)/(S1453+S1462))^($F1471*(1+$E1471))</f>
        <v/>
      </c>
      <c r="U1471" s="47">
        <f>T1471*(1/(1+$G1471))^(1+$E1471)*(1+U$7)^$D1471*(U1453/T1453)^$E1471*((U1453+U1462)/(T1453+T1462))^($F1471*(1+$E1471))</f>
        <v/>
      </c>
      <c r="V1471" s="47">
        <f>U1471*(1/(1+$G1471))^(1+$E1471)*(1+V$7)^$D1471*(V1453/U1453)^$E1471*((V1453+V1462)/(U1453+U1462))^($F1471*(1+$E1471))</f>
        <v/>
      </c>
      <c r="W1471" s="47">
        <f>V1471*(1/(1+$G1471))^(1+$E1471)*(1+W$7)^$D1471*(W1453/V1453)^$E1471*((W1453+W1462)/(V1453+V1462))^($F1471*(1+$E1471))</f>
        <v/>
      </c>
      <c r="X1471" s="47">
        <f>W1471*(1/(1+$G1471))^(1+$E1471)*(1+X$7)^$D1471*(X1453/W1453)^$E1471*((X1453+X1462)/(W1453+W1462))^($F1471*(1+$E1471))</f>
        <v/>
      </c>
      <c r="Y1471" s="47">
        <f>X1471*(1/(1+$G1471))^(1+$E1471)*(1+Y$7)^$D1471*(Y1453/X1453)^$E1471*((Y1453+Y1462)/(X1453+X1462))^($F1471*(1+$E1471))</f>
        <v/>
      </c>
      <c r="Z1471" s="47">
        <f>Y1471*(1/(1+$G1471))^(1+$E1471)*(1+Z$7)^$D1471*(Z1453/Y1453)^$E1471*((Z1453+Z1462)/(Y1453+Y1462))^($F1471*(1+$E1471))</f>
        <v/>
      </c>
      <c r="AA1471" s="47">
        <f>Z1471*(1/(1+$G1471))^(1+$E1471)*(1+AA$7)^$D1471*(AA1453/Z1453)^$E1471*((AA1453+AA1462)/(Z1453+Z1462))^($F1471*(1+$E1471))</f>
        <v/>
      </c>
      <c r="AB1471" s="47">
        <f>AA1471*(1/(1+$G1471))^(1+$E1471)*(1+AB$7)^$D1471*(AB1453/AA1453)^$E1471*((AB1453+AB1462)/(AA1453+AA1462))^($F1471*(1+$E1471))</f>
        <v/>
      </c>
      <c r="AC1471" s="47">
        <f>AB1471*(1/(1+$G1471))^(1+$E1471)*(1+AC$7)^$D1471*(AC1453/AB1453)^$E1471*((AC1453+AC1462)/(AB1453+AB1462))^($F1471*(1+$E1471))</f>
        <v/>
      </c>
      <c r="AD1471" s="48">
        <f>FUELUSE(AC1471,AD1453,AC1453,AD1462,AC1462,AD$7,$D1471,$E1471,$F1471,$G1471)</f>
        <v/>
      </c>
      <c r="AE1471" s="25">
        <f>LOWER(Settings!$C$4)&amp;".mit."&amp;$A1471&amp;IF($C1471="","","."&amp;$C1471&amp;"."&amp;$B1471)&amp;IF(INDEX(Variables!$D$5:$D$105,MATCH($A1471,Variables!$A$5:$A$105,0))="","","."&amp;INDEX(Variables!$D$5:$D$105,MATCH($A1471,Variables!$A$5:$A$105,0)))&amp;"."&amp;AE$5</f>
        <v/>
      </c>
      <c r="AF1471" s="46">
        <f>INDEX(Inputs!$U$5:$U$132,MATCH($B1471&amp;"|"&amp;$C1471,Inputs!$A$5:$A$132,0))</f>
        <v/>
      </c>
      <c r="AG1471" s="47">
        <f>AF1471*(1/(1+$G1471))^(1+$E1471)*(1+AG$7)^$D1471*(AG1453/AF1453)^$E1471*((AG1453+AG1462)/(AF1453+AF1462))^($F1471*(1+$E1471))</f>
        <v/>
      </c>
      <c r="AH1471" s="47">
        <f>AG1471*(1/(1+$G1471))^(1+$E1471)*(1+AH$7)^$D1471*(AH1453/AG1453)^$E1471*((AH1453+AH1462)/(AG1453+AG1462))^($F1471*(1+$E1471))</f>
        <v/>
      </c>
      <c r="AI1471" s="47">
        <f>AH1471*(1/(1+$G1471))^(1+$E1471)*(1+AI$7)^$D1471*(AI1453/AH1453)^$E1471*((AI1453+AI1462)/(AH1453+AH1462))^($F1471*(1+$E1471))</f>
        <v/>
      </c>
      <c r="AJ1471" s="47">
        <f>AI1471*(1/(1+$G1471))^(1+$E1471)*(1+AJ$7)^$D1471*(AJ1453/AI1453)^$E1471*((AJ1453+AJ1462)/(AI1453+AI1462))^($F1471*(1+$E1471))</f>
        <v/>
      </c>
      <c r="AK1471" s="47">
        <f>AJ1471*(1/(1+$G1471))^(1+$E1471)*(1+AK$7)^$D1471*(AK1453/AJ1453)^$E1471*((AK1453+AK1462)/(AJ1453+AJ1462))^($F1471*(1+$E1471))</f>
        <v/>
      </c>
      <c r="AL1471" s="47">
        <f>AK1471*(1/(1+$G1471))^(1+$E1471)*(1+AL$7)^$D1471*(AL1453/AK1453)^$E1471*((AL1453+AL1462)/(AK1453+AK1462))^($F1471*(1+$E1471))</f>
        <v/>
      </c>
      <c r="AM1471" s="47">
        <f>AL1471*(1/(1+$G1471))^(1+$E1471)*(1+AM$7)^$D1471*(AM1453/AL1453)^$E1471*((AM1453+AM1462)/(AL1453+AL1462))^($F1471*(1+$E1471))</f>
        <v/>
      </c>
      <c r="AN1471" s="47">
        <f>AM1471*(1/(1+$G1471))^(1+$E1471)*(1+AN$7)^$D1471*(AN1453/AM1453)^$E1471*((AN1453+AN1462)/(AM1453+AM1462))^($F1471*(1+$E1471))</f>
        <v/>
      </c>
      <c r="AO1471" s="47">
        <f>AN1471*(1/(1+$G1471))^(1+$E1471)*(1+AO$7)^$D1471*(AO1453/AN1453)^$E1471*((AO1453+AO1462)/(AN1453+AN1462))^($F1471*(1+$E1471))</f>
        <v/>
      </c>
      <c r="AP1471" s="47">
        <f>AO1471*(1/(1+$G1471))^(1+$E1471)*(1+AP$7)^$D1471*(AP1453/AO1453)^$E1471*((AP1453+AP1462)/(AO1453+AO1462))^($F1471*(1+$E1471))</f>
        <v/>
      </c>
      <c r="AQ1471" s="47">
        <f>AP1471*(1/(1+$G1471))^(1+$E1471)*(1+AQ$7)^$D1471*(AQ1453/AP1453)^$E1471*((AQ1453+AQ1462)/(AP1453+AP1462))^($F1471*(1+$E1471))</f>
        <v/>
      </c>
      <c r="AR1471" s="47">
        <f>AQ1471*(1/(1+$G1471))^(1+$E1471)*(1+AR$7)^$D1471*(AR1453/AQ1453)^$E1471*((AR1453+AR1462)/(AQ1453+AQ1462))^($F1471*(1+$E1471))</f>
        <v/>
      </c>
      <c r="AS1471" s="47">
        <f>AR1471*(1/(1+$G1471))^(1+$E1471)*(1+AS$7)^$D1471*(AS1453/AR1453)^$E1471*((AS1453+AS1462)/(AR1453+AR1462))^($F1471*(1+$E1471))</f>
        <v/>
      </c>
      <c r="AT1471" s="47">
        <f>AS1471*(1/(1+$G1471))^(1+$E1471)*(1+AT$7)^$D1471*(AT1453/AS1453)^$E1471*((AT1453+AT1462)/(AS1453+AS1462))^($F1471*(1+$E1471))</f>
        <v/>
      </c>
      <c r="AU1471" s="47">
        <f>AT1471*(1/(1+$G1471))^(1+$E1471)*(1+AU$7)^$D1471*(AU1453/AT1453)^$E1471*((AU1453+AU1462)/(AT1453+AT1462))^($F1471*(1+$E1471))</f>
        <v/>
      </c>
      <c r="AV1471" s="47">
        <f>AU1471*(1/(1+$G1471))^(1+$E1471)*(1+AV$7)^$D1471*(AV1453/AU1453)^$E1471*((AV1453+AV1462)/(AU1453+AU1462))^($F1471*(1+$E1471))</f>
        <v/>
      </c>
      <c r="AW1471" s="47">
        <f>AV1471*(1/(1+$G1471))^(1+$E1471)*(1+AW$7)^$D1471*(AW1453/AV1453)^$E1471*((AW1453+AW1462)/(AV1453+AV1462))^($F1471*(1+$E1471))</f>
        <v/>
      </c>
      <c r="AX1471" s="48">
        <f>FUELUSE(AW1471,AX1453,AW1453,AX1462,AW1462,AX$7,$D1471,$E1471,$F1471,$G1471)</f>
        <v/>
      </c>
    </row>
    <row r="1472" hidden="1" outlineLevel="2"/>
    <row r="1473" hidden="1" outlineLevel="2">
      <c r="A1473" s="5" t="inlineStr">
        <is>
          <t>co2</t>
        </is>
      </c>
      <c r="B1473" s="5" t="inlineStr">
        <is>
          <t>coa</t>
        </is>
      </c>
      <c r="C1473" s="5" t="inlineStr">
        <is>
          <t>cem</t>
        </is>
      </c>
      <c r="D1473" s="40">
        <f>INDEX(Inputs!$T$5:$T$132,MATCH($B1473&amp;"|"&amp;$C1473,Inputs!$A$5:$A$132,0))</f>
        <v/>
      </c>
      <c r="E1473" s="39" t="n"/>
      <c r="F1473" s="39" t="n"/>
      <c r="G1473" s="39" t="n"/>
      <c r="H1473" s="5">
        <f>INDEX(Variables!$B$5:$B$105,MATCH($A1473,Variables!$A$5:$A$105,0))&amp;IF($C1473="",""," | "&amp;INDEX(Mapping!$B$5:$B$26,MATCH($C1473,Mapping!$A$5:$A$26,0))&amp;" | "&amp;INDEX(Mapping!$B$30:$B$41,MATCH($B1473,Mapping!$A$30:$A$41,0)))</f>
        <v/>
      </c>
      <c r="I1473" s="5">
        <f>INDEX(Variables!$C$5:$C$105,MATCH($A1473,Variables!$A$5:$A$105,0))</f>
        <v/>
      </c>
      <c r="J1473" s="5">
        <f>INDEX(Variables!$E$5:$E$105,MATCH($A1473,Variables!$A$5:$A$105,0))</f>
        <v/>
      </c>
      <c r="K1473" s="25">
        <f>LOWER(Settings!$C$4)&amp;".mit."&amp;$A1473&amp;IF($C1473="","","."&amp;$C1473&amp;"."&amp;$B1473)&amp;IF(INDEX(Variables!$D$5:$D$105,MATCH($A1473,Variables!$A$5:$A$105,0))="","","."&amp;INDEX(Variables!$D$5:$D$105,MATCH($A1473,Variables!$A$5:$A$105,0)))&amp;"."&amp;K$5</f>
        <v/>
      </c>
      <c r="L1473" s="28">
        <f>L1464*Settings!$C$13*$D1473</f>
        <v/>
      </c>
      <c r="M1473" s="29">
        <f>M1464*Settings!$C$13*$D1473</f>
        <v/>
      </c>
      <c r="N1473" s="29">
        <f>N1464*Settings!$C$13*$D1473</f>
        <v/>
      </c>
      <c r="O1473" s="29">
        <f>O1464*Settings!$C$13*$D1473</f>
        <v/>
      </c>
      <c r="P1473" s="29">
        <f>P1464*Settings!$C$13*$D1473</f>
        <v/>
      </c>
      <c r="Q1473" s="29">
        <f>Q1464*Settings!$C$13*$D1473</f>
        <v/>
      </c>
      <c r="R1473" s="29">
        <f>R1464*Settings!$C$13*$D1473</f>
        <v/>
      </c>
      <c r="S1473" s="29">
        <f>S1464*Settings!$C$13*$D1473</f>
        <v/>
      </c>
      <c r="T1473" s="29">
        <f>T1464*Settings!$C$13*$D1473</f>
        <v/>
      </c>
      <c r="U1473" s="29">
        <f>U1464*Settings!$C$13*$D1473</f>
        <v/>
      </c>
      <c r="V1473" s="29">
        <f>V1464*Settings!$C$13*$D1473</f>
        <v/>
      </c>
      <c r="W1473" s="29">
        <f>W1464*Settings!$C$13*$D1473</f>
        <v/>
      </c>
      <c r="X1473" s="29">
        <f>X1464*Settings!$C$13*$D1473</f>
        <v/>
      </c>
      <c r="Y1473" s="29">
        <f>Y1464*Settings!$C$13*$D1473</f>
        <v/>
      </c>
      <c r="Z1473" s="29">
        <f>Z1464*Settings!$C$13*$D1473</f>
        <v/>
      </c>
      <c r="AA1473" s="29">
        <f>AA1464*Settings!$C$13*$D1473</f>
        <v/>
      </c>
      <c r="AB1473" s="29">
        <f>AB1464*Settings!$C$13*$D1473</f>
        <v/>
      </c>
      <c r="AC1473" s="29">
        <f>AC1464*Settings!$C$13*$D1473</f>
        <v/>
      </c>
      <c r="AD1473" s="49">
        <f>EMISSIONS(AD1464,Settings!$C$13,$D1473)</f>
        <v/>
      </c>
      <c r="AE1473" s="25">
        <f>LOWER(Settings!$C$4)&amp;".mit."&amp;$A1473&amp;IF($C1473="","","."&amp;$C1473&amp;"."&amp;$B1473)&amp;IF(INDEX(Variables!$D$5:$D$105,MATCH($A1473,Variables!$A$5:$A$105,0))="","","."&amp;INDEX(Variables!$D$5:$D$105,MATCH($A1473,Variables!$A$5:$A$105,0)))&amp;"."&amp;AE$5</f>
        <v/>
      </c>
      <c r="AF1473" s="28">
        <f>AF1464*Settings!$C$13*$D1473</f>
        <v/>
      </c>
      <c r="AG1473" s="29">
        <f>AG1464*Settings!$C$13*$D1473</f>
        <v/>
      </c>
      <c r="AH1473" s="29">
        <f>AH1464*Settings!$C$13*$D1473</f>
        <v/>
      </c>
      <c r="AI1473" s="29">
        <f>AI1464*Settings!$C$13*$D1473</f>
        <v/>
      </c>
      <c r="AJ1473" s="29">
        <f>AJ1464*Settings!$C$13*$D1473</f>
        <v/>
      </c>
      <c r="AK1473" s="29">
        <f>AK1464*Settings!$C$13*$D1473</f>
        <v/>
      </c>
      <c r="AL1473" s="29">
        <f>AL1464*Settings!$C$13*$D1473</f>
        <v/>
      </c>
      <c r="AM1473" s="29">
        <f>AM1464*Settings!$C$13*$D1473</f>
        <v/>
      </c>
      <c r="AN1473" s="29">
        <f>AN1464*Settings!$C$13*$D1473</f>
        <v/>
      </c>
      <c r="AO1473" s="29">
        <f>AO1464*Settings!$C$13*$D1473</f>
        <v/>
      </c>
      <c r="AP1473" s="29">
        <f>AP1464*Settings!$C$13*$D1473</f>
        <v/>
      </c>
      <c r="AQ1473" s="29">
        <f>AQ1464*Settings!$C$13*$D1473</f>
        <v/>
      </c>
      <c r="AR1473" s="29">
        <f>AR1464*Settings!$C$13*$D1473</f>
        <v/>
      </c>
      <c r="AS1473" s="29">
        <f>AS1464*Settings!$C$13*$D1473</f>
        <v/>
      </c>
      <c r="AT1473" s="29">
        <f>AT1464*Settings!$C$13*$D1473</f>
        <v/>
      </c>
      <c r="AU1473" s="29">
        <f>AU1464*Settings!$C$13*$D1473</f>
        <v/>
      </c>
      <c r="AV1473" s="29">
        <f>AV1464*Settings!$C$13*$D1473</f>
        <v/>
      </c>
      <c r="AW1473" s="29">
        <f>AW1464*Settings!$C$13*$D1473</f>
        <v/>
      </c>
      <c r="AX1473" s="49">
        <f>EMISSIONS(AX1464,Settings!$C$13,$D1473)</f>
        <v/>
      </c>
    </row>
    <row r="1474" hidden="1" outlineLevel="2">
      <c r="A1474" s="5" t="inlineStr">
        <is>
          <t>co2</t>
        </is>
      </c>
      <c r="B1474" s="5" t="inlineStr">
        <is>
          <t>nga</t>
        </is>
      </c>
      <c r="C1474" s="5" t="inlineStr">
        <is>
          <t>cem</t>
        </is>
      </c>
      <c r="D1474" s="40">
        <f>INDEX(Inputs!$T$5:$T$132,MATCH($B1474&amp;"|"&amp;$C1474,Inputs!$A$5:$A$132,0))</f>
        <v/>
      </c>
      <c r="E1474" s="39" t="n"/>
      <c r="F1474" s="39" t="n"/>
      <c r="G1474" s="39" t="n"/>
      <c r="H1474" s="5">
        <f>INDEX(Variables!$B$5:$B$105,MATCH($A1474,Variables!$A$5:$A$105,0))&amp;IF($C1474="",""," | "&amp;INDEX(Mapping!$B$5:$B$26,MATCH($C1474,Mapping!$A$5:$A$26,0))&amp;" | "&amp;INDEX(Mapping!$B$30:$B$41,MATCH($B1474,Mapping!$A$30:$A$41,0)))</f>
        <v/>
      </c>
      <c r="I1474" s="5">
        <f>INDEX(Variables!$C$5:$C$105,MATCH($A1474,Variables!$A$5:$A$105,0))</f>
        <v/>
      </c>
      <c r="J1474" s="5">
        <f>INDEX(Variables!$E$5:$E$105,MATCH($A1474,Variables!$A$5:$A$105,0))</f>
        <v/>
      </c>
      <c r="K1474" s="25">
        <f>LOWER(Settings!$C$4)&amp;".mit."&amp;$A1474&amp;IF($C1474="","","."&amp;$C1474&amp;"."&amp;$B1474)&amp;IF(INDEX(Variables!$D$5:$D$105,MATCH($A1474,Variables!$A$5:$A$105,0))="","","."&amp;INDEX(Variables!$D$5:$D$105,MATCH($A1474,Variables!$A$5:$A$105,0)))&amp;"."&amp;K$5</f>
        <v/>
      </c>
      <c r="L1474" s="28">
        <f>L1465*Settings!$C$13*$D1474</f>
        <v/>
      </c>
      <c r="M1474" s="29">
        <f>M1465*Settings!$C$13*$D1474</f>
        <v/>
      </c>
      <c r="N1474" s="29">
        <f>N1465*Settings!$C$13*$D1474</f>
        <v/>
      </c>
      <c r="O1474" s="29">
        <f>O1465*Settings!$C$13*$D1474</f>
        <v/>
      </c>
      <c r="P1474" s="29">
        <f>P1465*Settings!$C$13*$D1474</f>
        <v/>
      </c>
      <c r="Q1474" s="29">
        <f>Q1465*Settings!$C$13*$D1474</f>
        <v/>
      </c>
      <c r="R1474" s="29">
        <f>R1465*Settings!$C$13*$D1474</f>
        <v/>
      </c>
      <c r="S1474" s="29">
        <f>S1465*Settings!$C$13*$D1474</f>
        <v/>
      </c>
      <c r="T1474" s="29">
        <f>T1465*Settings!$C$13*$D1474</f>
        <v/>
      </c>
      <c r="U1474" s="29">
        <f>U1465*Settings!$C$13*$D1474</f>
        <v/>
      </c>
      <c r="V1474" s="29">
        <f>V1465*Settings!$C$13*$D1474</f>
        <v/>
      </c>
      <c r="W1474" s="29">
        <f>W1465*Settings!$C$13*$D1474</f>
        <v/>
      </c>
      <c r="X1474" s="29">
        <f>X1465*Settings!$C$13*$D1474</f>
        <v/>
      </c>
      <c r="Y1474" s="29">
        <f>Y1465*Settings!$C$13*$D1474</f>
        <v/>
      </c>
      <c r="Z1474" s="29">
        <f>Z1465*Settings!$C$13*$D1474</f>
        <v/>
      </c>
      <c r="AA1474" s="29">
        <f>AA1465*Settings!$C$13*$D1474</f>
        <v/>
      </c>
      <c r="AB1474" s="29">
        <f>AB1465*Settings!$C$13*$D1474</f>
        <v/>
      </c>
      <c r="AC1474" s="29">
        <f>AC1465*Settings!$C$13*$D1474</f>
        <v/>
      </c>
      <c r="AD1474" s="49">
        <f>EMISSIONS(AD1465,Settings!$C$13,$D1474)</f>
        <v/>
      </c>
      <c r="AE1474" s="25">
        <f>LOWER(Settings!$C$4)&amp;".mit."&amp;$A1474&amp;IF($C1474="","","."&amp;$C1474&amp;"."&amp;$B1474)&amp;IF(INDEX(Variables!$D$5:$D$105,MATCH($A1474,Variables!$A$5:$A$105,0))="","","."&amp;INDEX(Variables!$D$5:$D$105,MATCH($A1474,Variables!$A$5:$A$105,0)))&amp;"."&amp;AE$5</f>
        <v/>
      </c>
      <c r="AF1474" s="28">
        <f>AF1465*Settings!$C$13*$D1474</f>
        <v/>
      </c>
      <c r="AG1474" s="29">
        <f>AG1465*Settings!$C$13*$D1474</f>
        <v/>
      </c>
      <c r="AH1474" s="29">
        <f>AH1465*Settings!$C$13*$D1474</f>
        <v/>
      </c>
      <c r="AI1474" s="29">
        <f>AI1465*Settings!$C$13*$D1474</f>
        <v/>
      </c>
      <c r="AJ1474" s="29">
        <f>AJ1465*Settings!$C$13*$D1474</f>
        <v/>
      </c>
      <c r="AK1474" s="29">
        <f>AK1465*Settings!$C$13*$D1474</f>
        <v/>
      </c>
      <c r="AL1474" s="29">
        <f>AL1465*Settings!$C$13*$D1474</f>
        <v/>
      </c>
      <c r="AM1474" s="29">
        <f>AM1465*Settings!$C$13*$D1474</f>
        <v/>
      </c>
      <c r="AN1474" s="29">
        <f>AN1465*Settings!$C$13*$D1474</f>
        <v/>
      </c>
      <c r="AO1474" s="29">
        <f>AO1465*Settings!$C$13*$D1474</f>
        <v/>
      </c>
      <c r="AP1474" s="29">
        <f>AP1465*Settings!$C$13*$D1474</f>
        <v/>
      </c>
      <c r="AQ1474" s="29">
        <f>AQ1465*Settings!$C$13*$D1474</f>
        <v/>
      </c>
      <c r="AR1474" s="29">
        <f>AR1465*Settings!$C$13*$D1474</f>
        <v/>
      </c>
      <c r="AS1474" s="29">
        <f>AS1465*Settings!$C$13*$D1474</f>
        <v/>
      </c>
      <c r="AT1474" s="29">
        <f>AT1465*Settings!$C$13*$D1474</f>
        <v/>
      </c>
      <c r="AU1474" s="29">
        <f>AU1465*Settings!$C$13*$D1474</f>
        <v/>
      </c>
      <c r="AV1474" s="29">
        <f>AV1465*Settings!$C$13*$D1474</f>
        <v/>
      </c>
      <c r="AW1474" s="29">
        <f>AW1465*Settings!$C$13*$D1474</f>
        <v/>
      </c>
      <c r="AX1474" s="49">
        <f>EMISSIONS(AX1465,Settings!$C$13,$D1474)</f>
        <v/>
      </c>
    </row>
    <row r="1475" hidden="1" outlineLevel="2">
      <c r="A1475" s="5" t="inlineStr">
        <is>
          <t>co2</t>
        </is>
      </c>
      <c r="B1475" s="5" t="inlineStr">
        <is>
          <t>gso</t>
        </is>
      </c>
      <c r="C1475" s="5" t="inlineStr">
        <is>
          <t>cem</t>
        </is>
      </c>
      <c r="D1475" s="40">
        <f>INDEX(Inputs!$T$5:$T$132,MATCH($B1475&amp;"|"&amp;$C1475,Inputs!$A$5:$A$132,0))</f>
        <v/>
      </c>
      <c r="E1475" s="39" t="n"/>
      <c r="F1475" s="39" t="n"/>
      <c r="G1475" s="39" t="n"/>
      <c r="H1475" s="5">
        <f>INDEX(Variables!$B$5:$B$105,MATCH($A1475,Variables!$A$5:$A$105,0))&amp;IF($C1475="",""," | "&amp;INDEX(Mapping!$B$5:$B$26,MATCH($C1475,Mapping!$A$5:$A$26,0))&amp;" | "&amp;INDEX(Mapping!$B$30:$B$41,MATCH($B1475,Mapping!$A$30:$A$41,0)))</f>
        <v/>
      </c>
      <c r="I1475" s="5">
        <f>INDEX(Variables!$C$5:$C$105,MATCH($A1475,Variables!$A$5:$A$105,0))</f>
        <v/>
      </c>
      <c r="J1475" s="5">
        <f>INDEX(Variables!$E$5:$E$105,MATCH($A1475,Variables!$A$5:$A$105,0))</f>
        <v/>
      </c>
      <c r="K1475" s="25">
        <f>LOWER(Settings!$C$4)&amp;".mit."&amp;$A1475&amp;IF($C1475="","","."&amp;$C1475&amp;"."&amp;$B1475)&amp;IF(INDEX(Variables!$D$5:$D$105,MATCH($A1475,Variables!$A$5:$A$105,0))="","","."&amp;INDEX(Variables!$D$5:$D$105,MATCH($A1475,Variables!$A$5:$A$105,0)))&amp;"."&amp;K$5</f>
        <v/>
      </c>
      <c r="L1475" s="28">
        <f>L1466*Settings!$C$13*$D1475</f>
        <v/>
      </c>
      <c r="M1475" s="29">
        <f>M1466*Settings!$C$13*$D1475</f>
        <v/>
      </c>
      <c r="N1475" s="29">
        <f>N1466*Settings!$C$13*$D1475</f>
        <v/>
      </c>
      <c r="O1475" s="29">
        <f>O1466*Settings!$C$13*$D1475</f>
        <v/>
      </c>
      <c r="P1475" s="29">
        <f>P1466*Settings!$C$13*$D1475</f>
        <v/>
      </c>
      <c r="Q1475" s="29">
        <f>Q1466*Settings!$C$13*$D1475</f>
        <v/>
      </c>
      <c r="R1475" s="29">
        <f>R1466*Settings!$C$13*$D1475</f>
        <v/>
      </c>
      <c r="S1475" s="29">
        <f>S1466*Settings!$C$13*$D1475</f>
        <v/>
      </c>
      <c r="T1475" s="29">
        <f>T1466*Settings!$C$13*$D1475</f>
        <v/>
      </c>
      <c r="U1475" s="29">
        <f>U1466*Settings!$C$13*$D1475</f>
        <v/>
      </c>
      <c r="V1475" s="29">
        <f>V1466*Settings!$C$13*$D1475</f>
        <v/>
      </c>
      <c r="W1475" s="29">
        <f>W1466*Settings!$C$13*$D1475</f>
        <v/>
      </c>
      <c r="X1475" s="29">
        <f>X1466*Settings!$C$13*$D1475</f>
        <v/>
      </c>
      <c r="Y1475" s="29">
        <f>Y1466*Settings!$C$13*$D1475</f>
        <v/>
      </c>
      <c r="Z1475" s="29">
        <f>Z1466*Settings!$C$13*$D1475</f>
        <v/>
      </c>
      <c r="AA1475" s="29">
        <f>AA1466*Settings!$C$13*$D1475</f>
        <v/>
      </c>
      <c r="AB1475" s="29">
        <f>AB1466*Settings!$C$13*$D1475</f>
        <v/>
      </c>
      <c r="AC1475" s="29">
        <f>AC1466*Settings!$C$13*$D1475</f>
        <v/>
      </c>
      <c r="AD1475" s="49">
        <f>EMISSIONS(AD1466,Settings!$C$13,$D1475)</f>
        <v/>
      </c>
      <c r="AE1475" s="25">
        <f>LOWER(Settings!$C$4)&amp;".mit."&amp;$A1475&amp;IF($C1475="","","."&amp;$C1475&amp;"."&amp;$B1475)&amp;IF(INDEX(Variables!$D$5:$D$105,MATCH($A1475,Variables!$A$5:$A$105,0))="","","."&amp;INDEX(Variables!$D$5:$D$105,MATCH($A1475,Variables!$A$5:$A$105,0)))&amp;"."&amp;AE$5</f>
        <v/>
      </c>
      <c r="AF1475" s="28">
        <f>AF1466*Settings!$C$13*$D1475</f>
        <v/>
      </c>
      <c r="AG1475" s="29">
        <f>AG1466*Settings!$C$13*$D1475</f>
        <v/>
      </c>
      <c r="AH1475" s="29">
        <f>AH1466*Settings!$C$13*$D1475</f>
        <v/>
      </c>
      <c r="AI1475" s="29">
        <f>AI1466*Settings!$C$13*$D1475</f>
        <v/>
      </c>
      <c r="AJ1475" s="29">
        <f>AJ1466*Settings!$C$13*$D1475</f>
        <v/>
      </c>
      <c r="AK1475" s="29">
        <f>AK1466*Settings!$C$13*$D1475</f>
        <v/>
      </c>
      <c r="AL1475" s="29">
        <f>AL1466*Settings!$C$13*$D1475</f>
        <v/>
      </c>
      <c r="AM1475" s="29">
        <f>AM1466*Settings!$C$13*$D1475</f>
        <v/>
      </c>
      <c r="AN1475" s="29">
        <f>AN1466*Settings!$C$13*$D1475</f>
        <v/>
      </c>
      <c r="AO1475" s="29">
        <f>AO1466*Settings!$C$13*$D1475</f>
        <v/>
      </c>
      <c r="AP1475" s="29">
        <f>AP1466*Settings!$C$13*$D1475</f>
        <v/>
      </c>
      <c r="AQ1475" s="29">
        <f>AQ1466*Settings!$C$13*$D1475</f>
        <v/>
      </c>
      <c r="AR1475" s="29">
        <f>AR1466*Settings!$C$13*$D1475</f>
        <v/>
      </c>
      <c r="AS1475" s="29">
        <f>AS1466*Settings!$C$13*$D1475</f>
        <v/>
      </c>
      <c r="AT1475" s="29">
        <f>AT1466*Settings!$C$13*$D1475</f>
        <v/>
      </c>
      <c r="AU1475" s="29">
        <f>AU1466*Settings!$C$13*$D1475</f>
        <v/>
      </c>
      <c r="AV1475" s="29">
        <f>AV1466*Settings!$C$13*$D1475</f>
        <v/>
      </c>
      <c r="AW1475" s="29">
        <f>AW1466*Settings!$C$13*$D1475</f>
        <v/>
      </c>
      <c r="AX1475" s="49">
        <f>EMISSIONS(AX1466,Settings!$C$13,$D1475)</f>
        <v/>
      </c>
    </row>
    <row r="1476" hidden="1" outlineLevel="2">
      <c r="A1476" s="5" t="inlineStr">
        <is>
          <t>co2</t>
        </is>
      </c>
      <c r="B1476" s="5" t="inlineStr">
        <is>
          <t>die</t>
        </is>
      </c>
      <c r="C1476" s="5" t="inlineStr">
        <is>
          <t>cem</t>
        </is>
      </c>
      <c r="D1476" s="40">
        <f>INDEX(Inputs!$T$5:$T$132,MATCH($B1476&amp;"|"&amp;$C1476,Inputs!$A$5:$A$132,0))</f>
        <v/>
      </c>
      <c r="E1476" s="39" t="n"/>
      <c r="F1476" s="39" t="n"/>
      <c r="G1476" s="39" t="n"/>
      <c r="H1476" s="5">
        <f>INDEX(Variables!$B$5:$B$105,MATCH($A1476,Variables!$A$5:$A$105,0))&amp;IF($C1476="",""," | "&amp;INDEX(Mapping!$B$5:$B$26,MATCH($C1476,Mapping!$A$5:$A$26,0))&amp;" | "&amp;INDEX(Mapping!$B$30:$B$41,MATCH($B1476,Mapping!$A$30:$A$41,0)))</f>
        <v/>
      </c>
      <c r="I1476" s="5">
        <f>INDEX(Variables!$C$5:$C$105,MATCH($A1476,Variables!$A$5:$A$105,0))</f>
        <v/>
      </c>
      <c r="J1476" s="5">
        <f>INDEX(Variables!$E$5:$E$105,MATCH($A1476,Variables!$A$5:$A$105,0))</f>
        <v/>
      </c>
      <c r="K1476" s="25">
        <f>LOWER(Settings!$C$4)&amp;".mit."&amp;$A1476&amp;IF($C1476="","","."&amp;$C1476&amp;"."&amp;$B1476)&amp;IF(INDEX(Variables!$D$5:$D$105,MATCH($A1476,Variables!$A$5:$A$105,0))="","","."&amp;INDEX(Variables!$D$5:$D$105,MATCH($A1476,Variables!$A$5:$A$105,0)))&amp;"."&amp;K$5</f>
        <v/>
      </c>
      <c r="L1476" s="28">
        <f>L1467*Settings!$C$13*$D1476</f>
        <v/>
      </c>
      <c r="M1476" s="29">
        <f>M1467*Settings!$C$13*$D1476</f>
        <v/>
      </c>
      <c r="N1476" s="29">
        <f>N1467*Settings!$C$13*$D1476</f>
        <v/>
      </c>
      <c r="O1476" s="29">
        <f>O1467*Settings!$C$13*$D1476</f>
        <v/>
      </c>
      <c r="P1476" s="29">
        <f>P1467*Settings!$C$13*$D1476</f>
        <v/>
      </c>
      <c r="Q1476" s="29">
        <f>Q1467*Settings!$C$13*$D1476</f>
        <v/>
      </c>
      <c r="R1476" s="29">
        <f>R1467*Settings!$C$13*$D1476</f>
        <v/>
      </c>
      <c r="S1476" s="29">
        <f>S1467*Settings!$C$13*$D1476</f>
        <v/>
      </c>
      <c r="T1476" s="29">
        <f>T1467*Settings!$C$13*$D1476</f>
        <v/>
      </c>
      <c r="U1476" s="29">
        <f>U1467*Settings!$C$13*$D1476</f>
        <v/>
      </c>
      <c r="V1476" s="29">
        <f>V1467*Settings!$C$13*$D1476</f>
        <v/>
      </c>
      <c r="W1476" s="29">
        <f>W1467*Settings!$C$13*$D1476</f>
        <v/>
      </c>
      <c r="X1476" s="29">
        <f>X1467*Settings!$C$13*$D1476</f>
        <v/>
      </c>
      <c r="Y1476" s="29">
        <f>Y1467*Settings!$C$13*$D1476</f>
        <v/>
      </c>
      <c r="Z1476" s="29">
        <f>Z1467*Settings!$C$13*$D1476</f>
        <v/>
      </c>
      <c r="AA1476" s="29">
        <f>AA1467*Settings!$C$13*$D1476</f>
        <v/>
      </c>
      <c r="AB1476" s="29">
        <f>AB1467*Settings!$C$13*$D1476</f>
        <v/>
      </c>
      <c r="AC1476" s="29">
        <f>AC1467*Settings!$C$13*$D1476</f>
        <v/>
      </c>
      <c r="AD1476" s="49">
        <f>EMISSIONS(AD1467,Settings!$C$13,$D1476)</f>
        <v/>
      </c>
      <c r="AE1476" s="25">
        <f>LOWER(Settings!$C$4)&amp;".mit."&amp;$A1476&amp;IF($C1476="","","."&amp;$C1476&amp;"."&amp;$B1476)&amp;IF(INDEX(Variables!$D$5:$D$105,MATCH($A1476,Variables!$A$5:$A$105,0))="","","."&amp;INDEX(Variables!$D$5:$D$105,MATCH($A1476,Variables!$A$5:$A$105,0)))&amp;"."&amp;AE$5</f>
        <v/>
      </c>
      <c r="AF1476" s="28">
        <f>AF1467*Settings!$C$13*$D1476</f>
        <v/>
      </c>
      <c r="AG1476" s="29">
        <f>AG1467*Settings!$C$13*$D1476</f>
        <v/>
      </c>
      <c r="AH1476" s="29">
        <f>AH1467*Settings!$C$13*$D1476</f>
        <v/>
      </c>
      <c r="AI1476" s="29">
        <f>AI1467*Settings!$C$13*$D1476</f>
        <v/>
      </c>
      <c r="AJ1476" s="29">
        <f>AJ1467*Settings!$C$13*$D1476</f>
        <v/>
      </c>
      <c r="AK1476" s="29">
        <f>AK1467*Settings!$C$13*$D1476</f>
        <v/>
      </c>
      <c r="AL1476" s="29">
        <f>AL1467*Settings!$C$13*$D1476</f>
        <v/>
      </c>
      <c r="AM1476" s="29">
        <f>AM1467*Settings!$C$13*$D1476</f>
        <v/>
      </c>
      <c r="AN1476" s="29">
        <f>AN1467*Settings!$C$13*$D1476</f>
        <v/>
      </c>
      <c r="AO1476" s="29">
        <f>AO1467*Settings!$C$13*$D1476</f>
        <v/>
      </c>
      <c r="AP1476" s="29">
        <f>AP1467*Settings!$C$13*$D1476</f>
        <v/>
      </c>
      <c r="AQ1476" s="29">
        <f>AQ1467*Settings!$C$13*$D1476</f>
        <v/>
      </c>
      <c r="AR1476" s="29">
        <f>AR1467*Settings!$C$13*$D1476</f>
        <v/>
      </c>
      <c r="AS1476" s="29">
        <f>AS1467*Settings!$C$13*$D1476</f>
        <v/>
      </c>
      <c r="AT1476" s="29">
        <f>AT1467*Settings!$C$13*$D1476</f>
        <v/>
      </c>
      <c r="AU1476" s="29">
        <f>AU1467*Settings!$C$13*$D1476</f>
        <v/>
      </c>
      <c r="AV1476" s="29">
        <f>AV1467*Settings!$C$13*$D1476</f>
        <v/>
      </c>
      <c r="AW1476" s="29">
        <f>AW1467*Settings!$C$13*$D1476</f>
        <v/>
      </c>
      <c r="AX1476" s="49">
        <f>EMISSIONS(AX1467,Settings!$C$13,$D1476)</f>
        <v/>
      </c>
    </row>
    <row r="1477" hidden="1" outlineLevel="2">
      <c r="A1477" s="5" t="inlineStr">
        <is>
          <t>co2</t>
        </is>
      </c>
      <c r="B1477" s="5" t="inlineStr">
        <is>
          <t>lpg</t>
        </is>
      </c>
      <c r="C1477" s="5" t="inlineStr">
        <is>
          <t>cem</t>
        </is>
      </c>
      <c r="D1477" s="40">
        <f>INDEX(Inputs!$T$5:$T$132,MATCH($B1477&amp;"|"&amp;$C1477,Inputs!$A$5:$A$132,0))</f>
        <v/>
      </c>
      <c r="E1477" s="39" t="n"/>
      <c r="F1477" s="39" t="n"/>
      <c r="G1477" s="39" t="n"/>
      <c r="H1477" s="5">
        <f>INDEX(Variables!$B$5:$B$105,MATCH($A1477,Variables!$A$5:$A$105,0))&amp;IF($C1477="",""," | "&amp;INDEX(Mapping!$B$5:$B$26,MATCH($C1477,Mapping!$A$5:$A$26,0))&amp;" | "&amp;INDEX(Mapping!$B$30:$B$41,MATCH($B1477,Mapping!$A$30:$A$41,0)))</f>
        <v/>
      </c>
      <c r="I1477" s="5">
        <f>INDEX(Variables!$C$5:$C$105,MATCH($A1477,Variables!$A$5:$A$105,0))</f>
        <v/>
      </c>
      <c r="J1477" s="5">
        <f>INDEX(Variables!$E$5:$E$105,MATCH($A1477,Variables!$A$5:$A$105,0))</f>
        <v/>
      </c>
      <c r="K1477" s="25">
        <f>LOWER(Settings!$C$4)&amp;".mit."&amp;$A1477&amp;IF($C1477="","","."&amp;$C1477&amp;"."&amp;$B1477)&amp;IF(INDEX(Variables!$D$5:$D$105,MATCH($A1477,Variables!$A$5:$A$105,0))="","","."&amp;INDEX(Variables!$D$5:$D$105,MATCH($A1477,Variables!$A$5:$A$105,0)))&amp;"."&amp;K$5</f>
        <v/>
      </c>
      <c r="L1477" s="28">
        <f>L1468*Settings!$C$13*$D1477</f>
        <v/>
      </c>
      <c r="M1477" s="29">
        <f>M1468*Settings!$C$13*$D1477</f>
        <v/>
      </c>
      <c r="N1477" s="29">
        <f>N1468*Settings!$C$13*$D1477</f>
        <v/>
      </c>
      <c r="O1477" s="29">
        <f>O1468*Settings!$C$13*$D1477</f>
        <v/>
      </c>
      <c r="P1477" s="29">
        <f>P1468*Settings!$C$13*$D1477</f>
        <v/>
      </c>
      <c r="Q1477" s="29">
        <f>Q1468*Settings!$C$13*$D1477</f>
        <v/>
      </c>
      <c r="R1477" s="29">
        <f>R1468*Settings!$C$13*$D1477</f>
        <v/>
      </c>
      <c r="S1477" s="29">
        <f>S1468*Settings!$C$13*$D1477</f>
        <v/>
      </c>
      <c r="T1477" s="29">
        <f>T1468*Settings!$C$13*$D1477</f>
        <v/>
      </c>
      <c r="U1477" s="29">
        <f>U1468*Settings!$C$13*$D1477</f>
        <v/>
      </c>
      <c r="V1477" s="29">
        <f>V1468*Settings!$C$13*$D1477</f>
        <v/>
      </c>
      <c r="W1477" s="29">
        <f>W1468*Settings!$C$13*$D1477</f>
        <v/>
      </c>
      <c r="X1477" s="29">
        <f>X1468*Settings!$C$13*$D1477</f>
        <v/>
      </c>
      <c r="Y1477" s="29">
        <f>Y1468*Settings!$C$13*$D1477</f>
        <v/>
      </c>
      <c r="Z1477" s="29">
        <f>Z1468*Settings!$C$13*$D1477</f>
        <v/>
      </c>
      <c r="AA1477" s="29">
        <f>AA1468*Settings!$C$13*$D1477</f>
        <v/>
      </c>
      <c r="AB1477" s="29">
        <f>AB1468*Settings!$C$13*$D1477</f>
        <v/>
      </c>
      <c r="AC1477" s="29">
        <f>AC1468*Settings!$C$13*$D1477</f>
        <v/>
      </c>
      <c r="AD1477" s="49">
        <f>EMISSIONS(AD1468,Settings!$C$13,$D1477)</f>
        <v/>
      </c>
      <c r="AE1477" s="25">
        <f>LOWER(Settings!$C$4)&amp;".mit."&amp;$A1477&amp;IF($C1477="","","."&amp;$C1477&amp;"."&amp;$B1477)&amp;IF(INDEX(Variables!$D$5:$D$105,MATCH($A1477,Variables!$A$5:$A$105,0))="","","."&amp;INDEX(Variables!$D$5:$D$105,MATCH($A1477,Variables!$A$5:$A$105,0)))&amp;"."&amp;AE$5</f>
        <v/>
      </c>
      <c r="AF1477" s="28">
        <f>AF1468*Settings!$C$13*$D1477</f>
        <v/>
      </c>
      <c r="AG1477" s="29">
        <f>AG1468*Settings!$C$13*$D1477</f>
        <v/>
      </c>
      <c r="AH1477" s="29">
        <f>AH1468*Settings!$C$13*$D1477</f>
        <v/>
      </c>
      <c r="AI1477" s="29">
        <f>AI1468*Settings!$C$13*$D1477</f>
        <v/>
      </c>
      <c r="AJ1477" s="29">
        <f>AJ1468*Settings!$C$13*$D1477</f>
        <v/>
      </c>
      <c r="AK1477" s="29">
        <f>AK1468*Settings!$C$13*$D1477</f>
        <v/>
      </c>
      <c r="AL1477" s="29">
        <f>AL1468*Settings!$C$13*$D1477</f>
        <v/>
      </c>
      <c r="AM1477" s="29">
        <f>AM1468*Settings!$C$13*$D1477</f>
        <v/>
      </c>
      <c r="AN1477" s="29">
        <f>AN1468*Settings!$C$13*$D1477</f>
        <v/>
      </c>
      <c r="AO1477" s="29">
        <f>AO1468*Settings!$C$13*$D1477</f>
        <v/>
      </c>
      <c r="AP1477" s="29">
        <f>AP1468*Settings!$C$13*$D1477</f>
        <v/>
      </c>
      <c r="AQ1477" s="29">
        <f>AQ1468*Settings!$C$13*$D1477</f>
        <v/>
      </c>
      <c r="AR1477" s="29">
        <f>AR1468*Settings!$C$13*$D1477</f>
        <v/>
      </c>
      <c r="AS1477" s="29">
        <f>AS1468*Settings!$C$13*$D1477</f>
        <v/>
      </c>
      <c r="AT1477" s="29">
        <f>AT1468*Settings!$C$13*$D1477</f>
        <v/>
      </c>
      <c r="AU1477" s="29">
        <f>AU1468*Settings!$C$13*$D1477</f>
        <v/>
      </c>
      <c r="AV1477" s="29">
        <f>AV1468*Settings!$C$13*$D1477</f>
        <v/>
      </c>
      <c r="AW1477" s="29">
        <f>AW1468*Settings!$C$13*$D1477</f>
        <v/>
      </c>
      <c r="AX1477" s="49">
        <f>EMISSIONS(AX1468,Settings!$C$13,$D1477)</f>
        <v/>
      </c>
    </row>
    <row r="1478" hidden="1" outlineLevel="2">
      <c r="A1478" s="5" t="inlineStr">
        <is>
          <t>co2</t>
        </is>
      </c>
      <c r="B1478" s="5" t="inlineStr">
        <is>
          <t>ker</t>
        </is>
      </c>
      <c r="C1478" s="5" t="inlineStr">
        <is>
          <t>cem</t>
        </is>
      </c>
      <c r="D1478" s="40">
        <f>INDEX(Inputs!$T$5:$T$132,MATCH($B1478&amp;"|"&amp;$C1478,Inputs!$A$5:$A$132,0))</f>
        <v/>
      </c>
      <c r="E1478" s="39" t="n"/>
      <c r="F1478" s="39" t="n"/>
      <c r="G1478" s="39" t="n"/>
      <c r="H1478" s="5">
        <f>INDEX(Variables!$B$5:$B$105,MATCH($A1478,Variables!$A$5:$A$105,0))&amp;IF($C1478="",""," | "&amp;INDEX(Mapping!$B$5:$B$26,MATCH($C1478,Mapping!$A$5:$A$26,0))&amp;" | "&amp;INDEX(Mapping!$B$30:$B$41,MATCH($B1478,Mapping!$A$30:$A$41,0)))</f>
        <v/>
      </c>
      <c r="I1478" s="5">
        <f>INDEX(Variables!$C$5:$C$105,MATCH($A1478,Variables!$A$5:$A$105,0))</f>
        <v/>
      </c>
      <c r="J1478" s="5">
        <f>INDEX(Variables!$E$5:$E$105,MATCH($A1478,Variables!$A$5:$A$105,0))</f>
        <v/>
      </c>
      <c r="K1478" s="25">
        <f>LOWER(Settings!$C$4)&amp;".mit."&amp;$A1478&amp;IF($C1478="","","."&amp;$C1478&amp;"."&amp;$B1478)&amp;IF(INDEX(Variables!$D$5:$D$105,MATCH($A1478,Variables!$A$5:$A$105,0))="","","."&amp;INDEX(Variables!$D$5:$D$105,MATCH($A1478,Variables!$A$5:$A$105,0)))&amp;"."&amp;K$5</f>
        <v/>
      </c>
      <c r="L1478" s="28">
        <f>L1469*Settings!$C$13*$D1478</f>
        <v/>
      </c>
      <c r="M1478" s="29">
        <f>M1469*Settings!$C$13*$D1478</f>
        <v/>
      </c>
      <c r="N1478" s="29">
        <f>N1469*Settings!$C$13*$D1478</f>
        <v/>
      </c>
      <c r="O1478" s="29">
        <f>O1469*Settings!$C$13*$D1478</f>
        <v/>
      </c>
      <c r="P1478" s="29">
        <f>P1469*Settings!$C$13*$D1478</f>
        <v/>
      </c>
      <c r="Q1478" s="29">
        <f>Q1469*Settings!$C$13*$D1478</f>
        <v/>
      </c>
      <c r="R1478" s="29">
        <f>R1469*Settings!$C$13*$D1478</f>
        <v/>
      </c>
      <c r="S1478" s="29">
        <f>S1469*Settings!$C$13*$D1478</f>
        <v/>
      </c>
      <c r="T1478" s="29">
        <f>T1469*Settings!$C$13*$D1478</f>
        <v/>
      </c>
      <c r="U1478" s="29">
        <f>U1469*Settings!$C$13*$D1478</f>
        <v/>
      </c>
      <c r="V1478" s="29">
        <f>V1469*Settings!$C$13*$D1478</f>
        <v/>
      </c>
      <c r="W1478" s="29">
        <f>W1469*Settings!$C$13*$D1478</f>
        <v/>
      </c>
      <c r="X1478" s="29">
        <f>X1469*Settings!$C$13*$D1478</f>
        <v/>
      </c>
      <c r="Y1478" s="29">
        <f>Y1469*Settings!$C$13*$D1478</f>
        <v/>
      </c>
      <c r="Z1478" s="29">
        <f>Z1469*Settings!$C$13*$D1478</f>
        <v/>
      </c>
      <c r="AA1478" s="29">
        <f>AA1469*Settings!$C$13*$D1478</f>
        <v/>
      </c>
      <c r="AB1478" s="29">
        <f>AB1469*Settings!$C$13*$D1478</f>
        <v/>
      </c>
      <c r="AC1478" s="29">
        <f>AC1469*Settings!$C$13*$D1478</f>
        <v/>
      </c>
      <c r="AD1478" s="49">
        <f>EMISSIONS(AD1469,Settings!$C$13,$D1478)</f>
        <v/>
      </c>
      <c r="AE1478" s="25">
        <f>LOWER(Settings!$C$4)&amp;".mit."&amp;$A1478&amp;IF($C1478="","","."&amp;$C1478&amp;"."&amp;$B1478)&amp;IF(INDEX(Variables!$D$5:$D$105,MATCH($A1478,Variables!$A$5:$A$105,0))="","","."&amp;INDEX(Variables!$D$5:$D$105,MATCH($A1478,Variables!$A$5:$A$105,0)))&amp;"."&amp;AE$5</f>
        <v/>
      </c>
      <c r="AF1478" s="28">
        <f>AF1469*Settings!$C$13*$D1478</f>
        <v/>
      </c>
      <c r="AG1478" s="29">
        <f>AG1469*Settings!$C$13*$D1478</f>
        <v/>
      </c>
      <c r="AH1478" s="29">
        <f>AH1469*Settings!$C$13*$D1478</f>
        <v/>
      </c>
      <c r="AI1478" s="29">
        <f>AI1469*Settings!$C$13*$D1478</f>
        <v/>
      </c>
      <c r="AJ1478" s="29">
        <f>AJ1469*Settings!$C$13*$D1478</f>
        <v/>
      </c>
      <c r="AK1478" s="29">
        <f>AK1469*Settings!$C$13*$D1478</f>
        <v/>
      </c>
      <c r="AL1478" s="29">
        <f>AL1469*Settings!$C$13*$D1478</f>
        <v/>
      </c>
      <c r="AM1478" s="29">
        <f>AM1469*Settings!$C$13*$D1478</f>
        <v/>
      </c>
      <c r="AN1478" s="29">
        <f>AN1469*Settings!$C$13*$D1478</f>
        <v/>
      </c>
      <c r="AO1478" s="29">
        <f>AO1469*Settings!$C$13*$D1478</f>
        <v/>
      </c>
      <c r="AP1478" s="29">
        <f>AP1469*Settings!$C$13*$D1478</f>
        <v/>
      </c>
      <c r="AQ1478" s="29">
        <f>AQ1469*Settings!$C$13*$D1478</f>
        <v/>
      </c>
      <c r="AR1478" s="29">
        <f>AR1469*Settings!$C$13*$D1478</f>
        <v/>
      </c>
      <c r="AS1478" s="29">
        <f>AS1469*Settings!$C$13*$D1478</f>
        <v/>
      </c>
      <c r="AT1478" s="29">
        <f>AT1469*Settings!$C$13*$D1478</f>
        <v/>
      </c>
      <c r="AU1478" s="29">
        <f>AU1469*Settings!$C$13*$D1478</f>
        <v/>
      </c>
      <c r="AV1478" s="29">
        <f>AV1469*Settings!$C$13*$D1478</f>
        <v/>
      </c>
      <c r="AW1478" s="29">
        <f>AW1469*Settings!$C$13*$D1478</f>
        <v/>
      </c>
      <c r="AX1478" s="49">
        <f>EMISSIONS(AX1469,Settings!$C$13,$D1478)</f>
        <v/>
      </c>
    </row>
    <row r="1479" hidden="1" outlineLevel="2">
      <c r="A1479" s="5" t="inlineStr">
        <is>
          <t>co2</t>
        </is>
      </c>
      <c r="B1479" s="5" t="inlineStr">
        <is>
          <t>oop</t>
        </is>
      </c>
      <c r="C1479" s="5" t="inlineStr">
        <is>
          <t>cem</t>
        </is>
      </c>
      <c r="D1479" s="40">
        <f>INDEX(Inputs!$T$5:$T$132,MATCH($B1479&amp;"|"&amp;$C1479,Inputs!$A$5:$A$132,0))</f>
        <v/>
      </c>
      <c r="E1479" s="39" t="n"/>
      <c r="F1479" s="39" t="n"/>
      <c r="G1479" s="39" t="n"/>
      <c r="H1479" s="5">
        <f>INDEX(Variables!$B$5:$B$105,MATCH($A1479,Variables!$A$5:$A$105,0))&amp;IF($C1479="",""," | "&amp;INDEX(Mapping!$B$5:$B$26,MATCH($C1479,Mapping!$A$5:$A$26,0))&amp;" | "&amp;INDEX(Mapping!$B$30:$B$41,MATCH($B1479,Mapping!$A$30:$A$41,0)))</f>
        <v/>
      </c>
      <c r="I1479" s="5">
        <f>INDEX(Variables!$C$5:$C$105,MATCH($A1479,Variables!$A$5:$A$105,0))</f>
        <v/>
      </c>
      <c r="J1479" s="5">
        <f>INDEX(Variables!$E$5:$E$105,MATCH($A1479,Variables!$A$5:$A$105,0))</f>
        <v/>
      </c>
      <c r="K1479" s="25">
        <f>LOWER(Settings!$C$4)&amp;".mit."&amp;$A1479&amp;IF($C1479="","","."&amp;$C1479&amp;"."&amp;$B1479)&amp;IF(INDEX(Variables!$D$5:$D$105,MATCH($A1479,Variables!$A$5:$A$105,0))="","","."&amp;INDEX(Variables!$D$5:$D$105,MATCH($A1479,Variables!$A$5:$A$105,0)))&amp;"."&amp;K$5</f>
        <v/>
      </c>
      <c r="L1479" s="28">
        <f>L1470*Settings!$C$13*$D1479</f>
        <v/>
      </c>
      <c r="M1479" s="29">
        <f>M1470*Settings!$C$13*$D1479</f>
        <v/>
      </c>
      <c r="N1479" s="29">
        <f>N1470*Settings!$C$13*$D1479</f>
        <v/>
      </c>
      <c r="O1479" s="29">
        <f>O1470*Settings!$C$13*$D1479</f>
        <v/>
      </c>
      <c r="P1479" s="29">
        <f>P1470*Settings!$C$13*$D1479</f>
        <v/>
      </c>
      <c r="Q1479" s="29">
        <f>Q1470*Settings!$C$13*$D1479</f>
        <v/>
      </c>
      <c r="R1479" s="29">
        <f>R1470*Settings!$C$13*$D1479</f>
        <v/>
      </c>
      <c r="S1479" s="29">
        <f>S1470*Settings!$C$13*$D1479</f>
        <v/>
      </c>
      <c r="T1479" s="29">
        <f>T1470*Settings!$C$13*$D1479</f>
        <v/>
      </c>
      <c r="U1479" s="29">
        <f>U1470*Settings!$C$13*$D1479</f>
        <v/>
      </c>
      <c r="V1479" s="29">
        <f>V1470*Settings!$C$13*$D1479</f>
        <v/>
      </c>
      <c r="W1479" s="29">
        <f>W1470*Settings!$C$13*$D1479</f>
        <v/>
      </c>
      <c r="X1479" s="29">
        <f>X1470*Settings!$C$13*$D1479</f>
        <v/>
      </c>
      <c r="Y1479" s="29">
        <f>Y1470*Settings!$C$13*$D1479</f>
        <v/>
      </c>
      <c r="Z1479" s="29">
        <f>Z1470*Settings!$C$13*$D1479</f>
        <v/>
      </c>
      <c r="AA1479" s="29">
        <f>AA1470*Settings!$C$13*$D1479</f>
        <v/>
      </c>
      <c r="AB1479" s="29">
        <f>AB1470*Settings!$C$13*$D1479</f>
        <v/>
      </c>
      <c r="AC1479" s="29">
        <f>AC1470*Settings!$C$13*$D1479</f>
        <v/>
      </c>
      <c r="AD1479" s="49">
        <f>EMISSIONS(AD1470,Settings!$C$13,$D1479)</f>
        <v/>
      </c>
      <c r="AE1479" s="25">
        <f>LOWER(Settings!$C$4)&amp;".mit."&amp;$A1479&amp;IF($C1479="","","."&amp;$C1479&amp;"."&amp;$B1479)&amp;IF(INDEX(Variables!$D$5:$D$105,MATCH($A1479,Variables!$A$5:$A$105,0))="","","."&amp;INDEX(Variables!$D$5:$D$105,MATCH($A1479,Variables!$A$5:$A$105,0)))&amp;"."&amp;AE$5</f>
        <v/>
      </c>
      <c r="AF1479" s="28">
        <f>AF1470*Settings!$C$13*$D1479</f>
        <v/>
      </c>
      <c r="AG1479" s="29">
        <f>AG1470*Settings!$C$13*$D1479</f>
        <v/>
      </c>
      <c r="AH1479" s="29">
        <f>AH1470*Settings!$C$13*$D1479</f>
        <v/>
      </c>
      <c r="AI1479" s="29">
        <f>AI1470*Settings!$C$13*$D1479</f>
        <v/>
      </c>
      <c r="AJ1479" s="29">
        <f>AJ1470*Settings!$C$13*$D1479</f>
        <v/>
      </c>
      <c r="AK1479" s="29">
        <f>AK1470*Settings!$C$13*$D1479</f>
        <v/>
      </c>
      <c r="AL1479" s="29">
        <f>AL1470*Settings!$C$13*$D1479</f>
        <v/>
      </c>
      <c r="AM1479" s="29">
        <f>AM1470*Settings!$C$13*$D1479</f>
        <v/>
      </c>
      <c r="AN1479" s="29">
        <f>AN1470*Settings!$C$13*$D1479</f>
        <v/>
      </c>
      <c r="AO1479" s="29">
        <f>AO1470*Settings!$C$13*$D1479</f>
        <v/>
      </c>
      <c r="AP1479" s="29">
        <f>AP1470*Settings!$C$13*$D1479</f>
        <v/>
      </c>
      <c r="AQ1479" s="29">
        <f>AQ1470*Settings!$C$13*$D1479</f>
        <v/>
      </c>
      <c r="AR1479" s="29">
        <f>AR1470*Settings!$C$13*$D1479</f>
        <v/>
      </c>
      <c r="AS1479" s="29">
        <f>AS1470*Settings!$C$13*$D1479</f>
        <v/>
      </c>
      <c r="AT1479" s="29">
        <f>AT1470*Settings!$C$13*$D1479</f>
        <v/>
      </c>
      <c r="AU1479" s="29">
        <f>AU1470*Settings!$C$13*$D1479</f>
        <v/>
      </c>
      <c r="AV1479" s="29">
        <f>AV1470*Settings!$C$13*$D1479</f>
        <v/>
      </c>
      <c r="AW1479" s="29">
        <f>AW1470*Settings!$C$13*$D1479</f>
        <v/>
      </c>
      <c r="AX1479" s="49">
        <f>EMISSIONS(AX1470,Settings!$C$13,$D1479)</f>
        <v/>
      </c>
    </row>
    <row r="1480" hidden="1" outlineLevel="2">
      <c r="A1480" s="5" t="inlineStr">
        <is>
          <t>co2</t>
        </is>
      </c>
      <c r="B1480" s="5" t="inlineStr">
        <is>
          <t>bio</t>
        </is>
      </c>
      <c r="C1480" s="5" t="inlineStr">
        <is>
          <t>cem</t>
        </is>
      </c>
      <c r="D1480" s="40">
        <f>INDEX(Inputs!$T$5:$T$132,MATCH($B1480&amp;"|"&amp;$C1480,Inputs!$A$5:$A$132,0))</f>
        <v/>
      </c>
      <c r="E1480" s="39" t="n"/>
      <c r="F1480" s="39" t="n"/>
      <c r="G1480" s="39" t="n"/>
      <c r="H1480" s="5">
        <f>INDEX(Variables!$B$5:$B$105,MATCH($A1480,Variables!$A$5:$A$105,0))&amp;IF($C1480="",""," | "&amp;INDEX(Mapping!$B$5:$B$26,MATCH($C1480,Mapping!$A$5:$A$26,0))&amp;" | "&amp;INDEX(Mapping!$B$30:$B$41,MATCH($B1480,Mapping!$A$30:$A$41,0)))</f>
        <v/>
      </c>
      <c r="I1480" s="5">
        <f>INDEX(Variables!$C$5:$C$105,MATCH($A1480,Variables!$A$5:$A$105,0))</f>
        <v/>
      </c>
      <c r="J1480" s="5">
        <f>INDEX(Variables!$E$5:$E$105,MATCH($A1480,Variables!$A$5:$A$105,0))</f>
        <v/>
      </c>
      <c r="K1480" s="25">
        <f>LOWER(Settings!$C$4)&amp;".mit."&amp;$A1480&amp;IF($C1480="","","."&amp;$C1480&amp;"."&amp;$B1480)&amp;IF(INDEX(Variables!$D$5:$D$105,MATCH($A1480,Variables!$A$5:$A$105,0))="","","."&amp;INDEX(Variables!$D$5:$D$105,MATCH($A1480,Variables!$A$5:$A$105,0)))&amp;"."&amp;K$5</f>
        <v/>
      </c>
      <c r="L1480" s="28">
        <f>L1471*Settings!$C$13*$D1480</f>
        <v/>
      </c>
      <c r="M1480" s="29">
        <f>M1471*Settings!$C$13*$D1480</f>
        <v/>
      </c>
      <c r="N1480" s="29">
        <f>N1471*Settings!$C$13*$D1480</f>
        <v/>
      </c>
      <c r="O1480" s="29">
        <f>O1471*Settings!$C$13*$D1480</f>
        <v/>
      </c>
      <c r="P1480" s="29">
        <f>P1471*Settings!$C$13*$D1480</f>
        <v/>
      </c>
      <c r="Q1480" s="29">
        <f>Q1471*Settings!$C$13*$D1480</f>
        <v/>
      </c>
      <c r="R1480" s="29">
        <f>R1471*Settings!$C$13*$D1480</f>
        <v/>
      </c>
      <c r="S1480" s="29">
        <f>S1471*Settings!$C$13*$D1480</f>
        <v/>
      </c>
      <c r="T1480" s="29">
        <f>T1471*Settings!$C$13*$D1480</f>
        <v/>
      </c>
      <c r="U1480" s="29">
        <f>U1471*Settings!$C$13*$D1480</f>
        <v/>
      </c>
      <c r="V1480" s="29">
        <f>V1471*Settings!$C$13*$D1480</f>
        <v/>
      </c>
      <c r="W1480" s="29">
        <f>W1471*Settings!$C$13*$D1480</f>
        <v/>
      </c>
      <c r="X1480" s="29">
        <f>X1471*Settings!$C$13*$D1480</f>
        <v/>
      </c>
      <c r="Y1480" s="29">
        <f>Y1471*Settings!$C$13*$D1480</f>
        <v/>
      </c>
      <c r="Z1480" s="29">
        <f>Z1471*Settings!$C$13*$D1480</f>
        <v/>
      </c>
      <c r="AA1480" s="29">
        <f>AA1471*Settings!$C$13*$D1480</f>
        <v/>
      </c>
      <c r="AB1480" s="29">
        <f>AB1471*Settings!$C$13*$D1480</f>
        <v/>
      </c>
      <c r="AC1480" s="29">
        <f>AC1471*Settings!$C$13*$D1480</f>
        <v/>
      </c>
      <c r="AD1480" s="49">
        <f>EMISSIONS(AD1471,Settings!$C$13,$D1480)</f>
        <v/>
      </c>
      <c r="AE1480" s="25">
        <f>LOWER(Settings!$C$4)&amp;".mit."&amp;$A1480&amp;IF($C1480="","","."&amp;$C1480&amp;"."&amp;$B1480)&amp;IF(INDEX(Variables!$D$5:$D$105,MATCH($A1480,Variables!$A$5:$A$105,0))="","","."&amp;INDEX(Variables!$D$5:$D$105,MATCH($A1480,Variables!$A$5:$A$105,0)))&amp;"."&amp;AE$5</f>
        <v/>
      </c>
      <c r="AF1480" s="28">
        <f>AF1471*Settings!$C$13*$D1480</f>
        <v/>
      </c>
      <c r="AG1480" s="29">
        <f>AG1471*Settings!$C$13*$D1480</f>
        <v/>
      </c>
      <c r="AH1480" s="29">
        <f>AH1471*Settings!$C$13*$D1480</f>
        <v/>
      </c>
      <c r="AI1480" s="29">
        <f>AI1471*Settings!$C$13*$D1480</f>
        <v/>
      </c>
      <c r="AJ1480" s="29">
        <f>AJ1471*Settings!$C$13*$D1480</f>
        <v/>
      </c>
      <c r="AK1480" s="29">
        <f>AK1471*Settings!$C$13*$D1480</f>
        <v/>
      </c>
      <c r="AL1480" s="29">
        <f>AL1471*Settings!$C$13*$D1480</f>
        <v/>
      </c>
      <c r="AM1480" s="29">
        <f>AM1471*Settings!$C$13*$D1480</f>
        <v/>
      </c>
      <c r="AN1480" s="29">
        <f>AN1471*Settings!$C$13*$D1480</f>
        <v/>
      </c>
      <c r="AO1480" s="29">
        <f>AO1471*Settings!$C$13*$D1480</f>
        <v/>
      </c>
      <c r="AP1480" s="29">
        <f>AP1471*Settings!$C$13*$D1480</f>
        <v/>
      </c>
      <c r="AQ1480" s="29">
        <f>AQ1471*Settings!$C$13*$D1480</f>
        <v/>
      </c>
      <c r="AR1480" s="29">
        <f>AR1471*Settings!$C$13*$D1480</f>
        <v/>
      </c>
      <c r="AS1480" s="29">
        <f>AS1471*Settings!$C$13*$D1480</f>
        <v/>
      </c>
      <c r="AT1480" s="29">
        <f>AT1471*Settings!$C$13*$D1480</f>
        <v/>
      </c>
      <c r="AU1480" s="29">
        <f>AU1471*Settings!$C$13*$D1480</f>
        <v/>
      </c>
      <c r="AV1480" s="29">
        <f>AV1471*Settings!$C$13*$D1480</f>
        <v/>
      </c>
      <c r="AW1480" s="29">
        <f>AW1471*Settings!$C$13*$D1480</f>
        <v/>
      </c>
      <c r="AX1480" s="49">
        <f>EMISSIONS(AX1471,Settings!$C$13,$D1480)</f>
        <v/>
      </c>
    </row>
    <row r="1481" hidden="1" outlineLevel="2"/>
    <row r="1482" hidden="1" outlineLevel="2">
      <c r="A1482" s="5" t="inlineStr">
        <is>
          <t>rtx</t>
        </is>
      </c>
      <c r="B1482" s="5" t="inlineStr">
        <is>
          <t>coa</t>
        </is>
      </c>
      <c r="C1482" s="5" t="inlineStr">
        <is>
          <t>cem</t>
        </is>
      </c>
      <c r="D1482" s="40">
        <f>INDEX(Inputs!$R$5:$R$132,MATCH($B1482&amp;"|"&amp;$C1482,Inputs!$A$5:$A$132,0))</f>
        <v/>
      </c>
      <c r="E1482" s="39" t="n"/>
      <c r="F1482" s="39" t="n"/>
      <c r="G1482" s="39" t="n"/>
      <c r="H1482" s="5">
        <f>INDEX(Variables!$B$5:$B$105,MATCH($A1482,Variables!$A$5:$A$105,0))&amp;IF($C1482="",""," | "&amp;INDEX(Mapping!$B$5:$B$26,MATCH($C1482,Mapping!$A$5:$A$26,0))&amp;" | "&amp;INDEX(Mapping!$B$30:$B$41,MATCH($B1482,Mapping!$A$30:$A$41,0)))</f>
        <v/>
      </c>
      <c r="I1482" s="5">
        <f>INDEX(Variables!$C$5:$C$105,MATCH($A1482,Variables!$A$5:$A$105,0))</f>
        <v/>
      </c>
      <c r="J1482" s="5">
        <f>INDEX(Variables!$E$5:$E$105,MATCH($A1482,Variables!$A$5:$A$105,0))</f>
        <v/>
      </c>
      <c r="K1482" s="25">
        <f>LOWER(Settings!$C$4)&amp;".mit."&amp;$A1482&amp;IF($C1482="","","."&amp;$C1482&amp;"."&amp;$B1482)&amp;IF(INDEX(Variables!$D$5:$D$105,MATCH($A1482,Variables!$A$5:$A$105,0))="","","."&amp;INDEX(Variables!$D$5:$D$105,MATCH($A1482,Variables!$A$5:$A$105,0)))&amp;"."&amp;K$5</f>
        <v/>
      </c>
      <c r="L1482" s="46">
        <f>L1464*Settings!$C$13*(INDEX(L$258:L$269,$D1482)+INDEX(L$245:L$256,$D1482))</f>
        <v/>
      </c>
      <c r="M1482" s="47">
        <f>M1464*Settings!$C$13*(INDEX(M$258:M$269,$D1482)+INDEX(M$245:M$256,$D1482))</f>
        <v/>
      </c>
      <c r="N1482" s="47">
        <f>N1464*Settings!$C$13*(INDEX(N$258:N$269,$D1482)+INDEX(N$245:N$256,$D1482))</f>
        <v/>
      </c>
      <c r="O1482" s="47">
        <f>O1464*Settings!$C$13*(INDEX(O$258:O$269,$D1482)+INDEX(O$245:O$256,$D1482))</f>
        <v/>
      </c>
      <c r="P1482" s="47">
        <f>P1464*Settings!$C$13*(INDEX(P$258:P$269,$D1482)+INDEX(P$245:P$256,$D1482))</f>
        <v/>
      </c>
      <c r="Q1482" s="47">
        <f>Q1464*Settings!$C$13*(INDEX(Q$258:Q$269,$D1482)+INDEX(Q$245:Q$256,$D1482))</f>
        <v/>
      </c>
      <c r="R1482" s="47">
        <f>R1464*Settings!$C$13*(INDEX(R$258:R$269,$D1482)+INDEX(R$245:R$256,$D1482))</f>
        <v/>
      </c>
      <c r="S1482" s="47">
        <f>S1464*Settings!$C$13*(INDEX(S$258:S$269,$D1482)+INDEX(S$245:S$256,$D1482))</f>
        <v/>
      </c>
      <c r="T1482" s="47">
        <f>T1464*Settings!$C$13*(INDEX(T$258:T$269,$D1482)+INDEX(T$245:T$256,$D1482))</f>
        <v/>
      </c>
      <c r="U1482" s="47">
        <f>U1464*Settings!$C$13*(INDEX(U$258:U$269,$D1482)+INDEX(U$245:U$256,$D1482))</f>
        <v/>
      </c>
      <c r="V1482" s="47">
        <f>V1464*Settings!$C$13*(INDEX(V$258:V$269,$D1482)+INDEX(V$245:V$256,$D1482))</f>
        <v/>
      </c>
      <c r="W1482" s="47">
        <f>W1464*Settings!$C$13*(INDEX(W$258:W$269,$D1482)+INDEX(W$245:W$256,$D1482))</f>
        <v/>
      </c>
      <c r="X1482" s="47">
        <f>X1464*Settings!$C$13*(INDEX(X$258:X$269,$D1482)+INDEX(X$245:X$256,$D1482))</f>
        <v/>
      </c>
      <c r="Y1482" s="47">
        <f>Y1464*Settings!$C$13*(INDEX(Y$258:Y$269,$D1482)+INDEX(Y$245:Y$256,$D1482))</f>
        <v/>
      </c>
      <c r="Z1482" s="47">
        <f>Z1464*Settings!$C$13*(INDEX(Z$258:Z$269,$D1482)+INDEX(Z$245:Z$256,$D1482))</f>
        <v/>
      </c>
      <c r="AA1482" s="47">
        <f>AA1464*Settings!$C$13*(INDEX(AA$258:AA$269,$D1482)+INDEX(AA$245:AA$256,$D1482))</f>
        <v/>
      </c>
      <c r="AB1482" s="47">
        <f>AB1464*Settings!$C$13*(INDEX(AB$258:AB$269,$D1482)+INDEX(AB$245:AB$256,$D1482))</f>
        <v/>
      </c>
      <c r="AC1482" s="47">
        <f>AC1464*Settings!$C$13*(INDEX(AC$258:AC$269,$D1482)+INDEX(AC$245:AC$256,$D1482))</f>
        <v/>
      </c>
      <c r="AD1482" s="48">
        <f>REVENUE(AD1464,Settings!$C$13,INDEX(AD$258:AD$269,$D1482)+INDEX(AD$245:AD$256,$D1482))</f>
        <v/>
      </c>
      <c r="AE1482" s="25">
        <f>LOWER(Settings!$C$4)&amp;".mit."&amp;$A1482&amp;IF($C1482="","","."&amp;$C1482&amp;"."&amp;$B1482)&amp;IF(INDEX(Variables!$D$5:$D$105,MATCH($A1482,Variables!$A$5:$A$105,0))="","","."&amp;INDEX(Variables!$D$5:$D$105,MATCH($A1482,Variables!$A$5:$A$105,0)))&amp;"."&amp;AE$5</f>
        <v/>
      </c>
      <c r="AF1482" s="46">
        <f>AF1464*Settings!$C$13*(INDEX(AF$258:AF$269,$D1482)+INDEX(AF$245:AF$256,$D1482))</f>
        <v/>
      </c>
      <c r="AG1482" s="47">
        <f>AG1464*Settings!$C$13*(INDEX(AG$258:AG$269,$D1482)+INDEX(AG$245:AG$256,$D1482))</f>
        <v/>
      </c>
      <c r="AH1482" s="47">
        <f>AH1464*Settings!$C$13*(INDEX(AH$258:AH$269,$D1482)+INDEX(AH$245:AH$256,$D1482))</f>
        <v/>
      </c>
      <c r="AI1482" s="47">
        <f>AI1464*Settings!$C$13*(INDEX(AI$258:AI$269,$D1482)+INDEX(AI$245:AI$256,$D1482))</f>
        <v/>
      </c>
      <c r="AJ1482" s="47">
        <f>AJ1464*Settings!$C$13*(INDEX(AJ$258:AJ$269,$D1482)+INDEX(AJ$245:AJ$256,$D1482))</f>
        <v/>
      </c>
      <c r="AK1482" s="47">
        <f>AK1464*Settings!$C$13*(INDEX(AK$258:AK$269,$D1482)+INDEX(AK$245:AK$256,$D1482))</f>
        <v/>
      </c>
      <c r="AL1482" s="47">
        <f>AL1464*Settings!$C$13*(INDEX(AL$258:AL$269,$D1482)+INDEX(AL$245:AL$256,$D1482))</f>
        <v/>
      </c>
      <c r="AM1482" s="47">
        <f>AM1464*Settings!$C$13*(INDEX(AM$258:AM$269,$D1482)+INDEX(AM$245:AM$256,$D1482))</f>
        <v/>
      </c>
      <c r="AN1482" s="47">
        <f>AN1464*Settings!$C$13*(INDEX(AN$258:AN$269,$D1482)+INDEX(AN$245:AN$256,$D1482))</f>
        <v/>
      </c>
      <c r="AO1482" s="47">
        <f>AO1464*Settings!$C$13*(INDEX(AO$258:AO$269,$D1482)+INDEX(AO$245:AO$256,$D1482))</f>
        <v/>
      </c>
      <c r="AP1482" s="47">
        <f>AP1464*Settings!$C$13*(INDEX(AP$258:AP$269,$D1482)+INDEX(AP$245:AP$256,$D1482))</f>
        <v/>
      </c>
      <c r="AQ1482" s="47">
        <f>AQ1464*Settings!$C$13*(INDEX(AQ$258:AQ$269,$D1482)+INDEX(AQ$245:AQ$256,$D1482))</f>
        <v/>
      </c>
      <c r="AR1482" s="47">
        <f>AR1464*Settings!$C$13*(INDEX(AR$258:AR$269,$D1482)+INDEX(AR$245:AR$256,$D1482))</f>
        <v/>
      </c>
      <c r="AS1482" s="47">
        <f>AS1464*Settings!$C$13*(INDEX(AS$258:AS$269,$D1482)+INDEX(AS$245:AS$256,$D1482))</f>
        <v/>
      </c>
      <c r="AT1482" s="47">
        <f>AT1464*Settings!$C$13*(INDEX(AT$258:AT$269,$D1482)+INDEX(AT$245:AT$256,$D1482))</f>
        <v/>
      </c>
      <c r="AU1482" s="47">
        <f>AU1464*Settings!$C$13*(INDEX(AU$258:AU$269,$D1482)+INDEX(AU$245:AU$256,$D1482))</f>
        <v/>
      </c>
      <c r="AV1482" s="47">
        <f>AV1464*Settings!$C$13*(INDEX(AV$258:AV$269,$D1482)+INDEX(AV$245:AV$256,$D1482))</f>
        <v/>
      </c>
      <c r="AW1482" s="47">
        <f>AW1464*Settings!$C$13*(INDEX(AW$258:AW$269,$D1482)+INDEX(AW$245:AW$256,$D1482))</f>
        <v/>
      </c>
      <c r="AX1482" s="48">
        <f>REVENUE(AX1464,Settings!$C$13,INDEX(AX$258:AX$269,$D1482)+INDEX(AX$245:AX$256,$D1482))</f>
        <v/>
      </c>
    </row>
    <row r="1483" hidden="1" outlineLevel="2">
      <c r="A1483" s="5" t="inlineStr">
        <is>
          <t>rtx</t>
        </is>
      </c>
      <c r="B1483" s="5" t="inlineStr">
        <is>
          <t>nga</t>
        </is>
      </c>
      <c r="C1483" s="5" t="inlineStr">
        <is>
          <t>cem</t>
        </is>
      </c>
      <c r="D1483" s="40">
        <f>INDEX(Inputs!$R$5:$R$132,MATCH($B1483&amp;"|"&amp;$C1483,Inputs!$A$5:$A$132,0))</f>
        <v/>
      </c>
      <c r="E1483" s="39" t="n"/>
      <c r="F1483" s="39" t="n"/>
      <c r="G1483" s="39" t="n"/>
      <c r="H1483" s="5">
        <f>INDEX(Variables!$B$5:$B$105,MATCH($A1483,Variables!$A$5:$A$105,0))&amp;IF($C1483="",""," | "&amp;INDEX(Mapping!$B$5:$B$26,MATCH($C1483,Mapping!$A$5:$A$26,0))&amp;" | "&amp;INDEX(Mapping!$B$30:$B$41,MATCH($B1483,Mapping!$A$30:$A$41,0)))</f>
        <v/>
      </c>
      <c r="I1483" s="5">
        <f>INDEX(Variables!$C$5:$C$105,MATCH($A1483,Variables!$A$5:$A$105,0))</f>
        <v/>
      </c>
      <c r="J1483" s="5">
        <f>INDEX(Variables!$E$5:$E$105,MATCH($A1483,Variables!$A$5:$A$105,0))</f>
        <v/>
      </c>
      <c r="K1483" s="25">
        <f>LOWER(Settings!$C$4)&amp;".mit."&amp;$A1483&amp;IF($C1483="","","."&amp;$C1483&amp;"."&amp;$B1483)&amp;IF(INDEX(Variables!$D$5:$D$105,MATCH($A1483,Variables!$A$5:$A$105,0))="","","."&amp;INDEX(Variables!$D$5:$D$105,MATCH($A1483,Variables!$A$5:$A$105,0)))&amp;"."&amp;K$5</f>
        <v/>
      </c>
      <c r="L1483" s="46">
        <f>L1465*Settings!$C$13*(INDEX(L$258:L$269,$D1483)+INDEX(L$245:L$256,$D1483))</f>
        <v/>
      </c>
      <c r="M1483" s="47">
        <f>M1465*Settings!$C$13*(INDEX(M$258:M$269,$D1483)+INDEX(M$245:M$256,$D1483))</f>
        <v/>
      </c>
      <c r="N1483" s="47">
        <f>N1465*Settings!$C$13*(INDEX(N$258:N$269,$D1483)+INDEX(N$245:N$256,$D1483))</f>
        <v/>
      </c>
      <c r="O1483" s="47">
        <f>O1465*Settings!$C$13*(INDEX(O$258:O$269,$D1483)+INDEX(O$245:O$256,$D1483))</f>
        <v/>
      </c>
      <c r="P1483" s="47">
        <f>P1465*Settings!$C$13*(INDEX(P$258:P$269,$D1483)+INDEX(P$245:P$256,$D1483))</f>
        <v/>
      </c>
      <c r="Q1483" s="47">
        <f>Q1465*Settings!$C$13*(INDEX(Q$258:Q$269,$D1483)+INDEX(Q$245:Q$256,$D1483))</f>
        <v/>
      </c>
      <c r="R1483" s="47">
        <f>R1465*Settings!$C$13*(INDEX(R$258:R$269,$D1483)+INDEX(R$245:R$256,$D1483))</f>
        <v/>
      </c>
      <c r="S1483" s="47">
        <f>S1465*Settings!$C$13*(INDEX(S$258:S$269,$D1483)+INDEX(S$245:S$256,$D1483))</f>
        <v/>
      </c>
      <c r="T1483" s="47">
        <f>T1465*Settings!$C$13*(INDEX(T$258:T$269,$D1483)+INDEX(T$245:T$256,$D1483))</f>
        <v/>
      </c>
      <c r="U1483" s="47">
        <f>U1465*Settings!$C$13*(INDEX(U$258:U$269,$D1483)+INDEX(U$245:U$256,$D1483))</f>
        <v/>
      </c>
      <c r="V1483" s="47">
        <f>V1465*Settings!$C$13*(INDEX(V$258:V$269,$D1483)+INDEX(V$245:V$256,$D1483))</f>
        <v/>
      </c>
      <c r="W1483" s="47">
        <f>W1465*Settings!$C$13*(INDEX(W$258:W$269,$D1483)+INDEX(W$245:W$256,$D1483))</f>
        <v/>
      </c>
      <c r="X1483" s="47">
        <f>X1465*Settings!$C$13*(INDEX(X$258:X$269,$D1483)+INDEX(X$245:X$256,$D1483))</f>
        <v/>
      </c>
      <c r="Y1483" s="47">
        <f>Y1465*Settings!$C$13*(INDEX(Y$258:Y$269,$D1483)+INDEX(Y$245:Y$256,$D1483))</f>
        <v/>
      </c>
      <c r="Z1483" s="47">
        <f>Z1465*Settings!$C$13*(INDEX(Z$258:Z$269,$D1483)+INDEX(Z$245:Z$256,$D1483))</f>
        <v/>
      </c>
      <c r="AA1483" s="47">
        <f>AA1465*Settings!$C$13*(INDEX(AA$258:AA$269,$D1483)+INDEX(AA$245:AA$256,$D1483))</f>
        <v/>
      </c>
      <c r="AB1483" s="47">
        <f>AB1465*Settings!$C$13*(INDEX(AB$258:AB$269,$D1483)+INDEX(AB$245:AB$256,$D1483))</f>
        <v/>
      </c>
      <c r="AC1483" s="47">
        <f>AC1465*Settings!$C$13*(INDEX(AC$258:AC$269,$D1483)+INDEX(AC$245:AC$256,$D1483))</f>
        <v/>
      </c>
      <c r="AD1483" s="48">
        <f>REVENUE(AD1465,Settings!$C$13,INDEX(AD$258:AD$269,$D1483)+INDEX(AD$245:AD$256,$D1483))</f>
        <v/>
      </c>
      <c r="AE1483" s="25">
        <f>LOWER(Settings!$C$4)&amp;".mit."&amp;$A1483&amp;IF($C1483="","","."&amp;$C1483&amp;"."&amp;$B1483)&amp;IF(INDEX(Variables!$D$5:$D$105,MATCH($A1483,Variables!$A$5:$A$105,0))="","","."&amp;INDEX(Variables!$D$5:$D$105,MATCH($A1483,Variables!$A$5:$A$105,0)))&amp;"."&amp;AE$5</f>
        <v/>
      </c>
      <c r="AF1483" s="46">
        <f>AF1465*Settings!$C$13*(INDEX(AF$258:AF$269,$D1483)+INDEX(AF$245:AF$256,$D1483))</f>
        <v/>
      </c>
      <c r="AG1483" s="47">
        <f>AG1465*Settings!$C$13*(INDEX(AG$258:AG$269,$D1483)+INDEX(AG$245:AG$256,$D1483))</f>
        <v/>
      </c>
      <c r="AH1483" s="47">
        <f>AH1465*Settings!$C$13*(INDEX(AH$258:AH$269,$D1483)+INDEX(AH$245:AH$256,$D1483))</f>
        <v/>
      </c>
      <c r="AI1483" s="47">
        <f>AI1465*Settings!$C$13*(INDEX(AI$258:AI$269,$D1483)+INDEX(AI$245:AI$256,$D1483))</f>
        <v/>
      </c>
      <c r="AJ1483" s="47">
        <f>AJ1465*Settings!$C$13*(INDEX(AJ$258:AJ$269,$D1483)+INDEX(AJ$245:AJ$256,$D1483))</f>
        <v/>
      </c>
      <c r="AK1483" s="47">
        <f>AK1465*Settings!$C$13*(INDEX(AK$258:AK$269,$D1483)+INDEX(AK$245:AK$256,$D1483))</f>
        <v/>
      </c>
      <c r="AL1483" s="47">
        <f>AL1465*Settings!$C$13*(INDEX(AL$258:AL$269,$D1483)+INDEX(AL$245:AL$256,$D1483))</f>
        <v/>
      </c>
      <c r="AM1483" s="47">
        <f>AM1465*Settings!$C$13*(INDEX(AM$258:AM$269,$D1483)+INDEX(AM$245:AM$256,$D1483))</f>
        <v/>
      </c>
      <c r="AN1483" s="47">
        <f>AN1465*Settings!$C$13*(INDEX(AN$258:AN$269,$D1483)+INDEX(AN$245:AN$256,$D1483))</f>
        <v/>
      </c>
      <c r="AO1483" s="47">
        <f>AO1465*Settings!$C$13*(INDEX(AO$258:AO$269,$D1483)+INDEX(AO$245:AO$256,$D1483))</f>
        <v/>
      </c>
      <c r="AP1483" s="47">
        <f>AP1465*Settings!$C$13*(INDEX(AP$258:AP$269,$D1483)+INDEX(AP$245:AP$256,$D1483))</f>
        <v/>
      </c>
      <c r="AQ1483" s="47">
        <f>AQ1465*Settings!$C$13*(INDEX(AQ$258:AQ$269,$D1483)+INDEX(AQ$245:AQ$256,$D1483))</f>
        <v/>
      </c>
      <c r="AR1483" s="47">
        <f>AR1465*Settings!$C$13*(INDEX(AR$258:AR$269,$D1483)+INDEX(AR$245:AR$256,$D1483))</f>
        <v/>
      </c>
      <c r="AS1483" s="47">
        <f>AS1465*Settings!$C$13*(INDEX(AS$258:AS$269,$D1483)+INDEX(AS$245:AS$256,$D1483))</f>
        <v/>
      </c>
      <c r="AT1483" s="47">
        <f>AT1465*Settings!$C$13*(INDEX(AT$258:AT$269,$D1483)+INDEX(AT$245:AT$256,$D1483))</f>
        <v/>
      </c>
      <c r="AU1483" s="47">
        <f>AU1465*Settings!$C$13*(INDEX(AU$258:AU$269,$D1483)+INDEX(AU$245:AU$256,$D1483))</f>
        <v/>
      </c>
      <c r="AV1483" s="47">
        <f>AV1465*Settings!$C$13*(INDEX(AV$258:AV$269,$D1483)+INDEX(AV$245:AV$256,$D1483))</f>
        <v/>
      </c>
      <c r="AW1483" s="47">
        <f>AW1465*Settings!$C$13*(INDEX(AW$258:AW$269,$D1483)+INDEX(AW$245:AW$256,$D1483))</f>
        <v/>
      </c>
      <c r="AX1483" s="48">
        <f>REVENUE(AX1465,Settings!$C$13,INDEX(AX$258:AX$269,$D1483)+INDEX(AX$245:AX$256,$D1483))</f>
        <v/>
      </c>
    </row>
    <row r="1484" hidden="1" outlineLevel="2">
      <c r="A1484" s="5" t="inlineStr">
        <is>
          <t>rtx</t>
        </is>
      </c>
      <c r="B1484" s="5" t="inlineStr">
        <is>
          <t>gso</t>
        </is>
      </c>
      <c r="C1484" s="5" t="inlineStr">
        <is>
          <t>cem</t>
        </is>
      </c>
      <c r="D1484" s="40">
        <f>INDEX(Inputs!$R$5:$R$132,MATCH($B1484&amp;"|"&amp;$C1484,Inputs!$A$5:$A$132,0))</f>
        <v/>
      </c>
      <c r="E1484" s="39" t="n"/>
      <c r="F1484" s="39" t="n"/>
      <c r="G1484" s="39" t="n"/>
      <c r="H1484" s="5">
        <f>INDEX(Variables!$B$5:$B$105,MATCH($A1484,Variables!$A$5:$A$105,0))&amp;IF($C1484="",""," | "&amp;INDEX(Mapping!$B$5:$B$26,MATCH($C1484,Mapping!$A$5:$A$26,0))&amp;" | "&amp;INDEX(Mapping!$B$30:$B$41,MATCH($B1484,Mapping!$A$30:$A$41,0)))</f>
        <v/>
      </c>
      <c r="I1484" s="5">
        <f>INDEX(Variables!$C$5:$C$105,MATCH($A1484,Variables!$A$5:$A$105,0))</f>
        <v/>
      </c>
      <c r="J1484" s="5">
        <f>INDEX(Variables!$E$5:$E$105,MATCH($A1484,Variables!$A$5:$A$105,0))</f>
        <v/>
      </c>
      <c r="K1484" s="25">
        <f>LOWER(Settings!$C$4)&amp;".mit."&amp;$A1484&amp;IF($C1484="","","."&amp;$C1484&amp;"."&amp;$B1484)&amp;IF(INDEX(Variables!$D$5:$D$105,MATCH($A1484,Variables!$A$5:$A$105,0))="","","."&amp;INDEX(Variables!$D$5:$D$105,MATCH($A1484,Variables!$A$5:$A$105,0)))&amp;"."&amp;K$5</f>
        <v/>
      </c>
      <c r="L1484" s="46">
        <f>L1466*Settings!$C$13*(INDEX(L$258:L$269,$D1484)+INDEX(L$245:L$256,$D1484))</f>
        <v/>
      </c>
      <c r="M1484" s="47">
        <f>M1466*Settings!$C$13*(INDEX(M$258:M$269,$D1484)+INDEX(M$245:M$256,$D1484))</f>
        <v/>
      </c>
      <c r="N1484" s="47">
        <f>N1466*Settings!$C$13*(INDEX(N$258:N$269,$D1484)+INDEX(N$245:N$256,$D1484))</f>
        <v/>
      </c>
      <c r="O1484" s="47">
        <f>O1466*Settings!$C$13*(INDEX(O$258:O$269,$D1484)+INDEX(O$245:O$256,$D1484))</f>
        <v/>
      </c>
      <c r="P1484" s="47">
        <f>P1466*Settings!$C$13*(INDEX(P$258:P$269,$D1484)+INDEX(P$245:P$256,$D1484))</f>
        <v/>
      </c>
      <c r="Q1484" s="47">
        <f>Q1466*Settings!$C$13*(INDEX(Q$258:Q$269,$D1484)+INDEX(Q$245:Q$256,$D1484))</f>
        <v/>
      </c>
      <c r="R1484" s="47">
        <f>R1466*Settings!$C$13*(INDEX(R$258:R$269,$D1484)+INDEX(R$245:R$256,$D1484))</f>
        <v/>
      </c>
      <c r="S1484" s="47">
        <f>S1466*Settings!$C$13*(INDEX(S$258:S$269,$D1484)+INDEX(S$245:S$256,$D1484))</f>
        <v/>
      </c>
      <c r="T1484" s="47">
        <f>T1466*Settings!$C$13*(INDEX(T$258:T$269,$D1484)+INDEX(T$245:T$256,$D1484))</f>
        <v/>
      </c>
      <c r="U1484" s="47">
        <f>U1466*Settings!$C$13*(INDEX(U$258:U$269,$D1484)+INDEX(U$245:U$256,$D1484))</f>
        <v/>
      </c>
      <c r="V1484" s="47">
        <f>V1466*Settings!$C$13*(INDEX(V$258:V$269,$D1484)+INDEX(V$245:V$256,$D1484))</f>
        <v/>
      </c>
      <c r="W1484" s="47">
        <f>W1466*Settings!$C$13*(INDEX(W$258:W$269,$D1484)+INDEX(W$245:W$256,$D1484))</f>
        <v/>
      </c>
      <c r="X1484" s="47">
        <f>X1466*Settings!$C$13*(INDEX(X$258:X$269,$D1484)+INDEX(X$245:X$256,$D1484))</f>
        <v/>
      </c>
      <c r="Y1484" s="47">
        <f>Y1466*Settings!$C$13*(INDEX(Y$258:Y$269,$D1484)+INDEX(Y$245:Y$256,$D1484))</f>
        <v/>
      </c>
      <c r="Z1484" s="47">
        <f>Z1466*Settings!$C$13*(INDEX(Z$258:Z$269,$D1484)+INDEX(Z$245:Z$256,$D1484))</f>
        <v/>
      </c>
      <c r="AA1484" s="47">
        <f>AA1466*Settings!$C$13*(INDEX(AA$258:AA$269,$D1484)+INDEX(AA$245:AA$256,$D1484))</f>
        <v/>
      </c>
      <c r="AB1484" s="47">
        <f>AB1466*Settings!$C$13*(INDEX(AB$258:AB$269,$D1484)+INDEX(AB$245:AB$256,$D1484))</f>
        <v/>
      </c>
      <c r="AC1484" s="47">
        <f>AC1466*Settings!$C$13*(INDEX(AC$258:AC$269,$D1484)+INDEX(AC$245:AC$256,$D1484))</f>
        <v/>
      </c>
      <c r="AD1484" s="48">
        <f>REVENUE(AD1466,Settings!$C$13,INDEX(AD$258:AD$269,$D1484)+INDEX(AD$245:AD$256,$D1484))</f>
        <v/>
      </c>
      <c r="AE1484" s="25">
        <f>LOWER(Settings!$C$4)&amp;".mit."&amp;$A1484&amp;IF($C1484="","","."&amp;$C1484&amp;"."&amp;$B1484)&amp;IF(INDEX(Variables!$D$5:$D$105,MATCH($A1484,Variables!$A$5:$A$105,0))="","","."&amp;INDEX(Variables!$D$5:$D$105,MATCH($A1484,Variables!$A$5:$A$105,0)))&amp;"."&amp;AE$5</f>
        <v/>
      </c>
      <c r="AF1484" s="46">
        <f>AF1466*Settings!$C$13*(INDEX(AF$258:AF$269,$D1484)+INDEX(AF$245:AF$256,$D1484))</f>
        <v/>
      </c>
      <c r="AG1484" s="47">
        <f>AG1466*Settings!$C$13*(INDEX(AG$258:AG$269,$D1484)+INDEX(AG$245:AG$256,$D1484))</f>
        <v/>
      </c>
      <c r="AH1484" s="47">
        <f>AH1466*Settings!$C$13*(INDEX(AH$258:AH$269,$D1484)+INDEX(AH$245:AH$256,$D1484))</f>
        <v/>
      </c>
      <c r="AI1484" s="47">
        <f>AI1466*Settings!$C$13*(INDEX(AI$258:AI$269,$D1484)+INDEX(AI$245:AI$256,$D1484))</f>
        <v/>
      </c>
      <c r="AJ1484" s="47">
        <f>AJ1466*Settings!$C$13*(INDEX(AJ$258:AJ$269,$D1484)+INDEX(AJ$245:AJ$256,$D1484))</f>
        <v/>
      </c>
      <c r="AK1484" s="47">
        <f>AK1466*Settings!$C$13*(INDEX(AK$258:AK$269,$D1484)+INDEX(AK$245:AK$256,$D1484))</f>
        <v/>
      </c>
      <c r="AL1484" s="47">
        <f>AL1466*Settings!$C$13*(INDEX(AL$258:AL$269,$D1484)+INDEX(AL$245:AL$256,$D1484))</f>
        <v/>
      </c>
      <c r="AM1484" s="47">
        <f>AM1466*Settings!$C$13*(INDEX(AM$258:AM$269,$D1484)+INDEX(AM$245:AM$256,$D1484))</f>
        <v/>
      </c>
      <c r="AN1484" s="47">
        <f>AN1466*Settings!$C$13*(INDEX(AN$258:AN$269,$D1484)+INDEX(AN$245:AN$256,$D1484))</f>
        <v/>
      </c>
      <c r="AO1484" s="47">
        <f>AO1466*Settings!$C$13*(INDEX(AO$258:AO$269,$D1484)+INDEX(AO$245:AO$256,$D1484))</f>
        <v/>
      </c>
      <c r="AP1484" s="47">
        <f>AP1466*Settings!$C$13*(INDEX(AP$258:AP$269,$D1484)+INDEX(AP$245:AP$256,$D1484))</f>
        <v/>
      </c>
      <c r="AQ1484" s="47">
        <f>AQ1466*Settings!$C$13*(INDEX(AQ$258:AQ$269,$D1484)+INDEX(AQ$245:AQ$256,$D1484))</f>
        <v/>
      </c>
      <c r="AR1484" s="47">
        <f>AR1466*Settings!$C$13*(INDEX(AR$258:AR$269,$D1484)+INDEX(AR$245:AR$256,$D1484))</f>
        <v/>
      </c>
      <c r="AS1484" s="47">
        <f>AS1466*Settings!$C$13*(INDEX(AS$258:AS$269,$D1484)+INDEX(AS$245:AS$256,$D1484))</f>
        <v/>
      </c>
      <c r="AT1484" s="47">
        <f>AT1466*Settings!$C$13*(INDEX(AT$258:AT$269,$D1484)+INDEX(AT$245:AT$256,$D1484))</f>
        <v/>
      </c>
      <c r="AU1484" s="47">
        <f>AU1466*Settings!$C$13*(INDEX(AU$258:AU$269,$D1484)+INDEX(AU$245:AU$256,$D1484))</f>
        <v/>
      </c>
      <c r="AV1484" s="47">
        <f>AV1466*Settings!$C$13*(INDEX(AV$258:AV$269,$D1484)+INDEX(AV$245:AV$256,$D1484))</f>
        <v/>
      </c>
      <c r="AW1484" s="47">
        <f>AW1466*Settings!$C$13*(INDEX(AW$258:AW$269,$D1484)+INDEX(AW$245:AW$256,$D1484))</f>
        <v/>
      </c>
      <c r="AX1484" s="48">
        <f>REVENUE(AX1466,Settings!$C$13,INDEX(AX$258:AX$269,$D1484)+INDEX(AX$245:AX$256,$D1484))</f>
        <v/>
      </c>
    </row>
    <row r="1485" hidden="1" outlineLevel="2">
      <c r="A1485" s="5" t="inlineStr">
        <is>
          <t>rtx</t>
        </is>
      </c>
      <c r="B1485" s="5" t="inlineStr">
        <is>
          <t>die</t>
        </is>
      </c>
      <c r="C1485" s="5" t="inlineStr">
        <is>
          <t>cem</t>
        </is>
      </c>
      <c r="D1485" s="40">
        <f>INDEX(Inputs!$R$5:$R$132,MATCH($B1485&amp;"|"&amp;$C1485,Inputs!$A$5:$A$132,0))</f>
        <v/>
      </c>
      <c r="E1485" s="39" t="n"/>
      <c r="F1485" s="39" t="n"/>
      <c r="G1485" s="39" t="n"/>
      <c r="H1485" s="5">
        <f>INDEX(Variables!$B$5:$B$105,MATCH($A1485,Variables!$A$5:$A$105,0))&amp;IF($C1485="",""," | "&amp;INDEX(Mapping!$B$5:$B$26,MATCH($C1485,Mapping!$A$5:$A$26,0))&amp;" | "&amp;INDEX(Mapping!$B$30:$B$41,MATCH($B1485,Mapping!$A$30:$A$41,0)))</f>
        <v/>
      </c>
      <c r="I1485" s="5">
        <f>INDEX(Variables!$C$5:$C$105,MATCH($A1485,Variables!$A$5:$A$105,0))</f>
        <v/>
      </c>
      <c r="J1485" s="5">
        <f>INDEX(Variables!$E$5:$E$105,MATCH($A1485,Variables!$A$5:$A$105,0))</f>
        <v/>
      </c>
      <c r="K1485" s="25">
        <f>LOWER(Settings!$C$4)&amp;".mit."&amp;$A1485&amp;IF($C1485="","","."&amp;$C1485&amp;"."&amp;$B1485)&amp;IF(INDEX(Variables!$D$5:$D$105,MATCH($A1485,Variables!$A$5:$A$105,0))="","","."&amp;INDEX(Variables!$D$5:$D$105,MATCH($A1485,Variables!$A$5:$A$105,0)))&amp;"."&amp;K$5</f>
        <v/>
      </c>
      <c r="L1485" s="46">
        <f>L1467*Settings!$C$13*(INDEX(L$258:L$269,$D1485)+INDEX(L$245:L$256,$D1485))</f>
        <v/>
      </c>
      <c r="M1485" s="47">
        <f>M1467*Settings!$C$13*(INDEX(M$258:M$269,$D1485)+INDEX(M$245:M$256,$D1485))</f>
        <v/>
      </c>
      <c r="N1485" s="47">
        <f>N1467*Settings!$C$13*(INDEX(N$258:N$269,$D1485)+INDEX(N$245:N$256,$D1485))</f>
        <v/>
      </c>
      <c r="O1485" s="47">
        <f>O1467*Settings!$C$13*(INDEX(O$258:O$269,$D1485)+INDEX(O$245:O$256,$D1485))</f>
        <v/>
      </c>
      <c r="P1485" s="47">
        <f>P1467*Settings!$C$13*(INDEX(P$258:P$269,$D1485)+INDEX(P$245:P$256,$D1485))</f>
        <v/>
      </c>
      <c r="Q1485" s="47">
        <f>Q1467*Settings!$C$13*(INDEX(Q$258:Q$269,$D1485)+INDEX(Q$245:Q$256,$D1485))</f>
        <v/>
      </c>
      <c r="R1485" s="47">
        <f>R1467*Settings!$C$13*(INDEX(R$258:R$269,$D1485)+INDEX(R$245:R$256,$D1485))</f>
        <v/>
      </c>
      <c r="S1485" s="47">
        <f>S1467*Settings!$C$13*(INDEX(S$258:S$269,$D1485)+INDEX(S$245:S$256,$D1485))</f>
        <v/>
      </c>
      <c r="T1485" s="47">
        <f>T1467*Settings!$C$13*(INDEX(T$258:T$269,$D1485)+INDEX(T$245:T$256,$D1485))</f>
        <v/>
      </c>
      <c r="U1485" s="47">
        <f>U1467*Settings!$C$13*(INDEX(U$258:U$269,$D1485)+INDEX(U$245:U$256,$D1485))</f>
        <v/>
      </c>
      <c r="V1485" s="47">
        <f>V1467*Settings!$C$13*(INDEX(V$258:V$269,$D1485)+INDEX(V$245:V$256,$D1485))</f>
        <v/>
      </c>
      <c r="W1485" s="47">
        <f>W1467*Settings!$C$13*(INDEX(W$258:W$269,$D1485)+INDEX(W$245:W$256,$D1485))</f>
        <v/>
      </c>
      <c r="X1485" s="47">
        <f>X1467*Settings!$C$13*(INDEX(X$258:X$269,$D1485)+INDEX(X$245:X$256,$D1485))</f>
        <v/>
      </c>
      <c r="Y1485" s="47">
        <f>Y1467*Settings!$C$13*(INDEX(Y$258:Y$269,$D1485)+INDEX(Y$245:Y$256,$D1485))</f>
        <v/>
      </c>
      <c r="Z1485" s="47">
        <f>Z1467*Settings!$C$13*(INDEX(Z$258:Z$269,$D1485)+INDEX(Z$245:Z$256,$D1485))</f>
        <v/>
      </c>
      <c r="AA1485" s="47">
        <f>AA1467*Settings!$C$13*(INDEX(AA$258:AA$269,$D1485)+INDEX(AA$245:AA$256,$D1485))</f>
        <v/>
      </c>
      <c r="AB1485" s="47">
        <f>AB1467*Settings!$C$13*(INDEX(AB$258:AB$269,$D1485)+INDEX(AB$245:AB$256,$D1485))</f>
        <v/>
      </c>
      <c r="AC1485" s="47">
        <f>AC1467*Settings!$C$13*(INDEX(AC$258:AC$269,$D1485)+INDEX(AC$245:AC$256,$D1485))</f>
        <v/>
      </c>
      <c r="AD1485" s="48">
        <f>REVENUE(AD1467,Settings!$C$13,INDEX(AD$258:AD$269,$D1485)+INDEX(AD$245:AD$256,$D1485))</f>
        <v/>
      </c>
      <c r="AE1485" s="25">
        <f>LOWER(Settings!$C$4)&amp;".mit."&amp;$A1485&amp;IF($C1485="","","."&amp;$C1485&amp;"."&amp;$B1485)&amp;IF(INDEX(Variables!$D$5:$D$105,MATCH($A1485,Variables!$A$5:$A$105,0))="","","."&amp;INDEX(Variables!$D$5:$D$105,MATCH($A1485,Variables!$A$5:$A$105,0)))&amp;"."&amp;AE$5</f>
        <v/>
      </c>
      <c r="AF1485" s="46">
        <f>AF1467*Settings!$C$13*(INDEX(AF$258:AF$269,$D1485)+INDEX(AF$245:AF$256,$D1485))</f>
        <v/>
      </c>
      <c r="AG1485" s="47">
        <f>AG1467*Settings!$C$13*(INDEX(AG$258:AG$269,$D1485)+INDEX(AG$245:AG$256,$D1485))</f>
        <v/>
      </c>
      <c r="AH1485" s="47">
        <f>AH1467*Settings!$C$13*(INDEX(AH$258:AH$269,$D1485)+INDEX(AH$245:AH$256,$D1485))</f>
        <v/>
      </c>
      <c r="AI1485" s="47">
        <f>AI1467*Settings!$C$13*(INDEX(AI$258:AI$269,$D1485)+INDEX(AI$245:AI$256,$D1485))</f>
        <v/>
      </c>
      <c r="AJ1485" s="47">
        <f>AJ1467*Settings!$C$13*(INDEX(AJ$258:AJ$269,$D1485)+INDEX(AJ$245:AJ$256,$D1485))</f>
        <v/>
      </c>
      <c r="AK1485" s="47">
        <f>AK1467*Settings!$C$13*(INDEX(AK$258:AK$269,$D1485)+INDEX(AK$245:AK$256,$D1485))</f>
        <v/>
      </c>
      <c r="AL1485" s="47">
        <f>AL1467*Settings!$C$13*(INDEX(AL$258:AL$269,$D1485)+INDEX(AL$245:AL$256,$D1485))</f>
        <v/>
      </c>
      <c r="AM1485" s="47">
        <f>AM1467*Settings!$C$13*(INDEX(AM$258:AM$269,$D1485)+INDEX(AM$245:AM$256,$D1485))</f>
        <v/>
      </c>
      <c r="AN1485" s="47">
        <f>AN1467*Settings!$C$13*(INDEX(AN$258:AN$269,$D1485)+INDEX(AN$245:AN$256,$D1485))</f>
        <v/>
      </c>
      <c r="AO1485" s="47">
        <f>AO1467*Settings!$C$13*(INDEX(AO$258:AO$269,$D1485)+INDEX(AO$245:AO$256,$D1485))</f>
        <v/>
      </c>
      <c r="AP1485" s="47">
        <f>AP1467*Settings!$C$13*(INDEX(AP$258:AP$269,$D1485)+INDEX(AP$245:AP$256,$D1485))</f>
        <v/>
      </c>
      <c r="AQ1485" s="47">
        <f>AQ1467*Settings!$C$13*(INDEX(AQ$258:AQ$269,$D1485)+INDEX(AQ$245:AQ$256,$D1485))</f>
        <v/>
      </c>
      <c r="AR1485" s="47">
        <f>AR1467*Settings!$C$13*(INDEX(AR$258:AR$269,$D1485)+INDEX(AR$245:AR$256,$D1485))</f>
        <v/>
      </c>
      <c r="AS1485" s="47">
        <f>AS1467*Settings!$C$13*(INDEX(AS$258:AS$269,$D1485)+INDEX(AS$245:AS$256,$D1485))</f>
        <v/>
      </c>
      <c r="AT1485" s="47">
        <f>AT1467*Settings!$C$13*(INDEX(AT$258:AT$269,$D1485)+INDEX(AT$245:AT$256,$D1485))</f>
        <v/>
      </c>
      <c r="AU1485" s="47">
        <f>AU1467*Settings!$C$13*(INDEX(AU$258:AU$269,$D1485)+INDEX(AU$245:AU$256,$D1485))</f>
        <v/>
      </c>
      <c r="AV1485" s="47">
        <f>AV1467*Settings!$C$13*(INDEX(AV$258:AV$269,$D1485)+INDEX(AV$245:AV$256,$D1485))</f>
        <v/>
      </c>
      <c r="AW1485" s="47">
        <f>AW1467*Settings!$C$13*(INDEX(AW$258:AW$269,$D1485)+INDEX(AW$245:AW$256,$D1485))</f>
        <v/>
      </c>
      <c r="AX1485" s="48">
        <f>REVENUE(AX1467,Settings!$C$13,INDEX(AX$258:AX$269,$D1485)+INDEX(AX$245:AX$256,$D1485))</f>
        <v/>
      </c>
    </row>
    <row r="1486" hidden="1" outlineLevel="2">
      <c r="A1486" s="5" t="inlineStr">
        <is>
          <t>rtx</t>
        </is>
      </c>
      <c r="B1486" s="5" t="inlineStr">
        <is>
          <t>lpg</t>
        </is>
      </c>
      <c r="C1486" s="5" t="inlineStr">
        <is>
          <t>cem</t>
        </is>
      </c>
      <c r="D1486" s="40">
        <f>INDEX(Inputs!$R$5:$R$132,MATCH($B1486&amp;"|"&amp;$C1486,Inputs!$A$5:$A$132,0))</f>
        <v/>
      </c>
      <c r="E1486" s="39" t="n"/>
      <c r="F1486" s="39" t="n"/>
      <c r="G1486" s="39" t="n"/>
      <c r="H1486" s="5">
        <f>INDEX(Variables!$B$5:$B$105,MATCH($A1486,Variables!$A$5:$A$105,0))&amp;IF($C1486="",""," | "&amp;INDEX(Mapping!$B$5:$B$26,MATCH($C1486,Mapping!$A$5:$A$26,0))&amp;" | "&amp;INDEX(Mapping!$B$30:$B$41,MATCH($B1486,Mapping!$A$30:$A$41,0)))</f>
        <v/>
      </c>
      <c r="I1486" s="5">
        <f>INDEX(Variables!$C$5:$C$105,MATCH($A1486,Variables!$A$5:$A$105,0))</f>
        <v/>
      </c>
      <c r="J1486" s="5">
        <f>INDEX(Variables!$E$5:$E$105,MATCH($A1486,Variables!$A$5:$A$105,0))</f>
        <v/>
      </c>
      <c r="K1486" s="25">
        <f>LOWER(Settings!$C$4)&amp;".mit."&amp;$A1486&amp;IF($C1486="","","."&amp;$C1486&amp;"."&amp;$B1486)&amp;IF(INDEX(Variables!$D$5:$D$105,MATCH($A1486,Variables!$A$5:$A$105,0))="","","."&amp;INDEX(Variables!$D$5:$D$105,MATCH($A1486,Variables!$A$5:$A$105,0)))&amp;"."&amp;K$5</f>
        <v/>
      </c>
      <c r="L1486" s="46">
        <f>L1468*Settings!$C$13*(INDEX(L$258:L$269,$D1486)+INDEX(L$245:L$256,$D1486))</f>
        <v/>
      </c>
      <c r="M1486" s="47">
        <f>M1468*Settings!$C$13*(INDEX(M$258:M$269,$D1486)+INDEX(M$245:M$256,$D1486))</f>
        <v/>
      </c>
      <c r="N1486" s="47">
        <f>N1468*Settings!$C$13*(INDEX(N$258:N$269,$D1486)+INDEX(N$245:N$256,$D1486))</f>
        <v/>
      </c>
      <c r="O1486" s="47">
        <f>O1468*Settings!$C$13*(INDEX(O$258:O$269,$D1486)+INDEX(O$245:O$256,$D1486))</f>
        <v/>
      </c>
      <c r="P1486" s="47">
        <f>P1468*Settings!$C$13*(INDEX(P$258:P$269,$D1486)+INDEX(P$245:P$256,$D1486))</f>
        <v/>
      </c>
      <c r="Q1486" s="47">
        <f>Q1468*Settings!$C$13*(INDEX(Q$258:Q$269,$D1486)+INDEX(Q$245:Q$256,$D1486))</f>
        <v/>
      </c>
      <c r="R1486" s="47">
        <f>R1468*Settings!$C$13*(INDEX(R$258:R$269,$D1486)+INDEX(R$245:R$256,$D1486))</f>
        <v/>
      </c>
      <c r="S1486" s="47">
        <f>S1468*Settings!$C$13*(INDEX(S$258:S$269,$D1486)+INDEX(S$245:S$256,$D1486))</f>
        <v/>
      </c>
      <c r="T1486" s="47">
        <f>T1468*Settings!$C$13*(INDEX(T$258:T$269,$D1486)+INDEX(T$245:T$256,$D1486))</f>
        <v/>
      </c>
      <c r="U1486" s="47">
        <f>U1468*Settings!$C$13*(INDEX(U$258:U$269,$D1486)+INDEX(U$245:U$256,$D1486))</f>
        <v/>
      </c>
      <c r="V1486" s="47">
        <f>V1468*Settings!$C$13*(INDEX(V$258:V$269,$D1486)+INDEX(V$245:V$256,$D1486))</f>
        <v/>
      </c>
      <c r="W1486" s="47">
        <f>W1468*Settings!$C$13*(INDEX(W$258:W$269,$D1486)+INDEX(W$245:W$256,$D1486))</f>
        <v/>
      </c>
      <c r="X1486" s="47">
        <f>X1468*Settings!$C$13*(INDEX(X$258:X$269,$D1486)+INDEX(X$245:X$256,$D1486))</f>
        <v/>
      </c>
      <c r="Y1486" s="47">
        <f>Y1468*Settings!$C$13*(INDEX(Y$258:Y$269,$D1486)+INDEX(Y$245:Y$256,$D1486))</f>
        <v/>
      </c>
      <c r="Z1486" s="47">
        <f>Z1468*Settings!$C$13*(INDEX(Z$258:Z$269,$D1486)+INDEX(Z$245:Z$256,$D1486))</f>
        <v/>
      </c>
      <c r="AA1486" s="47">
        <f>AA1468*Settings!$C$13*(INDEX(AA$258:AA$269,$D1486)+INDEX(AA$245:AA$256,$D1486))</f>
        <v/>
      </c>
      <c r="AB1486" s="47">
        <f>AB1468*Settings!$C$13*(INDEX(AB$258:AB$269,$D1486)+INDEX(AB$245:AB$256,$D1486))</f>
        <v/>
      </c>
      <c r="AC1486" s="47">
        <f>AC1468*Settings!$C$13*(INDEX(AC$258:AC$269,$D1486)+INDEX(AC$245:AC$256,$D1486))</f>
        <v/>
      </c>
      <c r="AD1486" s="48">
        <f>REVENUE(AD1468,Settings!$C$13,INDEX(AD$258:AD$269,$D1486)+INDEX(AD$245:AD$256,$D1486))</f>
        <v/>
      </c>
      <c r="AE1486" s="25">
        <f>LOWER(Settings!$C$4)&amp;".mit."&amp;$A1486&amp;IF($C1486="","","."&amp;$C1486&amp;"."&amp;$B1486)&amp;IF(INDEX(Variables!$D$5:$D$105,MATCH($A1486,Variables!$A$5:$A$105,0))="","","."&amp;INDEX(Variables!$D$5:$D$105,MATCH($A1486,Variables!$A$5:$A$105,0)))&amp;"."&amp;AE$5</f>
        <v/>
      </c>
      <c r="AF1486" s="46">
        <f>AF1468*Settings!$C$13*(INDEX(AF$258:AF$269,$D1486)+INDEX(AF$245:AF$256,$D1486))</f>
        <v/>
      </c>
      <c r="AG1486" s="47">
        <f>AG1468*Settings!$C$13*(INDEX(AG$258:AG$269,$D1486)+INDEX(AG$245:AG$256,$D1486))</f>
        <v/>
      </c>
      <c r="AH1486" s="47">
        <f>AH1468*Settings!$C$13*(INDEX(AH$258:AH$269,$D1486)+INDEX(AH$245:AH$256,$D1486))</f>
        <v/>
      </c>
      <c r="AI1486" s="47">
        <f>AI1468*Settings!$C$13*(INDEX(AI$258:AI$269,$D1486)+INDEX(AI$245:AI$256,$D1486))</f>
        <v/>
      </c>
      <c r="AJ1486" s="47">
        <f>AJ1468*Settings!$C$13*(INDEX(AJ$258:AJ$269,$D1486)+INDEX(AJ$245:AJ$256,$D1486))</f>
        <v/>
      </c>
      <c r="AK1486" s="47">
        <f>AK1468*Settings!$C$13*(INDEX(AK$258:AK$269,$D1486)+INDEX(AK$245:AK$256,$D1486))</f>
        <v/>
      </c>
      <c r="AL1486" s="47">
        <f>AL1468*Settings!$C$13*(INDEX(AL$258:AL$269,$D1486)+INDEX(AL$245:AL$256,$D1486))</f>
        <v/>
      </c>
      <c r="AM1486" s="47">
        <f>AM1468*Settings!$C$13*(INDEX(AM$258:AM$269,$D1486)+INDEX(AM$245:AM$256,$D1486))</f>
        <v/>
      </c>
      <c r="AN1486" s="47">
        <f>AN1468*Settings!$C$13*(INDEX(AN$258:AN$269,$D1486)+INDEX(AN$245:AN$256,$D1486))</f>
        <v/>
      </c>
      <c r="AO1486" s="47">
        <f>AO1468*Settings!$C$13*(INDEX(AO$258:AO$269,$D1486)+INDEX(AO$245:AO$256,$D1486))</f>
        <v/>
      </c>
      <c r="AP1486" s="47">
        <f>AP1468*Settings!$C$13*(INDEX(AP$258:AP$269,$D1486)+INDEX(AP$245:AP$256,$D1486))</f>
        <v/>
      </c>
      <c r="AQ1486" s="47">
        <f>AQ1468*Settings!$C$13*(INDEX(AQ$258:AQ$269,$D1486)+INDEX(AQ$245:AQ$256,$D1486))</f>
        <v/>
      </c>
      <c r="AR1486" s="47">
        <f>AR1468*Settings!$C$13*(INDEX(AR$258:AR$269,$D1486)+INDEX(AR$245:AR$256,$D1486))</f>
        <v/>
      </c>
      <c r="AS1486" s="47">
        <f>AS1468*Settings!$C$13*(INDEX(AS$258:AS$269,$D1486)+INDEX(AS$245:AS$256,$D1486))</f>
        <v/>
      </c>
      <c r="AT1486" s="47">
        <f>AT1468*Settings!$C$13*(INDEX(AT$258:AT$269,$D1486)+INDEX(AT$245:AT$256,$D1486))</f>
        <v/>
      </c>
      <c r="AU1486" s="47">
        <f>AU1468*Settings!$C$13*(INDEX(AU$258:AU$269,$D1486)+INDEX(AU$245:AU$256,$D1486))</f>
        <v/>
      </c>
      <c r="AV1486" s="47">
        <f>AV1468*Settings!$C$13*(INDEX(AV$258:AV$269,$D1486)+INDEX(AV$245:AV$256,$D1486))</f>
        <v/>
      </c>
      <c r="AW1486" s="47">
        <f>AW1468*Settings!$C$13*(INDEX(AW$258:AW$269,$D1486)+INDEX(AW$245:AW$256,$D1486))</f>
        <v/>
      </c>
      <c r="AX1486" s="48">
        <f>REVENUE(AX1468,Settings!$C$13,INDEX(AX$258:AX$269,$D1486)+INDEX(AX$245:AX$256,$D1486))</f>
        <v/>
      </c>
    </row>
    <row r="1487" hidden="1" outlineLevel="2">
      <c r="A1487" s="5" t="inlineStr">
        <is>
          <t>rtx</t>
        </is>
      </c>
      <c r="B1487" s="5" t="inlineStr">
        <is>
          <t>ker</t>
        </is>
      </c>
      <c r="C1487" s="5" t="inlineStr">
        <is>
          <t>cem</t>
        </is>
      </c>
      <c r="D1487" s="40">
        <f>INDEX(Inputs!$R$5:$R$132,MATCH($B1487&amp;"|"&amp;$C1487,Inputs!$A$5:$A$132,0))</f>
        <v/>
      </c>
      <c r="E1487" s="39" t="n"/>
      <c r="F1487" s="39" t="n"/>
      <c r="G1487" s="39" t="n"/>
      <c r="H1487" s="5">
        <f>INDEX(Variables!$B$5:$B$105,MATCH($A1487,Variables!$A$5:$A$105,0))&amp;IF($C1487="",""," | "&amp;INDEX(Mapping!$B$5:$B$26,MATCH($C1487,Mapping!$A$5:$A$26,0))&amp;" | "&amp;INDEX(Mapping!$B$30:$B$41,MATCH($B1487,Mapping!$A$30:$A$41,0)))</f>
        <v/>
      </c>
      <c r="I1487" s="5">
        <f>INDEX(Variables!$C$5:$C$105,MATCH($A1487,Variables!$A$5:$A$105,0))</f>
        <v/>
      </c>
      <c r="J1487" s="5">
        <f>INDEX(Variables!$E$5:$E$105,MATCH($A1487,Variables!$A$5:$A$105,0))</f>
        <v/>
      </c>
      <c r="K1487" s="25">
        <f>LOWER(Settings!$C$4)&amp;".mit."&amp;$A1487&amp;IF($C1487="","","."&amp;$C1487&amp;"."&amp;$B1487)&amp;IF(INDEX(Variables!$D$5:$D$105,MATCH($A1487,Variables!$A$5:$A$105,0))="","","."&amp;INDEX(Variables!$D$5:$D$105,MATCH($A1487,Variables!$A$5:$A$105,0)))&amp;"."&amp;K$5</f>
        <v/>
      </c>
      <c r="L1487" s="46">
        <f>L1469*Settings!$C$13*(INDEX(L$258:L$269,$D1487)+INDEX(L$245:L$256,$D1487))</f>
        <v/>
      </c>
      <c r="M1487" s="47">
        <f>M1469*Settings!$C$13*(INDEX(M$258:M$269,$D1487)+INDEX(M$245:M$256,$D1487))</f>
        <v/>
      </c>
      <c r="N1487" s="47">
        <f>N1469*Settings!$C$13*(INDEX(N$258:N$269,$D1487)+INDEX(N$245:N$256,$D1487))</f>
        <v/>
      </c>
      <c r="O1487" s="47">
        <f>O1469*Settings!$C$13*(INDEX(O$258:O$269,$D1487)+INDEX(O$245:O$256,$D1487))</f>
        <v/>
      </c>
      <c r="P1487" s="47">
        <f>P1469*Settings!$C$13*(INDEX(P$258:P$269,$D1487)+INDEX(P$245:P$256,$D1487))</f>
        <v/>
      </c>
      <c r="Q1487" s="47">
        <f>Q1469*Settings!$C$13*(INDEX(Q$258:Q$269,$D1487)+INDEX(Q$245:Q$256,$D1487))</f>
        <v/>
      </c>
      <c r="R1487" s="47">
        <f>R1469*Settings!$C$13*(INDEX(R$258:R$269,$D1487)+INDEX(R$245:R$256,$D1487))</f>
        <v/>
      </c>
      <c r="S1487" s="47">
        <f>S1469*Settings!$C$13*(INDEX(S$258:S$269,$D1487)+INDEX(S$245:S$256,$D1487))</f>
        <v/>
      </c>
      <c r="T1487" s="47">
        <f>T1469*Settings!$C$13*(INDEX(T$258:T$269,$D1487)+INDEX(T$245:T$256,$D1487))</f>
        <v/>
      </c>
      <c r="U1487" s="47">
        <f>U1469*Settings!$C$13*(INDEX(U$258:U$269,$D1487)+INDEX(U$245:U$256,$D1487))</f>
        <v/>
      </c>
      <c r="V1487" s="47">
        <f>V1469*Settings!$C$13*(INDEX(V$258:V$269,$D1487)+INDEX(V$245:V$256,$D1487))</f>
        <v/>
      </c>
      <c r="W1487" s="47">
        <f>W1469*Settings!$C$13*(INDEX(W$258:W$269,$D1487)+INDEX(W$245:W$256,$D1487))</f>
        <v/>
      </c>
      <c r="X1487" s="47">
        <f>X1469*Settings!$C$13*(INDEX(X$258:X$269,$D1487)+INDEX(X$245:X$256,$D1487))</f>
        <v/>
      </c>
      <c r="Y1487" s="47">
        <f>Y1469*Settings!$C$13*(INDEX(Y$258:Y$269,$D1487)+INDEX(Y$245:Y$256,$D1487))</f>
        <v/>
      </c>
      <c r="Z1487" s="47">
        <f>Z1469*Settings!$C$13*(INDEX(Z$258:Z$269,$D1487)+INDEX(Z$245:Z$256,$D1487))</f>
        <v/>
      </c>
      <c r="AA1487" s="47">
        <f>AA1469*Settings!$C$13*(INDEX(AA$258:AA$269,$D1487)+INDEX(AA$245:AA$256,$D1487))</f>
        <v/>
      </c>
      <c r="AB1487" s="47">
        <f>AB1469*Settings!$C$13*(INDEX(AB$258:AB$269,$D1487)+INDEX(AB$245:AB$256,$D1487))</f>
        <v/>
      </c>
      <c r="AC1487" s="47">
        <f>AC1469*Settings!$C$13*(INDEX(AC$258:AC$269,$D1487)+INDEX(AC$245:AC$256,$D1487))</f>
        <v/>
      </c>
      <c r="AD1487" s="48">
        <f>REVENUE(AD1469,Settings!$C$13,INDEX(AD$258:AD$269,$D1487)+INDEX(AD$245:AD$256,$D1487))</f>
        <v/>
      </c>
      <c r="AE1487" s="25">
        <f>LOWER(Settings!$C$4)&amp;".mit."&amp;$A1487&amp;IF($C1487="","","."&amp;$C1487&amp;"."&amp;$B1487)&amp;IF(INDEX(Variables!$D$5:$D$105,MATCH($A1487,Variables!$A$5:$A$105,0))="","","."&amp;INDEX(Variables!$D$5:$D$105,MATCH($A1487,Variables!$A$5:$A$105,0)))&amp;"."&amp;AE$5</f>
        <v/>
      </c>
      <c r="AF1487" s="46">
        <f>AF1469*Settings!$C$13*(INDEX(AF$258:AF$269,$D1487)+INDEX(AF$245:AF$256,$D1487))</f>
        <v/>
      </c>
      <c r="AG1487" s="47">
        <f>AG1469*Settings!$C$13*(INDEX(AG$258:AG$269,$D1487)+INDEX(AG$245:AG$256,$D1487))</f>
        <v/>
      </c>
      <c r="AH1487" s="47">
        <f>AH1469*Settings!$C$13*(INDEX(AH$258:AH$269,$D1487)+INDEX(AH$245:AH$256,$D1487))</f>
        <v/>
      </c>
      <c r="AI1487" s="47">
        <f>AI1469*Settings!$C$13*(INDEX(AI$258:AI$269,$D1487)+INDEX(AI$245:AI$256,$D1487))</f>
        <v/>
      </c>
      <c r="AJ1487" s="47">
        <f>AJ1469*Settings!$C$13*(INDEX(AJ$258:AJ$269,$D1487)+INDEX(AJ$245:AJ$256,$D1487))</f>
        <v/>
      </c>
      <c r="AK1487" s="47">
        <f>AK1469*Settings!$C$13*(INDEX(AK$258:AK$269,$D1487)+INDEX(AK$245:AK$256,$D1487))</f>
        <v/>
      </c>
      <c r="AL1487" s="47">
        <f>AL1469*Settings!$C$13*(INDEX(AL$258:AL$269,$D1487)+INDEX(AL$245:AL$256,$D1487))</f>
        <v/>
      </c>
      <c r="AM1487" s="47">
        <f>AM1469*Settings!$C$13*(INDEX(AM$258:AM$269,$D1487)+INDEX(AM$245:AM$256,$D1487))</f>
        <v/>
      </c>
      <c r="AN1487" s="47">
        <f>AN1469*Settings!$C$13*(INDEX(AN$258:AN$269,$D1487)+INDEX(AN$245:AN$256,$D1487))</f>
        <v/>
      </c>
      <c r="AO1487" s="47">
        <f>AO1469*Settings!$C$13*(INDEX(AO$258:AO$269,$D1487)+INDEX(AO$245:AO$256,$D1487))</f>
        <v/>
      </c>
      <c r="AP1487" s="47">
        <f>AP1469*Settings!$C$13*(INDEX(AP$258:AP$269,$D1487)+INDEX(AP$245:AP$256,$D1487))</f>
        <v/>
      </c>
      <c r="AQ1487" s="47">
        <f>AQ1469*Settings!$C$13*(INDEX(AQ$258:AQ$269,$D1487)+INDEX(AQ$245:AQ$256,$D1487))</f>
        <v/>
      </c>
      <c r="AR1487" s="47">
        <f>AR1469*Settings!$C$13*(INDEX(AR$258:AR$269,$D1487)+INDEX(AR$245:AR$256,$D1487))</f>
        <v/>
      </c>
      <c r="AS1487" s="47">
        <f>AS1469*Settings!$C$13*(INDEX(AS$258:AS$269,$D1487)+INDEX(AS$245:AS$256,$D1487))</f>
        <v/>
      </c>
      <c r="AT1487" s="47">
        <f>AT1469*Settings!$C$13*(INDEX(AT$258:AT$269,$D1487)+INDEX(AT$245:AT$256,$D1487))</f>
        <v/>
      </c>
      <c r="AU1487" s="47">
        <f>AU1469*Settings!$C$13*(INDEX(AU$258:AU$269,$D1487)+INDEX(AU$245:AU$256,$D1487))</f>
        <v/>
      </c>
      <c r="AV1487" s="47">
        <f>AV1469*Settings!$C$13*(INDEX(AV$258:AV$269,$D1487)+INDEX(AV$245:AV$256,$D1487))</f>
        <v/>
      </c>
      <c r="AW1487" s="47">
        <f>AW1469*Settings!$C$13*(INDEX(AW$258:AW$269,$D1487)+INDEX(AW$245:AW$256,$D1487))</f>
        <v/>
      </c>
      <c r="AX1487" s="48">
        <f>REVENUE(AX1469,Settings!$C$13,INDEX(AX$258:AX$269,$D1487)+INDEX(AX$245:AX$256,$D1487))</f>
        <v/>
      </c>
    </row>
    <row r="1488" hidden="1" outlineLevel="2">
      <c r="A1488" s="5" t="inlineStr">
        <is>
          <t>rtx</t>
        </is>
      </c>
      <c r="B1488" s="5" t="inlineStr">
        <is>
          <t>oop</t>
        </is>
      </c>
      <c r="C1488" s="5" t="inlineStr">
        <is>
          <t>cem</t>
        </is>
      </c>
      <c r="D1488" s="40">
        <f>INDEX(Inputs!$R$5:$R$132,MATCH($B1488&amp;"|"&amp;$C1488,Inputs!$A$5:$A$132,0))</f>
        <v/>
      </c>
      <c r="E1488" s="39" t="n"/>
      <c r="F1488" s="39" t="n"/>
      <c r="G1488" s="39" t="n"/>
      <c r="H1488" s="5">
        <f>INDEX(Variables!$B$5:$B$105,MATCH($A1488,Variables!$A$5:$A$105,0))&amp;IF($C1488="",""," | "&amp;INDEX(Mapping!$B$5:$B$26,MATCH($C1488,Mapping!$A$5:$A$26,0))&amp;" | "&amp;INDEX(Mapping!$B$30:$B$41,MATCH($B1488,Mapping!$A$30:$A$41,0)))</f>
        <v/>
      </c>
      <c r="I1488" s="5">
        <f>INDEX(Variables!$C$5:$C$105,MATCH($A1488,Variables!$A$5:$A$105,0))</f>
        <v/>
      </c>
      <c r="J1488" s="5">
        <f>INDEX(Variables!$E$5:$E$105,MATCH($A1488,Variables!$A$5:$A$105,0))</f>
        <v/>
      </c>
      <c r="K1488" s="25">
        <f>LOWER(Settings!$C$4)&amp;".mit."&amp;$A1488&amp;IF($C1488="","","."&amp;$C1488&amp;"."&amp;$B1488)&amp;IF(INDEX(Variables!$D$5:$D$105,MATCH($A1488,Variables!$A$5:$A$105,0))="","","."&amp;INDEX(Variables!$D$5:$D$105,MATCH($A1488,Variables!$A$5:$A$105,0)))&amp;"."&amp;K$5</f>
        <v/>
      </c>
      <c r="L1488" s="46">
        <f>L1470*Settings!$C$13*(INDEX(L$258:L$269,$D1488)+INDEX(L$245:L$256,$D1488))</f>
        <v/>
      </c>
      <c r="M1488" s="47">
        <f>M1470*Settings!$C$13*(INDEX(M$258:M$269,$D1488)+INDEX(M$245:M$256,$D1488))</f>
        <v/>
      </c>
      <c r="N1488" s="47">
        <f>N1470*Settings!$C$13*(INDEX(N$258:N$269,$D1488)+INDEX(N$245:N$256,$D1488))</f>
        <v/>
      </c>
      <c r="O1488" s="47">
        <f>O1470*Settings!$C$13*(INDEX(O$258:O$269,$D1488)+INDEX(O$245:O$256,$D1488))</f>
        <v/>
      </c>
      <c r="P1488" s="47">
        <f>P1470*Settings!$C$13*(INDEX(P$258:P$269,$D1488)+INDEX(P$245:P$256,$D1488))</f>
        <v/>
      </c>
      <c r="Q1488" s="47">
        <f>Q1470*Settings!$C$13*(INDEX(Q$258:Q$269,$D1488)+INDEX(Q$245:Q$256,$D1488))</f>
        <v/>
      </c>
      <c r="R1488" s="47">
        <f>R1470*Settings!$C$13*(INDEX(R$258:R$269,$D1488)+INDEX(R$245:R$256,$D1488))</f>
        <v/>
      </c>
      <c r="S1488" s="47">
        <f>S1470*Settings!$C$13*(INDEX(S$258:S$269,$D1488)+INDEX(S$245:S$256,$D1488))</f>
        <v/>
      </c>
      <c r="T1488" s="47">
        <f>T1470*Settings!$C$13*(INDEX(T$258:T$269,$D1488)+INDEX(T$245:T$256,$D1488))</f>
        <v/>
      </c>
      <c r="U1488" s="47">
        <f>U1470*Settings!$C$13*(INDEX(U$258:U$269,$D1488)+INDEX(U$245:U$256,$D1488))</f>
        <v/>
      </c>
      <c r="V1488" s="47">
        <f>V1470*Settings!$C$13*(INDEX(V$258:V$269,$D1488)+INDEX(V$245:V$256,$D1488))</f>
        <v/>
      </c>
      <c r="W1488" s="47">
        <f>W1470*Settings!$C$13*(INDEX(W$258:W$269,$D1488)+INDEX(W$245:W$256,$D1488))</f>
        <v/>
      </c>
      <c r="X1488" s="47">
        <f>X1470*Settings!$C$13*(INDEX(X$258:X$269,$D1488)+INDEX(X$245:X$256,$D1488))</f>
        <v/>
      </c>
      <c r="Y1488" s="47">
        <f>Y1470*Settings!$C$13*(INDEX(Y$258:Y$269,$D1488)+INDEX(Y$245:Y$256,$D1488))</f>
        <v/>
      </c>
      <c r="Z1488" s="47">
        <f>Z1470*Settings!$C$13*(INDEX(Z$258:Z$269,$D1488)+INDEX(Z$245:Z$256,$D1488))</f>
        <v/>
      </c>
      <c r="AA1488" s="47">
        <f>AA1470*Settings!$C$13*(INDEX(AA$258:AA$269,$D1488)+INDEX(AA$245:AA$256,$D1488))</f>
        <v/>
      </c>
      <c r="AB1488" s="47">
        <f>AB1470*Settings!$C$13*(INDEX(AB$258:AB$269,$D1488)+INDEX(AB$245:AB$256,$D1488))</f>
        <v/>
      </c>
      <c r="AC1488" s="47">
        <f>AC1470*Settings!$C$13*(INDEX(AC$258:AC$269,$D1488)+INDEX(AC$245:AC$256,$D1488))</f>
        <v/>
      </c>
      <c r="AD1488" s="48">
        <f>REVENUE(AD1470,Settings!$C$13,INDEX(AD$258:AD$269,$D1488)+INDEX(AD$245:AD$256,$D1488))</f>
        <v/>
      </c>
      <c r="AE1488" s="25">
        <f>LOWER(Settings!$C$4)&amp;".mit."&amp;$A1488&amp;IF($C1488="","","."&amp;$C1488&amp;"."&amp;$B1488)&amp;IF(INDEX(Variables!$D$5:$D$105,MATCH($A1488,Variables!$A$5:$A$105,0))="","","."&amp;INDEX(Variables!$D$5:$D$105,MATCH($A1488,Variables!$A$5:$A$105,0)))&amp;"."&amp;AE$5</f>
        <v/>
      </c>
      <c r="AF1488" s="46">
        <f>AF1470*Settings!$C$13*(INDEX(AF$258:AF$269,$D1488)+INDEX(AF$245:AF$256,$D1488))</f>
        <v/>
      </c>
      <c r="AG1488" s="47">
        <f>AG1470*Settings!$C$13*(INDEX(AG$258:AG$269,$D1488)+INDEX(AG$245:AG$256,$D1488))</f>
        <v/>
      </c>
      <c r="AH1488" s="47">
        <f>AH1470*Settings!$C$13*(INDEX(AH$258:AH$269,$D1488)+INDEX(AH$245:AH$256,$D1488))</f>
        <v/>
      </c>
      <c r="AI1488" s="47">
        <f>AI1470*Settings!$C$13*(INDEX(AI$258:AI$269,$D1488)+INDEX(AI$245:AI$256,$D1488))</f>
        <v/>
      </c>
      <c r="AJ1488" s="47">
        <f>AJ1470*Settings!$C$13*(INDEX(AJ$258:AJ$269,$D1488)+INDEX(AJ$245:AJ$256,$D1488))</f>
        <v/>
      </c>
      <c r="AK1488" s="47">
        <f>AK1470*Settings!$C$13*(INDEX(AK$258:AK$269,$D1488)+INDEX(AK$245:AK$256,$D1488))</f>
        <v/>
      </c>
      <c r="AL1488" s="47">
        <f>AL1470*Settings!$C$13*(INDEX(AL$258:AL$269,$D1488)+INDEX(AL$245:AL$256,$D1488))</f>
        <v/>
      </c>
      <c r="AM1488" s="47">
        <f>AM1470*Settings!$C$13*(INDEX(AM$258:AM$269,$D1488)+INDEX(AM$245:AM$256,$D1488))</f>
        <v/>
      </c>
      <c r="AN1488" s="47">
        <f>AN1470*Settings!$C$13*(INDEX(AN$258:AN$269,$D1488)+INDEX(AN$245:AN$256,$D1488))</f>
        <v/>
      </c>
      <c r="AO1488" s="47">
        <f>AO1470*Settings!$C$13*(INDEX(AO$258:AO$269,$D1488)+INDEX(AO$245:AO$256,$D1488))</f>
        <v/>
      </c>
      <c r="AP1488" s="47">
        <f>AP1470*Settings!$C$13*(INDEX(AP$258:AP$269,$D1488)+INDEX(AP$245:AP$256,$D1488))</f>
        <v/>
      </c>
      <c r="AQ1488" s="47">
        <f>AQ1470*Settings!$C$13*(INDEX(AQ$258:AQ$269,$D1488)+INDEX(AQ$245:AQ$256,$D1488))</f>
        <v/>
      </c>
      <c r="AR1488" s="47">
        <f>AR1470*Settings!$C$13*(INDEX(AR$258:AR$269,$D1488)+INDEX(AR$245:AR$256,$D1488))</f>
        <v/>
      </c>
      <c r="AS1488" s="47">
        <f>AS1470*Settings!$C$13*(INDEX(AS$258:AS$269,$D1488)+INDEX(AS$245:AS$256,$D1488))</f>
        <v/>
      </c>
      <c r="AT1488" s="47">
        <f>AT1470*Settings!$C$13*(INDEX(AT$258:AT$269,$D1488)+INDEX(AT$245:AT$256,$D1488))</f>
        <v/>
      </c>
      <c r="AU1488" s="47">
        <f>AU1470*Settings!$C$13*(INDEX(AU$258:AU$269,$D1488)+INDEX(AU$245:AU$256,$D1488))</f>
        <v/>
      </c>
      <c r="AV1488" s="47">
        <f>AV1470*Settings!$C$13*(INDEX(AV$258:AV$269,$D1488)+INDEX(AV$245:AV$256,$D1488))</f>
        <v/>
      </c>
      <c r="AW1488" s="47">
        <f>AW1470*Settings!$C$13*(INDEX(AW$258:AW$269,$D1488)+INDEX(AW$245:AW$256,$D1488))</f>
        <v/>
      </c>
      <c r="AX1488" s="48">
        <f>REVENUE(AX1470,Settings!$C$13,INDEX(AX$258:AX$269,$D1488)+INDEX(AX$245:AX$256,$D1488))</f>
        <v/>
      </c>
    </row>
    <row r="1489" hidden="1" outlineLevel="2">
      <c r="A1489" s="5" t="inlineStr">
        <is>
          <t>rtx</t>
        </is>
      </c>
      <c r="B1489" s="5" t="inlineStr">
        <is>
          <t>bio</t>
        </is>
      </c>
      <c r="C1489" s="5" t="inlineStr">
        <is>
          <t>cem</t>
        </is>
      </c>
      <c r="D1489" s="40">
        <f>INDEX(Inputs!$R$5:$R$132,MATCH($B1489&amp;"|"&amp;$C1489,Inputs!$A$5:$A$132,0))</f>
        <v/>
      </c>
      <c r="E1489" s="39" t="n"/>
      <c r="F1489" s="39" t="n"/>
      <c r="G1489" s="39" t="n"/>
      <c r="H1489" s="5">
        <f>INDEX(Variables!$B$5:$B$105,MATCH($A1489,Variables!$A$5:$A$105,0))&amp;IF($C1489="",""," | "&amp;INDEX(Mapping!$B$5:$B$26,MATCH($C1489,Mapping!$A$5:$A$26,0))&amp;" | "&amp;INDEX(Mapping!$B$30:$B$41,MATCH($B1489,Mapping!$A$30:$A$41,0)))</f>
        <v/>
      </c>
      <c r="I1489" s="5">
        <f>INDEX(Variables!$C$5:$C$105,MATCH($A1489,Variables!$A$5:$A$105,0))</f>
        <v/>
      </c>
      <c r="J1489" s="5">
        <f>INDEX(Variables!$E$5:$E$105,MATCH($A1489,Variables!$A$5:$A$105,0))</f>
        <v/>
      </c>
      <c r="K1489" s="25">
        <f>LOWER(Settings!$C$4)&amp;".mit."&amp;$A1489&amp;IF($C1489="","","."&amp;$C1489&amp;"."&amp;$B1489)&amp;IF(INDEX(Variables!$D$5:$D$105,MATCH($A1489,Variables!$A$5:$A$105,0))="","","."&amp;INDEX(Variables!$D$5:$D$105,MATCH($A1489,Variables!$A$5:$A$105,0)))&amp;"."&amp;K$5</f>
        <v/>
      </c>
      <c r="L1489" s="46">
        <f>L1471*Settings!$C$13*(INDEX(L$258:L$269,$D1489)+INDEX(L$245:L$256,$D1489))</f>
        <v/>
      </c>
      <c r="M1489" s="47">
        <f>M1471*Settings!$C$13*(INDEX(M$258:M$269,$D1489)+INDEX(M$245:M$256,$D1489))</f>
        <v/>
      </c>
      <c r="N1489" s="47">
        <f>N1471*Settings!$C$13*(INDEX(N$258:N$269,$D1489)+INDEX(N$245:N$256,$D1489))</f>
        <v/>
      </c>
      <c r="O1489" s="47">
        <f>O1471*Settings!$C$13*(INDEX(O$258:O$269,$D1489)+INDEX(O$245:O$256,$D1489))</f>
        <v/>
      </c>
      <c r="P1489" s="47">
        <f>P1471*Settings!$C$13*(INDEX(P$258:P$269,$D1489)+INDEX(P$245:P$256,$D1489))</f>
        <v/>
      </c>
      <c r="Q1489" s="47">
        <f>Q1471*Settings!$C$13*(INDEX(Q$258:Q$269,$D1489)+INDEX(Q$245:Q$256,$D1489))</f>
        <v/>
      </c>
      <c r="R1489" s="47">
        <f>R1471*Settings!$C$13*(INDEX(R$258:R$269,$D1489)+INDEX(R$245:R$256,$D1489))</f>
        <v/>
      </c>
      <c r="S1489" s="47">
        <f>S1471*Settings!$C$13*(INDEX(S$258:S$269,$D1489)+INDEX(S$245:S$256,$D1489))</f>
        <v/>
      </c>
      <c r="T1489" s="47">
        <f>T1471*Settings!$C$13*(INDEX(T$258:T$269,$D1489)+INDEX(T$245:T$256,$D1489))</f>
        <v/>
      </c>
      <c r="U1489" s="47">
        <f>U1471*Settings!$C$13*(INDEX(U$258:U$269,$D1489)+INDEX(U$245:U$256,$D1489))</f>
        <v/>
      </c>
      <c r="V1489" s="47">
        <f>V1471*Settings!$C$13*(INDEX(V$258:V$269,$D1489)+INDEX(V$245:V$256,$D1489))</f>
        <v/>
      </c>
      <c r="W1489" s="47">
        <f>W1471*Settings!$C$13*(INDEX(W$258:W$269,$D1489)+INDEX(W$245:W$256,$D1489))</f>
        <v/>
      </c>
      <c r="X1489" s="47">
        <f>X1471*Settings!$C$13*(INDEX(X$258:X$269,$D1489)+INDEX(X$245:X$256,$D1489))</f>
        <v/>
      </c>
      <c r="Y1489" s="47">
        <f>Y1471*Settings!$C$13*(INDEX(Y$258:Y$269,$D1489)+INDEX(Y$245:Y$256,$D1489))</f>
        <v/>
      </c>
      <c r="Z1489" s="47">
        <f>Z1471*Settings!$C$13*(INDEX(Z$258:Z$269,$D1489)+INDEX(Z$245:Z$256,$D1489))</f>
        <v/>
      </c>
      <c r="AA1489" s="47">
        <f>AA1471*Settings!$C$13*(INDEX(AA$258:AA$269,$D1489)+INDEX(AA$245:AA$256,$D1489))</f>
        <v/>
      </c>
      <c r="AB1489" s="47">
        <f>AB1471*Settings!$C$13*(INDEX(AB$258:AB$269,$D1489)+INDEX(AB$245:AB$256,$D1489))</f>
        <v/>
      </c>
      <c r="AC1489" s="47">
        <f>AC1471*Settings!$C$13*(INDEX(AC$258:AC$269,$D1489)+INDEX(AC$245:AC$256,$D1489))</f>
        <v/>
      </c>
      <c r="AD1489" s="48">
        <f>REVENUE(AD1471,Settings!$C$13,INDEX(AD$258:AD$269,$D1489)+INDEX(AD$245:AD$256,$D1489))</f>
        <v/>
      </c>
      <c r="AE1489" s="25">
        <f>LOWER(Settings!$C$4)&amp;".mit."&amp;$A1489&amp;IF($C1489="","","."&amp;$C1489&amp;"."&amp;$B1489)&amp;IF(INDEX(Variables!$D$5:$D$105,MATCH($A1489,Variables!$A$5:$A$105,0))="","","."&amp;INDEX(Variables!$D$5:$D$105,MATCH($A1489,Variables!$A$5:$A$105,0)))&amp;"."&amp;AE$5</f>
        <v/>
      </c>
      <c r="AF1489" s="46">
        <f>AF1471*Settings!$C$13*(INDEX(AF$258:AF$269,$D1489)+INDEX(AF$245:AF$256,$D1489))</f>
        <v/>
      </c>
      <c r="AG1489" s="47">
        <f>AG1471*Settings!$C$13*(INDEX(AG$258:AG$269,$D1489)+INDEX(AG$245:AG$256,$D1489))</f>
        <v/>
      </c>
      <c r="AH1489" s="47">
        <f>AH1471*Settings!$C$13*(INDEX(AH$258:AH$269,$D1489)+INDEX(AH$245:AH$256,$D1489))</f>
        <v/>
      </c>
      <c r="AI1489" s="47">
        <f>AI1471*Settings!$C$13*(INDEX(AI$258:AI$269,$D1489)+INDEX(AI$245:AI$256,$D1489))</f>
        <v/>
      </c>
      <c r="AJ1489" s="47">
        <f>AJ1471*Settings!$C$13*(INDEX(AJ$258:AJ$269,$D1489)+INDEX(AJ$245:AJ$256,$D1489))</f>
        <v/>
      </c>
      <c r="AK1489" s="47">
        <f>AK1471*Settings!$C$13*(INDEX(AK$258:AK$269,$D1489)+INDEX(AK$245:AK$256,$D1489))</f>
        <v/>
      </c>
      <c r="AL1489" s="47">
        <f>AL1471*Settings!$C$13*(INDEX(AL$258:AL$269,$D1489)+INDEX(AL$245:AL$256,$D1489))</f>
        <v/>
      </c>
      <c r="AM1489" s="47">
        <f>AM1471*Settings!$C$13*(INDEX(AM$258:AM$269,$D1489)+INDEX(AM$245:AM$256,$D1489))</f>
        <v/>
      </c>
      <c r="AN1489" s="47">
        <f>AN1471*Settings!$C$13*(INDEX(AN$258:AN$269,$D1489)+INDEX(AN$245:AN$256,$D1489))</f>
        <v/>
      </c>
      <c r="AO1489" s="47">
        <f>AO1471*Settings!$C$13*(INDEX(AO$258:AO$269,$D1489)+INDEX(AO$245:AO$256,$D1489))</f>
        <v/>
      </c>
      <c r="AP1489" s="47">
        <f>AP1471*Settings!$C$13*(INDEX(AP$258:AP$269,$D1489)+INDEX(AP$245:AP$256,$D1489))</f>
        <v/>
      </c>
      <c r="AQ1489" s="47">
        <f>AQ1471*Settings!$C$13*(INDEX(AQ$258:AQ$269,$D1489)+INDEX(AQ$245:AQ$256,$D1489))</f>
        <v/>
      </c>
      <c r="AR1489" s="47">
        <f>AR1471*Settings!$C$13*(INDEX(AR$258:AR$269,$D1489)+INDEX(AR$245:AR$256,$D1489))</f>
        <v/>
      </c>
      <c r="AS1489" s="47">
        <f>AS1471*Settings!$C$13*(INDEX(AS$258:AS$269,$D1489)+INDEX(AS$245:AS$256,$D1489))</f>
        <v/>
      </c>
      <c r="AT1489" s="47">
        <f>AT1471*Settings!$C$13*(INDEX(AT$258:AT$269,$D1489)+INDEX(AT$245:AT$256,$D1489))</f>
        <v/>
      </c>
      <c r="AU1489" s="47">
        <f>AU1471*Settings!$C$13*(INDEX(AU$258:AU$269,$D1489)+INDEX(AU$245:AU$256,$D1489))</f>
        <v/>
      </c>
      <c r="AV1489" s="47">
        <f>AV1471*Settings!$C$13*(INDEX(AV$258:AV$269,$D1489)+INDEX(AV$245:AV$256,$D1489))</f>
        <v/>
      </c>
      <c r="AW1489" s="47">
        <f>AW1471*Settings!$C$13*(INDEX(AW$258:AW$269,$D1489)+INDEX(AW$245:AW$256,$D1489))</f>
        <v/>
      </c>
      <c r="AX1489" s="48">
        <f>REVENUE(AX1471,Settings!$C$13,INDEX(AX$258:AX$269,$D1489)+INDEX(AX$245:AX$256,$D1489))</f>
        <v/>
      </c>
    </row>
    <row r="1490" hidden="1" outlineLevel="2"/>
    <row r="1491" hidden="1" outlineLevel="2">
      <c r="A1491" s="5" t="inlineStr">
        <is>
          <t>rsub</t>
        </is>
      </c>
      <c r="B1491" s="5" t="inlineStr">
        <is>
          <t>coa</t>
        </is>
      </c>
      <c r="C1491" s="5" t="inlineStr">
        <is>
          <t>cem</t>
        </is>
      </c>
      <c r="D1491" s="40">
        <f>INDEX(Inputs!$R$5:$R$132,MATCH($B1491&amp;"|"&amp;$C1491,Inputs!$A$5:$A$132,0))</f>
        <v/>
      </c>
      <c r="E1491" s="39" t="n"/>
      <c r="F1491" s="39" t="n"/>
      <c r="G1491" s="39" t="n"/>
      <c r="H1491" s="5">
        <f>INDEX(Variables!$B$5:$B$105,MATCH($A1491,Variables!$A$5:$A$105,0))&amp;IF($C1491="",""," | "&amp;INDEX(Mapping!$B$5:$B$26,MATCH($C1491,Mapping!$A$5:$A$26,0))&amp;" | "&amp;INDEX(Mapping!$B$30:$B$41,MATCH($B1491,Mapping!$A$30:$A$41,0)))</f>
        <v/>
      </c>
      <c r="I1491" s="5">
        <f>INDEX(Variables!$C$5:$C$105,MATCH($A1491,Variables!$A$5:$A$105,0))</f>
        <v/>
      </c>
      <c r="J1491" s="5">
        <f>INDEX(Variables!$E$5:$E$105,MATCH($A1491,Variables!$A$5:$A$105,0))</f>
        <v/>
      </c>
      <c r="K1491" s="25">
        <f>LOWER(Settings!$C$4)&amp;".mit."&amp;$A1491&amp;IF($C1491="","","."&amp;$C1491&amp;"."&amp;$B1491)&amp;IF(INDEX(Variables!$D$5:$D$105,MATCH($A1491,Variables!$A$5:$A$105,0))="","","."&amp;INDEX(Variables!$D$5:$D$105,MATCH($A1491,Variables!$A$5:$A$105,0)))&amp;"."&amp;K$5</f>
        <v/>
      </c>
      <c r="L1491" s="46">
        <f>L1464*Settings!$C$13*(INDEX(L$271:L$282,$D1491))</f>
        <v/>
      </c>
      <c r="M1491" s="47">
        <f>M1464*Settings!$C$13*(INDEX(M$271:M$282,$D1491))</f>
        <v/>
      </c>
      <c r="N1491" s="47">
        <f>N1464*Settings!$C$13*(INDEX(N$271:N$282,$D1491))</f>
        <v/>
      </c>
      <c r="O1491" s="47">
        <f>O1464*Settings!$C$13*(INDEX(O$271:O$282,$D1491))</f>
        <v/>
      </c>
      <c r="P1491" s="47">
        <f>P1464*Settings!$C$13*(INDEX(P$271:P$282,$D1491))</f>
        <v/>
      </c>
      <c r="Q1491" s="47">
        <f>Q1464*Settings!$C$13*(INDEX(Q$271:Q$282,$D1491))</f>
        <v/>
      </c>
      <c r="R1491" s="47">
        <f>R1464*Settings!$C$13*(INDEX(R$271:R$282,$D1491))</f>
        <v/>
      </c>
      <c r="S1491" s="47">
        <f>S1464*Settings!$C$13*(INDEX(S$271:S$282,$D1491))</f>
        <v/>
      </c>
      <c r="T1491" s="47">
        <f>T1464*Settings!$C$13*(INDEX(T$271:T$282,$D1491))</f>
        <v/>
      </c>
      <c r="U1491" s="47">
        <f>U1464*Settings!$C$13*(INDEX(U$271:U$282,$D1491))</f>
        <v/>
      </c>
      <c r="V1491" s="47">
        <f>V1464*Settings!$C$13*(INDEX(V$271:V$282,$D1491))</f>
        <v/>
      </c>
      <c r="W1491" s="47">
        <f>W1464*Settings!$C$13*(INDEX(W$271:W$282,$D1491))</f>
        <v/>
      </c>
      <c r="X1491" s="47">
        <f>X1464*Settings!$C$13*(INDEX(X$271:X$282,$D1491))</f>
        <v/>
      </c>
      <c r="Y1491" s="47">
        <f>Y1464*Settings!$C$13*(INDEX(Y$271:Y$282,$D1491))</f>
        <v/>
      </c>
      <c r="Z1491" s="47">
        <f>Z1464*Settings!$C$13*(INDEX(Z$271:Z$282,$D1491))</f>
        <v/>
      </c>
      <c r="AA1491" s="47">
        <f>AA1464*Settings!$C$13*(INDEX(AA$271:AA$282,$D1491))</f>
        <v/>
      </c>
      <c r="AB1491" s="47">
        <f>AB1464*Settings!$C$13*(INDEX(AB$271:AB$282,$D1491))</f>
        <v/>
      </c>
      <c r="AC1491" s="47">
        <f>AC1464*Settings!$C$13*(INDEX(AC$271:AC$282,$D1491))</f>
        <v/>
      </c>
      <c r="AD1491" s="48">
        <f>REVENUE(AD1464,Settings!$C$13,INDEX(AD$271:AD$282,$D1491))</f>
        <v/>
      </c>
      <c r="AE1491" s="25">
        <f>LOWER(Settings!$C$4)&amp;".mit."&amp;$A1491&amp;IF($C1491="","","."&amp;$C1491&amp;"."&amp;$B1491)&amp;IF(INDEX(Variables!$D$5:$D$105,MATCH($A1491,Variables!$A$5:$A$105,0))="","","."&amp;INDEX(Variables!$D$5:$D$105,MATCH($A1491,Variables!$A$5:$A$105,0)))&amp;"."&amp;AE$5</f>
        <v/>
      </c>
      <c r="AF1491" s="46">
        <f>AF1464*Settings!$C$13*(INDEX(AF$271:AF$282,$D1491))</f>
        <v/>
      </c>
      <c r="AG1491" s="47">
        <f>AG1464*Settings!$C$13*(INDEX(AG$271:AG$282,$D1491))</f>
        <v/>
      </c>
      <c r="AH1491" s="47">
        <f>AH1464*Settings!$C$13*(INDEX(AH$271:AH$282,$D1491))</f>
        <v/>
      </c>
      <c r="AI1491" s="47">
        <f>AI1464*Settings!$C$13*(INDEX(AI$271:AI$282,$D1491))</f>
        <v/>
      </c>
      <c r="AJ1491" s="47">
        <f>AJ1464*Settings!$C$13*(INDEX(AJ$271:AJ$282,$D1491))</f>
        <v/>
      </c>
      <c r="AK1491" s="47">
        <f>AK1464*Settings!$C$13*(INDEX(AK$271:AK$282,$D1491))</f>
        <v/>
      </c>
      <c r="AL1491" s="47">
        <f>AL1464*Settings!$C$13*(INDEX(AL$271:AL$282,$D1491))</f>
        <v/>
      </c>
      <c r="AM1491" s="47">
        <f>AM1464*Settings!$C$13*(INDEX(AM$271:AM$282,$D1491))</f>
        <v/>
      </c>
      <c r="AN1491" s="47">
        <f>AN1464*Settings!$C$13*(INDEX(AN$271:AN$282,$D1491))</f>
        <v/>
      </c>
      <c r="AO1491" s="47">
        <f>AO1464*Settings!$C$13*(INDEX(AO$271:AO$282,$D1491))</f>
        <v/>
      </c>
      <c r="AP1491" s="47">
        <f>AP1464*Settings!$C$13*(INDEX(AP$271:AP$282,$D1491))</f>
        <v/>
      </c>
      <c r="AQ1491" s="47">
        <f>AQ1464*Settings!$C$13*(INDEX(AQ$271:AQ$282,$D1491))</f>
        <v/>
      </c>
      <c r="AR1491" s="47">
        <f>AR1464*Settings!$C$13*(INDEX(AR$271:AR$282,$D1491))</f>
        <v/>
      </c>
      <c r="AS1491" s="47">
        <f>AS1464*Settings!$C$13*(INDEX(AS$271:AS$282,$D1491))</f>
        <v/>
      </c>
      <c r="AT1491" s="47">
        <f>AT1464*Settings!$C$13*(INDEX(AT$271:AT$282,$D1491))</f>
        <v/>
      </c>
      <c r="AU1491" s="47">
        <f>AU1464*Settings!$C$13*(INDEX(AU$271:AU$282,$D1491))</f>
        <v/>
      </c>
      <c r="AV1491" s="47">
        <f>AV1464*Settings!$C$13*(INDEX(AV$271:AV$282,$D1491))</f>
        <v/>
      </c>
      <c r="AW1491" s="47">
        <f>AW1464*Settings!$C$13*(INDEX(AW$271:AW$282,$D1491))</f>
        <v/>
      </c>
      <c r="AX1491" s="48">
        <f>REVENUE(AX1464,Settings!$C$13,INDEX(AX$271:AX$282,$D1491))</f>
        <v/>
      </c>
    </row>
    <row r="1492" hidden="1" outlineLevel="2">
      <c r="A1492" s="5" t="inlineStr">
        <is>
          <t>rsub</t>
        </is>
      </c>
      <c r="B1492" s="5" t="inlineStr">
        <is>
          <t>nga</t>
        </is>
      </c>
      <c r="C1492" s="5" t="inlineStr">
        <is>
          <t>cem</t>
        </is>
      </c>
      <c r="D1492" s="40">
        <f>INDEX(Inputs!$R$5:$R$132,MATCH($B1492&amp;"|"&amp;$C1492,Inputs!$A$5:$A$132,0))</f>
        <v/>
      </c>
      <c r="E1492" s="39" t="n"/>
      <c r="F1492" s="39" t="n"/>
      <c r="G1492" s="39" t="n"/>
      <c r="H1492" s="5">
        <f>INDEX(Variables!$B$5:$B$105,MATCH($A1492,Variables!$A$5:$A$105,0))&amp;IF($C1492="",""," | "&amp;INDEX(Mapping!$B$5:$B$26,MATCH($C1492,Mapping!$A$5:$A$26,0))&amp;" | "&amp;INDEX(Mapping!$B$30:$B$41,MATCH($B1492,Mapping!$A$30:$A$41,0)))</f>
        <v/>
      </c>
      <c r="I1492" s="5">
        <f>INDEX(Variables!$C$5:$C$105,MATCH($A1492,Variables!$A$5:$A$105,0))</f>
        <v/>
      </c>
      <c r="J1492" s="5">
        <f>INDEX(Variables!$E$5:$E$105,MATCH($A1492,Variables!$A$5:$A$105,0))</f>
        <v/>
      </c>
      <c r="K1492" s="25">
        <f>LOWER(Settings!$C$4)&amp;".mit."&amp;$A1492&amp;IF($C1492="","","."&amp;$C1492&amp;"."&amp;$B1492)&amp;IF(INDEX(Variables!$D$5:$D$105,MATCH($A1492,Variables!$A$5:$A$105,0))="","","."&amp;INDEX(Variables!$D$5:$D$105,MATCH($A1492,Variables!$A$5:$A$105,0)))&amp;"."&amp;K$5</f>
        <v/>
      </c>
      <c r="L1492" s="46">
        <f>L1465*Settings!$C$13*(INDEX(L$271:L$282,$D1492))</f>
        <v/>
      </c>
      <c r="M1492" s="47">
        <f>M1465*Settings!$C$13*(INDEX(M$271:M$282,$D1492))</f>
        <v/>
      </c>
      <c r="N1492" s="47">
        <f>N1465*Settings!$C$13*(INDEX(N$271:N$282,$D1492))</f>
        <v/>
      </c>
      <c r="O1492" s="47">
        <f>O1465*Settings!$C$13*(INDEX(O$271:O$282,$D1492))</f>
        <v/>
      </c>
      <c r="P1492" s="47">
        <f>P1465*Settings!$C$13*(INDEX(P$271:P$282,$D1492))</f>
        <v/>
      </c>
      <c r="Q1492" s="47">
        <f>Q1465*Settings!$C$13*(INDEX(Q$271:Q$282,$D1492))</f>
        <v/>
      </c>
      <c r="R1492" s="47">
        <f>R1465*Settings!$C$13*(INDEX(R$271:R$282,$D1492))</f>
        <v/>
      </c>
      <c r="S1492" s="47">
        <f>S1465*Settings!$C$13*(INDEX(S$271:S$282,$D1492))</f>
        <v/>
      </c>
      <c r="T1492" s="47">
        <f>T1465*Settings!$C$13*(INDEX(T$271:T$282,$D1492))</f>
        <v/>
      </c>
      <c r="U1492" s="47">
        <f>U1465*Settings!$C$13*(INDEX(U$271:U$282,$D1492))</f>
        <v/>
      </c>
      <c r="V1492" s="47">
        <f>V1465*Settings!$C$13*(INDEX(V$271:V$282,$D1492))</f>
        <v/>
      </c>
      <c r="W1492" s="47">
        <f>W1465*Settings!$C$13*(INDEX(W$271:W$282,$D1492))</f>
        <v/>
      </c>
      <c r="X1492" s="47">
        <f>X1465*Settings!$C$13*(INDEX(X$271:X$282,$D1492))</f>
        <v/>
      </c>
      <c r="Y1492" s="47">
        <f>Y1465*Settings!$C$13*(INDEX(Y$271:Y$282,$D1492))</f>
        <v/>
      </c>
      <c r="Z1492" s="47">
        <f>Z1465*Settings!$C$13*(INDEX(Z$271:Z$282,$D1492))</f>
        <v/>
      </c>
      <c r="AA1492" s="47">
        <f>AA1465*Settings!$C$13*(INDEX(AA$271:AA$282,$D1492))</f>
        <v/>
      </c>
      <c r="AB1492" s="47">
        <f>AB1465*Settings!$C$13*(INDEX(AB$271:AB$282,$D1492))</f>
        <v/>
      </c>
      <c r="AC1492" s="47">
        <f>AC1465*Settings!$C$13*(INDEX(AC$271:AC$282,$D1492))</f>
        <v/>
      </c>
      <c r="AD1492" s="48">
        <f>REVENUE(AD1465,Settings!$C$13,INDEX(AD$271:AD$282,$D1492))</f>
        <v/>
      </c>
      <c r="AE1492" s="25">
        <f>LOWER(Settings!$C$4)&amp;".mit."&amp;$A1492&amp;IF($C1492="","","."&amp;$C1492&amp;"."&amp;$B1492)&amp;IF(INDEX(Variables!$D$5:$D$105,MATCH($A1492,Variables!$A$5:$A$105,0))="","","."&amp;INDEX(Variables!$D$5:$D$105,MATCH($A1492,Variables!$A$5:$A$105,0)))&amp;"."&amp;AE$5</f>
        <v/>
      </c>
      <c r="AF1492" s="46">
        <f>AF1465*Settings!$C$13*(INDEX(AF$271:AF$282,$D1492))</f>
        <v/>
      </c>
      <c r="AG1492" s="47">
        <f>AG1465*Settings!$C$13*(INDEX(AG$271:AG$282,$D1492))</f>
        <v/>
      </c>
      <c r="AH1492" s="47">
        <f>AH1465*Settings!$C$13*(INDEX(AH$271:AH$282,$D1492))</f>
        <v/>
      </c>
      <c r="AI1492" s="47">
        <f>AI1465*Settings!$C$13*(INDEX(AI$271:AI$282,$D1492))</f>
        <v/>
      </c>
      <c r="AJ1492" s="47">
        <f>AJ1465*Settings!$C$13*(INDEX(AJ$271:AJ$282,$D1492))</f>
        <v/>
      </c>
      <c r="AK1492" s="47">
        <f>AK1465*Settings!$C$13*(INDEX(AK$271:AK$282,$D1492))</f>
        <v/>
      </c>
      <c r="AL1492" s="47">
        <f>AL1465*Settings!$C$13*(INDEX(AL$271:AL$282,$D1492))</f>
        <v/>
      </c>
      <c r="AM1492" s="47">
        <f>AM1465*Settings!$C$13*(INDEX(AM$271:AM$282,$D1492))</f>
        <v/>
      </c>
      <c r="AN1492" s="47">
        <f>AN1465*Settings!$C$13*(INDEX(AN$271:AN$282,$D1492))</f>
        <v/>
      </c>
      <c r="AO1492" s="47">
        <f>AO1465*Settings!$C$13*(INDEX(AO$271:AO$282,$D1492))</f>
        <v/>
      </c>
      <c r="AP1492" s="47">
        <f>AP1465*Settings!$C$13*(INDEX(AP$271:AP$282,$D1492))</f>
        <v/>
      </c>
      <c r="AQ1492" s="47">
        <f>AQ1465*Settings!$C$13*(INDEX(AQ$271:AQ$282,$D1492))</f>
        <v/>
      </c>
      <c r="AR1492" s="47">
        <f>AR1465*Settings!$C$13*(INDEX(AR$271:AR$282,$D1492))</f>
        <v/>
      </c>
      <c r="AS1492" s="47">
        <f>AS1465*Settings!$C$13*(INDEX(AS$271:AS$282,$D1492))</f>
        <v/>
      </c>
      <c r="AT1492" s="47">
        <f>AT1465*Settings!$C$13*(INDEX(AT$271:AT$282,$D1492))</f>
        <v/>
      </c>
      <c r="AU1492" s="47">
        <f>AU1465*Settings!$C$13*(INDEX(AU$271:AU$282,$D1492))</f>
        <v/>
      </c>
      <c r="AV1492" s="47">
        <f>AV1465*Settings!$C$13*(INDEX(AV$271:AV$282,$D1492))</f>
        <v/>
      </c>
      <c r="AW1492" s="47">
        <f>AW1465*Settings!$C$13*(INDEX(AW$271:AW$282,$D1492))</f>
        <v/>
      </c>
      <c r="AX1492" s="48">
        <f>REVENUE(AX1465,Settings!$C$13,INDEX(AX$271:AX$282,$D1492))</f>
        <v/>
      </c>
    </row>
    <row r="1493" hidden="1" outlineLevel="2">
      <c r="A1493" s="5" t="inlineStr">
        <is>
          <t>rsub</t>
        </is>
      </c>
      <c r="B1493" s="5" t="inlineStr">
        <is>
          <t>gso</t>
        </is>
      </c>
      <c r="C1493" s="5" t="inlineStr">
        <is>
          <t>cem</t>
        </is>
      </c>
      <c r="D1493" s="40">
        <f>INDEX(Inputs!$R$5:$R$132,MATCH($B1493&amp;"|"&amp;$C1493,Inputs!$A$5:$A$132,0))</f>
        <v/>
      </c>
      <c r="E1493" s="39" t="n"/>
      <c r="F1493" s="39" t="n"/>
      <c r="G1493" s="39" t="n"/>
      <c r="H1493" s="5">
        <f>INDEX(Variables!$B$5:$B$105,MATCH($A1493,Variables!$A$5:$A$105,0))&amp;IF($C1493="",""," | "&amp;INDEX(Mapping!$B$5:$B$26,MATCH($C1493,Mapping!$A$5:$A$26,0))&amp;" | "&amp;INDEX(Mapping!$B$30:$B$41,MATCH($B1493,Mapping!$A$30:$A$41,0)))</f>
        <v/>
      </c>
      <c r="I1493" s="5">
        <f>INDEX(Variables!$C$5:$C$105,MATCH($A1493,Variables!$A$5:$A$105,0))</f>
        <v/>
      </c>
      <c r="J1493" s="5">
        <f>INDEX(Variables!$E$5:$E$105,MATCH($A1493,Variables!$A$5:$A$105,0))</f>
        <v/>
      </c>
      <c r="K1493" s="25">
        <f>LOWER(Settings!$C$4)&amp;".mit."&amp;$A1493&amp;IF($C1493="","","."&amp;$C1493&amp;"."&amp;$B1493)&amp;IF(INDEX(Variables!$D$5:$D$105,MATCH($A1493,Variables!$A$5:$A$105,0))="","","."&amp;INDEX(Variables!$D$5:$D$105,MATCH($A1493,Variables!$A$5:$A$105,0)))&amp;"."&amp;K$5</f>
        <v/>
      </c>
      <c r="L1493" s="46">
        <f>L1466*Settings!$C$13*(INDEX(L$271:L$282,$D1493))</f>
        <v/>
      </c>
      <c r="M1493" s="47">
        <f>M1466*Settings!$C$13*(INDEX(M$271:M$282,$D1493))</f>
        <v/>
      </c>
      <c r="N1493" s="47">
        <f>N1466*Settings!$C$13*(INDEX(N$271:N$282,$D1493))</f>
        <v/>
      </c>
      <c r="O1493" s="47">
        <f>O1466*Settings!$C$13*(INDEX(O$271:O$282,$D1493))</f>
        <v/>
      </c>
      <c r="P1493" s="47">
        <f>P1466*Settings!$C$13*(INDEX(P$271:P$282,$D1493))</f>
        <v/>
      </c>
      <c r="Q1493" s="47">
        <f>Q1466*Settings!$C$13*(INDEX(Q$271:Q$282,$D1493))</f>
        <v/>
      </c>
      <c r="R1493" s="47">
        <f>R1466*Settings!$C$13*(INDEX(R$271:R$282,$D1493))</f>
        <v/>
      </c>
      <c r="S1493" s="47">
        <f>S1466*Settings!$C$13*(INDEX(S$271:S$282,$D1493))</f>
        <v/>
      </c>
      <c r="T1493" s="47">
        <f>T1466*Settings!$C$13*(INDEX(T$271:T$282,$D1493))</f>
        <v/>
      </c>
      <c r="U1493" s="47">
        <f>U1466*Settings!$C$13*(INDEX(U$271:U$282,$D1493))</f>
        <v/>
      </c>
      <c r="V1493" s="47">
        <f>V1466*Settings!$C$13*(INDEX(V$271:V$282,$D1493))</f>
        <v/>
      </c>
      <c r="W1493" s="47">
        <f>W1466*Settings!$C$13*(INDEX(W$271:W$282,$D1493))</f>
        <v/>
      </c>
      <c r="X1493" s="47">
        <f>X1466*Settings!$C$13*(INDEX(X$271:X$282,$D1493))</f>
        <v/>
      </c>
      <c r="Y1493" s="47">
        <f>Y1466*Settings!$C$13*(INDEX(Y$271:Y$282,$D1493))</f>
        <v/>
      </c>
      <c r="Z1493" s="47">
        <f>Z1466*Settings!$C$13*(INDEX(Z$271:Z$282,$D1493))</f>
        <v/>
      </c>
      <c r="AA1493" s="47">
        <f>AA1466*Settings!$C$13*(INDEX(AA$271:AA$282,$D1493))</f>
        <v/>
      </c>
      <c r="AB1493" s="47">
        <f>AB1466*Settings!$C$13*(INDEX(AB$271:AB$282,$D1493))</f>
        <v/>
      </c>
      <c r="AC1493" s="47">
        <f>AC1466*Settings!$C$13*(INDEX(AC$271:AC$282,$D1493))</f>
        <v/>
      </c>
      <c r="AD1493" s="48">
        <f>REVENUE(AD1466,Settings!$C$13,INDEX(AD$271:AD$282,$D1493))</f>
        <v/>
      </c>
      <c r="AE1493" s="25">
        <f>LOWER(Settings!$C$4)&amp;".mit."&amp;$A1493&amp;IF($C1493="","","."&amp;$C1493&amp;"."&amp;$B1493)&amp;IF(INDEX(Variables!$D$5:$D$105,MATCH($A1493,Variables!$A$5:$A$105,0))="","","."&amp;INDEX(Variables!$D$5:$D$105,MATCH($A1493,Variables!$A$5:$A$105,0)))&amp;"."&amp;AE$5</f>
        <v/>
      </c>
      <c r="AF1493" s="46">
        <f>AF1466*Settings!$C$13*(INDEX(AF$271:AF$282,$D1493))</f>
        <v/>
      </c>
      <c r="AG1493" s="47">
        <f>AG1466*Settings!$C$13*(INDEX(AG$271:AG$282,$D1493))</f>
        <v/>
      </c>
      <c r="AH1493" s="47">
        <f>AH1466*Settings!$C$13*(INDEX(AH$271:AH$282,$D1493))</f>
        <v/>
      </c>
      <c r="AI1493" s="47">
        <f>AI1466*Settings!$C$13*(INDEX(AI$271:AI$282,$D1493))</f>
        <v/>
      </c>
      <c r="AJ1493" s="47">
        <f>AJ1466*Settings!$C$13*(INDEX(AJ$271:AJ$282,$D1493))</f>
        <v/>
      </c>
      <c r="AK1493" s="47">
        <f>AK1466*Settings!$C$13*(INDEX(AK$271:AK$282,$D1493))</f>
        <v/>
      </c>
      <c r="AL1493" s="47">
        <f>AL1466*Settings!$C$13*(INDEX(AL$271:AL$282,$D1493))</f>
        <v/>
      </c>
      <c r="AM1493" s="47">
        <f>AM1466*Settings!$C$13*(INDEX(AM$271:AM$282,$D1493))</f>
        <v/>
      </c>
      <c r="AN1493" s="47">
        <f>AN1466*Settings!$C$13*(INDEX(AN$271:AN$282,$D1493))</f>
        <v/>
      </c>
      <c r="AO1493" s="47">
        <f>AO1466*Settings!$C$13*(INDEX(AO$271:AO$282,$D1493))</f>
        <v/>
      </c>
      <c r="AP1493" s="47">
        <f>AP1466*Settings!$C$13*(INDEX(AP$271:AP$282,$D1493))</f>
        <v/>
      </c>
      <c r="AQ1493" s="47">
        <f>AQ1466*Settings!$C$13*(INDEX(AQ$271:AQ$282,$D1493))</f>
        <v/>
      </c>
      <c r="AR1493" s="47">
        <f>AR1466*Settings!$C$13*(INDEX(AR$271:AR$282,$D1493))</f>
        <v/>
      </c>
      <c r="AS1493" s="47">
        <f>AS1466*Settings!$C$13*(INDEX(AS$271:AS$282,$D1493))</f>
        <v/>
      </c>
      <c r="AT1493" s="47">
        <f>AT1466*Settings!$C$13*(INDEX(AT$271:AT$282,$D1493))</f>
        <v/>
      </c>
      <c r="AU1493" s="47">
        <f>AU1466*Settings!$C$13*(INDEX(AU$271:AU$282,$D1493))</f>
        <v/>
      </c>
      <c r="AV1493" s="47">
        <f>AV1466*Settings!$C$13*(INDEX(AV$271:AV$282,$D1493))</f>
        <v/>
      </c>
      <c r="AW1493" s="47">
        <f>AW1466*Settings!$C$13*(INDEX(AW$271:AW$282,$D1493))</f>
        <v/>
      </c>
      <c r="AX1493" s="48">
        <f>REVENUE(AX1466,Settings!$C$13,INDEX(AX$271:AX$282,$D1493))</f>
        <v/>
      </c>
    </row>
    <row r="1494" hidden="1" outlineLevel="2">
      <c r="A1494" s="5" t="inlineStr">
        <is>
          <t>rsub</t>
        </is>
      </c>
      <c r="B1494" s="5" t="inlineStr">
        <is>
          <t>die</t>
        </is>
      </c>
      <c r="C1494" s="5" t="inlineStr">
        <is>
          <t>cem</t>
        </is>
      </c>
      <c r="D1494" s="40">
        <f>INDEX(Inputs!$R$5:$R$132,MATCH($B1494&amp;"|"&amp;$C1494,Inputs!$A$5:$A$132,0))</f>
        <v/>
      </c>
      <c r="E1494" s="39" t="n"/>
      <c r="F1494" s="39" t="n"/>
      <c r="G1494" s="39" t="n"/>
      <c r="H1494" s="5">
        <f>INDEX(Variables!$B$5:$B$105,MATCH($A1494,Variables!$A$5:$A$105,0))&amp;IF($C1494="",""," | "&amp;INDEX(Mapping!$B$5:$B$26,MATCH($C1494,Mapping!$A$5:$A$26,0))&amp;" | "&amp;INDEX(Mapping!$B$30:$B$41,MATCH($B1494,Mapping!$A$30:$A$41,0)))</f>
        <v/>
      </c>
      <c r="I1494" s="5">
        <f>INDEX(Variables!$C$5:$C$105,MATCH($A1494,Variables!$A$5:$A$105,0))</f>
        <v/>
      </c>
      <c r="J1494" s="5">
        <f>INDEX(Variables!$E$5:$E$105,MATCH($A1494,Variables!$A$5:$A$105,0))</f>
        <v/>
      </c>
      <c r="K1494" s="25">
        <f>LOWER(Settings!$C$4)&amp;".mit."&amp;$A1494&amp;IF($C1494="","","."&amp;$C1494&amp;"."&amp;$B1494)&amp;IF(INDEX(Variables!$D$5:$D$105,MATCH($A1494,Variables!$A$5:$A$105,0))="","","."&amp;INDEX(Variables!$D$5:$D$105,MATCH($A1494,Variables!$A$5:$A$105,0)))&amp;"."&amp;K$5</f>
        <v/>
      </c>
      <c r="L1494" s="46">
        <f>L1467*Settings!$C$13*(INDEX(L$271:L$282,$D1494))</f>
        <v/>
      </c>
      <c r="M1494" s="47">
        <f>M1467*Settings!$C$13*(INDEX(M$271:M$282,$D1494))</f>
        <v/>
      </c>
      <c r="N1494" s="47">
        <f>N1467*Settings!$C$13*(INDEX(N$271:N$282,$D1494))</f>
        <v/>
      </c>
      <c r="O1494" s="47">
        <f>O1467*Settings!$C$13*(INDEX(O$271:O$282,$D1494))</f>
        <v/>
      </c>
      <c r="P1494" s="47">
        <f>P1467*Settings!$C$13*(INDEX(P$271:P$282,$D1494))</f>
        <v/>
      </c>
      <c r="Q1494" s="47">
        <f>Q1467*Settings!$C$13*(INDEX(Q$271:Q$282,$D1494))</f>
        <v/>
      </c>
      <c r="R1494" s="47">
        <f>R1467*Settings!$C$13*(INDEX(R$271:R$282,$D1494))</f>
        <v/>
      </c>
      <c r="S1494" s="47">
        <f>S1467*Settings!$C$13*(INDEX(S$271:S$282,$D1494))</f>
        <v/>
      </c>
      <c r="T1494" s="47">
        <f>T1467*Settings!$C$13*(INDEX(T$271:T$282,$D1494))</f>
        <v/>
      </c>
      <c r="U1494" s="47">
        <f>U1467*Settings!$C$13*(INDEX(U$271:U$282,$D1494))</f>
        <v/>
      </c>
      <c r="V1494" s="47">
        <f>V1467*Settings!$C$13*(INDEX(V$271:V$282,$D1494))</f>
        <v/>
      </c>
      <c r="W1494" s="47">
        <f>W1467*Settings!$C$13*(INDEX(W$271:W$282,$D1494))</f>
        <v/>
      </c>
      <c r="X1494" s="47">
        <f>X1467*Settings!$C$13*(INDEX(X$271:X$282,$D1494))</f>
        <v/>
      </c>
      <c r="Y1494" s="47">
        <f>Y1467*Settings!$C$13*(INDEX(Y$271:Y$282,$D1494))</f>
        <v/>
      </c>
      <c r="Z1494" s="47">
        <f>Z1467*Settings!$C$13*(INDEX(Z$271:Z$282,$D1494))</f>
        <v/>
      </c>
      <c r="AA1494" s="47">
        <f>AA1467*Settings!$C$13*(INDEX(AA$271:AA$282,$D1494))</f>
        <v/>
      </c>
      <c r="AB1494" s="47">
        <f>AB1467*Settings!$C$13*(INDEX(AB$271:AB$282,$D1494))</f>
        <v/>
      </c>
      <c r="AC1494" s="47">
        <f>AC1467*Settings!$C$13*(INDEX(AC$271:AC$282,$D1494))</f>
        <v/>
      </c>
      <c r="AD1494" s="48">
        <f>REVENUE(AD1467,Settings!$C$13,INDEX(AD$271:AD$282,$D1494))</f>
        <v/>
      </c>
      <c r="AE1494" s="25">
        <f>LOWER(Settings!$C$4)&amp;".mit."&amp;$A1494&amp;IF($C1494="","","."&amp;$C1494&amp;"."&amp;$B1494)&amp;IF(INDEX(Variables!$D$5:$D$105,MATCH($A1494,Variables!$A$5:$A$105,0))="","","."&amp;INDEX(Variables!$D$5:$D$105,MATCH($A1494,Variables!$A$5:$A$105,0)))&amp;"."&amp;AE$5</f>
        <v/>
      </c>
      <c r="AF1494" s="46">
        <f>AF1467*Settings!$C$13*(INDEX(AF$271:AF$282,$D1494))</f>
        <v/>
      </c>
      <c r="AG1494" s="47">
        <f>AG1467*Settings!$C$13*(INDEX(AG$271:AG$282,$D1494))</f>
        <v/>
      </c>
      <c r="AH1494" s="47">
        <f>AH1467*Settings!$C$13*(INDEX(AH$271:AH$282,$D1494))</f>
        <v/>
      </c>
      <c r="AI1494" s="47">
        <f>AI1467*Settings!$C$13*(INDEX(AI$271:AI$282,$D1494))</f>
        <v/>
      </c>
      <c r="AJ1494" s="47">
        <f>AJ1467*Settings!$C$13*(INDEX(AJ$271:AJ$282,$D1494))</f>
        <v/>
      </c>
      <c r="AK1494" s="47">
        <f>AK1467*Settings!$C$13*(INDEX(AK$271:AK$282,$D1494))</f>
        <v/>
      </c>
      <c r="AL1494" s="47">
        <f>AL1467*Settings!$C$13*(INDEX(AL$271:AL$282,$D1494))</f>
        <v/>
      </c>
      <c r="AM1494" s="47">
        <f>AM1467*Settings!$C$13*(INDEX(AM$271:AM$282,$D1494))</f>
        <v/>
      </c>
      <c r="AN1494" s="47">
        <f>AN1467*Settings!$C$13*(INDEX(AN$271:AN$282,$D1494))</f>
        <v/>
      </c>
      <c r="AO1494" s="47">
        <f>AO1467*Settings!$C$13*(INDEX(AO$271:AO$282,$D1494))</f>
        <v/>
      </c>
      <c r="AP1494" s="47">
        <f>AP1467*Settings!$C$13*(INDEX(AP$271:AP$282,$D1494))</f>
        <v/>
      </c>
      <c r="AQ1494" s="47">
        <f>AQ1467*Settings!$C$13*(INDEX(AQ$271:AQ$282,$D1494))</f>
        <v/>
      </c>
      <c r="AR1494" s="47">
        <f>AR1467*Settings!$C$13*(INDEX(AR$271:AR$282,$D1494))</f>
        <v/>
      </c>
      <c r="AS1494" s="47">
        <f>AS1467*Settings!$C$13*(INDEX(AS$271:AS$282,$D1494))</f>
        <v/>
      </c>
      <c r="AT1494" s="47">
        <f>AT1467*Settings!$C$13*(INDEX(AT$271:AT$282,$D1494))</f>
        <v/>
      </c>
      <c r="AU1494" s="47">
        <f>AU1467*Settings!$C$13*(INDEX(AU$271:AU$282,$D1494))</f>
        <v/>
      </c>
      <c r="AV1494" s="47">
        <f>AV1467*Settings!$C$13*(INDEX(AV$271:AV$282,$D1494))</f>
        <v/>
      </c>
      <c r="AW1494" s="47">
        <f>AW1467*Settings!$C$13*(INDEX(AW$271:AW$282,$D1494))</f>
        <v/>
      </c>
      <c r="AX1494" s="48">
        <f>REVENUE(AX1467,Settings!$C$13,INDEX(AX$271:AX$282,$D1494))</f>
        <v/>
      </c>
    </row>
    <row r="1495" hidden="1" outlineLevel="2">
      <c r="A1495" s="5" t="inlineStr">
        <is>
          <t>rsub</t>
        </is>
      </c>
      <c r="B1495" s="5" t="inlineStr">
        <is>
          <t>lpg</t>
        </is>
      </c>
      <c r="C1495" s="5" t="inlineStr">
        <is>
          <t>cem</t>
        </is>
      </c>
      <c r="D1495" s="40">
        <f>INDEX(Inputs!$R$5:$R$132,MATCH($B1495&amp;"|"&amp;$C1495,Inputs!$A$5:$A$132,0))</f>
        <v/>
      </c>
      <c r="E1495" s="39" t="n"/>
      <c r="F1495" s="39" t="n"/>
      <c r="G1495" s="39" t="n"/>
      <c r="H1495" s="5">
        <f>INDEX(Variables!$B$5:$B$105,MATCH($A1495,Variables!$A$5:$A$105,0))&amp;IF($C1495="",""," | "&amp;INDEX(Mapping!$B$5:$B$26,MATCH($C1495,Mapping!$A$5:$A$26,0))&amp;" | "&amp;INDEX(Mapping!$B$30:$B$41,MATCH($B1495,Mapping!$A$30:$A$41,0)))</f>
        <v/>
      </c>
      <c r="I1495" s="5">
        <f>INDEX(Variables!$C$5:$C$105,MATCH($A1495,Variables!$A$5:$A$105,0))</f>
        <v/>
      </c>
      <c r="J1495" s="5">
        <f>INDEX(Variables!$E$5:$E$105,MATCH($A1495,Variables!$A$5:$A$105,0))</f>
        <v/>
      </c>
      <c r="K1495" s="25">
        <f>LOWER(Settings!$C$4)&amp;".mit."&amp;$A1495&amp;IF($C1495="","","."&amp;$C1495&amp;"."&amp;$B1495)&amp;IF(INDEX(Variables!$D$5:$D$105,MATCH($A1495,Variables!$A$5:$A$105,0))="","","."&amp;INDEX(Variables!$D$5:$D$105,MATCH($A1495,Variables!$A$5:$A$105,0)))&amp;"."&amp;K$5</f>
        <v/>
      </c>
      <c r="L1495" s="46">
        <f>L1468*Settings!$C$13*(INDEX(L$271:L$282,$D1495))</f>
        <v/>
      </c>
      <c r="M1495" s="47">
        <f>M1468*Settings!$C$13*(INDEX(M$271:M$282,$D1495))</f>
        <v/>
      </c>
      <c r="N1495" s="47">
        <f>N1468*Settings!$C$13*(INDEX(N$271:N$282,$D1495))</f>
        <v/>
      </c>
      <c r="O1495" s="47">
        <f>O1468*Settings!$C$13*(INDEX(O$271:O$282,$D1495))</f>
        <v/>
      </c>
      <c r="P1495" s="47">
        <f>P1468*Settings!$C$13*(INDEX(P$271:P$282,$D1495))</f>
        <v/>
      </c>
      <c r="Q1495" s="47">
        <f>Q1468*Settings!$C$13*(INDEX(Q$271:Q$282,$D1495))</f>
        <v/>
      </c>
      <c r="R1495" s="47">
        <f>R1468*Settings!$C$13*(INDEX(R$271:R$282,$D1495))</f>
        <v/>
      </c>
      <c r="S1495" s="47">
        <f>S1468*Settings!$C$13*(INDEX(S$271:S$282,$D1495))</f>
        <v/>
      </c>
      <c r="T1495" s="47">
        <f>T1468*Settings!$C$13*(INDEX(T$271:T$282,$D1495))</f>
        <v/>
      </c>
      <c r="U1495" s="47">
        <f>U1468*Settings!$C$13*(INDEX(U$271:U$282,$D1495))</f>
        <v/>
      </c>
      <c r="V1495" s="47">
        <f>V1468*Settings!$C$13*(INDEX(V$271:V$282,$D1495))</f>
        <v/>
      </c>
      <c r="W1495" s="47">
        <f>W1468*Settings!$C$13*(INDEX(W$271:W$282,$D1495))</f>
        <v/>
      </c>
      <c r="X1495" s="47">
        <f>X1468*Settings!$C$13*(INDEX(X$271:X$282,$D1495))</f>
        <v/>
      </c>
      <c r="Y1495" s="47">
        <f>Y1468*Settings!$C$13*(INDEX(Y$271:Y$282,$D1495))</f>
        <v/>
      </c>
      <c r="Z1495" s="47">
        <f>Z1468*Settings!$C$13*(INDEX(Z$271:Z$282,$D1495))</f>
        <v/>
      </c>
      <c r="AA1495" s="47">
        <f>AA1468*Settings!$C$13*(INDEX(AA$271:AA$282,$D1495))</f>
        <v/>
      </c>
      <c r="AB1495" s="47">
        <f>AB1468*Settings!$C$13*(INDEX(AB$271:AB$282,$D1495))</f>
        <v/>
      </c>
      <c r="AC1495" s="47">
        <f>AC1468*Settings!$C$13*(INDEX(AC$271:AC$282,$D1495))</f>
        <v/>
      </c>
      <c r="AD1495" s="48">
        <f>REVENUE(AD1468,Settings!$C$13,INDEX(AD$271:AD$282,$D1495))</f>
        <v/>
      </c>
      <c r="AE1495" s="25">
        <f>LOWER(Settings!$C$4)&amp;".mit."&amp;$A1495&amp;IF($C1495="","","."&amp;$C1495&amp;"."&amp;$B1495)&amp;IF(INDEX(Variables!$D$5:$D$105,MATCH($A1495,Variables!$A$5:$A$105,0))="","","."&amp;INDEX(Variables!$D$5:$D$105,MATCH($A1495,Variables!$A$5:$A$105,0)))&amp;"."&amp;AE$5</f>
        <v/>
      </c>
      <c r="AF1495" s="46">
        <f>AF1468*Settings!$C$13*(INDEX(AF$271:AF$282,$D1495))</f>
        <v/>
      </c>
      <c r="AG1495" s="47">
        <f>AG1468*Settings!$C$13*(INDEX(AG$271:AG$282,$D1495))</f>
        <v/>
      </c>
      <c r="AH1495" s="47">
        <f>AH1468*Settings!$C$13*(INDEX(AH$271:AH$282,$D1495))</f>
        <v/>
      </c>
      <c r="AI1495" s="47">
        <f>AI1468*Settings!$C$13*(INDEX(AI$271:AI$282,$D1495))</f>
        <v/>
      </c>
      <c r="AJ1495" s="47">
        <f>AJ1468*Settings!$C$13*(INDEX(AJ$271:AJ$282,$D1495))</f>
        <v/>
      </c>
      <c r="AK1495" s="47">
        <f>AK1468*Settings!$C$13*(INDEX(AK$271:AK$282,$D1495))</f>
        <v/>
      </c>
      <c r="AL1495" s="47">
        <f>AL1468*Settings!$C$13*(INDEX(AL$271:AL$282,$D1495))</f>
        <v/>
      </c>
      <c r="AM1495" s="47">
        <f>AM1468*Settings!$C$13*(INDEX(AM$271:AM$282,$D1495))</f>
        <v/>
      </c>
      <c r="AN1495" s="47">
        <f>AN1468*Settings!$C$13*(INDEX(AN$271:AN$282,$D1495))</f>
        <v/>
      </c>
      <c r="AO1495" s="47">
        <f>AO1468*Settings!$C$13*(INDEX(AO$271:AO$282,$D1495))</f>
        <v/>
      </c>
      <c r="AP1495" s="47">
        <f>AP1468*Settings!$C$13*(INDEX(AP$271:AP$282,$D1495))</f>
        <v/>
      </c>
      <c r="AQ1495" s="47">
        <f>AQ1468*Settings!$C$13*(INDEX(AQ$271:AQ$282,$D1495))</f>
        <v/>
      </c>
      <c r="AR1495" s="47">
        <f>AR1468*Settings!$C$13*(INDEX(AR$271:AR$282,$D1495))</f>
        <v/>
      </c>
      <c r="AS1495" s="47">
        <f>AS1468*Settings!$C$13*(INDEX(AS$271:AS$282,$D1495))</f>
        <v/>
      </c>
      <c r="AT1495" s="47">
        <f>AT1468*Settings!$C$13*(INDEX(AT$271:AT$282,$D1495))</f>
        <v/>
      </c>
      <c r="AU1495" s="47">
        <f>AU1468*Settings!$C$13*(INDEX(AU$271:AU$282,$D1495))</f>
        <v/>
      </c>
      <c r="AV1495" s="47">
        <f>AV1468*Settings!$C$13*(INDEX(AV$271:AV$282,$D1495))</f>
        <v/>
      </c>
      <c r="AW1495" s="47">
        <f>AW1468*Settings!$C$13*(INDEX(AW$271:AW$282,$D1495))</f>
        <v/>
      </c>
      <c r="AX1495" s="48">
        <f>REVENUE(AX1468,Settings!$C$13,INDEX(AX$271:AX$282,$D1495))</f>
        <v/>
      </c>
    </row>
    <row r="1496" hidden="1" outlineLevel="2">
      <c r="A1496" s="5" t="inlineStr">
        <is>
          <t>rsub</t>
        </is>
      </c>
      <c r="B1496" s="5" t="inlineStr">
        <is>
          <t>ker</t>
        </is>
      </c>
      <c r="C1496" s="5" t="inlineStr">
        <is>
          <t>cem</t>
        </is>
      </c>
      <c r="D1496" s="40">
        <f>INDEX(Inputs!$R$5:$R$132,MATCH($B1496&amp;"|"&amp;$C1496,Inputs!$A$5:$A$132,0))</f>
        <v/>
      </c>
      <c r="E1496" s="39" t="n"/>
      <c r="F1496" s="39" t="n"/>
      <c r="G1496" s="39" t="n"/>
      <c r="H1496" s="5">
        <f>INDEX(Variables!$B$5:$B$105,MATCH($A1496,Variables!$A$5:$A$105,0))&amp;IF($C1496="",""," | "&amp;INDEX(Mapping!$B$5:$B$26,MATCH($C1496,Mapping!$A$5:$A$26,0))&amp;" | "&amp;INDEX(Mapping!$B$30:$B$41,MATCH($B1496,Mapping!$A$30:$A$41,0)))</f>
        <v/>
      </c>
      <c r="I1496" s="5">
        <f>INDEX(Variables!$C$5:$C$105,MATCH($A1496,Variables!$A$5:$A$105,0))</f>
        <v/>
      </c>
      <c r="J1496" s="5">
        <f>INDEX(Variables!$E$5:$E$105,MATCH($A1496,Variables!$A$5:$A$105,0))</f>
        <v/>
      </c>
      <c r="K1496" s="25">
        <f>LOWER(Settings!$C$4)&amp;".mit."&amp;$A1496&amp;IF($C1496="","","."&amp;$C1496&amp;"."&amp;$B1496)&amp;IF(INDEX(Variables!$D$5:$D$105,MATCH($A1496,Variables!$A$5:$A$105,0))="","","."&amp;INDEX(Variables!$D$5:$D$105,MATCH($A1496,Variables!$A$5:$A$105,0)))&amp;"."&amp;K$5</f>
        <v/>
      </c>
      <c r="L1496" s="46">
        <f>L1469*Settings!$C$13*(INDEX(L$271:L$282,$D1496))</f>
        <v/>
      </c>
      <c r="M1496" s="47">
        <f>M1469*Settings!$C$13*(INDEX(M$271:M$282,$D1496))</f>
        <v/>
      </c>
      <c r="N1496" s="47">
        <f>N1469*Settings!$C$13*(INDEX(N$271:N$282,$D1496))</f>
        <v/>
      </c>
      <c r="O1496" s="47">
        <f>O1469*Settings!$C$13*(INDEX(O$271:O$282,$D1496))</f>
        <v/>
      </c>
      <c r="P1496" s="47">
        <f>P1469*Settings!$C$13*(INDEX(P$271:P$282,$D1496))</f>
        <v/>
      </c>
      <c r="Q1496" s="47">
        <f>Q1469*Settings!$C$13*(INDEX(Q$271:Q$282,$D1496))</f>
        <v/>
      </c>
      <c r="R1496" s="47">
        <f>R1469*Settings!$C$13*(INDEX(R$271:R$282,$D1496))</f>
        <v/>
      </c>
      <c r="S1496" s="47">
        <f>S1469*Settings!$C$13*(INDEX(S$271:S$282,$D1496))</f>
        <v/>
      </c>
      <c r="T1496" s="47">
        <f>T1469*Settings!$C$13*(INDEX(T$271:T$282,$D1496))</f>
        <v/>
      </c>
      <c r="U1496" s="47">
        <f>U1469*Settings!$C$13*(INDEX(U$271:U$282,$D1496))</f>
        <v/>
      </c>
      <c r="V1496" s="47">
        <f>V1469*Settings!$C$13*(INDEX(V$271:V$282,$D1496))</f>
        <v/>
      </c>
      <c r="W1496" s="47">
        <f>W1469*Settings!$C$13*(INDEX(W$271:W$282,$D1496))</f>
        <v/>
      </c>
      <c r="X1496" s="47">
        <f>X1469*Settings!$C$13*(INDEX(X$271:X$282,$D1496))</f>
        <v/>
      </c>
      <c r="Y1496" s="47">
        <f>Y1469*Settings!$C$13*(INDEX(Y$271:Y$282,$D1496))</f>
        <v/>
      </c>
      <c r="Z1496" s="47">
        <f>Z1469*Settings!$C$13*(INDEX(Z$271:Z$282,$D1496))</f>
        <v/>
      </c>
      <c r="AA1496" s="47">
        <f>AA1469*Settings!$C$13*(INDEX(AA$271:AA$282,$D1496))</f>
        <v/>
      </c>
      <c r="AB1496" s="47">
        <f>AB1469*Settings!$C$13*(INDEX(AB$271:AB$282,$D1496))</f>
        <v/>
      </c>
      <c r="AC1496" s="47">
        <f>AC1469*Settings!$C$13*(INDEX(AC$271:AC$282,$D1496))</f>
        <v/>
      </c>
      <c r="AD1496" s="48">
        <f>REVENUE(AD1469,Settings!$C$13,INDEX(AD$271:AD$282,$D1496))</f>
        <v/>
      </c>
      <c r="AE1496" s="25">
        <f>LOWER(Settings!$C$4)&amp;".mit."&amp;$A1496&amp;IF($C1496="","","."&amp;$C1496&amp;"."&amp;$B1496)&amp;IF(INDEX(Variables!$D$5:$D$105,MATCH($A1496,Variables!$A$5:$A$105,0))="","","."&amp;INDEX(Variables!$D$5:$D$105,MATCH($A1496,Variables!$A$5:$A$105,0)))&amp;"."&amp;AE$5</f>
        <v/>
      </c>
      <c r="AF1496" s="46">
        <f>AF1469*Settings!$C$13*(INDEX(AF$271:AF$282,$D1496))</f>
        <v/>
      </c>
      <c r="AG1496" s="47">
        <f>AG1469*Settings!$C$13*(INDEX(AG$271:AG$282,$D1496))</f>
        <v/>
      </c>
      <c r="AH1496" s="47">
        <f>AH1469*Settings!$C$13*(INDEX(AH$271:AH$282,$D1496))</f>
        <v/>
      </c>
      <c r="AI1496" s="47">
        <f>AI1469*Settings!$C$13*(INDEX(AI$271:AI$282,$D1496))</f>
        <v/>
      </c>
      <c r="AJ1496" s="47">
        <f>AJ1469*Settings!$C$13*(INDEX(AJ$271:AJ$282,$D1496))</f>
        <v/>
      </c>
      <c r="AK1496" s="47">
        <f>AK1469*Settings!$C$13*(INDEX(AK$271:AK$282,$D1496))</f>
        <v/>
      </c>
      <c r="AL1496" s="47">
        <f>AL1469*Settings!$C$13*(INDEX(AL$271:AL$282,$D1496))</f>
        <v/>
      </c>
      <c r="AM1496" s="47">
        <f>AM1469*Settings!$C$13*(INDEX(AM$271:AM$282,$D1496))</f>
        <v/>
      </c>
      <c r="AN1496" s="47">
        <f>AN1469*Settings!$C$13*(INDEX(AN$271:AN$282,$D1496))</f>
        <v/>
      </c>
      <c r="AO1496" s="47">
        <f>AO1469*Settings!$C$13*(INDEX(AO$271:AO$282,$D1496))</f>
        <v/>
      </c>
      <c r="AP1496" s="47">
        <f>AP1469*Settings!$C$13*(INDEX(AP$271:AP$282,$D1496))</f>
        <v/>
      </c>
      <c r="AQ1496" s="47">
        <f>AQ1469*Settings!$C$13*(INDEX(AQ$271:AQ$282,$D1496))</f>
        <v/>
      </c>
      <c r="AR1496" s="47">
        <f>AR1469*Settings!$C$13*(INDEX(AR$271:AR$282,$D1496))</f>
        <v/>
      </c>
      <c r="AS1496" s="47">
        <f>AS1469*Settings!$C$13*(INDEX(AS$271:AS$282,$D1496))</f>
        <v/>
      </c>
      <c r="AT1496" s="47">
        <f>AT1469*Settings!$C$13*(INDEX(AT$271:AT$282,$D1496))</f>
        <v/>
      </c>
      <c r="AU1496" s="47">
        <f>AU1469*Settings!$C$13*(INDEX(AU$271:AU$282,$D1496))</f>
        <v/>
      </c>
      <c r="AV1496" s="47">
        <f>AV1469*Settings!$C$13*(INDEX(AV$271:AV$282,$D1496))</f>
        <v/>
      </c>
      <c r="AW1496" s="47">
        <f>AW1469*Settings!$C$13*(INDEX(AW$271:AW$282,$D1496))</f>
        <v/>
      </c>
      <c r="AX1496" s="48">
        <f>REVENUE(AX1469,Settings!$C$13,INDEX(AX$271:AX$282,$D1496))</f>
        <v/>
      </c>
    </row>
    <row r="1497" hidden="1" outlineLevel="2">
      <c r="A1497" s="5" t="inlineStr">
        <is>
          <t>rsub</t>
        </is>
      </c>
      <c r="B1497" s="5" t="inlineStr">
        <is>
          <t>oop</t>
        </is>
      </c>
      <c r="C1497" s="5" t="inlineStr">
        <is>
          <t>cem</t>
        </is>
      </c>
      <c r="D1497" s="40">
        <f>INDEX(Inputs!$R$5:$R$132,MATCH($B1497&amp;"|"&amp;$C1497,Inputs!$A$5:$A$132,0))</f>
        <v/>
      </c>
      <c r="E1497" s="39" t="n"/>
      <c r="F1497" s="39" t="n"/>
      <c r="G1497" s="39" t="n"/>
      <c r="H1497" s="5">
        <f>INDEX(Variables!$B$5:$B$105,MATCH($A1497,Variables!$A$5:$A$105,0))&amp;IF($C1497="",""," | "&amp;INDEX(Mapping!$B$5:$B$26,MATCH($C1497,Mapping!$A$5:$A$26,0))&amp;" | "&amp;INDEX(Mapping!$B$30:$B$41,MATCH($B1497,Mapping!$A$30:$A$41,0)))</f>
        <v/>
      </c>
      <c r="I1497" s="5">
        <f>INDEX(Variables!$C$5:$C$105,MATCH($A1497,Variables!$A$5:$A$105,0))</f>
        <v/>
      </c>
      <c r="J1497" s="5">
        <f>INDEX(Variables!$E$5:$E$105,MATCH($A1497,Variables!$A$5:$A$105,0))</f>
        <v/>
      </c>
      <c r="K1497" s="25">
        <f>LOWER(Settings!$C$4)&amp;".mit."&amp;$A1497&amp;IF($C1497="","","."&amp;$C1497&amp;"."&amp;$B1497)&amp;IF(INDEX(Variables!$D$5:$D$105,MATCH($A1497,Variables!$A$5:$A$105,0))="","","."&amp;INDEX(Variables!$D$5:$D$105,MATCH($A1497,Variables!$A$5:$A$105,0)))&amp;"."&amp;K$5</f>
        <v/>
      </c>
      <c r="L1497" s="46">
        <f>L1470*Settings!$C$13*(INDEX(L$271:L$282,$D1497))</f>
        <v/>
      </c>
      <c r="M1497" s="47">
        <f>M1470*Settings!$C$13*(INDEX(M$271:M$282,$D1497))</f>
        <v/>
      </c>
      <c r="N1497" s="47">
        <f>N1470*Settings!$C$13*(INDEX(N$271:N$282,$D1497))</f>
        <v/>
      </c>
      <c r="O1497" s="47">
        <f>O1470*Settings!$C$13*(INDEX(O$271:O$282,$D1497))</f>
        <v/>
      </c>
      <c r="P1497" s="47">
        <f>P1470*Settings!$C$13*(INDEX(P$271:P$282,$D1497))</f>
        <v/>
      </c>
      <c r="Q1497" s="47">
        <f>Q1470*Settings!$C$13*(INDEX(Q$271:Q$282,$D1497))</f>
        <v/>
      </c>
      <c r="R1497" s="47">
        <f>R1470*Settings!$C$13*(INDEX(R$271:R$282,$D1497))</f>
        <v/>
      </c>
      <c r="S1497" s="47">
        <f>S1470*Settings!$C$13*(INDEX(S$271:S$282,$D1497))</f>
        <v/>
      </c>
      <c r="T1497" s="47">
        <f>T1470*Settings!$C$13*(INDEX(T$271:T$282,$D1497))</f>
        <v/>
      </c>
      <c r="U1497" s="47">
        <f>U1470*Settings!$C$13*(INDEX(U$271:U$282,$D1497))</f>
        <v/>
      </c>
      <c r="V1497" s="47">
        <f>V1470*Settings!$C$13*(INDEX(V$271:V$282,$D1497))</f>
        <v/>
      </c>
      <c r="W1497" s="47">
        <f>W1470*Settings!$C$13*(INDEX(W$271:W$282,$D1497))</f>
        <v/>
      </c>
      <c r="X1497" s="47">
        <f>X1470*Settings!$C$13*(INDEX(X$271:X$282,$D1497))</f>
        <v/>
      </c>
      <c r="Y1497" s="47">
        <f>Y1470*Settings!$C$13*(INDEX(Y$271:Y$282,$D1497))</f>
        <v/>
      </c>
      <c r="Z1497" s="47">
        <f>Z1470*Settings!$C$13*(INDEX(Z$271:Z$282,$D1497))</f>
        <v/>
      </c>
      <c r="AA1497" s="47">
        <f>AA1470*Settings!$C$13*(INDEX(AA$271:AA$282,$D1497))</f>
        <v/>
      </c>
      <c r="AB1497" s="47">
        <f>AB1470*Settings!$C$13*(INDEX(AB$271:AB$282,$D1497))</f>
        <v/>
      </c>
      <c r="AC1497" s="47">
        <f>AC1470*Settings!$C$13*(INDEX(AC$271:AC$282,$D1497))</f>
        <v/>
      </c>
      <c r="AD1497" s="48">
        <f>REVENUE(AD1470,Settings!$C$13,INDEX(AD$271:AD$282,$D1497))</f>
        <v/>
      </c>
      <c r="AE1497" s="25">
        <f>LOWER(Settings!$C$4)&amp;".mit."&amp;$A1497&amp;IF($C1497="","","."&amp;$C1497&amp;"."&amp;$B1497)&amp;IF(INDEX(Variables!$D$5:$D$105,MATCH($A1497,Variables!$A$5:$A$105,0))="","","."&amp;INDEX(Variables!$D$5:$D$105,MATCH($A1497,Variables!$A$5:$A$105,0)))&amp;"."&amp;AE$5</f>
        <v/>
      </c>
      <c r="AF1497" s="46">
        <f>AF1470*Settings!$C$13*(INDEX(AF$271:AF$282,$D1497))</f>
        <v/>
      </c>
      <c r="AG1497" s="47">
        <f>AG1470*Settings!$C$13*(INDEX(AG$271:AG$282,$D1497))</f>
        <v/>
      </c>
      <c r="AH1497" s="47">
        <f>AH1470*Settings!$C$13*(INDEX(AH$271:AH$282,$D1497))</f>
        <v/>
      </c>
      <c r="AI1497" s="47">
        <f>AI1470*Settings!$C$13*(INDEX(AI$271:AI$282,$D1497))</f>
        <v/>
      </c>
      <c r="AJ1497" s="47">
        <f>AJ1470*Settings!$C$13*(INDEX(AJ$271:AJ$282,$D1497))</f>
        <v/>
      </c>
      <c r="AK1497" s="47">
        <f>AK1470*Settings!$C$13*(INDEX(AK$271:AK$282,$D1497))</f>
        <v/>
      </c>
      <c r="AL1497" s="47">
        <f>AL1470*Settings!$C$13*(INDEX(AL$271:AL$282,$D1497))</f>
        <v/>
      </c>
      <c r="AM1497" s="47">
        <f>AM1470*Settings!$C$13*(INDEX(AM$271:AM$282,$D1497))</f>
        <v/>
      </c>
      <c r="AN1497" s="47">
        <f>AN1470*Settings!$C$13*(INDEX(AN$271:AN$282,$D1497))</f>
        <v/>
      </c>
      <c r="AO1497" s="47">
        <f>AO1470*Settings!$C$13*(INDEX(AO$271:AO$282,$D1497))</f>
        <v/>
      </c>
      <c r="AP1497" s="47">
        <f>AP1470*Settings!$C$13*(INDEX(AP$271:AP$282,$D1497))</f>
        <v/>
      </c>
      <c r="AQ1497" s="47">
        <f>AQ1470*Settings!$C$13*(INDEX(AQ$271:AQ$282,$D1497))</f>
        <v/>
      </c>
      <c r="AR1497" s="47">
        <f>AR1470*Settings!$C$13*(INDEX(AR$271:AR$282,$D1497))</f>
        <v/>
      </c>
      <c r="AS1497" s="47">
        <f>AS1470*Settings!$C$13*(INDEX(AS$271:AS$282,$D1497))</f>
        <v/>
      </c>
      <c r="AT1497" s="47">
        <f>AT1470*Settings!$C$13*(INDEX(AT$271:AT$282,$D1497))</f>
        <v/>
      </c>
      <c r="AU1497" s="47">
        <f>AU1470*Settings!$C$13*(INDEX(AU$271:AU$282,$D1497))</f>
        <v/>
      </c>
      <c r="AV1497" s="47">
        <f>AV1470*Settings!$C$13*(INDEX(AV$271:AV$282,$D1497))</f>
        <v/>
      </c>
      <c r="AW1497" s="47">
        <f>AW1470*Settings!$C$13*(INDEX(AW$271:AW$282,$D1497))</f>
        <v/>
      </c>
      <c r="AX1497" s="48">
        <f>REVENUE(AX1470,Settings!$C$13,INDEX(AX$271:AX$282,$D1497))</f>
        <v/>
      </c>
    </row>
    <row r="1498" hidden="1" outlineLevel="2">
      <c r="A1498" s="5" t="inlineStr">
        <is>
          <t>rsub</t>
        </is>
      </c>
      <c r="B1498" s="5" t="inlineStr">
        <is>
          <t>bio</t>
        </is>
      </c>
      <c r="C1498" s="5" t="inlineStr">
        <is>
          <t>cem</t>
        </is>
      </c>
      <c r="D1498" s="40">
        <f>INDEX(Inputs!$R$5:$R$132,MATCH($B1498&amp;"|"&amp;$C1498,Inputs!$A$5:$A$132,0))</f>
        <v/>
      </c>
      <c r="E1498" s="39" t="n"/>
      <c r="F1498" s="39" t="n"/>
      <c r="G1498" s="39" t="n"/>
      <c r="H1498" s="5">
        <f>INDEX(Variables!$B$5:$B$105,MATCH($A1498,Variables!$A$5:$A$105,0))&amp;IF($C1498="",""," | "&amp;INDEX(Mapping!$B$5:$B$26,MATCH($C1498,Mapping!$A$5:$A$26,0))&amp;" | "&amp;INDEX(Mapping!$B$30:$B$41,MATCH($B1498,Mapping!$A$30:$A$41,0)))</f>
        <v/>
      </c>
      <c r="I1498" s="5">
        <f>INDEX(Variables!$C$5:$C$105,MATCH($A1498,Variables!$A$5:$A$105,0))</f>
        <v/>
      </c>
      <c r="J1498" s="5">
        <f>INDEX(Variables!$E$5:$E$105,MATCH($A1498,Variables!$A$5:$A$105,0))</f>
        <v/>
      </c>
      <c r="K1498" s="25">
        <f>LOWER(Settings!$C$4)&amp;".mit."&amp;$A1498&amp;IF($C1498="","","."&amp;$C1498&amp;"."&amp;$B1498)&amp;IF(INDEX(Variables!$D$5:$D$105,MATCH($A1498,Variables!$A$5:$A$105,0))="","","."&amp;INDEX(Variables!$D$5:$D$105,MATCH($A1498,Variables!$A$5:$A$105,0)))&amp;"."&amp;K$5</f>
        <v/>
      </c>
      <c r="L1498" s="46">
        <f>L1471*Settings!$C$13*(INDEX(L$271:L$282,$D1498))</f>
        <v/>
      </c>
      <c r="M1498" s="47">
        <f>M1471*Settings!$C$13*(INDEX(M$271:M$282,$D1498))</f>
        <v/>
      </c>
      <c r="N1498" s="47">
        <f>N1471*Settings!$C$13*(INDEX(N$271:N$282,$D1498))</f>
        <v/>
      </c>
      <c r="O1498" s="47">
        <f>O1471*Settings!$C$13*(INDEX(O$271:O$282,$D1498))</f>
        <v/>
      </c>
      <c r="P1498" s="47">
        <f>P1471*Settings!$C$13*(INDEX(P$271:P$282,$D1498))</f>
        <v/>
      </c>
      <c r="Q1498" s="47">
        <f>Q1471*Settings!$C$13*(INDEX(Q$271:Q$282,$D1498))</f>
        <v/>
      </c>
      <c r="R1498" s="47">
        <f>R1471*Settings!$C$13*(INDEX(R$271:R$282,$D1498))</f>
        <v/>
      </c>
      <c r="S1498" s="47">
        <f>S1471*Settings!$C$13*(INDEX(S$271:S$282,$D1498))</f>
        <v/>
      </c>
      <c r="T1498" s="47">
        <f>T1471*Settings!$C$13*(INDEX(T$271:T$282,$D1498))</f>
        <v/>
      </c>
      <c r="U1498" s="47">
        <f>U1471*Settings!$C$13*(INDEX(U$271:U$282,$D1498))</f>
        <v/>
      </c>
      <c r="V1498" s="47">
        <f>V1471*Settings!$C$13*(INDEX(V$271:V$282,$D1498))</f>
        <v/>
      </c>
      <c r="W1498" s="47">
        <f>W1471*Settings!$C$13*(INDEX(W$271:W$282,$D1498))</f>
        <v/>
      </c>
      <c r="X1498" s="47">
        <f>X1471*Settings!$C$13*(INDEX(X$271:X$282,$D1498))</f>
        <v/>
      </c>
      <c r="Y1498" s="47">
        <f>Y1471*Settings!$C$13*(INDEX(Y$271:Y$282,$D1498))</f>
        <v/>
      </c>
      <c r="Z1498" s="47">
        <f>Z1471*Settings!$C$13*(INDEX(Z$271:Z$282,$D1498))</f>
        <v/>
      </c>
      <c r="AA1498" s="47">
        <f>AA1471*Settings!$C$13*(INDEX(AA$271:AA$282,$D1498))</f>
        <v/>
      </c>
      <c r="AB1498" s="47">
        <f>AB1471*Settings!$C$13*(INDEX(AB$271:AB$282,$D1498))</f>
        <v/>
      </c>
      <c r="AC1498" s="47">
        <f>AC1471*Settings!$C$13*(INDEX(AC$271:AC$282,$D1498))</f>
        <v/>
      </c>
      <c r="AD1498" s="48">
        <f>REVENUE(AD1471,Settings!$C$13,INDEX(AD$271:AD$282,$D1498))</f>
        <v/>
      </c>
      <c r="AE1498" s="25">
        <f>LOWER(Settings!$C$4)&amp;".mit."&amp;$A1498&amp;IF($C1498="","","."&amp;$C1498&amp;"."&amp;$B1498)&amp;IF(INDEX(Variables!$D$5:$D$105,MATCH($A1498,Variables!$A$5:$A$105,0))="","","."&amp;INDEX(Variables!$D$5:$D$105,MATCH($A1498,Variables!$A$5:$A$105,0)))&amp;"."&amp;AE$5</f>
        <v/>
      </c>
      <c r="AF1498" s="46">
        <f>AF1471*Settings!$C$13*(INDEX(AF$271:AF$282,$D1498))</f>
        <v/>
      </c>
      <c r="AG1498" s="47">
        <f>AG1471*Settings!$C$13*(INDEX(AG$271:AG$282,$D1498))</f>
        <v/>
      </c>
      <c r="AH1498" s="47">
        <f>AH1471*Settings!$C$13*(INDEX(AH$271:AH$282,$D1498))</f>
        <v/>
      </c>
      <c r="AI1498" s="47">
        <f>AI1471*Settings!$C$13*(INDEX(AI$271:AI$282,$D1498))</f>
        <v/>
      </c>
      <c r="AJ1498" s="47">
        <f>AJ1471*Settings!$C$13*(INDEX(AJ$271:AJ$282,$D1498))</f>
        <v/>
      </c>
      <c r="AK1498" s="47">
        <f>AK1471*Settings!$C$13*(INDEX(AK$271:AK$282,$D1498))</f>
        <v/>
      </c>
      <c r="AL1498" s="47">
        <f>AL1471*Settings!$C$13*(INDEX(AL$271:AL$282,$D1498))</f>
        <v/>
      </c>
      <c r="AM1498" s="47">
        <f>AM1471*Settings!$C$13*(INDEX(AM$271:AM$282,$D1498))</f>
        <v/>
      </c>
      <c r="AN1498" s="47">
        <f>AN1471*Settings!$C$13*(INDEX(AN$271:AN$282,$D1498))</f>
        <v/>
      </c>
      <c r="AO1498" s="47">
        <f>AO1471*Settings!$C$13*(INDEX(AO$271:AO$282,$D1498))</f>
        <v/>
      </c>
      <c r="AP1498" s="47">
        <f>AP1471*Settings!$C$13*(INDEX(AP$271:AP$282,$D1498))</f>
        <v/>
      </c>
      <c r="AQ1498" s="47">
        <f>AQ1471*Settings!$C$13*(INDEX(AQ$271:AQ$282,$D1498))</f>
        <v/>
      </c>
      <c r="AR1498" s="47">
        <f>AR1471*Settings!$C$13*(INDEX(AR$271:AR$282,$D1498))</f>
        <v/>
      </c>
      <c r="AS1498" s="47">
        <f>AS1471*Settings!$C$13*(INDEX(AS$271:AS$282,$D1498))</f>
        <v/>
      </c>
      <c r="AT1498" s="47">
        <f>AT1471*Settings!$C$13*(INDEX(AT$271:AT$282,$D1498))</f>
        <v/>
      </c>
      <c r="AU1498" s="47">
        <f>AU1471*Settings!$C$13*(INDEX(AU$271:AU$282,$D1498))</f>
        <v/>
      </c>
      <c r="AV1498" s="47">
        <f>AV1471*Settings!$C$13*(INDEX(AV$271:AV$282,$D1498))</f>
        <v/>
      </c>
      <c r="AW1498" s="47">
        <f>AW1471*Settings!$C$13*(INDEX(AW$271:AW$282,$D1498))</f>
        <v/>
      </c>
      <c r="AX1498" s="48">
        <f>REVENUE(AX1471,Settings!$C$13,INDEX(AX$271:AX$282,$D1498))</f>
        <v/>
      </c>
    </row>
    <row r="1499" hidden="1" outlineLevel="2"/>
    <row r="1500" hidden="1" outlineLevel="2">
      <c r="A1500" s="5" t="inlineStr">
        <is>
          <t>rnew</t>
        </is>
      </c>
      <c r="B1500" s="5" t="inlineStr">
        <is>
          <t>coa</t>
        </is>
      </c>
      <c r="C1500" s="5" t="inlineStr">
        <is>
          <t>cem</t>
        </is>
      </c>
      <c r="D1500" s="40">
        <f>INDEX(Inputs!$S$5:$S$132,MATCH($B1500&amp;"|"&amp;$C1500,Inputs!$A$5:$A$132,0))</f>
        <v/>
      </c>
      <c r="E1500" s="39" t="n"/>
      <c r="F1500" s="39" t="n"/>
      <c r="G1500" s="39" t="n"/>
      <c r="H1500" s="5">
        <f>INDEX(Variables!$B$5:$B$105,MATCH($A1500,Variables!$A$5:$A$105,0))&amp;IF($C1500="",""," | "&amp;INDEX(Mapping!$B$5:$B$26,MATCH($C1500,Mapping!$A$5:$A$26,0))&amp;" | "&amp;INDEX(Mapping!$B$30:$B$41,MATCH($B1500,Mapping!$A$30:$A$41,0)))</f>
        <v/>
      </c>
      <c r="I1500" s="5">
        <f>INDEX(Variables!$C$5:$C$105,MATCH($A1500,Variables!$A$5:$A$105,0))</f>
        <v/>
      </c>
      <c r="J1500" s="5">
        <f>INDEX(Variables!$E$5:$E$105,MATCH($A1500,Variables!$A$5:$A$105,0))</f>
        <v/>
      </c>
      <c r="K1500" s="25">
        <f>LOWER(Settings!$C$4)&amp;".mit."&amp;$A1500&amp;IF($C1500="","","."&amp;$C1500&amp;"."&amp;$B1500)&amp;IF(INDEX(Variables!$D$5:$D$105,MATCH($A1500,Variables!$A$5:$A$105,0))="","","."&amp;INDEX(Variables!$D$5:$D$105,MATCH($A1500,Variables!$A$5:$A$105,0)))&amp;"."&amp;K$5</f>
        <v/>
      </c>
      <c r="L1500" s="46">
        <f>L1464*Settings!$C$13*(L1410+L1428+L1419*L$135+L1437*$D1500)</f>
        <v/>
      </c>
      <c r="M1500" s="47">
        <f>M1464*Settings!$C$13*(M1410+M1428+M1419*M$135+M1437*$D1500)</f>
        <v/>
      </c>
      <c r="N1500" s="47">
        <f>N1464*Settings!$C$13*(N1410+N1428+N1419*N$135+N1437*$D1500)</f>
        <v/>
      </c>
      <c r="O1500" s="47">
        <f>O1464*Settings!$C$13*(O1410+O1428+O1419*O$135+O1437*$D1500)</f>
        <v/>
      </c>
      <c r="P1500" s="47">
        <f>P1464*Settings!$C$13*(P1410+P1428+P1419*P$135+P1437*$D1500)</f>
        <v/>
      </c>
      <c r="Q1500" s="47">
        <f>Q1464*Settings!$C$13*(Q1410+Q1428+Q1419*Q$135+Q1437*$D1500)</f>
        <v/>
      </c>
      <c r="R1500" s="47">
        <f>R1464*Settings!$C$13*(R1410+R1428+R1419*R$135+R1437*$D1500)</f>
        <v/>
      </c>
      <c r="S1500" s="47">
        <f>S1464*Settings!$C$13*(S1410+S1428+S1419*S$135+S1437*$D1500)</f>
        <v/>
      </c>
      <c r="T1500" s="47">
        <f>T1464*Settings!$C$13*(T1410+T1428+T1419*T$135+T1437*$D1500)</f>
        <v/>
      </c>
      <c r="U1500" s="47">
        <f>U1464*Settings!$C$13*(U1410+U1428+U1419*U$135+U1437*$D1500)</f>
        <v/>
      </c>
      <c r="V1500" s="47">
        <f>V1464*Settings!$C$13*(V1410+V1428+V1419*V$135+V1437*$D1500)</f>
        <v/>
      </c>
      <c r="W1500" s="47">
        <f>W1464*Settings!$C$13*(W1410+W1428+W1419*W$135+W1437*$D1500)</f>
        <v/>
      </c>
      <c r="X1500" s="47">
        <f>X1464*Settings!$C$13*(X1410+X1428+X1419*X$135+X1437*$D1500)</f>
        <v/>
      </c>
      <c r="Y1500" s="47">
        <f>Y1464*Settings!$C$13*(Y1410+Y1428+Y1419*Y$135+Y1437*$D1500)</f>
        <v/>
      </c>
      <c r="Z1500" s="47">
        <f>Z1464*Settings!$C$13*(Z1410+Z1428+Z1419*Z$135+Z1437*$D1500)</f>
        <v/>
      </c>
      <c r="AA1500" s="47">
        <f>AA1464*Settings!$C$13*(AA1410+AA1428+AA1419*AA$135+AA1437*$D1500)</f>
        <v/>
      </c>
      <c r="AB1500" s="47">
        <f>AB1464*Settings!$C$13*(AB1410+AB1428+AB1419*AB$135+AB1437*$D1500)</f>
        <v/>
      </c>
      <c r="AC1500" s="47">
        <f>AC1464*Settings!$C$13*(AC1410+AC1428+AC1419*AC$135+AC1437*$D1500)</f>
        <v/>
      </c>
      <c r="AD1500" s="48">
        <f>REVENUE(AD1464,Settings!$C$13,NEWREVRATE(AD1410,AD1428,AD1419,AD$135,AD1437,$D1500))</f>
        <v/>
      </c>
      <c r="AE1500" s="25">
        <f>LOWER(Settings!$C$4)&amp;".mit."&amp;$A1500&amp;IF($C1500="","","."&amp;$C1500&amp;"."&amp;$B1500)&amp;IF(INDEX(Variables!$D$5:$D$105,MATCH($A1500,Variables!$A$5:$A$105,0))="","","."&amp;INDEX(Variables!$D$5:$D$105,MATCH($A1500,Variables!$A$5:$A$105,0)))&amp;"."&amp;AE$5</f>
        <v/>
      </c>
      <c r="AF1500" s="46">
        <f>AF1464*Settings!$C$13*(AF1410+AF1428+AF1419*AF$135+AF1437*$D1500)</f>
        <v/>
      </c>
      <c r="AG1500" s="47">
        <f>AG1464*Settings!$C$13*(AG1410+AG1428+AG1419*AG$135+AG1437*$D1500)</f>
        <v/>
      </c>
      <c r="AH1500" s="47">
        <f>AH1464*Settings!$C$13*(AH1410+AH1428+AH1419*AH$135+AH1437*$D1500)</f>
        <v/>
      </c>
      <c r="AI1500" s="47">
        <f>AI1464*Settings!$C$13*(AI1410+AI1428+AI1419*AI$135+AI1437*$D1500)</f>
        <v/>
      </c>
      <c r="AJ1500" s="47">
        <f>AJ1464*Settings!$C$13*(AJ1410+AJ1428+AJ1419*AJ$135+AJ1437*$D1500)</f>
        <v/>
      </c>
      <c r="AK1500" s="47">
        <f>AK1464*Settings!$C$13*(AK1410+AK1428+AK1419*AK$135+AK1437*$D1500)</f>
        <v/>
      </c>
      <c r="AL1500" s="47">
        <f>AL1464*Settings!$C$13*(AL1410+AL1428+AL1419*AL$135+AL1437*$D1500)</f>
        <v/>
      </c>
      <c r="AM1500" s="47">
        <f>AM1464*Settings!$C$13*(AM1410+AM1428+AM1419*AM$135+AM1437*$D1500)</f>
        <v/>
      </c>
      <c r="AN1500" s="47">
        <f>AN1464*Settings!$C$13*(AN1410+AN1428+AN1419*AN$135+AN1437*$D1500)</f>
        <v/>
      </c>
      <c r="AO1500" s="47">
        <f>AO1464*Settings!$C$13*(AO1410+AO1428+AO1419*AO$135+AO1437*$D1500)</f>
        <v/>
      </c>
      <c r="AP1500" s="47">
        <f>AP1464*Settings!$C$13*(AP1410+AP1428+AP1419*AP$135+AP1437*$D1500)</f>
        <v/>
      </c>
      <c r="AQ1500" s="47">
        <f>AQ1464*Settings!$C$13*(AQ1410+AQ1428+AQ1419*AQ$135+AQ1437*$D1500)</f>
        <v/>
      </c>
      <c r="AR1500" s="47">
        <f>AR1464*Settings!$C$13*(AR1410+AR1428+AR1419*AR$135+AR1437*$D1500)</f>
        <v/>
      </c>
      <c r="AS1500" s="47">
        <f>AS1464*Settings!$C$13*(AS1410+AS1428+AS1419*AS$135+AS1437*$D1500)</f>
        <v/>
      </c>
      <c r="AT1500" s="47">
        <f>AT1464*Settings!$C$13*(AT1410+AT1428+AT1419*AT$135+AT1437*$D1500)</f>
        <v/>
      </c>
      <c r="AU1500" s="47">
        <f>AU1464*Settings!$C$13*(AU1410+AU1428+AU1419*AU$135+AU1437*$D1500)</f>
        <v/>
      </c>
      <c r="AV1500" s="47">
        <f>AV1464*Settings!$C$13*(AV1410+AV1428+AV1419*AV$135+AV1437*$D1500)</f>
        <v/>
      </c>
      <c r="AW1500" s="47">
        <f>AW1464*Settings!$C$13*(AW1410+AW1428+AW1419*AW$135+AW1437*$D1500)</f>
        <v/>
      </c>
      <c r="AX1500" s="48">
        <f>REVENUE(AX1464,Settings!$C$13,NEWREVRATE(AX1410,AX1428,AX1419,AX$135,AX1437,$D1500))</f>
        <v/>
      </c>
    </row>
    <row r="1501" hidden="1" outlineLevel="2">
      <c r="A1501" s="5" t="inlineStr">
        <is>
          <t>rnew</t>
        </is>
      </c>
      <c r="B1501" s="5" t="inlineStr">
        <is>
          <t>nga</t>
        </is>
      </c>
      <c r="C1501" s="5" t="inlineStr">
        <is>
          <t>cem</t>
        </is>
      </c>
      <c r="D1501" s="40">
        <f>INDEX(Inputs!$S$5:$S$132,MATCH($B1501&amp;"|"&amp;$C1501,Inputs!$A$5:$A$132,0))</f>
        <v/>
      </c>
      <c r="E1501" s="39" t="n"/>
      <c r="F1501" s="39" t="n"/>
      <c r="G1501" s="39" t="n"/>
      <c r="H1501" s="5">
        <f>INDEX(Variables!$B$5:$B$105,MATCH($A1501,Variables!$A$5:$A$105,0))&amp;IF($C1501="",""," | "&amp;INDEX(Mapping!$B$5:$B$26,MATCH($C1501,Mapping!$A$5:$A$26,0))&amp;" | "&amp;INDEX(Mapping!$B$30:$B$41,MATCH($B1501,Mapping!$A$30:$A$41,0)))</f>
        <v/>
      </c>
      <c r="I1501" s="5">
        <f>INDEX(Variables!$C$5:$C$105,MATCH($A1501,Variables!$A$5:$A$105,0))</f>
        <v/>
      </c>
      <c r="J1501" s="5">
        <f>INDEX(Variables!$E$5:$E$105,MATCH($A1501,Variables!$A$5:$A$105,0))</f>
        <v/>
      </c>
      <c r="K1501" s="25">
        <f>LOWER(Settings!$C$4)&amp;".mit."&amp;$A1501&amp;IF($C1501="","","."&amp;$C1501&amp;"."&amp;$B1501)&amp;IF(INDEX(Variables!$D$5:$D$105,MATCH($A1501,Variables!$A$5:$A$105,0))="","","."&amp;INDEX(Variables!$D$5:$D$105,MATCH($A1501,Variables!$A$5:$A$105,0)))&amp;"."&amp;K$5</f>
        <v/>
      </c>
      <c r="L1501" s="46">
        <f>L1465*Settings!$C$13*(L1411+L1429+L1420*L$135+L1438*$D1501)</f>
        <v/>
      </c>
      <c r="M1501" s="47">
        <f>M1465*Settings!$C$13*(M1411+M1429+M1420*M$135+M1438*$D1501)</f>
        <v/>
      </c>
      <c r="N1501" s="47">
        <f>N1465*Settings!$C$13*(N1411+N1429+N1420*N$135+N1438*$D1501)</f>
        <v/>
      </c>
      <c r="O1501" s="47">
        <f>O1465*Settings!$C$13*(O1411+O1429+O1420*O$135+O1438*$D1501)</f>
        <v/>
      </c>
      <c r="P1501" s="47">
        <f>P1465*Settings!$C$13*(P1411+P1429+P1420*P$135+P1438*$D1501)</f>
        <v/>
      </c>
      <c r="Q1501" s="47">
        <f>Q1465*Settings!$C$13*(Q1411+Q1429+Q1420*Q$135+Q1438*$D1501)</f>
        <v/>
      </c>
      <c r="R1501" s="47">
        <f>R1465*Settings!$C$13*(R1411+R1429+R1420*R$135+R1438*$D1501)</f>
        <v/>
      </c>
      <c r="S1501" s="47">
        <f>S1465*Settings!$C$13*(S1411+S1429+S1420*S$135+S1438*$D1501)</f>
        <v/>
      </c>
      <c r="T1501" s="47">
        <f>T1465*Settings!$C$13*(T1411+T1429+T1420*T$135+T1438*$D1501)</f>
        <v/>
      </c>
      <c r="U1501" s="47">
        <f>U1465*Settings!$C$13*(U1411+U1429+U1420*U$135+U1438*$D1501)</f>
        <v/>
      </c>
      <c r="V1501" s="47">
        <f>V1465*Settings!$C$13*(V1411+V1429+V1420*V$135+V1438*$D1501)</f>
        <v/>
      </c>
      <c r="W1501" s="47">
        <f>W1465*Settings!$C$13*(W1411+W1429+W1420*W$135+W1438*$D1501)</f>
        <v/>
      </c>
      <c r="X1501" s="47">
        <f>X1465*Settings!$C$13*(X1411+X1429+X1420*X$135+X1438*$D1501)</f>
        <v/>
      </c>
      <c r="Y1501" s="47">
        <f>Y1465*Settings!$C$13*(Y1411+Y1429+Y1420*Y$135+Y1438*$D1501)</f>
        <v/>
      </c>
      <c r="Z1501" s="47">
        <f>Z1465*Settings!$C$13*(Z1411+Z1429+Z1420*Z$135+Z1438*$D1501)</f>
        <v/>
      </c>
      <c r="AA1501" s="47">
        <f>AA1465*Settings!$C$13*(AA1411+AA1429+AA1420*AA$135+AA1438*$D1501)</f>
        <v/>
      </c>
      <c r="AB1501" s="47">
        <f>AB1465*Settings!$C$13*(AB1411+AB1429+AB1420*AB$135+AB1438*$D1501)</f>
        <v/>
      </c>
      <c r="AC1501" s="47">
        <f>AC1465*Settings!$C$13*(AC1411+AC1429+AC1420*AC$135+AC1438*$D1501)</f>
        <v/>
      </c>
      <c r="AD1501" s="48">
        <f>REVENUE(AD1465,Settings!$C$13,NEWREVRATE(AD1411,AD1429,AD1420,AD$135,AD1438,$D1501))</f>
        <v/>
      </c>
      <c r="AE1501" s="25">
        <f>LOWER(Settings!$C$4)&amp;".mit."&amp;$A1501&amp;IF($C1501="","","."&amp;$C1501&amp;"."&amp;$B1501)&amp;IF(INDEX(Variables!$D$5:$D$105,MATCH($A1501,Variables!$A$5:$A$105,0))="","","."&amp;INDEX(Variables!$D$5:$D$105,MATCH($A1501,Variables!$A$5:$A$105,0)))&amp;"."&amp;AE$5</f>
        <v/>
      </c>
      <c r="AF1501" s="46">
        <f>AF1465*Settings!$C$13*(AF1411+AF1429+AF1420*AF$135+AF1438*$D1501)</f>
        <v/>
      </c>
      <c r="AG1501" s="47">
        <f>AG1465*Settings!$C$13*(AG1411+AG1429+AG1420*AG$135+AG1438*$D1501)</f>
        <v/>
      </c>
      <c r="AH1501" s="47">
        <f>AH1465*Settings!$C$13*(AH1411+AH1429+AH1420*AH$135+AH1438*$D1501)</f>
        <v/>
      </c>
      <c r="AI1501" s="47">
        <f>AI1465*Settings!$C$13*(AI1411+AI1429+AI1420*AI$135+AI1438*$D1501)</f>
        <v/>
      </c>
      <c r="AJ1501" s="47">
        <f>AJ1465*Settings!$C$13*(AJ1411+AJ1429+AJ1420*AJ$135+AJ1438*$D1501)</f>
        <v/>
      </c>
      <c r="AK1501" s="47">
        <f>AK1465*Settings!$C$13*(AK1411+AK1429+AK1420*AK$135+AK1438*$D1501)</f>
        <v/>
      </c>
      <c r="AL1501" s="47">
        <f>AL1465*Settings!$C$13*(AL1411+AL1429+AL1420*AL$135+AL1438*$D1501)</f>
        <v/>
      </c>
      <c r="AM1501" s="47">
        <f>AM1465*Settings!$C$13*(AM1411+AM1429+AM1420*AM$135+AM1438*$D1501)</f>
        <v/>
      </c>
      <c r="AN1501" s="47">
        <f>AN1465*Settings!$C$13*(AN1411+AN1429+AN1420*AN$135+AN1438*$D1501)</f>
        <v/>
      </c>
      <c r="AO1501" s="47">
        <f>AO1465*Settings!$C$13*(AO1411+AO1429+AO1420*AO$135+AO1438*$D1501)</f>
        <v/>
      </c>
      <c r="AP1501" s="47">
        <f>AP1465*Settings!$C$13*(AP1411+AP1429+AP1420*AP$135+AP1438*$D1501)</f>
        <v/>
      </c>
      <c r="AQ1501" s="47">
        <f>AQ1465*Settings!$C$13*(AQ1411+AQ1429+AQ1420*AQ$135+AQ1438*$D1501)</f>
        <v/>
      </c>
      <c r="AR1501" s="47">
        <f>AR1465*Settings!$C$13*(AR1411+AR1429+AR1420*AR$135+AR1438*$D1501)</f>
        <v/>
      </c>
      <c r="AS1501" s="47">
        <f>AS1465*Settings!$C$13*(AS1411+AS1429+AS1420*AS$135+AS1438*$D1501)</f>
        <v/>
      </c>
      <c r="AT1501" s="47">
        <f>AT1465*Settings!$C$13*(AT1411+AT1429+AT1420*AT$135+AT1438*$D1501)</f>
        <v/>
      </c>
      <c r="AU1501" s="47">
        <f>AU1465*Settings!$C$13*(AU1411+AU1429+AU1420*AU$135+AU1438*$D1501)</f>
        <v/>
      </c>
      <c r="AV1501" s="47">
        <f>AV1465*Settings!$C$13*(AV1411+AV1429+AV1420*AV$135+AV1438*$D1501)</f>
        <v/>
      </c>
      <c r="AW1501" s="47">
        <f>AW1465*Settings!$C$13*(AW1411+AW1429+AW1420*AW$135+AW1438*$D1501)</f>
        <v/>
      </c>
      <c r="AX1501" s="48">
        <f>REVENUE(AX1465,Settings!$C$13,NEWREVRATE(AX1411,AX1429,AX1420,AX$135,AX1438,$D1501))</f>
        <v/>
      </c>
    </row>
    <row r="1502" hidden="1" outlineLevel="2">
      <c r="A1502" s="5" t="inlineStr">
        <is>
          <t>rnew</t>
        </is>
      </c>
      <c r="B1502" s="5" t="inlineStr">
        <is>
          <t>gso</t>
        </is>
      </c>
      <c r="C1502" s="5" t="inlineStr">
        <is>
          <t>cem</t>
        </is>
      </c>
      <c r="D1502" s="40">
        <f>INDEX(Inputs!$S$5:$S$132,MATCH($B1502&amp;"|"&amp;$C1502,Inputs!$A$5:$A$132,0))</f>
        <v/>
      </c>
      <c r="E1502" s="39" t="n"/>
      <c r="F1502" s="39" t="n"/>
      <c r="G1502" s="39" t="n"/>
      <c r="H1502" s="5">
        <f>INDEX(Variables!$B$5:$B$105,MATCH($A1502,Variables!$A$5:$A$105,0))&amp;IF($C1502="",""," | "&amp;INDEX(Mapping!$B$5:$B$26,MATCH($C1502,Mapping!$A$5:$A$26,0))&amp;" | "&amp;INDEX(Mapping!$B$30:$B$41,MATCH($B1502,Mapping!$A$30:$A$41,0)))</f>
        <v/>
      </c>
      <c r="I1502" s="5">
        <f>INDEX(Variables!$C$5:$C$105,MATCH($A1502,Variables!$A$5:$A$105,0))</f>
        <v/>
      </c>
      <c r="J1502" s="5">
        <f>INDEX(Variables!$E$5:$E$105,MATCH($A1502,Variables!$A$5:$A$105,0))</f>
        <v/>
      </c>
      <c r="K1502" s="25">
        <f>LOWER(Settings!$C$4)&amp;".mit."&amp;$A1502&amp;IF($C1502="","","."&amp;$C1502&amp;"."&amp;$B1502)&amp;IF(INDEX(Variables!$D$5:$D$105,MATCH($A1502,Variables!$A$5:$A$105,0))="","","."&amp;INDEX(Variables!$D$5:$D$105,MATCH($A1502,Variables!$A$5:$A$105,0)))&amp;"."&amp;K$5</f>
        <v/>
      </c>
      <c r="L1502" s="46">
        <f>L1466*Settings!$C$13*(L1412+L1430+L1421*L$135+L1439*$D1502)</f>
        <v/>
      </c>
      <c r="M1502" s="47">
        <f>M1466*Settings!$C$13*(M1412+M1430+M1421*M$135+M1439*$D1502)</f>
        <v/>
      </c>
      <c r="N1502" s="47">
        <f>N1466*Settings!$C$13*(N1412+N1430+N1421*N$135+N1439*$D1502)</f>
        <v/>
      </c>
      <c r="O1502" s="47">
        <f>O1466*Settings!$C$13*(O1412+O1430+O1421*O$135+O1439*$D1502)</f>
        <v/>
      </c>
      <c r="P1502" s="47">
        <f>P1466*Settings!$C$13*(P1412+P1430+P1421*P$135+P1439*$D1502)</f>
        <v/>
      </c>
      <c r="Q1502" s="47">
        <f>Q1466*Settings!$C$13*(Q1412+Q1430+Q1421*Q$135+Q1439*$D1502)</f>
        <v/>
      </c>
      <c r="R1502" s="47">
        <f>R1466*Settings!$C$13*(R1412+R1430+R1421*R$135+R1439*$D1502)</f>
        <v/>
      </c>
      <c r="S1502" s="47">
        <f>S1466*Settings!$C$13*(S1412+S1430+S1421*S$135+S1439*$D1502)</f>
        <v/>
      </c>
      <c r="T1502" s="47">
        <f>T1466*Settings!$C$13*(T1412+T1430+T1421*T$135+T1439*$D1502)</f>
        <v/>
      </c>
      <c r="U1502" s="47">
        <f>U1466*Settings!$C$13*(U1412+U1430+U1421*U$135+U1439*$D1502)</f>
        <v/>
      </c>
      <c r="V1502" s="47">
        <f>V1466*Settings!$C$13*(V1412+V1430+V1421*V$135+V1439*$D1502)</f>
        <v/>
      </c>
      <c r="W1502" s="47">
        <f>W1466*Settings!$C$13*(W1412+W1430+W1421*W$135+W1439*$D1502)</f>
        <v/>
      </c>
      <c r="X1502" s="47">
        <f>X1466*Settings!$C$13*(X1412+X1430+X1421*X$135+X1439*$D1502)</f>
        <v/>
      </c>
      <c r="Y1502" s="47">
        <f>Y1466*Settings!$C$13*(Y1412+Y1430+Y1421*Y$135+Y1439*$D1502)</f>
        <v/>
      </c>
      <c r="Z1502" s="47">
        <f>Z1466*Settings!$C$13*(Z1412+Z1430+Z1421*Z$135+Z1439*$D1502)</f>
        <v/>
      </c>
      <c r="AA1502" s="47">
        <f>AA1466*Settings!$C$13*(AA1412+AA1430+AA1421*AA$135+AA1439*$D1502)</f>
        <v/>
      </c>
      <c r="AB1502" s="47">
        <f>AB1466*Settings!$C$13*(AB1412+AB1430+AB1421*AB$135+AB1439*$D1502)</f>
        <v/>
      </c>
      <c r="AC1502" s="47">
        <f>AC1466*Settings!$C$13*(AC1412+AC1430+AC1421*AC$135+AC1439*$D1502)</f>
        <v/>
      </c>
      <c r="AD1502" s="48">
        <f>REVENUE(AD1466,Settings!$C$13,NEWREVRATE(AD1412,AD1430,AD1421,AD$135,AD1439,$D1502))</f>
        <v/>
      </c>
      <c r="AE1502" s="25">
        <f>LOWER(Settings!$C$4)&amp;".mit."&amp;$A1502&amp;IF($C1502="","","."&amp;$C1502&amp;"."&amp;$B1502)&amp;IF(INDEX(Variables!$D$5:$D$105,MATCH($A1502,Variables!$A$5:$A$105,0))="","","."&amp;INDEX(Variables!$D$5:$D$105,MATCH($A1502,Variables!$A$5:$A$105,0)))&amp;"."&amp;AE$5</f>
        <v/>
      </c>
      <c r="AF1502" s="46">
        <f>AF1466*Settings!$C$13*(AF1412+AF1430+AF1421*AF$135+AF1439*$D1502)</f>
        <v/>
      </c>
      <c r="AG1502" s="47">
        <f>AG1466*Settings!$C$13*(AG1412+AG1430+AG1421*AG$135+AG1439*$D1502)</f>
        <v/>
      </c>
      <c r="AH1502" s="47">
        <f>AH1466*Settings!$C$13*(AH1412+AH1430+AH1421*AH$135+AH1439*$D1502)</f>
        <v/>
      </c>
      <c r="AI1502" s="47">
        <f>AI1466*Settings!$C$13*(AI1412+AI1430+AI1421*AI$135+AI1439*$D1502)</f>
        <v/>
      </c>
      <c r="AJ1502" s="47">
        <f>AJ1466*Settings!$C$13*(AJ1412+AJ1430+AJ1421*AJ$135+AJ1439*$D1502)</f>
        <v/>
      </c>
      <c r="AK1502" s="47">
        <f>AK1466*Settings!$C$13*(AK1412+AK1430+AK1421*AK$135+AK1439*$D1502)</f>
        <v/>
      </c>
      <c r="AL1502" s="47">
        <f>AL1466*Settings!$C$13*(AL1412+AL1430+AL1421*AL$135+AL1439*$D1502)</f>
        <v/>
      </c>
      <c r="AM1502" s="47">
        <f>AM1466*Settings!$C$13*(AM1412+AM1430+AM1421*AM$135+AM1439*$D1502)</f>
        <v/>
      </c>
      <c r="AN1502" s="47">
        <f>AN1466*Settings!$C$13*(AN1412+AN1430+AN1421*AN$135+AN1439*$D1502)</f>
        <v/>
      </c>
      <c r="AO1502" s="47">
        <f>AO1466*Settings!$C$13*(AO1412+AO1430+AO1421*AO$135+AO1439*$D1502)</f>
        <v/>
      </c>
      <c r="AP1502" s="47">
        <f>AP1466*Settings!$C$13*(AP1412+AP1430+AP1421*AP$135+AP1439*$D1502)</f>
        <v/>
      </c>
      <c r="AQ1502" s="47">
        <f>AQ1466*Settings!$C$13*(AQ1412+AQ1430+AQ1421*AQ$135+AQ1439*$D1502)</f>
        <v/>
      </c>
      <c r="AR1502" s="47">
        <f>AR1466*Settings!$C$13*(AR1412+AR1430+AR1421*AR$135+AR1439*$D1502)</f>
        <v/>
      </c>
      <c r="AS1502" s="47">
        <f>AS1466*Settings!$C$13*(AS1412+AS1430+AS1421*AS$135+AS1439*$D1502)</f>
        <v/>
      </c>
      <c r="AT1502" s="47">
        <f>AT1466*Settings!$C$13*(AT1412+AT1430+AT1421*AT$135+AT1439*$D1502)</f>
        <v/>
      </c>
      <c r="AU1502" s="47">
        <f>AU1466*Settings!$C$13*(AU1412+AU1430+AU1421*AU$135+AU1439*$D1502)</f>
        <v/>
      </c>
      <c r="AV1502" s="47">
        <f>AV1466*Settings!$C$13*(AV1412+AV1430+AV1421*AV$135+AV1439*$D1502)</f>
        <v/>
      </c>
      <c r="AW1502" s="47">
        <f>AW1466*Settings!$C$13*(AW1412+AW1430+AW1421*AW$135+AW1439*$D1502)</f>
        <v/>
      </c>
      <c r="AX1502" s="48">
        <f>REVENUE(AX1466,Settings!$C$13,NEWREVRATE(AX1412,AX1430,AX1421,AX$135,AX1439,$D1502))</f>
        <v/>
      </c>
    </row>
    <row r="1503" hidden="1" outlineLevel="2">
      <c r="A1503" s="5" t="inlineStr">
        <is>
          <t>rnew</t>
        </is>
      </c>
      <c r="B1503" s="5" t="inlineStr">
        <is>
          <t>die</t>
        </is>
      </c>
      <c r="C1503" s="5" t="inlineStr">
        <is>
          <t>cem</t>
        </is>
      </c>
      <c r="D1503" s="40">
        <f>INDEX(Inputs!$S$5:$S$132,MATCH($B1503&amp;"|"&amp;$C1503,Inputs!$A$5:$A$132,0))</f>
        <v/>
      </c>
      <c r="E1503" s="39" t="n"/>
      <c r="F1503" s="39" t="n"/>
      <c r="G1503" s="39" t="n"/>
      <c r="H1503" s="5">
        <f>INDEX(Variables!$B$5:$B$105,MATCH($A1503,Variables!$A$5:$A$105,0))&amp;IF($C1503="",""," | "&amp;INDEX(Mapping!$B$5:$B$26,MATCH($C1503,Mapping!$A$5:$A$26,0))&amp;" | "&amp;INDEX(Mapping!$B$30:$B$41,MATCH($B1503,Mapping!$A$30:$A$41,0)))</f>
        <v/>
      </c>
      <c r="I1503" s="5">
        <f>INDEX(Variables!$C$5:$C$105,MATCH($A1503,Variables!$A$5:$A$105,0))</f>
        <v/>
      </c>
      <c r="J1503" s="5">
        <f>INDEX(Variables!$E$5:$E$105,MATCH($A1503,Variables!$A$5:$A$105,0))</f>
        <v/>
      </c>
      <c r="K1503" s="25">
        <f>LOWER(Settings!$C$4)&amp;".mit."&amp;$A1503&amp;IF($C1503="","","."&amp;$C1503&amp;"."&amp;$B1503)&amp;IF(INDEX(Variables!$D$5:$D$105,MATCH($A1503,Variables!$A$5:$A$105,0))="","","."&amp;INDEX(Variables!$D$5:$D$105,MATCH($A1503,Variables!$A$5:$A$105,0)))&amp;"."&amp;K$5</f>
        <v/>
      </c>
      <c r="L1503" s="46">
        <f>L1467*Settings!$C$13*(L1413+L1431+L1422*L$135+L1440*$D1503)</f>
        <v/>
      </c>
      <c r="M1503" s="47">
        <f>M1467*Settings!$C$13*(M1413+M1431+M1422*M$135+M1440*$D1503)</f>
        <v/>
      </c>
      <c r="N1503" s="47">
        <f>N1467*Settings!$C$13*(N1413+N1431+N1422*N$135+N1440*$D1503)</f>
        <v/>
      </c>
      <c r="O1503" s="47">
        <f>O1467*Settings!$C$13*(O1413+O1431+O1422*O$135+O1440*$D1503)</f>
        <v/>
      </c>
      <c r="P1503" s="47">
        <f>P1467*Settings!$C$13*(P1413+P1431+P1422*P$135+P1440*$D1503)</f>
        <v/>
      </c>
      <c r="Q1503" s="47">
        <f>Q1467*Settings!$C$13*(Q1413+Q1431+Q1422*Q$135+Q1440*$D1503)</f>
        <v/>
      </c>
      <c r="R1503" s="47">
        <f>R1467*Settings!$C$13*(R1413+R1431+R1422*R$135+R1440*$D1503)</f>
        <v/>
      </c>
      <c r="S1503" s="47">
        <f>S1467*Settings!$C$13*(S1413+S1431+S1422*S$135+S1440*$D1503)</f>
        <v/>
      </c>
      <c r="T1503" s="47">
        <f>T1467*Settings!$C$13*(T1413+T1431+T1422*T$135+T1440*$D1503)</f>
        <v/>
      </c>
      <c r="U1503" s="47">
        <f>U1467*Settings!$C$13*(U1413+U1431+U1422*U$135+U1440*$D1503)</f>
        <v/>
      </c>
      <c r="V1503" s="47">
        <f>V1467*Settings!$C$13*(V1413+V1431+V1422*V$135+V1440*$D1503)</f>
        <v/>
      </c>
      <c r="W1503" s="47">
        <f>W1467*Settings!$C$13*(W1413+W1431+W1422*W$135+W1440*$D1503)</f>
        <v/>
      </c>
      <c r="X1503" s="47">
        <f>X1467*Settings!$C$13*(X1413+X1431+X1422*X$135+X1440*$D1503)</f>
        <v/>
      </c>
      <c r="Y1503" s="47">
        <f>Y1467*Settings!$C$13*(Y1413+Y1431+Y1422*Y$135+Y1440*$D1503)</f>
        <v/>
      </c>
      <c r="Z1503" s="47">
        <f>Z1467*Settings!$C$13*(Z1413+Z1431+Z1422*Z$135+Z1440*$D1503)</f>
        <v/>
      </c>
      <c r="AA1503" s="47">
        <f>AA1467*Settings!$C$13*(AA1413+AA1431+AA1422*AA$135+AA1440*$D1503)</f>
        <v/>
      </c>
      <c r="AB1503" s="47">
        <f>AB1467*Settings!$C$13*(AB1413+AB1431+AB1422*AB$135+AB1440*$D1503)</f>
        <v/>
      </c>
      <c r="AC1503" s="47">
        <f>AC1467*Settings!$C$13*(AC1413+AC1431+AC1422*AC$135+AC1440*$D1503)</f>
        <v/>
      </c>
      <c r="AD1503" s="48">
        <f>REVENUE(AD1467,Settings!$C$13,NEWREVRATE(AD1413,AD1431,AD1422,AD$135,AD1440,$D1503))</f>
        <v/>
      </c>
      <c r="AE1503" s="25">
        <f>LOWER(Settings!$C$4)&amp;".mit."&amp;$A1503&amp;IF($C1503="","","."&amp;$C1503&amp;"."&amp;$B1503)&amp;IF(INDEX(Variables!$D$5:$D$105,MATCH($A1503,Variables!$A$5:$A$105,0))="","","."&amp;INDEX(Variables!$D$5:$D$105,MATCH($A1503,Variables!$A$5:$A$105,0)))&amp;"."&amp;AE$5</f>
        <v/>
      </c>
      <c r="AF1503" s="46">
        <f>AF1467*Settings!$C$13*(AF1413+AF1431+AF1422*AF$135+AF1440*$D1503)</f>
        <v/>
      </c>
      <c r="AG1503" s="47">
        <f>AG1467*Settings!$C$13*(AG1413+AG1431+AG1422*AG$135+AG1440*$D1503)</f>
        <v/>
      </c>
      <c r="AH1503" s="47">
        <f>AH1467*Settings!$C$13*(AH1413+AH1431+AH1422*AH$135+AH1440*$D1503)</f>
        <v/>
      </c>
      <c r="AI1503" s="47">
        <f>AI1467*Settings!$C$13*(AI1413+AI1431+AI1422*AI$135+AI1440*$D1503)</f>
        <v/>
      </c>
      <c r="AJ1503" s="47">
        <f>AJ1467*Settings!$C$13*(AJ1413+AJ1431+AJ1422*AJ$135+AJ1440*$D1503)</f>
        <v/>
      </c>
      <c r="AK1503" s="47">
        <f>AK1467*Settings!$C$13*(AK1413+AK1431+AK1422*AK$135+AK1440*$D1503)</f>
        <v/>
      </c>
      <c r="AL1503" s="47">
        <f>AL1467*Settings!$C$13*(AL1413+AL1431+AL1422*AL$135+AL1440*$D1503)</f>
        <v/>
      </c>
      <c r="AM1503" s="47">
        <f>AM1467*Settings!$C$13*(AM1413+AM1431+AM1422*AM$135+AM1440*$D1503)</f>
        <v/>
      </c>
      <c r="AN1503" s="47">
        <f>AN1467*Settings!$C$13*(AN1413+AN1431+AN1422*AN$135+AN1440*$D1503)</f>
        <v/>
      </c>
      <c r="AO1503" s="47">
        <f>AO1467*Settings!$C$13*(AO1413+AO1431+AO1422*AO$135+AO1440*$D1503)</f>
        <v/>
      </c>
      <c r="AP1503" s="47">
        <f>AP1467*Settings!$C$13*(AP1413+AP1431+AP1422*AP$135+AP1440*$D1503)</f>
        <v/>
      </c>
      <c r="AQ1503" s="47">
        <f>AQ1467*Settings!$C$13*(AQ1413+AQ1431+AQ1422*AQ$135+AQ1440*$D1503)</f>
        <v/>
      </c>
      <c r="AR1503" s="47">
        <f>AR1467*Settings!$C$13*(AR1413+AR1431+AR1422*AR$135+AR1440*$D1503)</f>
        <v/>
      </c>
      <c r="AS1503" s="47">
        <f>AS1467*Settings!$C$13*(AS1413+AS1431+AS1422*AS$135+AS1440*$D1503)</f>
        <v/>
      </c>
      <c r="AT1503" s="47">
        <f>AT1467*Settings!$C$13*(AT1413+AT1431+AT1422*AT$135+AT1440*$D1503)</f>
        <v/>
      </c>
      <c r="AU1503" s="47">
        <f>AU1467*Settings!$C$13*(AU1413+AU1431+AU1422*AU$135+AU1440*$D1503)</f>
        <v/>
      </c>
      <c r="AV1503" s="47">
        <f>AV1467*Settings!$C$13*(AV1413+AV1431+AV1422*AV$135+AV1440*$D1503)</f>
        <v/>
      </c>
      <c r="AW1503" s="47">
        <f>AW1467*Settings!$C$13*(AW1413+AW1431+AW1422*AW$135+AW1440*$D1503)</f>
        <v/>
      </c>
      <c r="AX1503" s="48">
        <f>REVENUE(AX1467,Settings!$C$13,NEWREVRATE(AX1413,AX1431,AX1422,AX$135,AX1440,$D1503))</f>
        <v/>
      </c>
    </row>
    <row r="1504" hidden="1" outlineLevel="2">
      <c r="A1504" s="5" t="inlineStr">
        <is>
          <t>rnew</t>
        </is>
      </c>
      <c r="B1504" s="5" t="inlineStr">
        <is>
          <t>lpg</t>
        </is>
      </c>
      <c r="C1504" s="5" t="inlineStr">
        <is>
          <t>cem</t>
        </is>
      </c>
      <c r="D1504" s="40">
        <f>INDEX(Inputs!$S$5:$S$132,MATCH($B1504&amp;"|"&amp;$C1504,Inputs!$A$5:$A$132,0))</f>
        <v/>
      </c>
      <c r="E1504" s="39" t="n"/>
      <c r="F1504" s="39" t="n"/>
      <c r="G1504" s="39" t="n"/>
      <c r="H1504" s="5">
        <f>INDEX(Variables!$B$5:$B$105,MATCH($A1504,Variables!$A$5:$A$105,0))&amp;IF($C1504="",""," | "&amp;INDEX(Mapping!$B$5:$B$26,MATCH($C1504,Mapping!$A$5:$A$26,0))&amp;" | "&amp;INDEX(Mapping!$B$30:$B$41,MATCH($B1504,Mapping!$A$30:$A$41,0)))</f>
        <v/>
      </c>
      <c r="I1504" s="5">
        <f>INDEX(Variables!$C$5:$C$105,MATCH($A1504,Variables!$A$5:$A$105,0))</f>
        <v/>
      </c>
      <c r="J1504" s="5">
        <f>INDEX(Variables!$E$5:$E$105,MATCH($A1504,Variables!$A$5:$A$105,0))</f>
        <v/>
      </c>
      <c r="K1504" s="25">
        <f>LOWER(Settings!$C$4)&amp;".mit."&amp;$A1504&amp;IF($C1504="","","."&amp;$C1504&amp;"."&amp;$B1504)&amp;IF(INDEX(Variables!$D$5:$D$105,MATCH($A1504,Variables!$A$5:$A$105,0))="","","."&amp;INDEX(Variables!$D$5:$D$105,MATCH($A1504,Variables!$A$5:$A$105,0)))&amp;"."&amp;K$5</f>
        <v/>
      </c>
      <c r="L1504" s="46">
        <f>L1468*Settings!$C$13*(L1414+L1432+L1423*L$135+L1441*$D1504)</f>
        <v/>
      </c>
      <c r="M1504" s="47">
        <f>M1468*Settings!$C$13*(M1414+M1432+M1423*M$135+M1441*$D1504)</f>
        <v/>
      </c>
      <c r="N1504" s="47">
        <f>N1468*Settings!$C$13*(N1414+N1432+N1423*N$135+N1441*$D1504)</f>
        <v/>
      </c>
      <c r="O1504" s="47">
        <f>O1468*Settings!$C$13*(O1414+O1432+O1423*O$135+O1441*$D1504)</f>
        <v/>
      </c>
      <c r="P1504" s="47">
        <f>P1468*Settings!$C$13*(P1414+P1432+P1423*P$135+P1441*$D1504)</f>
        <v/>
      </c>
      <c r="Q1504" s="47">
        <f>Q1468*Settings!$C$13*(Q1414+Q1432+Q1423*Q$135+Q1441*$D1504)</f>
        <v/>
      </c>
      <c r="R1504" s="47">
        <f>R1468*Settings!$C$13*(R1414+R1432+R1423*R$135+R1441*$D1504)</f>
        <v/>
      </c>
      <c r="S1504" s="47">
        <f>S1468*Settings!$C$13*(S1414+S1432+S1423*S$135+S1441*$D1504)</f>
        <v/>
      </c>
      <c r="T1504" s="47">
        <f>T1468*Settings!$C$13*(T1414+T1432+T1423*T$135+T1441*$D1504)</f>
        <v/>
      </c>
      <c r="U1504" s="47">
        <f>U1468*Settings!$C$13*(U1414+U1432+U1423*U$135+U1441*$D1504)</f>
        <v/>
      </c>
      <c r="V1504" s="47">
        <f>V1468*Settings!$C$13*(V1414+V1432+V1423*V$135+V1441*$D1504)</f>
        <v/>
      </c>
      <c r="W1504" s="47">
        <f>W1468*Settings!$C$13*(W1414+W1432+W1423*W$135+W1441*$D1504)</f>
        <v/>
      </c>
      <c r="X1504" s="47">
        <f>X1468*Settings!$C$13*(X1414+X1432+X1423*X$135+X1441*$D1504)</f>
        <v/>
      </c>
      <c r="Y1504" s="47">
        <f>Y1468*Settings!$C$13*(Y1414+Y1432+Y1423*Y$135+Y1441*$D1504)</f>
        <v/>
      </c>
      <c r="Z1504" s="47">
        <f>Z1468*Settings!$C$13*(Z1414+Z1432+Z1423*Z$135+Z1441*$D1504)</f>
        <v/>
      </c>
      <c r="AA1504" s="47">
        <f>AA1468*Settings!$C$13*(AA1414+AA1432+AA1423*AA$135+AA1441*$D1504)</f>
        <v/>
      </c>
      <c r="AB1504" s="47">
        <f>AB1468*Settings!$C$13*(AB1414+AB1432+AB1423*AB$135+AB1441*$D1504)</f>
        <v/>
      </c>
      <c r="AC1504" s="47">
        <f>AC1468*Settings!$C$13*(AC1414+AC1432+AC1423*AC$135+AC1441*$D1504)</f>
        <v/>
      </c>
      <c r="AD1504" s="48">
        <f>REVENUE(AD1468,Settings!$C$13,NEWREVRATE(AD1414,AD1432,AD1423,AD$135,AD1441,$D1504))</f>
        <v/>
      </c>
      <c r="AE1504" s="25">
        <f>LOWER(Settings!$C$4)&amp;".mit."&amp;$A1504&amp;IF($C1504="","","."&amp;$C1504&amp;"."&amp;$B1504)&amp;IF(INDEX(Variables!$D$5:$D$105,MATCH($A1504,Variables!$A$5:$A$105,0))="","","."&amp;INDEX(Variables!$D$5:$D$105,MATCH($A1504,Variables!$A$5:$A$105,0)))&amp;"."&amp;AE$5</f>
        <v/>
      </c>
      <c r="AF1504" s="46">
        <f>AF1468*Settings!$C$13*(AF1414+AF1432+AF1423*AF$135+AF1441*$D1504)</f>
        <v/>
      </c>
      <c r="AG1504" s="47">
        <f>AG1468*Settings!$C$13*(AG1414+AG1432+AG1423*AG$135+AG1441*$D1504)</f>
        <v/>
      </c>
      <c r="AH1504" s="47">
        <f>AH1468*Settings!$C$13*(AH1414+AH1432+AH1423*AH$135+AH1441*$D1504)</f>
        <v/>
      </c>
      <c r="AI1504" s="47">
        <f>AI1468*Settings!$C$13*(AI1414+AI1432+AI1423*AI$135+AI1441*$D1504)</f>
        <v/>
      </c>
      <c r="AJ1504" s="47">
        <f>AJ1468*Settings!$C$13*(AJ1414+AJ1432+AJ1423*AJ$135+AJ1441*$D1504)</f>
        <v/>
      </c>
      <c r="AK1504" s="47">
        <f>AK1468*Settings!$C$13*(AK1414+AK1432+AK1423*AK$135+AK1441*$D1504)</f>
        <v/>
      </c>
      <c r="AL1504" s="47">
        <f>AL1468*Settings!$C$13*(AL1414+AL1432+AL1423*AL$135+AL1441*$D1504)</f>
        <v/>
      </c>
      <c r="AM1504" s="47">
        <f>AM1468*Settings!$C$13*(AM1414+AM1432+AM1423*AM$135+AM1441*$D1504)</f>
        <v/>
      </c>
      <c r="AN1504" s="47">
        <f>AN1468*Settings!$C$13*(AN1414+AN1432+AN1423*AN$135+AN1441*$D1504)</f>
        <v/>
      </c>
      <c r="AO1504" s="47">
        <f>AO1468*Settings!$C$13*(AO1414+AO1432+AO1423*AO$135+AO1441*$D1504)</f>
        <v/>
      </c>
      <c r="AP1504" s="47">
        <f>AP1468*Settings!$C$13*(AP1414+AP1432+AP1423*AP$135+AP1441*$D1504)</f>
        <v/>
      </c>
      <c r="AQ1504" s="47">
        <f>AQ1468*Settings!$C$13*(AQ1414+AQ1432+AQ1423*AQ$135+AQ1441*$D1504)</f>
        <v/>
      </c>
      <c r="AR1504" s="47">
        <f>AR1468*Settings!$C$13*(AR1414+AR1432+AR1423*AR$135+AR1441*$D1504)</f>
        <v/>
      </c>
      <c r="AS1504" s="47">
        <f>AS1468*Settings!$C$13*(AS1414+AS1432+AS1423*AS$135+AS1441*$D1504)</f>
        <v/>
      </c>
      <c r="AT1504" s="47">
        <f>AT1468*Settings!$C$13*(AT1414+AT1432+AT1423*AT$135+AT1441*$D1504)</f>
        <v/>
      </c>
      <c r="AU1504" s="47">
        <f>AU1468*Settings!$C$13*(AU1414+AU1432+AU1423*AU$135+AU1441*$D1504)</f>
        <v/>
      </c>
      <c r="AV1504" s="47">
        <f>AV1468*Settings!$C$13*(AV1414+AV1432+AV1423*AV$135+AV1441*$D1504)</f>
        <v/>
      </c>
      <c r="AW1504" s="47">
        <f>AW1468*Settings!$C$13*(AW1414+AW1432+AW1423*AW$135+AW1441*$D1504)</f>
        <v/>
      </c>
      <c r="AX1504" s="48">
        <f>REVENUE(AX1468,Settings!$C$13,NEWREVRATE(AX1414,AX1432,AX1423,AX$135,AX1441,$D1504))</f>
        <v/>
      </c>
    </row>
    <row r="1505" hidden="1" outlineLevel="2">
      <c r="A1505" s="5" t="inlineStr">
        <is>
          <t>rnew</t>
        </is>
      </c>
      <c r="B1505" s="5" t="inlineStr">
        <is>
          <t>ker</t>
        </is>
      </c>
      <c r="C1505" s="5" t="inlineStr">
        <is>
          <t>cem</t>
        </is>
      </c>
      <c r="D1505" s="40">
        <f>INDEX(Inputs!$S$5:$S$132,MATCH($B1505&amp;"|"&amp;$C1505,Inputs!$A$5:$A$132,0))</f>
        <v/>
      </c>
      <c r="E1505" s="39" t="n"/>
      <c r="F1505" s="39" t="n"/>
      <c r="G1505" s="39" t="n"/>
      <c r="H1505" s="5">
        <f>INDEX(Variables!$B$5:$B$105,MATCH($A1505,Variables!$A$5:$A$105,0))&amp;IF($C1505="",""," | "&amp;INDEX(Mapping!$B$5:$B$26,MATCH($C1505,Mapping!$A$5:$A$26,0))&amp;" | "&amp;INDEX(Mapping!$B$30:$B$41,MATCH($B1505,Mapping!$A$30:$A$41,0)))</f>
        <v/>
      </c>
      <c r="I1505" s="5">
        <f>INDEX(Variables!$C$5:$C$105,MATCH($A1505,Variables!$A$5:$A$105,0))</f>
        <v/>
      </c>
      <c r="J1505" s="5">
        <f>INDEX(Variables!$E$5:$E$105,MATCH($A1505,Variables!$A$5:$A$105,0))</f>
        <v/>
      </c>
      <c r="K1505" s="25">
        <f>LOWER(Settings!$C$4)&amp;".mit."&amp;$A1505&amp;IF($C1505="","","."&amp;$C1505&amp;"."&amp;$B1505)&amp;IF(INDEX(Variables!$D$5:$D$105,MATCH($A1505,Variables!$A$5:$A$105,0))="","","."&amp;INDEX(Variables!$D$5:$D$105,MATCH($A1505,Variables!$A$5:$A$105,0)))&amp;"."&amp;K$5</f>
        <v/>
      </c>
      <c r="L1505" s="46">
        <f>L1469*Settings!$C$13*(L1415+L1433+L1424*L$135+L1442*$D1505)</f>
        <v/>
      </c>
      <c r="M1505" s="47">
        <f>M1469*Settings!$C$13*(M1415+M1433+M1424*M$135+M1442*$D1505)</f>
        <v/>
      </c>
      <c r="N1505" s="47">
        <f>N1469*Settings!$C$13*(N1415+N1433+N1424*N$135+N1442*$D1505)</f>
        <v/>
      </c>
      <c r="O1505" s="47">
        <f>O1469*Settings!$C$13*(O1415+O1433+O1424*O$135+O1442*$D1505)</f>
        <v/>
      </c>
      <c r="P1505" s="47">
        <f>P1469*Settings!$C$13*(P1415+P1433+P1424*P$135+P1442*$D1505)</f>
        <v/>
      </c>
      <c r="Q1505" s="47">
        <f>Q1469*Settings!$C$13*(Q1415+Q1433+Q1424*Q$135+Q1442*$D1505)</f>
        <v/>
      </c>
      <c r="R1505" s="47">
        <f>R1469*Settings!$C$13*(R1415+R1433+R1424*R$135+R1442*$D1505)</f>
        <v/>
      </c>
      <c r="S1505" s="47">
        <f>S1469*Settings!$C$13*(S1415+S1433+S1424*S$135+S1442*$D1505)</f>
        <v/>
      </c>
      <c r="T1505" s="47">
        <f>T1469*Settings!$C$13*(T1415+T1433+T1424*T$135+T1442*$D1505)</f>
        <v/>
      </c>
      <c r="U1505" s="47">
        <f>U1469*Settings!$C$13*(U1415+U1433+U1424*U$135+U1442*$D1505)</f>
        <v/>
      </c>
      <c r="V1505" s="47">
        <f>V1469*Settings!$C$13*(V1415+V1433+V1424*V$135+V1442*$D1505)</f>
        <v/>
      </c>
      <c r="W1505" s="47">
        <f>W1469*Settings!$C$13*(W1415+W1433+W1424*W$135+W1442*$D1505)</f>
        <v/>
      </c>
      <c r="X1505" s="47">
        <f>X1469*Settings!$C$13*(X1415+X1433+X1424*X$135+X1442*$D1505)</f>
        <v/>
      </c>
      <c r="Y1505" s="47">
        <f>Y1469*Settings!$C$13*(Y1415+Y1433+Y1424*Y$135+Y1442*$D1505)</f>
        <v/>
      </c>
      <c r="Z1505" s="47">
        <f>Z1469*Settings!$C$13*(Z1415+Z1433+Z1424*Z$135+Z1442*$D1505)</f>
        <v/>
      </c>
      <c r="AA1505" s="47">
        <f>AA1469*Settings!$C$13*(AA1415+AA1433+AA1424*AA$135+AA1442*$D1505)</f>
        <v/>
      </c>
      <c r="AB1505" s="47">
        <f>AB1469*Settings!$C$13*(AB1415+AB1433+AB1424*AB$135+AB1442*$D1505)</f>
        <v/>
      </c>
      <c r="AC1505" s="47">
        <f>AC1469*Settings!$C$13*(AC1415+AC1433+AC1424*AC$135+AC1442*$D1505)</f>
        <v/>
      </c>
      <c r="AD1505" s="48">
        <f>REVENUE(AD1469,Settings!$C$13,NEWREVRATE(AD1415,AD1433,AD1424,AD$135,AD1442,$D1505))</f>
        <v/>
      </c>
      <c r="AE1505" s="25">
        <f>LOWER(Settings!$C$4)&amp;".mit."&amp;$A1505&amp;IF($C1505="","","."&amp;$C1505&amp;"."&amp;$B1505)&amp;IF(INDEX(Variables!$D$5:$D$105,MATCH($A1505,Variables!$A$5:$A$105,0))="","","."&amp;INDEX(Variables!$D$5:$D$105,MATCH($A1505,Variables!$A$5:$A$105,0)))&amp;"."&amp;AE$5</f>
        <v/>
      </c>
      <c r="AF1505" s="46">
        <f>AF1469*Settings!$C$13*(AF1415+AF1433+AF1424*AF$135+AF1442*$D1505)</f>
        <v/>
      </c>
      <c r="AG1505" s="47">
        <f>AG1469*Settings!$C$13*(AG1415+AG1433+AG1424*AG$135+AG1442*$D1505)</f>
        <v/>
      </c>
      <c r="AH1505" s="47">
        <f>AH1469*Settings!$C$13*(AH1415+AH1433+AH1424*AH$135+AH1442*$D1505)</f>
        <v/>
      </c>
      <c r="AI1505" s="47">
        <f>AI1469*Settings!$C$13*(AI1415+AI1433+AI1424*AI$135+AI1442*$D1505)</f>
        <v/>
      </c>
      <c r="AJ1505" s="47">
        <f>AJ1469*Settings!$C$13*(AJ1415+AJ1433+AJ1424*AJ$135+AJ1442*$D1505)</f>
        <v/>
      </c>
      <c r="AK1505" s="47">
        <f>AK1469*Settings!$C$13*(AK1415+AK1433+AK1424*AK$135+AK1442*$D1505)</f>
        <v/>
      </c>
      <c r="AL1505" s="47">
        <f>AL1469*Settings!$C$13*(AL1415+AL1433+AL1424*AL$135+AL1442*$D1505)</f>
        <v/>
      </c>
      <c r="AM1505" s="47">
        <f>AM1469*Settings!$C$13*(AM1415+AM1433+AM1424*AM$135+AM1442*$D1505)</f>
        <v/>
      </c>
      <c r="AN1505" s="47">
        <f>AN1469*Settings!$C$13*(AN1415+AN1433+AN1424*AN$135+AN1442*$D1505)</f>
        <v/>
      </c>
      <c r="AO1505" s="47">
        <f>AO1469*Settings!$C$13*(AO1415+AO1433+AO1424*AO$135+AO1442*$D1505)</f>
        <v/>
      </c>
      <c r="AP1505" s="47">
        <f>AP1469*Settings!$C$13*(AP1415+AP1433+AP1424*AP$135+AP1442*$D1505)</f>
        <v/>
      </c>
      <c r="AQ1505" s="47">
        <f>AQ1469*Settings!$C$13*(AQ1415+AQ1433+AQ1424*AQ$135+AQ1442*$D1505)</f>
        <v/>
      </c>
      <c r="AR1505" s="47">
        <f>AR1469*Settings!$C$13*(AR1415+AR1433+AR1424*AR$135+AR1442*$D1505)</f>
        <v/>
      </c>
      <c r="AS1505" s="47">
        <f>AS1469*Settings!$C$13*(AS1415+AS1433+AS1424*AS$135+AS1442*$D1505)</f>
        <v/>
      </c>
      <c r="AT1505" s="47">
        <f>AT1469*Settings!$C$13*(AT1415+AT1433+AT1424*AT$135+AT1442*$D1505)</f>
        <v/>
      </c>
      <c r="AU1505" s="47">
        <f>AU1469*Settings!$C$13*(AU1415+AU1433+AU1424*AU$135+AU1442*$D1505)</f>
        <v/>
      </c>
      <c r="AV1505" s="47">
        <f>AV1469*Settings!$C$13*(AV1415+AV1433+AV1424*AV$135+AV1442*$D1505)</f>
        <v/>
      </c>
      <c r="AW1505" s="47">
        <f>AW1469*Settings!$C$13*(AW1415+AW1433+AW1424*AW$135+AW1442*$D1505)</f>
        <v/>
      </c>
      <c r="AX1505" s="48">
        <f>REVENUE(AX1469,Settings!$C$13,NEWREVRATE(AX1415,AX1433,AX1424,AX$135,AX1442,$D1505))</f>
        <v/>
      </c>
    </row>
    <row r="1506" hidden="1" outlineLevel="2">
      <c r="A1506" s="5" t="inlineStr">
        <is>
          <t>rnew</t>
        </is>
      </c>
      <c r="B1506" s="5" t="inlineStr">
        <is>
          <t>oop</t>
        </is>
      </c>
      <c r="C1506" s="5" t="inlineStr">
        <is>
          <t>cem</t>
        </is>
      </c>
      <c r="D1506" s="40">
        <f>INDEX(Inputs!$S$5:$S$132,MATCH($B1506&amp;"|"&amp;$C1506,Inputs!$A$5:$A$132,0))</f>
        <v/>
      </c>
      <c r="E1506" s="39" t="n"/>
      <c r="F1506" s="39" t="n"/>
      <c r="G1506" s="39" t="n"/>
      <c r="H1506" s="5">
        <f>INDEX(Variables!$B$5:$B$105,MATCH($A1506,Variables!$A$5:$A$105,0))&amp;IF($C1506="",""," | "&amp;INDEX(Mapping!$B$5:$B$26,MATCH($C1506,Mapping!$A$5:$A$26,0))&amp;" | "&amp;INDEX(Mapping!$B$30:$B$41,MATCH($B1506,Mapping!$A$30:$A$41,0)))</f>
        <v/>
      </c>
      <c r="I1506" s="5">
        <f>INDEX(Variables!$C$5:$C$105,MATCH($A1506,Variables!$A$5:$A$105,0))</f>
        <v/>
      </c>
      <c r="J1506" s="5">
        <f>INDEX(Variables!$E$5:$E$105,MATCH($A1506,Variables!$A$5:$A$105,0))</f>
        <v/>
      </c>
      <c r="K1506" s="25">
        <f>LOWER(Settings!$C$4)&amp;".mit."&amp;$A1506&amp;IF($C1506="","","."&amp;$C1506&amp;"."&amp;$B1506)&amp;IF(INDEX(Variables!$D$5:$D$105,MATCH($A1506,Variables!$A$5:$A$105,0))="","","."&amp;INDEX(Variables!$D$5:$D$105,MATCH($A1506,Variables!$A$5:$A$105,0)))&amp;"."&amp;K$5</f>
        <v/>
      </c>
      <c r="L1506" s="46">
        <f>L1470*Settings!$C$13*(L1416+L1434+L1425*L$135+L1443*$D1506)</f>
        <v/>
      </c>
      <c r="M1506" s="47">
        <f>M1470*Settings!$C$13*(M1416+M1434+M1425*M$135+M1443*$D1506)</f>
        <v/>
      </c>
      <c r="N1506" s="47">
        <f>N1470*Settings!$C$13*(N1416+N1434+N1425*N$135+N1443*$D1506)</f>
        <v/>
      </c>
      <c r="O1506" s="47">
        <f>O1470*Settings!$C$13*(O1416+O1434+O1425*O$135+O1443*$D1506)</f>
        <v/>
      </c>
      <c r="P1506" s="47">
        <f>P1470*Settings!$C$13*(P1416+P1434+P1425*P$135+P1443*$D1506)</f>
        <v/>
      </c>
      <c r="Q1506" s="47">
        <f>Q1470*Settings!$C$13*(Q1416+Q1434+Q1425*Q$135+Q1443*$D1506)</f>
        <v/>
      </c>
      <c r="R1506" s="47">
        <f>R1470*Settings!$C$13*(R1416+R1434+R1425*R$135+R1443*$D1506)</f>
        <v/>
      </c>
      <c r="S1506" s="47">
        <f>S1470*Settings!$C$13*(S1416+S1434+S1425*S$135+S1443*$D1506)</f>
        <v/>
      </c>
      <c r="T1506" s="47">
        <f>T1470*Settings!$C$13*(T1416+T1434+T1425*T$135+T1443*$D1506)</f>
        <v/>
      </c>
      <c r="U1506" s="47">
        <f>U1470*Settings!$C$13*(U1416+U1434+U1425*U$135+U1443*$D1506)</f>
        <v/>
      </c>
      <c r="V1506" s="47">
        <f>V1470*Settings!$C$13*(V1416+V1434+V1425*V$135+V1443*$D1506)</f>
        <v/>
      </c>
      <c r="W1506" s="47">
        <f>W1470*Settings!$C$13*(W1416+W1434+W1425*W$135+W1443*$D1506)</f>
        <v/>
      </c>
      <c r="X1506" s="47">
        <f>X1470*Settings!$C$13*(X1416+X1434+X1425*X$135+X1443*$D1506)</f>
        <v/>
      </c>
      <c r="Y1506" s="47">
        <f>Y1470*Settings!$C$13*(Y1416+Y1434+Y1425*Y$135+Y1443*$D1506)</f>
        <v/>
      </c>
      <c r="Z1506" s="47">
        <f>Z1470*Settings!$C$13*(Z1416+Z1434+Z1425*Z$135+Z1443*$D1506)</f>
        <v/>
      </c>
      <c r="AA1506" s="47">
        <f>AA1470*Settings!$C$13*(AA1416+AA1434+AA1425*AA$135+AA1443*$D1506)</f>
        <v/>
      </c>
      <c r="AB1506" s="47">
        <f>AB1470*Settings!$C$13*(AB1416+AB1434+AB1425*AB$135+AB1443*$D1506)</f>
        <v/>
      </c>
      <c r="AC1506" s="47">
        <f>AC1470*Settings!$C$13*(AC1416+AC1434+AC1425*AC$135+AC1443*$D1506)</f>
        <v/>
      </c>
      <c r="AD1506" s="48">
        <f>REVENUE(AD1470,Settings!$C$13,NEWREVRATE(AD1416,AD1434,AD1425,AD$135,AD1443,$D1506))</f>
        <v/>
      </c>
      <c r="AE1506" s="25">
        <f>LOWER(Settings!$C$4)&amp;".mit."&amp;$A1506&amp;IF($C1506="","","."&amp;$C1506&amp;"."&amp;$B1506)&amp;IF(INDEX(Variables!$D$5:$D$105,MATCH($A1506,Variables!$A$5:$A$105,0))="","","."&amp;INDEX(Variables!$D$5:$D$105,MATCH($A1506,Variables!$A$5:$A$105,0)))&amp;"."&amp;AE$5</f>
        <v/>
      </c>
      <c r="AF1506" s="46">
        <f>AF1470*Settings!$C$13*(AF1416+AF1434+AF1425*AF$135+AF1443*$D1506)</f>
        <v/>
      </c>
      <c r="AG1506" s="47">
        <f>AG1470*Settings!$C$13*(AG1416+AG1434+AG1425*AG$135+AG1443*$D1506)</f>
        <v/>
      </c>
      <c r="AH1506" s="47">
        <f>AH1470*Settings!$C$13*(AH1416+AH1434+AH1425*AH$135+AH1443*$D1506)</f>
        <v/>
      </c>
      <c r="AI1506" s="47">
        <f>AI1470*Settings!$C$13*(AI1416+AI1434+AI1425*AI$135+AI1443*$D1506)</f>
        <v/>
      </c>
      <c r="AJ1506" s="47">
        <f>AJ1470*Settings!$C$13*(AJ1416+AJ1434+AJ1425*AJ$135+AJ1443*$D1506)</f>
        <v/>
      </c>
      <c r="AK1506" s="47">
        <f>AK1470*Settings!$C$13*(AK1416+AK1434+AK1425*AK$135+AK1443*$D1506)</f>
        <v/>
      </c>
      <c r="AL1506" s="47">
        <f>AL1470*Settings!$C$13*(AL1416+AL1434+AL1425*AL$135+AL1443*$D1506)</f>
        <v/>
      </c>
      <c r="AM1506" s="47">
        <f>AM1470*Settings!$C$13*(AM1416+AM1434+AM1425*AM$135+AM1443*$D1506)</f>
        <v/>
      </c>
      <c r="AN1506" s="47">
        <f>AN1470*Settings!$C$13*(AN1416+AN1434+AN1425*AN$135+AN1443*$D1506)</f>
        <v/>
      </c>
      <c r="AO1506" s="47">
        <f>AO1470*Settings!$C$13*(AO1416+AO1434+AO1425*AO$135+AO1443*$D1506)</f>
        <v/>
      </c>
      <c r="AP1506" s="47">
        <f>AP1470*Settings!$C$13*(AP1416+AP1434+AP1425*AP$135+AP1443*$D1506)</f>
        <v/>
      </c>
      <c r="AQ1506" s="47">
        <f>AQ1470*Settings!$C$13*(AQ1416+AQ1434+AQ1425*AQ$135+AQ1443*$D1506)</f>
        <v/>
      </c>
      <c r="AR1506" s="47">
        <f>AR1470*Settings!$C$13*(AR1416+AR1434+AR1425*AR$135+AR1443*$D1506)</f>
        <v/>
      </c>
      <c r="AS1506" s="47">
        <f>AS1470*Settings!$C$13*(AS1416+AS1434+AS1425*AS$135+AS1443*$D1506)</f>
        <v/>
      </c>
      <c r="AT1506" s="47">
        <f>AT1470*Settings!$C$13*(AT1416+AT1434+AT1425*AT$135+AT1443*$D1506)</f>
        <v/>
      </c>
      <c r="AU1506" s="47">
        <f>AU1470*Settings!$C$13*(AU1416+AU1434+AU1425*AU$135+AU1443*$D1506)</f>
        <v/>
      </c>
      <c r="AV1506" s="47">
        <f>AV1470*Settings!$C$13*(AV1416+AV1434+AV1425*AV$135+AV1443*$D1506)</f>
        <v/>
      </c>
      <c r="AW1506" s="47">
        <f>AW1470*Settings!$C$13*(AW1416+AW1434+AW1425*AW$135+AW1443*$D1506)</f>
        <v/>
      </c>
      <c r="AX1506" s="48">
        <f>REVENUE(AX1470,Settings!$C$13,NEWREVRATE(AX1416,AX1434,AX1425,AX$135,AX1443,$D1506))</f>
        <v/>
      </c>
    </row>
    <row r="1507" hidden="1" outlineLevel="2">
      <c r="A1507" s="5" t="inlineStr">
        <is>
          <t>rnew</t>
        </is>
      </c>
      <c r="B1507" s="5" t="inlineStr">
        <is>
          <t>bio</t>
        </is>
      </c>
      <c r="C1507" s="5" t="inlineStr">
        <is>
          <t>cem</t>
        </is>
      </c>
      <c r="D1507" s="40">
        <f>INDEX(Inputs!$S$5:$S$132,MATCH($B1507&amp;"|"&amp;$C1507,Inputs!$A$5:$A$132,0))</f>
        <v/>
      </c>
      <c r="E1507" s="39" t="n"/>
      <c r="F1507" s="39" t="n"/>
      <c r="G1507" s="39" t="n"/>
      <c r="H1507" s="5">
        <f>INDEX(Variables!$B$5:$B$105,MATCH($A1507,Variables!$A$5:$A$105,0))&amp;IF($C1507="",""," | "&amp;INDEX(Mapping!$B$5:$B$26,MATCH($C1507,Mapping!$A$5:$A$26,0))&amp;" | "&amp;INDEX(Mapping!$B$30:$B$41,MATCH($B1507,Mapping!$A$30:$A$41,0)))</f>
        <v/>
      </c>
      <c r="I1507" s="5">
        <f>INDEX(Variables!$C$5:$C$105,MATCH($A1507,Variables!$A$5:$A$105,0))</f>
        <v/>
      </c>
      <c r="J1507" s="5">
        <f>INDEX(Variables!$E$5:$E$105,MATCH($A1507,Variables!$A$5:$A$105,0))</f>
        <v/>
      </c>
      <c r="K1507" s="25">
        <f>LOWER(Settings!$C$4)&amp;".mit."&amp;$A1507&amp;IF($C1507="","","."&amp;$C1507&amp;"."&amp;$B1507)&amp;IF(INDEX(Variables!$D$5:$D$105,MATCH($A1507,Variables!$A$5:$A$105,0))="","","."&amp;INDEX(Variables!$D$5:$D$105,MATCH($A1507,Variables!$A$5:$A$105,0)))&amp;"."&amp;K$5</f>
        <v/>
      </c>
      <c r="L1507" s="46">
        <f>L1471*Settings!$C$13*(L1417+L1435+L1426*L$135+L1444*$D1507)</f>
        <v/>
      </c>
      <c r="M1507" s="47">
        <f>M1471*Settings!$C$13*(M1417+M1435+M1426*M$135+M1444*$D1507)</f>
        <v/>
      </c>
      <c r="N1507" s="47">
        <f>N1471*Settings!$C$13*(N1417+N1435+N1426*N$135+N1444*$D1507)</f>
        <v/>
      </c>
      <c r="O1507" s="47">
        <f>O1471*Settings!$C$13*(O1417+O1435+O1426*O$135+O1444*$D1507)</f>
        <v/>
      </c>
      <c r="P1507" s="47">
        <f>P1471*Settings!$C$13*(P1417+P1435+P1426*P$135+P1444*$D1507)</f>
        <v/>
      </c>
      <c r="Q1507" s="47">
        <f>Q1471*Settings!$C$13*(Q1417+Q1435+Q1426*Q$135+Q1444*$D1507)</f>
        <v/>
      </c>
      <c r="R1507" s="47">
        <f>R1471*Settings!$C$13*(R1417+R1435+R1426*R$135+R1444*$D1507)</f>
        <v/>
      </c>
      <c r="S1507" s="47">
        <f>S1471*Settings!$C$13*(S1417+S1435+S1426*S$135+S1444*$D1507)</f>
        <v/>
      </c>
      <c r="T1507" s="47">
        <f>T1471*Settings!$C$13*(T1417+T1435+T1426*T$135+T1444*$D1507)</f>
        <v/>
      </c>
      <c r="U1507" s="47">
        <f>U1471*Settings!$C$13*(U1417+U1435+U1426*U$135+U1444*$D1507)</f>
        <v/>
      </c>
      <c r="V1507" s="47">
        <f>V1471*Settings!$C$13*(V1417+V1435+V1426*V$135+V1444*$D1507)</f>
        <v/>
      </c>
      <c r="W1507" s="47">
        <f>W1471*Settings!$C$13*(W1417+W1435+W1426*W$135+W1444*$D1507)</f>
        <v/>
      </c>
      <c r="X1507" s="47">
        <f>X1471*Settings!$C$13*(X1417+X1435+X1426*X$135+X1444*$D1507)</f>
        <v/>
      </c>
      <c r="Y1507" s="47">
        <f>Y1471*Settings!$C$13*(Y1417+Y1435+Y1426*Y$135+Y1444*$D1507)</f>
        <v/>
      </c>
      <c r="Z1507" s="47">
        <f>Z1471*Settings!$C$13*(Z1417+Z1435+Z1426*Z$135+Z1444*$D1507)</f>
        <v/>
      </c>
      <c r="AA1507" s="47">
        <f>AA1471*Settings!$C$13*(AA1417+AA1435+AA1426*AA$135+AA1444*$D1507)</f>
        <v/>
      </c>
      <c r="AB1507" s="47">
        <f>AB1471*Settings!$C$13*(AB1417+AB1435+AB1426*AB$135+AB1444*$D1507)</f>
        <v/>
      </c>
      <c r="AC1507" s="47">
        <f>AC1471*Settings!$C$13*(AC1417+AC1435+AC1426*AC$135+AC1444*$D1507)</f>
        <v/>
      </c>
      <c r="AD1507" s="48">
        <f>REVENUE(AD1471,Settings!$C$13,NEWREVRATE(AD1417,AD1435,AD1426,AD$135,AD1444,$D1507))</f>
        <v/>
      </c>
      <c r="AE1507" s="25">
        <f>LOWER(Settings!$C$4)&amp;".mit."&amp;$A1507&amp;IF($C1507="","","."&amp;$C1507&amp;"."&amp;$B1507)&amp;IF(INDEX(Variables!$D$5:$D$105,MATCH($A1507,Variables!$A$5:$A$105,0))="","","."&amp;INDEX(Variables!$D$5:$D$105,MATCH($A1507,Variables!$A$5:$A$105,0)))&amp;"."&amp;AE$5</f>
        <v/>
      </c>
      <c r="AF1507" s="46">
        <f>AF1471*Settings!$C$13*(AF1417+AF1435+AF1426*AF$135+AF1444*$D1507)</f>
        <v/>
      </c>
      <c r="AG1507" s="47">
        <f>AG1471*Settings!$C$13*(AG1417+AG1435+AG1426*AG$135+AG1444*$D1507)</f>
        <v/>
      </c>
      <c r="AH1507" s="47">
        <f>AH1471*Settings!$C$13*(AH1417+AH1435+AH1426*AH$135+AH1444*$D1507)</f>
        <v/>
      </c>
      <c r="AI1507" s="47">
        <f>AI1471*Settings!$C$13*(AI1417+AI1435+AI1426*AI$135+AI1444*$D1507)</f>
        <v/>
      </c>
      <c r="AJ1507" s="47">
        <f>AJ1471*Settings!$C$13*(AJ1417+AJ1435+AJ1426*AJ$135+AJ1444*$D1507)</f>
        <v/>
      </c>
      <c r="AK1507" s="47">
        <f>AK1471*Settings!$C$13*(AK1417+AK1435+AK1426*AK$135+AK1444*$D1507)</f>
        <v/>
      </c>
      <c r="AL1507" s="47">
        <f>AL1471*Settings!$C$13*(AL1417+AL1435+AL1426*AL$135+AL1444*$D1507)</f>
        <v/>
      </c>
      <c r="AM1507" s="47">
        <f>AM1471*Settings!$C$13*(AM1417+AM1435+AM1426*AM$135+AM1444*$D1507)</f>
        <v/>
      </c>
      <c r="AN1507" s="47">
        <f>AN1471*Settings!$C$13*(AN1417+AN1435+AN1426*AN$135+AN1444*$D1507)</f>
        <v/>
      </c>
      <c r="AO1507" s="47">
        <f>AO1471*Settings!$C$13*(AO1417+AO1435+AO1426*AO$135+AO1444*$D1507)</f>
        <v/>
      </c>
      <c r="AP1507" s="47">
        <f>AP1471*Settings!$C$13*(AP1417+AP1435+AP1426*AP$135+AP1444*$D1507)</f>
        <v/>
      </c>
      <c r="AQ1507" s="47">
        <f>AQ1471*Settings!$C$13*(AQ1417+AQ1435+AQ1426*AQ$135+AQ1444*$D1507)</f>
        <v/>
      </c>
      <c r="AR1507" s="47">
        <f>AR1471*Settings!$C$13*(AR1417+AR1435+AR1426*AR$135+AR1444*$D1507)</f>
        <v/>
      </c>
      <c r="AS1507" s="47">
        <f>AS1471*Settings!$C$13*(AS1417+AS1435+AS1426*AS$135+AS1444*$D1507)</f>
        <v/>
      </c>
      <c r="AT1507" s="47">
        <f>AT1471*Settings!$C$13*(AT1417+AT1435+AT1426*AT$135+AT1444*$D1507)</f>
        <v/>
      </c>
      <c r="AU1507" s="47">
        <f>AU1471*Settings!$C$13*(AU1417+AU1435+AU1426*AU$135+AU1444*$D1507)</f>
        <v/>
      </c>
      <c r="AV1507" s="47">
        <f>AV1471*Settings!$C$13*(AV1417+AV1435+AV1426*AV$135+AV1444*$D1507)</f>
        <v/>
      </c>
      <c r="AW1507" s="47">
        <f>AW1471*Settings!$C$13*(AW1417+AW1435+AW1426*AW$135+AW1444*$D1507)</f>
        <v/>
      </c>
      <c r="AX1507" s="48">
        <f>REVENUE(AX1471,Settings!$C$13,NEWREVRATE(AX1417,AX1435,AX1426,AX$135,AX1444,$D1507))</f>
        <v/>
      </c>
    </row>
    <row r="1508" hidden="1" outlineLevel="2"/>
    <row r="1509" outlineLevel="1" collapsed="1">
      <c r="A1509" s="9" t="inlineStr">
        <is>
          <t>ener</t>
        </is>
      </c>
      <c r="B1509" s="9" t="inlineStr">
        <is>
          <t>all</t>
        </is>
      </c>
      <c r="C1509" s="9" t="inlineStr">
        <is>
          <t>omn</t>
        </is>
      </c>
      <c r="H1509" s="9">
        <f>INDEX(Variables!$B$5:$B$105,MATCH($A1509,Variables!$A$5:$A$105,0))&amp;IF($C1509="",""," | "&amp;INDEX(Mapping!$B$5:$B$26,MATCH($C1509,Mapping!$A$5:$A$26,0))&amp;" | "&amp;INDEX(Mapping!$B$30:$B$41,MATCH($B1509,Mapping!$A$30:$A$41,0)))</f>
        <v/>
      </c>
      <c r="I1509" s="9">
        <f>INDEX(Variables!$C$5:$C$105,MATCH($A1509,Variables!$A$5:$A$105,0))</f>
        <v/>
      </c>
      <c r="J1509" s="9">
        <f>INDEX(Variables!$E$5:$E$105,MATCH($A1509,Variables!$A$5:$A$105,0))</f>
        <v/>
      </c>
      <c r="K1509" s="30">
        <f>LOWER(Settings!$C$4)&amp;".mit."&amp;$A1509&amp;IF($C1509="","","."&amp;$C1509&amp;"."&amp;$B1509)&amp;IF(INDEX(Variables!$D$5:$D$105,MATCH($A1509,Variables!$A$5:$A$105,0))="","","."&amp;INDEX(Variables!$D$5:$D$105,MATCH($A1509,Variables!$A$5:$A$105,0)))&amp;"."&amp;K$5</f>
        <v/>
      </c>
      <c r="L1509" s="44">
        <f>SUM(L1564:L1571)</f>
        <v/>
      </c>
      <c r="M1509" s="45">
        <f>SUM(M1564:M1571)</f>
        <v/>
      </c>
      <c r="N1509" s="45">
        <f>SUM(N1564:N1571)</f>
        <v/>
      </c>
      <c r="O1509" s="45">
        <f>SUM(O1564:O1571)</f>
        <v/>
      </c>
      <c r="P1509" s="45">
        <f>SUM(P1564:P1571)</f>
        <v/>
      </c>
      <c r="Q1509" s="45">
        <f>SUM(Q1564:Q1571)</f>
        <v/>
      </c>
      <c r="R1509" s="45">
        <f>SUM(R1564:R1571)</f>
        <v/>
      </c>
      <c r="S1509" s="45">
        <f>SUM(S1564:S1571)</f>
        <v/>
      </c>
      <c r="T1509" s="45">
        <f>SUM(T1564:T1571)</f>
        <v/>
      </c>
      <c r="U1509" s="45">
        <f>SUM(U1564:U1571)</f>
        <v/>
      </c>
      <c r="V1509" s="45">
        <f>SUM(V1564:V1571)</f>
        <v/>
      </c>
      <c r="W1509" s="45">
        <f>SUM(W1564:W1571)</f>
        <v/>
      </c>
      <c r="X1509" s="45">
        <f>SUM(X1564:X1571)</f>
        <v/>
      </c>
      <c r="Y1509" s="45">
        <f>SUM(Y1564:Y1571)</f>
        <v/>
      </c>
      <c r="Z1509" s="45">
        <f>SUM(Z1564:Z1571)</f>
        <v/>
      </c>
      <c r="AA1509" s="45">
        <f>SUM(AA1564:AA1571)</f>
        <v/>
      </c>
      <c r="AB1509" s="45">
        <f>SUM(AB1564:AB1571)</f>
        <v/>
      </c>
      <c r="AC1509" s="45">
        <f>SUM(AC1564:AC1571)</f>
        <v/>
      </c>
      <c r="AD1509" s="45">
        <f>SUM(AD1564:AD1571)</f>
        <v/>
      </c>
      <c r="AE1509" s="30">
        <f>LOWER(Settings!$C$4)&amp;".mit."&amp;$A1509&amp;IF($C1509="","","."&amp;$C1509&amp;"."&amp;$B1509)&amp;IF(INDEX(Variables!$D$5:$D$105,MATCH($A1509,Variables!$A$5:$A$105,0))="","","."&amp;INDEX(Variables!$D$5:$D$105,MATCH($A1509,Variables!$A$5:$A$105,0)))&amp;"."&amp;AE$5</f>
        <v/>
      </c>
      <c r="AF1509" s="44">
        <f>SUM(AF1564:AF1571)</f>
        <v/>
      </c>
      <c r="AG1509" s="45">
        <f>SUM(AG1564:AG1571)</f>
        <v/>
      </c>
      <c r="AH1509" s="45">
        <f>SUM(AH1564:AH1571)</f>
        <v/>
      </c>
      <c r="AI1509" s="45">
        <f>SUM(AI1564:AI1571)</f>
        <v/>
      </c>
      <c r="AJ1509" s="45">
        <f>SUM(AJ1564:AJ1571)</f>
        <v/>
      </c>
      <c r="AK1509" s="45">
        <f>SUM(AK1564:AK1571)</f>
        <v/>
      </c>
      <c r="AL1509" s="45">
        <f>SUM(AL1564:AL1571)</f>
        <v/>
      </c>
      <c r="AM1509" s="45">
        <f>SUM(AM1564:AM1571)</f>
        <v/>
      </c>
      <c r="AN1509" s="45">
        <f>SUM(AN1564:AN1571)</f>
        <v/>
      </c>
      <c r="AO1509" s="45">
        <f>SUM(AO1564:AO1571)</f>
        <v/>
      </c>
      <c r="AP1509" s="45">
        <f>SUM(AP1564:AP1571)</f>
        <v/>
      </c>
      <c r="AQ1509" s="45">
        <f>SUM(AQ1564:AQ1571)</f>
        <v/>
      </c>
      <c r="AR1509" s="45">
        <f>SUM(AR1564:AR1571)</f>
        <v/>
      </c>
      <c r="AS1509" s="45">
        <f>SUM(AS1564:AS1571)</f>
        <v/>
      </c>
      <c r="AT1509" s="45">
        <f>SUM(AT1564:AT1571)</f>
        <v/>
      </c>
      <c r="AU1509" s="45">
        <f>SUM(AU1564:AU1571)</f>
        <v/>
      </c>
      <c r="AV1509" s="45">
        <f>SUM(AV1564:AV1571)</f>
        <v/>
      </c>
      <c r="AW1509" s="45">
        <f>SUM(AW1564:AW1571)</f>
        <v/>
      </c>
      <c r="AX1509" s="45">
        <f>SUM(AX1564:AX1571)</f>
        <v/>
      </c>
    </row>
    <row r="1510" hidden="1" outlineLevel="2">
      <c r="A1510" s="5" t="inlineStr">
        <is>
          <t>ctxnew</t>
        </is>
      </c>
      <c r="B1510" s="5" t="inlineStr">
        <is>
          <t>coa</t>
        </is>
      </c>
      <c r="C1510" s="5" t="inlineStr">
        <is>
          <t>omn</t>
        </is>
      </c>
      <c r="D1510" s="40">
        <f>INDEX(Inputs!$T$5:$T$132,MATCH($B1510&amp;"|"&amp;$C1510,Inputs!$A$5:$A$132,0))</f>
        <v/>
      </c>
      <c r="E1510" s="40">
        <f>INDEX(Inputs!$J$5:$J$132,MATCH($B1510&amp;"|"&amp;$C1510,Inputs!$A$5:$A$132,0))</f>
        <v/>
      </c>
      <c r="F1510" s="40">
        <f>INDEX(Inputs!$K$5:$K$132,MATCH($B1510&amp;"|"&amp;$C1510,Inputs!$A$5:$A$132,0))</f>
        <v/>
      </c>
      <c r="G1510" s="39" t="n"/>
      <c r="H1510" s="5">
        <f>INDEX(Variables!$B$5:$B$105,MATCH($A1510,Variables!$A$5:$A$105,0))&amp;IF($C1510="",""," | "&amp;INDEX(Mapping!$B$5:$B$26,MATCH($C1510,Mapping!$A$5:$A$26,0))&amp;" | "&amp;INDEX(Mapping!$B$30:$B$41,MATCH($B1510,Mapping!$A$30:$A$41,0)))</f>
        <v/>
      </c>
      <c r="I1510" s="5">
        <f>INDEX(Variables!$C$5:$C$105,MATCH($A1510,Variables!$A$5:$A$105,0))</f>
        <v/>
      </c>
      <c r="J1510" s="5">
        <f>INDEX(Variables!$E$5:$E$105,MATCH($A1510,Variables!$A$5:$A$105,0))</f>
        <v/>
      </c>
      <c r="K1510" s="25">
        <f>LOWER(Settings!$C$4)&amp;".mit."&amp;$A1510&amp;IF($C1510="","","."&amp;$C1510&amp;"."&amp;$B1510)&amp;IF(INDEX(Variables!$D$5:$D$105,MATCH($A1510,Variables!$A$5:$A$105,0))="","","."&amp;INDEX(Variables!$D$5:$D$105,MATCH($A1510,Variables!$A$5:$A$105,0)))&amp;"."&amp;K$5</f>
        <v/>
      </c>
      <c r="L1510" s="41">
        <f>L$12*$D1510*INDEX(L$21:L$28,$E1510)*INDEX(L$30:L$46,$F1510)*(1-INDEX(L$117:L$133,$F1510))</f>
        <v/>
      </c>
      <c r="M1510" s="40">
        <f>M$12*$D1510*INDEX(M$21:M$28,$E1510)*INDEX(M$30:M$46,$F1510)*(1-INDEX(M$117:M$133,$F1510))</f>
        <v/>
      </c>
      <c r="N1510" s="40">
        <f>N$12*$D1510*INDEX(N$21:N$28,$E1510)*INDEX(N$30:N$46,$F1510)*(1-INDEX(N$117:N$133,$F1510))</f>
        <v/>
      </c>
      <c r="O1510" s="40">
        <f>O$12*$D1510*INDEX(O$21:O$28,$E1510)*INDEX(O$30:O$46,$F1510)*(1-INDEX(O$117:O$133,$F1510))</f>
        <v/>
      </c>
      <c r="P1510" s="40">
        <f>P$12*$D1510*INDEX(P$21:P$28,$E1510)*INDEX(P$30:P$46,$F1510)*(1-INDEX(P$117:P$133,$F1510))</f>
        <v/>
      </c>
      <c r="Q1510" s="40">
        <f>Q$12*$D1510*INDEX(Q$21:Q$28,$E1510)*INDEX(Q$30:Q$46,$F1510)*(1-INDEX(Q$117:Q$133,$F1510))</f>
        <v/>
      </c>
      <c r="R1510" s="40">
        <f>R$12*$D1510*INDEX(R$21:R$28,$E1510)*INDEX(R$30:R$46,$F1510)*(1-INDEX(R$117:R$133,$F1510))</f>
        <v/>
      </c>
      <c r="S1510" s="40">
        <f>S$12*$D1510*INDEX(S$21:S$28,$E1510)*INDEX(S$30:S$46,$F1510)*(1-INDEX(S$117:S$133,$F1510))</f>
        <v/>
      </c>
      <c r="T1510" s="40">
        <f>T$12*$D1510*INDEX(T$21:T$28,$E1510)*INDEX(T$30:T$46,$F1510)*(1-INDEX(T$117:T$133,$F1510))</f>
        <v/>
      </c>
      <c r="U1510" s="40">
        <f>U$12*$D1510*INDEX(U$21:U$28,$E1510)*INDEX(U$30:U$46,$F1510)*(1-INDEX(U$117:U$133,$F1510))</f>
        <v/>
      </c>
      <c r="V1510" s="40">
        <f>V$12*$D1510*INDEX(V$21:V$28,$E1510)*INDEX(V$30:V$46,$F1510)*(1-INDEX(V$117:V$133,$F1510))</f>
        <v/>
      </c>
      <c r="W1510" s="40">
        <f>W$12*$D1510*INDEX(W$21:W$28,$E1510)*INDEX(W$30:W$46,$F1510)*(1-INDEX(W$117:W$133,$F1510))</f>
        <v/>
      </c>
      <c r="X1510" s="40">
        <f>X$12*$D1510*INDEX(X$21:X$28,$E1510)*INDEX(X$30:X$46,$F1510)*(1-INDEX(X$117:X$133,$F1510))</f>
        <v/>
      </c>
      <c r="Y1510" s="40">
        <f>Y$12*$D1510*INDEX(Y$21:Y$28,$E1510)*INDEX(Y$30:Y$46,$F1510)*(1-INDEX(Y$117:Y$133,$F1510))</f>
        <v/>
      </c>
      <c r="Z1510" s="40">
        <f>Z$12*$D1510*INDEX(Z$21:Z$28,$E1510)*INDEX(Z$30:Z$46,$F1510)*(1-INDEX(Z$117:Z$133,$F1510))</f>
        <v/>
      </c>
      <c r="AA1510" s="40">
        <f>AA$12*$D1510*INDEX(AA$21:AA$28,$E1510)*INDEX(AA$30:AA$46,$F1510)*(1-INDEX(AA$117:AA$133,$F1510))</f>
        <v/>
      </c>
      <c r="AB1510" s="40">
        <f>AB$12*$D1510*INDEX(AB$21:AB$28,$E1510)*INDEX(AB$30:AB$46,$F1510)*(1-INDEX(AB$117:AB$133,$F1510))</f>
        <v/>
      </c>
      <c r="AC1510" s="40">
        <f>AC$12*$D1510*INDEX(AC$21:AC$28,$E1510)*INDEX(AC$30:AC$46,$F1510)*(1-INDEX(AC$117:AC$133,$F1510))</f>
        <v/>
      </c>
      <c r="AD1510" s="42">
        <f>CARBONTAX(AD$12,$D1510,INDEX(AD$21:AD$28,$E1510),INDEX(AD$30:AD$46,$F1510),INDEX(AD$117:AD$133,$F1510))</f>
        <v/>
      </c>
      <c r="AE1510" s="25">
        <f>LOWER(Settings!$C$4)&amp;".mit."&amp;$A1510&amp;IF($C1510="","","."&amp;$C1510&amp;"."&amp;$B1510)&amp;IF(INDEX(Variables!$D$5:$D$105,MATCH($A1510,Variables!$A$5:$A$105,0))="","","."&amp;INDEX(Variables!$D$5:$D$105,MATCH($A1510,Variables!$A$5:$A$105,0)))&amp;"."&amp;AE$5</f>
        <v/>
      </c>
      <c r="AF1510" s="41">
        <f>AF$12*$D1510*INDEX(AF$21:AF$28,$E1510)*INDEX(AF$30:AF$46,$F1510)*(1-INDEX(AF$117:AF$133,$F1510))</f>
        <v/>
      </c>
      <c r="AG1510" s="40">
        <f>AG$12*$D1510*INDEX(AG$21:AG$28,$E1510)*INDEX(AG$30:AG$46,$F1510)*(1-INDEX(AG$117:AG$133,$F1510))</f>
        <v/>
      </c>
      <c r="AH1510" s="40">
        <f>AH$12*$D1510*INDEX(AH$21:AH$28,$E1510)*INDEX(AH$30:AH$46,$F1510)*(1-INDEX(AH$117:AH$133,$F1510))</f>
        <v/>
      </c>
      <c r="AI1510" s="40">
        <f>AI$12*$D1510*INDEX(AI$21:AI$28,$E1510)*INDEX(AI$30:AI$46,$F1510)*(1-INDEX(AI$117:AI$133,$F1510))</f>
        <v/>
      </c>
      <c r="AJ1510" s="40">
        <f>AJ$12*$D1510*INDEX(AJ$21:AJ$28,$E1510)*INDEX(AJ$30:AJ$46,$F1510)*(1-INDEX(AJ$117:AJ$133,$F1510))</f>
        <v/>
      </c>
      <c r="AK1510" s="40">
        <f>AK$12*$D1510*INDEX(AK$21:AK$28,$E1510)*INDEX(AK$30:AK$46,$F1510)*(1-INDEX(AK$117:AK$133,$F1510))</f>
        <v/>
      </c>
      <c r="AL1510" s="40">
        <f>AL$12*$D1510*INDEX(AL$21:AL$28,$E1510)*INDEX(AL$30:AL$46,$F1510)*(1-INDEX(AL$117:AL$133,$F1510))</f>
        <v/>
      </c>
      <c r="AM1510" s="40">
        <f>AM$12*$D1510*INDEX(AM$21:AM$28,$E1510)*INDEX(AM$30:AM$46,$F1510)*(1-INDEX(AM$117:AM$133,$F1510))</f>
        <v/>
      </c>
      <c r="AN1510" s="40">
        <f>AN$12*$D1510*INDEX(AN$21:AN$28,$E1510)*INDEX(AN$30:AN$46,$F1510)*(1-INDEX(AN$117:AN$133,$F1510))</f>
        <v/>
      </c>
      <c r="AO1510" s="40">
        <f>AO$12*$D1510*INDEX(AO$21:AO$28,$E1510)*INDEX(AO$30:AO$46,$F1510)*(1-INDEX(AO$117:AO$133,$F1510))</f>
        <v/>
      </c>
      <c r="AP1510" s="40">
        <f>AP$12*$D1510*INDEX(AP$21:AP$28,$E1510)*INDEX(AP$30:AP$46,$F1510)*(1-INDEX(AP$117:AP$133,$F1510))</f>
        <v/>
      </c>
      <c r="AQ1510" s="40">
        <f>AQ$12*$D1510*INDEX(AQ$21:AQ$28,$E1510)*INDEX(AQ$30:AQ$46,$F1510)*(1-INDEX(AQ$117:AQ$133,$F1510))</f>
        <v/>
      </c>
      <c r="AR1510" s="40">
        <f>AR$12*$D1510*INDEX(AR$21:AR$28,$E1510)*INDEX(AR$30:AR$46,$F1510)*(1-INDEX(AR$117:AR$133,$F1510))</f>
        <v/>
      </c>
      <c r="AS1510" s="40">
        <f>AS$12*$D1510*INDEX(AS$21:AS$28,$E1510)*INDEX(AS$30:AS$46,$F1510)*(1-INDEX(AS$117:AS$133,$F1510))</f>
        <v/>
      </c>
      <c r="AT1510" s="40">
        <f>AT$12*$D1510*INDEX(AT$21:AT$28,$E1510)*INDEX(AT$30:AT$46,$F1510)*(1-INDEX(AT$117:AT$133,$F1510))</f>
        <v/>
      </c>
      <c r="AU1510" s="40">
        <f>AU$12*$D1510*INDEX(AU$21:AU$28,$E1510)*INDEX(AU$30:AU$46,$F1510)*(1-INDEX(AU$117:AU$133,$F1510))</f>
        <v/>
      </c>
      <c r="AV1510" s="40">
        <f>AV$12*$D1510*INDEX(AV$21:AV$28,$E1510)*INDEX(AV$30:AV$46,$F1510)*(1-INDEX(AV$117:AV$133,$F1510))</f>
        <v/>
      </c>
      <c r="AW1510" s="40">
        <f>AW$12*$D1510*INDEX(AW$21:AW$28,$E1510)*INDEX(AW$30:AW$46,$F1510)*(1-INDEX(AW$117:AW$133,$F1510))</f>
        <v/>
      </c>
      <c r="AX1510" s="42">
        <f>CARBONTAX(AX$12,$D1510,INDEX(AX$21:AX$28,$E1510),INDEX(AX$30:AX$46,$F1510),INDEX(AX$117:AX$133,$F1510))</f>
        <v/>
      </c>
    </row>
    <row r="1511" hidden="1" outlineLevel="2">
      <c r="A1511" s="5" t="inlineStr">
        <is>
          <t>ctxnew</t>
        </is>
      </c>
      <c r="B1511" s="5" t="inlineStr">
        <is>
          <t>nga</t>
        </is>
      </c>
      <c r="C1511" s="5" t="inlineStr">
        <is>
          <t>omn</t>
        </is>
      </c>
      <c r="D1511" s="40">
        <f>INDEX(Inputs!$T$5:$T$132,MATCH($B1511&amp;"|"&amp;$C1511,Inputs!$A$5:$A$132,0))</f>
        <v/>
      </c>
      <c r="E1511" s="40">
        <f>INDEX(Inputs!$J$5:$J$132,MATCH($B1511&amp;"|"&amp;$C1511,Inputs!$A$5:$A$132,0))</f>
        <v/>
      </c>
      <c r="F1511" s="40">
        <f>INDEX(Inputs!$K$5:$K$132,MATCH($B1511&amp;"|"&amp;$C1511,Inputs!$A$5:$A$132,0))</f>
        <v/>
      </c>
      <c r="G1511" s="39" t="n"/>
      <c r="H1511" s="5">
        <f>INDEX(Variables!$B$5:$B$105,MATCH($A1511,Variables!$A$5:$A$105,0))&amp;IF($C1511="",""," | "&amp;INDEX(Mapping!$B$5:$B$26,MATCH($C1511,Mapping!$A$5:$A$26,0))&amp;" | "&amp;INDEX(Mapping!$B$30:$B$41,MATCH($B1511,Mapping!$A$30:$A$41,0)))</f>
        <v/>
      </c>
      <c r="I1511" s="5">
        <f>INDEX(Variables!$C$5:$C$105,MATCH($A1511,Variables!$A$5:$A$105,0))</f>
        <v/>
      </c>
      <c r="J1511" s="5">
        <f>INDEX(Variables!$E$5:$E$105,MATCH($A1511,Variables!$A$5:$A$105,0))</f>
        <v/>
      </c>
      <c r="K1511" s="25">
        <f>LOWER(Settings!$C$4)&amp;".mit."&amp;$A1511&amp;IF($C1511="","","."&amp;$C1511&amp;"."&amp;$B1511)&amp;IF(INDEX(Variables!$D$5:$D$105,MATCH($A1511,Variables!$A$5:$A$105,0))="","","."&amp;INDEX(Variables!$D$5:$D$105,MATCH($A1511,Variables!$A$5:$A$105,0)))&amp;"."&amp;K$5</f>
        <v/>
      </c>
      <c r="L1511" s="41">
        <f>L$12*$D1511*INDEX(L$21:L$28,$E1511)*INDEX(L$30:L$46,$F1511)*(1-INDEX(L$117:L$133,$F1511))</f>
        <v/>
      </c>
      <c r="M1511" s="40">
        <f>M$12*$D1511*INDEX(M$21:M$28,$E1511)*INDEX(M$30:M$46,$F1511)*(1-INDEX(M$117:M$133,$F1511))</f>
        <v/>
      </c>
      <c r="N1511" s="40">
        <f>N$12*$D1511*INDEX(N$21:N$28,$E1511)*INDEX(N$30:N$46,$F1511)*(1-INDEX(N$117:N$133,$F1511))</f>
        <v/>
      </c>
      <c r="O1511" s="40">
        <f>O$12*$D1511*INDEX(O$21:O$28,$E1511)*INDEX(O$30:O$46,$F1511)*(1-INDEX(O$117:O$133,$F1511))</f>
        <v/>
      </c>
      <c r="P1511" s="40">
        <f>P$12*$D1511*INDEX(P$21:P$28,$E1511)*INDEX(P$30:P$46,$F1511)*(1-INDEX(P$117:P$133,$F1511))</f>
        <v/>
      </c>
      <c r="Q1511" s="40">
        <f>Q$12*$D1511*INDEX(Q$21:Q$28,$E1511)*INDEX(Q$30:Q$46,$F1511)*(1-INDEX(Q$117:Q$133,$F1511))</f>
        <v/>
      </c>
      <c r="R1511" s="40">
        <f>R$12*$D1511*INDEX(R$21:R$28,$E1511)*INDEX(R$30:R$46,$F1511)*(1-INDEX(R$117:R$133,$F1511))</f>
        <v/>
      </c>
      <c r="S1511" s="40">
        <f>S$12*$D1511*INDEX(S$21:S$28,$E1511)*INDEX(S$30:S$46,$F1511)*(1-INDEX(S$117:S$133,$F1511))</f>
        <v/>
      </c>
      <c r="T1511" s="40">
        <f>T$12*$D1511*INDEX(T$21:T$28,$E1511)*INDEX(T$30:T$46,$F1511)*(1-INDEX(T$117:T$133,$F1511))</f>
        <v/>
      </c>
      <c r="U1511" s="40">
        <f>U$12*$D1511*INDEX(U$21:U$28,$E1511)*INDEX(U$30:U$46,$F1511)*(1-INDEX(U$117:U$133,$F1511))</f>
        <v/>
      </c>
      <c r="V1511" s="40">
        <f>V$12*$D1511*INDEX(V$21:V$28,$E1511)*INDEX(V$30:V$46,$F1511)*(1-INDEX(V$117:V$133,$F1511))</f>
        <v/>
      </c>
      <c r="W1511" s="40">
        <f>W$12*$D1511*INDEX(W$21:W$28,$E1511)*INDEX(W$30:W$46,$F1511)*(1-INDEX(W$117:W$133,$F1511))</f>
        <v/>
      </c>
      <c r="X1511" s="40">
        <f>X$12*$D1511*INDEX(X$21:X$28,$E1511)*INDEX(X$30:X$46,$F1511)*(1-INDEX(X$117:X$133,$F1511))</f>
        <v/>
      </c>
      <c r="Y1511" s="40">
        <f>Y$12*$D1511*INDEX(Y$21:Y$28,$E1511)*INDEX(Y$30:Y$46,$F1511)*(1-INDEX(Y$117:Y$133,$F1511))</f>
        <v/>
      </c>
      <c r="Z1511" s="40">
        <f>Z$12*$D1511*INDEX(Z$21:Z$28,$E1511)*INDEX(Z$30:Z$46,$F1511)*(1-INDEX(Z$117:Z$133,$F1511))</f>
        <v/>
      </c>
      <c r="AA1511" s="40">
        <f>AA$12*$D1511*INDEX(AA$21:AA$28,$E1511)*INDEX(AA$30:AA$46,$F1511)*(1-INDEX(AA$117:AA$133,$F1511))</f>
        <v/>
      </c>
      <c r="AB1511" s="40">
        <f>AB$12*$D1511*INDEX(AB$21:AB$28,$E1511)*INDEX(AB$30:AB$46,$F1511)*(1-INDEX(AB$117:AB$133,$F1511))</f>
        <v/>
      </c>
      <c r="AC1511" s="40">
        <f>AC$12*$D1511*INDEX(AC$21:AC$28,$E1511)*INDEX(AC$30:AC$46,$F1511)*(1-INDEX(AC$117:AC$133,$F1511))</f>
        <v/>
      </c>
      <c r="AD1511" s="42">
        <f>CARBONTAX(AD$12,$D1511,INDEX(AD$21:AD$28,$E1511),INDEX(AD$30:AD$46,$F1511),INDEX(AD$117:AD$133,$F1511))</f>
        <v/>
      </c>
      <c r="AE1511" s="25">
        <f>LOWER(Settings!$C$4)&amp;".mit."&amp;$A1511&amp;IF($C1511="","","."&amp;$C1511&amp;"."&amp;$B1511)&amp;IF(INDEX(Variables!$D$5:$D$105,MATCH($A1511,Variables!$A$5:$A$105,0))="","","."&amp;INDEX(Variables!$D$5:$D$105,MATCH($A1511,Variables!$A$5:$A$105,0)))&amp;"."&amp;AE$5</f>
        <v/>
      </c>
      <c r="AF1511" s="41">
        <f>AF$12*$D1511*INDEX(AF$21:AF$28,$E1511)*INDEX(AF$30:AF$46,$F1511)*(1-INDEX(AF$117:AF$133,$F1511))</f>
        <v/>
      </c>
      <c r="AG1511" s="40">
        <f>AG$12*$D1511*INDEX(AG$21:AG$28,$E1511)*INDEX(AG$30:AG$46,$F1511)*(1-INDEX(AG$117:AG$133,$F1511))</f>
        <v/>
      </c>
      <c r="AH1511" s="40">
        <f>AH$12*$D1511*INDEX(AH$21:AH$28,$E1511)*INDEX(AH$30:AH$46,$F1511)*(1-INDEX(AH$117:AH$133,$F1511))</f>
        <v/>
      </c>
      <c r="AI1511" s="40">
        <f>AI$12*$D1511*INDEX(AI$21:AI$28,$E1511)*INDEX(AI$30:AI$46,$F1511)*(1-INDEX(AI$117:AI$133,$F1511))</f>
        <v/>
      </c>
      <c r="AJ1511" s="40">
        <f>AJ$12*$D1511*INDEX(AJ$21:AJ$28,$E1511)*INDEX(AJ$30:AJ$46,$F1511)*(1-INDEX(AJ$117:AJ$133,$F1511))</f>
        <v/>
      </c>
      <c r="AK1511" s="40">
        <f>AK$12*$D1511*INDEX(AK$21:AK$28,$E1511)*INDEX(AK$30:AK$46,$F1511)*(1-INDEX(AK$117:AK$133,$F1511))</f>
        <v/>
      </c>
      <c r="AL1511" s="40">
        <f>AL$12*$D1511*INDEX(AL$21:AL$28,$E1511)*INDEX(AL$30:AL$46,$F1511)*(1-INDEX(AL$117:AL$133,$F1511))</f>
        <v/>
      </c>
      <c r="AM1511" s="40">
        <f>AM$12*$D1511*INDEX(AM$21:AM$28,$E1511)*INDEX(AM$30:AM$46,$F1511)*(1-INDEX(AM$117:AM$133,$F1511))</f>
        <v/>
      </c>
      <c r="AN1511" s="40">
        <f>AN$12*$D1511*INDEX(AN$21:AN$28,$E1511)*INDEX(AN$30:AN$46,$F1511)*(1-INDEX(AN$117:AN$133,$F1511))</f>
        <v/>
      </c>
      <c r="AO1511" s="40">
        <f>AO$12*$D1511*INDEX(AO$21:AO$28,$E1511)*INDEX(AO$30:AO$46,$F1511)*(1-INDEX(AO$117:AO$133,$F1511))</f>
        <v/>
      </c>
      <c r="AP1511" s="40">
        <f>AP$12*$D1511*INDEX(AP$21:AP$28,$E1511)*INDEX(AP$30:AP$46,$F1511)*(1-INDEX(AP$117:AP$133,$F1511))</f>
        <v/>
      </c>
      <c r="AQ1511" s="40">
        <f>AQ$12*$D1511*INDEX(AQ$21:AQ$28,$E1511)*INDEX(AQ$30:AQ$46,$F1511)*(1-INDEX(AQ$117:AQ$133,$F1511))</f>
        <v/>
      </c>
      <c r="AR1511" s="40">
        <f>AR$12*$D1511*INDEX(AR$21:AR$28,$E1511)*INDEX(AR$30:AR$46,$F1511)*(1-INDEX(AR$117:AR$133,$F1511))</f>
        <v/>
      </c>
      <c r="AS1511" s="40">
        <f>AS$12*$D1511*INDEX(AS$21:AS$28,$E1511)*INDEX(AS$30:AS$46,$F1511)*(1-INDEX(AS$117:AS$133,$F1511))</f>
        <v/>
      </c>
      <c r="AT1511" s="40">
        <f>AT$12*$D1511*INDEX(AT$21:AT$28,$E1511)*INDEX(AT$30:AT$46,$F1511)*(1-INDEX(AT$117:AT$133,$F1511))</f>
        <v/>
      </c>
      <c r="AU1511" s="40">
        <f>AU$12*$D1511*INDEX(AU$21:AU$28,$E1511)*INDEX(AU$30:AU$46,$F1511)*(1-INDEX(AU$117:AU$133,$F1511))</f>
        <v/>
      </c>
      <c r="AV1511" s="40">
        <f>AV$12*$D1511*INDEX(AV$21:AV$28,$E1511)*INDEX(AV$30:AV$46,$F1511)*(1-INDEX(AV$117:AV$133,$F1511))</f>
        <v/>
      </c>
      <c r="AW1511" s="40">
        <f>AW$12*$D1511*INDEX(AW$21:AW$28,$E1511)*INDEX(AW$30:AW$46,$F1511)*(1-INDEX(AW$117:AW$133,$F1511))</f>
        <v/>
      </c>
      <c r="AX1511" s="42">
        <f>CARBONTAX(AX$12,$D1511,INDEX(AX$21:AX$28,$E1511),INDEX(AX$30:AX$46,$F1511),INDEX(AX$117:AX$133,$F1511))</f>
        <v/>
      </c>
    </row>
    <row r="1512" hidden="1" outlineLevel="2">
      <c r="A1512" s="5" t="inlineStr">
        <is>
          <t>ctxnew</t>
        </is>
      </c>
      <c r="B1512" s="5" t="inlineStr">
        <is>
          <t>gso</t>
        </is>
      </c>
      <c r="C1512" s="5" t="inlineStr">
        <is>
          <t>omn</t>
        </is>
      </c>
      <c r="D1512" s="40">
        <f>INDEX(Inputs!$T$5:$T$132,MATCH($B1512&amp;"|"&amp;$C1512,Inputs!$A$5:$A$132,0))</f>
        <v/>
      </c>
      <c r="E1512" s="40">
        <f>INDEX(Inputs!$J$5:$J$132,MATCH($B1512&amp;"|"&amp;$C1512,Inputs!$A$5:$A$132,0))</f>
        <v/>
      </c>
      <c r="F1512" s="40">
        <f>INDEX(Inputs!$K$5:$K$132,MATCH($B1512&amp;"|"&amp;$C1512,Inputs!$A$5:$A$132,0))</f>
        <v/>
      </c>
      <c r="G1512" s="39" t="n"/>
      <c r="H1512" s="5">
        <f>INDEX(Variables!$B$5:$B$105,MATCH($A1512,Variables!$A$5:$A$105,0))&amp;IF($C1512="",""," | "&amp;INDEX(Mapping!$B$5:$B$26,MATCH($C1512,Mapping!$A$5:$A$26,0))&amp;" | "&amp;INDEX(Mapping!$B$30:$B$41,MATCH($B1512,Mapping!$A$30:$A$41,0)))</f>
        <v/>
      </c>
      <c r="I1512" s="5">
        <f>INDEX(Variables!$C$5:$C$105,MATCH($A1512,Variables!$A$5:$A$105,0))</f>
        <v/>
      </c>
      <c r="J1512" s="5">
        <f>INDEX(Variables!$E$5:$E$105,MATCH($A1512,Variables!$A$5:$A$105,0))</f>
        <v/>
      </c>
      <c r="K1512" s="25">
        <f>LOWER(Settings!$C$4)&amp;".mit."&amp;$A1512&amp;IF($C1512="","","."&amp;$C1512&amp;"."&amp;$B1512)&amp;IF(INDEX(Variables!$D$5:$D$105,MATCH($A1512,Variables!$A$5:$A$105,0))="","","."&amp;INDEX(Variables!$D$5:$D$105,MATCH($A1512,Variables!$A$5:$A$105,0)))&amp;"."&amp;K$5</f>
        <v/>
      </c>
      <c r="L1512" s="41">
        <f>L$12*$D1512*INDEX(L$21:L$28,$E1512)*INDEX(L$30:L$46,$F1512)*(1-INDEX(L$117:L$133,$F1512))</f>
        <v/>
      </c>
      <c r="M1512" s="40">
        <f>M$12*$D1512*INDEX(M$21:M$28,$E1512)*INDEX(M$30:M$46,$F1512)*(1-INDEX(M$117:M$133,$F1512))</f>
        <v/>
      </c>
      <c r="N1512" s="40">
        <f>N$12*$D1512*INDEX(N$21:N$28,$E1512)*INDEX(N$30:N$46,$F1512)*(1-INDEX(N$117:N$133,$F1512))</f>
        <v/>
      </c>
      <c r="O1512" s="40">
        <f>O$12*$D1512*INDEX(O$21:O$28,$E1512)*INDEX(O$30:O$46,$F1512)*(1-INDEX(O$117:O$133,$F1512))</f>
        <v/>
      </c>
      <c r="P1512" s="40">
        <f>P$12*$D1512*INDEX(P$21:P$28,$E1512)*INDEX(P$30:P$46,$F1512)*(1-INDEX(P$117:P$133,$F1512))</f>
        <v/>
      </c>
      <c r="Q1512" s="40">
        <f>Q$12*$D1512*INDEX(Q$21:Q$28,$E1512)*INDEX(Q$30:Q$46,$F1512)*(1-INDEX(Q$117:Q$133,$F1512))</f>
        <v/>
      </c>
      <c r="R1512" s="40">
        <f>R$12*$D1512*INDEX(R$21:R$28,$E1512)*INDEX(R$30:R$46,$F1512)*(1-INDEX(R$117:R$133,$F1512))</f>
        <v/>
      </c>
      <c r="S1512" s="40">
        <f>S$12*$D1512*INDEX(S$21:S$28,$E1512)*INDEX(S$30:S$46,$F1512)*(1-INDEX(S$117:S$133,$F1512))</f>
        <v/>
      </c>
      <c r="T1512" s="40">
        <f>T$12*$D1512*INDEX(T$21:T$28,$E1512)*INDEX(T$30:T$46,$F1512)*(1-INDEX(T$117:T$133,$F1512))</f>
        <v/>
      </c>
      <c r="U1512" s="40">
        <f>U$12*$D1512*INDEX(U$21:U$28,$E1512)*INDEX(U$30:U$46,$F1512)*(1-INDEX(U$117:U$133,$F1512))</f>
        <v/>
      </c>
      <c r="V1512" s="40">
        <f>V$12*$D1512*INDEX(V$21:V$28,$E1512)*INDEX(V$30:V$46,$F1512)*(1-INDEX(V$117:V$133,$F1512))</f>
        <v/>
      </c>
      <c r="W1512" s="40">
        <f>W$12*$D1512*INDEX(W$21:W$28,$E1512)*INDEX(W$30:W$46,$F1512)*(1-INDEX(W$117:W$133,$F1512))</f>
        <v/>
      </c>
      <c r="X1512" s="40">
        <f>X$12*$D1512*INDEX(X$21:X$28,$E1512)*INDEX(X$30:X$46,$F1512)*(1-INDEX(X$117:X$133,$F1512))</f>
        <v/>
      </c>
      <c r="Y1512" s="40">
        <f>Y$12*$D1512*INDEX(Y$21:Y$28,$E1512)*INDEX(Y$30:Y$46,$F1512)*(1-INDEX(Y$117:Y$133,$F1512))</f>
        <v/>
      </c>
      <c r="Z1512" s="40">
        <f>Z$12*$D1512*INDEX(Z$21:Z$28,$E1512)*INDEX(Z$30:Z$46,$F1512)*(1-INDEX(Z$117:Z$133,$F1512))</f>
        <v/>
      </c>
      <c r="AA1512" s="40">
        <f>AA$12*$D1512*INDEX(AA$21:AA$28,$E1512)*INDEX(AA$30:AA$46,$F1512)*(1-INDEX(AA$117:AA$133,$F1512))</f>
        <v/>
      </c>
      <c r="AB1512" s="40">
        <f>AB$12*$D1512*INDEX(AB$21:AB$28,$E1512)*INDEX(AB$30:AB$46,$F1512)*(1-INDEX(AB$117:AB$133,$F1512))</f>
        <v/>
      </c>
      <c r="AC1512" s="40">
        <f>AC$12*$D1512*INDEX(AC$21:AC$28,$E1512)*INDEX(AC$30:AC$46,$F1512)*(1-INDEX(AC$117:AC$133,$F1512))</f>
        <v/>
      </c>
      <c r="AD1512" s="42">
        <f>CARBONTAX(AD$12,$D1512,INDEX(AD$21:AD$28,$E1512),INDEX(AD$30:AD$46,$F1512),INDEX(AD$117:AD$133,$F1512))</f>
        <v/>
      </c>
      <c r="AE1512" s="25">
        <f>LOWER(Settings!$C$4)&amp;".mit."&amp;$A1512&amp;IF($C1512="","","."&amp;$C1512&amp;"."&amp;$B1512)&amp;IF(INDEX(Variables!$D$5:$D$105,MATCH($A1512,Variables!$A$5:$A$105,0))="","","."&amp;INDEX(Variables!$D$5:$D$105,MATCH($A1512,Variables!$A$5:$A$105,0)))&amp;"."&amp;AE$5</f>
        <v/>
      </c>
      <c r="AF1512" s="41">
        <f>AF$12*$D1512*INDEX(AF$21:AF$28,$E1512)*INDEX(AF$30:AF$46,$F1512)*(1-INDEX(AF$117:AF$133,$F1512))</f>
        <v/>
      </c>
      <c r="AG1512" s="40">
        <f>AG$12*$D1512*INDEX(AG$21:AG$28,$E1512)*INDEX(AG$30:AG$46,$F1512)*(1-INDEX(AG$117:AG$133,$F1512))</f>
        <v/>
      </c>
      <c r="AH1512" s="40">
        <f>AH$12*$D1512*INDEX(AH$21:AH$28,$E1512)*INDEX(AH$30:AH$46,$F1512)*(1-INDEX(AH$117:AH$133,$F1512))</f>
        <v/>
      </c>
      <c r="AI1512" s="40">
        <f>AI$12*$D1512*INDEX(AI$21:AI$28,$E1512)*INDEX(AI$30:AI$46,$F1512)*(1-INDEX(AI$117:AI$133,$F1512))</f>
        <v/>
      </c>
      <c r="AJ1512" s="40">
        <f>AJ$12*$D1512*INDEX(AJ$21:AJ$28,$E1512)*INDEX(AJ$30:AJ$46,$F1512)*(1-INDEX(AJ$117:AJ$133,$F1512))</f>
        <v/>
      </c>
      <c r="AK1512" s="40">
        <f>AK$12*$D1512*INDEX(AK$21:AK$28,$E1512)*INDEX(AK$30:AK$46,$F1512)*(1-INDEX(AK$117:AK$133,$F1512))</f>
        <v/>
      </c>
      <c r="AL1512" s="40">
        <f>AL$12*$D1512*INDEX(AL$21:AL$28,$E1512)*INDEX(AL$30:AL$46,$F1512)*(1-INDEX(AL$117:AL$133,$F1512))</f>
        <v/>
      </c>
      <c r="AM1512" s="40">
        <f>AM$12*$D1512*INDEX(AM$21:AM$28,$E1512)*INDEX(AM$30:AM$46,$F1512)*(1-INDEX(AM$117:AM$133,$F1512))</f>
        <v/>
      </c>
      <c r="AN1512" s="40">
        <f>AN$12*$D1512*INDEX(AN$21:AN$28,$E1512)*INDEX(AN$30:AN$46,$F1512)*(1-INDEX(AN$117:AN$133,$F1512))</f>
        <v/>
      </c>
      <c r="AO1512" s="40">
        <f>AO$12*$D1512*INDEX(AO$21:AO$28,$E1512)*INDEX(AO$30:AO$46,$F1512)*(1-INDEX(AO$117:AO$133,$F1512))</f>
        <v/>
      </c>
      <c r="AP1512" s="40">
        <f>AP$12*$D1512*INDEX(AP$21:AP$28,$E1512)*INDEX(AP$30:AP$46,$F1512)*(1-INDEX(AP$117:AP$133,$F1512))</f>
        <v/>
      </c>
      <c r="AQ1512" s="40">
        <f>AQ$12*$D1512*INDEX(AQ$21:AQ$28,$E1512)*INDEX(AQ$30:AQ$46,$F1512)*(1-INDEX(AQ$117:AQ$133,$F1512))</f>
        <v/>
      </c>
      <c r="AR1512" s="40">
        <f>AR$12*$D1512*INDEX(AR$21:AR$28,$E1512)*INDEX(AR$30:AR$46,$F1512)*(1-INDEX(AR$117:AR$133,$F1512))</f>
        <v/>
      </c>
      <c r="AS1512" s="40">
        <f>AS$12*$D1512*INDEX(AS$21:AS$28,$E1512)*INDEX(AS$30:AS$46,$F1512)*(1-INDEX(AS$117:AS$133,$F1512))</f>
        <v/>
      </c>
      <c r="AT1512" s="40">
        <f>AT$12*$D1512*INDEX(AT$21:AT$28,$E1512)*INDEX(AT$30:AT$46,$F1512)*(1-INDEX(AT$117:AT$133,$F1512))</f>
        <v/>
      </c>
      <c r="AU1512" s="40">
        <f>AU$12*$D1512*INDEX(AU$21:AU$28,$E1512)*INDEX(AU$30:AU$46,$F1512)*(1-INDEX(AU$117:AU$133,$F1512))</f>
        <v/>
      </c>
      <c r="AV1512" s="40">
        <f>AV$12*$D1512*INDEX(AV$21:AV$28,$E1512)*INDEX(AV$30:AV$46,$F1512)*(1-INDEX(AV$117:AV$133,$F1512))</f>
        <v/>
      </c>
      <c r="AW1512" s="40">
        <f>AW$12*$D1512*INDEX(AW$21:AW$28,$E1512)*INDEX(AW$30:AW$46,$F1512)*(1-INDEX(AW$117:AW$133,$F1512))</f>
        <v/>
      </c>
      <c r="AX1512" s="42">
        <f>CARBONTAX(AX$12,$D1512,INDEX(AX$21:AX$28,$E1512),INDEX(AX$30:AX$46,$F1512),INDEX(AX$117:AX$133,$F1512))</f>
        <v/>
      </c>
    </row>
    <row r="1513" hidden="1" outlineLevel="2">
      <c r="A1513" s="5" t="inlineStr">
        <is>
          <t>ctxnew</t>
        </is>
      </c>
      <c r="B1513" s="5" t="inlineStr">
        <is>
          <t>die</t>
        </is>
      </c>
      <c r="C1513" s="5" t="inlineStr">
        <is>
          <t>omn</t>
        </is>
      </c>
      <c r="D1513" s="40">
        <f>INDEX(Inputs!$T$5:$T$132,MATCH($B1513&amp;"|"&amp;$C1513,Inputs!$A$5:$A$132,0))</f>
        <v/>
      </c>
      <c r="E1513" s="40">
        <f>INDEX(Inputs!$J$5:$J$132,MATCH($B1513&amp;"|"&amp;$C1513,Inputs!$A$5:$A$132,0))</f>
        <v/>
      </c>
      <c r="F1513" s="40">
        <f>INDEX(Inputs!$K$5:$K$132,MATCH($B1513&amp;"|"&amp;$C1513,Inputs!$A$5:$A$132,0))</f>
        <v/>
      </c>
      <c r="G1513" s="39" t="n"/>
      <c r="H1513" s="5">
        <f>INDEX(Variables!$B$5:$B$105,MATCH($A1513,Variables!$A$5:$A$105,0))&amp;IF($C1513="",""," | "&amp;INDEX(Mapping!$B$5:$B$26,MATCH($C1513,Mapping!$A$5:$A$26,0))&amp;" | "&amp;INDEX(Mapping!$B$30:$B$41,MATCH($B1513,Mapping!$A$30:$A$41,0)))</f>
        <v/>
      </c>
      <c r="I1513" s="5">
        <f>INDEX(Variables!$C$5:$C$105,MATCH($A1513,Variables!$A$5:$A$105,0))</f>
        <v/>
      </c>
      <c r="J1513" s="5">
        <f>INDEX(Variables!$E$5:$E$105,MATCH($A1513,Variables!$A$5:$A$105,0))</f>
        <v/>
      </c>
      <c r="K1513" s="25">
        <f>LOWER(Settings!$C$4)&amp;".mit."&amp;$A1513&amp;IF($C1513="","","."&amp;$C1513&amp;"."&amp;$B1513)&amp;IF(INDEX(Variables!$D$5:$D$105,MATCH($A1513,Variables!$A$5:$A$105,0))="","","."&amp;INDEX(Variables!$D$5:$D$105,MATCH($A1513,Variables!$A$5:$A$105,0)))&amp;"."&amp;K$5</f>
        <v/>
      </c>
      <c r="L1513" s="41">
        <f>L$12*$D1513*INDEX(L$21:L$28,$E1513)*INDEX(L$30:L$46,$F1513)*(1-INDEX(L$117:L$133,$F1513))</f>
        <v/>
      </c>
      <c r="M1513" s="40">
        <f>M$12*$D1513*INDEX(M$21:M$28,$E1513)*INDEX(M$30:M$46,$F1513)*(1-INDEX(M$117:M$133,$F1513))</f>
        <v/>
      </c>
      <c r="N1513" s="40">
        <f>N$12*$D1513*INDEX(N$21:N$28,$E1513)*INDEX(N$30:N$46,$F1513)*(1-INDEX(N$117:N$133,$F1513))</f>
        <v/>
      </c>
      <c r="O1513" s="40">
        <f>O$12*$D1513*INDEX(O$21:O$28,$E1513)*INDEX(O$30:O$46,$F1513)*(1-INDEX(O$117:O$133,$F1513))</f>
        <v/>
      </c>
      <c r="P1513" s="40">
        <f>P$12*$D1513*INDEX(P$21:P$28,$E1513)*INDEX(P$30:P$46,$F1513)*(1-INDEX(P$117:P$133,$F1513))</f>
        <v/>
      </c>
      <c r="Q1513" s="40">
        <f>Q$12*$D1513*INDEX(Q$21:Q$28,$E1513)*INDEX(Q$30:Q$46,$F1513)*(1-INDEX(Q$117:Q$133,$F1513))</f>
        <v/>
      </c>
      <c r="R1513" s="40">
        <f>R$12*$D1513*INDEX(R$21:R$28,$E1513)*INDEX(R$30:R$46,$F1513)*(1-INDEX(R$117:R$133,$F1513))</f>
        <v/>
      </c>
      <c r="S1513" s="40">
        <f>S$12*$D1513*INDEX(S$21:S$28,$E1513)*INDEX(S$30:S$46,$F1513)*(1-INDEX(S$117:S$133,$F1513))</f>
        <v/>
      </c>
      <c r="T1513" s="40">
        <f>T$12*$D1513*INDEX(T$21:T$28,$E1513)*INDEX(T$30:T$46,$F1513)*(1-INDEX(T$117:T$133,$F1513))</f>
        <v/>
      </c>
      <c r="U1513" s="40">
        <f>U$12*$D1513*INDEX(U$21:U$28,$E1513)*INDEX(U$30:U$46,$F1513)*(1-INDEX(U$117:U$133,$F1513))</f>
        <v/>
      </c>
      <c r="V1513" s="40">
        <f>V$12*$D1513*INDEX(V$21:V$28,$E1513)*INDEX(V$30:V$46,$F1513)*(1-INDEX(V$117:V$133,$F1513))</f>
        <v/>
      </c>
      <c r="W1513" s="40">
        <f>W$12*$D1513*INDEX(W$21:W$28,$E1513)*INDEX(W$30:W$46,$F1513)*(1-INDEX(W$117:W$133,$F1513))</f>
        <v/>
      </c>
      <c r="X1513" s="40">
        <f>X$12*$D1513*INDEX(X$21:X$28,$E1513)*INDEX(X$30:X$46,$F1513)*(1-INDEX(X$117:X$133,$F1513))</f>
        <v/>
      </c>
      <c r="Y1513" s="40">
        <f>Y$12*$D1513*INDEX(Y$21:Y$28,$E1513)*INDEX(Y$30:Y$46,$F1513)*(1-INDEX(Y$117:Y$133,$F1513))</f>
        <v/>
      </c>
      <c r="Z1513" s="40">
        <f>Z$12*$D1513*INDEX(Z$21:Z$28,$E1513)*INDEX(Z$30:Z$46,$F1513)*(1-INDEX(Z$117:Z$133,$F1513))</f>
        <v/>
      </c>
      <c r="AA1513" s="40">
        <f>AA$12*$D1513*INDEX(AA$21:AA$28,$E1513)*INDEX(AA$30:AA$46,$F1513)*(1-INDEX(AA$117:AA$133,$F1513))</f>
        <v/>
      </c>
      <c r="AB1513" s="40">
        <f>AB$12*$D1513*INDEX(AB$21:AB$28,$E1513)*INDEX(AB$30:AB$46,$F1513)*(1-INDEX(AB$117:AB$133,$F1513))</f>
        <v/>
      </c>
      <c r="AC1513" s="40">
        <f>AC$12*$D1513*INDEX(AC$21:AC$28,$E1513)*INDEX(AC$30:AC$46,$F1513)*(1-INDEX(AC$117:AC$133,$F1513))</f>
        <v/>
      </c>
      <c r="AD1513" s="42">
        <f>CARBONTAX(AD$12,$D1513,INDEX(AD$21:AD$28,$E1513),INDEX(AD$30:AD$46,$F1513),INDEX(AD$117:AD$133,$F1513))</f>
        <v/>
      </c>
      <c r="AE1513" s="25">
        <f>LOWER(Settings!$C$4)&amp;".mit."&amp;$A1513&amp;IF($C1513="","","."&amp;$C1513&amp;"."&amp;$B1513)&amp;IF(INDEX(Variables!$D$5:$D$105,MATCH($A1513,Variables!$A$5:$A$105,0))="","","."&amp;INDEX(Variables!$D$5:$D$105,MATCH($A1513,Variables!$A$5:$A$105,0)))&amp;"."&amp;AE$5</f>
        <v/>
      </c>
      <c r="AF1513" s="41">
        <f>AF$12*$D1513*INDEX(AF$21:AF$28,$E1513)*INDEX(AF$30:AF$46,$F1513)*(1-INDEX(AF$117:AF$133,$F1513))</f>
        <v/>
      </c>
      <c r="AG1513" s="40">
        <f>AG$12*$D1513*INDEX(AG$21:AG$28,$E1513)*INDEX(AG$30:AG$46,$F1513)*(1-INDEX(AG$117:AG$133,$F1513))</f>
        <v/>
      </c>
      <c r="AH1513" s="40">
        <f>AH$12*$D1513*INDEX(AH$21:AH$28,$E1513)*INDEX(AH$30:AH$46,$F1513)*(1-INDEX(AH$117:AH$133,$F1513))</f>
        <v/>
      </c>
      <c r="AI1513" s="40">
        <f>AI$12*$D1513*INDEX(AI$21:AI$28,$E1513)*INDEX(AI$30:AI$46,$F1513)*(1-INDEX(AI$117:AI$133,$F1513))</f>
        <v/>
      </c>
      <c r="AJ1513" s="40">
        <f>AJ$12*$D1513*INDEX(AJ$21:AJ$28,$E1513)*INDEX(AJ$30:AJ$46,$F1513)*(1-INDEX(AJ$117:AJ$133,$F1513))</f>
        <v/>
      </c>
      <c r="AK1513" s="40">
        <f>AK$12*$D1513*INDEX(AK$21:AK$28,$E1513)*INDEX(AK$30:AK$46,$F1513)*(1-INDEX(AK$117:AK$133,$F1513))</f>
        <v/>
      </c>
      <c r="AL1513" s="40">
        <f>AL$12*$D1513*INDEX(AL$21:AL$28,$E1513)*INDEX(AL$30:AL$46,$F1513)*(1-INDEX(AL$117:AL$133,$F1513))</f>
        <v/>
      </c>
      <c r="AM1513" s="40">
        <f>AM$12*$D1513*INDEX(AM$21:AM$28,$E1513)*INDEX(AM$30:AM$46,$F1513)*(1-INDEX(AM$117:AM$133,$F1513))</f>
        <v/>
      </c>
      <c r="AN1513" s="40">
        <f>AN$12*$D1513*INDEX(AN$21:AN$28,$E1513)*INDEX(AN$30:AN$46,$F1513)*(1-INDEX(AN$117:AN$133,$F1513))</f>
        <v/>
      </c>
      <c r="AO1513" s="40">
        <f>AO$12*$D1513*INDEX(AO$21:AO$28,$E1513)*INDEX(AO$30:AO$46,$F1513)*(1-INDEX(AO$117:AO$133,$F1513))</f>
        <v/>
      </c>
      <c r="AP1513" s="40">
        <f>AP$12*$D1513*INDEX(AP$21:AP$28,$E1513)*INDEX(AP$30:AP$46,$F1513)*(1-INDEX(AP$117:AP$133,$F1513))</f>
        <v/>
      </c>
      <c r="AQ1513" s="40">
        <f>AQ$12*$D1513*INDEX(AQ$21:AQ$28,$E1513)*INDEX(AQ$30:AQ$46,$F1513)*(1-INDEX(AQ$117:AQ$133,$F1513))</f>
        <v/>
      </c>
      <c r="AR1513" s="40">
        <f>AR$12*$D1513*INDEX(AR$21:AR$28,$E1513)*INDEX(AR$30:AR$46,$F1513)*(1-INDEX(AR$117:AR$133,$F1513))</f>
        <v/>
      </c>
      <c r="AS1513" s="40">
        <f>AS$12*$D1513*INDEX(AS$21:AS$28,$E1513)*INDEX(AS$30:AS$46,$F1513)*(1-INDEX(AS$117:AS$133,$F1513))</f>
        <v/>
      </c>
      <c r="AT1513" s="40">
        <f>AT$12*$D1513*INDEX(AT$21:AT$28,$E1513)*INDEX(AT$30:AT$46,$F1513)*(1-INDEX(AT$117:AT$133,$F1513))</f>
        <v/>
      </c>
      <c r="AU1513" s="40">
        <f>AU$12*$D1513*INDEX(AU$21:AU$28,$E1513)*INDEX(AU$30:AU$46,$F1513)*(1-INDEX(AU$117:AU$133,$F1513))</f>
        <v/>
      </c>
      <c r="AV1513" s="40">
        <f>AV$12*$D1513*INDEX(AV$21:AV$28,$E1513)*INDEX(AV$30:AV$46,$F1513)*(1-INDEX(AV$117:AV$133,$F1513))</f>
        <v/>
      </c>
      <c r="AW1513" s="40">
        <f>AW$12*$D1513*INDEX(AW$21:AW$28,$E1513)*INDEX(AW$30:AW$46,$F1513)*(1-INDEX(AW$117:AW$133,$F1513))</f>
        <v/>
      </c>
      <c r="AX1513" s="42">
        <f>CARBONTAX(AX$12,$D1513,INDEX(AX$21:AX$28,$E1513),INDEX(AX$30:AX$46,$F1513),INDEX(AX$117:AX$133,$F1513))</f>
        <v/>
      </c>
    </row>
    <row r="1514" hidden="1" outlineLevel="2">
      <c r="A1514" s="5" t="inlineStr">
        <is>
          <t>ctxnew</t>
        </is>
      </c>
      <c r="B1514" s="5" t="inlineStr">
        <is>
          <t>lpg</t>
        </is>
      </c>
      <c r="C1514" s="5" t="inlineStr">
        <is>
          <t>omn</t>
        </is>
      </c>
      <c r="D1514" s="40">
        <f>INDEX(Inputs!$T$5:$T$132,MATCH($B1514&amp;"|"&amp;$C1514,Inputs!$A$5:$A$132,0))</f>
        <v/>
      </c>
      <c r="E1514" s="40">
        <f>INDEX(Inputs!$J$5:$J$132,MATCH($B1514&amp;"|"&amp;$C1514,Inputs!$A$5:$A$132,0))</f>
        <v/>
      </c>
      <c r="F1514" s="40">
        <f>INDEX(Inputs!$K$5:$K$132,MATCH($B1514&amp;"|"&amp;$C1514,Inputs!$A$5:$A$132,0))</f>
        <v/>
      </c>
      <c r="G1514" s="39" t="n"/>
      <c r="H1514" s="5">
        <f>INDEX(Variables!$B$5:$B$105,MATCH($A1514,Variables!$A$5:$A$105,0))&amp;IF($C1514="",""," | "&amp;INDEX(Mapping!$B$5:$B$26,MATCH($C1514,Mapping!$A$5:$A$26,0))&amp;" | "&amp;INDEX(Mapping!$B$30:$B$41,MATCH($B1514,Mapping!$A$30:$A$41,0)))</f>
        <v/>
      </c>
      <c r="I1514" s="5">
        <f>INDEX(Variables!$C$5:$C$105,MATCH($A1514,Variables!$A$5:$A$105,0))</f>
        <v/>
      </c>
      <c r="J1514" s="5">
        <f>INDEX(Variables!$E$5:$E$105,MATCH($A1514,Variables!$A$5:$A$105,0))</f>
        <v/>
      </c>
      <c r="K1514" s="25">
        <f>LOWER(Settings!$C$4)&amp;".mit."&amp;$A1514&amp;IF($C1514="","","."&amp;$C1514&amp;"."&amp;$B1514)&amp;IF(INDEX(Variables!$D$5:$D$105,MATCH($A1514,Variables!$A$5:$A$105,0))="","","."&amp;INDEX(Variables!$D$5:$D$105,MATCH($A1514,Variables!$A$5:$A$105,0)))&amp;"."&amp;K$5</f>
        <v/>
      </c>
      <c r="L1514" s="41">
        <f>L$12*$D1514*INDEX(L$21:L$28,$E1514)*INDEX(L$30:L$46,$F1514)*(1-INDEX(L$117:L$133,$F1514))</f>
        <v/>
      </c>
      <c r="M1514" s="40">
        <f>M$12*$D1514*INDEX(M$21:M$28,$E1514)*INDEX(M$30:M$46,$F1514)*(1-INDEX(M$117:M$133,$F1514))</f>
        <v/>
      </c>
      <c r="N1514" s="40">
        <f>N$12*$D1514*INDEX(N$21:N$28,$E1514)*INDEX(N$30:N$46,$F1514)*(1-INDEX(N$117:N$133,$F1514))</f>
        <v/>
      </c>
      <c r="O1514" s="40">
        <f>O$12*$D1514*INDEX(O$21:O$28,$E1514)*INDEX(O$30:O$46,$F1514)*(1-INDEX(O$117:O$133,$F1514))</f>
        <v/>
      </c>
      <c r="P1514" s="40">
        <f>P$12*$D1514*INDEX(P$21:P$28,$E1514)*INDEX(P$30:P$46,$F1514)*(1-INDEX(P$117:P$133,$F1514))</f>
        <v/>
      </c>
      <c r="Q1514" s="40">
        <f>Q$12*$D1514*INDEX(Q$21:Q$28,$E1514)*INDEX(Q$30:Q$46,$F1514)*(1-INDEX(Q$117:Q$133,$F1514))</f>
        <v/>
      </c>
      <c r="R1514" s="40">
        <f>R$12*$D1514*INDEX(R$21:R$28,$E1514)*INDEX(R$30:R$46,$F1514)*(1-INDEX(R$117:R$133,$F1514))</f>
        <v/>
      </c>
      <c r="S1514" s="40">
        <f>S$12*$D1514*INDEX(S$21:S$28,$E1514)*INDEX(S$30:S$46,$F1514)*(1-INDEX(S$117:S$133,$F1514))</f>
        <v/>
      </c>
      <c r="T1514" s="40">
        <f>T$12*$D1514*INDEX(T$21:T$28,$E1514)*INDEX(T$30:T$46,$F1514)*(1-INDEX(T$117:T$133,$F1514))</f>
        <v/>
      </c>
      <c r="U1514" s="40">
        <f>U$12*$D1514*INDEX(U$21:U$28,$E1514)*INDEX(U$30:U$46,$F1514)*(1-INDEX(U$117:U$133,$F1514))</f>
        <v/>
      </c>
      <c r="V1514" s="40">
        <f>V$12*$D1514*INDEX(V$21:V$28,$E1514)*INDEX(V$30:V$46,$F1514)*(1-INDEX(V$117:V$133,$F1514))</f>
        <v/>
      </c>
      <c r="W1514" s="40">
        <f>W$12*$D1514*INDEX(W$21:W$28,$E1514)*INDEX(W$30:W$46,$F1514)*(1-INDEX(W$117:W$133,$F1514))</f>
        <v/>
      </c>
      <c r="X1514" s="40">
        <f>X$12*$D1514*INDEX(X$21:X$28,$E1514)*INDEX(X$30:X$46,$F1514)*(1-INDEX(X$117:X$133,$F1514))</f>
        <v/>
      </c>
      <c r="Y1514" s="40">
        <f>Y$12*$D1514*INDEX(Y$21:Y$28,$E1514)*INDEX(Y$30:Y$46,$F1514)*(1-INDEX(Y$117:Y$133,$F1514))</f>
        <v/>
      </c>
      <c r="Z1514" s="40">
        <f>Z$12*$D1514*INDEX(Z$21:Z$28,$E1514)*INDEX(Z$30:Z$46,$F1514)*(1-INDEX(Z$117:Z$133,$F1514))</f>
        <v/>
      </c>
      <c r="AA1514" s="40">
        <f>AA$12*$D1514*INDEX(AA$21:AA$28,$E1514)*INDEX(AA$30:AA$46,$F1514)*(1-INDEX(AA$117:AA$133,$F1514))</f>
        <v/>
      </c>
      <c r="AB1514" s="40">
        <f>AB$12*$D1514*INDEX(AB$21:AB$28,$E1514)*INDEX(AB$30:AB$46,$F1514)*(1-INDEX(AB$117:AB$133,$F1514))</f>
        <v/>
      </c>
      <c r="AC1514" s="40">
        <f>AC$12*$D1514*INDEX(AC$21:AC$28,$E1514)*INDEX(AC$30:AC$46,$F1514)*(1-INDEX(AC$117:AC$133,$F1514))</f>
        <v/>
      </c>
      <c r="AD1514" s="42">
        <f>CARBONTAX(AD$12,$D1514,INDEX(AD$21:AD$28,$E1514),INDEX(AD$30:AD$46,$F1514),INDEX(AD$117:AD$133,$F1514))</f>
        <v/>
      </c>
      <c r="AE1514" s="25">
        <f>LOWER(Settings!$C$4)&amp;".mit."&amp;$A1514&amp;IF($C1514="","","."&amp;$C1514&amp;"."&amp;$B1514)&amp;IF(INDEX(Variables!$D$5:$D$105,MATCH($A1514,Variables!$A$5:$A$105,0))="","","."&amp;INDEX(Variables!$D$5:$D$105,MATCH($A1514,Variables!$A$5:$A$105,0)))&amp;"."&amp;AE$5</f>
        <v/>
      </c>
      <c r="AF1514" s="41">
        <f>AF$12*$D1514*INDEX(AF$21:AF$28,$E1514)*INDEX(AF$30:AF$46,$F1514)*(1-INDEX(AF$117:AF$133,$F1514))</f>
        <v/>
      </c>
      <c r="AG1514" s="40">
        <f>AG$12*$D1514*INDEX(AG$21:AG$28,$E1514)*INDEX(AG$30:AG$46,$F1514)*(1-INDEX(AG$117:AG$133,$F1514))</f>
        <v/>
      </c>
      <c r="AH1514" s="40">
        <f>AH$12*$D1514*INDEX(AH$21:AH$28,$E1514)*INDEX(AH$30:AH$46,$F1514)*(1-INDEX(AH$117:AH$133,$F1514))</f>
        <v/>
      </c>
      <c r="AI1514" s="40">
        <f>AI$12*$D1514*INDEX(AI$21:AI$28,$E1514)*INDEX(AI$30:AI$46,$F1514)*(1-INDEX(AI$117:AI$133,$F1514))</f>
        <v/>
      </c>
      <c r="AJ1514" s="40">
        <f>AJ$12*$D1514*INDEX(AJ$21:AJ$28,$E1514)*INDEX(AJ$30:AJ$46,$F1514)*(1-INDEX(AJ$117:AJ$133,$F1514))</f>
        <v/>
      </c>
      <c r="AK1514" s="40">
        <f>AK$12*$D1514*INDEX(AK$21:AK$28,$E1514)*INDEX(AK$30:AK$46,$F1514)*(1-INDEX(AK$117:AK$133,$F1514))</f>
        <v/>
      </c>
      <c r="AL1514" s="40">
        <f>AL$12*$D1514*INDEX(AL$21:AL$28,$E1514)*INDEX(AL$30:AL$46,$F1514)*(1-INDEX(AL$117:AL$133,$F1514))</f>
        <v/>
      </c>
      <c r="AM1514" s="40">
        <f>AM$12*$D1514*INDEX(AM$21:AM$28,$E1514)*INDEX(AM$30:AM$46,$F1514)*(1-INDEX(AM$117:AM$133,$F1514))</f>
        <v/>
      </c>
      <c r="AN1514" s="40">
        <f>AN$12*$D1514*INDEX(AN$21:AN$28,$E1514)*INDEX(AN$30:AN$46,$F1514)*(1-INDEX(AN$117:AN$133,$F1514))</f>
        <v/>
      </c>
      <c r="AO1514" s="40">
        <f>AO$12*$D1514*INDEX(AO$21:AO$28,$E1514)*INDEX(AO$30:AO$46,$F1514)*(1-INDEX(AO$117:AO$133,$F1514))</f>
        <v/>
      </c>
      <c r="AP1514" s="40">
        <f>AP$12*$D1514*INDEX(AP$21:AP$28,$E1514)*INDEX(AP$30:AP$46,$F1514)*(1-INDEX(AP$117:AP$133,$F1514))</f>
        <v/>
      </c>
      <c r="AQ1514" s="40">
        <f>AQ$12*$D1514*INDEX(AQ$21:AQ$28,$E1514)*INDEX(AQ$30:AQ$46,$F1514)*(1-INDEX(AQ$117:AQ$133,$F1514))</f>
        <v/>
      </c>
      <c r="AR1514" s="40">
        <f>AR$12*$D1514*INDEX(AR$21:AR$28,$E1514)*INDEX(AR$30:AR$46,$F1514)*(1-INDEX(AR$117:AR$133,$F1514))</f>
        <v/>
      </c>
      <c r="AS1514" s="40">
        <f>AS$12*$D1514*INDEX(AS$21:AS$28,$E1514)*INDEX(AS$30:AS$46,$F1514)*(1-INDEX(AS$117:AS$133,$F1514))</f>
        <v/>
      </c>
      <c r="AT1514" s="40">
        <f>AT$12*$D1514*INDEX(AT$21:AT$28,$E1514)*INDEX(AT$30:AT$46,$F1514)*(1-INDEX(AT$117:AT$133,$F1514))</f>
        <v/>
      </c>
      <c r="AU1514" s="40">
        <f>AU$12*$D1514*INDEX(AU$21:AU$28,$E1514)*INDEX(AU$30:AU$46,$F1514)*(1-INDEX(AU$117:AU$133,$F1514))</f>
        <v/>
      </c>
      <c r="AV1514" s="40">
        <f>AV$12*$D1514*INDEX(AV$21:AV$28,$E1514)*INDEX(AV$30:AV$46,$F1514)*(1-INDEX(AV$117:AV$133,$F1514))</f>
        <v/>
      </c>
      <c r="AW1514" s="40">
        <f>AW$12*$D1514*INDEX(AW$21:AW$28,$E1514)*INDEX(AW$30:AW$46,$F1514)*(1-INDEX(AW$117:AW$133,$F1514))</f>
        <v/>
      </c>
      <c r="AX1514" s="42">
        <f>CARBONTAX(AX$12,$D1514,INDEX(AX$21:AX$28,$E1514),INDEX(AX$30:AX$46,$F1514),INDEX(AX$117:AX$133,$F1514))</f>
        <v/>
      </c>
    </row>
    <row r="1515" hidden="1" outlineLevel="2">
      <c r="A1515" s="5" t="inlineStr">
        <is>
          <t>ctxnew</t>
        </is>
      </c>
      <c r="B1515" s="5" t="inlineStr">
        <is>
          <t>ker</t>
        </is>
      </c>
      <c r="C1515" s="5" t="inlineStr">
        <is>
          <t>omn</t>
        </is>
      </c>
      <c r="D1515" s="40">
        <f>INDEX(Inputs!$T$5:$T$132,MATCH($B1515&amp;"|"&amp;$C1515,Inputs!$A$5:$A$132,0))</f>
        <v/>
      </c>
      <c r="E1515" s="40">
        <f>INDEX(Inputs!$J$5:$J$132,MATCH($B1515&amp;"|"&amp;$C1515,Inputs!$A$5:$A$132,0))</f>
        <v/>
      </c>
      <c r="F1515" s="40">
        <f>INDEX(Inputs!$K$5:$K$132,MATCH($B1515&amp;"|"&amp;$C1515,Inputs!$A$5:$A$132,0))</f>
        <v/>
      </c>
      <c r="G1515" s="39" t="n"/>
      <c r="H1515" s="5">
        <f>INDEX(Variables!$B$5:$B$105,MATCH($A1515,Variables!$A$5:$A$105,0))&amp;IF($C1515="",""," | "&amp;INDEX(Mapping!$B$5:$B$26,MATCH($C1515,Mapping!$A$5:$A$26,0))&amp;" | "&amp;INDEX(Mapping!$B$30:$B$41,MATCH($B1515,Mapping!$A$30:$A$41,0)))</f>
        <v/>
      </c>
      <c r="I1515" s="5">
        <f>INDEX(Variables!$C$5:$C$105,MATCH($A1515,Variables!$A$5:$A$105,0))</f>
        <v/>
      </c>
      <c r="J1515" s="5">
        <f>INDEX(Variables!$E$5:$E$105,MATCH($A1515,Variables!$A$5:$A$105,0))</f>
        <v/>
      </c>
      <c r="K1515" s="25">
        <f>LOWER(Settings!$C$4)&amp;".mit."&amp;$A1515&amp;IF($C1515="","","."&amp;$C1515&amp;"."&amp;$B1515)&amp;IF(INDEX(Variables!$D$5:$D$105,MATCH($A1515,Variables!$A$5:$A$105,0))="","","."&amp;INDEX(Variables!$D$5:$D$105,MATCH($A1515,Variables!$A$5:$A$105,0)))&amp;"."&amp;K$5</f>
        <v/>
      </c>
      <c r="L1515" s="41">
        <f>L$12*$D1515*INDEX(L$21:L$28,$E1515)*INDEX(L$30:L$46,$F1515)*(1-INDEX(L$117:L$133,$F1515))</f>
        <v/>
      </c>
      <c r="M1515" s="40">
        <f>M$12*$D1515*INDEX(M$21:M$28,$E1515)*INDEX(M$30:M$46,$F1515)*(1-INDEX(M$117:M$133,$F1515))</f>
        <v/>
      </c>
      <c r="N1515" s="40">
        <f>N$12*$D1515*INDEX(N$21:N$28,$E1515)*INDEX(N$30:N$46,$F1515)*(1-INDEX(N$117:N$133,$F1515))</f>
        <v/>
      </c>
      <c r="O1515" s="40">
        <f>O$12*$D1515*INDEX(O$21:O$28,$E1515)*INDEX(O$30:O$46,$F1515)*(1-INDEX(O$117:O$133,$F1515))</f>
        <v/>
      </c>
      <c r="P1515" s="40">
        <f>P$12*$D1515*INDEX(P$21:P$28,$E1515)*INDEX(P$30:P$46,$F1515)*(1-INDEX(P$117:P$133,$F1515))</f>
        <v/>
      </c>
      <c r="Q1515" s="40">
        <f>Q$12*$D1515*INDEX(Q$21:Q$28,$E1515)*INDEX(Q$30:Q$46,$F1515)*(1-INDEX(Q$117:Q$133,$F1515))</f>
        <v/>
      </c>
      <c r="R1515" s="40">
        <f>R$12*$D1515*INDEX(R$21:R$28,$E1515)*INDEX(R$30:R$46,$F1515)*(1-INDEX(R$117:R$133,$F1515))</f>
        <v/>
      </c>
      <c r="S1515" s="40">
        <f>S$12*$D1515*INDEX(S$21:S$28,$E1515)*INDEX(S$30:S$46,$F1515)*(1-INDEX(S$117:S$133,$F1515))</f>
        <v/>
      </c>
      <c r="T1515" s="40">
        <f>T$12*$D1515*INDEX(T$21:T$28,$E1515)*INDEX(T$30:T$46,$F1515)*(1-INDEX(T$117:T$133,$F1515))</f>
        <v/>
      </c>
      <c r="U1515" s="40">
        <f>U$12*$D1515*INDEX(U$21:U$28,$E1515)*INDEX(U$30:U$46,$F1515)*(1-INDEX(U$117:U$133,$F1515))</f>
        <v/>
      </c>
      <c r="V1515" s="40">
        <f>V$12*$D1515*INDEX(V$21:V$28,$E1515)*INDEX(V$30:V$46,$F1515)*(1-INDEX(V$117:V$133,$F1515))</f>
        <v/>
      </c>
      <c r="W1515" s="40">
        <f>W$12*$D1515*INDEX(W$21:W$28,$E1515)*INDEX(W$30:W$46,$F1515)*(1-INDEX(W$117:W$133,$F1515))</f>
        <v/>
      </c>
      <c r="X1515" s="40">
        <f>X$12*$D1515*INDEX(X$21:X$28,$E1515)*INDEX(X$30:X$46,$F1515)*(1-INDEX(X$117:X$133,$F1515))</f>
        <v/>
      </c>
      <c r="Y1515" s="40">
        <f>Y$12*$D1515*INDEX(Y$21:Y$28,$E1515)*INDEX(Y$30:Y$46,$F1515)*(1-INDEX(Y$117:Y$133,$F1515))</f>
        <v/>
      </c>
      <c r="Z1515" s="40">
        <f>Z$12*$D1515*INDEX(Z$21:Z$28,$E1515)*INDEX(Z$30:Z$46,$F1515)*(1-INDEX(Z$117:Z$133,$F1515))</f>
        <v/>
      </c>
      <c r="AA1515" s="40">
        <f>AA$12*$D1515*INDEX(AA$21:AA$28,$E1515)*INDEX(AA$30:AA$46,$F1515)*(1-INDEX(AA$117:AA$133,$F1515))</f>
        <v/>
      </c>
      <c r="AB1515" s="40">
        <f>AB$12*$D1515*INDEX(AB$21:AB$28,$E1515)*INDEX(AB$30:AB$46,$F1515)*(1-INDEX(AB$117:AB$133,$F1515))</f>
        <v/>
      </c>
      <c r="AC1515" s="40">
        <f>AC$12*$D1515*INDEX(AC$21:AC$28,$E1515)*INDEX(AC$30:AC$46,$F1515)*(1-INDEX(AC$117:AC$133,$F1515))</f>
        <v/>
      </c>
      <c r="AD1515" s="42">
        <f>CARBONTAX(AD$12,$D1515,INDEX(AD$21:AD$28,$E1515),INDEX(AD$30:AD$46,$F1515),INDEX(AD$117:AD$133,$F1515))</f>
        <v/>
      </c>
      <c r="AE1515" s="25">
        <f>LOWER(Settings!$C$4)&amp;".mit."&amp;$A1515&amp;IF($C1515="","","."&amp;$C1515&amp;"."&amp;$B1515)&amp;IF(INDEX(Variables!$D$5:$D$105,MATCH($A1515,Variables!$A$5:$A$105,0))="","","."&amp;INDEX(Variables!$D$5:$D$105,MATCH($A1515,Variables!$A$5:$A$105,0)))&amp;"."&amp;AE$5</f>
        <v/>
      </c>
      <c r="AF1515" s="41">
        <f>AF$12*$D1515*INDEX(AF$21:AF$28,$E1515)*INDEX(AF$30:AF$46,$F1515)*(1-INDEX(AF$117:AF$133,$F1515))</f>
        <v/>
      </c>
      <c r="AG1515" s="40">
        <f>AG$12*$D1515*INDEX(AG$21:AG$28,$E1515)*INDEX(AG$30:AG$46,$F1515)*(1-INDEX(AG$117:AG$133,$F1515))</f>
        <v/>
      </c>
      <c r="AH1515" s="40">
        <f>AH$12*$D1515*INDEX(AH$21:AH$28,$E1515)*INDEX(AH$30:AH$46,$F1515)*(1-INDEX(AH$117:AH$133,$F1515))</f>
        <v/>
      </c>
      <c r="AI1515" s="40">
        <f>AI$12*$D1515*INDEX(AI$21:AI$28,$E1515)*INDEX(AI$30:AI$46,$F1515)*(1-INDEX(AI$117:AI$133,$F1515))</f>
        <v/>
      </c>
      <c r="AJ1515" s="40">
        <f>AJ$12*$D1515*INDEX(AJ$21:AJ$28,$E1515)*INDEX(AJ$30:AJ$46,$F1515)*(1-INDEX(AJ$117:AJ$133,$F1515))</f>
        <v/>
      </c>
      <c r="AK1515" s="40">
        <f>AK$12*$D1515*INDEX(AK$21:AK$28,$E1515)*INDEX(AK$30:AK$46,$F1515)*(1-INDEX(AK$117:AK$133,$F1515))</f>
        <v/>
      </c>
      <c r="AL1515" s="40">
        <f>AL$12*$D1515*INDEX(AL$21:AL$28,$E1515)*INDEX(AL$30:AL$46,$F1515)*(1-INDEX(AL$117:AL$133,$F1515))</f>
        <v/>
      </c>
      <c r="AM1515" s="40">
        <f>AM$12*$D1515*INDEX(AM$21:AM$28,$E1515)*INDEX(AM$30:AM$46,$F1515)*(1-INDEX(AM$117:AM$133,$F1515))</f>
        <v/>
      </c>
      <c r="AN1515" s="40">
        <f>AN$12*$D1515*INDEX(AN$21:AN$28,$E1515)*INDEX(AN$30:AN$46,$F1515)*(1-INDEX(AN$117:AN$133,$F1515))</f>
        <v/>
      </c>
      <c r="AO1515" s="40">
        <f>AO$12*$D1515*INDEX(AO$21:AO$28,$E1515)*INDEX(AO$30:AO$46,$F1515)*(1-INDEX(AO$117:AO$133,$F1515))</f>
        <v/>
      </c>
      <c r="AP1515" s="40">
        <f>AP$12*$D1515*INDEX(AP$21:AP$28,$E1515)*INDEX(AP$30:AP$46,$F1515)*(1-INDEX(AP$117:AP$133,$F1515))</f>
        <v/>
      </c>
      <c r="AQ1515" s="40">
        <f>AQ$12*$D1515*INDEX(AQ$21:AQ$28,$E1515)*INDEX(AQ$30:AQ$46,$F1515)*(1-INDEX(AQ$117:AQ$133,$F1515))</f>
        <v/>
      </c>
      <c r="AR1515" s="40">
        <f>AR$12*$D1515*INDEX(AR$21:AR$28,$E1515)*INDEX(AR$30:AR$46,$F1515)*(1-INDEX(AR$117:AR$133,$F1515))</f>
        <v/>
      </c>
      <c r="AS1515" s="40">
        <f>AS$12*$D1515*INDEX(AS$21:AS$28,$E1515)*INDEX(AS$30:AS$46,$F1515)*(1-INDEX(AS$117:AS$133,$F1515))</f>
        <v/>
      </c>
      <c r="AT1515" s="40">
        <f>AT$12*$D1515*INDEX(AT$21:AT$28,$E1515)*INDEX(AT$30:AT$46,$F1515)*(1-INDEX(AT$117:AT$133,$F1515))</f>
        <v/>
      </c>
      <c r="AU1515" s="40">
        <f>AU$12*$D1515*INDEX(AU$21:AU$28,$E1515)*INDEX(AU$30:AU$46,$F1515)*(1-INDEX(AU$117:AU$133,$F1515))</f>
        <v/>
      </c>
      <c r="AV1515" s="40">
        <f>AV$12*$D1515*INDEX(AV$21:AV$28,$E1515)*INDEX(AV$30:AV$46,$F1515)*(1-INDEX(AV$117:AV$133,$F1515))</f>
        <v/>
      </c>
      <c r="AW1515" s="40">
        <f>AW$12*$D1515*INDEX(AW$21:AW$28,$E1515)*INDEX(AW$30:AW$46,$F1515)*(1-INDEX(AW$117:AW$133,$F1515))</f>
        <v/>
      </c>
      <c r="AX1515" s="42">
        <f>CARBONTAX(AX$12,$D1515,INDEX(AX$21:AX$28,$E1515),INDEX(AX$30:AX$46,$F1515),INDEX(AX$117:AX$133,$F1515))</f>
        <v/>
      </c>
    </row>
    <row r="1516" hidden="1" outlineLevel="2">
      <c r="A1516" s="5" t="inlineStr">
        <is>
          <t>ctxnew</t>
        </is>
      </c>
      <c r="B1516" s="5" t="inlineStr">
        <is>
          <t>oop</t>
        </is>
      </c>
      <c r="C1516" s="5" t="inlineStr">
        <is>
          <t>omn</t>
        </is>
      </c>
      <c r="D1516" s="40">
        <f>INDEX(Inputs!$T$5:$T$132,MATCH($B1516&amp;"|"&amp;$C1516,Inputs!$A$5:$A$132,0))</f>
        <v/>
      </c>
      <c r="E1516" s="40">
        <f>INDEX(Inputs!$J$5:$J$132,MATCH($B1516&amp;"|"&amp;$C1516,Inputs!$A$5:$A$132,0))</f>
        <v/>
      </c>
      <c r="F1516" s="40">
        <f>INDEX(Inputs!$K$5:$K$132,MATCH($B1516&amp;"|"&amp;$C1516,Inputs!$A$5:$A$132,0))</f>
        <v/>
      </c>
      <c r="G1516" s="39" t="n"/>
      <c r="H1516" s="5">
        <f>INDEX(Variables!$B$5:$B$105,MATCH($A1516,Variables!$A$5:$A$105,0))&amp;IF($C1516="",""," | "&amp;INDEX(Mapping!$B$5:$B$26,MATCH($C1516,Mapping!$A$5:$A$26,0))&amp;" | "&amp;INDEX(Mapping!$B$30:$B$41,MATCH($B1516,Mapping!$A$30:$A$41,0)))</f>
        <v/>
      </c>
      <c r="I1516" s="5">
        <f>INDEX(Variables!$C$5:$C$105,MATCH($A1516,Variables!$A$5:$A$105,0))</f>
        <v/>
      </c>
      <c r="J1516" s="5">
        <f>INDEX(Variables!$E$5:$E$105,MATCH($A1516,Variables!$A$5:$A$105,0))</f>
        <v/>
      </c>
      <c r="K1516" s="25">
        <f>LOWER(Settings!$C$4)&amp;".mit."&amp;$A1516&amp;IF($C1516="","","."&amp;$C1516&amp;"."&amp;$B1516)&amp;IF(INDEX(Variables!$D$5:$D$105,MATCH($A1516,Variables!$A$5:$A$105,0))="","","."&amp;INDEX(Variables!$D$5:$D$105,MATCH($A1516,Variables!$A$5:$A$105,0)))&amp;"."&amp;K$5</f>
        <v/>
      </c>
      <c r="L1516" s="41">
        <f>L$12*$D1516*INDEX(L$21:L$28,$E1516)*INDEX(L$30:L$46,$F1516)*(1-INDEX(L$117:L$133,$F1516))</f>
        <v/>
      </c>
      <c r="M1516" s="40">
        <f>M$12*$D1516*INDEX(M$21:M$28,$E1516)*INDEX(M$30:M$46,$F1516)*(1-INDEX(M$117:M$133,$F1516))</f>
        <v/>
      </c>
      <c r="N1516" s="40">
        <f>N$12*$D1516*INDEX(N$21:N$28,$E1516)*INDEX(N$30:N$46,$F1516)*(1-INDEX(N$117:N$133,$F1516))</f>
        <v/>
      </c>
      <c r="O1516" s="40">
        <f>O$12*$D1516*INDEX(O$21:O$28,$E1516)*INDEX(O$30:O$46,$F1516)*(1-INDEX(O$117:O$133,$F1516))</f>
        <v/>
      </c>
      <c r="P1516" s="40">
        <f>P$12*$D1516*INDEX(P$21:P$28,$E1516)*INDEX(P$30:P$46,$F1516)*(1-INDEX(P$117:P$133,$F1516))</f>
        <v/>
      </c>
      <c r="Q1516" s="40">
        <f>Q$12*$D1516*INDEX(Q$21:Q$28,$E1516)*INDEX(Q$30:Q$46,$F1516)*(1-INDEX(Q$117:Q$133,$F1516))</f>
        <v/>
      </c>
      <c r="R1516" s="40">
        <f>R$12*$D1516*INDEX(R$21:R$28,$E1516)*INDEX(R$30:R$46,$F1516)*(1-INDEX(R$117:R$133,$F1516))</f>
        <v/>
      </c>
      <c r="S1516" s="40">
        <f>S$12*$D1516*INDEX(S$21:S$28,$E1516)*INDEX(S$30:S$46,$F1516)*(1-INDEX(S$117:S$133,$F1516))</f>
        <v/>
      </c>
      <c r="T1516" s="40">
        <f>T$12*$D1516*INDEX(T$21:T$28,$E1516)*INDEX(T$30:T$46,$F1516)*(1-INDEX(T$117:T$133,$F1516))</f>
        <v/>
      </c>
      <c r="U1516" s="40">
        <f>U$12*$D1516*INDEX(U$21:U$28,$E1516)*INDEX(U$30:U$46,$F1516)*(1-INDEX(U$117:U$133,$F1516))</f>
        <v/>
      </c>
      <c r="V1516" s="40">
        <f>V$12*$D1516*INDEX(V$21:V$28,$E1516)*INDEX(V$30:V$46,$F1516)*(1-INDEX(V$117:V$133,$F1516))</f>
        <v/>
      </c>
      <c r="W1516" s="40">
        <f>W$12*$D1516*INDEX(W$21:W$28,$E1516)*INDEX(W$30:W$46,$F1516)*(1-INDEX(W$117:W$133,$F1516))</f>
        <v/>
      </c>
      <c r="X1516" s="40">
        <f>X$12*$D1516*INDEX(X$21:X$28,$E1516)*INDEX(X$30:X$46,$F1516)*(1-INDEX(X$117:X$133,$F1516))</f>
        <v/>
      </c>
      <c r="Y1516" s="40">
        <f>Y$12*$D1516*INDEX(Y$21:Y$28,$E1516)*INDEX(Y$30:Y$46,$F1516)*(1-INDEX(Y$117:Y$133,$F1516))</f>
        <v/>
      </c>
      <c r="Z1516" s="40">
        <f>Z$12*$D1516*INDEX(Z$21:Z$28,$E1516)*INDEX(Z$30:Z$46,$F1516)*(1-INDEX(Z$117:Z$133,$F1516))</f>
        <v/>
      </c>
      <c r="AA1516" s="40">
        <f>AA$12*$D1516*INDEX(AA$21:AA$28,$E1516)*INDEX(AA$30:AA$46,$F1516)*(1-INDEX(AA$117:AA$133,$F1516))</f>
        <v/>
      </c>
      <c r="AB1516" s="40">
        <f>AB$12*$D1516*INDEX(AB$21:AB$28,$E1516)*INDEX(AB$30:AB$46,$F1516)*(1-INDEX(AB$117:AB$133,$F1516))</f>
        <v/>
      </c>
      <c r="AC1516" s="40">
        <f>AC$12*$D1516*INDEX(AC$21:AC$28,$E1516)*INDEX(AC$30:AC$46,$F1516)*(1-INDEX(AC$117:AC$133,$F1516))</f>
        <v/>
      </c>
      <c r="AD1516" s="42">
        <f>CARBONTAX(AD$12,$D1516,INDEX(AD$21:AD$28,$E1516),INDEX(AD$30:AD$46,$F1516),INDEX(AD$117:AD$133,$F1516))</f>
        <v/>
      </c>
      <c r="AE1516" s="25">
        <f>LOWER(Settings!$C$4)&amp;".mit."&amp;$A1516&amp;IF($C1516="","","."&amp;$C1516&amp;"."&amp;$B1516)&amp;IF(INDEX(Variables!$D$5:$D$105,MATCH($A1516,Variables!$A$5:$A$105,0))="","","."&amp;INDEX(Variables!$D$5:$D$105,MATCH($A1516,Variables!$A$5:$A$105,0)))&amp;"."&amp;AE$5</f>
        <v/>
      </c>
      <c r="AF1516" s="41">
        <f>AF$12*$D1516*INDEX(AF$21:AF$28,$E1516)*INDEX(AF$30:AF$46,$F1516)*(1-INDEX(AF$117:AF$133,$F1516))</f>
        <v/>
      </c>
      <c r="AG1516" s="40">
        <f>AG$12*$D1516*INDEX(AG$21:AG$28,$E1516)*INDEX(AG$30:AG$46,$F1516)*(1-INDEX(AG$117:AG$133,$F1516))</f>
        <v/>
      </c>
      <c r="AH1516" s="40">
        <f>AH$12*$D1516*INDEX(AH$21:AH$28,$E1516)*INDEX(AH$30:AH$46,$F1516)*(1-INDEX(AH$117:AH$133,$F1516))</f>
        <v/>
      </c>
      <c r="AI1516" s="40">
        <f>AI$12*$D1516*INDEX(AI$21:AI$28,$E1516)*INDEX(AI$30:AI$46,$F1516)*(1-INDEX(AI$117:AI$133,$F1516))</f>
        <v/>
      </c>
      <c r="AJ1516" s="40">
        <f>AJ$12*$D1516*INDEX(AJ$21:AJ$28,$E1516)*INDEX(AJ$30:AJ$46,$F1516)*(1-INDEX(AJ$117:AJ$133,$F1516))</f>
        <v/>
      </c>
      <c r="AK1516" s="40">
        <f>AK$12*$D1516*INDEX(AK$21:AK$28,$E1516)*INDEX(AK$30:AK$46,$F1516)*(1-INDEX(AK$117:AK$133,$F1516))</f>
        <v/>
      </c>
      <c r="AL1516" s="40">
        <f>AL$12*$D1516*INDEX(AL$21:AL$28,$E1516)*INDEX(AL$30:AL$46,$F1516)*(1-INDEX(AL$117:AL$133,$F1516))</f>
        <v/>
      </c>
      <c r="AM1516" s="40">
        <f>AM$12*$D1516*INDEX(AM$21:AM$28,$E1516)*INDEX(AM$30:AM$46,$F1516)*(1-INDEX(AM$117:AM$133,$F1516))</f>
        <v/>
      </c>
      <c r="AN1516" s="40">
        <f>AN$12*$D1516*INDEX(AN$21:AN$28,$E1516)*INDEX(AN$30:AN$46,$F1516)*(1-INDEX(AN$117:AN$133,$F1516))</f>
        <v/>
      </c>
      <c r="AO1516" s="40">
        <f>AO$12*$D1516*INDEX(AO$21:AO$28,$E1516)*INDEX(AO$30:AO$46,$F1516)*(1-INDEX(AO$117:AO$133,$F1516))</f>
        <v/>
      </c>
      <c r="AP1516" s="40">
        <f>AP$12*$D1516*INDEX(AP$21:AP$28,$E1516)*INDEX(AP$30:AP$46,$F1516)*(1-INDEX(AP$117:AP$133,$F1516))</f>
        <v/>
      </c>
      <c r="AQ1516" s="40">
        <f>AQ$12*$D1516*INDEX(AQ$21:AQ$28,$E1516)*INDEX(AQ$30:AQ$46,$F1516)*(1-INDEX(AQ$117:AQ$133,$F1516))</f>
        <v/>
      </c>
      <c r="AR1516" s="40">
        <f>AR$12*$D1516*INDEX(AR$21:AR$28,$E1516)*INDEX(AR$30:AR$46,$F1516)*(1-INDEX(AR$117:AR$133,$F1516))</f>
        <v/>
      </c>
      <c r="AS1516" s="40">
        <f>AS$12*$D1516*INDEX(AS$21:AS$28,$E1516)*INDEX(AS$30:AS$46,$F1516)*(1-INDEX(AS$117:AS$133,$F1516))</f>
        <v/>
      </c>
      <c r="AT1516" s="40">
        <f>AT$12*$D1516*INDEX(AT$21:AT$28,$E1516)*INDEX(AT$30:AT$46,$F1516)*(1-INDEX(AT$117:AT$133,$F1516))</f>
        <v/>
      </c>
      <c r="AU1516" s="40">
        <f>AU$12*$D1516*INDEX(AU$21:AU$28,$E1516)*INDEX(AU$30:AU$46,$F1516)*(1-INDEX(AU$117:AU$133,$F1516))</f>
        <v/>
      </c>
      <c r="AV1516" s="40">
        <f>AV$12*$D1516*INDEX(AV$21:AV$28,$E1516)*INDEX(AV$30:AV$46,$F1516)*(1-INDEX(AV$117:AV$133,$F1516))</f>
        <v/>
      </c>
      <c r="AW1516" s="40">
        <f>AW$12*$D1516*INDEX(AW$21:AW$28,$E1516)*INDEX(AW$30:AW$46,$F1516)*(1-INDEX(AW$117:AW$133,$F1516))</f>
        <v/>
      </c>
      <c r="AX1516" s="42">
        <f>CARBONTAX(AX$12,$D1516,INDEX(AX$21:AX$28,$E1516),INDEX(AX$30:AX$46,$F1516),INDEX(AX$117:AX$133,$F1516))</f>
        <v/>
      </c>
    </row>
    <row r="1517" hidden="1" outlineLevel="2">
      <c r="A1517" s="5" t="inlineStr">
        <is>
          <t>ctxnew</t>
        </is>
      </c>
      <c r="B1517" s="5" t="inlineStr">
        <is>
          <t>bio</t>
        </is>
      </c>
      <c r="C1517" s="5" t="inlineStr">
        <is>
          <t>omn</t>
        </is>
      </c>
      <c r="D1517" s="40">
        <f>INDEX(Inputs!$T$5:$T$132,MATCH($B1517&amp;"|"&amp;$C1517,Inputs!$A$5:$A$132,0))</f>
        <v/>
      </c>
      <c r="E1517" s="40">
        <f>INDEX(Inputs!$J$5:$J$132,MATCH($B1517&amp;"|"&amp;$C1517,Inputs!$A$5:$A$132,0))</f>
        <v/>
      </c>
      <c r="F1517" s="40">
        <f>INDEX(Inputs!$K$5:$K$132,MATCH($B1517&amp;"|"&amp;$C1517,Inputs!$A$5:$A$132,0))</f>
        <v/>
      </c>
      <c r="G1517" s="39" t="n"/>
      <c r="H1517" s="5">
        <f>INDEX(Variables!$B$5:$B$105,MATCH($A1517,Variables!$A$5:$A$105,0))&amp;IF($C1517="",""," | "&amp;INDEX(Mapping!$B$5:$B$26,MATCH($C1517,Mapping!$A$5:$A$26,0))&amp;" | "&amp;INDEX(Mapping!$B$30:$B$41,MATCH($B1517,Mapping!$A$30:$A$41,0)))</f>
        <v/>
      </c>
      <c r="I1517" s="5">
        <f>INDEX(Variables!$C$5:$C$105,MATCH($A1517,Variables!$A$5:$A$105,0))</f>
        <v/>
      </c>
      <c r="J1517" s="5">
        <f>INDEX(Variables!$E$5:$E$105,MATCH($A1517,Variables!$A$5:$A$105,0))</f>
        <v/>
      </c>
      <c r="K1517" s="25">
        <f>LOWER(Settings!$C$4)&amp;".mit."&amp;$A1517&amp;IF($C1517="","","."&amp;$C1517&amp;"."&amp;$B1517)&amp;IF(INDEX(Variables!$D$5:$D$105,MATCH($A1517,Variables!$A$5:$A$105,0))="","","."&amp;INDEX(Variables!$D$5:$D$105,MATCH($A1517,Variables!$A$5:$A$105,0)))&amp;"."&amp;K$5</f>
        <v/>
      </c>
      <c r="L1517" s="41">
        <f>L$12*$D1517*INDEX(L$21:L$28,$E1517)*INDEX(L$30:L$46,$F1517)*(1-INDEX(L$117:L$133,$F1517))</f>
        <v/>
      </c>
      <c r="M1517" s="40">
        <f>M$12*$D1517*INDEX(M$21:M$28,$E1517)*INDEX(M$30:M$46,$F1517)*(1-INDEX(M$117:M$133,$F1517))</f>
        <v/>
      </c>
      <c r="N1517" s="40">
        <f>N$12*$D1517*INDEX(N$21:N$28,$E1517)*INDEX(N$30:N$46,$F1517)*(1-INDEX(N$117:N$133,$F1517))</f>
        <v/>
      </c>
      <c r="O1517" s="40">
        <f>O$12*$D1517*INDEX(O$21:O$28,$E1517)*INDEX(O$30:O$46,$F1517)*(1-INDEX(O$117:O$133,$F1517))</f>
        <v/>
      </c>
      <c r="P1517" s="40">
        <f>P$12*$D1517*INDEX(P$21:P$28,$E1517)*INDEX(P$30:P$46,$F1517)*(1-INDEX(P$117:P$133,$F1517))</f>
        <v/>
      </c>
      <c r="Q1517" s="40">
        <f>Q$12*$D1517*INDEX(Q$21:Q$28,$E1517)*INDEX(Q$30:Q$46,$F1517)*(1-INDEX(Q$117:Q$133,$F1517))</f>
        <v/>
      </c>
      <c r="R1517" s="40">
        <f>R$12*$D1517*INDEX(R$21:R$28,$E1517)*INDEX(R$30:R$46,$F1517)*(1-INDEX(R$117:R$133,$F1517))</f>
        <v/>
      </c>
      <c r="S1517" s="40">
        <f>S$12*$D1517*INDEX(S$21:S$28,$E1517)*INDEX(S$30:S$46,$F1517)*(1-INDEX(S$117:S$133,$F1517))</f>
        <v/>
      </c>
      <c r="T1517" s="40">
        <f>T$12*$D1517*INDEX(T$21:T$28,$E1517)*INDEX(T$30:T$46,$F1517)*(1-INDEX(T$117:T$133,$F1517))</f>
        <v/>
      </c>
      <c r="U1517" s="40">
        <f>U$12*$D1517*INDEX(U$21:U$28,$E1517)*INDEX(U$30:U$46,$F1517)*(1-INDEX(U$117:U$133,$F1517))</f>
        <v/>
      </c>
      <c r="V1517" s="40">
        <f>V$12*$D1517*INDEX(V$21:V$28,$E1517)*INDEX(V$30:V$46,$F1517)*(1-INDEX(V$117:V$133,$F1517))</f>
        <v/>
      </c>
      <c r="W1517" s="40">
        <f>W$12*$D1517*INDEX(W$21:W$28,$E1517)*INDEX(W$30:W$46,$F1517)*(1-INDEX(W$117:W$133,$F1517))</f>
        <v/>
      </c>
      <c r="X1517" s="40">
        <f>X$12*$D1517*INDEX(X$21:X$28,$E1517)*INDEX(X$30:X$46,$F1517)*(1-INDEX(X$117:X$133,$F1517))</f>
        <v/>
      </c>
      <c r="Y1517" s="40">
        <f>Y$12*$D1517*INDEX(Y$21:Y$28,$E1517)*INDEX(Y$30:Y$46,$F1517)*(1-INDEX(Y$117:Y$133,$F1517))</f>
        <v/>
      </c>
      <c r="Z1517" s="40">
        <f>Z$12*$D1517*INDEX(Z$21:Z$28,$E1517)*INDEX(Z$30:Z$46,$F1517)*(1-INDEX(Z$117:Z$133,$F1517))</f>
        <v/>
      </c>
      <c r="AA1517" s="40">
        <f>AA$12*$D1517*INDEX(AA$21:AA$28,$E1517)*INDEX(AA$30:AA$46,$F1517)*(1-INDEX(AA$117:AA$133,$F1517))</f>
        <v/>
      </c>
      <c r="AB1517" s="40">
        <f>AB$12*$D1517*INDEX(AB$21:AB$28,$E1517)*INDEX(AB$30:AB$46,$F1517)*(1-INDEX(AB$117:AB$133,$F1517))</f>
        <v/>
      </c>
      <c r="AC1517" s="40">
        <f>AC$12*$D1517*INDEX(AC$21:AC$28,$E1517)*INDEX(AC$30:AC$46,$F1517)*(1-INDEX(AC$117:AC$133,$F1517))</f>
        <v/>
      </c>
      <c r="AD1517" s="42">
        <f>CARBONTAX(AD$12,$D1517,INDEX(AD$21:AD$28,$E1517),INDEX(AD$30:AD$46,$F1517),INDEX(AD$117:AD$133,$F1517))</f>
        <v/>
      </c>
      <c r="AE1517" s="25">
        <f>LOWER(Settings!$C$4)&amp;".mit."&amp;$A1517&amp;IF($C1517="","","."&amp;$C1517&amp;"."&amp;$B1517)&amp;IF(INDEX(Variables!$D$5:$D$105,MATCH($A1517,Variables!$A$5:$A$105,0))="","","."&amp;INDEX(Variables!$D$5:$D$105,MATCH($A1517,Variables!$A$5:$A$105,0)))&amp;"."&amp;AE$5</f>
        <v/>
      </c>
      <c r="AF1517" s="41">
        <f>AF$12*$D1517*INDEX(AF$21:AF$28,$E1517)*INDEX(AF$30:AF$46,$F1517)*(1-INDEX(AF$117:AF$133,$F1517))</f>
        <v/>
      </c>
      <c r="AG1517" s="40">
        <f>AG$12*$D1517*INDEX(AG$21:AG$28,$E1517)*INDEX(AG$30:AG$46,$F1517)*(1-INDEX(AG$117:AG$133,$F1517))</f>
        <v/>
      </c>
      <c r="AH1517" s="40">
        <f>AH$12*$D1517*INDEX(AH$21:AH$28,$E1517)*INDEX(AH$30:AH$46,$F1517)*(1-INDEX(AH$117:AH$133,$F1517))</f>
        <v/>
      </c>
      <c r="AI1517" s="40">
        <f>AI$12*$D1517*INDEX(AI$21:AI$28,$E1517)*INDEX(AI$30:AI$46,$F1517)*(1-INDEX(AI$117:AI$133,$F1517))</f>
        <v/>
      </c>
      <c r="AJ1517" s="40">
        <f>AJ$12*$D1517*INDEX(AJ$21:AJ$28,$E1517)*INDEX(AJ$30:AJ$46,$F1517)*(1-INDEX(AJ$117:AJ$133,$F1517))</f>
        <v/>
      </c>
      <c r="AK1517" s="40">
        <f>AK$12*$D1517*INDEX(AK$21:AK$28,$E1517)*INDEX(AK$30:AK$46,$F1517)*(1-INDEX(AK$117:AK$133,$F1517))</f>
        <v/>
      </c>
      <c r="AL1517" s="40">
        <f>AL$12*$D1517*INDEX(AL$21:AL$28,$E1517)*INDEX(AL$30:AL$46,$F1517)*(1-INDEX(AL$117:AL$133,$F1517))</f>
        <v/>
      </c>
      <c r="AM1517" s="40">
        <f>AM$12*$D1517*INDEX(AM$21:AM$28,$E1517)*INDEX(AM$30:AM$46,$F1517)*(1-INDEX(AM$117:AM$133,$F1517))</f>
        <v/>
      </c>
      <c r="AN1517" s="40">
        <f>AN$12*$D1517*INDEX(AN$21:AN$28,$E1517)*INDEX(AN$30:AN$46,$F1517)*(1-INDEX(AN$117:AN$133,$F1517))</f>
        <v/>
      </c>
      <c r="AO1517" s="40">
        <f>AO$12*$D1517*INDEX(AO$21:AO$28,$E1517)*INDEX(AO$30:AO$46,$F1517)*(1-INDEX(AO$117:AO$133,$F1517))</f>
        <v/>
      </c>
      <c r="AP1517" s="40">
        <f>AP$12*$D1517*INDEX(AP$21:AP$28,$E1517)*INDEX(AP$30:AP$46,$F1517)*(1-INDEX(AP$117:AP$133,$F1517))</f>
        <v/>
      </c>
      <c r="AQ1517" s="40">
        <f>AQ$12*$D1517*INDEX(AQ$21:AQ$28,$E1517)*INDEX(AQ$30:AQ$46,$F1517)*(1-INDEX(AQ$117:AQ$133,$F1517))</f>
        <v/>
      </c>
      <c r="AR1517" s="40">
        <f>AR$12*$D1517*INDEX(AR$21:AR$28,$E1517)*INDEX(AR$30:AR$46,$F1517)*(1-INDEX(AR$117:AR$133,$F1517))</f>
        <v/>
      </c>
      <c r="AS1517" s="40">
        <f>AS$12*$D1517*INDEX(AS$21:AS$28,$E1517)*INDEX(AS$30:AS$46,$F1517)*(1-INDEX(AS$117:AS$133,$F1517))</f>
        <v/>
      </c>
      <c r="AT1517" s="40">
        <f>AT$12*$D1517*INDEX(AT$21:AT$28,$E1517)*INDEX(AT$30:AT$46,$F1517)*(1-INDEX(AT$117:AT$133,$F1517))</f>
        <v/>
      </c>
      <c r="AU1517" s="40">
        <f>AU$12*$D1517*INDEX(AU$21:AU$28,$E1517)*INDEX(AU$30:AU$46,$F1517)*(1-INDEX(AU$117:AU$133,$F1517))</f>
        <v/>
      </c>
      <c r="AV1517" s="40">
        <f>AV$12*$D1517*INDEX(AV$21:AV$28,$E1517)*INDEX(AV$30:AV$46,$F1517)*(1-INDEX(AV$117:AV$133,$F1517))</f>
        <v/>
      </c>
      <c r="AW1517" s="40">
        <f>AW$12*$D1517*INDEX(AW$21:AW$28,$E1517)*INDEX(AW$30:AW$46,$F1517)*(1-INDEX(AW$117:AW$133,$F1517))</f>
        <v/>
      </c>
      <c r="AX1517" s="42">
        <f>CARBONTAX(AX$12,$D1517,INDEX(AX$21:AX$28,$E1517),INDEX(AX$30:AX$46,$F1517),INDEX(AX$117:AX$133,$F1517))</f>
        <v/>
      </c>
    </row>
    <row r="1518" hidden="1" outlineLevel="2"/>
    <row r="1519" hidden="1" outlineLevel="2">
      <c r="A1519" s="5" t="inlineStr">
        <is>
          <t>ets</t>
        </is>
      </c>
      <c r="B1519" s="5" t="inlineStr">
        <is>
          <t>coa</t>
        </is>
      </c>
      <c r="C1519" s="5" t="inlineStr">
        <is>
          <t>omn</t>
        </is>
      </c>
      <c r="D1519" s="40">
        <f>INDEX(Inputs!$T$5:$T$132,MATCH($B1519&amp;"|"&amp;$C1519,Inputs!$A$5:$A$132,0))</f>
        <v/>
      </c>
      <c r="E1519" s="40">
        <f>INDEX(Inputs!$K$5:$K$132,MATCH($B1519&amp;"|"&amp;$C1519,Inputs!$A$5:$A$132,0))</f>
        <v/>
      </c>
      <c r="F1519" s="39" t="n"/>
      <c r="G1519" s="39" t="n"/>
      <c r="H1519" s="5">
        <f>INDEX(Variables!$B$5:$B$105,MATCH($A1519,Variables!$A$5:$A$105,0))&amp;IF($C1519="",""," | "&amp;INDEX(Mapping!$B$5:$B$26,MATCH($C1519,Mapping!$A$5:$A$26,0))&amp;" | "&amp;INDEX(Mapping!$B$30:$B$41,MATCH($B1519,Mapping!$A$30:$A$41,0)))</f>
        <v/>
      </c>
      <c r="I1519" s="5">
        <f>INDEX(Variables!$C$5:$C$105,MATCH($A1519,Variables!$A$5:$A$105,0))</f>
        <v/>
      </c>
      <c r="J1519" s="5">
        <f>INDEX(Variables!$E$5:$E$105,MATCH($A1519,Variables!$A$5:$A$105,0))</f>
        <v/>
      </c>
      <c r="K1519" s="25">
        <f>LOWER(Settings!$C$4)&amp;".mit."&amp;$A1519&amp;IF($C1519="","","."&amp;$C1519&amp;"."&amp;$B1519)&amp;IF(INDEX(Variables!$D$5:$D$105,MATCH($A1519,Variables!$A$5:$A$105,0))="","","."&amp;INDEX(Variables!$D$5:$D$105,MATCH($A1519,Variables!$A$5:$A$105,0)))&amp;"."&amp;K$5</f>
        <v/>
      </c>
      <c r="L1519" s="41">
        <f>L$134*$D1519*INDEX(L$117:L$133,$E1519)</f>
        <v/>
      </c>
      <c r="M1519" s="40">
        <f>M$134*$D1519*INDEX(M$117:M$133,$E1519)</f>
        <v/>
      </c>
      <c r="N1519" s="40">
        <f>N$134*$D1519*INDEX(N$117:N$133,$E1519)</f>
        <v/>
      </c>
      <c r="O1519" s="40">
        <f>O$134*$D1519*INDEX(O$117:O$133,$E1519)</f>
        <v/>
      </c>
      <c r="P1519" s="40">
        <f>P$134*$D1519*INDEX(P$117:P$133,$E1519)</f>
        <v/>
      </c>
      <c r="Q1519" s="40">
        <f>Q$134*$D1519*INDEX(Q$117:Q$133,$E1519)</f>
        <v/>
      </c>
      <c r="R1519" s="40">
        <f>R$134*$D1519*INDEX(R$117:R$133,$E1519)</f>
        <v/>
      </c>
      <c r="S1519" s="40">
        <f>S$134*$D1519*INDEX(S$117:S$133,$E1519)</f>
        <v/>
      </c>
      <c r="T1519" s="40">
        <f>T$134*$D1519*INDEX(T$117:T$133,$E1519)</f>
        <v/>
      </c>
      <c r="U1519" s="40">
        <f>U$134*$D1519*INDEX(U$117:U$133,$E1519)</f>
        <v/>
      </c>
      <c r="V1519" s="40">
        <f>V$134*$D1519*INDEX(V$117:V$133,$E1519)</f>
        <v/>
      </c>
      <c r="W1519" s="40">
        <f>W$134*$D1519*INDEX(W$117:W$133,$E1519)</f>
        <v/>
      </c>
      <c r="X1519" s="40">
        <f>X$134*$D1519*INDEX(X$117:X$133,$E1519)</f>
        <v/>
      </c>
      <c r="Y1519" s="40">
        <f>Y$134*$D1519*INDEX(Y$117:Y$133,$E1519)</f>
        <v/>
      </c>
      <c r="Z1519" s="40">
        <f>Z$134*$D1519*INDEX(Z$117:Z$133,$E1519)</f>
        <v/>
      </c>
      <c r="AA1519" s="40">
        <f>AA$134*$D1519*INDEX(AA$117:AA$133,$E1519)</f>
        <v/>
      </c>
      <c r="AB1519" s="40">
        <f>AB$134*$D1519*INDEX(AB$117:AB$133,$E1519)</f>
        <v/>
      </c>
      <c r="AC1519" s="40">
        <f>AC$134*$D1519*INDEX(AC$117:AC$133,$E1519)</f>
        <v/>
      </c>
      <c r="AD1519" s="42">
        <f>ETSCOST(AD$134,$D1519,INDEX(AD$117:AD$133,$E1519))</f>
        <v/>
      </c>
      <c r="AE1519" s="25">
        <f>LOWER(Settings!$C$4)&amp;".mit."&amp;$A1519&amp;IF($C1519="","","."&amp;$C1519&amp;"."&amp;$B1519)&amp;IF(INDEX(Variables!$D$5:$D$105,MATCH($A1519,Variables!$A$5:$A$105,0))="","","."&amp;INDEX(Variables!$D$5:$D$105,MATCH($A1519,Variables!$A$5:$A$105,0)))&amp;"."&amp;AE$5</f>
        <v/>
      </c>
      <c r="AF1519" s="41">
        <f>AF$134*$D1519*INDEX(AF$117:AF$133,$E1519)</f>
        <v/>
      </c>
      <c r="AG1519" s="40">
        <f>AG$134*$D1519*INDEX(AG$117:AG$133,$E1519)</f>
        <v/>
      </c>
      <c r="AH1519" s="40">
        <f>AH$134*$D1519*INDEX(AH$117:AH$133,$E1519)</f>
        <v/>
      </c>
      <c r="AI1519" s="40">
        <f>AI$134*$D1519*INDEX(AI$117:AI$133,$E1519)</f>
        <v/>
      </c>
      <c r="AJ1519" s="40">
        <f>AJ$134*$D1519*INDEX(AJ$117:AJ$133,$E1519)</f>
        <v/>
      </c>
      <c r="AK1519" s="40">
        <f>AK$134*$D1519*INDEX(AK$117:AK$133,$E1519)</f>
        <v/>
      </c>
      <c r="AL1519" s="40">
        <f>AL$134*$D1519*INDEX(AL$117:AL$133,$E1519)</f>
        <v/>
      </c>
      <c r="AM1519" s="40">
        <f>AM$134*$D1519*INDEX(AM$117:AM$133,$E1519)</f>
        <v/>
      </c>
      <c r="AN1519" s="40">
        <f>AN$134*$D1519*INDEX(AN$117:AN$133,$E1519)</f>
        <v/>
      </c>
      <c r="AO1519" s="40">
        <f>AO$134*$D1519*INDEX(AO$117:AO$133,$E1519)</f>
        <v/>
      </c>
      <c r="AP1519" s="40">
        <f>AP$134*$D1519*INDEX(AP$117:AP$133,$E1519)</f>
        <v/>
      </c>
      <c r="AQ1519" s="40">
        <f>AQ$134*$D1519*INDEX(AQ$117:AQ$133,$E1519)</f>
        <v/>
      </c>
      <c r="AR1519" s="40">
        <f>AR$134*$D1519*INDEX(AR$117:AR$133,$E1519)</f>
        <v/>
      </c>
      <c r="AS1519" s="40">
        <f>AS$134*$D1519*INDEX(AS$117:AS$133,$E1519)</f>
        <v/>
      </c>
      <c r="AT1519" s="40">
        <f>AT$134*$D1519*INDEX(AT$117:AT$133,$E1519)</f>
        <v/>
      </c>
      <c r="AU1519" s="40">
        <f>AU$134*$D1519*INDEX(AU$117:AU$133,$E1519)</f>
        <v/>
      </c>
      <c r="AV1519" s="40">
        <f>AV$134*$D1519*INDEX(AV$117:AV$133,$E1519)</f>
        <v/>
      </c>
      <c r="AW1519" s="40">
        <f>AW$134*$D1519*INDEX(AW$117:AW$133,$E1519)</f>
        <v/>
      </c>
      <c r="AX1519" s="42">
        <f>ETSCOST(AX$134,$D1519,INDEX(AX$117:AX$133,$E1519))</f>
        <v/>
      </c>
    </row>
    <row r="1520" hidden="1" outlineLevel="2">
      <c r="A1520" s="5" t="inlineStr">
        <is>
          <t>ets</t>
        </is>
      </c>
      <c r="B1520" s="5" t="inlineStr">
        <is>
          <t>nga</t>
        </is>
      </c>
      <c r="C1520" s="5" t="inlineStr">
        <is>
          <t>omn</t>
        </is>
      </c>
      <c r="D1520" s="40">
        <f>INDEX(Inputs!$T$5:$T$132,MATCH($B1520&amp;"|"&amp;$C1520,Inputs!$A$5:$A$132,0))</f>
        <v/>
      </c>
      <c r="E1520" s="40">
        <f>INDEX(Inputs!$K$5:$K$132,MATCH($B1520&amp;"|"&amp;$C1520,Inputs!$A$5:$A$132,0))</f>
        <v/>
      </c>
      <c r="F1520" s="39" t="n"/>
      <c r="G1520" s="39" t="n"/>
      <c r="H1520" s="5">
        <f>INDEX(Variables!$B$5:$B$105,MATCH($A1520,Variables!$A$5:$A$105,0))&amp;IF($C1520="",""," | "&amp;INDEX(Mapping!$B$5:$B$26,MATCH($C1520,Mapping!$A$5:$A$26,0))&amp;" | "&amp;INDEX(Mapping!$B$30:$B$41,MATCH($B1520,Mapping!$A$30:$A$41,0)))</f>
        <v/>
      </c>
      <c r="I1520" s="5">
        <f>INDEX(Variables!$C$5:$C$105,MATCH($A1520,Variables!$A$5:$A$105,0))</f>
        <v/>
      </c>
      <c r="J1520" s="5">
        <f>INDEX(Variables!$E$5:$E$105,MATCH($A1520,Variables!$A$5:$A$105,0))</f>
        <v/>
      </c>
      <c r="K1520" s="25">
        <f>LOWER(Settings!$C$4)&amp;".mit."&amp;$A1520&amp;IF($C1520="","","."&amp;$C1520&amp;"."&amp;$B1520)&amp;IF(INDEX(Variables!$D$5:$D$105,MATCH($A1520,Variables!$A$5:$A$105,0))="","","."&amp;INDEX(Variables!$D$5:$D$105,MATCH($A1520,Variables!$A$5:$A$105,0)))&amp;"."&amp;K$5</f>
        <v/>
      </c>
      <c r="L1520" s="41">
        <f>L$134*$D1520*INDEX(L$117:L$133,$E1520)</f>
        <v/>
      </c>
      <c r="M1520" s="40">
        <f>M$134*$D1520*INDEX(M$117:M$133,$E1520)</f>
        <v/>
      </c>
      <c r="N1520" s="40">
        <f>N$134*$D1520*INDEX(N$117:N$133,$E1520)</f>
        <v/>
      </c>
      <c r="O1520" s="40">
        <f>O$134*$D1520*INDEX(O$117:O$133,$E1520)</f>
        <v/>
      </c>
      <c r="P1520" s="40">
        <f>P$134*$D1520*INDEX(P$117:P$133,$E1520)</f>
        <v/>
      </c>
      <c r="Q1520" s="40">
        <f>Q$134*$D1520*INDEX(Q$117:Q$133,$E1520)</f>
        <v/>
      </c>
      <c r="R1520" s="40">
        <f>R$134*$D1520*INDEX(R$117:R$133,$E1520)</f>
        <v/>
      </c>
      <c r="S1520" s="40">
        <f>S$134*$D1520*INDEX(S$117:S$133,$E1520)</f>
        <v/>
      </c>
      <c r="T1520" s="40">
        <f>T$134*$D1520*INDEX(T$117:T$133,$E1520)</f>
        <v/>
      </c>
      <c r="U1520" s="40">
        <f>U$134*$D1520*INDEX(U$117:U$133,$E1520)</f>
        <v/>
      </c>
      <c r="V1520" s="40">
        <f>V$134*$D1520*INDEX(V$117:V$133,$E1520)</f>
        <v/>
      </c>
      <c r="W1520" s="40">
        <f>W$134*$D1520*INDEX(W$117:W$133,$E1520)</f>
        <v/>
      </c>
      <c r="X1520" s="40">
        <f>X$134*$D1520*INDEX(X$117:X$133,$E1520)</f>
        <v/>
      </c>
      <c r="Y1520" s="40">
        <f>Y$134*$D1520*INDEX(Y$117:Y$133,$E1520)</f>
        <v/>
      </c>
      <c r="Z1520" s="40">
        <f>Z$134*$D1520*INDEX(Z$117:Z$133,$E1520)</f>
        <v/>
      </c>
      <c r="AA1520" s="40">
        <f>AA$134*$D1520*INDEX(AA$117:AA$133,$E1520)</f>
        <v/>
      </c>
      <c r="AB1520" s="40">
        <f>AB$134*$D1520*INDEX(AB$117:AB$133,$E1520)</f>
        <v/>
      </c>
      <c r="AC1520" s="40">
        <f>AC$134*$D1520*INDEX(AC$117:AC$133,$E1520)</f>
        <v/>
      </c>
      <c r="AD1520" s="42">
        <f>ETSCOST(AD$134,$D1520,INDEX(AD$117:AD$133,$E1520))</f>
        <v/>
      </c>
      <c r="AE1520" s="25">
        <f>LOWER(Settings!$C$4)&amp;".mit."&amp;$A1520&amp;IF($C1520="","","."&amp;$C1520&amp;"."&amp;$B1520)&amp;IF(INDEX(Variables!$D$5:$D$105,MATCH($A1520,Variables!$A$5:$A$105,0))="","","."&amp;INDEX(Variables!$D$5:$D$105,MATCH($A1520,Variables!$A$5:$A$105,0)))&amp;"."&amp;AE$5</f>
        <v/>
      </c>
      <c r="AF1520" s="41">
        <f>AF$134*$D1520*INDEX(AF$117:AF$133,$E1520)</f>
        <v/>
      </c>
      <c r="AG1520" s="40">
        <f>AG$134*$D1520*INDEX(AG$117:AG$133,$E1520)</f>
        <v/>
      </c>
      <c r="AH1520" s="40">
        <f>AH$134*$D1520*INDEX(AH$117:AH$133,$E1520)</f>
        <v/>
      </c>
      <c r="AI1520" s="40">
        <f>AI$134*$D1520*INDEX(AI$117:AI$133,$E1520)</f>
        <v/>
      </c>
      <c r="AJ1520" s="40">
        <f>AJ$134*$D1520*INDEX(AJ$117:AJ$133,$E1520)</f>
        <v/>
      </c>
      <c r="AK1520" s="40">
        <f>AK$134*$D1520*INDEX(AK$117:AK$133,$E1520)</f>
        <v/>
      </c>
      <c r="AL1520" s="40">
        <f>AL$134*$D1520*INDEX(AL$117:AL$133,$E1520)</f>
        <v/>
      </c>
      <c r="AM1520" s="40">
        <f>AM$134*$D1520*INDEX(AM$117:AM$133,$E1520)</f>
        <v/>
      </c>
      <c r="AN1520" s="40">
        <f>AN$134*$D1520*INDEX(AN$117:AN$133,$E1520)</f>
        <v/>
      </c>
      <c r="AO1520" s="40">
        <f>AO$134*$D1520*INDEX(AO$117:AO$133,$E1520)</f>
        <v/>
      </c>
      <c r="AP1520" s="40">
        <f>AP$134*$D1520*INDEX(AP$117:AP$133,$E1520)</f>
        <v/>
      </c>
      <c r="AQ1520" s="40">
        <f>AQ$134*$D1520*INDEX(AQ$117:AQ$133,$E1520)</f>
        <v/>
      </c>
      <c r="AR1520" s="40">
        <f>AR$134*$D1520*INDEX(AR$117:AR$133,$E1520)</f>
        <v/>
      </c>
      <c r="AS1520" s="40">
        <f>AS$134*$D1520*INDEX(AS$117:AS$133,$E1520)</f>
        <v/>
      </c>
      <c r="AT1520" s="40">
        <f>AT$134*$D1520*INDEX(AT$117:AT$133,$E1520)</f>
        <v/>
      </c>
      <c r="AU1520" s="40">
        <f>AU$134*$D1520*INDEX(AU$117:AU$133,$E1520)</f>
        <v/>
      </c>
      <c r="AV1520" s="40">
        <f>AV$134*$D1520*INDEX(AV$117:AV$133,$E1520)</f>
        <v/>
      </c>
      <c r="AW1520" s="40">
        <f>AW$134*$D1520*INDEX(AW$117:AW$133,$E1520)</f>
        <v/>
      </c>
      <c r="AX1520" s="42">
        <f>ETSCOST(AX$134,$D1520,INDEX(AX$117:AX$133,$E1520))</f>
        <v/>
      </c>
    </row>
    <row r="1521" hidden="1" outlineLevel="2">
      <c r="A1521" s="5" t="inlineStr">
        <is>
          <t>ets</t>
        </is>
      </c>
      <c r="B1521" s="5" t="inlineStr">
        <is>
          <t>gso</t>
        </is>
      </c>
      <c r="C1521" s="5" t="inlineStr">
        <is>
          <t>omn</t>
        </is>
      </c>
      <c r="D1521" s="40">
        <f>INDEX(Inputs!$T$5:$T$132,MATCH($B1521&amp;"|"&amp;$C1521,Inputs!$A$5:$A$132,0))</f>
        <v/>
      </c>
      <c r="E1521" s="40">
        <f>INDEX(Inputs!$K$5:$K$132,MATCH($B1521&amp;"|"&amp;$C1521,Inputs!$A$5:$A$132,0))</f>
        <v/>
      </c>
      <c r="F1521" s="39" t="n"/>
      <c r="G1521" s="39" t="n"/>
      <c r="H1521" s="5">
        <f>INDEX(Variables!$B$5:$B$105,MATCH($A1521,Variables!$A$5:$A$105,0))&amp;IF($C1521="",""," | "&amp;INDEX(Mapping!$B$5:$B$26,MATCH($C1521,Mapping!$A$5:$A$26,0))&amp;" | "&amp;INDEX(Mapping!$B$30:$B$41,MATCH($B1521,Mapping!$A$30:$A$41,0)))</f>
        <v/>
      </c>
      <c r="I1521" s="5">
        <f>INDEX(Variables!$C$5:$C$105,MATCH($A1521,Variables!$A$5:$A$105,0))</f>
        <v/>
      </c>
      <c r="J1521" s="5">
        <f>INDEX(Variables!$E$5:$E$105,MATCH($A1521,Variables!$A$5:$A$105,0))</f>
        <v/>
      </c>
      <c r="K1521" s="25">
        <f>LOWER(Settings!$C$4)&amp;".mit."&amp;$A1521&amp;IF($C1521="","","."&amp;$C1521&amp;"."&amp;$B1521)&amp;IF(INDEX(Variables!$D$5:$D$105,MATCH($A1521,Variables!$A$5:$A$105,0))="","","."&amp;INDEX(Variables!$D$5:$D$105,MATCH($A1521,Variables!$A$5:$A$105,0)))&amp;"."&amp;K$5</f>
        <v/>
      </c>
      <c r="L1521" s="41">
        <f>L$134*$D1521*INDEX(L$117:L$133,$E1521)</f>
        <v/>
      </c>
      <c r="M1521" s="40">
        <f>M$134*$D1521*INDEX(M$117:M$133,$E1521)</f>
        <v/>
      </c>
      <c r="N1521" s="40">
        <f>N$134*$D1521*INDEX(N$117:N$133,$E1521)</f>
        <v/>
      </c>
      <c r="O1521" s="40">
        <f>O$134*$D1521*INDEX(O$117:O$133,$E1521)</f>
        <v/>
      </c>
      <c r="P1521" s="40">
        <f>P$134*$D1521*INDEX(P$117:P$133,$E1521)</f>
        <v/>
      </c>
      <c r="Q1521" s="40">
        <f>Q$134*$D1521*INDEX(Q$117:Q$133,$E1521)</f>
        <v/>
      </c>
      <c r="R1521" s="40">
        <f>R$134*$D1521*INDEX(R$117:R$133,$E1521)</f>
        <v/>
      </c>
      <c r="S1521" s="40">
        <f>S$134*$D1521*INDEX(S$117:S$133,$E1521)</f>
        <v/>
      </c>
      <c r="T1521" s="40">
        <f>T$134*$D1521*INDEX(T$117:T$133,$E1521)</f>
        <v/>
      </c>
      <c r="U1521" s="40">
        <f>U$134*$D1521*INDEX(U$117:U$133,$E1521)</f>
        <v/>
      </c>
      <c r="V1521" s="40">
        <f>V$134*$D1521*INDEX(V$117:V$133,$E1521)</f>
        <v/>
      </c>
      <c r="W1521" s="40">
        <f>W$134*$D1521*INDEX(W$117:W$133,$E1521)</f>
        <v/>
      </c>
      <c r="X1521" s="40">
        <f>X$134*$D1521*INDEX(X$117:X$133,$E1521)</f>
        <v/>
      </c>
      <c r="Y1521" s="40">
        <f>Y$134*$D1521*INDEX(Y$117:Y$133,$E1521)</f>
        <v/>
      </c>
      <c r="Z1521" s="40">
        <f>Z$134*$D1521*INDEX(Z$117:Z$133,$E1521)</f>
        <v/>
      </c>
      <c r="AA1521" s="40">
        <f>AA$134*$D1521*INDEX(AA$117:AA$133,$E1521)</f>
        <v/>
      </c>
      <c r="AB1521" s="40">
        <f>AB$134*$D1521*INDEX(AB$117:AB$133,$E1521)</f>
        <v/>
      </c>
      <c r="AC1521" s="40">
        <f>AC$134*$D1521*INDEX(AC$117:AC$133,$E1521)</f>
        <v/>
      </c>
      <c r="AD1521" s="42">
        <f>ETSCOST(AD$134,$D1521,INDEX(AD$117:AD$133,$E1521))</f>
        <v/>
      </c>
      <c r="AE1521" s="25">
        <f>LOWER(Settings!$C$4)&amp;".mit."&amp;$A1521&amp;IF($C1521="","","."&amp;$C1521&amp;"."&amp;$B1521)&amp;IF(INDEX(Variables!$D$5:$D$105,MATCH($A1521,Variables!$A$5:$A$105,0))="","","."&amp;INDEX(Variables!$D$5:$D$105,MATCH($A1521,Variables!$A$5:$A$105,0)))&amp;"."&amp;AE$5</f>
        <v/>
      </c>
      <c r="AF1521" s="41">
        <f>AF$134*$D1521*INDEX(AF$117:AF$133,$E1521)</f>
        <v/>
      </c>
      <c r="AG1521" s="40">
        <f>AG$134*$D1521*INDEX(AG$117:AG$133,$E1521)</f>
        <v/>
      </c>
      <c r="AH1521" s="40">
        <f>AH$134*$D1521*INDEX(AH$117:AH$133,$E1521)</f>
        <v/>
      </c>
      <c r="AI1521" s="40">
        <f>AI$134*$D1521*INDEX(AI$117:AI$133,$E1521)</f>
        <v/>
      </c>
      <c r="AJ1521" s="40">
        <f>AJ$134*$D1521*INDEX(AJ$117:AJ$133,$E1521)</f>
        <v/>
      </c>
      <c r="AK1521" s="40">
        <f>AK$134*$D1521*INDEX(AK$117:AK$133,$E1521)</f>
        <v/>
      </c>
      <c r="AL1521" s="40">
        <f>AL$134*$D1521*INDEX(AL$117:AL$133,$E1521)</f>
        <v/>
      </c>
      <c r="AM1521" s="40">
        <f>AM$134*$D1521*INDEX(AM$117:AM$133,$E1521)</f>
        <v/>
      </c>
      <c r="AN1521" s="40">
        <f>AN$134*$D1521*INDEX(AN$117:AN$133,$E1521)</f>
        <v/>
      </c>
      <c r="AO1521" s="40">
        <f>AO$134*$D1521*INDEX(AO$117:AO$133,$E1521)</f>
        <v/>
      </c>
      <c r="AP1521" s="40">
        <f>AP$134*$D1521*INDEX(AP$117:AP$133,$E1521)</f>
        <v/>
      </c>
      <c r="AQ1521" s="40">
        <f>AQ$134*$D1521*INDEX(AQ$117:AQ$133,$E1521)</f>
        <v/>
      </c>
      <c r="AR1521" s="40">
        <f>AR$134*$D1521*INDEX(AR$117:AR$133,$E1521)</f>
        <v/>
      </c>
      <c r="AS1521" s="40">
        <f>AS$134*$D1521*INDEX(AS$117:AS$133,$E1521)</f>
        <v/>
      </c>
      <c r="AT1521" s="40">
        <f>AT$134*$D1521*INDEX(AT$117:AT$133,$E1521)</f>
        <v/>
      </c>
      <c r="AU1521" s="40">
        <f>AU$134*$D1521*INDEX(AU$117:AU$133,$E1521)</f>
        <v/>
      </c>
      <c r="AV1521" s="40">
        <f>AV$134*$D1521*INDEX(AV$117:AV$133,$E1521)</f>
        <v/>
      </c>
      <c r="AW1521" s="40">
        <f>AW$134*$D1521*INDEX(AW$117:AW$133,$E1521)</f>
        <v/>
      </c>
      <c r="AX1521" s="42">
        <f>ETSCOST(AX$134,$D1521,INDEX(AX$117:AX$133,$E1521))</f>
        <v/>
      </c>
    </row>
    <row r="1522" hidden="1" outlineLevel="2">
      <c r="A1522" s="5" t="inlineStr">
        <is>
          <t>ets</t>
        </is>
      </c>
      <c r="B1522" s="5" t="inlineStr">
        <is>
          <t>die</t>
        </is>
      </c>
      <c r="C1522" s="5" t="inlineStr">
        <is>
          <t>omn</t>
        </is>
      </c>
      <c r="D1522" s="40">
        <f>INDEX(Inputs!$T$5:$T$132,MATCH($B1522&amp;"|"&amp;$C1522,Inputs!$A$5:$A$132,0))</f>
        <v/>
      </c>
      <c r="E1522" s="40">
        <f>INDEX(Inputs!$K$5:$K$132,MATCH($B1522&amp;"|"&amp;$C1522,Inputs!$A$5:$A$132,0))</f>
        <v/>
      </c>
      <c r="F1522" s="39" t="n"/>
      <c r="G1522" s="39" t="n"/>
      <c r="H1522" s="5">
        <f>INDEX(Variables!$B$5:$B$105,MATCH($A1522,Variables!$A$5:$A$105,0))&amp;IF($C1522="",""," | "&amp;INDEX(Mapping!$B$5:$B$26,MATCH($C1522,Mapping!$A$5:$A$26,0))&amp;" | "&amp;INDEX(Mapping!$B$30:$B$41,MATCH($B1522,Mapping!$A$30:$A$41,0)))</f>
        <v/>
      </c>
      <c r="I1522" s="5">
        <f>INDEX(Variables!$C$5:$C$105,MATCH($A1522,Variables!$A$5:$A$105,0))</f>
        <v/>
      </c>
      <c r="J1522" s="5">
        <f>INDEX(Variables!$E$5:$E$105,MATCH($A1522,Variables!$A$5:$A$105,0))</f>
        <v/>
      </c>
      <c r="K1522" s="25">
        <f>LOWER(Settings!$C$4)&amp;".mit."&amp;$A1522&amp;IF($C1522="","","."&amp;$C1522&amp;"."&amp;$B1522)&amp;IF(INDEX(Variables!$D$5:$D$105,MATCH($A1522,Variables!$A$5:$A$105,0))="","","."&amp;INDEX(Variables!$D$5:$D$105,MATCH($A1522,Variables!$A$5:$A$105,0)))&amp;"."&amp;K$5</f>
        <v/>
      </c>
      <c r="L1522" s="41">
        <f>L$134*$D1522*INDEX(L$117:L$133,$E1522)</f>
        <v/>
      </c>
      <c r="M1522" s="40">
        <f>M$134*$D1522*INDEX(M$117:M$133,$E1522)</f>
        <v/>
      </c>
      <c r="N1522" s="40">
        <f>N$134*$D1522*INDEX(N$117:N$133,$E1522)</f>
        <v/>
      </c>
      <c r="O1522" s="40">
        <f>O$134*$D1522*INDEX(O$117:O$133,$E1522)</f>
        <v/>
      </c>
      <c r="P1522" s="40">
        <f>P$134*$D1522*INDEX(P$117:P$133,$E1522)</f>
        <v/>
      </c>
      <c r="Q1522" s="40">
        <f>Q$134*$D1522*INDEX(Q$117:Q$133,$E1522)</f>
        <v/>
      </c>
      <c r="R1522" s="40">
        <f>R$134*$D1522*INDEX(R$117:R$133,$E1522)</f>
        <v/>
      </c>
      <c r="S1522" s="40">
        <f>S$134*$D1522*INDEX(S$117:S$133,$E1522)</f>
        <v/>
      </c>
      <c r="T1522" s="40">
        <f>T$134*$D1522*INDEX(T$117:T$133,$E1522)</f>
        <v/>
      </c>
      <c r="U1522" s="40">
        <f>U$134*$D1522*INDEX(U$117:U$133,$E1522)</f>
        <v/>
      </c>
      <c r="V1522" s="40">
        <f>V$134*$D1522*INDEX(V$117:V$133,$E1522)</f>
        <v/>
      </c>
      <c r="W1522" s="40">
        <f>W$134*$D1522*INDEX(W$117:W$133,$E1522)</f>
        <v/>
      </c>
      <c r="X1522" s="40">
        <f>X$134*$D1522*INDEX(X$117:X$133,$E1522)</f>
        <v/>
      </c>
      <c r="Y1522" s="40">
        <f>Y$134*$D1522*INDEX(Y$117:Y$133,$E1522)</f>
        <v/>
      </c>
      <c r="Z1522" s="40">
        <f>Z$134*$D1522*INDEX(Z$117:Z$133,$E1522)</f>
        <v/>
      </c>
      <c r="AA1522" s="40">
        <f>AA$134*$D1522*INDEX(AA$117:AA$133,$E1522)</f>
        <v/>
      </c>
      <c r="AB1522" s="40">
        <f>AB$134*$D1522*INDEX(AB$117:AB$133,$E1522)</f>
        <v/>
      </c>
      <c r="AC1522" s="40">
        <f>AC$134*$D1522*INDEX(AC$117:AC$133,$E1522)</f>
        <v/>
      </c>
      <c r="AD1522" s="42">
        <f>ETSCOST(AD$134,$D1522,INDEX(AD$117:AD$133,$E1522))</f>
        <v/>
      </c>
      <c r="AE1522" s="25">
        <f>LOWER(Settings!$C$4)&amp;".mit."&amp;$A1522&amp;IF($C1522="","","."&amp;$C1522&amp;"."&amp;$B1522)&amp;IF(INDEX(Variables!$D$5:$D$105,MATCH($A1522,Variables!$A$5:$A$105,0))="","","."&amp;INDEX(Variables!$D$5:$D$105,MATCH($A1522,Variables!$A$5:$A$105,0)))&amp;"."&amp;AE$5</f>
        <v/>
      </c>
      <c r="AF1522" s="41">
        <f>AF$134*$D1522*INDEX(AF$117:AF$133,$E1522)</f>
        <v/>
      </c>
      <c r="AG1522" s="40">
        <f>AG$134*$D1522*INDEX(AG$117:AG$133,$E1522)</f>
        <v/>
      </c>
      <c r="AH1522" s="40">
        <f>AH$134*$D1522*INDEX(AH$117:AH$133,$E1522)</f>
        <v/>
      </c>
      <c r="AI1522" s="40">
        <f>AI$134*$D1522*INDEX(AI$117:AI$133,$E1522)</f>
        <v/>
      </c>
      <c r="AJ1522" s="40">
        <f>AJ$134*$D1522*INDEX(AJ$117:AJ$133,$E1522)</f>
        <v/>
      </c>
      <c r="AK1522" s="40">
        <f>AK$134*$D1522*INDEX(AK$117:AK$133,$E1522)</f>
        <v/>
      </c>
      <c r="AL1522" s="40">
        <f>AL$134*$D1522*INDEX(AL$117:AL$133,$E1522)</f>
        <v/>
      </c>
      <c r="AM1522" s="40">
        <f>AM$134*$D1522*INDEX(AM$117:AM$133,$E1522)</f>
        <v/>
      </c>
      <c r="AN1522" s="40">
        <f>AN$134*$D1522*INDEX(AN$117:AN$133,$E1522)</f>
        <v/>
      </c>
      <c r="AO1522" s="40">
        <f>AO$134*$D1522*INDEX(AO$117:AO$133,$E1522)</f>
        <v/>
      </c>
      <c r="AP1522" s="40">
        <f>AP$134*$D1522*INDEX(AP$117:AP$133,$E1522)</f>
        <v/>
      </c>
      <c r="AQ1522" s="40">
        <f>AQ$134*$D1522*INDEX(AQ$117:AQ$133,$E1522)</f>
        <v/>
      </c>
      <c r="AR1522" s="40">
        <f>AR$134*$D1522*INDEX(AR$117:AR$133,$E1522)</f>
        <v/>
      </c>
      <c r="AS1522" s="40">
        <f>AS$134*$D1522*INDEX(AS$117:AS$133,$E1522)</f>
        <v/>
      </c>
      <c r="AT1522" s="40">
        <f>AT$134*$D1522*INDEX(AT$117:AT$133,$E1522)</f>
        <v/>
      </c>
      <c r="AU1522" s="40">
        <f>AU$134*$D1522*INDEX(AU$117:AU$133,$E1522)</f>
        <v/>
      </c>
      <c r="AV1522" s="40">
        <f>AV$134*$D1522*INDEX(AV$117:AV$133,$E1522)</f>
        <v/>
      </c>
      <c r="AW1522" s="40">
        <f>AW$134*$D1522*INDEX(AW$117:AW$133,$E1522)</f>
        <v/>
      </c>
      <c r="AX1522" s="42">
        <f>ETSCOST(AX$134,$D1522,INDEX(AX$117:AX$133,$E1522))</f>
        <v/>
      </c>
    </row>
    <row r="1523" hidden="1" outlineLevel="2">
      <c r="A1523" s="5" t="inlineStr">
        <is>
          <t>ets</t>
        </is>
      </c>
      <c r="B1523" s="5" t="inlineStr">
        <is>
          <t>lpg</t>
        </is>
      </c>
      <c r="C1523" s="5" t="inlineStr">
        <is>
          <t>omn</t>
        </is>
      </c>
      <c r="D1523" s="40">
        <f>INDEX(Inputs!$T$5:$T$132,MATCH($B1523&amp;"|"&amp;$C1523,Inputs!$A$5:$A$132,0))</f>
        <v/>
      </c>
      <c r="E1523" s="40">
        <f>INDEX(Inputs!$K$5:$K$132,MATCH($B1523&amp;"|"&amp;$C1523,Inputs!$A$5:$A$132,0))</f>
        <v/>
      </c>
      <c r="F1523" s="39" t="n"/>
      <c r="G1523" s="39" t="n"/>
      <c r="H1523" s="5">
        <f>INDEX(Variables!$B$5:$B$105,MATCH($A1523,Variables!$A$5:$A$105,0))&amp;IF($C1523="",""," | "&amp;INDEX(Mapping!$B$5:$B$26,MATCH($C1523,Mapping!$A$5:$A$26,0))&amp;" | "&amp;INDEX(Mapping!$B$30:$B$41,MATCH($B1523,Mapping!$A$30:$A$41,0)))</f>
        <v/>
      </c>
      <c r="I1523" s="5">
        <f>INDEX(Variables!$C$5:$C$105,MATCH($A1523,Variables!$A$5:$A$105,0))</f>
        <v/>
      </c>
      <c r="J1523" s="5">
        <f>INDEX(Variables!$E$5:$E$105,MATCH($A1523,Variables!$A$5:$A$105,0))</f>
        <v/>
      </c>
      <c r="K1523" s="25">
        <f>LOWER(Settings!$C$4)&amp;".mit."&amp;$A1523&amp;IF($C1523="","","."&amp;$C1523&amp;"."&amp;$B1523)&amp;IF(INDEX(Variables!$D$5:$D$105,MATCH($A1523,Variables!$A$5:$A$105,0))="","","."&amp;INDEX(Variables!$D$5:$D$105,MATCH($A1523,Variables!$A$5:$A$105,0)))&amp;"."&amp;K$5</f>
        <v/>
      </c>
      <c r="L1523" s="41">
        <f>L$134*$D1523*INDEX(L$117:L$133,$E1523)</f>
        <v/>
      </c>
      <c r="M1523" s="40">
        <f>M$134*$D1523*INDEX(M$117:M$133,$E1523)</f>
        <v/>
      </c>
      <c r="N1523" s="40">
        <f>N$134*$D1523*INDEX(N$117:N$133,$E1523)</f>
        <v/>
      </c>
      <c r="O1523" s="40">
        <f>O$134*$D1523*INDEX(O$117:O$133,$E1523)</f>
        <v/>
      </c>
      <c r="P1523" s="40">
        <f>P$134*$D1523*INDEX(P$117:P$133,$E1523)</f>
        <v/>
      </c>
      <c r="Q1523" s="40">
        <f>Q$134*$D1523*INDEX(Q$117:Q$133,$E1523)</f>
        <v/>
      </c>
      <c r="R1523" s="40">
        <f>R$134*$D1523*INDEX(R$117:R$133,$E1523)</f>
        <v/>
      </c>
      <c r="S1523" s="40">
        <f>S$134*$D1523*INDEX(S$117:S$133,$E1523)</f>
        <v/>
      </c>
      <c r="T1523" s="40">
        <f>T$134*$D1523*INDEX(T$117:T$133,$E1523)</f>
        <v/>
      </c>
      <c r="U1523" s="40">
        <f>U$134*$D1523*INDEX(U$117:U$133,$E1523)</f>
        <v/>
      </c>
      <c r="V1523" s="40">
        <f>V$134*$D1523*INDEX(V$117:V$133,$E1523)</f>
        <v/>
      </c>
      <c r="W1523" s="40">
        <f>W$134*$D1523*INDEX(W$117:W$133,$E1523)</f>
        <v/>
      </c>
      <c r="X1523" s="40">
        <f>X$134*$D1523*INDEX(X$117:X$133,$E1523)</f>
        <v/>
      </c>
      <c r="Y1523" s="40">
        <f>Y$134*$D1523*INDEX(Y$117:Y$133,$E1523)</f>
        <v/>
      </c>
      <c r="Z1523" s="40">
        <f>Z$134*$D1523*INDEX(Z$117:Z$133,$E1523)</f>
        <v/>
      </c>
      <c r="AA1523" s="40">
        <f>AA$134*$D1523*INDEX(AA$117:AA$133,$E1523)</f>
        <v/>
      </c>
      <c r="AB1523" s="40">
        <f>AB$134*$D1523*INDEX(AB$117:AB$133,$E1523)</f>
        <v/>
      </c>
      <c r="AC1523" s="40">
        <f>AC$134*$D1523*INDEX(AC$117:AC$133,$E1523)</f>
        <v/>
      </c>
      <c r="AD1523" s="42">
        <f>ETSCOST(AD$134,$D1523,INDEX(AD$117:AD$133,$E1523))</f>
        <v/>
      </c>
      <c r="AE1523" s="25">
        <f>LOWER(Settings!$C$4)&amp;".mit."&amp;$A1523&amp;IF($C1523="","","."&amp;$C1523&amp;"."&amp;$B1523)&amp;IF(INDEX(Variables!$D$5:$D$105,MATCH($A1523,Variables!$A$5:$A$105,0))="","","."&amp;INDEX(Variables!$D$5:$D$105,MATCH($A1523,Variables!$A$5:$A$105,0)))&amp;"."&amp;AE$5</f>
        <v/>
      </c>
      <c r="AF1523" s="41">
        <f>AF$134*$D1523*INDEX(AF$117:AF$133,$E1523)</f>
        <v/>
      </c>
      <c r="AG1523" s="40">
        <f>AG$134*$D1523*INDEX(AG$117:AG$133,$E1523)</f>
        <v/>
      </c>
      <c r="AH1523" s="40">
        <f>AH$134*$D1523*INDEX(AH$117:AH$133,$E1523)</f>
        <v/>
      </c>
      <c r="AI1523" s="40">
        <f>AI$134*$D1523*INDEX(AI$117:AI$133,$E1523)</f>
        <v/>
      </c>
      <c r="AJ1523" s="40">
        <f>AJ$134*$D1523*INDEX(AJ$117:AJ$133,$E1523)</f>
        <v/>
      </c>
      <c r="AK1523" s="40">
        <f>AK$134*$D1523*INDEX(AK$117:AK$133,$E1523)</f>
        <v/>
      </c>
      <c r="AL1523" s="40">
        <f>AL$134*$D1523*INDEX(AL$117:AL$133,$E1523)</f>
        <v/>
      </c>
      <c r="AM1523" s="40">
        <f>AM$134*$D1523*INDEX(AM$117:AM$133,$E1523)</f>
        <v/>
      </c>
      <c r="AN1523" s="40">
        <f>AN$134*$D1523*INDEX(AN$117:AN$133,$E1523)</f>
        <v/>
      </c>
      <c r="AO1523" s="40">
        <f>AO$134*$D1523*INDEX(AO$117:AO$133,$E1523)</f>
        <v/>
      </c>
      <c r="AP1523" s="40">
        <f>AP$134*$D1523*INDEX(AP$117:AP$133,$E1523)</f>
        <v/>
      </c>
      <c r="AQ1523" s="40">
        <f>AQ$134*$D1523*INDEX(AQ$117:AQ$133,$E1523)</f>
        <v/>
      </c>
      <c r="AR1523" s="40">
        <f>AR$134*$D1523*INDEX(AR$117:AR$133,$E1523)</f>
        <v/>
      </c>
      <c r="AS1523" s="40">
        <f>AS$134*$D1523*INDEX(AS$117:AS$133,$E1523)</f>
        <v/>
      </c>
      <c r="AT1523" s="40">
        <f>AT$134*$D1523*INDEX(AT$117:AT$133,$E1523)</f>
        <v/>
      </c>
      <c r="AU1523" s="40">
        <f>AU$134*$D1523*INDEX(AU$117:AU$133,$E1523)</f>
        <v/>
      </c>
      <c r="AV1523" s="40">
        <f>AV$134*$D1523*INDEX(AV$117:AV$133,$E1523)</f>
        <v/>
      </c>
      <c r="AW1523" s="40">
        <f>AW$134*$D1523*INDEX(AW$117:AW$133,$E1523)</f>
        <v/>
      </c>
      <c r="AX1523" s="42">
        <f>ETSCOST(AX$134,$D1523,INDEX(AX$117:AX$133,$E1523))</f>
        <v/>
      </c>
    </row>
    <row r="1524" hidden="1" outlineLevel="2">
      <c r="A1524" s="5" t="inlineStr">
        <is>
          <t>ets</t>
        </is>
      </c>
      <c r="B1524" s="5" t="inlineStr">
        <is>
          <t>ker</t>
        </is>
      </c>
      <c r="C1524" s="5" t="inlineStr">
        <is>
          <t>omn</t>
        </is>
      </c>
      <c r="D1524" s="40">
        <f>INDEX(Inputs!$T$5:$T$132,MATCH($B1524&amp;"|"&amp;$C1524,Inputs!$A$5:$A$132,0))</f>
        <v/>
      </c>
      <c r="E1524" s="40">
        <f>INDEX(Inputs!$K$5:$K$132,MATCH($B1524&amp;"|"&amp;$C1524,Inputs!$A$5:$A$132,0))</f>
        <v/>
      </c>
      <c r="F1524" s="39" t="n"/>
      <c r="G1524" s="39" t="n"/>
      <c r="H1524" s="5">
        <f>INDEX(Variables!$B$5:$B$105,MATCH($A1524,Variables!$A$5:$A$105,0))&amp;IF($C1524="",""," | "&amp;INDEX(Mapping!$B$5:$B$26,MATCH($C1524,Mapping!$A$5:$A$26,0))&amp;" | "&amp;INDEX(Mapping!$B$30:$B$41,MATCH($B1524,Mapping!$A$30:$A$41,0)))</f>
        <v/>
      </c>
      <c r="I1524" s="5">
        <f>INDEX(Variables!$C$5:$C$105,MATCH($A1524,Variables!$A$5:$A$105,0))</f>
        <v/>
      </c>
      <c r="J1524" s="5">
        <f>INDEX(Variables!$E$5:$E$105,MATCH($A1524,Variables!$A$5:$A$105,0))</f>
        <v/>
      </c>
      <c r="K1524" s="25">
        <f>LOWER(Settings!$C$4)&amp;".mit."&amp;$A1524&amp;IF($C1524="","","."&amp;$C1524&amp;"."&amp;$B1524)&amp;IF(INDEX(Variables!$D$5:$D$105,MATCH($A1524,Variables!$A$5:$A$105,0))="","","."&amp;INDEX(Variables!$D$5:$D$105,MATCH($A1524,Variables!$A$5:$A$105,0)))&amp;"."&amp;K$5</f>
        <v/>
      </c>
      <c r="L1524" s="41">
        <f>L$134*$D1524*INDEX(L$117:L$133,$E1524)</f>
        <v/>
      </c>
      <c r="M1524" s="40">
        <f>M$134*$D1524*INDEX(M$117:M$133,$E1524)</f>
        <v/>
      </c>
      <c r="N1524" s="40">
        <f>N$134*$D1524*INDEX(N$117:N$133,$E1524)</f>
        <v/>
      </c>
      <c r="O1524" s="40">
        <f>O$134*$D1524*INDEX(O$117:O$133,$E1524)</f>
        <v/>
      </c>
      <c r="P1524" s="40">
        <f>P$134*$D1524*INDEX(P$117:P$133,$E1524)</f>
        <v/>
      </c>
      <c r="Q1524" s="40">
        <f>Q$134*$D1524*INDEX(Q$117:Q$133,$E1524)</f>
        <v/>
      </c>
      <c r="R1524" s="40">
        <f>R$134*$D1524*INDEX(R$117:R$133,$E1524)</f>
        <v/>
      </c>
      <c r="S1524" s="40">
        <f>S$134*$D1524*INDEX(S$117:S$133,$E1524)</f>
        <v/>
      </c>
      <c r="T1524" s="40">
        <f>T$134*$D1524*INDEX(T$117:T$133,$E1524)</f>
        <v/>
      </c>
      <c r="U1524" s="40">
        <f>U$134*$D1524*INDEX(U$117:U$133,$E1524)</f>
        <v/>
      </c>
      <c r="V1524" s="40">
        <f>V$134*$D1524*INDEX(V$117:V$133,$E1524)</f>
        <v/>
      </c>
      <c r="W1524" s="40">
        <f>W$134*$D1524*INDEX(W$117:W$133,$E1524)</f>
        <v/>
      </c>
      <c r="X1524" s="40">
        <f>X$134*$D1524*INDEX(X$117:X$133,$E1524)</f>
        <v/>
      </c>
      <c r="Y1524" s="40">
        <f>Y$134*$D1524*INDEX(Y$117:Y$133,$E1524)</f>
        <v/>
      </c>
      <c r="Z1524" s="40">
        <f>Z$134*$D1524*INDEX(Z$117:Z$133,$E1524)</f>
        <v/>
      </c>
      <c r="AA1524" s="40">
        <f>AA$134*$D1524*INDEX(AA$117:AA$133,$E1524)</f>
        <v/>
      </c>
      <c r="AB1524" s="40">
        <f>AB$134*$D1524*INDEX(AB$117:AB$133,$E1524)</f>
        <v/>
      </c>
      <c r="AC1524" s="40">
        <f>AC$134*$D1524*INDEX(AC$117:AC$133,$E1524)</f>
        <v/>
      </c>
      <c r="AD1524" s="42">
        <f>ETSCOST(AD$134,$D1524,INDEX(AD$117:AD$133,$E1524))</f>
        <v/>
      </c>
      <c r="AE1524" s="25">
        <f>LOWER(Settings!$C$4)&amp;".mit."&amp;$A1524&amp;IF($C1524="","","."&amp;$C1524&amp;"."&amp;$B1524)&amp;IF(INDEX(Variables!$D$5:$D$105,MATCH($A1524,Variables!$A$5:$A$105,0))="","","."&amp;INDEX(Variables!$D$5:$D$105,MATCH($A1524,Variables!$A$5:$A$105,0)))&amp;"."&amp;AE$5</f>
        <v/>
      </c>
      <c r="AF1524" s="41">
        <f>AF$134*$D1524*INDEX(AF$117:AF$133,$E1524)</f>
        <v/>
      </c>
      <c r="AG1524" s="40">
        <f>AG$134*$D1524*INDEX(AG$117:AG$133,$E1524)</f>
        <v/>
      </c>
      <c r="AH1524" s="40">
        <f>AH$134*$D1524*INDEX(AH$117:AH$133,$E1524)</f>
        <v/>
      </c>
      <c r="AI1524" s="40">
        <f>AI$134*$D1524*INDEX(AI$117:AI$133,$E1524)</f>
        <v/>
      </c>
      <c r="AJ1524" s="40">
        <f>AJ$134*$D1524*INDEX(AJ$117:AJ$133,$E1524)</f>
        <v/>
      </c>
      <c r="AK1524" s="40">
        <f>AK$134*$D1524*INDEX(AK$117:AK$133,$E1524)</f>
        <v/>
      </c>
      <c r="AL1524" s="40">
        <f>AL$134*$D1524*INDEX(AL$117:AL$133,$E1524)</f>
        <v/>
      </c>
      <c r="AM1524" s="40">
        <f>AM$134*$D1524*INDEX(AM$117:AM$133,$E1524)</f>
        <v/>
      </c>
      <c r="AN1524" s="40">
        <f>AN$134*$D1524*INDEX(AN$117:AN$133,$E1524)</f>
        <v/>
      </c>
      <c r="AO1524" s="40">
        <f>AO$134*$D1524*INDEX(AO$117:AO$133,$E1524)</f>
        <v/>
      </c>
      <c r="AP1524" s="40">
        <f>AP$134*$D1524*INDEX(AP$117:AP$133,$E1524)</f>
        <v/>
      </c>
      <c r="AQ1524" s="40">
        <f>AQ$134*$D1524*INDEX(AQ$117:AQ$133,$E1524)</f>
        <v/>
      </c>
      <c r="AR1524" s="40">
        <f>AR$134*$D1524*INDEX(AR$117:AR$133,$E1524)</f>
        <v/>
      </c>
      <c r="AS1524" s="40">
        <f>AS$134*$D1524*INDEX(AS$117:AS$133,$E1524)</f>
        <v/>
      </c>
      <c r="AT1524" s="40">
        <f>AT$134*$D1524*INDEX(AT$117:AT$133,$E1524)</f>
        <v/>
      </c>
      <c r="AU1524" s="40">
        <f>AU$134*$D1524*INDEX(AU$117:AU$133,$E1524)</f>
        <v/>
      </c>
      <c r="AV1524" s="40">
        <f>AV$134*$D1524*INDEX(AV$117:AV$133,$E1524)</f>
        <v/>
      </c>
      <c r="AW1524" s="40">
        <f>AW$134*$D1524*INDEX(AW$117:AW$133,$E1524)</f>
        <v/>
      </c>
      <c r="AX1524" s="42">
        <f>ETSCOST(AX$134,$D1524,INDEX(AX$117:AX$133,$E1524))</f>
        <v/>
      </c>
    </row>
    <row r="1525" hidden="1" outlineLevel="2">
      <c r="A1525" s="5" t="inlineStr">
        <is>
          <t>ets</t>
        </is>
      </c>
      <c r="B1525" s="5" t="inlineStr">
        <is>
          <t>oop</t>
        </is>
      </c>
      <c r="C1525" s="5" t="inlineStr">
        <is>
          <t>omn</t>
        </is>
      </c>
      <c r="D1525" s="40">
        <f>INDEX(Inputs!$T$5:$T$132,MATCH($B1525&amp;"|"&amp;$C1525,Inputs!$A$5:$A$132,0))</f>
        <v/>
      </c>
      <c r="E1525" s="40">
        <f>INDEX(Inputs!$K$5:$K$132,MATCH($B1525&amp;"|"&amp;$C1525,Inputs!$A$5:$A$132,0))</f>
        <v/>
      </c>
      <c r="F1525" s="39" t="n"/>
      <c r="G1525" s="39" t="n"/>
      <c r="H1525" s="5">
        <f>INDEX(Variables!$B$5:$B$105,MATCH($A1525,Variables!$A$5:$A$105,0))&amp;IF($C1525="",""," | "&amp;INDEX(Mapping!$B$5:$B$26,MATCH($C1525,Mapping!$A$5:$A$26,0))&amp;" | "&amp;INDEX(Mapping!$B$30:$B$41,MATCH($B1525,Mapping!$A$30:$A$41,0)))</f>
        <v/>
      </c>
      <c r="I1525" s="5">
        <f>INDEX(Variables!$C$5:$C$105,MATCH($A1525,Variables!$A$5:$A$105,0))</f>
        <v/>
      </c>
      <c r="J1525" s="5">
        <f>INDEX(Variables!$E$5:$E$105,MATCH($A1525,Variables!$A$5:$A$105,0))</f>
        <v/>
      </c>
      <c r="K1525" s="25">
        <f>LOWER(Settings!$C$4)&amp;".mit."&amp;$A1525&amp;IF($C1525="","","."&amp;$C1525&amp;"."&amp;$B1525)&amp;IF(INDEX(Variables!$D$5:$D$105,MATCH($A1525,Variables!$A$5:$A$105,0))="","","."&amp;INDEX(Variables!$D$5:$D$105,MATCH($A1525,Variables!$A$5:$A$105,0)))&amp;"."&amp;K$5</f>
        <v/>
      </c>
      <c r="L1525" s="41">
        <f>L$134*$D1525*INDEX(L$117:L$133,$E1525)</f>
        <v/>
      </c>
      <c r="M1525" s="40">
        <f>M$134*$D1525*INDEX(M$117:M$133,$E1525)</f>
        <v/>
      </c>
      <c r="N1525" s="40">
        <f>N$134*$D1525*INDEX(N$117:N$133,$E1525)</f>
        <v/>
      </c>
      <c r="O1525" s="40">
        <f>O$134*$D1525*INDEX(O$117:O$133,$E1525)</f>
        <v/>
      </c>
      <c r="P1525" s="40">
        <f>P$134*$D1525*INDEX(P$117:P$133,$E1525)</f>
        <v/>
      </c>
      <c r="Q1525" s="40">
        <f>Q$134*$D1525*INDEX(Q$117:Q$133,$E1525)</f>
        <v/>
      </c>
      <c r="R1525" s="40">
        <f>R$134*$D1525*INDEX(R$117:R$133,$E1525)</f>
        <v/>
      </c>
      <c r="S1525" s="40">
        <f>S$134*$D1525*INDEX(S$117:S$133,$E1525)</f>
        <v/>
      </c>
      <c r="T1525" s="40">
        <f>T$134*$D1525*INDEX(T$117:T$133,$E1525)</f>
        <v/>
      </c>
      <c r="U1525" s="40">
        <f>U$134*$D1525*INDEX(U$117:U$133,$E1525)</f>
        <v/>
      </c>
      <c r="V1525" s="40">
        <f>V$134*$D1525*INDEX(V$117:V$133,$E1525)</f>
        <v/>
      </c>
      <c r="W1525" s="40">
        <f>W$134*$D1525*INDEX(W$117:W$133,$E1525)</f>
        <v/>
      </c>
      <c r="X1525" s="40">
        <f>X$134*$D1525*INDEX(X$117:X$133,$E1525)</f>
        <v/>
      </c>
      <c r="Y1525" s="40">
        <f>Y$134*$D1525*INDEX(Y$117:Y$133,$E1525)</f>
        <v/>
      </c>
      <c r="Z1525" s="40">
        <f>Z$134*$D1525*INDEX(Z$117:Z$133,$E1525)</f>
        <v/>
      </c>
      <c r="AA1525" s="40">
        <f>AA$134*$D1525*INDEX(AA$117:AA$133,$E1525)</f>
        <v/>
      </c>
      <c r="AB1525" s="40">
        <f>AB$134*$D1525*INDEX(AB$117:AB$133,$E1525)</f>
        <v/>
      </c>
      <c r="AC1525" s="40">
        <f>AC$134*$D1525*INDEX(AC$117:AC$133,$E1525)</f>
        <v/>
      </c>
      <c r="AD1525" s="42">
        <f>ETSCOST(AD$134,$D1525,INDEX(AD$117:AD$133,$E1525))</f>
        <v/>
      </c>
      <c r="AE1525" s="25">
        <f>LOWER(Settings!$C$4)&amp;".mit."&amp;$A1525&amp;IF($C1525="","","."&amp;$C1525&amp;"."&amp;$B1525)&amp;IF(INDEX(Variables!$D$5:$D$105,MATCH($A1525,Variables!$A$5:$A$105,0))="","","."&amp;INDEX(Variables!$D$5:$D$105,MATCH($A1525,Variables!$A$5:$A$105,0)))&amp;"."&amp;AE$5</f>
        <v/>
      </c>
      <c r="AF1525" s="41">
        <f>AF$134*$D1525*INDEX(AF$117:AF$133,$E1525)</f>
        <v/>
      </c>
      <c r="AG1525" s="40">
        <f>AG$134*$D1525*INDEX(AG$117:AG$133,$E1525)</f>
        <v/>
      </c>
      <c r="AH1525" s="40">
        <f>AH$134*$D1525*INDEX(AH$117:AH$133,$E1525)</f>
        <v/>
      </c>
      <c r="AI1525" s="40">
        <f>AI$134*$D1525*INDEX(AI$117:AI$133,$E1525)</f>
        <v/>
      </c>
      <c r="AJ1525" s="40">
        <f>AJ$134*$D1525*INDEX(AJ$117:AJ$133,$E1525)</f>
        <v/>
      </c>
      <c r="AK1525" s="40">
        <f>AK$134*$D1525*INDEX(AK$117:AK$133,$E1525)</f>
        <v/>
      </c>
      <c r="AL1525" s="40">
        <f>AL$134*$D1525*INDEX(AL$117:AL$133,$E1525)</f>
        <v/>
      </c>
      <c r="AM1525" s="40">
        <f>AM$134*$D1525*INDEX(AM$117:AM$133,$E1525)</f>
        <v/>
      </c>
      <c r="AN1525" s="40">
        <f>AN$134*$D1525*INDEX(AN$117:AN$133,$E1525)</f>
        <v/>
      </c>
      <c r="AO1525" s="40">
        <f>AO$134*$D1525*INDEX(AO$117:AO$133,$E1525)</f>
        <v/>
      </c>
      <c r="AP1525" s="40">
        <f>AP$134*$D1525*INDEX(AP$117:AP$133,$E1525)</f>
        <v/>
      </c>
      <c r="AQ1525" s="40">
        <f>AQ$134*$D1525*INDEX(AQ$117:AQ$133,$E1525)</f>
        <v/>
      </c>
      <c r="AR1525" s="40">
        <f>AR$134*$D1525*INDEX(AR$117:AR$133,$E1525)</f>
        <v/>
      </c>
      <c r="AS1525" s="40">
        <f>AS$134*$D1525*INDEX(AS$117:AS$133,$E1525)</f>
        <v/>
      </c>
      <c r="AT1525" s="40">
        <f>AT$134*$D1525*INDEX(AT$117:AT$133,$E1525)</f>
        <v/>
      </c>
      <c r="AU1525" s="40">
        <f>AU$134*$D1525*INDEX(AU$117:AU$133,$E1525)</f>
        <v/>
      </c>
      <c r="AV1525" s="40">
        <f>AV$134*$D1525*INDEX(AV$117:AV$133,$E1525)</f>
        <v/>
      </c>
      <c r="AW1525" s="40">
        <f>AW$134*$D1525*INDEX(AW$117:AW$133,$E1525)</f>
        <v/>
      </c>
      <c r="AX1525" s="42">
        <f>ETSCOST(AX$134,$D1525,INDEX(AX$117:AX$133,$E1525))</f>
        <v/>
      </c>
    </row>
    <row r="1526" hidden="1" outlineLevel="2">
      <c r="A1526" s="5" t="inlineStr">
        <is>
          <t>ets</t>
        </is>
      </c>
      <c r="B1526" s="5" t="inlineStr">
        <is>
          <t>bio</t>
        </is>
      </c>
      <c r="C1526" s="5" t="inlineStr">
        <is>
          <t>omn</t>
        </is>
      </c>
      <c r="D1526" s="40">
        <f>INDEX(Inputs!$T$5:$T$132,MATCH($B1526&amp;"|"&amp;$C1526,Inputs!$A$5:$A$132,0))</f>
        <v/>
      </c>
      <c r="E1526" s="40">
        <f>INDEX(Inputs!$K$5:$K$132,MATCH($B1526&amp;"|"&amp;$C1526,Inputs!$A$5:$A$132,0))</f>
        <v/>
      </c>
      <c r="F1526" s="39" t="n"/>
      <c r="G1526" s="39" t="n"/>
      <c r="H1526" s="5">
        <f>INDEX(Variables!$B$5:$B$105,MATCH($A1526,Variables!$A$5:$A$105,0))&amp;IF($C1526="",""," | "&amp;INDEX(Mapping!$B$5:$B$26,MATCH($C1526,Mapping!$A$5:$A$26,0))&amp;" | "&amp;INDEX(Mapping!$B$30:$B$41,MATCH($B1526,Mapping!$A$30:$A$41,0)))</f>
        <v/>
      </c>
      <c r="I1526" s="5">
        <f>INDEX(Variables!$C$5:$C$105,MATCH($A1526,Variables!$A$5:$A$105,0))</f>
        <v/>
      </c>
      <c r="J1526" s="5">
        <f>INDEX(Variables!$E$5:$E$105,MATCH($A1526,Variables!$A$5:$A$105,0))</f>
        <v/>
      </c>
      <c r="K1526" s="25">
        <f>LOWER(Settings!$C$4)&amp;".mit."&amp;$A1526&amp;IF($C1526="","","."&amp;$C1526&amp;"."&amp;$B1526)&amp;IF(INDEX(Variables!$D$5:$D$105,MATCH($A1526,Variables!$A$5:$A$105,0))="","","."&amp;INDEX(Variables!$D$5:$D$105,MATCH($A1526,Variables!$A$5:$A$105,0)))&amp;"."&amp;K$5</f>
        <v/>
      </c>
      <c r="L1526" s="41">
        <f>L$134*$D1526*INDEX(L$117:L$133,$E1526)</f>
        <v/>
      </c>
      <c r="M1526" s="40">
        <f>M$134*$D1526*INDEX(M$117:M$133,$E1526)</f>
        <v/>
      </c>
      <c r="N1526" s="40">
        <f>N$134*$D1526*INDEX(N$117:N$133,$E1526)</f>
        <v/>
      </c>
      <c r="O1526" s="40">
        <f>O$134*$D1526*INDEX(O$117:O$133,$E1526)</f>
        <v/>
      </c>
      <c r="P1526" s="40">
        <f>P$134*$D1526*INDEX(P$117:P$133,$E1526)</f>
        <v/>
      </c>
      <c r="Q1526" s="40">
        <f>Q$134*$D1526*INDEX(Q$117:Q$133,$E1526)</f>
        <v/>
      </c>
      <c r="R1526" s="40">
        <f>R$134*$D1526*INDEX(R$117:R$133,$E1526)</f>
        <v/>
      </c>
      <c r="S1526" s="40">
        <f>S$134*$D1526*INDEX(S$117:S$133,$E1526)</f>
        <v/>
      </c>
      <c r="T1526" s="40">
        <f>T$134*$D1526*INDEX(T$117:T$133,$E1526)</f>
        <v/>
      </c>
      <c r="U1526" s="40">
        <f>U$134*$D1526*INDEX(U$117:U$133,$E1526)</f>
        <v/>
      </c>
      <c r="V1526" s="40">
        <f>V$134*$D1526*INDEX(V$117:V$133,$E1526)</f>
        <v/>
      </c>
      <c r="W1526" s="40">
        <f>W$134*$D1526*INDEX(W$117:W$133,$E1526)</f>
        <v/>
      </c>
      <c r="X1526" s="40">
        <f>X$134*$D1526*INDEX(X$117:X$133,$E1526)</f>
        <v/>
      </c>
      <c r="Y1526" s="40">
        <f>Y$134*$D1526*INDEX(Y$117:Y$133,$E1526)</f>
        <v/>
      </c>
      <c r="Z1526" s="40">
        <f>Z$134*$D1526*INDEX(Z$117:Z$133,$E1526)</f>
        <v/>
      </c>
      <c r="AA1526" s="40">
        <f>AA$134*$D1526*INDEX(AA$117:AA$133,$E1526)</f>
        <v/>
      </c>
      <c r="AB1526" s="40">
        <f>AB$134*$D1526*INDEX(AB$117:AB$133,$E1526)</f>
        <v/>
      </c>
      <c r="AC1526" s="40">
        <f>AC$134*$D1526*INDEX(AC$117:AC$133,$E1526)</f>
        <v/>
      </c>
      <c r="AD1526" s="42">
        <f>ETSCOST(AD$134,$D1526,INDEX(AD$117:AD$133,$E1526))</f>
        <v/>
      </c>
      <c r="AE1526" s="25">
        <f>LOWER(Settings!$C$4)&amp;".mit."&amp;$A1526&amp;IF($C1526="","","."&amp;$C1526&amp;"."&amp;$B1526)&amp;IF(INDEX(Variables!$D$5:$D$105,MATCH($A1526,Variables!$A$5:$A$105,0))="","","."&amp;INDEX(Variables!$D$5:$D$105,MATCH($A1526,Variables!$A$5:$A$105,0)))&amp;"."&amp;AE$5</f>
        <v/>
      </c>
      <c r="AF1526" s="41">
        <f>AF$134*$D1526*INDEX(AF$117:AF$133,$E1526)</f>
        <v/>
      </c>
      <c r="AG1526" s="40">
        <f>AG$134*$D1526*INDEX(AG$117:AG$133,$E1526)</f>
        <v/>
      </c>
      <c r="AH1526" s="40">
        <f>AH$134*$D1526*INDEX(AH$117:AH$133,$E1526)</f>
        <v/>
      </c>
      <c r="AI1526" s="40">
        <f>AI$134*$D1526*INDEX(AI$117:AI$133,$E1526)</f>
        <v/>
      </c>
      <c r="AJ1526" s="40">
        <f>AJ$134*$D1526*INDEX(AJ$117:AJ$133,$E1526)</f>
        <v/>
      </c>
      <c r="AK1526" s="40">
        <f>AK$134*$D1526*INDEX(AK$117:AK$133,$E1526)</f>
        <v/>
      </c>
      <c r="AL1526" s="40">
        <f>AL$134*$D1526*INDEX(AL$117:AL$133,$E1526)</f>
        <v/>
      </c>
      <c r="AM1526" s="40">
        <f>AM$134*$D1526*INDEX(AM$117:AM$133,$E1526)</f>
        <v/>
      </c>
      <c r="AN1526" s="40">
        <f>AN$134*$D1526*INDEX(AN$117:AN$133,$E1526)</f>
        <v/>
      </c>
      <c r="AO1526" s="40">
        <f>AO$134*$D1526*INDEX(AO$117:AO$133,$E1526)</f>
        <v/>
      </c>
      <c r="AP1526" s="40">
        <f>AP$134*$D1526*INDEX(AP$117:AP$133,$E1526)</f>
        <v/>
      </c>
      <c r="AQ1526" s="40">
        <f>AQ$134*$D1526*INDEX(AQ$117:AQ$133,$E1526)</f>
        <v/>
      </c>
      <c r="AR1526" s="40">
        <f>AR$134*$D1526*INDEX(AR$117:AR$133,$E1526)</f>
        <v/>
      </c>
      <c r="AS1526" s="40">
        <f>AS$134*$D1526*INDEX(AS$117:AS$133,$E1526)</f>
        <v/>
      </c>
      <c r="AT1526" s="40">
        <f>AT$134*$D1526*INDEX(AT$117:AT$133,$E1526)</f>
        <v/>
      </c>
      <c r="AU1526" s="40">
        <f>AU$134*$D1526*INDEX(AU$117:AU$133,$E1526)</f>
        <v/>
      </c>
      <c r="AV1526" s="40">
        <f>AV$134*$D1526*INDEX(AV$117:AV$133,$E1526)</f>
        <v/>
      </c>
      <c r="AW1526" s="40">
        <f>AW$134*$D1526*INDEX(AW$117:AW$133,$E1526)</f>
        <v/>
      </c>
      <c r="AX1526" s="42">
        <f>ETSCOST(AX$134,$D1526,INDEX(AX$117:AX$133,$E1526))</f>
        <v/>
      </c>
    </row>
    <row r="1527" hidden="1" outlineLevel="2"/>
    <row r="1528" hidden="1" outlineLevel="2">
      <c r="A1528" s="5" t="inlineStr">
        <is>
          <t>ntx</t>
        </is>
      </c>
      <c r="B1528" s="5" t="inlineStr">
        <is>
          <t>coa</t>
        </is>
      </c>
      <c r="C1528" s="5" t="inlineStr">
        <is>
          <t>omn</t>
        </is>
      </c>
      <c r="D1528" s="40">
        <f>INDEX(Inputs!$L$5:$L$132,MATCH($B1528&amp;"|"&amp;$C1528,Inputs!$A$5:$A$132,0))</f>
        <v/>
      </c>
      <c r="E1528" s="40">
        <f>INDEX(Inputs!$I$5:$I$132,MATCH($B1528&amp;"|"&amp;$C1528,Inputs!$A$5:$A$132,0))</f>
        <v/>
      </c>
      <c r="F1528" s="39" t="n"/>
      <c r="G1528" s="39" t="n"/>
      <c r="H1528" s="5">
        <f>INDEX(Variables!$B$5:$B$105,MATCH($A1528,Variables!$A$5:$A$105,0))&amp;IF($C1528="",""," | "&amp;INDEX(Mapping!$B$5:$B$26,MATCH($C1528,Mapping!$A$5:$A$26,0))&amp;" | "&amp;INDEX(Mapping!$B$30:$B$41,MATCH($B1528,Mapping!$A$30:$A$41,0)))</f>
        <v/>
      </c>
      <c r="I1528" s="5">
        <f>INDEX(Variables!$C$5:$C$105,MATCH($A1528,Variables!$A$5:$A$105,0))</f>
        <v/>
      </c>
      <c r="J1528" s="5">
        <f>INDEX(Variables!$E$5:$E$105,MATCH($A1528,Variables!$A$5:$A$105,0))</f>
        <v/>
      </c>
      <c r="K1528" s="25">
        <f>LOWER(Settings!$C$4)&amp;".mit."&amp;$A1528&amp;IF($C1528="","","."&amp;$C1528&amp;"."&amp;$B1528)&amp;IF(INDEX(Variables!$D$5:$D$105,MATCH($A1528,Variables!$A$5:$A$105,0))="","","."&amp;INDEX(Variables!$D$5:$D$105,MATCH($A1528,Variables!$A$5:$A$105,0)))&amp;"."&amp;K$5</f>
        <v/>
      </c>
      <c r="L1528" s="41">
        <f>INDEX(L$78:L$91,$D1528)/$E1528</f>
        <v/>
      </c>
      <c r="M1528" s="40">
        <f>INDEX(M$78:M$91,$D1528)/$E1528</f>
        <v/>
      </c>
      <c r="N1528" s="40">
        <f>INDEX(N$78:N$91,$D1528)/$E1528</f>
        <v/>
      </c>
      <c r="O1528" s="40">
        <f>INDEX(O$78:O$91,$D1528)/$E1528</f>
        <v/>
      </c>
      <c r="P1528" s="40">
        <f>INDEX(P$78:P$91,$D1528)/$E1528</f>
        <v/>
      </c>
      <c r="Q1528" s="40">
        <f>INDEX(Q$78:Q$91,$D1528)/$E1528</f>
        <v/>
      </c>
      <c r="R1528" s="40">
        <f>INDEX(R$78:R$91,$D1528)/$E1528</f>
        <v/>
      </c>
      <c r="S1528" s="40">
        <f>INDEX(S$78:S$91,$D1528)/$E1528</f>
        <v/>
      </c>
      <c r="T1528" s="40">
        <f>INDEX(T$78:T$91,$D1528)/$E1528</f>
        <v/>
      </c>
      <c r="U1528" s="40">
        <f>INDEX(U$78:U$91,$D1528)/$E1528</f>
        <v/>
      </c>
      <c r="V1528" s="40">
        <f>INDEX(V$78:V$91,$D1528)/$E1528</f>
        <v/>
      </c>
      <c r="W1528" s="40">
        <f>INDEX(W$78:W$91,$D1528)/$E1528</f>
        <v/>
      </c>
      <c r="X1528" s="40">
        <f>INDEX(X$78:X$91,$D1528)/$E1528</f>
        <v/>
      </c>
      <c r="Y1528" s="40">
        <f>INDEX(Y$78:Y$91,$D1528)/$E1528</f>
        <v/>
      </c>
      <c r="Z1528" s="40">
        <f>INDEX(Z$78:Z$91,$D1528)/$E1528</f>
        <v/>
      </c>
      <c r="AA1528" s="40">
        <f>INDEX(AA$78:AA$91,$D1528)/$E1528</f>
        <v/>
      </c>
      <c r="AB1528" s="40">
        <f>INDEX(AB$78:AB$91,$D1528)/$E1528</f>
        <v/>
      </c>
      <c r="AC1528" s="40">
        <f>INDEX(AC$78:AC$91,$D1528)/$E1528</f>
        <v/>
      </c>
      <c r="AD1528" s="42">
        <f>NEWEXCISE(INDEX(AD$78:AD$91,$D1528),$E1528)</f>
        <v/>
      </c>
      <c r="AE1528" s="25">
        <f>LOWER(Settings!$C$4)&amp;".mit."&amp;$A1528&amp;IF($C1528="","","."&amp;$C1528&amp;"."&amp;$B1528)&amp;IF(INDEX(Variables!$D$5:$D$105,MATCH($A1528,Variables!$A$5:$A$105,0))="","","."&amp;INDEX(Variables!$D$5:$D$105,MATCH($A1528,Variables!$A$5:$A$105,0)))&amp;"."&amp;AE$5</f>
        <v/>
      </c>
      <c r="AF1528" s="41">
        <f>INDEX(AF$78:AF$91,$D1528)/$E1528</f>
        <v/>
      </c>
      <c r="AG1528" s="40">
        <f>INDEX(AG$78:AG$91,$D1528)/$E1528</f>
        <v/>
      </c>
      <c r="AH1528" s="40">
        <f>INDEX(AH$78:AH$91,$D1528)/$E1528</f>
        <v/>
      </c>
      <c r="AI1528" s="40">
        <f>INDEX(AI$78:AI$91,$D1528)/$E1528</f>
        <v/>
      </c>
      <c r="AJ1528" s="40">
        <f>INDEX(AJ$78:AJ$91,$D1528)/$E1528</f>
        <v/>
      </c>
      <c r="AK1528" s="40">
        <f>INDEX(AK$78:AK$91,$D1528)/$E1528</f>
        <v/>
      </c>
      <c r="AL1528" s="40">
        <f>INDEX(AL$78:AL$91,$D1528)/$E1528</f>
        <v/>
      </c>
      <c r="AM1528" s="40">
        <f>INDEX(AM$78:AM$91,$D1528)/$E1528</f>
        <v/>
      </c>
      <c r="AN1528" s="40">
        <f>INDEX(AN$78:AN$91,$D1528)/$E1528</f>
        <v/>
      </c>
      <c r="AO1528" s="40">
        <f>INDEX(AO$78:AO$91,$D1528)/$E1528</f>
        <v/>
      </c>
      <c r="AP1528" s="40">
        <f>INDEX(AP$78:AP$91,$D1528)/$E1528</f>
        <v/>
      </c>
      <c r="AQ1528" s="40">
        <f>INDEX(AQ$78:AQ$91,$D1528)/$E1528</f>
        <v/>
      </c>
      <c r="AR1528" s="40">
        <f>INDEX(AR$78:AR$91,$D1528)/$E1528</f>
        <v/>
      </c>
      <c r="AS1528" s="40">
        <f>INDEX(AS$78:AS$91,$D1528)/$E1528</f>
        <v/>
      </c>
      <c r="AT1528" s="40">
        <f>INDEX(AT$78:AT$91,$D1528)/$E1528</f>
        <v/>
      </c>
      <c r="AU1528" s="40">
        <f>INDEX(AU$78:AU$91,$D1528)/$E1528</f>
        <v/>
      </c>
      <c r="AV1528" s="40">
        <f>INDEX(AV$78:AV$91,$D1528)/$E1528</f>
        <v/>
      </c>
      <c r="AW1528" s="40">
        <f>INDEX(AW$78:AW$91,$D1528)/$E1528</f>
        <v/>
      </c>
      <c r="AX1528" s="42">
        <f>NEWEXCISE(INDEX(AX$78:AX$91,$D1528),$E1528)</f>
        <v/>
      </c>
    </row>
    <row r="1529" hidden="1" outlineLevel="2">
      <c r="A1529" s="5" t="inlineStr">
        <is>
          <t>ntx</t>
        </is>
      </c>
      <c r="B1529" s="5" t="inlineStr">
        <is>
          <t>nga</t>
        </is>
      </c>
      <c r="C1529" s="5" t="inlineStr">
        <is>
          <t>omn</t>
        </is>
      </c>
      <c r="D1529" s="40">
        <f>INDEX(Inputs!$L$5:$L$132,MATCH($B1529&amp;"|"&amp;$C1529,Inputs!$A$5:$A$132,0))</f>
        <v/>
      </c>
      <c r="E1529" s="40">
        <f>INDEX(Inputs!$I$5:$I$132,MATCH($B1529&amp;"|"&amp;$C1529,Inputs!$A$5:$A$132,0))</f>
        <v/>
      </c>
      <c r="F1529" s="39" t="n"/>
      <c r="G1529" s="39" t="n"/>
      <c r="H1529" s="5">
        <f>INDEX(Variables!$B$5:$B$105,MATCH($A1529,Variables!$A$5:$A$105,0))&amp;IF($C1529="",""," | "&amp;INDEX(Mapping!$B$5:$B$26,MATCH($C1529,Mapping!$A$5:$A$26,0))&amp;" | "&amp;INDEX(Mapping!$B$30:$B$41,MATCH($B1529,Mapping!$A$30:$A$41,0)))</f>
        <v/>
      </c>
      <c r="I1529" s="5">
        <f>INDEX(Variables!$C$5:$C$105,MATCH($A1529,Variables!$A$5:$A$105,0))</f>
        <v/>
      </c>
      <c r="J1529" s="5">
        <f>INDEX(Variables!$E$5:$E$105,MATCH($A1529,Variables!$A$5:$A$105,0))</f>
        <v/>
      </c>
      <c r="K1529" s="25">
        <f>LOWER(Settings!$C$4)&amp;".mit."&amp;$A1529&amp;IF($C1529="","","."&amp;$C1529&amp;"."&amp;$B1529)&amp;IF(INDEX(Variables!$D$5:$D$105,MATCH($A1529,Variables!$A$5:$A$105,0))="","","."&amp;INDEX(Variables!$D$5:$D$105,MATCH($A1529,Variables!$A$5:$A$105,0)))&amp;"."&amp;K$5</f>
        <v/>
      </c>
      <c r="L1529" s="41">
        <f>INDEX(L$78:L$91,$D1529)/$E1529</f>
        <v/>
      </c>
      <c r="M1529" s="40">
        <f>INDEX(M$78:M$91,$D1529)/$E1529</f>
        <v/>
      </c>
      <c r="N1529" s="40">
        <f>INDEX(N$78:N$91,$D1529)/$E1529</f>
        <v/>
      </c>
      <c r="O1529" s="40">
        <f>INDEX(O$78:O$91,$D1529)/$E1529</f>
        <v/>
      </c>
      <c r="P1529" s="40">
        <f>INDEX(P$78:P$91,$D1529)/$E1529</f>
        <v/>
      </c>
      <c r="Q1529" s="40">
        <f>INDEX(Q$78:Q$91,$D1529)/$E1529</f>
        <v/>
      </c>
      <c r="R1529" s="40">
        <f>INDEX(R$78:R$91,$D1529)/$E1529</f>
        <v/>
      </c>
      <c r="S1529" s="40">
        <f>INDEX(S$78:S$91,$D1529)/$E1529</f>
        <v/>
      </c>
      <c r="T1529" s="40">
        <f>INDEX(T$78:T$91,$D1529)/$E1529</f>
        <v/>
      </c>
      <c r="U1529" s="40">
        <f>INDEX(U$78:U$91,$D1529)/$E1529</f>
        <v/>
      </c>
      <c r="V1529" s="40">
        <f>INDEX(V$78:V$91,$D1529)/$E1529</f>
        <v/>
      </c>
      <c r="W1529" s="40">
        <f>INDEX(W$78:W$91,$D1529)/$E1529</f>
        <v/>
      </c>
      <c r="X1529" s="40">
        <f>INDEX(X$78:X$91,$D1529)/$E1529</f>
        <v/>
      </c>
      <c r="Y1529" s="40">
        <f>INDEX(Y$78:Y$91,$D1529)/$E1529</f>
        <v/>
      </c>
      <c r="Z1529" s="40">
        <f>INDEX(Z$78:Z$91,$D1529)/$E1529</f>
        <v/>
      </c>
      <c r="AA1529" s="40">
        <f>INDEX(AA$78:AA$91,$D1529)/$E1529</f>
        <v/>
      </c>
      <c r="AB1529" s="40">
        <f>INDEX(AB$78:AB$91,$D1529)/$E1529</f>
        <v/>
      </c>
      <c r="AC1529" s="40">
        <f>INDEX(AC$78:AC$91,$D1529)/$E1529</f>
        <v/>
      </c>
      <c r="AD1529" s="42">
        <f>NEWEXCISE(INDEX(AD$78:AD$91,$D1529),$E1529)</f>
        <v/>
      </c>
      <c r="AE1529" s="25">
        <f>LOWER(Settings!$C$4)&amp;".mit."&amp;$A1529&amp;IF($C1529="","","."&amp;$C1529&amp;"."&amp;$B1529)&amp;IF(INDEX(Variables!$D$5:$D$105,MATCH($A1529,Variables!$A$5:$A$105,0))="","","."&amp;INDEX(Variables!$D$5:$D$105,MATCH($A1529,Variables!$A$5:$A$105,0)))&amp;"."&amp;AE$5</f>
        <v/>
      </c>
      <c r="AF1529" s="41">
        <f>INDEX(AF$78:AF$91,$D1529)/$E1529</f>
        <v/>
      </c>
      <c r="AG1529" s="40">
        <f>INDEX(AG$78:AG$91,$D1529)/$E1529</f>
        <v/>
      </c>
      <c r="AH1529" s="40">
        <f>INDEX(AH$78:AH$91,$D1529)/$E1529</f>
        <v/>
      </c>
      <c r="AI1529" s="40">
        <f>INDEX(AI$78:AI$91,$D1529)/$E1529</f>
        <v/>
      </c>
      <c r="AJ1529" s="40">
        <f>INDEX(AJ$78:AJ$91,$D1529)/$E1529</f>
        <v/>
      </c>
      <c r="AK1529" s="40">
        <f>INDEX(AK$78:AK$91,$D1529)/$E1529</f>
        <v/>
      </c>
      <c r="AL1529" s="40">
        <f>INDEX(AL$78:AL$91,$D1529)/$E1529</f>
        <v/>
      </c>
      <c r="AM1529" s="40">
        <f>INDEX(AM$78:AM$91,$D1529)/$E1529</f>
        <v/>
      </c>
      <c r="AN1529" s="40">
        <f>INDEX(AN$78:AN$91,$D1529)/$E1529</f>
        <v/>
      </c>
      <c r="AO1529" s="40">
        <f>INDEX(AO$78:AO$91,$D1529)/$E1529</f>
        <v/>
      </c>
      <c r="AP1529" s="40">
        <f>INDEX(AP$78:AP$91,$D1529)/$E1529</f>
        <v/>
      </c>
      <c r="AQ1529" s="40">
        <f>INDEX(AQ$78:AQ$91,$D1529)/$E1529</f>
        <v/>
      </c>
      <c r="AR1529" s="40">
        <f>INDEX(AR$78:AR$91,$D1529)/$E1529</f>
        <v/>
      </c>
      <c r="AS1529" s="40">
        <f>INDEX(AS$78:AS$91,$D1529)/$E1529</f>
        <v/>
      </c>
      <c r="AT1529" s="40">
        <f>INDEX(AT$78:AT$91,$D1529)/$E1529</f>
        <v/>
      </c>
      <c r="AU1529" s="40">
        <f>INDEX(AU$78:AU$91,$D1529)/$E1529</f>
        <v/>
      </c>
      <c r="AV1529" s="40">
        <f>INDEX(AV$78:AV$91,$D1529)/$E1529</f>
        <v/>
      </c>
      <c r="AW1529" s="40">
        <f>INDEX(AW$78:AW$91,$D1529)/$E1529</f>
        <v/>
      </c>
      <c r="AX1529" s="42">
        <f>NEWEXCISE(INDEX(AX$78:AX$91,$D1529),$E1529)</f>
        <v/>
      </c>
    </row>
    <row r="1530" hidden="1" outlineLevel="2">
      <c r="A1530" s="5" t="inlineStr">
        <is>
          <t>ntx</t>
        </is>
      </c>
      <c r="B1530" s="5" t="inlineStr">
        <is>
          <t>gso</t>
        </is>
      </c>
      <c r="C1530" s="5" t="inlineStr">
        <is>
          <t>omn</t>
        </is>
      </c>
      <c r="D1530" s="40">
        <f>INDEX(Inputs!$L$5:$L$132,MATCH($B1530&amp;"|"&amp;$C1530,Inputs!$A$5:$A$132,0))</f>
        <v/>
      </c>
      <c r="E1530" s="40">
        <f>INDEX(Inputs!$I$5:$I$132,MATCH($B1530&amp;"|"&amp;$C1530,Inputs!$A$5:$A$132,0))</f>
        <v/>
      </c>
      <c r="F1530" s="39" t="n"/>
      <c r="G1530" s="39" t="n"/>
      <c r="H1530" s="5">
        <f>INDEX(Variables!$B$5:$B$105,MATCH($A1530,Variables!$A$5:$A$105,0))&amp;IF($C1530="",""," | "&amp;INDEX(Mapping!$B$5:$B$26,MATCH($C1530,Mapping!$A$5:$A$26,0))&amp;" | "&amp;INDEX(Mapping!$B$30:$B$41,MATCH($B1530,Mapping!$A$30:$A$41,0)))</f>
        <v/>
      </c>
      <c r="I1530" s="5">
        <f>INDEX(Variables!$C$5:$C$105,MATCH($A1530,Variables!$A$5:$A$105,0))</f>
        <v/>
      </c>
      <c r="J1530" s="5">
        <f>INDEX(Variables!$E$5:$E$105,MATCH($A1530,Variables!$A$5:$A$105,0))</f>
        <v/>
      </c>
      <c r="K1530" s="25">
        <f>LOWER(Settings!$C$4)&amp;".mit."&amp;$A1530&amp;IF($C1530="","","."&amp;$C1530&amp;"."&amp;$B1530)&amp;IF(INDEX(Variables!$D$5:$D$105,MATCH($A1530,Variables!$A$5:$A$105,0))="","","."&amp;INDEX(Variables!$D$5:$D$105,MATCH($A1530,Variables!$A$5:$A$105,0)))&amp;"."&amp;K$5</f>
        <v/>
      </c>
      <c r="L1530" s="41">
        <f>INDEX(L$78:L$91,$D1530)/$E1530</f>
        <v/>
      </c>
      <c r="M1530" s="40">
        <f>INDEX(M$78:M$91,$D1530)/$E1530</f>
        <v/>
      </c>
      <c r="N1530" s="40">
        <f>INDEX(N$78:N$91,$D1530)/$E1530</f>
        <v/>
      </c>
      <c r="O1530" s="40">
        <f>INDEX(O$78:O$91,$D1530)/$E1530</f>
        <v/>
      </c>
      <c r="P1530" s="40">
        <f>INDEX(P$78:P$91,$D1530)/$E1530</f>
        <v/>
      </c>
      <c r="Q1530" s="40">
        <f>INDEX(Q$78:Q$91,$D1530)/$E1530</f>
        <v/>
      </c>
      <c r="R1530" s="40">
        <f>INDEX(R$78:R$91,$D1530)/$E1530</f>
        <v/>
      </c>
      <c r="S1530" s="40">
        <f>INDEX(S$78:S$91,$D1530)/$E1530</f>
        <v/>
      </c>
      <c r="T1530" s="40">
        <f>INDEX(T$78:T$91,$D1530)/$E1530</f>
        <v/>
      </c>
      <c r="U1530" s="40">
        <f>INDEX(U$78:U$91,$D1530)/$E1530</f>
        <v/>
      </c>
      <c r="V1530" s="40">
        <f>INDEX(V$78:V$91,$D1530)/$E1530</f>
        <v/>
      </c>
      <c r="W1530" s="40">
        <f>INDEX(W$78:W$91,$D1530)/$E1530</f>
        <v/>
      </c>
      <c r="X1530" s="40">
        <f>INDEX(X$78:X$91,$D1530)/$E1530</f>
        <v/>
      </c>
      <c r="Y1530" s="40">
        <f>INDEX(Y$78:Y$91,$D1530)/$E1530</f>
        <v/>
      </c>
      <c r="Z1530" s="40">
        <f>INDEX(Z$78:Z$91,$D1530)/$E1530</f>
        <v/>
      </c>
      <c r="AA1530" s="40">
        <f>INDEX(AA$78:AA$91,$D1530)/$E1530</f>
        <v/>
      </c>
      <c r="AB1530" s="40">
        <f>INDEX(AB$78:AB$91,$D1530)/$E1530</f>
        <v/>
      </c>
      <c r="AC1530" s="40">
        <f>INDEX(AC$78:AC$91,$D1530)/$E1530</f>
        <v/>
      </c>
      <c r="AD1530" s="42">
        <f>NEWEXCISE(INDEX(AD$78:AD$91,$D1530),$E1530)</f>
        <v/>
      </c>
      <c r="AE1530" s="25">
        <f>LOWER(Settings!$C$4)&amp;".mit."&amp;$A1530&amp;IF($C1530="","","."&amp;$C1530&amp;"."&amp;$B1530)&amp;IF(INDEX(Variables!$D$5:$D$105,MATCH($A1530,Variables!$A$5:$A$105,0))="","","."&amp;INDEX(Variables!$D$5:$D$105,MATCH($A1530,Variables!$A$5:$A$105,0)))&amp;"."&amp;AE$5</f>
        <v/>
      </c>
      <c r="AF1530" s="41">
        <f>INDEX(AF$78:AF$91,$D1530)/$E1530</f>
        <v/>
      </c>
      <c r="AG1530" s="40">
        <f>INDEX(AG$78:AG$91,$D1530)/$E1530</f>
        <v/>
      </c>
      <c r="AH1530" s="40">
        <f>INDEX(AH$78:AH$91,$D1530)/$E1530</f>
        <v/>
      </c>
      <c r="AI1530" s="40">
        <f>INDEX(AI$78:AI$91,$D1530)/$E1530</f>
        <v/>
      </c>
      <c r="AJ1530" s="40">
        <f>INDEX(AJ$78:AJ$91,$D1530)/$E1530</f>
        <v/>
      </c>
      <c r="AK1530" s="40">
        <f>INDEX(AK$78:AK$91,$D1530)/$E1530</f>
        <v/>
      </c>
      <c r="AL1530" s="40">
        <f>INDEX(AL$78:AL$91,$D1530)/$E1530</f>
        <v/>
      </c>
      <c r="AM1530" s="40">
        <f>INDEX(AM$78:AM$91,$D1530)/$E1530</f>
        <v/>
      </c>
      <c r="AN1530" s="40">
        <f>INDEX(AN$78:AN$91,$D1530)/$E1530</f>
        <v/>
      </c>
      <c r="AO1530" s="40">
        <f>INDEX(AO$78:AO$91,$D1530)/$E1530</f>
        <v/>
      </c>
      <c r="AP1530" s="40">
        <f>INDEX(AP$78:AP$91,$D1530)/$E1530</f>
        <v/>
      </c>
      <c r="AQ1530" s="40">
        <f>INDEX(AQ$78:AQ$91,$D1530)/$E1530</f>
        <v/>
      </c>
      <c r="AR1530" s="40">
        <f>INDEX(AR$78:AR$91,$D1530)/$E1530</f>
        <v/>
      </c>
      <c r="AS1530" s="40">
        <f>INDEX(AS$78:AS$91,$D1530)/$E1530</f>
        <v/>
      </c>
      <c r="AT1530" s="40">
        <f>INDEX(AT$78:AT$91,$D1530)/$E1530</f>
        <v/>
      </c>
      <c r="AU1530" s="40">
        <f>INDEX(AU$78:AU$91,$D1530)/$E1530</f>
        <v/>
      </c>
      <c r="AV1530" s="40">
        <f>INDEX(AV$78:AV$91,$D1530)/$E1530</f>
        <v/>
      </c>
      <c r="AW1530" s="40">
        <f>INDEX(AW$78:AW$91,$D1530)/$E1530</f>
        <v/>
      </c>
      <c r="AX1530" s="42">
        <f>NEWEXCISE(INDEX(AX$78:AX$91,$D1530),$E1530)</f>
        <v/>
      </c>
    </row>
    <row r="1531" hidden="1" outlineLevel="2">
      <c r="A1531" s="5" t="inlineStr">
        <is>
          <t>ntx</t>
        </is>
      </c>
      <c r="B1531" s="5" t="inlineStr">
        <is>
          <t>die</t>
        </is>
      </c>
      <c r="C1531" s="5" t="inlineStr">
        <is>
          <t>omn</t>
        </is>
      </c>
      <c r="D1531" s="40">
        <f>INDEX(Inputs!$L$5:$L$132,MATCH($B1531&amp;"|"&amp;$C1531,Inputs!$A$5:$A$132,0))</f>
        <v/>
      </c>
      <c r="E1531" s="40">
        <f>INDEX(Inputs!$I$5:$I$132,MATCH($B1531&amp;"|"&amp;$C1531,Inputs!$A$5:$A$132,0))</f>
        <v/>
      </c>
      <c r="F1531" s="39" t="n"/>
      <c r="G1531" s="39" t="n"/>
      <c r="H1531" s="5">
        <f>INDEX(Variables!$B$5:$B$105,MATCH($A1531,Variables!$A$5:$A$105,0))&amp;IF($C1531="",""," | "&amp;INDEX(Mapping!$B$5:$B$26,MATCH($C1531,Mapping!$A$5:$A$26,0))&amp;" | "&amp;INDEX(Mapping!$B$30:$B$41,MATCH($B1531,Mapping!$A$30:$A$41,0)))</f>
        <v/>
      </c>
      <c r="I1531" s="5">
        <f>INDEX(Variables!$C$5:$C$105,MATCH($A1531,Variables!$A$5:$A$105,0))</f>
        <v/>
      </c>
      <c r="J1531" s="5">
        <f>INDEX(Variables!$E$5:$E$105,MATCH($A1531,Variables!$A$5:$A$105,0))</f>
        <v/>
      </c>
      <c r="K1531" s="25">
        <f>LOWER(Settings!$C$4)&amp;".mit."&amp;$A1531&amp;IF($C1531="","","."&amp;$C1531&amp;"."&amp;$B1531)&amp;IF(INDEX(Variables!$D$5:$D$105,MATCH($A1531,Variables!$A$5:$A$105,0))="","","."&amp;INDEX(Variables!$D$5:$D$105,MATCH($A1531,Variables!$A$5:$A$105,0)))&amp;"."&amp;K$5</f>
        <v/>
      </c>
      <c r="L1531" s="41">
        <f>INDEX(L$78:L$91,$D1531)/$E1531</f>
        <v/>
      </c>
      <c r="M1531" s="40">
        <f>INDEX(M$78:M$91,$D1531)/$E1531</f>
        <v/>
      </c>
      <c r="N1531" s="40">
        <f>INDEX(N$78:N$91,$D1531)/$E1531</f>
        <v/>
      </c>
      <c r="O1531" s="40">
        <f>INDEX(O$78:O$91,$D1531)/$E1531</f>
        <v/>
      </c>
      <c r="P1531" s="40">
        <f>INDEX(P$78:P$91,$D1531)/$E1531</f>
        <v/>
      </c>
      <c r="Q1531" s="40">
        <f>INDEX(Q$78:Q$91,$D1531)/$E1531</f>
        <v/>
      </c>
      <c r="R1531" s="40">
        <f>INDEX(R$78:R$91,$D1531)/$E1531</f>
        <v/>
      </c>
      <c r="S1531" s="40">
        <f>INDEX(S$78:S$91,$D1531)/$E1531</f>
        <v/>
      </c>
      <c r="T1531" s="40">
        <f>INDEX(T$78:T$91,$D1531)/$E1531</f>
        <v/>
      </c>
      <c r="U1531" s="40">
        <f>INDEX(U$78:U$91,$D1531)/$E1531</f>
        <v/>
      </c>
      <c r="V1531" s="40">
        <f>INDEX(V$78:V$91,$D1531)/$E1531</f>
        <v/>
      </c>
      <c r="W1531" s="40">
        <f>INDEX(W$78:W$91,$D1531)/$E1531</f>
        <v/>
      </c>
      <c r="X1531" s="40">
        <f>INDEX(X$78:X$91,$D1531)/$E1531</f>
        <v/>
      </c>
      <c r="Y1531" s="40">
        <f>INDEX(Y$78:Y$91,$D1531)/$E1531</f>
        <v/>
      </c>
      <c r="Z1531" s="40">
        <f>INDEX(Z$78:Z$91,$D1531)/$E1531</f>
        <v/>
      </c>
      <c r="AA1531" s="40">
        <f>INDEX(AA$78:AA$91,$D1531)/$E1531</f>
        <v/>
      </c>
      <c r="AB1531" s="40">
        <f>INDEX(AB$78:AB$91,$D1531)/$E1531</f>
        <v/>
      </c>
      <c r="AC1531" s="40">
        <f>INDEX(AC$78:AC$91,$D1531)/$E1531</f>
        <v/>
      </c>
      <c r="AD1531" s="42">
        <f>NEWEXCISE(INDEX(AD$78:AD$91,$D1531),$E1531)</f>
        <v/>
      </c>
      <c r="AE1531" s="25">
        <f>LOWER(Settings!$C$4)&amp;".mit."&amp;$A1531&amp;IF($C1531="","","."&amp;$C1531&amp;"."&amp;$B1531)&amp;IF(INDEX(Variables!$D$5:$D$105,MATCH($A1531,Variables!$A$5:$A$105,0))="","","."&amp;INDEX(Variables!$D$5:$D$105,MATCH($A1531,Variables!$A$5:$A$105,0)))&amp;"."&amp;AE$5</f>
        <v/>
      </c>
      <c r="AF1531" s="41">
        <f>INDEX(AF$78:AF$91,$D1531)/$E1531</f>
        <v/>
      </c>
      <c r="AG1531" s="40">
        <f>INDEX(AG$78:AG$91,$D1531)/$E1531</f>
        <v/>
      </c>
      <c r="AH1531" s="40">
        <f>INDEX(AH$78:AH$91,$D1531)/$E1531</f>
        <v/>
      </c>
      <c r="AI1531" s="40">
        <f>INDEX(AI$78:AI$91,$D1531)/$E1531</f>
        <v/>
      </c>
      <c r="AJ1531" s="40">
        <f>INDEX(AJ$78:AJ$91,$D1531)/$E1531</f>
        <v/>
      </c>
      <c r="AK1531" s="40">
        <f>INDEX(AK$78:AK$91,$D1531)/$E1531</f>
        <v/>
      </c>
      <c r="AL1531" s="40">
        <f>INDEX(AL$78:AL$91,$D1531)/$E1531</f>
        <v/>
      </c>
      <c r="AM1531" s="40">
        <f>INDEX(AM$78:AM$91,$D1531)/$E1531</f>
        <v/>
      </c>
      <c r="AN1531" s="40">
        <f>INDEX(AN$78:AN$91,$D1531)/$E1531</f>
        <v/>
      </c>
      <c r="AO1531" s="40">
        <f>INDEX(AO$78:AO$91,$D1531)/$E1531</f>
        <v/>
      </c>
      <c r="AP1531" s="40">
        <f>INDEX(AP$78:AP$91,$D1531)/$E1531</f>
        <v/>
      </c>
      <c r="AQ1531" s="40">
        <f>INDEX(AQ$78:AQ$91,$D1531)/$E1531</f>
        <v/>
      </c>
      <c r="AR1531" s="40">
        <f>INDEX(AR$78:AR$91,$D1531)/$E1531</f>
        <v/>
      </c>
      <c r="AS1531" s="40">
        <f>INDEX(AS$78:AS$91,$D1531)/$E1531</f>
        <v/>
      </c>
      <c r="AT1531" s="40">
        <f>INDEX(AT$78:AT$91,$D1531)/$E1531</f>
        <v/>
      </c>
      <c r="AU1531" s="40">
        <f>INDEX(AU$78:AU$91,$D1531)/$E1531</f>
        <v/>
      </c>
      <c r="AV1531" s="40">
        <f>INDEX(AV$78:AV$91,$D1531)/$E1531</f>
        <v/>
      </c>
      <c r="AW1531" s="40">
        <f>INDEX(AW$78:AW$91,$D1531)/$E1531</f>
        <v/>
      </c>
      <c r="AX1531" s="42">
        <f>NEWEXCISE(INDEX(AX$78:AX$91,$D1531),$E1531)</f>
        <v/>
      </c>
    </row>
    <row r="1532" hidden="1" outlineLevel="2">
      <c r="A1532" s="5" t="inlineStr">
        <is>
          <t>ntx</t>
        </is>
      </c>
      <c r="B1532" s="5" t="inlineStr">
        <is>
          <t>lpg</t>
        </is>
      </c>
      <c r="C1532" s="5" t="inlineStr">
        <is>
          <t>omn</t>
        </is>
      </c>
      <c r="D1532" s="40">
        <f>INDEX(Inputs!$L$5:$L$132,MATCH($B1532&amp;"|"&amp;$C1532,Inputs!$A$5:$A$132,0))</f>
        <v/>
      </c>
      <c r="E1532" s="40">
        <f>INDEX(Inputs!$I$5:$I$132,MATCH($B1532&amp;"|"&amp;$C1532,Inputs!$A$5:$A$132,0))</f>
        <v/>
      </c>
      <c r="F1532" s="39" t="n"/>
      <c r="G1532" s="39" t="n"/>
      <c r="H1532" s="5">
        <f>INDEX(Variables!$B$5:$B$105,MATCH($A1532,Variables!$A$5:$A$105,0))&amp;IF($C1532="",""," | "&amp;INDEX(Mapping!$B$5:$B$26,MATCH($C1532,Mapping!$A$5:$A$26,0))&amp;" | "&amp;INDEX(Mapping!$B$30:$B$41,MATCH($B1532,Mapping!$A$30:$A$41,0)))</f>
        <v/>
      </c>
      <c r="I1532" s="5">
        <f>INDEX(Variables!$C$5:$C$105,MATCH($A1532,Variables!$A$5:$A$105,0))</f>
        <v/>
      </c>
      <c r="J1532" s="5">
        <f>INDEX(Variables!$E$5:$E$105,MATCH($A1532,Variables!$A$5:$A$105,0))</f>
        <v/>
      </c>
      <c r="K1532" s="25">
        <f>LOWER(Settings!$C$4)&amp;".mit."&amp;$A1532&amp;IF($C1532="","","."&amp;$C1532&amp;"."&amp;$B1532)&amp;IF(INDEX(Variables!$D$5:$D$105,MATCH($A1532,Variables!$A$5:$A$105,0))="","","."&amp;INDEX(Variables!$D$5:$D$105,MATCH($A1532,Variables!$A$5:$A$105,0)))&amp;"."&amp;K$5</f>
        <v/>
      </c>
      <c r="L1532" s="41">
        <f>INDEX(L$78:L$91,$D1532)/$E1532</f>
        <v/>
      </c>
      <c r="M1532" s="40">
        <f>INDEX(M$78:M$91,$D1532)/$E1532</f>
        <v/>
      </c>
      <c r="N1532" s="40">
        <f>INDEX(N$78:N$91,$D1532)/$E1532</f>
        <v/>
      </c>
      <c r="O1532" s="40">
        <f>INDEX(O$78:O$91,$D1532)/$E1532</f>
        <v/>
      </c>
      <c r="P1532" s="40">
        <f>INDEX(P$78:P$91,$D1532)/$E1532</f>
        <v/>
      </c>
      <c r="Q1532" s="40">
        <f>INDEX(Q$78:Q$91,$D1532)/$E1532</f>
        <v/>
      </c>
      <c r="R1532" s="40">
        <f>INDEX(R$78:R$91,$D1532)/$E1532</f>
        <v/>
      </c>
      <c r="S1532" s="40">
        <f>INDEX(S$78:S$91,$D1532)/$E1532</f>
        <v/>
      </c>
      <c r="T1532" s="40">
        <f>INDEX(T$78:T$91,$D1532)/$E1532</f>
        <v/>
      </c>
      <c r="U1532" s="40">
        <f>INDEX(U$78:U$91,$D1532)/$E1532</f>
        <v/>
      </c>
      <c r="V1532" s="40">
        <f>INDEX(V$78:V$91,$D1532)/$E1532</f>
        <v/>
      </c>
      <c r="W1532" s="40">
        <f>INDEX(W$78:W$91,$D1532)/$E1532</f>
        <v/>
      </c>
      <c r="X1532" s="40">
        <f>INDEX(X$78:X$91,$D1532)/$E1532</f>
        <v/>
      </c>
      <c r="Y1532" s="40">
        <f>INDEX(Y$78:Y$91,$D1532)/$E1532</f>
        <v/>
      </c>
      <c r="Z1532" s="40">
        <f>INDEX(Z$78:Z$91,$D1532)/$E1532</f>
        <v/>
      </c>
      <c r="AA1532" s="40">
        <f>INDEX(AA$78:AA$91,$D1532)/$E1532</f>
        <v/>
      </c>
      <c r="AB1532" s="40">
        <f>INDEX(AB$78:AB$91,$D1532)/$E1532</f>
        <v/>
      </c>
      <c r="AC1532" s="40">
        <f>INDEX(AC$78:AC$91,$D1532)/$E1532</f>
        <v/>
      </c>
      <c r="AD1532" s="42">
        <f>NEWEXCISE(INDEX(AD$78:AD$91,$D1532),$E1532)</f>
        <v/>
      </c>
      <c r="AE1532" s="25">
        <f>LOWER(Settings!$C$4)&amp;".mit."&amp;$A1532&amp;IF($C1532="","","."&amp;$C1532&amp;"."&amp;$B1532)&amp;IF(INDEX(Variables!$D$5:$D$105,MATCH($A1532,Variables!$A$5:$A$105,0))="","","."&amp;INDEX(Variables!$D$5:$D$105,MATCH($A1532,Variables!$A$5:$A$105,0)))&amp;"."&amp;AE$5</f>
        <v/>
      </c>
      <c r="AF1532" s="41">
        <f>INDEX(AF$78:AF$91,$D1532)/$E1532</f>
        <v/>
      </c>
      <c r="AG1532" s="40">
        <f>INDEX(AG$78:AG$91,$D1532)/$E1532</f>
        <v/>
      </c>
      <c r="AH1532" s="40">
        <f>INDEX(AH$78:AH$91,$D1532)/$E1532</f>
        <v/>
      </c>
      <c r="AI1532" s="40">
        <f>INDEX(AI$78:AI$91,$D1532)/$E1532</f>
        <v/>
      </c>
      <c r="AJ1532" s="40">
        <f>INDEX(AJ$78:AJ$91,$D1532)/$E1532</f>
        <v/>
      </c>
      <c r="AK1532" s="40">
        <f>INDEX(AK$78:AK$91,$D1532)/$E1532</f>
        <v/>
      </c>
      <c r="AL1532" s="40">
        <f>INDEX(AL$78:AL$91,$D1532)/$E1532</f>
        <v/>
      </c>
      <c r="AM1532" s="40">
        <f>INDEX(AM$78:AM$91,$D1532)/$E1532</f>
        <v/>
      </c>
      <c r="AN1532" s="40">
        <f>INDEX(AN$78:AN$91,$D1532)/$E1532</f>
        <v/>
      </c>
      <c r="AO1532" s="40">
        <f>INDEX(AO$78:AO$91,$D1532)/$E1532</f>
        <v/>
      </c>
      <c r="AP1532" s="40">
        <f>INDEX(AP$78:AP$91,$D1532)/$E1532</f>
        <v/>
      </c>
      <c r="AQ1532" s="40">
        <f>INDEX(AQ$78:AQ$91,$D1532)/$E1532</f>
        <v/>
      </c>
      <c r="AR1532" s="40">
        <f>INDEX(AR$78:AR$91,$D1532)/$E1532</f>
        <v/>
      </c>
      <c r="AS1532" s="40">
        <f>INDEX(AS$78:AS$91,$D1532)/$E1532</f>
        <v/>
      </c>
      <c r="AT1532" s="40">
        <f>INDEX(AT$78:AT$91,$D1532)/$E1532</f>
        <v/>
      </c>
      <c r="AU1532" s="40">
        <f>INDEX(AU$78:AU$91,$D1532)/$E1532</f>
        <v/>
      </c>
      <c r="AV1532" s="40">
        <f>INDEX(AV$78:AV$91,$D1532)/$E1532</f>
        <v/>
      </c>
      <c r="AW1532" s="40">
        <f>INDEX(AW$78:AW$91,$D1532)/$E1532</f>
        <v/>
      </c>
      <c r="AX1532" s="42">
        <f>NEWEXCISE(INDEX(AX$78:AX$91,$D1532),$E1532)</f>
        <v/>
      </c>
    </row>
    <row r="1533" hidden="1" outlineLevel="2">
      <c r="A1533" s="5" t="inlineStr">
        <is>
          <t>ntx</t>
        </is>
      </c>
      <c r="B1533" s="5" t="inlineStr">
        <is>
          <t>ker</t>
        </is>
      </c>
      <c r="C1533" s="5" t="inlineStr">
        <is>
          <t>omn</t>
        </is>
      </c>
      <c r="D1533" s="40">
        <f>INDEX(Inputs!$L$5:$L$132,MATCH($B1533&amp;"|"&amp;$C1533,Inputs!$A$5:$A$132,0))</f>
        <v/>
      </c>
      <c r="E1533" s="40">
        <f>INDEX(Inputs!$I$5:$I$132,MATCH($B1533&amp;"|"&amp;$C1533,Inputs!$A$5:$A$132,0))</f>
        <v/>
      </c>
      <c r="F1533" s="39" t="n"/>
      <c r="G1533" s="39" t="n"/>
      <c r="H1533" s="5">
        <f>INDEX(Variables!$B$5:$B$105,MATCH($A1533,Variables!$A$5:$A$105,0))&amp;IF($C1533="",""," | "&amp;INDEX(Mapping!$B$5:$B$26,MATCH($C1533,Mapping!$A$5:$A$26,0))&amp;" | "&amp;INDEX(Mapping!$B$30:$B$41,MATCH($B1533,Mapping!$A$30:$A$41,0)))</f>
        <v/>
      </c>
      <c r="I1533" s="5">
        <f>INDEX(Variables!$C$5:$C$105,MATCH($A1533,Variables!$A$5:$A$105,0))</f>
        <v/>
      </c>
      <c r="J1533" s="5">
        <f>INDEX(Variables!$E$5:$E$105,MATCH($A1533,Variables!$A$5:$A$105,0))</f>
        <v/>
      </c>
      <c r="K1533" s="25">
        <f>LOWER(Settings!$C$4)&amp;".mit."&amp;$A1533&amp;IF($C1533="","","."&amp;$C1533&amp;"."&amp;$B1533)&amp;IF(INDEX(Variables!$D$5:$D$105,MATCH($A1533,Variables!$A$5:$A$105,0))="","","."&amp;INDEX(Variables!$D$5:$D$105,MATCH($A1533,Variables!$A$5:$A$105,0)))&amp;"."&amp;K$5</f>
        <v/>
      </c>
      <c r="L1533" s="41">
        <f>INDEX(L$78:L$91,$D1533)/$E1533</f>
        <v/>
      </c>
      <c r="M1533" s="40">
        <f>INDEX(M$78:M$91,$D1533)/$E1533</f>
        <v/>
      </c>
      <c r="N1533" s="40">
        <f>INDEX(N$78:N$91,$D1533)/$E1533</f>
        <v/>
      </c>
      <c r="O1533" s="40">
        <f>INDEX(O$78:O$91,$D1533)/$E1533</f>
        <v/>
      </c>
      <c r="P1533" s="40">
        <f>INDEX(P$78:P$91,$D1533)/$E1533</f>
        <v/>
      </c>
      <c r="Q1533" s="40">
        <f>INDEX(Q$78:Q$91,$D1533)/$E1533</f>
        <v/>
      </c>
      <c r="R1533" s="40">
        <f>INDEX(R$78:R$91,$D1533)/$E1533</f>
        <v/>
      </c>
      <c r="S1533" s="40">
        <f>INDEX(S$78:S$91,$D1533)/$E1533</f>
        <v/>
      </c>
      <c r="T1533" s="40">
        <f>INDEX(T$78:T$91,$D1533)/$E1533</f>
        <v/>
      </c>
      <c r="U1533" s="40">
        <f>INDEX(U$78:U$91,$D1533)/$E1533</f>
        <v/>
      </c>
      <c r="V1533" s="40">
        <f>INDEX(V$78:V$91,$D1533)/$E1533</f>
        <v/>
      </c>
      <c r="W1533" s="40">
        <f>INDEX(W$78:W$91,$D1533)/$E1533</f>
        <v/>
      </c>
      <c r="X1533" s="40">
        <f>INDEX(X$78:X$91,$D1533)/$E1533</f>
        <v/>
      </c>
      <c r="Y1533" s="40">
        <f>INDEX(Y$78:Y$91,$D1533)/$E1533</f>
        <v/>
      </c>
      <c r="Z1533" s="40">
        <f>INDEX(Z$78:Z$91,$D1533)/$E1533</f>
        <v/>
      </c>
      <c r="AA1533" s="40">
        <f>INDEX(AA$78:AA$91,$D1533)/$E1533</f>
        <v/>
      </c>
      <c r="AB1533" s="40">
        <f>INDEX(AB$78:AB$91,$D1533)/$E1533</f>
        <v/>
      </c>
      <c r="AC1533" s="40">
        <f>INDEX(AC$78:AC$91,$D1533)/$E1533</f>
        <v/>
      </c>
      <c r="AD1533" s="42">
        <f>NEWEXCISE(INDEX(AD$78:AD$91,$D1533),$E1533)</f>
        <v/>
      </c>
      <c r="AE1533" s="25">
        <f>LOWER(Settings!$C$4)&amp;".mit."&amp;$A1533&amp;IF($C1533="","","."&amp;$C1533&amp;"."&amp;$B1533)&amp;IF(INDEX(Variables!$D$5:$D$105,MATCH($A1533,Variables!$A$5:$A$105,0))="","","."&amp;INDEX(Variables!$D$5:$D$105,MATCH($A1533,Variables!$A$5:$A$105,0)))&amp;"."&amp;AE$5</f>
        <v/>
      </c>
      <c r="AF1533" s="41">
        <f>INDEX(AF$78:AF$91,$D1533)/$E1533</f>
        <v/>
      </c>
      <c r="AG1533" s="40">
        <f>INDEX(AG$78:AG$91,$D1533)/$E1533</f>
        <v/>
      </c>
      <c r="AH1533" s="40">
        <f>INDEX(AH$78:AH$91,$D1533)/$E1533</f>
        <v/>
      </c>
      <c r="AI1533" s="40">
        <f>INDEX(AI$78:AI$91,$D1533)/$E1533</f>
        <v/>
      </c>
      <c r="AJ1533" s="40">
        <f>INDEX(AJ$78:AJ$91,$D1533)/$E1533</f>
        <v/>
      </c>
      <c r="AK1533" s="40">
        <f>INDEX(AK$78:AK$91,$D1533)/$E1533</f>
        <v/>
      </c>
      <c r="AL1533" s="40">
        <f>INDEX(AL$78:AL$91,$D1533)/$E1533</f>
        <v/>
      </c>
      <c r="AM1533" s="40">
        <f>INDEX(AM$78:AM$91,$D1533)/$E1533</f>
        <v/>
      </c>
      <c r="AN1533" s="40">
        <f>INDEX(AN$78:AN$91,$D1533)/$E1533</f>
        <v/>
      </c>
      <c r="AO1533" s="40">
        <f>INDEX(AO$78:AO$91,$D1533)/$E1533</f>
        <v/>
      </c>
      <c r="AP1533" s="40">
        <f>INDEX(AP$78:AP$91,$D1533)/$E1533</f>
        <v/>
      </c>
      <c r="AQ1533" s="40">
        <f>INDEX(AQ$78:AQ$91,$D1533)/$E1533</f>
        <v/>
      </c>
      <c r="AR1533" s="40">
        <f>INDEX(AR$78:AR$91,$D1533)/$E1533</f>
        <v/>
      </c>
      <c r="AS1533" s="40">
        <f>INDEX(AS$78:AS$91,$D1533)/$E1533</f>
        <v/>
      </c>
      <c r="AT1533" s="40">
        <f>INDEX(AT$78:AT$91,$D1533)/$E1533</f>
        <v/>
      </c>
      <c r="AU1533" s="40">
        <f>INDEX(AU$78:AU$91,$D1533)/$E1533</f>
        <v/>
      </c>
      <c r="AV1533" s="40">
        <f>INDEX(AV$78:AV$91,$D1533)/$E1533</f>
        <v/>
      </c>
      <c r="AW1533" s="40">
        <f>INDEX(AW$78:AW$91,$D1533)/$E1533</f>
        <v/>
      </c>
      <c r="AX1533" s="42">
        <f>NEWEXCISE(INDEX(AX$78:AX$91,$D1533),$E1533)</f>
        <v/>
      </c>
    </row>
    <row r="1534" hidden="1" outlineLevel="2">
      <c r="A1534" s="5" t="inlineStr">
        <is>
          <t>ntx</t>
        </is>
      </c>
      <c r="B1534" s="5" t="inlineStr">
        <is>
          <t>oop</t>
        </is>
      </c>
      <c r="C1534" s="5" t="inlineStr">
        <is>
          <t>omn</t>
        </is>
      </c>
      <c r="D1534" s="40">
        <f>INDEX(Inputs!$L$5:$L$132,MATCH($B1534&amp;"|"&amp;$C1534,Inputs!$A$5:$A$132,0))</f>
        <v/>
      </c>
      <c r="E1534" s="40">
        <f>INDEX(Inputs!$I$5:$I$132,MATCH($B1534&amp;"|"&amp;$C1534,Inputs!$A$5:$A$132,0))</f>
        <v/>
      </c>
      <c r="F1534" s="39" t="n"/>
      <c r="G1534" s="39" t="n"/>
      <c r="H1534" s="5">
        <f>INDEX(Variables!$B$5:$B$105,MATCH($A1534,Variables!$A$5:$A$105,0))&amp;IF($C1534="",""," | "&amp;INDEX(Mapping!$B$5:$B$26,MATCH($C1534,Mapping!$A$5:$A$26,0))&amp;" | "&amp;INDEX(Mapping!$B$30:$B$41,MATCH($B1534,Mapping!$A$30:$A$41,0)))</f>
        <v/>
      </c>
      <c r="I1534" s="5">
        <f>INDEX(Variables!$C$5:$C$105,MATCH($A1534,Variables!$A$5:$A$105,0))</f>
        <v/>
      </c>
      <c r="J1534" s="5">
        <f>INDEX(Variables!$E$5:$E$105,MATCH($A1534,Variables!$A$5:$A$105,0))</f>
        <v/>
      </c>
      <c r="K1534" s="25">
        <f>LOWER(Settings!$C$4)&amp;".mit."&amp;$A1534&amp;IF($C1534="","","."&amp;$C1534&amp;"."&amp;$B1534)&amp;IF(INDEX(Variables!$D$5:$D$105,MATCH($A1534,Variables!$A$5:$A$105,0))="","","."&amp;INDEX(Variables!$D$5:$D$105,MATCH($A1534,Variables!$A$5:$A$105,0)))&amp;"."&amp;K$5</f>
        <v/>
      </c>
      <c r="L1534" s="41">
        <f>INDEX(L$78:L$91,$D1534)/$E1534</f>
        <v/>
      </c>
      <c r="M1534" s="40">
        <f>INDEX(M$78:M$91,$D1534)/$E1534</f>
        <v/>
      </c>
      <c r="N1534" s="40">
        <f>INDEX(N$78:N$91,$D1534)/$E1534</f>
        <v/>
      </c>
      <c r="O1534" s="40">
        <f>INDEX(O$78:O$91,$D1534)/$E1534</f>
        <v/>
      </c>
      <c r="P1534" s="40">
        <f>INDEX(P$78:P$91,$D1534)/$E1534</f>
        <v/>
      </c>
      <c r="Q1534" s="40">
        <f>INDEX(Q$78:Q$91,$D1534)/$E1534</f>
        <v/>
      </c>
      <c r="R1534" s="40">
        <f>INDEX(R$78:R$91,$D1534)/$E1534</f>
        <v/>
      </c>
      <c r="S1534" s="40">
        <f>INDEX(S$78:S$91,$D1534)/$E1534</f>
        <v/>
      </c>
      <c r="T1534" s="40">
        <f>INDEX(T$78:T$91,$D1534)/$E1534</f>
        <v/>
      </c>
      <c r="U1534" s="40">
        <f>INDEX(U$78:U$91,$D1534)/$E1534</f>
        <v/>
      </c>
      <c r="V1534" s="40">
        <f>INDEX(V$78:V$91,$D1534)/$E1534</f>
        <v/>
      </c>
      <c r="W1534" s="40">
        <f>INDEX(W$78:W$91,$D1534)/$E1534</f>
        <v/>
      </c>
      <c r="X1534" s="40">
        <f>INDEX(X$78:X$91,$D1534)/$E1534</f>
        <v/>
      </c>
      <c r="Y1534" s="40">
        <f>INDEX(Y$78:Y$91,$D1534)/$E1534</f>
        <v/>
      </c>
      <c r="Z1534" s="40">
        <f>INDEX(Z$78:Z$91,$D1534)/$E1534</f>
        <v/>
      </c>
      <c r="AA1534" s="40">
        <f>INDEX(AA$78:AA$91,$D1534)/$E1534</f>
        <v/>
      </c>
      <c r="AB1534" s="40">
        <f>INDEX(AB$78:AB$91,$D1534)/$E1534</f>
        <v/>
      </c>
      <c r="AC1534" s="40">
        <f>INDEX(AC$78:AC$91,$D1534)/$E1534</f>
        <v/>
      </c>
      <c r="AD1534" s="42">
        <f>NEWEXCISE(INDEX(AD$78:AD$91,$D1534),$E1534)</f>
        <v/>
      </c>
      <c r="AE1534" s="25">
        <f>LOWER(Settings!$C$4)&amp;".mit."&amp;$A1534&amp;IF($C1534="","","."&amp;$C1534&amp;"."&amp;$B1534)&amp;IF(INDEX(Variables!$D$5:$D$105,MATCH($A1534,Variables!$A$5:$A$105,0))="","","."&amp;INDEX(Variables!$D$5:$D$105,MATCH($A1534,Variables!$A$5:$A$105,0)))&amp;"."&amp;AE$5</f>
        <v/>
      </c>
      <c r="AF1534" s="41">
        <f>INDEX(AF$78:AF$91,$D1534)/$E1534</f>
        <v/>
      </c>
      <c r="AG1534" s="40">
        <f>INDEX(AG$78:AG$91,$D1534)/$E1534</f>
        <v/>
      </c>
      <c r="AH1534" s="40">
        <f>INDEX(AH$78:AH$91,$D1534)/$E1534</f>
        <v/>
      </c>
      <c r="AI1534" s="40">
        <f>INDEX(AI$78:AI$91,$D1534)/$E1534</f>
        <v/>
      </c>
      <c r="AJ1534" s="40">
        <f>INDEX(AJ$78:AJ$91,$D1534)/$E1534</f>
        <v/>
      </c>
      <c r="AK1534" s="40">
        <f>INDEX(AK$78:AK$91,$D1534)/$E1534</f>
        <v/>
      </c>
      <c r="AL1534" s="40">
        <f>INDEX(AL$78:AL$91,$D1534)/$E1534</f>
        <v/>
      </c>
      <c r="AM1534" s="40">
        <f>INDEX(AM$78:AM$91,$D1534)/$E1534</f>
        <v/>
      </c>
      <c r="AN1534" s="40">
        <f>INDEX(AN$78:AN$91,$D1534)/$E1534</f>
        <v/>
      </c>
      <c r="AO1534" s="40">
        <f>INDEX(AO$78:AO$91,$D1534)/$E1534</f>
        <v/>
      </c>
      <c r="AP1534" s="40">
        <f>INDEX(AP$78:AP$91,$D1534)/$E1534</f>
        <v/>
      </c>
      <c r="AQ1534" s="40">
        <f>INDEX(AQ$78:AQ$91,$D1534)/$E1534</f>
        <v/>
      </c>
      <c r="AR1534" s="40">
        <f>INDEX(AR$78:AR$91,$D1534)/$E1534</f>
        <v/>
      </c>
      <c r="AS1534" s="40">
        <f>INDEX(AS$78:AS$91,$D1534)/$E1534</f>
        <v/>
      </c>
      <c r="AT1534" s="40">
        <f>INDEX(AT$78:AT$91,$D1534)/$E1534</f>
        <v/>
      </c>
      <c r="AU1534" s="40">
        <f>INDEX(AU$78:AU$91,$D1534)/$E1534</f>
        <v/>
      </c>
      <c r="AV1534" s="40">
        <f>INDEX(AV$78:AV$91,$D1534)/$E1534</f>
        <v/>
      </c>
      <c r="AW1534" s="40">
        <f>INDEX(AW$78:AW$91,$D1534)/$E1534</f>
        <v/>
      </c>
      <c r="AX1534" s="42">
        <f>NEWEXCISE(INDEX(AX$78:AX$91,$D1534),$E1534)</f>
        <v/>
      </c>
    </row>
    <row r="1535" hidden="1" outlineLevel="2">
      <c r="A1535" s="5" t="inlineStr">
        <is>
          <t>ntx</t>
        </is>
      </c>
      <c r="B1535" s="5" t="inlineStr">
        <is>
          <t>bio</t>
        </is>
      </c>
      <c r="C1535" s="5" t="inlineStr">
        <is>
          <t>omn</t>
        </is>
      </c>
      <c r="D1535" s="40">
        <f>INDEX(Inputs!$L$5:$L$132,MATCH($B1535&amp;"|"&amp;$C1535,Inputs!$A$5:$A$132,0))</f>
        <v/>
      </c>
      <c r="E1535" s="40">
        <f>INDEX(Inputs!$I$5:$I$132,MATCH($B1535&amp;"|"&amp;$C1535,Inputs!$A$5:$A$132,0))</f>
        <v/>
      </c>
      <c r="F1535" s="39" t="n"/>
      <c r="G1535" s="39" t="n"/>
      <c r="H1535" s="5">
        <f>INDEX(Variables!$B$5:$B$105,MATCH($A1535,Variables!$A$5:$A$105,0))&amp;IF($C1535="",""," | "&amp;INDEX(Mapping!$B$5:$B$26,MATCH($C1535,Mapping!$A$5:$A$26,0))&amp;" | "&amp;INDEX(Mapping!$B$30:$B$41,MATCH($B1535,Mapping!$A$30:$A$41,0)))</f>
        <v/>
      </c>
      <c r="I1535" s="5">
        <f>INDEX(Variables!$C$5:$C$105,MATCH($A1535,Variables!$A$5:$A$105,0))</f>
        <v/>
      </c>
      <c r="J1535" s="5">
        <f>INDEX(Variables!$E$5:$E$105,MATCH($A1535,Variables!$A$5:$A$105,0))</f>
        <v/>
      </c>
      <c r="K1535" s="25">
        <f>LOWER(Settings!$C$4)&amp;".mit."&amp;$A1535&amp;IF($C1535="","","."&amp;$C1535&amp;"."&amp;$B1535)&amp;IF(INDEX(Variables!$D$5:$D$105,MATCH($A1535,Variables!$A$5:$A$105,0))="","","."&amp;INDEX(Variables!$D$5:$D$105,MATCH($A1535,Variables!$A$5:$A$105,0)))&amp;"."&amp;K$5</f>
        <v/>
      </c>
      <c r="L1535" s="41">
        <f>INDEX(L$78:L$91,$D1535)/$E1535</f>
        <v/>
      </c>
      <c r="M1535" s="40">
        <f>INDEX(M$78:M$91,$D1535)/$E1535</f>
        <v/>
      </c>
      <c r="N1535" s="40">
        <f>INDEX(N$78:N$91,$D1535)/$E1535</f>
        <v/>
      </c>
      <c r="O1535" s="40">
        <f>INDEX(O$78:O$91,$D1535)/$E1535</f>
        <v/>
      </c>
      <c r="P1535" s="40">
        <f>INDEX(P$78:P$91,$D1535)/$E1535</f>
        <v/>
      </c>
      <c r="Q1535" s="40">
        <f>INDEX(Q$78:Q$91,$D1535)/$E1535</f>
        <v/>
      </c>
      <c r="R1535" s="40">
        <f>INDEX(R$78:R$91,$D1535)/$E1535</f>
        <v/>
      </c>
      <c r="S1535" s="40">
        <f>INDEX(S$78:S$91,$D1535)/$E1535</f>
        <v/>
      </c>
      <c r="T1535" s="40">
        <f>INDEX(T$78:T$91,$D1535)/$E1535</f>
        <v/>
      </c>
      <c r="U1535" s="40">
        <f>INDEX(U$78:U$91,$D1535)/$E1535</f>
        <v/>
      </c>
      <c r="V1535" s="40">
        <f>INDEX(V$78:V$91,$D1535)/$E1535</f>
        <v/>
      </c>
      <c r="W1535" s="40">
        <f>INDEX(W$78:W$91,$D1535)/$E1535</f>
        <v/>
      </c>
      <c r="X1535" s="40">
        <f>INDEX(X$78:X$91,$D1535)/$E1535</f>
        <v/>
      </c>
      <c r="Y1535" s="40">
        <f>INDEX(Y$78:Y$91,$D1535)/$E1535</f>
        <v/>
      </c>
      <c r="Z1535" s="40">
        <f>INDEX(Z$78:Z$91,$D1535)/$E1535</f>
        <v/>
      </c>
      <c r="AA1535" s="40">
        <f>INDEX(AA$78:AA$91,$D1535)/$E1535</f>
        <v/>
      </c>
      <c r="AB1535" s="40">
        <f>INDEX(AB$78:AB$91,$D1535)/$E1535</f>
        <v/>
      </c>
      <c r="AC1535" s="40">
        <f>INDEX(AC$78:AC$91,$D1535)/$E1535</f>
        <v/>
      </c>
      <c r="AD1535" s="42">
        <f>NEWEXCISE(INDEX(AD$78:AD$91,$D1535),$E1535)</f>
        <v/>
      </c>
      <c r="AE1535" s="25">
        <f>LOWER(Settings!$C$4)&amp;".mit."&amp;$A1535&amp;IF($C1535="","","."&amp;$C1535&amp;"."&amp;$B1535)&amp;IF(INDEX(Variables!$D$5:$D$105,MATCH($A1535,Variables!$A$5:$A$105,0))="","","."&amp;INDEX(Variables!$D$5:$D$105,MATCH($A1535,Variables!$A$5:$A$105,0)))&amp;"."&amp;AE$5</f>
        <v/>
      </c>
      <c r="AF1535" s="41">
        <f>INDEX(AF$78:AF$91,$D1535)/$E1535</f>
        <v/>
      </c>
      <c r="AG1535" s="40">
        <f>INDEX(AG$78:AG$91,$D1535)/$E1535</f>
        <v/>
      </c>
      <c r="AH1535" s="40">
        <f>INDEX(AH$78:AH$91,$D1535)/$E1535</f>
        <v/>
      </c>
      <c r="AI1535" s="40">
        <f>INDEX(AI$78:AI$91,$D1535)/$E1535</f>
        <v/>
      </c>
      <c r="AJ1535" s="40">
        <f>INDEX(AJ$78:AJ$91,$D1535)/$E1535</f>
        <v/>
      </c>
      <c r="AK1535" s="40">
        <f>INDEX(AK$78:AK$91,$D1535)/$E1535</f>
        <v/>
      </c>
      <c r="AL1535" s="40">
        <f>INDEX(AL$78:AL$91,$D1535)/$E1535</f>
        <v/>
      </c>
      <c r="AM1535" s="40">
        <f>INDEX(AM$78:AM$91,$D1535)/$E1535</f>
        <v/>
      </c>
      <c r="AN1535" s="40">
        <f>INDEX(AN$78:AN$91,$D1535)/$E1535</f>
        <v/>
      </c>
      <c r="AO1535" s="40">
        <f>INDEX(AO$78:AO$91,$D1535)/$E1535</f>
        <v/>
      </c>
      <c r="AP1535" s="40">
        <f>INDEX(AP$78:AP$91,$D1535)/$E1535</f>
        <v/>
      </c>
      <c r="AQ1535" s="40">
        <f>INDEX(AQ$78:AQ$91,$D1535)/$E1535</f>
        <v/>
      </c>
      <c r="AR1535" s="40">
        <f>INDEX(AR$78:AR$91,$D1535)/$E1535</f>
        <v/>
      </c>
      <c r="AS1535" s="40">
        <f>INDEX(AS$78:AS$91,$D1535)/$E1535</f>
        <v/>
      </c>
      <c r="AT1535" s="40">
        <f>INDEX(AT$78:AT$91,$D1535)/$E1535</f>
        <v/>
      </c>
      <c r="AU1535" s="40">
        <f>INDEX(AU$78:AU$91,$D1535)/$E1535</f>
        <v/>
      </c>
      <c r="AV1535" s="40">
        <f>INDEX(AV$78:AV$91,$D1535)/$E1535</f>
        <v/>
      </c>
      <c r="AW1535" s="40">
        <f>INDEX(AW$78:AW$91,$D1535)/$E1535</f>
        <v/>
      </c>
      <c r="AX1535" s="42">
        <f>NEWEXCISE(INDEX(AX$78:AX$91,$D1535),$E1535)</f>
        <v/>
      </c>
    </row>
    <row r="1536" hidden="1" outlineLevel="2"/>
    <row r="1537" hidden="1" outlineLevel="2">
      <c r="A1537" s="5" t="inlineStr">
        <is>
          <t>nce</t>
        </is>
      </c>
      <c r="B1537" s="5" t="inlineStr">
        <is>
          <t>coa</t>
        </is>
      </c>
      <c r="C1537" s="5" t="inlineStr">
        <is>
          <t>omn</t>
        </is>
      </c>
      <c r="D1537" s="39" t="n"/>
      <c r="E1537" s="39" t="n"/>
      <c r="F1537" s="39" t="n"/>
      <c r="G1537" s="39" t="n"/>
      <c r="H1537" s="5">
        <f>INDEX(Variables!$B$5:$B$105,MATCH($A1537,Variables!$A$5:$A$105,0))&amp;IF($C1537="",""," | "&amp;INDEX(Mapping!$B$5:$B$26,MATCH($C1537,Mapping!$A$5:$A$26,0))&amp;" | "&amp;INDEX(Mapping!$B$30:$B$41,MATCH($B1537,Mapping!$A$30:$A$41,0)))</f>
        <v/>
      </c>
      <c r="I1537" s="5">
        <f>INDEX(Variables!$C$5:$C$105,MATCH($A1537,Variables!$A$5:$A$105,0))</f>
        <v/>
      </c>
      <c r="J1537" s="5">
        <f>INDEX(Variables!$E$5:$E$105,MATCH($A1537,Variables!$A$5:$A$105,0))</f>
        <v/>
      </c>
      <c r="K1537" s="25">
        <f>LOWER(Settings!$C$4)&amp;".mit."&amp;$A1537&amp;IF($C1537="","","."&amp;$C1537&amp;"."&amp;$B1537)&amp;IF(INDEX(Variables!$D$5:$D$105,MATCH($A1537,Variables!$A$5:$A$105,0))="","","."&amp;INDEX(Variables!$D$5:$D$105,MATCH($A1537,Variables!$A$5:$A$105,0)))&amp;"."&amp;K$5</f>
        <v/>
      </c>
      <c r="L1537" s="41">
        <f>L1510+L1519+L1528</f>
        <v/>
      </c>
      <c r="M1537" s="40">
        <f>M1510+M1519+M1528</f>
        <v/>
      </c>
      <c r="N1537" s="40">
        <f>N1510+N1519+N1528</f>
        <v/>
      </c>
      <c r="O1537" s="40">
        <f>O1510+O1519+O1528</f>
        <v/>
      </c>
      <c r="P1537" s="40">
        <f>P1510+P1519+P1528</f>
        <v/>
      </c>
      <c r="Q1537" s="40">
        <f>Q1510+Q1519+Q1528</f>
        <v/>
      </c>
      <c r="R1537" s="40">
        <f>R1510+R1519+R1528</f>
        <v/>
      </c>
      <c r="S1537" s="40">
        <f>S1510+S1519+S1528</f>
        <v/>
      </c>
      <c r="T1537" s="40">
        <f>T1510+T1519+T1528</f>
        <v/>
      </c>
      <c r="U1537" s="40">
        <f>U1510+U1519+U1528</f>
        <v/>
      </c>
      <c r="V1537" s="40">
        <f>V1510+V1519+V1528</f>
        <v/>
      </c>
      <c r="W1537" s="40">
        <f>W1510+W1519+W1528</f>
        <v/>
      </c>
      <c r="X1537" s="40">
        <f>X1510+X1519+X1528</f>
        <v/>
      </c>
      <c r="Y1537" s="40">
        <f>Y1510+Y1519+Y1528</f>
        <v/>
      </c>
      <c r="Z1537" s="40">
        <f>Z1510+Z1519+Z1528</f>
        <v/>
      </c>
      <c r="AA1537" s="40">
        <f>AA1510+AA1519+AA1528</f>
        <v/>
      </c>
      <c r="AB1537" s="40">
        <f>AB1510+AB1519+AB1528</f>
        <v/>
      </c>
      <c r="AC1537" s="40">
        <f>AC1510+AC1519+AC1528</f>
        <v/>
      </c>
      <c r="AD1537" s="42">
        <f>NEWPOLICY(AD1510,AD1519,AD1528)</f>
        <v/>
      </c>
      <c r="AE1537" s="25">
        <f>LOWER(Settings!$C$4)&amp;".mit."&amp;$A1537&amp;IF($C1537="","","."&amp;$C1537&amp;"."&amp;$B1537)&amp;IF(INDEX(Variables!$D$5:$D$105,MATCH($A1537,Variables!$A$5:$A$105,0))="","","."&amp;INDEX(Variables!$D$5:$D$105,MATCH($A1537,Variables!$A$5:$A$105,0)))&amp;"."&amp;AE$5</f>
        <v/>
      </c>
      <c r="AF1537" s="41">
        <f>AF1510+AF1519+AF1528</f>
        <v/>
      </c>
      <c r="AG1537" s="40">
        <f>AG1510+AG1519+AG1528</f>
        <v/>
      </c>
      <c r="AH1537" s="40">
        <f>AH1510+AH1519+AH1528</f>
        <v/>
      </c>
      <c r="AI1537" s="40">
        <f>AI1510+AI1519+AI1528</f>
        <v/>
      </c>
      <c r="AJ1537" s="40">
        <f>AJ1510+AJ1519+AJ1528</f>
        <v/>
      </c>
      <c r="AK1537" s="40">
        <f>AK1510+AK1519+AK1528</f>
        <v/>
      </c>
      <c r="AL1537" s="40">
        <f>AL1510+AL1519+AL1528</f>
        <v/>
      </c>
      <c r="AM1537" s="40">
        <f>AM1510+AM1519+AM1528</f>
        <v/>
      </c>
      <c r="AN1537" s="40">
        <f>AN1510+AN1519+AN1528</f>
        <v/>
      </c>
      <c r="AO1537" s="40">
        <f>AO1510+AO1519+AO1528</f>
        <v/>
      </c>
      <c r="AP1537" s="40">
        <f>AP1510+AP1519+AP1528</f>
        <v/>
      </c>
      <c r="AQ1537" s="40">
        <f>AQ1510+AQ1519+AQ1528</f>
        <v/>
      </c>
      <c r="AR1537" s="40">
        <f>AR1510+AR1519+AR1528</f>
        <v/>
      </c>
      <c r="AS1537" s="40">
        <f>AS1510+AS1519+AS1528</f>
        <v/>
      </c>
      <c r="AT1537" s="40">
        <f>AT1510+AT1519+AT1528</f>
        <v/>
      </c>
      <c r="AU1537" s="40">
        <f>AU1510+AU1519+AU1528</f>
        <v/>
      </c>
      <c r="AV1537" s="40">
        <f>AV1510+AV1519+AV1528</f>
        <v/>
      </c>
      <c r="AW1537" s="40">
        <f>AW1510+AW1519+AW1528</f>
        <v/>
      </c>
      <c r="AX1537" s="42">
        <f>NEWPOLICY(AX1510,AX1519,AX1528)</f>
        <v/>
      </c>
    </row>
    <row r="1538" hidden="1" outlineLevel="2">
      <c r="A1538" s="5" t="inlineStr">
        <is>
          <t>nce</t>
        </is>
      </c>
      <c r="B1538" s="5" t="inlineStr">
        <is>
          <t>nga</t>
        </is>
      </c>
      <c r="C1538" s="5" t="inlineStr">
        <is>
          <t>omn</t>
        </is>
      </c>
      <c r="D1538" s="39" t="n"/>
      <c r="E1538" s="39" t="n"/>
      <c r="F1538" s="39" t="n"/>
      <c r="G1538" s="39" t="n"/>
      <c r="H1538" s="5">
        <f>INDEX(Variables!$B$5:$B$105,MATCH($A1538,Variables!$A$5:$A$105,0))&amp;IF($C1538="",""," | "&amp;INDEX(Mapping!$B$5:$B$26,MATCH($C1538,Mapping!$A$5:$A$26,0))&amp;" | "&amp;INDEX(Mapping!$B$30:$B$41,MATCH($B1538,Mapping!$A$30:$A$41,0)))</f>
        <v/>
      </c>
      <c r="I1538" s="5">
        <f>INDEX(Variables!$C$5:$C$105,MATCH($A1538,Variables!$A$5:$A$105,0))</f>
        <v/>
      </c>
      <c r="J1538" s="5">
        <f>INDEX(Variables!$E$5:$E$105,MATCH($A1538,Variables!$A$5:$A$105,0))</f>
        <v/>
      </c>
      <c r="K1538" s="25">
        <f>LOWER(Settings!$C$4)&amp;".mit."&amp;$A1538&amp;IF($C1538="","","."&amp;$C1538&amp;"."&amp;$B1538)&amp;IF(INDEX(Variables!$D$5:$D$105,MATCH($A1538,Variables!$A$5:$A$105,0))="","","."&amp;INDEX(Variables!$D$5:$D$105,MATCH($A1538,Variables!$A$5:$A$105,0)))&amp;"."&amp;K$5</f>
        <v/>
      </c>
      <c r="L1538" s="41">
        <f>L1511+L1520+L1529</f>
        <v/>
      </c>
      <c r="M1538" s="40">
        <f>M1511+M1520+M1529</f>
        <v/>
      </c>
      <c r="N1538" s="40">
        <f>N1511+N1520+N1529</f>
        <v/>
      </c>
      <c r="O1538" s="40">
        <f>O1511+O1520+O1529</f>
        <v/>
      </c>
      <c r="P1538" s="40">
        <f>P1511+P1520+P1529</f>
        <v/>
      </c>
      <c r="Q1538" s="40">
        <f>Q1511+Q1520+Q1529</f>
        <v/>
      </c>
      <c r="R1538" s="40">
        <f>R1511+R1520+R1529</f>
        <v/>
      </c>
      <c r="S1538" s="40">
        <f>S1511+S1520+S1529</f>
        <v/>
      </c>
      <c r="T1538" s="40">
        <f>T1511+T1520+T1529</f>
        <v/>
      </c>
      <c r="U1538" s="40">
        <f>U1511+U1520+U1529</f>
        <v/>
      </c>
      <c r="V1538" s="40">
        <f>V1511+V1520+V1529</f>
        <v/>
      </c>
      <c r="W1538" s="40">
        <f>W1511+W1520+W1529</f>
        <v/>
      </c>
      <c r="X1538" s="40">
        <f>X1511+X1520+X1529</f>
        <v/>
      </c>
      <c r="Y1538" s="40">
        <f>Y1511+Y1520+Y1529</f>
        <v/>
      </c>
      <c r="Z1538" s="40">
        <f>Z1511+Z1520+Z1529</f>
        <v/>
      </c>
      <c r="AA1538" s="40">
        <f>AA1511+AA1520+AA1529</f>
        <v/>
      </c>
      <c r="AB1538" s="40">
        <f>AB1511+AB1520+AB1529</f>
        <v/>
      </c>
      <c r="AC1538" s="40">
        <f>AC1511+AC1520+AC1529</f>
        <v/>
      </c>
      <c r="AD1538" s="42">
        <f>NEWPOLICY(AD1511,AD1520,AD1529)</f>
        <v/>
      </c>
      <c r="AE1538" s="25">
        <f>LOWER(Settings!$C$4)&amp;".mit."&amp;$A1538&amp;IF($C1538="","","."&amp;$C1538&amp;"."&amp;$B1538)&amp;IF(INDEX(Variables!$D$5:$D$105,MATCH($A1538,Variables!$A$5:$A$105,0))="","","."&amp;INDEX(Variables!$D$5:$D$105,MATCH($A1538,Variables!$A$5:$A$105,0)))&amp;"."&amp;AE$5</f>
        <v/>
      </c>
      <c r="AF1538" s="41">
        <f>AF1511+AF1520+AF1529</f>
        <v/>
      </c>
      <c r="AG1538" s="40">
        <f>AG1511+AG1520+AG1529</f>
        <v/>
      </c>
      <c r="AH1538" s="40">
        <f>AH1511+AH1520+AH1529</f>
        <v/>
      </c>
      <c r="AI1538" s="40">
        <f>AI1511+AI1520+AI1529</f>
        <v/>
      </c>
      <c r="AJ1538" s="40">
        <f>AJ1511+AJ1520+AJ1529</f>
        <v/>
      </c>
      <c r="AK1538" s="40">
        <f>AK1511+AK1520+AK1529</f>
        <v/>
      </c>
      <c r="AL1538" s="40">
        <f>AL1511+AL1520+AL1529</f>
        <v/>
      </c>
      <c r="AM1538" s="40">
        <f>AM1511+AM1520+AM1529</f>
        <v/>
      </c>
      <c r="AN1538" s="40">
        <f>AN1511+AN1520+AN1529</f>
        <v/>
      </c>
      <c r="AO1538" s="40">
        <f>AO1511+AO1520+AO1529</f>
        <v/>
      </c>
      <c r="AP1538" s="40">
        <f>AP1511+AP1520+AP1529</f>
        <v/>
      </c>
      <c r="AQ1538" s="40">
        <f>AQ1511+AQ1520+AQ1529</f>
        <v/>
      </c>
      <c r="AR1538" s="40">
        <f>AR1511+AR1520+AR1529</f>
        <v/>
      </c>
      <c r="AS1538" s="40">
        <f>AS1511+AS1520+AS1529</f>
        <v/>
      </c>
      <c r="AT1538" s="40">
        <f>AT1511+AT1520+AT1529</f>
        <v/>
      </c>
      <c r="AU1538" s="40">
        <f>AU1511+AU1520+AU1529</f>
        <v/>
      </c>
      <c r="AV1538" s="40">
        <f>AV1511+AV1520+AV1529</f>
        <v/>
      </c>
      <c r="AW1538" s="40">
        <f>AW1511+AW1520+AW1529</f>
        <v/>
      </c>
      <c r="AX1538" s="42">
        <f>NEWPOLICY(AX1511,AX1520,AX1529)</f>
        <v/>
      </c>
    </row>
    <row r="1539" hidden="1" outlineLevel="2">
      <c r="A1539" s="5" t="inlineStr">
        <is>
          <t>nce</t>
        </is>
      </c>
      <c r="B1539" s="5" t="inlineStr">
        <is>
          <t>gso</t>
        </is>
      </c>
      <c r="C1539" s="5" t="inlineStr">
        <is>
          <t>omn</t>
        </is>
      </c>
      <c r="D1539" s="39" t="n"/>
      <c r="E1539" s="39" t="n"/>
      <c r="F1539" s="39" t="n"/>
      <c r="G1539" s="39" t="n"/>
      <c r="H1539" s="5">
        <f>INDEX(Variables!$B$5:$B$105,MATCH($A1539,Variables!$A$5:$A$105,0))&amp;IF($C1539="",""," | "&amp;INDEX(Mapping!$B$5:$B$26,MATCH($C1539,Mapping!$A$5:$A$26,0))&amp;" | "&amp;INDEX(Mapping!$B$30:$B$41,MATCH($B1539,Mapping!$A$30:$A$41,0)))</f>
        <v/>
      </c>
      <c r="I1539" s="5">
        <f>INDEX(Variables!$C$5:$C$105,MATCH($A1539,Variables!$A$5:$A$105,0))</f>
        <v/>
      </c>
      <c r="J1539" s="5">
        <f>INDEX(Variables!$E$5:$E$105,MATCH($A1539,Variables!$A$5:$A$105,0))</f>
        <v/>
      </c>
      <c r="K1539" s="25">
        <f>LOWER(Settings!$C$4)&amp;".mit."&amp;$A1539&amp;IF($C1539="","","."&amp;$C1539&amp;"."&amp;$B1539)&amp;IF(INDEX(Variables!$D$5:$D$105,MATCH($A1539,Variables!$A$5:$A$105,0))="","","."&amp;INDEX(Variables!$D$5:$D$105,MATCH($A1539,Variables!$A$5:$A$105,0)))&amp;"."&amp;K$5</f>
        <v/>
      </c>
      <c r="L1539" s="41">
        <f>L1512+L1521+L1530</f>
        <v/>
      </c>
      <c r="M1539" s="40">
        <f>M1512+M1521+M1530</f>
        <v/>
      </c>
      <c r="N1539" s="40">
        <f>N1512+N1521+N1530</f>
        <v/>
      </c>
      <c r="O1539" s="40">
        <f>O1512+O1521+O1530</f>
        <v/>
      </c>
      <c r="P1539" s="40">
        <f>P1512+P1521+P1530</f>
        <v/>
      </c>
      <c r="Q1539" s="40">
        <f>Q1512+Q1521+Q1530</f>
        <v/>
      </c>
      <c r="R1539" s="40">
        <f>R1512+R1521+R1530</f>
        <v/>
      </c>
      <c r="S1539" s="40">
        <f>S1512+S1521+S1530</f>
        <v/>
      </c>
      <c r="T1539" s="40">
        <f>T1512+T1521+T1530</f>
        <v/>
      </c>
      <c r="U1539" s="40">
        <f>U1512+U1521+U1530</f>
        <v/>
      </c>
      <c r="V1539" s="40">
        <f>V1512+V1521+V1530</f>
        <v/>
      </c>
      <c r="W1539" s="40">
        <f>W1512+W1521+W1530</f>
        <v/>
      </c>
      <c r="X1539" s="40">
        <f>X1512+X1521+X1530</f>
        <v/>
      </c>
      <c r="Y1539" s="40">
        <f>Y1512+Y1521+Y1530</f>
        <v/>
      </c>
      <c r="Z1539" s="40">
        <f>Z1512+Z1521+Z1530</f>
        <v/>
      </c>
      <c r="AA1539" s="40">
        <f>AA1512+AA1521+AA1530</f>
        <v/>
      </c>
      <c r="AB1539" s="40">
        <f>AB1512+AB1521+AB1530</f>
        <v/>
      </c>
      <c r="AC1539" s="40">
        <f>AC1512+AC1521+AC1530</f>
        <v/>
      </c>
      <c r="AD1539" s="42">
        <f>NEWPOLICY(AD1512,AD1521,AD1530)</f>
        <v/>
      </c>
      <c r="AE1539" s="25">
        <f>LOWER(Settings!$C$4)&amp;".mit."&amp;$A1539&amp;IF($C1539="","","."&amp;$C1539&amp;"."&amp;$B1539)&amp;IF(INDEX(Variables!$D$5:$D$105,MATCH($A1539,Variables!$A$5:$A$105,0))="","","."&amp;INDEX(Variables!$D$5:$D$105,MATCH($A1539,Variables!$A$5:$A$105,0)))&amp;"."&amp;AE$5</f>
        <v/>
      </c>
      <c r="AF1539" s="41">
        <f>AF1512+AF1521+AF1530</f>
        <v/>
      </c>
      <c r="AG1539" s="40">
        <f>AG1512+AG1521+AG1530</f>
        <v/>
      </c>
      <c r="AH1539" s="40">
        <f>AH1512+AH1521+AH1530</f>
        <v/>
      </c>
      <c r="AI1539" s="40">
        <f>AI1512+AI1521+AI1530</f>
        <v/>
      </c>
      <c r="AJ1539" s="40">
        <f>AJ1512+AJ1521+AJ1530</f>
        <v/>
      </c>
      <c r="AK1539" s="40">
        <f>AK1512+AK1521+AK1530</f>
        <v/>
      </c>
      <c r="AL1539" s="40">
        <f>AL1512+AL1521+AL1530</f>
        <v/>
      </c>
      <c r="AM1539" s="40">
        <f>AM1512+AM1521+AM1530</f>
        <v/>
      </c>
      <c r="AN1539" s="40">
        <f>AN1512+AN1521+AN1530</f>
        <v/>
      </c>
      <c r="AO1539" s="40">
        <f>AO1512+AO1521+AO1530</f>
        <v/>
      </c>
      <c r="AP1539" s="40">
        <f>AP1512+AP1521+AP1530</f>
        <v/>
      </c>
      <c r="AQ1539" s="40">
        <f>AQ1512+AQ1521+AQ1530</f>
        <v/>
      </c>
      <c r="AR1539" s="40">
        <f>AR1512+AR1521+AR1530</f>
        <v/>
      </c>
      <c r="AS1539" s="40">
        <f>AS1512+AS1521+AS1530</f>
        <v/>
      </c>
      <c r="AT1539" s="40">
        <f>AT1512+AT1521+AT1530</f>
        <v/>
      </c>
      <c r="AU1539" s="40">
        <f>AU1512+AU1521+AU1530</f>
        <v/>
      </c>
      <c r="AV1539" s="40">
        <f>AV1512+AV1521+AV1530</f>
        <v/>
      </c>
      <c r="AW1539" s="40">
        <f>AW1512+AW1521+AW1530</f>
        <v/>
      </c>
      <c r="AX1539" s="42">
        <f>NEWPOLICY(AX1512,AX1521,AX1530)</f>
        <v/>
      </c>
    </row>
    <row r="1540" hidden="1" outlineLevel="2">
      <c r="A1540" s="5" t="inlineStr">
        <is>
          <t>nce</t>
        </is>
      </c>
      <c r="B1540" s="5" t="inlineStr">
        <is>
          <t>die</t>
        </is>
      </c>
      <c r="C1540" s="5" t="inlineStr">
        <is>
          <t>omn</t>
        </is>
      </c>
      <c r="D1540" s="39" t="n"/>
      <c r="E1540" s="39" t="n"/>
      <c r="F1540" s="39" t="n"/>
      <c r="G1540" s="39" t="n"/>
      <c r="H1540" s="5">
        <f>INDEX(Variables!$B$5:$B$105,MATCH($A1540,Variables!$A$5:$A$105,0))&amp;IF($C1540="",""," | "&amp;INDEX(Mapping!$B$5:$B$26,MATCH($C1540,Mapping!$A$5:$A$26,0))&amp;" | "&amp;INDEX(Mapping!$B$30:$B$41,MATCH($B1540,Mapping!$A$30:$A$41,0)))</f>
        <v/>
      </c>
      <c r="I1540" s="5">
        <f>INDEX(Variables!$C$5:$C$105,MATCH($A1540,Variables!$A$5:$A$105,0))</f>
        <v/>
      </c>
      <c r="J1540" s="5">
        <f>INDEX(Variables!$E$5:$E$105,MATCH($A1540,Variables!$A$5:$A$105,0))</f>
        <v/>
      </c>
      <c r="K1540" s="25">
        <f>LOWER(Settings!$C$4)&amp;".mit."&amp;$A1540&amp;IF($C1540="","","."&amp;$C1540&amp;"."&amp;$B1540)&amp;IF(INDEX(Variables!$D$5:$D$105,MATCH($A1540,Variables!$A$5:$A$105,0))="","","."&amp;INDEX(Variables!$D$5:$D$105,MATCH($A1540,Variables!$A$5:$A$105,0)))&amp;"."&amp;K$5</f>
        <v/>
      </c>
      <c r="L1540" s="41">
        <f>L1513+L1522+L1531</f>
        <v/>
      </c>
      <c r="M1540" s="40">
        <f>M1513+M1522+M1531</f>
        <v/>
      </c>
      <c r="N1540" s="40">
        <f>N1513+N1522+N1531</f>
        <v/>
      </c>
      <c r="O1540" s="40">
        <f>O1513+O1522+O1531</f>
        <v/>
      </c>
      <c r="P1540" s="40">
        <f>P1513+P1522+P1531</f>
        <v/>
      </c>
      <c r="Q1540" s="40">
        <f>Q1513+Q1522+Q1531</f>
        <v/>
      </c>
      <c r="R1540" s="40">
        <f>R1513+R1522+R1531</f>
        <v/>
      </c>
      <c r="S1540" s="40">
        <f>S1513+S1522+S1531</f>
        <v/>
      </c>
      <c r="T1540" s="40">
        <f>T1513+T1522+T1531</f>
        <v/>
      </c>
      <c r="U1540" s="40">
        <f>U1513+U1522+U1531</f>
        <v/>
      </c>
      <c r="V1540" s="40">
        <f>V1513+V1522+V1531</f>
        <v/>
      </c>
      <c r="W1540" s="40">
        <f>W1513+W1522+W1531</f>
        <v/>
      </c>
      <c r="X1540" s="40">
        <f>X1513+X1522+X1531</f>
        <v/>
      </c>
      <c r="Y1540" s="40">
        <f>Y1513+Y1522+Y1531</f>
        <v/>
      </c>
      <c r="Z1540" s="40">
        <f>Z1513+Z1522+Z1531</f>
        <v/>
      </c>
      <c r="AA1540" s="40">
        <f>AA1513+AA1522+AA1531</f>
        <v/>
      </c>
      <c r="AB1540" s="40">
        <f>AB1513+AB1522+AB1531</f>
        <v/>
      </c>
      <c r="AC1540" s="40">
        <f>AC1513+AC1522+AC1531</f>
        <v/>
      </c>
      <c r="AD1540" s="42">
        <f>NEWPOLICY(AD1513,AD1522,AD1531)</f>
        <v/>
      </c>
      <c r="AE1540" s="25">
        <f>LOWER(Settings!$C$4)&amp;".mit."&amp;$A1540&amp;IF($C1540="","","."&amp;$C1540&amp;"."&amp;$B1540)&amp;IF(INDEX(Variables!$D$5:$D$105,MATCH($A1540,Variables!$A$5:$A$105,0))="","","."&amp;INDEX(Variables!$D$5:$D$105,MATCH($A1540,Variables!$A$5:$A$105,0)))&amp;"."&amp;AE$5</f>
        <v/>
      </c>
      <c r="AF1540" s="41">
        <f>AF1513+AF1522+AF1531</f>
        <v/>
      </c>
      <c r="AG1540" s="40">
        <f>AG1513+AG1522+AG1531</f>
        <v/>
      </c>
      <c r="AH1540" s="40">
        <f>AH1513+AH1522+AH1531</f>
        <v/>
      </c>
      <c r="AI1540" s="40">
        <f>AI1513+AI1522+AI1531</f>
        <v/>
      </c>
      <c r="AJ1540" s="40">
        <f>AJ1513+AJ1522+AJ1531</f>
        <v/>
      </c>
      <c r="AK1540" s="40">
        <f>AK1513+AK1522+AK1531</f>
        <v/>
      </c>
      <c r="AL1540" s="40">
        <f>AL1513+AL1522+AL1531</f>
        <v/>
      </c>
      <c r="AM1540" s="40">
        <f>AM1513+AM1522+AM1531</f>
        <v/>
      </c>
      <c r="AN1540" s="40">
        <f>AN1513+AN1522+AN1531</f>
        <v/>
      </c>
      <c r="AO1540" s="40">
        <f>AO1513+AO1522+AO1531</f>
        <v/>
      </c>
      <c r="AP1540" s="40">
        <f>AP1513+AP1522+AP1531</f>
        <v/>
      </c>
      <c r="AQ1540" s="40">
        <f>AQ1513+AQ1522+AQ1531</f>
        <v/>
      </c>
      <c r="AR1540" s="40">
        <f>AR1513+AR1522+AR1531</f>
        <v/>
      </c>
      <c r="AS1540" s="40">
        <f>AS1513+AS1522+AS1531</f>
        <v/>
      </c>
      <c r="AT1540" s="40">
        <f>AT1513+AT1522+AT1531</f>
        <v/>
      </c>
      <c r="AU1540" s="40">
        <f>AU1513+AU1522+AU1531</f>
        <v/>
      </c>
      <c r="AV1540" s="40">
        <f>AV1513+AV1522+AV1531</f>
        <v/>
      </c>
      <c r="AW1540" s="40">
        <f>AW1513+AW1522+AW1531</f>
        <v/>
      </c>
      <c r="AX1540" s="42">
        <f>NEWPOLICY(AX1513,AX1522,AX1531)</f>
        <v/>
      </c>
    </row>
    <row r="1541" hidden="1" outlineLevel="2">
      <c r="A1541" s="5" t="inlineStr">
        <is>
          <t>nce</t>
        </is>
      </c>
      <c r="B1541" s="5" t="inlineStr">
        <is>
          <t>lpg</t>
        </is>
      </c>
      <c r="C1541" s="5" t="inlineStr">
        <is>
          <t>omn</t>
        </is>
      </c>
      <c r="D1541" s="39" t="n"/>
      <c r="E1541" s="39" t="n"/>
      <c r="F1541" s="39" t="n"/>
      <c r="G1541" s="39" t="n"/>
      <c r="H1541" s="5">
        <f>INDEX(Variables!$B$5:$B$105,MATCH($A1541,Variables!$A$5:$A$105,0))&amp;IF($C1541="",""," | "&amp;INDEX(Mapping!$B$5:$B$26,MATCH($C1541,Mapping!$A$5:$A$26,0))&amp;" | "&amp;INDEX(Mapping!$B$30:$B$41,MATCH($B1541,Mapping!$A$30:$A$41,0)))</f>
        <v/>
      </c>
      <c r="I1541" s="5">
        <f>INDEX(Variables!$C$5:$C$105,MATCH($A1541,Variables!$A$5:$A$105,0))</f>
        <v/>
      </c>
      <c r="J1541" s="5">
        <f>INDEX(Variables!$E$5:$E$105,MATCH($A1541,Variables!$A$5:$A$105,0))</f>
        <v/>
      </c>
      <c r="K1541" s="25">
        <f>LOWER(Settings!$C$4)&amp;".mit."&amp;$A1541&amp;IF($C1541="","","."&amp;$C1541&amp;"."&amp;$B1541)&amp;IF(INDEX(Variables!$D$5:$D$105,MATCH($A1541,Variables!$A$5:$A$105,0))="","","."&amp;INDEX(Variables!$D$5:$D$105,MATCH($A1541,Variables!$A$5:$A$105,0)))&amp;"."&amp;K$5</f>
        <v/>
      </c>
      <c r="L1541" s="41">
        <f>L1514+L1523+L1532</f>
        <v/>
      </c>
      <c r="M1541" s="40">
        <f>M1514+M1523+M1532</f>
        <v/>
      </c>
      <c r="N1541" s="40">
        <f>N1514+N1523+N1532</f>
        <v/>
      </c>
      <c r="O1541" s="40">
        <f>O1514+O1523+O1532</f>
        <v/>
      </c>
      <c r="P1541" s="40">
        <f>P1514+P1523+P1532</f>
        <v/>
      </c>
      <c r="Q1541" s="40">
        <f>Q1514+Q1523+Q1532</f>
        <v/>
      </c>
      <c r="R1541" s="40">
        <f>R1514+R1523+R1532</f>
        <v/>
      </c>
      <c r="S1541" s="40">
        <f>S1514+S1523+S1532</f>
        <v/>
      </c>
      <c r="T1541" s="40">
        <f>T1514+T1523+T1532</f>
        <v/>
      </c>
      <c r="U1541" s="40">
        <f>U1514+U1523+U1532</f>
        <v/>
      </c>
      <c r="V1541" s="40">
        <f>V1514+V1523+V1532</f>
        <v/>
      </c>
      <c r="W1541" s="40">
        <f>W1514+W1523+W1532</f>
        <v/>
      </c>
      <c r="X1541" s="40">
        <f>X1514+X1523+X1532</f>
        <v/>
      </c>
      <c r="Y1541" s="40">
        <f>Y1514+Y1523+Y1532</f>
        <v/>
      </c>
      <c r="Z1541" s="40">
        <f>Z1514+Z1523+Z1532</f>
        <v/>
      </c>
      <c r="AA1541" s="40">
        <f>AA1514+AA1523+AA1532</f>
        <v/>
      </c>
      <c r="AB1541" s="40">
        <f>AB1514+AB1523+AB1532</f>
        <v/>
      </c>
      <c r="AC1541" s="40">
        <f>AC1514+AC1523+AC1532</f>
        <v/>
      </c>
      <c r="AD1541" s="42">
        <f>NEWPOLICY(AD1514,AD1523,AD1532)</f>
        <v/>
      </c>
      <c r="AE1541" s="25">
        <f>LOWER(Settings!$C$4)&amp;".mit."&amp;$A1541&amp;IF($C1541="","","."&amp;$C1541&amp;"."&amp;$B1541)&amp;IF(INDEX(Variables!$D$5:$D$105,MATCH($A1541,Variables!$A$5:$A$105,0))="","","."&amp;INDEX(Variables!$D$5:$D$105,MATCH($A1541,Variables!$A$5:$A$105,0)))&amp;"."&amp;AE$5</f>
        <v/>
      </c>
      <c r="AF1541" s="41">
        <f>AF1514+AF1523+AF1532</f>
        <v/>
      </c>
      <c r="AG1541" s="40">
        <f>AG1514+AG1523+AG1532</f>
        <v/>
      </c>
      <c r="AH1541" s="40">
        <f>AH1514+AH1523+AH1532</f>
        <v/>
      </c>
      <c r="AI1541" s="40">
        <f>AI1514+AI1523+AI1532</f>
        <v/>
      </c>
      <c r="AJ1541" s="40">
        <f>AJ1514+AJ1523+AJ1532</f>
        <v/>
      </c>
      <c r="AK1541" s="40">
        <f>AK1514+AK1523+AK1532</f>
        <v/>
      </c>
      <c r="AL1541" s="40">
        <f>AL1514+AL1523+AL1532</f>
        <v/>
      </c>
      <c r="AM1541" s="40">
        <f>AM1514+AM1523+AM1532</f>
        <v/>
      </c>
      <c r="AN1541" s="40">
        <f>AN1514+AN1523+AN1532</f>
        <v/>
      </c>
      <c r="AO1541" s="40">
        <f>AO1514+AO1523+AO1532</f>
        <v/>
      </c>
      <c r="AP1541" s="40">
        <f>AP1514+AP1523+AP1532</f>
        <v/>
      </c>
      <c r="AQ1541" s="40">
        <f>AQ1514+AQ1523+AQ1532</f>
        <v/>
      </c>
      <c r="AR1541" s="40">
        <f>AR1514+AR1523+AR1532</f>
        <v/>
      </c>
      <c r="AS1541" s="40">
        <f>AS1514+AS1523+AS1532</f>
        <v/>
      </c>
      <c r="AT1541" s="40">
        <f>AT1514+AT1523+AT1532</f>
        <v/>
      </c>
      <c r="AU1541" s="40">
        <f>AU1514+AU1523+AU1532</f>
        <v/>
      </c>
      <c r="AV1541" s="40">
        <f>AV1514+AV1523+AV1532</f>
        <v/>
      </c>
      <c r="AW1541" s="40">
        <f>AW1514+AW1523+AW1532</f>
        <v/>
      </c>
      <c r="AX1541" s="42">
        <f>NEWPOLICY(AX1514,AX1523,AX1532)</f>
        <v/>
      </c>
    </row>
    <row r="1542" hidden="1" outlineLevel="2">
      <c r="A1542" s="5" t="inlineStr">
        <is>
          <t>nce</t>
        </is>
      </c>
      <c r="B1542" s="5" t="inlineStr">
        <is>
          <t>ker</t>
        </is>
      </c>
      <c r="C1542" s="5" t="inlineStr">
        <is>
          <t>omn</t>
        </is>
      </c>
      <c r="D1542" s="39" t="n"/>
      <c r="E1542" s="39" t="n"/>
      <c r="F1542" s="39" t="n"/>
      <c r="G1542" s="39" t="n"/>
      <c r="H1542" s="5">
        <f>INDEX(Variables!$B$5:$B$105,MATCH($A1542,Variables!$A$5:$A$105,0))&amp;IF($C1542="",""," | "&amp;INDEX(Mapping!$B$5:$B$26,MATCH($C1542,Mapping!$A$5:$A$26,0))&amp;" | "&amp;INDEX(Mapping!$B$30:$B$41,MATCH($B1542,Mapping!$A$30:$A$41,0)))</f>
        <v/>
      </c>
      <c r="I1542" s="5">
        <f>INDEX(Variables!$C$5:$C$105,MATCH($A1542,Variables!$A$5:$A$105,0))</f>
        <v/>
      </c>
      <c r="J1542" s="5">
        <f>INDEX(Variables!$E$5:$E$105,MATCH($A1542,Variables!$A$5:$A$105,0))</f>
        <v/>
      </c>
      <c r="K1542" s="25">
        <f>LOWER(Settings!$C$4)&amp;".mit."&amp;$A1542&amp;IF($C1542="","","."&amp;$C1542&amp;"."&amp;$B1542)&amp;IF(INDEX(Variables!$D$5:$D$105,MATCH($A1542,Variables!$A$5:$A$105,0))="","","."&amp;INDEX(Variables!$D$5:$D$105,MATCH($A1542,Variables!$A$5:$A$105,0)))&amp;"."&amp;K$5</f>
        <v/>
      </c>
      <c r="L1542" s="41">
        <f>L1515+L1524+L1533</f>
        <v/>
      </c>
      <c r="M1542" s="40">
        <f>M1515+M1524+M1533</f>
        <v/>
      </c>
      <c r="N1542" s="40">
        <f>N1515+N1524+N1533</f>
        <v/>
      </c>
      <c r="O1542" s="40">
        <f>O1515+O1524+O1533</f>
        <v/>
      </c>
      <c r="P1542" s="40">
        <f>P1515+P1524+P1533</f>
        <v/>
      </c>
      <c r="Q1542" s="40">
        <f>Q1515+Q1524+Q1533</f>
        <v/>
      </c>
      <c r="R1542" s="40">
        <f>R1515+R1524+R1533</f>
        <v/>
      </c>
      <c r="S1542" s="40">
        <f>S1515+S1524+S1533</f>
        <v/>
      </c>
      <c r="T1542" s="40">
        <f>T1515+T1524+T1533</f>
        <v/>
      </c>
      <c r="U1542" s="40">
        <f>U1515+U1524+U1533</f>
        <v/>
      </c>
      <c r="V1542" s="40">
        <f>V1515+V1524+V1533</f>
        <v/>
      </c>
      <c r="W1542" s="40">
        <f>W1515+W1524+W1533</f>
        <v/>
      </c>
      <c r="X1542" s="40">
        <f>X1515+X1524+X1533</f>
        <v/>
      </c>
      <c r="Y1542" s="40">
        <f>Y1515+Y1524+Y1533</f>
        <v/>
      </c>
      <c r="Z1542" s="40">
        <f>Z1515+Z1524+Z1533</f>
        <v/>
      </c>
      <c r="AA1542" s="40">
        <f>AA1515+AA1524+AA1533</f>
        <v/>
      </c>
      <c r="AB1542" s="40">
        <f>AB1515+AB1524+AB1533</f>
        <v/>
      </c>
      <c r="AC1542" s="40">
        <f>AC1515+AC1524+AC1533</f>
        <v/>
      </c>
      <c r="AD1542" s="42">
        <f>NEWPOLICY(AD1515,AD1524,AD1533)</f>
        <v/>
      </c>
      <c r="AE1542" s="25">
        <f>LOWER(Settings!$C$4)&amp;".mit."&amp;$A1542&amp;IF($C1542="","","."&amp;$C1542&amp;"."&amp;$B1542)&amp;IF(INDEX(Variables!$D$5:$D$105,MATCH($A1542,Variables!$A$5:$A$105,0))="","","."&amp;INDEX(Variables!$D$5:$D$105,MATCH($A1542,Variables!$A$5:$A$105,0)))&amp;"."&amp;AE$5</f>
        <v/>
      </c>
      <c r="AF1542" s="41">
        <f>AF1515+AF1524+AF1533</f>
        <v/>
      </c>
      <c r="AG1542" s="40">
        <f>AG1515+AG1524+AG1533</f>
        <v/>
      </c>
      <c r="AH1542" s="40">
        <f>AH1515+AH1524+AH1533</f>
        <v/>
      </c>
      <c r="AI1542" s="40">
        <f>AI1515+AI1524+AI1533</f>
        <v/>
      </c>
      <c r="AJ1542" s="40">
        <f>AJ1515+AJ1524+AJ1533</f>
        <v/>
      </c>
      <c r="AK1542" s="40">
        <f>AK1515+AK1524+AK1533</f>
        <v/>
      </c>
      <c r="AL1542" s="40">
        <f>AL1515+AL1524+AL1533</f>
        <v/>
      </c>
      <c r="AM1542" s="40">
        <f>AM1515+AM1524+AM1533</f>
        <v/>
      </c>
      <c r="AN1542" s="40">
        <f>AN1515+AN1524+AN1533</f>
        <v/>
      </c>
      <c r="AO1542" s="40">
        <f>AO1515+AO1524+AO1533</f>
        <v/>
      </c>
      <c r="AP1542" s="40">
        <f>AP1515+AP1524+AP1533</f>
        <v/>
      </c>
      <c r="AQ1542" s="40">
        <f>AQ1515+AQ1524+AQ1533</f>
        <v/>
      </c>
      <c r="AR1542" s="40">
        <f>AR1515+AR1524+AR1533</f>
        <v/>
      </c>
      <c r="AS1542" s="40">
        <f>AS1515+AS1524+AS1533</f>
        <v/>
      </c>
      <c r="AT1542" s="40">
        <f>AT1515+AT1524+AT1533</f>
        <v/>
      </c>
      <c r="AU1542" s="40">
        <f>AU1515+AU1524+AU1533</f>
        <v/>
      </c>
      <c r="AV1542" s="40">
        <f>AV1515+AV1524+AV1533</f>
        <v/>
      </c>
      <c r="AW1542" s="40">
        <f>AW1515+AW1524+AW1533</f>
        <v/>
      </c>
      <c r="AX1542" s="42">
        <f>NEWPOLICY(AX1515,AX1524,AX1533)</f>
        <v/>
      </c>
    </row>
    <row r="1543" hidden="1" outlineLevel="2">
      <c r="A1543" s="5" t="inlineStr">
        <is>
          <t>nce</t>
        </is>
      </c>
      <c r="B1543" s="5" t="inlineStr">
        <is>
          <t>oop</t>
        </is>
      </c>
      <c r="C1543" s="5" t="inlineStr">
        <is>
          <t>omn</t>
        </is>
      </c>
      <c r="D1543" s="39" t="n"/>
      <c r="E1543" s="39" t="n"/>
      <c r="F1543" s="39" t="n"/>
      <c r="G1543" s="39" t="n"/>
      <c r="H1543" s="5">
        <f>INDEX(Variables!$B$5:$B$105,MATCH($A1543,Variables!$A$5:$A$105,0))&amp;IF($C1543="",""," | "&amp;INDEX(Mapping!$B$5:$B$26,MATCH($C1543,Mapping!$A$5:$A$26,0))&amp;" | "&amp;INDEX(Mapping!$B$30:$B$41,MATCH($B1543,Mapping!$A$30:$A$41,0)))</f>
        <v/>
      </c>
      <c r="I1543" s="5">
        <f>INDEX(Variables!$C$5:$C$105,MATCH($A1543,Variables!$A$5:$A$105,0))</f>
        <v/>
      </c>
      <c r="J1543" s="5">
        <f>INDEX(Variables!$E$5:$E$105,MATCH($A1543,Variables!$A$5:$A$105,0))</f>
        <v/>
      </c>
      <c r="K1543" s="25">
        <f>LOWER(Settings!$C$4)&amp;".mit."&amp;$A1543&amp;IF($C1543="","","."&amp;$C1543&amp;"."&amp;$B1543)&amp;IF(INDEX(Variables!$D$5:$D$105,MATCH($A1543,Variables!$A$5:$A$105,0))="","","."&amp;INDEX(Variables!$D$5:$D$105,MATCH($A1543,Variables!$A$5:$A$105,0)))&amp;"."&amp;K$5</f>
        <v/>
      </c>
      <c r="L1543" s="41">
        <f>L1516+L1525+L1534</f>
        <v/>
      </c>
      <c r="M1543" s="40">
        <f>M1516+M1525+M1534</f>
        <v/>
      </c>
      <c r="N1543" s="40">
        <f>N1516+N1525+N1534</f>
        <v/>
      </c>
      <c r="O1543" s="40">
        <f>O1516+O1525+O1534</f>
        <v/>
      </c>
      <c r="P1543" s="40">
        <f>P1516+P1525+P1534</f>
        <v/>
      </c>
      <c r="Q1543" s="40">
        <f>Q1516+Q1525+Q1534</f>
        <v/>
      </c>
      <c r="R1543" s="40">
        <f>R1516+R1525+R1534</f>
        <v/>
      </c>
      <c r="S1543" s="40">
        <f>S1516+S1525+S1534</f>
        <v/>
      </c>
      <c r="T1543" s="40">
        <f>T1516+T1525+T1534</f>
        <v/>
      </c>
      <c r="U1543" s="40">
        <f>U1516+U1525+U1534</f>
        <v/>
      </c>
      <c r="V1543" s="40">
        <f>V1516+V1525+V1534</f>
        <v/>
      </c>
      <c r="W1543" s="40">
        <f>W1516+W1525+W1534</f>
        <v/>
      </c>
      <c r="X1543" s="40">
        <f>X1516+X1525+X1534</f>
        <v/>
      </c>
      <c r="Y1543" s="40">
        <f>Y1516+Y1525+Y1534</f>
        <v/>
      </c>
      <c r="Z1543" s="40">
        <f>Z1516+Z1525+Z1534</f>
        <v/>
      </c>
      <c r="AA1543" s="40">
        <f>AA1516+AA1525+AA1534</f>
        <v/>
      </c>
      <c r="AB1543" s="40">
        <f>AB1516+AB1525+AB1534</f>
        <v/>
      </c>
      <c r="AC1543" s="40">
        <f>AC1516+AC1525+AC1534</f>
        <v/>
      </c>
      <c r="AD1543" s="42">
        <f>NEWPOLICY(AD1516,AD1525,AD1534)</f>
        <v/>
      </c>
      <c r="AE1543" s="25">
        <f>LOWER(Settings!$C$4)&amp;".mit."&amp;$A1543&amp;IF($C1543="","","."&amp;$C1543&amp;"."&amp;$B1543)&amp;IF(INDEX(Variables!$D$5:$D$105,MATCH($A1543,Variables!$A$5:$A$105,0))="","","."&amp;INDEX(Variables!$D$5:$D$105,MATCH($A1543,Variables!$A$5:$A$105,0)))&amp;"."&amp;AE$5</f>
        <v/>
      </c>
      <c r="AF1543" s="41">
        <f>AF1516+AF1525+AF1534</f>
        <v/>
      </c>
      <c r="AG1543" s="40">
        <f>AG1516+AG1525+AG1534</f>
        <v/>
      </c>
      <c r="AH1543" s="40">
        <f>AH1516+AH1525+AH1534</f>
        <v/>
      </c>
      <c r="AI1543" s="40">
        <f>AI1516+AI1525+AI1534</f>
        <v/>
      </c>
      <c r="AJ1543" s="40">
        <f>AJ1516+AJ1525+AJ1534</f>
        <v/>
      </c>
      <c r="AK1543" s="40">
        <f>AK1516+AK1525+AK1534</f>
        <v/>
      </c>
      <c r="AL1543" s="40">
        <f>AL1516+AL1525+AL1534</f>
        <v/>
      </c>
      <c r="AM1543" s="40">
        <f>AM1516+AM1525+AM1534</f>
        <v/>
      </c>
      <c r="AN1543" s="40">
        <f>AN1516+AN1525+AN1534</f>
        <v/>
      </c>
      <c r="AO1543" s="40">
        <f>AO1516+AO1525+AO1534</f>
        <v/>
      </c>
      <c r="AP1543" s="40">
        <f>AP1516+AP1525+AP1534</f>
        <v/>
      </c>
      <c r="AQ1543" s="40">
        <f>AQ1516+AQ1525+AQ1534</f>
        <v/>
      </c>
      <c r="AR1543" s="40">
        <f>AR1516+AR1525+AR1534</f>
        <v/>
      </c>
      <c r="AS1543" s="40">
        <f>AS1516+AS1525+AS1534</f>
        <v/>
      </c>
      <c r="AT1543" s="40">
        <f>AT1516+AT1525+AT1534</f>
        <v/>
      </c>
      <c r="AU1543" s="40">
        <f>AU1516+AU1525+AU1534</f>
        <v/>
      </c>
      <c r="AV1543" s="40">
        <f>AV1516+AV1525+AV1534</f>
        <v/>
      </c>
      <c r="AW1543" s="40">
        <f>AW1516+AW1525+AW1534</f>
        <v/>
      </c>
      <c r="AX1543" s="42">
        <f>NEWPOLICY(AX1516,AX1525,AX1534)</f>
        <v/>
      </c>
    </row>
    <row r="1544" hidden="1" outlineLevel="2">
      <c r="A1544" s="5" t="inlineStr">
        <is>
          <t>nce</t>
        </is>
      </c>
      <c r="B1544" s="5" t="inlineStr">
        <is>
          <t>bio</t>
        </is>
      </c>
      <c r="C1544" s="5" t="inlineStr">
        <is>
          <t>omn</t>
        </is>
      </c>
      <c r="D1544" s="39" t="n"/>
      <c r="E1544" s="39" t="n"/>
      <c r="F1544" s="39" t="n"/>
      <c r="G1544" s="39" t="n"/>
      <c r="H1544" s="5">
        <f>INDEX(Variables!$B$5:$B$105,MATCH($A1544,Variables!$A$5:$A$105,0))&amp;IF($C1544="",""," | "&amp;INDEX(Mapping!$B$5:$B$26,MATCH($C1544,Mapping!$A$5:$A$26,0))&amp;" | "&amp;INDEX(Mapping!$B$30:$B$41,MATCH($B1544,Mapping!$A$30:$A$41,0)))</f>
        <v/>
      </c>
      <c r="I1544" s="5">
        <f>INDEX(Variables!$C$5:$C$105,MATCH($A1544,Variables!$A$5:$A$105,0))</f>
        <v/>
      </c>
      <c r="J1544" s="5">
        <f>INDEX(Variables!$E$5:$E$105,MATCH($A1544,Variables!$A$5:$A$105,0))</f>
        <v/>
      </c>
      <c r="K1544" s="25">
        <f>LOWER(Settings!$C$4)&amp;".mit."&amp;$A1544&amp;IF($C1544="","","."&amp;$C1544&amp;"."&amp;$B1544)&amp;IF(INDEX(Variables!$D$5:$D$105,MATCH($A1544,Variables!$A$5:$A$105,0))="","","."&amp;INDEX(Variables!$D$5:$D$105,MATCH($A1544,Variables!$A$5:$A$105,0)))&amp;"."&amp;K$5</f>
        <v/>
      </c>
      <c r="L1544" s="41">
        <f>L1517+L1526+L1535</f>
        <v/>
      </c>
      <c r="M1544" s="40">
        <f>M1517+M1526+M1535</f>
        <v/>
      </c>
      <c r="N1544" s="40">
        <f>N1517+N1526+N1535</f>
        <v/>
      </c>
      <c r="O1544" s="40">
        <f>O1517+O1526+O1535</f>
        <v/>
      </c>
      <c r="P1544" s="40">
        <f>P1517+P1526+P1535</f>
        <v/>
      </c>
      <c r="Q1544" s="40">
        <f>Q1517+Q1526+Q1535</f>
        <v/>
      </c>
      <c r="R1544" s="40">
        <f>R1517+R1526+R1535</f>
        <v/>
      </c>
      <c r="S1544" s="40">
        <f>S1517+S1526+S1535</f>
        <v/>
      </c>
      <c r="T1544" s="40">
        <f>T1517+T1526+T1535</f>
        <v/>
      </c>
      <c r="U1544" s="40">
        <f>U1517+U1526+U1535</f>
        <v/>
      </c>
      <c r="V1544" s="40">
        <f>V1517+V1526+V1535</f>
        <v/>
      </c>
      <c r="W1544" s="40">
        <f>W1517+W1526+W1535</f>
        <v/>
      </c>
      <c r="X1544" s="40">
        <f>X1517+X1526+X1535</f>
        <v/>
      </c>
      <c r="Y1544" s="40">
        <f>Y1517+Y1526+Y1535</f>
        <v/>
      </c>
      <c r="Z1544" s="40">
        <f>Z1517+Z1526+Z1535</f>
        <v/>
      </c>
      <c r="AA1544" s="40">
        <f>AA1517+AA1526+AA1535</f>
        <v/>
      </c>
      <c r="AB1544" s="40">
        <f>AB1517+AB1526+AB1535</f>
        <v/>
      </c>
      <c r="AC1544" s="40">
        <f>AC1517+AC1526+AC1535</f>
        <v/>
      </c>
      <c r="AD1544" s="42">
        <f>NEWPOLICY(AD1517,AD1526,AD1535)</f>
        <v/>
      </c>
      <c r="AE1544" s="25">
        <f>LOWER(Settings!$C$4)&amp;".mit."&amp;$A1544&amp;IF($C1544="","","."&amp;$C1544&amp;"."&amp;$B1544)&amp;IF(INDEX(Variables!$D$5:$D$105,MATCH($A1544,Variables!$A$5:$A$105,0))="","","."&amp;INDEX(Variables!$D$5:$D$105,MATCH($A1544,Variables!$A$5:$A$105,0)))&amp;"."&amp;AE$5</f>
        <v/>
      </c>
      <c r="AF1544" s="41">
        <f>AF1517+AF1526+AF1535</f>
        <v/>
      </c>
      <c r="AG1544" s="40">
        <f>AG1517+AG1526+AG1535</f>
        <v/>
      </c>
      <c r="AH1544" s="40">
        <f>AH1517+AH1526+AH1535</f>
        <v/>
      </c>
      <c r="AI1544" s="40">
        <f>AI1517+AI1526+AI1535</f>
        <v/>
      </c>
      <c r="AJ1544" s="40">
        <f>AJ1517+AJ1526+AJ1535</f>
        <v/>
      </c>
      <c r="AK1544" s="40">
        <f>AK1517+AK1526+AK1535</f>
        <v/>
      </c>
      <c r="AL1544" s="40">
        <f>AL1517+AL1526+AL1535</f>
        <v/>
      </c>
      <c r="AM1544" s="40">
        <f>AM1517+AM1526+AM1535</f>
        <v/>
      </c>
      <c r="AN1544" s="40">
        <f>AN1517+AN1526+AN1535</f>
        <v/>
      </c>
      <c r="AO1544" s="40">
        <f>AO1517+AO1526+AO1535</f>
        <v/>
      </c>
      <c r="AP1544" s="40">
        <f>AP1517+AP1526+AP1535</f>
        <v/>
      </c>
      <c r="AQ1544" s="40">
        <f>AQ1517+AQ1526+AQ1535</f>
        <v/>
      </c>
      <c r="AR1544" s="40">
        <f>AR1517+AR1526+AR1535</f>
        <v/>
      </c>
      <c r="AS1544" s="40">
        <f>AS1517+AS1526+AS1535</f>
        <v/>
      </c>
      <c r="AT1544" s="40">
        <f>AT1517+AT1526+AT1535</f>
        <v/>
      </c>
      <c r="AU1544" s="40">
        <f>AU1517+AU1526+AU1535</f>
        <v/>
      </c>
      <c r="AV1544" s="40">
        <f>AV1517+AV1526+AV1535</f>
        <v/>
      </c>
      <c r="AW1544" s="40">
        <f>AW1517+AW1526+AW1535</f>
        <v/>
      </c>
      <c r="AX1544" s="42">
        <f>NEWPOLICY(AX1517,AX1526,AX1535)</f>
        <v/>
      </c>
    </row>
    <row r="1545" hidden="1" outlineLevel="2"/>
    <row r="1546" hidden="1" outlineLevel="2">
      <c r="A1546" s="5" t="inlineStr">
        <is>
          <t>atp</t>
        </is>
      </c>
      <c r="B1546" s="5" t="inlineStr">
        <is>
          <t>coa</t>
        </is>
      </c>
      <c r="C1546" s="5" t="inlineStr">
        <is>
          <t>omn</t>
        </is>
      </c>
      <c r="D1546" s="40">
        <f>INDEX(Inputs!$R$5:$R$132,MATCH($B1546&amp;"|"&amp;$C1546,Inputs!$A$5:$A$132,0))</f>
        <v/>
      </c>
      <c r="E1546" s="40">
        <f>INDEX(Inputs!$S$5:$S$132,MATCH($B1546&amp;"|"&amp;$C1546,Inputs!$A$5:$A$132,0))</f>
        <v/>
      </c>
      <c r="F1546" s="39" t="n"/>
      <c r="G1546" s="39" t="n"/>
      <c r="H1546" s="5">
        <f>INDEX(Variables!$B$5:$B$105,MATCH($A1546,Variables!$A$5:$A$105,0))&amp;IF($C1546="",""," | "&amp;INDEX(Mapping!$B$5:$B$26,MATCH($C1546,Mapping!$A$5:$A$26,0))&amp;" | "&amp;INDEX(Mapping!$B$30:$B$41,MATCH($B1546,Mapping!$A$30:$A$41,0)))</f>
        <v/>
      </c>
      <c r="I1546" s="5">
        <f>INDEX(Variables!$C$5:$C$105,MATCH($A1546,Variables!$A$5:$A$105,0))</f>
        <v/>
      </c>
      <c r="J1546" s="5">
        <f>INDEX(Variables!$E$5:$E$105,MATCH($A1546,Variables!$A$5:$A$105,0))</f>
        <v/>
      </c>
      <c r="K1546" s="25">
        <f>LOWER(Settings!$C$4)&amp;".mit."&amp;$A1546&amp;IF($C1546="","","."&amp;$C1546&amp;"."&amp;$B1546)&amp;IF(INDEX(Variables!$D$5:$D$105,MATCH($A1546,Variables!$A$5:$A$105,0))="","","."&amp;INDEX(Variables!$D$5:$D$105,MATCH($A1546,Variables!$A$5:$A$105,0)))&amp;"."&amp;K$5</f>
        <v/>
      </c>
      <c r="L1546" s="41">
        <f>MAX(INDEX(L$232:L$243,$D1546)+L1537*(1+$E1546),0.01)</f>
        <v/>
      </c>
      <c r="M1546" s="40">
        <f>MAX(INDEX(M$232:M$243,$D1546)+M1537*(1+$E1546),0.01)</f>
        <v/>
      </c>
      <c r="N1546" s="40">
        <f>MAX(INDEX(N$232:N$243,$D1546)+N1537*(1+$E1546),0.01)</f>
        <v/>
      </c>
      <c r="O1546" s="40">
        <f>MAX(INDEX(O$232:O$243,$D1546)+O1537*(1+$E1546),0.01)</f>
        <v/>
      </c>
      <c r="P1546" s="40">
        <f>MAX(INDEX(P$232:P$243,$D1546)+P1537*(1+$E1546),0.01)</f>
        <v/>
      </c>
      <c r="Q1546" s="40">
        <f>MAX(INDEX(Q$232:Q$243,$D1546)+Q1537*(1+$E1546),0.01)</f>
        <v/>
      </c>
      <c r="R1546" s="40">
        <f>MAX(INDEX(R$232:R$243,$D1546)+R1537*(1+$E1546),0.01)</f>
        <v/>
      </c>
      <c r="S1546" s="40">
        <f>MAX(INDEX(S$232:S$243,$D1546)+S1537*(1+$E1546),0.01)</f>
        <v/>
      </c>
      <c r="T1546" s="40">
        <f>MAX(INDEX(T$232:T$243,$D1546)+T1537*(1+$E1546),0.01)</f>
        <v/>
      </c>
      <c r="U1546" s="40">
        <f>MAX(INDEX(U$232:U$243,$D1546)+U1537*(1+$E1546),0.01)</f>
        <v/>
      </c>
      <c r="V1546" s="40">
        <f>MAX(INDEX(V$232:V$243,$D1546)+V1537*(1+$E1546),0.01)</f>
        <v/>
      </c>
      <c r="W1546" s="40">
        <f>MAX(INDEX(W$232:W$243,$D1546)+W1537*(1+$E1546),0.01)</f>
        <v/>
      </c>
      <c r="X1546" s="40">
        <f>MAX(INDEX(X$232:X$243,$D1546)+X1537*(1+$E1546),0.01)</f>
        <v/>
      </c>
      <c r="Y1546" s="40">
        <f>MAX(INDEX(Y$232:Y$243,$D1546)+Y1537*(1+$E1546),0.01)</f>
        <v/>
      </c>
      <c r="Z1546" s="40">
        <f>MAX(INDEX(Z$232:Z$243,$D1546)+Z1537*(1+$E1546),0.01)</f>
        <v/>
      </c>
      <c r="AA1546" s="40">
        <f>MAX(INDEX(AA$232:AA$243,$D1546)+AA1537*(1+$E1546),0.01)</f>
        <v/>
      </c>
      <c r="AB1546" s="40">
        <f>MAX(INDEX(AB$232:AB$243,$D1546)+AB1537*(1+$E1546),0.01)</f>
        <v/>
      </c>
      <c r="AC1546" s="40">
        <f>MAX(INDEX(AC$232:AC$243,$D1546)+AC1537*(1+$E1546),0.01)</f>
        <v/>
      </c>
      <c r="AD1546" s="42">
        <f>POSTTAX(INDEX(AD$232:AD$243,$D1546),AD1537,$E1546)</f>
        <v/>
      </c>
      <c r="AE1546" s="25">
        <f>LOWER(Settings!$C$4)&amp;".mit."&amp;$A1546&amp;IF($C1546="","","."&amp;$C1546&amp;"."&amp;$B1546)&amp;IF(INDEX(Variables!$D$5:$D$105,MATCH($A1546,Variables!$A$5:$A$105,0))="","","."&amp;INDEX(Variables!$D$5:$D$105,MATCH($A1546,Variables!$A$5:$A$105,0)))&amp;"."&amp;AE$5</f>
        <v/>
      </c>
      <c r="AF1546" s="41">
        <f>MAX(INDEX(AF$232:AF$243,$D1546)+AF1537*(1+$E1546),0.01)</f>
        <v/>
      </c>
      <c r="AG1546" s="40">
        <f>MAX(INDEX(AG$232:AG$243,$D1546)+AG1537*(1+$E1546),0.01)</f>
        <v/>
      </c>
      <c r="AH1546" s="40">
        <f>MAX(INDEX(AH$232:AH$243,$D1546)+AH1537*(1+$E1546),0.01)</f>
        <v/>
      </c>
      <c r="AI1546" s="40">
        <f>MAX(INDEX(AI$232:AI$243,$D1546)+AI1537*(1+$E1546),0.01)</f>
        <v/>
      </c>
      <c r="AJ1546" s="40">
        <f>MAX(INDEX(AJ$232:AJ$243,$D1546)+AJ1537*(1+$E1546),0.01)</f>
        <v/>
      </c>
      <c r="AK1546" s="40">
        <f>MAX(INDEX(AK$232:AK$243,$D1546)+AK1537*(1+$E1546),0.01)</f>
        <v/>
      </c>
      <c r="AL1546" s="40">
        <f>MAX(INDEX(AL$232:AL$243,$D1546)+AL1537*(1+$E1546),0.01)</f>
        <v/>
      </c>
      <c r="AM1546" s="40">
        <f>MAX(INDEX(AM$232:AM$243,$D1546)+AM1537*(1+$E1546),0.01)</f>
        <v/>
      </c>
      <c r="AN1546" s="40">
        <f>MAX(INDEX(AN$232:AN$243,$D1546)+AN1537*(1+$E1546),0.01)</f>
        <v/>
      </c>
      <c r="AO1546" s="40">
        <f>MAX(INDEX(AO$232:AO$243,$D1546)+AO1537*(1+$E1546),0.01)</f>
        <v/>
      </c>
      <c r="AP1546" s="40">
        <f>MAX(INDEX(AP$232:AP$243,$D1546)+AP1537*(1+$E1546),0.01)</f>
        <v/>
      </c>
      <c r="AQ1546" s="40">
        <f>MAX(INDEX(AQ$232:AQ$243,$D1546)+AQ1537*(1+$E1546),0.01)</f>
        <v/>
      </c>
      <c r="AR1546" s="40">
        <f>MAX(INDEX(AR$232:AR$243,$D1546)+AR1537*(1+$E1546),0.01)</f>
        <v/>
      </c>
      <c r="AS1546" s="40">
        <f>MAX(INDEX(AS$232:AS$243,$D1546)+AS1537*(1+$E1546),0.01)</f>
        <v/>
      </c>
      <c r="AT1546" s="40">
        <f>MAX(INDEX(AT$232:AT$243,$D1546)+AT1537*(1+$E1546),0.01)</f>
        <v/>
      </c>
      <c r="AU1546" s="40">
        <f>MAX(INDEX(AU$232:AU$243,$D1546)+AU1537*(1+$E1546),0.01)</f>
        <v/>
      </c>
      <c r="AV1546" s="40">
        <f>MAX(INDEX(AV$232:AV$243,$D1546)+AV1537*(1+$E1546),0.01)</f>
        <v/>
      </c>
      <c r="AW1546" s="40">
        <f>MAX(INDEX(AW$232:AW$243,$D1546)+AW1537*(1+$E1546),0.01)</f>
        <v/>
      </c>
      <c r="AX1546" s="42">
        <f>POSTTAX(INDEX(AX$232:AX$243,$D1546),AX1537,$E1546)</f>
        <v/>
      </c>
    </row>
    <row r="1547" hidden="1" outlineLevel="2">
      <c r="A1547" s="5" t="inlineStr">
        <is>
          <t>atp</t>
        </is>
      </c>
      <c r="B1547" s="5" t="inlineStr">
        <is>
          <t>nga</t>
        </is>
      </c>
      <c r="C1547" s="5" t="inlineStr">
        <is>
          <t>omn</t>
        </is>
      </c>
      <c r="D1547" s="40">
        <f>INDEX(Inputs!$R$5:$R$132,MATCH($B1547&amp;"|"&amp;$C1547,Inputs!$A$5:$A$132,0))</f>
        <v/>
      </c>
      <c r="E1547" s="40">
        <f>INDEX(Inputs!$S$5:$S$132,MATCH($B1547&amp;"|"&amp;$C1547,Inputs!$A$5:$A$132,0))</f>
        <v/>
      </c>
      <c r="F1547" s="39" t="n"/>
      <c r="G1547" s="39" t="n"/>
      <c r="H1547" s="5">
        <f>INDEX(Variables!$B$5:$B$105,MATCH($A1547,Variables!$A$5:$A$105,0))&amp;IF($C1547="",""," | "&amp;INDEX(Mapping!$B$5:$B$26,MATCH($C1547,Mapping!$A$5:$A$26,0))&amp;" | "&amp;INDEX(Mapping!$B$30:$B$41,MATCH($B1547,Mapping!$A$30:$A$41,0)))</f>
        <v/>
      </c>
      <c r="I1547" s="5">
        <f>INDEX(Variables!$C$5:$C$105,MATCH($A1547,Variables!$A$5:$A$105,0))</f>
        <v/>
      </c>
      <c r="J1547" s="5">
        <f>INDEX(Variables!$E$5:$E$105,MATCH($A1547,Variables!$A$5:$A$105,0))</f>
        <v/>
      </c>
      <c r="K1547" s="25">
        <f>LOWER(Settings!$C$4)&amp;".mit."&amp;$A1547&amp;IF($C1547="","","."&amp;$C1547&amp;"."&amp;$B1547)&amp;IF(INDEX(Variables!$D$5:$D$105,MATCH($A1547,Variables!$A$5:$A$105,0))="","","."&amp;INDEX(Variables!$D$5:$D$105,MATCH($A1547,Variables!$A$5:$A$105,0)))&amp;"."&amp;K$5</f>
        <v/>
      </c>
      <c r="L1547" s="41">
        <f>MAX(INDEX(L$232:L$243,$D1547)+L1538*(1+$E1547),0.01)</f>
        <v/>
      </c>
      <c r="M1547" s="40">
        <f>MAX(INDEX(M$232:M$243,$D1547)+M1538*(1+$E1547),0.01)</f>
        <v/>
      </c>
      <c r="N1547" s="40">
        <f>MAX(INDEX(N$232:N$243,$D1547)+N1538*(1+$E1547),0.01)</f>
        <v/>
      </c>
      <c r="O1547" s="40">
        <f>MAX(INDEX(O$232:O$243,$D1547)+O1538*(1+$E1547),0.01)</f>
        <v/>
      </c>
      <c r="P1547" s="40">
        <f>MAX(INDEX(P$232:P$243,$D1547)+P1538*(1+$E1547),0.01)</f>
        <v/>
      </c>
      <c r="Q1547" s="40">
        <f>MAX(INDEX(Q$232:Q$243,$D1547)+Q1538*(1+$E1547),0.01)</f>
        <v/>
      </c>
      <c r="R1547" s="40">
        <f>MAX(INDEX(R$232:R$243,$D1547)+R1538*(1+$E1547),0.01)</f>
        <v/>
      </c>
      <c r="S1547" s="40">
        <f>MAX(INDEX(S$232:S$243,$D1547)+S1538*(1+$E1547),0.01)</f>
        <v/>
      </c>
      <c r="T1547" s="40">
        <f>MAX(INDEX(T$232:T$243,$D1547)+T1538*(1+$E1547),0.01)</f>
        <v/>
      </c>
      <c r="U1547" s="40">
        <f>MAX(INDEX(U$232:U$243,$D1547)+U1538*(1+$E1547),0.01)</f>
        <v/>
      </c>
      <c r="V1547" s="40">
        <f>MAX(INDEX(V$232:V$243,$D1547)+V1538*(1+$E1547),0.01)</f>
        <v/>
      </c>
      <c r="W1547" s="40">
        <f>MAX(INDEX(W$232:W$243,$D1547)+W1538*(1+$E1547),0.01)</f>
        <v/>
      </c>
      <c r="X1547" s="40">
        <f>MAX(INDEX(X$232:X$243,$D1547)+X1538*(1+$E1547),0.01)</f>
        <v/>
      </c>
      <c r="Y1547" s="40">
        <f>MAX(INDEX(Y$232:Y$243,$D1547)+Y1538*(1+$E1547),0.01)</f>
        <v/>
      </c>
      <c r="Z1547" s="40">
        <f>MAX(INDEX(Z$232:Z$243,$D1547)+Z1538*(1+$E1547),0.01)</f>
        <v/>
      </c>
      <c r="AA1547" s="40">
        <f>MAX(INDEX(AA$232:AA$243,$D1547)+AA1538*(1+$E1547),0.01)</f>
        <v/>
      </c>
      <c r="AB1547" s="40">
        <f>MAX(INDEX(AB$232:AB$243,$D1547)+AB1538*(1+$E1547),0.01)</f>
        <v/>
      </c>
      <c r="AC1547" s="40">
        <f>MAX(INDEX(AC$232:AC$243,$D1547)+AC1538*(1+$E1547),0.01)</f>
        <v/>
      </c>
      <c r="AD1547" s="42">
        <f>POSTTAX(INDEX(AD$232:AD$243,$D1547),AD1538,$E1547)</f>
        <v/>
      </c>
      <c r="AE1547" s="25">
        <f>LOWER(Settings!$C$4)&amp;".mit."&amp;$A1547&amp;IF($C1547="","","."&amp;$C1547&amp;"."&amp;$B1547)&amp;IF(INDEX(Variables!$D$5:$D$105,MATCH($A1547,Variables!$A$5:$A$105,0))="","","."&amp;INDEX(Variables!$D$5:$D$105,MATCH($A1547,Variables!$A$5:$A$105,0)))&amp;"."&amp;AE$5</f>
        <v/>
      </c>
      <c r="AF1547" s="41">
        <f>MAX(INDEX(AF$232:AF$243,$D1547)+AF1538*(1+$E1547),0.01)</f>
        <v/>
      </c>
      <c r="AG1547" s="40">
        <f>MAX(INDEX(AG$232:AG$243,$D1547)+AG1538*(1+$E1547),0.01)</f>
        <v/>
      </c>
      <c r="AH1547" s="40">
        <f>MAX(INDEX(AH$232:AH$243,$D1547)+AH1538*(1+$E1547),0.01)</f>
        <v/>
      </c>
      <c r="AI1547" s="40">
        <f>MAX(INDEX(AI$232:AI$243,$D1547)+AI1538*(1+$E1547),0.01)</f>
        <v/>
      </c>
      <c r="AJ1547" s="40">
        <f>MAX(INDEX(AJ$232:AJ$243,$D1547)+AJ1538*(1+$E1547),0.01)</f>
        <v/>
      </c>
      <c r="AK1547" s="40">
        <f>MAX(INDEX(AK$232:AK$243,$D1547)+AK1538*(1+$E1547),0.01)</f>
        <v/>
      </c>
      <c r="AL1547" s="40">
        <f>MAX(INDEX(AL$232:AL$243,$D1547)+AL1538*(1+$E1547),0.01)</f>
        <v/>
      </c>
      <c r="AM1547" s="40">
        <f>MAX(INDEX(AM$232:AM$243,$D1547)+AM1538*(1+$E1547),0.01)</f>
        <v/>
      </c>
      <c r="AN1547" s="40">
        <f>MAX(INDEX(AN$232:AN$243,$D1547)+AN1538*(1+$E1547),0.01)</f>
        <v/>
      </c>
      <c r="AO1547" s="40">
        <f>MAX(INDEX(AO$232:AO$243,$D1547)+AO1538*(1+$E1547),0.01)</f>
        <v/>
      </c>
      <c r="AP1547" s="40">
        <f>MAX(INDEX(AP$232:AP$243,$D1547)+AP1538*(1+$E1547),0.01)</f>
        <v/>
      </c>
      <c r="AQ1547" s="40">
        <f>MAX(INDEX(AQ$232:AQ$243,$D1547)+AQ1538*(1+$E1547),0.01)</f>
        <v/>
      </c>
      <c r="AR1547" s="40">
        <f>MAX(INDEX(AR$232:AR$243,$D1547)+AR1538*(1+$E1547),0.01)</f>
        <v/>
      </c>
      <c r="AS1547" s="40">
        <f>MAX(INDEX(AS$232:AS$243,$D1547)+AS1538*(1+$E1547),0.01)</f>
        <v/>
      </c>
      <c r="AT1547" s="40">
        <f>MAX(INDEX(AT$232:AT$243,$D1547)+AT1538*(1+$E1547),0.01)</f>
        <v/>
      </c>
      <c r="AU1547" s="40">
        <f>MAX(INDEX(AU$232:AU$243,$D1547)+AU1538*(1+$E1547),0.01)</f>
        <v/>
      </c>
      <c r="AV1547" s="40">
        <f>MAX(INDEX(AV$232:AV$243,$D1547)+AV1538*(1+$E1547),0.01)</f>
        <v/>
      </c>
      <c r="AW1547" s="40">
        <f>MAX(INDEX(AW$232:AW$243,$D1547)+AW1538*(1+$E1547),0.01)</f>
        <v/>
      </c>
      <c r="AX1547" s="42">
        <f>POSTTAX(INDEX(AX$232:AX$243,$D1547),AX1538,$E1547)</f>
        <v/>
      </c>
    </row>
    <row r="1548" hidden="1" outlineLevel="2">
      <c r="A1548" s="5" t="inlineStr">
        <is>
          <t>atp</t>
        </is>
      </c>
      <c r="B1548" s="5" t="inlineStr">
        <is>
          <t>gso</t>
        </is>
      </c>
      <c r="C1548" s="5" t="inlineStr">
        <is>
          <t>omn</t>
        </is>
      </c>
      <c r="D1548" s="40">
        <f>INDEX(Inputs!$R$5:$R$132,MATCH($B1548&amp;"|"&amp;$C1548,Inputs!$A$5:$A$132,0))</f>
        <v/>
      </c>
      <c r="E1548" s="40">
        <f>INDEX(Inputs!$S$5:$S$132,MATCH($B1548&amp;"|"&amp;$C1548,Inputs!$A$5:$A$132,0))</f>
        <v/>
      </c>
      <c r="F1548" s="39" t="n"/>
      <c r="G1548" s="39" t="n"/>
      <c r="H1548" s="5">
        <f>INDEX(Variables!$B$5:$B$105,MATCH($A1548,Variables!$A$5:$A$105,0))&amp;IF($C1548="",""," | "&amp;INDEX(Mapping!$B$5:$B$26,MATCH($C1548,Mapping!$A$5:$A$26,0))&amp;" | "&amp;INDEX(Mapping!$B$30:$B$41,MATCH($B1548,Mapping!$A$30:$A$41,0)))</f>
        <v/>
      </c>
      <c r="I1548" s="5">
        <f>INDEX(Variables!$C$5:$C$105,MATCH($A1548,Variables!$A$5:$A$105,0))</f>
        <v/>
      </c>
      <c r="J1548" s="5">
        <f>INDEX(Variables!$E$5:$E$105,MATCH($A1548,Variables!$A$5:$A$105,0))</f>
        <v/>
      </c>
      <c r="K1548" s="25">
        <f>LOWER(Settings!$C$4)&amp;".mit."&amp;$A1548&amp;IF($C1548="","","."&amp;$C1548&amp;"."&amp;$B1548)&amp;IF(INDEX(Variables!$D$5:$D$105,MATCH($A1548,Variables!$A$5:$A$105,0))="","","."&amp;INDEX(Variables!$D$5:$D$105,MATCH($A1548,Variables!$A$5:$A$105,0)))&amp;"."&amp;K$5</f>
        <v/>
      </c>
      <c r="L1548" s="41">
        <f>MAX(INDEX(L$232:L$243,$D1548)+L1539*(1+$E1548),0.01)</f>
        <v/>
      </c>
      <c r="M1548" s="40">
        <f>MAX(INDEX(M$232:M$243,$D1548)+M1539*(1+$E1548),0.01)</f>
        <v/>
      </c>
      <c r="N1548" s="40">
        <f>MAX(INDEX(N$232:N$243,$D1548)+N1539*(1+$E1548),0.01)</f>
        <v/>
      </c>
      <c r="O1548" s="40">
        <f>MAX(INDEX(O$232:O$243,$D1548)+O1539*(1+$E1548),0.01)</f>
        <v/>
      </c>
      <c r="P1548" s="40">
        <f>MAX(INDEX(P$232:P$243,$D1548)+P1539*(1+$E1548),0.01)</f>
        <v/>
      </c>
      <c r="Q1548" s="40">
        <f>MAX(INDEX(Q$232:Q$243,$D1548)+Q1539*(1+$E1548),0.01)</f>
        <v/>
      </c>
      <c r="R1548" s="40">
        <f>MAX(INDEX(R$232:R$243,$D1548)+R1539*(1+$E1548),0.01)</f>
        <v/>
      </c>
      <c r="S1548" s="40">
        <f>MAX(INDEX(S$232:S$243,$D1548)+S1539*(1+$E1548),0.01)</f>
        <v/>
      </c>
      <c r="T1548" s="40">
        <f>MAX(INDEX(T$232:T$243,$D1548)+T1539*(1+$E1548),0.01)</f>
        <v/>
      </c>
      <c r="U1548" s="40">
        <f>MAX(INDEX(U$232:U$243,$D1548)+U1539*(1+$E1548),0.01)</f>
        <v/>
      </c>
      <c r="V1548" s="40">
        <f>MAX(INDEX(V$232:V$243,$D1548)+V1539*(1+$E1548),0.01)</f>
        <v/>
      </c>
      <c r="W1548" s="40">
        <f>MAX(INDEX(W$232:W$243,$D1548)+W1539*(1+$E1548),0.01)</f>
        <v/>
      </c>
      <c r="X1548" s="40">
        <f>MAX(INDEX(X$232:X$243,$D1548)+X1539*(1+$E1548),0.01)</f>
        <v/>
      </c>
      <c r="Y1548" s="40">
        <f>MAX(INDEX(Y$232:Y$243,$D1548)+Y1539*(1+$E1548),0.01)</f>
        <v/>
      </c>
      <c r="Z1548" s="40">
        <f>MAX(INDEX(Z$232:Z$243,$D1548)+Z1539*(1+$E1548),0.01)</f>
        <v/>
      </c>
      <c r="AA1548" s="40">
        <f>MAX(INDEX(AA$232:AA$243,$D1548)+AA1539*(1+$E1548),0.01)</f>
        <v/>
      </c>
      <c r="AB1548" s="40">
        <f>MAX(INDEX(AB$232:AB$243,$D1548)+AB1539*(1+$E1548),0.01)</f>
        <v/>
      </c>
      <c r="AC1548" s="40">
        <f>MAX(INDEX(AC$232:AC$243,$D1548)+AC1539*(1+$E1548),0.01)</f>
        <v/>
      </c>
      <c r="AD1548" s="42">
        <f>POSTTAX(INDEX(AD$232:AD$243,$D1548),AD1539,$E1548)</f>
        <v/>
      </c>
      <c r="AE1548" s="25">
        <f>LOWER(Settings!$C$4)&amp;".mit."&amp;$A1548&amp;IF($C1548="","","."&amp;$C1548&amp;"."&amp;$B1548)&amp;IF(INDEX(Variables!$D$5:$D$105,MATCH($A1548,Variables!$A$5:$A$105,0))="","","."&amp;INDEX(Variables!$D$5:$D$105,MATCH($A1548,Variables!$A$5:$A$105,0)))&amp;"."&amp;AE$5</f>
        <v/>
      </c>
      <c r="AF1548" s="41">
        <f>MAX(INDEX(AF$232:AF$243,$D1548)+AF1539*(1+$E1548),0.01)</f>
        <v/>
      </c>
      <c r="AG1548" s="40">
        <f>MAX(INDEX(AG$232:AG$243,$D1548)+AG1539*(1+$E1548),0.01)</f>
        <v/>
      </c>
      <c r="AH1548" s="40">
        <f>MAX(INDEX(AH$232:AH$243,$D1548)+AH1539*(1+$E1548),0.01)</f>
        <v/>
      </c>
      <c r="AI1548" s="40">
        <f>MAX(INDEX(AI$232:AI$243,$D1548)+AI1539*(1+$E1548),0.01)</f>
        <v/>
      </c>
      <c r="AJ1548" s="40">
        <f>MAX(INDEX(AJ$232:AJ$243,$D1548)+AJ1539*(1+$E1548),0.01)</f>
        <v/>
      </c>
      <c r="AK1548" s="40">
        <f>MAX(INDEX(AK$232:AK$243,$D1548)+AK1539*(1+$E1548),0.01)</f>
        <v/>
      </c>
      <c r="AL1548" s="40">
        <f>MAX(INDEX(AL$232:AL$243,$D1548)+AL1539*(1+$E1548),0.01)</f>
        <v/>
      </c>
      <c r="AM1548" s="40">
        <f>MAX(INDEX(AM$232:AM$243,$D1548)+AM1539*(1+$E1548),0.01)</f>
        <v/>
      </c>
      <c r="AN1548" s="40">
        <f>MAX(INDEX(AN$232:AN$243,$D1548)+AN1539*(1+$E1548),0.01)</f>
        <v/>
      </c>
      <c r="AO1548" s="40">
        <f>MAX(INDEX(AO$232:AO$243,$D1548)+AO1539*(1+$E1548),0.01)</f>
        <v/>
      </c>
      <c r="AP1548" s="40">
        <f>MAX(INDEX(AP$232:AP$243,$D1548)+AP1539*(1+$E1548),0.01)</f>
        <v/>
      </c>
      <c r="AQ1548" s="40">
        <f>MAX(INDEX(AQ$232:AQ$243,$D1548)+AQ1539*(1+$E1548),0.01)</f>
        <v/>
      </c>
      <c r="AR1548" s="40">
        <f>MAX(INDEX(AR$232:AR$243,$D1548)+AR1539*(1+$E1548),0.01)</f>
        <v/>
      </c>
      <c r="AS1548" s="40">
        <f>MAX(INDEX(AS$232:AS$243,$D1548)+AS1539*(1+$E1548),0.01)</f>
        <v/>
      </c>
      <c r="AT1548" s="40">
        <f>MAX(INDEX(AT$232:AT$243,$D1548)+AT1539*(1+$E1548),0.01)</f>
        <v/>
      </c>
      <c r="AU1548" s="40">
        <f>MAX(INDEX(AU$232:AU$243,$D1548)+AU1539*(1+$E1548),0.01)</f>
        <v/>
      </c>
      <c r="AV1548" s="40">
        <f>MAX(INDEX(AV$232:AV$243,$D1548)+AV1539*(1+$E1548),0.01)</f>
        <v/>
      </c>
      <c r="AW1548" s="40">
        <f>MAX(INDEX(AW$232:AW$243,$D1548)+AW1539*(1+$E1548),0.01)</f>
        <v/>
      </c>
      <c r="AX1548" s="42">
        <f>POSTTAX(INDEX(AX$232:AX$243,$D1548),AX1539,$E1548)</f>
        <v/>
      </c>
    </row>
    <row r="1549" hidden="1" outlineLevel="2">
      <c r="A1549" s="5" t="inlineStr">
        <is>
          <t>atp</t>
        </is>
      </c>
      <c r="B1549" s="5" t="inlineStr">
        <is>
          <t>die</t>
        </is>
      </c>
      <c r="C1549" s="5" t="inlineStr">
        <is>
          <t>omn</t>
        </is>
      </c>
      <c r="D1549" s="40">
        <f>INDEX(Inputs!$R$5:$R$132,MATCH($B1549&amp;"|"&amp;$C1549,Inputs!$A$5:$A$132,0))</f>
        <v/>
      </c>
      <c r="E1549" s="40">
        <f>INDEX(Inputs!$S$5:$S$132,MATCH($B1549&amp;"|"&amp;$C1549,Inputs!$A$5:$A$132,0))</f>
        <v/>
      </c>
      <c r="F1549" s="39" t="n"/>
      <c r="G1549" s="39" t="n"/>
      <c r="H1549" s="5">
        <f>INDEX(Variables!$B$5:$B$105,MATCH($A1549,Variables!$A$5:$A$105,0))&amp;IF($C1549="",""," | "&amp;INDEX(Mapping!$B$5:$B$26,MATCH($C1549,Mapping!$A$5:$A$26,0))&amp;" | "&amp;INDEX(Mapping!$B$30:$B$41,MATCH($B1549,Mapping!$A$30:$A$41,0)))</f>
        <v/>
      </c>
      <c r="I1549" s="5">
        <f>INDEX(Variables!$C$5:$C$105,MATCH($A1549,Variables!$A$5:$A$105,0))</f>
        <v/>
      </c>
      <c r="J1549" s="5">
        <f>INDEX(Variables!$E$5:$E$105,MATCH($A1549,Variables!$A$5:$A$105,0))</f>
        <v/>
      </c>
      <c r="K1549" s="25">
        <f>LOWER(Settings!$C$4)&amp;".mit."&amp;$A1549&amp;IF($C1549="","","."&amp;$C1549&amp;"."&amp;$B1549)&amp;IF(INDEX(Variables!$D$5:$D$105,MATCH($A1549,Variables!$A$5:$A$105,0))="","","."&amp;INDEX(Variables!$D$5:$D$105,MATCH($A1549,Variables!$A$5:$A$105,0)))&amp;"."&amp;K$5</f>
        <v/>
      </c>
      <c r="L1549" s="41">
        <f>MAX(INDEX(L$232:L$243,$D1549)+L1540*(1+$E1549),0.01)</f>
        <v/>
      </c>
      <c r="M1549" s="40">
        <f>MAX(INDEX(M$232:M$243,$D1549)+M1540*(1+$E1549),0.01)</f>
        <v/>
      </c>
      <c r="N1549" s="40">
        <f>MAX(INDEX(N$232:N$243,$D1549)+N1540*(1+$E1549),0.01)</f>
        <v/>
      </c>
      <c r="O1549" s="40">
        <f>MAX(INDEX(O$232:O$243,$D1549)+O1540*(1+$E1549),0.01)</f>
        <v/>
      </c>
      <c r="P1549" s="40">
        <f>MAX(INDEX(P$232:P$243,$D1549)+P1540*(1+$E1549),0.01)</f>
        <v/>
      </c>
      <c r="Q1549" s="40">
        <f>MAX(INDEX(Q$232:Q$243,$D1549)+Q1540*(1+$E1549),0.01)</f>
        <v/>
      </c>
      <c r="R1549" s="40">
        <f>MAX(INDEX(R$232:R$243,$D1549)+R1540*(1+$E1549),0.01)</f>
        <v/>
      </c>
      <c r="S1549" s="40">
        <f>MAX(INDEX(S$232:S$243,$D1549)+S1540*(1+$E1549),0.01)</f>
        <v/>
      </c>
      <c r="T1549" s="40">
        <f>MAX(INDEX(T$232:T$243,$D1549)+T1540*(1+$E1549),0.01)</f>
        <v/>
      </c>
      <c r="U1549" s="40">
        <f>MAX(INDEX(U$232:U$243,$D1549)+U1540*(1+$E1549),0.01)</f>
        <v/>
      </c>
      <c r="V1549" s="40">
        <f>MAX(INDEX(V$232:V$243,$D1549)+V1540*(1+$E1549),0.01)</f>
        <v/>
      </c>
      <c r="W1549" s="40">
        <f>MAX(INDEX(W$232:W$243,$D1549)+W1540*(1+$E1549),0.01)</f>
        <v/>
      </c>
      <c r="X1549" s="40">
        <f>MAX(INDEX(X$232:X$243,$D1549)+X1540*(1+$E1549),0.01)</f>
        <v/>
      </c>
      <c r="Y1549" s="40">
        <f>MAX(INDEX(Y$232:Y$243,$D1549)+Y1540*(1+$E1549),0.01)</f>
        <v/>
      </c>
      <c r="Z1549" s="40">
        <f>MAX(INDEX(Z$232:Z$243,$D1549)+Z1540*(1+$E1549),0.01)</f>
        <v/>
      </c>
      <c r="AA1549" s="40">
        <f>MAX(INDEX(AA$232:AA$243,$D1549)+AA1540*(1+$E1549),0.01)</f>
        <v/>
      </c>
      <c r="AB1549" s="40">
        <f>MAX(INDEX(AB$232:AB$243,$D1549)+AB1540*(1+$E1549),0.01)</f>
        <v/>
      </c>
      <c r="AC1549" s="40">
        <f>MAX(INDEX(AC$232:AC$243,$D1549)+AC1540*(1+$E1549),0.01)</f>
        <v/>
      </c>
      <c r="AD1549" s="42">
        <f>POSTTAX(INDEX(AD$232:AD$243,$D1549),AD1540,$E1549)</f>
        <v/>
      </c>
      <c r="AE1549" s="25">
        <f>LOWER(Settings!$C$4)&amp;".mit."&amp;$A1549&amp;IF($C1549="","","."&amp;$C1549&amp;"."&amp;$B1549)&amp;IF(INDEX(Variables!$D$5:$D$105,MATCH($A1549,Variables!$A$5:$A$105,0))="","","."&amp;INDEX(Variables!$D$5:$D$105,MATCH($A1549,Variables!$A$5:$A$105,0)))&amp;"."&amp;AE$5</f>
        <v/>
      </c>
      <c r="AF1549" s="41">
        <f>MAX(INDEX(AF$232:AF$243,$D1549)+AF1540*(1+$E1549),0.01)</f>
        <v/>
      </c>
      <c r="AG1549" s="40">
        <f>MAX(INDEX(AG$232:AG$243,$D1549)+AG1540*(1+$E1549),0.01)</f>
        <v/>
      </c>
      <c r="AH1549" s="40">
        <f>MAX(INDEX(AH$232:AH$243,$D1549)+AH1540*(1+$E1549),0.01)</f>
        <v/>
      </c>
      <c r="AI1549" s="40">
        <f>MAX(INDEX(AI$232:AI$243,$D1549)+AI1540*(1+$E1549),0.01)</f>
        <v/>
      </c>
      <c r="AJ1549" s="40">
        <f>MAX(INDEX(AJ$232:AJ$243,$D1549)+AJ1540*(1+$E1549),0.01)</f>
        <v/>
      </c>
      <c r="AK1549" s="40">
        <f>MAX(INDEX(AK$232:AK$243,$D1549)+AK1540*(1+$E1549),0.01)</f>
        <v/>
      </c>
      <c r="AL1549" s="40">
        <f>MAX(INDEX(AL$232:AL$243,$D1549)+AL1540*(1+$E1549),0.01)</f>
        <v/>
      </c>
      <c r="AM1549" s="40">
        <f>MAX(INDEX(AM$232:AM$243,$D1549)+AM1540*(1+$E1549),0.01)</f>
        <v/>
      </c>
      <c r="AN1549" s="40">
        <f>MAX(INDEX(AN$232:AN$243,$D1549)+AN1540*(1+$E1549),0.01)</f>
        <v/>
      </c>
      <c r="AO1549" s="40">
        <f>MAX(INDEX(AO$232:AO$243,$D1549)+AO1540*(1+$E1549),0.01)</f>
        <v/>
      </c>
      <c r="AP1549" s="40">
        <f>MAX(INDEX(AP$232:AP$243,$D1549)+AP1540*(1+$E1549),0.01)</f>
        <v/>
      </c>
      <c r="AQ1549" s="40">
        <f>MAX(INDEX(AQ$232:AQ$243,$D1549)+AQ1540*(1+$E1549),0.01)</f>
        <v/>
      </c>
      <c r="AR1549" s="40">
        <f>MAX(INDEX(AR$232:AR$243,$D1549)+AR1540*(1+$E1549),0.01)</f>
        <v/>
      </c>
      <c r="AS1549" s="40">
        <f>MAX(INDEX(AS$232:AS$243,$D1549)+AS1540*(1+$E1549),0.01)</f>
        <v/>
      </c>
      <c r="AT1549" s="40">
        <f>MAX(INDEX(AT$232:AT$243,$D1549)+AT1540*(1+$E1549),0.01)</f>
        <v/>
      </c>
      <c r="AU1549" s="40">
        <f>MAX(INDEX(AU$232:AU$243,$D1549)+AU1540*(1+$E1549),0.01)</f>
        <v/>
      </c>
      <c r="AV1549" s="40">
        <f>MAX(INDEX(AV$232:AV$243,$D1549)+AV1540*(1+$E1549),0.01)</f>
        <v/>
      </c>
      <c r="AW1549" s="40">
        <f>MAX(INDEX(AW$232:AW$243,$D1549)+AW1540*(1+$E1549),0.01)</f>
        <v/>
      </c>
      <c r="AX1549" s="42">
        <f>POSTTAX(INDEX(AX$232:AX$243,$D1549),AX1540,$E1549)</f>
        <v/>
      </c>
    </row>
    <row r="1550" hidden="1" outlineLevel="2">
      <c r="A1550" s="5" t="inlineStr">
        <is>
          <t>atp</t>
        </is>
      </c>
      <c r="B1550" s="5" t="inlineStr">
        <is>
          <t>lpg</t>
        </is>
      </c>
      <c r="C1550" s="5" t="inlineStr">
        <is>
          <t>omn</t>
        </is>
      </c>
      <c r="D1550" s="40">
        <f>INDEX(Inputs!$R$5:$R$132,MATCH($B1550&amp;"|"&amp;$C1550,Inputs!$A$5:$A$132,0))</f>
        <v/>
      </c>
      <c r="E1550" s="40">
        <f>INDEX(Inputs!$S$5:$S$132,MATCH($B1550&amp;"|"&amp;$C1550,Inputs!$A$5:$A$132,0))</f>
        <v/>
      </c>
      <c r="F1550" s="39" t="n"/>
      <c r="G1550" s="39" t="n"/>
      <c r="H1550" s="5">
        <f>INDEX(Variables!$B$5:$B$105,MATCH($A1550,Variables!$A$5:$A$105,0))&amp;IF($C1550="",""," | "&amp;INDEX(Mapping!$B$5:$B$26,MATCH($C1550,Mapping!$A$5:$A$26,0))&amp;" | "&amp;INDEX(Mapping!$B$30:$B$41,MATCH($B1550,Mapping!$A$30:$A$41,0)))</f>
        <v/>
      </c>
      <c r="I1550" s="5">
        <f>INDEX(Variables!$C$5:$C$105,MATCH($A1550,Variables!$A$5:$A$105,0))</f>
        <v/>
      </c>
      <c r="J1550" s="5">
        <f>INDEX(Variables!$E$5:$E$105,MATCH($A1550,Variables!$A$5:$A$105,0))</f>
        <v/>
      </c>
      <c r="K1550" s="25">
        <f>LOWER(Settings!$C$4)&amp;".mit."&amp;$A1550&amp;IF($C1550="","","."&amp;$C1550&amp;"."&amp;$B1550)&amp;IF(INDEX(Variables!$D$5:$D$105,MATCH($A1550,Variables!$A$5:$A$105,0))="","","."&amp;INDEX(Variables!$D$5:$D$105,MATCH($A1550,Variables!$A$5:$A$105,0)))&amp;"."&amp;K$5</f>
        <v/>
      </c>
      <c r="L1550" s="41">
        <f>MAX(INDEX(L$232:L$243,$D1550)+L1541*(1+$E1550),0.01)</f>
        <v/>
      </c>
      <c r="M1550" s="40">
        <f>MAX(INDEX(M$232:M$243,$D1550)+M1541*(1+$E1550),0.01)</f>
        <v/>
      </c>
      <c r="N1550" s="40">
        <f>MAX(INDEX(N$232:N$243,$D1550)+N1541*(1+$E1550),0.01)</f>
        <v/>
      </c>
      <c r="O1550" s="40">
        <f>MAX(INDEX(O$232:O$243,$D1550)+O1541*(1+$E1550),0.01)</f>
        <v/>
      </c>
      <c r="P1550" s="40">
        <f>MAX(INDEX(P$232:P$243,$D1550)+P1541*(1+$E1550),0.01)</f>
        <v/>
      </c>
      <c r="Q1550" s="40">
        <f>MAX(INDEX(Q$232:Q$243,$D1550)+Q1541*(1+$E1550),0.01)</f>
        <v/>
      </c>
      <c r="R1550" s="40">
        <f>MAX(INDEX(R$232:R$243,$D1550)+R1541*(1+$E1550),0.01)</f>
        <v/>
      </c>
      <c r="S1550" s="40">
        <f>MAX(INDEX(S$232:S$243,$D1550)+S1541*(1+$E1550),0.01)</f>
        <v/>
      </c>
      <c r="T1550" s="40">
        <f>MAX(INDEX(T$232:T$243,$D1550)+T1541*(1+$E1550),0.01)</f>
        <v/>
      </c>
      <c r="U1550" s="40">
        <f>MAX(INDEX(U$232:U$243,$D1550)+U1541*(1+$E1550),0.01)</f>
        <v/>
      </c>
      <c r="V1550" s="40">
        <f>MAX(INDEX(V$232:V$243,$D1550)+V1541*(1+$E1550),0.01)</f>
        <v/>
      </c>
      <c r="W1550" s="40">
        <f>MAX(INDEX(W$232:W$243,$D1550)+W1541*(1+$E1550),0.01)</f>
        <v/>
      </c>
      <c r="X1550" s="40">
        <f>MAX(INDEX(X$232:X$243,$D1550)+X1541*(1+$E1550),0.01)</f>
        <v/>
      </c>
      <c r="Y1550" s="40">
        <f>MAX(INDEX(Y$232:Y$243,$D1550)+Y1541*(1+$E1550),0.01)</f>
        <v/>
      </c>
      <c r="Z1550" s="40">
        <f>MAX(INDEX(Z$232:Z$243,$D1550)+Z1541*(1+$E1550),0.01)</f>
        <v/>
      </c>
      <c r="AA1550" s="40">
        <f>MAX(INDEX(AA$232:AA$243,$D1550)+AA1541*(1+$E1550),0.01)</f>
        <v/>
      </c>
      <c r="AB1550" s="40">
        <f>MAX(INDEX(AB$232:AB$243,$D1550)+AB1541*(1+$E1550),0.01)</f>
        <v/>
      </c>
      <c r="AC1550" s="40">
        <f>MAX(INDEX(AC$232:AC$243,$D1550)+AC1541*(1+$E1550),0.01)</f>
        <v/>
      </c>
      <c r="AD1550" s="42">
        <f>POSTTAX(INDEX(AD$232:AD$243,$D1550),AD1541,$E1550)</f>
        <v/>
      </c>
      <c r="AE1550" s="25">
        <f>LOWER(Settings!$C$4)&amp;".mit."&amp;$A1550&amp;IF($C1550="","","."&amp;$C1550&amp;"."&amp;$B1550)&amp;IF(INDEX(Variables!$D$5:$D$105,MATCH($A1550,Variables!$A$5:$A$105,0))="","","."&amp;INDEX(Variables!$D$5:$D$105,MATCH($A1550,Variables!$A$5:$A$105,0)))&amp;"."&amp;AE$5</f>
        <v/>
      </c>
      <c r="AF1550" s="41">
        <f>MAX(INDEX(AF$232:AF$243,$D1550)+AF1541*(1+$E1550),0.01)</f>
        <v/>
      </c>
      <c r="AG1550" s="40">
        <f>MAX(INDEX(AG$232:AG$243,$D1550)+AG1541*(1+$E1550),0.01)</f>
        <v/>
      </c>
      <c r="AH1550" s="40">
        <f>MAX(INDEX(AH$232:AH$243,$D1550)+AH1541*(1+$E1550),0.01)</f>
        <v/>
      </c>
      <c r="AI1550" s="40">
        <f>MAX(INDEX(AI$232:AI$243,$D1550)+AI1541*(1+$E1550),0.01)</f>
        <v/>
      </c>
      <c r="AJ1550" s="40">
        <f>MAX(INDEX(AJ$232:AJ$243,$D1550)+AJ1541*(1+$E1550),0.01)</f>
        <v/>
      </c>
      <c r="AK1550" s="40">
        <f>MAX(INDEX(AK$232:AK$243,$D1550)+AK1541*(1+$E1550),0.01)</f>
        <v/>
      </c>
      <c r="AL1550" s="40">
        <f>MAX(INDEX(AL$232:AL$243,$D1550)+AL1541*(1+$E1550),0.01)</f>
        <v/>
      </c>
      <c r="AM1550" s="40">
        <f>MAX(INDEX(AM$232:AM$243,$D1550)+AM1541*(1+$E1550),0.01)</f>
        <v/>
      </c>
      <c r="AN1550" s="40">
        <f>MAX(INDEX(AN$232:AN$243,$D1550)+AN1541*(1+$E1550),0.01)</f>
        <v/>
      </c>
      <c r="AO1550" s="40">
        <f>MAX(INDEX(AO$232:AO$243,$D1550)+AO1541*(1+$E1550),0.01)</f>
        <v/>
      </c>
      <c r="AP1550" s="40">
        <f>MAX(INDEX(AP$232:AP$243,$D1550)+AP1541*(1+$E1550),0.01)</f>
        <v/>
      </c>
      <c r="AQ1550" s="40">
        <f>MAX(INDEX(AQ$232:AQ$243,$D1550)+AQ1541*(1+$E1550),0.01)</f>
        <v/>
      </c>
      <c r="AR1550" s="40">
        <f>MAX(INDEX(AR$232:AR$243,$D1550)+AR1541*(1+$E1550),0.01)</f>
        <v/>
      </c>
      <c r="AS1550" s="40">
        <f>MAX(INDEX(AS$232:AS$243,$D1550)+AS1541*(1+$E1550),0.01)</f>
        <v/>
      </c>
      <c r="AT1550" s="40">
        <f>MAX(INDEX(AT$232:AT$243,$D1550)+AT1541*(1+$E1550),0.01)</f>
        <v/>
      </c>
      <c r="AU1550" s="40">
        <f>MAX(INDEX(AU$232:AU$243,$D1550)+AU1541*(1+$E1550),0.01)</f>
        <v/>
      </c>
      <c r="AV1550" s="40">
        <f>MAX(INDEX(AV$232:AV$243,$D1550)+AV1541*(1+$E1550),0.01)</f>
        <v/>
      </c>
      <c r="AW1550" s="40">
        <f>MAX(INDEX(AW$232:AW$243,$D1550)+AW1541*(1+$E1550),0.01)</f>
        <v/>
      </c>
      <c r="AX1550" s="42">
        <f>POSTTAX(INDEX(AX$232:AX$243,$D1550),AX1541,$E1550)</f>
        <v/>
      </c>
    </row>
    <row r="1551" hidden="1" outlineLevel="2">
      <c r="A1551" s="5" t="inlineStr">
        <is>
          <t>atp</t>
        </is>
      </c>
      <c r="B1551" s="5" t="inlineStr">
        <is>
          <t>ker</t>
        </is>
      </c>
      <c r="C1551" s="5" t="inlineStr">
        <is>
          <t>omn</t>
        </is>
      </c>
      <c r="D1551" s="40">
        <f>INDEX(Inputs!$R$5:$R$132,MATCH($B1551&amp;"|"&amp;$C1551,Inputs!$A$5:$A$132,0))</f>
        <v/>
      </c>
      <c r="E1551" s="40">
        <f>INDEX(Inputs!$S$5:$S$132,MATCH($B1551&amp;"|"&amp;$C1551,Inputs!$A$5:$A$132,0))</f>
        <v/>
      </c>
      <c r="F1551" s="39" t="n"/>
      <c r="G1551" s="39" t="n"/>
      <c r="H1551" s="5">
        <f>INDEX(Variables!$B$5:$B$105,MATCH($A1551,Variables!$A$5:$A$105,0))&amp;IF($C1551="",""," | "&amp;INDEX(Mapping!$B$5:$B$26,MATCH($C1551,Mapping!$A$5:$A$26,0))&amp;" | "&amp;INDEX(Mapping!$B$30:$B$41,MATCH($B1551,Mapping!$A$30:$A$41,0)))</f>
        <v/>
      </c>
      <c r="I1551" s="5">
        <f>INDEX(Variables!$C$5:$C$105,MATCH($A1551,Variables!$A$5:$A$105,0))</f>
        <v/>
      </c>
      <c r="J1551" s="5">
        <f>INDEX(Variables!$E$5:$E$105,MATCH($A1551,Variables!$A$5:$A$105,0))</f>
        <v/>
      </c>
      <c r="K1551" s="25">
        <f>LOWER(Settings!$C$4)&amp;".mit."&amp;$A1551&amp;IF($C1551="","","."&amp;$C1551&amp;"."&amp;$B1551)&amp;IF(INDEX(Variables!$D$5:$D$105,MATCH($A1551,Variables!$A$5:$A$105,0))="","","."&amp;INDEX(Variables!$D$5:$D$105,MATCH($A1551,Variables!$A$5:$A$105,0)))&amp;"."&amp;K$5</f>
        <v/>
      </c>
      <c r="L1551" s="41">
        <f>MAX(INDEX(L$232:L$243,$D1551)+L1542*(1+$E1551),0.01)</f>
        <v/>
      </c>
      <c r="M1551" s="40">
        <f>MAX(INDEX(M$232:M$243,$D1551)+M1542*(1+$E1551),0.01)</f>
        <v/>
      </c>
      <c r="N1551" s="40">
        <f>MAX(INDEX(N$232:N$243,$D1551)+N1542*(1+$E1551),0.01)</f>
        <v/>
      </c>
      <c r="O1551" s="40">
        <f>MAX(INDEX(O$232:O$243,$D1551)+O1542*(1+$E1551),0.01)</f>
        <v/>
      </c>
      <c r="P1551" s="40">
        <f>MAX(INDEX(P$232:P$243,$D1551)+P1542*(1+$E1551),0.01)</f>
        <v/>
      </c>
      <c r="Q1551" s="40">
        <f>MAX(INDEX(Q$232:Q$243,$D1551)+Q1542*(1+$E1551),0.01)</f>
        <v/>
      </c>
      <c r="R1551" s="40">
        <f>MAX(INDEX(R$232:R$243,$D1551)+R1542*(1+$E1551),0.01)</f>
        <v/>
      </c>
      <c r="S1551" s="40">
        <f>MAX(INDEX(S$232:S$243,$D1551)+S1542*(1+$E1551),0.01)</f>
        <v/>
      </c>
      <c r="T1551" s="40">
        <f>MAX(INDEX(T$232:T$243,$D1551)+T1542*(1+$E1551),0.01)</f>
        <v/>
      </c>
      <c r="U1551" s="40">
        <f>MAX(INDEX(U$232:U$243,$D1551)+U1542*(1+$E1551),0.01)</f>
        <v/>
      </c>
      <c r="V1551" s="40">
        <f>MAX(INDEX(V$232:V$243,$D1551)+V1542*(1+$E1551),0.01)</f>
        <v/>
      </c>
      <c r="W1551" s="40">
        <f>MAX(INDEX(W$232:W$243,$D1551)+W1542*(1+$E1551),0.01)</f>
        <v/>
      </c>
      <c r="X1551" s="40">
        <f>MAX(INDEX(X$232:X$243,$D1551)+X1542*(1+$E1551),0.01)</f>
        <v/>
      </c>
      <c r="Y1551" s="40">
        <f>MAX(INDEX(Y$232:Y$243,$D1551)+Y1542*(1+$E1551),0.01)</f>
        <v/>
      </c>
      <c r="Z1551" s="40">
        <f>MAX(INDEX(Z$232:Z$243,$D1551)+Z1542*(1+$E1551),0.01)</f>
        <v/>
      </c>
      <c r="AA1551" s="40">
        <f>MAX(INDEX(AA$232:AA$243,$D1551)+AA1542*(1+$E1551),0.01)</f>
        <v/>
      </c>
      <c r="AB1551" s="40">
        <f>MAX(INDEX(AB$232:AB$243,$D1551)+AB1542*(1+$E1551),0.01)</f>
        <v/>
      </c>
      <c r="AC1551" s="40">
        <f>MAX(INDEX(AC$232:AC$243,$D1551)+AC1542*(1+$E1551),0.01)</f>
        <v/>
      </c>
      <c r="AD1551" s="42">
        <f>POSTTAX(INDEX(AD$232:AD$243,$D1551),AD1542,$E1551)</f>
        <v/>
      </c>
      <c r="AE1551" s="25">
        <f>LOWER(Settings!$C$4)&amp;".mit."&amp;$A1551&amp;IF($C1551="","","."&amp;$C1551&amp;"."&amp;$B1551)&amp;IF(INDEX(Variables!$D$5:$D$105,MATCH($A1551,Variables!$A$5:$A$105,0))="","","."&amp;INDEX(Variables!$D$5:$D$105,MATCH($A1551,Variables!$A$5:$A$105,0)))&amp;"."&amp;AE$5</f>
        <v/>
      </c>
      <c r="AF1551" s="41">
        <f>MAX(INDEX(AF$232:AF$243,$D1551)+AF1542*(1+$E1551),0.01)</f>
        <v/>
      </c>
      <c r="AG1551" s="40">
        <f>MAX(INDEX(AG$232:AG$243,$D1551)+AG1542*(1+$E1551),0.01)</f>
        <v/>
      </c>
      <c r="AH1551" s="40">
        <f>MAX(INDEX(AH$232:AH$243,$D1551)+AH1542*(1+$E1551),0.01)</f>
        <v/>
      </c>
      <c r="AI1551" s="40">
        <f>MAX(INDEX(AI$232:AI$243,$D1551)+AI1542*(1+$E1551),0.01)</f>
        <v/>
      </c>
      <c r="AJ1551" s="40">
        <f>MAX(INDEX(AJ$232:AJ$243,$D1551)+AJ1542*(1+$E1551),0.01)</f>
        <v/>
      </c>
      <c r="AK1551" s="40">
        <f>MAX(INDEX(AK$232:AK$243,$D1551)+AK1542*(1+$E1551),0.01)</f>
        <v/>
      </c>
      <c r="AL1551" s="40">
        <f>MAX(INDEX(AL$232:AL$243,$D1551)+AL1542*(1+$E1551),0.01)</f>
        <v/>
      </c>
      <c r="AM1551" s="40">
        <f>MAX(INDEX(AM$232:AM$243,$D1551)+AM1542*(1+$E1551),0.01)</f>
        <v/>
      </c>
      <c r="AN1551" s="40">
        <f>MAX(INDEX(AN$232:AN$243,$D1551)+AN1542*(1+$E1551),0.01)</f>
        <v/>
      </c>
      <c r="AO1551" s="40">
        <f>MAX(INDEX(AO$232:AO$243,$D1551)+AO1542*(1+$E1551),0.01)</f>
        <v/>
      </c>
      <c r="AP1551" s="40">
        <f>MAX(INDEX(AP$232:AP$243,$D1551)+AP1542*(1+$E1551),0.01)</f>
        <v/>
      </c>
      <c r="AQ1551" s="40">
        <f>MAX(INDEX(AQ$232:AQ$243,$D1551)+AQ1542*(1+$E1551),0.01)</f>
        <v/>
      </c>
      <c r="AR1551" s="40">
        <f>MAX(INDEX(AR$232:AR$243,$D1551)+AR1542*(1+$E1551),0.01)</f>
        <v/>
      </c>
      <c r="AS1551" s="40">
        <f>MAX(INDEX(AS$232:AS$243,$D1551)+AS1542*(1+$E1551),0.01)</f>
        <v/>
      </c>
      <c r="AT1551" s="40">
        <f>MAX(INDEX(AT$232:AT$243,$D1551)+AT1542*(1+$E1551),0.01)</f>
        <v/>
      </c>
      <c r="AU1551" s="40">
        <f>MAX(INDEX(AU$232:AU$243,$D1551)+AU1542*(1+$E1551),0.01)</f>
        <v/>
      </c>
      <c r="AV1551" s="40">
        <f>MAX(INDEX(AV$232:AV$243,$D1551)+AV1542*(1+$E1551),0.01)</f>
        <v/>
      </c>
      <c r="AW1551" s="40">
        <f>MAX(INDEX(AW$232:AW$243,$D1551)+AW1542*(1+$E1551),0.01)</f>
        <v/>
      </c>
      <c r="AX1551" s="42">
        <f>POSTTAX(INDEX(AX$232:AX$243,$D1551),AX1542,$E1551)</f>
        <v/>
      </c>
    </row>
    <row r="1552" hidden="1" outlineLevel="2">
      <c r="A1552" s="5" t="inlineStr">
        <is>
          <t>atp</t>
        </is>
      </c>
      <c r="B1552" s="5" t="inlineStr">
        <is>
          <t>oop</t>
        </is>
      </c>
      <c r="C1552" s="5" t="inlineStr">
        <is>
          <t>omn</t>
        </is>
      </c>
      <c r="D1552" s="40">
        <f>INDEX(Inputs!$R$5:$R$132,MATCH($B1552&amp;"|"&amp;$C1552,Inputs!$A$5:$A$132,0))</f>
        <v/>
      </c>
      <c r="E1552" s="40">
        <f>INDEX(Inputs!$S$5:$S$132,MATCH($B1552&amp;"|"&amp;$C1552,Inputs!$A$5:$A$132,0))</f>
        <v/>
      </c>
      <c r="F1552" s="39" t="n"/>
      <c r="G1552" s="39" t="n"/>
      <c r="H1552" s="5">
        <f>INDEX(Variables!$B$5:$B$105,MATCH($A1552,Variables!$A$5:$A$105,0))&amp;IF($C1552="",""," | "&amp;INDEX(Mapping!$B$5:$B$26,MATCH($C1552,Mapping!$A$5:$A$26,0))&amp;" | "&amp;INDEX(Mapping!$B$30:$B$41,MATCH($B1552,Mapping!$A$30:$A$41,0)))</f>
        <v/>
      </c>
      <c r="I1552" s="5">
        <f>INDEX(Variables!$C$5:$C$105,MATCH($A1552,Variables!$A$5:$A$105,0))</f>
        <v/>
      </c>
      <c r="J1552" s="5">
        <f>INDEX(Variables!$E$5:$E$105,MATCH($A1552,Variables!$A$5:$A$105,0))</f>
        <v/>
      </c>
      <c r="K1552" s="25">
        <f>LOWER(Settings!$C$4)&amp;".mit."&amp;$A1552&amp;IF($C1552="","","."&amp;$C1552&amp;"."&amp;$B1552)&amp;IF(INDEX(Variables!$D$5:$D$105,MATCH($A1552,Variables!$A$5:$A$105,0))="","","."&amp;INDEX(Variables!$D$5:$D$105,MATCH($A1552,Variables!$A$5:$A$105,0)))&amp;"."&amp;K$5</f>
        <v/>
      </c>
      <c r="L1552" s="41">
        <f>MAX(INDEX(L$232:L$243,$D1552)+L1543*(1+$E1552),0.01)</f>
        <v/>
      </c>
      <c r="M1552" s="40">
        <f>MAX(INDEX(M$232:M$243,$D1552)+M1543*(1+$E1552),0.01)</f>
        <v/>
      </c>
      <c r="N1552" s="40">
        <f>MAX(INDEX(N$232:N$243,$D1552)+N1543*(1+$E1552),0.01)</f>
        <v/>
      </c>
      <c r="O1552" s="40">
        <f>MAX(INDEX(O$232:O$243,$D1552)+O1543*(1+$E1552),0.01)</f>
        <v/>
      </c>
      <c r="P1552" s="40">
        <f>MAX(INDEX(P$232:P$243,$D1552)+P1543*(1+$E1552),0.01)</f>
        <v/>
      </c>
      <c r="Q1552" s="40">
        <f>MAX(INDEX(Q$232:Q$243,$D1552)+Q1543*(1+$E1552),0.01)</f>
        <v/>
      </c>
      <c r="R1552" s="40">
        <f>MAX(INDEX(R$232:R$243,$D1552)+R1543*(1+$E1552),0.01)</f>
        <v/>
      </c>
      <c r="S1552" s="40">
        <f>MAX(INDEX(S$232:S$243,$D1552)+S1543*(1+$E1552),0.01)</f>
        <v/>
      </c>
      <c r="T1552" s="40">
        <f>MAX(INDEX(T$232:T$243,$D1552)+T1543*(1+$E1552),0.01)</f>
        <v/>
      </c>
      <c r="U1552" s="40">
        <f>MAX(INDEX(U$232:U$243,$D1552)+U1543*(1+$E1552),0.01)</f>
        <v/>
      </c>
      <c r="V1552" s="40">
        <f>MAX(INDEX(V$232:V$243,$D1552)+V1543*(1+$E1552),0.01)</f>
        <v/>
      </c>
      <c r="W1552" s="40">
        <f>MAX(INDEX(W$232:W$243,$D1552)+W1543*(1+$E1552),0.01)</f>
        <v/>
      </c>
      <c r="X1552" s="40">
        <f>MAX(INDEX(X$232:X$243,$D1552)+X1543*(1+$E1552),0.01)</f>
        <v/>
      </c>
      <c r="Y1552" s="40">
        <f>MAX(INDEX(Y$232:Y$243,$D1552)+Y1543*(1+$E1552),0.01)</f>
        <v/>
      </c>
      <c r="Z1552" s="40">
        <f>MAX(INDEX(Z$232:Z$243,$D1552)+Z1543*(1+$E1552),0.01)</f>
        <v/>
      </c>
      <c r="AA1552" s="40">
        <f>MAX(INDEX(AA$232:AA$243,$D1552)+AA1543*(1+$E1552),0.01)</f>
        <v/>
      </c>
      <c r="AB1552" s="40">
        <f>MAX(INDEX(AB$232:AB$243,$D1552)+AB1543*(1+$E1552),0.01)</f>
        <v/>
      </c>
      <c r="AC1552" s="40">
        <f>MAX(INDEX(AC$232:AC$243,$D1552)+AC1543*(1+$E1552),0.01)</f>
        <v/>
      </c>
      <c r="AD1552" s="42">
        <f>POSTTAX(INDEX(AD$232:AD$243,$D1552),AD1543,$E1552)</f>
        <v/>
      </c>
      <c r="AE1552" s="25">
        <f>LOWER(Settings!$C$4)&amp;".mit."&amp;$A1552&amp;IF($C1552="","","."&amp;$C1552&amp;"."&amp;$B1552)&amp;IF(INDEX(Variables!$D$5:$D$105,MATCH($A1552,Variables!$A$5:$A$105,0))="","","."&amp;INDEX(Variables!$D$5:$D$105,MATCH($A1552,Variables!$A$5:$A$105,0)))&amp;"."&amp;AE$5</f>
        <v/>
      </c>
      <c r="AF1552" s="41">
        <f>MAX(INDEX(AF$232:AF$243,$D1552)+AF1543*(1+$E1552),0.01)</f>
        <v/>
      </c>
      <c r="AG1552" s="40">
        <f>MAX(INDEX(AG$232:AG$243,$D1552)+AG1543*(1+$E1552),0.01)</f>
        <v/>
      </c>
      <c r="AH1552" s="40">
        <f>MAX(INDEX(AH$232:AH$243,$D1552)+AH1543*(1+$E1552),0.01)</f>
        <v/>
      </c>
      <c r="AI1552" s="40">
        <f>MAX(INDEX(AI$232:AI$243,$D1552)+AI1543*(1+$E1552),0.01)</f>
        <v/>
      </c>
      <c r="AJ1552" s="40">
        <f>MAX(INDEX(AJ$232:AJ$243,$D1552)+AJ1543*(1+$E1552),0.01)</f>
        <v/>
      </c>
      <c r="AK1552" s="40">
        <f>MAX(INDEX(AK$232:AK$243,$D1552)+AK1543*(1+$E1552),0.01)</f>
        <v/>
      </c>
      <c r="AL1552" s="40">
        <f>MAX(INDEX(AL$232:AL$243,$D1552)+AL1543*(1+$E1552),0.01)</f>
        <v/>
      </c>
      <c r="AM1552" s="40">
        <f>MAX(INDEX(AM$232:AM$243,$D1552)+AM1543*(1+$E1552),0.01)</f>
        <v/>
      </c>
      <c r="AN1552" s="40">
        <f>MAX(INDEX(AN$232:AN$243,$D1552)+AN1543*(1+$E1552),0.01)</f>
        <v/>
      </c>
      <c r="AO1552" s="40">
        <f>MAX(INDEX(AO$232:AO$243,$D1552)+AO1543*(1+$E1552),0.01)</f>
        <v/>
      </c>
      <c r="AP1552" s="40">
        <f>MAX(INDEX(AP$232:AP$243,$D1552)+AP1543*(1+$E1552),0.01)</f>
        <v/>
      </c>
      <c r="AQ1552" s="40">
        <f>MAX(INDEX(AQ$232:AQ$243,$D1552)+AQ1543*(1+$E1552),0.01)</f>
        <v/>
      </c>
      <c r="AR1552" s="40">
        <f>MAX(INDEX(AR$232:AR$243,$D1552)+AR1543*(1+$E1552),0.01)</f>
        <v/>
      </c>
      <c r="AS1552" s="40">
        <f>MAX(INDEX(AS$232:AS$243,$D1552)+AS1543*(1+$E1552),0.01)</f>
        <v/>
      </c>
      <c r="AT1552" s="40">
        <f>MAX(INDEX(AT$232:AT$243,$D1552)+AT1543*(1+$E1552),0.01)</f>
        <v/>
      </c>
      <c r="AU1552" s="40">
        <f>MAX(INDEX(AU$232:AU$243,$D1552)+AU1543*(1+$E1552),0.01)</f>
        <v/>
      </c>
      <c r="AV1552" s="40">
        <f>MAX(INDEX(AV$232:AV$243,$D1552)+AV1543*(1+$E1552),0.01)</f>
        <v/>
      </c>
      <c r="AW1552" s="40">
        <f>MAX(INDEX(AW$232:AW$243,$D1552)+AW1543*(1+$E1552),0.01)</f>
        <v/>
      </c>
      <c r="AX1552" s="42">
        <f>POSTTAX(INDEX(AX$232:AX$243,$D1552),AX1543,$E1552)</f>
        <v/>
      </c>
    </row>
    <row r="1553" hidden="1" outlineLevel="2">
      <c r="A1553" s="5" t="inlineStr">
        <is>
          <t>atp</t>
        </is>
      </c>
      <c r="B1553" s="5" t="inlineStr">
        <is>
          <t>bio</t>
        </is>
      </c>
      <c r="C1553" s="5" t="inlineStr">
        <is>
          <t>omn</t>
        </is>
      </c>
      <c r="D1553" s="40">
        <f>INDEX(Inputs!$R$5:$R$132,MATCH($B1553&amp;"|"&amp;$C1553,Inputs!$A$5:$A$132,0))</f>
        <v/>
      </c>
      <c r="E1553" s="40">
        <f>INDEX(Inputs!$S$5:$S$132,MATCH($B1553&amp;"|"&amp;$C1553,Inputs!$A$5:$A$132,0))</f>
        <v/>
      </c>
      <c r="F1553" s="39" t="n"/>
      <c r="G1553" s="39" t="n"/>
      <c r="H1553" s="5">
        <f>INDEX(Variables!$B$5:$B$105,MATCH($A1553,Variables!$A$5:$A$105,0))&amp;IF($C1553="",""," | "&amp;INDEX(Mapping!$B$5:$B$26,MATCH($C1553,Mapping!$A$5:$A$26,0))&amp;" | "&amp;INDEX(Mapping!$B$30:$B$41,MATCH($B1553,Mapping!$A$30:$A$41,0)))</f>
        <v/>
      </c>
      <c r="I1553" s="5">
        <f>INDEX(Variables!$C$5:$C$105,MATCH($A1553,Variables!$A$5:$A$105,0))</f>
        <v/>
      </c>
      <c r="J1553" s="5">
        <f>INDEX(Variables!$E$5:$E$105,MATCH($A1553,Variables!$A$5:$A$105,0))</f>
        <v/>
      </c>
      <c r="K1553" s="25">
        <f>LOWER(Settings!$C$4)&amp;".mit."&amp;$A1553&amp;IF($C1553="","","."&amp;$C1553&amp;"."&amp;$B1553)&amp;IF(INDEX(Variables!$D$5:$D$105,MATCH($A1553,Variables!$A$5:$A$105,0))="","","."&amp;INDEX(Variables!$D$5:$D$105,MATCH($A1553,Variables!$A$5:$A$105,0)))&amp;"."&amp;K$5</f>
        <v/>
      </c>
      <c r="L1553" s="41">
        <f>MAX(INDEX(L$232:L$243,$D1553)+L1544*(1+$E1553),0.01)</f>
        <v/>
      </c>
      <c r="M1553" s="40">
        <f>MAX(INDEX(M$232:M$243,$D1553)+M1544*(1+$E1553),0.01)</f>
        <v/>
      </c>
      <c r="N1553" s="40">
        <f>MAX(INDEX(N$232:N$243,$D1553)+N1544*(1+$E1553),0.01)</f>
        <v/>
      </c>
      <c r="O1553" s="40">
        <f>MAX(INDEX(O$232:O$243,$D1553)+O1544*(1+$E1553),0.01)</f>
        <v/>
      </c>
      <c r="P1553" s="40">
        <f>MAX(INDEX(P$232:P$243,$D1553)+P1544*(1+$E1553),0.01)</f>
        <v/>
      </c>
      <c r="Q1553" s="40">
        <f>MAX(INDEX(Q$232:Q$243,$D1553)+Q1544*(1+$E1553),0.01)</f>
        <v/>
      </c>
      <c r="R1553" s="40">
        <f>MAX(INDEX(R$232:R$243,$D1553)+R1544*(1+$E1553),0.01)</f>
        <v/>
      </c>
      <c r="S1553" s="40">
        <f>MAX(INDEX(S$232:S$243,$D1553)+S1544*(1+$E1553),0.01)</f>
        <v/>
      </c>
      <c r="T1553" s="40">
        <f>MAX(INDEX(T$232:T$243,$D1553)+T1544*(1+$E1553),0.01)</f>
        <v/>
      </c>
      <c r="U1553" s="40">
        <f>MAX(INDEX(U$232:U$243,$D1553)+U1544*(1+$E1553),0.01)</f>
        <v/>
      </c>
      <c r="V1553" s="40">
        <f>MAX(INDEX(V$232:V$243,$D1553)+V1544*(1+$E1553),0.01)</f>
        <v/>
      </c>
      <c r="W1553" s="40">
        <f>MAX(INDEX(W$232:W$243,$D1553)+W1544*(1+$E1553),0.01)</f>
        <v/>
      </c>
      <c r="X1553" s="40">
        <f>MAX(INDEX(X$232:X$243,$D1553)+X1544*(1+$E1553),0.01)</f>
        <v/>
      </c>
      <c r="Y1553" s="40">
        <f>MAX(INDEX(Y$232:Y$243,$D1553)+Y1544*(1+$E1553),0.01)</f>
        <v/>
      </c>
      <c r="Z1553" s="40">
        <f>MAX(INDEX(Z$232:Z$243,$D1553)+Z1544*(1+$E1553),0.01)</f>
        <v/>
      </c>
      <c r="AA1553" s="40">
        <f>MAX(INDEX(AA$232:AA$243,$D1553)+AA1544*(1+$E1553),0.01)</f>
        <v/>
      </c>
      <c r="AB1553" s="40">
        <f>MAX(INDEX(AB$232:AB$243,$D1553)+AB1544*(1+$E1553),0.01)</f>
        <v/>
      </c>
      <c r="AC1553" s="40">
        <f>MAX(INDEX(AC$232:AC$243,$D1553)+AC1544*(1+$E1553),0.01)</f>
        <v/>
      </c>
      <c r="AD1553" s="42">
        <f>POSTTAX(INDEX(AD$232:AD$243,$D1553),AD1544,$E1553)</f>
        <v/>
      </c>
      <c r="AE1553" s="25">
        <f>LOWER(Settings!$C$4)&amp;".mit."&amp;$A1553&amp;IF($C1553="","","."&amp;$C1553&amp;"."&amp;$B1553)&amp;IF(INDEX(Variables!$D$5:$D$105,MATCH($A1553,Variables!$A$5:$A$105,0))="","","."&amp;INDEX(Variables!$D$5:$D$105,MATCH($A1553,Variables!$A$5:$A$105,0)))&amp;"."&amp;AE$5</f>
        <v/>
      </c>
      <c r="AF1553" s="41">
        <f>MAX(INDEX(AF$232:AF$243,$D1553)+AF1544*(1+$E1553),0.01)</f>
        <v/>
      </c>
      <c r="AG1553" s="40">
        <f>MAX(INDEX(AG$232:AG$243,$D1553)+AG1544*(1+$E1553),0.01)</f>
        <v/>
      </c>
      <c r="AH1553" s="40">
        <f>MAX(INDEX(AH$232:AH$243,$D1553)+AH1544*(1+$E1553),0.01)</f>
        <v/>
      </c>
      <c r="AI1553" s="40">
        <f>MAX(INDEX(AI$232:AI$243,$D1553)+AI1544*(1+$E1553),0.01)</f>
        <v/>
      </c>
      <c r="AJ1553" s="40">
        <f>MAX(INDEX(AJ$232:AJ$243,$D1553)+AJ1544*(1+$E1553),0.01)</f>
        <v/>
      </c>
      <c r="AK1553" s="40">
        <f>MAX(INDEX(AK$232:AK$243,$D1553)+AK1544*(1+$E1553),0.01)</f>
        <v/>
      </c>
      <c r="AL1553" s="40">
        <f>MAX(INDEX(AL$232:AL$243,$D1553)+AL1544*(1+$E1553),0.01)</f>
        <v/>
      </c>
      <c r="AM1553" s="40">
        <f>MAX(INDEX(AM$232:AM$243,$D1553)+AM1544*(1+$E1553),0.01)</f>
        <v/>
      </c>
      <c r="AN1553" s="40">
        <f>MAX(INDEX(AN$232:AN$243,$D1553)+AN1544*(1+$E1553),0.01)</f>
        <v/>
      </c>
      <c r="AO1553" s="40">
        <f>MAX(INDEX(AO$232:AO$243,$D1553)+AO1544*(1+$E1553),0.01)</f>
        <v/>
      </c>
      <c r="AP1553" s="40">
        <f>MAX(INDEX(AP$232:AP$243,$D1553)+AP1544*(1+$E1553),0.01)</f>
        <v/>
      </c>
      <c r="AQ1553" s="40">
        <f>MAX(INDEX(AQ$232:AQ$243,$D1553)+AQ1544*(1+$E1553),0.01)</f>
        <v/>
      </c>
      <c r="AR1553" s="40">
        <f>MAX(INDEX(AR$232:AR$243,$D1553)+AR1544*(1+$E1553),0.01)</f>
        <v/>
      </c>
      <c r="AS1553" s="40">
        <f>MAX(INDEX(AS$232:AS$243,$D1553)+AS1544*(1+$E1553),0.01)</f>
        <v/>
      </c>
      <c r="AT1553" s="40">
        <f>MAX(INDEX(AT$232:AT$243,$D1553)+AT1544*(1+$E1553),0.01)</f>
        <v/>
      </c>
      <c r="AU1553" s="40">
        <f>MAX(INDEX(AU$232:AU$243,$D1553)+AU1544*(1+$E1553),0.01)</f>
        <v/>
      </c>
      <c r="AV1553" s="40">
        <f>MAX(INDEX(AV$232:AV$243,$D1553)+AV1544*(1+$E1553),0.01)</f>
        <v/>
      </c>
      <c r="AW1553" s="40">
        <f>MAX(INDEX(AW$232:AW$243,$D1553)+AW1544*(1+$E1553),0.01)</f>
        <v/>
      </c>
      <c r="AX1553" s="42">
        <f>POSTTAX(INDEX(AX$232:AX$243,$D1553),AX1544,$E1553)</f>
        <v/>
      </c>
    </row>
    <row r="1554" hidden="1" outlineLevel="2"/>
    <row r="1555" hidden="1" outlineLevel="2">
      <c r="A1555" s="5" t="inlineStr">
        <is>
          <t>shp</t>
        </is>
      </c>
      <c r="B1555" s="5" t="inlineStr">
        <is>
          <t>coa</t>
        </is>
      </c>
      <c r="C1555" s="5" t="inlineStr">
        <is>
          <t>omn</t>
        </is>
      </c>
      <c r="D1555" s="40">
        <f>INDEX(Inputs!$M$5:$M$132,MATCH($B1555&amp;"|"&amp;$C1555,Inputs!$A$5:$A$132,0))</f>
        <v/>
      </c>
      <c r="E1555" s="40">
        <f>INDEX(Inputs!$T$5:$T$132,MATCH($B1555&amp;"|"&amp;$C1555,Inputs!$A$5:$A$132,0))</f>
        <v/>
      </c>
      <c r="F1555" s="40">
        <f>INDEX(Inputs!$K$5:$K$132,MATCH($B1555&amp;"|"&amp;$C1555,Inputs!$A$5:$A$132,0))</f>
        <v/>
      </c>
      <c r="G1555" s="39" t="n"/>
      <c r="H1555" s="5">
        <f>INDEX(Variables!$B$5:$B$105,MATCH($A1555,Variables!$A$5:$A$105,0))&amp;IF($C1555="",""," | "&amp;INDEX(Mapping!$B$5:$B$26,MATCH($C1555,Mapping!$A$5:$A$26,0))&amp;" | "&amp;INDEX(Mapping!$B$30:$B$41,MATCH($B1555,Mapping!$A$30:$A$41,0)))</f>
        <v/>
      </c>
      <c r="I1555" s="5">
        <f>INDEX(Variables!$C$5:$C$105,MATCH($A1555,Variables!$A$5:$A$105,0))</f>
        <v/>
      </c>
      <c r="J1555" s="5">
        <f>INDEX(Variables!$E$5:$E$105,MATCH($A1555,Variables!$A$5:$A$105,0))</f>
        <v/>
      </c>
      <c r="K1555" s="25">
        <f>LOWER(Settings!$C$4)&amp;".mit."&amp;$A1555&amp;IF($C1555="","","."&amp;$C1555&amp;"."&amp;$B1555)&amp;IF(INDEX(Variables!$D$5:$D$105,MATCH($A1555,Variables!$A$5:$A$105,0))="","","."&amp;INDEX(Variables!$D$5:$D$105,MATCH($A1555,Variables!$A$5:$A$105,0)))&amp;"."&amp;K$5</f>
        <v/>
      </c>
      <c r="L1555" s="41">
        <f>INDEX(L$175:L$178,$D1555)*$E1555*INDEX(L$179:L$195,$F1555)</f>
        <v/>
      </c>
      <c r="M1555" s="40">
        <f>INDEX(M$175:M$178,$D1555)*$E1555*INDEX(M$179:M$195,$F1555)</f>
        <v/>
      </c>
      <c r="N1555" s="40">
        <f>INDEX(N$175:N$178,$D1555)*$E1555*INDEX(N$179:N$195,$F1555)</f>
        <v/>
      </c>
      <c r="O1555" s="40">
        <f>INDEX(O$175:O$178,$D1555)*$E1555*INDEX(O$179:O$195,$F1555)</f>
        <v/>
      </c>
      <c r="P1555" s="40">
        <f>INDEX(P$175:P$178,$D1555)*$E1555*INDEX(P$179:P$195,$F1555)</f>
        <v/>
      </c>
      <c r="Q1555" s="40">
        <f>INDEX(Q$175:Q$178,$D1555)*$E1555*INDEX(Q$179:Q$195,$F1555)</f>
        <v/>
      </c>
      <c r="R1555" s="40">
        <f>INDEX(R$175:R$178,$D1555)*$E1555*INDEX(R$179:R$195,$F1555)</f>
        <v/>
      </c>
      <c r="S1555" s="40">
        <f>INDEX(S$175:S$178,$D1555)*$E1555*INDEX(S$179:S$195,$F1555)</f>
        <v/>
      </c>
      <c r="T1555" s="40">
        <f>INDEX(T$175:T$178,$D1555)*$E1555*INDEX(T$179:T$195,$F1555)</f>
        <v/>
      </c>
      <c r="U1555" s="40">
        <f>INDEX(U$175:U$178,$D1555)*$E1555*INDEX(U$179:U$195,$F1555)</f>
        <v/>
      </c>
      <c r="V1555" s="40">
        <f>INDEX(V$175:V$178,$D1555)*$E1555*INDEX(V$179:V$195,$F1555)</f>
        <v/>
      </c>
      <c r="W1555" s="40">
        <f>INDEX(W$175:W$178,$D1555)*$E1555*INDEX(W$179:W$195,$F1555)</f>
        <v/>
      </c>
      <c r="X1555" s="40">
        <f>INDEX(X$175:X$178,$D1555)*$E1555*INDEX(X$179:X$195,$F1555)</f>
        <v/>
      </c>
      <c r="Y1555" s="40">
        <f>INDEX(Y$175:Y$178,$D1555)*$E1555*INDEX(Y$179:Y$195,$F1555)</f>
        <v/>
      </c>
      <c r="Z1555" s="40">
        <f>INDEX(Z$175:Z$178,$D1555)*$E1555*INDEX(Z$179:Z$195,$F1555)</f>
        <v/>
      </c>
      <c r="AA1555" s="40">
        <f>INDEX(AA$175:AA$178,$D1555)*$E1555*INDEX(AA$179:AA$195,$F1555)</f>
        <v/>
      </c>
      <c r="AB1555" s="40">
        <f>INDEX(AB$175:AB$178,$D1555)*$E1555*INDEX(AB$179:AB$195,$F1555)</f>
        <v/>
      </c>
      <c r="AC1555" s="40">
        <f>INDEX(AC$175:AC$178,$D1555)*$E1555*INDEX(AC$179:AC$195,$F1555)</f>
        <v/>
      </c>
      <c r="AD1555" s="42">
        <f>SHADOWEFF(INDEX(AD$175:AD$178,$D1555),$E1555,INDEX(AD$179:AD$195,$F1555))</f>
        <v/>
      </c>
      <c r="AE1555" s="25">
        <f>LOWER(Settings!$C$4)&amp;".mit."&amp;$A1555&amp;IF($C1555="","","."&amp;$C1555&amp;"."&amp;$B1555)&amp;IF(INDEX(Variables!$D$5:$D$105,MATCH($A1555,Variables!$A$5:$A$105,0))="","","."&amp;INDEX(Variables!$D$5:$D$105,MATCH($A1555,Variables!$A$5:$A$105,0)))&amp;"."&amp;AE$5</f>
        <v/>
      </c>
      <c r="AF1555" s="41">
        <f>INDEX(AF$175:AF$178,$D1555)*$E1555*INDEX(AF$179:AF$195,$F1555)</f>
        <v/>
      </c>
      <c r="AG1555" s="40">
        <f>INDEX(AG$175:AG$178,$D1555)*$E1555*INDEX(AG$179:AG$195,$F1555)</f>
        <v/>
      </c>
      <c r="AH1555" s="40">
        <f>INDEX(AH$175:AH$178,$D1555)*$E1555*INDEX(AH$179:AH$195,$F1555)</f>
        <v/>
      </c>
      <c r="AI1555" s="40">
        <f>INDEX(AI$175:AI$178,$D1555)*$E1555*INDEX(AI$179:AI$195,$F1555)</f>
        <v/>
      </c>
      <c r="AJ1555" s="40">
        <f>INDEX(AJ$175:AJ$178,$D1555)*$E1555*INDEX(AJ$179:AJ$195,$F1555)</f>
        <v/>
      </c>
      <c r="AK1555" s="40">
        <f>INDEX(AK$175:AK$178,$D1555)*$E1555*INDEX(AK$179:AK$195,$F1555)</f>
        <v/>
      </c>
      <c r="AL1555" s="40">
        <f>INDEX(AL$175:AL$178,$D1555)*$E1555*INDEX(AL$179:AL$195,$F1555)</f>
        <v/>
      </c>
      <c r="AM1555" s="40">
        <f>INDEX(AM$175:AM$178,$D1555)*$E1555*INDEX(AM$179:AM$195,$F1555)</f>
        <v/>
      </c>
      <c r="AN1555" s="40">
        <f>INDEX(AN$175:AN$178,$D1555)*$E1555*INDEX(AN$179:AN$195,$F1555)</f>
        <v/>
      </c>
      <c r="AO1555" s="40">
        <f>INDEX(AO$175:AO$178,$D1555)*$E1555*INDEX(AO$179:AO$195,$F1555)</f>
        <v/>
      </c>
      <c r="AP1555" s="40">
        <f>INDEX(AP$175:AP$178,$D1555)*$E1555*INDEX(AP$179:AP$195,$F1555)</f>
        <v/>
      </c>
      <c r="AQ1555" s="40">
        <f>INDEX(AQ$175:AQ$178,$D1555)*$E1555*INDEX(AQ$179:AQ$195,$F1555)</f>
        <v/>
      </c>
      <c r="AR1555" s="40">
        <f>INDEX(AR$175:AR$178,$D1555)*$E1555*INDEX(AR$179:AR$195,$F1555)</f>
        <v/>
      </c>
      <c r="AS1555" s="40">
        <f>INDEX(AS$175:AS$178,$D1555)*$E1555*INDEX(AS$179:AS$195,$F1555)</f>
        <v/>
      </c>
      <c r="AT1555" s="40">
        <f>INDEX(AT$175:AT$178,$D1555)*$E1555*INDEX(AT$179:AT$195,$F1555)</f>
        <v/>
      </c>
      <c r="AU1555" s="40">
        <f>INDEX(AU$175:AU$178,$D1555)*$E1555*INDEX(AU$179:AU$195,$F1555)</f>
        <v/>
      </c>
      <c r="AV1555" s="40">
        <f>INDEX(AV$175:AV$178,$D1555)*$E1555*INDEX(AV$179:AV$195,$F1555)</f>
        <v/>
      </c>
      <c r="AW1555" s="40">
        <f>INDEX(AW$175:AW$178,$D1555)*$E1555*INDEX(AW$179:AW$195,$F1555)</f>
        <v/>
      </c>
      <c r="AX1555" s="42">
        <f>SHADOWEFF(INDEX(AX$175:AX$178,$D1555),$E1555,INDEX(AX$179:AX$195,$F1555))</f>
        <v/>
      </c>
    </row>
    <row r="1556" hidden="1" outlineLevel="2">
      <c r="A1556" s="5" t="inlineStr">
        <is>
          <t>shp</t>
        </is>
      </c>
      <c r="B1556" s="5" t="inlineStr">
        <is>
          <t>nga</t>
        </is>
      </c>
      <c r="C1556" s="5" t="inlineStr">
        <is>
          <t>omn</t>
        </is>
      </c>
      <c r="D1556" s="40">
        <f>INDEX(Inputs!$M$5:$M$132,MATCH($B1556&amp;"|"&amp;$C1556,Inputs!$A$5:$A$132,0))</f>
        <v/>
      </c>
      <c r="E1556" s="40">
        <f>INDEX(Inputs!$T$5:$T$132,MATCH($B1556&amp;"|"&amp;$C1556,Inputs!$A$5:$A$132,0))</f>
        <v/>
      </c>
      <c r="F1556" s="40">
        <f>INDEX(Inputs!$K$5:$K$132,MATCH($B1556&amp;"|"&amp;$C1556,Inputs!$A$5:$A$132,0))</f>
        <v/>
      </c>
      <c r="G1556" s="39" t="n"/>
      <c r="H1556" s="5">
        <f>INDEX(Variables!$B$5:$B$105,MATCH($A1556,Variables!$A$5:$A$105,0))&amp;IF($C1556="",""," | "&amp;INDEX(Mapping!$B$5:$B$26,MATCH($C1556,Mapping!$A$5:$A$26,0))&amp;" | "&amp;INDEX(Mapping!$B$30:$B$41,MATCH($B1556,Mapping!$A$30:$A$41,0)))</f>
        <v/>
      </c>
      <c r="I1556" s="5">
        <f>INDEX(Variables!$C$5:$C$105,MATCH($A1556,Variables!$A$5:$A$105,0))</f>
        <v/>
      </c>
      <c r="J1556" s="5">
        <f>INDEX(Variables!$E$5:$E$105,MATCH($A1556,Variables!$A$5:$A$105,0))</f>
        <v/>
      </c>
      <c r="K1556" s="25">
        <f>LOWER(Settings!$C$4)&amp;".mit."&amp;$A1556&amp;IF($C1556="","","."&amp;$C1556&amp;"."&amp;$B1556)&amp;IF(INDEX(Variables!$D$5:$D$105,MATCH($A1556,Variables!$A$5:$A$105,0))="","","."&amp;INDEX(Variables!$D$5:$D$105,MATCH($A1556,Variables!$A$5:$A$105,0)))&amp;"."&amp;K$5</f>
        <v/>
      </c>
      <c r="L1556" s="41">
        <f>INDEX(L$175:L$178,$D1556)*$E1556*INDEX(L$179:L$195,$F1556)</f>
        <v/>
      </c>
      <c r="M1556" s="40">
        <f>INDEX(M$175:M$178,$D1556)*$E1556*INDEX(M$179:M$195,$F1556)</f>
        <v/>
      </c>
      <c r="N1556" s="40">
        <f>INDEX(N$175:N$178,$D1556)*$E1556*INDEX(N$179:N$195,$F1556)</f>
        <v/>
      </c>
      <c r="O1556" s="40">
        <f>INDEX(O$175:O$178,$D1556)*$E1556*INDEX(O$179:O$195,$F1556)</f>
        <v/>
      </c>
      <c r="P1556" s="40">
        <f>INDEX(P$175:P$178,$D1556)*$E1556*INDEX(P$179:P$195,$F1556)</f>
        <v/>
      </c>
      <c r="Q1556" s="40">
        <f>INDEX(Q$175:Q$178,$D1556)*$E1556*INDEX(Q$179:Q$195,$F1556)</f>
        <v/>
      </c>
      <c r="R1556" s="40">
        <f>INDEX(R$175:R$178,$D1556)*$E1556*INDEX(R$179:R$195,$F1556)</f>
        <v/>
      </c>
      <c r="S1556" s="40">
        <f>INDEX(S$175:S$178,$D1556)*$E1556*INDEX(S$179:S$195,$F1556)</f>
        <v/>
      </c>
      <c r="T1556" s="40">
        <f>INDEX(T$175:T$178,$D1556)*$E1556*INDEX(T$179:T$195,$F1556)</f>
        <v/>
      </c>
      <c r="U1556" s="40">
        <f>INDEX(U$175:U$178,$D1556)*$E1556*INDEX(U$179:U$195,$F1556)</f>
        <v/>
      </c>
      <c r="V1556" s="40">
        <f>INDEX(V$175:V$178,$D1556)*$E1556*INDEX(V$179:V$195,$F1556)</f>
        <v/>
      </c>
      <c r="W1556" s="40">
        <f>INDEX(W$175:W$178,$D1556)*$E1556*INDEX(W$179:W$195,$F1556)</f>
        <v/>
      </c>
      <c r="X1556" s="40">
        <f>INDEX(X$175:X$178,$D1556)*$E1556*INDEX(X$179:X$195,$F1556)</f>
        <v/>
      </c>
      <c r="Y1556" s="40">
        <f>INDEX(Y$175:Y$178,$D1556)*$E1556*INDEX(Y$179:Y$195,$F1556)</f>
        <v/>
      </c>
      <c r="Z1556" s="40">
        <f>INDEX(Z$175:Z$178,$D1556)*$E1556*INDEX(Z$179:Z$195,$F1556)</f>
        <v/>
      </c>
      <c r="AA1556" s="40">
        <f>INDEX(AA$175:AA$178,$D1556)*$E1556*INDEX(AA$179:AA$195,$F1556)</f>
        <v/>
      </c>
      <c r="AB1556" s="40">
        <f>INDEX(AB$175:AB$178,$D1556)*$E1556*INDEX(AB$179:AB$195,$F1556)</f>
        <v/>
      </c>
      <c r="AC1556" s="40">
        <f>INDEX(AC$175:AC$178,$D1556)*$E1556*INDEX(AC$179:AC$195,$F1556)</f>
        <v/>
      </c>
      <c r="AD1556" s="42">
        <f>SHADOWEFF(INDEX(AD$175:AD$178,$D1556),$E1556,INDEX(AD$179:AD$195,$F1556))</f>
        <v/>
      </c>
      <c r="AE1556" s="25">
        <f>LOWER(Settings!$C$4)&amp;".mit."&amp;$A1556&amp;IF($C1556="","","."&amp;$C1556&amp;"."&amp;$B1556)&amp;IF(INDEX(Variables!$D$5:$D$105,MATCH($A1556,Variables!$A$5:$A$105,0))="","","."&amp;INDEX(Variables!$D$5:$D$105,MATCH($A1556,Variables!$A$5:$A$105,0)))&amp;"."&amp;AE$5</f>
        <v/>
      </c>
      <c r="AF1556" s="41">
        <f>INDEX(AF$175:AF$178,$D1556)*$E1556*INDEX(AF$179:AF$195,$F1556)</f>
        <v/>
      </c>
      <c r="AG1556" s="40">
        <f>INDEX(AG$175:AG$178,$D1556)*$E1556*INDEX(AG$179:AG$195,$F1556)</f>
        <v/>
      </c>
      <c r="AH1556" s="40">
        <f>INDEX(AH$175:AH$178,$D1556)*$E1556*INDEX(AH$179:AH$195,$F1556)</f>
        <v/>
      </c>
      <c r="AI1556" s="40">
        <f>INDEX(AI$175:AI$178,$D1556)*$E1556*INDEX(AI$179:AI$195,$F1556)</f>
        <v/>
      </c>
      <c r="AJ1556" s="40">
        <f>INDEX(AJ$175:AJ$178,$D1556)*$E1556*INDEX(AJ$179:AJ$195,$F1556)</f>
        <v/>
      </c>
      <c r="AK1556" s="40">
        <f>INDEX(AK$175:AK$178,$D1556)*$E1556*INDEX(AK$179:AK$195,$F1556)</f>
        <v/>
      </c>
      <c r="AL1556" s="40">
        <f>INDEX(AL$175:AL$178,$D1556)*$E1556*INDEX(AL$179:AL$195,$F1556)</f>
        <v/>
      </c>
      <c r="AM1556" s="40">
        <f>INDEX(AM$175:AM$178,$D1556)*$E1556*INDEX(AM$179:AM$195,$F1556)</f>
        <v/>
      </c>
      <c r="AN1556" s="40">
        <f>INDEX(AN$175:AN$178,$D1556)*$E1556*INDEX(AN$179:AN$195,$F1556)</f>
        <v/>
      </c>
      <c r="AO1556" s="40">
        <f>INDEX(AO$175:AO$178,$D1556)*$E1556*INDEX(AO$179:AO$195,$F1556)</f>
        <v/>
      </c>
      <c r="AP1556" s="40">
        <f>INDEX(AP$175:AP$178,$D1556)*$E1556*INDEX(AP$179:AP$195,$F1556)</f>
        <v/>
      </c>
      <c r="AQ1556" s="40">
        <f>INDEX(AQ$175:AQ$178,$D1556)*$E1556*INDEX(AQ$179:AQ$195,$F1556)</f>
        <v/>
      </c>
      <c r="AR1556" s="40">
        <f>INDEX(AR$175:AR$178,$D1556)*$E1556*INDEX(AR$179:AR$195,$F1556)</f>
        <v/>
      </c>
      <c r="AS1556" s="40">
        <f>INDEX(AS$175:AS$178,$D1556)*$E1556*INDEX(AS$179:AS$195,$F1556)</f>
        <v/>
      </c>
      <c r="AT1556" s="40">
        <f>INDEX(AT$175:AT$178,$D1556)*$E1556*INDEX(AT$179:AT$195,$F1556)</f>
        <v/>
      </c>
      <c r="AU1556" s="40">
        <f>INDEX(AU$175:AU$178,$D1556)*$E1556*INDEX(AU$179:AU$195,$F1556)</f>
        <v/>
      </c>
      <c r="AV1556" s="40">
        <f>INDEX(AV$175:AV$178,$D1556)*$E1556*INDEX(AV$179:AV$195,$F1556)</f>
        <v/>
      </c>
      <c r="AW1556" s="40">
        <f>INDEX(AW$175:AW$178,$D1556)*$E1556*INDEX(AW$179:AW$195,$F1556)</f>
        <v/>
      </c>
      <c r="AX1556" s="42">
        <f>SHADOWEFF(INDEX(AX$175:AX$178,$D1556),$E1556,INDEX(AX$179:AX$195,$F1556))</f>
        <v/>
      </c>
    </row>
    <row r="1557" hidden="1" outlineLevel="2">
      <c r="A1557" s="5" t="inlineStr">
        <is>
          <t>shp</t>
        </is>
      </c>
      <c r="B1557" s="5" t="inlineStr">
        <is>
          <t>gso</t>
        </is>
      </c>
      <c r="C1557" s="5" t="inlineStr">
        <is>
          <t>omn</t>
        </is>
      </c>
      <c r="D1557" s="40">
        <f>INDEX(Inputs!$M$5:$M$132,MATCH($B1557&amp;"|"&amp;$C1557,Inputs!$A$5:$A$132,0))</f>
        <v/>
      </c>
      <c r="E1557" s="40">
        <f>INDEX(Inputs!$T$5:$T$132,MATCH($B1557&amp;"|"&amp;$C1557,Inputs!$A$5:$A$132,0))</f>
        <v/>
      </c>
      <c r="F1557" s="40">
        <f>INDEX(Inputs!$K$5:$K$132,MATCH($B1557&amp;"|"&amp;$C1557,Inputs!$A$5:$A$132,0))</f>
        <v/>
      </c>
      <c r="G1557" s="39" t="n"/>
      <c r="H1557" s="5">
        <f>INDEX(Variables!$B$5:$B$105,MATCH($A1557,Variables!$A$5:$A$105,0))&amp;IF($C1557="",""," | "&amp;INDEX(Mapping!$B$5:$B$26,MATCH($C1557,Mapping!$A$5:$A$26,0))&amp;" | "&amp;INDEX(Mapping!$B$30:$B$41,MATCH($B1557,Mapping!$A$30:$A$41,0)))</f>
        <v/>
      </c>
      <c r="I1557" s="5">
        <f>INDEX(Variables!$C$5:$C$105,MATCH($A1557,Variables!$A$5:$A$105,0))</f>
        <v/>
      </c>
      <c r="J1557" s="5">
        <f>INDEX(Variables!$E$5:$E$105,MATCH($A1557,Variables!$A$5:$A$105,0))</f>
        <v/>
      </c>
      <c r="K1557" s="25">
        <f>LOWER(Settings!$C$4)&amp;".mit."&amp;$A1557&amp;IF($C1557="","","."&amp;$C1557&amp;"."&amp;$B1557)&amp;IF(INDEX(Variables!$D$5:$D$105,MATCH($A1557,Variables!$A$5:$A$105,0))="","","."&amp;INDEX(Variables!$D$5:$D$105,MATCH($A1557,Variables!$A$5:$A$105,0)))&amp;"."&amp;K$5</f>
        <v/>
      </c>
      <c r="L1557" s="41">
        <f>INDEX(L$175:L$178,$D1557)*$E1557*INDEX(L$179:L$195,$F1557)</f>
        <v/>
      </c>
      <c r="M1557" s="40">
        <f>INDEX(M$175:M$178,$D1557)*$E1557*INDEX(M$179:M$195,$F1557)</f>
        <v/>
      </c>
      <c r="N1557" s="40">
        <f>INDEX(N$175:N$178,$D1557)*$E1557*INDEX(N$179:N$195,$F1557)</f>
        <v/>
      </c>
      <c r="O1557" s="40">
        <f>INDEX(O$175:O$178,$D1557)*$E1557*INDEX(O$179:O$195,$F1557)</f>
        <v/>
      </c>
      <c r="P1557" s="40">
        <f>INDEX(P$175:P$178,$D1557)*$E1557*INDEX(P$179:P$195,$F1557)</f>
        <v/>
      </c>
      <c r="Q1557" s="40">
        <f>INDEX(Q$175:Q$178,$D1557)*$E1557*INDEX(Q$179:Q$195,$F1557)</f>
        <v/>
      </c>
      <c r="R1557" s="40">
        <f>INDEX(R$175:R$178,$D1557)*$E1557*INDEX(R$179:R$195,$F1557)</f>
        <v/>
      </c>
      <c r="S1557" s="40">
        <f>INDEX(S$175:S$178,$D1557)*$E1557*INDEX(S$179:S$195,$F1557)</f>
        <v/>
      </c>
      <c r="T1557" s="40">
        <f>INDEX(T$175:T$178,$D1557)*$E1557*INDEX(T$179:T$195,$F1557)</f>
        <v/>
      </c>
      <c r="U1557" s="40">
        <f>INDEX(U$175:U$178,$D1557)*$E1557*INDEX(U$179:U$195,$F1557)</f>
        <v/>
      </c>
      <c r="V1557" s="40">
        <f>INDEX(V$175:V$178,$D1557)*$E1557*INDEX(V$179:V$195,$F1557)</f>
        <v/>
      </c>
      <c r="W1557" s="40">
        <f>INDEX(W$175:W$178,$D1557)*$E1557*INDEX(W$179:W$195,$F1557)</f>
        <v/>
      </c>
      <c r="X1557" s="40">
        <f>INDEX(X$175:X$178,$D1557)*$E1557*INDEX(X$179:X$195,$F1557)</f>
        <v/>
      </c>
      <c r="Y1557" s="40">
        <f>INDEX(Y$175:Y$178,$D1557)*$E1557*INDEX(Y$179:Y$195,$F1557)</f>
        <v/>
      </c>
      <c r="Z1557" s="40">
        <f>INDEX(Z$175:Z$178,$D1557)*$E1557*INDEX(Z$179:Z$195,$F1557)</f>
        <v/>
      </c>
      <c r="AA1557" s="40">
        <f>INDEX(AA$175:AA$178,$D1557)*$E1557*INDEX(AA$179:AA$195,$F1557)</f>
        <v/>
      </c>
      <c r="AB1557" s="40">
        <f>INDEX(AB$175:AB$178,$D1557)*$E1557*INDEX(AB$179:AB$195,$F1557)</f>
        <v/>
      </c>
      <c r="AC1557" s="40">
        <f>INDEX(AC$175:AC$178,$D1557)*$E1557*INDEX(AC$179:AC$195,$F1557)</f>
        <v/>
      </c>
      <c r="AD1557" s="42">
        <f>SHADOWEFF(INDEX(AD$175:AD$178,$D1557),$E1557,INDEX(AD$179:AD$195,$F1557))</f>
        <v/>
      </c>
      <c r="AE1557" s="25">
        <f>LOWER(Settings!$C$4)&amp;".mit."&amp;$A1557&amp;IF($C1557="","","."&amp;$C1557&amp;"."&amp;$B1557)&amp;IF(INDEX(Variables!$D$5:$D$105,MATCH($A1557,Variables!$A$5:$A$105,0))="","","."&amp;INDEX(Variables!$D$5:$D$105,MATCH($A1557,Variables!$A$5:$A$105,0)))&amp;"."&amp;AE$5</f>
        <v/>
      </c>
      <c r="AF1557" s="41">
        <f>INDEX(AF$175:AF$178,$D1557)*$E1557*INDEX(AF$179:AF$195,$F1557)</f>
        <v/>
      </c>
      <c r="AG1557" s="40">
        <f>INDEX(AG$175:AG$178,$D1557)*$E1557*INDEX(AG$179:AG$195,$F1557)</f>
        <v/>
      </c>
      <c r="AH1557" s="40">
        <f>INDEX(AH$175:AH$178,$D1557)*$E1557*INDEX(AH$179:AH$195,$F1557)</f>
        <v/>
      </c>
      <c r="AI1557" s="40">
        <f>INDEX(AI$175:AI$178,$D1557)*$E1557*INDEX(AI$179:AI$195,$F1557)</f>
        <v/>
      </c>
      <c r="AJ1557" s="40">
        <f>INDEX(AJ$175:AJ$178,$D1557)*$E1557*INDEX(AJ$179:AJ$195,$F1557)</f>
        <v/>
      </c>
      <c r="AK1557" s="40">
        <f>INDEX(AK$175:AK$178,$D1557)*$E1557*INDEX(AK$179:AK$195,$F1557)</f>
        <v/>
      </c>
      <c r="AL1557" s="40">
        <f>INDEX(AL$175:AL$178,$D1557)*$E1557*INDEX(AL$179:AL$195,$F1557)</f>
        <v/>
      </c>
      <c r="AM1557" s="40">
        <f>INDEX(AM$175:AM$178,$D1557)*$E1557*INDEX(AM$179:AM$195,$F1557)</f>
        <v/>
      </c>
      <c r="AN1557" s="40">
        <f>INDEX(AN$175:AN$178,$D1557)*$E1557*INDEX(AN$179:AN$195,$F1557)</f>
        <v/>
      </c>
      <c r="AO1557" s="40">
        <f>INDEX(AO$175:AO$178,$D1557)*$E1557*INDEX(AO$179:AO$195,$F1557)</f>
        <v/>
      </c>
      <c r="AP1557" s="40">
        <f>INDEX(AP$175:AP$178,$D1557)*$E1557*INDEX(AP$179:AP$195,$F1557)</f>
        <v/>
      </c>
      <c r="AQ1557" s="40">
        <f>INDEX(AQ$175:AQ$178,$D1557)*$E1557*INDEX(AQ$179:AQ$195,$F1557)</f>
        <v/>
      </c>
      <c r="AR1557" s="40">
        <f>INDEX(AR$175:AR$178,$D1557)*$E1557*INDEX(AR$179:AR$195,$F1557)</f>
        <v/>
      </c>
      <c r="AS1557" s="40">
        <f>INDEX(AS$175:AS$178,$D1557)*$E1557*INDEX(AS$179:AS$195,$F1557)</f>
        <v/>
      </c>
      <c r="AT1557" s="40">
        <f>INDEX(AT$175:AT$178,$D1557)*$E1557*INDEX(AT$179:AT$195,$F1557)</f>
        <v/>
      </c>
      <c r="AU1557" s="40">
        <f>INDEX(AU$175:AU$178,$D1557)*$E1557*INDEX(AU$179:AU$195,$F1557)</f>
        <v/>
      </c>
      <c r="AV1557" s="40">
        <f>INDEX(AV$175:AV$178,$D1557)*$E1557*INDEX(AV$179:AV$195,$F1557)</f>
        <v/>
      </c>
      <c r="AW1557" s="40">
        <f>INDEX(AW$175:AW$178,$D1557)*$E1557*INDEX(AW$179:AW$195,$F1557)</f>
        <v/>
      </c>
      <c r="AX1557" s="42">
        <f>SHADOWEFF(INDEX(AX$175:AX$178,$D1557),$E1557,INDEX(AX$179:AX$195,$F1557))</f>
        <v/>
      </c>
    </row>
    <row r="1558" hidden="1" outlineLevel="2">
      <c r="A1558" s="5" t="inlineStr">
        <is>
          <t>shp</t>
        </is>
      </c>
      <c r="B1558" s="5" t="inlineStr">
        <is>
          <t>die</t>
        </is>
      </c>
      <c r="C1558" s="5" t="inlineStr">
        <is>
          <t>omn</t>
        </is>
      </c>
      <c r="D1558" s="40">
        <f>INDEX(Inputs!$M$5:$M$132,MATCH($B1558&amp;"|"&amp;$C1558,Inputs!$A$5:$A$132,0))</f>
        <v/>
      </c>
      <c r="E1558" s="40">
        <f>INDEX(Inputs!$T$5:$T$132,MATCH($B1558&amp;"|"&amp;$C1558,Inputs!$A$5:$A$132,0))</f>
        <v/>
      </c>
      <c r="F1558" s="40">
        <f>INDEX(Inputs!$K$5:$K$132,MATCH($B1558&amp;"|"&amp;$C1558,Inputs!$A$5:$A$132,0))</f>
        <v/>
      </c>
      <c r="G1558" s="39" t="n"/>
      <c r="H1558" s="5">
        <f>INDEX(Variables!$B$5:$B$105,MATCH($A1558,Variables!$A$5:$A$105,0))&amp;IF($C1558="",""," | "&amp;INDEX(Mapping!$B$5:$B$26,MATCH($C1558,Mapping!$A$5:$A$26,0))&amp;" | "&amp;INDEX(Mapping!$B$30:$B$41,MATCH($B1558,Mapping!$A$30:$A$41,0)))</f>
        <v/>
      </c>
      <c r="I1558" s="5">
        <f>INDEX(Variables!$C$5:$C$105,MATCH($A1558,Variables!$A$5:$A$105,0))</f>
        <v/>
      </c>
      <c r="J1558" s="5">
        <f>INDEX(Variables!$E$5:$E$105,MATCH($A1558,Variables!$A$5:$A$105,0))</f>
        <v/>
      </c>
      <c r="K1558" s="25">
        <f>LOWER(Settings!$C$4)&amp;".mit."&amp;$A1558&amp;IF($C1558="","","."&amp;$C1558&amp;"."&amp;$B1558)&amp;IF(INDEX(Variables!$D$5:$D$105,MATCH($A1558,Variables!$A$5:$A$105,0))="","","."&amp;INDEX(Variables!$D$5:$D$105,MATCH($A1558,Variables!$A$5:$A$105,0)))&amp;"."&amp;K$5</f>
        <v/>
      </c>
      <c r="L1558" s="41">
        <f>INDEX(L$175:L$178,$D1558)*$E1558*INDEX(L$179:L$195,$F1558)</f>
        <v/>
      </c>
      <c r="M1558" s="40">
        <f>INDEX(M$175:M$178,$D1558)*$E1558*INDEX(M$179:M$195,$F1558)</f>
        <v/>
      </c>
      <c r="N1558" s="40">
        <f>INDEX(N$175:N$178,$D1558)*$E1558*INDEX(N$179:N$195,$F1558)</f>
        <v/>
      </c>
      <c r="O1558" s="40">
        <f>INDEX(O$175:O$178,$D1558)*$E1558*INDEX(O$179:O$195,$F1558)</f>
        <v/>
      </c>
      <c r="P1558" s="40">
        <f>INDEX(P$175:P$178,$D1558)*$E1558*INDEX(P$179:P$195,$F1558)</f>
        <v/>
      </c>
      <c r="Q1558" s="40">
        <f>INDEX(Q$175:Q$178,$D1558)*$E1558*INDEX(Q$179:Q$195,$F1558)</f>
        <v/>
      </c>
      <c r="R1558" s="40">
        <f>INDEX(R$175:R$178,$D1558)*$E1558*INDEX(R$179:R$195,$F1558)</f>
        <v/>
      </c>
      <c r="S1558" s="40">
        <f>INDEX(S$175:S$178,$D1558)*$E1558*INDEX(S$179:S$195,$F1558)</f>
        <v/>
      </c>
      <c r="T1558" s="40">
        <f>INDEX(T$175:T$178,$D1558)*$E1558*INDEX(T$179:T$195,$F1558)</f>
        <v/>
      </c>
      <c r="U1558" s="40">
        <f>INDEX(U$175:U$178,$D1558)*$E1558*INDEX(U$179:U$195,$F1558)</f>
        <v/>
      </c>
      <c r="V1558" s="40">
        <f>INDEX(V$175:V$178,$D1558)*$E1558*INDEX(V$179:V$195,$F1558)</f>
        <v/>
      </c>
      <c r="W1558" s="40">
        <f>INDEX(W$175:W$178,$D1558)*$E1558*INDEX(W$179:W$195,$F1558)</f>
        <v/>
      </c>
      <c r="X1558" s="40">
        <f>INDEX(X$175:X$178,$D1558)*$E1558*INDEX(X$179:X$195,$F1558)</f>
        <v/>
      </c>
      <c r="Y1558" s="40">
        <f>INDEX(Y$175:Y$178,$D1558)*$E1558*INDEX(Y$179:Y$195,$F1558)</f>
        <v/>
      </c>
      <c r="Z1558" s="40">
        <f>INDEX(Z$175:Z$178,$D1558)*$E1558*INDEX(Z$179:Z$195,$F1558)</f>
        <v/>
      </c>
      <c r="AA1558" s="40">
        <f>INDEX(AA$175:AA$178,$D1558)*$E1558*INDEX(AA$179:AA$195,$F1558)</f>
        <v/>
      </c>
      <c r="AB1558" s="40">
        <f>INDEX(AB$175:AB$178,$D1558)*$E1558*INDEX(AB$179:AB$195,$F1558)</f>
        <v/>
      </c>
      <c r="AC1558" s="40">
        <f>INDEX(AC$175:AC$178,$D1558)*$E1558*INDEX(AC$179:AC$195,$F1558)</f>
        <v/>
      </c>
      <c r="AD1558" s="42">
        <f>SHADOWEFF(INDEX(AD$175:AD$178,$D1558),$E1558,INDEX(AD$179:AD$195,$F1558))</f>
        <v/>
      </c>
      <c r="AE1558" s="25">
        <f>LOWER(Settings!$C$4)&amp;".mit."&amp;$A1558&amp;IF($C1558="","","."&amp;$C1558&amp;"."&amp;$B1558)&amp;IF(INDEX(Variables!$D$5:$D$105,MATCH($A1558,Variables!$A$5:$A$105,0))="","","."&amp;INDEX(Variables!$D$5:$D$105,MATCH($A1558,Variables!$A$5:$A$105,0)))&amp;"."&amp;AE$5</f>
        <v/>
      </c>
      <c r="AF1558" s="41">
        <f>INDEX(AF$175:AF$178,$D1558)*$E1558*INDEX(AF$179:AF$195,$F1558)</f>
        <v/>
      </c>
      <c r="AG1558" s="40">
        <f>INDEX(AG$175:AG$178,$D1558)*$E1558*INDEX(AG$179:AG$195,$F1558)</f>
        <v/>
      </c>
      <c r="AH1558" s="40">
        <f>INDEX(AH$175:AH$178,$D1558)*$E1558*INDEX(AH$179:AH$195,$F1558)</f>
        <v/>
      </c>
      <c r="AI1558" s="40">
        <f>INDEX(AI$175:AI$178,$D1558)*$E1558*INDEX(AI$179:AI$195,$F1558)</f>
        <v/>
      </c>
      <c r="AJ1558" s="40">
        <f>INDEX(AJ$175:AJ$178,$D1558)*$E1558*INDEX(AJ$179:AJ$195,$F1558)</f>
        <v/>
      </c>
      <c r="AK1558" s="40">
        <f>INDEX(AK$175:AK$178,$D1558)*$E1558*INDEX(AK$179:AK$195,$F1558)</f>
        <v/>
      </c>
      <c r="AL1558" s="40">
        <f>INDEX(AL$175:AL$178,$D1558)*$E1558*INDEX(AL$179:AL$195,$F1558)</f>
        <v/>
      </c>
      <c r="AM1558" s="40">
        <f>INDEX(AM$175:AM$178,$D1558)*$E1558*INDEX(AM$179:AM$195,$F1558)</f>
        <v/>
      </c>
      <c r="AN1558" s="40">
        <f>INDEX(AN$175:AN$178,$D1558)*$E1558*INDEX(AN$179:AN$195,$F1558)</f>
        <v/>
      </c>
      <c r="AO1558" s="40">
        <f>INDEX(AO$175:AO$178,$D1558)*$E1558*INDEX(AO$179:AO$195,$F1558)</f>
        <v/>
      </c>
      <c r="AP1558" s="40">
        <f>INDEX(AP$175:AP$178,$D1558)*$E1558*INDEX(AP$179:AP$195,$F1558)</f>
        <v/>
      </c>
      <c r="AQ1558" s="40">
        <f>INDEX(AQ$175:AQ$178,$D1558)*$E1558*INDEX(AQ$179:AQ$195,$F1558)</f>
        <v/>
      </c>
      <c r="AR1558" s="40">
        <f>INDEX(AR$175:AR$178,$D1558)*$E1558*INDEX(AR$179:AR$195,$F1558)</f>
        <v/>
      </c>
      <c r="AS1558" s="40">
        <f>INDEX(AS$175:AS$178,$D1558)*$E1558*INDEX(AS$179:AS$195,$F1558)</f>
        <v/>
      </c>
      <c r="AT1558" s="40">
        <f>INDEX(AT$175:AT$178,$D1558)*$E1558*INDEX(AT$179:AT$195,$F1558)</f>
        <v/>
      </c>
      <c r="AU1558" s="40">
        <f>INDEX(AU$175:AU$178,$D1558)*$E1558*INDEX(AU$179:AU$195,$F1558)</f>
        <v/>
      </c>
      <c r="AV1558" s="40">
        <f>INDEX(AV$175:AV$178,$D1558)*$E1558*INDEX(AV$179:AV$195,$F1558)</f>
        <v/>
      </c>
      <c r="AW1558" s="40">
        <f>INDEX(AW$175:AW$178,$D1558)*$E1558*INDEX(AW$179:AW$195,$F1558)</f>
        <v/>
      </c>
      <c r="AX1558" s="42">
        <f>SHADOWEFF(INDEX(AX$175:AX$178,$D1558),$E1558,INDEX(AX$179:AX$195,$F1558))</f>
        <v/>
      </c>
    </row>
    <row r="1559" hidden="1" outlineLevel="2">
      <c r="A1559" s="5" t="inlineStr">
        <is>
          <t>shp</t>
        </is>
      </c>
      <c r="B1559" s="5" t="inlineStr">
        <is>
          <t>lpg</t>
        </is>
      </c>
      <c r="C1559" s="5" t="inlineStr">
        <is>
          <t>omn</t>
        </is>
      </c>
      <c r="D1559" s="40">
        <f>INDEX(Inputs!$M$5:$M$132,MATCH($B1559&amp;"|"&amp;$C1559,Inputs!$A$5:$A$132,0))</f>
        <v/>
      </c>
      <c r="E1559" s="40">
        <f>INDEX(Inputs!$T$5:$T$132,MATCH($B1559&amp;"|"&amp;$C1559,Inputs!$A$5:$A$132,0))</f>
        <v/>
      </c>
      <c r="F1559" s="40">
        <f>INDEX(Inputs!$K$5:$K$132,MATCH($B1559&amp;"|"&amp;$C1559,Inputs!$A$5:$A$132,0))</f>
        <v/>
      </c>
      <c r="G1559" s="39" t="n"/>
      <c r="H1559" s="5">
        <f>INDEX(Variables!$B$5:$B$105,MATCH($A1559,Variables!$A$5:$A$105,0))&amp;IF($C1559="",""," | "&amp;INDEX(Mapping!$B$5:$B$26,MATCH($C1559,Mapping!$A$5:$A$26,0))&amp;" | "&amp;INDEX(Mapping!$B$30:$B$41,MATCH($B1559,Mapping!$A$30:$A$41,0)))</f>
        <v/>
      </c>
      <c r="I1559" s="5">
        <f>INDEX(Variables!$C$5:$C$105,MATCH($A1559,Variables!$A$5:$A$105,0))</f>
        <v/>
      </c>
      <c r="J1559" s="5">
        <f>INDEX(Variables!$E$5:$E$105,MATCH($A1559,Variables!$A$5:$A$105,0))</f>
        <v/>
      </c>
      <c r="K1559" s="25">
        <f>LOWER(Settings!$C$4)&amp;".mit."&amp;$A1559&amp;IF($C1559="","","."&amp;$C1559&amp;"."&amp;$B1559)&amp;IF(INDEX(Variables!$D$5:$D$105,MATCH($A1559,Variables!$A$5:$A$105,0))="","","."&amp;INDEX(Variables!$D$5:$D$105,MATCH($A1559,Variables!$A$5:$A$105,0)))&amp;"."&amp;K$5</f>
        <v/>
      </c>
      <c r="L1559" s="41">
        <f>INDEX(L$175:L$178,$D1559)*$E1559*INDEX(L$179:L$195,$F1559)</f>
        <v/>
      </c>
      <c r="M1559" s="40">
        <f>INDEX(M$175:M$178,$D1559)*$E1559*INDEX(M$179:M$195,$F1559)</f>
        <v/>
      </c>
      <c r="N1559" s="40">
        <f>INDEX(N$175:N$178,$D1559)*$E1559*INDEX(N$179:N$195,$F1559)</f>
        <v/>
      </c>
      <c r="O1559" s="40">
        <f>INDEX(O$175:O$178,$D1559)*$E1559*INDEX(O$179:O$195,$F1559)</f>
        <v/>
      </c>
      <c r="P1559" s="40">
        <f>INDEX(P$175:P$178,$D1559)*$E1559*INDEX(P$179:P$195,$F1559)</f>
        <v/>
      </c>
      <c r="Q1559" s="40">
        <f>INDEX(Q$175:Q$178,$D1559)*$E1559*INDEX(Q$179:Q$195,$F1559)</f>
        <v/>
      </c>
      <c r="R1559" s="40">
        <f>INDEX(R$175:R$178,$D1559)*$E1559*INDEX(R$179:R$195,$F1559)</f>
        <v/>
      </c>
      <c r="S1559" s="40">
        <f>INDEX(S$175:S$178,$D1559)*$E1559*INDEX(S$179:S$195,$F1559)</f>
        <v/>
      </c>
      <c r="T1559" s="40">
        <f>INDEX(T$175:T$178,$D1559)*$E1559*INDEX(T$179:T$195,$F1559)</f>
        <v/>
      </c>
      <c r="U1559" s="40">
        <f>INDEX(U$175:U$178,$D1559)*$E1559*INDEX(U$179:U$195,$F1559)</f>
        <v/>
      </c>
      <c r="V1559" s="40">
        <f>INDEX(V$175:V$178,$D1559)*$E1559*INDEX(V$179:V$195,$F1559)</f>
        <v/>
      </c>
      <c r="W1559" s="40">
        <f>INDEX(W$175:W$178,$D1559)*$E1559*INDEX(W$179:W$195,$F1559)</f>
        <v/>
      </c>
      <c r="X1559" s="40">
        <f>INDEX(X$175:X$178,$D1559)*$E1559*INDEX(X$179:X$195,$F1559)</f>
        <v/>
      </c>
      <c r="Y1559" s="40">
        <f>INDEX(Y$175:Y$178,$D1559)*$E1559*INDEX(Y$179:Y$195,$F1559)</f>
        <v/>
      </c>
      <c r="Z1559" s="40">
        <f>INDEX(Z$175:Z$178,$D1559)*$E1559*INDEX(Z$179:Z$195,$F1559)</f>
        <v/>
      </c>
      <c r="AA1559" s="40">
        <f>INDEX(AA$175:AA$178,$D1559)*$E1559*INDEX(AA$179:AA$195,$F1559)</f>
        <v/>
      </c>
      <c r="AB1559" s="40">
        <f>INDEX(AB$175:AB$178,$D1559)*$E1559*INDEX(AB$179:AB$195,$F1559)</f>
        <v/>
      </c>
      <c r="AC1559" s="40">
        <f>INDEX(AC$175:AC$178,$D1559)*$E1559*INDEX(AC$179:AC$195,$F1559)</f>
        <v/>
      </c>
      <c r="AD1559" s="42">
        <f>SHADOWEFF(INDEX(AD$175:AD$178,$D1559),$E1559,INDEX(AD$179:AD$195,$F1559))</f>
        <v/>
      </c>
      <c r="AE1559" s="25">
        <f>LOWER(Settings!$C$4)&amp;".mit."&amp;$A1559&amp;IF($C1559="","","."&amp;$C1559&amp;"."&amp;$B1559)&amp;IF(INDEX(Variables!$D$5:$D$105,MATCH($A1559,Variables!$A$5:$A$105,0))="","","."&amp;INDEX(Variables!$D$5:$D$105,MATCH($A1559,Variables!$A$5:$A$105,0)))&amp;"."&amp;AE$5</f>
        <v/>
      </c>
      <c r="AF1559" s="41">
        <f>INDEX(AF$175:AF$178,$D1559)*$E1559*INDEX(AF$179:AF$195,$F1559)</f>
        <v/>
      </c>
      <c r="AG1559" s="40">
        <f>INDEX(AG$175:AG$178,$D1559)*$E1559*INDEX(AG$179:AG$195,$F1559)</f>
        <v/>
      </c>
      <c r="AH1559" s="40">
        <f>INDEX(AH$175:AH$178,$D1559)*$E1559*INDEX(AH$179:AH$195,$F1559)</f>
        <v/>
      </c>
      <c r="AI1559" s="40">
        <f>INDEX(AI$175:AI$178,$D1559)*$E1559*INDEX(AI$179:AI$195,$F1559)</f>
        <v/>
      </c>
      <c r="AJ1559" s="40">
        <f>INDEX(AJ$175:AJ$178,$D1559)*$E1559*INDEX(AJ$179:AJ$195,$F1559)</f>
        <v/>
      </c>
      <c r="AK1559" s="40">
        <f>INDEX(AK$175:AK$178,$D1559)*$E1559*INDEX(AK$179:AK$195,$F1559)</f>
        <v/>
      </c>
      <c r="AL1559" s="40">
        <f>INDEX(AL$175:AL$178,$D1559)*$E1559*INDEX(AL$179:AL$195,$F1559)</f>
        <v/>
      </c>
      <c r="AM1559" s="40">
        <f>INDEX(AM$175:AM$178,$D1559)*$E1559*INDEX(AM$179:AM$195,$F1559)</f>
        <v/>
      </c>
      <c r="AN1559" s="40">
        <f>INDEX(AN$175:AN$178,$D1559)*$E1559*INDEX(AN$179:AN$195,$F1559)</f>
        <v/>
      </c>
      <c r="AO1559" s="40">
        <f>INDEX(AO$175:AO$178,$D1559)*$E1559*INDEX(AO$179:AO$195,$F1559)</f>
        <v/>
      </c>
      <c r="AP1559" s="40">
        <f>INDEX(AP$175:AP$178,$D1559)*$E1559*INDEX(AP$179:AP$195,$F1559)</f>
        <v/>
      </c>
      <c r="AQ1559" s="40">
        <f>INDEX(AQ$175:AQ$178,$D1559)*$E1559*INDEX(AQ$179:AQ$195,$F1559)</f>
        <v/>
      </c>
      <c r="AR1559" s="40">
        <f>INDEX(AR$175:AR$178,$D1559)*$E1559*INDEX(AR$179:AR$195,$F1559)</f>
        <v/>
      </c>
      <c r="AS1559" s="40">
        <f>INDEX(AS$175:AS$178,$D1559)*$E1559*INDEX(AS$179:AS$195,$F1559)</f>
        <v/>
      </c>
      <c r="AT1559" s="40">
        <f>INDEX(AT$175:AT$178,$D1559)*$E1559*INDEX(AT$179:AT$195,$F1559)</f>
        <v/>
      </c>
      <c r="AU1559" s="40">
        <f>INDEX(AU$175:AU$178,$D1559)*$E1559*INDEX(AU$179:AU$195,$F1559)</f>
        <v/>
      </c>
      <c r="AV1559" s="40">
        <f>INDEX(AV$175:AV$178,$D1559)*$E1559*INDEX(AV$179:AV$195,$F1559)</f>
        <v/>
      </c>
      <c r="AW1559" s="40">
        <f>INDEX(AW$175:AW$178,$D1559)*$E1559*INDEX(AW$179:AW$195,$F1559)</f>
        <v/>
      </c>
      <c r="AX1559" s="42">
        <f>SHADOWEFF(INDEX(AX$175:AX$178,$D1559),$E1559,INDEX(AX$179:AX$195,$F1559))</f>
        <v/>
      </c>
    </row>
    <row r="1560" hidden="1" outlineLevel="2">
      <c r="A1560" s="5" t="inlineStr">
        <is>
          <t>shp</t>
        </is>
      </c>
      <c r="B1560" s="5" t="inlineStr">
        <is>
          <t>ker</t>
        </is>
      </c>
      <c r="C1560" s="5" t="inlineStr">
        <is>
          <t>omn</t>
        </is>
      </c>
      <c r="D1560" s="40">
        <f>INDEX(Inputs!$M$5:$M$132,MATCH($B1560&amp;"|"&amp;$C1560,Inputs!$A$5:$A$132,0))</f>
        <v/>
      </c>
      <c r="E1560" s="40">
        <f>INDEX(Inputs!$T$5:$T$132,MATCH($B1560&amp;"|"&amp;$C1560,Inputs!$A$5:$A$132,0))</f>
        <v/>
      </c>
      <c r="F1560" s="40">
        <f>INDEX(Inputs!$K$5:$K$132,MATCH($B1560&amp;"|"&amp;$C1560,Inputs!$A$5:$A$132,0))</f>
        <v/>
      </c>
      <c r="G1560" s="39" t="n"/>
      <c r="H1560" s="5">
        <f>INDEX(Variables!$B$5:$B$105,MATCH($A1560,Variables!$A$5:$A$105,0))&amp;IF($C1560="",""," | "&amp;INDEX(Mapping!$B$5:$B$26,MATCH($C1560,Mapping!$A$5:$A$26,0))&amp;" | "&amp;INDEX(Mapping!$B$30:$B$41,MATCH($B1560,Mapping!$A$30:$A$41,0)))</f>
        <v/>
      </c>
      <c r="I1560" s="5">
        <f>INDEX(Variables!$C$5:$C$105,MATCH($A1560,Variables!$A$5:$A$105,0))</f>
        <v/>
      </c>
      <c r="J1560" s="5">
        <f>INDEX(Variables!$E$5:$E$105,MATCH($A1560,Variables!$A$5:$A$105,0))</f>
        <v/>
      </c>
      <c r="K1560" s="25">
        <f>LOWER(Settings!$C$4)&amp;".mit."&amp;$A1560&amp;IF($C1560="","","."&amp;$C1560&amp;"."&amp;$B1560)&amp;IF(INDEX(Variables!$D$5:$D$105,MATCH($A1560,Variables!$A$5:$A$105,0))="","","."&amp;INDEX(Variables!$D$5:$D$105,MATCH($A1560,Variables!$A$5:$A$105,0)))&amp;"."&amp;K$5</f>
        <v/>
      </c>
      <c r="L1560" s="41">
        <f>INDEX(L$175:L$178,$D1560)*$E1560*INDEX(L$179:L$195,$F1560)</f>
        <v/>
      </c>
      <c r="M1560" s="40">
        <f>INDEX(M$175:M$178,$D1560)*$E1560*INDEX(M$179:M$195,$F1560)</f>
        <v/>
      </c>
      <c r="N1560" s="40">
        <f>INDEX(N$175:N$178,$D1560)*$E1560*INDEX(N$179:N$195,$F1560)</f>
        <v/>
      </c>
      <c r="O1560" s="40">
        <f>INDEX(O$175:O$178,$D1560)*$E1560*INDEX(O$179:O$195,$F1560)</f>
        <v/>
      </c>
      <c r="P1560" s="40">
        <f>INDEX(P$175:P$178,$D1560)*$E1560*INDEX(P$179:P$195,$F1560)</f>
        <v/>
      </c>
      <c r="Q1560" s="40">
        <f>INDEX(Q$175:Q$178,$D1560)*$E1560*INDEX(Q$179:Q$195,$F1560)</f>
        <v/>
      </c>
      <c r="R1560" s="40">
        <f>INDEX(R$175:R$178,$D1560)*$E1560*INDEX(R$179:R$195,$F1560)</f>
        <v/>
      </c>
      <c r="S1560" s="40">
        <f>INDEX(S$175:S$178,$D1560)*$E1560*INDEX(S$179:S$195,$F1560)</f>
        <v/>
      </c>
      <c r="T1560" s="40">
        <f>INDEX(T$175:T$178,$D1560)*$E1560*INDEX(T$179:T$195,$F1560)</f>
        <v/>
      </c>
      <c r="U1560" s="40">
        <f>INDEX(U$175:U$178,$D1560)*$E1560*INDEX(U$179:U$195,$F1560)</f>
        <v/>
      </c>
      <c r="V1560" s="40">
        <f>INDEX(V$175:V$178,$D1560)*$E1560*INDEX(V$179:V$195,$F1560)</f>
        <v/>
      </c>
      <c r="W1560" s="40">
        <f>INDEX(W$175:W$178,$D1560)*$E1560*INDEX(W$179:W$195,$F1560)</f>
        <v/>
      </c>
      <c r="X1560" s="40">
        <f>INDEX(X$175:X$178,$D1560)*$E1560*INDEX(X$179:X$195,$F1560)</f>
        <v/>
      </c>
      <c r="Y1560" s="40">
        <f>INDEX(Y$175:Y$178,$D1560)*$E1560*INDEX(Y$179:Y$195,$F1560)</f>
        <v/>
      </c>
      <c r="Z1560" s="40">
        <f>INDEX(Z$175:Z$178,$D1560)*$E1560*INDEX(Z$179:Z$195,$F1560)</f>
        <v/>
      </c>
      <c r="AA1560" s="40">
        <f>INDEX(AA$175:AA$178,$D1560)*$E1560*INDEX(AA$179:AA$195,$F1560)</f>
        <v/>
      </c>
      <c r="AB1560" s="40">
        <f>INDEX(AB$175:AB$178,$D1560)*$E1560*INDEX(AB$179:AB$195,$F1560)</f>
        <v/>
      </c>
      <c r="AC1560" s="40">
        <f>INDEX(AC$175:AC$178,$D1560)*$E1560*INDEX(AC$179:AC$195,$F1560)</f>
        <v/>
      </c>
      <c r="AD1560" s="42">
        <f>SHADOWEFF(INDEX(AD$175:AD$178,$D1560),$E1560,INDEX(AD$179:AD$195,$F1560))</f>
        <v/>
      </c>
      <c r="AE1560" s="25">
        <f>LOWER(Settings!$C$4)&amp;".mit."&amp;$A1560&amp;IF($C1560="","","."&amp;$C1560&amp;"."&amp;$B1560)&amp;IF(INDEX(Variables!$D$5:$D$105,MATCH($A1560,Variables!$A$5:$A$105,0))="","","."&amp;INDEX(Variables!$D$5:$D$105,MATCH($A1560,Variables!$A$5:$A$105,0)))&amp;"."&amp;AE$5</f>
        <v/>
      </c>
      <c r="AF1560" s="41">
        <f>INDEX(AF$175:AF$178,$D1560)*$E1560*INDEX(AF$179:AF$195,$F1560)</f>
        <v/>
      </c>
      <c r="AG1560" s="40">
        <f>INDEX(AG$175:AG$178,$D1560)*$E1560*INDEX(AG$179:AG$195,$F1560)</f>
        <v/>
      </c>
      <c r="AH1560" s="40">
        <f>INDEX(AH$175:AH$178,$D1560)*$E1560*INDEX(AH$179:AH$195,$F1560)</f>
        <v/>
      </c>
      <c r="AI1560" s="40">
        <f>INDEX(AI$175:AI$178,$D1560)*$E1560*INDEX(AI$179:AI$195,$F1560)</f>
        <v/>
      </c>
      <c r="AJ1560" s="40">
        <f>INDEX(AJ$175:AJ$178,$D1560)*$E1560*INDEX(AJ$179:AJ$195,$F1560)</f>
        <v/>
      </c>
      <c r="AK1560" s="40">
        <f>INDEX(AK$175:AK$178,$D1560)*$E1560*INDEX(AK$179:AK$195,$F1560)</f>
        <v/>
      </c>
      <c r="AL1560" s="40">
        <f>INDEX(AL$175:AL$178,$D1560)*$E1560*INDEX(AL$179:AL$195,$F1560)</f>
        <v/>
      </c>
      <c r="AM1560" s="40">
        <f>INDEX(AM$175:AM$178,$D1560)*$E1560*INDEX(AM$179:AM$195,$F1560)</f>
        <v/>
      </c>
      <c r="AN1560" s="40">
        <f>INDEX(AN$175:AN$178,$D1560)*$E1560*INDEX(AN$179:AN$195,$F1560)</f>
        <v/>
      </c>
      <c r="AO1560" s="40">
        <f>INDEX(AO$175:AO$178,$D1560)*$E1560*INDEX(AO$179:AO$195,$F1560)</f>
        <v/>
      </c>
      <c r="AP1560" s="40">
        <f>INDEX(AP$175:AP$178,$D1560)*$E1560*INDEX(AP$179:AP$195,$F1560)</f>
        <v/>
      </c>
      <c r="AQ1560" s="40">
        <f>INDEX(AQ$175:AQ$178,$D1560)*$E1560*INDEX(AQ$179:AQ$195,$F1560)</f>
        <v/>
      </c>
      <c r="AR1560" s="40">
        <f>INDEX(AR$175:AR$178,$D1560)*$E1560*INDEX(AR$179:AR$195,$F1560)</f>
        <v/>
      </c>
      <c r="AS1560" s="40">
        <f>INDEX(AS$175:AS$178,$D1560)*$E1560*INDEX(AS$179:AS$195,$F1560)</f>
        <v/>
      </c>
      <c r="AT1560" s="40">
        <f>INDEX(AT$175:AT$178,$D1560)*$E1560*INDEX(AT$179:AT$195,$F1560)</f>
        <v/>
      </c>
      <c r="AU1560" s="40">
        <f>INDEX(AU$175:AU$178,$D1560)*$E1560*INDEX(AU$179:AU$195,$F1560)</f>
        <v/>
      </c>
      <c r="AV1560" s="40">
        <f>INDEX(AV$175:AV$178,$D1560)*$E1560*INDEX(AV$179:AV$195,$F1560)</f>
        <v/>
      </c>
      <c r="AW1560" s="40">
        <f>INDEX(AW$175:AW$178,$D1560)*$E1560*INDEX(AW$179:AW$195,$F1560)</f>
        <v/>
      </c>
      <c r="AX1560" s="42">
        <f>SHADOWEFF(INDEX(AX$175:AX$178,$D1560),$E1560,INDEX(AX$179:AX$195,$F1560))</f>
        <v/>
      </c>
    </row>
    <row r="1561" hidden="1" outlineLevel="2">
      <c r="A1561" s="5" t="inlineStr">
        <is>
          <t>shp</t>
        </is>
      </c>
      <c r="B1561" s="5" t="inlineStr">
        <is>
          <t>oop</t>
        </is>
      </c>
      <c r="C1561" s="5" t="inlineStr">
        <is>
          <t>omn</t>
        </is>
      </c>
      <c r="D1561" s="40">
        <f>INDEX(Inputs!$M$5:$M$132,MATCH($B1561&amp;"|"&amp;$C1561,Inputs!$A$5:$A$132,0))</f>
        <v/>
      </c>
      <c r="E1561" s="40">
        <f>INDEX(Inputs!$T$5:$T$132,MATCH($B1561&amp;"|"&amp;$C1561,Inputs!$A$5:$A$132,0))</f>
        <v/>
      </c>
      <c r="F1561" s="40">
        <f>INDEX(Inputs!$K$5:$K$132,MATCH($B1561&amp;"|"&amp;$C1561,Inputs!$A$5:$A$132,0))</f>
        <v/>
      </c>
      <c r="G1561" s="39" t="n"/>
      <c r="H1561" s="5">
        <f>INDEX(Variables!$B$5:$B$105,MATCH($A1561,Variables!$A$5:$A$105,0))&amp;IF($C1561="",""," | "&amp;INDEX(Mapping!$B$5:$B$26,MATCH($C1561,Mapping!$A$5:$A$26,0))&amp;" | "&amp;INDEX(Mapping!$B$30:$B$41,MATCH($B1561,Mapping!$A$30:$A$41,0)))</f>
        <v/>
      </c>
      <c r="I1561" s="5">
        <f>INDEX(Variables!$C$5:$C$105,MATCH($A1561,Variables!$A$5:$A$105,0))</f>
        <v/>
      </c>
      <c r="J1561" s="5">
        <f>INDEX(Variables!$E$5:$E$105,MATCH($A1561,Variables!$A$5:$A$105,0))</f>
        <v/>
      </c>
      <c r="K1561" s="25">
        <f>LOWER(Settings!$C$4)&amp;".mit."&amp;$A1561&amp;IF($C1561="","","."&amp;$C1561&amp;"."&amp;$B1561)&amp;IF(INDEX(Variables!$D$5:$D$105,MATCH($A1561,Variables!$A$5:$A$105,0))="","","."&amp;INDEX(Variables!$D$5:$D$105,MATCH($A1561,Variables!$A$5:$A$105,0)))&amp;"."&amp;K$5</f>
        <v/>
      </c>
      <c r="L1561" s="41">
        <f>INDEX(L$175:L$178,$D1561)*$E1561*INDEX(L$179:L$195,$F1561)</f>
        <v/>
      </c>
      <c r="M1561" s="40">
        <f>INDEX(M$175:M$178,$D1561)*$E1561*INDEX(M$179:M$195,$F1561)</f>
        <v/>
      </c>
      <c r="N1561" s="40">
        <f>INDEX(N$175:N$178,$D1561)*$E1561*INDEX(N$179:N$195,$F1561)</f>
        <v/>
      </c>
      <c r="O1561" s="40">
        <f>INDEX(O$175:O$178,$D1561)*$E1561*INDEX(O$179:O$195,$F1561)</f>
        <v/>
      </c>
      <c r="P1561" s="40">
        <f>INDEX(P$175:P$178,$D1561)*$E1561*INDEX(P$179:P$195,$F1561)</f>
        <v/>
      </c>
      <c r="Q1561" s="40">
        <f>INDEX(Q$175:Q$178,$D1561)*$E1561*INDEX(Q$179:Q$195,$F1561)</f>
        <v/>
      </c>
      <c r="R1561" s="40">
        <f>INDEX(R$175:R$178,$D1561)*$E1561*INDEX(R$179:R$195,$F1561)</f>
        <v/>
      </c>
      <c r="S1561" s="40">
        <f>INDEX(S$175:S$178,$D1561)*$E1561*INDEX(S$179:S$195,$F1561)</f>
        <v/>
      </c>
      <c r="T1561" s="40">
        <f>INDEX(T$175:T$178,$D1561)*$E1561*INDEX(T$179:T$195,$F1561)</f>
        <v/>
      </c>
      <c r="U1561" s="40">
        <f>INDEX(U$175:U$178,$D1561)*$E1561*INDEX(U$179:U$195,$F1561)</f>
        <v/>
      </c>
      <c r="V1561" s="40">
        <f>INDEX(V$175:V$178,$D1561)*$E1561*INDEX(V$179:V$195,$F1561)</f>
        <v/>
      </c>
      <c r="W1561" s="40">
        <f>INDEX(W$175:W$178,$D1561)*$E1561*INDEX(W$179:W$195,$F1561)</f>
        <v/>
      </c>
      <c r="X1561" s="40">
        <f>INDEX(X$175:X$178,$D1561)*$E1561*INDEX(X$179:X$195,$F1561)</f>
        <v/>
      </c>
      <c r="Y1561" s="40">
        <f>INDEX(Y$175:Y$178,$D1561)*$E1561*INDEX(Y$179:Y$195,$F1561)</f>
        <v/>
      </c>
      <c r="Z1561" s="40">
        <f>INDEX(Z$175:Z$178,$D1561)*$E1561*INDEX(Z$179:Z$195,$F1561)</f>
        <v/>
      </c>
      <c r="AA1561" s="40">
        <f>INDEX(AA$175:AA$178,$D1561)*$E1561*INDEX(AA$179:AA$195,$F1561)</f>
        <v/>
      </c>
      <c r="AB1561" s="40">
        <f>INDEX(AB$175:AB$178,$D1561)*$E1561*INDEX(AB$179:AB$195,$F1561)</f>
        <v/>
      </c>
      <c r="AC1561" s="40">
        <f>INDEX(AC$175:AC$178,$D1561)*$E1561*INDEX(AC$179:AC$195,$F1561)</f>
        <v/>
      </c>
      <c r="AD1561" s="42">
        <f>SHADOWEFF(INDEX(AD$175:AD$178,$D1561),$E1561,INDEX(AD$179:AD$195,$F1561))</f>
        <v/>
      </c>
      <c r="AE1561" s="25">
        <f>LOWER(Settings!$C$4)&amp;".mit."&amp;$A1561&amp;IF($C1561="","","."&amp;$C1561&amp;"."&amp;$B1561)&amp;IF(INDEX(Variables!$D$5:$D$105,MATCH($A1561,Variables!$A$5:$A$105,0))="","","."&amp;INDEX(Variables!$D$5:$D$105,MATCH($A1561,Variables!$A$5:$A$105,0)))&amp;"."&amp;AE$5</f>
        <v/>
      </c>
      <c r="AF1561" s="41">
        <f>INDEX(AF$175:AF$178,$D1561)*$E1561*INDEX(AF$179:AF$195,$F1561)</f>
        <v/>
      </c>
      <c r="AG1561" s="40">
        <f>INDEX(AG$175:AG$178,$D1561)*$E1561*INDEX(AG$179:AG$195,$F1561)</f>
        <v/>
      </c>
      <c r="AH1561" s="40">
        <f>INDEX(AH$175:AH$178,$D1561)*$E1561*INDEX(AH$179:AH$195,$F1561)</f>
        <v/>
      </c>
      <c r="AI1561" s="40">
        <f>INDEX(AI$175:AI$178,$D1561)*$E1561*INDEX(AI$179:AI$195,$F1561)</f>
        <v/>
      </c>
      <c r="AJ1561" s="40">
        <f>INDEX(AJ$175:AJ$178,$D1561)*$E1561*INDEX(AJ$179:AJ$195,$F1561)</f>
        <v/>
      </c>
      <c r="AK1561" s="40">
        <f>INDEX(AK$175:AK$178,$D1561)*$E1561*INDEX(AK$179:AK$195,$F1561)</f>
        <v/>
      </c>
      <c r="AL1561" s="40">
        <f>INDEX(AL$175:AL$178,$D1561)*$E1561*INDEX(AL$179:AL$195,$F1561)</f>
        <v/>
      </c>
      <c r="AM1561" s="40">
        <f>INDEX(AM$175:AM$178,$D1561)*$E1561*INDEX(AM$179:AM$195,$F1561)</f>
        <v/>
      </c>
      <c r="AN1561" s="40">
        <f>INDEX(AN$175:AN$178,$D1561)*$E1561*INDEX(AN$179:AN$195,$F1561)</f>
        <v/>
      </c>
      <c r="AO1561" s="40">
        <f>INDEX(AO$175:AO$178,$D1561)*$E1561*INDEX(AO$179:AO$195,$F1561)</f>
        <v/>
      </c>
      <c r="AP1561" s="40">
        <f>INDEX(AP$175:AP$178,$D1561)*$E1561*INDEX(AP$179:AP$195,$F1561)</f>
        <v/>
      </c>
      <c r="AQ1561" s="40">
        <f>INDEX(AQ$175:AQ$178,$D1561)*$E1561*INDEX(AQ$179:AQ$195,$F1561)</f>
        <v/>
      </c>
      <c r="AR1561" s="40">
        <f>INDEX(AR$175:AR$178,$D1561)*$E1561*INDEX(AR$179:AR$195,$F1561)</f>
        <v/>
      </c>
      <c r="AS1561" s="40">
        <f>INDEX(AS$175:AS$178,$D1561)*$E1561*INDEX(AS$179:AS$195,$F1561)</f>
        <v/>
      </c>
      <c r="AT1561" s="40">
        <f>INDEX(AT$175:AT$178,$D1561)*$E1561*INDEX(AT$179:AT$195,$F1561)</f>
        <v/>
      </c>
      <c r="AU1561" s="40">
        <f>INDEX(AU$175:AU$178,$D1561)*$E1561*INDEX(AU$179:AU$195,$F1561)</f>
        <v/>
      </c>
      <c r="AV1561" s="40">
        <f>INDEX(AV$175:AV$178,$D1561)*$E1561*INDEX(AV$179:AV$195,$F1561)</f>
        <v/>
      </c>
      <c r="AW1561" s="40">
        <f>INDEX(AW$175:AW$178,$D1561)*$E1561*INDEX(AW$179:AW$195,$F1561)</f>
        <v/>
      </c>
      <c r="AX1561" s="42">
        <f>SHADOWEFF(INDEX(AX$175:AX$178,$D1561),$E1561,INDEX(AX$179:AX$195,$F1561))</f>
        <v/>
      </c>
    </row>
    <row r="1562" hidden="1" outlineLevel="2">
      <c r="A1562" s="5" t="inlineStr">
        <is>
          <t>shp</t>
        </is>
      </c>
      <c r="B1562" s="5" t="inlineStr">
        <is>
          <t>bio</t>
        </is>
      </c>
      <c r="C1562" s="5" t="inlineStr">
        <is>
          <t>omn</t>
        </is>
      </c>
      <c r="D1562" s="40">
        <f>INDEX(Inputs!$M$5:$M$132,MATCH($B1562&amp;"|"&amp;$C1562,Inputs!$A$5:$A$132,0))</f>
        <v/>
      </c>
      <c r="E1562" s="40">
        <f>INDEX(Inputs!$T$5:$T$132,MATCH($B1562&amp;"|"&amp;$C1562,Inputs!$A$5:$A$132,0))</f>
        <v/>
      </c>
      <c r="F1562" s="40">
        <f>INDEX(Inputs!$K$5:$K$132,MATCH($B1562&amp;"|"&amp;$C1562,Inputs!$A$5:$A$132,0))</f>
        <v/>
      </c>
      <c r="G1562" s="39" t="n"/>
      <c r="H1562" s="5">
        <f>INDEX(Variables!$B$5:$B$105,MATCH($A1562,Variables!$A$5:$A$105,0))&amp;IF($C1562="",""," | "&amp;INDEX(Mapping!$B$5:$B$26,MATCH($C1562,Mapping!$A$5:$A$26,0))&amp;" | "&amp;INDEX(Mapping!$B$30:$B$41,MATCH($B1562,Mapping!$A$30:$A$41,0)))</f>
        <v/>
      </c>
      <c r="I1562" s="5">
        <f>INDEX(Variables!$C$5:$C$105,MATCH($A1562,Variables!$A$5:$A$105,0))</f>
        <v/>
      </c>
      <c r="J1562" s="5">
        <f>INDEX(Variables!$E$5:$E$105,MATCH($A1562,Variables!$A$5:$A$105,0))</f>
        <v/>
      </c>
      <c r="K1562" s="25">
        <f>LOWER(Settings!$C$4)&amp;".mit."&amp;$A1562&amp;IF($C1562="","","."&amp;$C1562&amp;"."&amp;$B1562)&amp;IF(INDEX(Variables!$D$5:$D$105,MATCH($A1562,Variables!$A$5:$A$105,0))="","","."&amp;INDEX(Variables!$D$5:$D$105,MATCH($A1562,Variables!$A$5:$A$105,0)))&amp;"."&amp;K$5</f>
        <v/>
      </c>
      <c r="L1562" s="41">
        <f>INDEX(L$175:L$178,$D1562)*$E1562*INDEX(L$179:L$195,$F1562)</f>
        <v/>
      </c>
      <c r="M1562" s="40">
        <f>INDEX(M$175:M$178,$D1562)*$E1562*INDEX(M$179:M$195,$F1562)</f>
        <v/>
      </c>
      <c r="N1562" s="40">
        <f>INDEX(N$175:N$178,$D1562)*$E1562*INDEX(N$179:N$195,$F1562)</f>
        <v/>
      </c>
      <c r="O1562" s="40">
        <f>INDEX(O$175:O$178,$D1562)*$E1562*INDEX(O$179:O$195,$F1562)</f>
        <v/>
      </c>
      <c r="P1562" s="40">
        <f>INDEX(P$175:P$178,$D1562)*$E1562*INDEX(P$179:P$195,$F1562)</f>
        <v/>
      </c>
      <c r="Q1562" s="40">
        <f>INDEX(Q$175:Q$178,$D1562)*$E1562*INDEX(Q$179:Q$195,$F1562)</f>
        <v/>
      </c>
      <c r="R1562" s="40">
        <f>INDEX(R$175:R$178,$D1562)*$E1562*INDEX(R$179:R$195,$F1562)</f>
        <v/>
      </c>
      <c r="S1562" s="40">
        <f>INDEX(S$175:S$178,$D1562)*$E1562*INDEX(S$179:S$195,$F1562)</f>
        <v/>
      </c>
      <c r="T1562" s="40">
        <f>INDEX(T$175:T$178,$D1562)*$E1562*INDEX(T$179:T$195,$F1562)</f>
        <v/>
      </c>
      <c r="U1562" s="40">
        <f>INDEX(U$175:U$178,$D1562)*$E1562*INDEX(U$179:U$195,$F1562)</f>
        <v/>
      </c>
      <c r="V1562" s="40">
        <f>INDEX(V$175:V$178,$D1562)*$E1562*INDEX(V$179:V$195,$F1562)</f>
        <v/>
      </c>
      <c r="W1562" s="40">
        <f>INDEX(W$175:W$178,$D1562)*$E1562*INDEX(W$179:W$195,$F1562)</f>
        <v/>
      </c>
      <c r="X1562" s="40">
        <f>INDEX(X$175:X$178,$D1562)*$E1562*INDEX(X$179:X$195,$F1562)</f>
        <v/>
      </c>
      <c r="Y1562" s="40">
        <f>INDEX(Y$175:Y$178,$D1562)*$E1562*INDEX(Y$179:Y$195,$F1562)</f>
        <v/>
      </c>
      <c r="Z1562" s="40">
        <f>INDEX(Z$175:Z$178,$D1562)*$E1562*INDEX(Z$179:Z$195,$F1562)</f>
        <v/>
      </c>
      <c r="AA1562" s="40">
        <f>INDEX(AA$175:AA$178,$D1562)*$E1562*INDEX(AA$179:AA$195,$F1562)</f>
        <v/>
      </c>
      <c r="AB1562" s="40">
        <f>INDEX(AB$175:AB$178,$D1562)*$E1562*INDEX(AB$179:AB$195,$F1562)</f>
        <v/>
      </c>
      <c r="AC1562" s="40">
        <f>INDEX(AC$175:AC$178,$D1562)*$E1562*INDEX(AC$179:AC$195,$F1562)</f>
        <v/>
      </c>
      <c r="AD1562" s="42">
        <f>SHADOWEFF(INDEX(AD$175:AD$178,$D1562),$E1562,INDEX(AD$179:AD$195,$F1562))</f>
        <v/>
      </c>
      <c r="AE1562" s="25">
        <f>LOWER(Settings!$C$4)&amp;".mit."&amp;$A1562&amp;IF($C1562="","","."&amp;$C1562&amp;"."&amp;$B1562)&amp;IF(INDEX(Variables!$D$5:$D$105,MATCH($A1562,Variables!$A$5:$A$105,0))="","","."&amp;INDEX(Variables!$D$5:$D$105,MATCH($A1562,Variables!$A$5:$A$105,0)))&amp;"."&amp;AE$5</f>
        <v/>
      </c>
      <c r="AF1562" s="41">
        <f>INDEX(AF$175:AF$178,$D1562)*$E1562*INDEX(AF$179:AF$195,$F1562)</f>
        <v/>
      </c>
      <c r="AG1562" s="40">
        <f>INDEX(AG$175:AG$178,$D1562)*$E1562*INDEX(AG$179:AG$195,$F1562)</f>
        <v/>
      </c>
      <c r="AH1562" s="40">
        <f>INDEX(AH$175:AH$178,$D1562)*$E1562*INDEX(AH$179:AH$195,$F1562)</f>
        <v/>
      </c>
      <c r="AI1562" s="40">
        <f>INDEX(AI$175:AI$178,$D1562)*$E1562*INDEX(AI$179:AI$195,$F1562)</f>
        <v/>
      </c>
      <c r="AJ1562" s="40">
        <f>INDEX(AJ$175:AJ$178,$D1562)*$E1562*INDEX(AJ$179:AJ$195,$F1562)</f>
        <v/>
      </c>
      <c r="AK1562" s="40">
        <f>INDEX(AK$175:AK$178,$D1562)*$E1562*INDEX(AK$179:AK$195,$F1562)</f>
        <v/>
      </c>
      <c r="AL1562" s="40">
        <f>INDEX(AL$175:AL$178,$D1562)*$E1562*INDEX(AL$179:AL$195,$F1562)</f>
        <v/>
      </c>
      <c r="AM1562" s="40">
        <f>INDEX(AM$175:AM$178,$D1562)*$E1562*INDEX(AM$179:AM$195,$F1562)</f>
        <v/>
      </c>
      <c r="AN1562" s="40">
        <f>INDEX(AN$175:AN$178,$D1562)*$E1562*INDEX(AN$179:AN$195,$F1562)</f>
        <v/>
      </c>
      <c r="AO1562" s="40">
        <f>INDEX(AO$175:AO$178,$D1562)*$E1562*INDEX(AO$179:AO$195,$F1562)</f>
        <v/>
      </c>
      <c r="AP1562" s="40">
        <f>INDEX(AP$175:AP$178,$D1562)*$E1562*INDEX(AP$179:AP$195,$F1562)</f>
        <v/>
      </c>
      <c r="AQ1562" s="40">
        <f>INDEX(AQ$175:AQ$178,$D1562)*$E1562*INDEX(AQ$179:AQ$195,$F1562)</f>
        <v/>
      </c>
      <c r="AR1562" s="40">
        <f>INDEX(AR$175:AR$178,$D1562)*$E1562*INDEX(AR$179:AR$195,$F1562)</f>
        <v/>
      </c>
      <c r="AS1562" s="40">
        <f>INDEX(AS$175:AS$178,$D1562)*$E1562*INDEX(AS$179:AS$195,$F1562)</f>
        <v/>
      </c>
      <c r="AT1562" s="40">
        <f>INDEX(AT$175:AT$178,$D1562)*$E1562*INDEX(AT$179:AT$195,$F1562)</f>
        <v/>
      </c>
      <c r="AU1562" s="40">
        <f>INDEX(AU$175:AU$178,$D1562)*$E1562*INDEX(AU$179:AU$195,$F1562)</f>
        <v/>
      </c>
      <c r="AV1562" s="40">
        <f>INDEX(AV$175:AV$178,$D1562)*$E1562*INDEX(AV$179:AV$195,$F1562)</f>
        <v/>
      </c>
      <c r="AW1562" s="40">
        <f>INDEX(AW$175:AW$178,$D1562)*$E1562*INDEX(AW$179:AW$195,$F1562)</f>
        <v/>
      </c>
      <c r="AX1562" s="42">
        <f>SHADOWEFF(INDEX(AX$175:AX$178,$D1562),$E1562,INDEX(AX$179:AX$195,$F1562))</f>
        <v/>
      </c>
    </row>
    <row r="1563" hidden="1" outlineLevel="2"/>
    <row r="1564" hidden="1" outlineLevel="2">
      <c r="A1564" s="5" t="inlineStr">
        <is>
          <t>ener</t>
        </is>
      </c>
      <c r="B1564" s="5" t="inlineStr">
        <is>
          <t>coa</t>
        </is>
      </c>
      <c r="C1564" s="5" t="inlineStr">
        <is>
          <t>omn</t>
        </is>
      </c>
      <c r="D1564" s="40">
        <f>INDEX(Inputs!$N$5:$N$132,MATCH($B1564&amp;"|"&amp;$C1564,Inputs!$A$5:$A$132,0))</f>
        <v/>
      </c>
      <c r="E1564" s="40">
        <f>INDEX(Inputs!$O$5:$O$132,MATCH($B1564&amp;"|"&amp;$C1564,Inputs!$A$5:$A$132,0))</f>
        <v/>
      </c>
      <c r="F1564" s="40">
        <f>INDEX(Inputs!$P$5:$P$132,MATCH($B1564&amp;"|"&amp;$C1564,Inputs!$A$5:$A$132,0))</f>
        <v/>
      </c>
      <c r="G1564" s="40">
        <f>INDEX(Inputs!$Q$5:$Q$132,MATCH($B1564&amp;"|"&amp;$C1564,Inputs!$A$5:$A$132,0))</f>
        <v/>
      </c>
      <c r="H1564" s="5">
        <f>INDEX(Variables!$B$5:$B$105,MATCH($A1564,Variables!$A$5:$A$105,0))&amp;IF($C1564="",""," | "&amp;INDEX(Mapping!$B$5:$B$26,MATCH($C1564,Mapping!$A$5:$A$26,0))&amp;" | "&amp;INDEX(Mapping!$B$30:$B$41,MATCH($B1564,Mapping!$A$30:$A$41,0)))</f>
        <v/>
      </c>
      <c r="I1564" s="5">
        <f>INDEX(Variables!$C$5:$C$105,MATCH($A1564,Variables!$A$5:$A$105,0))</f>
        <v/>
      </c>
      <c r="J1564" s="5">
        <f>INDEX(Variables!$E$5:$E$105,MATCH($A1564,Variables!$A$5:$A$105,0))</f>
        <v/>
      </c>
      <c r="K1564" s="25">
        <f>LOWER(Settings!$C$4)&amp;".mit."&amp;$A1564&amp;IF($C1564="","","."&amp;$C1564&amp;"."&amp;$B1564)&amp;IF(INDEX(Variables!$D$5:$D$105,MATCH($A1564,Variables!$A$5:$A$105,0))="","","."&amp;INDEX(Variables!$D$5:$D$105,MATCH($A1564,Variables!$A$5:$A$105,0)))&amp;"."&amp;K$5</f>
        <v/>
      </c>
      <c r="L1564" s="46">
        <f>INDEX(Inputs!$U$5:$U$132,MATCH($B1564&amp;"|"&amp;$C1564,Inputs!$A$5:$A$132,0))</f>
        <v/>
      </c>
      <c r="M1564" s="47">
        <f>L1564*(1/(1+$G1564))^(1+$E1564)*(1+M$7)^$D1564*(M1546/L1546)^$E1564*((M1546+M1555)/(L1546+L1555))^($F1564*(1+$E1564))</f>
        <v/>
      </c>
      <c r="N1564" s="47">
        <f>M1564*(1/(1+$G1564))^(1+$E1564)*(1+N$7)^$D1564*(N1546/M1546)^$E1564*((N1546+N1555)/(M1546+M1555))^($F1564*(1+$E1564))</f>
        <v/>
      </c>
      <c r="O1564" s="47">
        <f>N1564*(1/(1+$G1564))^(1+$E1564)*(1+O$7)^$D1564*(O1546/N1546)^$E1564*((O1546+O1555)/(N1546+N1555))^($F1564*(1+$E1564))</f>
        <v/>
      </c>
      <c r="P1564" s="47">
        <f>O1564*(1/(1+$G1564))^(1+$E1564)*(1+P$7)^$D1564*(P1546/O1546)^$E1564*((P1546+P1555)/(O1546+O1555))^($F1564*(1+$E1564))</f>
        <v/>
      </c>
      <c r="Q1564" s="47">
        <f>P1564*(1/(1+$G1564))^(1+$E1564)*(1+Q$7)^$D1564*(Q1546/P1546)^$E1564*((Q1546+Q1555)/(P1546+P1555))^($F1564*(1+$E1564))</f>
        <v/>
      </c>
      <c r="R1564" s="47">
        <f>Q1564*(1/(1+$G1564))^(1+$E1564)*(1+R$7)^$D1564*(R1546/Q1546)^$E1564*((R1546+R1555)/(Q1546+Q1555))^($F1564*(1+$E1564))</f>
        <v/>
      </c>
      <c r="S1564" s="47">
        <f>R1564*(1/(1+$G1564))^(1+$E1564)*(1+S$7)^$D1564*(S1546/R1546)^$E1564*((S1546+S1555)/(R1546+R1555))^($F1564*(1+$E1564))</f>
        <v/>
      </c>
      <c r="T1564" s="47">
        <f>S1564*(1/(1+$G1564))^(1+$E1564)*(1+T$7)^$D1564*(T1546/S1546)^$E1564*((T1546+T1555)/(S1546+S1555))^($F1564*(1+$E1564))</f>
        <v/>
      </c>
      <c r="U1564" s="47">
        <f>T1564*(1/(1+$G1564))^(1+$E1564)*(1+U$7)^$D1564*(U1546/T1546)^$E1564*((U1546+U1555)/(T1546+T1555))^($F1564*(1+$E1564))</f>
        <v/>
      </c>
      <c r="V1564" s="47">
        <f>U1564*(1/(1+$G1564))^(1+$E1564)*(1+V$7)^$D1564*(V1546/U1546)^$E1564*((V1546+V1555)/(U1546+U1555))^($F1564*(1+$E1564))</f>
        <v/>
      </c>
      <c r="W1564" s="47">
        <f>V1564*(1/(1+$G1564))^(1+$E1564)*(1+W$7)^$D1564*(W1546/V1546)^$E1564*((W1546+W1555)/(V1546+V1555))^($F1564*(1+$E1564))</f>
        <v/>
      </c>
      <c r="X1564" s="47">
        <f>W1564*(1/(1+$G1564))^(1+$E1564)*(1+X$7)^$D1564*(X1546/W1546)^$E1564*((X1546+X1555)/(W1546+W1555))^($F1564*(1+$E1564))</f>
        <v/>
      </c>
      <c r="Y1564" s="47">
        <f>X1564*(1/(1+$G1564))^(1+$E1564)*(1+Y$7)^$D1564*(Y1546/X1546)^$E1564*((Y1546+Y1555)/(X1546+X1555))^($F1564*(1+$E1564))</f>
        <v/>
      </c>
      <c r="Z1564" s="47">
        <f>Y1564*(1/(1+$G1564))^(1+$E1564)*(1+Z$7)^$D1564*(Z1546/Y1546)^$E1564*((Z1546+Z1555)/(Y1546+Y1555))^($F1564*(1+$E1564))</f>
        <v/>
      </c>
      <c r="AA1564" s="47">
        <f>Z1564*(1/(1+$G1564))^(1+$E1564)*(1+AA$7)^$D1564*(AA1546/Z1546)^$E1564*((AA1546+AA1555)/(Z1546+Z1555))^($F1564*(1+$E1564))</f>
        <v/>
      </c>
      <c r="AB1564" s="47">
        <f>AA1564*(1/(1+$G1564))^(1+$E1564)*(1+AB$7)^$D1564*(AB1546/AA1546)^$E1564*((AB1546+AB1555)/(AA1546+AA1555))^($F1564*(1+$E1564))</f>
        <v/>
      </c>
      <c r="AC1564" s="47">
        <f>AB1564*(1/(1+$G1564))^(1+$E1564)*(1+AC$7)^$D1564*(AC1546/AB1546)^$E1564*((AC1546+AC1555)/(AB1546+AB1555))^($F1564*(1+$E1564))</f>
        <v/>
      </c>
      <c r="AD1564" s="48">
        <f>FUELUSE(AC1564,AD1546,AC1546,AD1555,AC1555,AD$7,$D1564,$E1564,$F1564,$G1564)</f>
        <v/>
      </c>
      <c r="AE1564" s="25">
        <f>LOWER(Settings!$C$4)&amp;".mit."&amp;$A1564&amp;IF($C1564="","","."&amp;$C1564&amp;"."&amp;$B1564)&amp;IF(INDEX(Variables!$D$5:$D$105,MATCH($A1564,Variables!$A$5:$A$105,0))="","","."&amp;INDEX(Variables!$D$5:$D$105,MATCH($A1564,Variables!$A$5:$A$105,0)))&amp;"."&amp;AE$5</f>
        <v/>
      </c>
      <c r="AF1564" s="46">
        <f>INDEX(Inputs!$U$5:$U$132,MATCH($B1564&amp;"|"&amp;$C1564,Inputs!$A$5:$A$132,0))</f>
        <v/>
      </c>
      <c r="AG1564" s="47">
        <f>AF1564*(1/(1+$G1564))^(1+$E1564)*(1+AG$7)^$D1564*(AG1546/AF1546)^$E1564*((AG1546+AG1555)/(AF1546+AF1555))^($F1564*(1+$E1564))</f>
        <v/>
      </c>
      <c r="AH1564" s="47">
        <f>AG1564*(1/(1+$G1564))^(1+$E1564)*(1+AH$7)^$D1564*(AH1546/AG1546)^$E1564*((AH1546+AH1555)/(AG1546+AG1555))^($F1564*(1+$E1564))</f>
        <v/>
      </c>
      <c r="AI1564" s="47">
        <f>AH1564*(1/(1+$G1564))^(1+$E1564)*(1+AI$7)^$D1564*(AI1546/AH1546)^$E1564*((AI1546+AI1555)/(AH1546+AH1555))^($F1564*(1+$E1564))</f>
        <v/>
      </c>
      <c r="AJ1564" s="47">
        <f>AI1564*(1/(1+$G1564))^(1+$E1564)*(1+AJ$7)^$D1564*(AJ1546/AI1546)^$E1564*((AJ1546+AJ1555)/(AI1546+AI1555))^($F1564*(1+$E1564))</f>
        <v/>
      </c>
      <c r="AK1564" s="47">
        <f>AJ1564*(1/(1+$G1564))^(1+$E1564)*(1+AK$7)^$D1564*(AK1546/AJ1546)^$E1564*((AK1546+AK1555)/(AJ1546+AJ1555))^($F1564*(1+$E1564))</f>
        <v/>
      </c>
      <c r="AL1564" s="47">
        <f>AK1564*(1/(1+$G1564))^(1+$E1564)*(1+AL$7)^$D1564*(AL1546/AK1546)^$E1564*((AL1546+AL1555)/(AK1546+AK1555))^($F1564*(1+$E1564))</f>
        <v/>
      </c>
      <c r="AM1564" s="47">
        <f>AL1564*(1/(1+$G1564))^(1+$E1564)*(1+AM$7)^$D1564*(AM1546/AL1546)^$E1564*((AM1546+AM1555)/(AL1546+AL1555))^($F1564*(1+$E1564))</f>
        <v/>
      </c>
      <c r="AN1564" s="47">
        <f>AM1564*(1/(1+$G1564))^(1+$E1564)*(1+AN$7)^$D1564*(AN1546/AM1546)^$E1564*((AN1546+AN1555)/(AM1546+AM1555))^($F1564*(1+$E1564))</f>
        <v/>
      </c>
      <c r="AO1564" s="47">
        <f>AN1564*(1/(1+$G1564))^(1+$E1564)*(1+AO$7)^$D1564*(AO1546/AN1546)^$E1564*((AO1546+AO1555)/(AN1546+AN1555))^($F1564*(1+$E1564))</f>
        <v/>
      </c>
      <c r="AP1564" s="47">
        <f>AO1564*(1/(1+$G1564))^(1+$E1564)*(1+AP$7)^$D1564*(AP1546/AO1546)^$E1564*((AP1546+AP1555)/(AO1546+AO1555))^($F1564*(1+$E1564))</f>
        <v/>
      </c>
      <c r="AQ1564" s="47">
        <f>AP1564*(1/(1+$G1564))^(1+$E1564)*(1+AQ$7)^$D1564*(AQ1546/AP1546)^$E1564*((AQ1546+AQ1555)/(AP1546+AP1555))^($F1564*(1+$E1564))</f>
        <v/>
      </c>
      <c r="AR1564" s="47">
        <f>AQ1564*(1/(1+$G1564))^(1+$E1564)*(1+AR$7)^$D1564*(AR1546/AQ1546)^$E1564*((AR1546+AR1555)/(AQ1546+AQ1555))^($F1564*(1+$E1564))</f>
        <v/>
      </c>
      <c r="AS1564" s="47">
        <f>AR1564*(1/(1+$G1564))^(1+$E1564)*(1+AS$7)^$D1564*(AS1546/AR1546)^$E1564*((AS1546+AS1555)/(AR1546+AR1555))^($F1564*(1+$E1564))</f>
        <v/>
      </c>
      <c r="AT1564" s="47">
        <f>AS1564*(1/(1+$G1564))^(1+$E1564)*(1+AT$7)^$D1564*(AT1546/AS1546)^$E1564*((AT1546+AT1555)/(AS1546+AS1555))^($F1564*(1+$E1564))</f>
        <v/>
      </c>
      <c r="AU1564" s="47">
        <f>AT1564*(1/(1+$G1564))^(1+$E1564)*(1+AU$7)^$D1564*(AU1546/AT1546)^$E1564*((AU1546+AU1555)/(AT1546+AT1555))^($F1564*(1+$E1564))</f>
        <v/>
      </c>
      <c r="AV1564" s="47">
        <f>AU1564*(1/(1+$G1564))^(1+$E1564)*(1+AV$7)^$D1564*(AV1546/AU1546)^$E1564*((AV1546+AV1555)/(AU1546+AU1555))^($F1564*(1+$E1564))</f>
        <v/>
      </c>
      <c r="AW1564" s="47">
        <f>AV1564*(1/(1+$G1564))^(1+$E1564)*(1+AW$7)^$D1564*(AW1546/AV1546)^$E1564*((AW1546+AW1555)/(AV1546+AV1555))^($F1564*(1+$E1564))</f>
        <v/>
      </c>
      <c r="AX1564" s="48">
        <f>FUELUSE(AW1564,AX1546,AW1546,AX1555,AW1555,AX$7,$D1564,$E1564,$F1564,$G1564)</f>
        <v/>
      </c>
    </row>
    <row r="1565" hidden="1" outlineLevel="2">
      <c r="A1565" s="5" t="inlineStr">
        <is>
          <t>ener</t>
        </is>
      </c>
      <c r="B1565" s="5" t="inlineStr">
        <is>
          <t>nga</t>
        </is>
      </c>
      <c r="C1565" s="5" t="inlineStr">
        <is>
          <t>omn</t>
        </is>
      </c>
      <c r="D1565" s="40">
        <f>INDEX(Inputs!$N$5:$N$132,MATCH($B1565&amp;"|"&amp;$C1565,Inputs!$A$5:$A$132,0))</f>
        <v/>
      </c>
      <c r="E1565" s="40">
        <f>INDEX(Inputs!$O$5:$O$132,MATCH($B1565&amp;"|"&amp;$C1565,Inputs!$A$5:$A$132,0))</f>
        <v/>
      </c>
      <c r="F1565" s="40">
        <f>INDEX(Inputs!$P$5:$P$132,MATCH($B1565&amp;"|"&amp;$C1565,Inputs!$A$5:$A$132,0))</f>
        <v/>
      </c>
      <c r="G1565" s="40">
        <f>INDEX(Inputs!$Q$5:$Q$132,MATCH($B1565&amp;"|"&amp;$C1565,Inputs!$A$5:$A$132,0))</f>
        <v/>
      </c>
      <c r="H1565" s="5">
        <f>INDEX(Variables!$B$5:$B$105,MATCH($A1565,Variables!$A$5:$A$105,0))&amp;IF($C1565="",""," | "&amp;INDEX(Mapping!$B$5:$B$26,MATCH($C1565,Mapping!$A$5:$A$26,0))&amp;" | "&amp;INDEX(Mapping!$B$30:$B$41,MATCH($B1565,Mapping!$A$30:$A$41,0)))</f>
        <v/>
      </c>
      <c r="I1565" s="5">
        <f>INDEX(Variables!$C$5:$C$105,MATCH($A1565,Variables!$A$5:$A$105,0))</f>
        <v/>
      </c>
      <c r="J1565" s="5">
        <f>INDEX(Variables!$E$5:$E$105,MATCH($A1565,Variables!$A$5:$A$105,0))</f>
        <v/>
      </c>
      <c r="K1565" s="25">
        <f>LOWER(Settings!$C$4)&amp;".mit."&amp;$A1565&amp;IF($C1565="","","."&amp;$C1565&amp;"."&amp;$B1565)&amp;IF(INDEX(Variables!$D$5:$D$105,MATCH($A1565,Variables!$A$5:$A$105,0))="","","."&amp;INDEX(Variables!$D$5:$D$105,MATCH($A1565,Variables!$A$5:$A$105,0)))&amp;"."&amp;K$5</f>
        <v/>
      </c>
      <c r="L1565" s="46">
        <f>INDEX(Inputs!$U$5:$U$132,MATCH($B1565&amp;"|"&amp;$C1565,Inputs!$A$5:$A$132,0))</f>
        <v/>
      </c>
      <c r="M1565" s="47">
        <f>L1565*(1/(1+$G1565))^(1+$E1565)*(1+M$7)^$D1565*(M1547/L1547)^$E1565*((M1547+M1556)/(L1547+L1556))^($F1565*(1+$E1565))</f>
        <v/>
      </c>
      <c r="N1565" s="47">
        <f>M1565*(1/(1+$G1565))^(1+$E1565)*(1+N$7)^$D1565*(N1547/M1547)^$E1565*((N1547+N1556)/(M1547+M1556))^($F1565*(1+$E1565))</f>
        <v/>
      </c>
      <c r="O1565" s="47">
        <f>N1565*(1/(1+$G1565))^(1+$E1565)*(1+O$7)^$D1565*(O1547/N1547)^$E1565*((O1547+O1556)/(N1547+N1556))^($F1565*(1+$E1565))</f>
        <v/>
      </c>
      <c r="P1565" s="47">
        <f>O1565*(1/(1+$G1565))^(1+$E1565)*(1+P$7)^$D1565*(P1547/O1547)^$E1565*((P1547+P1556)/(O1547+O1556))^($F1565*(1+$E1565))</f>
        <v/>
      </c>
      <c r="Q1565" s="47">
        <f>P1565*(1/(1+$G1565))^(1+$E1565)*(1+Q$7)^$D1565*(Q1547/P1547)^$E1565*((Q1547+Q1556)/(P1547+P1556))^($F1565*(1+$E1565))</f>
        <v/>
      </c>
      <c r="R1565" s="47">
        <f>Q1565*(1/(1+$G1565))^(1+$E1565)*(1+R$7)^$D1565*(R1547/Q1547)^$E1565*((R1547+R1556)/(Q1547+Q1556))^($F1565*(1+$E1565))</f>
        <v/>
      </c>
      <c r="S1565" s="47">
        <f>R1565*(1/(1+$G1565))^(1+$E1565)*(1+S$7)^$D1565*(S1547/R1547)^$E1565*((S1547+S1556)/(R1547+R1556))^($F1565*(1+$E1565))</f>
        <v/>
      </c>
      <c r="T1565" s="47">
        <f>S1565*(1/(1+$G1565))^(1+$E1565)*(1+T$7)^$D1565*(T1547/S1547)^$E1565*((T1547+T1556)/(S1547+S1556))^($F1565*(1+$E1565))</f>
        <v/>
      </c>
      <c r="U1565" s="47">
        <f>T1565*(1/(1+$G1565))^(1+$E1565)*(1+U$7)^$D1565*(U1547/T1547)^$E1565*((U1547+U1556)/(T1547+T1556))^($F1565*(1+$E1565))</f>
        <v/>
      </c>
      <c r="V1565" s="47">
        <f>U1565*(1/(1+$G1565))^(1+$E1565)*(1+V$7)^$D1565*(V1547/U1547)^$E1565*((V1547+V1556)/(U1547+U1556))^($F1565*(1+$E1565))</f>
        <v/>
      </c>
      <c r="W1565" s="47">
        <f>V1565*(1/(1+$G1565))^(1+$E1565)*(1+W$7)^$D1565*(W1547/V1547)^$E1565*((W1547+W1556)/(V1547+V1556))^($F1565*(1+$E1565))</f>
        <v/>
      </c>
      <c r="X1565" s="47">
        <f>W1565*(1/(1+$G1565))^(1+$E1565)*(1+X$7)^$D1565*(X1547/W1547)^$E1565*((X1547+X1556)/(W1547+W1556))^($F1565*(1+$E1565))</f>
        <v/>
      </c>
      <c r="Y1565" s="47">
        <f>X1565*(1/(1+$G1565))^(1+$E1565)*(1+Y$7)^$D1565*(Y1547/X1547)^$E1565*((Y1547+Y1556)/(X1547+X1556))^($F1565*(1+$E1565))</f>
        <v/>
      </c>
      <c r="Z1565" s="47">
        <f>Y1565*(1/(1+$G1565))^(1+$E1565)*(1+Z$7)^$D1565*(Z1547/Y1547)^$E1565*((Z1547+Z1556)/(Y1547+Y1556))^($F1565*(1+$E1565))</f>
        <v/>
      </c>
      <c r="AA1565" s="47">
        <f>Z1565*(1/(1+$G1565))^(1+$E1565)*(1+AA$7)^$D1565*(AA1547/Z1547)^$E1565*((AA1547+AA1556)/(Z1547+Z1556))^($F1565*(1+$E1565))</f>
        <v/>
      </c>
      <c r="AB1565" s="47">
        <f>AA1565*(1/(1+$G1565))^(1+$E1565)*(1+AB$7)^$D1565*(AB1547/AA1547)^$E1565*((AB1547+AB1556)/(AA1547+AA1556))^($F1565*(1+$E1565))</f>
        <v/>
      </c>
      <c r="AC1565" s="47">
        <f>AB1565*(1/(1+$G1565))^(1+$E1565)*(1+AC$7)^$D1565*(AC1547/AB1547)^$E1565*((AC1547+AC1556)/(AB1547+AB1556))^($F1565*(1+$E1565))</f>
        <v/>
      </c>
      <c r="AD1565" s="48">
        <f>FUELUSE(AC1565,AD1547,AC1547,AD1556,AC1556,AD$7,$D1565,$E1565,$F1565,$G1565)</f>
        <v/>
      </c>
      <c r="AE1565" s="25">
        <f>LOWER(Settings!$C$4)&amp;".mit."&amp;$A1565&amp;IF($C1565="","","."&amp;$C1565&amp;"."&amp;$B1565)&amp;IF(INDEX(Variables!$D$5:$D$105,MATCH($A1565,Variables!$A$5:$A$105,0))="","","."&amp;INDEX(Variables!$D$5:$D$105,MATCH($A1565,Variables!$A$5:$A$105,0)))&amp;"."&amp;AE$5</f>
        <v/>
      </c>
      <c r="AF1565" s="46">
        <f>INDEX(Inputs!$U$5:$U$132,MATCH($B1565&amp;"|"&amp;$C1565,Inputs!$A$5:$A$132,0))</f>
        <v/>
      </c>
      <c r="AG1565" s="47">
        <f>AF1565*(1/(1+$G1565))^(1+$E1565)*(1+AG$7)^$D1565*(AG1547/AF1547)^$E1565*((AG1547+AG1556)/(AF1547+AF1556))^($F1565*(1+$E1565))</f>
        <v/>
      </c>
      <c r="AH1565" s="47">
        <f>AG1565*(1/(1+$G1565))^(1+$E1565)*(1+AH$7)^$D1565*(AH1547/AG1547)^$E1565*((AH1547+AH1556)/(AG1547+AG1556))^($F1565*(1+$E1565))</f>
        <v/>
      </c>
      <c r="AI1565" s="47">
        <f>AH1565*(1/(1+$G1565))^(1+$E1565)*(1+AI$7)^$D1565*(AI1547/AH1547)^$E1565*((AI1547+AI1556)/(AH1547+AH1556))^($F1565*(1+$E1565))</f>
        <v/>
      </c>
      <c r="AJ1565" s="47">
        <f>AI1565*(1/(1+$G1565))^(1+$E1565)*(1+AJ$7)^$D1565*(AJ1547/AI1547)^$E1565*((AJ1547+AJ1556)/(AI1547+AI1556))^($F1565*(1+$E1565))</f>
        <v/>
      </c>
      <c r="AK1565" s="47">
        <f>AJ1565*(1/(1+$G1565))^(1+$E1565)*(1+AK$7)^$D1565*(AK1547/AJ1547)^$E1565*((AK1547+AK1556)/(AJ1547+AJ1556))^($F1565*(1+$E1565))</f>
        <v/>
      </c>
      <c r="AL1565" s="47">
        <f>AK1565*(1/(1+$G1565))^(1+$E1565)*(1+AL$7)^$D1565*(AL1547/AK1547)^$E1565*((AL1547+AL1556)/(AK1547+AK1556))^($F1565*(1+$E1565))</f>
        <v/>
      </c>
      <c r="AM1565" s="47">
        <f>AL1565*(1/(1+$G1565))^(1+$E1565)*(1+AM$7)^$D1565*(AM1547/AL1547)^$E1565*((AM1547+AM1556)/(AL1547+AL1556))^($F1565*(1+$E1565))</f>
        <v/>
      </c>
      <c r="AN1565" s="47">
        <f>AM1565*(1/(1+$G1565))^(1+$E1565)*(1+AN$7)^$D1565*(AN1547/AM1547)^$E1565*((AN1547+AN1556)/(AM1547+AM1556))^($F1565*(1+$E1565))</f>
        <v/>
      </c>
      <c r="AO1565" s="47">
        <f>AN1565*(1/(1+$G1565))^(1+$E1565)*(1+AO$7)^$D1565*(AO1547/AN1547)^$E1565*((AO1547+AO1556)/(AN1547+AN1556))^($F1565*(1+$E1565))</f>
        <v/>
      </c>
      <c r="AP1565" s="47">
        <f>AO1565*(1/(1+$G1565))^(1+$E1565)*(1+AP$7)^$D1565*(AP1547/AO1547)^$E1565*((AP1547+AP1556)/(AO1547+AO1556))^($F1565*(1+$E1565))</f>
        <v/>
      </c>
      <c r="AQ1565" s="47">
        <f>AP1565*(1/(1+$G1565))^(1+$E1565)*(1+AQ$7)^$D1565*(AQ1547/AP1547)^$E1565*((AQ1547+AQ1556)/(AP1547+AP1556))^($F1565*(1+$E1565))</f>
        <v/>
      </c>
      <c r="AR1565" s="47">
        <f>AQ1565*(1/(1+$G1565))^(1+$E1565)*(1+AR$7)^$D1565*(AR1547/AQ1547)^$E1565*((AR1547+AR1556)/(AQ1547+AQ1556))^($F1565*(1+$E1565))</f>
        <v/>
      </c>
      <c r="AS1565" s="47">
        <f>AR1565*(1/(1+$G1565))^(1+$E1565)*(1+AS$7)^$D1565*(AS1547/AR1547)^$E1565*((AS1547+AS1556)/(AR1547+AR1556))^($F1565*(1+$E1565))</f>
        <v/>
      </c>
      <c r="AT1565" s="47">
        <f>AS1565*(1/(1+$G1565))^(1+$E1565)*(1+AT$7)^$D1565*(AT1547/AS1547)^$E1565*((AT1547+AT1556)/(AS1547+AS1556))^($F1565*(1+$E1565))</f>
        <v/>
      </c>
      <c r="AU1565" s="47">
        <f>AT1565*(1/(1+$G1565))^(1+$E1565)*(1+AU$7)^$D1565*(AU1547/AT1547)^$E1565*((AU1547+AU1556)/(AT1547+AT1556))^($F1565*(1+$E1565))</f>
        <v/>
      </c>
      <c r="AV1565" s="47">
        <f>AU1565*(1/(1+$G1565))^(1+$E1565)*(1+AV$7)^$D1565*(AV1547/AU1547)^$E1565*((AV1547+AV1556)/(AU1547+AU1556))^($F1565*(1+$E1565))</f>
        <v/>
      </c>
      <c r="AW1565" s="47">
        <f>AV1565*(1/(1+$G1565))^(1+$E1565)*(1+AW$7)^$D1565*(AW1547/AV1547)^$E1565*((AW1547+AW1556)/(AV1547+AV1556))^($F1565*(1+$E1565))</f>
        <v/>
      </c>
      <c r="AX1565" s="48">
        <f>FUELUSE(AW1565,AX1547,AW1547,AX1556,AW1556,AX$7,$D1565,$E1565,$F1565,$G1565)</f>
        <v/>
      </c>
    </row>
    <row r="1566" hidden="1" outlineLevel="2">
      <c r="A1566" s="5" t="inlineStr">
        <is>
          <t>ener</t>
        </is>
      </c>
      <c r="B1566" s="5" t="inlineStr">
        <is>
          <t>gso</t>
        </is>
      </c>
      <c r="C1566" s="5" t="inlineStr">
        <is>
          <t>omn</t>
        </is>
      </c>
      <c r="D1566" s="40">
        <f>INDEX(Inputs!$N$5:$N$132,MATCH($B1566&amp;"|"&amp;$C1566,Inputs!$A$5:$A$132,0))</f>
        <v/>
      </c>
      <c r="E1566" s="40">
        <f>INDEX(Inputs!$O$5:$O$132,MATCH($B1566&amp;"|"&amp;$C1566,Inputs!$A$5:$A$132,0))</f>
        <v/>
      </c>
      <c r="F1566" s="40">
        <f>INDEX(Inputs!$P$5:$P$132,MATCH($B1566&amp;"|"&amp;$C1566,Inputs!$A$5:$A$132,0))</f>
        <v/>
      </c>
      <c r="G1566" s="40">
        <f>INDEX(Inputs!$Q$5:$Q$132,MATCH($B1566&amp;"|"&amp;$C1566,Inputs!$A$5:$A$132,0))</f>
        <v/>
      </c>
      <c r="H1566" s="5">
        <f>INDEX(Variables!$B$5:$B$105,MATCH($A1566,Variables!$A$5:$A$105,0))&amp;IF($C1566="",""," | "&amp;INDEX(Mapping!$B$5:$B$26,MATCH($C1566,Mapping!$A$5:$A$26,0))&amp;" | "&amp;INDEX(Mapping!$B$30:$B$41,MATCH($B1566,Mapping!$A$30:$A$41,0)))</f>
        <v/>
      </c>
      <c r="I1566" s="5">
        <f>INDEX(Variables!$C$5:$C$105,MATCH($A1566,Variables!$A$5:$A$105,0))</f>
        <v/>
      </c>
      <c r="J1566" s="5">
        <f>INDEX(Variables!$E$5:$E$105,MATCH($A1566,Variables!$A$5:$A$105,0))</f>
        <v/>
      </c>
      <c r="K1566" s="25">
        <f>LOWER(Settings!$C$4)&amp;".mit."&amp;$A1566&amp;IF($C1566="","","."&amp;$C1566&amp;"."&amp;$B1566)&amp;IF(INDEX(Variables!$D$5:$D$105,MATCH($A1566,Variables!$A$5:$A$105,0))="","","."&amp;INDEX(Variables!$D$5:$D$105,MATCH($A1566,Variables!$A$5:$A$105,0)))&amp;"."&amp;K$5</f>
        <v/>
      </c>
      <c r="L1566" s="46">
        <f>INDEX(Inputs!$U$5:$U$132,MATCH($B1566&amp;"|"&amp;$C1566,Inputs!$A$5:$A$132,0))</f>
        <v/>
      </c>
      <c r="M1566" s="47">
        <f>L1566*(1/(1+$G1566))^(1+$E1566)*(1+M$7)^$D1566*(M1548/L1548)^$E1566*((M1548+M1557)/(L1548+L1557))^($F1566*(1+$E1566))</f>
        <v/>
      </c>
      <c r="N1566" s="47">
        <f>M1566*(1/(1+$G1566))^(1+$E1566)*(1+N$7)^$D1566*(N1548/M1548)^$E1566*((N1548+N1557)/(M1548+M1557))^($F1566*(1+$E1566))</f>
        <v/>
      </c>
      <c r="O1566" s="47">
        <f>N1566*(1/(1+$G1566))^(1+$E1566)*(1+O$7)^$D1566*(O1548/N1548)^$E1566*((O1548+O1557)/(N1548+N1557))^($F1566*(1+$E1566))</f>
        <v/>
      </c>
      <c r="P1566" s="47">
        <f>O1566*(1/(1+$G1566))^(1+$E1566)*(1+P$7)^$D1566*(P1548/O1548)^$E1566*((P1548+P1557)/(O1548+O1557))^($F1566*(1+$E1566))</f>
        <v/>
      </c>
      <c r="Q1566" s="47">
        <f>P1566*(1/(1+$G1566))^(1+$E1566)*(1+Q$7)^$D1566*(Q1548/P1548)^$E1566*((Q1548+Q1557)/(P1548+P1557))^($F1566*(1+$E1566))</f>
        <v/>
      </c>
      <c r="R1566" s="47">
        <f>Q1566*(1/(1+$G1566))^(1+$E1566)*(1+R$7)^$D1566*(R1548/Q1548)^$E1566*((R1548+R1557)/(Q1548+Q1557))^($F1566*(1+$E1566))</f>
        <v/>
      </c>
      <c r="S1566" s="47">
        <f>R1566*(1/(1+$G1566))^(1+$E1566)*(1+S$7)^$D1566*(S1548/R1548)^$E1566*((S1548+S1557)/(R1548+R1557))^($F1566*(1+$E1566))</f>
        <v/>
      </c>
      <c r="T1566" s="47">
        <f>S1566*(1/(1+$G1566))^(1+$E1566)*(1+T$7)^$D1566*(T1548/S1548)^$E1566*((T1548+T1557)/(S1548+S1557))^($F1566*(1+$E1566))</f>
        <v/>
      </c>
      <c r="U1566" s="47">
        <f>T1566*(1/(1+$G1566))^(1+$E1566)*(1+U$7)^$D1566*(U1548/T1548)^$E1566*((U1548+U1557)/(T1548+T1557))^($F1566*(1+$E1566))</f>
        <v/>
      </c>
      <c r="V1566" s="47">
        <f>U1566*(1/(1+$G1566))^(1+$E1566)*(1+V$7)^$D1566*(V1548/U1548)^$E1566*((V1548+V1557)/(U1548+U1557))^($F1566*(1+$E1566))</f>
        <v/>
      </c>
      <c r="W1566" s="47">
        <f>V1566*(1/(1+$G1566))^(1+$E1566)*(1+W$7)^$D1566*(W1548/V1548)^$E1566*((W1548+W1557)/(V1548+V1557))^($F1566*(1+$E1566))</f>
        <v/>
      </c>
      <c r="X1566" s="47">
        <f>W1566*(1/(1+$G1566))^(1+$E1566)*(1+X$7)^$D1566*(X1548/W1548)^$E1566*((X1548+X1557)/(W1548+W1557))^($F1566*(1+$E1566))</f>
        <v/>
      </c>
      <c r="Y1566" s="47">
        <f>X1566*(1/(1+$G1566))^(1+$E1566)*(1+Y$7)^$D1566*(Y1548/X1548)^$E1566*((Y1548+Y1557)/(X1548+X1557))^($F1566*(1+$E1566))</f>
        <v/>
      </c>
      <c r="Z1566" s="47">
        <f>Y1566*(1/(1+$G1566))^(1+$E1566)*(1+Z$7)^$D1566*(Z1548/Y1548)^$E1566*((Z1548+Z1557)/(Y1548+Y1557))^($F1566*(1+$E1566))</f>
        <v/>
      </c>
      <c r="AA1566" s="47">
        <f>Z1566*(1/(1+$G1566))^(1+$E1566)*(1+AA$7)^$D1566*(AA1548/Z1548)^$E1566*((AA1548+AA1557)/(Z1548+Z1557))^($F1566*(1+$E1566))</f>
        <v/>
      </c>
      <c r="AB1566" s="47">
        <f>AA1566*(1/(1+$G1566))^(1+$E1566)*(1+AB$7)^$D1566*(AB1548/AA1548)^$E1566*((AB1548+AB1557)/(AA1548+AA1557))^($F1566*(1+$E1566))</f>
        <v/>
      </c>
      <c r="AC1566" s="47">
        <f>AB1566*(1/(1+$G1566))^(1+$E1566)*(1+AC$7)^$D1566*(AC1548/AB1548)^$E1566*((AC1548+AC1557)/(AB1548+AB1557))^($F1566*(1+$E1566))</f>
        <v/>
      </c>
      <c r="AD1566" s="48">
        <f>FUELUSE(AC1566,AD1548,AC1548,AD1557,AC1557,AD$7,$D1566,$E1566,$F1566,$G1566)</f>
        <v/>
      </c>
      <c r="AE1566" s="25">
        <f>LOWER(Settings!$C$4)&amp;".mit."&amp;$A1566&amp;IF($C1566="","","."&amp;$C1566&amp;"."&amp;$B1566)&amp;IF(INDEX(Variables!$D$5:$D$105,MATCH($A1566,Variables!$A$5:$A$105,0))="","","."&amp;INDEX(Variables!$D$5:$D$105,MATCH($A1566,Variables!$A$5:$A$105,0)))&amp;"."&amp;AE$5</f>
        <v/>
      </c>
      <c r="AF1566" s="46">
        <f>INDEX(Inputs!$U$5:$U$132,MATCH($B1566&amp;"|"&amp;$C1566,Inputs!$A$5:$A$132,0))</f>
        <v/>
      </c>
      <c r="AG1566" s="47">
        <f>AF1566*(1/(1+$G1566))^(1+$E1566)*(1+AG$7)^$D1566*(AG1548/AF1548)^$E1566*((AG1548+AG1557)/(AF1548+AF1557))^($F1566*(1+$E1566))</f>
        <v/>
      </c>
      <c r="AH1566" s="47">
        <f>AG1566*(1/(1+$G1566))^(1+$E1566)*(1+AH$7)^$D1566*(AH1548/AG1548)^$E1566*((AH1548+AH1557)/(AG1548+AG1557))^($F1566*(1+$E1566))</f>
        <v/>
      </c>
      <c r="AI1566" s="47">
        <f>AH1566*(1/(1+$G1566))^(1+$E1566)*(1+AI$7)^$D1566*(AI1548/AH1548)^$E1566*((AI1548+AI1557)/(AH1548+AH1557))^($F1566*(1+$E1566))</f>
        <v/>
      </c>
      <c r="AJ1566" s="47">
        <f>AI1566*(1/(1+$G1566))^(1+$E1566)*(1+AJ$7)^$D1566*(AJ1548/AI1548)^$E1566*((AJ1548+AJ1557)/(AI1548+AI1557))^($F1566*(1+$E1566))</f>
        <v/>
      </c>
      <c r="AK1566" s="47">
        <f>AJ1566*(1/(1+$G1566))^(1+$E1566)*(1+AK$7)^$D1566*(AK1548/AJ1548)^$E1566*((AK1548+AK1557)/(AJ1548+AJ1557))^($F1566*(1+$E1566))</f>
        <v/>
      </c>
      <c r="AL1566" s="47">
        <f>AK1566*(1/(1+$G1566))^(1+$E1566)*(1+AL$7)^$D1566*(AL1548/AK1548)^$E1566*((AL1548+AL1557)/(AK1548+AK1557))^($F1566*(1+$E1566))</f>
        <v/>
      </c>
      <c r="AM1566" s="47">
        <f>AL1566*(1/(1+$G1566))^(1+$E1566)*(1+AM$7)^$D1566*(AM1548/AL1548)^$E1566*((AM1548+AM1557)/(AL1548+AL1557))^($F1566*(1+$E1566))</f>
        <v/>
      </c>
      <c r="AN1566" s="47">
        <f>AM1566*(1/(1+$G1566))^(1+$E1566)*(1+AN$7)^$D1566*(AN1548/AM1548)^$E1566*((AN1548+AN1557)/(AM1548+AM1557))^($F1566*(1+$E1566))</f>
        <v/>
      </c>
      <c r="AO1566" s="47">
        <f>AN1566*(1/(1+$G1566))^(1+$E1566)*(1+AO$7)^$D1566*(AO1548/AN1548)^$E1566*((AO1548+AO1557)/(AN1548+AN1557))^($F1566*(1+$E1566))</f>
        <v/>
      </c>
      <c r="AP1566" s="47">
        <f>AO1566*(1/(1+$G1566))^(1+$E1566)*(1+AP$7)^$D1566*(AP1548/AO1548)^$E1566*((AP1548+AP1557)/(AO1548+AO1557))^($F1566*(1+$E1566))</f>
        <v/>
      </c>
      <c r="AQ1566" s="47">
        <f>AP1566*(1/(1+$G1566))^(1+$E1566)*(1+AQ$7)^$D1566*(AQ1548/AP1548)^$E1566*((AQ1548+AQ1557)/(AP1548+AP1557))^($F1566*(1+$E1566))</f>
        <v/>
      </c>
      <c r="AR1566" s="47">
        <f>AQ1566*(1/(1+$G1566))^(1+$E1566)*(1+AR$7)^$D1566*(AR1548/AQ1548)^$E1566*((AR1548+AR1557)/(AQ1548+AQ1557))^($F1566*(1+$E1566))</f>
        <v/>
      </c>
      <c r="AS1566" s="47">
        <f>AR1566*(1/(1+$G1566))^(1+$E1566)*(1+AS$7)^$D1566*(AS1548/AR1548)^$E1566*((AS1548+AS1557)/(AR1548+AR1557))^($F1566*(1+$E1566))</f>
        <v/>
      </c>
      <c r="AT1566" s="47">
        <f>AS1566*(1/(1+$G1566))^(1+$E1566)*(1+AT$7)^$D1566*(AT1548/AS1548)^$E1566*((AT1548+AT1557)/(AS1548+AS1557))^($F1566*(1+$E1566))</f>
        <v/>
      </c>
      <c r="AU1566" s="47">
        <f>AT1566*(1/(1+$G1566))^(1+$E1566)*(1+AU$7)^$D1566*(AU1548/AT1548)^$E1566*((AU1548+AU1557)/(AT1548+AT1557))^($F1566*(1+$E1566))</f>
        <v/>
      </c>
      <c r="AV1566" s="47">
        <f>AU1566*(1/(1+$G1566))^(1+$E1566)*(1+AV$7)^$D1566*(AV1548/AU1548)^$E1566*((AV1548+AV1557)/(AU1548+AU1557))^($F1566*(1+$E1566))</f>
        <v/>
      </c>
      <c r="AW1566" s="47">
        <f>AV1566*(1/(1+$G1566))^(1+$E1566)*(1+AW$7)^$D1566*(AW1548/AV1548)^$E1566*((AW1548+AW1557)/(AV1548+AV1557))^($F1566*(1+$E1566))</f>
        <v/>
      </c>
      <c r="AX1566" s="48">
        <f>FUELUSE(AW1566,AX1548,AW1548,AX1557,AW1557,AX$7,$D1566,$E1566,$F1566,$G1566)</f>
        <v/>
      </c>
    </row>
    <row r="1567" hidden="1" outlineLevel="2">
      <c r="A1567" s="5" t="inlineStr">
        <is>
          <t>ener</t>
        </is>
      </c>
      <c r="B1567" s="5" t="inlineStr">
        <is>
          <t>die</t>
        </is>
      </c>
      <c r="C1567" s="5" t="inlineStr">
        <is>
          <t>omn</t>
        </is>
      </c>
      <c r="D1567" s="40">
        <f>INDEX(Inputs!$N$5:$N$132,MATCH($B1567&amp;"|"&amp;$C1567,Inputs!$A$5:$A$132,0))</f>
        <v/>
      </c>
      <c r="E1567" s="40">
        <f>INDEX(Inputs!$O$5:$O$132,MATCH($B1567&amp;"|"&amp;$C1567,Inputs!$A$5:$A$132,0))</f>
        <v/>
      </c>
      <c r="F1567" s="40">
        <f>INDEX(Inputs!$P$5:$P$132,MATCH($B1567&amp;"|"&amp;$C1567,Inputs!$A$5:$A$132,0))</f>
        <v/>
      </c>
      <c r="G1567" s="40">
        <f>INDEX(Inputs!$Q$5:$Q$132,MATCH($B1567&amp;"|"&amp;$C1567,Inputs!$A$5:$A$132,0))</f>
        <v/>
      </c>
      <c r="H1567" s="5">
        <f>INDEX(Variables!$B$5:$B$105,MATCH($A1567,Variables!$A$5:$A$105,0))&amp;IF($C1567="",""," | "&amp;INDEX(Mapping!$B$5:$B$26,MATCH($C1567,Mapping!$A$5:$A$26,0))&amp;" | "&amp;INDEX(Mapping!$B$30:$B$41,MATCH($B1567,Mapping!$A$30:$A$41,0)))</f>
        <v/>
      </c>
      <c r="I1567" s="5">
        <f>INDEX(Variables!$C$5:$C$105,MATCH($A1567,Variables!$A$5:$A$105,0))</f>
        <v/>
      </c>
      <c r="J1567" s="5">
        <f>INDEX(Variables!$E$5:$E$105,MATCH($A1567,Variables!$A$5:$A$105,0))</f>
        <v/>
      </c>
      <c r="K1567" s="25">
        <f>LOWER(Settings!$C$4)&amp;".mit."&amp;$A1567&amp;IF($C1567="","","."&amp;$C1567&amp;"."&amp;$B1567)&amp;IF(INDEX(Variables!$D$5:$D$105,MATCH($A1567,Variables!$A$5:$A$105,0))="","","."&amp;INDEX(Variables!$D$5:$D$105,MATCH($A1567,Variables!$A$5:$A$105,0)))&amp;"."&amp;K$5</f>
        <v/>
      </c>
      <c r="L1567" s="46">
        <f>INDEX(Inputs!$U$5:$U$132,MATCH($B1567&amp;"|"&amp;$C1567,Inputs!$A$5:$A$132,0))</f>
        <v/>
      </c>
      <c r="M1567" s="47">
        <f>L1567*(1/(1+$G1567))^(1+$E1567)*(1+M$7)^$D1567*(M1549/L1549)^$E1567*((M1549+M1558)/(L1549+L1558))^($F1567*(1+$E1567))</f>
        <v/>
      </c>
      <c r="N1567" s="47">
        <f>M1567*(1/(1+$G1567))^(1+$E1567)*(1+N$7)^$D1567*(N1549/M1549)^$E1567*((N1549+N1558)/(M1549+M1558))^($F1567*(1+$E1567))</f>
        <v/>
      </c>
      <c r="O1567" s="47">
        <f>N1567*(1/(1+$G1567))^(1+$E1567)*(1+O$7)^$D1567*(O1549/N1549)^$E1567*((O1549+O1558)/(N1549+N1558))^($F1567*(1+$E1567))</f>
        <v/>
      </c>
      <c r="P1567" s="47">
        <f>O1567*(1/(1+$G1567))^(1+$E1567)*(1+P$7)^$D1567*(P1549/O1549)^$E1567*((P1549+P1558)/(O1549+O1558))^($F1567*(1+$E1567))</f>
        <v/>
      </c>
      <c r="Q1567" s="47">
        <f>P1567*(1/(1+$G1567))^(1+$E1567)*(1+Q$7)^$D1567*(Q1549/P1549)^$E1567*((Q1549+Q1558)/(P1549+P1558))^($F1567*(1+$E1567))</f>
        <v/>
      </c>
      <c r="R1567" s="47">
        <f>Q1567*(1/(1+$G1567))^(1+$E1567)*(1+R$7)^$D1567*(R1549/Q1549)^$E1567*((R1549+R1558)/(Q1549+Q1558))^($F1567*(1+$E1567))</f>
        <v/>
      </c>
      <c r="S1567" s="47">
        <f>R1567*(1/(1+$G1567))^(1+$E1567)*(1+S$7)^$D1567*(S1549/R1549)^$E1567*((S1549+S1558)/(R1549+R1558))^($F1567*(1+$E1567))</f>
        <v/>
      </c>
      <c r="T1567" s="47">
        <f>S1567*(1/(1+$G1567))^(1+$E1567)*(1+T$7)^$D1567*(T1549/S1549)^$E1567*((T1549+T1558)/(S1549+S1558))^($F1567*(1+$E1567))</f>
        <v/>
      </c>
      <c r="U1567" s="47">
        <f>T1567*(1/(1+$G1567))^(1+$E1567)*(1+U$7)^$D1567*(U1549/T1549)^$E1567*((U1549+U1558)/(T1549+T1558))^($F1567*(1+$E1567))</f>
        <v/>
      </c>
      <c r="V1567" s="47">
        <f>U1567*(1/(1+$G1567))^(1+$E1567)*(1+V$7)^$D1567*(V1549/U1549)^$E1567*((V1549+V1558)/(U1549+U1558))^($F1567*(1+$E1567))</f>
        <v/>
      </c>
      <c r="W1567" s="47">
        <f>V1567*(1/(1+$G1567))^(1+$E1567)*(1+W$7)^$D1567*(W1549/V1549)^$E1567*((W1549+W1558)/(V1549+V1558))^($F1567*(1+$E1567))</f>
        <v/>
      </c>
      <c r="X1567" s="47">
        <f>W1567*(1/(1+$G1567))^(1+$E1567)*(1+X$7)^$D1567*(X1549/W1549)^$E1567*((X1549+X1558)/(W1549+W1558))^($F1567*(1+$E1567))</f>
        <v/>
      </c>
      <c r="Y1567" s="47">
        <f>X1567*(1/(1+$G1567))^(1+$E1567)*(1+Y$7)^$D1567*(Y1549/X1549)^$E1567*((Y1549+Y1558)/(X1549+X1558))^($F1567*(1+$E1567))</f>
        <v/>
      </c>
      <c r="Z1567" s="47">
        <f>Y1567*(1/(1+$G1567))^(1+$E1567)*(1+Z$7)^$D1567*(Z1549/Y1549)^$E1567*((Z1549+Z1558)/(Y1549+Y1558))^($F1567*(1+$E1567))</f>
        <v/>
      </c>
      <c r="AA1567" s="47">
        <f>Z1567*(1/(1+$G1567))^(1+$E1567)*(1+AA$7)^$D1567*(AA1549/Z1549)^$E1567*((AA1549+AA1558)/(Z1549+Z1558))^($F1567*(1+$E1567))</f>
        <v/>
      </c>
      <c r="AB1567" s="47">
        <f>AA1567*(1/(1+$G1567))^(1+$E1567)*(1+AB$7)^$D1567*(AB1549/AA1549)^$E1567*((AB1549+AB1558)/(AA1549+AA1558))^($F1567*(1+$E1567))</f>
        <v/>
      </c>
      <c r="AC1567" s="47">
        <f>AB1567*(1/(1+$G1567))^(1+$E1567)*(1+AC$7)^$D1567*(AC1549/AB1549)^$E1567*((AC1549+AC1558)/(AB1549+AB1558))^($F1567*(1+$E1567))</f>
        <v/>
      </c>
      <c r="AD1567" s="48">
        <f>FUELUSE(AC1567,AD1549,AC1549,AD1558,AC1558,AD$7,$D1567,$E1567,$F1567,$G1567)</f>
        <v/>
      </c>
      <c r="AE1567" s="25">
        <f>LOWER(Settings!$C$4)&amp;".mit."&amp;$A1567&amp;IF($C1567="","","."&amp;$C1567&amp;"."&amp;$B1567)&amp;IF(INDEX(Variables!$D$5:$D$105,MATCH($A1567,Variables!$A$5:$A$105,0))="","","."&amp;INDEX(Variables!$D$5:$D$105,MATCH($A1567,Variables!$A$5:$A$105,0)))&amp;"."&amp;AE$5</f>
        <v/>
      </c>
      <c r="AF1567" s="46">
        <f>INDEX(Inputs!$U$5:$U$132,MATCH($B1567&amp;"|"&amp;$C1567,Inputs!$A$5:$A$132,0))</f>
        <v/>
      </c>
      <c r="AG1567" s="47">
        <f>AF1567*(1/(1+$G1567))^(1+$E1567)*(1+AG$7)^$D1567*(AG1549/AF1549)^$E1567*((AG1549+AG1558)/(AF1549+AF1558))^($F1567*(1+$E1567))</f>
        <v/>
      </c>
      <c r="AH1567" s="47">
        <f>AG1567*(1/(1+$G1567))^(1+$E1567)*(1+AH$7)^$D1567*(AH1549/AG1549)^$E1567*((AH1549+AH1558)/(AG1549+AG1558))^($F1567*(1+$E1567))</f>
        <v/>
      </c>
      <c r="AI1567" s="47">
        <f>AH1567*(1/(1+$G1567))^(1+$E1567)*(1+AI$7)^$D1567*(AI1549/AH1549)^$E1567*((AI1549+AI1558)/(AH1549+AH1558))^($F1567*(1+$E1567))</f>
        <v/>
      </c>
      <c r="AJ1567" s="47">
        <f>AI1567*(1/(1+$G1567))^(1+$E1567)*(1+AJ$7)^$D1567*(AJ1549/AI1549)^$E1567*((AJ1549+AJ1558)/(AI1549+AI1558))^($F1567*(1+$E1567))</f>
        <v/>
      </c>
      <c r="AK1567" s="47">
        <f>AJ1567*(1/(1+$G1567))^(1+$E1567)*(1+AK$7)^$D1567*(AK1549/AJ1549)^$E1567*((AK1549+AK1558)/(AJ1549+AJ1558))^($F1567*(1+$E1567))</f>
        <v/>
      </c>
      <c r="AL1567" s="47">
        <f>AK1567*(1/(1+$G1567))^(1+$E1567)*(1+AL$7)^$D1567*(AL1549/AK1549)^$E1567*((AL1549+AL1558)/(AK1549+AK1558))^($F1567*(1+$E1567))</f>
        <v/>
      </c>
      <c r="AM1567" s="47">
        <f>AL1567*(1/(1+$G1567))^(1+$E1567)*(1+AM$7)^$D1567*(AM1549/AL1549)^$E1567*((AM1549+AM1558)/(AL1549+AL1558))^($F1567*(1+$E1567))</f>
        <v/>
      </c>
      <c r="AN1567" s="47">
        <f>AM1567*(1/(1+$G1567))^(1+$E1567)*(1+AN$7)^$D1567*(AN1549/AM1549)^$E1567*((AN1549+AN1558)/(AM1549+AM1558))^($F1567*(1+$E1567))</f>
        <v/>
      </c>
      <c r="AO1567" s="47">
        <f>AN1567*(1/(1+$G1567))^(1+$E1567)*(1+AO$7)^$D1567*(AO1549/AN1549)^$E1567*((AO1549+AO1558)/(AN1549+AN1558))^($F1567*(1+$E1567))</f>
        <v/>
      </c>
      <c r="AP1567" s="47">
        <f>AO1567*(1/(1+$G1567))^(1+$E1567)*(1+AP$7)^$D1567*(AP1549/AO1549)^$E1567*((AP1549+AP1558)/(AO1549+AO1558))^($F1567*(1+$E1567))</f>
        <v/>
      </c>
      <c r="AQ1567" s="47">
        <f>AP1567*(1/(1+$G1567))^(1+$E1567)*(1+AQ$7)^$D1567*(AQ1549/AP1549)^$E1567*((AQ1549+AQ1558)/(AP1549+AP1558))^($F1567*(1+$E1567))</f>
        <v/>
      </c>
      <c r="AR1567" s="47">
        <f>AQ1567*(1/(1+$G1567))^(1+$E1567)*(1+AR$7)^$D1567*(AR1549/AQ1549)^$E1567*((AR1549+AR1558)/(AQ1549+AQ1558))^($F1567*(1+$E1567))</f>
        <v/>
      </c>
      <c r="AS1567" s="47">
        <f>AR1567*(1/(1+$G1567))^(1+$E1567)*(1+AS$7)^$D1567*(AS1549/AR1549)^$E1567*((AS1549+AS1558)/(AR1549+AR1558))^($F1567*(1+$E1567))</f>
        <v/>
      </c>
      <c r="AT1567" s="47">
        <f>AS1567*(1/(1+$G1567))^(1+$E1567)*(1+AT$7)^$D1567*(AT1549/AS1549)^$E1567*((AT1549+AT1558)/(AS1549+AS1558))^($F1567*(1+$E1567))</f>
        <v/>
      </c>
      <c r="AU1567" s="47">
        <f>AT1567*(1/(1+$G1567))^(1+$E1567)*(1+AU$7)^$D1567*(AU1549/AT1549)^$E1567*((AU1549+AU1558)/(AT1549+AT1558))^($F1567*(1+$E1567))</f>
        <v/>
      </c>
      <c r="AV1567" s="47">
        <f>AU1567*(1/(1+$G1567))^(1+$E1567)*(1+AV$7)^$D1567*(AV1549/AU1549)^$E1567*((AV1549+AV1558)/(AU1549+AU1558))^($F1567*(1+$E1567))</f>
        <v/>
      </c>
      <c r="AW1567" s="47">
        <f>AV1567*(1/(1+$G1567))^(1+$E1567)*(1+AW$7)^$D1567*(AW1549/AV1549)^$E1567*((AW1549+AW1558)/(AV1549+AV1558))^($F1567*(1+$E1567))</f>
        <v/>
      </c>
      <c r="AX1567" s="48">
        <f>FUELUSE(AW1567,AX1549,AW1549,AX1558,AW1558,AX$7,$D1567,$E1567,$F1567,$G1567)</f>
        <v/>
      </c>
    </row>
    <row r="1568" hidden="1" outlineLevel="2">
      <c r="A1568" s="5" t="inlineStr">
        <is>
          <t>ener</t>
        </is>
      </c>
      <c r="B1568" s="5" t="inlineStr">
        <is>
          <t>lpg</t>
        </is>
      </c>
      <c r="C1568" s="5" t="inlineStr">
        <is>
          <t>omn</t>
        </is>
      </c>
      <c r="D1568" s="40">
        <f>INDEX(Inputs!$N$5:$N$132,MATCH($B1568&amp;"|"&amp;$C1568,Inputs!$A$5:$A$132,0))</f>
        <v/>
      </c>
      <c r="E1568" s="40">
        <f>INDEX(Inputs!$O$5:$O$132,MATCH($B1568&amp;"|"&amp;$C1568,Inputs!$A$5:$A$132,0))</f>
        <v/>
      </c>
      <c r="F1568" s="40">
        <f>INDEX(Inputs!$P$5:$P$132,MATCH($B1568&amp;"|"&amp;$C1568,Inputs!$A$5:$A$132,0))</f>
        <v/>
      </c>
      <c r="G1568" s="40">
        <f>INDEX(Inputs!$Q$5:$Q$132,MATCH($B1568&amp;"|"&amp;$C1568,Inputs!$A$5:$A$132,0))</f>
        <v/>
      </c>
      <c r="H1568" s="5">
        <f>INDEX(Variables!$B$5:$B$105,MATCH($A1568,Variables!$A$5:$A$105,0))&amp;IF($C1568="",""," | "&amp;INDEX(Mapping!$B$5:$B$26,MATCH($C1568,Mapping!$A$5:$A$26,0))&amp;" | "&amp;INDEX(Mapping!$B$30:$B$41,MATCH($B1568,Mapping!$A$30:$A$41,0)))</f>
        <v/>
      </c>
      <c r="I1568" s="5">
        <f>INDEX(Variables!$C$5:$C$105,MATCH($A1568,Variables!$A$5:$A$105,0))</f>
        <v/>
      </c>
      <c r="J1568" s="5">
        <f>INDEX(Variables!$E$5:$E$105,MATCH($A1568,Variables!$A$5:$A$105,0))</f>
        <v/>
      </c>
      <c r="K1568" s="25">
        <f>LOWER(Settings!$C$4)&amp;".mit."&amp;$A1568&amp;IF($C1568="","","."&amp;$C1568&amp;"."&amp;$B1568)&amp;IF(INDEX(Variables!$D$5:$D$105,MATCH($A1568,Variables!$A$5:$A$105,0))="","","."&amp;INDEX(Variables!$D$5:$D$105,MATCH($A1568,Variables!$A$5:$A$105,0)))&amp;"."&amp;K$5</f>
        <v/>
      </c>
      <c r="L1568" s="46">
        <f>INDEX(Inputs!$U$5:$U$132,MATCH($B1568&amp;"|"&amp;$C1568,Inputs!$A$5:$A$132,0))</f>
        <v/>
      </c>
      <c r="M1568" s="47">
        <f>L1568*(1/(1+$G1568))^(1+$E1568)*(1+M$7)^$D1568*(M1550/L1550)^$E1568*((M1550+M1559)/(L1550+L1559))^($F1568*(1+$E1568))</f>
        <v/>
      </c>
      <c r="N1568" s="47">
        <f>M1568*(1/(1+$G1568))^(1+$E1568)*(1+N$7)^$D1568*(N1550/M1550)^$E1568*((N1550+N1559)/(M1550+M1559))^($F1568*(1+$E1568))</f>
        <v/>
      </c>
      <c r="O1568" s="47">
        <f>N1568*(1/(1+$G1568))^(1+$E1568)*(1+O$7)^$D1568*(O1550/N1550)^$E1568*((O1550+O1559)/(N1550+N1559))^($F1568*(1+$E1568))</f>
        <v/>
      </c>
      <c r="P1568" s="47">
        <f>O1568*(1/(1+$G1568))^(1+$E1568)*(1+P$7)^$D1568*(P1550/O1550)^$E1568*((P1550+P1559)/(O1550+O1559))^($F1568*(1+$E1568))</f>
        <v/>
      </c>
      <c r="Q1568" s="47">
        <f>P1568*(1/(1+$G1568))^(1+$E1568)*(1+Q$7)^$D1568*(Q1550/P1550)^$E1568*((Q1550+Q1559)/(P1550+P1559))^($F1568*(1+$E1568))</f>
        <v/>
      </c>
      <c r="R1568" s="47">
        <f>Q1568*(1/(1+$G1568))^(1+$E1568)*(1+R$7)^$D1568*(R1550/Q1550)^$E1568*((R1550+R1559)/(Q1550+Q1559))^($F1568*(1+$E1568))</f>
        <v/>
      </c>
      <c r="S1568" s="47">
        <f>R1568*(1/(1+$G1568))^(1+$E1568)*(1+S$7)^$D1568*(S1550/R1550)^$E1568*((S1550+S1559)/(R1550+R1559))^($F1568*(1+$E1568))</f>
        <v/>
      </c>
      <c r="T1568" s="47">
        <f>S1568*(1/(1+$G1568))^(1+$E1568)*(1+T$7)^$D1568*(T1550/S1550)^$E1568*((T1550+T1559)/(S1550+S1559))^($F1568*(1+$E1568))</f>
        <v/>
      </c>
      <c r="U1568" s="47">
        <f>T1568*(1/(1+$G1568))^(1+$E1568)*(1+U$7)^$D1568*(U1550/T1550)^$E1568*((U1550+U1559)/(T1550+T1559))^($F1568*(1+$E1568))</f>
        <v/>
      </c>
      <c r="V1568" s="47">
        <f>U1568*(1/(1+$G1568))^(1+$E1568)*(1+V$7)^$D1568*(V1550/U1550)^$E1568*((V1550+V1559)/(U1550+U1559))^($F1568*(1+$E1568))</f>
        <v/>
      </c>
      <c r="W1568" s="47">
        <f>V1568*(1/(1+$G1568))^(1+$E1568)*(1+W$7)^$D1568*(W1550/V1550)^$E1568*((W1550+W1559)/(V1550+V1559))^($F1568*(1+$E1568))</f>
        <v/>
      </c>
      <c r="X1568" s="47">
        <f>W1568*(1/(1+$G1568))^(1+$E1568)*(1+X$7)^$D1568*(X1550/W1550)^$E1568*((X1550+X1559)/(W1550+W1559))^($F1568*(1+$E1568))</f>
        <v/>
      </c>
      <c r="Y1568" s="47">
        <f>X1568*(1/(1+$G1568))^(1+$E1568)*(1+Y$7)^$D1568*(Y1550/X1550)^$E1568*((Y1550+Y1559)/(X1550+X1559))^($F1568*(1+$E1568))</f>
        <v/>
      </c>
      <c r="Z1568" s="47">
        <f>Y1568*(1/(1+$G1568))^(1+$E1568)*(1+Z$7)^$D1568*(Z1550/Y1550)^$E1568*((Z1550+Z1559)/(Y1550+Y1559))^($F1568*(1+$E1568))</f>
        <v/>
      </c>
      <c r="AA1568" s="47">
        <f>Z1568*(1/(1+$G1568))^(1+$E1568)*(1+AA$7)^$D1568*(AA1550/Z1550)^$E1568*((AA1550+AA1559)/(Z1550+Z1559))^($F1568*(1+$E1568))</f>
        <v/>
      </c>
      <c r="AB1568" s="47">
        <f>AA1568*(1/(1+$G1568))^(1+$E1568)*(1+AB$7)^$D1568*(AB1550/AA1550)^$E1568*((AB1550+AB1559)/(AA1550+AA1559))^($F1568*(1+$E1568))</f>
        <v/>
      </c>
      <c r="AC1568" s="47">
        <f>AB1568*(1/(1+$G1568))^(1+$E1568)*(1+AC$7)^$D1568*(AC1550/AB1550)^$E1568*((AC1550+AC1559)/(AB1550+AB1559))^($F1568*(1+$E1568))</f>
        <v/>
      </c>
      <c r="AD1568" s="48">
        <f>FUELUSE(AC1568,AD1550,AC1550,AD1559,AC1559,AD$7,$D1568,$E1568,$F1568,$G1568)</f>
        <v/>
      </c>
      <c r="AE1568" s="25">
        <f>LOWER(Settings!$C$4)&amp;".mit."&amp;$A1568&amp;IF($C1568="","","."&amp;$C1568&amp;"."&amp;$B1568)&amp;IF(INDEX(Variables!$D$5:$D$105,MATCH($A1568,Variables!$A$5:$A$105,0))="","","."&amp;INDEX(Variables!$D$5:$D$105,MATCH($A1568,Variables!$A$5:$A$105,0)))&amp;"."&amp;AE$5</f>
        <v/>
      </c>
      <c r="AF1568" s="46">
        <f>INDEX(Inputs!$U$5:$U$132,MATCH($B1568&amp;"|"&amp;$C1568,Inputs!$A$5:$A$132,0))</f>
        <v/>
      </c>
      <c r="AG1568" s="47">
        <f>AF1568*(1/(1+$G1568))^(1+$E1568)*(1+AG$7)^$D1568*(AG1550/AF1550)^$E1568*((AG1550+AG1559)/(AF1550+AF1559))^($F1568*(1+$E1568))</f>
        <v/>
      </c>
      <c r="AH1568" s="47">
        <f>AG1568*(1/(1+$G1568))^(1+$E1568)*(1+AH$7)^$D1568*(AH1550/AG1550)^$E1568*((AH1550+AH1559)/(AG1550+AG1559))^($F1568*(1+$E1568))</f>
        <v/>
      </c>
      <c r="AI1568" s="47">
        <f>AH1568*(1/(1+$G1568))^(1+$E1568)*(1+AI$7)^$D1568*(AI1550/AH1550)^$E1568*((AI1550+AI1559)/(AH1550+AH1559))^($F1568*(1+$E1568))</f>
        <v/>
      </c>
      <c r="AJ1568" s="47">
        <f>AI1568*(1/(1+$G1568))^(1+$E1568)*(1+AJ$7)^$D1568*(AJ1550/AI1550)^$E1568*((AJ1550+AJ1559)/(AI1550+AI1559))^($F1568*(1+$E1568))</f>
        <v/>
      </c>
      <c r="AK1568" s="47">
        <f>AJ1568*(1/(1+$G1568))^(1+$E1568)*(1+AK$7)^$D1568*(AK1550/AJ1550)^$E1568*((AK1550+AK1559)/(AJ1550+AJ1559))^($F1568*(1+$E1568))</f>
        <v/>
      </c>
      <c r="AL1568" s="47">
        <f>AK1568*(1/(1+$G1568))^(1+$E1568)*(1+AL$7)^$D1568*(AL1550/AK1550)^$E1568*((AL1550+AL1559)/(AK1550+AK1559))^($F1568*(1+$E1568))</f>
        <v/>
      </c>
      <c r="AM1568" s="47">
        <f>AL1568*(1/(1+$G1568))^(1+$E1568)*(1+AM$7)^$D1568*(AM1550/AL1550)^$E1568*((AM1550+AM1559)/(AL1550+AL1559))^($F1568*(1+$E1568))</f>
        <v/>
      </c>
      <c r="AN1568" s="47">
        <f>AM1568*(1/(1+$G1568))^(1+$E1568)*(1+AN$7)^$D1568*(AN1550/AM1550)^$E1568*((AN1550+AN1559)/(AM1550+AM1559))^($F1568*(1+$E1568))</f>
        <v/>
      </c>
      <c r="AO1568" s="47">
        <f>AN1568*(1/(1+$G1568))^(1+$E1568)*(1+AO$7)^$D1568*(AO1550/AN1550)^$E1568*((AO1550+AO1559)/(AN1550+AN1559))^($F1568*(1+$E1568))</f>
        <v/>
      </c>
      <c r="AP1568" s="47">
        <f>AO1568*(1/(1+$G1568))^(1+$E1568)*(1+AP$7)^$D1568*(AP1550/AO1550)^$E1568*((AP1550+AP1559)/(AO1550+AO1559))^($F1568*(1+$E1568))</f>
        <v/>
      </c>
      <c r="AQ1568" s="47">
        <f>AP1568*(1/(1+$G1568))^(1+$E1568)*(1+AQ$7)^$D1568*(AQ1550/AP1550)^$E1568*((AQ1550+AQ1559)/(AP1550+AP1559))^($F1568*(1+$E1568))</f>
        <v/>
      </c>
      <c r="AR1568" s="47">
        <f>AQ1568*(1/(1+$G1568))^(1+$E1568)*(1+AR$7)^$D1568*(AR1550/AQ1550)^$E1568*((AR1550+AR1559)/(AQ1550+AQ1559))^($F1568*(1+$E1568))</f>
        <v/>
      </c>
      <c r="AS1568" s="47">
        <f>AR1568*(1/(1+$G1568))^(1+$E1568)*(1+AS$7)^$D1568*(AS1550/AR1550)^$E1568*((AS1550+AS1559)/(AR1550+AR1559))^($F1568*(1+$E1568))</f>
        <v/>
      </c>
      <c r="AT1568" s="47">
        <f>AS1568*(1/(1+$G1568))^(1+$E1568)*(1+AT$7)^$D1568*(AT1550/AS1550)^$E1568*((AT1550+AT1559)/(AS1550+AS1559))^($F1568*(1+$E1568))</f>
        <v/>
      </c>
      <c r="AU1568" s="47">
        <f>AT1568*(1/(1+$G1568))^(1+$E1568)*(1+AU$7)^$D1568*(AU1550/AT1550)^$E1568*((AU1550+AU1559)/(AT1550+AT1559))^($F1568*(1+$E1568))</f>
        <v/>
      </c>
      <c r="AV1568" s="47">
        <f>AU1568*(1/(1+$G1568))^(1+$E1568)*(1+AV$7)^$D1568*(AV1550/AU1550)^$E1568*((AV1550+AV1559)/(AU1550+AU1559))^($F1568*(1+$E1568))</f>
        <v/>
      </c>
      <c r="AW1568" s="47">
        <f>AV1568*(1/(1+$G1568))^(1+$E1568)*(1+AW$7)^$D1568*(AW1550/AV1550)^$E1568*((AW1550+AW1559)/(AV1550+AV1559))^($F1568*(1+$E1568))</f>
        <v/>
      </c>
      <c r="AX1568" s="48">
        <f>FUELUSE(AW1568,AX1550,AW1550,AX1559,AW1559,AX$7,$D1568,$E1568,$F1568,$G1568)</f>
        <v/>
      </c>
    </row>
    <row r="1569" hidden="1" outlineLevel="2">
      <c r="A1569" s="5" t="inlineStr">
        <is>
          <t>ener</t>
        </is>
      </c>
      <c r="B1569" s="5" t="inlineStr">
        <is>
          <t>ker</t>
        </is>
      </c>
      <c r="C1569" s="5" t="inlineStr">
        <is>
          <t>omn</t>
        </is>
      </c>
      <c r="D1569" s="40">
        <f>INDEX(Inputs!$N$5:$N$132,MATCH($B1569&amp;"|"&amp;$C1569,Inputs!$A$5:$A$132,0))</f>
        <v/>
      </c>
      <c r="E1569" s="40">
        <f>INDEX(Inputs!$O$5:$O$132,MATCH($B1569&amp;"|"&amp;$C1569,Inputs!$A$5:$A$132,0))</f>
        <v/>
      </c>
      <c r="F1569" s="40">
        <f>INDEX(Inputs!$P$5:$P$132,MATCH($B1569&amp;"|"&amp;$C1569,Inputs!$A$5:$A$132,0))</f>
        <v/>
      </c>
      <c r="G1569" s="40">
        <f>INDEX(Inputs!$Q$5:$Q$132,MATCH($B1569&amp;"|"&amp;$C1569,Inputs!$A$5:$A$132,0))</f>
        <v/>
      </c>
      <c r="H1569" s="5">
        <f>INDEX(Variables!$B$5:$B$105,MATCH($A1569,Variables!$A$5:$A$105,0))&amp;IF($C1569="",""," | "&amp;INDEX(Mapping!$B$5:$B$26,MATCH($C1569,Mapping!$A$5:$A$26,0))&amp;" | "&amp;INDEX(Mapping!$B$30:$B$41,MATCH($B1569,Mapping!$A$30:$A$41,0)))</f>
        <v/>
      </c>
      <c r="I1569" s="5">
        <f>INDEX(Variables!$C$5:$C$105,MATCH($A1569,Variables!$A$5:$A$105,0))</f>
        <v/>
      </c>
      <c r="J1569" s="5">
        <f>INDEX(Variables!$E$5:$E$105,MATCH($A1569,Variables!$A$5:$A$105,0))</f>
        <v/>
      </c>
      <c r="K1569" s="25">
        <f>LOWER(Settings!$C$4)&amp;".mit."&amp;$A1569&amp;IF($C1569="","","."&amp;$C1569&amp;"."&amp;$B1569)&amp;IF(INDEX(Variables!$D$5:$D$105,MATCH($A1569,Variables!$A$5:$A$105,0))="","","."&amp;INDEX(Variables!$D$5:$D$105,MATCH($A1569,Variables!$A$5:$A$105,0)))&amp;"."&amp;K$5</f>
        <v/>
      </c>
      <c r="L1569" s="46">
        <f>INDEX(Inputs!$U$5:$U$132,MATCH($B1569&amp;"|"&amp;$C1569,Inputs!$A$5:$A$132,0))</f>
        <v/>
      </c>
      <c r="M1569" s="47">
        <f>L1569*(1/(1+$G1569))^(1+$E1569)*(1+M$7)^$D1569*(M1551/L1551)^$E1569*((M1551+M1560)/(L1551+L1560))^($F1569*(1+$E1569))</f>
        <v/>
      </c>
      <c r="N1569" s="47">
        <f>M1569*(1/(1+$G1569))^(1+$E1569)*(1+N$7)^$D1569*(N1551/M1551)^$E1569*((N1551+N1560)/(M1551+M1560))^($F1569*(1+$E1569))</f>
        <v/>
      </c>
      <c r="O1569" s="47">
        <f>N1569*(1/(1+$G1569))^(1+$E1569)*(1+O$7)^$D1569*(O1551/N1551)^$E1569*((O1551+O1560)/(N1551+N1560))^($F1569*(1+$E1569))</f>
        <v/>
      </c>
      <c r="P1569" s="47">
        <f>O1569*(1/(1+$G1569))^(1+$E1569)*(1+P$7)^$D1569*(P1551/O1551)^$E1569*((P1551+P1560)/(O1551+O1560))^($F1569*(1+$E1569))</f>
        <v/>
      </c>
      <c r="Q1569" s="47">
        <f>P1569*(1/(1+$G1569))^(1+$E1569)*(1+Q$7)^$D1569*(Q1551/P1551)^$E1569*((Q1551+Q1560)/(P1551+P1560))^($F1569*(1+$E1569))</f>
        <v/>
      </c>
      <c r="R1569" s="47">
        <f>Q1569*(1/(1+$G1569))^(1+$E1569)*(1+R$7)^$D1569*(R1551/Q1551)^$E1569*((R1551+R1560)/(Q1551+Q1560))^($F1569*(1+$E1569))</f>
        <v/>
      </c>
      <c r="S1569" s="47">
        <f>R1569*(1/(1+$G1569))^(1+$E1569)*(1+S$7)^$D1569*(S1551/R1551)^$E1569*((S1551+S1560)/(R1551+R1560))^($F1569*(1+$E1569))</f>
        <v/>
      </c>
      <c r="T1569" s="47">
        <f>S1569*(1/(1+$G1569))^(1+$E1569)*(1+T$7)^$D1569*(T1551/S1551)^$E1569*((T1551+T1560)/(S1551+S1560))^($F1569*(1+$E1569))</f>
        <v/>
      </c>
      <c r="U1569" s="47">
        <f>T1569*(1/(1+$G1569))^(1+$E1569)*(1+U$7)^$D1569*(U1551/T1551)^$E1569*((U1551+U1560)/(T1551+T1560))^($F1569*(1+$E1569))</f>
        <v/>
      </c>
      <c r="V1569" s="47">
        <f>U1569*(1/(1+$G1569))^(1+$E1569)*(1+V$7)^$D1569*(V1551/U1551)^$E1569*((V1551+V1560)/(U1551+U1560))^($F1569*(1+$E1569))</f>
        <v/>
      </c>
      <c r="W1569" s="47">
        <f>V1569*(1/(1+$G1569))^(1+$E1569)*(1+W$7)^$D1569*(W1551/V1551)^$E1569*((W1551+W1560)/(V1551+V1560))^($F1569*(1+$E1569))</f>
        <v/>
      </c>
      <c r="X1569" s="47">
        <f>W1569*(1/(1+$G1569))^(1+$E1569)*(1+X$7)^$D1569*(X1551/W1551)^$E1569*((X1551+X1560)/(W1551+W1560))^($F1569*(1+$E1569))</f>
        <v/>
      </c>
      <c r="Y1569" s="47">
        <f>X1569*(1/(1+$G1569))^(1+$E1569)*(1+Y$7)^$D1569*(Y1551/X1551)^$E1569*((Y1551+Y1560)/(X1551+X1560))^($F1569*(1+$E1569))</f>
        <v/>
      </c>
      <c r="Z1569" s="47">
        <f>Y1569*(1/(1+$G1569))^(1+$E1569)*(1+Z$7)^$D1569*(Z1551/Y1551)^$E1569*((Z1551+Z1560)/(Y1551+Y1560))^($F1569*(1+$E1569))</f>
        <v/>
      </c>
      <c r="AA1569" s="47">
        <f>Z1569*(1/(1+$G1569))^(1+$E1569)*(1+AA$7)^$D1569*(AA1551/Z1551)^$E1569*((AA1551+AA1560)/(Z1551+Z1560))^($F1569*(1+$E1569))</f>
        <v/>
      </c>
      <c r="AB1569" s="47">
        <f>AA1569*(1/(1+$G1569))^(1+$E1569)*(1+AB$7)^$D1569*(AB1551/AA1551)^$E1569*((AB1551+AB1560)/(AA1551+AA1560))^($F1569*(1+$E1569))</f>
        <v/>
      </c>
      <c r="AC1569" s="47">
        <f>AB1569*(1/(1+$G1569))^(1+$E1569)*(1+AC$7)^$D1569*(AC1551/AB1551)^$E1569*((AC1551+AC1560)/(AB1551+AB1560))^($F1569*(1+$E1569))</f>
        <v/>
      </c>
      <c r="AD1569" s="48">
        <f>FUELUSE(AC1569,AD1551,AC1551,AD1560,AC1560,AD$7,$D1569,$E1569,$F1569,$G1569)</f>
        <v/>
      </c>
      <c r="AE1569" s="25">
        <f>LOWER(Settings!$C$4)&amp;".mit."&amp;$A1569&amp;IF($C1569="","","."&amp;$C1569&amp;"."&amp;$B1569)&amp;IF(INDEX(Variables!$D$5:$D$105,MATCH($A1569,Variables!$A$5:$A$105,0))="","","."&amp;INDEX(Variables!$D$5:$D$105,MATCH($A1569,Variables!$A$5:$A$105,0)))&amp;"."&amp;AE$5</f>
        <v/>
      </c>
      <c r="AF1569" s="46">
        <f>INDEX(Inputs!$U$5:$U$132,MATCH($B1569&amp;"|"&amp;$C1569,Inputs!$A$5:$A$132,0))</f>
        <v/>
      </c>
      <c r="AG1569" s="47">
        <f>AF1569*(1/(1+$G1569))^(1+$E1569)*(1+AG$7)^$D1569*(AG1551/AF1551)^$E1569*((AG1551+AG1560)/(AF1551+AF1560))^($F1569*(1+$E1569))</f>
        <v/>
      </c>
      <c r="AH1569" s="47">
        <f>AG1569*(1/(1+$G1569))^(1+$E1569)*(1+AH$7)^$D1569*(AH1551/AG1551)^$E1569*((AH1551+AH1560)/(AG1551+AG1560))^($F1569*(1+$E1569))</f>
        <v/>
      </c>
      <c r="AI1569" s="47">
        <f>AH1569*(1/(1+$G1569))^(1+$E1569)*(1+AI$7)^$D1569*(AI1551/AH1551)^$E1569*((AI1551+AI1560)/(AH1551+AH1560))^($F1569*(1+$E1569))</f>
        <v/>
      </c>
      <c r="AJ1569" s="47">
        <f>AI1569*(1/(1+$G1569))^(1+$E1569)*(1+AJ$7)^$D1569*(AJ1551/AI1551)^$E1569*((AJ1551+AJ1560)/(AI1551+AI1560))^($F1569*(1+$E1569))</f>
        <v/>
      </c>
      <c r="AK1569" s="47">
        <f>AJ1569*(1/(1+$G1569))^(1+$E1569)*(1+AK$7)^$D1569*(AK1551/AJ1551)^$E1569*((AK1551+AK1560)/(AJ1551+AJ1560))^($F1569*(1+$E1569))</f>
        <v/>
      </c>
      <c r="AL1569" s="47">
        <f>AK1569*(1/(1+$G1569))^(1+$E1569)*(1+AL$7)^$D1569*(AL1551/AK1551)^$E1569*((AL1551+AL1560)/(AK1551+AK1560))^($F1569*(1+$E1569))</f>
        <v/>
      </c>
      <c r="AM1569" s="47">
        <f>AL1569*(1/(1+$G1569))^(1+$E1569)*(1+AM$7)^$D1569*(AM1551/AL1551)^$E1569*((AM1551+AM1560)/(AL1551+AL1560))^($F1569*(1+$E1569))</f>
        <v/>
      </c>
      <c r="AN1569" s="47">
        <f>AM1569*(1/(1+$G1569))^(1+$E1569)*(1+AN$7)^$D1569*(AN1551/AM1551)^$E1569*((AN1551+AN1560)/(AM1551+AM1560))^($F1569*(1+$E1569))</f>
        <v/>
      </c>
      <c r="AO1569" s="47">
        <f>AN1569*(1/(1+$G1569))^(1+$E1569)*(1+AO$7)^$D1569*(AO1551/AN1551)^$E1569*((AO1551+AO1560)/(AN1551+AN1560))^($F1569*(1+$E1569))</f>
        <v/>
      </c>
      <c r="AP1569" s="47">
        <f>AO1569*(1/(1+$G1569))^(1+$E1569)*(1+AP$7)^$D1569*(AP1551/AO1551)^$E1569*((AP1551+AP1560)/(AO1551+AO1560))^($F1569*(1+$E1569))</f>
        <v/>
      </c>
      <c r="AQ1569" s="47">
        <f>AP1569*(1/(1+$G1569))^(1+$E1569)*(1+AQ$7)^$D1569*(AQ1551/AP1551)^$E1569*((AQ1551+AQ1560)/(AP1551+AP1560))^($F1569*(1+$E1569))</f>
        <v/>
      </c>
      <c r="AR1569" s="47">
        <f>AQ1569*(1/(1+$G1569))^(1+$E1569)*(1+AR$7)^$D1569*(AR1551/AQ1551)^$E1569*((AR1551+AR1560)/(AQ1551+AQ1560))^($F1569*(1+$E1569))</f>
        <v/>
      </c>
      <c r="AS1569" s="47">
        <f>AR1569*(1/(1+$G1569))^(1+$E1569)*(1+AS$7)^$D1569*(AS1551/AR1551)^$E1569*((AS1551+AS1560)/(AR1551+AR1560))^($F1569*(1+$E1569))</f>
        <v/>
      </c>
      <c r="AT1569" s="47">
        <f>AS1569*(1/(1+$G1569))^(1+$E1569)*(1+AT$7)^$D1569*(AT1551/AS1551)^$E1569*((AT1551+AT1560)/(AS1551+AS1560))^($F1569*(1+$E1569))</f>
        <v/>
      </c>
      <c r="AU1569" s="47">
        <f>AT1569*(1/(1+$G1569))^(1+$E1569)*(1+AU$7)^$D1569*(AU1551/AT1551)^$E1569*((AU1551+AU1560)/(AT1551+AT1560))^($F1569*(1+$E1569))</f>
        <v/>
      </c>
      <c r="AV1569" s="47">
        <f>AU1569*(1/(1+$G1569))^(1+$E1569)*(1+AV$7)^$D1569*(AV1551/AU1551)^$E1569*((AV1551+AV1560)/(AU1551+AU1560))^($F1569*(1+$E1569))</f>
        <v/>
      </c>
      <c r="AW1569" s="47">
        <f>AV1569*(1/(1+$G1569))^(1+$E1569)*(1+AW$7)^$D1569*(AW1551/AV1551)^$E1569*((AW1551+AW1560)/(AV1551+AV1560))^($F1569*(1+$E1569))</f>
        <v/>
      </c>
      <c r="AX1569" s="48">
        <f>FUELUSE(AW1569,AX1551,AW1551,AX1560,AW1560,AX$7,$D1569,$E1569,$F1569,$G1569)</f>
        <v/>
      </c>
    </row>
    <row r="1570" hidden="1" outlineLevel="2">
      <c r="A1570" s="5" t="inlineStr">
        <is>
          <t>ener</t>
        </is>
      </c>
      <c r="B1570" s="5" t="inlineStr">
        <is>
          <t>oop</t>
        </is>
      </c>
      <c r="C1570" s="5" t="inlineStr">
        <is>
          <t>omn</t>
        </is>
      </c>
      <c r="D1570" s="40">
        <f>INDEX(Inputs!$N$5:$N$132,MATCH($B1570&amp;"|"&amp;$C1570,Inputs!$A$5:$A$132,0))</f>
        <v/>
      </c>
      <c r="E1570" s="40">
        <f>INDEX(Inputs!$O$5:$O$132,MATCH($B1570&amp;"|"&amp;$C1570,Inputs!$A$5:$A$132,0))</f>
        <v/>
      </c>
      <c r="F1570" s="40">
        <f>INDEX(Inputs!$P$5:$P$132,MATCH($B1570&amp;"|"&amp;$C1570,Inputs!$A$5:$A$132,0))</f>
        <v/>
      </c>
      <c r="G1570" s="40">
        <f>INDEX(Inputs!$Q$5:$Q$132,MATCH($B1570&amp;"|"&amp;$C1570,Inputs!$A$5:$A$132,0))</f>
        <v/>
      </c>
      <c r="H1570" s="5">
        <f>INDEX(Variables!$B$5:$B$105,MATCH($A1570,Variables!$A$5:$A$105,0))&amp;IF($C1570="",""," | "&amp;INDEX(Mapping!$B$5:$B$26,MATCH($C1570,Mapping!$A$5:$A$26,0))&amp;" | "&amp;INDEX(Mapping!$B$30:$B$41,MATCH($B1570,Mapping!$A$30:$A$41,0)))</f>
        <v/>
      </c>
      <c r="I1570" s="5">
        <f>INDEX(Variables!$C$5:$C$105,MATCH($A1570,Variables!$A$5:$A$105,0))</f>
        <v/>
      </c>
      <c r="J1570" s="5">
        <f>INDEX(Variables!$E$5:$E$105,MATCH($A1570,Variables!$A$5:$A$105,0))</f>
        <v/>
      </c>
      <c r="K1570" s="25">
        <f>LOWER(Settings!$C$4)&amp;".mit."&amp;$A1570&amp;IF($C1570="","","."&amp;$C1570&amp;"."&amp;$B1570)&amp;IF(INDEX(Variables!$D$5:$D$105,MATCH($A1570,Variables!$A$5:$A$105,0))="","","."&amp;INDEX(Variables!$D$5:$D$105,MATCH($A1570,Variables!$A$5:$A$105,0)))&amp;"."&amp;K$5</f>
        <v/>
      </c>
      <c r="L1570" s="46">
        <f>INDEX(Inputs!$U$5:$U$132,MATCH($B1570&amp;"|"&amp;$C1570,Inputs!$A$5:$A$132,0))</f>
        <v/>
      </c>
      <c r="M1570" s="47">
        <f>L1570*(1/(1+$G1570))^(1+$E1570)*(1+M$7)^$D1570*(M1552/L1552)^$E1570*((M1552+M1561)/(L1552+L1561))^($F1570*(1+$E1570))</f>
        <v/>
      </c>
      <c r="N1570" s="47">
        <f>M1570*(1/(1+$G1570))^(1+$E1570)*(1+N$7)^$D1570*(N1552/M1552)^$E1570*((N1552+N1561)/(M1552+M1561))^($F1570*(1+$E1570))</f>
        <v/>
      </c>
      <c r="O1570" s="47">
        <f>N1570*(1/(1+$G1570))^(1+$E1570)*(1+O$7)^$D1570*(O1552/N1552)^$E1570*((O1552+O1561)/(N1552+N1561))^($F1570*(1+$E1570))</f>
        <v/>
      </c>
      <c r="P1570" s="47">
        <f>O1570*(1/(1+$G1570))^(1+$E1570)*(1+P$7)^$D1570*(P1552/O1552)^$E1570*((P1552+P1561)/(O1552+O1561))^($F1570*(1+$E1570))</f>
        <v/>
      </c>
      <c r="Q1570" s="47">
        <f>P1570*(1/(1+$G1570))^(1+$E1570)*(1+Q$7)^$D1570*(Q1552/P1552)^$E1570*((Q1552+Q1561)/(P1552+P1561))^($F1570*(1+$E1570))</f>
        <v/>
      </c>
      <c r="R1570" s="47">
        <f>Q1570*(1/(1+$G1570))^(1+$E1570)*(1+R$7)^$D1570*(R1552/Q1552)^$E1570*((R1552+R1561)/(Q1552+Q1561))^($F1570*(1+$E1570))</f>
        <v/>
      </c>
      <c r="S1570" s="47">
        <f>R1570*(1/(1+$G1570))^(1+$E1570)*(1+S$7)^$D1570*(S1552/R1552)^$E1570*((S1552+S1561)/(R1552+R1561))^($F1570*(1+$E1570))</f>
        <v/>
      </c>
      <c r="T1570" s="47">
        <f>S1570*(1/(1+$G1570))^(1+$E1570)*(1+T$7)^$D1570*(T1552/S1552)^$E1570*((T1552+T1561)/(S1552+S1561))^($F1570*(1+$E1570))</f>
        <v/>
      </c>
      <c r="U1570" s="47">
        <f>T1570*(1/(1+$G1570))^(1+$E1570)*(1+U$7)^$D1570*(U1552/T1552)^$E1570*((U1552+U1561)/(T1552+T1561))^($F1570*(1+$E1570))</f>
        <v/>
      </c>
      <c r="V1570" s="47">
        <f>U1570*(1/(1+$G1570))^(1+$E1570)*(1+V$7)^$D1570*(V1552/U1552)^$E1570*((V1552+V1561)/(U1552+U1561))^($F1570*(1+$E1570))</f>
        <v/>
      </c>
      <c r="W1570" s="47">
        <f>V1570*(1/(1+$G1570))^(1+$E1570)*(1+W$7)^$D1570*(W1552/V1552)^$E1570*((W1552+W1561)/(V1552+V1561))^($F1570*(1+$E1570))</f>
        <v/>
      </c>
      <c r="X1570" s="47">
        <f>W1570*(1/(1+$G1570))^(1+$E1570)*(1+X$7)^$D1570*(X1552/W1552)^$E1570*((X1552+X1561)/(W1552+W1561))^($F1570*(1+$E1570))</f>
        <v/>
      </c>
      <c r="Y1570" s="47">
        <f>X1570*(1/(1+$G1570))^(1+$E1570)*(1+Y$7)^$D1570*(Y1552/X1552)^$E1570*((Y1552+Y1561)/(X1552+X1561))^($F1570*(1+$E1570))</f>
        <v/>
      </c>
      <c r="Z1570" s="47">
        <f>Y1570*(1/(1+$G1570))^(1+$E1570)*(1+Z$7)^$D1570*(Z1552/Y1552)^$E1570*((Z1552+Z1561)/(Y1552+Y1561))^($F1570*(1+$E1570))</f>
        <v/>
      </c>
      <c r="AA1570" s="47">
        <f>Z1570*(1/(1+$G1570))^(1+$E1570)*(1+AA$7)^$D1570*(AA1552/Z1552)^$E1570*((AA1552+AA1561)/(Z1552+Z1561))^($F1570*(1+$E1570))</f>
        <v/>
      </c>
      <c r="AB1570" s="47">
        <f>AA1570*(1/(1+$G1570))^(1+$E1570)*(1+AB$7)^$D1570*(AB1552/AA1552)^$E1570*((AB1552+AB1561)/(AA1552+AA1561))^($F1570*(1+$E1570))</f>
        <v/>
      </c>
      <c r="AC1570" s="47">
        <f>AB1570*(1/(1+$G1570))^(1+$E1570)*(1+AC$7)^$D1570*(AC1552/AB1552)^$E1570*((AC1552+AC1561)/(AB1552+AB1561))^($F1570*(1+$E1570))</f>
        <v/>
      </c>
      <c r="AD1570" s="48">
        <f>FUELUSE(AC1570,AD1552,AC1552,AD1561,AC1561,AD$7,$D1570,$E1570,$F1570,$G1570)</f>
        <v/>
      </c>
      <c r="AE1570" s="25">
        <f>LOWER(Settings!$C$4)&amp;".mit."&amp;$A1570&amp;IF($C1570="","","."&amp;$C1570&amp;"."&amp;$B1570)&amp;IF(INDEX(Variables!$D$5:$D$105,MATCH($A1570,Variables!$A$5:$A$105,0))="","","."&amp;INDEX(Variables!$D$5:$D$105,MATCH($A1570,Variables!$A$5:$A$105,0)))&amp;"."&amp;AE$5</f>
        <v/>
      </c>
      <c r="AF1570" s="46">
        <f>INDEX(Inputs!$U$5:$U$132,MATCH($B1570&amp;"|"&amp;$C1570,Inputs!$A$5:$A$132,0))</f>
        <v/>
      </c>
      <c r="AG1570" s="47">
        <f>AF1570*(1/(1+$G1570))^(1+$E1570)*(1+AG$7)^$D1570*(AG1552/AF1552)^$E1570*((AG1552+AG1561)/(AF1552+AF1561))^($F1570*(1+$E1570))</f>
        <v/>
      </c>
      <c r="AH1570" s="47">
        <f>AG1570*(1/(1+$G1570))^(1+$E1570)*(1+AH$7)^$D1570*(AH1552/AG1552)^$E1570*((AH1552+AH1561)/(AG1552+AG1561))^($F1570*(1+$E1570))</f>
        <v/>
      </c>
      <c r="AI1570" s="47">
        <f>AH1570*(1/(1+$G1570))^(1+$E1570)*(1+AI$7)^$D1570*(AI1552/AH1552)^$E1570*((AI1552+AI1561)/(AH1552+AH1561))^($F1570*(1+$E1570))</f>
        <v/>
      </c>
      <c r="AJ1570" s="47">
        <f>AI1570*(1/(1+$G1570))^(1+$E1570)*(1+AJ$7)^$D1570*(AJ1552/AI1552)^$E1570*((AJ1552+AJ1561)/(AI1552+AI1561))^($F1570*(1+$E1570))</f>
        <v/>
      </c>
      <c r="AK1570" s="47">
        <f>AJ1570*(1/(1+$G1570))^(1+$E1570)*(1+AK$7)^$D1570*(AK1552/AJ1552)^$E1570*((AK1552+AK1561)/(AJ1552+AJ1561))^($F1570*(1+$E1570))</f>
        <v/>
      </c>
      <c r="AL1570" s="47">
        <f>AK1570*(1/(1+$G1570))^(1+$E1570)*(1+AL$7)^$D1570*(AL1552/AK1552)^$E1570*((AL1552+AL1561)/(AK1552+AK1561))^($F1570*(1+$E1570))</f>
        <v/>
      </c>
      <c r="AM1570" s="47">
        <f>AL1570*(1/(1+$G1570))^(1+$E1570)*(1+AM$7)^$D1570*(AM1552/AL1552)^$E1570*((AM1552+AM1561)/(AL1552+AL1561))^($F1570*(1+$E1570))</f>
        <v/>
      </c>
      <c r="AN1570" s="47">
        <f>AM1570*(1/(1+$G1570))^(1+$E1570)*(1+AN$7)^$D1570*(AN1552/AM1552)^$E1570*((AN1552+AN1561)/(AM1552+AM1561))^($F1570*(1+$E1570))</f>
        <v/>
      </c>
      <c r="AO1570" s="47">
        <f>AN1570*(1/(1+$G1570))^(1+$E1570)*(1+AO$7)^$D1570*(AO1552/AN1552)^$E1570*((AO1552+AO1561)/(AN1552+AN1561))^($F1570*(1+$E1570))</f>
        <v/>
      </c>
      <c r="AP1570" s="47">
        <f>AO1570*(1/(1+$G1570))^(1+$E1570)*(1+AP$7)^$D1570*(AP1552/AO1552)^$E1570*((AP1552+AP1561)/(AO1552+AO1561))^($F1570*(1+$E1570))</f>
        <v/>
      </c>
      <c r="AQ1570" s="47">
        <f>AP1570*(1/(1+$G1570))^(1+$E1570)*(1+AQ$7)^$D1570*(AQ1552/AP1552)^$E1570*((AQ1552+AQ1561)/(AP1552+AP1561))^($F1570*(1+$E1570))</f>
        <v/>
      </c>
      <c r="AR1570" s="47">
        <f>AQ1570*(1/(1+$G1570))^(1+$E1570)*(1+AR$7)^$D1570*(AR1552/AQ1552)^$E1570*((AR1552+AR1561)/(AQ1552+AQ1561))^($F1570*(1+$E1570))</f>
        <v/>
      </c>
      <c r="AS1570" s="47">
        <f>AR1570*(1/(1+$G1570))^(1+$E1570)*(1+AS$7)^$D1570*(AS1552/AR1552)^$E1570*((AS1552+AS1561)/(AR1552+AR1561))^($F1570*(1+$E1570))</f>
        <v/>
      </c>
      <c r="AT1570" s="47">
        <f>AS1570*(1/(1+$G1570))^(1+$E1570)*(1+AT$7)^$D1570*(AT1552/AS1552)^$E1570*((AT1552+AT1561)/(AS1552+AS1561))^($F1570*(1+$E1570))</f>
        <v/>
      </c>
      <c r="AU1570" s="47">
        <f>AT1570*(1/(1+$G1570))^(1+$E1570)*(1+AU$7)^$D1570*(AU1552/AT1552)^$E1570*((AU1552+AU1561)/(AT1552+AT1561))^($F1570*(1+$E1570))</f>
        <v/>
      </c>
      <c r="AV1570" s="47">
        <f>AU1570*(1/(1+$G1570))^(1+$E1570)*(1+AV$7)^$D1570*(AV1552/AU1552)^$E1570*((AV1552+AV1561)/(AU1552+AU1561))^($F1570*(1+$E1570))</f>
        <v/>
      </c>
      <c r="AW1570" s="47">
        <f>AV1570*(1/(1+$G1570))^(1+$E1570)*(1+AW$7)^$D1570*(AW1552/AV1552)^$E1570*((AW1552+AW1561)/(AV1552+AV1561))^($F1570*(1+$E1570))</f>
        <v/>
      </c>
      <c r="AX1570" s="48">
        <f>FUELUSE(AW1570,AX1552,AW1552,AX1561,AW1561,AX$7,$D1570,$E1570,$F1570,$G1570)</f>
        <v/>
      </c>
    </row>
    <row r="1571" hidden="1" outlineLevel="2">
      <c r="A1571" s="5" t="inlineStr">
        <is>
          <t>ener</t>
        </is>
      </c>
      <c r="B1571" s="5" t="inlineStr">
        <is>
          <t>bio</t>
        </is>
      </c>
      <c r="C1571" s="5" t="inlineStr">
        <is>
          <t>omn</t>
        </is>
      </c>
      <c r="D1571" s="40">
        <f>INDEX(Inputs!$N$5:$N$132,MATCH($B1571&amp;"|"&amp;$C1571,Inputs!$A$5:$A$132,0))</f>
        <v/>
      </c>
      <c r="E1571" s="40">
        <f>INDEX(Inputs!$O$5:$O$132,MATCH($B1571&amp;"|"&amp;$C1571,Inputs!$A$5:$A$132,0))</f>
        <v/>
      </c>
      <c r="F1571" s="40">
        <f>INDEX(Inputs!$P$5:$P$132,MATCH($B1571&amp;"|"&amp;$C1571,Inputs!$A$5:$A$132,0))</f>
        <v/>
      </c>
      <c r="G1571" s="40">
        <f>INDEX(Inputs!$Q$5:$Q$132,MATCH($B1571&amp;"|"&amp;$C1571,Inputs!$A$5:$A$132,0))</f>
        <v/>
      </c>
      <c r="H1571" s="5">
        <f>INDEX(Variables!$B$5:$B$105,MATCH($A1571,Variables!$A$5:$A$105,0))&amp;IF($C1571="",""," | "&amp;INDEX(Mapping!$B$5:$B$26,MATCH($C1571,Mapping!$A$5:$A$26,0))&amp;" | "&amp;INDEX(Mapping!$B$30:$B$41,MATCH($B1571,Mapping!$A$30:$A$41,0)))</f>
        <v/>
      </c>
      <c r="I1571" s="5">
        <f>INDEX(Variables!$C$5:$C$105,MATCH($A1571,Variables!$A$5:$A$105,0))</f>
        <v/>
      </c>
      <c r="J1571" s="5">
        <f>INDEX(Variables!$E$5:$E$105,MATCH($A1571,Variables!$A$5:$A$105,0))</f>
        <v/>
      </c>
      <c r="K1571" s="25">
        <f>LOWER(Settings!$C$4)&amp;".mit."&amp;$A1571&amp;IF($C1571="","","."&amp;$C1571&amp;"."&amp;$B1571)&amp;IF(INDEX(Variables!$D$5:$D$105,MATCH($A1571,Variables!$A$5:$A$105,0))="","","."&amp;INDEX(Variables!$D$5:$D$105,MATCH($A1571,Variables!$A$5:$A$105,0)))&amp;"."&amp;K$5</f>
        <v/>
      </c>
      <c r="L1571" s="46">
        <f>INDEX(Inputs!$U$5:$U$132,MATCH($B1571&amp;"|"&amp;$C1571,Inputs!$A$5:$A$132,0))</f>
        <v/>
      </c>
      <c r="M1571" s="47">
        <f>L1571*(1/(1+$G1571))^(1+$E1571)*(1+M$7)^$D1571*(M1553/L1553)^$E1571*((M1553+M1562)/(L1553+L1562))^($F1571*(1+$E1571))</f>
        <v/>
      </c>
      <c r="N1571" s="47">
        <f>M1571*(1/(1+$G1571))^(1+$E1571)*(1+N$7)^$D1571*(N1553/M1553)^$E1571*((N1553+N1562)/(M1553+M1562))^($F1571*(1+$E1571))</f>
        <v/>
      </c>
      <c r="O1571" s="47">
        <f>N1571*(1/(1+$G1571))^(1+$E1571)*(1+O$7)^$D1571*(O1553/N1553)^$E1571*((O1553+O1562)/(N1553+N1562))^($F1571*(1+$E1571))</f>
        <v/>
      </c>
      <c r="P1571" s="47">
        <f>O1571*(1/(1+$G1571))^(1+$E1571)*(1+P$7)^$D1571*(P1553/O1553)^$E1571*((P1553+P1562)/(O1553+O1562))^($F1571*(1+$E1571))</f>
        <v/>
      </c>
      <c r="Q1571" s="47">
        <f>P1571*(1/(1+$G1571))^(1+$E1571)*(1+Q$7)^$D1571*(Q1553/P1553)^$E1571*((Q1553+Q1562)/(P1553+P1562))^($F1571*(1+$E1571))</f>
        <v/>
      </c>
      <c r="R1571" s="47">
        <f>Q1571*(1/(1+$G1571))^(1+$E1571)*(1+R$7)^$D1571*(R1553/Q1553)^$E1571*((R1553+R1562)/(Q1553+Q1562))^($F1571*(1+$E1571))</f>
        <v/>
      </c>
      <c r="S1571" s="47">
        <f>R1571*(1/(1+$G1571))^(1+$E1571)*(1+S$7)^$D1571*(S1553/R1553)^$E1571*((S1553+S1562)/(R1553+R1562))^($F1571*(1+$E1571))</f>
        <v/>
      </c>
      <c r="T1571" s="47">
        <f>S1571*(1/(1+$G1571))^(1+$E1571)*(1+T$7)^$D1571*(T1553/S1553)^$E1571*((T1553+T1562)/(S1553+S1562))^($F1571*(1+$E1571))</f>
        <v/>
      </c>
      <c r="U1571" s="47">
        <f>T1571*(1/(1+$G1571))^(1+$E1571)*(1+U$7)^$D1571*(U1553/T1553)^$E1571*((U1553+U1562)/(T1553+T1562))^($F1571*(1+$E1571))</f>
        <v/>
      </c>
      <c r="V1571" s="47">
        <f>U1571*(1/(1+$G1571))^(1+$E1571)*(1+V$7)^$D1571*(V1553/U1553)^$E1571*((V1553+V1562)/(U1553+U1562))^($F1571*(1+$E1571))</f>
        <v/>
      </c>
      <c r="W1571" s="47">
        <f>V1571*(1/(1+$G1571))^(1+$E1571)*(1+W$7)^$D1571*(W1553/V1553)^$E1571*((W1553+W1562)/(V1553+V1562))^($F1571*(1+$E1571))</f>
        <v/>
      </c>
      <c r="X1571" s="47">
        <f>W1571*(1/(1+$G1571))^(1+$E1571)*(1+X$7)^$D1571*(X1553/W1553)^$E1571*((X1553+X1562)/(W1553+W1562))^($F1571*(1+$E1571))</f>
        <v/>
      </c>
      <c r="Y1571" s="47">
        <f>X1571*(1/(1+$G1571))^(1+$E1571)*(1+Y$7)^$D1571*(Y1553/X1553)^$E1571*((Y1553+Y1562)/(X1553+X1562))^($F1571*(1+$E1571))</f>
        <v/>
      </c>
      <c r="Z1571" s="47">
        <f>Y1571*(1/(1+$G1571))^(1+$E1571)*(1+Z$7)^$D1571*(Z1553/Y1553)^$E1571*((Z1553+Z1562)/(Y1553+Y1562))^($F1571*(1+$E1571))</f>
        <v/>
      </c>
      <c r="AA1571" s="47">
        <f>Z1571*(1/(1+$G1571))^(1+$E1571)*(1+AA$7)^$D1571*(AA1553/Z1553)^$E1571*((AA1553+AA1562)/(Z1553+Z1562))^($F1571*(1+$E1571))</f>
        <v/>
      </c>
      <c r="AB1571" s="47">
        <f>AA1571*(1/(1+$G1571))^(1+$E1571)*(1+AB$7)^$D1571*(AB1553/AA1553)^$E1571*((AB1553+AB1562)/(AA1553+AA1562))^($F1571*(1+$E1571))</f>
        <v/>
      </c>
      <c r="AC1571" s="47">
        <f>AB1571*(1/(1+$G1571))^(1+$E1571)*(1+AC$7)^$D1571*(AC1553/AB1553)^$E1571*((AC1553+AC1562)/(AB1553+AB1562))^($F1571*(1+$E1571))</f>
        <v/>
      </c>
      <c r="AD1571" s="48">
        <f>FUELUSE(AC1571,AD1553,AC1553,AD1562,AC1562,AD$7,$D1571,$E1571,$F1571,$G1571)</f>
        <v/>
      </c>
      <c r="AE1571" s="25">
        <f>LOWER(Settings!$C$4)&amp;".mit."&amp;$A1571&amp;IF($C1571="","","."&amp;$C1571&amp;"."&amp;$B1571)&amp;IF(INDEX(Variables!$D$5:$D$105,MATCH($A1571,Variables!$A$5:$A$105,0))="","","."&amp;INDEX(Variables!$D$5:$D$105,MATCH($A1571,Variables!$A$5:$A$105,0)))&amp;"."&amp;AE$5</f>
        <v/>
      </c>
      <c r="AF1571" s="46">
        <f>INDEX(Inputs!$U$5:$U$132,MATCH($B1571&amp;"|"&amp;$C1571,Inputs!$A$5:$A$132,0))</f>
        <v/>
      </c>
      <c r="AG1571" s="47">
        <f>AF1571*(1/(1+$G1571))^(1+$E1571)*(1+AG$7)^$D1571*(AG1553/AF1553)^$E1571*((AG1553+AG1562)/(AF1553+AF1562))^($F1571*(1+$E1571))</f>
        <v/>
      </c>
      <c r="AH1571" s="47">
        <f>AG1571*(1/(1+$G1571))^(1+$E1571)*(1+AH$7)^$D1571*(AH1553/AG1553)^$E1571*((AH1553+AH1562)/(AG1553+AG1562))^($F1571*(1+$E1571))</f>
        <v/>
      </c>
      <c r="AI1571" s="47">
        <f>AH1571*(1/(1+$G1571))^(1+$E1571)*(1+AI$7)^$D1571*(AI1553/AH1553)^$E1571*((AI1553+AI1562)/(AH1553+AH1562))^($F1571*(1+$E1571))</f>
        <v/>
      </c>
      <c r="AJ1571" s="47">
        <f>AI1571*(1/(1+$G1571))^(1+$E1571)*(1+AJ$7)^$D1571*(AJ1553/AI1553)^$E1571*((AJ1553+AJ1562)/(AI1553+AI1562))^($F1571*(1+$E1571))</f>
        <v/>
      </c>
      <c r="AK1571" s="47">
        <f>AJ1571*(1/(1+$G1571))^(1+$E1571)*(1+AK$7)^$D1571*(AK1553/AJ1553)^$E1571*((AK1553+AK1562)/(AJ1553+AJ1562))^($F1571*(1+$E1571))</f>
        <v/>
      </c>
      <c r="AL1571" s="47">
        <f>AK1571*(1/(1+$G1571))^(1+$E1571)*(1+AL$7)^$D1571*(AL1553/AK1553)^$E1571*((AL1553+AL1562)/(AK1553+AK1562))^($F1571*(1+$E1571))</f>
        <v/>
      </c>
      <c r="AM1571" s="47">
        <f>AL1571*(1/(1+$G1571))^(1+$E1571)*(1+AM$7)^$D1571*(AM1553/AL1553)^$E1571*((AM1553+AM1562)/(AL1553+AL1562))^($F1571*(1+$E1571))</f>
        <v/>
      </c>
      <c r="AN1571" s="47">
        <f>AM1571*(1/(1+$G1571))^(1+$E1571)*(1+AN$7)^$D1571*(AN1553/AM1553)^$E1571*((AN1553+AN1562)/(AM1553+AM1562))^($F1571*(1+$E1571))</f>
        <v/>
      </c>
      <c r="AO1571" s="47">
        <f>AN1571*(1/(1+$G1571))^(1+$E1571)*(1+AO$7)^$D1571*(AO1553/AN1553)^$E1571*((AO1553+AO1562)/(AN1553+AN1562))^($F1571*(1+$E1571))</f>
        <v/>
      </c>
      <c r="AP1571" s="47">
        <f>AO1571*(1/(1+$G1571))^(1+$E1571)*(1+AP$7)^$D1571*(AP1553/AO1553)^$E1571*((AP1553+AP1562)/(AO1553+AO1562))^($F1571*(1+$E1571))</f>
        <v/>
      </c>
      <c r="AQ1571" s="47">
        <f>AP1571*(1/(1+$G1571))^(1+$E1571)*(1+AQ$7)^$D1571*(AQ1553/AP1553)^$E1571*((AQ1553+AQ1562)/(AP1553+AP1562))^($F1571*(1+$E1571))</f>
        <v/>
      </c>
      <c r="AR1571" s="47">
        <f>AQ1571*(1/(1+$G1571))^(1+$E1571)*(1+AR$7)^$D1571*(AR1553/AQ1553)^$E1571*((AR1553+AR1562)/(AQ1553+AQ1562))^($F1571*(1+$E1571))</f>
        <v/>
      </c>
      <c r="AS1571" s="47">
        <f>AR1571*(1/(1+$G1571))^(1+$E1571)*(1+AS$7)^$D1571*(AS1553/AR1553)^$E1571*((AS1553+AS1562)/(AR1553+AR1562))^($F1571*(1+$E1571))</f>
        <v/>
      </c>
      <c r="AT1571" s="47">
        <f>AS1571*(1/(1+$G1571))^(1+$E1571)*(1+AT$7)^$D1571*(AT1553/AS1553)^$E1571*((AT1553+AT1562)/(AS1553+AS1562))^($F1571*(1+$E1571))</f>
        <v/>
      </c>
      <c r="AU1571" s="47">
        <f>AT1571*(1/(1+$G1571))^(1+$E1571)*(1+AU$7)^$D1571*(AU1553/AT1553)^$E1571*((AU1553+AU1562)/(AT1553+AT1562))^($F1571*(1+$E1571))</f>
        <v/>
      </c>
      <c r="AV1571" s="47">
        <f>AU1571*(1/(1+$G1571))^(1+$E1571)*(1+AV$7)^$D1571*(AV1553/AU1553)^$E1571*((AV1553+AV1562)/(AU1553+AU1562))^($F1571*(1+$E1571))</f>
        <v/>
      </c>
      <c r="AW1571" s="47">
        <f>AV1571*(1/(1+$G1571))^(1+$E1571)*(1+AW$7)^$D1571*(AW1553/AV1553)^$E1571*((AW1553+AW1562)/(AV1553+AV1562))^($F1571*(1+$E1571))</f>
        <v/>
      </c>
      <c r="AX1571" s="48">
        <f>FUELUSE(AW1571,AX1553,AW1553,AX1562,AW1562,AX$7,$D1571,$E1571,$F1571,$G1571)</f>
        <v/>
      </c>
    </row>
    <row r="1572" hidden="1" outlineLevel="2"/>
    <row r="1573" hidden="1" outlineLevel="2">
      <c r="A1573" s="5" t="inlineStr">
        <is>
          <t>co2</t>
        </is>
      </c>
      <c r="B1573" s="5" t="inlineStr">
        <is>
          <t>coa</t>
        </is>
      </c>
      <c r="C1573" s="5" t="inlineStr">
        <is>
          <t>omn</t>
        </is>
      </c>
      <c r="D1573" s="40">
        <f>INDEX(Inputs!$T$5:$T$132,MATCH($B1573&amp;"|"&amp;$C1573,Inputs!$A$5:$A$132,0))</f>
        <v/>
      </c>
      <c r="E1573" s="39" t="n"/>
      <c r="F1573" s="39" t="n"/>
      <c r="G1573" s="39" t="n"/>
      <c r="H1573" s="5">
        <f>INDEX(Variables!$B$5:$B$105,MATCH($A1573,Variables!$A$5:$A$105,0))&amp;IF($C1573="",""," | "&amp;INDEX(Mapping!$B$5:$B$26,MATCH($C1573,Mapping!$A$5:$A$26,0))&amp;" | "&amp;INDEX(Mapping!$B$30:$B$41,MATCH($B1573,Mapping!$A$30:$A$41,0)))</f>
        <v/>
      </c>
      <c r="I1573" s="5">
        <f>INDEX(Variables!$C$5:$C$105,MATCH($A1573,Variables!$A$5:$A$105,0))</f>
        <v/>
      </c>
      <c r="J1573" s="5">
        <f>INDEX(Variables!$E$5:$E$105,MATCH($A1573,Variables!$A$5:$A$105,0))</f>
        <v/>
      </c>
      <c r="K1573" s="25">
        <f>LOWER(Settings!$C$4)&amp;".mit."&amp;$A1573&amp;IF($C1573="","","."&amp;$C1573&amp;"."&amp;$B1573)&amp;IF(INDEX(Variables!$D$5:$D$105,MATCH($A1573,Variables!$A$5:$A$105,0))="","","."&amp;INDEX(Variables!$D$5:$D$105,MATCH($A1573,Variables!$A$5:$A$105,0)))&amp;"."&amp;K$5</f>
        <v/>
      </c>
      <c r="L1573" s="28">
        <f>L1564*Settings!$C$13*$D1573</f>
        <v/>
      </c>
      <c r="M1573" s="29">
        <f>M1564*Settings!$C$13*$D1573</f>
        <v/>
      </c>
      <c r="N1573" s="29">
        <f>N1564*Settings!$C$13*$D1573</f>
        <v/>
      </c>
      <c r="O1573" s="29">
        <f>O1564*Settings!$C$13*$D1573</f>
        <v/>
      </c>
      <c r="P1573" s="29">
        <f>P1564*Settings!$C$13*$D1573</f>
        <v/>
      </c>
      <c r="Q1573" s="29">
        <f>Q1564*Settings!$C$13*$D1573</f>
        <v/>
      </c>
      <c r="R1573" s="29">
        <f>R1564*Settings!$C$13*$D1573</f>
        <v/>
      </c>
      <c r="S1573" s="29">
        <f>S1564*Settings!$C$13*$D1573</f>
        <v/>
      </c>
      <c r="T1573" s="29">
        <f>T1564*Settings!$C$13*$D1573</f>
        <v/>
      </c>
      <c r="U1573" s="29">
        <f>U1564*Settings!$C$13*$D1573</f>
        <v/>
      </c>
      <c r="V1573" s="29">
        <f>V1564*Settings!$C$13*$D1573</f>
        <v/>
      </c>
      <c r="W1573" s="29">
        <f>W1564*Settings!$C$13*$D1573</f>
        <v/>
      </c>
      <c r="X1573" s="29">
        <f>X1564*Settings!$C$13*$D1573</f>
        <v/>
      </c>
      <c r="Y1573" s="29">
        <f>Y1564*Settings!$C$13*$D1573</f>
        <v/>
      </c>
      <c r="Z1573" s="29">
        <f>Z1564*Settings!$C$13*$D1573</f>
        <v/>
      </c>
      <c r="AA1573" s="29">
        <f>AA1564*Settings!$C$13*$D1573</f>
        <v/>
      </c>
      <c r="AB1573" s="29">
        <f>AB1564*Settings!$C$13*$D1573</f>
        <v/>
      </c>
      <c r="AC1573" s="29">
        <f>AC1564*Settings!$C$13*$D1573</f>
        <v/>
      </c>
      <c r="AD1573" s="49">
        <f>EMISSIONS(AD1564,Settings!$C$13,$D1573)</f>
        <v/>
      </c>
      <c r="AE1573" s="25">
        <f>LOWER(Settings!$C$4)&amp;".mit."&amp;$A1573&amp;IF($C1573="","","."&amp;$C1573&amp;"."&amp;$B1573)&amp;IF(INDEX(Variables!$D$5:$D$105,MATCH($A1573,Variables!$A$5:$A$105,0))="","","."&amp;INDEX(Variables!$D$5:$D$105,MATCH($A1573,Variables!$A$5:$A$105,0)))&amp;"."&amp;AE$5</f>
        <v/>
      </c>
      <c r="AF1573" s="28">
        <f>AF1564*Settings!$C$13*$D1573</f>
        <v/>
      </c>
      <c r="AG1573" s="29">
        <f>AG1564*Settings!$C$13*$D1573</f>
        <v/>
      </c>
      <c r="AH1573" s="29">
        <f>AH1564*Settings!$C$13*$D1573</f>
        <v/>
      </c>
      <c r="AI1573" s="29">
        <f>AI1564*Settings!$C$13*$D1573</f>
        <v/>
      </c>
      <c r="AJ1573" s="29">
        <f>AJ1564*Settings!$C$13*$D1573</f>
        <v/>
      </c>
      <c r="AK1573" s="29">
        <f>AK1564*Settings!$C$13*$D1573</f>
        <v/>
      </c>
      <c r="AL1573" s="29">
        <f>AL1564*Settings!$C$13*$D1573</f>
        <v/>
      </c>
      <c r="AM1573" s="29">
        <f>AM1564*Settings!$C$13*$D1573</f>
        <v/>
      </c>
      <c r="AN1573" s="29">
        <f>AN1564*Settings!$C$13*$D1573</f>
        <v/>
      </c>
      <c r="AO1573" s="29">
        <f>AO1564*Settings!$C$13*$D1573</f>
        <v/>
      </c>
      <c r="AP1573" s="29">
        <f>AP1564*Settings!$C$13*$D1573</f>
        <v/>
      </c>
      <c r="AQ1573" s="29">
        <f>AQ1564*Settings!$C$13*$D1573</f>
        <v/>
      </c>
      <c r="AR1573" s="29">
        <f>AR1564*Settings!$C$13*$D1573</f>
        <v/>
      </c>
      <c r="AS1573" s="29">
        <f>AS1564*Settings!$C$13*$D1573</f>
        <v/>
      </c>
      <c r="AT1573" s="29">
        <f>AT1564*Settings!$C$13*$D1573</f>
        <v/>
      </c>
      <c r="AU1573" s="29">
        <f>AU1564*Settings!$C$13*$D1573</f>
        <v/>
      </c>
      <c r="AV1573" s="29">
        <f>AV1564*Settings!$C$13*$D1573</f>
        <v/>
      </c>
      <c r="AW1573" s="29">
        <f>AW1564*Settings!$C$13*$D1573</f>
        <v/>
      </c>
      <c r="AX1573" s="49">
        <f>EMISSIONS(AX1564,Settings!$C$13,$D1573)</f>
        <v/>
      </c>
    </row>
    <row r="1574" hidden="1" outlineLevel="2">
      <c r="A1574" s="5" t="inlineStr">
        <is>
          <t>co2</t>
        </is>
      </c>
      <c r="B1574" s="5" t="inlineStr">
        <is>
          <t>nga</t>
        </is>
      </c>
      <c r="C1574" s="5" t="inlineStr">
        <is>
          <t>omn</t>
        </is>
      </c>
      <c r="D1574" s="40">
        <f>INDEX(Inputs!$T$5:$T$132,MATCH($B1574&amp;"|"&amp;$C1574,Inputs!$A$5:$A$132,0))</f>
        <v/>
      </c>
      <c r="E1574" s="39" t="n"/>
      <c r="F1574" s="39" t="n"/>
      <c r="G1574" s="39" t="n"/>
      <c r="H1574" s="5">
        <f>INDEX(Variables!$B$5:$B$105,MATCH($A1574,Variables!$A$5:$A$105,0))&amp;IF($C1574="",""," | "&amp;INDEX(Mapping!$B$5:$B$26,MATCH($C1574,Mapping!$A$5:$A$26,0))&amp;" | "&amp;INDEX(Mapping!$B$30:$B$41,MATCH($B1574,Mapping!$A$30:$A$41,0)))</f>
        <v/>
      </c>
      <c r="I1574" s="5">
        <f>INDEX(Variables!$C$5:$C$105,MATCH($A1574,Variables!$A$5:$A$105,0))</f>
        <v/>
      </c>
      <c r="J1574" s="5">
        <f>INDEX(Variables!$E$5:$E$105,MATCH($A1574,Variables!$A$5:$A$105,0))</f>
        <v/>
      </c>
      <c r="K1574" s="25">
        <f>LOWER(Settings!$C$4)&amp;".mit."&amp;$A1574&amp;IF($C1574="","","."&amp;$C1574&amp;"."&amp;$B1574)&amp;IF(INDEX(Variables!$D$5:$D$105,MATCH($A1574,Variables!$A$5:$A$105,0))="","","."&amp;INDEX(Variables!$D$5:$D$105,MATCH($A1574,Variables!$A$5:$A$105,0)))&amp;"."&amp;K$5</f>
        <v/>
      </c>
      <c r="L1574" s="28">
        <f>L1565*Settings!$C$13*$D1574</f>
        <v/>
      </c>
      <c r="M1574" s="29">
        <f>M1565*Settings!$C$13*$D1574</f>
        <v/>
      </c>
      <c r="N1574" s="29">
        <f>N1565*Settings!$C$13*$D1574</f>
        <v/>
      </c>
      <c r="O1574" s="29">
        <f>O1565*Settings!$C$13*$D1574</f>
        <v/>
      </c>
      <c r="P1574" s="29">
        <f>P1565*Settings!$C$13*$D1574</f>
        <v/>
      </c>
      <c r="Q1574" s="29">
        <f>Q1565*Settings!$C$13*$D1574</f>
        <v/>
      </c>
      <c r="R1574" s="29">
        <f>R1565*Settings!$C$13*$D1574</f>
        <v/>
      </c>
      <c r="S1574" s="29">
        <f>S1565*Settings!$C$13*$D1574</f>
        <v/>
      </c>
      <c r="T1574" s="29">
        <f>T1565*Settings!$C$13*$D1574</f>
        <v/>
      </c>
      <c r="U1574" s="29">
        <f>U1565*Settings!$C$13*$D1574</f>
        <v/>
      </c>
      <c r="V1574" s="29">
        <f>V1565*Settings!$C$13*$D1574</f>
        <v/>
      </c>
      <c r="W1574" s="29">
        <f>W1565*Settings!$C$13*$D1574</f>
        <v/>
      </c>
      <c r="X1574" s="29">
        <f>X1565*Settings!$C$13*$D1574</f>
        <v/>
      </c>
      <c r="Y1574" s="29">
        <f>Y1565*Settings!$C$13*$D1574</f>
        <v/>
      </c>
      <c r="Z1574" s="29">
        <f>Z1565*Settings!$C$13*$D1574</f>
        <v/>
      </c>
      <c r="AA1574" s="29">
        <f>AA1565*Settings!$C$13*$D1574</f>
        <v/>
      </c>
      <c r="AB1574" s="29">
        <f>AB1565*Settings!$C$13*$D1574</f>
        <v/>
      </c>
      <c r="AC1574" s="29">
        <f>AC1565*Settings!$C$13*$D1574</f>
        <v/>
      </c>
      <c r="AD1574" s="49">
        <f>EMISSIONS(AD1565,Settings!$C$13,$D1574)</f>
        <v/>
      </c>
      <c r="AE1574" s="25">
        <f>LOWER(Settings!$C$4)&amp;".mit."&amp;$A1574&amp;IF($C1574="","","."&amp;$C1574&amp;"."&amp;$B1574)&amp;IF(INDEX(Variables!$D$5:$D$105,MATCH($A1574,Variables!$A$5:$A$105,0))="","","."&amp;INDEX(Variables!$D$5:$D$105,MATCH($A1574,Variables!$A$5:$A$105,0)))&amp;"."&amp;AE$5</f>
        <v/>
      </c>
      <c r="AF1574" s="28">
        <f>AF1565*Settings!$C$13*$D1574</f>
        <v/>
      </c>
      <c r="AG1574" s="29">
        <f>AG1565*Settings!$C$13*$D1574</f>
        <v/>
      </c>
      <c r="AH1574" s="29">
        <f>AH1565*Settings!$C$13*$D1574</f>
        <v/>
      </c>
      <c r="AI1574" s="29">
        <f>AI1565*Settings!$C$13*$D1574</f>
        <v/>
      </c>
      <c r="AJ1574" s="29">
        <f>AJ1565*Settings!$C$13*$D1574</f>
        <v/>
      </c>
      <c r="AK1574" s="29">
        <f>AK1565*Settings!$C$13*$D1574</f>
        <v/>
      </c>
      <c r="AL1574" s="29">
        <f>AL1565*Settings!$C$13*$D1574</f>
        <v/>
      </c>
      <c r="AM1574" s="29">
        <f>AM1565*Settings!$C$13*$D1574</f>
        <v/>
      </c>
      <c r="AN1574" s="29">
        <f>AN1565*Settings!$C$13*$D1574</f>
        <v/>
      </c>
      <c r="AO1574" s="29">
        <f>AO1565*Settings!$C$13*$D1574</f>
        <v/>
      </c>
      <c r="AP1574" s="29">
        <f>AP1565*Settings!$C$13*$D1574</f>
        <v/>
      </c>
      <c r="AQ1574" s="29">
        <f>AQ1565*Settings!$C$13*$D1574</f>
        <v/>
      </c>
      <c r="AR1574" s="29">
        <f>AR1565*Settings!$C$13*$D1574</f>
        <v/>
      </c>
      <c r="AS1574" s="29">
        <f>AS1565*Settings!$C$13*$D1574</f>
        <v/>
      </c>
      <c r="AT1574" s="29">
        <f>AT1565*Settings!$C$13*$D1574</f>
        <v/>
      </c>
      <c r="AU1574" s="29">
        <f>AU1565*Settings!$C$13*$D1574</f>
        <v/>
      </c>
      <c r="AV1574" s="29">
        <f>AV1565*Settings!$C$13*$D1574</f>
        <v/>
      </c>
      <c r="AW1574" s="29">
        <f>AW1565*Settings!$C$13*$D1574</f>
        <v/>
      </c>
      <c r="AX1574" s="49">
        <f>EMISSIONS(AX1565,Settings!$C$13,$D1574)</f>
        <v/>
      </c>
    </row>
    <row r="1575" hidden="1" outlineLevel="2">
      <c r="A1575" s="5" t="inlineStr">
        <is>
          <t>co2</t>
        </is>
      </c>
      <c r="B1575" s="5" t="inlineStr">
        <is>
          <t>gso</t>
        </is>
      </c>
      <c r="C1575" s="5" t="inlineStr">
        <is>
          <t>omn</t>
        </is>
      </c>
      <c r="D1575" s="40">
        <f>INDEX(Inputs!$T$5:$T$132,MATCH($B1575&amp;"|"&amp;$C1575,Inputs!$A$5:$A$132,0))</f>
        <v/>
      </c>
      <c r="E1575" s="39" t="n"/>
      <c r="F1575" s="39" t="n"/>
      <c r="G1575" s="39" t="n"/>
      <c r="H1575" s="5">
        <f>INDEX(Variables!$B$5:$B$105,MATCH($A1575,Variables!$A$5:$A$105,0))&amp;IF($C1575="",""," | "&amp;INDEX(Mapping!$B$5:$B$26,MATCH($C1575,Mapping!$A$5:$A$26,0))&amp;" | "&amp;INDEX(Mapping!$B$30:$B$41,MATCH($B1575,Mapping!$A$30:$A$41,0)))</f>
        <v/>
      </c>
      <c r="I1575" s="5">
        <f>INDEX(Variables!$C$5:$C$105,MATCH($A1575,Variables!$A$5:$A$105,0))</f>
        <v/>
      </c>
      <c r="J1575" s="5">
        <f>INDEX(Variables!$E$5:$E$105,MATCH($A1575,Variables!$A$5:$A$105,0))</f>
        <v/>
      </c>
      <c r="K1575" s="25">
        <f>LOWER(Settings!$C$4)&amp;".mit."&amp;$A1575&amp;IF($C1575="","","."&amp;$C1575&amp;"."&amp;$B1575)&amp;IF(INDEX(Variables!$D$5:$D$105,MATCH($A1575,Variables!$A$5:$A$105,0))="","","."&amp;INDEX(Variables!$D$5:$D$105,MATCH($A1575,Variables!$A$5:$A$105,0)))&amp;"."&amp;K$5</f>
        <v/>
      </c>
      <c r="L1575" s="28">
        <f>L1566*Settings!$C$13*$D1575</f>
        <v/>
      </c>
      <c r="M1575" s="29">
        <f>M1566*Settings!$C$13*$D1575</f>
        <v/>
      </c>
      <c r="N1575" s="29">
        <f>N1566*Settings!$C$13*$D1575</f>
        <v/>
      </c>
      <c r="O1575" s="29">
        <f>O1566*Settings!$C$13*$D1575</f>
        <v/>
      </c>
      <c r="P1575" s="29">
        <f>P1566*Settings!$C$13*$D1575</f>
        <v/>
      </c>
      <c r="Q1575" s="29">
        <f>Q1566*Settings!$C$13*$D1575</f>
        <v/>
      </c>
      <c r="R1575" s="29">
        <f>R1566*Settings!$C$13*$D1575</f>
        <v/>
      </c>
      <c r="S1575" s="29">
        <f>S1566*Settings!$C$13*$D1575</f>
        <v/>
      </c>
      <c r="T1575" s="29">
        <f>T1566*Settings!$C$13*$D1575</f>
        <v/>
      </c>
      <c r="U1575" s="29">
        <f>U1566*Settings!$C$13*$D1575</f>
        <v/>
      </c>
      <c r="V1575" s="29">
        <f>V1566*Settings!$C$13*$D1575</f>
        <v/>
      </c>
      <c r="W1575" s="29">
        <f>W1566*Settings!$C$13*$D1575</f>
        <v/>
      </c>
      <c r="X1575" s="29">
        <f>X1566*Settings!$C$13*$D1575</f>
        <v/>
      </c>
      <c r="Y1575" s="29">
        <f>Y1566*Settings!$C$13*$D1575</f>
        <v/>
      </c>
      <c r="Z1575" s="29">
        <f>Z1566*Settings!$C$13*$D1575</f>
        <v/>
      </c>
      <c r="AA1575" s="29">
        <f>AA1566*Settings!$C$13*$D1575</f>
        <v/>
      </c>
      <c r="AB1575" s="29">
        <f>AB1566*Settings!$C$13*$D1575</f>
        <v/>
      </c>
      <c r="AC1575" s="29">
        <f>AC1566*Settings!$C$13*$D1575</f>
        <v/>
      </c>
      <c r="AD1575" s="49">
        <f>EMISSIONS(AD1566,Settings!$C$13,$D1575)</f>
        <v/>
      </c>
      <c r="AE1575" s="25">
        <f>LOWER(Settings!$C$4)&amp;".mit."&amp;$A1575&amp;IF($C1575="","","."&amp;$C1575&amp;"."&amp;$B1575)&amp;IF(INDEX(Variables!$D$5:$D$105,MATCH($A1575,Variables!$A$5:$A$105,0))="","","."&amp;INDEX(Variables!$D$5:$D$105,MATCH($A1575,Variables!$A$5:$A$105,0)))&amp;"."&amp;AE$5</f>
        <v/>
      </c>
      <c r="AF1575" s="28">
        <f>AF1566*Settings!$C$13*$D1575</f>
        <v/>
      </c>
      <c r="AG1575" s="29">
        <f>AG1566*Settings!$C$13*$D1575</f>
        <v/>
      </c>
      <c r="AH1575" s="29">
        <f>AH1566*Settings!$C$13*$D1575</f>
        <v/>
      </c>
      <c r="AI1575" s="29">
        <f>AI1566*Settings!$C$13*$D1575</f>
        <v/>
      </c>
      <c r="AJ1575" s="29">
        <f>AJ1566*Settings!$C$13*$D1575</f>
        <v/>
      </c>
      <c r="AK1575" s="29">
        <f>AK1566*Settings!$C$13*$D1575</f>
        <v/>
      </c>
      <c r="AL1575" s="29">
        <f>AL1566*Settings!$C$13*$D1575</f>
        <v/>
      </c>
      <c r="AM1575" s="29">
        <f>AM1566*Settings!$C$13*$D1575</f>
        <v/>
      </c>
      <c r="AN1575" s="29">
        <f>AN1566*Settings!$C$13*$D1575</f>
        <v/>
      </c>
      <c r="AO1575" s="29">
        <f>AO1566*Settings!$C$13*$D1575</f>
        <v/>
      </c>
      <c r="AP1575" s="29">
        <f>AP1566*Settings!$C$13*$D1575</f>
        <v/>
      </c>
      <c r="AQ1575" s="29">
        <f>AQ1566*Settings!$C$13*$D1575</f>
        <v/>
      </c>
      <c r="AR1575" s="29">
        <f>AR1566*Settings!$C$13*$D1575</f>
        <v/>
      </c>
      <c r="AS1575" s="29">
        <f>AS1566*Settings!$C$13*$D1575</f>
        <v/>
      </c>
      <c r="AT1575" s="29">
        <f>AT1566*Settings!$C$13*$D1575</f>
        <v/>
      </c>
      <c r="AU1575" s="29">
        <f>AU1566*Settings!$C$13*$D1575</f>
        <v/>
      </c>
      <c r="AV1575" s="29">
        <f>AV1566*Settings!$C$13*$D1575</f>
        <v/>
      </c>
      <c r="AW1575" s="29">
        <f>AW1566*Settings!$C$13*$D1575</f>
        <v/>
      </c>
      <c r="AX1575" s="49">
        <f>EMISSIONS(AX1566,Settings!$C$13,$D1575)</f>
        <v/>
      </c>
    </row>
    <row r="1576" hidden="1" outlineLevel="2">
      <c r="A1576" s="5" t="inlineStr">
        <is>
          <t>co2</t>
        </is>
      </c>
      <c r="B1576" s="5" t="inlineStr">
        <is>
          <t>die</t>
        </is>
      </c>
      <c r="C1576" s="5" t="inlineStr">
        <is>
          <t>omn</t>
        </is>
      </c>
      <c r="D1576" s="40">
        <f>INDEX(Inputs!$T$5:$T$132,MATCH($B1576&amp;"|"&amp;$C1576,Inputs!$A$5:$A$132,0))</f>
        <v/>
      </c>
      <c r="E1576" s="39" t="n"/>
      <c r="F1576" s="39" t="n"/>
      <c r="G1576" s="39" t="n"/>
      <c r="H1576" s="5">
        <f>INDEX(Variables!$B$5:$B$105,MATCH($A1576,Variables!$A$5:$A$105,0))&amp;IF($C1576="",""," | "&amp;INDEX(Mapping!$B$5:$B$26,MATCH($C1576,Mapping!$A$5:$A$26,0))&amp;" | "&amp;INDEX(Mapping!$B$30:$B$41,MATCH($B1576,Mapping!$A$30:$A$41,0)))</f>
        <v/>
      </c>
      <c r="I1576" s="5">
        <f>INDEX(Variables!$C$5:$C$105,MATCH($A1576,Variables!$A$5:$A$105,0))</f>
        <v/>
      </c>
      <c r="J1576" s="5">
        <f>INDEX(Variables!$E$5:$E$105,MATCH($A1576,Variables!$A$5:$A$105,0))</f>
        <v/>
      </c>
      <c r="K1576" s="25">
        <f>LOWER(Settings!$C$4)&amp;".mit."&amp;$A1576&amp;IF($C1576="","","."&amp;$C1576&amp;"."&amp;$B1576)&amp;IF(INDEX(Variables!$D$5:$D$105,MATCH($A1576,Variables!$A$5:$A$105,0))="","","."&amp;INDEX(Variables!$D$5:$D$105,MATCH($A1576,Variables!$A$5:$A$105,0)))&amp;"."&amp;K$5</f>
        <v/>
      </c>
      <c r="L1576" s="28">
        <f>L1567*Settings!$C$13*$D1576</f>
        <v/>
      </c>
      <c r="M1576" s="29">
        <f>M1567*Settings!$C$13*$D1576</f>
        <v/>
      </c>
      <c r="N1576" s="29">
        <f>N1567*Settings!$C$13*$D1576</f>
        <v/>
      </c>
      <c r="O1576" s="29">
        <f>O1567*Settings!$C$13*$D1576</f>
        <v/>
      </c>
      <c r="P1576" s="29">
        <f>P1567*Settings!$C$13*$D1576</f>
        <v/>
      </c>
      <c r="Q1576" s="29">
        <f>Q1567*Settings!$C$13*$D1576</f>
        <v/>
      </c>
      <c r="R1576" s="29">
        <f>R1567*Settings!$C$13*$D1576</f>
        <v/>
      </c>
      <c r="S1576" s="29">
        <f>S1567*Settings!$C$13*$D1576</f>
        <v/>
      </c>
      <c r="T1576" s="29">
        <f>T1567*Settings!$C$13*$D1576</f>
        <v/>
      </c>
      <c r="U1576" s="29">
        <f>U1567*Settings!$C$13*$D1576</f>
        <v/>
      </c>
      <c r="V1576" s="29">
        <f>V1567*Settings!$C$13*$D1576</f>
        <v/>
      </c>
      <c r="W1576" s="29">
        <f>W1567*Settings!$C$13*$D1576</f>
        <v/>
      </c>
      <c r="X1576" s="29">
        <f>X1567*Settings!$C$13*$D1576</f>
        <v/>
      </c>
      <c r="Y1576" s="29">
        <f>Y1567*Settings!$C$13*$D1576</f>
        <v/>
      </c>
      <c r="Z1576" s="29">
        <f>Z1567*Settings!$C$13*$D1576</f>
        <v/>
      </c>
      <c r="AA1576" s="29">
        <f>AA1567*Settings!$C$13*$D1576</f>
        <v/>
      </c>
      <c r="AB1576" s="29">
        <f>AB1567*Settings!$C$13*$D1576</f>
        <v/>
      </c>
      <c r="AC1576" s="29">
        <f>AC1567*Settings!$C$13*$D1576</f>
        <v/>
      </c>
      <c r="AD1576" s="49">
        <f>EMISSIONS(AD1567,Settings!$C$13,$D1576)</f>
        <v/>
      </c>
      <c r="AE1576" s="25">
        <f>LOWER(Settings!$C$4)&amp;".mit."&amp;$A1576&amp;IF($C1576="","","."&amp;$C1576&amp;"."&amp;$B1576)&amp;IF(INDEX(Variables!$D$5:$D$105,MATCH($A1576,Variables!$A$5:$A$105,0))="","","."&amp;INDEX(Variables!$D$5:$D$105,MATCH($A1576,Variables!$A$5:$A$105,0)))&amp;"."&amp;AE$5</f>
        <v/>
      </c>
      <c r="AF1576" s="28">
        <f>AF1567*Settings!$C$13*$D1576</f>
        <v/>
      </c>
      <c r="AG1576" s="29">
        <f>AG1567*Settings!$C$13*$D1576</f>
        <v/>
      </c>
      <c r="AH1576" s="29">
        <f>AH1567*Settings!$C$13*$D1576</f>
        <v/>
      </c>
      <c r="AI1576" s="29">
        <f>AI1567*Settings!$C$13*$D1576</f>
        <v/>
      </c>
      <c r="AJ1576" s="29">
        <f>AJ1567*Settings!$C$13*$D1576</f>
        <v/>
      </c>
      <c r="AK1576" s="29">
        <f>AK1567*Settings!$C$13*$D1576</f>
        <v/>
      </c>
      <c r="AL1576" s="29">
        <f>AL1567*Settings!$C$13*$D1576</f>
        <v/>
      </c>
      <c r="AM1576" s="29">
        <f>AM1567*Settings!$C$13*$D1576</f>
        <v/>
      </c>
      <c r="AN1576" s="29">
        <f>AN1567*Settings!$C$13*$D1576</f>
        <v/>
      </c>
      <c r="AO1576" s="29">
        <f>AO1567*Settings!$C$13*$D1576</f>
        <v/>
      </c>
      <c r="AP1576" s="29">
        <f>AP1567*Settings!$C$13*$D1576</f>
        <v/>
      </c>
      <c r="AQ1576" s="29">
        <f>AQ1567*Settings!$C$13*$D1576</f>
        <v/>
      </c>
      <c r="AR1576" s="29">
        <f>AR1567*Settings!$C$13*$D1576</f>
        <v/>
      </c>
      <c r="AS1576" s="29">
        <f>AS1567*Settings!$C$13*$D1576</f>
        <v/>
      </c>
      <c r="AT1576" s="29">
        <f>AT1567*Settings!$C$13*$D1576</f>
        <v/>
      </c>
      <c r="AU1576" s="29">
        <f>AU1567*Settings!$C$13*$D1576</f>
        <v/>
      </c>
      <c r="AV1576" s="29">
        <f>AV1567*Settings!$C$13*$D1576</f>
        <v/>
      </c>
      <c r="AW1576" s="29">
        <f>AW1567*Settings!$C$13*$D1576</f>
        <v/>
      </c>
      <c r="AX1576" s="49">
        <f>EMISSIONS(AX1567,Settings!$C$13,$D1576)</f>
        <v/>
      </c>
    </row>
    <row r="1577" hidden="1" outlineLevel="2">
      <c r="A1577" s="5" t="inlineStr">
        <is>
          <t>co2</t>
        </is>
      </c>
      <c r="B1577" s="5" t="inlineStr">
        <is>
          <t>lpg</t>
        </is>
      </c>
      <c r="C1577" s="5" t="inlineStr">
        <is>
          <t>omn</t>
        </is>
      </c>
      <c r="D1577" s="40">
        <f>INDEX(Inputs!$T$5:$T$132,MATCH($B1577&amp;"|"&amp;$C1577,Inputs!$A$5:$A$132,0))</f>
        <v/>
      </c>
      <c r="E1577" s="39" t="n"/>
      <c r="F1577" s="39" t="n"/>
      <c r="G1577" s="39" t="n"/>
      <c r="H1577" s="5">
        <f>INDEX(Variables!$B$5:$B$105,MATCH($A1577,Variables!$A$5:$A$105,0))&amp;IF($C1577="",""," | "&amp;INDEX(Mapping!$B$5:$B$26,MATCH($C1577,Mapping!$A$5:$A$26,0))&amp;" | "&amp;INDEX(Mapping!$B$30:$B$41,MATCH($B1577,Mapping!$A$30:$A$41,0)))</f>
        <v/>
      </c>
      <c r="I1577" s="5">
        <f>INDEX(Variables!$C$5:$C$105,MATCH($A1577,Variables!$A$5:$A$105,0))</f>
        <v/>
      </c>
      <c r="J1577" s="5">
        <f>INDEX(Variables!$E$5:$E$105,MATCH($A1577,Variables!$A$5:$A$105,0))</f>
        <v/>
      </c>
      <c r="K1577" s="25">
        <f>LOWER(Settings!$C$4)&amp;".mit."&amp;$A1577&amp;IF($C1577="","","."&amp;$C1577&amp;"."&amp;$B1577)&amp;IF(INDEX(Variables!$D$5:$D$105,MATCH($A1577,Variables!$A$5:$A$105,0))="","","."&amp;INDEX(Variables!$D$5:$D$105,MATCH($A1577,Variables!$A$5:$A$105,0)))&amp;"."&amp;K$5</f>
        <v/>
      </c>
      <c r="L1577" s="28">
        <f>L1568*Settings!$C$13*$D1577</f>
        <v/>
      </c>
      <c r="M1577" s="29">
        <f>M1568*Settings!$C$13*$D1577</f>
        <v/>
      </c>
      <c r="N1577" s="29">
        <f>N1568*Settings!$C$13*$D1577</f>
        <v/>
      </c>
      <c r="O1577" s="29">
        <f>O1568*Settings!$C$13*$D1577</f>
        <v/>
      </c>
      <c r="P1577" s="29">
        <f>P1568*Settings!$C$13*$D1577</f>
        <v/>
      </c>
      <c r="Q1577" s="29">
        <f>Q1568*Settings!$C$13*$D1577</f>
        <v/>
      </c>
      <c r="R1577" s="29">
        <f>R1568*Settings!$C$13*$D1577</f>
        <v/>
      </c>
      <c r="S1577" s="29">
        <f>S1568*Settings!$C$13*$D1577</f>
        <v/>
      </c>
      <c r="T1577" s="29">
        <f>T1568*Settings!$C$13*$D1577</f>
        <v/>
      </c>
      <c r="U1577" s="29">
        <f>U1568*Settings!$C$13*$D1577</f>
        <v/>
      </c>
      <c r="V1577" s="29">
        <f>V1568*Settings!$C$13*$D1577</f>
        <v/>
      </c>
      <c r="W1577" s="29">
        <f>W1568*Settings!$C$13*$D1577</f>
        <v/>
      </c>
      <c r="X1577" s="29">
        <f>X1568*Settings!$C$13*$D1577</f>
        <v/>
      </c>
      <c r="Y1577" s="29">
        <f>Y1568*Settings!$C$13*$D1577</f>
        <v/>
      </c>
      <c r="Z1577" s="29">
        <f>Z1568*Settings!$C$13*$D1577</f>
        <v/>
      </c>
      <c r="AA1577" s="29">
        <f>AA1568*Settings!$C$13*$D1577</f>
        <v/>
      </c>
      <c r="AB1577" s="29">
        <f>AB1568*Settings!$C$13*$D1577</f>
        <v/>
      </c>
      <c r="AC1577" s="29">
        <f>AC1568*Settings!$C$13*$D1577</f>
        <v/>
      </c>
      <c r="AD1577" s="49">
        <f>EMISSIONS(AD1568,Settings!$C$13,$D1577)</f>
        <v/>
      </c>
      <c r="AE1577" s="25">
        <f>LOWER(Settings!$C$4)&amp;".mit."&amp;$A1577&amp;IF($C1577="","","."&amp;$C1577&amp;"."&amp;$B1577)&amp;IF(INDEX(Variables!$D$5:$D$105,MATCH($A1577,Variables!$A$5:$A$105,0))="","","."&amp;INDEX(Variables!$D$5:$D$105,MATCH($A1577,Variables!$A$5:$A$105,0)))&amp;"."&amp;AE$5</f>
        <v/>
      </c>
      <c r="AF1577" s="28">
        <f>AF1568*Settings!$C$13*$D1577</f>
        <v/>
      </c>
      <c r="AG1577" s="29">
        <f>AG1568*Settings!$C$13*$D1577</f>
        <v/>
      </c>
      <c r="AH1577" s="29">
        <f>AH1568*Settings!$C$13*$D1577</f>
        <v/>
      </c>
      <c r="AI1577" s="29">
        <f>AI1568*Settings!$C$13*$D1577</f>
        <v/>
      </c>
      <c r="AJ1577" s="29">
        <f>AJ1568*Settings!$C$13*$D1577</f>
        <v/>
      </c>
      <c r="AK1577" s="29">
        <f>AK1568*Settings!$C$13*$D1577</f>
        <v/>
      </c>
      <c r="AL1577" s="29">
        <f>AL1568*Settings!$C$13*$D1577</f>
        <v/>
      </c>
      <c r="AM1577" s="29">
        <f>AM1568*Settings!$C$13*$D1577</f>
        <v/>
      </c>
      <c r="AN1577" s="29">
        <f>AN1568*Settings!$C$13*$D1577</f>
        <v/>
      </c>
      <c r="AO1577" s="29">
        <f>AO1568*Settings!$C$13*$D1577</f>
        <v/>
      </c>
      <c r="AP1577" s="29">
        <f>AP1568*Settings!$C$13*$D1577</f>
        <v/>
      </c>
      <c r="AQ1577" s="29">
        <f>AQ1568*Settings!$C$13*$D1577</f>
        <v/>
      </c>
      <c r="AR1577" s="29">
        <f>AR1568*Settings!$C$13*$D1577</f>
        <v/>
      </c>
      <c r="AS1577" s="29">
        <f>AS1568*Settings!$C$13*$D1577</f>
        <v/>
      </c>
      <c r="AT1577" s="29">
        <f>AT1568*Settings!$C$13*$D1577</f>
        <v/>
      </c>
      <c r="AU1577" s="29">
        <f>AU1568*Settings!$C$13*$D1577</f>
        <v/>
      </c>
      <c r="AV1577" s="29">
        <f>AV1568*Settings!$C$13*$D1577</f>
        <v/>
      </c>
      <c r="AW1577" s="29">
        <f>AW1568*Settings!$C$13*$D1577</f>
        <v/>
      </c>
      <c r="AX1577" s="49">
        <f>EMISSIONS(AX1568,Settings!$C$13,$D1577)</f>
        <v/>
      </c>
    </row>
    <row r="1578" hidden="1" outlineLevel="2">
      <c r="A1578" s="5" t="inlineStr">
        <is>
          <t>co2</t>
        </is>
      </c>
      <c r="B1578" s="5" t="inlineStr">
        <is>
          <t>ker</t>
        </is>
      </c>
      <c r="C1578" s="5" t="inlineStr">
        <is>
          <t>omn</t>
        </is>
      </c>
      <c r="D1578" s="40">
        <f>INDEX(Inputs!$T$5:$T$132,MATCH($B1578&amp;"|"&amp;$C1578,Inputs!$A$5:$A$132,0))</f>
        <v/>
      </c>
      <c r="E1578" s="39" t="n"/>
      <c r="F1578" s="39" t="n"/>
      <c r="G1578" s="39" t="n"/>
      <c r="H1578" s="5">
        <f>INDEX(Variables!$B$5:$B$105,MATCH($A1578,Variables!$A$5:$A$105,0))&amp;IF($C1578="",""," | "&amp;INDEX(Mapping!$B$5:$B$26,MATCH($C1578,Mapping!$A$5:$A$26,0))&amp;" | "&amp;INDEX(Mapping!$B$30:$B$41,MATCH($B1578,Mapping!$A$30:$A$41,0)))</f>
        <v/>
      </c>
      <c r="I1578" s="5">
        <f>INDEX(Variables!$C$5:$C$105,MATCH($A1578,Variables!$A$5:$A$105,0))</f>
        <v/>
      </c>
      <c r="J1578" s="5">
        <f>INDEX(Variables!$E$5:$E$105,MATCH($A1578,Variables!$A$5:$A$105,0))</f>
        <v/>
      </c>
      <c r="K1578" s="25">
        <f>LOWER(Settings!$C$4)&amp;".mit."&amp;$A1578&amp;IF($C1578="","","."&amp;$C1578&amp;"."&amp;$B1578)&amp;IF(INDEX(Variables!$D$5:$D$105,MATCH($A1578,Variables!$A$5:$A$105,0))="","","."&amp;INDEX(Variables!$D$5:$D$105,MATCH($A1578,Variables!$A$5:$A$105,0)))&amp;"."&amp;K$5</f>
        <v/>
      </c>
      <c r="L1578" s="28">
        <f>L1569*Settings!$C$13*$D1578</f>
        <v/>
      </c>
      <c r="M1578" s="29">
        <f>M1569*Settings!$C$13*$D1578</f>
        <v/>
      </c>
      <c r="N1578" s="29">
        <f>N1569*Settings!$C$13*$D1578</f>
        <v/>
      </c>
      <c r="O1578" s="29">
        <f>O1569*Settings!$C$13*$D1578</f>
        <v/>
      </c>
      <c r="P1578" s="29">
        <f>P1569*Settings!$C$13*$D1578</f>
        <v/>
      </c>
      <c r="Q1578" s="29">
        <f>Q1569*Settings!$C$13*$D1578</f>
        <v/>
      </c>
      <c r="R1578" s="29">
        <f>R1569*Settings!$C$13*$D1578</f>
        <v/>
      </c>
      <c r="S1578" s="29">
        <f>S1569*Settings!$C$13*$D1578</f>
        <v/>
      </c>
      <c r="T1578" s="29">
        <f>T1569*Settings!$C$13*$D1578</f>
        <v/>
      </c>
      <c r="U1578" s="29">
        <f>U1569*Settings!$C$13*$D1578</f>
        <v/>
      </c>
      <c r="V1578" s="29">
        <f>V1569*Settings!$C$13*$D1578</f>
        <v/>
      </c>
      <c r="W1578" s="29">
        <f>W1569*Settings!$C$13*$D1578</f>
        <v/>
      </c>
      <c r="X1578" s="29">
        <f>X1569*Settings!$C$13*$D1578</f>
        <v/>
      </c>
      <c r="Y1578" s="29">
        <f>Y1569*Settings!$C$13*$D1578</f>
        <v/>
      </c>
      <c r="Z1578" s="29">
        <f>Z1569*Settings!$C$13*$D1578</f>
        <v/>
      </c>
      <c r="AA1578" s="29">
        <f>AA1569*Settings!$C$13*$D1578</f>
        <v/>
      </c>
      <c r="AB1578" s="29">
        <f>AB1569*Settings!$C$13*$D1578</f>
        <v/>
      </c>
      <c r="AC1578" s="29">
        <f>AC1569*Settings!$C$13*$D1578</f>
        <v/>
      </c>
      <c r="AD1578" s="49">
        <f>EMISSIONS(AD1569,Settings!$C$13,$D1578)</f>
        <v/>
      </c>
      <c r="AE1578" s="25">
        <f>LOWER(Settings!$C$4)&amp;".mit."&amp;$A1578&amp;IF($C1578="","","."&amp;$C1578&amp;"."&amp;$B1578)&amp;IF(INDEX(Variables!$D$5:$D$105,MATCH($A1578,Variables!$A$5:$A$105,0))="","","."&amp;INDEX(Variables!$D$5:$D$105,MATCH($A1578,Variables!$A$5:$A$105,0)))&amp;"."&amp;AE$5</f>
        <v/>
      </c>
      <c r="AF1578" s="28">
        <f>AF1569*Settings!$C$13*$D1578</f>
        <v/>
      </c>
      <c r="AG1578" s="29">
        <f>AG1569*Settings!$C$13*$D1578</f>
        <v/>
      </c>
      <c r="AH1578" s="29">
        <f>AH1569*Settings!$C$13*$D1578</f>
        <v/>
      </c>
      <c r="AI1578" s="29">
        <f>AI1569*Settings!$C$13*$D1578</f>
        <v/>
      </c>
      <c r="AJ1578" s="29">
        <f>AJ1569*Settings!$C$13*$D1578</f>
        <v/>
      </c>
      <c r="AK1578" s="29">
        <f>AK1569*Settings!$C$13*$D1578</f>
        <v/>
      </c>
      <c r="AL1578" s="29">
        <f>AL1569*Settings!$C$13*$D1578</f>
        <v/>
      </c>
      <c r="AM1578" s="29">
        <f>AM1569*Settings!$C$13*$D1578</f>
        <v/>
      </c>
      <c r="AN1578" s="29">
        <f>AN1569*Settings!$C$13*$D1578</f>
        <v/>
      </c>
      <c r="AO1578" s="29">
        <f>AO1569*Settings!$C$13*$D1578</f>
        <v/>
      </c>
      <c r="AP1578" s="29">
        <f>AP1569*Settings!$C$13*$D1578</f>
        <v/>
      </c>
      <c r="AQ1578" s="29">
        <f>AQ1569*Settings!$C$13*$D1578</f>
        <v/>
      </c>
      <c r="AR1578" s="29">
        <f>AR1569*Settings!$C$13*$D1578</f>
        <v/>
      </c>
      <c r="AS1578" s="29">
        <f>AS1569*Settings!$C$13*$D1578</f>
        <v/>
      </c>
      <c r="AT1578" s="29">
        <f>AT1569*Settings!$C$13*$D1578</f>
        <v/>
      </c>
      <c r="AU1578" s="29">
        <f>AU1569*Settings!$C$13*$D1578</f>
        <v/>
      </c>
      <c r="AV1578" s="29">
        <f>AV1569*Settings!$C$13*$D1578</f>
        <v/>
      </c>
      <c r="AW1578" s="29">
        <f>AW1569*Settings!$C$13*$D1578</f>
        <v/>
      </c>
      <c r="AX1578" s="49">
        <f>EMISSIONS(AX1569,Settings!$C$13,$D1578)</f>
        <v/>
      </c>
    </row>
    <row r="1579" hidden="1" outlineLevel="2">
      <c r="A1579" s="5" t="inlineStr">
        <is>
          <t>co2</t>
        </is>
      </c>
      <c r="B1579" s="5" t="inlineStr">
        <is>
          <t>oop</t>
        </is>
      </c>
      <c r="C1579" s="5" t="inlineStr">
        <is>
          <t>omn</t>
        </is>
      </c>
      <c r="D1579" s="40">
        <f>INDEX(Inputs!$T$5:$T$132,MATCH($B1579&amp;"|"&amp;$C1579,Inputs!$A$5:$A$132,0))</f>
        <v/>
      </c>
      <c r="E1579" s="39" t="n"/>
      <c r="F1579" s="39" t="n"/>
      <c r="G1579" s="39" t="n"/>
      <c r="H1579" s="5">
        <f>INDEX(Variables!$B$5:$B$105,MATCH($A1579,Variables!$A$5:$A$105,0))&amp;IF($C1579="",""," | "&amp;INDEX(Mapping!$B$5:$B$26,MATCH($C1579,Mapping!$A$5:$A$26,0))&amp;" | "&amp;INDEX(Mapping!$B$30:$B$41,MATCH($B1579,Mapping!$A$30:$A$41,0)))</f>
        <v/>
      </c>
      <c r="I1579" s="5">
        <f>INDEX(Variables!$C$5:$C$105,MATCH($A1579,Variables!$A$5:$A$105,0))</f>
        <v/>
      </c>
      <c r="J1579" s="5">
        <f>INDEX(Variables!$E$5:$E$105,MATCH($A1579,Variables!$A$5:$A$105,0))</f>
        <v/>
      </c>
      <c r="K1579" s="25">
        <f>LOWER(Settings!$C$4)&amp;".mit."&amp;$A1579&amp;IF($C1579="","","."&amp;$C1579&amp;"."&amp;$B1579)&amp;IF(INDEX(Variables!$D$5:$D$105,MATCH($A1579,Variables!$A$5:$A$105,0))="","","."&amp;INDEX(Variables!$D$5:$D$105,MATCH($A1579,Variables!$A$5:$A$105,0)))&amp;"."&amp;K$5</f>
        <v/>
      </c>
      <c r="L1579" s="28">
        <f>L1570*Settings!$C$13*$D1579</f>
        <v/>
      </c>
      <c r="M1579" s="29">
        <f>M1570*Settings!$C$13*$D1579</f>
        <v/>
      </c>
      <c r="N1579" s="29">
        <f>N1570*Settings!$C$13*$D1579</f>
        <v/>
      </c>
      <c r="O1579" s="29">
        <f>O1570*Settings!$C$13*$D1579</f>
        <v/>
      </c>
      <c r="P1579" s="29">
        <f>P1570*Settings!$C$13*$D1579</f>
        <v/>
      </c>
      <c r="Q1579" s="29">
        <f>Q1570*Settings!$C$13*$D1579</f>
        <v/>
      </c>
      <c r="R1579" s="29">
        <f>R1570*Settings!$C$13*$D1579</f>
        <v/>
      </c>
      <c r="S1579" s="29">
        <f>S1570*Settings!$C$13*$D1579</f>
        <v/>
      </c>
      <c r="T1579" s="29">
        <f>T1570*Settings!$C$13*$D1579</f>
        <v/>
      </c>
      <c r="U1579" s="29">
        <f>U1570*Settings!$C$13*$D1579</f>
        <v/>
      </c>
      <c r="V1579" s="29">
        <f>V1570*Settings!$C$13*$D1579</f>
        <v/>
      </c>
      <c r="W1579" s="29">
        <f>W1570*Settings!$C$13*$D1579</f>
        <v/>
      </c>
      <c r="X1579" s="29">
        <f>X1570*Settings!$C$13*$D1579</f>
        <v/>
      </c>
      <c r="Y1579" s="29">
        <f>Y1570*Settings!$C$13*$D1579</f>
        <v/>
      </c>
      <c r="Z1579" s="29">
        <f>Z1570*Settings!$C$13*$D1579</f>
        <v/>
      </c>
      <c r="AA1579" s="29">
        <f>AA1570*Settings!$C$13*$D1579</f>
        <v/>
      </c>
      <c r="AB1579" s="29">
        <f>AB1570*Settings!$C$13*$D1579</f>
        <v/>
      </c>
      <c r="AC1579" s="29">
        <f>AC1570*Settings!$C$13*$D1579</f>
        <v/>
      </c>
      <c r="AD1579" s="49">
        <f>EMISSIONS(AD1570,Settings!$C$13,$D1579)</f>
        <v/>
      </c>
      <c r="AE1579" s="25">
        <f>LOWER(Settings!$C$4)&amp;".mit."&amp;$A1579&amp;IF($C1579="","","."&amp;$C1579&amp;"."&amp;$B1579)&amp;IF(INDEX(Variables!$D$5:$D$105,MATCH($A1579,Variables!$A$5:$A$105,0))="","","."&amp;INDEX(Variables!$D$5:$D$105,MATCH($A1579,Variables!$A$5:$A$105,0)))&amp;"."&amp;AE$5</f>
        <v/>
      </c>
      <c r="AF1579" s="28">
        <f>AF1570*Settings!$C$13*$D1579</f>
        <v/>
      </c>
      <c r="AG1579" s="29">
        <f>AG1570*Settings!$C$13*$D1579</f>
        <v/>
      </c>
      <c r="AH1579" s="29">
        <f>AH1570*Settings!$C$13*$D1579</f>
        <v/>
      </c>
      <c r="AI1579" s="29">
        <f>AI1570*Settings!$C$13*$D1579</f>
        <v/>
      </c>
      <c r="AJ1579" s="29">
        <f>AJ1570*Settings!$C$13*$D1579</f>
        <v/>
      </c>
      <c r="AK1579" s="29">
        <f>AK1570*Settings!$C$13*$D1579</f>
        <v/>
      </c>
      <c r="AL1579" s="29">
        <f>AL1570*Settings!$C$13*$D1579</f>
        <v/>
      </c>
      <c r="AM1579" s="29">
        <f>AM1570*Settings!$C$13*$D1579</f>
        <v/>
      </c>
      <c r="AN1579" s="29">
        <f>AN1570*Settings!$C$13*$D1579</f>
        <v/>
      </c>
      <c r="AO1579" s="29">
        <f>AO1570*Settings!$C$13*$D1579</f>
        <v/>
      </c>
      <c r="AP1579" s="29">
        <f>AP1570*Settings!$C$13*$D1579</f>
        <v/>
      </c>
      <c r="AQ1579" s="29">
        <f>AQ1570*Settings!$C$13*$D1579</f>
        <v/>
      </c>
      <c r="AR1579" s="29">
        <f>AR1570*Settings!$C$13*$D1579</f>
        <v/>
      </c>
      <c r="AS1579" s="29">
        <f>AS1570*Settings!$C$13*$D1579</f>
        <v/>
      </c>
      <c r="AT1579" s="29">
        <f>AT1570*Settings!$C$13*$D1579</f>
        <v/>
      </c>
      <c r="AU1579" s="29">
        <f>AU1570*Settings!$C$13*$D1579</f>
        <v/>
      </c>
      <c r="AV1579" s="29">
        <f>AV1570*Settings!$C$13*$D1579</f>
        <v/>
      </c>
      <c r="AW1579" s="29">
        <f>AW1570*Settings!$C$13*$D1579</f>
        <v/>
      </c>
      <c r="AX1579" s="49">
        <f>EMISSIONS(AX1570,Settings!$C$13,$D1579)</f>
        <v/>
      </c>
    </row>
    <row r="1580" hidden="1" outlineLevel="2">
      <c r="A1580" s="5" t="inlineStr">
        <is>
          <t>co2</t>
        </is>
      </c>
      <c r="B1580" s="5" t="inlineStr">
        <is>
          <t>bio</t>
        </is>
      </c>
      <c r="C1580" s="5" t="inlineStr">
        <is>
          <t>omn</t>
        </is>
      </c>
      <c r="D1580" s="40">
        <f>INDEX(Inputs!$T$5:$T$132,MATCH($B1580&amp;"|"&amp;$C1580,Inputs!$A$5:$A$132,0))</f>
        <v/>
      </c>
      <c r="E1580" s="39" t="n"/>
      <c r="F1580" s="39" t="n"/>
      <c r="G1580" s="39" t="n"/>
      <c r="H1580" s="5">
        <f>INDEX(Variables!$B$5:$B$105,MATCH($A1580,Variables!$A$5:$A$105,0))&amp;IF($C1580="",""," | "&amp;INDEX(Mapping!$B$5:$B$26,MATCH($C1580,Mapping!$A$5:$A$26,0))&amp;" | "&amp;INDEX(Mapping!$B$30:$B$41,MATCH($B1580,Mapping!$A$30:$A$41,0)))</f>
        <v/>
      </c>
      <c r="I1580" s="5">
        <f>INDEX(Variables!$C$5:$C$105,MATCH($A1580,Variables!$A$5:$A$105,0))</f>
        <v/>
      </c>
      <c r="J1580" s="5">
        <f>INDEX(Variables!$E$5:$E$105,MATCH($A1580,Variables!$A$5:$A$105,0))</f>
        <v/>
      </c>
      <c r="K1580" s="25">
        <f>LOWER(Settings!$C$4)&amp;".mit."&amp;$A1580&amp;IF($C1580="","","."&amp;$C1580&amp;"."&amp;$B1580)&amp;IF(INDEX(Variables!$D$5:$D$105,MATCH($A1580,Variables!$A$5:$A$105,0))="","","."&amp;INDEX(Variables!$D$5:$D$105,MATCH($A1580,Variables!$A$5:$A$105,0)))&amp;"."&amp;K$5</f>
        <v/>
      </c>
      <c r="L1580" s="28">
        <f>L1571*Settings!$C$13*$D1580</f>
        <v/>
      </c>
      <c r="M1580" s="29">
        <f>M1571*Settings!$C$13*$D1580</f>
        <v/>
      </c>
      <c r="N1580" s="29">
        <f>N1571*Settings!$C$13*$D1580</f>
        <v/>
      </c>
      <c r="O1580" s="29">
        <f>O1571*Settings!$C$13*$D1580</f>
        <v/>
      </c>
      <c r="P1580" s="29">
        <f>P1571*Settings!$C$13*$D1580</f>
        <v/>
      </c>
      <c r="Q1580" s="29">
        <f>Q1571*Settings!$C$13*$D1580</f>
        <v/>
      </c>
      <c r="R1580" s="29">
        <f>R1571*Settings!$C$13*$D1580</f>
        <v/>
      </c>
      <c r="S1580" s="29">
        <f>S1571*Settings!$C$13*$D1580</f>
        <v/>
      </c>
      <c r="T1580" s="29">
        <f>T1571*Settings!$C$13*$D1580</f>
        <v/>
      </c>
      <c r="U1580" s="29">
        <f>U1571*Settings!$C$13*$D1580</f>
        <v/>
      </c>
      <c r="V1580" s="29">
        <f>V1571*Settings!$C$13*$D1580</f>
        <v/>
      </c>
      <c r="W1580" s="29">
        <f>W1571*Settings!$C$13*$D1580</f>
        <v/>
      </c>
      <c r="X1580" s="29">
        <f>X1571*Settings!$C$13*$D1580</f>
        <v/>
      </c>
      <c r="Y1580" s="29">
        <f>Y1571*Settings!$C$13*$D1580</f>
        <v/>
      </c>
      <c r="Z1580" s="29">
        <f>Z1571*Settings!$C$13*$D1580</f>
        <v/>
      </c>
      <c r="AA1580" s="29">
        <f>AA1571*Settings!$C$13*$D1580</f>
        <v/>
      </c>
      <c r="AB1580" s="29">
        <f>AB1571*Settings!$C$13*$D1580</f>
        <v/>
      </c>
      <c r="AC1580" s="29">
        <f>AC1571*Settings!$C$13*$D1580</f>
        <v/>
      </c>
      <c r="AD1580" s="49">
        <f>EMISSIONS(AD1571,Settings!$C$13,$D1580)</f>
        <v/>
      </c>
      <c r="AE1580" s="25">
        <f>LOWER(Settings!$C$4)&amp;".mit."&amp;$A1580&amp;IF($C1580="","","."&amp;$C1580&amp;"."&amp;$B1580)&amp;IF(INDEX(Variables!$D$5:$D$105,MATCH($A1580,Variables!$A$5:$A$105,0))="","","."&amp;INDEX(Variables!$D$5:$D$105,MATCH($A1580,Variables!$A$5:$A$105,0)))&amp;"."&amp;AE$5</f>
        <v/>
      </c>
      <c r="AF1580" s="28">
        <f>AF1571*Settings!$C$13*$D1580</f>
        <v/>
      </c>
      <c r="AG1580" s="29">
        <f>AG1571*Settings!$C$13*$D1580</f>
        <v/>
      </c>
      <c r="AH1580" s="29">
        <f>AH1571*Settings!$C$13*$D1580</f>
        <v/>
      </c>
      <c r="AI1580" s="29">
        <f>AI1571*Settings!$C$13*$D1580</f>
        <v/>
      </c>
      <c r="AJ1580" s="29">
        <f>AJ1571*Settings!$C$13*$D1580</f>
        <v/>
      </c>
      <c r="AK1580" s="29">
        <f>AK1571*Settings!$C$13*$D1580</f>
        <v/>
      </c>
      <c r="AL1580" s="29">
        <f>AL1571*Settings!$C$13*$D1580</f>
        <v/>
      </c>
      <c r="AM1580" s="29">
        <f>AM1571*Settings!$C$13*$D1580</f>
        <v/>
      </c>
      <c r="AN1580" s="29">
        <f>AN1571*Settings!$C$13*$D1580</f>
        <v/>
      </c>
      <c r="AO1580" s="29">
        <f>AO1571*Settings!$C$13*$D1580</f>
        <v/>
      </c>
      <c r="AP1580" s="29">
        <f>AP1571*Settings!$C$13*$D1580</f>
        <v/>
      </c>
      <c r="AQ1580" s="29">
        <f>AQ1571*Settings!$C$13*$D1580</f>
        <v/>
      </c>
      <c r="AR1580" s="29">
        <f>AR1571*Settings!$C$13*$D1580</f>
        <v/>
      </c>
      <c r="AS1580" s="29">
        <f>AS1571*Settings!$C$13*$D1580</f>
        <v/>
      </c>
      <c r="AT1580" s="29">
        <f>AT1571*Settings!$C$13*$D1580</f>
        <v/>
      </c>
      <c r="AU1580" s="29">
        <f>AU1571*Settings!$C$13*$D1580</f>
        <v/>
      </c>
      <c r="AV1580" s="29">
        <f>AV1571*Settings!$C$13*$D1580</f>
        <v/>
      </c>
      <c r="AW1580" s="29">
        <f>AW1571*Settings!$C$13*$D1580</f>
        <v/>
      </c>
      <c r="AX1580" s="49">
        <f>EMISSIONS(AX1571,Settings!$C$13,$D1580)</f>
        <v/>
      </c>
    </row>
    <row r="1581" hidden="1" outlineLevel="2"/>
    <row r="1582" hidden="1" outlineLevel="2">
      <c r="A1582" s="5" t="inlineStr">
        <is>
          <t>rtx</t>
        </is>
      </c>
      <c r="B1582" s="5" t="inlineStr">
        <is>
          <t>coa</t>
        </is>
      </c>
      <c r="C1582" s="5" t="inlineStr">
        <is>
          <t>omn</t>
        </is>
      </c>
      <c r="D1582" s="40">
        <f>INDEX(Inputs!$R$5:$R$132,MATCH($B1582&amp;"|"&amp;$C1582,Inputs!$A$5:$A$132,0))</f>
        <v/>
      </c>
      <c r="E1582" s="39" t="n"/>
      <c r="F1582" s="39" t="n"/>
      <c r="G1582" s="39" t="n"/>
      <c r="H1582" s="5">
        <f>INDEX(Variables!$B$5:$B$105,MATCH($A1582,Variables!$A$5:$A$105,0))&amp;IF($C1582="",""," | "&amp;INDEX(Mapping!$B$5:$B$26,MATCH($C1582,Mapping!$A$5:$A$26,0))&amp;" | "&amp;INDEX(Mapping!$B$30:$B$41,MATCH($B1582,Mapping!$A$30:$A$41,0)))</f>
        <v/>
      </c>
      <c r="I1582" s="5">
        <f>INDEX(Variables!$C$5:$C$105,MATCH($A1582,Variables!$A$5:$A$105,0))</f>
        <v/>
      </c>
      <c r="J1582" s="5">
        <f>INDEX(Variables!$E$5:$E$105,MATCH($A1582,Variables!$A$5:$A$105,0))</f>
        <v/>
      </c>
      <c r="K1582" s="25">
        <f>LOWER(Settings!$C$4)&amp;".mit."&amp;$A1582&amp;IF($C1582="","","."&amp;$C1582&amp;"."&amp;$B1582)&amp;IF(INDEX(Variables!$D$5:$D$105,MATCH($A1582,Variables!$A$5:$A$105,0))="","","."&amp;INDEX(Variables!$D$5:$D$105,MATCH($A1582,Variables!$A$5:$A$105,0)))&amp;"."&amp;K$5</f>
        <v/>
      </c>
      <c r="L1582" s="46">
        <f>L1564*Settings!$C$13*(INDEX(L$258:L$269,$D1582)+INDEX(L$245:L$256,$D1582))</f>
        <v/>
      </c>
      <c r="M1582" s="47">
        <f>M1564*Settings!$C$13*(INDEX(M$258:M$269,$D1582)+INDEX(M$245:M$256,$D1582))</f>
        <v/>
      </c>
      <c r="N1582" s="47">
        <f>N1564*Settings!$C$13*(INDEX(N$258:N$269,$D1582)+INDEX(N$245:N$256,$D1582))</f>
        <v/>
      </c>
      <c r="O1582" s="47">
        <f>O1564*Settings!$C$13*(INDEX(O$258:O$269,$D1582)+INDEX(O$245:O$256,$D1582))</f>
        <v/>
      </c>
      <c r="P1582" s="47">
        <f>P1564*Settings!$C$13*(INDEX(P$258:P$269,$D1582)+INDEX(P$245:P$256,$D1582))</f>
        <v/>
      </c>
      <c r="Q1582" s="47">
        <f>Q1564*Settings!$C$13*(INDEX(Q$258:Q$269,$D1582)+INDEX(Q$245:Q$256,$D1582))</f>
        <v/>
      </c>
      <c r="R1582" s="47">
        <f>R1564*Settings!$C$13*(INDEX(R$258:R$269,$D1582)+INDEX(R$245:R$256,$D1582))</f>
        <v/>
      </c>
      <c r="S1582" s="47">
        <f>S1564*Settings!$C$13*(INDEX(S$258:S$269,$D1582)+INDEX(S$245:S$256,$D1582))</f>
        <v/>
      </c>
      <c r="T1582" s="47">
        <f>T1564*Settings!$C$13*(INDEX(T$258:T$269,$D1582)+INDEX(T$245:T$256,$D1582))</f>
        <v/>
      </c>
      <c r="U1582" s="47">
        <f>U1564*Settings!$C$13*(INDEX(U$258:U$269,$D1582)+INDEX(U$245:U$256,$D1582))</f>
        <v/>
      </c>
      <c r="V1582" s="47">
        <f>V1564*Settings!$C$13*(INDEX(V$258:V$269,$D1582)+INDEX(V$245:V$256,$D1582))</f>
        <v/>
      </c>
      <c r="W1582" s="47">
        <f>W1564*Settings!$C$13*(INDEX(W$258:W$269,$D1582)+INDEX(W$245:W$256,$D1582))</f>
        <v/>
      </c>
      <c r="X1582" s="47">
        <f>X1564*Settings!$C$13*(INDEX(X$258:X$269,$D1582)+INDEX(X$245:X$256,$D1582))</f>
        <v/>
      </c>
      <c r="Y1582" s="47">
        <f>Y1564*Settings!$C$13*(INDEX(Y$258:Y$269,$D1582)+INDEX(Y$245:Y$256,$D1582))</f>
        <v/>
      </c>
      <c r="Z1582" s="47">
        <f>Z1564*Settings!$C$13*(INDEX(Z$258:Z$269,$D1582)+INDEX(Z$245:Z$256,$D1582))</f>
        <v/>
      </c>
      <c r="AA1582" s="47">
        <f>AA1564*Settings!$C$13*(INDEX(AA$258:AA$269,$D1582)+INDEX(AA$245:AA$256,$D1582))</f>
        <v/>
      </c>
      <c r="AB1582" s="47">
        <f>AB1564*Settings!$C$13*(INDEX(AB$258:AB$269,$D1582)+INDEX(AB$245:AB$256,$D1582))</f>
        <v/>
      </c>
      <c r="AC1582" s="47">
        <f>AC1564*Settings!$C$13*(INDEX(AC$258:AC$269,$D1582)+INDEX(AC$245:AC$256,$D1582))</f>
        <v/>
      </c>
      <c r="AD1582" s="48">
        <f>REVENUE(AD1564,Settings!$C$13,INDEX(AD$258:AD$269,$D1582)+INDEX(AD$245:AD$256,$D1582))</f>
        <v/>
      </c>
      <c r="AE1582" s="25">
        <f>LOWER(Settings!$C$4)&amp;".mit."&amp;$A1582&amp;IF($C1582="","","."&amp;$C1582&amp;"."&amp;$B1582)&amp;IF(INDEX(Variables!$D$5:$D$105,MATCH($A1582,Variables!$A$5:$A$105,0))="","","."&amp;INDEX(Variables!$D$5:$D$105,MATCH($A1582,Variables!$A$5:$A$105,0)))&amp;"."&amp;AE$5</f>
        <v/>
      </c>
      <c r="AF1582" s="46">
        <f>AF1564*Settings!$C$13*(INDEX(AF$258:AF$269,$D1582)+INDEX(AF$245:AF$256,$D1582))</f>
        <v/>
      </c>
      <c r="AG1582" s="47">
        <f>AG1564*Settings!$C$13*(INDEX(AG$258:AG$269,$D1582)+INDEX(AG$245:AG$256,$D1582))</f>
        <v/>
      </c>
      <c r="AH1582" s="47">
        <f>AH1564*Settings!$C$13*(INDEX(AH$258:AH$269,$D1582)+INDEX(AH$245:AH$256,$D1582))</f>
        <v/>
      </c>
      <c r="AI1582" s="47">
        <f>AI1564*Settings!$C$13*(INDEX(AI$258:AI$269,$D1582)+INDEX(AI$245:AI$256,$D1582))</f>
        <v/>
      </c>
      <c r="AJ1582" s="47">
        <f>AJ1564*Settings!$C$13*(INDEX(AJ$258:AJ$269,$D1582)+INDEX(AJ$245:AJ$256,$D1582))</f>
        <v/>
      </c>
      <c r="AK1582" s="47">
        <f>AK1564*Settings!$C$13*(INDEX(AK$258:AK$269,$D1582)+INDEX(AK$245:AK$256,$D1582))</f>
        <v/>
      </c>
      <c r="AL1582" s="47">
        <f>AL1564*Settings!$C$13*(INDEX(AL$258:AL$269,$D1582)+INDEX(AL$245:AL$256,$D1582))</f>
        <v/>
      </c>
      <c r="AM1582" s="47">
        <f>AM1564*Settings!$C$13*(INDEX(AM$258:AM$269,$D1582)+INDEX(AM$245:AM$256,$D1582))</f>
        <v/>
      </c>
      <c r="AN1582" s="47">
        <f>AN1564*Settings!$C$13*(INDEX(AN$258:AN$269,$D1582)+INDEX(AN$245:AN$256,$D1582))</f>
        <v/>
      </c>
      <c r="AO1582" s="47">
        <f>AO1564*Settings!$C$13*(INDEX(AO$258:AO$269,$D1582)+INDEX(AO$245:AO$256,$D1582))</f>
        <v/>
      </c>
      <c r="AP1582" s="47">
        <f>AP1564*Settings!$C$13*(INDEX(AP$258:AP$269,$D1582)+INDEX(AP$245:AP$256,$D1582))</f>
        <v/>
      </c>
      <c r="AQ1582" s="47">
        <f>AQ1564*Settings!$C$13*(INDEX(AQ$258:AQ$269,$D1582)+INDEX(AQ$245:AQ$256,$D1582))</f>
        <v/>
      </c>
      <c r="AR1582" s="47">
        <f>AR1564*Settings!$C$13*(INDEX(AR$258:AR$269,$D1582)+INDEX(AR$245:AR$256,$D1582))</f>
        <v/>
      </c>
      <c r="AS1582" s="47">
        <f>AS1564*Settings!$C$13*(INDEX(AS$258:AS$269,$D1582)+INDEX(AS$245:AS$256,$D1582))</f>
        <v/>
      </c>
      <c r="AT1582" s="47">
        <f>AT1564*Settings!$C$13*(INDEX(AT$258:AT$269,$D1582)+INDEX(AT$245:AT$256,$D1582))</f>
        <v/>
      </c>
      <c r="AU1582" s="47">
        <f>AU1564*Settings!$C$13*(INDEX(AU$258:AU$269,$D1582)+INDEX(AU$245:AU$256,$D1582))</f>
        <v/>
      </c>
      <c r="AV1582" s="47">
        <f>AV1564*Settings!$C$13*(INDEX(AV$258:AV$269,$D1582)+INDEX(AV$245:AV$256,$D1582))</f>
        <v/>
      </c>
      <c r="AW1582" s="47">
        <f>AW1564*Settings!$C$13*(INDEX(AW$258:AW$269,$D1582)+INDEX(AW$245:AW$256,$D1582))</f>
        <v/>
      </c>
      <c r="AX1582" s="48">
        <f>REVENUE(AX1564,Settings!$C$13,INDEX(AX$258:AX$269,$D1582)+INDEX(AX$245:AX$256,$D1582))</f>
        <v/>
      </c>
    </row>
    <row r="1583" hidden="1" outlineLevel="2">
      <c r="A1583" s="5" t="inlineStr">
        <is>
          <t>rtx</t>
        </is>
      </c>
      <c r="B1583" s="5" t="inlineStr">
        <is>
          <t>nga</t>
        </is>
      </c>
      <c r="C1583" s="5" t="inlineStr">
        <is>
          <t>omn</t>
        </is>
      </c>
      <c r="D1583" s="40">
        <f>INDEX(Inputs!$R$5:$R$132,MATCH($B1583&amp;"|"&amp;$C1583,Inputs!$A$5:$A$132,0))</f>
        <v/>
      </c>
      <c r="E1583" s="39" t="n"/>
      <c r="F1583" s="39" t="n"/>
      <c r="G1583" s="39" t="n"/>
      <c r="H1583" s="5">
        <f>INDEX(Variables!$B$5:$B$105,MATCH($A1583,Variables!$A$5:$A$105,0))&amp;IF($C1583="",""," | "&amp;INDEX(Mapping!$B$5:$B$26,MATCH($C1583,Mapping!$A$5:$A$26,0))&amp;" | "&amp;INDEX(Mapping!$B$30:$B$41,MATCH($B1583,Mapping!$A$30:$A$41,0)))</f>
        <v/>
      </c>
      <c r="I1583" s="5">
        <f>INDEX(Variables!$C$5:$C$105,MATCH($A1583,Variables!$A$5:$A$105,0))</f>
        <v/>
      </c>
      <c r="J1583" s="5">
        <f>INDEX(Variables!$E$5:$E$105,MATCH($A1583,Variables!$A$5:$A$105,0))</f>
        <v/>
      </c>
      <c r="K1583" s="25">
        <f>LOWER(Settings!$C$4)&amp;".mit."&amp;$A1583&amp;IF($C1583="","","."&amp;$C1583&amp;"."&amp;$B1583)&amp;IF(INDEX(Variables!$D$5:$D$105,MATCH($A1583,Variables!$A$5:$A$105,0))="","","."&amp;INDEX(Variables!$D$5:$D$105,MATCH($A1583,Variables!$A$5:$A$105,0)))&amp;"."&amp;K$5</f>
        <v/>
      </c>
      <c r="L1583" s="46">
        <f>L1565*Settings!$C$13*(INDEX(L$258:L$269,$D1583)+INDEX(L$245:L$256,$D1583))</f>
        <v/>
      </c>
      <c r="M1583" s="47">
        <f>M1565*Settings!$C$13*(INDEX(M$258:M$269,$D1583)+INDEX(M$245:M$256,$D1583))</f>
        <v/>
      </c>
      <c r="N1583" s="47">
        <f>N1565*Settings!$C$13*(INDEX(N$258:N$269,$D1583)+INDEX(N$245:N$256,$D1583))</f>
        <v/>
      </c>
      <c r="O1583" s="47">
        <f>O1565*Settings!$C$13*(INDEX(O$258:O$269,$D1583)+INDEX(O$245:O$256,$D1583))</f>
        <v/>
      </c>
      <c r="P1583" s="47">
        <f>P1565*Settings!$C$13*(INDEX(P$258:P$269,$D1583)+INDEX(P$245:P$256,$D1583))</f>
        <v/>
      </c>
      <c r="Q1583" s="47">
        <f>Q1565*Settings!$C$13*(INDEX(Q$258:Q$269,$D1583)+INDEX(Q$245:Q$256,$D1583))</f>
        <v/>
      </c>
      <c r="R1583" s="47">
        <f>R1565*Settings!$C$13*(INDEX(R$258:R$269,$D1583)+INDEX(R$245:R$256,$D1583))</f>
        <v/>
      </c>
      <c r="S1583" s="47">
        <f>S1565*Settings!$C$13*(INDEX(S$258:S$269,$D1583)+INDEX(S$245:S$256,$D1583))</f>
        <v/>
      </c>
      <c r="T1583" s="47">
        <f>T1565*Settings!$C$13*(INDEX(T$258:T$269,$D1583)+INDEX(T$245:T$256,$D1583))</f>
        <v/>
      </c>
      <c r="U1583" s="47">
        <f>U1565*Settings!$C$13*(INDEX(U$258:U$269,$D1583)+INDEX(U$245:U$256,$D1583))</f>
        <v/>
      </c>
      <c r="V1583" s="47">
        <f>V1565*Settings!$C$13*(INDEX(V$258:V$269,$D1583)+INDEX(V$245:V$256,$D1583))</f>
        <v/>
      </c>
      <c r="W1583" s="47">
        <f>W1565*Settings!$C$13*(INDEX(W$258:W$269,$D1583)+INDEX(W$245:W$256,$D1583))</f>
        <v/>
      </c>
      <c r="X1583" s="47">
        <f>X1565*Settings!$C$13*(INDEX(X$258:X$269,$D1583)+INDEX(X$245:X$256,$D1583))</f>
        <v/>
      </c>
      <c r="Y1583" s="47">
        <f>Y1565*Settings!$C$13*(INDEX(Y$258:Y$269,$D1583)+INDEX(Y$245:Y$256,$D1583))</f>
        <v/>
      </c>
      <c r="Z1583" s="47">
        <f>Z1565*Settings!$C$13*(INDEX(Z$258:Z$269,$D1583)+INDEX(Z$245:Z$256,$D1583))</f>
        <v/>
      </c>
      <c r="AA1583" s="47">
        <f>AA1565*Settings!$C$13*(INDEX(AA$258:AA$269,$D1583)+INDEX(AA$245:AA$256,$D1583))</f>
        <v/>
      </c>
      <c r="AB1583" s="47">
        <f>AB1565*Settings!$C$13*(INDEX(AB$258:AB$269,$D1583)+INDEX(AB$245:AB$256,$D1583))</f>
        <v/>
      </c>
      <c r="AC1583" s="47">
        <f>AC1565*Settings!$C$13*(INDEX(AC$258:AC$269,$D1583)+INDEX(AC$245:AC$256,$D1583))</f>
        <v/>
      </c>
      <c r="AD1583" s="48">
        <f>REVENUE(AD1565,Settings!$C$13,INDEX(AD$258:AD$269,$D1583)+INDEX(AD$245:AD$256,$D1583))</f>
        <v/>
      </c>
      <c r="AE1583" s="25">
        <f>LOWER(Settings!$C$4)&amp;".mit."&amp;$A1583&amp;IF($C1583="","","."&amp;$C1583&amp;"."&amp;$B1583)&amp;IF(INDEX(Variables!$D$5:$D$105,MATCH($A1583,Variables!$A$5:$A$105,0))="","","."&amp;INDEX(Variables!$D$5:$D$105,MATCH($A1583,Variables!$A$5:$A$105,0)))&amp;"."&amp;AE$5</f>
        <v/>
      </c>
      <c r="AF1583" s="46">
        <f>AF1565*Settings!$C$13*(INDEX(AF$258:AF$269,$D1583)+INDEX(AF$245:AF$256,$D1583))</f>
        <v/>
      </c>
      <c r="AG1583" s="47">
        <f>AG1565*Settings!$C$13*(INDEX(AG$258:AG$269,$D1583)+INDEX(AG$245:AG$256,$D1583))</f>
        <v/>
      </c>
      <c r="AH1583" s="47">
        <f>AH1565*Settings!$C$13*(INDEX(AH$258:AH$269,$D1583)+INDEX(AH$245:AH$256,$D1583))</f>
        <v/>
      </c>
      <c r="AI1583" s="47">
        <f>AI1565*Settings!$C$13*(INDEX(AI$258:AI$269,$D1583)+INDEX(AI$245:AI$256,$D1583))</f>
        <v/>
      </c>
      <c r="AJ1583" s="47">
        <f>AJ1565*Settings!$C$13*(INDEX(AJ$258:AJ$269,$D1583)+INDEX(AJ$245:AJ$256,$D1583))</f>
        <v/>
      </c>
      <c r="AK1583" s="47">
        <f>AK1565*Settings!$C$13*(INDEX(AK$258:AK$269,$D1583)+INDEX(AK$245:AK$256,$D1583))</f>
        <v/>
      </c>
      <c r="AL1583" s="47">
        <f>AL1565*Settings!$C$13*(INDEX(AL$258:AL$269,$D1583)+INDEX(AL$245:AL$256,$D1583))</f>
        <v/>
      </c>
      <c r="AM1583" s="47">
        <f>AM1565*Settings!$C$13*(INDEX(AM$258:AM$269,$D1583)+INDEX(AM$245:AM$256,$D1583))</f>
        <v/>
      </c>
      <c r="AN1583" s="47">
        <f>AN1565*Settings!$C$13*(INDEX(AN$258:AN$269,$D1583)+INDEX(AN$245:AN$256,$D1583))</f>
        <v/>
      </c>
      <c r="AO1583" s="47">
        <f>AO1565*Settings!$C$13*(INDEX(AO$258:AO$269,$D1583)+INDEX(AO$245:AO$256,$D1583))</f>
        <v/>
      </c>
      <c r="AP1583" s="47">
        <f>AP1565*Settings!$C$13*(INDEX(AP$258:AP$269,$D1583)+INDEX(AP$245:AP$256,$D1583))</f>
        <v/>
      </c>
      <c r="AQ1583" s="47">
        <f>AQ1565*Settings!$C$13*(INDEX(AQ$258:AQ$269,$D1583)+INDEX(AQ$245:AQ$256,$D1583))</f>
        <v/>
      </c>
      <c r="AR1583" s="47">
        <f>AR1565*Settings!$C$13*(INDEX(AR$258:AR$269,$D1583)+INDEX(AR$245:AR$256,$D1583))</f>
        <v/>
      </c>
      <c r="AS1583" s="47">
        <f>AS1565*Settings!$C$13*(INDEX(AS$258:AS$269,$D1583)+INDEX(AS$245:AS$256,$D1583))</f>
        <v/>
      </c>
      <c r="AT1583" s="47">
        <f>AT1565*Settings!$C$13*(INDEX(AT$258:AT$269,$D1583)+INDEX(AT$245:AT$256,$D1583))</f>
        <v/>
      </c>
      <c r="AU1583" s="47">
        <f>AU1565*Settings!$C$13*(INDEX(AU$258:AU$269,$D1583)+INDEX(AU$245:AU$256,$D1583))</f>
        <v/>
      </c>
      <c r="AV1583" s="47">
        <f>AV1565*Settings!$C$13*(INDEX(AV$258:AV$269,$D1583)+INDEX(AV$245:AV$256,$D1583))</f>
        <v/>
      </c>
      <c r="AW1583" s="47">
        <f>AW1565*Settings!$C$13*(INDEX(AW$258:AW$269,$D1583)+INDEX(AW$245:AW$256,$D1583))</f>
        <v/>
      </c>
      <c r="AX1583" s="48">
        <f>REVENUE(AX1565,Settings!$C$13,INDEX(AX$258:AX$269,$D1583)+INDEX(AX$245:AX$256,$D1583))</f>
        <v/>
      </c>
    </row>
    <row r="1584" hidden="1" outlineLevel="2">
      <c r="A1584" s="5" t="inlineStr">
        <is>
          <t>rtx</t>
        </is>
      </c>
      <c r="B1584" s="5" t="inlineStr">
        <is>
          <t>gso</t>
        </is>
      </c>
      <c r="C1584" s="5" t="inlineStr">
        <is>
          <t>omn</t>
        </is>
      </c>
      <c r="D1584" s="40">
        <f>INDEX(Inputs!$R$5:$R$132,MATCH($B1584&amp;"|"&amp;$C1584,Inputs!$A$5:$A$132,0))</f>
        <v/>
      </c>
      <c r="E1584" s="39" t="n"/>
      <c r="F1584" s="39" t="n"/>
      <c r="G1584" s="39" t="n"/>
      <c r="H1584" s="5">
        <f>INDEX(Variables!$B$5:$B$105,MATCH($A1584,Variables!$A$5:$A$105,0))&amp;IF($C1584="",""," | "&amp;INDEX(Mapping!$B$5:$B$26,MATCH($C1584,Mapping!$A$5:$A$26,0))&amp;" | "&amp;INDEX(Mapping!$B$30:$B$41,MATCH($B1584,Mapping!$A$30:$A$41,0)))</f>
        <v/>
      </c>
      <c r="I1584" s="5">
        <f>INDEX(Variables!$C$5:$C$105,MATCH($A1584,Variables!$A$5:$A$105,0))</f>
        <v/>
      </c>
      <c r="J1584" s="5">
        <f>INDEX(Variables!$E$5:$E$105,MATCH($A1584,Variables!$A$5:$A$105,0))</f>
        <v/>
      </c>
      <c r="K1584" s="25">
        <f>LOWER(Settings!$C$4)&amp;".mit."&amp;$A1584&amp;IF($C1584="","","."&amp;$C1584&amp;"."&amp;$B1584)&amp;IF(INDEX(Variables!$D$5:$D$105,MATCH($A1584,Variables!$A$5:$A$105,0))="","","."&amp;INDEX(Variables!$D$5:$D$105,MATCH($A1584,Variables!$A$5:$A$105,0)))&amp;"."&amp;K$5</f>
        <v/>
      </c>
      <c r="L1584" s="46">
        <f>L1566*Settings!$C$13*(INDEX(L$258:L$269,$D1584)+INDEX(L$245:L$256,$D1584))</f>
        <v/>
      </c>
      <c r="M1584" s="47">
        <f>M1566*Settings!$C$13*(INDEX(M$258:M$269,$D1584)+INDEX(M$245:M$256,$D1584))</f>
        <v/>
      </c>
      <c r="N1584" s="47">
        <f>N1566*Settings!$C$13*(INDEX(N$258:N$269,$D1584)+INDEX(N$245:N$256,$D1584))</f>
        <v/>
      </c>
      <c r="O1584" s="47">
        <f>O1566*Settings!$C$13*(INDEX(O$258:O$269,$D1584)+INDEX(O$245:O$256,$D1584))</f>
        <v/>
      </c>
      <c r="P1584" s="47">
        <f>P1566*Settings!$C$13*(INDEX(P$258:P$269,$D1584)+INDEX(P$245:P$256,$D1584))</f>
        <v/>
      </c>
      <c r="Q1584" s="47">
        <f>Q1566*Settings!$C$13*(INDEX(Q$258:Q$269,$D1584)+INDEX(Q$245:Q$256,$D1584))</f>
        <v/>
      </c>
      <c r="R1584" s="47">
        <f>R1566*Settings!$C$13*(INDEX(R$258:R$269,$D1584)+INDEX(R$245:R$256,$D1584))</f>
        <v/>
      </c>
      <c r="S1584" s="47">
        <f>S1566*Settings!$C$13*(INDEX(S$258:S$269,$D1584)+INDEX(S$245:S$256,$D1584))</f>
        <v/>
      </c>
      <c r="T1584" s="47">
        <f>T1566*Settings!$C$13*(INDEX(T$258:T$269,$D1584)+INDEX(T$245:T$256,$D1584))</f>
        <v/>
      </c>
      <c r="U1584" s="47">
        <f>U1566*Settings!$C$13*(INDEX(U$258:U$269,$D1584)+INDEX(U$245:U$256,$D1584))</f>
        <v/>
      </c>
      <c r="V1584" s="47">
        <f>V1566*Settings!$C$13*(INDEX(V$258:V$269,$D1584)+INDEX(V$245:V$256,$D1584))</f>
        <v/>
      </c>
      <c r="W1584" s="47">
        <f>W1566*Settings!$C$13*(INDEX(W$258:W$269,$D1584)+INDEX(W$245:W$256,$D1584))</f>
        <v/>
      </c>
      <c r="X1584" s="47">
        <f>X1566*Settings!$C$13*(INDEX(X$258:X$269,$D1584)+INDEX(X$245:X$256,$D1584))</f>
        <v/>
      </c>
      <c r="Y1584" s="47">
        <f>Y1566*Settings!$C$13*(INDEX(Y$258:Y$269,$D1584)+INDEX(Y$245:Y$256,$D1584))</f>
        <v/>
      </c>
      <c r="Z1584" s="47">
        <f>Z1566*Settings!$C$13*(INDEX(Z$258:Z$269,$D1584)+INDEX(Z$245:Z$256,$D1584))</f>
        <v/>
      </c>
      <c r="AA1584" s="47">
        <f>AA1566*Settings!$C$13*(INDEX(AA$258:AA$269,$D1584)+INDEX(AA$245:AA$256,$D1584))</f>
        <v/>
      </c>
      <c r="AB1584" s="47">
        <f>AB1566*Settings!$C$13*(INDEX(AB$258:AB$269,$D1584)+INDEX(AB$245:AB$256,$D1584))</f>
        <v/>
      </c>
      <c r="AC1584" s="47">
        <f>AC1566*Settings!$C$13*(INDEX(AC$258:AC$269,$D1584)+INDEX(AC$245:AC$256,$D1584))</f>
        <v/>
      </c>
      <c r="AD1584" s="48">
        <f>REVENUE(AD1566,Settings!$C$13,INDEX(AD$258:AD$269,$D1584)+INDEX(AD$245:AD$256,$D1584))</f>
        <v/>
      </c>
      <c r="AE1584" s="25">
        <f>LOWER(Settings!$C$4)&amp;".mit."&amp;$A1584&amp;IF($C1584="","","."&amp;$C1584&amp;"."&amp;$B1584)&amp;IF(INDEX(Variables!$D$5:$D$105,MATCH($A1584,Variables!$A$5:$A$105,0))="","","."&amp;INDEX(Variables!$D$5:$D$105,MATCH($A1584,Variables!$A$5:$A$105,0)))&amp;"."&amp;AE$5</f>
        <v/>
      </c>
      <c r="AF1584" s="46">
        <f>AF1566*Settings!$C$13*(INDEX(AF$258:AF$269,$D1584)+INDEX(AF$245:AF$256,$D1584))</f>
        <v/>
      </c>
      <c r="AG1584" s="47">
        <f>AG1566*Settings!$C$13*(INDEX(AG$258:AG$269,$D1584)+INDEX(AG$245:AG$256,$D1584))</f>
        <v/>
      </c>
      <c r="AH1584" s="47">
        <f>AH1566*Settings!$C$13*(INDEX(AH$258:AH$269,$D1584)+INDEX(AH$245:AH$256,$D1584))</f>
        <v/>
      </c>
      <c r="AI1584" s="47">
        <f>AI1566*Settings!$C$13*(INDEX(AI$258:AI$269,$D1584)+INDEX(AI$245:AI$256,$D1584))</f>
        <v/>
      </c>
      <c r="AJ1584" s="47">
        <f>AJ1566*Settings!$C$13*(INDEX(AJ$258:AJ$269,$D1584)+INDEX(AJ$245:AJ$256,$D1584))</f>
        <v/>
      </c>
      <c r="AK1584" s="47">
        <f>AK1566*Settings!$C$13*(INDEX(AK$258:AK$269,$D1584)+INDEX(AK$245:AK$256,$D1584))</f>
        <v/>
      </c>
      <c r="AL1584" s="47">
        <f>AL1566*Settings!$C$13*(INDEX(AL$258:AL$269,$D1584)+INDEX(AL$245:AL$256,$D1584))</f>
        <v/>
      </c>
      <c r="AM1584" s="47">
        <f>AM1566*Settings!$C$13*(INDEX(AM$258:AM$269,$D1584)+INDEX(AM$245:AM$256,$D1584))</f>
        <v/>
      </c>
      <c r="AN1584" s="47">
        <f>AN1566*Settings!$C$13*(INDEX(AN$258:AN$269,$D1584)+INDEX(AN$245:AN$256,$D1584))</f>
        <v/>
      </c>
      <c r="AO1584" s="47">
        <f>AO1566*Settings!$C$13*(INDEX(AO$258:AO$269,$D1584)+INDEX(AO$245:AO$256,$D1584))</f>
        <v/>
      </c>
      <c r="AP1584" s="47">
        <f>AP1566*Settings!$C$13*(INDEX(AP$258:AP$269,$D1584)+INDEX(AP$245:AP$256,$D1584))</f>
        <v/>
      </c>
      <c r="AQ1584" s="47">
        <f>AQ1566*Settings!$C$13*(INDEX(AQ$258:AQ$269,$D1584)+INDEX(AQ$245:AQ$256,$D1584))</f>
        <v/>
      </c>
      <c r="AR1584" s="47">
        <f>AR1566*Settings!$C$13*(INDEX(AR$258:AR$269,$D1584)+INDEX(AR$245:AR$256,$D1584))</f>
        <v/>
      </c>
      <c r="AS1584" s="47">
        <f>AS1566*Settings!$C$13*(INDEX(AS$258:AS$269,$D1584)+INDEX(AS$245:AS$256,$D1584))</f>
        <v/>
      </c>
      <c r="AT1584" s="47">
        <f>AT1566*Settings!$C$13*(INDEX(AT$258:AT$269,$D1584)+INDEX(AT$245:AT$256,$D1584))</f>
        <v/>
      </c>
      <c r="AU1584" s="47">
        <f>AU1566*Settings!$C$13*(INDEX(AU$258:AU$269,$D1584)+INDEX(AU$245:AU$256,$D1584))</f>
        <v/>
      </c>
      <c r="AV1584" s="47">
        <f>AV1566*Settings!$C$13*(INDEX(AV$258:AV$269,$D1584)+INDEX(AV$245:AV$256,$D1584))</f>
        <v/>
      </c>
      <c r="AW1584" s="47">
        <f>AW1566*Settings!$C$13*(INDEX(AW$258:AW$269,$D1584)+INDEX(AW$245:AW$256,$D1584))</f>
        <v/>
      </c>
      <c r="AX1584" s="48">
        <f>REVENUE(AX1566,Settings!$C$13,INDEX(AX$258:AX$269,$D1584)+INDEX(AX$245:AX$256,$D1584))</f>
        <v/>
      </c>
    </row>
    <row r="1585" hidden="1" outlineLevel="2">
      <c r="A1585" s="5" t="inlineStr">
        <is>
          <t>rtx</t>
        </is>
      </c>
      <c r="B1585" s="5" t="inlineStr">
        <is>
          <t>die</t>
        </is>
      </c>
      <c r="C1585" s="5" t="inlineStr">
        <is>
          <t>omn</t>
        </is>
      </c>
      <c r="D1585" s="40">
        <f>INDEX(Inputs!$R$5:$R$132,MATCH($B1585&amp;"|"&amp;$C1585,Inputs!$A$5:$A$132,0))</f>
        <v/>
      </c>
      <c r="E1585" s="39" t="n"/>
      <c r="F1585" s="39" t="n"/>
      <c r="G1585" s="39" t="n"/>
      <c r="H1585" s="5">
        <f>INDEX(Variables!$B$5:$B$105,MATCH($A1585,Variables!$A$5:$A$105,0))&amp;IF($C1585="",""," | "&amp;INDEX(Mapping!$B$5:$B$26,MATCH($C1585,Mapping!$A$5:$A$26,0))&amp;" | "&amp;INDEX(Mapping!$B$30:$B$41,MATCH($B1585,Mapping!$A$30:$A$41,0)))</f>
        <v/>
      </c>
      <c r="I1585" s="5">
        <f>INDEX(Variables!$C$5:$C$105,MATCH($A1585,Variables!$A$5:$A$105,0))</f>
        <v/>
      </c>
      <c r="J1585" s="5">
        <f>INDEX(Variables!$E$5:$E$105,MATCH($A1585,Variables!$A$5:$A$105,0))</f>
        <v/>
      </c>
      <c r="K1585" s="25">
        <f>LOWER(Settings!$C$4)&amp;".mit."&amp;$A1585&amp;IF($C1585="","","."&amp;$C1585&amp;"."&amp;$B1585)&amp;IF(INDEX(Variables!$D$5:$D$105,MATCH($A1585,Variables!$A$5:$A$105,0))="","","."&amp;INDEX(Variables!$D$5:$D$105,MATCH($A1585,Variables!$A$5:$A$105,0)))&amp;"."&amp;K$5</f>
        <v/>
      </c>
      <c r="L1585" s="46">
        <f>L1567*Settings!$C$13*(INDEX(L$258:L$269,$D1585)+INDEX(L$245:L$256,$D1585))</f>
        <v/>
      </c>
      <c r="M1585" s="47">
        <f>M1567*Settings!$C$13*(INDEX(M$258:M$269,$D1585)+INDEX(M$245:M$256,$D1585))</f>
        <v/>
      </c>
      <c r="N1585" s="47">
        <f>N1567*Settings!$C$13*(INDEX(N$258:N$269,$D1585)+INDEX(N$245:N$256,$D1585))</f>
        <v/>
      </c>
      <c r="O1585" s="47">
        <f>O1567*Settings!$C$13*(INDEX(O$258:O$269,$D1585)+INDEX(O$245:O$256,$D1585))</f>
        <v/>
      </c>
      <c r="P1585" s="47">
        <f>P1567*Settings!$C$13*(INDEX(P$258:P$269,$D1585)+INDEX(P$245:P$256,$D1585))</f>
        <v/>
      </c>
      <c r="Q1585" s="47">
        <f>Q1567*Settings!$C$13*(INDEX(Q$258:Q$269,$D1585)+INDEX(Q$245:Q$256,$D1585))</f>
        <v/>
      </c>
      <c r="R1585" s="47">
        <f>R1567*Settings!$C$13*(INDEX(R$258:R$269,$D1585)+INDEX(R$245:R$256,$D1585))</f>
        <v/>
      </c>
      <c r="S1585" s="47">
        <f>S1567*Settings!$C$13*(INDEX(S$258:S$269,$D1585)+INDEX(S$245:S$256,$D1585))</f>
        <v/>
      </c>
      <c r="T1585" s="47">
        <f>T1567*Settings!$C$13*(INDEX(T$258:T$269,$D1585)+INDEX(T$245:T$256,$D1585))</f>
        <v/>
      </c>
      <c r="U1585" s="47">
        <f>U1567*Settings!$C$13*(INDEX(U$258:U$269,$D1585)+INDEX(U$245:U$256,$D1585))</f>
        <v/>
      </c>
      <c r="V1585" s="47">
        <f>V1567*Settings!$C$13*(INDEX(V$258:V$269,$D1585)+INDEX(V$245:V$256,$D1585))</f>
        <v/>
      </c>
      <c r="W1585" s="47">
        <f>W1567*Settings!$C$13*(INDEX(W$258:W$269,$D1585)+INDEX(W$245:W$256,$D1585))</f>
        <v/>
      </c>
      <c r="X1585" s="47">
        <f>X1567*Settings!$C$13*(INDEX(X$258:X$269,$D1585)+INDEX(X$245:X$256,$D1585))</f>
        <v/>
      </c>
      <c r="Y1585" s="47">
        <f>Y1567*Settings!$C$13*(INDEX(Y$258:Y$269,$D1585)+INDEX(Y$245:Y$256,$D1585))</f>
        <v/>
      </c>
      <c r="Z1585" s="47">
        <f>Z1567*Settings!$C$13*(INDEX(Z$258:Z$269,$D1585)+INDEX(Z$245:Z$256,$D1585))</f>
        <v/>
      </c>
      <c r="AA1585" s="47">
        <f>AA1567*Settings!$C$13*(INDEX(AA$258:AA$269,$D1585)+INDEX(AA$245:AA$256,$D1585))</f>
        <v/>
      </c>
      <c r="AB1585" s="47">
        <f>AB1567*Settings!$C$13*(INDEX(AB$258:AB$269,$D1585)+INDEX(AB$245:AB$256,$D1585))</f>
        <v/>
      </c>
      <c r="AC1585" s="47">
        <f>AC1567*Settings!$C$13*(INDEX(AC$258:AC$269,$D1585)+INDEX(AC$245:AC$256,$D1585))</f>
        <v/>
      </c>
      <c r="AD1585" s="48">
        <f>REVENUE(AD1567,Settings!$C$13,INDEX(AD$258:AD$269,$D1585)+INDEX(AD$245:AD$256,$D1585))</f>
        <v/>
      </c>
      <c r="AE1585" s="25">
        <f>LOWER(Settings!$C$4)&amp;".mit."&amp;$A1585&amp;IF($C1585="","","."&amp;$C1585&amp;"."&amp;$B1585)&amp;IF(INDEX(Variables!$D$5:$D$105,MATCH($A1585,Variables!$A$5:$A$105,0))="","","."&amp;INDEX(Variables!$D$5:$D$105,MATCH($A1585,Variables!$A$5:$A$105,0)))&amp;"."&amp;AE$5</f>
        <v/>
      </c>
      <c r="AF1585" s="46">
        <f>AF1567*Settings!$C$13*(INDEX(AF$258:AF$269,$D1585)+INDEX(AF$245:AF$256,$D1585))</f>
        <v/>
      </c>
      <c r="AG1585" s="47">
        <f>AG1567*Settings!$C$13*(INDEX(AG$258:AG$269,$D1585)+INDEX(AG$245:AG$256,$D1585))</f>
        <v/>
      </c>
      <c r="AH1585" s="47">
        <f>AH1567*Settings!$C$13*(INDEX(AH$258:AH$269,$D1585)+INDEX(AH$245:AH$256,$D1585))</f>
        <v/>
      </c>
      <c r="AI1585" s="47">
        <f>AI1567*Settings!$C$13*(INDEX(AI$258:AI$269,$D1585)+INDEX(AI$245:AI$256,$D1585))</f>
        <v/>
      </c>
      <c r="AJ1585" s="47">
        <f>AJ1567*Settings!$C$13*(INDEX(AJ$258:AJ$269,$D1585)+INDEX(AJ$245:AJ$256,$D1585))</f>
        <v/>
      </c>
      <c r="AK1585" s="47">
        <f>AK1567*Settings!$C$13*(INDEX(AK$258:AK$269,$D1585)+INDEX(AK$245:AK$256,$D1585))</f>
        <v/>
      </c>
      <c r="AL1585" s="47">
        <f>AL1567*Settings!$C$13*(INDEX(AL$258:AL$269,$D1585)+INDEX(AL$245:AL$256,$D1585))</f>
        <v/>
      </c>
      <c r="AM1585" s="47">
        <f>AM1567*Settings!$C$13*(INDEX(AM$258:AM$269,$D1585)+INDEX(AM$245:AM$256,$D1585))</f>
        <v/>
      </c>
      <c r="AN1585" s="47">
        <f>AN1567*Settings!$C$13*(INDEX(AN$258:AN$269,$D1585)+INDEX(AN$245:AN$256,$D1585))</f>
        <v/>
      </c>
      <c r="AO1585" s="47">
        <f>AO1567*Settings!$C$13*(INDEX(AO$258:AO$269,$D1585)+INDEX(AO$245:AO$256,$D1585))</f>
        <v/>
      </c>
      <c r="AP1585" s="47">
        <f>AP1567*Settings!$C$13*(INDEX(AP$258:AP$269,$D1585)+INDEX(AP$245:AP$256,$D1585))</f>
        <v/>
      </c>
      <c r="AQ1585" s="47">
        <f>AQ1567*Settings!$C$13*(INDEX(AQ$258:AQ$269,$D1585)+INDEX(AQ$245:AQ$256,$D1585))</f>
        <v/>
      </c>
      <c r="AR1585" s="47">
        <f>AR1567*Settings!$C$13*(INDEX(AR$258:AR$269,$D1585)+INDEX(AR$245:AR$256,$D1585))</f>
        <v/>
      </c>
      <c r="AS1585" s="47">
        <f>AS1567*Settings!$C$13*(INDEX(AS$258:AS$269,$D1585)+INDEX(AS$245:AS$256,$D1585))</f>
        <v/>
      </c>
      <c r="AT1585" s="47">
        <f>AT1567*Settings!$C$13*(INDEX(AT$258:AT$269,$D1585)+INDEX(AT$245:AT$256,$D1585))</f>
        <v/>
      </c>
      <c r="AU1585" s="47">
        <f>AU1567*Settings!$C$13*(INDEX(AU$258:AU$269,$D1585)+INDEX(AU$245:AU$256,$D1585))</f>
        <v/>
      </c>
      <c r="AV1585" s="47">
        <f>AV1567*Settings!$C$13*(INDEX(AV$258:AV$269,$D1585)+INDEX(AV$245:AV$256,$D1585))</f>
        <v/>
      </c>
      <c r="AW1585" s="47">
        <f>AW1567*Settings!$C$13*(INDEX(AW$258:AW$269,$D1585)+INDEX(AW$245:AW$256,$D1585))</f>
        <v/>
      </c>
      <c r="AX1585" s="48">
        <f>REVENUE(AX1567,Settings!$C$13,INDEX(AX$258:AX$269,$D1585)+INDEX(AX$245:AX$256,$D1585))</f>
        <v/>
      </c>
    </row>
    <row r="1586" hidden="1" outlineLevel="2">
      <c r="A1586" s="5" t="inlineStr">
        <is>
          <t>rtx</t>
        </is>
      </c>
      <c r="B1586" s="5" t="inlineStr">
        <is>
          <t>lpg</t>
        </is>
      </c>
      <c r="C1586" s="5" t="inlineStr">
        <is>
          <t>omn</t>
        </is>
      </c>
      <c r="D1586" s="40">
        <f>INDEX(Inputs!$R$5:$R$132,MATCH($B1586&amp;"|"&amp;$C1586,Inputs!$A$5:$A$132,0))</f>
        <v/>
      </c>
      <c r="E1586" s="39" t="n"/>
      <c r="F1586" s="39" t="n"/>
      <c r="G1586" s="39" t="n"/>
      <c r="H1586" s="5">
        <f>INDEX(Variables!$B$5:$B$105,MATCH($A1586,Variables!$A$5:$A$105,0))&amp;IF($C1586="",""," | "&amp;INDEX(Mapping!$B$5:$B$26,MATCH($C1586,Mapping!$A$5:$A$26,0))&amp;" | "&amp;INDEX(Mapping!$B$30:$B$41,MATCH($B1586,Mapping!$A$30:$A$41,0)))</f>
        <v/>
      </c>
      <c r="I1586" s="5">
        <f>INDEX(Variables!$C$5:$C$105,MATCH($A1586,Variables!$A$5:$A$105,0))</f>
        <v/>
      </c>
      <c r="J1586" s="5">
        <f>INDEX(Variables!$E$5:$E$105,MATCH($A1586,Variables!$A$5:$A$105,0))</f>
        <v/>
      </c>
      <c r="K1586" s="25">
        <f>LOWER(Settings!$C$4)&amp;".mit."&amp;$A1586&amp;IF($C1586="","","."&amp;$C1586&amp;"."&amp;$B1586)&amp;IF(INDEX(Variables!$D$5:$D$105,MATCH($A1586,Variables!$A$5:$A$105,0))="","","."&amp;INDEX(Variables!$D$5:$D$105,MATCH($A1586,Variables!$A$5:$A$105,0)))&amp;"."&amp;K$5</f>
        <v/>
      </c>
      <c r="L1586" s="46">
        <f>L1568*Settings!$C$13*(INDEX(L$258:L$269,$D1586)+INDEX(L$245:L$256,$D1586))</f>
        <v/>
      </c>
      <c r="M1586" s="47">
        <f>M1568*Settings!$C$13*(INDEX(M$258:M$269,$D1586)+INDEX(M$245:M$256,$D1586))</f>
        <v/>
      </c>
      <c r="N1586" s="47">
        <f>N1568*Settings!$C$13*(INDEX(N$258:N$269,$D1586)+INDEX(N$245:N$256,$D1586))</f>
        <v/>
      </c>
      <c r="O1586" s="47">
        <f>O1568*Settings!$C$13*(INDEX(O$258:O$269,$D1586)+INDEX(O$245:O$256,$D1586))</f>
        <v/>
      </c>
      <c r="P1586" s="47">
        <f>P1568*Settings!$C$13*(INDEX(P$258:P$269,$D1586)+INDEX(P$245:P$256,$D1586))</f>
        <v/>
      </c>
      <c r="Q1586" s="47">
        <f>Q1568*Settings!$C$13*(INDEX(Q$258:Q$269,$D1586)+INDEX(Q$245:Q$256,$D1586))</f>
        <v/>
      </c>
      <c r="R1586" s="47">
        <f>R1568*Settings!$C$13*(INDEX(R$258:R$269,$D1586)+INDEX(R$245:R$256,$D1586))</f>
        <v/>
      </c>
      <c r="S1586" s="47">
        <f>S1568*Settings!$C$13*(INDEX(S$258:S$269,$D1586)+INDEX(S$245:S$256,$D1586))</f>
        <v/>
      </c>
      <c r="T1586" s="47">
        <f>T1568*Settings!$C$13*(INDEX(T$258:T$269,$D1586)+INDEX(T$245:T$256,$D1586))</f>
        <v/>
      </c>
      <c r="U1586" s="47">
        <f>U1568*Settings!$C$13*(INDEX(U$258:U$269,$D1586)+INDEX(U$245:U$256,$D1586))</f>
        <v/>
      </c>
      <c r="V1586" s="47">
        <f>V1568*Settings!$C$13*(INDEX(V$258:V$269,$D1586)+INDEX(V$245:V$256,$D1586))</f>
        <v/>
      </c>
      <c r="W1586" s="47">
        <f>W1568*Settings!$C$13*(INDEX(W$258:W$269,$D1586)+INDEX(W$245:W$256,$D1586))</f>
        <v/>
      </c>
      <c r="X1586" s="47">
        <f>X1568*Settings!$C$13*(INDEX(X$258:X$269,$D1586)+INDEX(X$245:X$256,$D1586))</f>
        <v/>
      </c>
      <c r="Y1586" s="47">
        <f>Y1568*Settings!$C$13*(INDEX(Y$258:Y$269,$D1586)+INDEX(Y$245:Y$256,$D1586))</f>
        <v/>
      </c>
      <c r="Z1586" s="47">
        <f>Z1568*Settings!$C$13*(INDEX(Z$258:Z$269,$D1586)+INDEX(Z$245:Z$256,$D1586))</f>
        <v/>
      </c>
      <c r="AA1586" s="47">
        <f>AA1568*Settings!$C$13*(INDEX(AA$258:AA$269,$D1586)+INDEX(AA$245:AA$256,$D1586))</f>
        <v/>
      </c>
      <c r="AB1586" s="47">
        <f>AB1568*Settings!$C$13*(INDEX(AB$258:AB$269,$D1586)+INDEX(AB$245:AB$256,$D1586))</f>
        <v/>
      </c>
      <c r="AC1586" s="47">
        <f>AC1568*Settings!$C$13*(INDEX(AC$258:AC$269,$D1586)+INDEX(AC$245:AC$256,$D1586))</f>
        <v/>
      </c>
      <c r="AD1586" s="48">
        <f>REVENUE(AD1568,Settings!$C$13,INDEX(AD$258:AD$269,$D1586)+INDEX(AD$245:AD$256,$D1586))</f>
        <v/>
      </c>
      <c r="AE1586" s="25">
        <f>LOWER(Settings!$C$4)&amp;".mit."&amp;$A1586&amp;IF($C1586="","","."&amp;$C1586&amp;"."&amp;$B1586)&amp;IF(INDEX(Variables!$D$5:$D$105,MATCH($A1586,Variables!$A$5:$A$105,0))="","","."&amp;INDEX(Variables!$D$5:$D$105,MATCH($A1586,Variables!$A$5:$A$105,0)))&amp;"."&amp;AE$5</f>
        <v/>
      </c>
      <c r="AF1586" s="46">
        <f>AF1568*Settings!$C$13*(INDEX(AF$258:AF$269,$D1586)+INDEX(AF$245:AF$256,$D1586))</f>
        <v/>
      </c>
      <c r="AG1586" s="47">
        <f>AG1568*Settings!$C$13*(INDEX(AG$258:AG$269,$D1586)+INDEX(AG$245:AG$256,$D1586))</f>
        <v/>
      </c>
      <c r="AH1586" s="47">
        <f>AH1568*Settings!$C$13*(INDEX(AH$258:AH$269,$D1586)+INDEX(AH$245:AH$256,$D1586))</f>
        <v/>
      </c>
      <c r="AI1586" s="47">
        <f>AI1568*Settings!$C$13*(INDEX(AI$258:AI$269,$D1586)+INDEX(AI$245:AI$256,$D1586))</f>
        <v/>
      </c>
      <c r="AJ1586" s="47">
        <f>AJ1568*Settings!$C$13*(INDEX(AJ$258:AJ$269,$D1586)+INDEX(AJ$245:AJ$256,$D1586))</f>
        <v/>
      </c>
      <c r="AK1586" s="47">
        <f>AK1568*Settings!$C$13*(INDEX(AK$258:AK$269,$D1586)+INDEX(AK$245:AK$256,$D1586))</f>
        <v/>
      </c>
      <c r="AL1586" s="47">
        <f>AL1568*Settings!$C$13*(INDEX(AL$258:AL$269,$D1586)+INDEX(AL$245:AL$256,$D1586))</f>
        <v/>
      </c>
      <c r="AM1586" s="47">
        <f>AM1568*Settings!$C$13*(INDEX(AM$258:AM$269,$D1586)+INDEX(AM$245:AM$256,$D1586))</f>
        <v/>
      </c>
      <c r="AN1586" s="47">
        <f>AN1568*Settings!$C$13*(INDEX(AN$258:AN$269,$D1586)+INDEX(AN$245:AN$256,$D1586))</f>
        <v/>
      </c>
      <c r="AO1586" s="47">
        <f>AO1568*Settings!$C$13*(INDEX(AO$258:AO$269,$D1586)+INDEX(AO$245:AO$256,$D1586))</f>
        <v/>
      </c>
      <c r="AP1586" s="47">
        <f>AP1568*Settings!$C$13*(INDEX(AP$258:AP$269,$D1586)+INDEX(AP$245:AP$256,$D1586))</f>
        <v/>
      </c>
      <c r="AQ1586" s="47">
        <f>AQ1568*Settings!$C$13*(INDEX(AQ$258:AQ$269,$D1586)+INDEX(AQ$245:AQ$256,$D1586))</f>
        <v/>
      </c>
      <c r="AR1586" s="47">
        <f>AR1568*Settings!$C$13*(INDEX(AR$258:AR$269,$D1586)+INDEX(AR$245:AR$256,$D1586))</f>
        <v/>
      </c>
      <c r="AS1586" s="47">
        <f>AS1568*Settings!$C$13*(INDEX(AS$258:AS$269,$D1586)+INDEX(AS$245:AS$256,$D1586))</f>
        <v/>
      </c>
      <c r="AT1586" s="47">
        <f>AT1568*Settings!$C$13*(INDEX(AT$258:AT$269,$D1586)+INDEX(AT$245:AT$256,$D1586))</f>
        <v/>
      </c>
      <c r="AU1586" s="47">
        <f>AU1568*Settings!$C$13*(INDEX(AU$258:AU$269,$D1586)+INDEX(AU$245:AU$256,$D1586))</f>
        <v/>
      </c>
      <c r="AV1586" s="47">
        <f>AV1568*Settings!$C$13*(INDEX(AV$258:AV$269,$D1586)+INDEX(AV$245:AV$256,$D1586))</f>
        <v/>
      </c>
      <c r="AW1586" s="47">
        <f>AW1568*Settings!$C$13*(INDEX(AW$258:AW$269,$D1586)+INDEX(AW$245:AW$256,$D1586))</f>
        <v/>
      </c>
      <c r="AX1586" s="48">
        <f>REVENUE(AX1568,Settings!$C$13,INDEX(AX$258:AX$269,$D1586)+INDEX(AX$245:AX$256,$D1586))</f>
        <v/>
      </c>
    </row>
    <row r="1587" hidden="1" outlineLevel="2">
      <c r="A1587" s="5" t="inlineStr">
        <is>
          <t>rtx</t>
        </is>
      </c>
      <c r="B1587" s="5" t="inlineStr">
        <is>
          <t>ker</t>
        </is>
      </c>
      <c r="C1587" s="5" t="inlineStr">
        <is>
          <t>omn</t>
        </is>
      </c>
      <c r="D1587" s="40">
        <f>INDEX(Inputs!$R$5:$R$132,MATCH($B1587&amp;"|"&amp;$C1587,Inputs!$A$5:$A$132,0))</f>
        <v/>
      </c>
      <c r="E1587" s="39" t="n"/>
      <c r="F1587" s="39" t="n"/>
      <c r="G1587" s="39" t="n"/>
      <c r="H1587" s="5">
        <f>INDEX(Variables!$B$5:$B$105,MATCH($A1587,Variables!$A$5:$A$105,0))&amp;IF($C1587="",""," | "&amp;INDEX(Mapping!$B$5:$B$26,MATCH($C1587,Mapping!$A$5:$A$26,0))&amp;" | "&amp;INDEX(Mapping!$B$30:$B$41,MATCH($B1587,Mapping!$A$30:$A$41,0)))</f>
        <v/>
      </c>
      <c r="I1587" s="5">
        <f>INDEX(Variables!$C$5:$C$105,MATCH($A1587,Variables!$A$5:$A$105,0))</f>
        <v/>
      </c>
      <c r="J1587" s="5">
        <f>INDEX(Variables!$E$5:$E$105,MATCH($A1587,Variables!$A$5:$A$105,0))</f>
        <v/>
      </c>
      <c r="K1587" s="25">
        <f>LOWER(Settings!$C$4)&amp;".mit."&amp;$A1587&amp;IF($C1587="","","."&amp;$C1587&amp;"."&amp;$B1587)&amp;IF(INDEX(Variables!$D$5:$D$105,MATCH($A1587,Variables!$A$5:$A$105,0))="","","."&amp;INDEX(Variables!$D$5:$D$105,MATCH($A1587,Variables!$A$5:$A$105,0)))&amp;"."&amp;K$5</f>
        <v/>
      </c>
      <c r="L1587" s="46">
        <f>L1569*Settings!$C$13*(INDEX(L$258:L$269,$D1587)+INDEX(L$245:L$256,$D1587))</f>
        <v/>
      </c>
      <c r="M1587" s="47">
        <f>M1569*Settings!$C$13*(INDEX(M$258:M$269,$D1587)+INDEX(M$245:M$256,$D1587))</f>
        <v/>
      </c>
      <c r="N1587" s="47">
        <f>N1569*Settings!$C$13*(INDEX(N$258:N$269,$D1587)+INDEX(N$245:N$256,$D1587))</f>
        <v/>
      </c>
      <c r="O1587" s="47">
        <f>O1569*Settings!$C$13*(INDEX(O$258:O$269,$D1587)+INDEX(O$245:O$256,$D1587))</f>
        <v/>
      </c>
      <c r="P1587" s="47">
        <f>P1569*Settings!$C$13*(INDEX(P$258:P$269,$D1587)+INDEX(P$245:P$256,$D1587))</f>
        <v/>
      </c>
      <c r="Q1587" s="47">
        <f>Q1569*Settings!$C$13*(INDEX(Q$258:Q$269,$D1587)+INDEX(Q$245:Q$256,$D1587))</f>
        <v/>
      </c>
      <c r="R1587" s="47">
        <f>R1569*Settings!$C$13*(INDEX(R$258:R$269,$D1587)+INDEX(R$245:R$256,$D1587))</f>
        <v/>
      </c>
      <c r="S1587" s="47">
        <f>S1569*Settings!$C$13*(INDEX(S$258:S$269,$D1587)+INDEX(S$245:S$256,$D1587))</f>
        <v/>
      </c>
      <c r="T1587" s="47">
        <f>T1569*Settings!$C$13*(INDEX(T$258:T$269,$D1587)+INDEX(T$245:T$256,$D1587))</f>
        <v/>
      </c>
      <c r="U1587" s="47">
        <f>U1569*Settings!$C$13*(INDEX(U$258:U$269,$D1587)+INDEX(U$245:U$256,$D1587))</f>
        <v/>
      </c>
      <c r="V1587" s="47">
        <f>V1569*Settings!$C$13*(INDEX(V$258:V$269,$D1587)+INDEX(V$245:V$256,$D1587))</f>
        <v/>
      </c>
      <c r="W1587" s="47">
        <f>W1569*Settings!$C$13*(INDEX(W$258:W$269,$D1587)+INDEX(W$245:W$256,$D1587))</f>
        <v/>
      </c>
      <c r="X1587" s="47">
        <f>X1569*Settings!$C$13*(INDEX(X$258:X$269,$D1587)+INDEX(X$245:X$256,$D1587))</f>
        <v/>
      </c>
      <c r="Y1587" s="47">
        <f>Y1569*Settings!$C$13*(INDEX(Y$258:Y$269,$D1587)+INDEX(Y$245:Y$256,$D1587))</f>
        <v/>
      </c>
      <c r="Z1587" s="47">
        <f>Z1569*Settings!$C$13*(INDEX(Z$258:Z$269,$D1587)+INDEX(Z$245:Z$256,$D1587))</f>
        <v/>
      </c>
      <c r="AA1587" s="47">
        <f>AA1569*Settings!$C$13*(INDEX(AA$258:AA$269,$D1587)+INDEX(AA$245:AA$256,$D1587))</f>
        <v/>
      </c>
      <c r="AB1587" s="47">
        <f>AB1569*Settings!$C$13*(INDEX(AB$258:AB$269,$D1587)+INDEX(AB$245:AB$256,$D1587))</f>
        <v/>
      </c>
      <c r="AC1587" s="47">
        <f>AC1569*Settings!$C$13*(INDEX(AC$258:AC$269,$D1587)+INDEX(AC$245:AC$256,$D1587))</f>
        <v/>
      </c>
      <c r="AD1587" s="48">
        <f>REVENUE(AD1569,Settings!$C$13,INDEX(AD$258:AD$269,$D1587)+INDEX(AD$245:AD$256,$D1587))</f>
        <v/>
      </c>
      <c r="AE1587" s="25">
        <f>LOWER(Settings!$C$4)&amp;".mit."&amp;$A1587&amp;IF($C1587="","","."&amp;$C1587&amp;"."&amp;$B1587)&amp;IF(INDEX(Variables!$D$5:$D$105,MATCH($A1587,Variables!$A$5:$A$105,0))="","","."&amp;INDEX(Variables!$D$5:$D$105,MATCH($A1587,Variables!$A$5:$A$105,0)))&amp;"."&amp;AE$5</f>
        <v/>
      </c>
      <c r="AF1587" s="46">
        <f>AF1569*Settings!$C$13*(INDEX(AF$258:AF$269,$D1587)+INDEX(AF$245:AF$256,$D1587))</f>
        <v/>
      </c>
      <c r="AG1587" s="47">
        <f>AG1569*Settings!$C$13*(INDEX(AG$258:AG$269,$D1587)+INDEX(AG$245:AG$256,$D1587))</f>
        <v/>
      </c>
      <c r="AH1587" s="47">
        <f>AH1569*Settings!$C$13*(INDEX(AH$258:AH$269,$D1587)+INDEX(AH$245:AH$256,$D1587))</f>
        <v/>
      </c>
      <c r="AI1587" s="47">
        <f>AI1569*Settings!$C$13*(INDEX(AI$258:AI$269,$D1587)+INDEX(AI$245:AI$256,$D1587))</f>
        <v/>
      </c>
      <c r="AJ1587" s="47">
        <f>AJ1569*Settings!$C$13*(INDEX(AJ$258:AJ$269,$D1587)+INDEX(AJ$245:AJ$256,$D1587))</f>
        <v/>
      </c>
      <c r="AK1587" s="47">
        <f>AK1569*Settings!$C$13*(INDEX(AK$258:AK$269,$D1587)+INDEX(AK$245:AK$256,$D1587))</f>
        <v/>
      </c>
      <c r="AL1587" s="47">
        <f>AL1569*Settings!$C$13*(INDEX(AL$258:AL$269,$D1587)+INDEX(AL$245:AL$256,$D1587))</f>
        <v/>
      </c>
      <c r="AM1587" s="47">
        <f>AM1569*Settings!$C$13*(INDEX(AM$258:AM$269,$D1587)+INDEX(AM$245:AM$256,$D1587))</f>
        <v/>
      </c>
      <c r="AN1587" s="47">
        <f>AN1569*Settings!$C$13*(INDEX(AN$258:AN$269,$D1587)+INDEX(AN$245:AN$256,$D1587))</f>
        <v/>
      </c>
      <c r="AO1587" s="47">
        <f>AO1569*Settings!$C$13*(INDEX(AO$258:AO$269,$D1587)+INDEX(AO$245:AO$256,$D1587))</f>
        <v/>
      </c>
      <c r="AP1587" s="47">
        <f>AP1569*Settings!$C$13*(INDEX(AP$258:AP$269,$D1587)+INDEX(AP$245:AP$256,$D1587))</f>
        <v/>
      </c>
      <c r="AQ1587" s="47">
        <f>AQ1569*Settings!$C$13*(INDEX(AQ$258:AQ$269,$D1587)+INDEX(AQ$245:AQ$256,$D1587))</f>
        <v/>
      </c>
      <c r="AR1587" s="47">
        <f>AR1569*Settings!$C$13*(INDEX(AR$258:AR$269,$D1587)+INDEX(AR$245:AR$256,$D1587))</f>
        <v/>
      </c>
      <c r="AS1587" s="47">
        <f>AS1569*Settings!$C$13*(INDEX(AS$258:AS$269,$D1587)+INDEX(AS$245:AS$256,$D1587))</f>
        <v/>
      </c>
      <c r="AT1587" s="47">
        <f>AT1569*Settings!$C$13*(INDEX(AT$258:AT$269,$D1587)+INDEX(AT$245:AT$256,$D1587))</f>
        <v/>
      </c>
      <c r="AU1587" s="47">
        <f>AU1569*Settings!$C$13*(INDEX(AU$258:AU$269,$D1587)+INDEX(AU$245:AU$256,$D1587))</f>
        <v/>
      </c>
      <c r="AV1587" s="47">
        <f>AV1569*Settings!$C$13*(INDEX(AV$258:AV$269,$D1587)+INDEX(AV$245:AV$256,$D1587))</f>
        <v/>
      </c>
      <c r="AW1587" s="47">
        <f>AW1569*Settings!$C$13*(INDEX(AW$258:AW$269,$D1587)+INDEX(AW$245:AW$256,$D1587))</f>
        <v/>
      </c>
      <c r="AX1587" s="48">
        <f>REVENUE(AX1569,Settings!$C$13,INDEX(AX$258:AX$269,$D1587)+INDEX(AX$245:AX$256,$D1587))</f>
        <v/>
      </c>
    </row>
    <row r="1588" hidden="1" outlineLevel="2">
      <c r="A1588" s="5" t="inlineStr">
        <is>
          <t>rtx</t>
        </is>
      </c>
      <c r="B1588" s="5" t="inlineStr">
        <is>
          <t>oop</t>
        </is>
      </c>
      <c r="C1588" s="5" t="inlineStr">
        <is>
          <t>omn</t>
        </is>
      </c>
      <c r="D1588" s="40">
        <f>INDEX(Inputs!$R$5:$R$132,MATCH($B1588&amp;"|"&amp;$C1588,Inputs!$A$5:$A$132,0))</f>
        <v/>
      </c>
      <c r="E1588" s="39" t="n"/>
      <c r="F1588" s="39" t="n"/>
      <c r="G1588" s="39" t="n"/>
      <c r="H1588" s="5">
        <f>INDEX(Variables!$B$5:$B$105,MATCH($A1588,Variables!$A$5:$A$105,0))&amp;IF($C1588="",""," | "&amp;INDEX(Mapping!$B$5:$B$26,MATCH($C1588,Mapping!$A$5:$A$26,0))&amp;" | "&amp;INDEX(Mapping!$B$30:$B$41,MATCH($B1588,Mapping!$A$30:$A$41,0)))</f>
        <v/>
      </c>
      <c r="I1588" s="5">
        <f>INDEX(Variables!$C$5:$C$105,MATCH($A1588,Variables!$A$5:$A$105,0))</f>
        <v/>
      </c>
      <c r="J1588" s="5">
        <f>INDEX(Variables!$E$5:$E$105,MATCH($A1588,Variables!$A$5:$A$105,0))</f>
        <v/>
      </c>
      <c r="K1588" s="25">
        <f>LOWER(Settings!$C$4)&amp;".mit."&amp;$A1588&amp;IF($C1588="","","."&amp;$C1588&amp;"."&amp;$B1588)&amp;IF(INDEX(Variables!$D$5:$D$105,MATCH($A1588,Variables!$A$5:$A$105,0))="","","."&amp;INDEX(Variables!$D$5:$D$105,MATCH($A1588,Variables!$A$5:$A$105,0)))&amp;"."&amp;K$5</f>
        <v/>
      </c>
      <c r="L1588" s="46">
        <f>L1570*Settings!$C$13*(INDEX(L$258:L$269,$D1588)+INDEX(L$245:L$256,$D1588))</f>
        <v/>
      </c>
      <c r="M1588" s="47">
        <f>M1570*Settings!$C$13*(INDEX(M$258:M$269,$D1588)+INDEX(M$245:M$256,$D1588))</f>
        <v/>
      </c>
      <c r="N1588" s="47">
        <f>N1570*Settings!$C$13*(INDEX(N$258:N$269,$D1588)+INDEX(N$245:N$256,$D1588))</f>
        <v/>
      </c>
      <c r="O1588" s="47">
        <f>O1570*Settings!$C$13*(INDEX(O$258:O$269,$D1588)+INDEX(O$245:O$256,$D1588))</f>
        <v/>
      </c>
      <c r="P1588" s="47">
        <f>P1570*Settings!$C$13*(INDEX(P$258:P$269,$D1588)+INDEX(P$245:P$256,$D1588))</f>
        <v/>
      </c>
      <c r="Q1588" s="47">
        <f>Q1570*Settings!$C$13*(INDEX(Q$258:Q$269,$D1588)+INDEX(Q$245:Q$256,$D1588))</f>
        <v/>
      </c>
      <c r="R1588" s="47">
        <f>R1570*Settings!$C$13*(INDEX(R$258:R$269,$D1588)+INDEX(R$245:R$256,$D1588))</f>
        <v/>
      </c>
      <c r="S1588" s="47">
        <f>S1570*Settings!$C$13*(INDEX(S$258:S$269,$D1588)+INDEX(S$245:S$256,$D1588))</f>
        <v/>
      </c>
      <c r="T1588" s="47">
        <f>T1570*Settings!$C$13*(INDEX(T$258:T$269,$D1588)+INDEX(T$245:T$256,$D1588))</f>
        <v/>
      </c>
      <c r="U1588" s="47">
        <f>U1570*Settings!$C$13*(INDEX(U$258:U$269,$D1588)+INDEX(U$245:U$256,$D1588))</f>
        <v/>
      </c>
      <c r="V1588" s="47">
        <f>V1570*Settings!$C$13*(INDEX(V$258:V$269,$D1588)+INDEX(V$245:V$256,$D1588))</f>
        <v/>
      </c>
      <c r="W1588" s="47">
        <f>W1570*Settings!$C$13*(INDEX(W$258:W$269,$D1588)+INDEX(W$245:W$256,$D1588))</f>
        <v/>
      </c>
      <c r="X1588" s="47">
        <f>X1570*Settings!$C$13*(INDEX(X$258:X$269,$D1588)+INDEX(X$245:X$256,$D1588))</f>
        <v/>
      </c>
      <c r="Y1588" s="47">
        <f>Y1570*Settings!$C$13*(INDEX(Y$258:Y$269,$D1588)+INDEX(Y$245:Y$256,$D1588))</f>
        <v/>
      </c>
      <c r="Z1588" s="47">
        <f>Z1570*Settings!$C$13*(INDEX(Z$258:Z$269,$D1588)+INDEX(Z$245:Z$256,$D1588))</f>
        <v/>
      </c>
      <c r="AA1588" s="47">
        <f>AA1570*Settings!$C$13*(INDEX(AA$258:AA$269,$D1588)+INDEX(AA$245:AA$256,$D1588))</f>
        <v/>
      </c>
      <c r="AB1588" s="47">
        <f>AB1570*Settings!$C$13*(INDEX(AB$258:AB$269,$D1588)+INDEX(AB$245:AB$256,$D1588))</f>
        <v/>
      </c>
      <c r="AC1588" s="47">
        <f>AC1570*Settings!$C$13*(INDEX(AC$258:AC$269,$D1588)+INDEX(AC$245:AC$256,$D1588))</f>
        <v/>
      </c>
      <c r="AD1588" s="48">
        <f>REVENUE(AD1570,Settings!$C$13,INDEX(AD$258:AD$269,$D1588)+INDEX(AD$245:AD$256,$D1588))</f>
        <v/>
      </c>
      <c r="AE1588" s="25">
        <f>LOWER(Settings!$C$4)&amp;".mit."&amp;$A1588&amp;IF($C1588="","","."&amp;$C1588&amp;"."&amp;$B1588)&amp;IF(INDEX(Variables!$D$5:$D$105,MATCH($A1588,Variables!$A$5:$A$105,0))="","","."&amp;INDEX(Variables!$D$5:$D$105,MATCH($A1588,Variables!$A$5:$A$105,0)))&amp;"."&amp;AE$5</f>
        <v/>
      </c>
      <c r="AF1588" s="46">
        <f>AF1570*Settings!$C$13*(INDEX(AF$258:AF$269,$D1588)+INDEX(AF$245:AF$256,$D1588))</f>
        <v/>
      </c>
      <c r="AG1588" s="47">
        <f>AG1570*Settings!$C$13*(INDEX(AG$258:AG$269,$D1588)+INDEX(AG$245:AG$256,$D1588))</f>
        <v/>
      </c>
      <c r="AH1588" s="47">
        <f>AH1570*Settings!$C$13*(INDEX(AH$258:AH$269,$D1588)+INDEX(AH$245:AH$256,$D1588))</f>
        <v/>
      </c>
      <c r="AI1588" s="47">
        <f>AI1570*Settings!$C$13*(INDEX(AI$258:AI$269,$D1588)+INDEX(AI$245:AI$256,$D1588))</f>
        <v/>
      </c>
      <c r="AJ1588" s="47">
        <f>AJ1570*Settings!$C$13*(INDEX(AJ$258:AJ$269,$D1588)+INDEX(AJ$245:AJ$256,$D1588))</f>
        <v/>
      </c>
      <c r="AK1588" s="47">
        <f>AK1570*Settings!$C$13*(INDEX(AK$258:AK$269,$D1588)+INDEX(AK$245:AK$256,$D1588))</f>
        <v/>
      </c>
      <c r="AL1588" s="47">
        <f>AL1570*Settings!$C$13*(INDEX(AL$258:AL$269,$D1588)+INDEX(AL$245:AL$256,$D1588))</f>
        <v/>
      </c>
      <c r="AM1588" s="47">
        <f>AM1570*Settings!$C$13*(INDEX(AM$258:AM$269,$D1588)+INDEX(AM$245:AM$256,$D1588))</f>
        <v/>
      </c>
      <c r="AN1588" s="47">
        <f>AN1570*Settings!$C$13*(INDEX(AN$258:AN$269,$D1588)+INDEX(AN$245:AN$256,$D1588))</f>
        <v/>
      </c>
      <c r="AO1588" s="47">
        <f>AO1570*Settings!$C$13*(INDEX(AO$258:AO$269,$D1588)+INDEX(AO$245:AO$256,$D1588))</f>
        <v/>
      </c>
      <c r="AP1588" s="47">
        <f>AP1570*Settings!$C$13*(INDEX(AP$258:AP$269,$D1588)+INDEX(AP$245:AP$256,$D1588))</f>
        <v/>
      </c>
      <c r="AQ1588" s="47">
        <f>AQ1570*Settings!$C$13*(INDEX(AQ$258:AQ$269,$D1588)+INDEX(AQ$245:AQ$256,$D1588))</f>
        <v/>
      </c>
      <c r="AR1588" s="47">
        <f>AR1570*Settings!$C$13*(INDEX(AR$258:AR$269,$D1588)+INDEX(AR$245:AR$256,$D1588))</f>
        <v/>
      </c>
      <c r="AS1588" s="47">
        <f>AS1570*Settings!$C$13*(INDEX(AS$258:AS$269,$D1588)+INDEX(AS$245:AS$256,$D1588))</f>
        <v/>
      </c>
      <c r="AT1588" s="47">
        <f>AT1570*Settings!$C$13*(INDEX(AT$258:AT$269,$D1588)+INDEX(AT$245:AT$256,$D1588))</f>
        <v/>
      </c>
      <c r="AU1588" s="47">
        <f>AU1570*Settings!$C$13*(INDEX(AU$258:AU$269,$D1588)+INDEX(AU$245:AU$256,$D1588))</f>
        <v/>
      </c>
      <c r="AV1588" s="47">
        <f>AV1570*Settings!$C$13*(INDEX(AV$258:AV$269,$D1588)+INDEX(AV$245:AV$256,$D1588))</f>
        <v/>
      </c>
      <c r="AW1588" s="47">
        <f>AW1570*Settings!$C$13*(INDEX(AW$258:AW$269,$D1588)+INDEX(AW$245:AW$256,$D1588))</f>
        <v/>
      </c>
      <c r="AX1588" s="48">
        <f>REVENUE(AX1570,Settings!$C$13,INDEX(AX$258:AX$269,$D1588)+INDEX(AX$245:AX$256,$D1588))</f>
        <v/>
      </c>
    </row>
    <row r="1589" hidden="1" outlineLevel="2">
      <c r="A1589" s="5" t="inlineStr">
        <is>
          <t>rtx</t>
        </is>
      </c>
      <c r="B1589" s="5" t="inlineStr">
        <is>
          <t>bio</t>
        </is>
      </c>
      <c r="C1589" s="5" t="inlineStr">
        <is>
          <t>omn</t>
        </is>
      </c>
      <c r="D1589" s="40">
        <f>INDEX(Inputs!$R$5:$R$132,MATCH($B1589&amp;"|"&amp;$C1589,Inputs!$A$5:$A$132,0))</f>
        <v/>
      </c>
      <c r="E1589" s="39" t="n"/>
      <c r="F1589" s="39" t="n"/>
      <c r="G1589" s="39" t="n"/>
      <c r="H1589" s="5">
        <f>INDEX(Variables!$B$5:$B$105,MATCH($A1589,Variables!$A$5:$A$105,0))&amp;IF($C1589="",""," | "&amp;INDEX(Mapping!$B$5:$B$26,MATCH($C1589,Mapping!$A$5:$A$26,0))&amp;" | "&amp;INDEX(Mapping!$B$30:$B$41,MATCH($B1589,Mapping!$A$30:$A$41,0)))</f>
        <v/>
      </c>
      <c r="I1589" s="5">
        <f>INDEX(Variables!$C$5:$C$105,MATCH($A1589,Variables!$A$5:$A$105,0))</f>
        <v/>
      </c>
      <c r="J1589" s="5">
        <f>INDEX(Variables!$E$5:$E$105,MATCH($A1589,Variables!$A$5:$A$105,0))</f>
        <v/>
      </c>
      <c r="K1589" s="25">
        <f>LOWER(Settings!$C$4)&amp;".mit."&amp;$A1589&amp;IF($C1589="","","."&amp;$C1589&amp;"."&amp;$B1589)&amp;IF(INDEX(Variables!$D$5:$D$105,MATCH($A1589,Variables!$A$5:$A$105,0))="","","."&amp;INDEX(Variables!$D$5:$D$105,MATCH($A1589,Variables!$A$5:$A$105,0)))&amp;"."&amp;K$5</f>
        <v/>
      </c>
      <c r="L1589" s="46">
        <f>L1571*Settings!$C$13*(INDEX(L$258:L$269,$D1589)+INDEX(L$245:L$256,$D1589))</f>
        <v/>
      </c>
      <c r="M1589" s="47">
        <f>M1571*Settings!$C$13*(INDEX(M$258:M$269,$D1589)+INDEX(M$245:M$256,$D1589))</f>
        <v/>
      </c>
      <c r="N1589" s="47">
        <f>N1571*Settings!$C$13*(INDEX(N$258:N$269,$D1589)+INDEX(N$245:N$256,$D1589))</f>
        <v/>
      </c>
      <c r="O1589" s="47">
        <f>O1571*Settings!$C$13*(INDEX(O$258:O$269,$D1589)+INDEX(O$245:O$256,$D1589))</f>
        <v/>
      </c>
      <c r="P1589" s="47">
        <f>P1571*Settings!$C$13*(INDEX(P$258:P$269,$D1589)+INDEX(P$245:P$256,$D1589))</f>
        <v/>
      </c>
      <c r="Q1589" s="47">
        <f>Q1571*Settings!$C$13*(INDEX(Q$258:Q$269,$D1589)+INDEX(Q$245:Q$256,$D1589))</f>
        <v/>
      </c>
      <c r="R1589" s="47">
        <f>R1571*Settings!$C$13*(INDEX(R$258:R$269,$D1589)+INDEX(R$245:R$256,$D1589))</f>
        <v/>
      </c>
      <c r="S1589" s="47">
        <f>S1571*Settings!$C$13*(INDEX(S$258:S$269,$D1589)+INDEX(S$245:S$256,$D1589))</f>
        <v/>
      </c>
      <c r="T1589" s="47">
        <f>T1571*Settings!$C$13*(INDEX(T$258:T$269,$D1589)+INDEX(T$245:T$256,$D1589))</f>
        <v/>
      </c>
      <c r="U1589" s="47">
        <f>U1571*Settings!$C$13*(INDEX(U$258:U$269,$D1589)+INDEX(U$245:U$256,$D1589))</f>
        <v/>
      </c>
      <c r="V1589" s="47">
        <f>V1571*Settings!$C$13*(INDEX(V$258:V$269,$D1589)+INDEX(V$245:V$256,$D1589))</f>
        <v/>
      </c>
      <c r="W1589" s="47">
        <f>W1571*Settings!$C$13*(INDEX(W$258:W$269,$D1589)+INDEX(W$245:W$256,$D1589))</f>
        <v/>
      </c>
      <c r="X1589" s="47">
        <f>X1571*Settings!$C$13*(INDEX(X$258:X$269,$D1589)+INDEX(X$245:X$256,$D1589))</f>
        <v/>
      </c>
      <c r="Y1589" s="47">
        <f>Y1571*Settings!$C$13*(INDEX(Y$258:Y$269,$D1589)+INDEX(Y$245:Y$256,$D1589))</f>
        <v/>
      </c>
      <c r="Z1589" s="47">
        <f>Z1571*Settings!$C$13*(INDEX(Z$258:Z$269,$D1589)+INDEX(Z$245:Z$256,$D1589))</f>
        <v/>
      </c>
      <c r="AA1589" s="47">
        <f>AA1571*Settings!$C$13*(INDEX(AA$258:AA$269,$D1589)+INDEX(AA$245:AA$256,$D1589))</f>
        <v/>
      </c>
      <c r="AB1589" s="47">
        <f>AB1571*Settings!$C$13*(INDEX(AB$258:AB$269,$D1589)+INDEX(AB$245:AB$256,$D1589))</f>
        <v/>
      </c>
      <c r="AC1589" s="47">
        <f>AC1571*Settings!$C$13*(INDEX(AC$258:AC$269,$D1589)+INDEX(AC$245:AC$256,$D1589))</f>
        <v/>
      </c>
      <c r="AD1589" s="48">
        <f>REVENUE(AD1571,Settings!$C$13,INDEX(AD$258:AD$269,$D1589)+INDEX(AD$245:AD$256,$D1589))</f>
        <v/>
      </c>
      <c r="AE1589" s="25">
        <f>LOWER(Settings!$C$4)&amp;".mit."&amp;$A1589&amp;IF($C1589="","","."&amp;$C1589&amp;"."&amp;$B1589)&amp;IF(INDEX(Variables!$D$5:$D$105,MATCH($A1589,Variables!$A$5:$A$105,0))="","","."&amp;INDEX(Variables!$D$5:$D$105,MATCH($A1589,Variables!$A$5:$A$105,0)))&amp;"."&amp;AE$5</f>
        <v/>
      </c>
      <c r="AF1589" s="46">
        <f>AF1571*Settings!$C$13*(INDEX(AF$258:AF$269,$D1589)+INDEX(AF$245:AF$256,$D1589))</f>
        <v/>
      </c>
      <c r="AG1589" s="47">
        <f>AG1571*Settings!$C$13*(INDEX(AG$258:AG$269,$D1589)+INDEX(AG$245:AG$256,$D1589))</f>
        <v/>
      </c>
      <c r="AH1589" s="47">
        <f>AH1571*Settings!$C$13*(INDEX(AH$258:AH$269,$D1589)+INDEX(AH$245:AH$256,$D1589))</f>
        <v/>
      </c>
      <c r="AI1589" s="47">
        <f>AI1571*Settings!$C$13*(INDEX(AI$258:AI$269,$D1589)+INDEX(AI$245:AI$256,$D1589))</f>
        <v/>
      </c>
      <c r="AJ1589" s="47">
        <f>AJ1571*Settings!$C$13*(INDEX(AJ$258:AJ$269,$D1589)+INDEX(AJ$245:AJ$256,$D1589))</f>
        <v/>
      </c>
      <c r="AK1589" s="47">
        <f>AK1571*Settings!$C$13*(INDEX(AK$258:AK$269,$D1589)+INDEX(AK$245:AK$256,$D1589))</f>
        <v/>
      </c>
      <c r="AL1589" s="47">
        <f>AL1571*Settings!$C$13*(INDEX(AL$258:AL$269,$D1589)+INDEX(AL$245:AL$256,$D1589))</f>
        <v/>
      </c>
      <c r="AM1589" s="47">
        <f>AM1571*Settings!$C$13*(INDEX(AM$258:AM$269,$D1589)+INDEX(AM$245:AM$256,$D1589))</f>
        <v/>
      </c>
      <c r="AN1589" s="47">
        <f>AN1571*Settings!$C$13*(INDEX(AN$258:AN$269,$D1589)+INDEX(AN$245:AN$256,$D1589))</f>
        <v/>
      </c>
      <c r="AO1589" s="47">
        <f>AO1571*Settings!$C$13*(INDEX(AO$258:AO$269,$D1589)+INDEX(AO$245:AO$256,$D1589))</f>
        <v/>
      </c>
      <c r="AP1589" s="47">
        <f>AP1571*Settings!$C$13*(INDEX(AP$258:AP$269,$D1589)+INDEX(AP$245:AP$256,$D1589))</f>
        <v/>
      </c>
      <c r="AQ1589" s="47">
        <f>AQ1571*Settings!$C$13*(INDEX(AQ$258:AQ$269,$D1589)+INDEX(AQ$245:AQ$256,$D1589))</f>
        <v/>
      </c>
      <c r="AR1589" s="47">
        <f>AR1571*Settings!$C$13*(INDEX(AR$258:AR$269,$D1589)+INDEX(AR$245:AR$256,$D1589))</f>
        <v/>
      </c>
      <c r="AS1589" s="47">
        <f>AS1571*Settings!$C$13*(INDEX(AS$258:AS$269,$D1589)+INDEX(AS$245:AS$256,$D1589))</f>
        <v/>
      </c>
      <c r="AT1589" s="47">
        <f>AT1571*Settings!$C$13*(INDEX(AT$258:AT$269,$D1589)+INDEX(AT$245:AT$256,$D1589))</f>
        <v/>
      </c>
      <c r="AU1589" s="47">
        <f>AU1571*Settings!$C$13*(INDEX(AU$258:AU$269,$D1589)+INDEX(AU$245:AU$256,$D1589))</f>
        <v/>
      </c>
      <c r="AV1589" s="47">
        <f>AV1571*Settings!$C$13*(INDEX(AV$258:AV$269,$D1589)+INDEX(AV$245:AV$256,$D1589))</f>
        <v/>
      </c>
      <c r="AW1589" s="47">
        <f>AW1571*Settings!$C$13*(INDEX(AW$258:AW$269,$D1589)+INDEX(AW$245:AW$256,$D1589))</f>
        <v/>
      </c>
      <c r="AX1589" s="48">
        <f>REVENUE(AX1571,Settings!$C$13,INDEX(AX$258:AX$269,$D1589)+INDEX(AX$245:AX$256,$D1589))</f>
        <v/>
      </c>
    </row>
    <row r="1590" hidden="1" outlineLevel="2"/>
    <row r="1591" hidden="1" outlineLevel="2">
      <c r="A1591" s="5" t="inlineStr">
        <is>
          <t>rsub</t>
        </is>
      </c>
      <c r="B1591" s="5" t="inlineStr">
        <is>
          <t>coa</t>
        </is>
      </c>
      <c r="C1591" s="5" t="inlineStr">
        <is>
          <t>omn</t>
        </is>
      </c>
      <c r="D1591" s="40">
        <f>INDEX(Inputs!$R$5:$R$132,MATCH($B1591&amp;"|"&amp;$C1591,Inputs!$A$5:$A$132,0))</f>
        <v/>
      </c>
      <c r="E1591" s="39" t="n"/>
      <c r="F1591" s="39" t="n"/>
      <c r="G1591" s="39" t="n"/>
      <c r="H1591" s="5">
        <f>INDEX(Variables!$B$5:$B$105,MATCH($A1591,Variables!$A$5:$A$105,0))&amp;IF($C1591="",""," | "&amp;INDEX(Mapping!$B$5:$B$26,MATCH($C1591,Mapping!$A$5:$A$26,0))&amp;" | "&amp;INDEX(Mapping!$B$30:$B$41,MATCH($B1591,Mapping!$A$30:$A$41,0)))</f>
        <v/>
      </c>
      <c r="I1591" s="5">
        <f>INDEX(Variables!$C$5:$C$105,MATCH($A1591,Variables!$A$5:$A$105,0))</f>
        <v/>
      </c>
      <c r="J1591" s="5">
        <f>INDEX(Variables!$E$5:$E$105,MATCH($A1591,Variables!$A$5:$A$105,0))</f>
        <v/>
      </c>
      <c r="K1591" s="25">
        <f>LOWER(Settings!$C$4)&amp;".mit."&amp;$A1591&amp;IF($C1591="","","."&amp;$C1591&amp;"."&amp;$B1591)&amp;IF(INDEX(Variables!$D$5:$D$105,MATCH($A1591,Variables!$A$5:$A$105,0))="","","."&amp;INDEX(Variables!$D$5:$D$105,MATCH($A1591,Variables!$A$5:$A$105,0)))&amp;"."&amp;K$5</f>
        <v/>
      </c>
      <c r="L1591" s="46">
        <f>L1564*Settings!$C$13*(INDEX(L$271:L$282,$D1591))</f>
        <v/>
      </c>
      <c r="M1591" s="47">
        <f>M1564*Settings!$C$13*(INDEX(M$271:M$282,$D1591))</f>
        <v/>
      </c>
      <c r="N1591" s="47">
        <f>N1564*Settings!$C$13*(INDEX(N$271:N$282,$D1591))</f>
        <v/>
      </c>
      <c r="O1591" s="47">
        <f>O1564*Settings!$C$13*(INDEX(O$271:O$282,$D1591))</f>
        <v/>
      </c>
      <c r="P1591" s="47">
        <f>P1564*Settings!$C$13*(INDEX(P$271:P$282,$D1591))</f>
        <v/>
      </c>
      <c r="Q1591" s="47">
        <f>Q1564*Settings!$C$13*(INDEX(Q$271:Q$282,$D1591))</f>
        <v/>
      </c>
      <c r="R1591" s="47">
        <f>R1564*Settings!$C$13*(INDEX(R$271:R$282,$D1591))</f>
        <v/>
      </c>
      <c r="S1591" s="47">
        <f>S1564*Settings!$C$13*(INDEX(S$271:S$282,$D1591))</f>
        <v/>
      </c>
      <c r="T1591" s="47">
        <f>T1564*Settings!$C$13*(INDEX(T$271:T$282,$D1591))</f>
        <v/>
      </c>
      <c r="U1591" s="47">
        <f>U1564*Settings!$C$13*(INDEX(U$271:U$282,$D1591))</f>
        <v/>
      </c>
      <c r="V1591" s="47">
        <f>V1564*Settings!$C$13*(INDEX(V$271:V$282,$D1591))</f>
        <v/>
      </c>
      <c r="W1591" s="47">
        <f>W1564*Settings!$C$13*(INDEX(W$271:W$282,$D1591))</f>
        <v/>
      </c>
      <c r="X1591" s="47">
        <f>X1564*Settings!$C$13*(INDEX(X$271:X$282,$D1591))</f>
        <v/>
      </c>
      <c r="Y1591" s="47">
        <f>Y1564*Settings!$C$13*(INDEX(Y$271:Y$282,$D1591))</f>
        <v/>
      </c>
      <c r="Z1591" s="47">
        <f>Z1564*Settings!$C$13*(INDEX(Z$271:Z$282,$D1591))</f>
        <v/>
      </c>
      <c r="AA1591" s="47">
        <f>AA1564*Settings!$C$13*(INDEX(AA$271:AA$282,$D1591))</f>
        <v/>
      </c>
      <c r="AB1591" s="47">
        <f>AB1564*Settings!$C$13*(INDEX(AB$271:AB$282,$D1591))</f>
        <v/>
      </c>
      <c r="AC1591" s="47">
        <f>AC1564*Settings!$C$13*(INDEX(AC$271:AC$282,$D1591))</f>
        <v/>
      </c>
      <c r="AD1591" s="48">
        <f>REVENUE(AD1564,Settings!$C$13,INDEX(AD$271:AD$282,$D1591))</f>
        <v/>
      </c>
      <c r="AE1591" s="25">
        <f>LOWER(Settings!$C$4)&amp;".mit."&amp;$A1591&amp;IF($C1591="","","."&amp;$C1591&amp;"."&amp;$B1591)&amp;IF(INDEX(Variables!$D$5:$D$105,MATCH($A1591,Variables!$A$5:$A$105,0))="","","."&amp;INDEX(Variables!$D$5:$D$105,MATCH($A1591,Variables!$A$5:$A$105,0)))&amp;"."&amp;AE$5</f>
        <v/>
      </c>
      <c r="AF1591" s="46">
        <f>AF1564*Settings!$C$13*(INDEX(AF$271:AF$282,$D1591))</f>
        <v/>
      </c>
      <c r="AG1591" s="47">
        <f>AG1564*Settings!$C$13*(INDEX(AG$271:AG$282,$D1591))</f>
        <v/>
      </c>
      <c r="AH1591" s="47">
        <f>AH1564*Settings!$C$13*(INDEX(AH$271:AH$282,$D1591))</f>
        <v/>
      </c>
      <c r="AI1591" s="47">
        <f>AI1564*Settings!$C$13*(INDEX(AI$271:AI$282,$D1591))</f>
        <v/>
      </c>
      <c r="AJ1591" s="47">
        <f>AJ1564*Settings!$C$13*(INDEX(AJ$271:AJ$282,$D1591))</f>
        <v/>
      </c>
      <c r="AK1591" s="47">
        <f>AK1564*Settings!$C$13*(INDEX(AK$271:AK$282,$D1591))</f>
        <v/>
      </c>
      <c r="AL1591" s="47">
        <f>AL1564*Settings!$C$13*(INDEX(AL$271:AL$282,$D1591))</f>
        <v/>
      </c>
      <c r="AM1591" s="47">
        <f>AM1564*Settings!$C$13*(INDEX(AM$271:AM$282,$D1591))</f>
        <v/>
      </c>
      <c r="AN1591" s="47">
        <f>AN1564*Settings!$C$13*(INDEX(AN$271:AN$282,$D1591))</f>
        <v/>
      </c>
      <c r="AO1591" s="47">
        <f>AO1564*Settings!$C$13*(INDEX(AO$271:AO$282,$D1591))</f>
        <v/>
      </c>
      <c r="AP1591" s="47">
        <f>AP1564*Settings!$C$13*(INDEX(AP$271:AP$282,$D1591))</f>
        <v/>
      </c>
      <c r="AQ1591" s="47">
        <f>AQ1564*Settings!$C$13*(INDEX(AQ$271:AQ$282,$D1591))</f>
        <v/>
      </c>
      <c r="AR1591" s="47">
        <f>AR1564*Settings!$C$13*(INDEX(AR$271:AR$282,$D1591))</f>
        <v/>
      </c>
      <c r="AS1591" s="47">
        <f>AS1564*Settings!$C$13*(INDEX(AS$271:AS$282,$D1591))</f>
        <v/>
      </c>
      <c r="AT1591" s="47">
        <f>AT1564*Settings!$C$13*(INDEX(AT$271:AT$282,$D1591))</f>
        <v/>
      </c>
      <c r="AU1591" s="47">
        <f>AU1564*Settings!$C$13*(INDEX(AU$271:AU$282,$D1591))</f>
        <v/>
      </c>
      <c r="AV1591" s="47">
        <f>AV1564*Settings!$C$13*(INDEX(AV$271:AV$282,$D1591))</f>
        <v/>
      </c>
      <c r="AW1591" s="47">
        <f>AW1564*Settings!$C$13*(INDEX(AW$271:AW$282,$D1591))</f>
        <v/>
      </c>
      <c r="AX1591" s="48">
        <f>REVENUE(AX1564,Settings!$C$13,INDEX(AX$271:AX$282,$D1591))</f>
        <v/>
      </c>
    </row>
    <row r="1592" hidden="1" outlineLevel="2">
      <c r="A1592" s="5" t="inlineStr">
        <is>
          <t>rsub</t>
        </is>
      </c>
      <c r="B1592" s="5" t="inlineStr">
        <is>
          <t>nga</t>
        </is>
      </c>
      <c r="C1592" s="5" t="inlineStr">
        <is>
          <t>omn</t>
        </is>
      </c>
      <c r="D1592" s="40">
        <f>INDEX(Inputs!$R$5:$R$132,MATCH($B1592&amp;"|"&amp;$C1592,Inputs!$A$5:$A$132,0))</f>
        <v/>
      </c>
      <c r="E1592" s="39" t="n"/>
      <c r="F1592" s="39" t="n"/>
      <c r="G1592" s="39" t="n"/>
      <c r="H1592" s="5">
        <f>INDEX(Variables!$B$5:$B$105,MATCH($A1592,Variables!$A$5:$A$105,0))&amp;IF($C1592="",""," | "&amp;INDEX(Mapping!$B$5:$B$26,MATCH($C1592,Mapping!$A$5:$A$26,0))&amp;" | "&amp;INDEX(Mapping!$B$30:$B$41,MATCH($B1592,Mapping!$A$30:$A$41,0)))</f>
        <v/>
      </c>
      <c r="I1592" s="5">
        <f>INDEX(Variables!$C$5:$C$105,MATCH($A1592,Variables!$A$5:$A$105,0))</f>
        <v/>
      </c>
      <c r="J1592" s="5">
        <f>INDEX(Variables!$E$5:$E$105,MATCH($A1592,Variables!$A$5:$A$105,0))</f>
        <v/>
      </c>
      <c r="K1592" s="25">
        <f>LOWER(Settings!$C$4)&amp;".mit."&amp;$A1592&amp;IF($C1592="","","."&amp;$C1592&amp;"."&amp;$B1592)&amp;IF(INDEX(Variables!$D$5:$D$105,MATCH($A1592,Variables!$A$5:$A$105,0))="","","."&amp;INDEX(Variables!$D$5:$D$105,MATCH($A1592,Variables!$A$5:$A$105,0)))&amp;"."&amp;K$5</f>
        <v/>
      </c>
      <c r="L1592" s="46">
        <f>L1565*Settings!$C$13*(INDEX(L$271:L$282,$D1592))</f>
        <v/>
      </c>
      <c r="M1592" s="47">
        <f>M1565*Settings!$C$13*(INDEX(M$271:M$282,$D1592))</f>
        <v/>
      </c>
      <c r="N1592" s="47">
        <f>N1565*Settings!$C$13*(INDEX(N$271:N$282,$D1592))</f>
        <v/>
      </c>
      <c r="O1592" s="47">
        <f>O1565*Settings!$C$13*(INDEX(O$271:O$282,$D1592))</f>
        <v/>
      </c>
      <c r="P1592" s="47">
        <f>P1565*Settings!$C$13*(INDEX(P$271:P$282,$D1592))</f>
        <v/>
      </c>
      <c r="Q1592" s="47">
        <f>Q1565*Settings!$C$13*(INDEX(Q$271:Q$282,$D1592))</f>
        <v/>
      </c>
      <c r="R1592" s="47">
        <f>R1565*Settings!$C$13*(INDEX(R$271:R$282,$D1592))</f>
        <v/>
      </c>
      <c r="S1592" s="47">
        <f>S1565*Settings!$C$13*(INDEX(S$271:S$282,$D1592))</f>
        <v/>
      </c>
      <c r="T1592" s="47">
        <f>T1565*Settings!$C$13*(INDEX(T$271:T$282,$D1592))</f>
        <v/>
      </c>
      <c r="U1592" s="47">
        <f>U1565*Settings!$C$13*(INDEX(U$271:U$282,$D1592))</f>
        <v/>
      </c>
      <c r="V1592" s="47">
        <f>V1565*Settings!$C$13*(INDEX(V$271:V$282,$D1592))</f>
        <v/>
      </c>
      <c r="W1592" s="47">
        <f>W1565*Settings!$C$13*(INDEX(W$271:W$282,$D1592))</f>
        <v/>
      </c>
      <c r="X1592" s="47">
        <f>X1565*Settings!$C$13*(INDEX(X$271:X$282,$D1592))</f>
        <v/>
      </c>
      <c r="Y1592" s="47">
        <f>Y1565*Settings!$C$13*(INDEX(Y$271:Y$282,$D1592))</f>
        <v/>
      </c>
      <c r="Z1592" s="47">
        <f>Z1565*Settings!$C$13*(INDEX(Z$271:Z$282,$D1592))</f>
        <v/>
      </c>
      <c r="AA1592" s="47">
        <f>AA1565*Settings!$C$13*(INDEX(AA$271:AA$282,$D1592))</f>
        <v/>
      </c>
      <c r="AB1592" s="47">
        <f>AB1565*Settings!$C$13*(INDEX(AB$271:AB$282,$D1592))</f>
        <v/>
      </c>
      <c r="AC1592" s="47">
        <f>AC1565*Settings!$C$13*(INDEX(AC$271:AC$282,$D1592))</f>
        <v/>
      </c>
      <c r="AD1592" s="48">
        <f>REVENUE(AD1565,Settings!$C$13,INDEX(AD$271:AD$282,$D1592))</f>
        <v/>
      </c>
      <c r="AE1592" s="25">
        <f>LOWER(Settings!$C$4)&amp;".mit."&amp;$A1592&amp;IF($C1592="","","."&amp;$C1592&amp;"."&amp;$B1592)&amp;IF(INDEX(Variables!$D$5:$D$105,MATCH($A1592,Variables!$A$5:$A$105,0))="","","."&amp;INDEX(Variables!$D$5:$D$105,MATCH($A1592,Variables!$A$5:$A$105,0)))&amp;"."&amp;AE$5</f>
        <v/>
      </c>
      <c r="AF1592" s="46">
        <f>AF1565*Settings!$C$13*(INDEX(AF$271:AF$282,$D1592))</f>
        <v/>
      </c>
      <c r="AG1592" s="47">
        <f>AG1565*Settings!$C$13*(INDEX(AG$271:AG$282,$D1592))</f>
        <v/>
      </c>
      <c r="AH1592" s="47">
        <f>AH1565*Settings!$C$13*(INDEX(AH$271:AH$282,$D1592))</f>
        <v/>
      </c>
      <c r="AI1592" s="47">
        <f>AI1565*Settings!$C$13*(INDEX(AI$271:AI$282,$D1592))</f>
        <v/>
      </c>
      <c r="AJ1592" s="47">
        <f>AJ1565*Settings!$C$13*(INDEX(AJ$271:AJ$282,$D1592))</f>
        <v/>
      </c>
      <c r="AK1592" s="47">
        <f>AK1565*Settings!$C$13*(INDEX(AK$271:AK$282,$D1592))</f>
        <v/>
      </c>
      <c r="AL1592" s="47">
        <f>AL1565*Settings!$C$13*(INDEX(AL$271:AL$282,$D1592))</f>
        <v/>
      </c>
      <c r="AM1592" s="47">
        <f>AM1565*Settings!$C$13*(INDEX(AM$271:AM$282,$D1592))</f>
        <v/>
      </c>
      <c r="AN1592" s="47">
        <f>AN1565*Settings!$C$13*(INDEX(AN$271:AN$282,$D1592))</f>
        <v/>
      </c>
      <c r="AO1592" s="47">
        <f>AO1565*Settings!$C$13*(INDEX(AO$271:AO$282,$D1592))</f>
        <v/>
      </c>
      <c r="AP1592" s="47">
        <f>AP1565*Settings!$C$13*(INDEX(AP$271:AP$282,$D1592))</f>
        <v/>
      </c>
      <c r="AQ1592" s="47">
        <f>AQ1565*Settings!$C$13*(INDEX(AQ$271:AQ$282,$D1592))</f>
        <v/>
      </c>
      <c r="AR1592" s="47">
        <f>AR1565*Settings!$C$13*(INDEX(AR$271:AR$282,$D1592))</f>
        <v/>
      </c>
      <c r="AS1592" s="47">
        <f>AS1565*Settings!$C$13*(INDEX(AS$271:AS$282,$D1592))</f>
        <v/>
      </c>
      <c r="AT1592" s="47">
        <f>AT1565*Settings!$C$13*(INDEX(AT$271:AT$282,$D1592))</f>
        <v/>
      </c>
      <c r="AU1592" s="47">
        <f>AU1565*Settings!$C$13*(INDEX(AU$271:AU$282,$D1592))</f>
        <v/>
      </c>
      <c r="AV1592" s="47">
        <f>AV1565*Settings!$C$13*(INDEX(AV$271:AV$282,$D1592))</f>
        <v/>
      </c>
      <c r="AW1592" s="47">
        <f>AW1565*Settings!$C$13*(INDEX(AW$271:AW$282,$D1592))</f>
        <v/>
      </c>
      <c r="AX1592" s="48">
        <f>REVENUE(AX1565,Settings!$C$13,INDEX(AX$271:AX$282,$D1592))</f>
        <v/>
      </c>
    </row>
    <row r="1593" hidden="1" outlineLevel="2">
      <c r="A1593" s="5" t="inlineStr">
        <is>
          <t>rsub</t>
        </is>
      </c>
      <c r="B1593" s="5" t="inlineStr">
        <is>
          <t>gso</t>
        </is>
      </c>
      <c r="C1593" s="5" t="inlineStr">
        <is>
          <t>omn</t>
        </is>
      </c>
      <c r="D1593" s="40">
        <f>INDEX(Inputs!$R$5:$R$132,MATCH($B1593&amp;"|"&amp;$C1593,Inputs!$A$5:$A$132,0))</f>
        <v/>
      </c>
      <c r="E1593" s="39" t="n"/>
      <c r="F1593" s="39" t="n"/>
      <c r="G1593" s="39" t="n"/>
      <c r="H1593" s="5">
        <f>INDEX(Variables!$B$5:$B$105,MATCH($A1593,Variables!$A$5:$A$105,0))&amp;IF($C1593="",""," | "&amp;INDEX(Mapping!$B$5:$B$26,MATCH($C1593,Mapping!$A$5:$A$26,0))&amp;" | "&amp;INDEX(Mapping!$B$30:$B$41,MATCH($B1593,Mapping!$A$30:$A$41,0)))</f>
        <v/>
      </c>
      <c r="I1593" s="5">
        <f>INDEX(Variables!$C$5:$C$105,MATCH($A1593,Variables!$A$5:$A$105,0))</f>
        <v/>
      </c>
      <c r="J1593" s="5">
        <f>INDEX(Variables!$E$5:$E$105,MATCH($A1593,Variables!$A$5:$A$105,0))</f>
        <v/>
      </c>
      <c r="K1593" s="25">
        <f>LOWER(Settings!$C$4)&amp;".mit."&amp;$A1593&amp;IF($C1593="","","."&amp;$C1593&amp;"."&amp;$B1593)&amp;IF(INDEX(Variables!$D$5:$D$105,MATCH($A1593,Variables!$A$5:$A$105,0))="","","."&amp;INDEX(Variables!$D$5:$D$105,MATCH($A1593,Variables!$A$5:$A$105,0)))&amp;"."&amp;K$5</f>
        <v/>
      </c>
      <c r="L1593" s="46">
        <f>L1566*Settings!$C$13*(INDEX(L$271:L$282,$D1593))</f>
        <v/>
      </c>
      <c r="M1593" s="47">
        <f>M1566*Settings!$C$13*(INDEX(M$271:M$282,$D1593))</f>
        <v/>
      </c>
      <c r="N1593" s="47">
        <f>N1566*Settings!$C$13*(INDEX(N$271:N$282,$D1593))</f>
        <v/>
      </c>
      <c r="O1593" s="47">
        <f>O1566*Settings!$C$13*(INDEX(O$271:O$282,$D1593))</f>
        <v/>
      </c>
      <c r="P1593" s="47">
        <f>P1566*Settings!$C$13*(INDEX(P$271:P$282,$D1593))</f>
        <v/>
      </c>
      <c r="Q1593" s="47">
        <f>Q1566*Settings!$C$13*(INDEX(Q$271:Q$282,$D1593))</f>
        <v/>
      </c>
      <c r="R1593" s="47">
        <f>R1566*Settings!$C$13*(INDEX(R$271:R$282,$D1593))</f>
        <v/>
      </c>
      <c r="S1593" s="47">
        <f>S1566*Settings!$C$13*(INDEX(S$271:S$282,$D1593))</f>
        <v/>
      </c>
      <c r="T1593" s="47">
        <f>T1566*Settings!$C$13*(INDEX(T$271:T$282,$D1593))</f>
        <v/>
      </c>
      <c r="U1593" s="47">
        <f>U1566*Settings!$C$13*(INDEX(U$271:U$282,$D1593))</f>
        <v/>
      </c>
      <c r="V1593" s="47">
        <f>V1566*Settings!$C$13*(INDEX(V$271:V$282,$D1593))</f>
        <v/>
      </c>
      <c r="W1593" s="47">
        <f>W1566*Settings!$C$13*(INDEX(W$271:W$282,$D1593))</f>
        <v/>
      </c>
      <c r="X1593" s="47">
        <f>X1566*Settings!$C$13*(INDEX(X$271:X$282,$D1593))</f>
        <v/>
      </c>
      <c r="Y1593" s="47">
        <f>Y1566*Settings!$C$13*(INDEX(Y$271:Y$282,$D1593))</f>
        <v/>
      </c>
      <c r="Z1593" s="47">
        <f>Z1566*Settings!$C$13*(INDEX(Z$271:Z$282,$D1593))</f>
        <v/>
      </c>
      <c r="AA1593" s="47">
        <f>AA1566*Settings!$C$13*(INDEX(AA$271:AA$282,$D1593))</f>
        <v/>
      </c>
      <c r="AB1593" s="47">
        <f>AB1566*Settings!$C$13*(INDEX(AB$271:AB$282,$D1593))</f>
        <v/>
      </c>
      <c r="AC1593" s="47">
        <f>AC1566*Settings!$C$13*(INDEX(AC$271:AC$282,$D1593))</f>
        <v/>
      </c>
      <c r="AD1593" s="48">
        <f>REVENUE(AD1566,Settings!$C$13,INDEX(AD$271:AD$282,$D1593))</f>
        <v/>
      </c>
      <c r="AE1593" s="25">
        <f>LOWER(Settings!$C$4)&amp;".mit."&amp;$A1593&amp;IF($C1593="","","."&amp;$C1593&amp;"."&amp;$B1593)&amp;IF(INDEX(Variables!$D$5:$D$105,MATCH($A1593,Variables!$A$5:$A$105,0))="","","."&amp;INDEX(Variables!$D$5:$D$105,MATCH($A1593,Variables!$A$5:$A$105,0)))&amp;"."&amp;AE$5</f>
        <v/>
      </c>
      <c r="AF1593" s="46">
        <f>AF1566*Settings!$C$13*(INDEX(AF$271:AF$282,$D1593))</f>
        <v/>
      </c>
      <c r="AG1593" s="47">
        <f>AG1566*Settings!$C$13*(INDEX(AG$271:AG$282,$D1593))</f>
        <v/>
      </c>
      <c r="AH1593" s="47">
        <f>AH1566*Settings!$C$13*(INDEX(AH$271:AH$282,$D1593))</f>
        <v/>
      </c>
      <c r="AI1593" s="47">
        <f>AI1566*Settings!$C$13*(INDEX(AI$271:AI$282,$D1593))</f>
        <v/>
      </c>
      <c r="AJ1593" s="47">
        <f>AJ1566*Settings!$C$13*(INDEX(AJ$271:AJ$282,$D1593))</f>
        <v/>
      </c>
      <c r="AK1593" s="47">
        <f>AK1566*Settings!$C$13*(INDEX(AK$271:AK$282,$D1593))</f>
        <v/>
      </c>
      <c r="AL1593" s="47">
        <f>AL1566*Settings!$C$13*(INDEX(AL$271:AL$282,$D1593))</f>
        <v/>
      </c>
      <c r="AM1593" s="47">
        <f>AM1566*Settings!$C$13*(INDEX(AM$271:AM$282,$D1593))</f>
        <v/>
      </c>
      <c r="AN1593" s="47">
        <f>AN1566*Settings!$C$13*(INDEX(AN$271:AN$282,$D1593))</f>
        <v/>
      </c>
      <c r="AO1593" s="47">
        <f>AO1566*Settings!$C$13*(INDEX(AO$271:AO$282,$D1593))</f>
        <v/>
      </c>
      <c r="AP1593" s="47">
        <f>AP1566*Settings!$C$13*(INDEX(AP$271:AP$282,$D1593))</f>
        <v/>
      </c>
      <c r="AQ1593" s="47">
        <f>AQ1566*Settings!$C$13*(INDEX(AQ$271:AQ$282,$D1593))</f>
        <v/>
      </c>
      <c r="AR1593" s="47">
        <f>AR1566*Settings!$C$13*(INDEX(AR$271:AR$282,$D1593))</f>
        <v/>
      </c>
      <c r="AS1593" s="47">
        <f>AS1566*Settings!$C$13*(INDEX(AS$271:AS$282,$D1593))</f>
        <v/>
      </c>
      <c r="AT1593" s="47">
        <f>AT1566*Settings!$C$13*(INDEX(AT$271:AT$282,$D1593))</f>
        <v/>
      </c>
      <c r="AU1593" s="47">
        <f>AU1566*Settings!$C$13*(INDEX(AU$271:AU$282,$D1593))</f>
        <v/>
      </c>
      <c r="AV1593" s="47">
        <f>AV1566*Settings!$C$13*(INDEX(AV$271:AV$282,$D1593))</f>
        <v/>
      </c>
      <c r="AW1593" s="47">
        <f>AW1566*Settings!$C$13*(INDEX(AW$271:AW$282,$D1593))</f>
        <v/>
      </c>
      <c r="AX1593" s="48">
        <f>REVENUE(AX1566,Settings!$C$13,INDEX(AX$271:AX$282,$D1593))</f>
        <v/>
      </c>
    </row>
    <row r="1594" hidden="1" outlineLevel="2">
      <c r="A1594" s="5" t="inlineStr">
        <is>
          <t>rsub</t>
        </is>
      </c>
      <c r="B1594" s="5" t="inlineStr">
        <is>
          <t>die</t>
        </is>
      </c>
      <c r="C1594" s="5" t="inlineStr">
        <is>
          <t>omn</t>
        </is>
      </c>
      <c r="D1594" s="40">
        <f>INDEX(Inputs!$R$5:$R$132,MATCH($B1594&amp;"|"&amp;$C1594,Inputs!$A$5:$A$132,0))</f>
        <v/>
      </c>
      <c r="E1594" s="39" t="n"/>
      <c r="F1594" s="39" t="n"/>
      <c r="G1594" s="39" t="n"/>
      <c r="H1594" s="5">
        <f>INDEX(Variables!$B$5:$B$105,MATCH($A1594,Variables!$A$5:$A$105,0))&amp;IF($C1594="",""," | "&amp;INDEX(Mapping!$B$5:$B$26,MATCH($C1594,Mapping!$A$5:$A$26,0))&amp;" | "&amp;INDEX(Mapping!$B$30:$B$41,MATCH($B1594,Mapping!$A$30:$A$41,0)))</f>
        <v/>
      </c>
      <c r="I1594" s="5">
        <f>INDEX(Variables!$C$5:$C$105,MATCH($A1594,Variables!$A$5:$A$105,0))</f>
        <v/>
      </c>
      <c r="J1594" s="5">
        <f>INDEX(Variables!$E$5:$E$105,MATCH($A1594,Variables!$A$5:$A$105,0))</f>
        <v/>
      </c>
      <c r="K1594" s="25">
        <f>LOWER(Settings!$C$4)&amp;".mit."&amp;$A1594&amp;IF($C1594="","","."&amp;$C1594&amp;"."&amp;$B1594)&amp;IF(INDEX(Variables!$D$5:$D$105,MATCH($A1594,Variables!$A$5:$A$105,0))="","","."&amp;INDEX(Variables!$D$5:$D$105,MATCH($A1594,Variables!$A$5:$A$105,0)))&amp;"."&amp;K$5</f>
        <v/>
      </c>
      <c r="L1594" s="46">
        <f>L1567*Settings!$C$13*(INDEX(L$271:L$282,$D1594))</f>
        <v/>
      </c>
      <c r="M1594" s="47">
        <f>M1567*Settings!$C$13*(INDEX(M$271:M$282,$D1594))</f>
        <v/>
      </c>
      <c r="N1594" s="47">
        <f>N1567*Settings!$C$13*(INDEX(N$271:N$282,$D1594))</f>
        <v/>
      </c>
      <c r="O1594" s="47">
        <f>O1567*Settings!$C$13*(INDEX(O$271:O$282,$D1594))</f>
        <v/>
      </c>
      <c r="P1594" s="47">
        <f>P1567*Settings!$C$13*(INDEX(P$271:P$282,$D1594))</f>
        <v/>
      </c>
      <c r="Q1594" s="47">
        <f>Q1567*Settings!$C$13*(INDEX(Q$271:Q$282,$D1594))</f>
        <v/>
      </c>
      <c r="R1594" s="47">
        <f>R1567*Settings!$C$13*(INDEX(R$271:R$282,$D1594))</f>
        <v/>
      </c>
      <c r="S1594" s="47">
        <f>S1567*Settings!$C$13*(INDEX(S$271:S$282,$D1594))</f>
        <v/>
      </c>
      <c r="T1594" s="47">
        <f>T1567*Settings!$C$13*(INDEX(T$271:T$282,$D1594))</f>
        <v/>
      </c>
      <c r="U1594" s="47">
        <f>U1567*Settings!$C$13*(INDEX(U$271:U$282,$D1594))</f>
        <v/>
      </c>
      <c r="V1594" s="47">
        <f>V1567*Settings!$C$13*(INDEX(V$271:V$282,$D1594))</f>
        <v/>
      </c>
      <c r="W1594" s="47">
        <f>W1567*Settings!$C$13*(INDEX(W$271:W$282,$D1594))</f>
        <v/>
      </c>
      <c r="X1594" s="47">
        <f>X1567*Settings!$C$13*(INDEX(X$271:X$282,$D1594))</f>
        <v/>
      </c>
      <c r="Y1594" s="47">
        <f>Y1567*Settings!$C$13*(INDEX(Y$271:Y$282,$D1594))</f>
        <v/>
      </c>
      <c r="Z1594" s="47">
        <f>Z1567*Settings!$C$13*(INDEX(Z$271:Z$282,$D1594))</f>
        <v/>
      </c>
      <c r="AA1594" s="47">
        <f>AA1567*Settings!$C$13*(INDEX(AA$271:AA$282,$D1594))</f>
        <v/>
      </c>
      <c r="AB1594" s="47">
        <f>AB1567*Settings!$C$13*(INDEX(AB$271:AB$282,$D1594))</f>
        <v/>
      </c>
      <c r="AC1594" s="47">
        <f>AC1567*Settings!$C$13*(INDEX(AC$271:AC$282,$D1594))</f>
        <v/>
      </c>
      <c r="AD1594" s="48">
        <f>REVENUE(AD1567,Settings!$C$13,INDEX(AD$271:AD$282,$D1594))</f>
        <v/>
      </c>
      <c r="AE1594" s="25">
        <f>LOWER(Settings!$C$4)&amp;".mit."&amp;$A1594&amp;IF($C1594="","","."&amp;$C1594&amp;"."&amp;$B1594)&amp;IF(INDEX(Variables!$D$5:$D$105,MATCH($A1594,Variables!$A$5:$A$105,0))="","","."&amp;INDEX(Variables!$D$5:$D$105,MATCH($A1594,Variables!$A$5:$A$105,0)))&amp;"."&amp;AE$5</f>
        <v/>
      </c>
      <c r="AF1594" s="46">
        <f>AF1567*Settings!$C$13*(INDEX(AF$271:AF$282,$D1594))</f>
        <v/>
      </c>
      <c r="AG1594" s="47">
        <f>AG1567*Settings!$C$13*(INDEX(AG$271:AG$282,$D1594))</f>
        <v/>
      </c>
      <c r="AH1594" s="47">
        <f>AH1567*Settings!$C$13*(INDEX(AH$271:AH$282,$D1594))</f>
        <v/>
      </c>
      <c r="AI1594" s="47">
        <f>AI1567*Settings!$C$13*(INDEX(AI$271:AI$282,$D1594))</f>
        <v/>
      </c>
      <c r="AJ1594" s="47">
        <f>AJ1567*Settings!$C$13*(INDEX(AJ$271:AJ$282,$D1594))</f>
        <v/>
      </c>
      <c r="AK1594" s="47">
        <f>AK1567*Settings!$C$13*(INDEX(AK$271:AK$282,$D1594))</f>
        <v/>
      </c>
      <c r="AL1594" s="47">
        <f>AL1567*Settings!$C$13*(INDEX(AL$271:AL$282,$D1594))</f>
        <v/>
      </c>
      <c r="AM1594" s="47">
        <f>AM1567*Settings!$C$13*(INDEX(AM$271:AM$282,$D1594))</f>
        <v/>
      </c>
      <c r="AN1594" s="47">
        <f>AN1567*Settings!$C$13*(INDEX(AN$271:AN$282,$D1594))</f>
        <v/>
      </c>
      <c r="AO1594" s="47">
        <f>AO1567*Settings!$C$13*(INDEX(AO$271:AO$282,$D1594))</f>
        <v/>
      </c>
      <c r="AP1594" s="47">
        <f>AP1567*Settings!$C$13*(INDEX(AP$271:AP$282,$D1594))</f>
        <v/>
      </c>
      <c r="AQ1594" s="47">
        <f>AQ1567*Settings!$C$13*(INDEX(AQ$271:AQ$282,$D1594))</f>
        <v/>
      </c>
      <c r="AR1594" s="47">
        <f>AR1567*Settings!$C$13*(INDEX(AR$271:AR$282,$D1594))</f>
        <v/>
      </c>
      <c r="AS1594" s="47">
        <f>AS1567*Settings!$C$13*(INDEX(AS$271:AS$282,$D1594))</f>
        <v/>
      </c>
      <c r="AT1594" s="47">
        <f>AT1567*Settings!$C$13*(INDEX(AT$271:AT$282,$D1594))</f>
        <v/>
      </c>
      <c r="AU1594" s="47">
        <f>AU1567*Settings!$C$13*(INDEX(AU$271:AU$282,$D1594))</f>
        <v/>
      </c>
      <c r="AV1594" s="47">
        <f>AV1567*Settings!$C$13*(INDEX(AV$271:AV$282,$D1594))</f>
        <v/>
      </c>
      <c r="AW1594" s="47">
        <f>AW1567*Settings!$C$13*(INDEX(AW$271:AW$282,$D1594))</f>
        <v/>
      </c>
      <c r="AX1594" s="48">
        <f>REVENUE(AX1567,Settings!$C$13,INDEX(AX$271:AX$282,$D1594))</f>
        <v/>
      </c>
    </row>
    <row r="1595" hidden="1" outlineLevel="2">
      <c r="A1595" s="5" t="inlineStr">
        <is>
          <t>rsub</t>
        </is>
      </c>
      <c r="B1595" s="5" t="inlineStr">
        <is>
          <t>lpg</t>
        </is>
      </c>
      <c r="C1595" s="5" t="inlineStr">
        <is>
          <t>omn</t>
        </is>
      </c>
      <c r="D1595" s="40">
        <f>INDEX(Inputs!$R$5:$R$132,MATCH($B1595&amp;"|"&amp;$C1595,Inputs!$A$5:$A$132,0))</f>
        <v/>
      </c>
      <c r="E1595" s="39" t="n"/>
      <c r="F1595" s="39" t="n"/>
      <c r="G1595" s="39" t="n"/>
      <c r="H1595" s="5">
        <f>INDEX(Variables!$B$5:$B$105,MATCH($A1595,Variables!$A$5:$A$105,0))&amp;IF($C1595="",""," | "&amp;INDEX(Mapping!$B$5:$B$26,MATCH($C1595,Mapping!$A$5:$A$26,0))&amp;" | "&amp;INDEX(Mapping!$B$30:$B$41,MATCH($B1595,Mapping!$A$30:$A$41,0)))</f>
        <v/>
      </c>
      <c r="I1595" s="5">
        <f>INDEX(Variables!$C$5:$C$105,MATCH($A1595,Variables!$A$5:$A$105,0))</f>
        <v/>
      </c>
      <c r="J1595" s="5">
        <f>INDEX(Variables!$E$5:$E$105,MATCH($A1595,Variables!$A$5:$A$105,0))</f>
        <v/>
      </c>
      <c r="K1595" s="25">
        <f>LOWER(Settings!$C$4)&amp;".mit."&amp;$A1595&amp;IF($C1595="","","."&amp;$C1595&amp;"."&amp;$B1595)&amp;IF(INDEX(Variables!$D$5:$D$105,MATCH($A1595,Variables!$A$5:$A$105,0))="","","."&amp;INDEX(Variables!$D$5:$D$105,MATCH($A1595,Variables!$A$5:$A$105,0)))&amp;"."&amp;K$5</f>
        <v/>
      </c>
      <c r="L1595" s="46">
        <f>L1568*Settings!$C$13*(INDEX(L$271:L$282,$D1595))</f>
        <v/>
      </c>
      <c r="M1595" s="47">
        <f>M1568*Settings!$C$13*(INDEX(M$271:M$282,$D1595))</f>
        <v/>
      </c>
      <c r="N1595" s="47">
        <f>N1568*Settings!$C$13*(INDEX(N$271:N$282,$D1595))</f>
        <v/>
      </c>
      <c r="O1595" s="47">
        <f>O1568*Settings!$C$13*(INDEX(O$271:O$282,$D1595))</f>
        <v/>
      </c>
      <c r="P1595" s="47">
        <f>P1568*Settings!$C$13*(INDEX(P$271:P$282,$D1595))</f>
        <v/>
      </c>
      <c r="Q1595" s="47">
        <f>Q1568*Settings!$C$13*(INDEX(Q$271:Q$282,$D1595))</f>
        <v/>
      </c>
      <c r="R1595" s="47">
        <f>R1568*Settings!$C$13*(INDEX(R$271:R$282,$D1595))</f>
        <v/>
      </c>
      <c r="S1595" s="47">
        <f>S1568*Settings!$C$13*(INDEX(S$271:S$282,$D1595))</f>
        <v/>
      </c>
      <c r="T1595" s="47">
        <f>T1568*Settings!$C$13*(INDEX(T$271:T$282,$D1595))</f>
        <v/>
      </c>
      <c r="U1595" s="47">
        <f>U1568*Settings!$C$13*(INDEX(U$271:U$282,$D1595))</f>
        <v/>
      </c>
      <c r="V1595" s="47">
        <f>V1568*Settings!$C$13*(INDEX(V$271:V$282,$D1595))</f>
        <v/>
      </c>
      <c r="W1595" s="47">
        <f>W1568*Settings!$C$13*(INDEX(W$271:W$282,$D1595))</f>
        <v/>
      </c>
      <c r="X1595" s="47">
        <f>X1568*Settings!$C$13*(INDEX(X$271:X$282,$D1595))</f>
        <v/>
      </c>
      <c r="Y1595" s="47">
        <f>Y1568*Settings!$C$13*(INDEX(Y$271:Y$282,$D1595))</f>
        <v/>
      </c>
      <c r="Z1595" s="47">
        <f>Z1568*Settings!$C$13*(INDEX(Z$271:Z$282,$D1595))</f>
        <v/>
      </c>
      <c r="AA1595" s="47">
        <f>AA1568*Settings!$C$13*(INDEX(AA$271:AA$282,$D1595))</f>
        <v/>
      </c>
      <c r="AB1595" s="47">
        <f>AB1568*Settings!$C$13*(INDEX(AB$271:AB$282,$D1595))</f>
        <v/>
      </c>
      <c r="AC1595" s="47">
        <f>AC1568*Settings!$C$13*(INDEX(AC$271:AC$282,$D1595))</f>
        <v/>
      </c>
      <c r="AD1595" s="48">
        <f>REVENUE(AD1568,Settings!$C$13,INDEX(AD$271:AD$282,$D1595))</f>
        <v/>
      </c>
      <c r="AE1595" s="25">
        <f>LOWER(Settings!$C$4)&amp;".mit."&amp;$A1595&amp;IF($C1595="","","."&amp;$C1595&amp;"."&amp;$B1595)&amp;IF(INDEX(Variables!$D$5:$D$105,MATCH($A1595,Variables!$A$5:$A$105,0))="","","."&amp;INDEX(Variables!$D$5:$D$105,MATCH($A1595,Variables!$A$5:$A$105,0)))&amp;"."&amp;AE$5</f>
        <v/>
      </c>
      <c r="AF1595" s="46">
        <f>AF1568*Settings!$C$13*(INDEX(AF$271:AF$282,$D1595))</f>
        <v/>
      </c>
      <c r="AG1595" s="47">
        <f>AG1568*Settings!$C$13*(INDEX(AG$271:AG$282,$D1595))</f>
        <v/>
      </c>
      <c r="AH1595" s="47">
        <f>AH1568*Settings!$C$13*(INDEX(AH$271:AH$282,$D1595))</f>
        <v/>
      </c>
      <c r="AI1595" s="47">
        <f>AI1568*Settings!$C$13*(INDEX(AI$271:AI$282,$D1595))</f>
        <v/>
      </c>
      <c r="AJ1595" s="47">
        <f>AJ1568*Settings!$C$13*(INDEX(AJ$271:AJ$282,$D1595))</f>
        <v/>
      </c>
      <c r="AK1595" s="47">
        <f>AK1568*Settings!$C$13*(INDEX(AK$271:AK$282,$D1595))</f>
        <v/>
      </c>
      <c r="AL1595" s="47">
        <f>AL1568*Settings!$C$13*(INDEX(AL$271:AL$282,$D1595))</f>
        <v/>
      </c>
      <c r="AM1595" s="47">
        <f>AM1568*Settings!$C$13*(INDEX(AM$271:AM$282,$D1595))</f>
        <v/>
      </c>
      <c r="AN1595" s="47">
        <f>AN1568*Settings!$C$13*(INDEX(AN$271:AN$282,$D1595))</f>
        <v/>
      </c>
      <c r="AO1595" s="47">
        <f>AO1568*Settings!$C$13*(INDEX(AO$271:AO$282,$D1595))</f>
        <v/>
      </c>
      <c r="AP1595" s="47">
        <f>AP1568*Settings!$C$13*(INDEX(AP$271:AP$282,$D1595))</f>
        <v/>
      </c>
      <c r="AQ1595" s="47">
        <f>AQ1568*Settings!$C$13*(INDEX(AQ$271:AQ$282,$D1595))</f>
        <v/>
      </c>
      <c r="AR1595" s="47">
        <f>AR1568*Settings!$C$13*(INDEX(AR$271:AR$282,$D1595))</f>
        <v/>
      </c>
      <c r="AS1595" s="47">
        <f>AS1568*Settings!$C$13*(INDEX(AS$271:AS$282,$D1595))</f>
        <v/>
      </c>
      <c r="AT1595" s="47">
        <f>AT1568*Settings!$C$13*(INDEX(AT$271:AT$282,$D1595))</f>
        <v/>
      </c>
      <c r="AU1595" s="47">
        <f>AU1568*Settings!$C$13*(INDEX(AU$271:AU$282,$D1595))</f>
        <v/>
      </c>
      <c r="AV1595" s="47">
        <f>AV1568*Settings!$C$13*(INDEX(AV$271:AV$282,$D1595))</f>
        <v/>
      </c>
      <c r="AW1595" s="47">
        <f>AW1568*Settings!$C$13*(INDEX(AW$271:AW$282,$D1595))</f>
        <v/>
      </c>
      <c r="AX1595" s="48">
        <f>REVENUE(AX1568,Settings!$C$13,INDEX(AX$271:AX$282,$D1595))</f>
        <v/>
      </c>
    </row>
    <row r="1596" hidden="1" outlineLevel="2">
      <c r="A1596" s="5" t="inlineStr">
        <is>
          <t>rsub</t>
        </is>
      </c>
      <c r="B1596" s="5" t="inlineStr">
        <is>
          <t>ker</t>
        </is>
      </c>
      <c r="C1596" s="5" t="inlineStr">
        <is>
          <t>omn</t>
        </is>
      </c>
      <c r="D1596" s="40">
        <f>INDEX(Inputs!$R$5:$R$132,MATCH($B1596&amp;"|"&amp;$C1596,Inputs!$A$5:$A$132,0))</f>
        <v/>
      </c>
      <c r="E1596" s="39" t="n"/>
      <c r="F1596" s="39" t="n"/>
      <c r="G1596" s="39" t="n"/>
      <c r="H1596" s="5">
        <f>INDEX(Variables!$B$5:$B$105,MATCH($A1596,Variables!$A$5:$A$105,0))&amp;IF($C1596="",""," | "&amp;INDEX(Mapping!$B$5:$B$26,MATCH($C1596,Mapping!$A$5:$A$26,0))&amp;" | "&amp;INDEX(Mapping!$B$30:$B$41,MATCH($B1596,Mapping!$A$30:$A$41,0)))</f>
        <v/>
      </c>
      <c r="I1596" s="5">
        <f>INDEX(Variables!$C$5:$C$105,MATCH($A1596,Variables!$A$5:$A$105,0))</f>
        <v/>
      </c>
      <c r="J1596" s="5">
        <f>INDEX(Variables!$E$5:$E$105,MATCH($A1596,Variables!$A$5:$A$105,0))</f>
        <v/>
      </c>
      <c r="K1596" s="25">
        <f>LOWER(Settings!$C$4)&amp;".mit."&amp;$A1596&amp;IF($C1596="","","."&amp;$C1596&amp;"."&amp;$B1596)&amp;IF(INDEX(Variables!$D$5:$D$105,MATCH($A1596,Variables!$A$5:$A$105,0))="","","."&amp;INDEX(Variables!$D$5:$D$105,MATCH($A1596,Variables!$A$5:$A$105,0)))&amp;"."&amp;K$5</f>
        <v/>
      </c>
      <c r="L1596" s="46">
        <f>L1569*Settings!$C$13*(INDEX(L$271:L$282,$D1596))</f>
        <v/>
      </c>
      <c r="M1596" s="47">
        <f>M1569*Settings!$C$13*(INDEX(M$271:M$282,$D1596))</f>
        <v/>
      </c>
      <c r="N1596" s="47">
        <f>N1569*Settings!$C$13*(INDEX(N$271:N$282,$D1596))</f>
        <v/>
      </c>
      <c r="O1596" s="47">
        <f>O1569*Settings!$C$13*(INDEX(O$271:O$282,$D1596))</f>
        <v/>
      </c>
      <c r="P1596" s="47">
        <f>P1569*Settings!$C$13*(INDEX(P$271:P$282,$D1596))</f>
        <v/>
      </c>
      <c r="Q1596" s="47">
        <f>Q1569*Settings!$C$13*(INDEX(Q$271:Q$282,$D1596))</f>
        <v/>
      </c>
      <c r="R1596" s="47">
        <f>R1569*Settings!$C$13*(INDEX(R$271:R$282,$D1596))</f>
        <v/>
      </c>
      <c r="S1596" s="47">
        <f>S1569*Settings!$C$13*(INDEX(S$271:S$282,$D1596))</f>
        <v/>
      </c>
      <c r="T1596" s="47">
        <f>T1569*Settings!$C$13*(INDEX(T$271:T$282,$D1596))</f>
        <v/>
      </c>
      <c r="U1596" s="47">
        <f>U1569*Settings!$C$13*(INDEX(U$271:U$282,$D1596))</f>
        <v/>
      </c>
      <c r="V1596" s="47">
        <f>V1569*Settings!$C$13*(INDEX(V$271:V$282,$D1596))</f>
        <v/>
      </c>
      <c r="W1596" s="47">
        <f>W1569*Settings!$C$13*(INDEX(W$271:W$282,$D1596))</f>
        <v/>
      </c>
      <c r="X1596" s="47">
        <f>X1569*Settings!$C$13*(INDEX(X$271:X$282,$D1596))</f>
        <v/>
      </c>
      <c r="Y1596" s="47">
        <f>Y1569*Settings!$C$13*(INDEX(Y$271:Y$282,$D1596))</f>
        <v/>
      </c>
      <c r="Z1596" s="47">
        <f>Z1569*Settings!$C$13*(INDEX(Z$271:Z$282,$D1596))</f>
        <v/>
      </c>
      <c r="AA1596" s="47">
        <f>AA1569*Settings!$C$13*(INDEX(AA$271:AA$282,$D1596))</f>
        <v/>
      </c>
      <c r="AB1596" s="47">
        <f>AB1569*Settings!$C$13*(INDEX(AB$271:AB$282,$D1596))</f>
        <v/>
      </c>
      <c r="AC1596" s="47">
        <f>AC1569*Settings!$C$13*(INDEX(AC$271:AC$282,$D1596))</f>
        <v/>
      </c>
      <c r="AD1596" s="48">
        <f>REVENUE(AD1569,Settings!$C$13,INDEX(AD$271:AD$282,$D1596))</f>
        <v/>
      </c>
      <c r="AE1596" s="25">
        <f>LOWER(Settings!$C$4)&amp;".mit."&amp;$A1596&amp;IF($C1596="","","."&amp;$C1596&amp;"."&amp;$B1596)&amp;IF(INDEX(Variables!$D$5:$D$105,MATCH($A1596,Variables!$A$5:$A$105,0))="","","."&amp;INDEX(Variables!$D$5:$D$105,MATCH($A1596,Variables!$A$5:$A$105,0)))&amp;"."&amp;AE$5</f>
        <v/>
      </c>
      <c r="AF1596" s="46">
        <f>AF1569*Settings!$C$13*(INDEX(AF$271:AF$282,$D1596))</f>
        <v/>
      </c>
      <c r="AG1596" s="47">
        <f>AG1569*Settings!$C$13*(INDEX(AG$271:AG$282,$D1596))</f>
        <v/>
      </c>
      <c r="AH1596" s="47">
        <f>AH1569*Settings!$C$13*(INDEX(AH$271:AH$282,$D1596))</f>
        <v/>
      </c>
      <c r="AI1596" s="47">
        <f>AI1569*Settings!$C$13*(INDEX(AI$271:AI$282,$D1596))</f>
        <v/>
      </c>
      <c r="AJ1596" s="47">
        <f>AJ1569*Settings!$C$13*(INDEX(AJ$271:AJ$282,$D1596))</f>
        <v/>
      </c>
      <c r="AK1596" s="47">
        <f>AK1569*Settings!$C$13*(INDEX(AK$271:AK$282,$D1596))</f>
        <v/>
      </c>
      <c r="AL1596" s="47">
        <f>AL1569*Settings!$C$13*(INDEX(AL$271:AL$282,$D1596))</f>
        <v/>
      </c>
      <c r="AM1596" s="47">
        <f>AM1569*Settings!$C$13*(INDEX(AM$271:AM$282,$D1596))</f>
        <v/>
      </c>
      <c r="AN1596" s="47">
        <f>AN1569*Settings!$C$13*(INDEX(AN$271:AN$282,$D1596))</f>
        <v/>
      </c>
      <c r="AO1596" s="47">
        <f>AO1569*Settings!$C$13*(INDEX(AO$271:AO$282,$D1596))</f>
        <v/>
      </c>
      <c r="AP1596" s="47">
        <f>AP1569*Settings!$C$13*(INDEX(AP$271:AP$282,$D1596))</f>
        <v/>
      </c>
      <c r="AQ1596" s="47">
        <f>AQ1569*Settings!$C$13*(INDEX(AQ$271:AQ$282,$D1596))</f>
        <v/>
      </c>
      <c r="AR1596" s="47">
        <f>AR1569*Settings!$C$13*(INDEX(AR$271:AR$282,$D1596))</f>
        <v/>
      </c>
      <c r="AS1596" s="47">
        <f>AS1569*Settings!$C$13*(INDEX(AS$271:AS$282,$D1596))</f>
        <v/>
      </c>
      <c r="AT1596" s="47">
        <f>AT1569*Settings!$C$13*(INDEX(AT$271:AT$282,$D1596))</f>
        <v/>
      </c>
      <c r="AU1596" s="47">
        <f>AU1569*Settings!$C$13*(INDEX(AU$271:AU$282,$D1596))</f>
        <v/>
      </c>
      <c r="AV1596" s="47">
        <f>AV1569*Settings!$C$13*(INDEX(AV$271:AV$282,$D1596))</f>
        <v/>
      </c>
      <c r="AW1596" s="47">
        <f>AW1569*Settings!$C$13*(INDEX(AW$271:AW$282,$D1596))</f>
        <v/>
      </c>
      <c r="AX1596" s="48">
        <f>REVENUE(AX1569,Settings!$C$13,INDEX(AX$271:AX$282,$D1596))</f>
        <v/>
      </c>
    </row>
    <row r="1597" hidden="1" outlineLevel="2">
      <c r="A1597" s="5" t="inlineStr">
        <is>
          <t>rsub</t>
        </is>
      </c>
      <c r="B1597" s="5" t="inlineStr">
        <is>
          <t>oop</t>
        </is>
      </c>
      <c r="C1597" s="5" t="inlineStr">
        <is>
          <t>omn</t>
        </is>
      </c>
      <c r="D1597" s="40">
        <f>INDEX(Inputs!$R$5:$R$132,MATCH($B1597&amp;"|"&amp;$C1597,Inputs!$A$5:$A$132,0))</f>
        <v/>
      </c>
      <c r="E1597" s="39" t="n"/>
      <c r="F1597" s="39" t="n"/>
      <c r="G1597" s="39" t="n"/>
      <c r="H1597" s="5">
        <f>INDEX(Variables!$B$5:$B$105,MATCH($A1597,Variables!$A$5:$A$105,0))&amp;IF($C1597="",""," | "&amp;INDEX(Mapping!$B$5:$B$26,MATCH($C1597,Mapping!$A$5:$A$26,0))&amp;" | "&amp;INDEX(Mapping!$B$30:$B$41,MATCH($B1597,Mapping!$A$30:$A$41,0)))</f>
        <v/>
      </c>
      <c r="I1597" s="5">
        <f>INDEX(Variables!$C$5:$C$105,MATCH($A1597,Variables!$A$5:$A$105,0))</f>
        <v/>
      </c>
      <c r="J1597" s="5">
        <f>INDEX(Variables!$E$5:$E$105,MATCH($A1597,Variables!$A$5:$A$105,0))</f>
        <v/>
      </c>
      <c r="K1597" s="25">
        <f>LOWER(Settings!$C$4)&amp;".mit."&amp;$A1597&amp;IF($C1597="","","."&amp;$C1597&amp;"."&amp;$B1597)&amp;IF(INDEX(Variables!$D$5:$D$105,MATCH($A1597,Variables!$A$5:$A$105,0))="","","."&amp;INDEX(Variables!$D$5:$D$105,MATCH($A1597,Variables!$A$5:$A$105,0)))&amp;"."&amp;K$5</f>
        <v/>
      </c>
      <c r="L1597" s="46">
        <f>L1570*Settings!$C$13*(INDEX(L$271:L$282,$D1597))</f>
        <v/>
      </c>
      <c r="M1597" s="47">
        <f>M1570*Settings!$C$13*(INDEX(M$271:M$282,$D1597))</f>
        <v/>
      </c>
      <c r="N1597" s="47">
        <f>N1570*Settings!$C$13*(INDEX(N$271:N$282,$D1597))</f>
        <v/>
      </c>
      <c r="O1597" s="47">
        <f>O1570*Settings!$C$13*(INDEX(O$271:O$282,$D1597))</f>
        <v/>
      </c>
      <c r="P1597" s="47">
        <f>P1570*Settings!$C$13*(INDEX(P$271:P$282,$D1597))</f>
        <v/>
      </c>
      <c r="Q1597" s="47">
        <f>Q1570*Settings!$C$13*(INDEX(Q$271:Q$282,$D1597))</f>
        <v/>
      </c>
      <c r="R1597" s="47">
        <f>R1570*Settings!$C$13*(INDEX(R$271:R$282,$D1597))</f>
        <v/>
      </c>
      <c r="S1597" s="47">
        <f>S1570*Settings!$C$13*(INDEX(S$271:S$282,$D1597))</f>
        <v/>
      </c>
      <c r="T1597" s="47">
        <f>T1570*Settings!$C$13*(INDEX(T$271:T$282,$D1597))</f>
        <v/>
      </c>
      <c r="U1597" s="47">
        <f>U1570*Settings!$C$13*(INDEX(U$271:U$282,$D1597))</f>
        <v/>
      </c>
      <c r="V1597" s="47">
        <f>V1570*Settings!$C$13*(INDEX(V$271:V$282,$D1597))</f>
        <v/>
      </c>
      <c r="W1597" s="47">
        <f>W1570*Settings!$C$13*(INDEX(W$271:W$282,$D1597))</f>
        <v/>
      </c>
      <c r="X1597" s="47">
        <f>X1570*Settings!$C$13*(INDEX(X$271:X$282,$D1597))</f>
        <v/>
      </c>
      <c r="Y1597" s="47">
        <f>Y1570*Settings!$C$13*(INDEX(Y$271:Y$282,$D1597))</f>
        <v/>
      </c>
      <c r="Z1597" s="47">
        <f>Z1570*Settings!$C$13*(INDEX(Z$271:Z$282,$D1597))</f>
        <v/>
      </c>
      <c r="AA1597" s="47">
        <f>AA1570*Settings!$C$13*(INDEX(AA$271:AA$282,$D1597))</f>
        <v/>
      </c>
      <c r="AB1597" s="47">
        <f>AB1570*Settings!$C$13*(INDEX(AB$271:AB$282,$D1597))</f>
        <v/>
      </c>
      <c r="AC1597" s="47">
        <f>AC1570*Settings!$C$13*(INDEX(AC$271:AC$282,$D1597))</f>
        <v/>
      </c>
      <c r="AD1597" s="48">
        <f>REVENUE(AD1570,Settings!$C$13,INDEX(AD$271:AD$282,$D1597))</f>
        <v/>
      </c>
      <c r="AE1597" s="25">
        <f>LOWER(Settings!$C$4)&amp;".mit."&amp;$A1597&amp;IF($C1597="","","."&amp;$C1597&amp;"."&amp;$B1597)&amp;IF(INDEX(Variables!$D$5:$D$105,MATCH($A1597,Variables!$A$5:$A$105,0))="","","."&amp;INDEX(Variables!$D$5:$D$105,MATCH($A1597,Variables!$A$5:$A$105,0)))&amp;"."&amp;AE$5</f>
        <v/>
      </c>
      <c r="AF1597" s="46">
        <f>AF1570*Settings!$C$13*(INDEX(AF$271:AF$282,$D1597))</f>
        <v/>
      </c>
      <c r="AG1597" s="47">
        <f>AG1570*Settings!$C$13*(INDEX(AG$271:AG$282,$D1597))</f>
        <v/>
      </c>
      <c r="AH1597" s="47">
        <f>AH1570*Settings!$C$13*(INDEX(AH$271:AH$282,$D1597))</f>
        <v/>
      </c>
      <c r="AI1597" s="47">
        <f>AI1570*Settings!$C$13*(INDEX(AI$271:AI$282,$D1597))</f>
        <v/>
      </c>
      <c r="AJ1597" s="47">
        <f>AJ1570*Settings!$C$13*(INDEX(AJ$271:AJ$282,$D1597))</f>
        <v/>
      </c>
      <c r="AK1597" s="47">
        <f>AK1570*Settings!$C$13*(INDEX(AK$271:AK$282,$D1597))</f>
        <v/>
      </c>
      <c r="AL1597" s="47">
        <f>AL1570*Settings!$C$13*(INDEX(AL$271:AL$282,$D1597))</f>
        <v/>
      </c>
      <c r="AM1597" s="47">
        <f>AM1570*Settings!$C$13*(INDEX(AM$271:AM$282,$D1597))</f>
        <v/>
      </c>
      <c r="AN1597" s="47">
        <f>AN1570*Settings!$C$13*(INDEX(AN$271:AN$282,$D1597))</f>
        <v/>
      </c>
      <c r="AO1597" s="47">
        <f>AO1570*Settings!$C$13*(INDEX(AO$271:AO$282,$D1597))</f>
        <v/>
      </c>
      <c r="AP1597" s="47">
        <f>AP1570*Settings!$C$13*(INDEX(AP$271:AP$282,$D1597))</f>
        <v/>
      </c>
      <c r="AQ1597" s="47">
        <f>AQ1570*Settings!$C$13*(INDEX(AQ$271:AQ$282,$D1597))</f>
        <v/>
      </c>
      <c r="AR1597" s="47">
        <f>AR1570*Settings!$C$13*(INDEX(AR$271:AR$282,$D1597))</f>
        <v/>
      </c>
      <c r="AS1597" s="47">
        <f>AS1570*Settings!$C$13*(INDEX(AS$271:AS$282,$D1597))</f>
        <v/>
      </c>
      <c r="AT1597" s="47">
        <f>AT1570*Settings!$C$13*(INDEX(AT$271:AT$282,$D1597))</f>
        <v/>
      </c>
      <c r="AU1597" s="47">
        <f>AU1570*Settings!$C$13*(INDEX(AU$271:AU$282,$D1597))</f>
        <v/>
      </c>
      <c r="AV1597" s="47">
        <f>AV1570*Settings!$C$13*(INDEX(AV$271:AV$282,$D1597))</f>
        <v/>
      </c>
      <c r="AW1597" s="47">
        <f>AW1570*Settings!$C$13*(INDEX(AW$271:AW$282,$D1597))</f>
        <v/>
      </c>
      <c r="AX1597" s="48">
        <f>REVENUE(AX1570,Settings!$C$13,INDEX(AX$271:AX$282,$D1597))</f>
        <v/>
      </c>
    </row>
    <row r="1598" hidden="1" outlineLevel="2">
      <c r="A1598" s="5" t="inlineStr">
        <is>
          <t>rsub</t>
        </is>
      </c>
      <c r="B1598" s="5" t="inlineStr">
        <is>
          <t>bio</t>
        </is>
      </c>
      <c r="C1598" s="5" t="inlineStr">
        <is>
          <t>omn</t>
        </is>
      </c>
      <c r="D1598" s="40">
        <f>INDEX(Inputs!$R$5:$R$132,MATCH($B1598&amp;"|"&amp;$C1598,Inputs!$A$5:$A$132,0))</f>
        <v/>
      </c>
      <c r="E1598" s="39" t="n"/>
      <c r="F1598" s="39" t="n"/>
      <c r="G1598" s="39" t="n"/>
      <c r="H1598" s="5">
        <f>INDEX(Variables!$B$5:$B$105,MATCH($A1598,Variables!$A$5:$A$105,0))&amp;IF($C1598="",""," | "&amp;INDEX(Mapping!$B$5:$B$26,MATCH($C1598,Mapping!$A$5:$A$26,0))&amp;" | "&amp;INDEX(Mapping!$B$30:$B$41,MATCH($B1598,Mapping!$A$30:$A$41,0)))</f>
        <v/>
      </c>
      <c r="I1598" s="5">
        <f>INDEX(Variables!$C$5:$C$105,MATCH($A1598,Variables!$A$5:$A$105,0))</f>
        <v/>
      </c>
      <c r="J1598" s="5">
        <f>INDEX(Variables!$E$5:$E$105,MATCH($A1598,Variables!$A$5:$A$105,0))</f>
        <v/>
      </c>
      <c r="K1598" s="25">
        <f>LOWER(Settings!$C$4)&amp;".mit."&amp;$A1598&amp;IF($C1598="","","."&amp;$C1598&amp;"."&amp;$B1598)&amp;IF(INDEX(Variables!$D$5:$D$105,MATCH($A1598,Variables!$A$5:$A$105,0))="","","."&amp;INDEX(Variables!$D$5:$D$105,MATCH($A1598,Variables!$A$5:$A$105,0)))&amp;"."&amp;K$5</f>
        <v/>
      </c>
      <c r="L1598" s="46">
        <f>L1571*Settings!$C$13*(INDEX(L$271:L$282,$D1598))</f>
        <v/>
      </c>
      <c r="M1598" s="47">
        <f>M1571*Settings!$C$13*(INDEX(M$271:M$282,$D1598))</f>
        <v/>
      </c>
      <c r="N1598" s="47">
        <f>N1571*Settings!$C$13*(INDEX(N$271:N$282,$D1598))</f>
        <v/>
      </c>
      <c r="O1598" s="47">
        <f>O1571*Settings!$C$13*(INDEX(O$271:O$282,$D1598))</f>
        <v/>
      </c>
      <c r="P1598" s="47">
        <f>P1571*Settings!$C$13*(INDEX(P$271:P$282,$D1598))</f>
        <v/>
      </c>
      <c r="Q1598" s="47">
        <f>Q1571*Settings!$C$13*(INDEX(Q$271:Q$282,$D1598))</f>
        <v/>
      </c>
      <c r="R1598" s="47">
        <f>R1571*Settings!$C$13*(INDEX(R$271:R$282,$D1598))</f>
        <v/>
      </c>
      <c r="S1598" s="47">
        <f>S1571*Settings!$C$13*(INDEX(S$271:S$282,$D1598))</f>
        <v/>
      </c>
      <c r="T1598" s="47">
        <f>T1571*Settings!$C$13*(INDEX(T$271:T$282,$D1598))</f>
        <v/>
      </c>
      <c r="U1598" s="47">
        <f>U1571*Settings!$C$13*(INDEX(U$271:U$282,$D1598))</f>
        <v/>
      </c>
      <c r="V1598" s="47">
        <f>V1571*Settings!$C$13*(INDEX(V$271:V$282,$D1598))</f>
        <v/>
      </c>
      <c r="W1598" s="47">
        <f>W1571*Settings!$C$13*(INDEX(W$271:W$282,$D1598))</f>
        <v/>
      </c>
      <c r="X1598" s="47">
        <f>X1571*Settings!$C$13*(INDEX(X$271:X$282,$D1598))</f>
        <v/>
      </c>
      <c r="Y1598" s="47">
        <f>Y1571*Settings!$C$13*(INDEX(Y$271:Y$282,$D1598))</f>
        <v/>
      </c>
      <c r="Z1598" s="47">
        <f>Z1571*Settings!$C$13*(INDEX(Z$271:Z$282,$D1598))</f>
        <v/>
      </c>
      <c r="AA1598" s="47">
        <f>AA1571*Settings!$C$13*(INDEX(AA$271:AA$282,$D1598))</f>
        <v/>
      </c>
      <c r="AB1598" s="47">
        <f>AB1571*Settings!$C$13*(INDEX(AB$271:AB$282,$D1598))</f>
        <v/>
      </c>
      <c r="AC1598" s="47">
        <f>AC1571*Settings!$C$13*(INDEX(AC$271:AC$282,$D1598))</f>
        <v/>
      </c>
      <c r="AD1598" s="48">
        <f>REVENUE(AD1571,Settings!$C$13,INDEX(AD$271:AD$282,$D1598))</f>
        <v/>
      </c>
      <c r="AE1598" s="25">
        <f>LOWER(Settings!$C$4)&amp;".mit."&amp;$A1598&amp;IF($C1598="","","."&amp;$C1598&amp;"."&amp;$B1598)&amp;IF(INDEX(Variables!$D$5:$D$105,MATCH($A1598,Variables!$A$5:$A$105,0))="","","."&amp;INDEX(Variables!$D$5:$D$105,MATCH($A1598,Variables!$A$5:$A$105,0)))&amp;"."&amp;AE$5</f>
        <v/>
      </c>
      <c r="AF1598" s="46">
        <f>AF1571*Settings!$C$13*(INDEX(AF$271:AF$282,$D1598))</f>
        <v/>
      </c>
      <c r="AG1598" s="47">
        <f>AG1571*Settings!$C$13*(INDEX(AG$271:AG$282,$D1598))</f>
        <v/>
      </c>
      <c r="AH1598" s="47">
        <f>AH1571*Settings!$C$13*(INDEX(AH$271:AH$282,$D1598))</f>
        <v/>
      </c>
      <c r="AI1598" s="47">
        <f>AI1571*Settings!$C$13*(INDEX(AI$271:AI$282,$D1598))</f>
        <v/>
      </c>
      <c r="AJ1598" s="47">
        <f>AJ1571*Settings!$C$13*(INDEX(AJ$271:AJ$282,$D1598))</f>
        <v/>
      </c>
      <c r="AK1598" s="47">
        <f>AK1571*Settings!$C$13*(INDEX(AK$271:AK$282,$D1598))</f>
        <v/>
      </c>
      <c r="AL1598" s="47">
        <f>AL1571*Settings!$C$13*(INDEX(AL$271:AL$282,$D1598))</f>
        <v/>
      </c>
      <c r="AM1598" s="47">
        <f>AM1571*Settings!$C$13*(INDEX(AM$271:AM$282,$D1598))</f>
        <v/>
      </c>
      <c r="AN1598" s="47">
        <f>AN1571*Settings!$C$13*(INDEX(AN$271:AN$282,$D1598))</f>
        <v/>
      </c>
      <c r="AO1598" s="47">
        <f>AO1571*Settings!$C$13*(INDEX(AO$271:AO$282,$D1598))</f>
        <v/>
      </c>
      <c r="AP1598" s="47">
        <f>AP1571*Settings!$C$13*(INDEX(AP$271:AP$282,$D1598))</f>
        <v/>
      </c>
      <c r="AQ1598" s="47">
        <f>AQ1571*Settings!$C$13*(INDEX(AQ$271:AQ$282,$D1598))</f>
        <v/>
      </c>
      <c r="AR1598" s="47">
        <f>AR1571*Settings!$C$13*(INDEX(AR$271:AR$282,$D1598))</f>
        <v/>
      </c>
      <c r="AS1598" s="47">
        <f>AS1571*Settings!$C$13*(INDEX(AS$271:AS$282,$D1598))</f>
        <v/>
      </c>
      <c r="AT1598" s="47">
        <f>AT1571*Settings!$C$13*(INDEX(AT$271:AT$282,$D1598))</f>
        <v/>
      </c>
      <c r="AU1598" s="47">
        <f>AU1571*Settings!$C$13*(INDEX(AU$271:AU$282,$D1598))</f>
        <v/>
      </c>
      <c r="AV1598" s="47">
        <f>AV1571*Settings!$C$13*(INDEX(AV$271:AV$282,$D1598))</f>
        <v/>
      </c>
      <c r="AW1598" s="47">
        <f>AW1571*Settings!$C$13*(INDEX(AW$271:AW$282,$D1598))</f>
        <v/>
      </c>
      <c r="AX1598" s="48">
        <f>REVENUE(AX1571,Settings!$C$13,INDEX(AX$271:AX$282,$D1598))</f>
        <v/>
      </c>
    </row>
    <row r="1599" hidden="1" outlineLevel="2"/>
    <row r="1600" hidden="1" outlineLevel="2">
      <c r="A1600" s="5" t="inlineStr">
        <is>
          <t>rnew</t>
        </is>
      </c>
      <c r="B1600" s="5" t="inlineStr">
        <is>
          <t>coa</t>
        </is>
      </c>
      <c r="C1600" s="5" t="inlineStr">
        <is>
          <t>omn</t>
        </is>
      </c>
      <c r="D1600" s="40">
        <f>INDEX(Inputs!$S$5:$S$132,MATCH($B1600&amp;"|"&amp;$C1600,Inputs!$A$5:$A$132,0))</f>
        <v/>
      </c>
      <c r="E1600" s="39" t="n"/>
      <c r="F1600" s="39" t="n"/>
      <c r="G1600" s="39" t="n"/>
      <c r="H1600" s="5">
        <f>INDEX(Variables!$B$5:$B$105,MATCH($A1600,Variables!$A$5:$A$105,0))&amp;IF($C1600="",""," | "&amp;INDEX(Mapping!$B$5:$B$26,MATCH($C1600,Mapping!$A$5:$A$26,0))&amp;" | "&amp;INDEX(Mapping!$B$30:$B$41,MATCH($B1600,Mapping!$A$30:$A$41,0)))</f>
        <v/>
      </c>
      <c r="I1600" s="5">
        <f>INDEX(Variables!$C$5:$C$105,MATCH($A1600,Variables!$A$5:$A$105,0))</f>
        <v/>
      </c>
      <c r="J1600" s="5">
        <f>INDEX(Variables!$E$5:$E$105,MATCH($A1600,Variables!$A$5:$A$105,0))</f>
        <v/>
      </c>
      <c r="K1600" s="25">
        <f>LOWER(Settings!$C$4)&amp;".mit."&amp;$A1600&amp;IF($C1600="","","."&amp;$C1600&amp;"."&amp;$B1600)&amp;IF(INDEX(Variables!$D$5:$D$105,MATCH($A1600,Variables!$A$5:$A$105,0))="","","."&amp;INDEX(Variables!$D$5:$D$105,MATCH($A1600,Variables!$A$5:$A$105,0)))&amp;"."&amp;K$5</f>
        <v/>
      </c>
      <c r="L1600" s="46">
        <f>L1564*Settings!$C$13*(L1510+L1528+L1519*L$135+L1537*$D1600)</f>
        <v/>
      </c>
      <c r="M1600" s="47">
        <f>M1564*Settings!$C$13*(M1510+M1528+M1519*M$135+M1537*$D1600)</f>
        <v/>
      </c>
      <c r="N1600" s="47">
        <f>N1564*Settings!$C$13*(N1510+N1528+N1519*N$135+N1537*$D1600)</f>
        <v/>
      </c>
      <c r="O1600" s="47">
        <f>O1564*Settings!$C$13*(O1510+O1528+O1519*O$135+O1537*$D1600)</f>
        <v/>
      </c>
      <c r="P1600" s="47">
        <f>P1564*Settings!$C$13*(P1510+P1528+P1519*P$135+P1537*$D1600)</f>
        <v/>
      </c>
      <c r="Q1600" s="47">
        <f>Q1564*Settings!$C$13*(Q1510+Q1528+Q1519*Q$135+Q1537*$D1600)</f>
        <v/>
      </c>
      <c r="R1600" s="47">
        <f>R1564*Settings!$C$13*(R1510+R1528+R1519*R$135+R1537*$D1600)</f>
        <v/>
      </c>
      <c r="S1600" s="47">
        <f>S1564*Settings!$C$13*(S1510+S1528+S1519*S$135+S1537*$D1600)</f>
        <v/>
      </c>
      <c r="T1600" s="47">
        <f>T1564*Settings!$C$13*(T1510+T1528+T1519*T$135+T1537*$D1600)</f>
        <v/>
      </c>
      <c r="U1600" s="47">
        <f>U1564*Settings!$C$13*(U1510+U1528+U1519*U$135+U1537*$D1600)</f>
        <v/>
      </c>
      <c r="V1600" s="47">
        <f>V1564*Settings!$C$13*(V1510+V1528+V1519*V$135+V1537*$D1600)</f>
        <v/>
      </c>
      <c r="W1600" s="47">
        <f>W1564*Settings!$C$13*(W1510+W1528+W1519*W$135+W1537*$D1600)</f>
        <v/>
      </c>
      <c r="X1600" s="47">
        <f>X1564*Settings!$C$13*(X1510+X1528+X1519*X$135+X1537*$D1600)</f>
        <v/>
      </c>
      <c r="Y1600" s="47">
        <f>Y1564*Settings!$C$13*(Y1510+Y1528+Y1519*Y$135+Y1537*$D1600)</f>
        <v/>
      </c>
      <c r="Z1600" s="47">
        <f>Z1564*Settings!$C$13*(Z1510+Z1528+Z1519*Z$135+Z1537*$D1600)</f>
        <v/>
      </c>
      <c r="AA1600" s="47">
        <f>AA1564*Settings!$C$13*(AA1510+AA1528+AA1519*AA$135+AA1537*$D1600)</f>
        <v/>
      </c>
      <c r="AB1600" s="47">
        <f>AB1564*Settings!$C$13*(AB1510+AB1528+AB1519*AB$135+AB1537*$D1600)</f>
        <v/>
      </c>
      <c r="AC1600" s="47">
        <f>AC1564*Settings!$C$13*(AC1510+AC1528+AC1519*AC$135+AC1537*$D1600)</f>
        <v/>
      </c>
      <c r="AD1600" s="48">
        <f>REVENUE(AD1564,Settings!$C$13,NEWREVRATE(AD1510,AD1528,AD1519,AD$135,AD1537,$D1600))</f>
        <v/>
      </c>
      <c r="AE1600" s="25">
        <f>LOWER(Settings!$C$4)&amp;".mit."&amp;$A1600&amp;IF($C1600="","","."&amp;$C1600&amp;"."&amp;$B1600)&amp;IF(INDEX(Variables!$D$5:$D$105,MATCH($A1600,Variables!$A$5:$A$105,0))="","","."&amp;INDEX(Variables!$D$5:$D$105,MATCH($A1600,Variables!$A$5:$A$105,0)))&amp;"."&amp;AE$5</f>
        <v/>
      </c>
      <c r="AF1600" s="46">
        <f>AF1564*Settings!$C$13*(AF1510+AF1528+AF1519*AF$135+AF1537*$D1600)</f>
        <v/>
      </c>
      <c r="AG1600" s="47">
        <f>AG1564*Settings!$C$13*(AG1510+AG1528+AG1519*AG$135+AG1537*$D1600)</f>
        <v/>
      </c>
      <c r="AH1600" s="47">
        <f>AH1564*Settings!$C$13*(AH1510+AH1528+AH1519*AH$135+AH1537*$D1600)</f>
        <v/>
      </c>
      <c r="AI1600" s="47">
        <f>AI1564*Settings!$C$13*(AI1510+AI1528+AI1519*AI$135+AI1537*$D1600)</f>
        <v/>
      </c>
      <c r="AJ1600" s="47">
        <f>AJ1564*Settings!$C$13*(AJ1510+AJ1528+AJ1519*AJ$135+AJ1537*$D1600)</f>
        <v/>
      </c>
      <c r="AK1600" s="47">
        <f>AK1564*Settings!$C$13*(AK1510+AK1528+AK1519*AK$135+AK1537*$D1600)</f>
        <v/>
      </c>
      <c r="AL1600" s="47">
        <f>AL1564*Settings!$C$13*(AL1510+AL1528+AL1519*AL$135+AL1537*$D1600)</f>
        <v/>
      </c>
      <c r="AM1600" s="47">
        <f>AM1564*Settings!$C$13*(AM1510+AM1528+AM1519*AM$135+AM1537*$D1600)</f>
        <v/>
      </c>
      <c r="AN1600" s="47">
        <f>AN1564*Settings!$C$13*(AN1510+AN1528+AN1519*AN$135+AN1537*$D1600)</f>
        <v/>
      </c>
      <c r="AO1600" s="47">
        <f>AO1564*Settings!$C$13*(AO1510+AO1528+AO1519*AO$135+AO1537*$D1600)</f>
        <v/>
      </c>
      <c r="AP1600" s="47">
        <f>AP1564*Settings!$C$13*(AP1510+AP1528+AP1519*AP$135+AP1537*$D1600)</f>
        <v/>
      </c>
      <c r="AQ1600" s="47">
        <f>AQ1564*Settings!$C$13*(AQ1510+AQ1528+AQ1519*AQ$135+AQ1537*$D1600)</f>
        <v/>
      </c>
      <c r="AR1600" s="47">
        <f>AR1564*Settings!$C$13*(AR1510+AR1528+AR1519*AR$135+AR1537*$D1600)</f>
        <v/>
      </c>
      <c r="AS1600" s="47">
        <f>AS1564*Settings!$C$13*(AS1510+AS1528+AS1519*AS$135+AS1537*$D1600)</f>
        <v/>
      </c>
      <c r="AT1600" s="47">
        <f>AT1564*Settings!$C$13*(AT1510+AT1528+AT1519*AT$135+AT1537*$D1600)</f>
        <v/>
      </c>
      <c r="AU1600" s="47">
        <f>AU1564*Settings!$C$13*(AU1510+AU1528+AU1519*AU$135+AU1537*$D1600)</f>
        <v/>
      </c>
      <c r="AV1600" s="47">
        <f>AV1564*Settings!$C$13*(AV1510+AV1528+AV1519*AV$135+AV1537*$D1600)</f>
        <v/>
      </c>
      <c r="AW1600" s="47">
        <f>AW1564*Settings!$C$13*(AW1510+AW1528+AW1519*AW$135+AW1537*$D1600)</f>
        <v/>
      </c>
      <c r="AX1600" s="48">
        <f>REVENUE(AX1564,Settings!$C$13,NEWREVRATE(AX1510,AX1528,AX1519,AX$135,AX1537,$D1600))</f>
        <v/>
      </c>
    </row>
    <row r="1601" hidden="1" outlineLevel="2">
      <c r="A1601" s="5" t="inlineStr">
        <is>
          <t>rnew</t>
        </is>
      </c>
      <c r="B1601" s="5" t="inlineStr">
        <is>
          <t>nga</t>
        </is>
      </c>
      <c r="C1601" s="5" t="inlineStr">
        <is>
          <t>omn</t>
        </is>
      </c>
      <c r="D1601" s="40">
        <f>INDEX(Inputs!$S$5:$S$132,MATCH($B1601&amp;"|"&amp;$C1601,Inputs!$A$5:$A$132,0))</f>
        <v/>
      </c>
      <c r="E1601" s="39" t="n"/>
      <c r="F1601" s="39" t="n"/>
      <c r="G1601" s="39" t="n"/>
      <c r="H1601" s="5">
        <f>INDEX(Variables!$B$5:$B$105,MATCH($A1601,Variables!$A$5:$A$105,0))&amp;IF($C1601="",""," | "&amp;INDEX(Mapping!$B$5:$B$26,MATCH($C1601,Mapping!$A$5:$A$26,0))&amp;" | "&amp;INDEX(Mapping!$B$30:$B$41,MATCH($B1601,Mapping!$A$30:$A$41,0)))</f>
        <v/>
      </c>
      <c r="I1601" s="5">
        <f>INDEX(Variables!$C$5:$C$105,MATCH($A1601,Variables!$A$5:$A$105,0))</f>
        <v/>
      </c>
      <c r="J1601" s="5">
        <f>INDEX(Variables!$E$5:$E$105,MATCH($A1601,Variables!$A$5:$A$105,0))</f>
        <v/>
      </c>
      <c r="K1601" s="25">
        <f>LOWER(Settings!$C$4)&amp;".mit."&amp;$A1601&amp;IF($C1601="","","."&amp;$C1601&amp;"."&amp;$B1601)&amp;IF(INDEX(Variables!$D$5:$D$105,MATCH($A1601,Variables!$A$5:$A$105,0))="","","."&amp;INDEX(Variables!$D$5:$D$105,MATCH($A1601,Variables!$A$5:$A$105,0)))&amp;"."&amp;K$5</f>
        <v/>
      </c>
      <c r="L1601" s="46">
        <f>L1565*Settings!$C$13*(L1511+L1529+L1520*L$135+L1538*$D1601)</f>
        <v/>
      </c>
      <c r="M1601" s="47">
        <f>M1565*Settings!$C$13*(M1511+M1529+M1520*M$135+M1538*$D1601)</f>
        <v/>
      </c>
      <c r="N1601" s="47">
        <f>N1565*Settings!$C$13*(N1511+N1529+N1520*N$135+N1538*$D1601)</f>
        <v/>
      </c>
      <c r="O1601" s="47">
        <f>O1565*Settings!$C$13*(O1511+O1529+O1520*O$135+O1538*$D1601)</f>
        <v/>
      </c>
      <c r="P1601" s="47">
        <f>P1565*Settings!$C$13*(P1511+P1529+P1520*P$135+P1538*$D1601)</f>
        <v/>
      </c>
      <c r="Q1601" s="47">
        <f>Q1565*Settings!$C$13*(Q1511+Q1529+Q1520*Q$135+Q1538*$D1601)</f>
        <v/>
      </c>
      <c r="R1601" s="47">
        <f>R1565*Settings!$C$13*(R1511+R1529+R1520*R$135+R1538*$D1601)</f>
        <v/>
      </c>
      <c r="S1601" s="47">
        <f>S1565*Settings!$C$13*(S1511+S1529+S1520*S$135+S1538*$D1601)</f>
        <v/>
      </c>
      <c r="T1601" s="47">
        <f>T1565*Settings!$C$13*(T1511+T1529+T1520*T$135+T1538*$D1601)</f>
        <v/>
      </c>
      <c r="U1601" s="47">
        <f>U1565*Settings!$C$13*(U1511+U1529+U1520*U$135+U1538*$D1601)</f>
        <v/>
      </c>
      <c r="V1601" s="47">
        <f>V1565*Settings!$C$13*(V1511+V1529+V1520*V$135+V1538*$D1601)</f>
        <v/>
      </c>
      <c r="W1601" s="47">
        <f>W1565*Settings!$C$13*(W1511+W1529+W1520*W$135+W1538*$D1601)</f>
        <v/>
      </c>
      <c r="X1601" s="47">
        <f>X1565*Settings!$C$13*(X1511+X1529+X1520*X$135+X1538*$D1601)</f>
        <v/>
      </c>
      <c r="Y1601" s="47">
        <f>Y1565*Settings!$C$13*(Y1511+Y1529+Y1520*Y$135+Y1538*$D1601)</f>
        <v/>
      </c>
      <c r="Z1601" s="47">
        <f>Z1565*Settings!$C$13*(Z1511+Z1529+Z1520*Z$135+Z1538*$D1601)</f>
        <v/>
      </c>
      <c r="AA1601" s="47">
        <f>AA1565*Settings!$C$13*(AA1511+AA1529+AA1520*AA$135+AA1538*$D1601)</f>
        <v/>
      </c>
      <c r="AB1601" s="47">
        <f>AB1565*Settings!$C$13*(AB1511+AB1529+AB1520*AB$135+AB1538*$D1601)</f>
        <v/>
      </c>
      <c r="AC1601" s="47">
        <f>AC1565*Settings!$C$13*(AC1511+AC1529+AC1520*AC$135+AC1538*$D1601)</f>
        <v/>
      </c>
      <c r="AD1601" s="48">
        <f>REVENUE(AD1565,Settings!$C$13,NEWREVRATE(AD1511,AD1529,AD1520,AD$135,AD1538,$D1601))</f>
        <v/>
      </c>
      <c r="AE1601" s="25">
        <f>LOWER(Settings!$C$4)&amp;".mit."&amp;$A1601&amp;IF($C1601="","","."&amp;$C1601&amp;"."&amp;$B1601)&amp;IF(INDEX(Variables!$D$5:$D$105,MATCH($A1601,Variables!$A$5:$A$105,0))="","","."&amp;INDEX(Variables!$D$5:$D$105,MATCH($A1601,Variables!$A$5:$A$105,0)))&amp;"."&amp;AE$5</f>
        <v/>
      </c>
      <c r="AF1601" s="46">
        <f>AF1565*Settings!$C$13*(AF1511+AF1529+AF1520*AF$135+AF1538*$D1601)</f>
        <v/>
      </c>
      <c r="AG1601" s="47">
        <f>AG1565*Settings!$C$13*(AG1511+AG1529+AG1520*AG$135+AG1538*$D1601)</f>
        <v/>
      </c>
      <c r="AH1601" s="47">
        <f>AH1565*Settings!$C$13*(AH1511+AH1529+AH1520*AH$135+AH1538*$D1601)</f>
        <v/>
      </c>
      <c r="AI1601" s="47">
        <f>AI1565*Settings!$C$13*(AI1511+AI1529+AI1520*AI$135+AI1538*$D1601)</f>
        <v/>
      </c>
      <c r="AJ1601" s="47">
        <f>AJ1565*Settings!$C$13*(AJ1511+AJ1529+AJ1520*AJ$135+AJ1538*$D1601)</f>
        <v/>
      </c>
      <c r="AK1601" s="47">
        <f>AK1565*Settings!$C$13*(AK1511+AK1529+AK1520*AK$135+AK1538*$D1601)</f>
        <v/>
      </c>
      <c r="AL1601" s="47">
        <f>AL1565*Settings!$C$13*(AL1511+AL1529+AL1520*AL$135+AL1538*$D1601)</f>
        <v/>
      </c>
      <c r="AM1601" s="47">
        <f>AM1565*Settings!$C$13*(AM1511+AM1529+AM1520*AM$135+AM1538*$D1601)</f>
        <v/>
      </c>
      <c r="AN1601" s="47">
        <f>AN1565*Settings!$C$13*(AN1511+AN1529+AN1520*AN$135+AN1538*$D1601)</f>
        <v/>
      </c>
      <c r="AO1601" s="47">
        <f>AO1565*Settings!$C$13*(AO1511+AO1529+AO1520*AO$135+AO1538*$D1601)</f>
        <v/>
      </c>
      <c r="AP1601" s="47">
        <f>AP1565*Settings!$C$13*(AP1511+AP1529+AP1520*AP$135+AP1538*$D1601)</f>
        <v/>
      </c>
      <c r="AQ1601" s="47">
        <f>AQ1565*Settings!$C$13*(AQ1511+AQ1529+AQ1520*AQ$135+AQ1538*$D1601)</f>
        <v/>
      </c>
      <c r="AR1601" s="47">
        <f>AR1565*Settings!$C$13*(AR1511+AR1529+AR1520*AR$135+AR1538*$D1601)</f>
        <v/>
      </c>
      <c r="AS1601" s="47">
        <f>AS1565*Settings!$C$13*(AS1511+AS1529+AS1520*AS$135+AS1538*$D1601)</f>
        <v/>
      </c>
      <c r="AT1601" s="47">
        <f>AT1565*Settings!$C$13*(AT1511+AT1529+AT1520*AT$135+AT1538*$D1601)</f>
        <v/>
      </c>
      <c r="AU1601" s="47">
        <f>AU1565*Settings!$C$13*(AU1511+AU1529+AU1520*AU$135+AU1538*$D1601)</f>
        <v/>
      </c>
      <c r="AV1601" s="47">
        <f>AV1565*Settings!$C$13*(AV1511+AV1529+AV1520*AV$135+AV1538*$D1601)</f>
        <v/>
      </c>
      <c r="AW1601" s="47">
        <f>AW1565*Settings!$C$13*(AW1511+AW1529+AW1520*AW$135+AW1538*$D1601)</f>
        <v/>
      </c>
      <c r="AX1601" s="48">
        <f>REVENUE(AX1565,Settings!$C$13,NEWREVRATE(AX1511,AX1529,AX1520,AX$135,AX1538,$D1601))</f>
        <v/>
      </c>
    </row>
    <row r="1602" hidden="1" outlineLevel="2">
      <c r="A1602" s="5" t="inlineStr">
        <is>
          <t>rnew</t>
        </is>
      </c>
      <c r="B1602" s="5" t="inlineStr">
        <is>
          <t>gso</t>
        </is>
      </c>
      <c r="C1602" s="5" t="inlineStr">
        <is>
          <t>omn</t>
        </is>
      </c>
      <c r="D1602" s="40">
        <f>INDEX(Inputs!$S$5:$S$132,MATCH($B1602&amp;"|"&amp;$C1602,Inputs!$A$5:$A$132,0))</f>
        <v/>
      </c>
      <c r="E1602" s="39" t="n"/>
      <c r="F1602" s="39" t="n"/>
      <c r="G1602" s="39" t="n"/>
      <c r="H1602" s="5">
        <f>INDEX(Variables!$B$5:$B$105,MATCH($A1602,Variables!$A$5:$A$105,0))&amp;IF($C1602="",""," | "&amp;INDEX(Mapping!$B$5:$B$26,MATCH($C1602,Mapping!$A$5:$A$26,0))&amp;" | "&amp;INDEX(Mapping!$B$30:$B$41,MATCH($B1602,Mapping!$A$30:$A$41,0)))</f>
        <v/>
      </c>
      <c r="I1602" s="5">
        <f>INDEX(Variables!$C$5:$C$105,MATCH($A1602,Variables!$A$5:$A$105,0))</f>
        <v/>
      </c>
      <c r="J1602" s="5">
        <f>INDEX(Variables!$E$5:$E$105,MATCH($A1602,Variables!$A$5:$A$105,0))</f>
        <v/>
      </c>
      <c r="K1602" s="25">
        <f>LOWER(Settings!$C$4)&amp;".mit."&amp;$A1602&amp;IF($C1602="","","."&amp;$C1602&amp;"."&amp;$B1602)&amp;IF(INDEX(Variables!$D$5:$D$105,MATCH($A1602,Variables!$A$5:$A$105,0))="","","."&amp;INDEX(Variables!$D$5:$D$105,MATCH($A1602,Variables!$A$5:$A$105,0)))&amp;"."&amp;K$5</f>
        <v/>
      </c>
      <c r="L1602" s="46">
        <f>L1566*Settings!$C$13*(L1512+L1530+L1521*L$135+L1539*$D1602)</f>
        <v/>
      </c>
      <c r="M1602" s="47">
        <f>M1566*Settings!$C$13*(M1512+M1530+M1521*M$135+M1539*$D1602)</f>
        <v/>
      </c>
      <c r="N1602" s="47">
        <f>N1566*Settings!$C$13*(N1512+N1530+N1521*N$135+N1539*$D1602)</f>
        <v/>
      </c>
      <c r="O1602" s="47">
        <f>O1566*Settings!$C$13*(O1512+O1530+O1521*O$135+O1539*$D1602)</f>
        <v/>
      </c>
      <c r="P1602" s="47">
        <f>P1566*Settings!$C$13*(P1512+P1530+P1521*P$135+P1539*$D1602)</f>
        <v/>
      </c>
      <c r="Q1602" s="47">
        <f>Q1566*Settings!$C$13*(Q1512+Q1530+Q1521*Q$135+Q1539*$D1602)</f>
        <v/>
      </c>
      <c r="R1602" s="47">
        <f>R1566*Settings!$C$13*(R1512+R1530+R1521*R$135+R1539*$D1602)</f>
        <v/>
      </c>
      <c r="S1602" s="47">
        <f>S1566*Settings!$C$13*(S1512+S1530+S1521*S$135+S1539*$D1602)</f>
        <v/>
      </c>
      <c r="T1602" s="47">
        <f>T1566*Settings!$C$13*(T1512+T1530+T1521*T$135+T1539*$D1602)</f>
        <v/>
      </c>
      <c r="U1602" s="47">
        <f>U1566*Settings!$C$13*(U1512+U1530+U1521*U$135+U1539*$D1602)</f>
        <v/>
      </c>
      <c r="V1602" s="47">
        <f>V1566*Settings!$C$13*(V1512+V1530+V1521*V$135+V1539*$D1602)</f>
        <v/>
      </c>
      <c r="W1602" s="47">
        <f>W1566*Settings!$C$13*(W1512+W1530+W1521*W$135+W1539*$D1602)</f>
        <v/>
      </c>
      <c r="X1602" s="47">
        <f>X1566*Settings!$C$13*(X1512+X1530+X1521*X$135+X1539*$D1602)</f>
        <v/>
      </c>
      <c r="Y1602" s="47">
        <f>Y1566*Settings!$C$13*(Y1512+Y1530+Y1521*Y$135+Y1539*$D1602)</f>
        <v/>
      </c>
      <c r="Z1602" s="47">
        <f>Z1566*Settings!$C$13*(Z1512+Z1530+Z1521*Z$135+Z1539*$D1602)</f>
        <v/>
      </c>
      <c r="AA1602" s="47">
        <f>AA1566*Settings!$C$13*(AA1512+AA1530+AA1521*AA$135+AA1539*$D1602)</f>
        <v/>
      </c>
      <c r="AB1602" s="47">
        <f>AB1566*Settings!$C$13*(AB1512+AB1530+AB1521*AB$135+AB1539*$D1602)</f>
        <v/>
      </c>
      <c r="AC1602" s="47">
        <f>AC1566*Settings!$C$13*(AC1512+AC1530+AC1521*AC$135+AC1539*$D1602)</f>
        <v/>
      </c>
      <c r="AD1602" s="48">
        <f>REVENUE(AD1566,Settings!$C$13,NEWREVRATE(AD1512,AD1530,AD1521,AD$135,AD1539,$D1602))</f>
        <v/>
      </c>
      <c r="AE1602" s="25">
        <f>LOWER(Settings!$C$4)&amp;".mit."&amp;$A1602&amp;IF($C1602="","","."&amp;$C1602&amp;"."&amp;$B1602)&amp;IF(INDEX(Variables!$D$5:$D$105,MATCH($A1602,Variables!$A$5:$A$105,0))="","","."&amp;INDEX(Variables!$D$5:$D$105,MATCH($A1602,Variables!$A$5:$A$105,0)))&amp;"."&amp;AE$5</f>
        <v/>
      </c>
      <c r="AF1602" s="46">
        <f>AF1566*Settings!$C$13*(AF1512+AF1530+AF1521*AF$135+AF1539*$D1602)</f>
        <v/>
      </c>
      <c r="AG1602" s="47">
        <f>AG1566*Settings!$C$13*(AG1512+AG1530+AG1521*AG$135+AG1539*$D1602)</f>
        <v/>
      </c>
      <c r="AH1602" s="47">
        <f>AH1566*Settings!$C$13*(AH1512+AH1530+AH1521*AH$135+AH1539*$D1602)</f>
        <v/>
      </c>
      <c r="AI1602" s="47">
        <f>AI1566*Settings!$C$13*(AI1512+AI1530+AI1521*AI$135+AI1539*$D1602)</f>
        <v/>
      </c>
      <c r="AJ1602" s="47">
        <f>AJ1566*Settings!$C$13*(AJ1512+AJ1530+AJ1521*AJ$135+AJ1539*$D1602)</f>
        <v/>
      </c>
      <c r="AK1602" s="47">
        <f>AK1566*Settings!$C$13*(AK1512+AK1530+AK1521*AK$135+AK1539*$D1602)</f>
        <v/>
      </c>
      <c r="AL1602" s="47">
        <f>AL1566*Settings!$C$13*(AL1512+AL1530+AL1521*AL$135+AL1539*$D1602)</f>
        <v/>
      </c>
      <c r="AM1602" s="47">
        <f>AM1566*Settings!$C$13*(AM1512+AM1530+AM1521*AM$135+AM1539*$D1602)</f>
        <v/>
      </c>
      <c r="AN1602" s="47">
        <f>AN1566*Settings!$C$13*(AN1512+AN1530+AN1521*AN$135+AN1539*$D1602)</f>
        <v/>
      </c>
      <c r="AO1602" s="47">
        <f>AO1566*Settings!$C$13*(AO1512+AO1530+AO1521*AO$135+AO1539*$D1602)</f>
        <v/>
      </c>
      <c r="AP1602" s="47">
        <f>AP1566*Settings!$C$13*(AP1512+AP1530+AP1521*AP$135+AP1539*$D1602)</f>
        <v/>
      </c>
      <c r="AQ1602" s="47">
        <f>AQ1566*Settings!$C$13*(AQ1512+AQ1530+AQ1521*AQ$135+AQ1539*$D1602)</f>
        <v/>
      </c>
      <c r="AR1602" s="47">
        <f>AR1566*Settings!$C$13*(AR1512+AR1530+AR1521*AR$135+AR1539*$D1602)</f>
        <v/>
      </c>
      <c r="AS1602" s="47">
        <f>AS1566*Settings!$C$13*(AS1512+AS1530+AS1521*AS$135+AS1539*$D1602)</f>
        <v/>
      </c>
      <c r="AT1602" s="47">
        <f>AT1566*Settings!$C$13*(AT1512+AT1530+AT1521*AT$135+AT1539*$D1602)</f>
        <v/>
      </c>
      <c r="AU1602" s="47">
        <f>AU1566*Settings!$C$13*(AU1512+AU1530+AU1521*AU$135+AU1539*$D1602)</f>
        <v/>
      </c>
      <c r="AV1602" s="47">
        <f>AV1566*Settings!$C$13*(AV1512+AV1530+AV1521*AV$135+AV1539*$D1602)</f>
        <v/>
      </c>
      <c r="AW1602" s="47">
        <f>AW1566*Settings!$C$13*(AW1512+AW1530+AW1521*AW$135+AW1539*$D1602)</f>
        <v/>
      </c>
      <c r="AX1602" s="48">
        <f>REVENUE(AX1566,Settings!$C$13,NEWREVRATE(AX1512,AX1530,AX1521,AX$135,AX1539,$D1602))</f>
        <v/>
      </c>
    </row>
    <row r="1603" hidden="1" outlineLevel="2">
      <c r="A1603" s="5" t="inlineStr">
        <is>
          <t>rnew</t>
        </is>
      </c>
      <c r="B1603" s="5" t="inlineStr">
        <is>
          <t>die</t>
        </is>
      </c>
      <c r="C1603" s="5" t="inlineStr">
        <is>
          <t>omn</t>
        </is>
      </c>
      <c r="D1603" s="40">
        <f>INDEX(Inputs!$S$5:$S$132,MATCH($B1603&amp;"|"&amp;$C1603,Inputs!$A$5:$A$132,0))</f>
        <v/>
      </c>
      <c r="E1603" s="39" t="n"/>
      <c r="F1603" s="39" t="n"/>
      <c r="G1603" s="39" t="n"/>
      <c r="H1603" s="5">
        <f>INDEX(Variables!$B$5:$B$105,MATCH($A1603,Variables!$A$5:$A$105,0))&amp;IF($C1603="",""," | "&amp;INDEX(Mapping!$B$5:$B$26,MATCH($C1603,Mapping!$A$5:$A$26,0))&amp;" | "&amp;INDEX(Mapping!$B$30:$B$41,MATCH($B1603,Mapping!$A$30:$A$41,0)))</f>
        <v/>
      </c>
      <c r="I1603" s="5">
        <f>INDEX(Variables!$C$5:$C$105,MATCH($A1603,Variables!$A$5:$A$105,0))</f>
        <v/>
      </c>
      <c r="J1603" s="5">
        <f>INDEX(Variables!$E$5:$E$105,MATCH($A1603,Variables!$A$5:$A$105,0))</f>
        <v/>
      </c>
      <c r="K1603" s="25">
        <f>LOWER(Settings!$C$4)&amp;".mit."&amp;$A1603&amp;IF($C1603="","","."&amp;$C1603&amp;"."&amp;$B1603)&amp;IF(INDEX(Variables!$D$5:$D$105,MATCH($A1603,Variables!$A$5:$A$105,0))="","","."&amp;INDEX(Variables!$D$5:$D$105,MATCH($A1603,Variables!$A$5:$A$105,0)))&amp;"."&amp;K$5</f>
        <v/>
      </c>
      <c r="L1603" s="46">
        <f>L1567*Settings!$C$13*(L1513+L1531+L1522*L$135+L1540*$D1603)</f>
        <v/>
      </c>
      <c r="M1603" s="47">
        <f>M1567*Settings!$C$13*(M1513+M1531+M1522*M$135+M1540*$D1603)</f>
        <v/>
      </c>
      <c r="N1603" s="47">
        <f>N1567*Settings!$C$13*(N1513+N1531+N1522*N$135+N1540*$D1603)</f>
        <v/>
      </c>
      <c r="O1603" s="47">
        <f>O1567*Settings!$C$13*(O1513+O1531+O1522*O$135+O1540*$D1603)</f>
        <v/>
      </c>
      <c r="P1603" s="47">
        <f>P1567*Settings!$C$13*(P1513+P1531+P1522*P$135+P1540*$D1603)</f>
        <v/>
      </c>
      <c r="Q1603" s="47">
        <f>Q1567*Settings!$C$13*(Q1513+Q1531+Q1522*Q$135+Q1540*$D1603)</f>
        <v/>
      </c>
      <c r="R1603" s="47">
        <f>R1567*Settings!$C$13*(R1513+R1531+R1522*R$135+R1540*$D1603)</f>
        <v/>
      </c>
      <c r="S1603" s="47">
        <f>S1567*Settings!$C$13*(S1513+S1531+S1522*S$135+S1540*$D1603)</f>
        <v/>
      </c>
      <c r="T1603" s="47">
        <f>T1567*Settings!$C$13*(T1513+T1531+T1522*T$135+T1540*$D1603)</f>
        <v/>
      </c>
      <c r="U1603" s="47">
        <f>U1567*Settings!$C$13*(U1513+U1531+U1522*U$135+U1540*$D1603)</f>
        <v/>
      </c>
      <c r="V1603" s="47">
        <f>V1567*Settings!$C$13*(V1513+V1531+V1522*V$135+V1540*$D1603)</f>
        <v/>
      </c>
      <c r="W1603" s="47">
        <f>W1567*Settings!$C$13*(W1513+W1531+W1522*W$135+W1540*$D1603)</f>
        <v/>
      </c>
      <c r="X1603" s="47">
        <f>X1567*Settings!$C$13*(X1513+X1531+X1522*X$135+X1540*$D1603)</f>
        <v/>
      </c>
      <c r="Y1603" s="47">
        <f>Y1567*Settings!$C$13*(Y1513+Y1531+Y1522*Y$135+Y1540*$D1603)</f>
        <v/>
      </c>
      <c r="Z1603" s="47">
        <f>Z1567*Settings!$C$13*(Z1513+Z1531+Z1522*Z$135+Z1540*$D1603)</f>
        <v/>
      </c>
      <c r="AA1603" s="47">
        <f>AA1567*Settings!$C$13*(AA1513+AA1531+AA1522*AA$135+AA1540*$D1603)</f>
        <v/>
      </c>
      <c r="AB1603" s="47">
        <f>AB1567*Settings!$C$13*(AB1513+AB1531+AB1522*AB$135+AB1540*$D1603)</f>
        <v/>
      </c>
      <c r="AC1603" s="47">
        <f>AC1567*Settings!$C$13*(AC1513+AC1531+AC1522*AC$135+AC1540*$D1603)</f>
        <v/>
      </c>
      <c r="AD1603" s="48">
        <f>REVENUE(AD1567,Settings!$C$13,NEWREVRATE(AD1513,AD1531,AD1522,AD$135,AD1540,$D1603))</f>
        <v/>
      </c>
      <c r="AE1603" s="25">
        <f>LOWER(Settings!$C$4)&amp;".mit."&amp;$A1603&amp;IF($C1603="","","."&amp;$C1603&amp;"."&amp;$B1603)&amp;IF(INDEX(Variables!$D$5:$D$105,MATCH($A1603,Variables!$A$5:$A$105,0))="","","."&amp;INDEX(Variables!$D$5:$D$105,MATCH($A1603,Variables!$A$5:$A$105,0)))&amp;"."&amp;AE$5</f>
        <v/>
      </c>
      <c r="AF1603" s="46">
        <f>AF1567*Settings!$C$13*(AF1513+AF1531+AF1522*AF$135+AF1540*$D1603)</f>
        <v/>
      </c>
      <c r="AG1603" s="47">
        <f>AG1567*Settings!$C$13*(AG1513+AG1531+AG1522*AG$135+AG1540*$D1603)</f>
        <v/>
      </c>
      <c r="AH1603" s="47">
        <f>AH1567*Settings!$C$13*(AH1513+AH1531+AH1522*AH$135+AH1540*$D1603)</f>
        <v/>
      </c>
      <c r="AI1603" s="47">
        <f>AI1567*Settings!$C$13*(AI1513+AI1531+AI1522*AI$135+AI1540*$D1603)</f>
        <v/>
      </c>
      <c r="AJ1603" s="47">
        <f>AJ1567*Settings!$C$13*(AJ1513+AJ1531+AJ1522*AJ$135+AJ1540*$D1603)</f>
        <v/>
      </c>
      <c r="AK1603" s="47">
        <f>AK1567*Settings!$C$13*(AK1513+AK1531+AK1522*AK$135+AK1540*$D1603)</f>
        <v/>
      </c>
      <c r="AL1603" s="47">
        <f>AL1567*Settings!$C$13*(AL1513+AL1531+AL1522*AL$135+AL1540*$D1603)</f>
        <v/>
      </c>
      <c r="AM1603" s="47">
        <f>AM1567*Settings!$C$13*(AM1513+AM1531+AM1522*AM$135+AM1540*$D1603)</f>
        <v/>
      </c>
      <c r="AN1603" s="47">
        <f>AN1567*Settings!$C$13*(AN1513+AN1531+AN1522*AN$135+AN1540*$D1603)</f>
        <v/>
      </c>
      <c r="AO1603" s="47">
        <f>AO1567*Settings!$C$13*(AO1513+AO1531+AO1522*AO$135+AO1540*$D1603)</f>
        <v/>
      </c>
      <c r="AP1603" s="47">
        <f>AP1567*Settings!$C$13*(AP1513+AP1531+AP1522*AP$135+AP1540*$D1603)</f>
        <v/>
      </c>
      <c r="AQ1603" s="47">
        <f>AQ1567*Settings!$C$13*(AQ1513+AQ1531+AQ1522*AQ$135+AQ1540*$D1603)</f>
        <v/>
      </c>
      <c r="AR1603" s="47">
        <f>AR1567*Settings!$C$13*(AR1513+AR1531+AR1522*AR$135+AR1540*$D1603)</f>
        <v/>
      </c>
      <c r="AS1603" s="47">
        <f>AS1567*Settings!$C$13*(AS1513+AS1531+AS1522*AS$135+AS1540*$D1603)</f>
        <v/>
      </c>
      <c r="AT1603" s="47">
        <f>AT1567*Settings!$C$13*(AT1513+AT1531+AT1522*AT$135+AT1540*$D1603)</f>
        <v/>
      </c>
      <c r="AU1603" s="47">
        <f>AU1567*Settings!$C$13*(AU1513+AU1531+AU1522*AU$135+AU1540*$D1603)</f>
        <v/>
      </c>
      <c r="AV1603" s="47">
        <f>AV1567*Settings!$C$13*(AV1513+AV1531+AV1522*AV$135+AV1540*$D1603)</f>
        <v/>
      </c>
      <c r="AW1603" s="47">
        <f>AW1567*Settings!$C$13*(AW1513+AW1531+AW1522*AW$135+AW1540*$D1603)</f>
        <v/>
      </c>
      <c r="AX1603" s="48">
        <f>REVENUE(AX1567,Settings!$C$13,NEWREVRATE(AX1513,AX1531,AX1522,AX$135,AX1540,$D1603))</f>
        <v/>
      </c>
    </row>
    <row r="1604" hidden="1" outlineLevel="2">
      <c r="A1604" s="5" t="inlineStr">
        <is>
          <t>rnew</t>
        </is>
      </c>
      <c r="B1604" s="5" t="inlineStr">
        <is>
          <t>lpg</t>
        </is>
      </c>
      <c r="C1604" s="5" t="inlineStr">
        <is>
          <t>omn</t>
        </is>
      </c>
      <c r="D1604" s="40">
        <f>INDEX(Inputs!$S$5:$S$132,MATCH($B1604&amp;"|"&amp;$C1604,Inputs!$A$5:$A$132,0))</f>
        <v/>
      </c>
      <c r="E1604" s="39" t="n"/>
      <c r="F1604" s="39" t="n"/>
      <c r="G1604" s="39" t="n"/>
      <c r="H1604" s="5">
        <f>INDEX(Variables!$B$5:$B$105,MATCH($A1604,Variables!$A$5:$A$105,0))&amp;IF($C1604="",""," | "&amp;INDEX(Mapping!$B$5:$B$26,MATCH($C1604,Mapping!$A$5:$A$26,0))&amp;" | "&amp;INDEX(Mapping!$B$30:$B$41,MATCH($B1604,Mapping!$A$30:$A$41,0)))</f>
        <v/>
      </c>
      <c r="I1604" s="5">
        <f>INDEX(Variables!$C$5:$C$105,MATCH($A1604,Variables!$A$5:$A$105,0))</f>
        <v/>
      </c>
      <c r="J1604" s="5">
        <f>INDEX(Variables!$E$5:$E$105,MATCH($A1604,Variables!$A$5:$A$105,0))</f>
        <v/>
      </c>
      <c r="K1604" s="25">
        <f>LOWER(Settings!$C$4)&amp;".mit."&amp;$A1604&amp;IF($C1604="","","."&amp;$C1604&amp;"."&amp;$B1604)&amp;IF(INDEX(Variables!$D$5:$D$105,MATCH($A1604,Variables!$A$5:$A$105,0))="","","."&amp;INDEX(Variables!$D$5:$D$105,MATCH($A1604,Variables!$A$5:$A$105,0)))&amp;"."&amp;K$5</f>
        <v/>
      </c>
      <c r="L1604" s="46">
        <f>L1568*Settings!$C$13*(L1514+L1532+L1523*L$135+L1541*$D1604)</f>
        <v/>
      </c>
      <c r="M1604" s="47">
        <f>M1568*Settings!$C$13*(M1514+M1532+M1523*M$135+M1541*$D1604)</f>
        <v/>
      </c>
      <c r="N1604" s="47">
        <f>N1568*Settings!$C$13*(N1514+N1532+N1523*N$135+N1541*$D1604)</f>
        <v/>
      </c>
      <c r="O1604" s="47">
        <f>O1568*Settings!$C$13*(O1514+O1532+O1523*O$135+O1541*$D1604)</f>
        <v/>
      </c>
      <c r="P1604" s="47">
        <f>P1568*Settings!$C$13*(P1514+P1532+P1523*P$135+P1541*$D1604)</f>
        <v/>
      </c>
      <c r="Q1604" s="47">
        <f>Q1568*Settings!$C$13*(Q1514+Q1532+Q1523*Q$135+Q1541*$D1604)</f>
        <v/>
      </c>
      <c r="R1604" s="47">
        <f>R1568*Settings!$C$13*(R1514+R1532+R1523*R$135+R1541*$D1604)</f>
        <v/>
      </c>
      <c r="S1604" s="47">
        <f>S1568*Settings!$C$13*(S1514+S1532+S1523*S$135+S1541*$D1604)</f>
        <v/>
      </c>
      <c r="T1604" s="47">
        <f>T1568*Settings!$C$13*(T1514+T1532+T1523*T$135+T1541*$D1604)</f>
        <v/>
      </c>
      <c r="U1604" s="47">
        <f>U1568*Settings!$C$13*(U1514+U1532+U1523*U$135+U1541*$D1604)</f>
        <v/>
      </c>
      <c r="V1604" s="47">
        <f>V1568*Settings!$C$13*(V1514+V1532+V1523*V$135+V1541*$D1604)</f>
        <v/>
      </c>
      <c r="W1604" s="47">
        <f>W1568*Settings!$C$13*(W1514+W1532+W1523*W$135+W1541*$D1604)</f>
        <v/>
      </c>
      <c r="X1604" s="47">
        <f>X1568*Settings!$C$13*(X1514+X1532+X1523*X$135+X1541*$D1604)</f>
        <v/>
      </c>
      <c r="Y1604" s="47">
        <f>Y1568*Settings!$C$13*(Y1514+Y1532+Y1523*Y$135+Y1541*$D1604)</f>
        <v/>
      </c>
      <c r="Z1604" s="47">
        <f>Z1568*Settings!$C$13*(Z1514+Z1532+Z1523*Z$135+Z1541*$D1604)</f>
        <v/>
      </c>
      <c r="AA1604" s="47">
        <f>AA1568*Settings!$C$13*(AA1514+AA1532+AA1523*AA$135+AA1541*$D1604)</f>
        <v/>
      </c>
      <c r="AB1604" s="47">
        <f>AB1568*Settings!$C$13*(AB1514+AB1532+AB1523*AB$135+AB1541*$D1604)</f>
        <v/>
      </c>
      <c r="AC1604" s="47">
        <f>AC1568*Settings!$C$13*(AC1514+AC1532+AC1523*AC$135+AC1541*$D1604)</f>
        <v/>
      </c>
      <c r="AD1604" s="48">
        <f>REVENUE(AD1568,Settings!$C$13,NEWREVRATE(AD1514,AD1532,AD1523,AD$135,AD1541,$D1604))</f>
        <v/>
      </c>
      <c r="AE1604" s="25">
        <f>LOWER(Settings!$C$4)&amp;".mit."&amp;$A1604&amp;IF($C1604="","","."&amp;$C1604&amp;"."&amp;$B1604)&amp;IF(INDEX(Variables!$D$5:$D$105,MATCH($A1604,Variables!$A$5:$A$105,0))="","","."&amp;INDEX(Variables!$D$5:$D$105,MATCH($A1604,Variables!$A$5:$A$105,0)))&amp;"."&amp;AE$5</f>
        <v/>
      </c>
      <c r="AF1604" s="46">
        <f>AF1568*Settings!$C$13*(AF1514+AF1532+AF1523*AF$135+AF1541*$D1604)</f>
        <v/>
      </c>
      <c r="AG1604" s="47">
        <f>AG1568*Settings!$C$13*(AG1514+AG1532+AG1523*AG$135+AG1541*$D1604)</f>
        <v/>
      </c>
      <c r="AH1604" s="47">
        <f>AH1568*Settings!$C$13*(AH1514+AH1532+AH1523*AH$135+AH1541*$D1604)</f>
        <v/>
      </c>
      <c r="AI1604" s="47">
        <f>AI1568*Settings!$C$13*(AI1514+AI1532+AI1523*AI$135+AI1541*$D1604)</f>
        <v/>
      </c>
      <c r="AJ1604" s="47">
        <f>AJ1568*Settings!$C$13*(AJ1514+AJ1532+AJ1523*AJ$135+AJ1541*$D1604)</f>
        <v/>
      </c>
      <c r="AK1604" s="47">
        <f>AK1568*Settings!$C$13*(AK1514+AK1532+AK1523*AK$135+AK1541*$D1604)</f>
        <v/>
      </c>
      <c r="AL1604" s="47">
        <f>AL1568*Settings!$C$13*(AL1514+AL1532+AL1523*AL$135+AL1541*$D1604)</f>
        <v/>
      </c>
      <c r="AM1604" s="47">
        <f>AM1568*Settings!$C$13*(AM1514+AM1532+AM1523*AM$135+AM1541*$D1604)</f>
        <v/>
      </c>
      <c r="AN1604" s="47">
        <f>AN1568*Settings!$C$13*(AN1514+AN1532+AN1523*AN$135+AN1541*$D1604)</f>
        <v/>
      </c>
      <c r="AO1604" s="47">
        <f>AO1568*Settings!$C$13*(AO1514+AO1532+AO1523*AO$135+AO1541*$D1604)</f>
        <v/>
      </c>
      <c r="AP1604" s="47">
        <f>AP1568*Settings!$C$13*(AP1514+AP1532+AP1523*AP$135+AP1541*$D1604)</f>
        <v/>
      </c>
      <c r="AQ1604" s="47">
        <f>AQ1568*Settings!$C$13*(AQ1514+AQ1532+AQ1523*AQ$135+AQ1541*$D1604)</f>
        <v/>
      </c>
      <c r="AR1604" s="47">
        <f>AR1568*Settings!$C$13*(AR1514+AR1532+AR1523*AR$135+AR1541*$D1604)</f>
        <v/>
      </c>
      <c r="AS1604" s="47">
        <f>AS1568*Settings!$C$13*(AS1514+AS1532+AS1523*AS$135+AS1541*$D1604)</f>
        <v/>
      </c>
      <c r="AT1604" s="47">
        <f>AT1568*Settings!$C$13*(AT1514+AT1532+AT1523*AT$135+AT1541*$D1604)</f>
        <v/>
      </c>
      <c r="AU1604" s="47">
        <f>AU1568*Settings!$C$13*(AU1514+AU1532+AU1523*AU$135+AU1541*$D1604)</f>
        <v/>
      </c>
      <c r="AV1604" s="47">
        <f>AV1568*Settings!$C$13*(AV1514+AV1532+AV1523*AV$135+AV1541*$D1604)</f>
        <v/>
      </c>
      <c r="AW1604" s="47">
        <f>AW1568*Settings!$C$13*(AW1514+AW1532+AW1523*AW$135+AW1541*$D1604)</f>
        <v/>
      </c>
      <c r="AX1604" s="48">
        <f>REVENUE(AX1568,Settings!$C$13,NEWREVRATE(AX1514,AX1532,AX1523,AX$135,AX1541,$D1604))</f>
        <v/>
      </c>
    </row>
    <row r="1605" hidden="1" outlineLevel="2">
      <c r="A1605" s="5" t="inlineStr">
        <is>
          <t>rnew</t>
        </is>
      </c>
      <c r="B1605" s="5" t="inlineStr">
        <is>
          <t>ker</t>
        </is>
      </c>
      <c r="C1605" s="5" t="inlineStr">
        <is>
          <t>omn</t>
        </is>
      </c>
      <c r="D1605" s="40">
        <f>INDEX(Inputs!$S$5:$S$132,MATCH($B1605&amp;"|"&amp;$C1605,Inputs!$A$5:$A$132,0))</f>
        <v/>
      </c>
      <c r="E1605" s="39" t="n"/>
      <c r="F1605" s="39" t="n"/>
      <c r="G1605" s="39" t="n"/>
      <c r="H1605" s="5">
        <f>INDEX(Variables!$B$5:$B$105,MATCH($A1605,Variables!$A$5:$A$105,0))&amp;IF($C1605="",""," | "&amp;INDEX(Mapping!$B$5:$B$26,MATCH($C1605,Mapping!$A$5:$A$26,0))&amp;" | "&amp;INDEX(Mapping!$B$30:$B$41,MATCH($B1605,Mapping!$A$30:$A$41,0)))</f>
        <v/>
      </c>
      <c r="I1605" s="5">
        <f>INDEX(Variables!$C$5:$C$105,MATCH($A1605,Variables!$A$5:$A$105,0))</f>
        <v/>
      </c>
      <c r="J1605" s="5">
        <f>INDEX(Variables!$E$5:$E$105,MATCH($A1605,Variables!$A$5:$A$105,0))</f>
        <v/>
      </c>
      <c r="K1605" s="25">
        <f>LOWER(Settings!$C$4)&amp;".mit."&amp;$A1605&amp;IF($C1605="","","."&amp;$C1605&amp;"."&amp;$B1605)&amp;IF(INDEX(Variables!$D$5:$D$105,MATCH($A1605,Variables!$A$5:$A$105,0))="","","."&amp;INDEX(Variables!$D$5:$D$105,MATCH($A1605,Variables!$A$5:$A$105,0)))&amp;"."&amp;K$5</f>
        <v/>
      </c>
      <c r="L1605" s="46">
        <f>L1569*Settings!$C$13*(L1515+L1533+L1524*L$135+L1542*$D1605)</f>
        <v/>
      </c>
      <c r="M1605" s="47">
        <f>M1569*Settings!$C$13*(M1515+M1533+M1524*M$135+M1542*$D1605)</f>
        <v/>
      </c>
      <c r="N1605" s="47">
        <f>N1569*Settings!$C$13*(N1515+N1533+N1524*N$135+N1542*$D1605)</f>
        <v/>
      </c>
      <c r="O1605" s="47">
        <f>O1569*Settings!$C$13*(O1515+O1533+O1524*O$135+O1542*$D1605)</f>
        <v/>
      </c>
      <c r="P1605" s="47">
        <f>P1569*Settings!$C$13*(P1515+P1533+P1524*P$135+P1542*$D1605)</f>
        <v/>
      </c>
      <c r="Q1605" s="47">
        <f>Q1569*Settings!$C$13*(Q1515+Q1533+Q1524*Q$135+Q1542*$D1605)</f>
        <v/>
      </c>
      <c r="R1605" s="47">
        <f>R1569*Settings!$C$13*(R1515+R1533+R1524*R$135+R1542*$D1605)</f>
        <v/>
      </c>
      <c r="S1605" s="47">
        <f>S1569*Settings!$C$13*(S1515+S1533+S1524*S$135+S1542*$D1605)</f>
        <v/>
      </c>
      <c r="T1605" s="47">
        <f>T1569*Settings!$C$13*(T1515+T1533+T1524*T$135+T1542*$D1605)</f>
        <v/>
      </c>
      <c r="U1605" s="47">
        <f>U1569*Settings!$C$13*(U1515+U1533+U1524*U$135+U1542*$D1605)</f>
        <v/>
      </c>
      <c r="V1605" s="47">
        <f>V1569*Settings!$C$13*(V1515+V1533+V1524*V$135+V1542*$D1605)</f>
        <v/>
      </c>
      <c r="W1605" s="47">
        <f>W1569*Settings!$C$13*(W1515+W1533+W1524*W$135+W1542*$D1605)</f>
        <v/>
      </c>
      <c r="X1605" s="47">
        <f>X1569*Settings!$C$13*(X1515+X1533+X1524*X$135+X1542*$D1605)</f>
        <v/>
      </c>
      <c r="Y1605" s="47">
        <f>Y1569*Settings!$C$13*(Y1515+Y1533+Y1524*Y$135+Y1542*$D1605)</f>
        <v/>
      </c>
      <c r="Z1605" s="47">
        <f>Z1569*Settings!$C$13*(Z1515+Z1533+Z1524*Z$135+Z1542*$D1605)</f>
        <v/>
      </c>
      <c r="AA1605" s="47">
        <f>AA1569*Settings!$C$13*(AA1515+AA1533+AA1524*AA$135+AA1542*$D1605)</f>
        <v/>
      </c>
      <c r="AB1605" s="47">
        <f>AB1569*Settings!$C$13*(AB1515+AB1533+AB1524*AB$135+AB1542*$D1605)</f>
        <v/>
      </c>
      <c r="AC1605" s="47">
        <f>AC1569*Settings!$C$13*(AC1515+AC1533+AC1524*AC$135+AC1542*$D1605)</f>
        <v/>
      </c>
      <c r="AD1605" s="48">
        <f>REVENUE(AD1569,Settings!$C$13,NEWREVRATE(AD1515,AD1533,AD1524,AD$135,AD1542,$D1605))</f>
        <v/>
      </c>
      <c r="AE1605" s="25">
        <f>LOWER(Settings!$C$4)&amp;".mit."&amp;$A1605&amp;IF($C1605="","","."&amp;$C1605&amp;"."&amp;$B1605)&amp;IF(INDEX(Variables!$D$5:$D$105,MATCH($A1605,Variables!$A$5:$A$105,0))="","","."&amp;INDEX(Variables!$D$5:$D$105,MATCH($A1605,Variables!$A$5:$A$105,0)))&amp;"."&amp;AE$5</f>
        <v/>
      </c>
      <c r="AF1605" s="46">
        <f>AF1569*Settings!$C$13*(AF1515+AF1533+AF1524*AF$135+AF1542*$D1605)</f>
        <v/>
      </c>
      <c r="AG1605" s="47">
        <f>AG1569*Settings!$C$13*(AG1515+AG1533+AG1524*AG$135+AG1542*$D1605)</f>
        <v/>
      </c>
      <c r="AH1605" s="47">
        <f>AH1569*Settings!$C$13*(AH1515+AH1533+AH1524*AH$135+AH1542*$D1605)</f>
        <v/>
      </c>
      <c r="AI1605" s="47">
        <f>AI1569*Settings!$C$13*(AI1515+AI1533+AI1524*AI$135+AI1542*$D1605)</f>
        <v/>
      </c>
      <c r="AJ1605" s="47">
        <f>AJ1569*Settings!$C$13*(AJ1515+AJ1533+AJ1524*AJ$135+AJ1542*$D1605)</f>
        <v/>
      </c>
      <c r="AK1605" s="47">
        <f>AK1569*Settings!$C$13*(AK1515+AK1533+AK1524*AK$135+AK1542*$D1605)</f>
        <v/>
      </c>
      <c r="AL1605" s="47">
        <f>AL1569*Settings!$C$13*(AL1515+AL1533+AL1524*AL$135+AL1542*$D1605)</f>
        <v/>
      </c>
      <c r="AM1605" s="47">
        <f>AM1569*Settings!$C$13*(AM1515+AM1533+AM1524*AM$135+AM1542*$D1605)</f>
        <v/>
      </c>
      <c r="AN1605" s="47">
        <f>AN1569*Settings!$C$13*(AN1515+AN1533+AN1524*AN$135+AN1542*$D1605)</f>
        <v/>
      </c>
      <c r="AO1605" s="47">
        <f>AO1569*Settings!$C$13*(AO1515+AO1533+AO1524*AO$135+AO1542*$D1605)</f>
        <v/>
      </c>
      <c r="AP1605" s="47">
        <f>AP1569*Settings!$C$13*(AP1515+AP1533+AP1524*AP$135+AP1542*$D1605)</f>
        <v/>
      </c>
      <c r="AQ1605" s="47">
        <f>AQ1569*Settings!$C$13*(AQ1515+AQ1533+AQ1524*AQ$135+AQ1542*$D1605)</f>
        <v/>
      </c>
      <c r="AR1605" s="47">
        <f>AR1569*Settings!$C$13*(AR1515+AR1533+AR1524*AR$135+AR1542*$D1605)</f>
        <v/>
      </c>
      <c r="AS1605" s="47">
        <f>AS1569*Settings!$C$13*(AS1515+AS1533+AS1524*AS$135+AS1542*$D1605)</f>
        <v/>
      </c>
      <c r="AT1605" s="47">
        <f>AT1569*Settings!$C$13*(AT1515+AT1533+AT1524*AT$135+AT1542*$D1605)</f>
        <v/>
      </c>
      <c r="AU1605" s="47">
        <f>AU1569*Settings!$C$13*(AU1515+AU1533+AU1524*AU$135+AU1542*$D1605)</f>
        <v/>
      </c>
      <c r="AV1605" s="47">
        <f>AV1569*Settings!$C$13*(AV1515+AV1533+AV1524*AV$135+AV1542*$D1605)</f>
        <v/>
      </c>
      <c r="AW1605" s="47">
        <f>AW1569*Settings!$C$13*(AW1515+AW1533+AW1524*AW$135+AW1542*$D1605)</f>
        <v/>
      </c>
      <c r="AX1605" s="48">
        <f>REVENUE(AX1569,Settings!$C$13,NEWREVRATE(AX1515,AX1533,AX1524,AX$135,AX1542,$D1605))</f>
        <v/>
      </c>
    </row>
    <row r="1606" hidden="1" outlineLevel="2">
      <c r="A1606" s="5" t="inlineStr">
        <is>
          <t>rnew</t>
        </is>
      </c>
      <c r="B1606" s="5" t="inlineStr">
        <is>
          <t>oop</t>
        </is>
      </c>
      <c r="C1606" s="5" t="inlineStr">
        <is>
          <t>omn</t>
        </is>
      </c>
      <c r="D1606" s="40">
        <f>INDEX(Inputs!$S$5:$S$132,MATCH($B1606&amp;"|"&amp;$C1606,Inputs!$A$5:$A$132,0))</f>
        <v/>
      </c>
      <c r="E1606" s="39" t="n"/>
      <c r="F1606" s="39" t="n"/>
      <c r="G1606" s="39" t="n"/>
      <c r="H1606" s="5">
        <f>INDEX(Variables!$B$5:$B$105,MATCH($A1606,Variables!$A$5:$A$105,0))&amp;IF($C1606="",""," | "&amp;INDEX(Mapping!$B$5:$B$26,MATCH($C1606,Mapping!$A$5:$A$26,0))&amp;" | "&amp;INDEX(Mapping!$B$30:$B$41,MATCH($B1606,Mapping!$A$30:$A$41,0)))</f>
        <v/>
      </c>
      <c r="I1606" s="5">
        <f>INDEX(Variables!$C$5:$C$105,MATCH($A1606,Variables!$A$5:$A$105,0))</f>
        <v/>
      </c>
      <c r="J1606" s="5">
        <f>INDEX(Variables!$E$5:$E$105,MATCH($A1606,Variables!$A$5:$A$105,0))</f>
        <v/>
      </c>
      <c r="K1606" s="25">
        <f>LOWER(Settings!$C$4)&amp;".mit."&amp;$A1606&amp;IF($C1606="","","."&amp;$C1606&amp;"."&amp;$B1606)&amp;IF(INDEX(Variables!$D$5:$D$105,MATCH($A1606,Variables!$A$5:$A$105,0))="","","."&amp;INDEX(Variables!$D$5:$D$105,MATCH($A1606,Variables!$A$5:$A$105,0)))&amp;"."&amp;K$5</f>
        <v/>
      </c>
      <c r="L1606" s="46">
        <f>L1570*Settings!$C$13*(L1516+L1534+L1525*L$135+L1543*$D1606)</f>
        <v/>
      </c>
      <c r="M1606" s="47">
        <f>M1570*Settings!$C$13*(M1516+M1534+M1525*M$135+M1543*$D1606)</f>
        <v/>
      </c>
      <c r="N1606" s="47">
        <f>N1570*Settings!$C$13*(N1516+N1534+N1525*N$135+N1543*$D1606)</f>
        <v/>
      </c>
      <c r="O1606" s="47">
        <f>O1570*Settings!$C$13*(O1516+O1534+O1525*O$135+O1543*$D1606)</f>
        <v/>
      </c>
      <c r="P1606" s="47">
        <f>P1570*Settings!$C$13*(P1516+P1534+P1525*P$135+P1543*$D1606)</f>
        <v/>
      </c>
      <c r="Q1606" s="47">
        <f>Q1570*Settings!$C$13*(Q1516+Q1534+Q1525*Q$135+Q1543*$D1606)</f>
        <v/>
      </c>
      <c r="R1606" s="47">
        <f>R1570*Settings!$C$13*(R1516+R1534+R1525*R$135+R1543*$D1606)</f>
        <v/>
      </c>
      <c r="S1606" s="47">
        <f>S1570*Settings!$C$13*(S1516+S1534+S1525*S$135+S1543*$D1606)</f>
        <v/>
      </c>
      <c r="T1606" s="47">
        <f>T1570*Settings!$C$13*(T1516+T1534+T1525*T$135+T1543*$D1606)</f>
        <v/>
      </c>
      <c r="U1606" s="47">
        <f>U1570*Settings!$C$13*(U1516+U1534+U1525*U$135+U1543*$D1606)</f>
        <v/>
      </c>
      <c r="V1606" s="47">
        <f>V1570*Settings!$C$13*(V1516+V1534+V1525*V$135+V1543*$D1606)</f>
        <v/>
      </c>
      <c r="W1606" s="47">
        <f>W1570*Settings!$C$13*(W1516+W1534+W1525*W$135+W1543*$D1606)</f>
        <v/>
      </c>
      <c r="X1606" s="47">
        <f>X1570*Settings!$C$13*(X1516+X1534+X1525*X$135+X1543*$D1606)</f>
        <v/>
      </c>
      <c r="Y1606" s="47">
        <f>Y1570*Settings!$C$13*(Y1516+Y1534+Y1525*Y$135+Y1543*$D1606)</f>
        <v/>
      </c>
      <c r="Z1606" s="47">
        <f>Z1570*Settings!$C$13*(Z1516+Z1534+Z1525*Z$135+Z1543*$D1606)</f>
        <v/>
      </c>
      <c r="AA1606" s="47">
        <f>AA1570*Settings!$C$13*(AA1516+AA1534+AA1525*AA$135+AA1543*$D1606)</f>
        <v/>
      </c>
      <c r="AB1606" s="47">
        <f>AB1570*Settings!$C$13*(AB1516+AB1534+AB1525*AB$135+AB1543*$D1606)</f>
        <v/>
      </c>
      <c r="AC1606" s="47">
        <f>AC1570*Settings!$C$13*(AC1516+AC1534+AC1525*AC$135+AC1543*$D1606)</f>
        <v/>
      </c>
      <c r="AD1606" s="48">
        <f>REVENUE(AD1570,Settings!$C$13,NEWREVRATE(AD1516,AD1534,AD1525,AD$135,AD1543,$D1606))</f>
        <v/>
      </c>
      <c r="AE1606" s="25">
        <f>LOWER(Settings!$C$4)&amp;".mit."&amp;$A1606&amp;IF($C1606="","","."&amp;$C1606&amp;"."&amp;$B1606)&amp;IF(INDEX(Variables!$D$5:$D$105,MATCH($A1606,Variables!$A$5:$A$105,0))="","","."&amp;INDEX(Variables!$D$5:$D$105,MATCH($A1606,Variables!$A$5:$A$105,0)))&amp;"."&amp;AE$5</f>
        <v/>
      </c>
      <c r="AF1606" s="46">
        <f>AF1570*Settings!$C$13*(AF1516+AF1534+AF1525*AF$135+AF1543*$D1606)</f>
        <v/>
      </c>
      <c r="AG1606" s="47">
        <f>AG1570*Settings!$C$13*(AG1516+AG1534+AG1525*AG$135+AG1543*$D1606)</f>
        <v/>
      </c>
      <c r="AH1606" s="47">
        <f>AH1570*Settings!$C$13*(AH1516+AH1534+AH1525*AH$135+AH1543*$D1606)</f>
        <v/>
      </c>
      <c r="AI1606" s="47">
        <f>AI1570*Settings!$C$13*(AI1516+AI1534+AI1525*AI$135+AI1543*$D1606)</f>
        <v/>
      </c>
      <c r="AJ1606" s="47">
        <f>AJ1570*Settings!$C$13*(AJ1516+AJ1534+AJ1525*AJ$135+AJ1543*$D1606)</f>
        <v/>
      </c>
      <c r="AK1606" s="47">
        <f>AK1570*Settings!$C$13*(AK1516+AK1534+AK1525*AK$135+AK1543*$D1606)</f>
        <v/>
      </c>
      <c r="AL1606" s="47">
        <f>AL1570*Settings!$C$13*(AL1516+AL1534+AL1525*AL$135+AL1543*$D1606)</f>
        <v/>
      </c>
      <c r="AM1606" s="47">
        <f>AM1570*Settings!$C$13*(AM1516+AM1534+AM1525*AM$135+AM1543*$D1606)</f>
        <v/>
      </c>
      <c r="AN1606" s="47">
        <f>AN1570*Settings!$C$13*(AN1516+AN1534+AN1525*AN$135+AN1543*$D1606)</f>
        <v/>
      </c>
      <c r="AO1606" s="47">
        <f>AO1570*Settings!$C$13*(AO1516+AO1534+AO1525*AO$135+AO1543*$D1606)</f>
        <v/>
      </c>
      <c r="AP1606" s="47">
        <f>AP1570*Settings!$C$13*(AP1516+AP1534+AP1525*AP$135+AP1543*$D1606)</f>
        <v/>
      </c>
      <c r="AQ1606" s="47">
        <f>AQ1570*Settings!$C$13*(AQ1516+AQ1534+AQ1525*AQ$135+AQ1543*$D1606)</f>
        <v/>
      </c>
      <c r="AR1606" s="47">
        <f>AR1570*Settings!$C$13*(AR1516+AR1534+AR1525*AR$135+AR1543*$D1606)</f>
        <v/>
      </c>
      <c r="AS1606" s="47">
        <f>AS1570*Settings!$C$13*(AS1516+AS1534+AS1525*AS$135+AS1543*$D1606)</f>
        <v/>
      </c>
      <c r="AT1606" s="47">
        <f>AT1570*Settings!$C$13*(AT1516+AT1534+AT1525*AT$135+AT1543*$D1606)</f>
        <v/>
      </c>
      <c r="AU1606" s="47">
        <f>AU1570*Settings!$C$13*(AU1516+AU1534+AU1525*AU$135+AU1543*$D1606)</f>
        <v/>
      </c>
      <c r="AV1606" s="47">
        <f>AV1570*Settings!$C$13*(AV1516+AV1534+AV1525*AV$135+AV1543*$D1606)</f>
        <v/>
      </c>
      <c r="AW1606" s="47">
        <f>AW1570*Settings!$C$13*(AW1516+AW1534+AW1525*AW$135+AW1543*$D1606)</f>
        <v/>
      </c>
      <c r="AX1606" s="48">
        <f>REVENUE(AX1570,Settings!$C$13,NEWREVRATE(AX1516,AX1534,AX1525,AX$135,AX1543,$D1606))</f>
        <v/>
      </c>
    </row>
    <row r="1607" hidden="1" outlineLevel="2">
      <c r="A1607" s="5" t="inlineStr">
        <is>
          <t>rnew</t>
        </is>
      </c>
      <c r="B1607" s="5" t="inlineStr">
        <is>
          <t>bio</t>
        </is>
      </c>
      <c r="C1607" s="5" t="inlineStr">
        <is>
          <t>omn</t>
        </is>
      </c>
      <c r="D1607" s="40">
        <f>INDEX(Inputs!$S$5:$S$132,MATCH($B1607&amp;"|"&amp;$C1607,Inputs!$A$5:$A$132,0))</f>
        <v/>
      </c>
      <c r="E1607" s="39" t="n"/>
      <c r="F1607" s="39" t="n"/>
      <c r="G1607" s="39" t="n"/>
      <c r="H1607" s="5">
        <f>INDEX(Variables!$B$5:$B$105,MATCH($A1607,Variables!$A$5:$A$105,0))&amp;IF($C1607="",""," | "&amp;INDEX(Mapping!$B$5:$B$26,MATCH($C1607,Mapping!$A$5:$A$26,0))&amp;" | "&amp;INDEX(Mapping!$B$30:$B$41,MATCH($B1607,Mapping!$A$30:$A$41,0)))</f>
        <v/>
      </c>
      <c r="I1607" s="5">
        <f>INDEX(Variables!$C$5:$C$105,MATCH($A1607,Variables!$A$5:$A$105,0))</f>
        <v/>
      </c>
      <c r="J1607" s="5">
        <f>INDEX(Variables!$E$5:$E$105,MATCH($A1607,Variables!$A$5:$A$105,0))</f>
        <v/>
      </c>
      <c r="K1607" s="25">
        <f>LOWER(Settings!$C$4)&amp;".mit."&amp;$A1607&amp;IF($C1607="","","."&amp;$C1607&amp;"."&amp;$B1607)&amp;IF(INDEX(Variables!$D$5:$D$105,MATCH($A1607,Variables!$A$5:$A$105,0))="","","."&amp;INDEX(Variables!$D$5:$D$105,MATCH($A1607,Variables!$A$5:$A$105,0)))&amp;"."&amp;K$5</f>
        <v/>
      </c>
      <c r="L1607" s="46">
        <f>L1571*Settings!$C$13*(L1517+L1535+L1526*L$135+L1544*$D1607)</f>
        <v/>
      </c>
      <c r="M1607" s="47">
        <f>M1571*Settings!$C$13*(M1517+M1535+M1526*M$135+M1544*$D1607)</f>
        <v/>
      </c>
      <c r="N1607" s="47">
        <f>N1571*Settings!$C$13*(N1517+N1535+N1526*N$135+N1544*$D1607)</f>
        <v/>
      </c>
      <c r="O1607" s="47">
        <f>O1571*Settings!$C$13*(O1517+O1535+O1526*O$135+O1544*$D1607)</f>
        <v/>
      </c>
      <c r="P1607" s="47">
        <f>P1571*Settings!$C$13*(P1517+P1535+P1526*P$135+P1544*$D1607)</f>
        <v/>
      </c>
      <c r="Q1607" s="47">
        <f>Q1571*Settings!$C$13*(Q1517+Q1535+Q1526*Q$135+Q1544*$D1607)</f>
        <v/>
      </c>
      <c r="R1607" s="47">
        <f>R1571*Settings!$C$13*(R1517+R1535+R1526*R$135+R1544*$D1607)</f>
        <v/>
      </c>
      <c r="S1607" s="47">
        <f>S1571*Settings!$C$13*(S1517+S1535+S1526*S$135+S1544*$D1607)</f>
        <v/>
      </c>
      <c r="T1607" s="47">
        <f>T1571*Settings!$C$13*(T1517+T1535+T1526*T$135+T1544*$D1607)</f>
        <v/>
      </c>
      <c r="U1607" s="47">
        <f>U1571*Settings!$C$13*(U1517+U1535+U1526*U$135+U1544*$D1607)</f>
        <v/>
      </c>
      <c r="V1607" s="47">
        <f>V1571*Settings!$C$13*(V1517+V1535+V1526*V$135+V1544*$D1607)</f>
        <v/>
      </c>
      <c r="W1607" s="47">
        <f>W1571*Settings!$C$13*(W1517+W1535+W1526*W$135+W1544*$D1607)</f>
        <v/>
      </c>
      <c r="X1607" s="47">
        <f>X1571*Settings!$C$13*(X1517+X1535+X1526*X$135+X1544*$D1607)</f>
        <v/>
      </c>
      <c r="Y1607" s="47">
        <f>Y1571*Settings!$C$13*(Y1517+Y1535+Y1526*Y$135+Y1544*$D1607)</f>
        <v/>
      </c>
      <c r="Z1607" s="47">
        <f>Z1571*Settings!$C$13*(Z1517+Z1535+Z1526*Z$135+Z1544*$D1607)</f>
        <v/>
      </c>
      <c r="AA1607" s="47">
        <f>AA1571*Settings!$C$13*(AA1517+AA1535+AA1526*AA$135+AA1544*$D1607)</f>
        <v/>
      </c>
      <c r="AB1607" s="47">
        <f>AB1571*Settings!$C$13*(AB1517+AB1535+AB1526*AB$135+AB1544*$D1607)</f>
        <v/>
      </c>
      <c r="AC1607" s="47">
        <f>AC1571*Settings!$C$13*(AC1517+AC1535+AC1526*AC$135+AC1544*$D1607)</f>
        <v/>
      </c>
      <c r="AD1607" s="48">
        <f>REVENUE(AD1571,Settings!$C$13,NEWREVRATE(AD1517,AD1535,AD1526,AD$135,AD1544,$D1607))</f>
        <v/>
      </c>
      <c r="AE1607" s="25">
        <f>LOWER(Settings!$C$4)&amp;".mit."&amp;$A1607&amp;IF($C1607="","","."&amp;$C1607&amp;"."&amp;$B1607)&amp;IF(INDEX(Variables!$D$5:$D$105,MATCH($A1607,Variables!$A$5:$A$105,0))="","","."&amp;INDEX(Variables!$D$5:$D$105,MATCH($A1607,Variables!$A$5:$A$105,0)))&amp;"."&amp;AE$5</f>
        <v/>
      </c>
      <c r="AF1607" s="46">
        <f>AF1571*Settings!$C$13*(AF1517+AF1535+AF1526*AF$135+AF1544*$D1607)</f>
        <v/>
      </c>
      <c r="AG1607" s="47">
        <f>AG1571*Settings!$C$13*(AG1517+AG1535+AG1526*AG$135+AG1544*$D1607)</f>
        <v/>
      </c>
      <c r="AH1607" s="47">
        <f>AH1571*Settings!$C$13*(AH1517+AH1535+AH1526*AH$135+AH1544*$D1607)</f>
        <v/>
      </c>
      <c r="AI1607" s="47">
        <f>AI1571*Settings!$C$13*(AI1517+AI1535+AI1526*AI$135+AI1544*$D1607)</f>
        <v/>
      </c>
      <c r="AJ1607" s="47">
        <f>AJ1571*Settings!$C$13*(AJ1517+AJ1535+AJ1526*AJ$135+AJ1544*$D1607)</f>
        <v/>
      </c>
      <c r="AK1607" s="47">
        <f>AK1571*Settings!$C$13*(AK1517+AK1535+AK1526*AK$135+AK1544*$D1607)</f>
        <v/>
      </c>
      <c r="AL1607" s="47">
        <f>AL1571*Settings!$C$13*(AL1517+AL1535+AL1526*AL$135+AL1544*$D1607)</f>
        <v/>
      </c>
      <c r="AM1607" s="47">
        <f>AM1571*Settings!$C$13*(AM1517+AM1535+AM1526*AM$135+AM1544*$D1607)</f>
        <v/>
      </c>
      <c r="AN1607" s="47">
        <f>AN1571*Settings!$C$13*(AN1517+AN1535+AN1526*AN$135+AN1544*$D1607)</f>
        <v/>
      </c>
      <c r="AO1607" s="47">
        <f>AO1571*Settings!$C$13*(AO1517+AO1535+AO1526*AO$135+AO1544*$D1607)</f>
        <v/>
      </c>
      <c r="AP1607" s="47">
        <f>AP1571*Settings!$C$13*(AP1517+AP1535+AP1526*AP$135+AP1544*$D1607)</f>
        <v/>
      </c>
      <c r="AQ1607" s="47">
        <f>AQ1571*Settings!$C$13*(AQ1517+AQ1535+AQ1526*AQ$135+AQ1544*$D1607)</f>
        <v/>
      </c>
      <c r="AR1607" s="47">
        <f>AR1571*Settings!$C$13*(AR1517+AR1535+AR1526*AR$135+AR1544*$D1607)</f>
        <v/>
      </c>
      <c r="AS1607" s="47">
        <f>AS1571*Settings!$C$13*(AS1517+AS1535+AS1526*AS$135+AS1544*$D1607)</f>
        <v/>
      </c>
      <c r="AT1607" s="47">
        <f>AT1571*Settings!$C$13*(AT1517+AT1535+AT1526*AT$135+AT1544*$D1607)</f>
        <v/>
      </c>
      <c r="AU1607" s="47">
        <f>AU1571*Settings!$C$13*(AU1517+AU1535+AU1526*AU$135+AU1544*$D1607)</f>
        <v/>
      </c>
      <c r="AV1607" s="47">
        <f>AV1571*Settings!$C$13*(AV1517+AV1535+AV1526*AV$135+AV1544*$D1607)</f>
        <v/>
      </c>
      <c r="AW1607" s="47">
        <f>AW1571*Settings!$C$13*(AW1517+AW1535+AW1526*AW$135+AW1544*$D1607)</f>
        <v/>
      </c>
      <c r="AX1607" s="48">
        <f>REVENUE(AX1571,Settings!$C$13,NEWREVRATE(AX1517,AX1535,AX1526,AX$135,AX1544,$D1607))</f>
        <v/>
      </c>
    </row>
    <row r="1608" hidden="1" outlineLevel="2"/>
    <row r="1609" outlineLevel="1" collapsed="1">
      <c r="A1609" s="9" t="inlineStr">
        <is>
          <t>ener</t>
        </is>
      </c>
      <c r="B1609" s="9" t="inlineStr">
        <is>
          <t>all</t>
        </is>
      </c>
      <c r="C1609" s="9" t="inlineStr">
        <is>
          <t>cst</t>
        </is>
      </c>
      <c r="H1609" s="9">
        <f>INDEX(Variables!$B$5:$B$105,MATCH($A1609,Variables!$A$5:$A$105,0))&amp;IF($C1609="",""," | "&amp;INDEX(Mapping!$B$5:$B$26,MATCH($C1609,Mapping!$A$5:$A$26,0))&amp;" | "&amp;INDEX(Mapping!$B$30:$B$41,MATCH($B1609,Mapping!$A$30:$A$41,0)))</f>
        <v/>
      </c>
      <c r="I1609" s="9">
        <f>INDEX(Variables!$C$5:$C$105,MATCH($A1609,Variables!$A$5:$A$105,0))</f>
        <v/>
      </c>
      <c r="J1609" s="9">
        <f>INDEX(Variables!$E$5:$E$105,MATCH($A1609,Variables!$A$5:$A$105,0))</f>
        <v/>
      </c>
      <c r="K1609" s="30">
        <f>LOWER(Settings!$C$4)&amp;".mit."&amp;$A1609&amp;IF($C1609="","","."&amp;$C1609&amp;"."&amp;$B1609)&amp;IF(INDEX(Variables!$D$5:$D$105,MATCH($A1609,Variables!$A$5:$A$105,0))="","","."&amp;INDEX(Variables!$D$5:$D$105,MATCH($A1609,Variables!$A$5:$A$105,0)))&amp;"."&amp;K$5</f>
        <v/>
      </c>
      <c r="L1609" s="44">
        <f>SUM(L1664:L1671)</f>
        <v/>
      </c>
      <c r="M1609" s="45">
        <f>SUM(M1664:M1671)</f>
        <v/>
      </c>
      <c r="N1609" s="45">
        <f>SUM(N1664:N1671)</f>
        <v/>
      </c>
      <c r="O1609" s="45">
        <f>SUM(O1664:O1671)</f>
        <v/>
      </c>
      <c r="P1609" s="45">
        <f>SUM(P1664:P1671)</f>
        <v/>
      </c>
      <c r="Q1609" s="45">
        <f>SUM(Q1664:Q1671)</f>
        <v/>
      </c>
      <c r="R1609" s="45">
        <f>SUM(R1664:R1671)</f>
        <v/>
      </c>
      <c r="S1609" s="45">
        <f>SUM(S1664:S1671)</f>
        <v/>
      </c>
      <c r="T1609" s="45">
        <f>SUM(T1664:T1671)</f>
        <v/>
      </c>
      <c r="U1609" s="45">
        <f>SUM(U1664:U1671)</f>
        <v/>
      </c>
      <c r="V1609" s="45">
        <f>SUM(V1664:V1671)</f>
        <v/>
      </c>
      <c r="W1609" s="45">
        <f>SUM(W1664:W1671)</f>
        <v/>
      </c>
      <c r="X1609" s="45">
        <f>SUM(X1664:X1671)</f>
        <v/>
      </c>
      <c r="Y1609" s="45">
        <f>SUM(Y1664:Y1671)</f>
        <v/>
      </c>
      <c r="Z1609" s="45">
        <f>SUM(Z1664:Z1671)</f>
        <v/>
      </c>
      <c r="AA1609" s="45">
        <f>SUM(AA1664:AA1671)</f>
        <v/>
      </c>
      <c r="AB1609" s="45">
        <f>SUM(AB1664:AB1671)</f>
        <v/>
      </c>
      <c r="AC1609" s="45">
        <f>SUM(AC1664:AC1671)</f>
        <v/>
      </c>
      <c r="AD1609" s="45">
        <f>SUM(AD1664:AD1671)</f>
        <v/>
      </c>
      <c r="AE1609" s="30">
        <f>LOWER(Settings!$C$4)&amp;".mit."&amp;$A1609&amp;IF($C1609="","","."&amp;$C1609&amp;"."&amp;$B1609)&amp;IF(INDEX(Variables!$D$5:$D$105,MATCH($A1609,Variables!$A$5:$A$105,0))="","","."&amp;INDEX(Variables!$D$5:$D$105,MATCH($A1609,Variables!$A$5:$A$105,0)))&amp;"."&amp;AE$5</f>
        <v/>
      </c>
      <c r="AF1609" s="44">
        <f>SUM(AF1664:AF1671)</f>
        <v/>
      </c>
      <c r="AG1609" s="45">
        <f>SUM(AG1664:AG1671)</f>
        <v/>
      </c>
      <c r="AH1609" s="45">
        <f>SUM(AH1664:AH1671)</f>
        <v/>
      </c>
      <c r="AI1609" s="45">
        <f>SUM(AI1664:AI1671)</f>
        <v/>
      </c>
      <c r="AJ1609" s="45">
        <f>SUM(AJ1664:AJ1671)</f>
        <v/>
      </c>
      <c r="AK1609" s="45">
        <f>SUM(AK1664:AK1671)</f>
        <v/>
      </c>
      <c r="AL1609" s="45">
        <f>SUM(AL1664:AL1671)</f>
        <v/>
      </c>
      <c r="AM1609" s="45">
        <f>SUM(AM1664:AM1671)</f>
        <v/>
      </c>
      <c r="AN1609" s="45">
        <f>SUM(AN1664:AN1671)</f>
        <v/>
      </c>
      <c r="AO1609" s="45">
        <f>SUM(AO1664:AO1671)</f>
        <v/>
      </c>
      <c r="AP1609" s="45">
        <f>SUM(AP1664:AP1671)</f>
        <v/>
      </c>
      <c r="AQ1609" s="45">
        <f>SUM(AQ1664:AQ1671)</f>
        <v/>
      </c>
      <c r="AR1609" s="45">
        <f>SUM(AR1664:AR1671)</f>
        <v/>
      </c>
      <c r="AS1609" s="45">
        <f>SUM(AS1664:AS1671)</f>
        <v/>
      </c>
      <c r="AT1609" s="45">
        <f>SUM(AT1664:AT1671)</f>
        <v/>
      </c>
      <c r="AU1609" s="45">
        <f>SUM(AU1664:AU1671)</f>
        <v/>
      </c>
      <c r="AV1609" s="45">
        <f>SUM(AV1664:AV1671)</f>
        <v/>
      </c>
      <c r="AW1609" s="45">
        <f>SUM(AW1664:AW1671)</f>
        <v/>
      </c>
      <c r="AX1609" s="45">
        <f>SUM(AX1664:AX1671)</f>
        <v/>
      </c>
    </row>
    <row r="1610" hidden="1" outlineLevel="2">
      <c r="A1610" s="5" t="inlineStr">
        <is>
          <t>ctxnew</t>
        </is>
      </c>
      <c r="B1610" s="5" t="inlineStr">
        <is>
          <t>coa</t>
        </is>
      </c>
      <c r="C1610" s="5" t="inlineStr">
        <is>
          <t>cst</t>
        </is>
      </c>
      <c r="D1610" s="40">
        <f>INDEX(Inputs!$T$5:$T$132,MATCH($B1610&amp;"|"&amp;$C1610,Inputs!$A$5:$A$132,0))</f>
        <v/>
      </c>
      <c r="E1610" s="40">
        <f>INDEX(Inputs!$J$5:$J$132,MATCH($B1610&amp;"|"&amp;$C1610,Inputs!$A$5:$A$132,0))</f>
        <v/>
      </c>
      <c r="F1610" s="40">
        <f>INDEX(Inputs!$K$5:$K$132,MATCH($B1610&amp;"|"&amp;$C1610,Inputs!$A$5:$A$132,0))</f>
        <v/>
      </c>
      <c r="G1610" s="39" t="n"/>
      <c r="H1610" s="5">
        <f>INDEX(Variables!$B$5:$B$105,MATCH($A1610,Variables!$A$5:$A$105,0))&amp;IF($C1610="",""," | "&amp;INDEX(Mapping!$B$5:$B$26,MATCH($C1610,Mapping!$A$5:$A$26,0))&amp;" | "&amp;INDEX(Mapping!$B$30:$B$41,MATCH($B1610,Mapping!$A$30:$A$41,0)))</f>
        <v/>
      </c>
      <c r="I1610" s="5">
        <f>INDEX(Variables!$C$5:$C$105,MATCH($A1610,Variables!$A$5:$A$105,0))</f>
        <v/>
      </c>
      <c r="J1610" s="5">
        <f>INDEX(Variables!$E$5:$E$105,MATCH($A1610,Variables!$A$5:$A$105,0))</f>
        <v/>
      </c>
      <c r="K1610" s="25">
        <f>LOWER(Settings!$C$4)&amp;".mit."&amp;$A1610&amp;IF($C1610="","","."&amp;$C1610&amp;"."&amp;$B1610)&amp;IF(INDEX(Variables!$D$5:$D$105,MATCH($A1610,Variables!$A$5:$A$105,0))="","","."&amp;INDEX(Variables!$D$5:$D$105,MATCH($A1610,Variables!$A$5:$A$105,0)))&amp;"."&amp;K$5</f>
        <v/>
      </c>
      <c r="L1610" s="41">
        <f>L$12*$D1610*INDEX(L$21:L$28,$E1610)*INDEX(L$30:L$46,$F1610)*(1-INDEX(L$117:L$133,$F1610))</f>
        <v/>
      </c>
      <c r="M1610" s="40">
        <f>M$12*$D1610*INDEX(M$21:M$28,$E1610)*INDEX(M$30:M$46,$F1610)*(1-INDEX(M$117:M$133,$F1610))</f>
        <v/>
      </c>
      <c r="N1610" s="40">
        <f>N$12*$D1610*INDEX(N$21:N$28,$E1610)*INDEX(N$30:N$46,$F1610)*(1-INDEX(N$117:N$133,$F1610))</f>
        <v/>
      </c>
      <c r="O1610" s="40">
        <f>O$12*$D1610*INDEX(O$21:O$28,$E1610)*INDEX(O$30:O$46,$F1610)*(1-INDEX(O$117:O$133,$F1610))</f>
        <v/>
      </c>
      <c r="P1610" s="40">
        <f>P$12*$D1610*INDEX(P$21:P$28,$E1610)*INDEX(P$30:P$46,$F1610)*(1-INDEX(P$117:P$133,$F1610))</f>
        <v/>
      </c>
      <c r="Q1610" s="40">
        <f>Q$12*$D1610*INDEX(Q$21:Q$28,$E1610)*INDEX(Q$30:Q$46,$F1610)*(1-INDEX(Q$117:Q$133,$F1610))</f>
        <v/>
      </c>
      <c r="R1610" s="40">
        <f>R$12*$D1610*INDEX(R$21:R$28,$E1610)*INDEX(R$30:R$46,$F1610)*(1-INDEX(R$117:R$133,$F1610))</f>
        <v/>
      </c>
      <c r="S1610" s="40">
        <f>S$12*$D1610*INDEX(S$21:S$28,$E1610)*INDEX(S$30:S$46,$F1610)*(1-INDEX(S$117:S$133,$F1610))</f>
        <v/>
      </c>
      <c r="T1610" s="40">
        <f>T$12*$D1610*INDEX(T$21:T$28,$E1610)*INDEX(T$30:T$46,$F1610)*(1-INDEX(T$117:T$133,$F1610))</f>
        <v/>
      </c>
      <c r="U1610" s="40">
        <f>U$12*$D1610*INDEX(U$21:U$28,$E1610)*INDEX(U$30:U$46,$F1610)*(1-INDEX(U$117:U$133,$F1610))</f>
        <v/>
      </c>
      <c r="V1610" s="40">
        <f>V$12*$D1610*INDEX(V$21:V$28,$E1610)*INDEX(V$30:V$46,$F1610)*(1-INDEX(V$117:V$133,$F1610))</f>
        <v/>
      </c>
      <c r="W1610" s="40">
        <f>W$12*$D1610*INDEX(W$21:W$28,$E1610)*INDEX(W$30:W$46,$F1610)*(1-INDEX(W$117:W$133,$F1610))</f>
        <v/>
      </c>
      <c r="X1610" s="40">
        <f>X$12*$D1610*INDEX(X$21:X$28,$E1610)*INDEX(X$30:X$46,$F1610)*(1-INDEX(X$117:X$133,$F1610))</f>
        <v/>
      </c>
      <c r="Y1610" s="40">
        <f>Y$12*$D1610*INDEX(Y$21:Y$28,$E1610)*INDEX(Y$30:Y$46,$F1610)*(1-INDEX(Y$117:Y$133,$F1610))</f>
        <v/>
      </c>
      <c r="Z1610" s="40">
        <f>Z$12*$D1610*INDEX(Z$21:Z$28,$E1610)*INDEX(Z$30:Z$46,$F1610)*(1-INDEX(Z$117:Z$133,$F1610))</f>
        <v/>
      </c>
      <c r="AA1610" s="40">
        <f>AA$12*$D1610*INDEX(AA$21:AA$28,$E1610)*INDEX(AA$30:AA$46,$F1610)*(1-INDEX(AA$117:AA$133,$F1610))</f>
        <v/>
      </c>
      <c r="AB1610" s="40">
        <f>AB$12*$D1610*INDEX(AB$21:AB$28,$E1610)*INDEX(AB$30:AB$46,$F1610)*(1-INDEX(AB$117:AB$133,$F1610))</f>
        <v/>
      </c>
      <c r="AC1610" s="40">
        <f>AC$12*$D1610*INDEX(AC$21:AC$28,$E1610)*INDEX(AC$30:AC$46,$F1610)*(1-INDEX(AC$117:AC$133,$F1610))</f>
        <v/>
      </c>
      <c r="AD1610" s="42">
        <f>CARBONTAX(AD$12,$D1610,INDEX(AD$21:AD$28,$E1610),INDEX(AD$30:AD$46,$F1610),INDEX(AD$117:AD$133,$F1610))</f>
        <v/>
      </c>
      <c r="AE1610" s="25">
        <f>LOWER(Settings!$C$4)&amp;".mit."&amp;$A1610&amp;IF($C1610="","","."&amp;$C1610&amp;"."&amp;$B1610)&amp;IF(INDEX(Variables!$D$5:$D$105,MATCH($A1610,Variables!$A$5:$A$105,0))="","","."&amp;INDEX(Variables!$D$5:$D$105,MATCH($A1610,Variables!$A$5:$A$105,0)))&amp;"."&amp;AE$5</f>
        <v/>
      </c>
      <c r="AF1610" s="41">
        <f>AF$12*$D1610*INDEX(AF$21:AF$28,$E1610)*INDEX(AF$30:AF$46,$F1610)*(1-INDEX(AF$117:AF$133,$F1610))</f>
        <v/>
      </c>
      <c r="AG1610" s="40">
        <f>AG$12*$D1610*INDEX(AG$21:AG$28,$E1610)*INDEX(AG$30:AG$46,$F1610)*(1-INDEX(AG$117:AG$133,$F1610))</f>
        <v/>
      </c>
      <c r="AH1610" s="40">
        <f>AH$12*$D1610*INDEX(AH$21:AH$28,$E1610)*INDEX(AH$30:AH$46,$F1610)*(1-INDEX(AH$117:AH$133,$F1610))</f>
        <v/>
      </c>
      <c r="AI1610" s="40">
        <f>AI$12*$D1610*INDEX(AI$21:AI$28,$E1610)*INDEX(AI$30:AI$46,$F1610)*(1-INDEX(AI$117:AI$133,$F1610))</f>
        <v/>
      </c>
      <c r="AJ1610" s="40">
        <f>AJ$12*$D1610*INDEX(AJ$21:AJ$28,$E1610)*INDEX(AJ$30:AJ$46,$F1610)*(1-INDEX(AJ$117:AJ$133,$F1610))</f>
        <v/>
      </c>
      <c r="AK1610" s="40">
        <f>AK$12*$D1610*INDEX(AK$21:AK$28,$E1610)*INDEX(AK$30:AK$46,$F1610)*(1-INDEX(AK$117:AK$133,$F1610))</f>
        <v/>
      </c>
      <c r="AL1610" s="40">
        <f>AL$12*$D1610*INDEX(AL$21:AL$28,$E1610)*INDEX(AL$30:AL$46,$F1610)*(1-INDEX(AL$117:AL$133,$F1610))</f>
        <v/>
      </c>
      <c r="AM1610" s="40">
        <f>AM$12*$D1610*INDEX(AM$21:AM$28,$E1610)*INDEX(AM$30:AM$46,$F1610)*(1-INDEX(AM$117:AM$133,$F1610))</f>
        <v/>
      </c>
      <c r="AN1610" s="40">
        <f>AN$12*$D1610*INDEX(AN$21:AN$28,$E1610)*INDEX(AN$30:AN$46,$F1610)*(1-INDEX(AN$117:AN$133,$F1610))</f>
        <v/>
      </c>
      <c r="AO1610" s="40">
        <f>AO$12*$D1610*INDEX(AO$21:AO$28,$E1610)*INDEX(AO$30:AO$46,$F1610)*(1-INDEX(AO$117:AO$133,$F1610))</f>
        <v/>
      </c>
      <c r="AP1610" s="40">
        <f>AP$12*$D1610*INDEX(AP$21:AP$28,$E1610)*INDEX(AP$30:AP$46,$F1610)*(1-INDEX(AP$117:AP$133,$F1610))</f>
        <v/>
      </c>
      <c r="AQ1610" s="40">
        <f>AQ$12*$D1610*INDEX(AQ$21:AQ$28,$E1610)*INDEX(AQ$30:AQ$46,$F1610)*(1-INDEX(AQ$117:AQ$133,$F1610))</f>
        <v/>
      </c>
      <c r="AR1610" s="40">
        <f>AR$12*$D1610*INDEX(AR$21:AR$28,$E1610)*INDEX(AR$30:AR$46,$F1610)*(1-INDEX(AR$117:AR$133,$F1610))</f>
        <v/>
      </c>
      <c r="AS1610" s="40">
        <f>AS$12*$D1610*INDEX(AS$21:AS$28,$E1610)*INDEX(AS$30:AS$46,$F1610)*(1-INDEX(AS$117:AS$133,$F1610))</f>
        <v/>
      </c>
      <c r="AT1610" s="40">
        <f>AT$12*$D1610*INDEX(AT$21:AT$28,$E1610)*INDEX(AT$30:AT$46,$F1610)*(1-INDEX(AT$117:AT$133,$F1610))</f>
        <v/>
      </c>
      <c r="AU1610" s="40">
        <f>AU$12*$D1610*INDEX(AU$21:AU$28,$E1610)*INDEX(AU$30:AU$46,$F1610)*(1-INDEX(AU$117:AU$133,$F1610))</f>
        <v/>
      </c>
      <c r="AV1610" s="40">
        <f>AV$12*$D1610*INDEX(AV$21:AV$28,$E1610)*INDEX(AV$30:AV$46,$F1610)*(1-INDEX(AV$117:AV$133,$F1610))</f>
        <v/>
      </c>
      <c r="AW1610" s="40">
        <f>AW$12*$D1610*INDEX(AW$21:AW$28,$E1610)*INDEX(AW$30:AW$46,$F1610)*(1-INDEX(AW$117:AW$133,$F1610))</f>
        <v/>
      </c>
      <c r="AX1610" s="42">
        <f>CARBONTAX(AX$12,$D1610,INDEX(AX$21:AX$28,$E1610),INDEX(AX$30:AX$46,$F1610),INDEX(AX$117:AX$133,$F1610))</f>
        <v/>
      </c>
    </row>
    <row r="1611" hidden="1" outlineLevel="2">
      <c r="A1611" s="5" t="inlineStr">
        <is>
          <t>ctxnew</t>
        </is>
      </c>
      <c r="B1611" s="5" t="inlineStr">
        <is>
          <t>nga</t>
        </is>
      </c>
      <c r="C1611" s="5" t="inlineStr">
        <is>
          <t>cst</t>
        </is>
      </c>
      <c r="D1611" s="40">
        <f>INDEX(Inputs!$T$5:$T$132,MATCH($B1611&amp;"|"&amp;$C1611,Inputs!$A$5:$A$132,0))</f>
        <v/>
      </c>
      <c r="E1611" s="40">
        <f>INDEX(Inputs!$J$5:$J$132,MATCH($B1611&amp;"|"&amp;$C1611,Inputs!$A$5:$A$132,0))</f>
        <v/>
      </c>
      <c r="F1611" s="40">
        <f>INDEX(Inputs!$K$5:$K$132,MATCH($B1611&amp;"|"&amp;$C1611,Inputs!$A$5:$A$132,0))</f>
        <v/>
      </c>
      <c r="G1611" s="39" t="n"/>
      <c r="H1611" s="5">
        <f>INDEX(Variables!$B$5:$B$105,MATCH($A1611,Variables!$A$5:$A$105,0))&amp;IF($C1611="",""," | "&amp;INDEX(Mapping!$B$5:$B$26,MATCH($C1611,Mapping!$A$5:$A$26,0))&amp;" | "&amp;INDEX(Mapping!$B$30:$B$41,MATCH($B1611,Mapping!$A$30:$A$41,0)))</f>
        <v/>
      </c>
      <c r="I1611" s="5">
        <f>INDEX(Variables!$C$5:$C$105,MATCH($A1611,Variables!$A$5:$A$105,0))</f>
        <v/>
      </c>
      <c r="J1611" s="5">
        <f>INDEX(Variables!$E$5:$E$105,MATCH($A1611,Variables!$A$5:$A$105,0))</f>
        <v/>
      </c>
      <c r="K1611" s="25">
        <f>LOWER(Settings!$C$4)&amp;".mit."&amp;$A1611&amp;IF($C1611="","","."&amp;$C1611&amp;"."&amp;$B1611)&amp;IF(INDEX(Variables!$D$5:$D$105,MATCH($A1611,Variables!$A$5:$A$105,0))="","","."&amp;INDEX(Variables!$D$5:$D$105,MATCH($A1611,Variables!$A$5:$A$105,0)))&amp;"."&amp;K$5</f>
        <v/>
      </c>
      <c r="L1611" s="41">
        <f>L$12*$D1611*INDEX(L$21:L$28,$E1611)*INDEX(L$30:L$46,$F1611)*(1-INDEX(L$117:L$133,$F1611))</f>
        <v/>
      </c>
      <c r="M1611" s="40">
        <f>M$12*$D1611*INDEX(M$21:M$28,$E1611)*INDEX(M$30:M$46,$F1611)*(1-INDEX(M$117:M$133,$F1611))</f>
        <v/>
      </c>
      <c r="N1611" s="40">
        <f>N$12*$D1611*INDEX(N$21:N$28,$E1611)*INDEX(N$30:N$46,$F1611)*(1-INDEX(N$117:N$133,$F1611))</f>
        <v/>
      </c>
      <c r="O1611" s="40">
        <f>O$12*$D1611*INDEX(O$21:O$28,$E1611)*INDEX(O$30:O$46,$F1611)*(1-INDEX(O$117:O$133,$F1611))</f>
        <v/>
      </c>
      <c r="P1611" s="40">
        <f>P$12*$D1611*INDEX(P$21:P$28,$E1611)*INDEX(P$30:P$46,$F1611)*(1-INDEX(P$117:P$133,$F1611))</f>
        <v/>
      </c>
      <c r="Q1611" s="40">
        <f>Q$12*$D1611*INDEX(Q$21:Q$28,$E1611)*INDEX(Q$30:Q$46,$F1611)*(1-INDEX(Q$117:Q$133,$F1611))</f>
        <v/>
      </c>
      <c r="R1611" s="40">
        <f>R$12*$D1611*INDEX(R$21:R$28,$E1611)*INDEX(R$30:R$46,$F1611)*(1-INDEX(R$117:R$133,$F1611))</f>
        <v/>
      </c>
      <c r="S1611" s="40">
        <f>S$12*$D1611*INDEX(S$21:S$28,$E1611)*INDEX(S$30:S$46,$F1611)*(1-INDEX(S$117:S$133,$F1611))</f>
        <v/>
      </c>
      <c r="T1611" s="40">
        <f>T$12*$D1611*INDEX(T$21:T$28,$E1611)*INDEX(T$30:T$46,$F1611)*(1-INDEX(T$117:T$133,$F1611))</f>
        <v/>
      </c>
      <c r="U1611" s="40">
        <f>U$12*$D1611*INDEX(U$21:U$28,$E1611)*INDEX(U$30:U$46,$F1611)*(1-INDEX(U$117:U$133,$F1611))</f>
        <v/>
      </c>
      <c r="V1611" s="40">
        <f>V$12*$D1611*INDEX(V$21:V$28,$E1611)*INDEX(V$30:V$46,$F1611)*(1-INDEX(V$117:V$133,$F1611))</f>
        <v/>
      </c>
      <c r="W1611" s="40">
        <f>W$12*$D1611*INDEX(W$21:W$28,$E1611)*INDEX(W$30:W$46,$F1611)*(1-INDEX(W$117:W$133,$F1611))</f>
        <v/>
      </c>
      <c r="X1611" s="40">
        <f>X$12*$D1611*INDEX(X$21:X$28,$E1611)*INDEX(X$30:X$46,$F1611)*(1-INDEX(X$117:X$133,$F1611))</f>
        <v/>
      </c>
      <c r="Y1611" s="40">
        <f>Y$12*$D1611*INDEX(Y$21:Y$28,$E1611)*INDEX(Y$30:Y$46,$F1611)*(1-INDEX(Y$117:Y$133,$F1611))</f>
        <v/>
      </c>
      <c r="Z1611" s="40">
        <f>Z$12*$D1611*INDEX(Z$21:Z$28,$E1611)*INDEX(Z$30:Z$46,$F1611)*(1-INDEX(Z$117:Z$133,$F1611))</f>
        <v/>
      </c>
      <c r="AA1611" s="40">
        <f>AA$12*$D1611*INDEX(AA$21:AA$28,$E1611)*INDEX(AA$30:AA$46,$F1611)*(1-INDEX(AA$117:AA$133,$F1611))</f>
        <v/>
      </c>
      <c r="AB1611" s="40">
        <f>AB$12*$D1611*INDEX(AB$21:AB$28,$E1611)*INDEX(AB$30:AB$46,$F1611)*(1-INDEX(AB$117:AB$133,$F1611))</f>
        <v/>
      </c>
      <c r="AC1611" s="40">
        <f>AC$12*$D1611*INDEX(AC$21:AC$28,$E1611)*INDEX(AC$30:AC$46,$F1611)*(1-INDEX(AC$117:AC$133,$F1611))</f>
        <v/>
      </c>
      <c r="AD1611" s="42">
        <f>CARBONTAX(AD$12,$D1611,INDEX(AD$21:AD$28,$E1611),INDEX(AD$30:AD$46,$F1611),INDEX(AD$117:AD$133,$F1611))</f>
        <v/>
      </c>
      <c r="AE1611" s="25">
        <f>LOWER(Settings!$C$4)&amp;".mit."&amp;$A1611&amp;IF($C1611="","","."&amp;$C1611&amp;"."&amp;$B1611)&amp;IF(INDEX(Variables!$D$5:$D$105,MATCH($A1611,Variables!$A$5:$A$105,0))="","","."&amp;INDEX(Variables!$D$5:$D$105,MATCH($A1611,Variables!$A$5:$A$105,0)))&amp;"."&amp;AE$5</f>
        <v/>
      </c>
      <c r="AF1611" s="41">
        <f>AF$12*$D1611*INDEX(AF$21:AF$28,$E1611)*INDEX(AF$30:AF$46,$F1611)*(1-INDEX(AF$117:AF$133,$F1611))</f>
        <v/>
      </c>
      <c r="AG1611" s="40">
        <f>AG$12*$D1611*INDEX(AG$21:AG$28,$E1611)*INDEX(AG$30:AG$46,$F1611)*(1-INDEX(AG$117:AG$133,$F1611))</f>
        <v/>
      </c>
      <c r="AH1611" s="40">
        <f>AH$12*$D1611*INDEX(AH$21:AH$28,$E1611)*INDEX(AH$30:AH$46,$F1611)*(1-INDEX(AH$117:AH$133,$F1611))</f>
        <v/>
      </c>
      <c r="AI1611" s="40">
        <f>AI$12*$D1611*INDEX(AI$21:AI$28,$E1611)*INDEX(AI$30:AI$46,$F1611)*(1-INDEX(AI$117:AI$133,$F1611))</f>
        <v/>
      </c>
      <c r="AJ1611" s="40">
        <f>AJ$12*$D1611*INDEX(AJ$21:AJ$28,$E1611)*INDEX(AJ$30:AJ$46,$F1611)*(1-INDEX(AJ$117:AJ$133,$F1611))</f>
        <v/>
      </c>
      <c r="AK1611" s="40">
        <f>AK$12*$D1611*INDEX(AK$21:AK$28,$E1611)*INDEX(AK$30:AK$46,$F1611)*(1-INDEX(AK$117:AK$133,$F1611))</f>
        <v/>
      </c>
      <c r="AL1611" s="40">
        <f>AL$12*$D1611*INDEX(AL$21:AL$28,$E1611)*INDEX(AL$30:AL$46,$F1611)*(1-INDEX(AL$117:AL$133,$F1611))</f>
        <v/>
      </c>
      <c r="AM1611" s="40">
        <f>AM$12*$D1611*INDEX(AM$21:AM$28,$E1611)*INDEX(AM$30:AM$46,$F1611)*(1-INDEX(AM$117:AM$133,$F1611))</f>
        <v/>
      </c>
      <c r="AN1611" s="40">
        <f>AN$12*$D1611*INDEX(AN$21:AN$28,$E1611)*INDEX(AN$30:AN$46,$F1611)*(1-INDEX(AN$117:AN$133,$F1611))</f>
        <v/>
      </c>
      <c r="AO1611" s="40">
        <f>AO$12*$D1611*INDEX(AO$21:AO$28,$E1611)*INDEX(AO$30:AO$46,$F1611)*(1-INDEX(AO$117:AO$133,$F1611))</f>
        <v/>
      </c>
      <c r="AP1611" s="40">
        <f>AP$12*$D1611*INDEX(AP$21:AP$28,$E1611)*INDEX(AP$30:AP$46,$F1611)*(1-INDEX(AP$117:AP$133,$F1611))</f>
        <v/>
      </c>
      <c r="AQ1611" s="40">
        <f>AQ$12*$D1611*INDEX(AQ$21:AQ$28,$E1611)*INDEX(AQ$30:AQ$46,$F1611)*(1-INDEX(AQ$117:AQ$133,$F1611))</f>
        <v/>
      </c>
      <c r="AR1611" s="40">
        <f>AR$12*$D1611*INDEX(AR$21:AR$28,$E1611)*INDEX(AR$30:AR$46,$F1611)*(1-INDEX(AR$117:AR$133,$F1611))</f>
        <v/>
      </c>
      <c r="AS1611" s="40">
        <f>AS$12*$D1611*INDEX(AS$21:AS$28,$E1611)*INDEX(AS$30:AS$46,$F1611)*(1-INDEX(AS$117:AS$133,$F1611))</f>
        <v/>
      </c>
      <c r="AT1611" s="40">
        <f>AT$12*$D1611*INDEX(AT$21:AT$28,$E1611)*INDEX(AT$30:AT$46,$F1611)*(1-INDEX(AT$117:AT$133,$F1611))</f>
        <v/>
      </c>
      <c r="AU1611" s="40">
        <f>AU$12*$D1611*INDEX(AU$21:AU$28,$E1611)*INDEX(AU$30:AU$46,$F1611)*(1-INDEX(AU$117:AU$133,$F1611))</f>
        <v/>
      </c>
      <c r="AV1611" s="40">
        <f>AV$12*$D1611*INDEX(AV$21:AV$28,$E1611)*INDEX(AV$30:AV$46,$F1611)*(1-INDEX(AV$117:AV$133,$F1611))</f>
        <v/>
      </c>
      <c r="AW1611" s="40">
        <f>AW$12*$D1611*INDEX(AW$21:AW$28,$E1611)*INDEX(AW$30:AW$46,$F1611)*(1-INDEX(AW$117:AW$133,$F1611))</f>
        <v/>
      </c>
      <c r="AX1611" s="42">
        <f>CARBONTAX(AX$12,$D1611,INDEX(AX$21:AX$28,$E1611),INDEX(AX$30:AX$46,$F1611),INDEX(AX$117:AX$133,$F1611))</f>
        <v/>
      </c>
    </row>
    <row r="1612" hidden="1" outlineLevel="2">
      <c r="A1612" s="5" t="inlineStr">
        <is>
          <t>ctxnew</t>
        </is>
      </c>
      <c r="B1612" s="5" t="inlineStr">
        <is>
          <t>gso</t>
        </is>
      </c>
      <c r="C1612" s="5" t="inlineStr">
        <is>
          <t>cst</t>
        </is>
      </c>
      <c r="D1612" s="40">
        <f>INDEX(Inputs!$T$5:$T$132,MATCH($B1612&amp;"|"&amp;$C1612,Inputs!$A$5:$A$132,0))</f>
        <v/>
      </c>
      <c r="E1612" s="40">
        <f>INDEX(Inputs!$J$5:$J$132,MATCH($B1612&amp;"|"&amp;$C1612,Inputs!$A$5:$A$132,0))</f>
        <v/>
      </c>
      <c r="F1612" s="40">
        <f>INDEX(Inputs!$K$5:$K$132,MATCH($B1612&amp;"|"&amp;$C1612,Inputs!$A$5:$A$132,0))</f>
        <v/>
      </c>
      <c r="G1612" s="39" t="n"/>
      <c r="H1612" s="5">
        <f>INDEX(Variables!$B$5:$B$105,MATCH($A1612,Variables!$A$5:$A$105,0))&amp;IF($C1612="",""," | "&amp;INDEX(Mapping!$B$5:$B$26,MATCH($C1612,Mapping!$A$5:$A$26,0))&amp;" | "&amp;INDEX(Mapping!$B$30:$B$41,MATCH($B1612,Mapping!$A$30:$A$41,0)))</f>
        <v/>
      </c>
      <c r="I1612" s="5">
        <f>INDEX(Variables!$C$5:$C$105,MATCH($A1612,Variables!$A$5:$A$105,0))</f>
        <v/>
      </c>
      <c r="J1612" s="5">
        <f>INDEX(Variables!$E$5:$E$105,MATCH($A1612,Variables!$A$5:$A$105,0))</f>
        <v/>
      </c>
      <c r="K1612" s="25">
        <f>LOWER(Settings!$C$4)&amp;".mit."&amp;$A1612&amp;IF($C1612="","","."&amp;$C1612&amp;"."&amp;$B1612)&amp;IF(INDEX(Variables!$D$5:$D$105,MATCH($A1612,Variables!$A$5:$A$105,0))="","","."&amp;INDEX(Variables!$D$5:$D$105,MATCH($A1612,Variables!$A$5:$A$105,0)))&amp;"."&amp;K$5</f>
        <v/>
      </c>
      <c r="L1612" s="41">
        <f>L$12*$D1612*INDEX(L$21:L$28,$E1612)*INDEX(L$30:L$46,$F1612)*(1-INDEX(L$117:L$133,$F1612))</f>
        <v/>
      </c>
      <c r="M1612" s="40">
        <f>M$12*$D1612*INDEX(M$21:M$28,$E1612)*INDEX(M$30:M$46,$F1612)*(1-INDEX(M$117:M$133,$F1612))</f>
        <v/>
      </c>
      <c r="N1612" s="40">
        <f>N$12*$D1612*INDEX(N$21:N$28,$E1612)*INDEX(N$30:N$46,$F1612)*(1-INDEX(N$117:N$133,$F1612))</f>
        <v/>
      </c>
      <c r="O1612" s="40">
        <f>O$12*$D1612*INDEX(O$21:O$28,$E1612)*INDEX(O$30:O$46,$F1612)*(1-INDEX(O$117:O$133,$F1612))</f>
        <v/>
      </c>
      <c r="P1612" s="40">
        <f>P$12*$D1612*INDEX(P$21:P$28,$E1612)*INDEX(P$30:P$46,$F1612)*(1-INDEX(P$117:P$133,$F1612))</f>
        <v/>
      </c>
      <c r="Q1612" s="40">
        <f>Q$12*$D1612*INDEX(Q$21:Q$28,$E1612)*INDEX(Q$30:Q$46,$F1612)*(1-INDEX(Q$117:Q$133,$F1612))</f>
        <v/>
      </c>
      <c r="R1612" s="40">
        <f>R$12*$D1612*INDEX(R$21:R$28,$E1612)*INDEX(R$30:R$46,$F1612)*(1-INDEX(R$117:R$133,$F1612))</f>
        <v/>
      </c>
      <c r="S1612" s="40">
        <f>S$12*$D1612*INDEX(S$21:S$28,$E1612)*INDEX(S$30:S$46,$F1612)*(1-INDEX(S$117:S$133,$F1612))</f>
        <v/>
      </c>
      <c r="T1612" s="40">
        <f>T$12*$D1612*INDEX(T$21:T$28,$E1612)*INDEX(T$30:T$46,$F1612)*(1-INDEX(T$117:T$133,$F1612))</f>
        <v/>
      </c>
      <c r="U1612" s="40">
        <f>U$12*$D1612*INDEX(U$21:U$28,$E1612)*INDEX(U$30:U$46,$F1612)*(1-INDEX(U$117:U$133,$F1612))</f>
        <v/>
      </c>
      <c r="V1612" s="40">
        <f>V$12*$D1612*INDEX(V$21:V$28,$E1612)*INDEX(V$30:V$46,$F1612)*(1-INDEX(V$117:V$133,$F1612))</f>
        <v/>
      </c>
      <c r="W1612" s="40">
        <f>W$12*$D1612*INDEX(W$21:W$28,$E1612)*INDEX(W$30:W$46,$F1612)*(1-INDEX(W$117:W$133,$F1612))</f>
        <v/>
      </c>
      <c r="X1612" s="40">
        <f>X$12*$D1612*INDEX(X$21:X$28,$E1612)*INDEX(X$30:X$46,$F1612)*(1-INDEX(X$117:X$133,$F1612))</f>
        <v/>
      </c>
      <c r="Y1612" s="40">
        <f>Y$12*$D1612*INDEX(Y$21:Y$28,$E1612)*INDEX(Y$30:Y$46,$F1612)*(1-INDEX(Y$117:Y$133,$F1612))</f>
        <v/>
      </c>
      <c r="Z1612" s="40">
        <f>Z$12*$D1612*INDEX(Z$21:Z$28,$E1612)*INDEX(Z$30:Z$46,$F1612)*(1-INDEX(Z$117:Z$133,$F1612))</f>
        <v/>
      </c>
      <c r="AA1612" s="40">
        <f>AA$12*$D1612*INDEX(AA$21:AA$28,$E1612)*INDEX(AA$30:AA$46,$F1612)*(1-INDEX(AA$117:AA$133,$F1612))</f>
        <v/>
      </c>
      <c r="AB1612" s="40">
        <f>AB$12*$D1612*INDEX(AB$21:AB$28,$E1612)*INDEX(AB$30:AB$46,$F1612)*(1-INDEX(AB$117:AB$133,$F1612))</f>
        <v/>
      </c>
      <c r="AC1612" s="40">
        <f>AC$12*$D1612*INDEX(AC$21:AC$28,$E1612)*INDEX(AC$30:AC$46,$F1612)*(1-INDEX(AC$117:AC$133,$F1612))</f>
        <v/>
      </c>
      <c r="AD1612" s="42">
        <f>CARBONTAX(AD$12,$D1612,INDEX(AD$21:AD$28,$E1612),INDEX(AD$30:AD$46,$F1612),INDEX(AD$117:AD$133,$F1612))</f>
        <v/>
      </c>
      <c r="AE1612" s="25">
        <f>LOWER(Settings!$C$4)&amp;".mit."&amp;$A1612&amp;IF($C1612="","","."&amp;$C1612&amp;"."&amp;$B1612)&amp;IF(INDEX(Variables!$D$5:$D$105,MATCH($A1612,Variables!$A$5:$A$105,0))="","","."&amp;INDEX(Variables!$D$5:$D$105,MATCH($A1612,Variables!$A$5:$A$105,0)))&amp;"."&amp;AE$5</f>
        <v/>
      </c>
      <c r="AF1612" s="41">
        <f>AF$12*$D1612*INDEX(AF$21:AF$28,$E1612)*INDEX(AF$30:AF$46,$F1612)*(1-INDEX(AF$117:AF$133,$F1612))</f>
        <v/>
      </c>
      <c r="AG1612" s="40">
        <f>AG$12*$D1612*INDEX(AG$21:AG$28,$E1612)*INDEX(AG$30:AG$46,$F1612)*(1-INDEX(AG$117:AG$133,$F1612))</f>
        <v/>
      </c>
      <c r="AH1612" s="40">
        <f>AH$12*$D1612*INDEX(AH$21:AH$28,$E1612)*INDEX(AH$30:AH$46,$F1612)*(1-INDEX(AH$117:AH$133,$F1612))</f>
        <v/>
      </c>
      <c r="AI1612" s="40">
        <f>AI$12*$D1612*INDEX(AI$21:AI$28,$E1612)*INDEX(AI$30:AI$46,$F1612)*(1-INDEX(AI$117:AI$133,$F1612))</f>
        <v/>
      </c>
      <c r="AJ1612" s="40">
        <f>AJ$12*$D1612*INDEX(AJ$21:AJ$28,$E1612)*INDEX(AJ$30:AJ$46,$F1612)*(1-INDEX(AJ$117:AJ$133,$F1612))</f>
        <v/>
      </c>
      <c r="AK1612" s="40">
        <f>AK$12*$D1612*INDEX(AK$21:AK$28,$E1612)*INDEX(AK$30:AK$46,$F1612)*(1-INDEX(AK$117:AK$133,$F1612))</f>
        <v/>
      </c>
      <c r="AL1612" s="40">
        <f>AL$12*$D1612*INDEX(AL$21:AL$28,$E1612)*INDEX(AL$30:AL$46,$F1612)*(1-INDEX(AL$117:AL$133,$F1612))</f>
        <v/>
      </c>
      <c r="AM1612" s="40">
        <f>AM$12*$D1612*INDEX(AM$21:AM$28,$E1612)*INDEX(AM$30:AM$46,$F1612)*(1-INDEX(AM$117:AM$133,$F1612))</f>
        <v/>
      </c>
      <c r="AN1612" s="40">
        <f>AN$12*$D1612*INDEX(AN$21:AN$28,$E1612)*INDEX(AN$30:AN$46,$F1612)*(1-INDEX(AN$117:AN$133,$F1612))</f>
        <v/>
      </c>
      <c r="AO1612" s="40">
        <f>AO$12*$D1612*INDEX(AO$21:AO$28,$E1612)*INDEX(AO$30:AO$46,$F1612)*(1-INDEX(AO$117:AO$133,$F1612))</f>
        <v/>
      </c>
      <c r="AP1612" s="40">
        <f>AP$12*$D1612*INDEX(AP$21:AP$28,$E1612)*INDEX(AP$30:AP$46,$F1612)*(1-INDEX(AP$117:AP$133,$F1612))</f>
        <v/>
      </c>
      <c r="AQ1612" s="40">
        <f>AQ$12*$D1612*INDEX(AQ$21:AQ$28,$E1612)*INDEX(AQ$30:AQ$46,$F1612)*(1-INDEX(AQ$117:AQ$133,$F1612))</f>
        <v/>
      </c>
      <c r="AR1612" s="40">
        <f>AR$12*$D1612*INDEX(AR$21:AR$28,$E1612)*INDEX(AR$30:AR$46,$F1612)*(1-INDEX(AR$117:AR$133,$F1612))</f>
        <v/>
      </c>
      <c r="AS1612" s="40">
        <f>AS$12*$D1612*INDEX(AS$21:AS$28,$E1612)*INDEX(AS$30:AS$46,$F1612)*(1-INDEX(AS$117:AS$133,$F1612))</f>
        <v/>
      </c>
      <c r="AT1612" s="40">
        <f>AT$12*$D1612*INDEX(AT$21:AT$28,$E1612)*INDEX(AT$30:AT$46,$F1612)*(1-INDEX(AT$117:AT$133,$F1612))</f>
        <v/>
      </c>
      <c r="AU1612" s="40">
        <f>AU$12*$D1612*INDEX(AU$21:AU$28,$E1612)*INDEX(AU$30:AU$46,$F1612)*(1-INDEX(AU$117:AU$133,$F1612))</f>
        <v/>
      </c>
      <c r="AV1612" s="40">
        <f>AV$12*$D1612*INDEX(AV$21:AV$28,$E1612)*INDEX(AV$30:AV$46,$F1612)*(1-INDEX(AV$117:AV$133,$F1612))</f>
        <v/>
      </c>
      <c r="AW1612" s="40">
        <f>AW$12*$D1612*INDEX(AW$21:AW$28,$E1612)*INDEX(AW$30:AW$46,$F1612)*(1-INDEX(AW$117:AW$133,$F1612))</f>
        <v/>
      </c>
      <c r="AX1612" s="42">
        <f>CARBONTAX(AX$12,$D1612,INDEX(AX$21:AX$28,$E1612),INDEX(AX$30:AX$46,$F1612),INDEX(AX$117:AX$133,$F1612))</f>
        <v/>
      </c>
    </row>
    <row r="1613" hidden="1" outlineLevel="2">
      <c r="A1613" s="5" t="inlineStr">
        <is>
          <t>ctxnew</t>
        </is>
      </c>
      <c r="B1613" s="5" t="inlineStr">
        <is>
          <t>die</t>
        </is>
      </c>
      <c r="C1613" s="5" t="inlineStr">
        <is>
          <t>cst</t>
        </is>
      </c>
      <c r="D1613" s="40">
        <f>INDEX(Inputs!$T$5:$T$132,MATCH($B1613&amp;"|"&amp;$C1613,Inputs!$A$5:$A$132,0))</f>
        <v/>
      </c>
      <c r="E1613" s="40">
        <f>INDEX(Inputs!$J$5:$J$132,MATCH($B1613&amp;"|"&amp;$C1613,Inputs!$A$5:$A$132,0))</f>
        <v/>
      </c>
      <c r="F1613" s="40">
        <f>INDEX(Inputs!$K$5:$K$132,MATCH($B1613&amp;"|"&amp;$C1613,Inputs!$A$5:$A$132,0))</f>
        <v/>
      </c>
      <c r="G1613" s="39" t="n"/>
      <c r="H1613" s="5">
        <f>INDEX(Variables!$B$5:$B$105,MATCH($A1613,Variables!$A$5:$A$105,0))&amp;IF($C1613="",""," | "&amp;INDEX(Mapping!$B$5:$B$26,MATCH($C1613,Mapping!$A$5:$A$26,0))&amp;" | "&amp;INDEX(Mapping!$B$30:$B$41,MATCH($B1613,Mapping!$A$30:$A$41,0)))</f>
        <v/>
      </c>
      <c r="I1613" s="5">
        <f>INDEX(Variables!$C$5:$C$105,MATCH($A1613,Variables!$A$5:$A$105,0))</f>
        <v/>
      </c>
      <c r="J1613" s="5">
        <f>INDEX(Variables!$E$5:$E$105,MATCH($A1613,Variables!$A$5:$A$105,0))</f>
        <v/>
      </c>
      <c r="K1613" s="25">
        <f>LOWER(Settings!$C$4)&amp;".mit."&amp;$A1613&amp;IF($C1613="","","."&amp;$C1613&amp;"."&amp;$B1613)&amp;IF(INDEX(Variables!$D$5:$D$105,MATCH($A1613,Variables!$A$5:$A$105,0))="","","."&amp;INDEX(Variables!$D$5:$D$105,MATCH($A1613,Variables!$A$5:$A$105,0)))&amp;"."&amp;K$5</f>
        <v/>
      </c>
      <c r="L1613" s="41">
        <f>L$12*$D1613*INDEX(L$21:L$28,$E1613)*INDEX(L$30:L$46,$F1613)*(1-INDEX(L$117:L$133,$F1613))</f>
        <v/>
      </c>
      <c r="M1613" s="40">
        <f>M$12*$D1613*INDEX(M$21:M$28,$E1613)*INDEX(M$30:M$46,$F1613)*(1-INDEX(M$117:M$133,$F1613))</f>
        <v/>
      </c>
      <c r="N1613" s="40">
        <f>N$12*$D1613*INDEX(N$21:N$28,$E1613)*INDEX(N$30:N$46,$F1613)*(1-INDEX(N$117:N$133,$F1613))</f>
        <v/>
      </c>
      <c r="O1613" s="40">
        <f>O$12*$D1613*INDEX(O$21:O$28,$E1613)*INDEX(O$30:O$46,$F1613)*(1-INDEX(O$117:O$133,$F1613))</f>
        <v/>
      </c>
      <c r="P1613" s="40">
        <f>P$12*$D1613*INDEX(P$21:P$28,$E1613)*INDEX(P$30:P$46,$F1613)*(1-INDEX(P$117:P$133,$F1613))</f>
        <v/>
      </c>
      <c r="Q1613" s="40">
        <f>Q$12*$D1613*INDEX(Q$21:Q$28,$E1613)*INDEX(Q$30:Q$46,$F1613)*(1-INDEX(Q$117:Q$133,$F1613))</f>
        <v/>
      </c>
      <c r="R1613" s="40">
        <f>R$12*$D1613*INDEX(R$21:R$28,$E1613)*INDEX(R$30:R$46,$F1613)*(1-INDEX(R$117:R$133,$F1613))</f>
        <v/>
      </c>
      <c r="S1613" s="40">
        <f>S$12*$D1613*INDEX(S$21:S$28,$E1613)*INDEX(S$30:S$46,$F1613)*(1-INDEX(S$117:S$133,$F1613))</f>
        <v/>
      </c>
      <c r="T1613" s="40">
        <f>T$12*$D1613*INDEX(T$21:T$28,$E1613)*INDEX(T$30:T$46,$F1613)*(1-INDEX(T$117:T$133,$F1613))</f>
        <v/>
      </c>
      <c r="U1613" s="40">
        <f>U$12*$D1613*INDEX(U$21:U$28,$E1613)*INDEX(U$30:U$46,$F1613)*(1-INDEX(U$117:U$133,$F1613))</f>
        <v/>
      </c>
      <c r="V1613" s="40">
        <f>V$12*$D1613*INDEX(V$21:V$28,$E1613)*INDEX(V$30:V$46,$F1613)*(1-INDEX(V$117:V$133,$F1613))</f>
        <v/>
      </c>
      <c r="W1613" s="40">
        <f>W$12*$D1613*INDEX(W$21:W$28,$E1613)*INDEX(W$30:W$46,$F1613)*(1-INDEX(W$117:W$133,$F1613))</f>
        <v/>
      </c>
      <c r="X1613" s="40">
        <f>X$12*$D1613*INDEX(X$21:X$28,$E1613)*INDEX(X$30:X$46,$F1613)*(1-INDEX(X$117:X$133,$F1613))</f>
        <v/>
      </c>
      <c r="Y1613" s="40">
        <f>Y$12*$D1613*INDEX(Y$21:Y$28,$E1613)*INDEX(Y$30:Y$46,$F1613)*(1-INDEX(Y$117:Y$133,$F1613))</f>
        <v/>
      </c>
      <c r="Z1613" s="40">
        <f>Z$12*$D1613*INDEX(Z$21:Z$28,$E1613)*INDEX(Z$30:Z$46,$F1613)*(1-INDEX(Z$117:Z$133,$F1613))</f>
        <v/>
      </c>
      <c r="AA1613" s="40">
        <f>AA$12*$D1613*INDEX(AA$21:AA$28,$E1613)*INDEX(AA$30:AA$46,$F1613)*(1-INDEX(AA$117:AA$133,$F1613))</f>
        <v/>
      </c>
      <c r="AB1613" s="40">
        <f>AB$12*$D1613*INDEX(AB$21:AB$28,$E1613)*INDEX(AB$30:AB$46,$F1613)*(1-INDEX(AB$117:AB$133,$F1613))</f>
        <v/>
      </c>
      <c r="AC1613" s="40">
        <f>AC$12*$D1613*INDEX(AC$21:AC$28,$E1613)*INDEX(AC$30:AC$46,$F1613)*(1-INDEX(AC$117:AC$133,$F1613))</f>
        <v/>
      </c>
      <c r="AD1613" s="42">
        <f>CARBONTAX(AD$12,$D1613,INDEX(AD$21:AD$28,$E1613),INDEX(AD$30:AD$46,$F1613),INDEX(AD$117:AD$133,$F1613))</f>
        <v/>
      </c>
      <c r="AE1613" s="25">
        <f>LOWER(Settings!$C$4)&amp;".mit."&amp;$A1613&amp;IF($C1613="","","."&amp;$C1613&amp;"."&amp;$B1613)&amp;IF(INDEX(Variables!$D$5:$D$105,MATCH($A1613,Variables!$A$5:$A$105,0))="","","."&amp;INDEX(Variables!$D$5:$D$105,MATCH($A1613,Variables!$A$5:$A$105,0)))&amp;"."&amp;AE$5</f>
        <v/>
      </c>
      <c r="AF1613" s="41">
        <f>AF$12*$D1613*INDEX(AF$21:AF$28,$E1613)*INDEX(AF$30:AF$46,$F1613)*(1-INDEX(AF$117:AF$133,$F1613))</f>
        <v/>
      </c>
      <c r="AG1613" s="40">
        <f>AG$12*$D1613*INDEX(AG$21:AG$28,$E1613)*INDEX(AG$30:AG$46,$F1613)*(1-INDEX(AG$117:AG$133,$F1613))</f>
        <v/>
      </c>
      <c r="AH1613" s="40">
        <f>AH$12*$D1613*INDEX(AH$21:AH$28,$E1613)*INDEX(AH$30:AH$46,$F1613)*(1-INDEX(AH$117:AH$133,$F1613))</f>
        <v/>
      </c>
      <c r="AI1613" s="40">
        <f>AI$12*$D1613*INDEX(AI$21:AI$28,$E1613)*INDEX(AI$30:AI$46,$F1613)*(1-INDEX(AI$117:AI$133,$F1613))</f>
        <v/>
      </c>
      <c r="AJ1613" s="40">
        <f>AJ$12*$D1613*INDEX(AJ$21:AJ$28,$E1613)*INDEX(AJ$30:AJ$46,$F1613)*(1-INDEX(AJ$117:AJ$133,$F1613))</f>
        <v/>
      </c>
      <c r="AK1613" s="40">
        <f>AK$12*$D1613*INDEX(AK$21:AK$28,$E1613)*INDEX(AK$30:AK$46,$F1613)*(1-INDEX(AK$117:AK$133,$F1613))</f>
        <v/>
      </c>
      <c r="AL1613" s="40">
        <f>AL$12*$D1613*INDEX(AL$21:AL$28,$E1613)*INDEX(AL$30:AL$46,$F1613)*(1-INDEX(AL$117:AL$133,$F1613))</f>
        <v/>
      </c>
      <c r="AM1613" s="40">
        <f>AM$12*$D1613*INDEX(AM$21:AM$28,$E1613)*INDEX(AM$30:AM$46,$F1613)*(1-INDEX(AM$117:AM$133,$F1613))</f>
        <v/>
      </c>
      <c r="AN1613" s="40">
        <f>AN$12*$D1613*INDEX(AN$21:AN$28,$E1613)*INDEX(AN$30:AN$46,$F1613)*(1-INDEX(AN$117:AN$133,$F1613))</f>
        <v/>
      </c>
      <c r="AO1613" s="40">
        <f>AO$12*$D1613*INDEX(AO$21:AO$28,$E1613)*INDEX(AO$30:AO$46,$F1613)*(1-INDEX(AO$117:AO$133,$F1613))</f>
        <v/>
      </c>
      <c r="AP1613" s="40">
        <f>AP$12*$D1613*INDEX(AP$21:AP$28,$E1613)*INDEX(AP$30:AP$46,$F1613)*(1-INDEX(AP$117:AP$133,$F1613))</f>
        <v/>
      </c>
      <c r="AQ1613" s="40">
        <f>AQ$12*$D1613*INDEX(AQ$21:AQ$28,$E1613)*INDEX(AQ$30:AQ$46,$F1613)*(1-INDEX(AQ$117:AQ$133,$F1613))</f>
        <v/>
      </c>
      <c r="AR1613" s="40">
        <f>AR$12*$D1613*INDEX(AR$21:AR$28,$E1613)*INDEX(AR$30:AR$46,$F1613)*(1-INDEX(AR$117:AR$133,$F1613))</f>
        <v/>
      </c>
      <c r="AS1613" s="40">
        <f>AS$12*$D1613*INDEX(AS$21:AS$28,$E1613)*INDEX(AS$30:AS$46,$F1613)*(1-INDEX(AS$117:AS$133,$F1613))</f>
        <v/>
      </c>
      <c r="AT1613" s="40">
        <f>AT$12*$D1613*INDEX(AT$21:AT$28,$E1613)*INDEX(AT$30:AT$46,$F1613)*(1-INDEX(AT$117:AT$133,$F1613))</f>
        <v/>
      </c>
      <c r="AU1613" s="40">
        <f>AU$12*$D1613*INDEX(AU$21:AU$28,$E1613)*INDEX(AU$30:AU$46,$F1613)*(1-INDEX(AU$117:AU$133,$F1613))</f>
        <v/>
      </c>
      <c r="AV1613" s="40">
        <f>AV$12*$D1613*INDEX(AV$21:AV$28,$E1613)*INDEX(AV$30:AV$46,$F1613)*(1-INDEX(AV$117:AV$133,$F1613))</f>
        <v/>
      </c>
      <c r="AW1613" s="40">
        <f>AW$12*$D1613*INDEX(AW$21:AW$28,$E1613)*INDEX(AW$30:AW$46,$F1613)*(1-INDEX(AW$117:AW$133,$F1613))</f>
        <v/>
      </c>
      <c r="AX1613" s="42">
        <f>CARBONTAX(AX$12,$D1613,INDEX(AX$21:AX$28,$E1613),INDEX(AX$30:AX$46,$F1613),INDEX(AX$117:AX$133,$F1613))</f>
        <v/>
      </c>
    </row>
    <row r="1614" hidden="1" outlineLevel="2">
      <c r="A1614" s="5" t="inlineStr">
        <is>
          <t>ctxnew</t>
        </is>
      </c>
      <c r="B1614" s="5" t="inlineStr">
        <is>
          <t>lpg</t>
        </is>
      </c>
      <c r="C1614" s="5" t="inlineStr">
        <is>
          <t>cst</t>
        </is>
      </c>
      <c r="D1614" s="40">
        <f>INDEX(Inputs!$T$5:$T$132,MATCH($B1614&amp;"|"&amp;$C1614,Inputs!$A$5:$A$132,0))</f>
        <v/>
      </c>
      <c r="E1614" s="40">
        <f>INDEX(Inputs!$J$5:$J$132,MATCH($B1614&amp;"|"&amp;$C1614,Inputs!$A$5:$A$132,0))</f>
        <v/>
      </c>
      <c r="F1614" s="40">
        <f>INDEX(Inputs!$K$5:$K$132,MATCH($B1614&amp;"|"&amp;$C1614,Inputs!$A$5:$A$132,0))</f>
        <v/>
      </c>
      <c r="G1614" s="39" t="n"/>
      <c r="H1614" s="5">
        <f>INDEX(Variables!$B$5:$B$105,MATCH($A1614,Variables!$A$5:$A$105,0))&amp;IF($C1614="",""," | "&amp;INDEX(Mapping!$B$5:$B$26,MATCH($C1614,Mapping!$A$5:$A$26,0))&amp;" | "&amp;INDEX(Mapping!$B$30:$B$41,MATCH($B1614,Mapping!$A$30:$A$41,0)))</f>
        <v/>
      </c>
      <c r="I1614" s="5">
        <f>INDEX(Variables!$C$5:$C$105,MATCH($A1614,Variables!$A$5:$A$105,0))</f>
        <v/>
      </c>
      <c r="J1614" s="5">
        <f>INDEX(Variables!$E$5:$E$105,MATCH($A1614,Variables!$A$5:$A$105,0))</f>
        <v/>
      </c>
      <c r="K1614" s="25">
        <f>LOWER(Settings!$C$4)&amp;".mit."&amp;$A1614&amp;IF($C1614="","","."&amp;$C1614&amp;"."&amp;$B1614)&amp;IF(INDEX(Variables!$D$5:$D$105,MATCH($A1614,Variables!$A$5:$A$105,0))="","","."&amp;INDEX(Variables!$D$5:$D$105,MATCH($A1614,Variables!$A$5:$A$105,0)))&amp;"."&amp;K$5</f>
        <v/>
      </c>
      <c r="L1614" s="41">
        <f>L$12*$D1614*INDEX(L$21:L$28,$E1614)*INDEX(L$30:L$46,$F1614)*(1-INDEX(L$117:L$133,$F1614))</f>
        <v/>
      </c>
      <c r="M1614" s="40">
        <f>M$12*$D1614*INDEX(M$21:M$28,$E1614)*INDEX(M$30:M$46,$F1614)*(1-INDEX(M$117:M$133,$F1614))</f>
        <v/>
      </c>
      <c r="N1614" s="40">
        <f>N$12*$D1614*INDEX(N$21:N$28,$E1614)*INDEX(N$30:N$46,$F1614)*(1-INDEX(N$117:N$133,$F1614))</f>
        <v/>
      </c>
      <c r="O1614" s="40">
        <f>O$12*$D1614*INDEX(O$21:O$28,$E1614)*INDEX(O$30:O$46,$F1614)*(1-INDEX(O$117:O$133,$F1614))</f>
        <v/>
      </c>
      <c r="P1614" s="40">
        <f>P$12*$D1614*INDEX(P$21:P$28,$E1614)*INDEX(P$30:P$46,$F1614)*(1-INDEX(P$117:P$133,$F1614))</f>
        <v/>
      </c>
      <c r="Q1614" s="40">
        <f>Q$12*$D1614*INDEX(Q$21:Q$28,$E1614)*INDEX(Q$30:Q$46,$F1614)*(1-INDEX(Q$117:Q$133,$F1614))</f>
        <v/>
      </c>
      <c r="R1614" s="40">
        <f>R$12*$D1614*INDEX(R$21:R$28,$E1614)*INDEX(R$30:R$46,$F1614)*(1-INDEX(R$117:R$133,$F1614))</f>
        <v/>
      </c>
      <c r="S1614" s="40">
        <f>S$12*$D1614*INDEX(S$21:S$28,$E1614)*INDEX(S$30:S$46,$F1614)*(1-INDEX(S$117:S$133,$F1614))</f>
        <v/>
      </c>
      <c r="T1614" s="40">
        <f>T$12*$D1614*INDEX(T$21:T$28,$E1614)*INDEX(T$30:T$46,$F1614)*(1-INDEX(T$117:T$133,$F1614))</f>
        <v/>
      </c>
      <c r="U1614" s="40">
        <f>U$12*$D1614*INDEX(U$21:U$28,$E1614)*INDEX(U$30:U$46,$F1614)*(1-INDEX(U$117:U$133,$F1614))</f>
        <v/>
      </c>
      <c r="V1614" s="40">
        <f>V$12*$D1614*INDEX(V$21:V$28,$E1614)*INDEX(V$30:V$46,$F1614)*(1-INDEX(V$117:V$133,$F1614))</f>
        <v/>
      </c>
      <c r="W1614" s="40">
        <f>W$12*$D1614*INDEX(W$21:W$28,$E1614)*INDEX(W$30:W$46,$F1614)*(1-INDEX(W$117:W$133,$F1614))</f>
        <v/>
      </c>
      <c r="X1614" s="40">
        <f>X$12*$D1614*INDEX(X$21:X$28,$E1614)*INDEX(X$30:X$46,$F1614)*(1-INDEX(X$117:X$133,$F1614))</f>
        <v/>
      </c>
      <c r="Y1614" s="40">
        <f>Y$12*$D1614*INDEX(Y$21:Y$28,$E1614)*INDEX(Y$30:Y$46,$F1614)*(1-INDEX(Y$117:Y$133,$F1614))</f>
        <v/>
      </c>
      <c r="Z1614" s="40">
        <f>Z$12*$D1614*INDEX(Z$21:Z$28,$E1614)*INDEX(Z$30:Z$46,$F1614)*(1-INDEX(Z$117:Z$133,$F1614))</f>
        <v/>
      </c>
      <c r="AA1614" s="40">
        <f>AA$12*$D1614*INDEX(AA$21:AA$28,$E1614)*INDEX(AA$30:AA$46,$F1614)*(1-INDEX(AA$117:AA$133,$F1614))</f>
        <v/>
      </c>
      <c r="AB1614" s="40">
        <f>AB$12*$D1614*INDEX(AB$21:AB$28,$E1614)*INDEX(AB$30:AB$46,$F1614)*(1-INDEX(AB$117:AB$133,$F1614))</f>
        <v/>
      </c>
      <c r="AC1614" s="40">
        <f>AC$12*$D1614*INDEX(AC$21:AC$28,$E1614)*INDEX(AC$30:AC$46,$F1614)*(1-INDEX(AC$117:AC$133,$F1614))</f>
        <v/>
      </c>
      <c r="AD1614" s="42">
        <f>CARBONTAX(AD$12,$D1614,INDEX(AD$21:AD$28,$E1614),INDEX(AD$30:AD$46,$F1614),INDEX(AD$117:AD$133,$F1614))</f>
        <v/>
      </c>
      <c r="AE1614" s="25">
        <f>LOWER(Settings!$C$4)&amp;".mit."&amp;$A1614&amp;IF($C1614="","","."&amp;$C1614&amp;"."&amp;$B1614)&amp;IF(INDEX(Variables!$D$5:$D$105,MATCH($A1614,Variables!$A$5:$A$105,0))="","","."&amp;INDEX(Variables!$D$5:$D$105,MATCH($A1614,Variables!$A$5:$A$105,0)))&amp;"."&amp;AE$5</f>
        <v/>
      </c>
      <c r="AF1614" s="41">
        <f>AF$12*$D1614*INDEX(AF$21:AF$28,$E1614)*INDEX(AF$30:AF$46,$F1614)*(1-INDEX(AF$117:AF$133,$F1614))</f>
        <v/>
      </c>
      <c r="AG1614" s="40">
        <f>AG$12*$D1614*INDEX(AG$21:AG$28,$E1614)*INDEX(AG$30:AG$46,$F1614)*(1-INDEX(AG$117:AG$133,$F1614))</f>
        <v/>
      </c>
      <c r="AH1614" s="40">
        <f>AH$12*$D1614*INDEX(AH$21:AH$28,$E1614)*INDEX(AH$30:AH$46,$F1614)*(1-INDEX(AH$117:AH$133,$F1614))</f>
        <v/>
      </c>
      <c r="AI1614" s="40">
        <f>AI$12*$D1614*INDEX(AI$21:AI$28,$E1614)*INDEX(AI$30:AI$46,$F1614)*(1-INDEX(AI$117:AI$133,$F1614))</f>
        <v/>
      </c>
      <c r="AJ1614" s="40">
        <f>AJ$12*$D1614*INDEX(AJ$21:AJ$28,$E1614)*INDEX(AJ$30:AJ$46,$F1614)*(1-INDEX(AJ$117:AJ$133,$F1614))</f>
        <v/>
      </c>
      <c r="AK1614" s="40">
        <f>AK$12*$D1614*INDEX(AK$21:AK$28,$E1614)*INDEX(AK$30:AK$46,$F1614)*(1-INDEX(AK$117:AK$133,$F1614))</f>
        <v/>
      </c>
      <c r="AL1614" s="40">
        <f>AL$12*$D1614*INDEX(AL$21:AL$28,$E1614)*INDEX(AL$30:AL$46,$F1614)*(1-INDEX(AL$117:AL$133,$F1614))</f>
        <v/>
      </c>
      <c r="AM1614" s="40">
        <f>AM$12*$D1614*INDEX(AM$21:AM$28,$E1614)*INDEX(AM$30:AM$46,$F1614)*(1-INDEX(AM$117:AM$133,$F1614))</f>
        <v/>
      </c>
      <c r="AN1614" s="40">
        <f>AN$12*$D1614*INDEX(AN$21:AN$28,$E1614)*INDEX(AN$30:AN$46,$F1614)*(1-INDEX(AN$117:AN$133,$F1614))</f>
        <v/>
      </c>
      <c r="AO1614" s="40">
        <f>AO$12*$D1614*INDEX(AO$21:AO$28,$E1614)*INDEX(AO$30:AO$46,$F1614)*(1-INDEX(AO$117:AO$133,$F1614))</f>
        <v/>
      </c>
      <c r="AP1614" s="40">
        <f>AP$12*$D1614*INDEX(AP$21:AP$28,$E1614)*INDEX(AP$30:AP$46,$F1614)*(1-INDEX(AP$117:AP$133,$F1614))</f>
        <v/>
      </c>
      <c r="AQ1614" s="40">
        <f>AQ$12*$D1614*INDEX(AQ$21:AQ$28,$E1614)*INDEX(AQ$30:AQ$46,$F1614)*(1-INDEX(AQ$117:AQ$133,$F1614))</f>
        <v/>
      </c>
      <c r="AR1614" s="40">
        <f>AR$12*$D1614*INDEX(AR$21:AR$28,$E1614)*INDEX(AR$30:AR$46,$F1614)*(1-INDEX(AR$117:AR$133,$F1614))</f>
        <v/>
      </c>
      <c r="AS1614" s="40">
        <f>AS$12*$D1614*INDEX(AS$21:AS$28,$E1614)*INDEX(AS$30:AS$46,$F1614)*(1-INDEX(AS$117:AS$133,$F1614))</f>
        <v/>
      </c>
      <c r="AT1614" s="40">
        <f>AT$12*$D1614*INDEX(AT$21:AT$28,$E1614)*INDEX(AT$30:AT$46,$F1614)*(1-INDEX(AT$117:AT$133,$F1614))</f>
        <v/>
      </c>
      <c r="AU1614" s="40">
        <f>AU$12*$D1614*INDEX(AU$21:AU$28,$E1614)*INDEX(AU$30:AU$46,$F1614)*(1-INDEX(AU$117:AU$133,$F1614))</f>
        <v/>
      </c>
      <c r="AV1614" s="40">
        <f>AV$12*$D1614*INDEX(AV$21:AV$28,$E1614)*INDEX(AV$30:AV$46,$F1614)*(1-INDEX(AV$117:AV$133,$F1614))</f>
        <v/>
      </c>
      <c r="AW1614" s="40">
        <f>AW$12*$D1614*INDEX(AW$21:AW$28,$E1614)*INDEX(AW$30:AW$46,$F1614)*(1-INDEX(AW$117:AW$133,$F1614))</f>
        <v/>
      </c>
      <c r="AX1614" s="42">
        <f>CARBONTAX(AX$12,$D1614,INDEX(AX$21:AX$28,$E1614),INDEX(AX$30:AX$46,$F1614),INDEX(AX$117:AX$133,$F1614))</f>
        <v/>
      </c>
    </row>
    <row r="1615" hidden="1" outlineLevel="2">
      <c r="A1615" s="5" t="inlineStr">
        <is>
          <t>ctxnew</t>
        </is>
      </c>
      <c r="B1615" s="5" t="inlineStr">
        <is>
          <t>ker</t>
        </is>
      </c>
      <c r="C1615" s="5" t="inlineStr">
        <is>
          <t>cst</t>
        </is>
      </c>
      <c r="D1615" s="40">
        <f>INDEX(Inputs!$T$5:$T$132,MATCH($B1615&amp;"|"&amp;$C1615,Inputs!$A$5:$A$132,0))</f>
        <v/>
      </c>
      <c r="E1615" s="40">
        <f>INDEX(Inputs!$J$5:$J$132,MATCH($B1615&amp;"|"&amp;$C1615,Inputs!$A$5:$A$132,0))</f>
        <v/>
      </c>
      <c r="F1615" s="40">
        <f>INDEX(Inputs!$K$5:$K$132,MATCH($B1615&amp;"|"&amp;$C1615,Inputs!$A$5:$A$132,0))</f>
        <v/>
      </c>
      <c r="G1615" s="39" t="n"/>
      <c r="H1615" s="5">
        <f>INDEX(Variables!$B$5:$B$105,MATCH($A1615,Variables!$A$5:$A$105,0))&amp;IF($C1615="",""," | "&amp;INDEX(Mapping!$B$5:$B$26,MATCH($C1615,Mapping!$A$5:$A$26,0))&amp;" | "&amp;INDEX(Mapping!$B$30:$B$41,MATCH($B1615,Mapping!$A$30:$A$41,0)))</f>
        <v/>
      </c>
      <c r="I1615" s="5">
        <f>INDEX(Variables!$C$5:$C$105,MATCH($A1615,Variables!$A$5:$A$105,0))</f>
        <v/>
      </c>
      <c r="J1615" s="5">
        <f>INDEX(Variables!$E$5:$E$105,MATCH($A1615,Variables!$A$5:$A$105,0))</f>
        <v/>
      </c>
      <c r="K1615" s="25">
        <f>LOWER(Settings!$C$4)&amp;".mit."&amp;$A1615&amp;IF($C1615="","","."&amp;$C1615&amp;"."&amp;$B1615)&amp;IF(INDEX(Variables!$D$5:$D$105,MATCH($A1615,Variables!$A$5:$A$105,0))="","","."&amp;INDEX(Variables!$D$5:$D$105,MATCH($A1615,Variables!$A$5:$A$105,0)))&amp;"."&amp;K$5</f>
        <v/>
      </c>
      <c r="L1615" s="41">
        <f>L$12*$D1615*INDEX(L$21:L$28,$E1615)*INDEX(L$30:L$46,$F1615)*(1-INDEX(L$117:L$133,$F1615))</f>
        <v/>
      </c>
      <c r="M1615" s="40">
        <f>M$12*$D1615*INDEX(M$21:M$28,$E1615)*INDEX(M$30:M$46,$F1615)*(1-INDEX(M$117:M$133,$F1615))</f>
        <v/>
      </c>
      <c r="N1615" s="40">
        <f>N$12*$D1615*INDEX(N$21:N$28,$E1615)*INDEX(N$30:N$46,$F1615)*(1-INDEX(N$117:N$133,$F1615))</f>
        <v/>
      </c>
      <c r="O1615" s="40">
        <f>O$12*$D1615*INDEX(O$21:O$28,$E1615)*INDEX(O$30:O$46,$F1615)*(1-INDEX(O$117:O$133,$F1615))</f>
        <v/>
      </c>
      <c r="P1615" s="40">
        <f>P$12*$D1615*INDEX(P$21:P$28,$E1615)*INDEX(P$30:P$46,$F1615)*(1-INDEX(P$117:P$133,$F1615))</f>
        <v/>
      </c>
      <c r="Q1615" s="40">
        <f>Q$12*$D1615*INDEX(Q$21:Q$28,$E1615)*INDEX(Q$30:Q$46,$F1615)*(1-INDEX(Q$117:Q$133,$F1615))</f>
        <v/>
      </c>
      <c r="R1615" s="40">
        <f>R$12*$D1615*INDEX(R$21:R$28,$E1615)*INDEX(R$30:R$46,$F1615)*(1-INDEX(R$117:R$133,$F1615))</f>
        <v/>
      </c>
      <c r="S1615" s="40">
        <f>S$12*$D1615*INDEX(S$21:S$28,$E1615)*INDEX(S$30:S$46,$F1615)*(1-INDEX(S$117:S$133,$F1615))</f>
        <v/>
      </c>
      <c r="T1615" s="40">
        <f>T$12*$D1615*INDEX(T$21:T$28,$E1615)*INDEX(T$30:T$46,$F1615)*(1-INDEX(T$117:T$133,$F1615))</f>
        <v/>
      </c>
      <c r="U1615" s="40">
        <f>U$12*$D1615*INDEX(U$21:U$28,$E1615)*INDEX(U$30:U$46,$F1615)*(1-INDEX(U$117:U$133,$F1615))</f>
        <v/>
      </c>
      <c r="V1615" s="40">
        <f>V$12*$D1615*INDEX(V$21:V$28,$E1615)*INDEX(V$30:V$46,$F1615)*(1-INDEX(V$117:V$133,$F1615))</f>
        <v/>
      </c>
      <c r="W1615" s="40">
        <f>W$12*$D1615*INDEX(W$21:W$28,$E1615)*INDEX(W$30:W$46,$F1615)*(1-INDEX(W$117:W$133,$F1615))</f>
        <v/>
      </c>
      <c r="X1615" s="40">
        <f>X$12*$D1615*INDEX(X$21:X$28,$E1615)*INDEX(X$30:X$46,$F1615)*(1-INDEX(X$117:X$133,$F1615))</f>
        <v/>
      </c>
      <c r="Y1615" s="40">
        <f>Y$12*$D1615*INDEX(Y$21:Y$28,$E1615)*INDEX(Y$30:Y$46,$F1615)*(1-INDEX(Y$117:Y$133,$F1615))</f>
        <v/>
      </c>
      <c r="Z1615" s="40">
        <f>Z$12*$D1615*INDEX(Z$21:Z$28,$E1615)*INDEX(Z$30:Z$46,$F1615)*(1-INDEX(Z$117:Z$133,$F1615))</f>
        <v/>
      </c>
      <c r="AA1615" s="40">
        <f>AA$12*$D1615*INDEX(AA$21:AA$28,$E1615)*INDEX(AA$30:AA$46,$F1615)*(1-INDEX(AA$117:AA$133,$F1615))</f>
        <v/>
      </c>
      <c r="AB1615" s="40">
        <f>AB$12*$D1615*INDEX(AB$21:AB$28,$E1615)*INDEX(AB$30:AB$46,$F1615)*(1-INDEX(AB$117:AB$133,$F1615))</f>
        <v/>
      </c>
      <c r="AC1615" s="40">
        <f>AC$12*$D1615*INDEX(AC$21:AC$28,$E1615)*INDEX(AC$30:AC$46,$F1615)*(1-INDEX(AC$117:AC$133,$F1615))</f>
        <v/>
      </c>
      <c r="AD1615" s="42">
        <f>CARBONTAX(AD$12,$D1615,INDEX(AD$21:AD$28,$E1615),INDEX(AD$30:AD$46,$F1615),INDEX(AD$117:AD$133,$F1615))</f>
        <v/>
      </c>
      <c r="AE1615" s="25">
        <f>LOWER(Settings!$C$4)&amp;".mit."&amp;$A1615&amp;IF($C1615="","","."&amp;$C1615&amp;"."&amp;$B1615)&amp;IF(INDEX(Variables!$D$5:$D$105,MATCH($A1615,Variables!$A$5:$A$105,0))="","","."&amp;INDEX(Variables!$D$5:$D$105,MATCH($A1615,Variables!$A$5:$A$105,0)))&amp;"."&amp;AE$5</f>
        <v/>
      </c>
      <c r="AF1615" s="41">
        <f>AF$12*$D1615*INDEX(AF$21:AF$28,$E1615)*INDEX(AF$30:AF$46,$F1615)*(1-INDEX(AF$117:AF$133,$F1615))</f>
        <v/>
      </c>
      <c r="AG1615" s="40">
        <f>AG$12*$D1615*INDEX(AG$21:AG$28,$E1615)*INDEX(AG$30:AG$46,$F1615)*(1-INDEX(AG$117:AG$133,$F1615))</f>
        <v/>
      </c>
      <c r="AH1615" s="40">
        <f>AH$12*$D1615*INDEX(AH$21:AH$28,$E1615)*INDEX(AH$30:AH$46,$F1615)*(1-INDEX(AH$117:AH$133,$F1615))</f>
        <v/>
      </c>
      <c r="AI1615" s="40">
        <f>AI$12*$D1615*INDEX(AI$21:AI$28,$E1615)*INDEX(AI$30:AI$46,$F1615)*(1-INDEX(AI$117:AI$133,$F1615))</f>
        <v/>
      </c>
      <c r="AJ1615" s="40">
        <f>AJ$12*$D1615*INDEX(AJ$21:AJ$28,$E1615)*INDEX(AJ$30:AJ$46,$F1615)*(1-INDEX(AJ$117:AJ$133,$F1615))</f>
        <v/>
      </c>
      <c r="AK1615" s="40">
        <f>AK$12*$D1615*INDEX(AK$21:AK$28,$E1615)*INDEX(AK$30:AK$46,$F1615)*(1-INDEX(AK$117:AK$133,$F1615))</f>
        <v/>
      </c>
      <c r="AL1615" s="40">
        <f>AL$12*$D1615*INDEX(AL$21:AL$28,$E1615)*INDEX(AL$30:AL$46,$F1615)*(1-INDEX(AL$117:AL$133,$F1615))</f>
        <v/>
      </c>
      <c r="AM1615" s="40">
        <f>AM$12*$D1615*INDEX(AM$21:AM$28,$E1615)*INDEX(AM$30:AM$46,$F1615)*(1-INDEX(AM$117:AM$133,$F1615))</f>
        <v/>
      </c>
      <c r="AN1615" s="40">
        <f>AN$12*$D1615*INDEX(AN$21:AN$28,$E1615)*INDEX(AN$30:AN$46,$F1615)*(1-INDEX(AN$117:AN$133,$F1615))</f>
        <v/>
      </c>
      <c r="AO1615" s="40">
        <f>AO$12*$D1615*INDEX(AO$21:AO$28,$E1615)*INDEX(AO$30:AO$46,$F1615)*(1-INDEX(AO$117:AO$133,$F1615))</f>
        <v/>
      </c>
      <c r="AP1615" s="40">
        <f>AP$12*$D1615*INDEX(AP$21:AP$28,$E1615)*INDEX(AP$30:AP$46,$F1615)*(1-INDEX(AP$117:AP$133,$F1615))</f>
        <v/>
      </c>
      <c r="AQ1615" s="40">
        <f>AQ$12*$D1615*INDEX(AQ$21:AQ$28,$E1615)*INDEX(AQ$30:AQ$46,$F1615)*(1-INDEX(AQ$117:AQ$133,$F1615))</f>
        <v/>
      </c>
      <c r="AR1615" s="40">
        <f>AR$12*$D1615*INDEX(AR$21:AR$28,$E1615)*INDEX(AR$30:AR$46,$F1615)*(1-INDEX(AR$117:AR$133,$F1615))</f>
        <v/>
      </c>
      <c r="AS1615" s="40">
        <f>AS$12*$D1615*INDEX(AS$21:AS$28,$E1615)*INDEX(AS$30:AS$46,$F1615)*(1-INDEX(AS$117:AS$133,$F1615))</f>
        <v/>
      </c>
      <c r="AT1615" s="40">
        <f>AT$12*$D1615*INDEX(AT$21:AT$28,$E1615)*INDEX(AT$30:AT$46,$F1615)*(1-INDEX(AT$117:AT$133,$F1615))</f>
        <v/>
      </c>
      <c r="AU1615" s="40">
        <f>AU$12*$D1615*INDEX(AU$21:AU$28,$E1615)*INDEX(AU$30:AU$46,$F1615)*(1-INDEX(AU$117:AU$133,$F1615))</f>
        <v/>
      </c>
      <c r="AV1615" s="40">
        <f>AV$12*$D1615*INDEX(AV$21:AV$28,$E1615)*INDEX(AV$30:AV$46,$F1615)*(1-INDEX(AV$117:AV$133,$F1615))</f>
        <v/>
      </c>
      <c r="AW1615" s="40">
        <f>AW$12*$D1615*INDEX(AW$21:AW$28,$E1615)*INDEX(AW$30:AW$46,$F1615)*(1-INDEX(AW$117:AW$133,$F1615))</f>
        <v/>
      </c>
      <c r="AX1615" s="42">
        <f>CARBONTAX(AX$12,$D1615,INDEX(AX$21:AX$28,$E1615),INDEX(AX$30:AX$46,$F1615),INDEX(AX$117:AX$133,$F1615))</f>
        <v/>
      </c>
    </row>
    <row r="1616" hidden="1" outlineLevel="2">
      <c r="A1616" s="5" t="inlineStr">
        <is>
          <t>ctxnew</t>
        </is>
      </c>
      <c r="B1616" s="5" t="inlineStr">
        <is>
          <t>oop</t>
        </is>
      </c>
      <c r="C1616" s="5" t="inlineStr">
        <is>
          <t>cst</t>
        </is>
      </c>
      <c r="D1616" s="40">
        <f>INDEX(Inputs!$T$5:$T$132,MATCH($B1616&amp;"|"&amp;$C1616,Inputs!$A$5:$A$132,0))</f>
        <v/>
      </c>
      <c r="E1616" s="40">
        <f>INDEX(Inputs!$J$5:$J$132,MATCH($B1616&amp;"|"&amp;$C1616,Inputs!$A$5:$A$132,0))</f>
        <v/>
      </c>
      <c r="F1616" s="40">
        <f>INDEX(Inputs!$K$5:$K$132,MATCH($B1616&amp;"|"&amp;$C1616,Inputs!$A$5:$A$132,0))</f>
        <v/>
      </c>
      <c r="G1616" s="39" t="n"/>
      <c r="H1616" s="5">
        <f>INDEX(Variables!$B$5:$B$105,MATCH($A1616,Variables!$A$5:$A$105,0))&amp;IF($C1616="",""," | "&amp;INDEX(Mapping!$B$5:$B$26,MATCH($C1616,Mapping!$A$5:$A$26,0))&amp;" | "&amp;INDEX(Mapping!$B$30:$B$41,MATCH($B1616,Mapping!$A$30:$A$41,0)))</f>
        <v/>
      </c>
      <c r="I1616" s="5">
        <f>INDEX(Variables!$C$5:$C$105,MATCH($A1616,Variables!$A$5:$A$105,0))</f>
        <v/>
      </c>
      <c r="J1616" s="5">
        <f>INDEX(Variables!$E$5:$E$105,MATCH($A1616,Variables!$A$5:$A$105,0))</f>
        <v/>
      </c>
      <c r="K1616" s="25">
        <f>LOWER(Settings!$C$4)&amp;".mit."&amp;$A1616&amp;IF($C1616="","","."&amp;$C1616&amp;"."&amp;$B1616)&amp;IF(INDEX(Variables!$D$5:$D$105,MATCH($A1616,Variables!$A$5:$A$105,0))="","","."&amp;INDEX(Variables!$D$5:$D$105,MATCH($A1616,Variables!$A$5:$A$105,0)))&amp;"."&amp;K$5</f>
        <v/>
      </c>
      <c r="L1616" s="41">
        <f>L$12*$D1616*INDEX(L$21:L$28,$E1616)*INDEX(L$30:L$46,$F1616)*(1-INDEX(L$117:L$133,$F1616))</f>
        <v/>
      </c>
      <c r="M1616" s="40">
        <f>M$12*$D1616*INDEX(M$21:M$28,$E1616)*INDEX(M$30:M$46,$F1616)*(1-INDEX(M$117:M$133,$F1616))</f>
        <v/>
      </c>
      <c r="N1616" s="40">
        <f>N$12*$D1616*INDEX(N$21:N$28,$E1616)*INDEX(N$30:N$46,$F1616)*(1-INDEX(N$117:N$133,$F1616))</f>
        <v/>
      </c>
      <c r="O1616" s="40">
        <f>O$12*$D1616*INDEX(O$21:O$28,$E1616)*INDEX(O$30:O$46,$F1616)*(1-INDEX(O$117:O$133,$F1616))</f>
        <v/>
      </c>
      <c r="P1616" s="40">
        <f>P$12*$D1616*INDEX(P$21:P$28,$E1616)*INDEX(P$30:P$46,$F1616)*(1-INDEX(P$117:P$133,$F1616))</f>
        <v/>
      </c>
      <c r="Q1616" s="40">
        <f>Q$12*$D1616*INDEX(Q$21:Q$28,$E1616)*INDEX(Q$30:Q$46,$F1616)*(1-INDEX(Q$117:Q$133,$F1616))</f>
        <v/>
      </c>
      <c r="R1616" s="40">
        <f>R$12*$D1616*INDEX(R$21:R$28,$E1616)*INDEX(R$30:R$46,$F1616)*(1-INDEX(R$117:R$133,$F1616))</f>
        <v/>
      </c>
      <c r="S1616" s="40">
        <f>S$12*$D1616*INDEX(S$21:S$28,$E1616)*INDEX(S$30:S$46,$F1616)*(1-INDEX(S$117:S$133,$F1616))</f>
        <v/>
      </c>
      <c r="T1616" s="40">
        <f>T$12*$D1616*INDEX(T$21:T$28,$E1616)*INDEX(T$30:T$46,$F1616)*(1-INDEX(T$117:T$133,$F1616))</f>
        <v/>
      </c>
      <c r="U1616" s="40">
        <f>U$12*$D1616*INDEX(U$21:U$28,$E1616)*INDEX(U$30:U$46,$F1616)*(1-INDEX(U$117:U$133,$F1616))</f>
        <v/>
      </c>
      <c r="V1616" s="40">
        <f>V$12*$D1616*INDEX(V$21:V$28,$E1616)*INDEX(V$30:V$46,$F1616)*(1-INDEX(V$117:V$133,$F1616))</f>
        <v/>
      </c>
      <c r="W1616" s="40">
        <f>W$12*$D1616*INDEX(W$21:W$28,$E1616)*INDEX(W$30:W$46,$F1616)*(1-INDEX(W$117:W$133,$F1616))</f>
        <v/>
      </c>
      <c r="X1616" s="40">
        <f>X$12*$D1616*INDEX(X$21:X$28,$E1616)*INDEX(X$30:X$46,$F1616)*(1-INDEX(X$117:X$133,$F1616))</f>
        <v/>
      </c>
      <c r="Y1616" s="40">
        <f>Y$12*$D1616*INDEX(Y$21:Y$28,$E1616)*INDEX(Y$30:Y$46,$F1616)*(1-INDEX(Y$117:Y$133,$F1616))</f>
        <v/>
      </c>
      <c r="Z1616" s="40">
        <f>Z$12*$D1616*INDEX(Z$21:Z$28,$E1616)*INDEX(Z$30:Z$46,$F1616)*(1-INDEX(Z$117:Z$133,$F1616))</f>
        <v/>
      </c>
      <c r="AA1616" s="40">
        <f>AA$12*$D1616*INDEX(AA$21:AA$28,$E1616)*INDEX(AA$30:AA$46,$F1616)*(1-INDEX(AA$117:AA$133,$F1616))</f>
        <v/>
      </c>
      <c r="AB1616" s="40">
        <f>AB$12*$D1616*INDEX(AB$21:AB$28,$E1616)*INDEX(AB$30:AB$46,$F1616)*(1-INDEX(AB$117:AB$133,$F1616))</f>
        <v/>
      </c>
      <c r="AC1616" s="40">
        <f>AC$12*$D1616*INDEX(AC$21:AC$28,$E1616)*INDEX(AC$30:AC$46,$F1616)*(1-INDEX(AC$117:AC$133,$F1616))</f>
        <v/>
      </c>
      <c r="AD1616" s="42">
        <f>CARBONTAX(AD$12,$D1616,INDEX(AD$21:AD$28,$E1616),INDEX(AD$30:AD$46,$F1616),INDEX(AD$117:AD$133,$F1616))</f>
        <v/>
      </c>
      <c r="AE1616" s="25">
        <f>LOWER(Settings!$C$4)&amp;".mit."&amp;$A1616&amp;IF($C1616="","","."&amp;$C1616&amp;"."&amp;$B1616)&amp;IF(INDEX(Variables!$D$5:$D$105,MATCH($A1616,Variables!$A$5:$A$105,0))="","","."&amp;INDEX(Variables!$D$5:$D$105,MATCH($A1616,Variables!$A$5:$A$105,0)))&amp;"."&amp;AE$5</f>
        <v/>
      </c>
      <c r="AF1616" s="41">
        <f>AF$12*$D1616*INDEX(AF$21:AF$28,$E1616)*INDEX(AF$30:AF$46,$F1616)*(1-INDEX(AF$117:AF$133,$F1616))</f>
        <v/>
      </c>
      <c r="AG1616" s="40">
        <f>AG$12*$D1616*INDEX(AG$21:AG$28,$E1616)*INDEX(AG$30:AG$46,$F1616)*(1-INDEX(AG$117:AG$133,$F1616))</f>
        <v/>
      </c>
      <c r="AH1616" s="40">
        <f>AH$12*$D1616*INDEX(AH$21:AH$28,$E1616)*INDEX(AH$30:AH$46,$F1616)*(1-INDEX(AH$117:AH$133,$F1616))</f>
        <v/>
      </c>
      <c r="AI1616" s="40">
        <f>AI$12*$D1616*INDEX(AI$21:AI$28,$E1616)*INDEX(AI$30:AI$46,$F1616)*(1-INDEX(AI$117:AI$133,$F1616))</f>
        <v/>
      </c>
      <c r="AJ1616" s="40">
        <f>AJ$12*$D1616*INDEX(AJ$21:AJ$28,$E1616)*INDEX(AJ$30:AJ$46,$F1616)*(1-INDEX(AJ$117:AJ$133,$F1616))</f>
        <v/>
      </c>
      <c r="AK1616" s="40">
        <f>AK$12*$D1616*INDEX(AK$21:AK$28,$E1616)*INDEX(AK$30:AK$46,$F1616)*(1-INDEX(AK$117:AK$133,$F1616))</f>
        <v/>
      </c>
      <c r="AL1616" s="40">
        <f>AL$12*$D1616*INDEX(AL$21:AL$28,$E1616)*INDEX(AL$30:AL$46,$F1616)*(1-INDEX(AL$117:AL$133,$F1616))</f>
        <v/>
      </c>
      <c r="AM1616" s="40">
        <f>AM$12*$D1616*INDEX(AM$21:AM$28,$E1616)*INDEX(AM$30:AM$46,$F1616)*(1-INDEX(AM$117:AM$133,$F1616))</f>
        <v/>
      </c>
      <c r="AN1616" s="40">
        <f>AN$12*$D1616*INDEX(AN$21:AN$28,$E1616)*INDEX(AN$30:AN$46,$F1616)*(1-INDEX(AN$117:AN$133,$F1616))</f>
        <v/>
      </c>
      <c r="AO1616" s="40">
        <f>AO$12*$D1616*INDEX(AO$21:AO$28,$E1616)*INDEX(AO$30:AO$46,$F1616)*(1-INDEX(AO$117:AO$133,$F1616))</f>
        <v/>
      </c>
      <c r="AP1616" s="40">
        <f>AP$12*$D1616*INDEX(AP$21:AP$28,$E1616)*INDEX(AP$30:AP$46,$F1616)*(1-INDEX(AP$117:AP$133,$F1616))</f>
        <v/>
      </c>
      <c r="AQ1616" s="40">
        <f>AQ$12*$D1616*INDEX(AQ$21:AQ$28,$E1616)*INDEX(AQ$30:AQ$46,$F1616)*(1-INDEX(AQ$117:AQ$133,$F1616))</f>
        <v/>
      </c>
      <c r="AR1616" s="40">
        <f>AR$12*$D1616*INDEX(AR$21:AR$28,$E1616)*INDEX(AR$30:AR$46,$F1616)*(1-INDEX(AR$117:AR$133,$F1616))</f>
        <v/>
      </c>
      <c r="AS1616" s="40">
        <f>AS$12*$D1616*INDEX(AS$21:AS$28,$E1616)*INDEX(AS$30:AS$46,$F1616)*(1-INDEX(AS$117:AS$133,$F1616))</f>
        <v/>
      </c>
      <c r="AT1616" s="40">
        <f>AT$12*$D1616*INDEX(AT$21:AT$28,$E1616)*INDEX(AT$30:AT$46,$F1616)*(1-INDEX(AT$117:AT$133,$F1616))</f>
        <v/>
      </c>
      <c r="AU1616" s="40">
        <f>AU$12*$D1616*INDEX(AU$21:AU$28,$E1616)*INDEX(AU$30:AU$46,$F1616)*(1-INDEX(AU$117:AU$133,$F1616))</f>
        <v/>
      </c>
      <c r="AV1616" s="40">
        <f>AV$12*$D1616*INDEX(AV$21:AV$28,$E1616)*INDEX(AV$30:AV$46,$F1616)*(1-INDEX(AV$117:AV$133,$F1616))</f>
        <v/>
      </c>
      <c r="AW1616" s="40">
        <f>AW$12*$D1616*INDEX(AW$21:AW$28,$E1616)*INDEX(AW$30:AW$46,$F1616)*(1-INDEX(AW$117:AW$133,$F1616))</f>
        <v/>
      </c>
      <c r="AX1616" s="42">
        <f>CARBONTAX(AX$12,$D1616,INDEX(AX$21:AX$28,$E1616),INDEX(AX$30:AX$46,$F1616),INDEX(AX$117:AX$133,$F1616))</f>
        <v/>
      </c>
    </row>
    <row r="1617" hidden="1" outlineLevel="2">
      <c r="A1617" s="5" t="inlineStr">
        <is>
          <t>ctxnew</t>
        </is>
      </c>
      <c r="B1617" s="5" t="inlineStr">
        <is>
          <t>bio</t>
        </is>
      </c>
      <c r="C1617" s="5" t="inlineStr">
        <is>
          <t>cst</t>
        </is>
      </c>
      <c r="D1617" s="40">
        <f>INDEX(Inputs!$T$5:$T$132,MATCH($B1617&amp;"|"&amp;$C1617,Inputs!$A$5:$A$132,0))</f>
        <v/>
      </c>
      <c r="E1617" s="40">
        <f>INDEX(Inputs!$J$5:$J$132,MATCH($B1617&amp;"|"&amp;$C1617,Inputs!$A$5:$A$132,0))</f>
        <v/>
      </c>
      <c r="F1617" s="40">
        <f>INDEX(Inputs!$K$5:$K$132,MATCH($B1617&amp;"|"&amp;$C1617,Inputs!$A$5:$A$132,0))</f>
        <v/>
      </c>
      <c r="G1617" s="39" t="n"/>
      <c r="H1617" s="5">
        <f>INDEX(Variables!$B$5:$B$105,MATCH($A1617,Variables!$A$5:$A$105,0))&amp;IF($C1617="",""," | "&amp;INDEX(Mapping!$B$5:$B$26,MATCH($C1617,Mapping!$A$5:$A$26,0))&amp;" | "&amp;INDEX(Mapping!$B$30:$B$41,MATCH($B1617,Mapping!$A$30:$A$41,0)))</f>
        <v/>
      </c>
      <c r="I1617" s="5">
        <f>INDEX(Variables!$C$5:$C$105,MATCH($A1617,Variables!$A$5:$A$105,0))</f>
        <v/>
      </c>
      <c r="J1617" s="5">
        <f>INDEX(Variables!$E$5:$E$105,MATCH($A1617,Variables!$A$5:$A$105,0))</f>
        <v/>
      </c>
      <c r="K1617" s="25">
        <f>LOWER(Settings!$C$4)&amp;".mit."&amp;$A1617&amp;IF($C1617="","","."&amp;$C1617&amp;"."&amp;$B1617)&amp;IF(INDEX(Variables!$D$5:$D$105,MATCH($A1617,Variables!$A$5:$A$105,0))="","","."&amp;INDEX(Variables!$D$5:$D$105,MATCH($A1617,Variables!$A$5:$A$105,0)))&amp;"."&amp;K$5</f>
        <v/>
      </c>
      <c r="L1617" s="41">
        <f>L$12*$D1617*INDEX(L$21:L$28,$E1617)*INDEX(L$30:L$46,$F1617)*(1-INDEX(L$117:L$133,$F1617))</f>
        <v/>
      </c>
      <c r="M1617" s="40">
        <f>M$12*$D1617*INDEX(M$21:M$28,$E1617)*INDEX(M$30:M$46,$F1617)*(1-INDEX(M$117:M$133,$F1617))</f>
        <v/>
      </c>
      <c r="N1617" s="40">
        <f>N$12*$D1617*INDEX(N$21:N$28,$E1617)*INDEX(N$30:N$46,$F1617)*(1-INDEX(N$117:N$133,$F1617))</f>
        <v/>
      </c>
      <c r="O1617" s="40">
        <f>O$12*$D1617*INDEX(O$21:O$28,$E1617)*INDEX(O$30:O$46,$F1617)*(1-INDEX(O$117:O$133,$F1617))</f>
        <v/>
      </c>
      <c r="P1617" s="40">
        <f>P$12*$D1617*INDEX(P$21:P$28,$E1617)*INDEX(P$30:P$46,$F1617)*(1-INDEX(P$117:P$133,$F1617))</f>
        <v/>
      </c>
      <c r="Q1617" s="40">
        <f>Q$12*$D1617*INDEX(Q$21:Q$28,$E1617)*INDEX(Q$30:Q$46,$F1617)*(1-INDEX(Q$117:Q$133,$F1617))</f>
        <v/>
      </c>
      <c r="R1617" s="40">
        <f>R$12*$D1617*INDEX(R$21:R$28,$E1617)*INDEX(R$30:R$46,$F1617)*(1-INDEX(R$117:R$133,$F1617))</f>
        <v/>
      </c>
      <c r="S1617" s="40">
        <f>S$12*$D1617*INDEX(S$21:S$28,$E1617)*INDEX(S$30:S$46,$F1617)*(1-INDEX(S$117:S$133,$F1617))</f>
        <v/>
      </c>
      <c r="T1617" s="40">
        <f>T$12*$D1617*INDEX(T$21:T$28,$E1617)*INDEX(T$30:T$46,$F1617)*(1-INDEX(T$117:T$133,$F1617))</f>
        <v/>
      </c>
      <c r="U1617" s="40">
        <f>U$12*$D1617*INDEX(U$21:U$28,$E1617)*INDEX(U$30:U$46,$F1617)*(1-INDEX(U$117:U$133,$F1617))</f>
        <v/>
      </c>
      <c r="V1617" s="40">
        <f>V$12*$D1617*INDEX(V$21:V$28,$E1617)*INDEX(V$30:V$46,$F1617)*(1-INDEX(V$117:V$133,$F1617))</f>
        <v/>
      </c>
      <c r="W1617" s="40">
        <f>W$12*$D1617*INDEX(W$21:W$28,$E1617)*INDEX(W$30:W$46,$F1617)*(1-INDEX(W$117:W$133,$F1617))</f>
        <v/>
      </c>
      <c r="X1617" s="40">
        <f>X$12*$D1617*INDEX(X$21:X$28,$E1617)*INDEX(X$30:X$46,$F1617)*(1-INDEX(X$117:X$133,$F1617))</f>
        <v/>
      </c>
      <c r="Y1617" s="40">
        <f>Y$12*$D1617*INDEX(Y$21:Y$28,$E1617)*INDEX(Y$30:Y$46,$F1617)*(1-INDEX(Y$117:Y$133,$F1617))</f>
        <v/>
      </c>
      <c r="Z1617" s="40">
        <f>Z$12*$D1617*INDEX(Z$21:Z$28,$E1617)*INDEX(Z$30:Z$46,$F1617)*(1-INDEX(Z$117:Z$133,$F1617))</f>
        <v/>
      </c>
      <c r="AA1617" s="40">
        <f>AA$12*$D1617*INDEX(AA$21:AA$28,$E1617)*INDEX(AA$30:AA$46,$F1617)*(1-INDEX(AA$117:AA$133,$F1617))</f>
        <v/>
      </c>
      <c r="AB1617" s="40">
        <f>AB$12*$D1617*INDEX(AB$21:AB$28,$E1617)*INDEX(AB$30:AB$46,$F1617)*(1-INDEX(AB$117:AB$133,$F1617))</f>
        <v/>
      </c>
      <c r="AC1617" s="40">
        <f>AC$12*$D1617*INDEX(AC$21:AC$28,$E1617)*INDEX(AC$30:AC$46,$F1617)*(1-INDEX(AC$117:AC$133,$F1617))</f>
        <v/>
      </c>
      <c r="AD1617" s="42">
        <f>CARBONTAX(AD$12,$D1617,INDEX(AD$21:AD$28,$E1617),INDEX(AD$30:AD$46,$F1617),INDEX(AD$117:AD$133,$F1617))</f>
        <v/>
      </c>
      <c r="AE1617" s="25">
        <f>LOWER(Settings!$C$4)&amp;".mit."&amp;$A1617&amp;IF($C1617="","","."&amp;$C1617&amp;"."&amp;$B1617)&amp;IF(INDEX(Variables!$D$5:$D$105,MATCH($A1617,Variables!$A$5:$A$105,0))="","","."&amp;INDEX(Variables!$D$5:$D$105,MATCH($A1617,Variables!$A$5:$A$105,0)))&amp;"."&amp;AE$5</f>
        <v/>
      </c>
      <c r="AF1617" s="41">
        <f>AF$12*$D1617*INDEX(AF$21:AF$28,$E1617)*INDEX(AF$30:AF$46,$F1617)*(1-INDEX(AF$117:AF$133,$F1617))</f>
        <v/>
      </c>
      <c r="AG1617" s="40">
        <f>AG$12*$D1617*INDEX(AG$21:AG$28,$E1617)*INDEX(AG$30:AG$46,$F1617)*(1-INDEX(AG$117:AG$133,$F1617))</f>
        <v/>
      </c>
      <c r="AH1617" s="40">
        <f>AH$12*$D1617*INDEX(AH$21:AH$28,$E1617)*INDEX(AH$30:AH$46,$F1617)*(1-INDEX(AH$117:AH$133,$F1617))</f>
        <v/>
      </c>
      <c r="AI1617" s="40">
        <f>AI$12*$D1617*INDEX(AI$21:AI$28,$E1617)*INDEX(AI$30:AI$46,$F1617)*(1-INDEX(AI$117:AI$133,$F1617))</f>
        <v/>
      </c>
      <c r="AJ1617" s="40">
        <f>AJ$12*$D1617*INDEX(AJ$21:AJ$28,$E1617)*INDEX(AJ$30:AJ$46,$F1617)*(1-INDEX(AJ$117:AJ$133,$F1617))</f>
        <v/>
      </c>
      <c r="AK1617" s="40">
        <f>AK$12*$D1617*INDEX(AK$21:AK$28,$E1617)*INDEX(AK$30:AK$46,$F1617)*(1-INDEX(AK$117:AK$133,$F1617))</f>
        <v/>
      </c>
      <c r="AL1617" s="40">
        <f>AL$12*$D1617*INDEX(AL$21:AL$28,$E1617)*INDEX(AL$30:AL$46,$F1617)*(1-INDEX(AL$117:AL$133,$F1617))</f>
        <v/>
      </c>
      <c r="AM1617" s="40">
        <f>AM$12*$D1617*INDEX(AM$21:AM$28,$E1617)*INDEX(AM$30:AM$46,$F1617)*(1-INDEX(AM$117:AM$133,$F1617))</f>
        <v/>
      </c>
      <c r="AN1617" s="40">
        <f>AN$12*$D1617*INDEX(AN$21:AN$28,$E1617)*INDEX(AN$30:AN$46,$F1617)*(1-INDEX(AN$117:AN$133,$F1617))</f>
        <v/>
      </c>
      <c r="AO1617" s="40">
        <f>AO$12*$D1617*INDEX(AO$21:AO$28,$E1617)*INDEX(AO$30:AO$46,$F1617)*(1-INDEX(AO$117:AO$133,$F1617))</f>
        <v/>
      </c>
      <c r="AP1617" s="40">
        <f>AP$12*$D1617*INDEX(AP$21:AP$28,$E1617)*INDEX(AP$30:AP$46,$F1617)*(1-INDEX(AP$117:AP$133,$F1617))</f>
        <v/>
      </c>
      <c r="AQ1617" s="40">
        <f>AQ$12*$D1617*INDEX(AQ$21:AQ$28,$E1617)*INDEX(AQ$30:AQ$46,$F1617)*(1-INDEX(AQ$117:AQ$133,$F1617))</f>
        <v/>
      </c>
      <c r="AR1617" s="40">
        <f>AR$12*$D1617*INDEX(AR$21:AR$28,$E1617)*INDEX(AR$30:AR$46,$F1617)*(1-INDEX(AR$117:AR$133,$F1617))</f>
        <v/>
      </c>
      <c r="AS1617" s="40">
        <f>AS$12*$D1617*INDEX(AS$21:AS$28,$E1617)*INDEX(AS$30:AS$46,$F1617)*(1-INDEX(AS$117:AS$133,$F1617))</f>
        <v/>
      </c>
      <c r="AT1617" s="40">
        <f>AT$12*$D1617*INDEX(AT$21:AT$28,$E1617)*INDEX(AT$30:AT$46,$F1617)*(1-INDEX(AT$117:AT$133,$F1617))</f>
        <v/>
      </c>
      <c r="AU1617" s="40">
        <f>AU$12*$D1617*INDEX(AU$21:AU$28,$E1617)*INDEX(AU$30:AU$46,$F1617)*(1-INDEX(AU$117:AU$133,$F1617))</f>
        <v/>
      </c>
      <c r="AV1617" s="40">
        <f>AV$12*$D1617*INDEX(AV$21:AV$28,$E1617)*INDEX(AV$30:AV$46,$F1617)*(1-INDEX(AV$117:AV$133,$F1617))</f>
        <v/>
      </c>
      <c r="AW1617" s="40">
        <f>AW$12*$D1617*INDEX(AW$21:AW$28,$E1617)*INDEX(AW$30:AW$46,$F1617)*(1-INDEX(AW$117:AW$133,$F1617))</f>
        <v/>
      </c>
      <c r="AX1617" s="42">
        <f>CARBONTAX(AX$12,$D1617,INDEX(AX$21:AX$28,$E1617),INDEX(AX$30:AX$46,$F1617),INDEX(AX$117:AX$133,$F1617))</f>
        <v/>
      </c>
    </row>
    <row r="1618" hidden="1" outlineLevel="2"/>
    <row r="1619" hidden="1" outlineLevel="2">
      <c r="A1619" s="5" t="inlineStr">
        <is>
          <t>ets</t>
        </is>
      </c>
      <c r="B1619" s="5" t="inlineStr">
        <is>
          <t>coa</t>
        </is>
      </c>
      <c r="C1619" s="5" t="inlineStr">
        <is>
          <t>cst</t>
        </is>
      </c>
      <c r="D1619" s="40">
        <f>INDEX(Inputs!$T$5:$T$132,MATCH($B1619&amp;"|"&amp;$C1619,Inputs!$A$5:$A$132,0))</f>
        <v/>
      </c>
      <c r="E1619" s="40">
        <f>INDEX(Inputs!$K$5:$K$132,MATCH($B1619&amp;"|"&amp;$C1619,Inputs!$A$5:$A$132,0))</f>
        <v/>
      </c>
      <c r="F1619" s="39" t="n"/>
      <c r="G1619" s="39" t="n"/>
      <c r="H1619" s="5">
        <f>INDEX(Variables!$B$5:$B$105,MATCH($A1619,Variables!$A$5:$A$105,0))&amp;IF($C1619="",""," | "&amp;INDEX(Mapping!$B$5:$B$26,MATCH($C1619,Mapping!$A$5:$A$26,0))&amp;" | "&amp;INDEX(Mapping!$B$30:$B$41,MATCH($B1619,Mapping!$A$30:$A$41,0)))</f>
        <v/>
      </c>
      <c r="I1619" s="5">
        <f>INDEX(Variables!$C$5:$C$105,MATCH($A1619,Variables!$A$5:$A$105,0))</f>
        <v/>
      </c>
      <c r="J1619" s="5">
        <f>INDEX(Variables!$E$5:$E$105,MATCH($A1619,Variables!$A$5:$A$105,0))</f>
        <v/>
      </c>
      <c r="K1619" s="25">
        <f>LOWER(Settings!$C$4)&amp;".mit."&amp;$A1619&amp;IF($C1619="","","."&amp;$C1619&amp;"."&amp;$B1619)&amp;IF(INDEX(Variables!$D$5:$D$105,MATCH($A1619,Variables!$A$5:$A$105,0))="","","."&amp;INDEX(Variables!$D$5:$D$105,MATCH($A1619,Variables!$A$5:$A$105,0)))&amp;"."&amp;K$5</f>
        <v/>
      </c>
      <c r="L1619" s="41">
        <f>L$134*$D1619*INDEX(L$117:L$133,$E1619)</f>
        <v/>
      </c>
      <c r="M1619" s="40">
        <f>M$134*$D1619*INDEX(M$117:M$133,$E1619)</f>
        <v/>
      </c>
      <c r="N1619" s="40">
        <f>N$134*$D1619*INDEX(N$117:N$133,$E1619)</f>
        <v/>
      </c>
      <c r="O1619" s="40">
        <f>O$134*$D1619*INDEX(O$117:O$133,$E1619)</f>
        <v/>
      </c>
      <c r="P1619" s="40">
        <f>P$134*$D1619*INDEX(P$117:P$133,$E1619)</f>
        <v/>
      </c>
      <c r="Q1619" s="40">
        <f>Q$134*$D1619*INDEX(Q$117:Q$133,$E1619)</f>
        <v/>
      </c>
      <c r="R1619" s="40">
        <f>R$134*$D1619*INDEX(R$117:R$133,$E1619)</f>
        <v/>
      </c>
      <c r="S1619" s="40">
        <f>S$134*$D1619*INDEX(S$117:S$133,$E1619)</f>
        <v/>
      </c>
      <c r="T1619" s="40">
        <f>T$134*$D1619*INDEX(T$117:T$133,$E1619)</f>
        <v/>
      </c>
      <c r="U1619" s="40">
        <f>U$134*$D1619*INDEX(U$117:U$133,$E1619)</f>
        <v/>
      </c>
      <c r="V1619" s="40">
        <f>V$134*$D1619*INDEX(V$117:V$133,$E1619)</f>
        <v/>
      </c>
      <c r="W1619" s="40">
        <f>W$134*$D1619*INDEX(W$117:W$133,$E1619)</f>
        <v/>
      </c>
      <c r="X1619" s="40">
        <f>X$134*$D1619*INDEX(X$117:X$133,$E1619)</f>
        <v/>
      </c>
      <c r="Y1619" s="40">
        <f>Y$134*$D1619*INDEX(Y$117:Y$133,$E1619)</f>
        <v/>
      </c>
      <c r="Z1619" s="40">
        <f>Z$134*$D1619*INDEX(Z$117:Z$133,$E1619)</f>
        <v/>
      </c>
      <c r="AA1619" s="40">
        <f>AA$134*$D1619*INDEX(AA$117:AA$133,$E1619)</f>
        <v/>
      </c>
      <c r="AB1619" s="40">
        <f>AB$134*$D1619*INDEX(AB$117:AB$133,$E1619)</f>
        <v/>
      </c>
      <c r="AC1619" s="40">
        <f>AC$134*$D1619*INDEX(AC$117:AC$133,$E1619)</f>
        <v/>
      </c>
      <c r="AD1619" s="42">
        <f>ETSCOST(AD$134,$D1619,INDEX(AD$117:AD$133,$E1619))</f>
        <v/>
      </c>
      <c r="AE1619" s="25">
        <f>LOWER(Settings!$C$4)&amp;".mit."&amp;$A1619&amp;IF($C1619="","","."&amp;$C1619&amp;"."&amp;$B1619)&amp;IF(INDEX(Variables!$D$5:$D$105,MATCH($A1619,Variables!$A$5:$A$105,0))="","","."&amp;INDEX(Variables!$D$5:$D$105,MATCH($A1619,Variables!$A$5:$A$105,0)))&amp;"."&amp;AE$5</f>
        <v/>
      </c>
      <c r="AF1619" s="41">
        <f>AF$134*$D1619*INDEX(AF$117:AF$133,$E1619)</f>
        <v/>
      </c>
      <c r="AG1619" s="40">
        <f>AG$134*$D1619*INDEX(AG$117:AG$133,$E1619)</f>
        <v/>
      </c>
      <c r="AH1619" s="40">
        <f>AH$134*$D1619*INDEX(AH$117:AH$133,$E1619)</f>
        <v/>
      </c>
      <c r="AI1619" s="40">
        <f>AI$134*$D1619*INDEX(AI$117:AI$133,$E1619)</f>
        <v/>
      </c>
      <c r="AJ1619" s="40">
        <f>AJ$134*$D1619*INDEX(AJ$117:AJ$133,$E1619)</f>
        <v/>
      </c>
      <c r="AK1619" s="40">
        <f>AK$134*$D1619*INDEX(AK$117:AK$133,$E1619)</f>
        <v/>
      </c>
      <c r="AL1619" s="40">
        <f>AL$134*$D1619*INDEX(AL$117:AL$133,$E1619)</f>
        <v/>
      </c>
      <c r="AM1619" s="40">
        <f>AM$134*$D1619*INDEX(AM$117:AM$133,$E1619)</f>
        <v/>
      </c>
      <c r="AN1619" s="40">
        <f>AN$134*$D1619*INDEX(AN$117:AN$133,$E1619)</f>
        <v/>
      </c>
      <c r="AO1619" s="40">
        <f>AO$134*$D1619*INDEX(AO$117:AO$133,$E1619)</f>
        <v/>
      </c>
      <c r="AP1619" s="40">
        <f>AP$134*$D1619*INDEX(AP$117:AP$133,$E1619)</f>
        <v/>
      </c>
      <c r="AQ1619" s="40">
        <f>AQ$134*$D1619*INDEX(AQ$117:AQ$133,$E1619)</f>
        <v/>
      </c>
      <c r="AR1619" s="40">
        <f>AR$134*$D1619*INDEX(AR$117:AR$133,$E1619)</f>
        <v/>
      </c>
      <c r="AS1619" s="40">
        <f>AS$134*$D1619*INDEX(AS$117:AS$133,$E1619)</f>
        <v/>
      </c>
      <c r="AT1619" s="40">
        <f>AT$134*$D1619*INDEX(AT$117:AT$133,$E1619)</f>
        <v/>
      </c>
      <c r="AU1619" s="40">
        <f>AU$134*$D1619*INDEX(AU$117:AU$133,$E1619)</f>
        <v/>
      </c>
      <c r="AV1619" s="40">
        <f>AV$134*$D1619*INDEX(AV$117:AV$133,$E1619)</f>
        <v/>
      </c>
      <c r="AW1619" s="40">
        <f>AW$134*$D1619*INDEX(AW$117:AW$133,$E1619)</f>
        <v/>
      </c>
      <c r="AX1619" s="42">
        <f>ETSCOST(AX$134,$D1619,INDEX(AX$117:AX$133,$E1619))</f>
        <v/>
      </c>
    </row>
    <row r="1620" hidden="1" outlineLevel="2">
      <c r="A1620" s="5" t="inlineStr">
        <is>
          <t>ets</t>
        </is>
      </c>
      <c r="B1620" s="5" t="inlineStr">
        <is>
          <t>nga</t>
        </is>
      </c>
      <c r="C1620" s="5" t="inlineStr">
        <is>
          <t>cst</t>
        </is>
      </c>
      <c r="D1620" s="40">
        <f>INDEX(Inputs!$T$5:$T$132,MATCH($B1620&amp;"|"&amp;$C1620,Inputs!$A$5:$A$132,0))</f>
        <v/>
      </c>
      <c r="E1620" s="40">
        <f>INDEX(Inputs!$K$5:$K$132,MATCH($B1620&amp;"|"&amp;$C1620,Inputs!$A$5:$A$132,0))</f>
        <v/>
      </c>
      <c r="F1620" s="39" t="n"/>
      <c r="G1620" s="39" t="n"/>
      <c r="H1620" s="5">
        <f>INDEX(Variables!$B$5:$B$105,MATCH($A1620,Variables!$A$5:$A$105,0))&amp;IF($C1620="",""," | "&amp;INDEX(Mapping!$B$5:$B$26,MATCH($C1620,Mapping!$A$5:$A$26,0))&amp;" | "&amp;INDEX(Mapping!$B$30:$B$41,MATCH($B1620,Mapping!$A$30:$A$41,0)))</f>
        <v/>
      </c>
      <c r="I1620" s="5">
        <f>INDEX(Variables!$C$5:$C$105,MATCH($A1620,Variables!$A$5:$A$105,0))</f>
        <v/>
      </c>
      <c r="J1620" s="5">
        <f>INDEX(Variables!$E$5:$E$105,MATCH($A1620,Variables!$A$5:$A$105,0))</f>
        <v/>
      </c>
      <c r="K1620" s="25">
        <f>LOWER(Settings!$C$4)&amp;".mit."&amp;$A1620&amp;IF($C1620="","","."&amp;$C1620&amp;"."&amp;$B1620)&amp;IF(INDEX(Variables!$D$5:$D$105,MATCH($A1620,Variables!$A$5:$A$105,0))="","","."&amp;INDEX(Variables!$D$5:$D$105,MATCH($A1620,Variables!$A$5:$A$105,0)))&amp;"."&amp;K$5</f>
        <v/>
      </c>
      <c r="L1620" s="41">
        <f>L$134*$D1620*INDEX(L$117:L$133,$E1620)</f>
        <v/>
      </c>
      <c r="M1620" s="40">
        <f>M$134*$D1620*INDEX(M$117:M$133,$E1620)</f>
        <v/>
      </c>
      <c r="N1620" s="40">
        <f>N$134*$D1620*INDEX(N$117:N$133,$E1620)</f>
        <v/>
      </c>
      <c r="O1620" s="40">
        <f>O$134*$D1620*INDEX(O$117:O$133,$E1620)</f>
        <v/>
      </c>
      <c r="P1620" s="40">
        <f>P$134*$D1620*INDEX(P$117:P$133,$E1620)</f>
        <v/>
      </c>
      <c r="Q1620" s="40">
        <f>Q$134*$D1620*INDEX(Q$117:Q$133,$E1620)</f>
        <v/>
      </c>
      <c r="R1620" s="40">
        <f>R$134*$D1620*INDEX(R$117:R$133,$E1620)</f>
        <v/>
      </c>
      <c r="S1620" s="40">
        <f>S$134*$D1620*INDEX(S$117:S$133,$E1620)</f>
        <v/>
      </c>
      <c r="T1620" s="40">
        <f>T$134*$D1620*INDEX(T$117:T$133,$E1620)</f>
        <v/>
      </c>
      <c r="U1620" s="40">
        <f>U$134*$D1620*INDEX(U$117:U$133,$E1620)</f>
        <v/>
      </c>
      <c r="V1620" s="40">
        <f>V$134*$D1620*INDEX(V$117:V$133,$E1620)</f>
        <v/>
      </c>
      <c r="W1620" s="40">
        <f>W$134*$D1620*INDEX(W$117:W$133,$E1620)</f>
        <v/>
      </c>
      <c r="X1620" s="40">
        <f>X$134*$D1620*INDEX(X$117:X$133,$E1620)</f>
        <v/>
      </c>
      <c r="Y1620" s="40">
        <f>Y$134*$D1620*INDEX(Y$117:Y$133,$E1620)</f>
        <v/>
      </c>
      <c r="Z1620" s="40">
        <f>Z$134*$D1620*INDEX(Z$117:Z$133,$E1620)</f>
        <v/>
      </c>
      <c r="AA1620" s="40">
        <f>AA$134*$D1620*INDEX(AA$117:AA$133,$E1620)</f>
        <v/>
      </c>
      <c r="AB1620" s="40">
        <f>AB$134*$D1620*INDEX(AB$117:AB$133,$E1620)</f>
        <v/>
      </c>
      <c r="AC1620" s="40">
        <f>AC$134*$D1620*INDEX(AC$117:AC$133,$E1620)</f>
        <v/>
      </c>
      <c r="AD1620" s="42">
        <f>ETSCOST(AD$134,$D1620,INDEX(AD$117:AD$133,$E1620))</f>
        <v/>
      </c>
      <c r="AE1620" s="25">
        <f>LOWER(Settings!$C$4)&amp;".mit."&amp;$A1620&amp;IF($C1620="","","."&amp;$C1620&amp;"."&amp;$B1620)&amp;IF(INDEX(Variables!$D$5:$D$105,MATCH($A1620,Variables!$A$5:$A$105,0))="","","."&amp;INDEX(Variables!$D$5:$D$105,MATCH($A1620,Variables!$A$5:$A$105,0)))&amp;"."&amp;AE$5</f>
        <v/>
      </c>
      <c r="AF1620" s="41">
        <f>AF$134*$D1620*INDEX(AF$117:AF$133,$E1620)</f>
        <v/>
      </c>
      <c r="AG1620" s="40">
        <f>AG$134*$D1620*INDEX(AG$117:AG$133,$E1620)</f>
        <v/>
      </c>
      <c r="AH1620" s="40">
        <f>AH$134*$D1620*INDEX(AH$117:AH$133,$E1620)</f>
        <v/>
      </c>
      <c r="AI1620" s="40">
        <f>AI$134*$D1620*INDEX(AI$117:AI$133,$E1620)</f>
        <v/>
      </c>
      <c r="AJ1620" s="40">
        <f>AJ$134*$D1620*INDEX(AJ$117:AJ$133,$E1620)</f>
        <v/>
      </c>
      <c r="AK1620" s="40">
        <f>AK$134*$D1620*INDEX(AK$117:AK$133,$E1620)</f>
        <v/>
      </c>
      <c r="AL1620" s="40">
        <f>AL$134*$D1620*INDEX(AL$117:AL$133,$E1620)</f>
        <v/>
      </c>
      <c r="AM1620" s="40">
        <f>AM$134*$D1620*INDEX(AM$117:AM$133,$E1620)</f>
        <v/>
      </c>
      <c r="AN1620" s="40">
        <f>AN$134*$D1620*INDEX(AN$117:AN$133,$E1620)</f>
        <v/>
      </c>
      <c r="AO1620" s="40">
        <f>AO$134*$D1620*INDEX(AO$117:AO$133,$E1620)</f>
        <v/>
      </c>
      <c r="AP1620" s="40">
        <f>AP$134*$D1620*INDEX(AP$117:AP$133,$E1620)</f>
        <v/>
      </c>
      <c r="AQ1620" s="40">
        <f>AQ$134*$D1620*INDEX(AQ$117:AQ$133,$E1620)</f>
        <v/>
      </c>
      <c r="AR1620" s="40">
        <f>AR$134*$D1620*INDEX(AR$117:AR$133,$E1620)</f>
        <v/>
      </c>
      <c r="AS1620" s="40">
        <f>AS$134*$D1620*INDEX(AS$117:AS$133,$E1620)</f>
        <v/>
      </c>
      <c r="AT1620" s="40">
        <f>AT$134*$D1620*INDEX(AT$117:AT$133,$E1620)</f>
        <v/>
      </c>
      <c r="AU1620" s="40">
        <f>AU$134*$D1620*INDEX(AU$117:AU$133,$E1620)</f>
        <v/>
      </c>
      <c r="AV1620" s="40">
        <f>AV$134*$D1620*INDEX(AV$117:AV$133,$E1620)</f>
        <v/>
      </c>
      <c r="AW1620" s="40">
        <f>AW$134*$D1620*INDEX(AW$117:AW$133,$E1620)</f>
        <v/>
      </c>
      <c r="AX1620" s="42">
        <f>ETSCOST(AX$134,$D1620,INDEX(AX$117:AX$133,$E1620))</f>
        <v/>
      </c>
    </row>
    <row r="1621" hidden="1" outlineLevel="2">
      <c r="A1621" s="5" t="inlineStr">
        <is>
          <t>ets</t>
        </is>
      </c>
      <c r="B1621" s="5" t="inlineStr">
        <is>
          <t>gso</t>
        </is>
      </c>
      <c r="C1621" s="5" t="inlineStr">
        <is>
          <t>cst</t>
        </is>
      </c>
      <c r="D1621" s="40">
        <f>INDEX(Inputs!$T$5:$T$132,MATCH($B1621&amp;"|"&amp;$C1621,Inputs!$A$5:$A$132,0))</f>
        <v/>
      </c>
      <c r="E1621" s="40">
        <f>INDEX(Inputs!$K$5:$K$132,MATCH($B1621&amp;"|"&amp;$C1621,Inputs!$A$5:$A$132,0))</f>
        <v/>
      </c>
      <c r="F1621" s="39" t="n"/>
      <c r="G1621" s="39" t="n"/>
      <c r="H1621" s="5">
        <f>INDEX(Variables!$B$5:$B$105,MATCH($A1621,Variables!$A$5:$A$105,0))&amp;IF($C1621="",""," | "&amp;INDEX(Mapping!$B$5:$B$26,MATCH($C1621,Mapping!$A$5:$A$26,0))&amp;" | "&amp;INDEX(Mapping!$B$30:$B$41,MATCH($B1621,Mapping!$A$30:$A$41,0)))</f>
        <v/>
      </c>
      <c r="I1621" s="5">
        <f>INDEX(Variables!$C$5:$C$105,MATCH($A1621,Variables!$A$5:$A$105,0))</f>
        <v/>
      </c>
      <c r="J1621" s="5">
        <f>INDEX(Variables!$E$5:$E$105,MATCH($A1621,Variables!$A$5:$A$105,0))</f>
        <v/>
      </c>
      <c r="K1621" s="25">
        <f>LOWER(Settings!$C$4)&amp;".mit."&amp;$A1621&amp;IF($C1621="","","."&amp;$C1621&amp;"."&amp;$B1621)&amp;IF(INDEX(Variables!$D$5:$D$105,MATCH($A1621,Variables!$A$5:$A$105,0))="","","."&amp;INDEX(Variables!$D$5:$D$105,MATCH($A1621,Variables!$A$5:$A$105,0)))&amp;"."&amp;K$5</f>
        <v/>
      </c>
      <c r="L1621" s="41">
        <f>L$134*$D1621*INDEX(L$117:L$133,$E1621)</f>
        <v/>
      </c>
      <c r="M1621" s="40">
        <f>M$134*$D1621*INDEX(M$117:M$133,$E1621)</f>
        <v/>
      </c>
      <c r="N1621" s="40">
        <f>N$134*$D1621*INDEX(N$117:N$133,$E1621)</f>
        <v/>
      </c>
      <c r="O1621" s="40">
        <f>O$134*$D1621*INDEX(O$117:O$133,$E1621)</f>
        <v/>
      </c>
      <c r="P1621" s="40">
        <f>P$134*$D1621*INDEX(P$117:P$133,$E1621)</f>
        <v/>
      </c>
      <c r="Q1621" s="40">
        <f>Q$134*$D1621*INDEX(Q$117:Q$133,$E1621)</f>
        <v/>
      </c>
      <c r="R1621" s="40">
        <f>R$134*$D1621*INDEX(R$117:R$133,$E1621)</f>
        <v/>
      </c>
      <c r="S1621" s="40">
        <f>S$134*$D1621*INDEX(S$117:S$133,$E1621)</f>
        <v/>
      </c>
      <c r="T1621" s="40">
        <f>T$134*$D1621*INDEX(T$117:T$133,$E1621)</f>
        <v/>
      </c>
      <c r="U1621" s="40">
        <f>U$134*$D1621*INDEX(U$117:U$133,$E1621)</f>
        <v/>
      </c>
      <c r="V1621" s="40">
        <f>V$134*$D1621*INDEX(V$117:V$133,$E1621)</f>
        <v/>
      </c>
      <c r="W1621" s="40">
        <f>W$134*$D1621*INDEX(W$117:W$133,$E1621)</f>
        <v/>
      </c>
      <c r="X1621" s="40">
        <f>X$134*$D1621*INDEX(X$117:X$133,$E1621)</f>
        <v/>
      </c>
      <c r="Y1621" s="40">
        <f>Y$134*$D1621*INDEX(Y$117:Y$133,$E1621)</f>
        <v/>
      </c>
      <c r="Z1621" s="40">
        <f>Z$134*$D1621*INDEX(Z$117:Z$133,$E1621)</f>
        <v/>
      </c>
      <c r="AA1621" s="40">
        <f>AA$134*$D1621*INDEX(AA$117:AA$133,$E1621)</f>
        <v/>
      </c>
      <c r="AB1621" s="40">
        <f>AB$134*$D1621*INDEX(AB$117:AB$133,$E1621)</f>
        <v/>
      </c>
      <c r="AC1621" s="40">
        <f>AC$134*$D1621*INDEX(AC$117:AC$133,$E1621)</f>
        <v/>
      </c>
      <c r="AD1621" s="42">
        <f>ETSCOST(AD$134,$D1621,INDEX(AD$117:AD$133,$E1621))</f>
        <v/>
      </c>
      <c r="AE1621" s="25">
        <f>LOWER(Settings!$C$4)&amp;".mit."&amp;$A1621&amp;IF($C1621="","","."&amp;$C1621&amp;"."&amp;$B1621)&amp;IF(INDEX(Variables!$D$5:$D$105,MATCH($A1621,Variables!$A$5:$A$105,0))="","","."&amp;INDEX(Variables!$D$5:$D$105,MATCH($A1621,Variables!$A$5:$A$105,0)))&amp;"."&amp;AE$5</f>
        <v/>
      </c>
      <c r="AF1621" s="41">
        <f>AF$134*$D1621*INDEX(AF$117:AF$133,$E1621)</f>
        <v/>
      </c>
      <c r="AG1621" s="40">
        <f>AG$134*$D1621*INDEX(AG$117:AG$133,$E1621)</f>
        <v/>
      </c>
      <c r="AH1621" s="40">
        <f>AH$134*$D1621*INDEX(AH$117:AH$133,$E1621)</f>
        <v/>
      </c>
      <c r="AI1621" s="40">
        <f>AI$134*$D1621*INDEX(AI$117:AI$133,$E1621)</f>
        <v/>
      </c>
      <c r="AJ1621" s="40">
        <f>AJ$134*$D1621*INDEX(AJ$117:AJ$133,$E1621)</f>
        <v/>
      </c>
      <c r="AK1621" s="40">
        <f>AK$134*$D1621*INDEX(AK$117:AK$133,$E1621)</f>
        <v/>
      </c>
      <c r="AL1621" s="40">
        <f>AL$134*$D1621*INDEX(AL$117:AL$133,$E1621)</f>
        <v/>
      </c>
      <c r="AM1621" s="40">
        <f>AM$134*$D1621*INDEX(AM$117:AM$133,$E1621)</f>
        <v/>
      </c>
      <c r="AN1621" s="40">
        <f>AN$134*$D1621*INDEX(AN$117:AN$133,$E1621)</f>
        <v/>
      </c>
      <c r="AO1621" s="40">
        <f>AO$134*$D1621*INDEX(AO$117:AO$133,$E1621)</f>
        <v/>
      </c>
      <c r="AP1621" s="40">
        <f>AP$134*$D1621*INDEX(AP$117:AP$133,$E1621)</f>
        <v/>
      </c>
      <c r="AQ1621" s="40">
        <f>AQ$134*$D1621*INDEX(AQ$117:AQ$133,$E1621)</f>
        <v/>
      </c>
      <c r="AR1621" s="40">
        <f>AR$134*$D1621*INDEX(AR$117:AR$133,$E1621)</f>
        <v/>
      </c>
      <c r="AS1621" s="40">
        <f>AS$134*$D1621*INDEX(AS$117:AS$133,$E1621)</f>
        <v/>
      </c>
      <c r="AT1621" s="40">
        <f>AT$134*$D1621*INDEX(AT$117:AT$133,$E1621)</f>
        <v/>
      </c>
      <c r="AU1621" s="40">
        <f>AU$134*$D1621*INDEX(AU$117:AU$133,$E1621)</f>
        <v/>
      </c>
      <c r="AV1621" s="40">
        <f>AV$134*$D1621*INDEX(AV$117:AV$133,$E1621)</f>
        <v/>
      </c>
      <c r="AW1621" s="40">
        <f>AW$134*$D1621*INDEX(AW$117:AW$133,$E1621)</f>
        <v/>
      </c>
      <c r="AX1621" s="42">
        <f>ETSCOST(AX$134,$D1621,INDEX(AX$117:AX$133,$E1621))</f>
        <v/>
      </c>
    </row>
    <row r="1622" hidden="1" outlineLevel="2">
      <c r="A1622" s="5" t="inlineStr">
        <is>
          <t>ets</t>
        </is>
      </c>
      <c r="B1622" s="5" t="inlineStr">
        <is>
          <t>die</t>
        </is>
      </c>
      <c r="C1622" s="5" t="inlineStr">
        <is>
          <t>cst</t>
        </is>
      </c>
      <c r="D1622" s="40">
        <f>INDEX(Inputs!$T$5:$T$132,MATCH($B1622&amp;"|"&amp;$C1622,Inputs!$A$5:$A$132,0))</f>
        <v/>
      </c>
      <c r="E1622" s="40">
        <f>INDEX(Inputs!$K$5:$K$132,MATCH($B1622&amp;"|"&amp;$C1622,Inputs!$A$5:$A$132,0))</f>
        <v/>
      </c>
      <c r="F1622" s="39" t="n"/>
      <c r="G1622" s="39" t="n"/>
      <c r="H1622" s="5">
        <f>INDEX(Variables!$B$5:$B$105,MATCH($A1622,Variables!$A$5:$A$105,0))&amp;IF($C1622="",""," | "&amp;INDEX(Mapping!$B$5:$B$26,MATCH($C1622,Mapping!$A$5:$A$26,0))&amp;" | "&amp;INDEX(Mapping!$B$30:$B$41,MATCH($B1622,Mapping!$A$30:$A$41,0)))</f>
        <v/>
      </c>
      <c r="I1622" s="5">
        <f>INDEX(Variables!$C$5:$C$105,MATCH($A1622,Variables!$A$5:$A$105,0))</f>
        <v/>
      </c>
      <c r="J1622" s="5">
        <f>INDEX(Variables!$E$5:$E$105,MATCH($A1622,Variables!$A$5:$A$105,0))</f>
        <v/>
      </c>
      <c r="K1622" s="25">
        <f>LOWER(Settings!$C$4)&amp;".mit."&amp;$A1622&amp;IF($C1622="","","."&amp;$C1622&amp;"."&amp;$B1622)&amp;IF(INDEX(Variables!$D$5:$D$105,MATCH($A1622,Variables!$A$5:$A$105,0))="","","."&amp;INDEX(Variables!$D$5:$D$105,MATCH($A1622,Variables!$A$5:$A$105,0)))&amp;"."&amp;K$5</f>
        <v/>
      </c>
      <c r="L1622" s="41">
        <f>L$134*$D1622*INDEX(L$117:L$133,$E1622)</f>
        <v/>
      </c>
      <c r="M1622" s="40">
        <f>M$134*$D1622*INDEX(M$117:M$133,$E1622)</f>
        <v/>
      </c>
      <c r="N1622" s="40">
        <f>N$134*$D1622*INDEX(N$117:N$133,$E1622)</f>
        <v/>
      </c>
      <c r="O1622" s="40">
        <f>O$134*$D1622*INDEX(O$117:O$133,$E1622)</f>
        <v/>
      </c>
      <c r="P1622" s="40">
        <f>P$134*$D1622*INDEX(P$117:P$133,$E1622)</f>
        <v/>
      </c>
      <c r="Q1622" s="40">
        <f>Q$134*$D1622*INDEX(Q$117:Q$133,$E1622)</f>
        <v/>
      </c>
      <c r="R1622" s="40">
        <f>R$134*$D1622*INDEX(R$117:R$133,$E1622)</f>
        <v/>
      </c>
      <c r="S1622" s="40">
        <f>S$134*$D1622*INDEX(S$117:S$133,$E1622)</f>
        <v/>
      </c>
      <c r="T1622" s="40">
        <f>T$134*$D1622*INDEX(T$117:T$133,$E1622)</f>
        <v/>
      </c>
      <c r="U1622" s="40">
        <f>U$134*$D1622*INDEX(U$117:U$133,$E1622)</f>
        <v/>
      </c>
      <c r="V1622" s="40">
        <f>V$134*$D1622*INDEX(V$117:V$133,$E1622)</f>
        <v/>
      </c>
      <c r="W1622" s="40">
        <f>W$134*$D1622*INDEX(W$117:W$133,$E1622)</f>
        <v/>
      </c>
      <c r="X1622" s="40">
        <f>X$134*$D1622*INDEX(X$117:X$133,$E1622)</f>
        <v/>
      </c>
      <c r="Y1622" s="40">
        <f>Y$134*$D1622*INDEX(Y$117:Y$133,$E1622)</f>
        <v/>
      </c>
      <c r="Z1622" s="40">
        <f>Z$134*$D1622*INDEX(Z$117:Z$133,$E1622)</f>
        <v/>
      </c>
      <c r="AA1622" s="40">
        <f>AA$134*$D1622*INDEX(AA$117:AA$133,$E1622)</f>
        <v/>
      </c>
      <c r="AB1622" s="40">
        <f>AB$134*$D1622*INDEX(AB$117:AB$133,$E1622)</f>
        <v/>
      </c>
      <c r="AC1622" s="40">
        <f>AC$134*$D1622*INDEX(AC$117:AC$133,$E1622)</f>
        <v/>
      </c>
      <c r="AD1622" s="42">
        <f>ETSCOST(AD$134,$D1622,INDEX(AD$117:AD$133,$E1622))</f>
        <v/>
      </c>
      <c r="AE1622" s="25">
        <f>LOWER(Settings!$C$4)&amp;".mit."&amp;$A1622&amp;IF($C1622="","","."&amp;$C1622&amp;"."&amp;$B1622)&amp;IF(INDEX(Variables!$D$5:$D$105,MATCH($A1622,Variables!$A$5:$A$105,0))="","","."&amp;INDEX(Variables!$D$5:$D$105,MATCH($A1622,Variables!$A$5:$A$105,0)))&amp;"."&amp;AE$5</f>
        <v/>
      </c>
      <c r="AF1622" s="41">
        <f>AF$134*$D1622*INDEX(AF$117:AF$133,$E1622)</f>
        <v/>
      </c>
      <c r="AG1622" s="40">
        <f>AG$134*$D1622*INDEX(AG$117:AG$133,$E1622)</f>
        <v/>
      </c>
      <c r="AH1622" s="40">
        <f>AH$134*$D1622*INDEX(AH$117:AH$133,$E1622)</f>
        <v/>
      </c>
      <c r="AI1622" s="40">
        <f>AI$134*$D1622*INDEX(AI$117:AI$133,$E1622)</f>
        <v/>
      </c>
      <c r="AJ1622" s="40">
        <f>AJ$134*$D1622*INDEX(AJ$117:AJ$133,$E1622)</f>
        <v/>
      </c>
      <c r="AK1622" s="40">
        <f>AK$134*$D1622*INDEX(AK$117:AK$133,$E1622)</f>
        <v/>
      </c>
      <c r="AL1622" s="40">
        <f>AL$134*$D1622*INDEX(AL$117:AL$133,$E1622)</f>
        <v/>
      </c>
      <c r="AM1622" s="40">
        <f>AM$134*$D1622*INDEX(AM$117:AM$133,$E1622)</f>
        <v/>
      </c>
      <c r="AN1622" s="40">
        <f>AN$134*$D1622*INDEX(AN$117:AN$133,$E1622)</f>
        <v/>
      </c>
      <c r="AO1622" s="40">
        <f>AO$134*$D1622*INDEX(AO$117:AO$133,$E1622)</f>
        <v/>
      </c>
      <c r="AP1622" s="40">
        <f>AP$134*$D1622*INDEX(AP$117:AP$133,$E1622)</f>
        <v/>
      </c>
      <c r="AQ1622" s="40">
        <f>AQ$134*$D1622*INDEX(AQ$117:AQ$133,$E1622)</f>
        <v/>
      </c>
      <c r="AR1622" s="40">
        <f>AR$134*$D1622*INDEX(AR$117:AR$133,$E1622)</f>
        <v/>
      </c>
      <c r="AS1622" s="40">
        <f>AS$134*$D1622*INDEX(AS$117:AS$133,$E1622)</f>
        <v/>
      </c>
      <c r="AT1622" s="40">
        <f>AT$134*$D1622*INDEX(AT$117:AT$133,$E1622)</f>
        <v/>
      </c>
      <c r="AU1622" s="40">
        <f>AU$134*$D1622*INDEX(AU$117:AU$133,$E1622)</f>
        <v/>
      </c>
      <c r="AV1622" s="40">
        <f>AV$134*$D1622*INDEX(AV$117:AV$133,$E1622)</f>
        <v/>
      </c>
      <c r="AW1622" s="40">
        <f>AW$134*$D1622*INDEX(AW$117:AW$133,$E1622)</f>
        <v/>
      </c>
      <c r="AX1622" s="42">
        <f>ETSCOST(AX$134,$D1622,INDEX(AX$117:AX$133,$E1622))</f>
        <v/>
      </c>
    </row>
    <row r="1623" hidden="1" outlineLevel="2">
      <c r="A1623" s="5" t="inlineStr">
        <is>
          <t>ets</t>
        </is>
      </c>
      <c r="B1623" s="5" t="inlineStr">
        <is>
          <t>lpg</t>
        </is>
      </c>
      <c r="C1623" s="5" t="inlineStr">
        <is>
          <t>cst</t>
        </is>
      </c>
      <c r="D1623" s="40">
        <f>INDEX(Inputs!$T$5:$T$132,MATCH($B1623&amp;"|"&amp;$C1623,Inputs!$A$5:$A$132,0))</f>
        <v/>
      </c>
      <c r="E1623" s="40">
        <f>INDEX(Inputs!$K$5:$K$132,MATCH($B1623&amp;"|"&amp;$C1623,Inputs!$A$5:$A$132,0))</f>
        <v/>
      </c>
      <c r="F1623" s="39" t="n"/>
      <c r="G1623" s="39" t="n"/>
      <c r="H1623" s="5">
        <f>INDEX(Variables!$B$5:$B$105,MATCH($A1623,Variables!$A$5:$A$105,0))&amp;IF($C1623="",""," | "&amp;INDEX(Mapping!$B$5:$B$26,MATCH($C1623,Mapping!$A$5:$A$26,0))&amp;" | "&amp;INDEX(Mapping!$B$30:$B$41,MATCH($B1623,Mapping!$A$30:$A$41,0)))</f>
        <v/>
      </c>
      <c r="I1623" s="5">
        <f>INDEX(Variables!$C$5:$C$105,MATCH($A1623,Variables!$A$5:$A$105,0))</f>
        <v/>
      </c>
      <c r="J1623" s="5">
        <f>INDEX(Variables!$E$5:$E$105,MATCH($A1623,Variables!$A$5:$A$105,0))</f>
        <v/>
      </c>
      <c r="K1623" s="25">
        <f>LOWER(Settings!$C$4)&amp;".mit."&amp;$A1623&amp;IF($C1623="","","."&amp;$C1623&amp;"."&amp;$B1623)&amp;IF(INDEX(Variables!$D$5:$D$105,MATCH($A1623,Variables!$A$5:$A$105,0))="","","."&amp;INDEX(Variables!$D$5:$D$105,MATCH($A1623,Variables!$A$5:$A$105,0)))&amp;"."&amp;K$5</f>
        <v/>
      </c>
      <c r="L1623" s="41">
        <f>L$134*$D1623*INDEX(L$117:L$133,$E1623)</f>
        <v/>
      </c>
      <c r="M1623" s="40">
        <f>M$134*$D1623*INDEX(M$117:M$133,$E1623)</f>
        <v/>
      </c>
      <c r="N1623" s="40">
        <f>N$134*$D1623*INDEX(N$117:N$133,$E1623)</f>
        <v/>
      </c>
      <c r="O1623" s="40">
        <f>O$134*$D1623*INDEX(O$117:O$133,$E1623)</f>
        <v/>
      </c>
      <c r="P1623" s="40">
        <f>P$134*$D1623*INDEX(P$117:P$133,$E1623)</f>
        <v/>
      </c>
      <c r="Q1623" s="40">
        <f>Q$134*$D1623*INDEX(Q$117:Q$133,$E1623)</f>
        <v/>
      </c>
      <c r="R1623" s="40">
        <f>R$134*$D1623*INDEX(R$117:R$133,$E1623)</f>
        <v/>
      </c>
      <c r="S1623" s="40">
        <f>S$134*$D1623*INDEX(S$117:S$133,$E1623)</f>
        <v/>
      </c>
      <c r="T1623" s="40">
        <f>T$134*$D1623*INDEX(T$117:T$133,$E1623)</f>
        <v/>
      </c>
      <c r="U1623" s="40">
        <f>U$134*$D1623*INDEX(U$117:U$133,$E1623)</f>
        <v/>
      </c>
      <c r="V1623" s="40">
        <f>V$134*$D1623*INDEX(V$117:V$133,$E1623)</f>
        <v/>
      </c>
      <c r="W1623" s="40">
        <f>W$134*$D1623*INDEX(W$117:W$133,$E1623)</f>
        <v/>
      </c>
      <c r="X1623" s="40">
        <f>X$134*$D1623*INDEX(X$117:X$133,$E1623)</f>
        <v/>
      </c>
      <c r="Y1623" s="40">
        <f>Y$134*$D1623*INDEX(Y$117:Y$133,$E1623)</f>
        <v/>
      </c>
      <c r="Z1623" s="40">
        <f>Z$134*$D1623*INDEX(Z$117:Z$133,$E1623)</f>
        <v/>
      </c>
      <c r="AA1623" s="40">
        <f>AA$134*$D1623*INDEX(AA$117:AA$133,$E1623)</f>
        <v/>
      </c>
      <c r="AB1623" s="40">
        <f>AB$134*$D1623*INDEX(AB$117:AB$133,$E1623)</f>
        <v/>
      </c>
      <c r="AC1623" s="40">
        <f>AC$134*$D1623*INDEX(AC$117:AC$133,$E1623)</f>
        <v/>
      </c>
      <c r="AD1623" s="42">
        <f>ETSCOST(AD$134,$D1623,INDEX(AD$117:AD$133,$E1623))</f>
        <v/>
      </c>
      <c r="AE1623" s="25">
        <f>LOWER(Settings!$C$4)&amp;".mit."&amp;$A1623&amp;IF($C1623="","","."&amp;$C1623&amp;"."&amp;$B1623)&amp;IF(INDEX(Variables!$D$5:$D$105,MATCH($A1623,Variables!$A$5:$A$105,0))="","","."&amp;INDEX(Variables!$D$5:$D$105,MATCH($A1623,Variables!$A$5:$A$105,0)))&amp;"."&amp;AE$5</f>
        <v/>
      </c>
      <c r="AF1623" s="41">
        <f>AF$134*$D1623*INDEX(AF$117:AF$133,$E1623)</f>
        <v/>
      </c>
      <c r="AG1623" s="40">
        <f>AG$134*$D1623*INDEX(AG$117:AG$133,$E1623)</f>
        <v/>
      </c>
      <c r="AH1623" s="40">
        <f>AH$134*$D1623*INDEX(AH$117:AH$133,$E1623)</f>
        <v/>
      </c>
      <c r="AI1623" s="40">
        <f>AI$134*$D1623*INDEX(AI$117:AI$133,$E1623)</f>
        <v/>
      </c>
      <c r="AJ1623" s="40">
        <f>AJ$134*$D1623*INDEX(AJ$117:AJ$133,$E1623)</f>
        <v/>
      </c>
      <c r="AK1623" s="40">
        <f>AK$134*$D1623*INDEX(AK$117:AK$133,$E1623)</f>
        <v/>
      </c>
      <c r="AL1623" s="40">
        <f>AL$134*$D1623*INDEX(AL$117:AL$133,$E1623)</f>
        <v/>
      </c>
      <c r="AM1623" s="40">
        <f>AM$134*$D1623*INDEX(AM$117:AM$133,$E1623)</f>
        <v/>
      </c>
      <c r="AN1623" s="40">
        <f>AN$134*$D1623*INDEX(AN$117:AN$133,$E1623)</f>
        <v/>
      </c>
      <c r="AO1623" s="40">
        <f>AO$134*$D1623*INDEX(AO$117:AO$133,$E1623)</f>
        <v/>
      </c>
      <c r="AP1623" s="40">
        <f>AP$134*$D1623*INDEX(AP$117:AP$133,$E1623)</f>
        <v/>
      </c>
      <c r="AQ1623" s="40">
        <f>AQ$134*$D1623*INDEX(AQ$117:AQ$133,$E1623)</f>
        <v/>
      </c>
      <c r="AR1623" s="40">
        <f>AR$134*$D1623*INDEX(AR$117:AR$133,$E1623)</f>
        <v/>
      </c>
      <c r="AS1623" s="40">
        <f>AS$134*$D1623*INDEX(AS$117:AS$133,$E1623)</f>
        <v/>
      </c>
      <c r="AT1623" s="40">
        <f>AT$134*$D1623*INDEX(AT$117:AT$133,$E1623)</f>
        <v/>
      </c>
      <c r="AU1623" s="40">
        <f>AU$134*$D1623*INDEX(AU$117:AU$133,$E1623)</f>
        <v/>
      </c>
      <c r="AV1623" s="40">
        <f>AV$134*$D1623*INDEX(AV$117:AV$133,$E1623)</f>
        <v/>
      </c>
      <c r="AW1623" s="40">
        <f>AW$134*$D1623*INDEX(AW$117:AW$133,$E1623)</f>
        <v/>
      </c>
      <c r="AX1623" s="42">
        <f>ETSCOST(AX$134,$D1623,INDEX(AX$117:AX$133,$E1623))</f>
        <v/>
      </c>
    </row>
    <row r="1624" hidden="1" outlineLevel="2">
      <c r="A1624" s="5" t="inlineStr">
        <is>
          <t>ets</t>
        </is>
      </c>
      <c r="B1624" s="5" t="inlineStr">
        <is>
          <t>ker</t>
        </is>
      </c>
      <c r="C1624" s="5" t="inlineStr">
        <is>
          <t>cst</t>
        </is>
      </c>
      <c r="D1624" s="40">
        <f>INDEX(Inputs!$T$5:$T$132,MATCH($B1624&amp;"|"&amp;$C1624,Inputs!$A$5:$A$132,0))</f>
        <v/>
      </c>
      <c r="E1624" s="40">
        <f>INDEX(Inputs!$K$5:$K$132,MATCH($B1624&amp;"|"&amp;$C1624,Inputs!$A$5:$A$132,0))</f>
        <v/>
      </c>
      <c r="F1624" s="39" t="n"/>
      <c r="G1624" s="39" t="n"/>
      <c r="H1624" s="5">
        <f>INDEX(Variables!$B$5:$B$105,MATCH($A1624,Variables!$A$5:$A$105,0))&amp;IF($C1624="",""," | "&amp;INDEX(Mapping!$B$5:$B$26,MATCH($C1624,Mapping!$A$5:$A$26,0))&amp;" | "&amp;INDEX(Mapping!$B$30:$B$41,MATCH($B1624,Mapping!$A$30:$A$41,0)))</f>
        <v/>
      </c>
      <c r="I1624" s="5">
        <f>INDEX(Variables!$C$5:$C$105,MATCH($A1624,Variables!$A$5:$A$105,0))</f>
        <v/>
      </c>
      <c r="J1624" s="5">
        <f>INDEX(Variables!$E$5:$E$105,MATCH($A1624,Variables!$A$5:$A$105,0))</f>
        <v/>
      </c>
      <c r="K1624" s="25">
        <f>LOWER(Settings!$C$4)&amp;".mit."&amp;$A1624&amp;IF($C1624="","","."&amp;$C1624&amp;"."&amp;$B1624)&amp;IF(INDEX(Variables!$D$5:$D$105,MATCH($A1624,Variables!$A$5:$A$105,0))="","","."&amp;INDEX(Variables!$D$5:$D$105,MATCH($A1624,Variables!$A$5:$A$105,0)))&amp;"."&amp;K$5</f>
        <v/>
      </c>
      <c r="L1624" s="41">
        <f>L$134*$D1624*INDEX(L$117:L$133,$E1624)</f>
        <v/>
      </c>
      <c r="M1624" s="40">
        <f>M$134*$D1624*INDEX(M$117:M$133,$E1624)</f>
        <v/>
      </c>
      <c r="N1624" s="40">
        <f>N$134*$D1624*INDEX(N$117:N$133,$E1624)</f>
        <v/>
      </c>
      <c r="O1624" s="40">
        <f>O$134*$D1624*INDEX(O$117:O$133,$E1624)</f>
        <v/>
      </c>
      <c r="P1624" s="40">
        <f>P$134*$D1624*INDEX(P$117:P$133,$E1624)</f>
        <v/>
      </c>
      <c r="Q1624" s="40">
        <f>Q$134*$D1624*INDEX(Q$117:Q$133,$E1624)</f>
        <v/>
      </c>
      <c r="R1624" s="40">
        <f>R$134*$D1624*INDEX(R$117:R$133,$E1624)</f>
        <v/>
      </c>
      <c r="S1624" s="40">
        <f>S$134*$D1624*INDEX(S$117:S$133,$E1624)</f>
        <v/>
      </c>
      <c r="T1624" s="40">
        <f>T$134*$D1624*INDEX(T$117:T$133,$E1624)</f>
        <v/>
      </c>
      <c r="U1624" s="40">
        <f>U$134*$D1624*INDEX(U$117:U$133,$E1624)</f>
        <v/>
      </c>
      <c r="V1624" s="40">
        <f>V$134*$D1624*INDEX(V$117:V$133,$E1624)</f>
        <v/>
      </c>
      <c r="W1624" s="40">
        <f>W$134*$D1624*INDEX(W$117:W$133,$E1624)</f>
        <v/>
      </c>
      <c r="X1624" s="40">
        <f>X$134*$D1624*INDEX(X$117:X$133,$E1624)</f>
        <v/>
      </c>
      <c r="Y1624" s="40">
        <f>Y$134*$D1624*INDEX(Y$117:Y$133,$E1624)</f>
        <v/>
      </c>
      <c r="Z1624" s="40">
        <f>Z$134*$D1624*INDEX(Z$117:Z$133,$E1624)</f>
        <v/>
      </c>
      <c r="AA1624" s="40">
        <f>AA$134*$D1624*INDEX(AA$117:AA$133,$E1624)</f>
        <v/>
      </c>
      <c r="AB1624" s="40">
        <f>AB$134*$D1624*INDEX(AB$117:AB$133,$E1624)</f>
        <v/>
      </c>
      <c r="AC1624" s="40">
        <f>AC$134*$D1624*INDEX(AC$117:AC$133,$E1624)</f>
        <v/>
      </c>
      <c r="AD1624" s="42">
        <f>ETSCOST(AD$134,$D1624,INDEX(AD$117:AD$133,$E1624))</f>
        <v/>
      </c>
      <c r="AE1624" s="25">
        <f>LOWER(Settings!$C$4)&amp;".mit."&amp;$A1624&amp;IF($C1624="","","."&amp;$C1624&amp;"."&amp;$B1624)&amp;IF(INDEX(Variables!$D$5:$D$105,MATCH($A1624,Variables!$A$5:$A$105,0))="","","."&amp;INDEX(Variables!$D$5:$D$105,MATCH($A1624,Variables!$A$5:$A$105,0)))&amp;"."&amp;AE$5</f>
        <v/>
      </c>
      <c r="AF1624" s="41">
        <f>AF$134*$D1624*INDEX(AF$117:AF$133,$E1624)</f>
        <v/>
      </c>
      <c r="AG1624" s="40">
        <f>AG$134*$D1624*INDEX(AG$117:AG$133,$E1624)</f>
        <v/>
      </c>
      <c r="AH1624" s="40">
        <f>AH$134*$D1624*INDEX(AH$117:AH$133,$E1624)</f>
        <v/>
      </c>
      <c r="AI1624" s="40">
        <f>AI$134*$D1624*INDEX(AI$117:AI$133,$E1624)</f>
        <v/>
      </c>
      <c r="AJ1624" s="40">
        <f>AJ$134*$D1624*INDEX(AJ$117:AJ$133,$E1624)</f>
        <v/>
      </c>
      <c r="AK1624" s="40">
        <f>AK$134*$D1624*INDEX(AK$117:AK$133,$E1624)</f>
        <v/>
      </c>
      <c r="AL1624" s="40">
        <f>AL$134*$D1624*INDEX(AL$117:AL$133,$E1624)</f>
        <v/>
      </c>
      <c r="AM1624" s="40">
        <f>AM$134*$D1624*INDEX(AM$117:AM$133,$E1624)</f>
        <v/>
      </c>
      <c r="AN1624" s="40">
        <f>AN$134*$D1624*INDEX(AN$117:AN$133,$E1624)</f>
        <v/>
      </c>
      <c r="AO1624" s="40">
        <f>AO$134*$D1624*INDEX(AO$117:AO$133,$E1624)</f>
        <v/>
      </c>
      <c r="AP1624" s="40">
        <f>AP$134*$D1624*INDEX(AP$117:AP$133,$E1624)</f>
        <v/>
      </c>
      <c r="AQ1624" s="40">
        <f>AQ$134*$D1624*INDEX(AQ$117:AQ$133,$E1624)</f>
        <v/>
      </c>
      <c r="AR1624" s="40">
        <f>AR$134*$D1624*INDEX(AR$117:AR$133,$E1624)</f>
        <v/>
      </c>
      <c r="AS1624" s="40">
        <f>AS$134*$D1624*INDEX(AS$117:AS$133,$E1624)</f>
        <v/>
      </c>
      <c r="AT1624" s="40">
        <f>AT$134*$D1624*INDEX(AT$117:AT$133,$E1624)</f>
        <v/>
      </c>
      <c r="AU1624" s="40">
        <f>AU$134*$D1624*INDEX(AU$117:AU$133,$E1624)</f>
        <v/>
      </c>
      <c r="AV1624" s="40">
        <f>AV$134*$D1624*INDEX(AV$117:AV$133,$E1624)</f>
        <v/>
      </c>
      <c r="AW1624" s="40">
        <f>AW$134*$D1624*INDEX(AW$117:AW$133,$E1624)</f>
        <v/>
      </c>
      <c r="AX1624" s="42">
        <f>ETSCOST(AX$134,$D1624,INDEX(AX$117:AX$133,$E1624))</f>
        <v/>
      </c>
    </row>
    <row r="1625" hidden="1" outlineLevel="2">
      <c r="A1625" s="5" t="inlineStr">
        <is>
          <t>ets</t>
        </is>
      </c>
      <c r="B1625" s="5" t="inlineStr">
        <is>
          <t>oop</t>
        </is>
      </c>
      <c r="C1625" s="5" t="inlineStr">
        <is>
          <t>cst</t>
        </is>
      </c>
      <c r="D1625" s="40">
        <f>INDEX(Inputs!$T$5:$T$132,MATCH($B1625&amp;"|"&amp;$C1625,Inputs!$A$5:$A$132,0))</f>
        <v/>
      </c>
      <c r="E1625" s="40">
        <f>INDEX(Inputs!$K$5:$K$132,MATCH($B1625&amp;"|"&amp;$C1625,Inputs!$A$5:$A$132,0))</f>
        <v/>
      </c>
      <c r="F1625" s="39" t="n"/>
      <c r="G1625" s="39" t="n"/>
      <c r="H1625" s="5">
        <f>INDEX(Variables!$B$5:$B$105,MATCH($A1625,Variables!$A$5:$A$105,0))&amp;IF($C1625="",""," | "&amp;INDEX(Mapping!$B$5:$B$26,MATCH($C1625,Mapping!$A$5:$A$26,0))&amp;" | "&amp;INDEX(Mapping!$B$30:$B$41,MATCH($B1625,Mapping!$A$30:$A$41,0)))</f>
        <v/>
      </c>
      <c r="I1625" s="5">
        <f>INDEX(Variables!$C$5:$C$105,MATCH($A1625,Variables!$A$5:$A$105,0))</f>
        <v/>
      </c>
      <c r="J1625" s="5">
        <f>INDEX(Variables!$E$5:$E$105,MATCH($A1625,Variables!$A$5:$A$105,0))</f>
        <v/>
      </c>
      <c r="K1625" s="25">
        <f>LOWER(Settings!$C$4)&amp;".mit."&amp;$A1625&amp;IF($C1625="","","."&amp;$C1625&amp;"."&amp;$B1625)&amp;IF(INDEX(Variables!$D$5:$D$105,MATCH($A1625,Variables!$A$5:$A$105,0))="","","."&amp;INDEX(Variables!$D$5:$D$105,MATCH($A1625,Variables!$A$5:$A$105,0)))&amp;"."&amp;K$5</f>
        <v/>
      </c>
      <c r="L1625" s="41">
        <f>L$134*$D1625*INDEX(L$117:L$133,$E1625)</f>
        <v/>
      </c>
      <c r="M1625" s="40">
        <f>M$134*$D1625*INDEX(M$117:M$133,$E1625)</f>
        <v/>
      </c>
      <c r="N1625" s="40">
        <f>N$134*$D1625*INDEX(N$117:N$133,$E1625)</f>
        <v/>
      </c>
      <c r="O1625" s="40">
        <f>O$134*$D1625*INDEX(O$117:O$133,$E1625)</f>
        <v/>
      </c>
      <c r="P1625" s="40">
        <f>P$134*$D1625*INDEX(P$117:P$133,$E1625)</f>
        <v/>
      </c>
      <c r="Q1625" s="40">
        <f>Q$134*$D1625*INDEX(Q$117:Q$133,$E1625)</f>
        <v/>
      </c>
      <c r="R1625" s="40">
        <f>R$134*$D1625*INDEX(R$117:R$133,$E1625)</f>
        <v/>
      </c>
      <c r="S1625" s="40">
        <f>S$134*$D1625*INDEX(S$117:S$133,$E1625)</f>
        <v/>
      </c>
      <c r="T1625" s="40">
        <f>T$134*$D1625*INDEX(T$117:T$133,$E1625)</f>
        <v/>
      </c>
      <c r="U1625" s="40">
        <f>U$134*$D1625*INDEX(U$117:U$133,$E1625)</f>
        <v/>
      </c>
      <c r="V1625" s="40">
        <f>V$134*$D1625*INDEX(V$117:V$133,$E1625)</f>
        <v/>
      </c>
      <c r="W1625" s="40">
        <f>W$134*$D1625*INDEX(W$117:W$133,$E1625)</f>
        <v/>
      </c>
      <c r="X1625" s="40">
        <f>X$134*$D1625*INDEX(X$117:X$133,$E1625)</f>
        <v/>
      </c>
      <c r="Y1625" s="40">
        <f>Y$134*$D1625*INDEX(Y$117:Y$133,$E1625)</f>
        <v/>
      </c>
      <c r="Z1625" s="40">
        <f>Z$134*$D1625*INDEX(Z$117:Z$133,$E1625)</f>
        <v/>
      </c>
      <c r="AA1625" s="40">
        <f>AA$134*$D1625*INDEX(AA$117:AA$133,$E1625)</f>
        <v/>
      </c>
      <c r="AB1625" s="40">
        <f>AB$134*$D1625*INDEX(AB$117:AB$133,$E1625)</f>
        <v/>
      </c>
      <c r="AC1625" s="40">
        <f>AC$134*$D1625*INDEX(AC$117:AC$133,$E1625)</f>
        <v/>
      </c>
      <c r="AD1625" s="42">
        <f>ETSCOST(AD$134,$D1625,INDEX(AD$117:AD$133,$E1625))</f>
        <v/>
      </c>
      <c r="AE1625" s="25">
        <f>LOWER(Settings!$C$4)&amp;".mit."&amp;$A1625&amp;IF($C1625="","","."&amp;$C1625&amp;"."&amp;$B1625)&amp;IF(INDEX(Variables!$D$5:$D$105,MATCH($A1625,Variables!$A$5:$A$105,0))="","","."&amp;INDEX(Variables!$D$5:$D$105,MATCH($A1625,Variables!$A$5:$A$105,0)))&amp;"."&amp;AE$5</f>
        <v/>
      </c>
      <c r="AF1625" s="41">
        <f>AF$134*$D1625*INDEX(AF$117:AF$133,$E1625)</f>
        <v/>
      </c>
      <c r="AG1625" s="40">
        <f>AG$134*$D1625*INDEX(AG$117:AG$133,$E1625)</f>
        <v/>
      </c>
      <c r="AH1625" s="40">
        <f>AH$134*$D1625*INDEX(AH$117:AH$133,$E1625)</f>
        <v/>
      </c>
      <c r="AI1625" s="40">
        <f>AI$134*$D1625*INDEX(AI$117:AI$133,$E1625)</f>
        <v/>
      </c>
      <c r="AJ1625" s="40">
        <f>AJ$134*$D1625*INDEX(AJ$117:AJ$133,$E1625)</f>
        <v/>
      </c>
      <c r="AK1625" s="40">
        <f>AK$134*$D1625*INDEX(AK$117:AK$133,$E1625)</f>
        <v/>
      </c>
      <c r="AL1625" s="40">
        <f>AL$134*$D1625*INDEX(AL$117:AL$133,$E1625)</f>
        <v/>
      </c>
      <c r="AM1625" s="40">
        <f>AM$134*$D1625*INDEX(AM$117:AM$133,$E1625)</f>
        <v/>
      </c>
      <c r="AN1625" s="40">
        <f>AN$134*$D1625*INDEX(AN$117:AN$133,$E1625)</f>
        <v/>
      </c>
      <c r="AO1625" s="40">
        <f>AO$134*$D1625*INDEX(AO$117:AO$133,$E1625)</f>
        <v/>
      </c>
      <c r="AP1625" s="40">
        <f>AP$134*$D1625*INDEX(AP$117:AP$133,$E1625)</f>
        <v/>
      </c>
      <c r="AQ1625" s="40">
        <f>AQ$134*$D1625*INDEX(AQ$117:AQ$133,$E1625)</f>
        <v/>
      </c>
      <c r="AR1625" s="40">
        <f>AR$134*$D1625*INDEX(AR$117:AR$133,$E1625)</f>
        <v/>
      </c>
      <c r="AS1625" s="40">
        <f>AS$134*$D1625*INDEX(AS$117:AS$133,$E1625)</f>
        <v/>
      </c>
      <c r="AT1625" s="40">
        <f>AT$134*$D1625*INDEX(AT$117:AT$133,$E1625)</f>
        <v/>
      </c>
      <c r="AU1625" s="40">
        <f>AU$134*$D1625*INDEX(AU$117:AU$133,$E1625)</f>
        <v/>
      </c>
      <c r="AV1625" s="40">
        <f>AV$134*$D1625*INDEX(AV$117:AV$133,$E1625)</f>
        <v/>
      </c>
      <c r="AW1625" s="40">
        <f>AW$134*$D1625*INDEX(AW$117:AW$133,$E1625)</f>
        <v/>
      </c>
      <c r="AX1625" s="42">
        <f>ETSCOST(AX$134,$D1625,INDEX(AX$117:AX$133,$E1625))</f>
        <v/>
      </c>
    </row>
    <row r="1626" hidden="1" outlineLevel="2">
      <c r="A1626" s="5" t="inlineStr">
        <is>
          <t>ets</t>
        </is>
      </c>
      <c r="B1626" s="5" t="inlineStr">
        <is>
          <t>bio</t>
        </is>
      </c>
      <c r="C1626" s="5" t="inlineStr">
        <is>
          <t>cst</t>
        </is>
      </c>
      <c r="D1626" s="40">
        <f>INDEX(Inputs!$T$5:$T$132,MATCH($B1626&amp;"|"&amp;$C1626,Inputs!$A$5:$A$132,0))</f>
        <v/>
      </c>
      <c r="E1626" s="40">
        <f>INDEX(Inputs!$K$5:$K$132,MATCH($B1626&amp;"|"&amp;$C1626,Inputs!$A$5:$A$132,0))</f>
        <v/>
      </c>
      <c r="F1626" s="39" t="n"/>
      <c r="G1626" s="39" t="n"/>
      <c r="H1626" s="5">
        <f>INDEX(Variables!$B$5:$B$105,MATCH($A1626,Variables!$A$5:$A$105,0))&amp;IF($C1626="",""," | "&amp;INDEX(Mapping!$B$5:$B$26,MATCH($C1626,Mapping!$A$5:$A$26,0))&amp;" | "&amp;INDEX(Mapping!$B$30:$B$41,MATCH($B1626,Mapping!$A$30:$A$41,0)))</f>
        <v/>
      </c>
      <c r="I1626" s="5">
        <f>INDEX(Variables!$C$5:$C$105,MATCH($A1626,Variables!$A$5:$A$105,0))</f>
        <v/>
      </c>
      <c r="J1626" s="5">
        <f>INDEX(Variables!$E$5:$E$105,MATCH($A1626,Variables!$A$5:$A$105,0))</f>
        <v/>
      </c>
      <c r="K1626" s="25">
        <f>LOWER(Settings!$C$4)&amp;".mit."&amp;$A1626&amp;IF($C1626="","","."&amp;$C1626&amp;"."&amp;$B1626)&amp;IF(INDEX(Variables!$D$5:$D$105,MATCH($A1626,Variables!$A$5:$A$105,0))="","","."&amp;INDEX(Variables!$D$5:$D$105,MATCH($A1626,Variables!$A$5:$A$105,0)))&amp;"."&amp;K$5</f>
        <v/>
      </c>
      <c r="L1626" s="41">
        <f>L$134*$D1626*INDEX(L$117:L$133,$E1626)</f>
        <v/>
      </c>
      <c r="M1626" s="40">
        <f>M$134*$D1626*INDEX(M$117:M$133,$E1626)</f>
        <v/>
      </c>
      <c r="N1626" s="40">
        <f>N$134*$D1626*INDEX(N$117:N$133,$E1626)</f>
        <v/>
      </c>
      <c r="O1626" s="40">
        <f>O$134*$D1626*INDEX(O$117:O$133,$E1626)</f>
        <v/>
      </c>
      <c r="P1626" s="40">
        <f>P$134*$D1626*INDEX(P$117:P$133,$E1626)</f>
        <v/>
      </c>
      <c r="Q1626" s="40">
        <f>Q$134*$D1626*INDEX(Q$117:Q$133,$E1626)</f>
        <v/>
      </c>
      <c r="R1626" s="40">
        <f>R$134*$D1626*INDEX(R$117:R$133,$E1626)</f>
        <v/>
      </c>
      <c r="S1626" s="40">
        <f>S$134*$D1626*INDEX(S$117:S$133,$E1626)</f>
        <v/>
      </c>
      <c r="T1626" s="40">
        <f>T$134*$D1626*INDEX(T$117:T$133,$E1626)</f>
        <v/>
      </c>
      <c r="U1626" s="40">
        <f>U$134*$D1626*INDEX(U$117:U$133,$E1626)</f>
        <v/>
      </c>
      <c r="V1626" s="40">
        <f>V$134*$D1626*INDEX(V$117:V$133,$E1626)</f>
        <v/>
      </c>
      <c r="W1626" s="40">
        <f>W$134*$D1626*INDEX(W$117:W$133,$E1626)</f>
        <v/>
      </c>
      <c r="X1626" s="40">
        <f>X$134*$D1626*INDEX(X$117:X$133,$E1626)</f>
        <v/>
      </c>
      <c r="Y1626" s="40">
        <f>Y$134*$D1626*INDEX(Y$117:Y$133,$E1626)</f>
        <v/>
      </c>
      <c r="Z1626" s="40">
        <f>Z$134*$D1626*INDEX(Z$117:Z$133,$E1626)</f>
        <v/>
      </c>
      <c r="AA1626" s="40">
        <f>AA$134*$D1626*INDEX(AA$117:AA$133,$E1626)</f>
        <v/>
      </c>
      <c r="AB1626" s="40">
        <f>AB$134*$D1626*INDEX(AB$117:AB$133,$E1626)</f>
        <v/>
      </c>
      <c r="AC1626" s="40">
        <f>AC$134*$D1626*INDEX(AC$117:AC$133,$E1626)</f>
        <v/>
      </c>
      <c r="AD1626" s="42">
        <f>ETSCOST(AD$134,$D1626,INDEX(AD$117:AD$133,$E1626))</f>
        <v/>
      </c>
      <c r="AE1626" s="25">
        <f>LOWER(Settings!$C$4)&amp;".mit."&amp;$A1626&amp;IF($C1626="","","."&amp;$C1626&amp;"."&amp;$B1626)&amp;IF(INDEX(Variables!$D$5:$D$105,MATCH($A1626,Variables!$A$5:$A$105,0))="","","."&amp;INDEX(Variables!$D$5:$D$105,MATCH($A1626,Variables!$A$5:$A$105,0)))&amp;"."&amp;AE$5</f>
        <v/>
      </c>
      <c r="AF1626" s="41">
        <f>AF$134*$D1626*INDEX(AF$117:AF$133,$E1626)</f>
        <v/>
      </c>
      <c r="AG1626" s="40">
        <f>AG$134*$D1626*INDEX(AG$117:AG$133,$E1626)</f>
        <v/>
      </c>
      <c r="AH1626" s="40">
        <f>AH$134*$D1626*INDEX(AH$117:AH$133,$E1626)</f>
        <v/>
      </c>
      <c r="AI1626" s="40">
        <f>AI$134*$D1626*INDEX(AI$117:AI$133,$E1626)</f>
        <v/>
      </c>
      <c r="AJ1626" s="40">
        <f>AJ$134*$D1626*INDEX(AJ$117:AJ$133,$E1626)</f>
        <v/>
      </c>
      <c r="AK1626" s="40">
        <f>AK$134*$D1626*INDEX(AK$117:AK$133,$E1626)</f>
        <v/>
      </c>
      <c r="AL1626" s="40">
        <f>AL$134*$D1626*INDEX(AL$117:AL$133,$E1626)</f>
        <v/>
      </c>
      <c r="AM1626" s="40">
        <f>AM$134*$D1626*INDEX(AM$117:AM$133,$E1626)</f>
        <v/>
      </c>
      <c r="AN1626" s="40">
        <f>AN$134*$D1626*INDEX(AN$117:AN$133,$E1626)</f>
        <v/>
      </c>
      <c r="AO1626" s="40">
        <f>AO$134*$D1626*INDEX(AO$117:AO$133,$E1626)</f>
        <v/>
      </c>
      <c r="AP1626" s="40">
        <f>AP$134*$D1626*INDEX(AP$117:AP$133,$E1626)</f>
        <v/>
      </c>
      <c r="AQ1626" s="40">
        <f>AQ$134*$D1626*INDEX(AQ$117:AQ$133,$E1626)</f>
        <v/>
      </c>
      <c r="AR1626" s="40">
        <f>AR$134*$D1626*INDEX(AR$117:AR$133,$E1626)</f>
        <v/>
      </c>
      <c r="AS1626" s="40">
        <f>AS$134*$D1626*INDEX(AS$117:AS$133,$E1626)</f>
        <v/>
      </c>
      <c r="AT1626" s="40">
        <f>AT$134*$D1626*INDEX(AT$117:AT$133,$E1626)</f>
        <v/>
      </c>
      <c r="AU1626" s="40">
        <f>AU$134*$D1626*INDEX(AU$117:AU$133,$E1626)</f>
        <v/>
      </c>
      <c r="AV1626" s="40">
        <f>AV$134*$D1626*INDEX(AV$117:AV$133,$E1626)</f>
        <v/>
      </c>
      <c r="AW1626" s="40">
        <f>AW$134*$D1626*INDEX(AW$117:AW$133,$E1626)</f>
        <v/>
      </c>
      <c r="AX1626" s="42">
        <f>ETSCOST(AX$134,$D1626,INDEX(AX$117:AX$133,$E1626))</f>
        <v/>
      </c>
    </row>
    <row r="1627" hidden="1" outlineLevel="2"/>
    <row r="1628" hidden="1" outlineLevel="2">
      <c r="A1628" s="5" t="inlineStr">
        <is>
          <t>ntx</t>
        </is>
      </c>
      <c r="B1628" s="5" t="inlineStr">
        <is>
          <t>coa</t>
        </is>
      </c>
      <c r="C1628" s="5" t="inlineStr">
        <is>
          <t>cst</t>
        </is>
      </c>
      <c r="D1628" s="40">
        <f>INDEX(Inputs!$L$5:$L$132,MATCH($B1628&amp;"|"&amp;$C1628,Inputs!$A$5:$A$132,0))</f>
        <v/>
      </c>
      <c r="E1628" s="40">
        <f>INDEX(Inputs!$I$5:$I$132,MATCH($B1628&amp;"|"&amp;$C1628,Inputs!$A$5:$A$132,0))</f>
        <v/>
      </c>
      <c r="F1628" s="39" t="n"/>
      <c r="G1628" s="39" t="n"/>
      <c r="H1628" s="5">
        <f>INDEX(Variables!$B$5:$B$105,MATCH($A1628,Variables!$A$5:$A$105,0))&amp;IF($C1628="",""," | "&amp;INDEX(Mapping!$B$5:$B$26,MATCH($C1628,Mapping!$A$5:$A$26,0))&amp;" | "&amp;INDEX(Mapping!$B$30:$B$41,MATCH($B1628,Mapping!$A$30:$A$41,0)))</f>
        <v/>
      </c>
      <c r="I1628" s="5">
        <f>INDEX(Variables!$C$5:$C$105,MATCH($A1628,Variables!$A$5:$A$105,0))</f>
        <v/>
      </c>
      <c r="J1628" s="5">
        <f>INDEX(Variables!$E$5:$E$105,MATCH($A1628,Variables!$A$5:$A$105,0))</f>
        <v/>
      </c>
      <c r="K1628" s="25">
        <f>LOWER(Settings!$C$4)&amp;".mit."&amp;$A1628&amp;IF($C1628="","","."&amp;$C1628&amp;"."&amp;$B1628)&amp;IF(INDEX(Variables!$D$5:$D$105,MATCH($A1628,Variables!$A$5:$A$105,0))="","","."&amp;INDEX(Variables!$D$5:$D$105,MATCH($A1628,Variables!$A$5:$A$105,0)))&amp;"."&amp;K$5</f>
        <v/>
      </c>
      <c r="L1628" s="41">
        <f>INDEX(L$78:L$91,$D1628)/$E1628</f>
        <v/>
      </c>
      <c r="M1628" s="40">
        <f>INDEX(M$78:M$91,$D1628)/$E1628</f>
        <v/>
      </c>
      <c r="N1628" s="40">
        <f>INDEX(N$78:N$91,$D1628)/$E1628</f>
        <v/>
      </c>
      <c r="O1628" s="40">
        <f>INDEX(O$78:O$91,$D1628)/$E1628</f>
        <v/>
      </c>
      <c r="P1628" s="40">
        <f>INDEX(P$78:P$91,$D1628)/$E1628</f>
        <v/>
      </c>
      <c r="Q1628" s="40">
        <f>INDEX(Q$78:Q$91,$D1628)/$E1628</f>
        <v/>
      </c>
      <c r="R1628" s="40">
        <f>INDEX(R$78:R$91,$D1628)/$E1628</f>
        <v/>
      </c>
      <c r="S1628" s="40">
        <f>INDEX(S$78:S$91,$D1628)/$E1628</f>
        <v/>
      </c>
      <c r="T1628" s="40">
        <f>INDEX(T$78:T$91,$D1628)/$E1628</f>
        <v/>
      </c>
      <c r="U1628" s="40">
        <f>INDEX(U$78:U$91,$D1628)/$E1628</f>
        <v/>
      </c>
      <c r="V1628" s="40">
        <f>INDEX(V$78:V$91,$D1628)/$E1628</f>
        <v/>
      </c>
      <c r="W1628" s="40">
        <f>INDEX(W$78:W$91,$D1628)/$E1628</f>
        <v/>
      </c>
      <c r="X1628" s="40">
        <f>INDEX(X$78:X$91,$D1628)/$E1628</f>
        <v/>
      </c>
      <c r="Y1628" s="40">
        <f>INDEX(Y$78:Y$91,$D1628)/$E1628</f>
        <v/>
      </c>
      <c r="Z1628" s="40">
        <f>INDEX(Z$78:Z$91,$D1628)/$E1628</f>
        <v/>
      </c>
      <c r="AA1628" s="40">
        <f>INDEX(AA$78:AA$91,$D1628)/$E1628</f>
        <v/>
      </c>
      <c r="AB1628" s="40">
        <f>INDEX(AB$78:AB$91,$D1628)/$E1628</f>
        <v/>
      </c>
      <c r="AC1628" s="40">
        <f>INDEX(AC$78:AC$91,$D1628)/$E1628</f>
        <v/>
      </c>
      <c r="AD1628" s="42">
        <f>NEWEXCISE(INDEX(AD$78:AD$91,$D1628),$E1628)</f>
        <v/>
      </c>
      <c r="AE1628" s="25">
        <f>LOWER(Settings!$C$4)&amp;".mit."&amp;$A1628&amp;IF($C1628="","","."&amp;$C1628&amp;"."&amp;$B1628)&amp;IF(INDEX(Variables!$D$5:$D$105,MATCH($A1628,Variables!$A$5:$A$105,0))="","","."&amp;INDEX(Variables!$D$5:$D$105,MATCH($A1628,Variables!$A$5:$A$105,0)))&amp;"."&amp;AE$5</f>
        <v/>
      </c>
      <c r="AF1628" s="41">
        <f>INDEX(AF$78:AF$91,$D1628)/$E1628</f>
        <v/>
      </c>
      <c r="AG1628" s="40">
        <f>INDEX(AG$78:AG$91,$D1628)/$E1628</f>
        <v/>
      </c>
      <c r="AH1628" s="40">
        <f>INDEX(AH$78:AH$91,$D1628)/$E1628</f>
        <v/>
      </c>
      <c r="AI1628" s="40">
        <f>INDEX(AI$78:AI$91,$D1628)/$E1628</f>
        <v/>
      </c>
      <c r="AJ1628" s="40">
        <f>INDEX(AJ$78:AJ$91,$D1628)/$E1628</f>
        <v/>
      </c>
      <c r="AK1628" s="40">
        <f>INDEX(AK$78:AK$91,$D1628)/$E1628</f>
        <v/>
      </c>
      <c r="AL1628" s="40">
        <f>INDEX(AL$78:AL$91,$D1628)/$E1628</f>
        <v/>
      </c>
      <c r="AM1628" s="40">
        <f>INDEX(AM$78:AM$91,$D1628)/$E1628</f>
        <v/>
      </c>
      <c r="AN1628" s="40">
        <f>INDEX(AN$78:AN$91,$D1628)/$E1628</f>
        <v/>
      </c>
      <c r="AO1628" s="40">
        <f>INDEX(AO$78:AO$91,$D1628)/$E1628</f>
        <v/>
      </c>
      <c r="AP1628" s="40">
        <f>INDEX(AP$78:AP$91,$D1628)/$E1628</f>
        <v/>
      </c>
      <c r="AQ1628" s="40">
        <f>INDEX(AQ$78:AQ$91,$D1628)/$E1628</f>
        <v/>
      </c>
      <c r="AR1628" s="40">
        <f>INDEX(AR$78:AR$91,$D1628)/$E1628</f>
        <v/>
      </c>
      <c r="AS1628" s="40">
        <f>INDEX(AS$78:AS$91,$D1628)/$E1628</f>
        <v/>
      </c>
      <c r="AT1628" s="40">
        <f>INDEX(AT$78:AT$91,$D1628)/$E1628</f>
        <v/>
      </c>
      <c r="AU1628" s="40">
        <f>INDEX(AU$78:AU$91,$D1628)/$E1628</f>
        <v/>
      </c>
      <c r="AV1628" s="40">
        <f>INDEX(AV$78:AV$91,$D1628)/$E1628</f>
        <v/>
      </c>
      <c r="AW1628" s="40">
        <f>INDEX(AW$78:AW$91,$D1628)/$E1628</f>
        <v/>
      </c>
      <c r="AX1628" s="42">
        <f>NEWEXCISE(INDEX(AX$78:AX$91,$D1628),$E1628)</f>
        <v/>
      </c>
    </row>
    <row r="1629" hidden="1" outlineLevel="2">
      <c r="A1629" s="5" t="inlineStr">
        <is>
          <t>ntx</t>
        </is>
      </c>
      <c r="B1629" s="5" t="inlineStr">
        <is>
          <t>nga</t>
        </is>
      </c>
      <c r="C1629" s="5" t="inlineStr">
        <is>
          <t>cst</t>
        </is>
      </c>
      <c r="D1629" s="40">
        <f>INDEX(Inputs!$L$5:$L$132,MATCH($B1629&amp;"|"&amp;$C1629,Inputs!$A$5:$A$132,0))</f>
        <v/>
      </c>
      <c r="E1629" s="40">
        <f>INDEX(Inputs!$I$5:$I$132,MATCH($B1629&amp;"|"&amp;$C1629,Inputs!$A$5:$A$132,0))</f>
        <v/>
      </c>
      <c r="F1629" s="39" t="n"/>
      <c r="G1629" s="39" t="n"/>
      <c r="H1629" s="5">
        <f>INDEX(Variables!$B$5:$B$105,MATCH($A1629,Variables!$A$5:$A$105,0))&amp;IF($C1629="",""," | "&amp;INDEX(Mapping!$B$5:$B$26,MATCH($C1629,Mapping!$A$5:$A$26,0))&amp;" | "&amp;INDEX(Mapping!$B$30:$B$41,MATCH($B1629,Mapping!$A$30:$A$41,0)))</f>
        <v/>
      </c>
      <c r="I1629" s="5">
        <f>INDEX(Variables!$C$5:$C$105,MATCH($A1629,Variables!$A$5:$A$105,0))</f>
        <v/>
      </c>
      <c r="J1629" s="5">
        <f>INDEX(Variables!$E$5:$E$105,MATCH($A1629,Variables!$A$5:$A$105,0))</f>
        <v/>
      </c>
      <c r="K1629" s="25">
        <f>LOWER(Settings!$C$4)&amp;".mit."&amp;$A1629&amp;IF($C1629="","","."&amp;$C1629&amp;"."&amp;$B1629)&amp;IF(INDEX(Variables!$D$5:$D$105,MATCH($A1629,Variables!$A$5:$A$105,0))="","","."&amp;INDEX(Variables!$D$5:$D$105,MATCH($A1629,Variables!$A$5:$A$105,0)))&amp;"."&amp;K$5</f>
        <v/>
      </c>
      <c r="L1629" s="41">
        <f>INDEX(L$78:L$91,$D1629)/$E1629</f>
        <v/>
      </c>
      <c r="M1629" s="40">
        <f>INDEX(M$78:M$91,$D1629)/$E1629</f>
        <v/>
      </c>
      <c r="N1629" s="40">
        <f>INDEX(N$78:N$91,$D1629)/$E1629</f>
        <v/>
      </c>
      <c r="O1629" s="40">
        <f>INDEX(O$78:O$91,$D1629)/$E1629</f>
        <v/>
      </c>
      <c r="P1629" s="40">
        <f>INDEX(P$78:P$91,$D1629)/$E1629</f>
        <v/>
      </c>
      <c r="Q1629" s="40">
        <f>INDEX(Q$78:Q$91,$D1629)/$E1629</f>
        <v/>
      </c>
      <c r="R1629" s="40">
        <f>INDEX(R$78:R$91,$D1629)/$E1629</f>
        <v/>
      </c>
      <c r="S1629" s="40">
        <f>INDEX(S$78:S$91,$D1629)/$E1629</f>
        <v/>
      </c>
      <c r="T1629" s="40">
        <f>INDEX(T$78:T$91,$D1629)/$E1629</f>
        <v/>
      </c>
      <c r="U1629" s="40">
        <f>INDEX(U$78:U$91,$D1629)/$E1629</f>
        <v/>
      </c>
      <c r="V1629" s="40">
        <f>INDEX(V$78:V$91,$D1629)/$E1629</f>
        <v/>
      </c>
      <c r="W1629" s="40">
        <f>INDEX(W$78:W$91,$D1629)/$E1629</f>
        <v/>
      </c>
      <c r="X1629" s="40">
        <f>INDEX(X$78:X$91,$D1629)/$E1629</f>
        <v/>
      </c>
      <c r="Y1629" s="40">
        <f>INDEX(Y$78:Y$91,$D1629)/$E1629</f>
        <v/>
      </c>
      <c r="Z1629" s="40">
        <f>INDEX(Z$78:Z$91,$D1629)/$E1629</f>
        <v/>
      </c>
      <c r="AA1629" s="40">
        <f>INDEX(AA$78:AA$91,$D1629)/$E1629</f>
        <v/>
      </c>
      <c r="AB1629" s="40">
        <f>INDEX(AB$78:AB$91,$D1629)/$E1629</f>
        <v/>
      </c>
      <c r="AC1629" s="40">
        <f>INDEX(AC$78:AC$91,$D1629)/$E1629</f>
        <v/>
      </c>
      <c r="AD1629" s="42">
        <f>NEWEXCISE(INDEX(AD$78:AD$91,$D1629),$E1629)</f>
        <v/>
      </c>
      <c r="AE1629" s="25">
        <f>LOWER(Settings!$C$4)&amp;".mit."&amp;$A1629&amp;IF($C1629="","","."&amp;$C1629&amp;"."&amp;$B1629)&amp;IF(INDEX(Variables!$D$5:$D$105,MATCH($A1629,Variables!$A$5:$A$105,0))="","","."&amp;INDEX(Variables!$D$5:$D$105,MATCH($A1629,Variables!$A$5:$A$105,0)))&amp;"."&amp;AE$5</f>
        <v/>
      </c>
      <c r="AF1629" s="41">
        <f>INDEX(AF$78:AF$91,$D1629)/$E1629</f>
        <v/>
      </c>
      <c r="AG1629" s="40">
        <f>INDEX(AG$78:AG$91,$D1629)/$E1629</f>
        <v/>
      </c>
      <c r="AH1629" s="40">
        <f>INDEX(AH$78:AH$91,$D1629)/$E1629</f>
        <v/>
      </c>
      <c r="AI1629" s="40">
        <f>INDEX(AI$78:AI$91,$D1629)/$E1629</f>
        <v/>
      </c>
      <c r="AJ1629" s="40">
        <f>INDEX(AJ$78:AJ$91,$D1629)/$E1629</f>
        <v/>
      </c>
      <c r="AK1629" s="40">
        <f>INDEX(AK$78:AK$91,$D1629)/$E1629</f>
        <v/>
      </c>
      <c r="AL1629" s="40">
        <f>INDEX(AL$78:AL$91,$D1629)/$E1629</f>
        <v/>
      </c>
      <c r="AM1629" s="40">
        <f>INDEX(AM$78:AM$91,$D1629)/$E1629</f>
        <v/>
      </c>
      <c r="AN1629" s="40">
        <f>INDEX(AN$78:AN$91,$D1629)/$E1629</f>
        <v/>
      </c>
      <c r="AO1629" s="40">
        <f>INDEX(AO$78:AO$91,$D1629)/$E1629</f>
        <v/>
      </c>
      <c r="AP1629" s="40">
        <f>INDEX(AP$78:AP$91,$D1629)/$E1629</f>
        <v/>
      </c>
      <c r="AQ1629" s="40">
        <f>INDEX(AQ$78:AQ$91,$D1629)/$E1629</f>
        <v/>
      </c>
      <c r="AR1629" s="40">
        <f>INDEX(AR$78:AR$91,$D1629)/$E1629</f>
        <v/>
      </c>
      <c r="AS1629" s="40">
        <f>INDEX(AS$78:AS$91,$D1629)/$E1629</f>
        <v/>
      </c>
      <c r="AT1629" s="40">
        <f>INDEX(AT$78:AT$91,$D1629)/$E1629</f>
        <v/>
      </c>
      <c r="AU1629" s="40">
        <f>INDEX(AU$78:AU$91,$D1629)/$E1629</f>
        <v/>
      </c>
      <c r="AV1629" s="40">
        <f>INDEX(AV$78:AV$91,$D1629)/$E1629</f>
        <v/>
      </c>
      <c r="AW1629" s="40">
        <f>INDEX(AW$78:AW$91,$D1629)/$E1629</f>
        <v/>
      </c>
      <c r="AX1629" s="42">
        <f>NEWEXCISE(INDEX(AX$78:AX$91,$D1629),$E1629)</f>
        <v/>
      </c>
    </row>
    <row r="1630" hidden="1" outlineLevel="2">
      <c r="A1630" s="5" t="inlineStr">
        <is>
          <t>ntx</t>
        </is>
      </c>
      <c r="B1630" s="5" t="inlineStr">
        <is>
          <t>gso</t>
        </is>
      </c>
      <c r="C1630" s="5" t="inlineStr">
        <is>
          <t>cst</t>
        </is>
      </c>
      <c r="D1630" s="40">
        <f>INDEX(Inputs!$L$5:$L$132,MATCH($B1630&amp;"|"&amp;$C1630,Inputs!$A$5:$A$132,0))</f>
        <v/>
      </c>
      <c r="E1630" s="40">
        <f>INDEX(Inputs!$I$5:$I$132,MATCH($B1630&amp;"|"&amp;$C1630,Inputs!$A$5:$A$132,0))</f>
        <v/>
      </c>
      <c r="F1630" s="39" t="n"/>
      <c r="G1630" s="39" t="n"/>
      <c r="H1630" s="5">
        <f>INDEX(Variables!$B$5:$B$105,MATCH($A1630,Variables!$A$5:$A$105,0))&amp;IF($C1630="",""," | "&amp;INDEX(Mapping!$B$5:$B$26,MATCH($C1630,Mapping!$A$5:$A$26,0))&amp;" | "&amp;INDEX(Mapping!$B$30:$B$41,MATCH($B1630,Mapping!$A$30:$A$41,0)))</f>
        <v/>
      </c>
      <c r="I1630" s="5">
        <f>INDEX(Variables!$C$5:$C$105,MATCH($A1630,Variables!$A$5:$A$105,0))</f>
        <v/>
      </c>
      <c r="J1630" s="5">
        <f>INDEX(Variables!$E$5:$E$105,MATCH($A1630,Variables!$A$5:$A$105,0))</f>
        <v/>
      </c>
      <c r="K1630" s="25">
        <f>LOWER(Settings!$C$4)&amp;".mit."&amp;$A1630&amp;IF($C1630="","","."&amp;$C1630&amp;"."&amp;$B1630)&amp;IF(INDEX(Variables!$D$5:$D$105,MATCH($A1630,Variables!$A$5:$A$105,0))="","","."&amp;INDEX(Variables!$D$5:$D$105,MATCH($A1630,Variables!$A$5:$A$105,0)))&amp;"."&amp;K$5</f>
        <v/>
      </c>
      <c r="L1630" s="41">
        <f>INDEX(L$78:L$91,$D1630)/$E1630</f>
        <v/>
      </c>
      <c r="M1630" s="40">
        <f>INDEX(M$78:M$91,$D1630)/$E1630</f>
        <v/>
      </c>
      <c r="N1630" s="40">
        <f>INDEX(N$78:N$91,$D1630)/$E1630</f>
        <v/>
      </c>
      <c r="O1630" s="40">
        <f>INDEX(O$78:O$91,$D1630)/$E1630</f>
        <v/>
      </c>
      <c r="P1630" s="40">
        <f>INDEX(P$78:P$91,$D1630)/$E1630</f>
        <v/>
      </c>
      <c r="Q1630" s="40">
        <f>INDEX(Q$78:Q$91,$D1630)/$E1630</f>
        <v/>
      </c>
      <c r="R1630" s="40">
        <f>INDEX(R$78:R$91,$D1630)/$E1630</f>
        <v/>
      </c>
      <c r="S1630" s="40">
        <f>INDEX(S$78:S$91,$D1630)/$E1630</f>
        <v/>
      </c>
      <c r="T1630" s="40">
        <f>INDEX(T$78:T$91,$D1630)/$E1630</f>
        <v/>
      </c>
      <c r="U1630" s="40">
        <f>INDEX(U$78:U$91,$D1630)/$E1630</f>
        <v/>
      </c>
      <c r="V1630" s="40">
        <f>INDEX(V$78:V$91,$D1630)/$E1630</f>
        <v/>
      </c>
      <c r="W1630" s="40">
        <f>INDEX(W$78:W$91,$D1630)/$E1630</f>
        <v/>
      </c>
      <c r="X1630" s="40">
        <f>INDEX(X$78:X$91,$D1630)/$E1630</f>
        <v/>
      </c>
      <c r="Y1630" s="40">
        <f>INDEX(Y$78:Y$91,$D1630)/$E1630</f>
        <v/>
      </c>
      <c r="Z1630" s="40">
        <f>INDEX(Z$78:Z$91,$D1630)/$E1630</f>
        <v/>
      </c>
      <c r="AA1630" s="40">
        <f>INDEX(AA$78:AA$91,$D1630)/$E1630</f>
        <v/>
      </c>
      <c r="AB1630" s="40">
        <f>INDEX(AB$78:AB$91,$D1630)/$E1630</f>
        <v/>
      </c>
      <c r="AC1630" s="40">
        <f>INDEX(AC$78:AC$91,$D1630)/$E1630</f>
        <v/>
      </c>
      <c r="AD1630" s="42">
        <f>NEWEXCISE(INDEX(AD$78:AD$91,$D1630),$E1630)</f>
        <v/>
      </c>
      <c r="AE1630" s="25">
        <f>LOWER(Settings!$C$4)&amp;".mit."&amp;$A1630&amp;IF($C1630="","","."&amp;$C1630&amp;"."&amp;$B1630)&amp;IF(INDEX(Variables!$D$5:$D$105,MATCH($A1630,Variables!$A$5:$A$105,0))="","","."&amp;INDEX(Variables!$D$5:$D$105,MATCH($A1630,Variables!$A$5:$A$105,0)))&amp;"."&amp;AE$5</f>
        <v/>
      </c>
      <c r="AF1630" s="41">
        <f>INDEX(AF$78:AF$91,$D1630)/$E1630</f>
        <v/>
      </c>
      <c r="AG1630" s="40">
        <f>INDEX(AG$78:AG$91,$D1630)/$E1630</f>
        <v/>
      </c>
      <c r="AH1630" s="40">
        <f>INDEX(AH$78:AH$91,$D1630)/$E1630</f>
        <v/>
      </c>
      <c r="AI1630" s="40">
        <f>INDEX(AI$78:AI$91,$D1630)/$E1630</f>
        <v/>
      </c>
      <c r="AJ1630" s="40">
        <f>INDEX(AJ$78:AJ$91,$D1630)/$E1630</f>
        <v/>
      </c>
      <c r="AK1630" s="40">
        <f>INDEX(AK$78:AK$91,$D1630)/$E1630</f>
        <v/>
      </c>
      <c r="AL1630" s="40">
        <f>INDEX(AL$78:AL$91,$D1630)/$E1630</f>
        <v/>
      </c>
      <c r="AM1630" s="40">
        <f>INDEX(AM$78:AM$91,$D1630)/$E1630</f>
        <v/>
      </c>
      <c r="AN1630" s="40">
        <f>INDEX(AN$78:AN$91,$D1630)/$E1630</f>
        <v/>
      </c>
      <c r="AO1630" s="40">
        <f>INDEX(AO$78:AO$91,$D1630)/$E1630</f>
        <v/>
      </c>
      <c r="AP1630" s="40">
        <f>INDEX(AP$78:AP$91,$D1630)/$E1630</f>
        <v/>
      </c>
      <c r="AQ1630" s="40">
        <f>INDEX(AQ$78:AQ$91,$D1630)/$E1630</f>
        <v/>
      </c>
      <c r="AR1630" s="40">
        <f>INDEX(AR$78:AR$91,$D1630)/$E1630</f>
        <v/>
      </c>
      <c r="AS1630" s="40">
        <f>INDEX(AS$78:AS$91,$D1630)/$E1630</f>
        <v/>
      </c>
      <c r="AT1630" s="40">
        <f>INDEX(AT$78:AT$91,$D1630)/$E1630</f>
        <v/>
      </c>
      <c r="AU1630" s="40">
        <f>INDEX(AU$78:AU$91,$D1630)/$E1630</f>
        <v/>
      </c>
      <c r="AV1630" s="40">
        <f>INDEX(AV$78:AV$91,$D1630)/$E1630</f>
        <v/>
      </c>
      <c r="AW1630" s="40">
        <f>INDEX(AW$78:AW$91,$D1630)/$E1630</f>
        <v/>
      </c>
      <c r="AX1630" s="42">
        <f>NEWEXCISE(INDEX(AX$78:AX$91,$D1630),$E1630)</f>
        <v/>
      </c>
    </row>
    <row r="1631" hidden="1" outlineLevel="2">
      <c r="A1631" s="5" t="inlineStr">
        <is>
          <t>ntx</t>
        </is>
      </c>
      <c r="B1631" s="5" t="inlineStr">
        <is>
          <t>die</t>
        </is>
      </c>
      <c r="C1631" s="5" t="inlineStr">
        <is>
          <t>cst</t>
        </is>
      </c>
      <c r="D1631" s="40">
        <f>INDEX(Inputs!$L$5:$L$132,MATCH($B1631&amp;"|"&amp;$C1631,Inputs!$A$5:$A$132,0))</f>
        <v/>
      </c>
      <c r="E1631" s="40">
        <f>INDEX(Inputs!$I$5:$I$132,MATCH($B1631&amp;"|"&amp;$C1631,Inputs!$A$5:$A$132,0))</f>
        <v/>
      </c>
      <c r="F1631" s="39" t="n"/>
      <c r="G1631" s="39" t="n"/>
      <c r="H1631" s="5">
        <f>INDEX(Variables!$B$5:$B$105,MATCH($A1631,Variables!$A$5:$A$105,0))&amp;IF($C1631="",""," | "&amp;INDEX(Mapping!$B$5:$B$26,MATCH($C1631,Mapping!$A$5:$A$26,0))&amp;" | "&amp;INDEX(Mapping!$B$30:$B$41,MATCH($B1631,Mapping!$A$30:$A$41,0)))</f>
        <v/>
      </c>
      <c r="I1631" s="5">
        <f>INDEX(Variables!$C$5:$C$105,MATCH($A1631,Variables!$A$5:$A$105,0))</f>
        <v/>
      </c>
      <c r="J1631" s="5">
        <f>INDEX(Variables!$E$5:$E$105,MATCH($A1631,Variables!$A$5:$A$105,0))</f>
        <v/>
      </c>
      <c r="K1631" s="25">
        <f>LOWER(Settings!$C$4)&amp;".mit."&amp;$A1631&amp;IF($C1631="","","."&amp;$C1631&amp;"."&amp;$B1631)&amp;IF(INDEX(Variables!$D$5:$D$105,MATCH($A1631,Variables!$A$5:$A$105,0))="","","."&amp;INDEX(Variables!$D$5:$D$105,MATCH($A1631,Variables!$A$5:$A$105,0)))&amp;"."&amp;K$5</f>
        <v/>
      </c>
      <c r="L1631" s="41">
        <f>INDEX(L$78:L$91,$D1631)/$E1631</f>
        <v/>
      </c>
      <c r="M1631" s="40">
        <f>INDEX(M$78:M$91,$D1631)/$E1631</f>
        <v/>
      </c>
      <c r="N1631" s="40">
        <f>INDEX(N$78:N$91,$D1631)/$E1631</f>
        <v/>
      </c>
      <c r="O1631" s="40">
        <f>INDEX(O$78:O$91,$D1631)/$E1631</f>
        <v/>
      </c>
      <c r="P1631" s="40">
        <f>INDEX(P$78:P$91,$D1631)/$E1631</f>
        <v/>
      </c>
      <c r="Q1631" s="40">
        <f>INDEX(Q$78:Q$91,$D1631)/$E1631</f>
        <v/>
      </c>
      <c r="R1631" s="40">
        <f>INDEX(R$78:R$91,$D1631)/$E1631</f>
        <v/>
      </c>
      <c r="S1631" s="40">
        <f>INDEX(S$78:S$91,$D1631)/$E1631</f>
        <v/>
      </c>
      <c r="T1631" s="40">
        <f>INDEX(T$78:T$91,$D1631)/$E1631</f>
        <v/>
      </c>
      <c r="U1631" s="40">
        <f>INDEX(U$78:U$91,$D1631)/$E1631</f>
        <v/>
      </c>
      <c r="V1631" s="40">
        <f>INDEX(V$78:V$91,$D1631)/$E1631</f>
        <v/>
      </c>
      <c r="W1631" s="40">
        <f>INDEX(W$78:W$91,$D1631)/$E1631</f>
        <v/>
      </c>
      <c r="X1631" s="40">
        <f>INDEX(X$78:X$91,$D1631)/$E1631</f>
        <v/>
      </c>
      <c r="Y1631" s="40">
        <f>INDEX(Y$78:Y$91,$D1631)/$E1631</f>
        <v/>
      </c>
      <c r="Z1631" s="40">
        <f>INDEX(Z$78:Z$91,$D1631)/$E1631</f>
        <v/>
      </c>
      <c r="AA1631" s="40">
        <f>INDEX(AA$78:AA$91,$D1631)/$E1631</f>
        <v/>
      </c>
      <c r="AB1631" s="40">
        <f>INDEX(AB$78:AB$91,$D1631)/$E1631</f>
        <v/>
      </c>
      <c r="AC1631" s="40">
        <f>INDEX(AC$78:AC$91,$D1631)/$E1631</f>
        <v/>
      </c>
      <c r="AD1631" s="42">
        <f>NEWEXCISE(INDEX(AD$78:AD$91,$D1631),$E1631)</f>
        <v/>
      </c>
      <c r="AE1631" s="25">
        <f>LOWER(Settings!$C$4)&amp;".mit."&amp;$A1631&amp;IF($C1631="","","."&amp;$C1631&amp;"."&amp;$B1631)&amp;IF(INDEX(Variables!$D$5:$D$105,MATCH($A1631,Variables!$A$5:$A$105,0))="","","."&amp;INDEX(Variables!$D$5:$D$105,MATCH($A1631,Variables!$A$5:$A$105,0)))&amp;"."&amp;AE$5</f>
        <v/>
      </c>
      <c r="AF1631" s="41">
        <f>INDEX(AF$78:AF$91,$D1631)/$E1631</f>
        <v/>
      </c>
      <c r="AG1631" s="40">
        <f>INDEX(AG$78:AG$91,$D1631)/$E1631</f>
        <v/>
      </c>
      <c r="AH1631" s="40">
        <f>INDEX(AH$78:AH$91,$D1631)/$E1631</f>
        <v/>
      </c>
      <c r="AI1631" s="40">
        <f>INDEX(AI$78:AI$91,$D1631)/$E1631</f>
        <v/>
      </c>
      <c r="AJ1631" s="40">
        <f>INDEX(AJ$78:AJ$91,$D1631)/$E1631</f>
        <v/>
      </c>
      <c r="AK1631" s="40">
        <f>INDEX(AK$78:AK$91,$D1631)/$E1631</f>
        <v/>
      </c>
      <c r="AL1631" s="40">
        <f>INDEX(AL$78:AL$91,$D1631)/$E1631</f>
        <v/>
      </c>
      <c r="AM1631" s="40">
        <f>INDEX(AM$78:AM$91,$D1631)/$E1631</f>
        <v/>
      </c>
      <c r="AN1631" s="40">
        <f>INDEX(AN$78:AN$91,$D1631)/$E1631</f>
        <v/>
      </c>
      <c r="AO1631" s="40">
        <f>INDEX(AO$78:AO$91,$D1631)/$E1631</f>
        <v/>
      </c>
      <c r="AP1631" s="40">
        <f>INDEX(AP$78:AP$91,$D1631)/$E1631</f>
        <v/>
      </c>
      <c r="AQ1631" s="40">
        <f>INDEX(AQ$78:AQ$91,$D1631)/$E1631</f>
        <v/>
      </c>
      <c r="AR1631" s="40">
        <f>INDEX(AR$78:AR$91,$D1631)/$E1631</f>
        <v/>
      </c>
      <c r="AS1631" s="40">
        <f>INDEX(AS$78:AS$91,$D1631)/$E1631</f>
        <v/>
      </c>
      <c r="AT1631" s="40">
        <f>INDEX(AT$78:AT$91,$D1631)/$E1631</f>
        <v/>
      </c>
      <c r="AU1631" s="40">
        <f>INDEX(AU$78:AU$91,$D1631)/$E1631</f>
        <v/>
      </c>
      <c r="AV1631" s="40">
        <f>INDEX(AV$78:AV$91,$D1631)/$E1631</f>
        <v/>
      </c>
      <c r="AW1631" s="40">
        <f>INDEX(AW$78:AW$91,$D1631)/$E1631</f>
        <v/>
      </c>
      <c r="AX1631" s="42">
        <f>NEWEXCISE(INDEX(AX$78:AX$91,$D1631),$E1631)</f>
        <v/>
      </c>
    </row>
    <row r="1632" hidden="1" outlineLevel="2">
      <c r="A1632" s="5" t="inlineStr">
        <is>
          <t>ntx</t>
        </is>
      </c>
      <c r="B1632" s="5" t="inlineStr">
        <is>
          <t>lpg</t>
        </is>
      </c>
      <c r="C1632" s="5" t="inlineStr">
        <is>
          <t>cst</t>
        </is>
      </c>
      <c r="D1632" s="40">
        <f>INDEX(Inputs!$L$5:$L$132,MATCH($B1632&amp;"|"&amp;$C1632,Inputs!$A$5:$A$132,0))</f>
        <v/>
      </c>
      <c r="E1632" s="40">
        <f>INDEX(Inputs!$I$5:$I$132,MATCH($B1632&amp;"|"&amp;$C1632,Inputs!$A$5:$A$132,0))</f>
        <v/>
      </c>
      <c r="F1632" s="39" t="n"/>
      <c r="G1632" s="39" t="n"/>
      <c r="H1632" s="5">
        <f>INDEX(Variables!$B$5:$B$105,MATCH($A1632,Variables!$A$5:$A$105,0))&amp;IF($C1632="",""," | "&amp;INDEX(Mapping!$B$5:$B$26,MATCH($C1632,Mapping!$A$5:$A$26,0))&amp;" | "&amp;INDEX(Mapping!$B$30:$B$41,MATCH($B1632,Mapping!$A$30:$A$41,0)))</f>
        <v/>
      </c>
      <c r="I1632" s="5">
        <f>INDEX(Variables!$C$5:$C$105,MATCH($A1632,Variables!$A$5:$A$105,0))</f>
        <v/>
      </c>
      <c r="J1632" s="5">
        <f>INDEX(Variables!$E$5:$E$105,MATCH($A1632,Variables!$A$5:$A$105,0))</f>
        <v/>
      </c>
      <c r="K1632" s="25">
        <f>LOWER(Settings!$C$4)&amp;".mit."&amp;$A1632&amp;IF($C1632="","","."&amp;$C1632&amp;"."&amp;$B1632)&amp;IF(INDEX(Variables!$D$5:$D$105,MATCH($A1632,Variables!$A$5:$A$105,0))="","","."&amp;INDEX(Variables!$D$5:$D$105,MATCH($A1632,Variables!$A$5:$A$105,0)))&amp;"."&amp;K$5</f>
        <v/>
      </c>
      <c r="L1632" s="41">
        <f>INDEX(L$78:L$91,$D1632)/$E1632</f>
        <v/>
      </c>
      <c r="M1632" s="40">
        <f>INDEX(M$78:M$91,$D1632)/$E1632</f>
        <v/>
      </c>
      <c r="N1632" s="40">
        <f>INDEX(N$78:N$91,$D1632)/$E1632</f>
        <v/>
      </c>
      <c r="O1632" s="40">
        <f>INDEX(O$78:O$91,$D1632)/$E1632</f>
        <v/>
      </c>
      <c r="P1632" s="40">
        <f>INDEX(P$78:P$91,$D1632)/$E1632</f>
        <v/>
      </c>
      <c r="Q1632" s="40">
        <f>INDEX(Q$78:Q$91,$D1632)/$E1632</f>
        <v/>
      </c>
      <c r="R1632" s="40">
        <f>INDEX(R$78:R$91,$D1632)/$E1632</f>
        <v/>
      </c>
      <c r="S1632" s="40">
        <f>INDEX(S$78:S$91,$D1632)/$E1632</f>
        <v/>
      </c>
      <c r="T1632" s="40">
        <f>INDEX(T$78:T$91,$D1632)/$E1632</f>
        <v/>
      </c>
      <c r="U1632" s="40">
        <f>INDEX(U$78:U$91,$D1632)/$E1632</f>
        <v/>
      </c>
      <c r="V1632" s="40">
        <f>INDEX(V$78:V$91,$D1632)/$E1632</f>
        <v/>
      </c>
      <c r="W1632" s="40">
        <f>INDEX(W$78:W$91,$D1632)/$E1632</f>
        <v/>
      </c>
      <c r="X1632" s="40">
        <f>INDEX(X$78:X$91,$D1632)/$E1632</f>
        <v/>
      </c>
      <c r="Y1632" s="40">
        <f>INDEX(Y$78:Y$91,$D1632)/$E1632</f>
        <v/>
      </c>
      <c r="Z1632" s="40">
        <f>INDEX(Z$78:Z$91,$D1632)/$E1632</f>
        <v/>
      </c>
      <c r="AA1632" s="40">
        <f>INDEX(AA$78:AA$91,$D1632)/$E1632</f>
        <v/>
      </c>
      <c r="AB1632" s="40">
        <f>INDEX(AB$78:AB$91,$D1632)/$E1632</f>
        <v/>
      </c>
      <c r="AC1632" s="40">
        <f>INDEX(AC$78:AC$91,$D1632)/$E1632</f>
        <v/>
      </c>
      <c r="AD1632" s="42">
        <f>NEWEXCISE(INDEX(AD$78:AD$91,$D1632),$E1632)</f>
        <v/>
      </c>
      <c r="AE1632" s="25">
        <f>LOWER(Settings!$C$4)&amp;".mit."&amp;$A1632&amp;IF($C1632="","","."&amp;$C1632&amp;"."&amp;$B1632)&amp;IF(INDEX(Variables!$D$5:$D$105,MATCH($A1632,Variables!$A$5:$A$105,0))="","","."&amp;INDEX(Variables!$D$5:$D$105,MATCH($A1632,Variables!$A$5:$A$105,0)))&amp;"."&amp;AE$5</f>
        <v/>
      </c>
      <c r="AF1632" s="41">
        <f>INDEX(AF$78:AF$91,$D1632)/$E1632</f>
        <v/>
      </c>
      <c r="AG1632" s="40">
        <f>INDEX(AG$78:AG$91,$D1632)/$E1632</f>
        <v/>
      </c>
      <c r="AH1632" s="40">
        <f>INDEX(AH$78:AH$91,$D1632)/$E1632</f>
        <v/>
      </c>
      <c r="AI1632" s="40">
        <f>INDEX(AI$78:AI$91,$D1632)/$E1632</f>
        <v/>
      </c>
      <c r="AJ1632" s="40">
        <f>INDEX(AJ$78:AJ$91,$D1632)/$E1632</f>
        <v/>
      </c>
      <c r="AK1632" s="40">
        <f>INDEX(AK$78:AK$91,$D1632)/$E1632</f>
        <v/>
      </c>
      <c r="AL1632" s="40">
        <f>INDEX(AL$78:AL$91,$D1632)/$E1632</f>
        <v/>
      </c>
      <c r="AM1632" s="40">
        <f>INDEX(AM$78:AM$91,$D1632)/$E1632</f>
        <v/>
      </c>
      <c r="AN1632" s="40">
        <f>INDEX(AN$78:AN$91,$D1632)/$E1632</f>
        <v/>
      </c>
      <c r="AO1632" s="40">
        <f>INDEX(AO$78:AO$91,$D1632)/$E1632</f>
        <v/>
      </c>
      <c r="AP1632" s="40">
        <f>INDEX(AP$78:AP$91,$D1632)/$E1632</f>
        <v/>
      </c>
      <c r="AQ1632" s="40">
        <f>INDEX(AQ$78:AQ$91,$D1632)/$E1632</f>
        <v/>
      </c>
      <c r="AR1632" s="40">
        <f>INDEX(AR$78:AR$91,$D1632)/$E1632</f>
        <v/>
      </c>
      <c r="AS1632" s="40">
        <f>INDEX(AS$78:AS$91,$D1632)/$E1632</f>
        <v/>
      </c>
      <c r="AT1632" s="40">
        <f>INDEX(AT$78:AT$91,$D1632)/$E1632</f>
        <v/>
      </c>
      <c r="AU1632" s="40">
        <f>INDEX(AU$78:AU$91,$D1632)/$E1632</f>
        <v/>
      </c>
      <c r="AV1632" s="40">
        <f>INDEX(AV$78:AV$91,$D1632)/$E1632</f>
        <v/>
      </c>
      <c r="AW1632" s="40">
        <f>INDEX(AW$78:AW$91,$D1632)/$E1632</f>
        <v/>
      </c>
      <c r="AX1632" s="42">
        <f>NEWEXCISE(INDEX(AX$78:AX$91,$D1632),$E1632)</f>
        <v/>
      </c>
    </row>
    <row r="1633" hidden="1" outlineLevel="2">
      <c r="A1633" s="5" t="inlineStr">
        <is>
          <t>ntx</t>
        </is>
      </c>
      <c r="B1633" s="5" t="inlineStr">
        <is>
          <t>ker</t>
        </is>
      </c>
      <c r="C1633" s="5" t="inlineStr">
        <is>
          <t>cst</t>
        </is>
      </c>
      <c r="D1633" s="40">
        <f>INDEX(Inputs!$L$5:$L$132,MATCH($B1633&amp;"|"&amp;$C1633,Inputs!$A$5:$A$132,0))</f>
        <v/>
      </c>
      <c r="E1633" s="40">
        <f>INDEX(Inputs!$I$5:$I$132,MATCH($B1633&amp;"|"&amp;$C1633,Inputs!$A$5:$A$132,0))</f>
        <v/>
      </c>
      <c r="F1633" s="39" t="n"/>
      <c r="G1633" s="39" t="n"/>
      <c r="H1633" s="5">
        <f>INDEX(Variables!$B$5:$B$105,MATCH($A1633,Variables!$A$5:$A$105,0))&amp;IF($C1633="",""," | "&amp;INDEX(Mapping!$B$5:$B$26,MATCH($C1633,Mapping!$A$5:$A$26,0))&amp;" | "&amp;INDEX(Mapping!$B$30:$B$41,MATCH($B1633,Mapping!$A$30:$A$41,0)))</f>
        <v/>
      </c>
      <c r="I1633" s="5">
        <f>INDEX(Variables!$C$5:$C$105,MATCH($A1633,Variables!$A$5:$A$105,0))</f>
        <v/>
      </c>
      <c r="J1633" s="5">
        <f>INDEX(Variables!$E$5:$E$105,MATCH($A1633,Variables!$A$5:$A$105,0))</f>
        <v/>
      </c>
      <c r="K1633" s="25">
        <f>LOWER(Settings!$C$4)&amp;".mit."&amp;$A1633&amp;IF($C1633="","","."&amp;$C1633&amp;"."&amp;$B1633)&amp;IF(INDEX(Variables!$D$5:$D$105,MATCH($A1633,Variables!$A$5:$A$105,0))="","","."&amp;INDEX(Variables!$D$5:$D$105,MATCH($A1633,Variables!$A$5:$A$105,0)))&amp;"."&amp;K$5</f>
        <v/>
      </c>
      <c r="L1633" s="41">
        <f>INDEX(L$78:L$91,$D1633)/$E1633</f>
        <v/>
      </c>
      <c r="M1633" s="40">
        <f>INDEX(M$78:M$91,$D1633)/$E1633</f>
        <v/>
      </c>
      <c r="N1633" s="40">
        <f>INDEX(N$78:N$91,$D1633)/$E1633</f>
        <v/>
      </c>
      <c r="O1633" s="40">
        <f>INDEX(O$78:O$91,$D1633)/$E1633</f>
        <v/>
      </c>
      <c r="P1633" s="40">
        <f>INDEX(P$78:P$91,$D1633)/$E1633</f>
        <v/>
      </c>
      <c r="Q1633" s="40">
        <f>INDEX(Q$78:Q$91,$D1633)/$E1633</f>
        <v/>
      </c>
      <c r="R1633" s="40">
        <f>INDEX(R$78:R$91,$D1633)/$E1633</f>
        <v/>
      </c>
      <c r="S1633" s="40">
        <f>INDEX(S$78:S$91,$D1633)/$E1633</f>
        <v/>
      </c>
      <c r="T1633" s="40">
        <f>INDEX(T$78:T$91,$D1633)/$E1633</f>
        <v/>
      </c>
      <c r="U1633" s="40">
        <f>INDEX(U$78:U$91,$D1633)/$E1633</f>
        <v/>
      </c>
      <c r="V1633" s="40">
        <f>INDEX(V$78:V$91,$D1633)/$E1633</f>
        <v/>
      </c>
      <c r="W1633" s="40">
        <f>INDEX(W$78:W$91,$D1633)/$E1633</f>
        <v/>
      </c>
      <c r="X1633" s="40">
        <f>INDEX(X$78:X$91,$D1633)/$E1633</f>
        <v/>
      </c>
      <c r="Y1633" s="40">
        <f>INDEX(Y$78:Y$91,$D1633)/$E1633</f>
        <v/>
      </c>
      <c r="Z1633" s="40">
        <f>INDEX(Z$78:Z$91,$D1633)/$E1633</f>
        <v/>
      </c>
      <c r="AA1633" s="40">
        <f>INDEX(AA$78:AA$91,$D1633)/$E1633</f>
        <v/>
      </c>
      <c r="AB1633" s="40">
        <f>INDEX(AB$78:AB$91,$D1633)/$E1633</f>
        <v/>
      </c>
      <c r="AC1633" s="40">
        <f>INDEX(AC$78:AC$91,$D1633)/$E1633</f>
        <v/>
      </c>
      <c r="AD1633" s="42">
        <f>NEWEXCISE(INDEX(AD$78:AD$91,$D1633),$E1633)</f>
        <v/>
      </c>
      <c r="AE1633" s="25">
        <f>LOWER(Settings!$C$4)&amp;".mit."&amp;$A1633&amp;IF($C1633="","","."&amp;$C1633&amp;"."&amp;$B1633)&amp;IF(INDEX(Variables!$D$5:$D$105,MATCH($A1633,Variables!$A$5:$A$105,0))="","","."&amp;INDEX(Variables!$D$5:$D$105,MATCH($A1633,Variables!$A$5:$A$105,0)))&amp;"."&amp;AE$5</f>
        <v/>
      </c>
      <c r="AF1633" s="41">
        <f>INDEX(AF$78:AF$91,$D1633)/$E1633</f>
        <v/>
      </c>
      <c r="AG1633" s="40">
        <f>INDEX(AG$78:AG$91,$D1633)/$E1633</f>
        <v/>
      </c>
      <c r="AH1633" s="40">
        <f>INDEX(AH$78:AH$91,$D1633)/$E1633</f>
        <v/>
      </c>
      <c r="AI1633" s="40">
        <f>INDEX(AI$78:AI$91,$D1633)/$E1633</f>
        <v/>
      </c>
      <c r="AJ1633" s="40">
        <f>INDEX(AJ$78:AJ$91,$D1633)/$E1633</f>
        <v/>
      </c>
      <c r="AK1633" s="40">
        <f>INDEX(AK$78:AK$91,$D1633)/$E1633</f>
        <v/>
      </c>
      <c r="AL1633" s="40">
        <f>INDEX(AL$78:AL$91,$D1633)/$E1633</f>
        <v/>
      </c>
      <c r="AM1633" s="40">
        <f>INDEX(AM$78:AM$91,$D1633)/$E1633</f>
        <v/>
      </c>
      <c r="AN1633" s="40">
        <f>INDEX(AN$78:AN$91,$D1633)/$E1633</f>
        <v/>
      </c>
      <c r="AO1633" s="40">
        <f>INDEX(AO$78:AO$91,$D1633)/$E1633</f>
        <v/>
      </c>
      <c r="AP1633" s="40">
        <f>INDEX(AP$78:AP$91,$D1633)/$E1633</f>
        <v/>
      </c>
      <c r="AQ1633" s="40">
        <f>INDEX(AQ$78:AQ$91,$D1633)/$E1633</f>
        <v/>
      </c>
      <c r="AR1633" s="40">
        <f>INDEX(AR$78:AR$91,$D1633)/$E1633</f>
        <v/>
      </c>
      <c r="AS1633" s="40">
        <f>INDEX(AS$78:AS$91,$D1633)/$E1633</f>
        <v/>
      </c>
      <c r="AT1633" s="40">
        <f>INDEX(AT$78:AT$91,$D1633)/$E1633</f>
        <v/>
      </c>
      <c r="AU1633" s="40">
        <f>INDEX(AU$78:AU$91,$D1633)/$E1633</f>
        <v/>
      </c>
      <c r="AV1633" s="40">
        <f>INDEX(AV$78:AV$91,$D1633)/$E1633</f>
        <v/>
      </c>
      <c r="AW1633" s="40">
        <f>INDEX(AW$78:AW$91,$D1633)/$E1633</f>
        <v/>
      </c>
      <c r="AX1633" s="42">
        <f>NEWEXCISE(INDEX(AX$78:AX$91,$D1633),$E1633)</f>
        <v/>
      </c>
    </row>
    <row r="1634" hidden="1" outlineLevel="2">
      <c r="A1634" s="5" t="inlineStr">
        <is>
          <t>ntx</t>
        </is>
      </c>
      <c r="B1634" s="5" t="inlineStr">
        <is>
          <t>oop</t>
        </is>
      </c>
      <c r="C1634" s="5" t="inlineStr">
        <is>
          <t>cst</t>
        </is>
      </c>
      <c r="D1634" s="40">
        <f>INDEX(Inputs!$L$5:$L$132,MATCH($B1634&amp;"|"&amp;$C1634,Inputs!$A$5:$A$132,0))</f>
        <v/>
      </c>
      <c r="E1634" s="40">
        <f>INDEX(Inputs!$I$5:$I$132,MATCH($B1634&amp;"|"&amp;$C1634,Inputs!$A$5:$A$132,0))</f>
        <v/>
      </c>
      <c r="F1634" s="39" t="n"/>
      <c r="G1634" s="39" t="n"/>
      <c r="H1634" s="5">
        <f>INDEX(Variables!$B$5:$B$105,MATCH($A1634,Variables!$A$5:$A$105,0))&amp;IF($C1634="",""," | "&amp;INDEX(Mapping!$B$5:$B$26,MATCH($C1634,Mapping!$A$5:$A$26,0))&amp;" | "&amp;INDEX(Mapping!$B$30:$B$41,MATCH($B1634,Mapping!$A$30:$A$41,0)))</f>
        <v/>
      </c>
      <c r="I1634" s="5">
        <f>INDEX(Variables!$C$5:$C$105,MATCH($A1634,Variables!$A$5:$A$105,0))</f>
        <v/>
      </c>
      <c r="J1634" s="5">
        <f>INDEX(Variables!$E$5:$E$105,MATCH($A1634,Variables!$A$5:$A$105,0))</f>
        <v/>
      </c>
      <c r="K1634" s="25">
        <f>LOWER(Settings!$C$4)&amp;".mit."&amp;$A1634&amp;IF($C1634="","","."&amp;$C1634&amp;"."&amp;$B1634)&amp;IF(INDEX(Variables!$D$5:$D$105,MATCH($A1634,Variables!$A$5:$A$105,0))="","","."&amp;INDEX(Variables!$D$5:$D$105,MATCH($A1634,Variables!$A$5:$A$105,0)))&amp;"."&amp;K$5</f>
        <v/>
      </c>
      <c r="L1634" s="41">
        <f>INDEX(L$78:L$91,$D1634)/$E1634</f>
        <v/>
      </c>
      <c r="M1634" s="40">
        <f>INDEX(M$78:M$91,$D1634)/$E1634</f>
        <v/>
      </c>
      <c r="N1634" s="40">
        <f>INDEX(N$78:N$91,$D1634)/$E1634</f>
        <v/>
      </c>
      <c r="O1634" s="40">
        <f>INDEX(O$78:O$91,$D1634)/$E1634</f>
        <v/>
      </c>
      <c r="P1634" s="40">
        <f>INDEX(P$78:P$91,$D1634)/$E1634</f>
        <v/>
      </c>
      <c r="Q1634" s="40">
        <f>INDEX(Q$78:Q$91,$D1634)/$E1634</f>
        <v/>
      </c>
      <c r="R1634" s="40">
        <f>INDEX(R$78:R$91,$D1634)/$E1634</f>
        <v/>
      </c>
      <c r="S1634" s="40">
        <f>INDEX(S$78:S$91,$D1634)/$E1634</f>
        <v/>
      </c>
      <c r="T1634" s="40">
        <f>INDEX(T$78:T$91,$D1634)/$E1634</f>
        <v/>
      </c>
      <c r="U1634" s="40">
        <f>INDEX(U$78:U$91,$D1634)/$E1634</f>
        <v/>
      </c>
      <c r="V1634" s="40">
        <f>INDEX(V$78:V$91,$D1634)/$E1634</f>
        <v/>
      </c>
      <c r="W1634" s="40">
        <f>INDEX(W$78:W$91,$D1634)/$E1634</f>
        <v/>
      </c>
      <c r="X1634" s="40">
        <f>INDEX(X$78:X$91,$D1634)/$E1634</f>
        <v/>
      </c>
      <c r="Y1634" s="40">
        <f>INDEX(Y$78:Y$91,$D1634)/$E1634</f>
        <v/>
      </c>
      <c r="Z1634" s="40">
        <f>INDEX(Z$78:Z$91,$D1634)/$E1634</f>
        <v/>
      </c>
      <c r="AA1634" s="40">
        <f>INDEX(AA$78:AA$91,$D1634)/$E1634</f>
        <v/>
      </c>
      <c r="AB1634" s="40">
        <f>INDEX(AB$78:AB$91,$D1634)/$E1634</f>
        <v/>
      </c>
      <c r="AC1634" s="40">
        <f>INDEX(AC$78:AC$91,$D1634)/$E1634</f>
        <v/>
      </c>
      <c r="AD1634" s="42">
        <f>NEWEXCISE(INDEX(AD$78:AD$91,$D1634),$E1634)</f>
        <v/>
      </c>
      <c r="AE1634" s="25">
        <f>LOWER(Settings!$C$4)&amp;".mit."&amp;$A1634&amp;IF($C1634="","","."&amp;$C1634&amp;"."&amp;$B1634)&amp;IF(INDEX(Variables!$D$5:$D$105,MATCH($A1634,Variables!$A$5:$A$105,0))="","","."&amp;INDEX(Variables!$D$5:$D$105,MATCH($A1634,Variables!$A$5:$A$105,0)))&amp;"."&amp;AE$5</f>
        <v/>
      </c>
      <c r="AF1634" s="41">
        <f>INDEX(AF$78:AF$91,$D1634)/$E1634</f>
        <v/>
      </c>
      <c r="AG1634" s="40">
        <f>INDEX(AG$78:AG$91,$D1634)/$E1634</f>
        <v/>
      </c>
      <c r="AH1634" s="40">
        <f>INDEX(AH$78:AH$91,$D1634)/$E1634</f>
        <v/>
      </c>
      <c r="AI1634" s="40">
        <f>INDEX(AI$78:AI$91,$D1634)/$E1634</f>
        <v/>
      </c>
      <c r="AJ1634" s="40">
        <f>INDEX(AJ$78:AJ$91,$D1634)/$E1634</f>
        <v/>
      </c>
      <c r="AK1634" s="40">
        <f>INDEX(AK$78:AK$91,$D1634)/$E1634</f>
        <v/>
      </c>
      <c r="AL1634" s="40">
        <f>INDEX(AL$78:AL$91,$D1634)/$E1634</f>
        <v/>
      </c>
      <c r="AM1634" s="40">
        <f>INDEX(AM$78:AM$91,$D1634)/$E1634</f>
        <v/>
      </c>
      <c r="AN1634" s="40">
        <f>INDEX(AN$78:AN$91,$D1634)/$E1634</f>
        <v/>
      </c>
      <c r="AO1634" s="40">
        <f>INDEX(AO$78:AO$91,$D1634)/$E1634</f>
        <v/>
      </c>
      <c r="AP1634" s="40">
        <f>INDEX(AP$78:AP$91,$D1634)/$E1634</f>
        <v/>
      </c>
      <c r="AQ1634" s="40">
        <f>INDEX(AQ$78:AQ$91,$D1634)/$E1634</f>
        <v/>
      </c>
      <c r="AR1634" s="40">
        <f>INDEX(AR$78:AR$91,$D1634)/$E1634</f>
        <v/>
      </c>
      <c r="AS1634" s="40">
        <f>INDEX(AS$78:AS$91,$D1634)/$E1634</f>
        <v/>
      </c>
      <c r="AT1634" s="40">
        <f>INDEX(AT$78:AT$91,$D1634)/$E1634</f>
        <v/>
      </c>
      <c r="AU1634" s="40">
        <f>INDEX(AU$78:AU$91,$D1634)/$E1634</f>
        <v/>
      </c>
      <c r="AV1634" s="40">
        <f>INDEX(AV$78:AV$91,$D1634)/$E1634</f>
        <v/>
      </c>
      <c r="AW1634" s="40">
        <f>INDEX(AW$78:AW$91,$D1634)/$E1634</f>
        <v/>
      </c>
      <c r="AX1634" s="42">
        <f>NEWEXCISE(INDEX(AX$78:AX$91,$D1634),$E1634)</f>
        <v/>
      </c>
    </row>
    <row r="1635" hidden="1" outlineLevel="2">
      <c r="A1635" s="5" t="inlineStr">
        <is>
          <t>ntx</t>
        </is>
      </c>
      <c r="B1635" s="5" t="inlineStr">
        <is>
          <t>bio</t>
        </is>
      </c>
      <c r="C1635" s="5" t="inlineStr">
        <is>
          <t>cst</t>
        </is>
      </c>
      <c r="D1635" s="40">
        <f>INDEX(Inputs!$L$5:$L$132,MATCH($B1635&amp;"|"&amp;$C1635,Inputs!$A$5:$A$132,0))</f>
        <v/>
      </c>
      <c r="E1635" s="40">
        <f>INDEX(Inputs!$I$5:$I$132,MATCH($B1635&amp;"|"&amp;$C1635,Inputs!$A$5:$A$132,0))</f>
        <v/>
      </c>
      <c r="F1635" s="39" t="n"/>
      <c r="G1635" s="39" t="n"/>
      <c r="H1635" s="5">
        <f>INDEX(Variables!$B$5:$B$105,MATCH($A1635,Variables!$A$5:$A$105,0))&amp;IF($C1635="",""," | "&amp;INDEX(Mapping!$B$5:$B$26,MATCH($C1635,Mapping!$A$5:$A$26,0))&amp;" | "&amp;INDEX(Mapping!$B$30:$B$41,MATCH($B1635,Mapping!$A$30:$A$41,0)))</f>
        <v/>
      </c>
      <c r="I1635" s="5">
        <f>INDEX(Variables!$C$5:$C$105,MATCH($A1635,Variables!$A$5:$A$105,0))</f>
        <v/>
      </c>
      <c r="J1635" s="5">
        <f>INDEX(Variables!$E$5:$E$105,MATCH($A1635,Variables!$A$5:$A$105,0))</f>
        <v/>
      </c>
      <c r="K1635" s="25">
        <f>LOWER(Settings!$C$4)&amp;".mit."&amp;$A1635&amp;IF($C1635="","","."&amp;$C1635&amp;"."&amp;$B1635)&amp;IF(INDEX(Variables!$D$5:$D$105,MATCH($A1635,Variables!$A$5:$A$105,0))="","","."&amp;INDEX(Variables!$D$5:$D$105,MATCH($A1635,Variables!$A$5:$A$105,0)))&amp;"."&amp;K$5</f>
        <v/>
      </c>
      <c r="L1635" s="41">
        <f>INDEX(L$78:L$91,$D1635)/$E1635</f>
        <v/>
      </c>
      <c r="M1635" s="40">
        <f>INDEX(M$78:M$91,$D1635)/$E1635</f>
        <v/>
      </c>
      <c r="N1635" s="40">
        <f>INDEX(N$78:N$91,$D1635)/$E1635</f>
        <v/>
      </c>
      <c r="O1635" s="40">
        <f>INDEX(O$78:O$91,$D1635)/$E1635</f>
        <v/>
      </c>
      <c r="P1635" s="40">
        <f>INDEX(P$78:P$91,$D1635)/$E1635</f>
        <v/>
      </c>
      <c r="Q1635" s="40">
        <f>INDEX(Q$78:Q$91,$D1635)/$E1635</f>
        <v/>
      </c>
      <c r="R1635" s="40">
        <f>INDEX(R$78:R$91,$D1635)/$E1635</f>
        <v/>
      </c>
      <c r="S1635" s="40">
        <f>INDEX(S$78:S$91,$D1635)/$E1635</f>
        <v/>
      </c>
      <c r="T1635" s="40">
        <f>INDEX(T$78:T$91,$D1635)/$E1635</f>
        <v/>
      </c>
      <c r="U1635" s="40">
        <f>INDEX(U$78:U$91,$D1635)/$E1635</f>
        <v/>
      </c>
      <c r="V1635" s="40">
        <f>INDEX(V$78:V$91,$D1635)/$E1635</f>
        <v/>
      </c>
      <c r="W1635" s="40">
        <f>INDEX(W$78:W$91,$D1635)/$E1635</f>
        <v/>
      </c>
      <c r="X1635" s="40">
        <f>INDEX(X$78:X$91,$D1635)/$E1635</f>
        <v/>
      </c>
      <c r="Y1635" s="40">
        <f>INDEX(Y$78:Y$91,$D1635)/$E1635</f>
        <v/>
      </c>
      <c r="Z1635" s="40">
        <f>INDEX(Z$78:Z$91,$D1635)/$E1635</f>
        <v/>
      </c>
      <c r="AA1635" s="40">
        <f>INDEX(AA$78:AA$91,$D1635)/$E1635</f>
        <v/>
      </c>
      <c r="AB1635" s="40">
        <f>INDEX(AB$78:AB$91,$D1635)/$E1635</f>
        <v/>
      </c>
      <c r="AC1635" s="40">
        <f>INDEX(AC$78:AC$91,$D1635)/$E1635</f>
        <v/>
      </c>
      <c r="AD1635" s="42">
        <f>NEWEXCISE(INDEX(AD$78:AD$91,$D1635),$E1635)</f>
        <v/>
      </c>
      <c r="AE1635" s="25">
        <f>LOWER(Settings!$C$4)&amp;".mit."&amp;$A1635&amp;IF($C1635="","","."&amp;$C1635&amp;"."&amp;$B1635)&amp;IF(INDEX(Variables!$D$5:$D$105,MATCH($A1635,Variables!$A$5:$A$105,0))="","","."&amp;INDEX(Variables!$D$5:$D$105,MATCH($A1635,Variables!$A$5:$A$105,0)))&amp;"."&amp;AE$5</f>
        <v/>
      </c>
      <c r="AF1635" s="41">
        <f>INDEX(AF$78:AF$91,$D1635)/$E1635</f>
        <v/>
      </c>
      <c r="AG1635" s="40">
        <f>INDEX(AG$78:AG$91,$D1635)/$E1635</f>
        <v/>
      </c>
      <c r="AH1635" s="40">
        <f>INDEX(AH$78:AH$91,$D1635)/$E1635</f>
        <v/>
      </c>
      <c r="AI1635" s="40">
        <f>INDEX(AI$78:AI$91,$D1635)/$E1635</f>
        <v/>
      </c>
      <c r="AJ1635" s="40">
        <f>INDEX(AJ$78:AJ$91,$D1635)/$E1635</f>
        <v/>
      </c>
      <c r="AK1635" s="40">
        <f>INDEX(AK$78:AK$91,$D1635)/$E1635</f>
        <v/>
      </c>
      <c r="AL1635" s="40">
        <f>INDEX(AL$78:AL$91,$D1635)/$E1635</f>
        <v/>
      </c>
      <c r="AM1635" s="40">
        <f>INDEX(AM$78:AM$91,$D1635)/$E1635</f>
        <v/>
      </c>
      <c r="AN1635" s="40">
        <f>INDEX(AN$78:AN$91,$D1635)/$E1635</f>
        <v/>
      </c>
      <c r="AO1635" s="40">
        <f>INDEX(AO$78:AO$91,$D1635)/$E1635</f>
        <v/>
      </c>
      <c r="AP1635" s="40">
        <f>INDEX(AP$78:AP$91,$D1635)/$E1635</f>
        <v/>
      </c>
      <c r="AQ1635" s="40">
        <f>INDEX(AQ$78:AQ$91,$D1635)/$E1635</f>
        <v/>
      </c>
      <c r="AR1635" s="40">
        <f>INDEX(AR$78:AR$91,$D1635)/$E1635</f>
        <v/>
      </c>
      <c r="AS1635" s="40">
        <f>INDEX(AS$78:AS$91,$D1635)/$E1635</f>
        <v/>
      </c>
      <c r="AT1635" s="40">
        <f>INDEX(AT$78:AT$91,$D1635)/$E1635</f>
        <v/>
      </c>
      <c r="AU1635" s="40">
        <f>INDEX(AU$78:AU$91,$D1635)/$E1635</f>
        <v/>
      </c>
      <c r="AV1635" s="40">
        <f>INDEX(AV$78:AV$91,$D1635)/$E1635</f>
        <v/>
      </c>
      <c r="AW1635" s="40">
        <f>INDEX(AW$78:AW$91,$D1635)/$E1635</f>
        <v/>
      </c>
      <c r="AX1635" s="42">
        <f>NEWEXCISE(INDEX(AX$78:AX$91,$D1635),$E1635)</f>
        <v/>
      </c>
    </row>
    <row r="1636" hidden="1" outlineLevel="2"/>
    <row r="1637" hidden="1" outlineLevel="2">
      <c r="A1637" s="5" t="inlineStr">
        <is>
          <t>nce</t>
        </is>
      </c>
      <c r="B1637" s="5" t="inlineStr">
        <is>
          <t>coa</t>
        </is>
      </c>
      <c r="C1637" s="5" t="inlineStr">
        <is>
          <t>cst</t>
        </is>
      </c>
      <c r="D1637" s="39" t="n"/>
      <c r="E1637" s="39" t="n"/>
      <c r="F1637" s="39" t="n"/>
      <c r="G1637" s="39" t="n"/>
      <c r="H1637" s="5">
        <f>INDEX(Variables!$B$5:$B$105,MATCH($A1637,Variables!$A$5:$A$105,0))&amp;IF($C1637="",""," | "&amp;INDEX(Mapping!$B$5:$B$26,MATCH($C1637,Mapping!$A$5:$A$26,0))&amp;" | "&amp;INDEX(Mapping!$B$30:$B$41,MATCH($B1637,Mapping!$A$30:$A$41,0)))</f>
        <v/>
      </c>
      <c r="I1637" s="5">
        <f>INDEX(Variables!$C$5:$C$105,MATCH($A1637,Variables!$A$5:$A$105,0))</f>
        <v/>
      </c>
      <c r="J1637" s="5">
        <f>INDEX(Variables!$E$5:$E$105,MATCH($A1637,Variables!$A$5:$A$105,0))</f>
        <v/>
      </c>
      <c r="K1637" s="25">
        <f>LOWER(Settings!$C$4)&amp;".mit."&amp;$A1637&amp;IF($C1637="","","."&amp;$C1637&amp;"."&amp;$B1637)&amp;IF(INDEX(Variables!$D$5:$D$105,MATCH($A1637,Variables!$A$5:$A$105,0))="","","."&amp;INDEX(Variables!$D$5:$D$105,MATCH($A1637,Variables!$A$5:$A$105,0)))&amp;"."&amp;K$5</f>
        <v/>
      </c>
      <c r="L1637" s="41">
        <f>L1610+L1619+L1628</f>
        <v/>
      </c>
      <c r="M1637" s="40">
        <f>M1610+M1619+M1628</f>
        <v/>
      </c>
      <c r="N1637" s="40">
        <f>N1610+N1619+N1628</f>
        <v/>
      </c>
      <c r="O1637" s="40">
        <f>O1610+O1619+O1628</f>
        <v/>
      </c>
      <c r="P1637" s="40">
        <f>P1610+P1619+P1628</f>
        <v/>
      </c>
      <c r="Q1637" s="40">
        <f>Q1610+Q1619+Q1628</f>
        <v/>
      </c>
      <c r="R1637" s="40">
        <f>R1610+R1619+R1628</f>
        <v/>
      </c>
      <c r="S1637" s="40">
        <f>S1610+S1619+S1628</f>
        <v/>
      </c>
      <c r="T1637" s="40">
        <f>T1610+T1619+T1628</f>
        <v/>
      </c>
      <c r="U1637" s="40">
        <f>U1610+U1619+U1628</f>
        <v/>
      </c>
      <c r="V1637" s="40">
        <f>V1610+V1619+V1628</f>
        <v/>
      </c>
      <c r="W1637" s="40">
        <f>W1610+W1619+W1628</f>
        <v/>
      </c>
      <c r="X1637" s="40">
        <f>X1610+X1619+X1628</f>
        <v/>
      </c>
      <c r="Y1637" s="40">
        <f>Y1610+Y1619+Y1628</f>
        <v/>
      </c>
      <c r="Z1637" s="40">
        <f>Z1610+Z1619+Z1628</f>
        <v/>
      </c>
      <c r="AA1637" s="40">
        <f>AA1610+AA1619+AA1628</f>
        <v/>
      </c>
      <c r="AB1637" s="40">
        <f>AB1610+AB1619+AB1628</f>
        <v/>
      </c>
      <c r="AC1637" s="40">
        <f>AC1610+AC1619+AC1628</f>
        <v/>
      </c>
      <c r="AD1637" s="42">
        <f>NEWPOLICY(AD1610,AD1619,AD1628)</f>
        <v/>
      </c>
      <c r="AE1637" s="25">
        <f>LOWER(Settings!$C$4)&amp;".mit."&amp;$A1637&amp;IF($C1637="","","."&amp;$C1637&amp;"."&amp;$B1637)&amp;IF(INDEX(Variables!$D$5:$D$105,MATCH($A1637,Variables!$A$5:$A$105,0))="","","."&amp;INDEX(Variables!$D$5:$D$105,MATCH($A1637,Variables!$A$5:$A$105,0)))&amp;"."&amp;AE$5</f>
        <v/>
      </c>
      <c r="AF1637" s="41">
        <f>AF1610+AF1619+AF1628</f>
        <v/>
      </c>
      <c r="AG1637" s="40">
        <f>AG1610+AG1619+AG1628</f>
        <v/>
      </c>
      <c r="AH1637" s="40">
        <f>AH1610+AH1619+AH1628</f>
        <v/>
      </c>
      <c r="AI1637" s="40">
        <f>AI1610+AI1619+AI1628</f>
        <v/>
      </c>
      <c r="AJ1637" s="40">
        <f>AJ1610+AJ1619+AJ1628</f>
        <v/>
      </c>
      <c r="AK1637" s="40">
        <f>AK1610+AK1619+AK1628</f>
        <v/>
      </c>
      <c r="AL1637" s="40">
        <f>AL1610+AL1619+AL1628</f>
        <v/>
      </c>
      <c r="AM1637" s="40">
        <f>AM1610+AM1619+AM1628</f>
        <v/>
      </c>
      <c r="AN1637" s="40">
        <f>AN1610+AN1619+AN1628</f>
        <v/>
      </c>
      <c r="AO1637" s="40">
        <f>AO1610+AO1619+AO1628</f>
        <v/>
      </c>
      <c r="AP1637" s="40">
        <f>AP1610+AP1619+AP1628</f>
        <v/>
      </c>
      <c r="AQ1637" s="40">
        <f>AQ1610+AQ1619+AQ1628</f>
        <v/>
      </c>
      <c r="AR1637" s="40">
        <f>AR1610+AR1619+AR1628</f>
        <v/>
      </c>
      <c r="AS1637" s="40">
        <f>AS1610+AS1619+AS1628</f>
        <v/>
      </c>
      <c r="AT1637" s="40">
        <f>AT1610+AT1619+AT1628</f>
        <v/>
      </c>
      <c r="AU1637" s="40">
        <f>AU1610+AU1619+AU1628</f>
        <v/>
      </c>
      <c r="AV1637" s="40">
        <f>AV1610+AV1619+AV1628</f>
        <v/>
      </c>
      <c r="AW1637" s="40">
        <f>AW1610+AW1619+AW1628</f>
        <v/>
      </c>
      <c r="AX1637" s="42">
        <f>NEWPOLICY(AX1610,AX1619,AX1628)</f>
        <v/>
      </c>
    </row>
    <row r="1638" hidden="1" outlineLevel="2">
      <c r="A1638" s="5" t="inlineStr">
        <is>
          <t>nce</t>
        </is>
      </c>
      <c r="B1638" s="5" t="inlineStr">
        <is>
          <t>nga</t>
        </is>
      </c>
      <c r="C1638" s="5" t="inlineStr">
        <is>
          <t>cst</t>
        </is>
      </c>
      <c r="D1638" s="39" t="n"/>
      <c r="E1638" s="39" t="n"/>
      <c r="F1638" s="39" t="n"/>
      <c r="G1638" s="39" t="n"/>
      <c r="H1638" s="5">
        <f>INDEX(Variables!$B$5:$B$105,MATCH($A1638,Variables!$A$5:$A$105,0))&amp;IF($C1638="",""," | "&amp;INDEX(Mapping!$B$5:$B$26,MATCH($C1638,Mapping!$A$5:$A$26,0))&amp;" | "&amp;INDEX(Mapping!$B$30:$B$41,MATCH($B1638,Mapping!$A$30:$A$41,0)))</f>
        <v/>
      </c>
      <c r="I1638" s="5">
        <f>INDEX(Variables!$C$5:$C$105,MATCH($A1638,Variables!$A$5:$A$105,0))</f>
        <v/>
      </c>
      <c r="J1638" s="5">
        <f>INDEX(Variables!$E$5:$E$105,MATCH($A1638,Variables!$A$5:$A$105,0))</f>
        <v/>
      </c>
      <c r="K1638" s="25">
        <f>LOWER(Settings!$C$4)&amp;".mit."&amp;$A1638&amp;IF($C1638="","","."&amp;$C1638&amp;"."&amp;$B1638)&amp;IF(INDEX(Variables!$D$5:$D$105,MATCH($A1638,Variables!$A$5:$A$105,0))="","","."&amp;INDEX(Variables!$D$5:$D$105,MATCH($A1638,Variables!$A$5:$A$105,0)))&amp;"."&amp;K$5</f>
        <v/>
      </c>
      <c r="L1638" s="41">
        <f>L1611+L1620+L1629</f>
        <v/>
      </c>
      <c r="M1638" s="40">
        <f>M1611+M1620+M1629</f>
        <v/>
      </c>
      <c r="N1638" s="40">
        <f>N1611+N1620+N1629</f>
        <v/>
      </c>
      <c r="O1638" s="40">
        <f>O1611+O1620+O1629</f>
        <v/>
      </c>
      <c r="P1638" s="40">
        <f>P1611+P1620+P1629</f>
        <v/>
      </c>
      <c r="Q1638" s="40">
        <f>Q1611+Q1620+Q1629</f>
        <v/>
      </c>
      <c r="R1638" s="40">
        <f>R1611+R1620+R1629</f>
        <v/>
      </c>
      <c r="S1638" s="40">
        <f>S1611+S1620+S1629</f>
        <v/>
      </c>
      <c r="T1638" s="40">
        <f>T1611+T1620+T1629</f>
        <v/>
      </c>
      <c r="U1638" s="40">
        <f>U1611+U1620+U1629</f>
        <v/>
      </c>
      <c r="V1638" s="40">
        <f>V1611+V1620+V1629</f>
        <v/>
      </c>
      <c r="W1638" s="40">
        <f>W1611+W1620+W1629</f>
        <v/>
      </c>
      <c r="X1638" s="40">
        <f>X1611+X1620+X1629</f>
        <v/>
      </c>
      <c r="Y1638" s="40">
        <f>Y1611+Y1620+Y1629</f>
        <v/>
      </c>
      <c r="Z1638" s="40">
        <f>Z1611+Z1620+Z1629</f>
        <v/>
      </c>
      <c r="AA1638" s="40">
        <f>AA1611+AA1620+AA1629</f>
        <v/>
      </c>
      <c r="AB1638" s="40">
        <f>AB1611+AB1620+AB1629</f>
        <v/>
      </c>
      <c r="AC1638" s="40">
        <f>AC1611+AC1620+AC1629</f>
        <v/>
      </c>
      <c r="AD1638" s="42">
        <f>NEWPOLICY(AD1611,AD1620,AD1629)</f>
        <v/>
      </c>
      <c r="AE1638" s="25">
        <f>LOWER(Settings!$C$4)&amp;".mit."&amp;$A1638&amp;IF($C1638="","","."&amp;$C1638&amp;"."&amp;$B1638)&amp;IF(INDEX(Variables!$D$5:$D$105,MATCH($A1638,Variables!$A$5:$A$105,0))="","","."&amp;INDEX(Variables!$D$5:$D$105,MATCH($A1638,Variables!$A$5:$A$105,0)))&amp;"."&amp;AE$5</f>
        <v/>
      </c>
      <c r="AF1638" s="41">
        <f>AF1611+AF1620+AF1629</f>
        <v/>
      </c>
      <c r="AG1638" s="40">
        <f>AG1611+AG1620+AG1629</f>
        <v/>
      </c>
      <c r="AH1638" s="40">
        <f>AH1611+AH1620+AH1629</f>
        <v/>
      </c>
      <c r="AI1638" s="40">
        <f>AI1611+AI1620+AI1629</f>
        <v/>
      </c>
      <c r="AJ1638" s="40">
        <f>AJ1611+AJ1620+AJ1629</f>
        <v/>
      </c>
      <c r="AK1638" s="40">
        <f>AK1611+AK1620+AK1629</f>
        <v/>
      </c>
      <c r="AL1638" s="40">
        <f>AL1611+AL1620+AL1629</f>
        <v/>
      </c>
      <c r="AM1638" s="40">
        <f>AM1611+AM1620+AM1629</f>
        <v/>
      </c>
      <c r="AN1638" s="40">
        <f>AN1611+AN1620+AN1629</f>
        <v/>
      </c>
      <c r="AO1638" s="40">
        <f>AO1611+AO1620+AO1629</f>
        <v/>
      </c>
      <c r="AP1638" s="40">
        <f>AP1611+AP1620+AP1629</f>
        <v/>
      </c>
      <c r="AQ1638" s="40">
        <f>AQ1611+AQ1620+AQ1629</f>
        <v/>
      </c>
      <c r="AR1638" s="40">
        <f>AR1611+AR1620+AR1629</f>
        <v/>
      </c>
      <c r="AS1638" s="40">
        <f>AS1611+AS1620+AS1629</f>
        <v/>
      </c>
      <c r="AT1638" s="40">
        <f>AT1611+AT1620+AT1629</f>
        <v/>
      </c>
      <c r="AU1638" s="40">
        <f>AU1611+AU1620+AU1629</f>
        <v/>
      </c>
      <c r="AV1638" s="40">
        <f>AV1611+AV1620+AV1629</f>
        <v/>
      </c>
      <c r="AW1638" s="40">
        <f>AW1611+AW1620+AW1629</f>
        <v/>
      </c>
      <c r="AX1638" s="42">
        <f>NEWPOLICY(AX1611,AX1620,AX1629)</f>
        <v/>
      </c>
    </row>
    <row r="1639" hidden="1" outlineLevel="2">
      <c r="A1639" s="5" t="inlineStr">
        <is>
          <t>nce</t>
        </is>
      </c>
      <c r="B1639" s="5" t="inlineStr">
        <is>
          <t>gso</t>
        </is>
      </c>
      <c r="C1639" s="5" t="inlineStr">
        <is>
          <t>cst</t>
        </is>
      </c>
      <c r="D1639" s="39" t="n"/>
      <c r="E1639" s="39" t="n"/>
      <c r="F1639" s="39" t="n"/>
      <c r="G1639" s="39" t="n"/>
      <c r="H1639" s="5">
        <f>INDEX(Variables!$B$5:$B$105,MATCH($A1639,Variables!$A$5:$A$105,0))&amp;IF($C1639="",""," | "&amp;INDEX(Mapping!$B$5:$B$26,MATCH($C1639,Mapping!$A$5:$A$26,0))&amp;" | "&amp;INDEX(Mapping!$B$30:$B$41,MATCH($B1639,Mapping!$A$30:$A$41,0)))</f>
        <v/>
      </c>
      <c r="I1639" s="5">
        <f>INDEX(Variables!$C$5:$C$105,MATCH($A1639,Variables!$A$5:$A$105,0))</f>
        <v/>
      </c>
      <c r="J1639" s="5">
        <f>INDEX(Variables!$E$5:$E$105,MATCH($A1639,Variables!$A$5:$A$105,0))</f>
        <v/>
      </c>
      <c r="K1639" s="25">
        <f>LOWER(Settings!$C$4)&amp;".mit."&amp;$A1639&amp;IF($C1639="","","."&amp;$C1639&amp;"."&amp;$B1639)&amp;IF(INDEX(Variables!$D$5:$D$105,MATCH($A1639,Variables!$A$5:$A$105,0))="","","."&amp;INDEX(Variables!$D$5:$D$105,MATCH($A1639,Variables!$A$5:$A$105,0)))&amp;"."&amp;K$5</f>
        <v/>
      </c>
      <c r="L1639" s="41">
        <f>L1612+L1621+L1630</f>
        <v/>
      </c>
      <c r="M1639" s="40">
        <f>M1612+M1621+M1630</f>
        <v/>
      </c>
      <c r="N1639" s="40">
        <f>N1612+N1621+N1630</f>
        <v/>
      </c>
      <c r="O1639" s="40">
        <f>O1612+O1621+O1630</f>
        <v/>
      </c>
      <c r="P1639" s="40">
        <f>P1612+P1621+P1630</f>
        <v/>
      </c>
      <c r="Q1639" s="40">
        <f>Q1612+Q1621+Q1630</f>
        <v/>
      </c>
      <c r="R1639" s="40">
        <f>R1612+R1621+R1630</f>
        <v/>
      </c>
      <c r="S1639" s="40">
        <f>S1612+S1621+S1630</f>
        <v/>
      </c>
      <c r="T1639" s="40">
        <f>T1612+T1621+T1630</f>
        <v/>
      </c>
      <c r="U1639" s="40">
        <f>U1612+U1621+U1630</f>
        <v/>
      </c>
      <c r="V1639" s="40">
        <f>V1612+V1621+V1630</f>
        <v/>
      </c>
      <c r="W1639" s="40">
        <f>W1612+W1621+W1630</f>
        <v/>
      </c>
      <c r="X1639" s="40">
        <f>X1612+X1621+X1630</f>
        <v/>
      </c>
      <c r="Y1639" s="40">
        <f>Y1612+Y1621+Y1630</f>
        <v/>
      </c>
      <c r="Z1639" s="40">
        <f>Z1612+Z1621+Z1630</f>
        <v/>
      </c>
      <c r="AA1639" s="40">
        <f>AA1612+AA1621+AA1630</f>
        <v/>
      </c>
      <c r="AB1639" s="40">
        <f>AB1612+AB1621+AB1630</f>
        <v/>
      </c>
      <c r="AC1639" s="40">
        <f>AC1612+AC1621+AC1630</f>
        <v/>
      </c>
      <c r="AD1639" s="42">
        <f>NEWPOLICY(AD1612,AD1621,AD1630)</f>
        <v/>
      </c>
      <c r="AE1639" s="25">
        <f>LOWER(Settings!$C$4)&amp;".mit."&amp;$A1639&amp;IF($C1639="","","."&amp;$C1639&amp;"."&amp;$B1639)&amp;IF(INDEX(Variables!$D$5:$D$105,MATCH($A1639,Variables!$A$5:$A$105,0))="","","."&amp;INDEX(Variables!$D$5:$D$105,MATCH($A1639,Variables!$A$5:$A$105,0)))&amp;"."&amp;AE$5</f>
        <v/>
      </c>
      <c r="AF1639" s="41">
        <f>AF1612+AF1621+AF1630</f>
        <v/>
      </c>
      <c r="AG1639" s="40">
        <f>AG1612+AG1621+AG1630</f>
        <v/>
      </c>
      <c r="AH1639" s="40">
        <f>AH1612+AH1621+AH1630</f>
        <v/>
      </c>
      <c r="AI1639" s="40">
        <f>AI1612+AI1621+AI1630</f>
        <v/>
      </c>
      <c r="AJ1639" s="40">
        <f>AJ1612+AJ1621+AJ1630</f>
        <v/>
      </c>
      <c r="AK1639" s="40">
        <f>AK1612+AK1621+AK1630</f>
        <v/>
      </c>
      <c r="AL1639" s="40">
        <f>AL1612+AL1621+AL1630</f>
        <v/>
      </c>
      <c r="AM1639" s="40">
        <f>AM1612+AM1621+AM1630</f>
        <v/>
      </c>
      <c r="AN1639" s="40">
        <f>AN1612+AN1621+AN1630</f>
        <v/>
      </c>
      <c r="AO1639" s="40">
        <f>AO1612+AO1621+AO1630</f>
        <v/>
      </c>
      <c r="AP1639" s="40">
        <f>AP1612+AP1621+AP1630</f>
        <v/>
      </c>
      <c r="AQ1639" s="40">
        <f>AQ1612+AQ1621+AQ1630</f>
        <v/>
      </c>
      <c r="AR1639" s="40">
        <f>AR1612+AR1621+AR1630</f>
        <v/>
      </c>
      <c r="AS1639" s="40">
        <f>AS1612+AS1621+AS1630</f>
        <v/>
      </c>
      <c r="AT1639" s="40">
        <f>AT1612+AT1621+AT1630</f>
        <v/>
      </c>
      <c r="AU1639" s="40">
        <f>AU1612+AU1621+AU1630</f>
        <v/>
      </c>
      <c r="AV1639" s="40">
        <f>AV1612+AV1621+AV1630</f>
        <v/>
      </c>
      <c r="AW1639" s="40">
        <f>AW1612+AW1621+AW1630</f>
        <v/>
      </c>
      <c r="AX1639" s="42">
        <f>NEWPOLICY(AX1612,AX1621,AX1630)</f>
        <v/>
      </c>
    </row>
    <row r="1640" hidden="1" outlineLevel="2">
      <c r="A1640" s="5" t="inlineStr">
        <is>
          <t>nce</t>
        </is>
      </c>
      <c r="B1640" s="5" t="inlineStr">
        <is>
          <t>die</t>
        </is>
      </c>
      <c r="C1640" s="5" t="inlineStr">
        <is>
          <t>cst</t>
        </is>
      </c>
      <c r="D1640" s="39" t="n"/>
      <c r="E1640" s="39" t="n"/>
      <c r="F1640" s="39" t="n"/>
      <c r="G1640" s="39" t="n"/>
      <c r="H1640" s="5">
        <f>INDEX(Variables!$B$5:$B$105,MATCH($A1640,Variables!$A$5:$A$105,0))&amp;IF($C1640="",""," | "&amp;INDEX(Mapping!$B$5:$B$26,MATCH($C1640,Mapping!$A$5:$A$26,0))&amp;" | "&amp;INDEX(Mapping!$B$30:$B$41,MATCH($B1640,Mapping!$A$30:$A$41,0)))</f>
        <v/>
      </c>
      <c r="I1640" s="5">
        <f>INDEX(Variables!$C$5:$C$105,MATCH($A1640,Variables!$A$5:$A$105,0))</f>
        <v/>
      </c>
      <c r="J1640" s="5">
        <f>INDEX(Variables!$E$5:$E$105,MATCH($A1640,Variables!$A$5:$A$105,0))</f>
        <v/>
      </c>
      <c r="K1640" s="25">
        <f>LOWER(Settings!$C$4)&amp;".mit."&amp;$A1640&amp;IF($C1640="","","."&amp;$C1640&amp;"."&amp;$B1640)&amp;IF(INDEX(Variables!$D$5:$D$105,MATCH($A1640,Variables!$A$5:$A$105,0))="","","."&amp;INDEX(Variables!$D$5:$D$105,MATCH($A1640,Variables!$A$5:$A$105,0)))&amp;"."&amp;K$5</f>
        <v/>
      </c>
      <c r="L1640" s="41">
        <f>L1613+L1622+L1631</f>
        <v/>
      </c>
      <c r="M1640" s="40">
        <f>M1613+M1622+M1631</f>
        <v/>
      </c>
      <c r="N1640" s="40">
        <f>N1613+N1622+N1631</f>
        <v/>
      </c>
      <c r="O1640" s="40">
        <f>O1613+O1622+O1631</f>
        <v/>
      </c>
      <c r="P1640" s="40">
        <f>P1613+P1622+P1631</f>
        <v/>
      </c>
      <c r="Q1640" s="40">
        <f>Q1613+Q1622+Q1631</f>
        <v/>
      </c>
      <c r="R1640" s="40">
        <f>R1613+R1622+R1631</f>
        <v/>
      </c>
      <c r="S1640" s="40">
        <f>S1613+S1622+S1631</f>
        <v/>
      </c>
      <c r="T1640" s="40">
        <f>T1613+T1622+T1631</f>
        <v/>
      </c>
      <c r="U1640" s="40">
        <f>U1613+U1622+U1631</f>
        <v/>
      </c>
      <c r="V1640" s="40">
        <f>V1613+V1622+V1631</f>
        <v/>
      </c>
      <c r="W1640" s="40">
        <f>W1613+W1622+W1631</f>
        <v/>
      </c>
      <c r="X1640" s="40">
        <f>X1613+X1622+X1631</f>
        <v/>
      </c>
      <c r="Y1640" s="40">
        <f>Y1613+Y1622+Y1631</f>
        <v/>
      </c>
      <c r="Z1640" s="40">
        <f>Z1613+Z1622+Z1631</f>
        <v/>
      </c>
      <c r="AA1640" s="40">
        <f>AA1613+AA1622+AA1631</f>
        <v/>
      </c>
      <c r="AB1640" s="40">
        <f>AB1613+AB1622+AB1631</f>
        <v/>
      </c>
      <c r="AC1640" s="40">
        <f>AC1613+AC1622+AC1631</f>
        <v/>
      </c>
      <c r="AD1640" s="42">
        <f>NEWPOLICY(AD1613,AD1622,AD1631)</f>
        <v/>
      </c>
      <c r="AE1640" s="25">
        <f>LOWER(Settings!$C$4)&amp;".mit."&amp;$A1640&amp;IF($C1640="","","."&amp;$C1640&amp;"."&amp;$B1640)&amp;IF(INDEX(Variables!$D$5:$D$105,MATCH($A1640,Variables!$A$5:$A$105,0))="","","."&amp;INDEX(Variables!$D$5:$D$105,MATCH($A1640,Variables!$A$5:$A$105,0)))&amp;"."&amp;AE$5</f>
        <v/>
      </c>
      <c r="AF1640" s="41">
        <f>AF1613+AF1622+AF1631</f>
        <v/>
      </c>
      <c r="AG1640" s="40">
        <f>AG1613+AG1622+AG1631</f>
        <v/>
      </c>
      <c r="AH1640" s="40">
        <f>AH1613+AH1622+AH1631</f>
        <v/>
      </c>
      <c r="AI1640" s="40">
        <f>AI1613+AI1622+AI1631</f>
        <v/>
      </c>
      <c r="AJ1640" s="40">
        <f>AJ1613+AJ1622+AJ1631</f>
        <v/>
      </c>
      <c r="AK1640" s="40">
        <f>AK1613+AK1622+AK1631</f>
        <v/>
      </c>
      <c r="AL1640" s="40">
        <f>AL1613+AL1622+AL1631</f>
        <v/>
      </c>
      <c r="AM1640" s="40">
        <f>AM1613+AM1622+AM1631</f>
        <v/>
      </c>
      <c r="AN1640" s="40">
        <f>AN1613+AN1622+AN1631</f>
        <v/>
      </c>
      <c r="AO1640" s="40">
        <f>AO1613+AO1622+AO1631</f>
        <v/>
      </c>
      <c r="AP1640" s="40">
        <f>AP1613+AP1622+AP1631</f>
        <v/>
      </c>
      <c r="AQ1640" s="40">
        <f>AQ1613+AQ1622+AQ1631</f>
        <v/>
      </c>
      <c r="AR1640" s="40">
        <f>AR1613+AR1622+AR1631</f>
        <v/>
      </c>
      <c r="AS1640" s="40">
        <f>AS1613+AS1622+AS1631</f>
        <v/>
      </c>
      <c r="AT1640" s="40">
        <f>AT1613+AT1622+AT1631</f>
        <v/>
      </c>
      <c r="AU1640" s="40">
        <f>AU1613+AU1622+AU1631</f>
        <v/>
      </c>
      <c r="AV1640" s="40">
        <f>AV1613+AV1622+AV1631</f>
        <v/>
      </c>
      <c r="AW1640" s="40">
        <f>AW1613+AW1622+AW1631</f>
        <v/>
      </c>
      <c r="AX1640" s="42">
        <f>NEWPOLICY(AX1613,AX1622,AX1631)</f>
        <v/>
      </c>
    </row>
    <row r="1641" hidden="1" outlineLevel="2">
      <c r="A1641" s="5" t="inlineStr">
        <is>
          <t>nce</t>
        </is>
      </c>
      <c r="B1641" s="5" t="inlineStr">
        <is>
          <t>lpg</t>
        </is>
      </c>
      <c r="C1641" s="5" t="inlineStr">
        <is>
          <t>cst</t>
        </is>
      </c>
      <c r="D1641" s="39" t="n"/>
      <c r="E1641" s="39" t="n"/>
      <c r="F1641" s="39" t="n"/>
      <c r="G1641" s="39" t="n"/>
      <c r="H1641" s="5">
        <f>INDEX(Variables!$B$5:$B$105,MATCH($A1641,Variables!$A$5:$A$105,0))&amp;IF($C1641="",""," | "&amp;INDEX(Mapping!$B$5:$B$26,MATCH($C1641,Mapping!$A$5:$A$26,0))&amp;" | "&amp;INDEX(Mapping!$B$30:$B$41,MATCH($B1641,Mapping!$A$30:$A$41,0)))</f>
        <v/>
      </c>
      <c r="I1641" s="5">
        <f>INDEX(Variables!$C$5:$C$105,MATCH($A1641,Variables!$A$5:$A$105,0))</f>
        <v/>
      </c>
      <c r="J1641" s="5">
        <f>INDEX(Variables!$E$5:$E$105,MATCH($A1641,Variables!$A$5:$A$105,0))</f>
        <v/>
      </c>
      <c r="K1641" s="25">
        <f>LOWER(Settings!$C$4)&amp;".mit."&amp;$A1641&amp;IF($C1641="","","."&amp;$C1641&amp;"."&amp;$B1641)&amp;IF(INDEX(Variables!$D$5:$D$105,MATCH($A1641,Variables!$A$5:$A$105,0))="","","."&amp;INDEX(Variables!$D$5:$D$105,MATCH($A1641,Variables!$A$5:$A$105,0)))&amp;"."&amp;K$5</f>
        <v/>
      </c>
      <c r="L1641" s="41">
        <f>L1614+L1623+L1632</f>
        <v/>
      </c>
      <c r="M1641" s="40">
        <f>M1614+M1623+M1632</f>
        <v/>
      </c>
      <c r="N1641" s="40">
        <f>N1614+N1623+N1632</f>
        <v/>
      </c>
      <c r="O1641" s="40">
        <f>O1614+O1623+O1632</f>
        <v/>
      </c>
      <c r="P1641" s="40">
        <f>P1614+P1623+P1632</f>
        <v/>
      </c>
      <c r="Q1641" s="40">
        <f>Q1614+Q1623+Q1632</f>
        <v/>
      </c>
      <c r="R1641" s="40">
        <f>R1614+R1623+R1632</f>
        <v/>
      </c>
      <c r="S1641" s="40">
        <f>S1614+S1623+S1632</f>
        <v/>
      </c>
      <c r="T1641" s="40">
        <f>T1614+T1623+T1632</f>
        <v/>
      </c>
      <c r="U1641" s="40">
        <f>U1614+U1623+U1632</f>
        <v/>
      </c>
      <c r="V1641" s="40">
        <f>V1614+V1623+V1632</f>
        <v/>
      </c>
      <c r="W1641" s="40">
        <f>W1614+W1623+W1632</f>
        <v/>
      </c>
      <c r="X1641" s="40">
        <f>X1614+X1623+X1632</f>
        <v/>
      </c>
      <c r="Y1641" s="40">
        <f>Y1614+Y1623+Y1632</f>
        <v/>
      </c>
      <c r="Z1641" s="40">
        <f>Z1614+Z1623+Z1632</f>
        <v/>
      </c>
      <c r="AA1641" s="40">
        <f>AA1614+AA1623+AA1632</f>
        <v/>
      </c>
      <c r="AB1641" s="40">
        <f>AB1614+AB1623+AB1632</f>
        <v/>
      </c>
      <c r="AC1641" s="40">
        <f>AC1614+AC1623+AC1632</f>
        <v/>
      </c>
      <c r="AD1641" s="42">
        <f>NEWPOLICY(AD1614,AD1623,AD1632)</f>
        <v/>
      </c>
      <c r="AE1641" s="25">
        <f>LOWER(Settings!$C$4)&amp;".mit."&amp;$A1641&amp;IF($C1641="","","."&amp;$C1641&amp;"."&amp;$B1641)&amp;IF(INDEX(Variables!$D$5:$D$105,MATCH($A1641,Variables!$A$5:$A$105,0))="","","."&amp;INDEX(Variables!$D$5:$D$105,MATCH($A1641,Variables!$A$5:$A$105,0)))&amp;"."&amp;AE$5</f>
        <v/>
      </c>
      <c r="AF1641" s="41">
        <f>AF1614+AF1623+AF1632</f>
        <v/>
      </c>
      <c r="AG1641" s="40">
        <f>AG1614+AG1623+AG1632</f>
        <v/>
      </c>
      <c r="AH1641" s="40">
        <f>AH1614+AH1623+AH1632</f>
        <v/>
      </c>
      <c r="AI1641" s="40">
        <f>AI1614+AI1623+AI1632</f>
        <v/>
      </c>
      <c r="AJ1641" s="40">
        <f>AJ1614+AJ1623+AJ1632</f>
        <v/>
      </c>
      <c r="AK1641" s="40">
        <f>AK1614+AK1623+AK1632</f>
        <v/>
      </c>
      <c r="AL1641" s="40">
        <f>AL1614+AL1623+AL1632</f>
        <v/>
      </c>
      <c r="AM1641" s="40">
        <f>AM1614+AM1623+AM1632</f>
        <v/>
      </c>
      <c r="AN1641" s="40">
        <f>AN1614+AN1623+AN1632</f>
        <v/>
      </c>
      <c r="AO1641" s="40">
        <f>AO1614+AO1623+AO1632</f>
        <v/>
      </c>
      <c r="AP1641" s="40">
        <f>AP1614+AP1623+AP1632</f>
        <v/>
      </c>
      <c r="AQ1641" s="40">
        <f>AQ1614+AQ1623+AQ1632</f>
        <v/>
      </c>
      <c r="AR1641" s="40">
        <f>AR1614+AR1623+AR1632</f>
        <v/>
      </c>
      <c r="AS1641" s="40">
        <f>AS1614+AS1623+AS1632</f>
        <v/>
      </c>
      <c r="AT1641" s="40">
        <f>AT1614+AT1623+AT1632</f>
        <v/>
      </c>
      <c r="AU1641" s="40">
        <f>AU1614+AU1623+AU1632</f>
        <v/>
      </c>
      <c r="AV1641" s="40">
        <f>AV1614+AV1623+AV1632</f>
        <v/>
      </c>
      <c r="AW1641" s="40">
        <f>AW1614+AW1623+AW1632</f>
        <v/>
      </c>
      <c r="AX1641" s="42">
        <f>NEWPOLICY(AX1614,AX1623,AX1632)</f>
        <v/>
      </c>
    </row>
    <row r="1642" hidden="1" outlineLevel="2">
      <c r="A1642" s="5" t="inlineStr">
        <is>
          <t>nce</t>
        </is>
      </c>
      <c r="B1642" s="5" t="inlineStr">
        <is>
          <t>ker</t>
        </is>
      </c>
      <c r="C1642" s="5" t="inlineStr">
        <is>
          <t>cst</t>
        </is>
      </c>
      <c r="D1642" s="39" t="n"/>
      <c r="E1642" s="39" t="n"/>
      <c r="F1642" s="39" t="n"/>
      <c r="G1642" s="39" t="n"/>
      <c r="H1642" s="5">
        <f>INDEX(Variables!$B$5:$B$105,MATCH($A1642,Variables!$A$5:$A$105,0))&amp;IF($C1642="",""," | "&amp;INDEX(Mapping!$B$5:$B$26,MATCH($C1642,Mapping!$A$5:$A$26,0))&amp;" | "&amp;INDEX(Mapping!$B$30:$B$41,MATCH($B1642,Mapping!$A$30:$A$41,0)))</f>
        <v/>
      </c>
      <c r="I1642" s="5">
        <f>INDEX(Variables!$C$5:$C$105,MATCH($A1642,Variables!$A$5:$A$105,0))</f>
        <v/>
      </c>
      <c r="J1642" s="5">
        <f>INDEX(Variables!$E$5:$E$105,MATCH($A1642,Variables!$A$5:$A$105,0))</f>
        <v/>
      </c>
      <c r="K1642" s="25">
        <f>LOWER(Settings!$C$4)&amp;".mit."&amp;$A1642&amp;IF($C1642="","","."&amp;$C1642&amp;"."&amp;$B1642)&amp;IF(INDEX(Variables!$D$5:$D$105,MATCH($A1642,Variables!$A$5:$A$105,0))="","","."&amp;INDEX(Variables!$D$5:$D$105,MATCH($A1642,Variables!$A$5:$A$105,0)))&amp;"."&amp;K$5</f>
        <v/>
      </c>
      <c r="L1642" s="41">
        <f>L1615+L1624+L1633</f>
        <v/>
      </c>
      <c r="M1642" s="40">
        <f>M1615+M1624+M1633</f>
        <v/>
      </c>
      <c r="N1642" s="40">
        <f>N1615+N1624+N1633</f>
        <v/>
      </c>
      <c r="O1642" s="40">
        <f>O1615+O1624+O1633</f>
        <v/>
      </c>
      <c r="P1642" s="40">
        <f>P1615+P1624+P1633</f>
        <v/>
      </c>
      <c r="Q1642" s="40">
        <f>Q1615+Q1624+Q1633</f>
        <v/>
      </c>
      <c r="R1642" s="40">
        <f>R1615+R1624+R1633</f>
        <v/>
      </c>
      <c r="S1642" s="40">
        <f>S1615+S1624+S1633</f>
        <v/>
      </c>
      <c r="T1642" s="40">
        <f>T1615+T1624+T1633</f>
        <v/>
      </c>
      <c r="U1642" s="40">
        <f>U1615+U1624+U1633</f>
        <v/>
      </c>
      <c r="V1642" s="40">
        <f>V1615+V1624+V1633</f>
        <v/>
      </c>
      <c r="W1642" s="40">
        <f>W1615+W1624+W1633</f>
        <v/>
      </c>
      <c r="X1642" s="40">
        <f>X1615+X1624+X1633</f>
        <v/>
      </c>
      <c r="Y1642" s="40">
        <f>Y1615+Y1624+Y1633</f>
        <v/>
      </c>
      <c r="Z1642" s="40">
        <f>Z1615+Z1624+Z1633</f>
        <v/>
      </c>
      <c r="AA1642" s="40">
        <f>AA1615+AA1624+AA1633</f>
        <v/>
      </c>
      <c r="AB1642" s="40">
        <f>AB1615+AB1624+AB1633</f>
        <v/>
      </c>
      <c r="AC1642" s="40">
        <f>AC1615+AC1624+AC1633</f>
        <v/>
      </c>
      <c r="AD1642" s="42">
        <f>NEWPOLICY(AD1615,AD1624,AD1633)</f>
        <v/>
      </c>
      <c r="AE1642" s="25">
        <f>LOWER(Settings!$C$4)&amp;".mit."&amp;$A1642&amp;IF($C1642="","","."&amp;$C1642&amp;"."&amp;$B1642)&amp;IF(INDEX(Variables!$D$5:$D$105,MATCH($A1642,Variables!$A$5:$A$105,0))="","","."&amp;INDEX(Variables!$D$5:$D$105,MATCH($A1642,Variables!$A$5:$A$105,0)))&amp;"."&amp;AE$5</f>
        <v/>
      </c>
      <c r="AF1642" s="41">
        <f>AF1615+AF1624+AF1633</f>
        <v/>
      </c>
      <c r="AG1642" s="40">
        <f>AG1615+AG1624+AG1633</f>
        <v/>
      </c>
      <c r="AH1642" s="40">
        <f>AH1615+AH1624+AH1633</f>
        <v/>
      </c>
      <c r="AI1642" s="40">
        <f>AI1615+AI1624+AI1633</f>
        <v/>
      </c>
      <c r="AJ1642" s="40">
        <f>AJ1615+AJ1624+AJ1633</f>
        <v/>
      </c>
      <c r="AK1642" s="40">
        <f>AK1615+AK1624+AK1633</f>
        <v/>
      </c>
      <c r="AL1642" s="40">
        <f>AL1615+AL1624+AL1633</f>
        <v/>
      </c>
      <c r="AM1642" s="40">
        <f>AM1615+AM1624+AM1633</f>
        <v/>
      </c>
      <c r="AN1642" s="40">
        <f>AN1615+AN1624+AN1633</f>
        <v/>
      </c>
      <c r="AO1642" s="40">
        <f>AO1615+AO1624+AO1633</f>
        <v/>
      </c>
      <c r="AP1642" s="40">
        <f>AP1615+AP1624+AP1633</f>
        <v/>
      </c>
      <c r="AQ1642" s="40">
        <f>AQ1615+AQ1624+AQ1633</f>
        <v/>
      </c>
      <c r="AR1642" s="40">
        <f>AR1615+AR1624+AR1633</f>
        <v/>
      </c>
      <c r="AS1642" s="40">
        <f>AS1615+AS1624+AS1633</f>
        <v/>
      </c>
      <c r="AT1642" s="40">
        <f>AT1615+AT1624+AT1633</f>
        <v/>
      </c>
      <c r="AU1642" s="40">
        <f>AU1615+AU1624+AU1633</f>
        <v/>
      </c>
      <c r="AV1642" s="40">
        <f>AV1615+AV1624+AV1633</f>
        <v/>
      </c>
      <c r="AW1642" s="40">
        <f>AW1615+AW1624+AW1633</f>
        <v/>
      </c>
      <c r="AX1642" s="42">
        <f>NEWPOLICY(AX1615,AX1624,AX1633)</f>
        <v/>
      </c>
    </row>
    <row r="1643" hidden="1" outlineLevel="2">
      <c r="A1643" s="5" t="inlineStr">
        <is>
          <t>nce</t>
        </is>
      </c>
      <c r="B1643" s="5" t="inlineStr">
        <is>
          <t>oop</t>
        </is>
      </c>
      <c r="C1643" s="5" t="inlineStr">
        <is>
          <t>cst</t>
        </is>
      </c>
      <c r="D1643" s="39" t="n"/>
      <c r="E1643" s="39" t="n"/>
      <c r="F1643" s="39" t="n"/>
      <c r="G1643" s="39" t="n"/>
      <c r="H1643" s="5">
        <f>INDEX(Variables!$B$5:$B$105,MATCH($A1643,Variables!$A$5:$A$105,0))&amp;IF($C1643="",""," | "&amp;INDEX(Mapping!$B$5:$B$26,MATCH($C1643,Mapping!$A$5:$A$26,0))&amp;" | "&amp;INDEX(Mapping!$B$30:$B$41,MATCH($B1643,Mapping!$A$30:$A$41,0)))</f>
        <v/>
      </c>
      <c r="I1643" s="5">
        <f>INDEX(Variables!$C$5:$C$105,MATCH($A1643,Variables!$A$5:$A$105,0))</f>
        <v/>
      </c>
      <c r="J1643" s="5">
        <f>INDEX(Variables!$E$5:$E$105,MATCH($A1643,Variables!$A$5:$A$105,0))</f>
        <v/>
      </c>
      <c r="K1643" s="25">
        <f>LOWER(Settings!$C$4)&amp;".mit."&amp;$A1643&amp;IF($C1643="","","."&amp;$C1643&amp;"."&amp;$B1643)&amp;IF(INDEX(Variables!$D$5:$D$105,MATCH($A1643,Variables!$A$5:$A$105,0))="","","."&amp;INDEX(Variables!$D$5:$D$105,MATCH($A1643,Variables!$A$5:$A$105,0)))&amp;"."&amp;K$5</f>
        <v/>
      </c>
      <c r="L1643" s="41">
        <f>L1616+L1625+L1634</f>
        <v/>
      </c>
      <c r="M1643" s="40">
        <f>M1616+M1625+M1634</f>
        <v/>
      </c>
      <c r="N1643" s="40">
        <f>N1616+N1625+N1634</f>
        <v/>
      </c>
      <c r="O1643" s="40">
        <f>O1616+O1625+O1634</f>
        <v/>
      </c>
      <c r="P1643" s="40">
        <f>P1616+P1625+P1634</f>
        <v/>
      </c>
      <c r="Q1643" s="40">
        <f>Q1616+Q1625+Q1634</f>
        <v/>
      </c>
      <c r="R1643" s="40">
        <f>R1616+R1625+R1634</f>
        <v/>
      </c>
      <c r="S1643" s="40">
        <f>S1616+S1625+S1634</f>
        <v/>
      </c>
      <c r="T1643" s="40">
        <f>T1616+T1625+T1634</f>
        <v/>
      </c>
      <c r="U1643" s="40">
        <f>U1616+U1625+U1634</f>
        <v/>
      </c>
      <c r="V1643" s="40">
        <f>V1616+V1625+V1634</f>
        <v/>
      </c>
      <c r="W1643" s="40">
        <f>W1616+W1625+W1634</f>
        <v/>
      </c>
      <c r="X1643" s="40">
        <f>X1616+X1625+X1634</f>
        <v/>
      </c>
      <c r="Y1643" s="40">
        <f>Y1616+Y1625+Y1634</f>
        <v/>
      </c>
      <c r="Z1643" s="40">
        <f>Z1616+Z1625+Z1634</f>
        <v/>
      </c>
      <c r="AA1643" s="40">
        <f>AA1616+AA1625+AA1634</f>
        <v/>
      </c>
      <c r="AB1643" s="40">
        <f>AB1616+AB1625+AB1634</f>
        <v/>
      </c>
      <c r="AC1643" s="40">
        <f>AC1616+AC1625+AC1634</f>
        <v/>
      </c>
      <c r="AD1643" s="42">
        <f>NEWPOLICY(AD1616,AD1625,AD1634)</f>
        <v/>
      </c>
      <c r="AE1643" s="25">
        <f>LOWER(Settings!$C$4)&amp;".mit."&amp;$A1643&amp;IF($C1643="","","."&amp;$C1643&amp;"."&amp;$B1643)&amp;IF(INDEX(Variables!$D$5:$D$105,MATCH($A1643,Variables!$A$5:$A$105,0))="","","."&amp;INDEX(Variables!$D$5:$D$105,MATCH($A1643,Variables!$A$5:$A$105,0)))&amp;"."&amp;AE$5</f>
        <v/>
      </c>
      <c r="AF1643" s="41">
        <f>AF1616+AF1625+AF1634</f>
        <v/>
      </c>
      <c r="AG1643" s="40">
        <f>AG1616+AG1625+AG1634</f>
        <v/>
      </c>
      <c r="AH1643" s="40">
        <f>AH1616+AH1625+AH1634</f>
        <v/>
      </c>
      <c r="AI1643" s="40">
        <f>AI1616+AI1625+AI1634</f>
        <v/>
      </c>
      <c r="AJ1643" s="40">
        <f>AJ1616+AJ1625+AJ1634</f>
        <v/>
      </c>
      <c r="AK1643" s="40">
        <f>AK1616+AK1625+AK1634</f>
        <v/>
      </c>
      <c r="AL1643" s="40">
        <f>AL1616+AL1625+AL1634</f>
        <v/>
      </c>
      <c r="AM1643" s="40">
        <f>AM1616+AM1625+AM1634</f>
        <v/>
      </c>
      <c r="AN1643" s="40">
        <f>AN1616+AN1625+AN1634</f>
        <v/>
      </c>
      <c r="AO1643" s="40">
        <f>AO1616+AO1625+AO1634</f>
        <v/>
      </c>
      <c r="AP1643" s="40">
        <f>AP1616+AP1625+AP1634</f>
        <v/>
      </c>
      <c r="AQ1643" s="40">
        <f>AQ1616+AQ1625+AQ1634</f>
        <v/>
      </c>
      <c r="AR1643" s="40">
        <f>AR1616+AR1625+AR1634</f>
        <v/>
      </c>
      <c r="AS1643" s="40">
        <f>AS1616+AS1625+AS1634</f>
        <v/>
      </c>
      <c r="AT1643" s="40">
        <f>AT1616+AT1625+AT1634</f>
        <v/>
      </c>
      <c r="AU1643" s="40">
        <f>AU1616+AU1625+AU1634</f>
        <v/>
      </c>
      <c r="AV1643" s="40">
        <f>AV1616+AV1625+AV1634</f>
        <v/>
      </c>
      <c r="AW1643" s="40">
        <f>AW1616+AW1625+AW1634</f>
        <v/>
      </c>
      <c r="AX1643" s="42">
        <f>NEWPOLICY(AX1616,AX1625,AX1634)</f>
        <v/>
      </c>
    </row>
    <row r="1644" hidden="1" outlineLevel="2">
      <c r="A1644" s="5" t="inlineStr">
        <is>
          <t>nce</t>
        </is>
      </c>
      <c r="B1644" s="5" t="inlineStr">
        <is>
          <t>bio</t>
        </is>
      </c>
      <c r="C1644" s="5" t="inlineStr">
        <is>
          <t>cst</t>
        </is>
      </c>
      <c r="D1644" s="39" t="n"/>
      <c r="E1644" s="39" t="n"/>
      <c r="F1644" s="39" t="n"/>
      <c r="G1644" s="39" t="n"/>
      <c r="H1644" s="5">
        <f>INDEX(Variables!$B$5:$B$105,MATCH($A1644,Variables!$A$5:$A$105,0))&amp;IF($C1644="",""," | "&amp;INDEX(Mapping!$B$5:$B$26,MATCH($C1644,Mapping!$A$5:$A$26,0))&amp;" | "&amp;INDEX(Mapping!$B$30:$B$41,MATCH($B1644,Mapping!$A$30:$A$41,0)))</f>
        <v/>
      </c>
      <c r="I1644" s="5">
        <f>INDEX(Variables!$C$5:$C$105,MATCH($A1644,Variables!$A$5:$A$105,0))</f>
        <v/>
      </c>
      <c r="J1644" s="5">
        <f>INDEX(Variables!$E$5:$E$105,MATCH($A1644,Variables!$A$5:$A$105,0))</f>
        <v/>
      </c>
      <c r="K1644" s="25">
        <f>LOWER(Settings!$C$4)&amp;".mit."&amp;$A1644&amp;IF($C1644="","","."&amp;$C1644&amp;"."&amp;$B1644)&amp;IF(INDEX(Variables!$D$5:$D$105,MATCH($A1644,Variables!$A$5:$A$105,0))="","","."&amp;INDEX(Variables!$D$5:$D$105,MATCH($A1644,Variables!$A$5:$A$105,0)))&amp;"."&amp;K$5</f>
        <v/>
      </c>
      <c r="L1644" s="41">
        <f>L1617+L1626+L1635</f>
        <v/>
      </c>
      <c r="M1644" s="40">
        <f>M1617+M1626+M1635</f>
        <v/>
      </c>
      <c r="N1644" s="40">
        <f>N1617+N1626+N1635</f>
        <v/>
      </c>
      <c r="O1644" s="40">
        <f>O1617+O1626+O1635</f>
        <v/>
      </c>
      <c r="P1644" s="40">
        <f>P1617+P1626+P1635</f>
        <v/>
      </c>
      <c r="Q1644" s="40">
        <f>Q1617+Q1626+Q1635</f>
        <v/>
      </c>
      <c r="R1644" s="40">
        <f>R1617+R1626+R1635</f>
        <v/>
      </c>
      <c r="S1644" s="40">
        <f>S1617+S1626+S1635</f>
        <v/>
      </c>
      <c r="T1644" s="40">
        <f>T1617+T1626+T1635</f>
        <v/>
      </c>
      <c r="U1644" s="40">
        <f>U1617+U1626+U1635</f>
        <v/>
      </c>
      <c r="V1644" s="40">
        <f>V1617+V1626+V1635</f>
        <v/>
      </c>
      <c r="W1644" s="40">
        <f>W1617+W1626+W1635</f>
        <v/>
      </c>
      <c r="X1644" s="40">
        <f>X1617+X1626+X1635</f>
        <v/>
      </c>
      <c r="Y1644" s="40">
        <f>Y1617+Y1626+Y1635</f>
        <v/>
      </c>
      <c r="Z1644" s="40">
        <f>Z1617+Z1626+Z1635</f>
        <v/>
      </c>
      <c r="AA1644" s="40">
        <f>AA1617+AA1626+AA1635</f>
        <v/>
      </c>
      <c r="AB1644" s="40">
        <f>AB1617+AB1626+AB1635</f>
        <v/>
      </c>
      <c r="AC1644" s="40">
        <f>AC1617+AC1626+AC1635</f>
        <v/>
      </c>
      <c r="AD1644" s="42">
        <f>NEWPOLICY(AD1617,AD1626,AD1635)</f>
        <v/>
      </c>
      <c r="AE1644" s="25">
        <f>LOWER(Settings!$C$4)&amp;".mit."&amp;$A1644&amp;IF($C1644="","","."&amp;$C1644&amp;"."&amp;$B1644)&amp;IF(INDEX(Variables!$D$5:$D$105,MATCH($A1644,Variables!$A$5:$A$105,0))="","","."&amp;INDEX(Variables!$D$5:$D$105,MATCH($A1644,Variables!$A$5:$A$105,0)))&amp;"."&amp;AE$5</f>
        <v/>
      </c>
      <c r="AF1644" s="41">
        <f>AF1617+AF1626+AF1635</f>
        <v/>
      </c>
      <c r="AG1644" s="40">
        <f>AG1617+AG1626+AG1635</f>
        <v/>
      </c>
      <c r="AH1644" s="40">
        <f>AH1617+AH1626+AH1635</f>
        <v/>
      </c>
      <c r="AI1644" s="40">
        <f>AI1617+AI1626+AI1635</f>
        <v/>
      </c>
      <c r="AJ1644" s="40">
        <f>AJ1617+AJ1626+AJ1635</f>
        <v/>
      </c>
      <c r="AK1644" s="40">
        <f>AK1617+AK1626+AK1635</f>
        <v/>
      </c>
      <c r="AL1644" s="40">
        <f>AL1617+AL1626+AL1635</f>
        <v/>
      </c>
      <c r="AM1644" s="40">
        <f>AM1617+AM1626+AM1635</f>
        <v/>
      </c>
      <c r="AN1644" s="40">
        <f>AN1617+AN1626+AN1635</f>
        <v/>
      </c>
      <c r="AO1644" s="40">
        <f>AO1617+AO1626+AO1635</f>
        <v/>
      </c>
      <c r="AP1644" s="40">
        <f>AP1617+AP1626+AP1635</f>
        <v/>
      </c>
      <c r="AQ1644" s="40">
        <f>AQ1617+AQ1626+AQ1635</f>
        <v/>
      </c>
      <c r="AR1644" s="40">
        <f>AR1617+AR1626+AR1635</f>
        <v/>
      </c>
      <c r="AS1644" s="40">
        <f>AS1617+AS1626+AS1635</f>
        <v/>
      </c>
      <c r="AT1644" s="40">
        <f>AT1617+AT1626+AT1635</f>
        <v/>
      </c>
      <c r="AU1644" s="40">
        <f>AU1617+AU1626+AU1635</f>
        <v/>
      </c>
      <c r="AV1644" s="40">
        <f>AV1617+AV1626+AV1635</f>
        <v/>
      </c>
      <c r="AW1644" s="40">
        <f>AW1617+AW1626+AW1635</f>
        <v/>
      </c>
      <c r="AX1644" s="42">
        <f>NEWPOLICY(AX1617,AX1626,AX1635)</f>
        <v/>
      </c>
    </row>
    <row r="1645" hidden="1" outlineLevel="2"/>
    <row r="1646" hidden="1" outlineLevel="2">
      <c r="A1646" s="5" t="inlineStr">
        <is>
          <t>atp</t>
        </is>
      </c>
      <c r="B1646" s="5" t="inlineStr">
        <is>
          <t>coa</t>
        </is>
      </c>
      <c r="C1646" s="5" t="inlineStr">
        <is>
          <t>cst</t>
        </is>
      </c>
      <c r="D1646" s="40">
        <f>INDEX(Inputs!$R$5:$R$132,MATCH($B1646&amp;"|"&amp;$C1646,Inputs!$A$5:$A$132,0))</f>
        <v/>
      </c>
      <c r="E1646" s="40">
        <f>INDEX(Inputs!$S$5:$S$132,MATCH($B1646&amp;"|"&amp;$C1646,Inputs!$A$5:$A$132,0))</f>
        <v/>
      </c>
      <c r="F1646" s="39" t="n"/>
      <c r="G1646" s="39" t="n"/>
      <c r="H1646" s="5">
        <f>INDEX(Variables!$B$5:$B$105,MATCH($A1646,Variables!$A$5:$A$105,0))&amp;IF($C1646="",""," | "&amp;INDEX(Mapping!$B$5:$B$26,MATCH($C1646,Mapping!$A$5:$A$26,0))&amp;" | "&amp;INDEX(Mapping!$B$30:$B$41,MATCH($B1646,Mapping!$A$30:$A$41,0)))</f>
        <v/>
      </c>
      <c r="I1646" s="5">
        <f>INDEX(Variables!$C$5:$C$105,MATCH($A1646,Variables!$A$5:$A$105,0))</f>
        <v/>
      </c>
      <c r="J1646" s="5">
        <f>INDEX(Variables!$E$5:$E$105,MATCH($A1646,Variables!$A$5:$A$105,0))</f>
        <v/>
      </c>
      <c r="K1646" s="25">
        <f>LOWER(Settings!$C$4)&amp;".mit."&amp;$A1646&amp;IF($C1646="","","."&amp;$C1646&amp;"."&amp;$B1646)&amp;IF(INDEX(Variables!$D$5:$D$105,MATCH($A1646,Variables!$A$5:$A$105,0))="","","."&amp;INDEX(Variables!$D$5:$D$105,MATCH($A1646,Variables!$A$5:$A$105,0)))&amp;"."&amp;K$5</f>
        <v/>
      </c>
      <c r="L1646" s="41">
        <f>MAX(INDEX(L$232:L$243,$D1646)+L1637*(1+$E1646),0.01)</f>
        <v/>
      </c>
      <c r="M1646" s="40">
        <f>MAX(INDEX(M$232:M$243,$D1646)+M1637*(1+$E1646),0.01)</f>
        <v/>
      </c>
      <c r="N1646" s="40">
        <f>MAX(INDEX(N$232:N$243,$D1646)+N1637*(1+$E1646),0.01)</f>
        <v/>
      </c>
      <c r="O1646" s="40">
        <f>MAX(INDEX(O$232:O$243,$D1646)+O1637*(1+$E1646),0.01)</f>
        <v/>
      </c>
      <c r="P1646" s="40">
        <f>MAX(INDEX(P$232:P$243,$D1646)+P1637*(1+$E1646),0.01)</f>
        <v/>
      </c>
      <c r="Q1646" s="40">
        <f>MAX(INDEX(Q$232:Q$243,$D1646)+Q1637*(1+$E1646),0.01)</f>
        <v/>
      </c>
      <c r="R1646" s="40">
        <f>MAX(INDEX(R$232:R$243,$D1646)+R1637*(1+$E1646),0.01)</f>
        <v/>
      </c>
      <c r="S1646" s="40">
        <f>MAX(INDEX(S$232:S$243,$D1646)+S1637*(1+$E1646),0.01)</f>
        <v/>
      </c>
      <c r="T1646" s="40">
        <f>MAX(INDEX(T$232:T$243,$D1646)+T1637*(1+$E1646),0.01)</f>
        <v/>
      </c>
      <c r="U1646" s="40">
        <f>MAX(INDEX(U$232:U$243,$D1646)+U1637*(1+$E1646),0.01)</f>
        <v/>
      </c>
      <c r="V1646" s="40">
        <f>MAX(INDEX(V$232:V$243,$D1646)+V1637*(1+$E1646),0.01)</f>
        <v/>
      </c>
      <c r="W1646" s="40">
        <f>MAX(INDEX(W$232:W$243,$D1646)+W1637*(1+$E1646),0.01)</f>
        <v/>
      </c>
      <c r="X1646" s="40">
        <f>MAX(INDEX(X$232:X$243,$D1646)+X1637*(1+$E1646),0.01)</f>
        <v/>
      </c>
      <c r="Y1646" s="40">
        <f>MAX(INDEX(Y$232:Y$243,$D1646)+Y1637*(1+$E1646),0.01)</f>
        <v/>
      </c>
      <c r="Z1646" s="40">
        <f>MAX(INDEX(Z$232:Z$243,$D1646)+Z1637*(1+$E1646),0.01)</f>
        <v/>
      </c>
      <c r="AA1646" s="40">
        <f>MAX(INDEX(AA$232:AA$243,$D1646)+AA1637*(1+$E1646),0.01)</f>
        <v/>
      </c>
      <c r="AB1646" s="40">
        <f>MAX(INDEX(AB$232:AB$243,$D1646)+AB1637*(1+$E1646),0.01)</f>
        <v/>
      </c>
      <c r="AC1646" s="40">
        <f>MAX(INDEX(AC$232:AC$243,$D1646)+AC1637*(1+$E1646),0.01)</f>
        <v/>
      </c>
      <c r="AD1646" s="42">
        <f>POSTTAX(INDEX(AD$232:AD$243,$D1646),AD1637,$E1646)</f>
        <v/>
      </c>
      <c r="AE1646" s="25">
        <f>LOWER(Settings!$C$4)&amp;".mit."&amp;$A1646&amp;IF($C1646="","","."&amp;$C1646&amp;"."&amp;$B1646)&amp;IF(INDEX(Variables!$D$5:$D$105,MATCH($A1646,Variables!$A$5:$A$105,0))="","","."&amp;INDEX(Variables!$D$5:$D$105,MATCH($A1646,Variables!$A$5:$A$105,0)))&amp;"."&amp;AE$5</f>
        <v/>
      </c>
      <c r="AF1646" s="41">
        <f>MAX(INDEX(AF$232:AF$243,$D1646)+AF1637*(1+$E1646),0.01)</f>
        <v/>
      </c>
      <c r="AG1646" s="40">
        <f>MAX(INDEX(AG$232:AG$243,$D1646)+AG1637*(1+$E1646),0.01)</f>
        <v/>
      </c>
      <c r="AH1646" s="40">
        <f>MAX(INDEX(AH$232:AH$243,$D1646)+AH1637*(1+$E1646),0.01)</f>
        <v/>
      </c>
      <c r="AI1646" s="40">
        <f>MAX(INDEX(AI$232:AI$243,$D1646)+AI1637*(1+$E1646),0.01)</f>
        <v/>
      </c>
      <c r="AJ1646" s="40">
        <f>MAX(INDEX(AJ$232:AJ$243,$D1646)+AJ1637*(1+$E1646),0.01)</f>
        <v/>
      </c>
      <c r="AK1646" s="40">
        <f>MAX(INDEX(AK$232:AK$243,$D1646)+AK1637*(1+$E1646),0.01)</f>
        <v/>
      </c>
      <c r="AL1646" s="40">
        <f>MAX(INDEX(AL$232:AL$243,$D1646)+AL1637*(1+$E1646),0.01)</f>
        <v/>
      </c>
      <c r="AM1646" s="40">
        <f>MAX(INDEX(AM$232:AM$243,$D1646)+AM1637*(1+$E1646),0.01)</f>
        <v/>
      </c>
      <c r="AN1646" s="40">
        <f>MAX(INDEX(AN$232:AN$243,$D1646)+AN1637*(1+$E1646),0.01)</f>
        <v/>
      </c>
      <c r="AO1646" s="40">
        <f>MAX(INDEX(AO$232:AO$243,$D1646)+AO1637*(1+$E1646),0.01)</f>
        <v/>
      </c>
      <c r="AP1646" s="40">
        <f>MAX(INDEX(AP$232:AP$243,$D1646)+AP1637*(1+$E1646),0.01)</f>
        <v/>
      </c>
      <c r="AQ1646" s="40">
        <f>MAX(INDEX(AQ$232:AQ$243,$D1646)+AQ1637*(1+$E1646),0.01)</f>
        <v/>
      </c>
      <c r="AR1646" s="40">
        <f>MAX(INDEX(AR$232:AR$243,$D1646)+AR1637*(1+$E1646),0.01)</f>
        <v/>
      </c>
      <c r="AS1646" s="40">
        <f>MAX(INDEX(AS$232:AS$243,$D1646)+AS1637*(1+$E1646),0.01)</f>
        <v/>
      </c>
      <c r="AT1646" s="40">
        <f>MAX(INDEX(AT$232:AT$243,$D1646)+AT1637*(1+$E1646),0.01)</f>
        <v/>
      </c>
      <c r="AU1646" s="40">
        <f>MAX(INDEX(AU$232:AU$243,$D1646)+AU1637*(1+$E1646),0.01)</f>
        <v/>
      </c>
      <c r="AV1646" s="40">
        <f>MAX(INDEX(AV$232:AV$243,$D1646)+AV1637*(1+$E1646),0.01)</f>
        <v/>
      </c>
      <c r="AW1646" s="40">
        <f>MAX(INDEX(AW$232:AW$243,$D1646)+AW1637*(1+$E1646),0.01)</f>
        <v/>
      </c>
      <c r="AX1646" s="42">
        <f>POSTTAX(INDEX(AX$232:AX$243,$D1646),AX1637,$E1646)</f>
        <v/>
      </c>
    </row>
    <row r="1647" hidden="1" outlineLevel="2">
      <c r="A1647" s="5" t="inlineStr">
        <is>
          <t>atp</t>
        </is>
      </c>
      <c r="B1647" s="5" t="inlineStr">
        <is>
          <t>nga</t>
        </is>
      </c>
      <c r="C1647" s="5" t="inlineStr">
        <is>
          <t>cst</t>
        </is>
      </c>
      <c r="D1647" s="40">
        <f>INDEX(Inputs!$R$5:$R$132,MATCH($B1647&amp;"|"&amp;$C1647,Inputs!$A$5:$A$132,0))</f>
        <v/>
      </c>
      <c r="E1647" s="40">
        <f>INDEX(Inputs!$S$5:$S$132,MATCH($B1647&amp;"|"&amp;$C1647,Inputs!$A$5:$A$132,0))</f>
        <v/>
      </c>
      <c r="F1647" s="39" t="n"/>
      <c r="G1647" s="39" t="n"/>
      <c r="H1647" s="5">
        <f>INDEX(Variables!$B$5:$B$105,MATCH($A1647,Variables!$A$5:$A$105,0))&amp;IF($C1647="",""," | "&amp;INDEX(Mapping!$B$5:$B$26,MATCH($C1647,Mapping!$A$5:$A$26,0))&amp;" | "&amp;INDEX(Mapping!$B$30:$B$41,MATCH($B1647,Mapping!$A$30:$A$41,0)))</f>
        <v/>
      </c>
      <c r="I1647" s="5">
        <f>INDEX(Variables!$C$5:$C$105,MATCH($A1647,Variables!$A$5:$A$105,0))</f>
        <v/>
      </c>
      <c r="J1647" s="5">
        <f>INDEX(Variables!$E$5:$E$105,MATCH($A1647,Variables!$A$5:$A$105,0))</f>
        <v/>
      </c>
      <c r="K1647" s="25">
        <f>LOWER(Settings!$C$4)&amp;".mit."&amp;$A1647&amp;IF($C1647="","","."&amp;$C1647&amp;"."&amp;$B1647)&amp;IF(INDEX(Variables!$D$5:$D$105,MATCH($A1647,Variables!$A$5:$A$105,0))="","","."&amp;INDEX(Variables!$D$5:$D$105,MATCH($A1647,Variables!$A$5:$A$105,0)))&amp;"."&amp;K$5</f>
        <v/>
      </c>
      <c r="L1647" s="41">
        <f>MAX(INDEX(L$232:L$243,$D1647)+L1638*(1+$E1647),0.01)</f>
        <v/>
      </c>
      <c r="M1647" s="40">
        <f>MAX(INDEX(M$232:M$243,$D1647)+M1638*(1+$E1647),0.01)</f>
        <v/>
      </c>
      <c r="N1647" s="40">
        <f>MAX(INDEX(N$232:N$243,$D1647)+N1638*(1+$E1647),0.01)</f>
        <v/>
      </c>
      <c r="O1647" s="40">
        <f>MAX(INDEX(O$232:O$243,$D1647)+O1638*(1+$E1647),0.01)</f>
        <v/>
      </c>
      <c r="P1647" s="40">
        <f>MAX(INDEX(P$232:P$243,$D1647)+P1638*(1+$E1647),0.01)</f>
        <v/>
      </c>
      <c r="Q1647" s="40">
        <f>MAX(INDEX(Q$232:Q$243,$D1647)+Q1638*(1+$E1647),0.01)</f>
        <v/>
      </c>
      <c r="R1647" s="40">
        <f>MAX(INDEX(R$232:R$243,$D1647)+R1638*(1+$E1647),0.01)</f>
        <v/>
      </c>
      <c r="S1647" s="40">
        <f>MAX(INDEX(S$232:S$243,$D1647)+S1638*(1+$E1647),0.01)</f>
        <v/>
      </c>
      <c r="T1647" s="40">
        <f>MAX(INDEX(T$232:T$243,$D1647)+T1638*(1+$E1647),0.01)</f>
        <v/>
      </c>
      <c r="U1647" s="40">
        <f>MAX(INDEX(U$232:U$243,$D1647)+U1638*(1+$E1647),0.01)</f>
        <v/>
      </c>
      <c r="V1647" s="40">
        <f>MAX(INDEX(V$232:V$243,$D1647)+V1638*(1+$E1647),0.01)</f>
        <v/>
      </c>
      <c r="W1647" s="40">
        <f>MAX(INDEX(W$232:W$243,$D1647)+W1638*(1+$E1647),0.01)</f>
        <v/>
      </c>
      <c r="X1647" s="40">
        <f>MAX(INDEX(X$232:X$243,$D1647)+X1638*(1+$E1647),0.01)</f>
        <v/>
      </c>
      <c r="Y1647" s="40">
        <f>MAX(INDEX(Y$232:Y$243,$D1647)+Y1638*(1+$E1647),0.01)</f>
        <v/>
      </c>
      <c r="Z1647" s="40">
        <f>MAX(INDEX(Z$232:Z$243,$D1647)+Z1638*(1+$E1647),0.01)</f>
        <v/>
      </c>
      <c r="AA1647" s="40">
        <f>MAX(INDEX(AA$232:AA$243,$D1647)+AA1638*(1+$E1647),0.01)</f>
        <v/>
      </c>
      <c r="AB1647" s="40">
        <f>MAX(INDEX(AB$232:AB$243,$D1647)+AB1638*(1+$E1647),0.01)</f>
        <v/>
      </c>
      <c r="AC1647" s="40">
        <f>MAX(INDEX(AC$232:AC$243,$D1647)+AC1638*(1+$E1647),0.01)</f>
        <v/>
      </c>
      <c r="AD1647" s="42">
        <f>POSTTAX(INDEX(AD$232:AD$243,$D1647),AD1638,$E1647)</f>
        <v/>
      </c>
      <c r="AE1647" s="25">
        <f>LOWER(Settings!$C$4)&amp;".mit."&amp;$A1647&amp;IF($C1647="","","."&amp;$C1647&amp;"."&amp;$B1647)&amp;IF(INDEX(Variables!$D$5:$D$105,MATCH($A1647,Variables!$A$5:$A$105,0))="","","."&amp;INDEX(Variables!$D$5:$D$105,MATCH($A1647,Variables!$A$5:$A$105,0)))&amp;"."&amp;AE$5</f>
        <v/>
      </c>
      <c r="AF1647" s="41">
        <f>MAX(INDEX(AF$232:AF$243,$D1647)+AF1638*(1+$E1647),0.01)</f>
        <v/>
      </c>
      <c r="AG1647" s="40">
        <f>MAX(INDEX(AG$232:AG$243,$D1647)+AG1638*(1+$E1647),0.01)</f>
        <v/>
      </c>
      <c r="AH1647" s="40">
        <f>MAX(INDEX(AH$232:AH$243,$D1647)+AH1638*(1+$E1647),0.01)</f>
        <v/>
      </c>
      <c r="AI1647" s="40">
        <f>MAX(INDEX(AI$232:AI$243,$D1647)+AI1638*(1+$E1647),0.01)</f>
        <v/>
      </c>
      <c r="AJ1647" s="40">
        <f>MAX(INDEX(AJ$232:AJ$243,$D1647)+AJ1638*(1+$E1647),0.01)</f>
        <v/>
      </c>
      <c r="AK1647" s="40">
        <f>MAX(INDEX(AK$232:AK$243,$D1647)+AK1638*(1+$E1647),0.01)</f>
        <v/>
      </c>
      <c r="AL1647" s="40">
        <f>MAX(INDEX(AL$232:AL$243,$D1647)+AL1638*(1+$E1647),0.01)</f>
        <v/>
      </c>
      <c r="AM1647" s="40">
        <f>MAX(INDEX(AM$232:AM$243,$D1647)+AM1638*(1+$E1647),0.01)</f>
        <v/>
      </c>
      <c r="AN1647" s="40">
        <f>MAX(INDEX(AN$232:AN$243,$D1647)+AN1638*(1+$E1647),0.01)</f>
        <v/>
      </c>
      <c r="AO1647" s="40">
        <f>MAX(INDEX(AO$232:AO$243,$D1647)+AO1638*(1+$E1647),0.01)</f>
        <v/>
      </c>
      <c r="AP1647" s="40">
        <f>MAX(INDEX(AP$232:AP$243,$D1647)+AP1638*(1+$E1647),0.01)</f>
        <v/>
      </c>
      <c r="AQ1647" s="40">
        <f>MAX(INDEX(AQ$232:AQ$243,$D1647)+AQ1638*(1+$E1647),0.01)</f>
        <v/>
      </c>
      <c r="AR1647" s="40">
        <f>MAX(INDEX(AR$232:AR$243,$D1647)+AR1638*(1+$E1647),0.01)</f>
        <v/>
      </c>
      <c r="AS1647" s="40">
        <f>MAX(INDEX(AS$232:AS$243,$D1647)+AS1638*(1+$E1647),0.01)</f>
        <v/>
      </c>
      <c r="AT1647" s="40">
        <f>MAX(INDEX(AT$232:AT$243,$D1647)+AT1638*(1+$E1647),0.01)</f>
        <v/>
      </c>
      <c r="AU1647" s="40">
        <f>MAX(INDEX(AU$232:AU$243,$D1647)+AU1638*(1+$E1647),0.01)</f>
        <v/>
      </c>
      <c r="AV1647" s="40">
        <f>MAX(INDEX(AV$232:AV$243,$D1647)+AV1638*(1+$E1647),0.01)</f>
        <v/>
      </c>
      <c r="AW1647" s="40">
        <f>MAX(INDEX(AW$232:AW$243,$D1647)+AW1638*(1+$E1647),0.01)</f>
        <v/>
      </c>
      <c r="AX1647" s="42">
        <f>POSTTAX(INDEX(AX$232:AX$243,$D1647),AX1638,$E1647)</f>
        <v/>
      </c>
    </row>
    <row r="1648" hidden="1" outlineLevel="2">
      <c r="A1648" s="5" t="inlineStr">
        <is>
          <t>atp</t>
        </is>
      </c>
      <c r="B1648" s="5" t="inlineStr">
        <is>
          <t>gso</t>
        </is>
      </c>
      <c r="C1648" s="5" t="inlineStr">
        <is>
          <t>cst</t>
        </is>
      </c>
      <c r="D1648" s="40">
        <f>INDEX(Inputs!$R$5:$R$132,MATCH($B1648&amp;"|"&amp;$C1648,Inputs!$A$5:$A$132,0))</f>
        <v/>
      </c>
      <c r="E1648" s="40">
        <f>INDEX(Inputs!$S$5:$S$132,MATCH($B1648&amp;"|"&amp;$C1648,Inputs!$A$5:$A$132,0))</f>
        <v/>
      </c>
      <c r="F1648" s="39" t="n"/>
      <c r="G1648" s="39" t="n"/>
      <c r="H1648" s="5">
        <f>INDEX(Variables!$B$5:$B$105,MATCH($A1648,Variables!$A$5:$A$105,0))&amp;IF($C1648="",""," | "&amp;INDEX(Mapping!$B$5:$B$26,MATCH($C1648,Mapping!$A$5:$A$26,0))&amp;" | "&amp;INDEX(Mapping!$B$30:$B$41,MATCH($B1648,Mapping!$A$30:$A$41,0)))</f>
        <v/>
      </c>
      <c r="I1648" s="5">
        <f>INDEX(Variables!$C$5:$C$105,MATCH($A1648,Variables!$A$5:$A$105,0))</f>
        <v/>
      </c>
      <c r="J1648" s="5">
        <f>INDEX(Variables!$E$5:$E$105,MATCH($A1648,Variables!$A$5:$A$105,0))</f>
        <v/>
      </c>
      <c r="K1648" s="25">
        <f>LOWER(Settings!$C$4)&amp;".mit."&amp;$A1648&amp;IF($C1648="","","."&amp;$C1648&amp;"."&amp;$B1648)&amp;IF(INDEX(Variables!$D$5:$D$105,MATCH($A1648,Variables!$A$5:$A$105,0))="","","."&amp;INDEX(Variables!$D$5:$D$105,MATCH($A1648,Variables!$A$5:$A$105,0)))&amp;"."&amp;K$5</f>
        <v/>
      </c>
      <c r="L1648" s="41">
        <f>MAX(INDEX(L$232:L$243,$D1648)+L1639*(1+$E1648),0.01)</f>
        <v/>
      </c>
      <c r="M1648" s="40">
        <f>MAX(INDEX(M$232:M$243,$D1648)+M1639*(1+$E1648),0.01)</f>
        <v/>
      </c>
      <c r="N1648" s="40">
        <f>MAX(INDEX(N$232:N$243,$D1648)+N1639*(1+$E1648),0.01)</f>
        <v/>
      </c>
      <c r="O1648" s="40">
        <f>MAX(INDEX(O$232:O$243,$D1648)+O1639*(1+$E1648),0.01)</f>
        <v/>
      </c>
      <c r="P1648" s="40">
        <f>MAX(INDEX(P$232:P$243,$D1648)+P1639*(1+$E1648),0.01)</f>
        <v/>
      </c>
      <c r="Q1648" s="40">
        <f>MAX(INDEX(Q$232:Q$243,$D1648)+Q1639*(1+$E1648),0.01)</f>
        <v/>
      </c>
      <c r="R1648" s="40">
        <f>MAX(INDEX(R$232:R$243,$D1648)+R1639*(1+$E1648),0.01)</f>
        <v/>
      </c>
      <c r="S1648" s="40">
        <f>MAX(INDEX(S$232:S$243,$D1648)+S1639*(1+$E1648),0.01)</f>
        <v/>
      </c>
      <c r="T1648" s="40">
        <f>MAX(INDEX(T$232:T$243,$D1648)+T1639*(1+$E1648),0.01)</f>
        <v/>
      </c>
      <c r="U1648" s="40">
        <f>MAX(INDEX(U$232:U$243,$D1648)+U1639*(1+$E1648),0.01)</f>
        <v/>
      </c>
      <c r="V1648" s="40">
        <f>MAX(INDEX(V$232:V$243,$D1648)+V1639*(1+$E1648),0.01)</f>
        <v/>
      </c>
      <c r="W1648" s="40">
        <f>MAX(INDEX(W$232:W$243,$D1648)+W1639*(1+$E1648),0.01)</f>
        <v/>
      </c>
      <c r="X1648" s="40">
        <f>MAX(INDEX(X$232:X$243,$D1648)+X1639*(1+$E1648),0.01)</f>
        <v/>
      </c>
      <c r="Y1648" s="40">
        <f>MAX(INDEX(Y$232:Y$243,$D1648)+Y1639*(1+$E1648),0.01)</f>
        <v/>
      </c>
      <c r="Z1648" s="40">
        <f>MAX(INDEX(Z$232:Z$243,$D1648)+Z1639*(1+$E1648),0.01)</f>
        <v/>
      </c>
      <c r="AA1648" s="40">
        <f>MAX(INDEX(AA$232:AA$243,$D1648)+AA1639*(1+$E1648),0.01)</f>
        <v/>
      </c>
      <c r="AB1648" s="40">
        <f>MAX(INDEX(AB$232:AB$243,$D1648)+AB1639*(1+$E1648),0.01)</f>
        <v/>
      </c>
      <c r="AC1648" s="40">
        <f>MAX(INDEX(AC$232:AC$243,$D1648)+AC1639*(1+$E1648),0.01)</f>
        <v/>
      </c>
      <c r="AD1648" s="42">
        <f>POSTTAX(INDEX(AD$232:AD$243,$D1648),AD1639,$E1648)</f>
        <v/>
      </c>
      <c r="AE1648" s="25">
        <f>LOWER(Settings!$C$4)&amp;".mit."&amp;$A1648&amp;IF($C1648="","","."&amp;$C1648&amp;"."&amp;$B1648)&amp;IF(INDEX(Variables!$D$5:$D$105,MATCH($A1648,Variables!$A$5:$A$105,0))="","","."&amp;INDEX(Variables!$D$5:$D$105,MATCH($A1648,Variables!$A$5:$A$105,0)))&amp;"."&amp;AE$5</f>
        <v/>
      </c>
      <c r="AF1648" s="41">
        <f>MAX(INDEX(AF$232:AF$243,$D1648)+AF1639*(1+$E1648),0.01)</f>
        <v/>
      </c>
      <c r="AG1648" s="40">
        <f>MAX(INDEX(AG$232:AG$243,$D1648)+AG1639*(1+$E1648),0.01)</f>
        <v/>
      </c>
      <c r="AH1648" s="40">
        <f>MAX(INDEX(AH$232:AH$243,$D1648)+AH1639*(1+$E1648),0.01)</f>
        <v/>
      </c>
      <c r="AI1648" s="40">
        <f>MAX(INDEX(AI$232:AI$243,$D1648)+AI1639*(1+$E1648),0.01)</f>
        <v/>
      </c>
      <c r="AJ1648" s="40">
        <f>MAX(INDEX(AJ$232:AJ$243,$D1648)+AJ1639*(1+$E1648),0.01)</f>
        <v/>
      </c>
      <c r="AK1648" s="40">
        <f>MAX(INDEX(AK$232:AK$243,$D1648)+AK1639*(1+$E1648),0.01)</f>
        <v/>
      </c>
      <c r="AL1648" s="40">
        <f>MAX(INDEX(AL$232:AL$243,$D1648)+AL1639*(1+$E1648),0.01)</f>
        <v/>
      </c>
      <c r="AM1648" s="40">
        <f>MAX(INDEX(AM$232:AM$243,$D1648)+AM1639*(1+$E1648),0.01)</f>
        <v/>
      </c>
      <c r="AN1648" s="40">
        <f>MAX(INDEX(AN$232:AN$243,$D1648)+AN1639*(1+$E1648),0.01)</f>
        <v/>
      </c>
      <c r="AO1648" s="40">
        <f>MAX(INDEX(AO$232:AO$243,$D1648)+AO1639*(1+$E1648),0.01)</f>
        <v/>
      </c>
      <c r="AP1648" s="40">
        <f>MAX(INDEX(AP$232:AP$243,$D1648)+AP1639*(1+$E1648),0.01)</f>
        <v/>
      </c>
      <c r="AQ1648" s="40">
        <f>MAX(INDEX(AQ$232:AQ$243,$D1648)+AQ1639*(1+$E1648),0.01)</f>
        <v/>
      </c>
      <c r="AR1648" s="40">
        <f>MAX(INDEX(AR$232:AR$243,$D1648)+AR1639*(1+$E1648),0.01)</f>
        <v/>
      </c>
      <c r="AS1648" s="40">
        <f>MAX(INDEX(AS$232:AS$243,$D1648)+AS1639*(1+$E1648),0.01)</f>
        <v/>
      </c>
      <c r="AT1648" s="40">
        <f>MAX(INDEX(AT$232:AT$243,$D1648)+AT1639*(1+$E1648),0.01)</f>
        <v/>
      </c>
      <c r="AU1648" s="40">
        <f>MAX(INDEX(AU$232:AU$243,$D1648)+AU1639*(1+$E1648),0.01)</f>
        <v/>
      </c>
      <c r="AV1648" s="40">
        <f>MAX(INDEX(AV$232:AV$243,$D1648)+AV1639*(1+$E1648),0.01)</f>
        <v/>
      </c>
      <c r="AW1648" s="40">
        <f>MAX(INDEX(AW$232:AW$243,$D1648)+AW1639*(1+$E1648),0.01)</f>
        <v/>
      </c>
      <c r="AX1648" s="42">
        <f>POSTTAX(INDEX(AX$232:AX$243,$D1648),AX1639,$E1648)</f>
        <v/>
      </c>
    </row>
    <row r="1649" hidden="1" outlineLevel="2">
      <c r="A1649" s="5" t="inlineStr">
        <is>
          <t>atp</t>
        </is>
      </c>
      <c r="B1649" s="5" t="inlineStr">
        <is>
          <t>die</t>
        </is>
      </c>
      <c r="C1649" s="5" t="inlineStr">
        <is>
          <t>cst</t>
        </is>
      </c>
      <c r="D1649" s="40">
        <f>INDEX(Inputs!$R$5:$R$132,MATCH($B1649&amp;"|"&amp;$C1649,Inputs!$A$5:$A$132,0))</f>
        <v/>
      </c>
      <c r="E1649" s="40">
        <f>INDEX(Inputs!$S$5:$S$132,MATCH($B1649&amp;"|"&amp;$C1649,Inputs!$A$5:$A$132,0))</f>
        <v/>
      </c>
      <c r="F1649" s="39" t="n"/>
      <c r="G1649" s="39" t="n"/>
      <c r="H1649" s="5">
        <f>INDEX(Variables!$B$5:$B$105,MATCH($A1649,Variables!$A$5:$A$105,0))&amp;IF($C1649="",""," | "&amp;INDEX(Mapping!$B$5:$B$26,MATCH($C1649,Mapping!$A$5:$A$26,0))&amp;" | "&amp;INDEX(Mapping!$B$30:$B$41,MATCH($B1649,Mapping!$A$30:$A$41,0)))</f>
        <v/>
      </c>
      <c r="I1649" s="5">
        <f>INDEX(Variables!$C$5:$C$105,MATCH($A1649,Variables!$A$5:$A$105,0))</f>
        <v/>
      </c>
      <c r="J1649" s="5">
        <f>INDEX(Variables!$E$5:$E$105,MATCH($A1649,Variables!$A$5:$A$105,0))</f>
        <v/>
      </c>
      <c r="K1649" s="25">
        <f>LOWER(Settings!$C$4)&amp;".mit."&amp;$A1649&amp;IF($C1649="","","."&amp;$C1649&amp;"."&amp;$B1649)&amp;IF(INDEX(Variables!$D$5:$D$105,MATCH($A1649,Variables!$A$5:$A$105,0))="","","."&amp;INDEX(Variables!$D$5:$D$105,MATCH($A1649,Variables!$A$5:$A$105,0)))&amp;"."&amp;K$5</f>
        <v/>
      </c>
      <c r="L1649" s="41">
        <f>MAX(INDEX(L$232:L$243,$D1649)+L1640*(1+$E1649),0.01)</f>
        <v/>
      </c>
      <c r="M1649" s="40">
        <f>MAX(INDEX(M$232:M$243,$D1649)+M1640*(1+$E1649),0.01)</f>
        <v/>
      </c>
      <c r="N1649" s="40">
        <f>MAX(INDEX(N$232:N$243,$D1649)+N1640*(1+$E1649),0.01)</f>
        <v/>
      </c>
      <c r="O1649" s="40">
        <f>MAX(INDEX(O$232:O$243,$D1649)+O1640*(1+$E1649),0.01)</f>
        <v/>
      </c>
      <c r="P1649" s="40">
        <f>MAX(INDEX(P$232:P$243,$D1649)+P1640*(1+$E1649),0.01)</f>
        <v/>
      </c>
      <c r="Q1649" s="40">
        <f>MAX(INDEX(Q$232:Q$243,$D1649)+Q1640*(1+$E1649),0.01)</f>
        <v/>
      </c>
      <c r="R1649" s="40">
        <f>MAX(INDEX(R$232:R$243,$D1649)+R1640*(1+$E1649),0.01)</f>
        <v/>
      </c>
      <c r="S1649" s="40">
        <f>MAX(INDEX(S$232:S$243,$D1649)+S1640*(1+$E1649),0.01)</f>
        <v/>
      </c>
      <c r="T1649" s="40">
        <f>MAX(INDEX(T$232:T$243,$D1649)+T1640*(1+$E1649),0.01)</f>
        <v/>
      </c>
      <c r="U1649" s="40">
        <f>MAX(INDEX(U$232:U$243,$D1649)+U1640*(1+$E1649),0.01)</f>
        <v/>
      </c>
      <c r="V1649" s="40">
        <f>MAX(INDEX(V$232:V$243,$D1649)+V1640*(1+$E1649),0.01)</f>
        <v/>
      </c>
      <c r="W1649" s="40">
        <f>MAX(INDEX(W$232:W$243,$D1649)+W1640*(1+$E1649),0.01)</f>
        <v/>
      </c>
      <c r="X1649" s="40">
        <f>MAX(INDEX(X$232:X$243,$D1649)+X1640*(1+$E1649),0.01)</f>
        <v/>
      </c>
      <c r="Y1649" s="40">
        <f>MAX(INDEX(Y$232:Y$243,$D1649)+Y1640*(1+$E1649),0.01)</f>
        <v/>
      </c>
      <c r="Z1649" s="40">
        <f>MAX(INDEX(Z$232:Z$243,$D1649)+Z1640*(1+$E1649),0.01)</f>
        <v/>
      </c>
      <c r="AA1649" s="40">
        <f>MAX(INDEX(AA$232:AA$243,$D1649)+AA1640*(1+$E1649),0.01)</f>
        <v/>
      </c>
      <c r="AB1649" s="40">
        <f>MAX(INDEX(AB$232:AB$243,$D1649)+AB1640*(1+$E1649),0.01)</f>
        <v/>
      </c>
      <c r="AC1649" s="40">
        <f>MAX(INDEX(AC$232:AC$243,$D1649)+AC1640*(1+$E1649),0.01)</f>
        <v/>
      </c>
      <c r="AD1649" s="42">
        <f>POSTTAX(INDEX(AD$232:AD$243,$D1649),AD1640,$E1649)</f>
        <v/>
      </c>
      <c r="AE1649" s="25">
        <f>LOWER(Settings!$C$4)&amp;".mit."&amp;$A1649&amp;IF($C1649="","","."&amp;$C1649&amp;"."&amp;$B1649)&amp;IF(INDEX(Variables!$D$5:$D$105,MATCH($A1649,Variables!$A$5:$A$105,0))="","","."&amp;INDEX(Variables!$D$5:$D$105,MATCH($A1649,Variables!$A$5:$A$105,0)))&amp;"."&amp;AE$5</f>
        <v/>
      </c>
      <c r="AF1649" s="41">
        <f>MAX(INDEX(AF$232:AF$243,$D1649)+AF1640*(1+$E1649),0.01)</f>
        <v/>
      </c>
      <c r="AG1649" s="40">
        <f>MAX(INDEX(AG$232:AG$243,$D1649)+AG1640*(1+$E1649),0.01)</f>
        <v/>
      </c>
      <c r="AH1649" s="40">
        <f>MAX(INDEX(AH$232:AH$243,$D1649)+AH1640*(1+$E1649),0.01)</f>
        <v/>
      </c>
      <c r="AI1649" s="40">
        <f>MAX(INDEX(AI$232:AI$243,$D1649)+AI1640*(1+$E1649),0.01)</f>
        <v/>
      </c>
      <c r="AJ1649" s="40">
        <f>MAX(INDEX(AJ$232:AJ$243,$D1649)+AJ1640*(1+$E1649),0.01)</f>
        <v/>
      </c>
      <c r="AK1649" s="40">
        <f>MAX(INDEX(AK$232:AK$243,$D1649)+AK1640*(1+$E1649),0.01)</f>
        <v/>
      </c>
      <c r="AL1649" s="40">
        <f>MAX(INDEX(AL$232:AL$243,$D1649)+AL1640*(1+$E1649),0.01)</f>
        <v/>
      </c>
      <c r="AM1649" s="40">
        <f>MAX(INDEX(AM$232:AM$243,$D1649)+AM1640*(1+$E1649),0.01)</f>
        <v/>
      </c>
      <c r="AN1649" s="40">
        <f>MAX(INDEX(AN$232:AN$243,$D1649)+AN1640*(1+$E1649),0.01)</f>
        <v/>
      </c>
      <c r="AO1649" s="40">
        <f>MAX(INDEX(AO$232:AO$243,$D1649)+AO1640*(1+$E1649),0.01)</f>
        <v/>
      </c>
      <c r="AP1649" s="40">
        <f>MAX(INDEX(AP$232:AP$243,$D1649)+AP1640*(1+$E1649),0.01)</f>
        <v/>
      </c>
      <c r="AQ1649" s="40">
        <f>MAX(INDEX(AQ$232:AQ$243,$D1649)+AQ1640*(1+$E1649),0.01)</f>
        <v/>
      </c>
      <c r="AR1649" s="40">
        <f>MAX(INDEX(AR$232:AR$243,$D1649)+AR1640*(1+$E1649),0.01)</f>
        <v/>
      </c>
      <c r="AS1649" s="40">
        <f>MAX(INDEX(AS$232:AS$243,$D1649)+AS1640*(1+$E1649),0.01)</f>
        <v/>
      </c>
      <c r="AT1649" s="40">
        <f>MAX(INDEX(AT$232:AT$243,$D1649)+AT1640*(1+$E1649),0.01)</f>
        <v/>
      </c>
      <c r="AU1649" s="40">
        <f>MAX(INDEX(AU$232:AU$243,$D1649)+AU1640*(1+$E1649),0.01)</f>
        <v/>
      </c>
      <c r="AV1649" s="40">
        <f>MAX(INDEX(AV$232:AV$243,$D1649)+AV1640*(1+$E1649),0.01)</f>
        <v/>
      </c>
      <c r="AW1649" s="40">
        <f>MAX(INDEX(AW$232:AW$243,$D1649)+AW1640*(1+$E1649),0.01)</f>
        <v/>
      </c>
      <c r="AX1649" s="42">
        <f>POSTTAX(INDEX(AX$232:AX$243,$D1649),AX1640,$E1649)</f>
        <v/>
      </c>
    </row>
    <row r="1650" hidden="1" outlineLevel="2">
      <c r="A1650" s="5" t="inlineStr">
        <is>
          <t>atp</t>
        </is>
      </c>
      <c r="B1650" s="5" t="inlineStr">
        <is>
          <t>lpg</t>
        </is>
      </c>
      <c r="C1650" s="5" t="inlineStr">
        <is>
          <t>cst</t>
        </is>
      </c>
      <c r="D1650" s="40">
        <f>INDEX(Inputs!$R$5:$R$132,MATCH($B1650&amp;"|"&amp;$C1650,Inputs!$A$5:$A$132,0))</f>
        <v/>
      </c>
      <c r="E1650" s="40">
        <f>INDEX(Inputs!$S$5:$S$132,MATCH($B1650&amp;"|"&amp;$C1650,Inputs!$A$5:$A$132,0))</f>
        <v/>
      </c>
      <c r="F1650" s="39" t="n"/>
      <c r="G1650" s="39" t="n"/>
      <c r="H1650" s="5">
        <f>INDEX(Variables!$B$5:$B$105,MATCH($A1650,Variables!$A$5:$A$105,0))&amp;IF($C1650="",""," | "&amp;INDEX(Mapping!$B$5:$B$26,MATCH($C1650,Mapping!$A$5:$A$26,0))&amp;" | "&amp;INDEX(Mapping!$B$30:$B$41,MATCH($B1650,Mapping!$A$30:$A$41,0)))</f>
        <v/>
      </c>
      <c r="I1650" s="5">
        <f>INDEX(Variables!$C$5:$C$105,MATCH($A1650,Variables!$A$5:$A$105,0))</f>
        <v/>
      </c>
      <c r="J1650" s="5">
        <f>INDEX(Variables!$E$5:$E$105,MATCH($A1650,Variables!$A$5:$A$105,0))</f>
        <v/>
      </c>
      <c r="K1650" s="25">
        <f>LOWER(Settings!$C$4)&amp;".mit."&amp;$A1650&amp;IF($C1650="","","."&amp;$C1650&amp;"."&amp;$B1650)&amp;IF(INDEX(Variables!$D$5:$D$105,MATCH($A1650,Variables!$A$5:$A$105,0))="","","."&amp;INDEX(Variables!$D$5:$D$105,MATCH($A1650,Variables!$A$5:$A$105,0)))&amp;"."&amp;K$5</f>
        <v/>
      </c>
      <c r="L1650" s="41">
        <f>MAX(INDEX(L$232:L$243,$D1650)+L1641*(1+$E1650),0.01)</f>
        <v/>
      </c>
      <c r="M1650" s="40">
        <f>MAX(INDEX(M$232:M$243,$D1650)+M1641*(1+$E1650),0.01)</f>
        <v/>
      </c>
      <c r="N1650" s="40">
        <f>MAX(INDEX(N$232:N$243,$D1650)+N1641*(1+$E1650),0.01)</f>
        <v/>
      </c>
      <c r="O1650" s="40">
        <f>MAX(INDEX(O$232:O$243,$D1650)+O1641*(1+$E1650),0.01)</f>
        <v/>
      </c>
      <c r="P1650" s="40">
        <f>MAX(INDEX(P$232:P$243,$D1650)+P1641*(1+$E1650),0.01)</f>
        <v/>
      </c>
      <c r="Q1650" s="40">
        <f>MAX(INDEX(Q$232:Q$243,$D1650)+Q1641*(1+$E1650),0.01)</f>
        <v/>
      </c>
      <c r="R1650" s="40">
        <f>MAX(INDEX(R$232:R$243,$D1650)+R1641*(1+$E1650),0.01)</f>
        <v/>
      </c>
      <c r="S1650" s="40">
        <f>MAX(INDEX(S$232:S$243,$D1650)+S1641*(1+$E1650),0.01)</f>
        <v/>
      </c>
      <c r="T1650" s="40">
        <f>MAX(INDEX(T$232:T$243,$D1650)+T1641*(1+$E1650),0.01)</f>
        <v/>
      </c>
      <c r="U1650" s="40">
        <f>MAX(INDEX(U$232:U$243,$D1650)+U1641*(1+$E1650),0.01)</f>
        <v/>
      </c>
      <c r="V1650" s="40">
        <f>MAX(INDEX(V$232:V$243,$D1650)+V1641*(1+$E1650),0.01)</f>
        <v/>
      </c>
      <c r="W1650" s="40">
        <f>MAX(INDEX(W$232:W$243,$D1650)+W1641*(1+$E1650),0.01)</f>
        <v/>
      </c>
      <c r="X1650" s="40">
        <f>MAX(INDEX(X$232:X$243,$D1650)+X1641*(1+$E1650),0.01)</f>
        <v/>
      </c>
      <c r="Y1650" s="40">
        <f>MAX(INDEX(Y$232:Y$243,$D1650)+Y1641*(1+$E1650),0.01)</f>
        <v/>
      </c>
      <c r="Z1650" s="40">
        <f>MAX(INDEX(Z$232:Z$243,$D1650)+Z1641*(1+$E1650),0.01)</f>
        <v/>
      </c>
      <c r="AA1650" s="40">
        <f>MAX(INDEX(AA$232:AA$243,$D1650)+AA1641*(1+$E1650),0.01)</f>
        <v/>
      </c>
      <c r="AB1650" s="40">
        <f>MAX(INDEX(AB$232:AB$243,$D1650)+AB1641*(1+$E1650),0.01)</f>
        <v/>
      </c>
      <c r="AC1650" s="40">
        <f>MAX(INDEX(AC$232:AC$243,$D1650)+AC1641*(1+$E1650),0.01)</f>
        <v/>
      </c>
      <c r="AD1650" s="42">
        <f>POSTTAX(INDEX(AD$232:AD$243,$D1650),AD1641,$E1650)</f>
        <v/>
      </c>
      <c r="AE1650" s="25">
        <f>LOWER(Settings!$C$4)&amp;".mit."&amp;$A1650&amp;IF($C1650="","","."&amp;$C1650&amp;"."&amp;$B1650)&amp;IF(INDEX(Variables!$D$5:$D$105,MATCH($A1650,Variables!$A$5:$A$105,0))="","","."&amp;INDEX(Variables!$D$5:$D$105,MATCH($A1650,Variables!$A$5:$A$105,0)))&amp;"."&amp;AE$5</f>
        <v/>
      </c>
      <c r="AF1650" s="41">
        <f>MAX(INDEX(AF$232:AF$243,$D1650)+AF1641*(1+$E1650),0.01)</f>
        <v/>
      </c>
      <c r="AG1650" s="40">
        <f>MAX(INDEX(AG$232:AG$243,$D1650)+AG1641*(1+$E1650),0.01)</f>
        <v/>
      </c>
      <c r="AH1650" s="40">
        <f>MAX(INDEX(AH$232:AH$243,$D1650)+AH1641*(1+$E1650),0.01)</f>
        <v/>
      </c>
      <c r="AI1650" s="40">
        <f>MAX(INDEX(AI$232:AI$243,$D1650)+AI1641*(1+$E1650),0.01)</f>
        <v/>
      </c>
      <c r="AJ1650" s="40">
        <f>MAX(INDEX(AJ$232:AJ$243,$D1650)+AJ1641*(1+$E1650),0.01)</f>
        <v/>
      </c>
      <c r="AK1650" s="40">
        <f>MAX(INDEX(AK$232:AK$243,$D1650)+AK1641*(1+$E1650),0.01)</f>
        <v/>
      </c>
      <c r="AL1650" s="40">
        <f>MAX(INDEX(AL$232:AL$243,$D1650)+AL1641*(1+$E1650),0.01)</f>
        <v/>
      </c>
      <c r="AM1650" s="40">
        <f>MAX(INDEX(AM$232:AM$243,$D1650)+AM1641*(1+$E1650),0.01)</f>
        <v/>
      </c>
      <c r="AN1650" s="40">
        <f>MAX(INDEX(AN$232:AN$243,$D1650)+AN1641*(1+$E1650),0.01)</f>
        <v/>
      </c>
      <c r="AO1650" s="40">
        <f>MAX(INDEX(AO$232:AO$243,$D1650)+AO1641*(1+$E1650),0.01)</f>
        <v/>
      </c>
      <c r="AP1650" s="40">
        <f>MAX(INDEX(AP$232:AP$243,$D1650)+AP1641*(1+$E1650),0.01)</f>
        <v/>
      </c>
      <c r="AQ1650" s="40">
        <f>MAX(INDEX(AQ$232:AQ$243,$D1650)+AQ1641*(1+$E1650),0.01)</f>
        <v/>
      </c>
      <c r="AR1650" s="40">
        <f>MAX(INDEX(AR$232:AR$243,$D1650)+AR1641*(1+$E1650),0.01)</f>
        <v/>
      </c>
      <c r="AS1650" s="40">
        <f>MAX(INDEX(AS$232:AS$243,$D1650)+AS1641*(1+$E1650),0.01)</f>
        <v/>
      </c>
      <c r="AT1650" s="40">
        <f>MAX(INDEX(AT$232:AT$243,$D1650)+AT1641*(1+$E1650),0.01)</f>
        <v/>
      </c>
      <c r="AU1650" s="40">
        <f>MAX(INDEX(AU$232:AU$243,$D1650)+AU1641*(1+$E1650),0.01)</f>
        <v/>
      </c>
      <c r="AV1650" s="40">
        <f>MAX(INDEX(AV$232:AV$243,$D1650)+AV1641*(1+$E1650),0.01)</f>
        <v/>
      </c>
      <c r="AW1650" s="40">
        <f>MAX(INDEX(AW$232:AW$243,$D1650)+AW1641*(1+$E1650),0.01)</f>
        <v/>
      </c>
      <c r="AX1650" s="42">
        <f>POSTTAX(INDEX(AX$232:AX$243,$D1650),AX1641,$E1650)</f>
        <v/>
      </c>
    </row>
    <row r="1651" hidden="1" outlineLevel="2">
      <c r="A1651" s="5" t="inlineStr">
        <is>
          <t>atp</t>
        </is>
      </c>
      <c r="B1651" s="5" t="inlineStr">
        <is>
          <t>ker</t>
        </is>
      </c>
      <c r="C1651" s="5" t="inlineStr">
        <is>
          <t>cst</t>
        </is>
      </c>
      <c r="D1651" s="40">
        <f>INDEX(Inputs!$R$5:$R$132,MATCH($B1651&amp;"|"&amp;$C1651,Inputs!$A$5:$A$132,0))</f>
        <v/>
      </c>
      <c r="E1651" s="40">
        <f>INDEX(Inputs!$S$5:$S$132,MATCH($B1651&amp;"|"&amp;$C1651,Inputs!$A$5:$A$132,0))</f>
        <v/>
      </c>
      <c r="F1651" s="39" t="n"/>
      <c r="G1651" s="39" t="n"/>
      <c r="H1651" s="5">
        <f>INDEX(Variables!$B$5:$B$105,MATCH($A1651,Variables!$A$5:$A$105,0))&amp;IF($C1651="",""," | "&amp;INDEX(Mapping!$B$5:$B$26,MATCH($C1651,Mapping!$A$5:$A$26,0))&amp;" | "&amp;INDEX(Mapping!$B$30:$B$41,MATCH($B1651,Mapping!$A$30:$A$41,0)))</f>
        <v/>
      </c>
      <c r="I1651" s="5">
        <f>INDEX(Variables!$C$5:$C$105,MATCH($A1651,Variables!$A$5:$A$105,0))</f>
        <v/>
      </c>
      <c r="J1651" s="5">
        <f>INDEX(Variables!$E$5:$E$105,MATCH($A1651,Variables!$A$5:$A$105,0))</f>
        <v/>
      </c>
      <c r="K1651" s="25">
        <f>LOWER(Settings!$C$4)&amp;".mit."&amp;$A1651&amp;IF($C1651="","","."&amp;$C1651&amp;"."&amp;$B1651)&amp;IF(INDEX(Variables!$D$5:$D$105,MATCH($A1651,Variables!$A$5:$A$105,0))="","","."&amp;INDEX(Variables!$D$5:$D$105,MATCH($A1651,Variables!$A$5:$A$105,0)))&amp;"."&amp;K$5</f>
        <v/>
      </c>
      <c r="L1651" s="41">
        <f>MAX(INDEX(L$232:L$243,$D1651)+L1642*(1+$E1651),0.01)</f>
        <v/>
      </c>
      <c r="M1651" s="40">
        <f>MAX(INDEX(M$232:M$243,$D1651)+M1642*(1+$E1651),0.01)</f>
        <v/>
      </c>
      <c r="N1651" s="40">
        <f>MAX(INDEX(N$232:N$243,$D1651)+N1642*(1+$E1651),0.01)</f>
        <v/>
      </c>
      <c r="O1651" s="40">
        <f>MAX(INDEX(O$232:O$243,$D1651)+O1642*(1+$E1651),0.01)</f>
        <v/>
      </c>
      <c r="P1651" s="40">
        <f>MAX(INDEX(P$232:P$243,$D1651)+P1642*(1+$E1651),0.01)</f>
        <v/>
      </c>
      <c r="Q1651" s="40">
        <f>MAX(INDEX(Q$232:Q$243,$D1651)+Q1642*(1+$E1651),0.01)</f>
        <v/>
      </c>
      <c r="R1651" s="40">
        <f>MAX(INDEX(R$232:R$243,$D1651)+R1642*(1+$E1651),0.01)</f>
        <v/>
      </c>
      <c r="S1651" s="40">
        <f>MAX(INDEX(S$232:S$243,$D1651)+S1642*(1+$E1651),0.01)</f>
        <v/>
      </c>
      <c r="T1651" s="40">
        <f>MAX(INDEX(T$232:T$243,$D1651)+T1642*(1+$E1651),0.01)</f>
        <v/>
      </c>
      <c r="U1651" s="40">
        <f>MAX(INDEX(U$232:U$243,$D1651)+U1642*(1+$E1651),0.01)</f>
        <v/>
      </c>
      <c r="V1651" s="40">
        <f>MAX(INDEX(V$232:V$243,$D1651)+V1642*(1+$E1651),0.01)</f>
        <v/>
      </c>
      <c r="W1651" s="40">
        <f>MAX(INDEX(W$232:W$243,$D1651)+W1642*(1+$E1651),0.01)</f>
        <v/>
      </c>
      <c r="X1651" s="40">
        <f>MAX(INDEX(X$232:X$243,$D1651)+X1642*(1+$E1651),0.01)</f>
        <v/>
      </c>
      <c r="Y1651" s="40">
        <f>MAX(INDEX(Y$232:Y$243,$D1651)+Y1642*(1+$E1651),0.01)</f>
        <v/>
      </c>
      <c r="Z1651" s="40">
        <f>MAX(INDEX(Z$232:Z$243,$D1651)+Z1642*(1+$E1651),0.01)</f>
        <v/>
      </c>
      <c r="AA1651" s="40">
        <f>MAX(INDEX(AA$232:AA$243,$D1651)+AA1642*(1+$E1651),0.01)</f>
        <v/>
      </c>
      <c r="AB1651" s="40">
        <f>MAX(INDEX(AB$232:AB$243,$D1651)+AB1642*(1+$E1651),0.01)</f>
        <v/>
      </c>
      <c r="AC1651" s="40">
        <f>MAX(INDEX(AC$232:AC$243,$D1651)+AC1642*(1+$E1651),0.01)</f>
        <v/>
      </c>
      <c r="AD1651" s="42">
        <f>POSTTAX(INDEX(AD$232:AD$243,$D1651),AD1642,$E1651)</f>
        <v/>
      </c>
      <c r="AE1651" s="25">
        <f>LOWER(Settings!$C$4)&amp;".mit."&amp;$A1651&amp;IF($C1651="","","."&amp;$C1651&amp;"."&amp;$B1651)&amp;IF(INDEX(Variables!$D$5:$D$105,MATCH($A1651,Variables!$A$5:$A$105,0))="","","."&amp;INDEX(Variables!$D$5:$D$105,MATCH($A1651,Variables!$A$5:$A$105,0)))&amp;"."&amp;AE$5</f>
        <v/>
      </c>
      <c r="AF1651" s="41">
        <f>MAX(INDEX(AF$232:AF$243,$D1651)+AF1642*(1+$E1651),0.01)</f>
        <v/>
      </c>
      <c r="AG1651" s="40">
        <f>MAX(INDEX(AG$232:AG$243,$D1651)+AG1642*(1+$E1651),0.01)</f>
        <v/>
      </c>
      <c r="AH1651" s="40">
        <f>MAX(INDEX(AH$232:AH$243,$D1651)+AH1642*(1+$E1651),0.01)</f>
        <v/>
      </c>
      <c r="AI1651" s="40">
        <f>MAX(INDEX(AI$232:AI$243,$D1651)+AI1642*(1+$E1651),0.01)</f>
        <v/>
      </c>
      <c r="AJ1651" s="40">
        <f>MAX(INDEX(AJ$232:AJ$243,$D1651)+AJ1642*(1+$E1651),0.01)</f>
        <v/>
      </c>
      <c r="AK1651" s="40">
        <f>MAX(INDEX(AK$232:AK$243,$D1651)+AK1642*(1+$E1651),0.01)</f>
        <v/>
      </c>
      <c r="AL1651" s="40">
        <f>MAX(INDEX(AL$232:AL$243,$D1651)+AL1642*(1+$E1651),0.01)</f>
        <v/>
      </c>
      <c r="AM1651" s="40">
        <f>MAX(INDEX(AM$232:AM$243,$D1651)+AM1642*(1+$E1651),0.01)</f>
        <v/>
      </c>
      <c r="AN1651" s="40">
        <f>MAX(INDEX(AN$232:AN$243,$D1651)+AN1642*(1+$E1651),0.01)</f>
        <v/>
      </c>
      <c r="AO1651" s="40">
        <f>MAX(INDEX(AO$232:AO$243,$D1651)+AO1642*(1+$E1651),0.01)</f>
        <v/>
      </c>
      <c r="AP1651" s="40">
        <f>MAX(INDEX(AP$232:AP$243,$D1651)+AP1642*(1+$E1651),0.01)</f>
        <v/>
      </c>
      <c r="AQ1651" s="40">
        <f>MAX(INDEX(AQ$232:AQ$243,$D1651)+AQ1642*(1+$E1651),0.01)</f>
        <v/>
      </c>
      <c r="AR1651" s="40">
        <f>MAX(INDEX(AR$232:AR$243,$D1651)+AR1642*(1+$E1651),0.01)</f>
        <v/>
      </c>
      <c r="AS1651" s="40">
        <f>MAX(INDEX(AS$232:AS$243,$D1651)+AS1642*(1+$E1651),0.01)</f>
        <v/>
      </c>
      <c r="AT1651" s="40">
        <f>MAX(INDEX(AT$232:AT$243,$D1651)+AT1642*(1+$E1651),0.01)</f>
        <v/>
      </c>
      <c r="AU1651" s="40">
        <f>MAX(INDEX(AU$232:AU$243,$D1651)+AU1642*(1+$E1651),0.01)</f>
        <v/>
      </c>
      <c r="AV1651" s="40">
        <f>MAX(INDEX(AV$232:AV$243,$D1651)+AV1642*(1+$E1651),0.01)</f>
        <v/>
      </c>
      <c r="AW1651" s="40">
        <f>MAX(INDEX(AW$232:AW$243,$D1651)+AW1642*(1+$E1651),0.01)</f>
        <v/>
      </c>
      <c r="AX1651" s="42">
        <f>POSTTAX(INDEX(AX$232:AX$243,$D1651),AX1642,$E1651)</f>
        <v/>
      </c>
    </row>
    <row r="1652" hidden="1" outlineLevel="2">
      <c r="A1652" s="5" t="inlineStr">
        <is>
          <t>atp</t>
        </is>
      </c>
      <c r="B1652" s="5" t="inlineStr">
        <is>
          <t>oop</t>
        </is>
      </c>
      <c r="C1652" s="5" t="inlineStr">
        <is>
          <t>cst</t>
        </is>
      </c>
      <c r="D1652" s="40">
        <f>INDEX(Inputs!$R$5:$R$132,MATCH($B1652&amp;"|"&amp;$C1652,Inputs!$A$5:$A$132,0))</f>
        <v/>
      </c>
      <c r="E1652" s="40">
        <f>INDEX(Inputs!$S$5:$S$132,MATCH($B1652&amp;"|"&amp;$C1652,Inputs!$A$5:$A$132,0))</f>
        <v/>
      </c>
      <c r="F1652" s="39" t="n"/>
      <c r="G1652" s="39" t="n"/>
      <c r="H1652" s="5">
        <f>INDEX(Variables!$B$5:$B$105,MATCH($A1652,Variables!$A$5:$A$105,0))&amp;IF($C1652="",""," | "&amp;INDEX(Mapping!$B$5:$B$26,MATCH($C1652,Mapping!$A$5:$A$26,0))&amp;" | "&amp;INDEX(Mapping!$B$30:$B$41,MATCH($B1652,Mapping!$A$30:$A$41,0)))</f>
        <v/>
      </c>
      <c r="I1652" s="5">
        <f>INDEX(Variables!$C$5:$C$105,MATCH($A1652,Variables!$A$5:$A$105,0))</f>
        <v/>
      </c>
      <c r="J1652" s="5">
        <f>INDEX(Variables!$E$5:$E$105,MATCH($A1652,Variables!$A$5:$A$105,0))</f>
        <v/>
      </c>
      <c r="K1652" s="25">
        <f>LOWER(Settings!$C$4)&amp;".mit."&amp;$A1652&amp;IF($C1652="","","."&amp;$C1652&amp;"."&amp;$B1652)&amp;IF(INDEX(Variables!$D$5:$D$105,MATCH($A1652,Variables!$A$5:$A$105,0))="","","."&amp;INDEX(Variables!$D$5:$D$105,MATCH($A1652,Variables!$A$5:$A$105,0)))&amp;"."&amp;K$5</f>
        <v/>
      </c>
      <c r="L1652" s="41">
        <f>MAX(INDEX(L$232:L$243,$D1652)+L1643*(1+$E1652),0.01)</f>
        <v/>
      </c>
      <c r="M1652" s="40">
        <f>MAX(INDEX(M$232:M$243,$D1652)+M1643*(1+$E1652),0.01)</f>
        <v/>
      </c>
      <c r="N1652" s="40">
        <f>MAX(INDEX(N$232:N$243,$D1652)+N1643*(1+$E1652),0.01)</f>
        <v/>
      </c>
      <c r="O1652" s="40">
        <f>MAX(INDEX(O$232:O$243,$D1652)+O1643*(1+$E1652),0.01)</f>
        <v/>
      </c>
      <c r="P1652" s="40">
        <f>MAX(INDEX(P$232:P$243,$D1652)+P1643*(1+$E1652),0.01)</f>
        <v/>
      </c>
      <c r="Q1652" s="40">
        <f>MAX(INDEX(Q$232:Q$243,$D1652)+Q1643*(1+$E1652),0.01)</f>
        <v/>
      </c>
      <c r="R1652" s="40">
        <f>MAX(INDEX(R$232:R$243,$D1652)+R1643*(1+$E1652),0.01)</f>
        <v/>
      </c>
      <c r="S1652" s="40">
        <f>MAX(INDEX(S$232:S$243,$D1652)+S1643*(1+$E1652),0.01)</f>
        <v/>
      </c>
      <c r="T1652" s="40">
        <f>MAX(INDEX(T$232:T$243,$D1652)+T1643*(1+$E1652),0.01)</f>
        <v/>
      </c>
      <c r="U1652" s="40">
        <f>MAX(INDEX(U$232:U$243,$D1652)+U1643*(1+$E1652),0.01)</f>
        <v/>
      </c>
      <c r="V1652" s="40">
        <f>MAX(INDEX(V$232:V$243,$D1652)+V1643*(1+$E1652),0.01)</f>
        <v/>
      </c>
      <c r="W1652" s="40">
        <f>MAX(INDEX(W$232:W$243,$D1652)+W1643*(1+$E1652),0.01)</f>
        <v/>
      </c>
      <c r="X1652" s="40">
        <f>MAX(INDEX(X$232:X$243,$D1652)+X1643*(1+$E1652),0.01)</f>
        <v/>
      </c>
      <c r="Y1652" s="40">
        <f>MAX(INDEX(Y$232:Y$243,$D1652)+Y1643*(1+$E1652),0.01)</f>
        <v/>
      </c>
      <c r="Z1652" s="40">
        <f>MAX(INDEX(Z$232:Z$243,$D1652)+Z1643*(1+$E1652),0.01)</f>
        <v/>
      </c>
      <c r="AA1652" s="40">
        <f>MAX(INDEX(AA$232:AA$243,$D1652)+AA1643*(1+$E1652),0.01)</f>
        <v/>
      </c>
      <c r="AB1652" s="40">
        <f>MAX(INDEX(AB$232:AB$243,$D1652)+AB1643*(1+$E1652),0.01)</f>
        <v/>
      </c>
      <c r="AC1652" s="40">
        <f>MAX(INDEX(AC$232:AC$243,$D1652)+AC1643*(1+$E1652),0.01)</f>
        <v/>
      </c>
      <c r="AD1652" s="42">
        <f>POSTTAX(INDEX(AD$232:AD$243,$D1652),AD1643,$E1652)</f>
        <v/>
      </c>
      <c r="AE1652" s="25">
        <f>LOWER(Settings!$C$4)&amp;".mit."&amp;$A1652&amp;IF($C1652="","","."&amp;$C1652&amp;"."&amp;$B1652)&amp;IF(INDEX(Variables!$D$5:$D$105,MATCH($A1652,Variables!$A$5:$A$105,0))="","","."&amp;INDEX(Variables!$D$5:$D$105,MATCH($A1652,Variables!$A$5:$A$105,0)))&amp;"."&amp;AE$5</f>
        <v/>
      </c>
      <c r="AF1652" s="41">
        <f>MAX(INDEX(AF$232:AF$243,$D1652)+AF1643*(1+$E1652),0.01)</f>
        <v/>
      </c>
      <c r="AG1652" s="40">
        <f>MAX(INDEX(AG$232:AG$243,$D1652)+AG1643*(1+$E1652),0.01)</f>
        <v/>
      </c>
      <c r="AH1652" s="40">
        <f>MAX(INDEX(AH$232:AH$243,$D1652)+AH1643*(1+$E1652),0.01)</f>
        <v/>
      </c>
      <c r="AI1652" s="40">
        <f>MAX(INDEX(AI$232:AI$243,$D1652)+AI1643*(1+$E1652),0.01)</f>
        <v/>
      </c>
      <c r="AJ1652" s="40">
        <f>MAX(INDEX(AJ$232:AJ$243,$D1652)+AJ1643*(1+$E1652),0.01)</f>
        <v/>
      </c>
      <c r="AK1652" s="40">
        <f>MAX(INDEX(AK$232:AK$243,$D1652)+AK1643*(1+$E1652),0.01)</f>
        <v/>
      </c>
      <c r="AL1652" s="40">
        <f>MAX(INDEX(AL$232:AL$243,$D1652)+AL1643*(1+$E1652),0.01)</f>
        <v/>
      </c>
      <c r="AM1652" s="40">
        <f>MAX(INDEX(AM$232:AM$243,$D1652)+AM1643*(1+$E1652),0.01)</f>
        <v/>
      </c>
      <c r="AN1652" s="40">
        <f>MAX(INDEX(AN$232:AN$243,$D1652)+AN1643*(1+$E1652),0.01)</f>
        <v/>
      </c>
      <c r="AO1652" s="40">
        <f>MAX(INDEX(AO$232:AO$243,$D1652)+AO1643*(1+$E1652),0.01)</f>
        <v/>
      </c>
      <c r="AP1652" s="40">
        <f>MAX(INDEX(AP$232:AP$243,$D1652)+AP1643*(1+$E1652),0.01)</f>
        <v/>
      </c>
      <c r="AQ1652" s="40">
        <f>MAX(INDEX(AQ$232:AQ$243,$D1652)+AQ1643*(1+$E1652),0.01)</f>
        <v/>
      </c>
      <c r="AR1652" s="40">
        <f>MAX(INDEX(AR$232:AR$243,$D1652)+AR1643*(1+$E1652),0.01)</f>
        <v/>
      </c>
      <c r="AS1652" s="40">
        <f>MAX(INDEX(AS$232:AS$243,$D1652)+AS1643*(1+$E1652),0.01)</f>
        <v/>
      </c>
      <c r="AT1652" s="40">
        <f>MAX(INDEX(AT$232:AT$243,$D1652)+AT1643*(1+$E1652),0.01)</f>
        <v/>
      </c>
      <c r="AU1652" s="40">
        <f>MAX(INDEX(AU$232:AU$243,$D1652)+AU1643*(1+$E1652),0.01)</f>
        <v/>
      </c>
      <c r="AV1652" s="40">
        <f>MAX(INDEX(AV$232:AV$243,$D1652)+AV1643*(1+$E1652),0.01)</f>
        <v/>
      </c>
      <c r="AW1652" s="40">
        <f>MAX(INDEX(AW$232:AW$243,$D1652)+AW1643*(1+$E1652),0.01)</f>
        <v/>
      </c>
      <c r="AX1652" s="42">
        <f>POSTTAX(INDEX(AX$232:AX$243,$D1652),AX1643,$E1652)</f>
        <v/>
      </c>
    </row>
    <row r="1653" hidden="1" outlineLevel="2">
      <c r="A1653" s="5" t="inlineStr">
        <is>
          <t>atp</t>
        </is>
      </c>
      <c r="B1653" s="5" t="inlineStr">
        <is>
          <t>bio</t>
        </is>
      </c>
      <c r="C1653" s="5" t="inlineStr">
        <is>
          <t>cst</t>
        </is>
      </c>
      <c r="D1653" s="40">
        <f>INDEX(Inputs!$R$5:$R$132,MATCH($B1653&amp;"|"&amp;$C1653,Inputs!$A$5:$A$132,0))</f>
        <v/>
      </c>
      <c r="E1653" s="40">
        <f>INDEX(Inputs!$S$5:$S$132,MATCH($B1653&amp;"|"&amp;$C1653,Inputs!$A$5:$A$132,0))</f>
        <v/>
      </c>
      <c r="F1653" s="39" t="n"/>
      <c r="G1653" s="39" t="n"/>
      <c r="H1653" s="5">
        <f>INDEX(Variables!$B$5:$B$105,MATCH($A1653,Variables!$A$5:$A$105,0))&amp;IF($C1653="",""," | "&amp;INDEX(Mapping!$B$5:$B$26,MATCH($C1653,Mapping!$A$5:$A$26,0))&amp;" | "&amp;INDEX(Mapping!$B$30:$B$41,MATCH($B1653,Mapping!$A$30:$A$41,0)))</f>
        <v/>
      </c>
      <c r="I1653" s="5">
        <f>INDEX(Variables!$C$5:$C$105,MATCH($A1653,Variables!$A$5:$A$105,0))</f>
        <v/>
      </c>
      <c r="J1653" s="5">
        <f>INDEX(Variables!$E$5:$E$105,MATCH($A1653,Variables!$A$5:$A$105,0))</f>
        <v/>
      </c>
      <c r="K1653" s="25">
        <f>LOWER(Settings!$C$4)&amp;".mit."&amp;$A1653&amp;IF($C1653="","","."&amp;$C1653&amp;"."&amp;$B1653)&amp;IF(INDEX(Variables!$D$5:$D$105,MATCH($A1653,Variables!$A$5:$A$105,0))="","","."&amp;INDEX(Variables!$D$5:$D$105,MATCH($A1653,Variables!$A$5:$A$105,0)))&amp;"."&amp;K$5</f>
        <v/>
      </c>
      <c r="L1653" s="41">
        <f>MAX(INDEX(L$232:L$243,$D1653)+L1644*(1+$E1653),0.01)</f>
        <v/>
      </c>
      <c r="M1653" s="40">
        <f>MAX(INDEX(M$232:M$243,$D1653)+M1644*(1+$E1653),0.01)</f>
        <v/>
      </c>
      <c r="N1653" s="40">
        <f>MAX(INDEX(N$232:N$243,$D1653)+N1644*(1+$E1653),0.01)</f>
        <v/>
      </c>
      <c r="O1653" s="40">
        <f>MAX(INDEX(O$232:O$243,$D1653)+O1644*(1+$E1653),0.01)</f>
        <v/>
      </c>
      <c r="P1653" s="40">
        <f>MAX(INDEX(P$232:P$243,$D1653)+P1644*(1+$E1653),0.01)</f>
        <v/>
      </c>
      <c r="Q1653" s="40">
        <f>MAX(INDEX(Q$232:Q$243,$D1653)+Q1644*(1+$E1653),0.01)</f>
        <v/>
      </c>
      <c r="R1653" s="40">
        <f>MAX(INDEX(R$232:R$243,$D1653)+R1644*(1+$E1653),0.01)</f>
        <v/>
      </c>
      <c r="S1653" s="40">
        <f>MAX(INDEX(S$232:S$243,$D1653)+S1644*(1+$E1653),0.01)</f>
        <v/>
      </c>
      <c r="T1653" s="40">
        <f>MAX(INDEX(T$232:T$243,$D1653)+T1644*(1+$E1653),0.01)</f>
        <v/>
      </c>
      <c r="U1653" s="40">
        <f>MAX(INDEX(U$232:U$243,$D1653)+U1644*(1+$E1653),0.01)</f>
        <v/>
      </c>
      <c r="V1653" s="40">
        <f>MAX(INDEX(V$232:V$243,$D1653)+V1644*(1+$E1653),0.01)</f>
        <v/>
      </c>
      <c r="W1653" s="40">
        <f>MAX(INDEX(W$232:W$243,$D1653)+W1644*(1+$E1653),0.01)</f>
        <v/>
      </c>
      <c r="X1653" s="40">
        <f>MAX(INDEX(X$232:X$243,$D1653)+X1644*(1+$E1653),0.01)</f>
        <v/>
      </c>
      <c r="Y1653" s="40">
        <f>MAX(INDEX(Y$232:Y$243,$D1653)+Y1644*(1+$E1653),0.01)</f>
        <v/>
      </c>
      <c r="Z1653" s="40">
        <f>MAX(INDEX(Z$232:Z$243,$D1653)+Z1644*(1+$E1653),0.01)</f>
        <v/>
      </c>
      <c r="AA1653" s="40">
        <f>MAX(INDEX(AA$232:AA$243,$D1653)+AA1644*(1+$E1653),0.01)</f>
        <v/>
      </c>
      <c r="AB1653" s="40">
        <f>MAX(INDEX(AB$232:AB$243,$D1653)+AB1644*(1+$E1653),0.01)</f>
        <v/>
      </c>
      <c r="AC1653" s="40">
        <f>MAX(INDEX(AC$232:AC$243,$D1653)+AC1644*(1+$E1653),0.01)</f>
        <v/>
      </c>
      <c r="AD1653" s="42">
        <f>POSTTAX(INDEX(AD$232:AD$243,$D1653),AD1644,$E1653)</f>
        <v/>
      </c>
      <c r="AE1653" s="25">
        <f>LOWER(Settings!$C$4)&amp;".mit."&amp;$A1653&amp;IF($C1653="","","."&amp;$C1653&amp;"."&amp;$B1653)&amp;IF(INDEX(Variables!$D$5:$D$105,MATCH($A1653,Variables!$A$5:$A$105,0))="","","."&amp;INDEX(Variables!$D$5:$D$105,MATCH($A1653,Variables!$A$5:$A$105,0)))&amp;"."&amp;AE$5</f>
        <v/>
      </c>
      <c r="AF1653" s="41">
        <f>MAX(INDEX(AF$232:AF$243,$D1653)+AF1644*(1+$E1653),0.01)</f>
        <v/>
      </c>
      <c r="AG1653" s="40">
        <f>MAX(INDEX(AG$232:AG$243,$D1653)+AG1644*(1+$E1653),0.01)</f>
        <v/>
      </c>
      <c r="AH1653" s="40">
        <f>MAX(INDEX(AH$232:AH$243,$D1653)+AH1644*(1+$E1653),0.01)</f>
        <v/>
      </c>
      <c r="AI1653" s="40">
        <f>MAX(INDEX(AI$232:AI$243,$D1653)+AI1644*(1+$E1653),0.01)</f>
        <v/>
      </c>
      <c r="AJ1653" s="40">
        <f>MAX(INDEX(AJ$232:AJ$243,$D1653)+AJ1644*(1+$E1653),0.01)</f>
        <v/>
      </c>
      <c r="AK1653" s="40">
        <f>MAX(INDEX(AK$232:AK$243,$D1653)+AK1644*(1+$E1653),0.01)</f>
        <v/>
      </c>
      <c r="AL1653" s="40">
        <f>MAX(INDEX(AL$232:AL$243,$D1653)+AL1644*(1+$E1653),0.01)</f>
        <v/>
      </c>
      <c r="AM1653" s="40">
        <f>MAX(INDEX(AM$232:AM$243,$D1653)+AM1644*(1+$E1653),0.01)</f>
        <v/>
      </c>
      <c r="AN1653" s="40">
        <f>MAX(INDEX(AN$232:AN$243,$D1653)+AN1644*(1+$E1653),0.01)</f>
        <v/>
      </c>
      <c r="AO1653" s="40">
        <f>MAX(INDEX(AO$232:AO$243,$D1653)+AO1644*(1+$E1653),0.01)</f>
        <v/>
      </c>
      <c r="AP1653" s="40">
        <f>MAX(INDEX(AP$232:AP$243,$D1653)+AP1644*(1+$E1653),0.01)</f>
        <v/>
      </c>
      <c r="AQ1653" s="40">
        <f>MAX(INDEX(AQ$232:AQ$243,$D1653)+AQ1644*(1+$E1653),0.01)</f>
        <v/>
      </c>
      <c r="AR1653" s="40">
        <f>MAX(INDEX(AR$232:AR$243,$D1653)+AR1644*(1+$E1653),0.01)</f>
        <v/>
      </c>
      <c r="AS1653" s="40">
        <f>MAX(INDEX(AS$232:AS$243,$D1653)+AS1644*(1+$E1653),0.01)</f>
        <v/>
      </c>
      <c r="AT1653" s="40">
        <f>MAX(INDEX(AT$232:AT$243,$D1653)+AT1644*(1+$E1653),0.01)</f>
        <v/>
      </c>
      <c r="AU1653" s="40">
        <f>MAX(INDEX(AU$232:AU$243,$D1653)+AU1644*(1+$E1653),0.01)</f>
        <v/>
      </c>
      <c r="AV1653" s="40">
        <f>MAX(INDEX(AV$232:AV$243,$D1653)+AV1644*(1+$E1653),0.01)</f>
        <v/>
      </c>
      <c r="AW1653" s="40">
        <f>MAX(INDEX(AW$232:AW$243,$D1653)+AW1644*(1+$E1653),0.01)</f>
        <v/>
      </c>
      <c r="AX1653" s="42">
        <f>POSTTAX(INDEX(AX$232:AX$243,$D1653),AX1644,$E1653)</f>
        <v/>
      </c>
    </row>
    <row r="1654" hidden="1" outlineLevel="2"/>
    <row r="1655" hidden="1" outlineLevel="2">
      <c r="A1655" s="5" t="inlineStr">
        <is>
          <t>shp</t>
        </is>
      </c>
      <c r="B1655" s="5" t="inlineStr">
        <is>
          <t>coa</t>
        </is>
      </c>
      <c r="C1655" s="5" t="inlineStr">
        <is>
          <t>cst</t>
        </is>
      </c>
      <c r="D1655" s="40">
        <f>INDEX(Inputs!$M$5:$M$132,MATCH($B1655&amp;"|"&amp;$C1655,Inputs!$A$5:$A$132,0))</f>
        <v/>
      </c>
      <c r="E1655" s="40">
        <f>INDEX(Inputs!$T$5:$T$132,MATCH($B1655&amp;"|"&amp;$C1655,Inputs!$A$5:$A$132,0))</f>
        <v/>
      </c>
      <c r="F1655" s="40">
        <f>INDEX(Inputs!$K$5:$K$132,MATCH($B1655&amp;"|"&amp;$C1655,Inputs!$A$5:$A$132,0))</f>
        <v/>
      </c>
      <c r="G1655" s="39" t="n"/>
      <c r="H1655" s="5">
        <f>INDEX(Variables!$B$5:$B$105,MATCH($A1655,Variables!$A$5:$A$105,0))&amp;IF($C1655="",""," | "&amp;INDEX(Mapping!$B$5:$B$26,MATCH($C1655,Mapping!$A$5:$A$26,0))&amp;" | "&amp;INDEX(Mapping!$B$30:$B$41,MATCH($B1655,Mapping!$A$30:$A$41,0)))</f>
        <v/>
      </c>
      <c r="I1655" s="5">
        <f>INDEX(Variables!$C$5:$C$105,MATCH($A1655,Variables!$A$5:$A$105,0))</f>
        <v/>
      </c>
      <c r="J1655" s="5">
        <f>INDEX(Variables!$E$5:$E$105,MATCH($A1655,Variables!$A$5:$A$105,0))</f>
        <v/>
      </c>
      <c r="K1655" s="25">
        <f>LOWER(Settings!$C$4)&amp;".mit."&amp;$A1655&amp;IF($C1655="","","."&amp;$C1655&amp;"."&amp;$B1655)&amp;IF(INDEX(Variables!$D$5:$D$105,MATCH($A1655,Variables!$A$5:$A$105,0))="","","."&amp;INDEX(Variables!$D$5:$D$105,MATCH($A1655,Variables!$A$5:$A$105,0)))&amp;"."&amp;K$5</f>
        <v/>
      </c>
      <c r="L1655" s="41">
        <f>INDEX(L$175:L$178,$D1655)*$E1655*INDEX(L$179:L$195,$F1655)</f>
        <v/>
      </c>
      <c r="M1655" s="40">
        <f>INDEX(M$175:M$178,$D1655)*$E1655*INDEX(M$179:M$195,$F1655)</f>
        <v/>
      </c>
      <c r="N1655" s="40">
        <f>INDEX(N$175:N$178,$D1655)*$E1655*INDEX(N$179:N$195,$F1655)</f>
        <v/>
      </c>
      <c r="O1655" s="40">
        <f>INDEX(O$175:O$178,$D1655)*$E1655*INDEX(O$179:O$195,$F1655)</f>
        <v/>
      </c>
      <c r="P1655" s="40">
        <f>INDEX(P$175:P$178,$D1655)*$E1655*INDEX(P$179:P$195,$F1655)</f>
        <v/>
      </c>
      <c r="Q1655" s="40">
        <f>INDEX(Q$175:Q$178,$D1655)*$E1655*INDEX(Q$179:Q$195,$F1655)</f>
        <v/>
      </c>
      <c r="R1655" s="40">
        <f>INDEX(R$175:R$178,$D1655)*$E1655*INDEX(R$179:R$195,$F1655)</f>
        <v/>
      </c>
      <c r="S1655" s="40">
        <f>INDEX(S$175:S$178,$D1655)*$E1655*INDEX(S$179:S$195,$F1655)</f>
        <v/>
      </c>
      <c r="T1655" s="40">
        <f>INDEX(T$175:T$178,$D1655)*$E1655*INDEX(T$179:T$195,$F1655)</f>
        <v/>
      </c>
      <c r="U1655" s="40">
        <f>INDEX(U$175:U$178,$D1655)*$E1655*INDEX(U$179:U$195,$F1655)</f>
        <v/>
      </c>
      <c r="V1655" s="40">
        <f>INDEX(V$175:V$178,$D1655)*$E1655*INDEX(V$179:V$195,$F1655)</f>
        <v/>
      </c>
      <c r="W1655" s="40">
        <f>INDEX(W$175:W$178,$D1655)*$E1655*INDEX(W$179:W$195,$F1655)</f>
        <v/>
      </c>
      <c r="X1655" s="40">
        <f>INDEX(X$175:X$178,$D1655)*$E1655*INDEX(X$179:X$195,$F1655)</f>
        <v/>
      </c>
      <c r="Y1655" s="40">
        <f>INDEX(Y$175:Y$178,$D1655)*$E1655*INDEX(Y$179:Y$195,$F1655)</f>
        <v/>
      </c>
      <c r="Z1655" s="40">
        <f>INDEX(Z$175:Z$178,$D1655)*$E1655*INDEX(Z$179:Z$195,$F1655)</f>
        <v/>
      </c>
      <c r="AA1655" s="40">
        <f>INDEX(AA$175:AA$178,$D1655)*$E1655*INDEX(AA$179:AA$195,$F1655)</f>
        <v/>
      </c>
      <c r="AB1655" s="40">
        <f>INDEX(AB$175:AB$178,$D1655)*$E1655*INDEX(AB$179:AB$195,$F1655)</f>
        <v/>
      </c>
      <c r="AC1655" s="40">
        <f>INDEX(AC$175:AC$178,$D1655)*$E1655*INDEX(AC$179:AC$195,$F1655)</f>
        <v/>
      </c>
      <c r="AD1655" s="42">
        <f>SHADOWEFF(INDEX(AD$175:AD$178,$D1655),$E1655,INDEX(AD$179:AD$195,$F1655))</f>
        <v/>
      </c>
      <c r="AE1655" s="25">
        <f>LOWER(Settings!$C$4)&amp;".mit."&amp;$A1655&amp;IF($C1655="","","."&amp;$C1655&amp;"."&amp;$B1655)&amp;IF(INDEX(Variables!$D$5:$D$105,MATCH($A1655,Variables!$A$5:$A$105,0))="","","."&amp;INDEX(Variables!$D$5:$D$105,MATCH($A1655,Variables!$A$5:$A$105,0)))&amp;"."&amp;AE$5</f>
        <v/>
      </c>
      <c r="AF1655" s="41">
        <f>INDEX(AF$175:AF$178,$D1655)*$E1655*INDEX(AF$179:AF$195,$F1655)</f>
        <v/>
      </c>
      <c r="AG1655" s="40">
        <f>INDEX(AG$175:AG$178,$D1655)*$E1655*INDEX(AG$179:AG$195,$F1655)</f>
        <v/>
      </c>
      <c r="AH1655" s="40">
        <f>INDEX(AH$175:AH$178,$D1655)*$E1655*INDEX(AH$179:AH$195,$F1655)</f>
        <v/>
      </c>
      <c r="AI1655" s="40">
        <f>INDEX(AI$175:AI$178,$D1655)*$E1655*INDEX(AI$179:AI$195,$F1655)</f>
        <v/>
      </c>
      <c r="AJ1655" s="40">
        <f>INDEX(AJ$175:AJ$178,$D1655)*$E1655*INDEX(AJ$179:AJ$195,$F1655)</f>
        <v/>
      </c>
      <c r="AK1655" s="40">
        <f>INDEX(AK$175:AK$178,$D1655)*$E1655*INDEX(AK$179:AK$195,$F1655)</f>
        <v/>
      </c>
      <c r="AL1655" s="40">
        <f>INDEX(AL$175:AL$178,$D1655)*$E1655*INDEX(AL$179:AL$195,$F1655)</f>
        <v/>
      </c>
      <c r="AM1655" s="40">
        <f>INDEX(AM$175:AM$178,$D1655)*$E1655*INDEX(AM$179:AM$195,$F1655)</f>
        <v/>
      </c>
      <c r="AN1655" s="40">
        <f>INDEX(AN$175:AN$178,$D1655)*$E1655*INDEX(AN$179:AN$195,$F1655)</f>
        <v/>
      </c>
      <c r="AO1655" s="40">
        <f>INDEX(AO$175:AO$178,$D1655)*$E1655*INDEX(AO$179:AO$195,$F1655)</f>
        <v/>
      </c>
      <c r="AP1655" s="40">
        <f>INDEX(AP$175:AP$178,$D1655)*$E1655*INDEX(AP$179:AP$195,$F1655)</f>
        <v/>
      </c>
      <c r="AQ1655" s="40">
        <f>INDEX(AQ$175:AQ$178,$D1655)*$E1655*INDEX(AQ$179:AQ$195,$F1655)</f>
        <v/>
      </c>
      <c r="AR1655" s="40">
        <f>INDEX(AR$175:AR$178,$D1655)*$E1655*INDEX(AR$179:AR$195,$F1655)</f>
        <v/>
      </c>
      <c r="AS1655" s="40">
        <f>INDEX(AS$175:AS$178,$D1655)*$E1655*INDEX(AS$179:AS$195,$F1655)</f>
        <v/>
      </c>
      <c r="AT1655" s="40">
        <f>INDEX(AT$175:AT$178,$D1655)*$E1655*INDEX(AT$179:AT$195,$F1655)</f>
        <v/>
      </c>
      <c r="AU1655" s="40">
        <f>INDEX(AU$175:AU$178,$D1655)*$E1655*INDEX(AU$179:AU$195,$F1655)</f>
        <v/>
      </c>
      <c r="AV1655" s="40">
        <f>INDEX(AV$175:AV$178,$D1655)*$E1655*INDEX(AV$179:AV$195,$F1655)</f>
        <v/>
      </c>
      <c r="AW1655" s="40">
        <f>INDEX(AW$175:AW$178,$D1655)*$E1655*INDEX(AW$179:AW$195,$F1655)</f>
        <v/>
      </c>
      <c r="AX1655" s="42">
        <f>SHADOWEFF(INDEX(AX$175:AX$178,$D1655),$E1655,INDEX(AX$179:AX$195,$F1655))</f>
        <v/>
      </c>
    </row>
    <row r="1656" hidden="1" outlineLevel="2">
      <c r="A1656" s="5" t="inlineStr">
        <is>
          <t>shp</t>
        </is>
      </c>
      <c r="B1656" s="5" t="inlineStr">
        <is>
          <t>nga</t>
        </is>
      </c>
      <c r="C1656" s="5" t="inlineStr">
        <is>
          <t>cst</t>
        </is>
      </c>
      <c r="D1656" s="40">
        <f>INDEX(Inputs!$M$5:$M$132,MATCH($B1656&amp;"|"&amp;$C1656,Inputs!$A$5:$A$132,0))</f>
        <v/>
      </c>
      <c r="E1656" s="40">
        <f>INDEX(Inputs!$T$5:$T$132,MATCH($B1656&amp;"|"&amp;$C1656,Inputs!$A$5:$A$132,0))</f>
        <v/>
      </c>
      <c r="F1656" s="40">
        <f>INDEX(Inputs!$K$5:$K$132,MATCH($B1656&amp;"|"&amp;$C1656,Inputs!$A$5:$A$132,0))</f>
        <v/>
      </c>
      <c r="G1656" s="39" t="n"/>
      <c r="H1656" s="5">
        <f>INDEX(Variables!$B$5:$B$105,MATCH($A1656,Variables!$A$5:$A$105,0))&amp;IF($C1656="",""," | "&amp;INDEX(Mapping!$B$5:$B$26,MATCH($C1656,Mapping!$A$5:$A$26,0))&amp;" | "&amp;INDEX(Mapping!$B$30:$B$41,MATCH($B1656,Mapping!$A$30:$A$41,0)))</f>
        <v/>
      </c>
      <c r="I1656" s="5">
        <f>INDEX(Variables!$C$5:$C$105,MATCH($A1656,Variables!$A$5:$A$105,0))</f>
        <v/>
      </c>
      <c r="J1656" s="5">
        <f>INDEX(Variables!$E$5:$E$105,MATCH($A1656,Variables!$A$5:$A$105,0))</f>
        <v/>
      </c>
      <c r="K1656" s="25">
        <f>LOWER(Settings!$C$4)&amp;".mit."&amp;$A1656&amp;IF($C1656="","","."&amp;$C1656&amp;"."&amp;$B1656)&amp;IF(INDEX(Variables!$D$5:$D$105,MATCH($A1656,Variables!$A$5:$A$105,0))="","","."&amp;INDEX(Variables!$D$5:$D$105,MATCH($A1656,Variables!$A$5:$A$105,0)))&amp;"."&amp;K$5</f>
        <v/>
      </c>
      <c r="L1656" s="41">
        <f>INDEX(L$175:L$178,$D1656)*$E1656*INDEX(L$179:L$195,$F1656)</f>
        <v/>
      </c>
      <c r="M1656" s="40">
        <f>INDEX(M$175:M$178,$D1656)*$E1656*INDEX(M$179:M$195,$F1656)</f>
        <v/>
      </c>
      <c r="N1656" s="40">
        <f>INDEX(N$175:N$178,$D1656)*$E1656*INDEX(N$179:N$195,$F1656)</f>
        <v/>
      </c>
      <c r="O1656" s="40">
        <f>INDEX(O$175:O$178,$D1656)*$E1656*INDEX(O$179:O$195,$F1656)</f>
        <v/>
      </c>
      <c r="P1656" s="40">
        <f>INDEX(P$175:P$178,$D1656)*$E1656*INDEX(P$179:P$195,$F1656)</f>
        <v/>
      </c>
      <c r="Q1656" s="40">
        <f>INDEX(Q$175:Q$178,$D1656)*$E1656*INDEX(Q$179:Q$195,$F1656)</f>
        <v/>
      </c>
      <c r="R1656" s="40">
        <f>INDEX(R$175:R$178,$D1656)*$E1656*INDEX(R$179:R$195,$F1656)</f>
        <v/>
      </c>
      <c r="S1656" s="40">
        <f>INDEX(S$175:S$178,$D1656)*$E1656*INDEX(S$179:S$195,$F1656)</f>
        <v/>
      </c>
      <c r="T1656" s="40">
        <f>INDEX(T$175:T$178,$D1656)*$E1656*INDEX(T$179:T$195,$F1656)</f>
        <v/>
      </c>
      <c r="U1656" s="40">
        <f>INDEX(U$175:U$178,$D1656)*$E1656*INDEX(U$179:U$195,$F1656)</f>
        <v/>
      </c>
      <c r="V1656" s="40">
        <f>INDEX(V$175:V$178,$D1656)*$E1656*INDEX(V$179:V$195,$F1656)</f>
        <v/>
      </c>
      <c r="W1656" s="40">
        <f>INDEX(W$175:W$178,$D1656)*$E1656*INDEX(W$179:W$195,$F1656)</f>
        <v/>
      </c>
      <c r="X1656" s="40">
        <f>INDEX(X$175:X$178,$D1656)*$E1656*INDEX(X$179:X$195,$F1656)</f>
        <v/>
      </c>
      <c r="Y1656" s="40">
        <f>INDEX(Y$175:Y$178,$D1656)*$E1656*INDEX(Y$179:Y$195,$F1656)</f>
        <v/>
      </c>
      <c r="Z1656" s="40">
        <f>INDEX(Z$175:Z$178,$D1656)*$E1656*INDEX(Z$179:Z$195,$F1656)</f>
        <v/>
      </c>
      <c r="AA1656" s="40">
        <f>INDEX(AA$175:AA$178,$D1656)*$E1656*INDEX(AA$179:AA$195,$F1656)</f>
        <v/>
      </c>
      <c r="AB1656" s="40">
        <f>INDEX(AB$175:AB$178,$D1656)*$E1656*INDEX(AB$179:AB$195,$F1656)</f>
        <v/>
      </c>
      <c r="AC1656" s="40">
        <f>INDEX(AC$175:AC$178,$D1656)*$E1656*INDEX(AC$179:AC$195,$F1656)</f>
        <v/>
      </c>
      <c r="AD1656" s="42">
        <f>SHADOWEFF(INDEX(AD$175:AD$178,$D1656),$E1656,INDEX(AD$179:AD$195,$F1656))</f>
        <v/>
      </c>
      <c r="AE1656" s="25">
        <f>LOWER(Settings!$C$4)&amp;".mit."&amp;$A1656&amp;IF($C1656="","","."&amp;$C1656&amp;"."&amp;$B1656)&amp;IF(INDEX(Variables!$D$5:$D$105,MATCH($A1656,Variables!$A$5:$A$105,0))="","","."&amp;INDEX(Variables!$D$5:$D$105,MATCH($A1656,Variables!$A$5:$A$105,0)))&amp;"."&amp;AE$5</f>
        <v/>
      </c>
      <c r="AF1656" s="41">
        <f>INDEX(AF$175:AF$178,$D1656)*$E1656*INDEX(AF$179:AF$195,$F1656)</f>
        <v/>
      </c>
      <c r="AG1656" s="40">
        <f>INDEX(AG$175:AG$178,$D1656)*$E1656*INDEX(AG$179:AG$195,$F1656)</f>
        <v/>
      </c>
      <c r="AH1656" s="40">
        <f>INDEX(AH$175:AH$178,$D1656)*$E1656*INDEX(AH$179:AH$195,$F1656)</f>
        <v/>
      </c>
      <c r="AI1656" s="40">
        <f>INDEX(AI$175:AI$178,$D1656)*$E1656*INDEX(AI$179:AI$195,$F1656)</f>
        <v/>
      </c>
      <c r="AJ1656" s="40">
        <f>INDEX(AJ$175:AJ$178,$D1656)*$E1656*INDEX(AJ$179:AJ$195,$F1656)</f>
        <v/>
      </c>
      <c r="AK1656" s="40">
        <f>INDEX(AK$175:AK$178,$D1656)*$E1656*INDEX(AK$179:AK$195,$F1656)</f>
        <v/>
      </c>
      <c r="AL1656" s="40">
        <f>INDEX(AL$175:AL$178,$D1656)*$E1656*INDEX(AL$179:AL$195,$F1656)</f>
        <v/>
      </c>
      <c r="AM1656" s="40">
        <f>INDEX(AM$175:AM$178,$D1656)*$E1656*INDEX(AM$179:AM$195,$F1656)</f>
        <v/>
      </c>
      <c r="AN1656" s="40">
        <f>INDEX(AN$175:AN$178,$D1656)*$E1656*INDEX(AN$179:AN$195,$F1656)</f>
        <v/>
      </c>
      <c r="AO1656" s="40">
        <f>INDEX(AO$175:AO$178,$D1656)*$E1656*INDEX(AO$179:AO$195,$F1656)</f>
        <v/>
      </c>
      <c r="AP1656" s="40">
        <f>INDEX(AP$175:AP$178,$D1656)*$E1656*INDEX(AP$179:AP$195,$F1656)</f>
        <v/>
      </c>
      <c r="AQ1656" s="40">
        <f>INDEX(AQ$175:AQ$178,$D1656)*$E1656*INDEX(AQ$179:AQ$195,$F1656)</f>
        <v/>
      </c>
      <c r="AR1656" s="40">
        <f>INDEX(AR$175:AR$178,$D1656)*$E1656*INDEX(AR$179:AR$195,$F1656)</f>
        <v/>
      </c>
      <c r="AS1656" s="40">
        <f>INDEX(AS$175:AS$178,$D1656)*$E1656*INDEX(AS$179:AS$195,$F1656)</f>
        <v/>
      </c>
      <c r="AT1656" s="40">
        <f>INDEX(AT$175:AT$178,$D1656)*$E1656*INDEX(AT$179:AT$195,$F1656)</f>
        <v/>
      </c>
      <c r="AU1656" s="40">
        <f>INDEX(AU$175:AU$178,$D1656)*$E1656*INDEX(AU$179:AU$195,$F1656)</f>
        <v/>
      </c>
      <c r="AV1656" s="40">
        <f>INDEX(AV$175:AV$178,$D1656)*$E1656*INDEX(AV$179:AV$195,$F1656)</f>
        <v/>
      </c>
      <c r="AW1656" s="40">
        <f>INDEX(AW$175:AW$178,$D1656)*$E1656*INDEX(AW$179:AW$195,$F1656)</f>
        <v/>
      </c>
      <c r="AX1656" s="42">
        <f>SHADOWEFF(INDEX(AX$175:AX$178,$D1656),$E1656,INDEX(AX$179:AX$195,$F1656))</f>
        <v/>
      </c>
    </row>
    <row r="1657" hidden="1" outlineLevel="2">
      <c r="A1657" s="5" t="inlineStr">
        <is>
          <t>shp</t>
        </is>
      </c>
      <c r="B1657" s="5" t="inlineStr">
        <is>
          <t>gso</t>
        </is>
      </c>
      <c r="C1657" s="5" t="inlineStr">
        <is>
          <t>cst</t>
        </is>
      </c>
      <c r="D1657" s="40">
        <f>INDEX(Inputs!$M$5:$M$132,MATCH($B1657&amp;"|"&amp;$C1657,Inputs!$A$5:$A$132,0))</f>
        <v/>
      </c>
      <c r="E1657" s="40">
        <f>INDEX(Inputs!$T$5:$T$132,MATCH($B1657&amp;"|"&amp;$C1657,Inputs!$A$5:$A$132,0))</f>
        <v/>
      </c>
      <c r="F1657" s="40">
        <f>INDEX(Inputs!$K$5:$K$132,MATCH($B1657&amp;"|"&amp;$C1657,Inputs!$A$5:$A$132,0))</f>
        <v/>
      </c>
      <c r="G1657" s="39" t="n"/>
      <c r="H1657" s="5">
        <f>INDEX(Variables!$B$5:$B$105,MATCH($A1657,Variables!$A$5:$A$105,0))&amp;IF($C1657="",""," | "&amp;INDEX(Mapping!$B$5:$B$26,MATCH($C1657,Mapping!$A$5:$A$26,0))&amp;" | "&amp;INDEX(Mapping!$B$30:$B$41,MATCH($B1657,Mapping!$A$30:$A$41,0)))</f>
        <v/>
      </c>
      <c r="I1657" s="5">
        <f>INDEX(Variables!$C$5:$C$105,MATCH($A1657,Variables!$A$5:$A$105,0))</f>
        <v/>
      </c>
      <c r="J1657" s="5">
        <f>INDEX(Variables!$E$5:$E$105,MATCH($A1657,Variables!$A$5:$A$105,0))</f>
        <v/>
      </c>
      <c r="K1657" s="25">
        <f>LOWER(Settings!$C$4)&amp;".mit."&amp;$A1657&amp;IF($C1657="","","."&amp;$C1657&amp;"."&amp;$B1657)&amp;IF(INDEX(Variables!$D$5:$D$105,MATCH($A1657,Variables!$A$5:$A$105,0))="","","."&amp;INDEX(Variables!$D$5:$D$105,MATCH($A1657,Variables!$A$5:$A$105,0)))&amp;"."&amp;K$5</f>
        <v/>
      </c>
      <c r="L1657" s="41">
        <f>INDEX(L$175:L$178,$D1657)*$E1657*INDEX(L$179:L$195,$F1657)</f>
        <v/>
      </c>
      <c r="M1657" s="40">
        <f>INDEX(M$175:M$178,$D1657)*$E1657*INDEX(M$179:M$195,$F1657)</f>
        <v/>
      </c>
      <c r="N1657" s="40">
        <f>INDEX(N$175:N$178,$D1657)*$E1657*INDEX(N$179:N$195,$F1657)</f>
        <v/>
      </c>
      <c r="O1657" s="40">
        <f>INDEX(O$175:O$178,$D1657)*$E1657*INDEX(O$179:O$195,$F1657)</f>
        <v/>
      </c>
      <c r="P1657" s="40">
        <f>INDEX(P$175:P$178,$D1657)*$E1657*INDEX(P$179:P$195,$F1657)</f>
        <v/>
      </c>
      <c r="Q1657" s="40">
        <f>INDEX(Q$175:Q$178,$D1657)*$E1657*INDEX(Q$179:Q$195,$F1657)</f>
        <v/>
      </c>
      <c r="R1657" s="40">
        <f>INDEX(R$175:R$178,$D1657)*$E1657*INDEX(R$179:R$195,$F1657)</f>
        <v/>
      </c>
      <c r="S1657" s="40">
        <f>INDEX(S$175:S$178,$D1657)*$E1657*INDEX(S$179:S$195,$F1657)</f>
        <v/>
      </c>
      <c r="T1657" s="40">
        <f>INDEX(T$175:T$178,$D1657)*$E1657*INDEX(T$179:T$195,$F1657)</f>
        <v/>
      </c>
      <c r="U1657" s="40">
        <f>INDEX(U$175:U$178,$D1657)*$E1657*INDEX(U$179:U$195,$F1657)</f>
        <v/>
      </c>
      <c r="V1657" s="40">
        <f>INDEX(V$175:V$178,$D1657)*$E1657*INDEX(V$179:V$195,$F1657)</f>
        <v/>
      </c>
      <c r="W1657" s="40">
        <f>INDEX(W$175:W$178,$D1657)*$E1657*INDEX(W$179:W$195,$F1657)</f>
        <v/>
      </c>
      <c r="X1657" s="40">
        <f>INDEX(X$175:X$178,$D1657)*$E1657*INDEX(X$179:X$195,$F1657)</f>
        <v/>
      </c>
      <c r="Y1657" s="40">
        <f>INDEX(Y$175:Y$178,$D1657)*$E1657*INDEX(Y$179:Y$195,$F1657)</f>
        <v/>
      </c>
      <c r="Z1657" s="40">
        <f>INDEX(Z$175:Z$178,$D1657)*$E1657*INDEX(Z$179:Z$195,$F1657)</f>
        <v/>
      </c>
      <c r="AA1657" s="40">
        <f>INDEX(AA$175:AA$178,$D1657)*$E1657*INDEX(AA$179:AA$195,$F1657)</f>
        <v/>
      </c>
      <c r="AB1657" s="40">
        <f>INDEX(AB$175:AB$178,$D1657)*$E1657*INDEX(AB$179:AB$195,$F1657)</f>
        <v/>
      </c>
      <c r="AC1657" s="40">
        <f>INDEX(AC$175:AC$178,$D1657)*$E1657*INDEX(AC$179:AC$195,$F1657)</f>
        <v/>
      </c>
      <c r="AD1657" s="42">
        <f>SHADOWEFF(INDEX(AD$175:AD$178,$D1657),$E1657,INDEX(AD$179:AD$195,$F1657))</f>
        <v/>
      </c>
      <c r="AE1657" s="25">
        <f>LOWER(Settings!$C$4)&amp;".mit."&amp;$A1657&amp;IF($C1657="","","."&amp;$C1657&amp;"."&amp;$B1657)&amp;IF(INDEX(Variables!$D$5:$D$105,MATCH($A1657,Variables!$A$5:$A$105,0))="","","."&amp;INDEX(Variables!$D$5:$D$105,MATCH($A1657,Variables!$A$5:$A$105,0)))&amp;"."&amp;AE$5</f>
        <v/>
      </c>
      <c r="AF1657" s="41">
        <f>INDEX(AF$175:AF$178,$D1657)*$E1657*INDEX(AF$179:AF$195,$F1657)</f>
        <v/>
      </c>
      <c r="AG1657" s="40">
        <f>INDEX(AG$175:AG$178,$D1657)*$E1657*INDEX(AG$179:AG$195,$F1657)</f>
        <v/>
      </c>
      <c r="AH1657" s="40">
        <f>INDEX(AH$175:AH$178,$D1657)*$E1657*INDEX(AH$179:AH$195,$F1657)</f>
        <v/>
      </c>
      <c r="AI1657" s="40">
        <f>INDEX(AI$175:AI$178,$D1657)*$E1657*INDEX(AI$179:AI$195,$F1657)</f>
        <v/>
      </c>
      <c r="AJ1657" s="40">
        <f>INDEX(AJ$175:AJ$178,$D1657)*$E1657*INDEX(AJ$179:AJ$195,$F1657)</f>
        <v/>
      </c>
      <c r="AK1657" s="40">
        <f>INDEX(AK$175:AK$178,$D1657)*$E1657*INDEX(AK$179:AK$195,$F1657)</f>
        <v/>
      </c>
      <c r="AL1657" s="40">
        <f>INDEX(AL$175:AL$178,$D1657)*$E1657*INDEX(AL$179:AL$195,$F1657)</f>
        <v/>
      </c>
      <c r="AM1657" s="40">
        <f>INDEX(AM$175:AM$178,$D1657)*$E1657*INDEX(AM$179:AM$195,$F1657)</f>
        <v/>
      </c>
      <c r="AN1657" s="40">
        <f>INDEX(AN$175:AN$178,$D1657)*$E1657*INDEX(AN$179:AN$195,$F1657)</f>
        <v/>
      </c>
      <c r="AO1657" s="40">
        <f>INDEX(AO$175:AO$178,$D1657)*$E1657*INDEX(AO$179:AO$195,$F1657)</f>
        <v/>
      </c>
      <c r="AP1657" s="40">
        <f>INDEX(AP$175:AP$178,$D1657)*$E1657*INDEX(AP$179:AP$195,$F1657)</f>
        <v/>
      </c>
      <c r="AQ1657" s="40">
        <f>INDEX(AQ$175:AQ$178,$D1657)*$E1657*INDEX(AQ$179:AQ$195,$F1657)</f>
        <v/>
      </c>
      <c r="AR1657" s="40">
        <f>INDEX(AR$175:AR$178,$D1657)*$E1657*INDEX(AR$179:AR$195,$F1657)</f>
        <v/>
      </c>
      <c r="AS1657" s="40">
        <f>INDEX(AS$175:AS$178,$D1657)*$E1657*INDEX(AS$179:AS$195,$F1657)</f>
        <v/>
      </c>
      <c r="AT1657" s="40">
        <f>INDEX(AT$175:AT$178,$D1657)*$E1657*INDEX(AT$179:AT$195,$F1657)</f>
        <v/>
      </c>
      <c r="AU1657" s="40">
        <f>INDEX(AU$175:AU$178,$D1657)*$E1657*INDEX(AU$179:AU$195,$F1657)</f>
        <v/>
      </c>
      <c r="AV1657" s="40">
        <f>INDEX(AV$175:AV$178,$D1657)*$E1657*INDEX(AV$179:AV$195,$F1657)</f>
        <v/>
      </c>
      <c r="AW1657" s="40">
        <f>INDEX(AW$175:AW$178,$D1657)*$E1657*INDEX(AW$179:AW$195,$F1657)</f>
        <v/>
      </c>
      <c r="AX1657" s="42">
        <f>SHADOWEFF(INDEX(AX$175:AX$178,$D1657),$E1657,INDEX(AX$179:AX$195,$F1657))</f>
        <v/>
      </c>
    </row>
    <row r="1658" hidden="1" outlineLevel="2">
      <c r="A1658" s="5" t="inlineStr">
        <is>
          <t>shp</t>
        </is>
      </c>
      <c r="B1658" s="5" t="inlineStr">
        <is>
          <t>die</t>
        </is>
      </c>
      <c r="C1658" s="5" t="inlineStr">
        <is>
          <t>cst</t>
        </is>
      </c>
      <c r="D1658" s="40">
        <f>INDEX(Inputs!$M$5:$M$132,MATCH($B1658&amp;"|"&amp;$C1658,Inputs!$A$5:$A$132,0))</f>
        <v/>
      </c>
      <c r="E1658" s="40">
        <f>INDEX(Inputs!$T$5:$T$132,MATCH($B1658&amp;"|"&amp;$C1658,Inputs!$A$5:$A$132,0))</f>
        <v/>
      </c>
      <c r="F1658" s="40">
        <f>INDEX(Inputs!$K$5:$K$132,MATCH($B1658&amp;"|"&amp;$C1658,Inputs!$A$5:$A$132,0))</f>
        <v/>
      </c>
      <c r="G1658" s="39" t="n"/>
      <c r="H1658" s="5">
        <f>INDEX(Variables!$B$5:$B$105,MATCH($A1658,Variables!$A$5:$A$105,0))&amp;IF($C1658="",""," | "&amp;INDEX(Mapping!$B$5:$B$26,MATCH($C1658,Mapping!$A$5:$A$26,0))&amp;" | "&amp;INDEX(Mapping!$B$30:$B$41,MATCH($B1658,Mapping!$A$30:$A$41,0)))</f>
        <v/>
      </c>
      <c r="I1658" s="5">
        <f>INDEX(Variables!$C$5:$C$105,MATCH($A1658,Variables!$A$5:$A$105,0))</f>
        <v/>
      </c>
      <c r="J1658" s="5">
        <f>INDEX(Variables!$E$5:$E$105,MATCH($A1658,Variables!$A$5:$A$105,0))</f>
        <v/>
      </c>
      <c r="K1658" s="25">
        <f>LOWER(Settings!$C$4)&amp;".mit."&amp;$A1658&amp;IF($C1658="","","."&amp;$C1658&amp;"."&amp;$B1658)&amp;IF(INDEX(Variables!$D$5:$D$105,MATCH($A1658,Variables!$A$5:$A$105,0))="","","."&amp;INDEX(Variables!$D$5:$D$105,MATCH($A1658,Variables!$A$5:$A$105,0)))&amp;"."&amp;K$5</f>
        <v/>
      </c>
      <c r="L1658" s="41">
        <f>INDEX(L$175:L$178,$D1658)*$E1658*INDEX(L$179:L$195,$F1658)</f>
        <v/>
      </c>
      <c r="M1658" s="40">
        <f>INDEX(M$175:M$178,$D1658)*$E1658*INDEX(M$179:M$195,$F1658)</f>
        <v/>
      </c>
      <c r="N1658" s="40">
        <f>INDEX(N$175:N$178,$D1658)*$E1658*INDEX(N$179:N$195,$F1658)</f>
        <v/>
      </c>
      <c r="O1658" s="40">
        <f>INDEX(O$175:O$178,$D1658)*$E1658*INDEX(O$179:O$195,$F1658)</f>
        <v/>
      </c>
      <c r="P1658" s="40">
        <f>INDEX(P$175:P$178,$D1658)*$E1658*INDEX(P$179:P$195,$F1658)</f>
        <v/>
      </c>
      <c r="Q1658" s="40">
        <f>INDEX(Q$175:Q$178,$D1658)*$E1658*INDEX(Q$179:Q$195,$F1658)</f>
        <v/>
      </c>
      <c r="R1658" s="40">
        <f>INDEX(R$175:R$178,$D1658)*$E1658*INDEX(R$179:R$195,$F1658)</f>
        <v/>
      </c>
      <c r="S1658" s="40">
        <f>INDEX(S$175:S$178,$D1658)*$E1658*INDEX(S$179:S$195,$F1658)</f>
        <v/>
      </c>
      <c r="T1658" s="40">
        <f>INDEX(T$175:T$178,$D1658)*$E1658*INDEX(T$179:T$195,$F1658)</f>
        <v/>
      </c>
      <c r="U1658" s="40">
        <f>INDEX(U$175:U$178,$D1658)*$E1658*INDEX(U$179:U$195,$F1658)</f>
        <v/>
      </c>
      <c r="V1658" s="40">
        <f>INDEX(V$175:V$178,$D1658)*$E1658*INDEX(V$179:V$195,$F1658)</f>
        <v/>
      </c>
      <c r="W1658" s="40">
        <f>INDEX(W$175:W$178,$D1658)*$E1658*INDEX(W$179:W$195,$F1658)</f>
        <v/>
      </c>
      <c r="X1658" s="40">
        <f>INDEX(X$175:X$178,$D1658)*$E1658*INDEX(X$179:X$195,$F1658)</f>
        <v/>
      </c>
      <c r="Y1658" s="40">
        <f>INDEX(Y$175:Y$178,$D1658)*$E1658*INDEX(Y$179:Y$195,$F1658)</f>
        <v/>
      </c>
      <c r="Z1658" s="40">
        <f>INDEX(Z$175:Z$178,$D1658)*$E1658*INDEX(Z$179:Z$195,$F1658)</f>
        <v/>
      </c>
      <c r="AA1658" s="40">
        <f>INDEX(AA$175:AA$178,$D1658)*$E1658*INDEX(AA$179:AA$195,$F1658)</f>
        <v/>
      </c>
      <c r="AB1658" s="40">
        <f>INDEX(AB$175:AB$178,$D1658)*$E1658*INDEX(AB$179:AB$195,$F1658)</f>
        <v/>
      </c>
      <c r="AC1658" s="40">
        <f>INDEX(AC$175:AC$178,$D1658)*$E1658*INDEX(AC$179:AC$195,$F1658)</f>
        <v/>
      </c>
      <c r="AD1658" s="42">
        <f>SHADOWEFF(INDEX(AD$175:AD$178,$D1658),$E1658,INDEX(AD$179:AD$195,$F1658))</f>
        <v/>
      </c>
      <c r="AE1658" s="25">
        <f>LOWER(Settings!$C$4)&amp;".mit."&amp;$A1658&amp;IF($C1658="","","."&amp;$C1658&amp;"."&amp;$B1658)&amp;IF(INDEX(Variables!$D$5:$D$105,MATCH($A1658,Variables!$A$5:$A$105,0))="","","."&amp;INDEX(Variables!$D$5:$D$105,MATCH($A1658,Variables!$A$5:$A$105,0)))&amp;"."&amp;AE$5</f>
        <v/>
      </c>
      <c r="AF1658" s="41">
        <f>INDEX(AF$175:AF$178,$D1658)*$E1658*INDEX(AF$179:AF$195,$F1658)</f>
        <v/>
      </c>
      <c r="AG1658" s="40">
        <f>INDEX(AG$175:AG$178,$D1658)*$E1658*INDEX(AG$179:AG$195,$F1658)</f>
        <v/>
      </c>
      <c r="AH1658" s="40">
        <f>INDEX(AH$175:AH$178,$D1658)*$E1658*INDEX(AH$179:AH$195,$F1658)</f>
        <v/>
      </c>
      <c r="AI1658" s="40">
        <f>INDEX(AI$175:AI$178,$D1658)*$E1658*INDEX(AI$179:AI$195,$F1658)</f>
        <v/>
      </c>
      <c r="AJ1658" s="40">
        <f>INDEX(AJ$175:AJ$178,$D1658)*$E1658*INDEX(AJ$179:AJ$195,$F1658)</f>
        <v/>
      </c>
      <c r="AK1658" s="40">
        <f>INDEX(AK$175:AK$178,$D1658)*$E1658*INDEX(AK$179:AK$195,$F1658)</f>
        <v/>
      </c>
      <c r="AL1658" s="40">
        <f>INDEX(AL$175:AL$178,$D1658)*$E1658*INDEX(AL$179:AL$195,$F1658)</f>
        <v/>
      </c>
      <c r="AM1658" s="40">
        <f>INDEX(AM$175:AM$178,$D1658)*$E1658*INDEX(AM$179:AM$195,$F1658)</f>
        <v/>
      </c>
      <c r="AN1658" s="40">
        <f>INDEX(AN$175:AN$178,$D1658)*$E1658*INDEX(AN$179:AN$195,$F1658)</f>
        <v/>
      </c>
      <c r="AO1658" s="40">
        <f>INDEX(AO$175:AO$178,$D1658)*$E1658*INDEX(AO$179:AO$195,$F1658)</f>
        <v/>
      </c>
      <c r="AP1658" s="40">
        <f>INDEX(AP$175:AP$178,$D1658)*$E1658*INDEX(AP$179:AP$195,$F1658)</f>
        <v/>
      </c>
      <c r="AQ1658" s="40">
        <f>INDEX(AQ$175:AQ$178,$D1658)*$E1658*INDEX(AQ$179:AQ$195,$F1658)</f>
        <v/>
      </c>
      <c r="AR1658" s="40">
        <f>INDEX(AR$175:AR$178,$D1658)*$E1658*INDEX(AR$179:AR$195,$F1658)</f>
        <v/>
      </c>
      <c r="AS1658" s="40">
        <f>INDEX(AS$175:AS$178,$D1658)*$E1658*INDEX(AS$179:AS$195,$F1658)</f>
        <v/>
      </c>
      <c r="AT1658" s="40">
        <f>INDEX(AT$175:AT$178,$D1658)*$E1658*INDEX(AT$179:AT$195,$F1658)</f>
        <v/>
      </c>
      <c r="AU1658" s="40">
        <f>INDEX(AU$175:AU$178,$D1658)*$E1658*INDEX(AU$179:AU$195,$F1658)</f>
        <v/>
      </c>
      <c r="AV1658" s="40">
        <f>INDEX(AV$175:AV$178,$D1658)*$E1658*INDEX(AV$179:AV$195,$F1658)</f>
        <v/>
      </c>
      <c r="AW1658" s="40">
        <f>INDEX(AW$175:AW$178,$D1658)*$E1658*INDEX(AW$179:AW$195,$F1658)</f>
        <v/>
      </c>
      <c r="AX1658" s="42">
        <f>SHADOWEFF(INDEX(AX$175:AX$178,$D1658),$E1658,INDEX(AX$179:AX$195,$F1658))</f>
        <v/>
      </c>
    </row>
    <row r="1659" hidden="1" outlineLevel="2">
      <c r="A1659" s="5" t="inlineStr">
        <is>
          <t>shp</t>
        </is>
      </c>
      <c r="B1659" s="5" t="inlineStr">
        <is>
          <t>lpg</t>
        </is>
      </c>
      <c r="C1659" s="5" t="inlineStr">
        <is>
          <t>cst</t>
        </is>
      </c>
      <c r="D1659" s="40">
        <f>INDEX(Inputs!$M$5:$M$132,MATCH($B1659&amp;"|"&amp;$C1659,Inputs!$A$5:$A$132,0))</f>
        <v/>
      </c>
      <c r="E1659" s="40">
        <f>INDEX(Inputs!$T$5:$T$132,MATCH($B1659&amp;"|"&amp;$C1659,Inputs!$A$5:$A$132,0))</f>
        <v/>
      </c>
      <c r="F1659" s="40">
        <f>INDEX(Inputs!$K$5:$K$132,MATCH($B1659&amp;"|"&amp;$C1659,Inputs!$A$5:$A$132,0))</f>
        <v/>
      </c>
      <c r="G1659" s="39" t="n"/>
      <c r="H1659" s="5">
        <f>INDEX(Variables!$B$5:$B$105,MATCH($A1659,Variables!$A$5:$A$105,0))&amp;IF($C1659="",""," | "&amp;INDEX(Mapping!$B$5:$B$26,MATCH($C1659,Mapping!$A$5:$A$26,0))&amp;" | "&amp;INDEX(Mapping!$B$30:$B$41,MATCH($B1659,Mapping!$A$30:$A$41,0)))</f>
        <v/>
      </c>
      <c r="I1659" s="5">
        <f>INDEX(Variables!$C$5:$C$105,MATCH($A1659,Variables!$A$5:$A$105,0))</f>
        <v/>
      </c>
      <c r="J1659" s="5">
        <f>INDEX(Variables!$E$5:$E$105,MATCH($A1659,Variables!$A$5:$A$105,0))</f>
        <v/>
      </c>
      <c r="K1659" s="25">
        <f>LOWER(Settings!$C$4)&amp;".mit."&amp;$A1659&amp;IF($C1659="","","."&amp;$C1659&amp;"."&amp;$B1659)&amp;IF(INDEX(Variables!$D$5:$D$105,MATCH($A1659,Variables!$A$5:$A$105,0))="","","."&amp;INDEX(Variables!$D$5:$D$105,MATCH($A1659,Variables!$A$5:$A$105,0)))&amp;"."&amp;K$5</f>
        <v/>
      </c>
      <c r="L1659" s="41">
        <f>INDEX(L$175:L$178,$D1659)*$E1659*INDEX(L$179:L$195,$F1659)</f>
        <v/>
      </c>
      <c r="M1659" s="40">
        <f>INDEX(M$175:M$178,$D1659)*$E1659*INDEX(M$179:M$195,$F1659)</f>
        <v/>
      </c>
      <c r="N1659" s="40">
        <f>INDEX(N$175:N$178,$D1659)*$E1659*INDEX(N$179:N$195,$F1659)</f>
        <v/>
      </c>
      <c r="O1659" s="40">
        <f>INDEX(O$175:O$178,$D1659)*$E1659*INDEX(O$179:O$195,$F1659)</f>
        <v/>
      </c>
      <c r="P1659" s="40">
        <f>INDEX(P$175:P$178,$D1659)*$E1659*INDEX(P$179:P$195,$F1659)</f>
        <v/>
      </c>
      <c r="Q1659" s="40">
        <f>INDEX(Q$175:Q$178,$D1659)*$E1659*INDEX(Q$179:Q$195,$F1659)</f>
        <v/>
      </c>
      <c r="R1659" s="40">
        <f>INDEX(R$175:R$178,$D1659)*$E1659*INDEX(R$179:R$195,$F1659)</f>
        <v/>
      </c>
      <c r="S1659" s="40">
        <f>INDEX(S$175:S$178,$D1659)*$E1659*INDEX(S$179:S$195,$F1659)</f>
        <v/>
      </c>
      <c r="T1659" s="40">
        <f>INDEX(T$175:T$178,$D1659)*$E1659*INDEX(T$179:T$195,$F1659)</f>
        <v/>
      </c>
      <c r="U1659" s="40">
        <f>INDEX(U$175:U$178,$D1659)*$E1659*INDEX(U$179:U$195,$F1659)</f>
        <v/>
      </c>
      <c r="V1659" s="40">
        <f>INDEX(V$175:V$178,$D1659)*$E1659*INDEX(V$179:V$195,$F1659)</f>
        <v/>
      </c>
      <c r="W1659" s="40">
        <f>INDEX(W$175:W$178,$D1659)*$E1659*INDEX(W$179:W$195,$F1659)</f>
        <v/>
      </c>
      <c r="X1659" s="40">
        <f>INDEX(X$175:X$178,$D1659)*$E1659*INDEX(X$179:X$195,$F1659)</f>
        <v/>
      </c>
      <c r="Y1659" s="40">
        <f>INDEX(Y$175:Y$178,$D1659)*$E1659*INDEX(Y$179:Y$195,$F1659)</f>
        <v/>
      </c>
      <c r="Z1659" s="40">
        <f>INDEX(Z$175:Z$178,$D1659)*$E1659*INDEX(Z$179:Z$195,$F1659)</f>
        <v/>
      </c>
      <c r="AA1659" s="40">
        <f>INDEX(AA$175:AA$178,$D1659)*$E1659*INDEX(AA$179:AA$195,$F1659)</f>
        <v/>
      </c>
      <c r="AB1659" s="40">
        <f>INDEX(AB$175:AB$178,$D1659)*$E1659*INDEX(AB$179:AB$195,$F1659)</f>
        <v/>
      </c>
      <c r="AC1659" s="40">
        <f>INDEX(AC$175:AC$178,$D1659)*$E1659*INDEX(AC$179:AC$195,$F1659)</f>
        <v/>
      </c>
      <c r="AD1659" s="42">
        <f>SHADOWEFF(INDEX(AD$175:AD$178,$D1659),$E1659,INDEX(AD$179:AD$195,$F1659))</f>
        <v/>
      </c>
      <c r="AE1659" s="25">
        <f>LOWER(Settings!$C$4)&amp;".mit."&amp;$A1659&amp;IF($C1659="","","."&amp;$C1659&amp;"."&amp;$B1659)&amp;IF(INDEX(Variables!$D$5:$D$105,MATCH($A1659,Variables!$A$5:$A$105,0))="","","."&amp;INDEX(Variables!$D$5:$D$105,MATCH($A1659,Variables!$A$5:$A$105,0)))&amp;"."&amp;AE$5</f>
        <v/>
      </c>
      <c r="AF1659" s="41">
        <f>INDEX(AF$175:AF$178,$D1659)*$E1659*INDEX(AF$179:AF$195,$F1659)</f>
        <v/>
      </c>
      <c r="AG1659" s="40">
        <f>INDEX(AG$175:AG$178,$D1659)*$E1659*INDEX(AG$179:AG$195,$F1659)</f>
        <v/>
      </c>
      <c r="AH1659" s="40">
        <f>INDEX(AH$175:AH$178,$D1659)*$E1659*INDEX(AH$179:AH$195,$F1659)</f>
        <v/>
      </c>
      <c r="AI1659" s="40">
        <f>INDEX(AI$175:AI$178,$D1659)*$E1659*INDEX(AI$179:AI$195,$F1659)</f>
        <v/>
      </c>
      <c r="AJ1659" s="40">
        <f>INDEX(AJ$175:AJ$178,$D1659)*$E1659*INDEX(AJ$179:AJ$195,$F1659)</f>
        <v/>
      </c>
      <c r="AK1659" s="40">
        <f>INDEX(AK$175:AK$178,$D1659)*$E1659*INDEX(AK$179:AK$195,$F1659)</f>
        <v/>
      </c>
      <c r="AL1659" s="40">
        <f>INDEX(AL$175:AL$178,$D1659)*$E1659*INDEX(AL$179:AL$195,$F1659)</f>
        <v/>
      </c>
      <c r="AM1659" s="40">
        <f>INDEX(AM$175:AM$178,$D1659)*$E1659*INDEX(AM$179:AM$195,$F1659)</f>
        <v/>
      </c>
      <c r="AN1659" s="40">
        <f>INDEX(AN$175:AN$178,$D1659)*$E1659*INDEX(AN$179:AN$195,$F1659)</f>
        <v/>
      </c>
      <c r="AO1659" s="40">
        <f>INDEX(AO$175:AO$178,$D1659)*$E1659*INDEX(AO$179:AO$195,$F1659)</f>
        <v/>
      </c>
      <c r="AP1659" s="40">
        <f>INDEX(AP$175:AP$178,$D1659)*$E1659*INDEX(AP$179:AP$195,$F1659)</f>
        <v/>
      </c>
      <c r="AQ1659" s="40">
        <f>INDEX(AQ$175:AQ$178,$D1659)*$E1659*INDEX(AQ$179:AQ$195,$F1659)</f>
        <v/>
      </c>
      <c r="AR1659" s="40">
        <f>INDEX(AR$175:AR$178,$D1659)*$E1659*INDEX(AR$179:AR$195,$F1659)</f>
        <v/>
      </c>
      <c r="AS1659" s="40">
        <f>INDEX(AS$175:AS$178,$D1659)*$E1659*INDEX(AS$179:AS$195,$F1659)</f>
        <v/>
      </c>
      <c r="AT1659" s="40">
        <f>INDEX(AT$175:AT$178,$D1659)*$E1659*INDEX(AT$179:AT$195,$F1659)</f>
        <v/>
      </c>
      <c r="AU1659" s="40">
        <f>INDEX(AU$175:AU$178,$D1659)*$E1659*INDEX(AU$179:AU$195,$F1659)</f>
        <v/>
      </c>
      <c r="AV1659" s="40">
        <f>INDEX(AV$175:AV$178,$D1659)*$E1659*INDEX(AV$179:AV$195,$F1659)</f>
        <v/>
      </c>
      <c r="AW1659" s="40">
        <f>INDEX(AW$175:AW$178,$D1659)*$E1659*INDEX(AW$179:AW$195,$F1659)</f>
        <v/>
      </c>
      <c r="AX1659" s="42">
        <f>SHADOWEFF(INDEX(AX$175:AX$178,$D1659),$E1659,INDEX(AX$179:AX$195,$F1659))</f>
        <v/>
      </c>
    </row>
    <row r="1660" hidden="1" outlineLevel="2">
      <c r="A1660" s="5" t="inlineStr">
        <is>
          <t>shp</t>
        </is>
      </c>
      <c r="B1660" s="5" t="inlineStr">
        <is>
          <t>ker</t>
        </is>
      </c>
      <c r="C1660" s="5" t="inlineStr">
        <is>
          <t>cst</t>
        </is>
      </c>
      <c r="D1660" s="40">
        <f>INDEX(Inputs!$M$5:$M$132,MATCH($B1660&amp;"|"&amp;$C1660,Inputs!$A$5:$A$132,0))</f>
        <v/>
      </c>
      <c r="E1660" s="40">
        <f>INDEX(Inputs!$T$5:$T$132,MATCH($B1660&amp;"|"&amp;$C1660,Inputs!$A$5:$A$132,0))</f>
        <v/>
      </c>
      <c r="F1660" s="40">
        <f>INDEX(Inputs!$K$5:$K$132,MATCH($B1660&amp;"|"&amp;$C1660,Inputs!$A$5:$A$132,0))</f>
        <v/>
      </c>
      <c r="G1660" s="39" t="n"/>
      <c r="H1660" s="5">
        <f>INDEX(Variables!$B$5:$B$105,MATCH($A1660,Variables!$A$5:$A$105,0))&amp;IF($C1660="",""," | "&amp;INDEX(Mapping!$B$5:$B$26,MATCH($C1660,Mapping!$A$5:$A$26,0))&amp;" | "&amp;INDEX(Mapping!$B$30:$B$41,MATCH($B1660,Mapping!$A$30:$A$41,0)))</f>
        <v/>
      </c>
      <c r="I1660" s="5">
        <f>INDEX(Variables!$C$5:$C$105,MATCH($A1660,Variables!$A$5:$A$105,0))</f>
        <v/>
      </c>
      <c r="J1660" s="5">
        <f>INDEX(Variables!$E$5:$E$105,MATCH($A1660,Variables!$A$5:$A$105,0))</f>
        <v/>
      </c>
      <c r="K1660" s="25">
        <f>LOWER(Settings!$C$4)&amp;".mit."&amp;$A1660&amp;IF($C1660="","","."&amp;$C1660&amp;"."&amp;$B1660)&amp;IF(INDEX(Variables!$D$5:$D$105,MATCH($A1660,Variables!$A$5:$A$105,0))="","","."&amp;INDEX(Variables!$D$5:$D$105,MATCH($A1660,Variables!$A$5:$A$105,0)))&amp;"."&amp;K$5</f>
        <v/>
      </c>
      <c r="L1660" s="41">
        <f>INDEX(L$175:L$178,$D1660)*$E1660*INDEX(L$179:L$195,$F1660)</f>
        <v/>
      </c>
      <c r="M1660" s="40">
        <f>INDEX(M$175:M$178,$D1660)*$E1660*INDEX(M$179:M$195,$F1660)</f>
        <v/>
      </c>
      <c r="N1660" s="40">
        <f>INDEX(N$175:N$178,$D1660)*$E1660*INDEX(N$179:N$195,$F1660)</f>
        <v/>
      </c>
      <c r="O1660" s="40">
        <f>INDEX(O$175:O$178,$D1660)*$E1660*INDEX(O$179:O$195,$F1660)</f>
        <v/>
      </c>
      <c r="P1660" s="40">
        <f>INDEX(P$175:P$178,$D1660)*$E1660*INDEX(P$179:P$195,$F1660)</f>
        <v/>
      </c>
      <c r="Q1660" s="40">
        <f>INDEX(Q$175:Q$178,$D1660)*$E1660*INDEX(Q$179:Q$195,$F1660)</f>
        <v/>
      </c>
      <c r="R1660" s="40">
        <f>INDEX(R$175:R$178,$D1660)*$E1660*INDEX(R$179:R$195,$F1660)</f>
        <v/>
      </c>
      <c r="S1660" s="40">
        <f>INDEX(S$175:S$178,$D1660)*$E1660*INDEX(S$179:S$195,$F1660)</f>
        <v/>
      </c>
      <c r="T1660" s="40">
        <f>INDEX(T$175:T$178,$D1660)*$E1660*INDEX(T$179:T$195,$F1660)</f>
        <v/>
      </c>
      <c r="U1660" s="40">
        <f>INDEX(U$175:U$178,$D1660)*$E1660*INDEX(U$179:U$195,$F1660)</f>
        <v/>
      </c>
      <c r="V1660" s="40">
        <f>INDEX(V$175:V$178,$D1660)*$E1660*INDEX(V$179:V$195,$F1660)</f>
        <v/>
      </c>
      <c r="W1660" s="40">
        <f>INDEX(W$175:W$178,$D1660)*$E1660*INDEX(W$179:W$195,$F1660)</f>
        <v/>
      </c>
      <c r="X1660" s="40">
        <f>INDEX(X$175:X$178,$D1660)*$E1660*INDEX(X$179:X$195,$F1660)</f>
        <v/>
      </c>
      <c r="Y1660" s="40">
        <f>INDEX(Y$175:Y$178,$D1660)*$E1660*INDEX(Y$179:Y$195,$F1660)</f>
        <v/>
      </c>
      <c r="Z1660" s="40">
        <f>INDEX(Z$175:Z$178,$D1660)*$E1660*INDEX(Z$179:Z$195,$F1660)</f>
        <v/>
      </c>
      <c r="AA1660" s="40">
        <f>INDEX(AA$175:AA$178,$D1660)*$E1660*INDEX(AA$179:AA$195,$F1660)</f>
        <v/>
      </c>
      <c r="AB1660" s="40">
        <f>INDEX(AB$175:AB$178,$D1660)*$E1660*INDEX(AB$179:AB$195,$F1660)</f>
        <v/>
      </c>
      <c r="AC1660" s="40">
        <f>INDEX(AC$175:AC$178,$D1660)*$E1660*INDEX(AC$179:AC$195,$F1660)</f>
        <v/>
      </c>
      <c r="AD1660" s="42">
        <f>SHADOWEFF(INDEX(AD$175:AD$178,$D1660),$E1660,INDEX(AD$179:AD$195,$F1660))</f>
        <v/>
      </c>
      <c r="AE1660" s="25">
        <f>LOWER(Settings!$C$4)&amp;".mit."&amp;$A1660&amp;IF($C1660="","","."&amp;$C1660&amp;"."&amp;$B1660)&amp;IF(INDEX(Variables!$D$5:$D$105,MATCH($A1660,Variables!$A$5:$A$105,0))="","","."&amp;INDEX(Variables!$D$5:$D$105,MATCH($A1660,Variables!$A$5:$A$105,0)))&amp;"."&amp;AE$5</f>
        <v/>
      </c>
      <c r="AF1660" s="41">
        <f>INDEX(AF$175:AF$178,$D1660)*$E1660*INDEX(AF$179:AF$195,$F1660)</f>
        <v/>
      </c>
      <c r="AG1660" s="40">
        <f>INDEX(AG$175:AG$178,$D1660)*$E1660*INDEX(AG$179:AG$195,$F1660)</f>
        <v/>
      </c>
      <c r="AH1660" s="40">
        <f>INDEX(AH$175:AH$178,$D1660)*$E1660*INDEX(AH$179:AH$195,$F1660)</f>
        <v/>
      </c>
      <c r="AI1660" s="40">
        <f>INDEX(AI$175:AI$178,$D1660)*$E1660*INDEX(AI$179:AI$195,$F1660)</f>
        <v/>
      </c>
      <c r="AJ1660" s="40">
        <f>INDEX(AJ$175:AJ$178,$D1660)*$E1660*INDEX(AJ$179:AJ$195,$F1660)</f>
        <v/>
      </c>
      <c r="AK1660" s="40">
        <f>INDEX(AK$175:AK$178,$D1660)*$E1660*INDEX(AK$179:AK$195,$F1660)</f>
        <v/>
      </c>
      <c r="AL1660" s="40">
        <f>INDEX(AL$175:AL$178,$D1660)*$E1660*INDEX(AL$179:AL$195,$F1660)</f>
        <v/>
      </c>
      <c r="AM1660" s="40">
        <f>INDEX(AM$175:AM$178,$D1660)*$E1660*INDEX(AM$179:AM$195,$F1660)</f>
        <v/>
      </c>
      <c r="AN1660" s="40">
        <f>INDEX(AN$175:AN$178,$D1660)*$E1660*INDEX(AN$179:AN$195,$F1660)</f>
        <v/>
      </c>
      <c r="AO1660" s="40">
        <f>INDEX(AO$175:AO$178,$D1660)*$E1660*INDEX(AO$179:AO$195,$F1660)</f>
        <v/>
      </c>
      <c r="AP1660" s="40">
        <f>INDEX(AP$175:AP$178,$D1660)*$E1660*INDEX(AP$179:AP$195,$F1660)</f>
        <v/>
      </c>
      <c r="AQ1660" s="40">
        <f>INDEX(AQ$175:AQ$178,$D1660)*$E1660*INDEX(AQ$179:AQ$195,$F1660)</f>
        <v/>
      </c>
      <c r="AR1660" s="40">
        <f>INDEX(AR$175:AR$178,$D1660)*$E1660*INDEX(AR$179:AR$195,$F1660)</f>
        <v/>
      </c>
      <c r="AS1660" s="40">
        <f>INDEX(AS$175:AS$178,$D1660)*$E1660*INDEX(AS$179:AS$195,$F1660)</f>
        <v/>
      </c>
      <c r="AT1660" s="40">
        <f>INDEX(AT$175:AT$178,$D1660)*$E1660*INDEX(AT$179:AT$195,$F1660)</f>
        <v/>
      </c>
      <c r="AU1660" s="40">
        <f>INDEX(AU$175:AU$178,$D1660)*$E1660*INDEX(AU$179:AU$195,$F1660)</f>
        <v/>
      </c>
      <c r="AV1660" s="40">
        <f>INDEX(AV$175:AV$178,$D1660)*$E1660*INDEX(AV$179:AV$195,$F1660)</f>
        <v/>
      </c>
      <c r="AW1660" s="40">
        <f>INDEX(AW$175:AW$178,$D1660)*$E1660*INDEX(AW$179:AW$195,$F1660)</f>
        <v/>
      </c>
      <c r="AX1660" s="42">
        <f>SHADOWEFF(INDEX(AX$175:AX$178,$D1660),$E1660,INDEX(AX$179:AX$195,$F1660))</f>
        <v/>
      </c>
    </row>
    <row r="1661" hidden="1" outlineLevel="2">
      <c r="A1661" s="5" t="inlineStr">
        <is>
          <t>shp</t>
        </is>
      </c>
      <c r="B1661" s="5" t="inlineStr">
        <is>
          <t>oop</t>
        </is>
      </c>
      <c r="C1661" s="5" t="inlineStr">
        <is>
          <t>cst</t>
        </is>
      </c>
      <c r="D1661" s="40">
        <f>INDEX(Inputs!$M$5:$M$132,MATCH($B1661&amp;"|"&amp;$C1661,Inputs!$A$5:$A$132,0))</f>
        <v/>
      </c>
      <c r="E1661" s="40">
        <f>INDEX(Inputs!$T$5:$T$132,MATCH($B1661&amp;"|"&amp;$C1661,Inputs!$A$5:$A$132,0))</f>
        <v/>
      </c>
      <c r="F1661" s="40">
        <f>INDEX(Inputs!$K$5:$K$132,MATCH($B1661&amp;"|"&amp;$C1661,Inputs!$A$5:$A$132,0))</f>
        <v/>
      </c>
      <c r="G1661" s="39" t="n"/>
      <c r="H1661" s="5">
        <f>INDEX(Variables!$B$5:$B$105,MATCH($A1661,Variables!$A$5:$A$105,0))&amp;IF($C1661="",""," | "&amp;INDEX(Mapping!$B$5:$B$26,MATCH($C1661,Mapping!$A$5:$A$26,0))&amp;" | "&amp;INDEX(Mapping!$B$30:$B$41,MATCH($B1661,Mapping!$A$30:$A$41,0)))</f>
        <v/>
      </c>
      <c r="I1661" s="5">
        <f>INDEX(Variables!$C$5:$C$105,MATCH($A1661,Variables!$A$5:$A$105,0))</f>
        <v/>
      </c>
      <c r="J1661" s="5">
        <f>INDEX(Variables!$E$5:$E$105,MATCH($A1661,Variables!$A$5:$A$105,0))</f>
        <v/>
      </c>
      <c r="K1661" s="25">
        <f>LOWER(Settings!$C$4)&amp;".mit."&amp;$A1661&amp;IF($C1661="","","."&amp;$C1661&amp;"."&amp;$B1661)&amp;IF(INDEX(Variables!$D$5:$D$105,MATCH($A1661,Variables!$A$5:$A$105,0))="","","."&amp;INDEX(Variables!$D$5:$D$105,MATCH($A1661,Variables!$A$5:$A$105,0)))&amp;"."&amp;K$5</f>
        <v/>
      </c>
      <c r="L1661" s="41">
        <f>INDEX(L$175:L$178,$D1661)*$E1661*INDEX(L$179:L$195,$F1661)</f>
        <v/>
      </c>
      <c r="M1661" s="40">
        <f>INDEX(M$175:M$178,$D1661)*$E1661*INDEX(M$179:M$195,$F1661)</f>
        <v/>
      </c>
      <c r="N1661" s="40">
        <f>INDEX(N$175:N$178,$D1661)*$E1661*INDEX(N$179:N$195,$F1661)</f>
        <v/>
      </c>
      <c r="O1661" s="40">
        <f>INDEX(O$175:O$178,$D1661)*$E1661*INDEX(O$179:O$195,$F1661)</f>
        <v/>
      </c>
      <c r="P1661" s="40">
        <f>INDEX(P$175:P$178,$D1661)*$E1661*INDEX(P$179:P$195,$F1661)</f>
        <v/>
      </c>
      <c r="Q1661" s="40">
        <f>INDEX(Q$175:Q$178,$D1661)*$E1661*INDEX(Q$179:Q$195,$F1661)</f>
        <v/>
      </c>
      <c r="R1661" s="40">
        <f>INDEX(R$175:R$178,$D1661)*$E1661*INDEX(R$179:R$195,$F1661)</f>
        <v/>
      </c>
      <c r="S1661" s="40">
        <f>INDEX(S$175:S$178,$D1661)*$E1661*INDEX(S$179:S$195,$F1661)</f>
        <v/>
      </c>
      <c r="T1661" s="40">
        <f>INDEX(T$175:T$178,$D1661)*$E1661*INDEX(T$179:T$195,$F1661)</f>
        <v/>
      </c>
      <c r="U1661" s="40">
        <f>INDEX(U$175:U$178,$D1661)*$E1661*INDEX(U$179:U$195,$F1661)</f>
        <v/>
      </c>
      <c r="V1661" s="40">
        <f>INDEX(V$175:V$178,$D1661)*$E1661*INDEX(V$179:V$195,$F1661)</f>
        <v/>
      </c>
      <c r="W1661" s="40">
        <f>INDEX(W$175:W$178,$D1661)*$E1661*INDEX(W$179:W$195,$F1661)</f>
        <v/>
      </c>
      <c r="X1661" s="40">
        <f>INDEX(X$175:X$178,$D1661)*$E1661*INDEX(X$179:X$195,$F1661)</f>
        <v/>
      </c>
      <c r="Y1661" s="40">
        <f>INDEX(Y$175:Y$178,$D1661)*$E1661*INDEX(Y$179:Y$195,$F1661)</f>
        <v/>
      </c>
      <c r="Z1661" s="40">
        <f>INDEX(Z$175:Z$178,$D1661)*$E1661*INDEX(Z$179:Z$195,$F1661)</f>
        <v/>
      </c>
      <c r="AA1661" s="40">
        <f>INDEX(AA$175:AA$178,$D1661)*$E1661*INDEX(AA$179:AA$195,$F1661)</f>
        <v/>
      </c>
      <c r="AB1661" s="40">
        <f>INDEX(AB$175:AB$178,$D1661)*$E1661*INDEX(AB$179:AB$195,$F1661)</f>
        <v/>
      </c>
      <c r="AC1661" s="40">
        <f>INDEX(AC$175:AC$178,$D1661)*$E1661*INDEX(AC$179:AC$195,$F1661)</f>
        <v/>
      </c>
      <c r="AD1661" s="42">
        <f>SHADOWEFF(INDEX(AD$175:AD$178,$D1661),$E1661,INDEX(AD$179:AD$195,$F1661))</f>
        <v/>
      </c>
      <c r="AE1661" s="25">
        <f>LOWER(Settings!$C$4)&amp;".mit."&amp;$A1661&amp;IF($C1661="","","."&amp;$C1661&amp;"."&amp;$B1661)&amp;IF(INDEX(Variables!$D$5:$D$105,MATCH($A1661,Variables!$A$5:$A$105,0))="","","."&amp;INDEX(Variables!$D$5:$D$105,MATCH($A1661,Variables!$A$5:$A$105,0)))&amp;"."&amp;AE$5</f>
        <v/>
      </c>
      <c r="AF1661" s="41">
        <f>INDEX(AF$175:AF$178,$D1661)*$E1661*INDEX(AF$179:AF$195,$F1661)</f>
        <v/>
      </c>
      <c r="AG1661" s="40">
        <f>INDEX(AG$175:AG$178,$D1661)*$E1661*INDEX(AG$179:AG$195,$F1661)</f>
        <v/>
      </c>
      <c r="AH1661" s="40">
        <f>INDEX(AH$175:AH$178,$D1661)*$E1661*INDEX(AH$179:AH$195,$F1661)</f>
        <v/>
      </c>
      <c r="AI1661" s="40">
        <f>INDEX(AI$175:AI$178,$D1661)*$E1661*INDEX(AI$179:AI$195,$F1661)</f>
        <v/>
      </c>
      <c r="AJ1661" s="40">
        <f>INDEX(AJ$175:AJ$178,$D1661)*$E1661*INDEX(AJ$179:AJ$195,$F1661)</f>
        <v/>
      </c>
      <c r="AK1661" s="40">
        <f>INDEX(AK$175:AK$178,$D1661)*$E1661*INDEX(AK$179:AK$195,$F1661)</f>
        <v/>
      </c>
      <c r="AL1661" s="40">
        <f>INDEX(AL$175:AL$178,$D1661)*$E1661*INDEX(AL$179:AL$195,$F1661)</f>
        <v/>
      </c>
      <c r="AM1661" s="40">
        <f>INDEX(AM$175:AM$178,$D1661)*$E1661*INDEX(AM$179:AM$195,$F1661)</f>
        <v/>
      </c>
      <c r="AN1661" s="40">
        <f>INDEX(AN$175:AN$178,$D1661)*$E1661*INDEX(AN$179:AN$195,$F1661)</f>
        <v/>
      </c>
      <c r="AO1661" s="40">
        <f>INDEX(AO$175:AO$178,$D1661)*$E1661*INDEX(AO$179:AO$195,$F1661)</f>
        <v/>
      </c>
      <c r="AP1661" s="40">
        <f>INDEX(AP$175:AP$178,$D1661)*$E1661*INDEX(AP$179:AP$195,$F1661)</f>
        <v/>
      </c>
      <c r="AQ1661" s="40">
        <f>INDEX(AQ$175:AQ$178,$D1661)*$E1661*INDEX(AQ$179:AQ$195,$F1661)</f>
        <v/>
      </c>
      <c r="AR1661" s="40">
        <f>INDEX(AR$175:AR$178,$D1661)*$E1661*INDEX(AR$179:AR$195,$F1661)</f>
        <v/>
      </c>
      <c r="AS1661" s="40">
        <f>INDEX(AS$175:AS$178,$D1661)*$E1661*INDEX(AS$179:AS$195,$F1661)</f>
        <v/>
      </c>
      <c r="AT1661" s="40">
        <f>INDEX(AT$175:AT$178,$D1661)*$E1661*INDEX(AT$179:AT$195,$F1661)</f>
        <v/>
      </c>
      <c r="AU1661" s="40">
        <f>INDEX(AU$175:AU$178,$D1661)*$E1661*INDEX(AU$179:AU$195,$F1661)</f>
        <v/>
      </c>
      <c r="AV1661" s="40">
        <f>INDEX(AV$175:AV$178,$D1661)*$E1661*INDEX(AV$179:AV$195,$F1661)</f>
        <v/>
      </c>
      <c r="AW1661" s="40">
        <f>INDEX(AW$175:AW$178,$D1661)*$E1661*INDEX(AW$179:AW$195,$F1661)</f>
        <v/>
      </c>
      <c r="AX1661" s="42">
        <f>SHADOWEFF(INDEX(AX$175:AX$178,$D1661),$E1661,INDEX(AX$179:AX$195,$F1661))</f>
        <v/>
      </c>
    </row>
    <row r="1662" hidden="1" outlineLevel="2">
      <c r="A1662" s="5" t="inlineStr">
        <is>
          <t>shp</t>
        </is>
      </c>
      <c r="B1662" s="5" t="inlineStr">
        <is>
          <t>bio</t>
        </is>
      </c>
      <c r="C1662" s="5" t="inlineStr">
        <is>
          <t>cst</t>
        </is>
      </c>
      <c r="D1662" s="40">
        <f>INDEX(Inputs!$M$5:$M$132,MATCH($B1662&amp;"|"&amp;$C1662,Inputs!$A$5:$A$132,0))</f>
        <v/>
      </c>
      <c r="E1662" s="40">
        <f>INDEX(Inputs!$T$5:$T$132,MATCH($B1662&amp;"|"&amp;$C1662,Inputs!$A$5:$A$132,0))</f>
        <v/>
      </c>
      <c r="F1662" s="40">
        <f>INDEX(Inputs!$K$5:$K$132,MATCH($B1662&amp;"|"&amp;$C1662,Inputs!$A$5:$A$132,0))</f>
        <v/>
      </c>
      <c r="G1662" s="39" t="n"/>
      <c r="H1662" s="5">
        <f>INDEX(Variables!$B$5:$B$105,MATCH($A1662,Variables!$A$5:$A$105,0))&amp;IF($C1662="",""," | "&amp;INDEX(Mapping!$B$5:$B$26,MATCH($C1662,Mapping!$A$5:$A$26,0))&amp;" | "&amp;INDEX(Mapping!$B$30:$B$41,MATCH($B1662,Mapping!$A$30:$A$41,0)))</f>
        <v/>
      </c>
      <c r="I1662" s="5">
        <f>INDEX(Variables!$C$5:$C$105,MATCH($A1662,Variables!$A$5:$A$105,0))</f>
        <v/>
      </c>
      <c r="J1662" s="5">
        <f>INDEX(Variables!$E$5:$E$105,MATCH($A1662,Variables!$A$5:$A$105,0))</f>
        <v/>
      </c>
      <c r="K1662" s="25">
        <f>LOWER(Settings!$C$4)&amp;".mit."&amp;$A1662&amp;IF($C1662="","","."&amp;$C1662&amp;"."&amp;$B1662)&amp;IF(INDEX(Variables!$D$5:$D$105,MATCH($A1662,Variables!$A$5:$A$105,0))="","","."&amp;INDEX(Variables!$D$5:$D$105,MATCH($A1662,Variables!$A$5:$A$105,0)))&amp;"."&amp;K$5</f>
        <v/>
      </c>
      <c r="L1662" s="41">
        <f>INDEX(L$175:L$178,$D1662)*$E1662*INDEX(L$179:L$195,$F1662)</f>
        <v/>
      </c>
      <c r="M1662" s="40">
        <f>INDEX(M$175:M$178,$D1662)*$E1662*INDEX(M$179:M$195,$F1662)</f>
        <v/>
      </c>
      <c r="N1662" s="40">
        <f>INDEX(N$175:N$178,$D1662)*$E1662*INDEX(N$179:N$195,$F1662)</f>
        <v/>
      </c>
      <c r="O1662" s="40">
        <f>INDEX(O$175:O$178,$D1662)*$E1662*INDEX(O$179:O$195,$F1662)</f>
        <v/>
      </c>
      <c r="P1662" s="40">
        <f>INDEX(P$175:P$178,$D1662)*$E1662*INDEX(P$179:P$195,$F1662)</f>
        <v/>
      </c>
      <c r="Q1662" s="40">
        <f>INDEX(Q$175:Q$178,$D1662)*$E1662*INDEX(Q$179:Q$195,$F1662)</f>
        <v/>
      </c>
      <c r="R1662" s="40">
        <f>INDEX(R$175:R$178,$D1662)*$E1662*INDEX(R$179:R$195,$F1662)</f>
        <v/>
      </c>
      <c r="S1662" s="40">
        <f>INDEX(S$175:S$178,$D1662)*$E1662*INDEX(S$179:S$195,$F1662)</f>
        <v/>
      </c>
      <c r="T1662" s="40">
        <f>INDEX(T$175:T$178,$D1662)*$E1662*INDEX(T$179:T$195,$F1662)</f>
        <v/>
      </c>
      <c r="U1662" s="40">
        <f>INDEX(U$175:U$178,$D1662)*$E1662*INDEX(U$179:U$195,$F1662)</f>
        <v/>
      </c>
      <c r="V1662" s="40">
        <f>INDEX(V$175:V$178,$D1662)*$E1662*INDEX(V$179:V$195,$F1662)</f>
        <v/>
      </c>
      <c r="W1662" s="40">
        <f>INDEX(W$175:W$178,$D1662)*$E1662*INDEX(W$179:W$195,$F1662)</f>
        <v/>
      </c>
      <c r="X1662" s="40">
        <f>INDEX(X$175:X$178,$D1662)*$E1662*INDEX(X$179:X$195,$F1662)</f>
        <v/>
      </c>
      <c r="Y1662" s="40">
        <f>INDEX(Y$175:Y$178,$D1662)*$E1662*INDEX(Y$179:Y$195,$F1662)</f>
        <v/>
      </c>
      <c r="Z1662" s="40">
        <f>INDEX(Z$175:Z$178,$D1662)*$E1662*INDEX(Z$179:Z$195,$F1662)</f>
        <v/>
      </c>
      <c r="AA1662" s="40">
        <f>INDEX(AA$175:AA$178,$D1662)*$E1662*INDEX(AA$179:AA$195,$F1662)</f>
        <v/>
      </c>
      <c r="AB1662" s="40">
        <f>INDEX(AB$175:AB$178,$D1662)*$E1662*INDEX(AB$179:AB$195,$F1662)</f>
        <v/>
      </c>
      <c r="AC1662" s="40">
        <f>INDEX(AC$175:AC$178,$D1662)*$E1662*INDEX(AC$179:AC$195,$F1662)</f>
        <v/>
      </c>
      <c r="AD1662" s="42">
        <f>SHADOWEFF(INDEX(AD$175:AD$178,$D1662),$E1662,INDEX(AD$179:AD$195,$F1662))</f>
        <v/>
      </c>
      <c r="AE1662" s="25">
        <f>LOWER(Settings!$C$4)&amp;".mit."&amp;$A1662&amp;IF($C1662="","","."&amp;$C1662&amp;"."&amp;$B1662)&amp;IF(INDEX(Variables!$D$5:$D$105,MATCH($A1662,Variables!$A$5:$A$105,0))="","","."&amp;INDEX(Variables!$D$5:$D$105,MATCH($A1662,Variables!$A$5:$A$105,0)))&amp;"."&amp;AE$5</f>
        <v/>
      </c>
      <c r="AF1662" s="41">
        <f>INDEX(AF$175:AF$178,$D1662)*$E1662*INDEX(AF$179:AF$195,$F1662)</f>
        <v/>
      </c>
      <c r="AG1662" s="40">
        <f>INDEX(AG$175:AG$178,$D1662)*$E1662*INDEX(AG$179:AG$195,$F1662)</f>
        <v/>
      </c>
      <c r="AH1662" s="40">
        <f>INDEX(AH$175:AH$178,$D1662)*$E1662*INDEX(AH$179:AH$195,$F1662)</f>
        <v/>
      </c>
      <c r="AI1662" s="40">
        <f>INDEX(AI$175:AI$178,$D1662)*$E1662*INDEX(AI$179:AI$195,$F1662)</f>
        <v/>
      </c>
      <c r="AJ1662" s="40">
        <f>INDEX(AJ$175:AJ$178,$D1662)*$E1662*INDEX(AJ$179:AJ$195,$F1662)</f>
        <v/>
      </c>
      <c r="AK1662" s="40">
        <f>INDEX(AK$175:AK$178,$D1662)*$E1662*INDEX(AK$179:AK$195,$F1662)</f>
        <v/>
      </c>
      <c r="AL1662" s="40">
        <f>INDEX(AL$175:AL$178,$D1662)*$E1662*INDEX(AL$179:AL$195,$F1662)</f>
        <v/>
      </c>
      <c r="AM1662" s="40">
        <f>INDEX(AM$175:AM$178,$D1662)*$E1662*INDEX(AM$179:AM$195,$F1662)</f>
        <v/>
      </c>
      <c r="AN1662" s="40">
        <f>INDEX(AN$175:AN$178,$D1662)*$E1662*INDEX(AN$179:AN$195,$F1662)</f>
        <v/>
      </c>
      <c r="AO1662" s="40">
        <f>INDEX(AO$175:AO$178,$D1662)*$E1662*INDEX(AO$179:AO$195,$F1662)</f>
        <v/>
      </c>
      <c r="AP1662" s="40">
        <f>INDEX(AP$175:AP$178,$D1662)*$E1662*INDEX(AP$179:AP$195,$F1662)</f>
        <v/>
      </c>
      <c r="AQ1662" s="40">
        <f>INDEX(AQ$175:AQ$178,$D1662)*$E1662*INDEX(AQ$179:AQ$195,$F1662)</f>
        <v/>
      </c>
      <c r="AR1662" s="40">
        <f>INDEX(AR$175:AR$178,$D1662)*$E1662*INDEX(AR$179:AR$195,$F1662)</f>
        <v/>
      </c>
      <c r="AS1662" s="40">
        <f>INDEX(AS$175:AS$178,$D1662)*$E1662*INDEX(AS$179:AS$195,$F1662)</f>
        <v/>
      </c>
      <c r="AT1662" s="40">
        <f>INDEX(AT$175:AT$178,$D1662)*$E1662*INDEX(AT$179:AT$195,$F1662)</f>
        <v/>
      </c>
      <c r="AU1662" s="40">
        <f>INDEX(AU$175:AU$178,$D1662)*$E1662*INDEX(AU$179:AU$195,$F1662)</f>
        <v/>
      </c>
      <c r="AV1662" s="40">
        <f>INDEX(AV$175:AV$178,$D1662)*$E1662*INDEX(AV$179:AV$195,$F1662)</f>
        <v/>
      </c>
      <c r="AW1662" s="40">
        <f>INDEX(AW$175:AW$178,$D1662)*$E1662*INDEX(AW$179:AW$195,$F1662)</f>
        <v/>
      </c>
      <c r="AX1662" s="42">
        <f>SHADOWEFF(INDEX(AX$175:AX$178,$D1662),$E1662,INDEX(AX$179:AX$195,$F1662))</f>
        <v/>
      </c>
    </row>
    <row r="1663" hidden="1" outlineLevel="2"/>
    <row r="1664" hidden="1" outlineLevel="2">
      <c r="A1664" s="5" t="inlineStr">
        <is>
          <t>ener</t>
        </is>
      </c>
      <c r="B1664" s="5" t="inlineStr">
        <is>
          <t>coa</t>
        </is>
      </c>
      <c r="C1664" s="5" t="inlineStr">
        <is>
          <t>cst</t>
        </is>
      </c>
      <c r="D1664" s="40">
        <f>INDEX(Inputs!$N$5:$N$132,MATCH($B1664&amp;"|"&amp;$C1664,Inputs!$A$5:$A$132,0))</f>
        <v/>
      </c>
      <c r="E1664" s="40">
        <f>INDEX(Inputs!$O$5:$O$132,MATCH($B1664&amp;"|"&amp;$C1664,Inputs!$A$5:$A$132,0))</f>
        <v/>
      </c>
      <c r="F1664" s="40">
        <f>INDEX(Inputs!$P$5:$P$132,MATCH($B1664&amp;"|"&amp;$C1664,Inputs!$A$5:$A$132,0))</f>
        <v/>
      </c>
      <c r="G1664" s="40">
        <f>INDEX(Inputs!$Q$5:$Q$132,MATCH($B1664&amp;"|"&amp;$C1664,Inputs!$A$5:$A$132,0))</f>
        <v/>
      </c>
      <c r="H1664" s="5">
        <f>INDEX(Variables!$B$5:$B$105,MATCH($A1664,Variables!$A$5:$A$105,0))&amp;IF($C1664="",""," | "&amp;INDEX(Mapping!$B$5:$B$26,MATCH($C1664,Mapping!$A$5:$A$26,0))&amp;" | "&amp;INDEX(Mapping!$B$30:$B$41,MATCH($B1664,Mapping!$A$30:$A$41,0)))</f>
        <v/>
      </c>
      <c r="I1664" s="5">
        <f>INDEX(Variables!$C$5:$C$105,MATCH($A1664,Variables!$A$5:$A$105,0))</f>
        <v/>
      </c>
      <c r="J1664" s="5">
        <f>INDEX(Variables!$E$5:$E$105,MATCH($A1664,Variables!$A$5:$A$105,0))</f>
        <v/>
      </c>
      <c r="K1664" s="25">
        <f>LOWER(Settings!$C$4)&amp;".mit."&amp;$A1664&amp;IF($C1664="","","."&amp;$C1664&amp;"."&amp;$B1664)&amp;IF(INDEX(Variables!$D$5:$D$105,MATCH($A1664,Variables!$A$5:$A$105,0))="","","."&amp;INDEX(Variables!$D$5:$D$105,MATCH($A1664,Variables!$A$5:$A$105,0)))&amp;"."&amp;K$5</f>
        <v/>
      </c>
      <c r="L1664" s="46">
        <f>INDEX(Inputs!$U$5:$U$132,MATCH($B1664&amp;"|"&amp;$C1664,Inputs!$A$5:$A$132,0))</f>
        <v/>
      </c>
      <c r="M1664" s="47">
        <f>L1664*(1/(1+$G1664))^(1+$E1664)*(1+M$7)^$D1664*(M1646/L1646)^$E1664*((M1646+M1655)/(L1646+L1655))^($F1664*(1+$E1664))</f>
        <v/>
      </c>
      <c r="N1664" s="47">
        <f>M1664*(1/(1+$G1664))^(1+$E1664)*(1+N$7)^$D1664*(N1646/M1646)^$E1664*((N1646+N1655)/(M1646+M1655))^($F1664*(1+$E1664))</f>
        <v/>
      </c>
      <c r="O1664" s="47">
        <f>N1664*(1/(1+$G1664))^(1+$E1664)*(1+O$7)^$D1664*(O1646/N1646)^$E1664*((O1646+O1655)/(N1646+N1655))^($F1664*(1+$E1664))</f>
        <v/>
      </c>
      <c r="P1664" s="47">
        <f>O1664*(1/(1+$G1664))^(1+$E1664)*(1+P$7)^$D1664*(P1646/O1646)^$E1664*((P1646+P1655)/(O1646+O1655))^($F1664*(1+$E1664))</f>
        <v/>
      </c>
      <c r="Q1664" s="47">
        <f>P1664*(1/(1+$G1664))^(1+$E1664)*(1+Q$7)^$D1664*(Q1646/P1646)^$E1664*((Q1646+Q1655)/(P1646+P1655))^($F1664*(1+$E1664))</f>
        <v/>
      </c>
      <c r="R1664" s="47">
        <f>Q1664*(1/(1+$G1664))^(1+$E1664)*(1+R$7)^$D1664*(R1646/Q1646)^$E1664*((R1646+R1655)/(Q1646+Q1655))^($F1664*(1+$E1664))</f>
        <v/>
      </c>
      <c r="S1664" s="47">
        <f>R1664*(1/(1+$G1664))^(1+$E1664)*(1+S$7)^$D1664*(S1646/R1646)^$E1664*((S1646+S1655)/(R1646+R1655))^($F1664*(1+$E1664))</f>
        <v/>
      </c>
      <c r="T1664" s="47">
        <f>S1664*(1/(1+$G1664))^(1+$E1664)*(1+T$7)^$D1664*(T1646/S1646)^$E1664*((T1646+T1655)/(S1646+S1655))^($F1664*(1+$E1664))</f>
        <v/>
      </c>
      <c r="U1664" s="47">
        <f>T1664*(1/(1+$G1664))^(1+$E1664)*(1+U$7)^$D1664*(U1646/T1646)^$E1664*((U1646+U1655)/(T1646+T1655))^($F1664*(1+$E1664))</f>
        <v/>
      </c>
      <c r="V1664" s="47">
        <f>U1664*(1/(1+$G1664))^(1+$E1664)*(1+V$7)^$D1664*(V1646/U1646)^$E1664*((V1646+V1655)/(U1646+U1655))^($F1664*(1+$E1664))</f>
        <v/>
      </c>
      <c r="W1664" s="47">
        <f>V1664*(1/(1+$G1664))^(1+$E1664)*(1+W$7)^$D1664*(W1646/V1646)^$E1664*((W1646+W1655)/(V1646+V1655))^($F1664*(1+$E1664))</f>
        <v/>
      </c>
      <c r="X1664" s="47">
        <f>W1664*(1/(1+$G1664))^(1+$E1664)*(1+X$7)^$D1664*(X1646/W1646)^$E1664*((X1646+X1655)/(W1646+W1655))^($F1664*(1+$E1664))</f>
        <v/>
      </c>
      <c r="Y1664" s="47">
        <f>X1664*(1/(1+$G1664))^(1+$E1664)*(1+Y$7)^$D1664*(Y1646/X1646)^$E1664*((Y1646+Y1655)/(X1646+X1655))^($F1664*(1+$E1664))</f>
        <v/>
      </c>
      <c r="Z1664" s="47">
        <f>Y1664*(1/(1+$G1664))^(1+$E1664)*(1+Z$7)^$D1664*(Z1646/Y1646)^$E1664*((Z1646+Z1655)/(Y1646+Y1655))^($F1664*(1+$E1664))</f>
        <v/>
      </c>
      <c r="AA1664" s="47">
        <f>Z1664*(1/(1+$G1664))^(1+$E1664)*(1+AA$7)^$D1664*(AA1646/Z1646)^$E1664*((AA1646+AA1655)/(Z1646+Z1655))^($F1664*(1+$E1664))</f>
        <v/>
      </c>
      <c r="AB1664" s="47">
        <f>AA1664*(1/(1+$G1664))^(1+$E1664)*(1+AB$7)^$D1664*(AB1646/AA1646)^$E1664*((AB1646+AB1655)/(AA1646+AA1655))^($F1664*(1+$E1664))</f>
        <v/>
      </c>
      <c r="AC1664" s="47">
        <f>AB1664*(1/(1+$G1664))^(1+$E1664)*(1+AC$7)^$D1664*(AC1646/AB1646)^$E1664*((AC1646+AC1655)/(AB1646+AB1655))^($F1664*(1+$E1664))</f>
        <v/>
      </c>
      <c r="AD1664" s="48">
        <f>FUELUSE(AC1664,AD1646,AC1646,AD1655,AC1655,AD$7,$D1664,$E1664,$F1664,$G1664)</f>
        <v/>
      </c>
      <c r="AE1664" s="25">
        <f>LOWER(Settings!$C$4)&amp;".mit."&amp;$A1664&amp;IF($C1664="","","."&amp;$C1664&amp;"."&amp;$B1664)&amp;IF(INDEX(Variables!$D$5:$D$105,MATCH($A1664,Variables!$A$5:$A$105,0))="","","."&amp;INDEX(Variables!$D$5:$D$105,MATCH($A1664,Variables!$A$5:$A$105,0)))&amp;"."&amp;AE$5</f>
        <v/>
      </c>
      <c r="AF1664" s="46">
        <f>INDEX(Inputs!$U$5:$U$132,MATCH($B1664&amp;"|"&amp;$C1664,Inputs!$A$5:$A$132,0))</f>
        <v/>
      </c>
      <c r="AG1664" s="47">
        <f>AF1664*(1/(1+$G1664))^(1+$E1664)*(1+AG$7)^$D1664*(AG1646/AF1646)^$E1664*((AG1646+AG1655)/(AF1646+AF1655))^($F1664*(1+$E1664))</f>
        <v/>
      </c>
      <c r="AH1664" s="47">
        <f>AG1664*(1/(1+$G1664))^(1+$E1664)*(1+AH$7)^$D1664*(AH1646/AG1646)^$E1664*((AH1646+AH1655)/(AG1646+AG1655))^($F1664*(1+$E1664))</f>
        <v/>
      </c>
      <c r="AI1664" s="47">
        <f>AH1664*(1/(1+$G1664))^(1+$E1664)*(1+AI$7)^$D1664*(AI1646/AH1646)^$E1664*((AI1646+AI1655)/(AH1646+AH1655))^($F1664*(1+$E1664))</f>
        <v/>
      </c>
      <c r="AJ1664" s="47">
        <f>AI1664*(1/(1+$G1664))^(1+$E1664)*(1+AJ$7)^$D1664*(AJ1646/AI1646)^$E1664*((AJ1646+AJ1655)/(AI1646+AI1655))^($F1664*(1+$E1664))</f>
        <v/>
      </c>
      <c r="AK1664" s="47">
        <f>AJ1664*(1/(1+$G1664))^(1+$E1664)*(1+AK$7)^$D1664*(AK1646/AJ1646)^$E1664*((AK1646+AK1655)/(AJ1646+AJ1655))^($F1664*(1+$E1664))</f>
        <v/>
      </c>
      <c r="AL1664" s="47">
        <f>AK1664*(1/(1+$G1664))^(1+$E1664)*(1+AL$7)^$D1664*(AL1646/AK1646)^$E1664*((AL1646+AL1655)/(AK1646+AK1655))^($F1664*(1+$E1664))</f>
        <v/>
      </c>
      <c r="AM1664" s="47">
        <f>AL1664*(1/(1+$G1664))^(1+$E1664)*(1+AM$7)^$D1664*(AM1646/AL1646)^$E1664*((AM1646+AM1655)/(AL1646+AL1655))^($F1664*(1+$E1664))</f>
        <v/>
      </c>
      <c r="AN1664" s="47">
        <f>AM1664*(1/(1+$G1664))^(1+$E1664)*(1+AN$7)^$D1664*(AN1646/AM1646)^$E1664*((AN1646+AN1655)/(AM1646+AM1655))^($F1664*(1+$E1664))</f>
        <v/>
      </c>
      <c r="AO1664" s="47">
        <f>AN1664*(1/(1+$G1664))^(1+$E1664)*(1+AO$7)^$D1664*(AO1646/AN1646)^$E1664*((AO1646+AO1655)/(AN1646+AN1655))^($F1664*(1+$E1664))</f>
        <v/>
      </c>
      <c r="AP1664" s="47">
        <f>AO1664*(1/(1+$G1664))^(1+$E1664)*(1+AP$7)^$D1664*(AP1646/AO1646)^$E1664*((AP1646+AP1655)/(AO1646+AO1655))^($F1664*(1+$E1664))</f>
        <v/>
      </c>
      <c r="AQ1664" s="47">
        <f>AP1664*(1/(1+$G1664))^(1+$E1664)*(1+AQ$7)^$D1664*(AQ1646/AP1646)^$E1664*((AQ1646+AQ1655)/(AP1646+AP1655))^($F1664*(1+$E1664))</f>
        <v/>
      </c>
      <c r="AR1664" s="47">
        <f>AQ1664*(1/(1+$G1664))^(1+$E1664)*(1+AR$7)^$D1664*(AR1646/AQ1646)^$E1664*((AR1646+AR1655)/(AQ1646+AQ1655))^($F1664*(1+$E1664))</f>
        <v/>
      </c>
      <c r="AS1664" s="47">
        <f>AR1664*(1/(1+$G1664))^(1+$E1664)*(1+AS$7)^$D1664*(AS1646/AR1646)^$E1664*((AS1646+AS1655)/(AR1646+AR1655))^($F1664*(1+$E1664))</f>
        <v/>
      </c>
      <c r="AT1664" s="47">
        <f>AS1664*(1/(1+$G1664))^(1+$E1664)*(1+AT$7)^$D1664*(AT1646/AS1646)^$E1664*((AT1646+AT1655)/(AS1646+AS1655))^($F1664*(1+$E1664))</f>
        <v/>
      </c>
      <c r="AU1664" s="47">
        <f>AT1664*(1/(1+$G1664))^(1+$E1664)*(1+AU$7)^$D1664*(AU1646/AT1646)^$E1664*((AU1646+AU1655)/(AT1646+AT1655))^($F1664*(1+$E1664))</f>
        <v/>
      </c>
      <c r="AV1664" s="47">
        <f>AU1664*(1/(1+$G1664))^(1+$E1664)*(1+AV$7)^$D1664*(AV1646/AU1646)^$E1664*((AV1646+AV1655)/(AU1646+AU1655))^($F1664*(1+$E1664))</f>
        <v/>
      </c>
      <c r="AW1664" s="47">
        <f>AV1664*(1/(1+$G1664))^(1+$E1664)*(1+AW$7)^$D1664*(AW1646/AV1646)^$E1664*((AW1646+AW1655)/(AV1646+AV1655))^($F1664*(1+$E1664))</f>
        <v/>
      </c>
      <c r="AX1664" s="48">
        <f>FUELUSE(AW1664,AX1646,AW1646,AX1655,AW1655,AX$7,$D1664,$E1664,$F1664,$G1664)</f>
        <v/>
      </c>
    </row>
    <row r="1665" hidden="1" outlineLevel="2">
      <c r="A1665" s="5" t="inlineStr">
        <is>
          <t>ener</t>
        </is>
      </c>
      <c r="B1665" s="5" t="inlineStr">
        <is>
          <t>nga</t>
        </is>
      </c>
      <c r="C1665" s="5" t="inlineStr">
        <is>
          <t>cst</t>
        </is>
      </c>
      <c r="D1665" s="40">
        <f>INDEX(Inputs!$N$5:$N$132,MATCH($B1665&amp;"|"&amp;$C1665,Inputs!$A$5:$A$132,0))</f>
        <v/>
      </c>
      <c r="E1665" s="40">
        <f>INDEX(Inputs!$O$5:$O$132,MATCH($B1665&amp;"|"&amp;$C1665,Inputs!$A$5:$A$132,0))</f>
        <v/>
      </c>
      <c r="F1665" s="40">
        <f>INDEX(Inputs!$P$5:$P$132,MATCH($B1665&amp;"|"&amp;$C1665,Inputs!$A$5:$A$132,0))</f>
        <v/>
      </c>
      <c r="G1665" s="40">
        <f>INDEX(Inputs!$Q$5:$Q$132,MATCH($B1665&amp;"|"&amp;$C1665,Inputs!$A$5:$A$132,0))</f>
        <v/>
      </c>
      <c r="H1665" s="5">
        <f>INDEX(Variables!$B$5:$B$105,MATCH($A1665,Variables!$A$5:$A$105,0))&amp;IF($C1665="",""," | "&amp;INDEX(Mapping!$B$5:$B$26,MATCH($C1665,Mapping!$A$5:$A$26,0))&amp;" | "&amp;INDEX(Mapping!$B$30:$B$41,MATCH($B1665,Mapping!$A$30:$A$41,0)))</f>
        <v/>
      </c>
      <c r="I1665" s="5">
        <f>INDEX(Variables!$C$5:$C$105,MATCH($A1665,Variables!$A$5:$A$105,0))</f>
        <v/>
      </c>
      <c r="J1665" s="5">
        <f>INDEX(Variables!$E$5:$E$105,MATCH($A1665,Variables!$A$5:$A$105,0))</f>
        <v/>
      </c>
      <c r="K1665" s="25">
        <f>LOWER(Settings!$C$4)&amp;".mit."&amp;$A1665&amp;IF($C1665="","","."&amp;$C1665&amp;"."&amp;$B1665)&amp;IF(INDEX(Variables!$D$5:$D$105,MATCH($A1665,Variables!$A$5:$A$105,0))="","","."&amp;INDEX(Variables!$D$5:$D$105,MATCH($A1665,Variables!$A$5:$A$105,0)))&amp;"."&amp;K$5</f>
        <v/>
      </c>
      <c r="L1665" s="46">
        <f>INDEX(Inputs!$U$5:$U$132,MATCH($B1665&amp;"|"&amp;$C1665,Inputs!$A$5:$A$132,0))</f>
        <v/>
      </c>
      <c r="M1665" s="47">
        <f>L1665*(1/(1+$G1665))^(1+$E1665)*(1+M$7)^$D1665*(M1647/L1647)^$E1665*((M1647+M1656)/(L1647+L1656))^($F1665*(1+$E1665))</f>
        <v/>
      </c>
      <c r="N1665" s="47">
        <f>M1665*(1/(1+$G1665))^(1+$E1665)*(1+N$7)^$D1665*(N1647/M1647)^$E1665*((N1647+N1656)/(M1647+M1656))^($F1665*(1+$E1665))</f>
        <v/>
      </c>
      <c r="O1665" s="47">
        <f>N1665*(1/(1+$G1665))^(1+$E1665)*(1+O$7)^$D1665*(O1647/N1647)^$E1665*((O1647+O1656)/(N1647+N1656))^($F1665*(1+$E1665))</f>
        <v/>
      </c>
      <c r="P1665" s="47">
        <f>O1665*(1/(1+$G1665))^(1+$E1665)*(1+P$7)^$D1665*(P1647/O1647)^$E1665*((P1647+P1656)/(O1647+O1656))^($F1665*(1+$E1665))</f>
        <v/>
      </c>
      <c r="Q1665" s="47">
        <f>P1665*(1/(1+$G1665))^(1+$E1665)*(1+Q$7)^$D1665*(Q1647/P1647)^$E1665*((Q1647+Q1656)/(P1647+P1656))^($F1665*(1+$E1665))</f>
        <v/>
      </c>
      <c r="R1665" s="47">
        <f>Q1665*(1/(1+$G1665))^(1+$E1665)*(1+R$7)^$D1665*(R1647/Q1647)^$E1665*((R1647+R1656)/(Q1647+Q1656))^($F1665*(1+$E1665))</f>
        <v/>
      </c>
      <c r="S1665" s="47">
        <f>R1665*(1/(1+$G1665))^(1+$E1665)*(1+S$7)^$D1665*(S1647/R1647)^$E1665*((S1647+S1656)/(R1647+R1656))^($F1665*(1+$E1665))</f>
        <v/>
      </c>
      <c r="T1665" s="47">
        <f>S1665*(1/(1+$G1665))^(1+$E1665)*(1+T$7)^$D1665*(T1647/S1647)^$E1665*((T1647+T1656)/(S1647+S1656))^($F1665*(1+$E1665))</f>
        <v/>
      </c>
      <c r="U1665" s="47">
        <f>T1665*(1/(1+$G1665))^(1+$E1665)*(1+U$7)^$D1665*(U1647/T1647)^$E1665*((U1647+U1656)/(T1647+T1656))^($F1665*(1+$E1665))</f>
        <v/>
      </c>
      <c r="V1665" s="47">
        <f>U1665*(1/(1+$G1665))^(1+$E1665)*(1+V$7)^$D1665*(V1647/U1647)^$E1665*((V1647+V1656)/(U1647+U1656))^($F1665*(1+$E1665))</f>
        <v/>
      </c>
      <c r="W1665" s="47">
        <f>V1665*(1/(1+$G1665))^(1+$E1665)*(1+W$7)^$D1665*(W1647/V1647)^$E1665*((W1647+W1656)/(V1647+V1656))^($F1665*(1+$E1665))</f>
        <v/>
      </c>
      <c r="X1665" s="47">
        <f>W1665*(1/(1+$G1665))^(1+$E1665)*(1+X$7)^$D1665*(X1647/W1647)^$E1665*((X1647+X1656)/(W1647+W1656))^($F1665*(1+$E1665))</f>
        <v/>
      </c>
      <c r="Y1665" s="47">
        <f>X1665*(1/(1+$G1665))^(1+$E1665)*(1+Y$7)^$D1665*(Y1647/X1647)^$E1665*((Y1647+Y1656)/(X1647+X1656))^($F1665*(1+$E1665))</f>
        <v/>
      </c>
      <c r="Z1665" s="47">
        <f>Y1665*(1/(1+$G1665))^(1+$E1665)*(1+Z$7)^$D1665*(Z1647/Y1647)^$E1665*((Z1647+Z1656)/(Y1647+Y1656))^($F1665*(1+$E1665))</f>
        <v/>
      </c>
      <c r="AA1665" s="47">
        <f>Z1665*(1/(1+$G1665))^(1+$E1665)*(1+AA$7)^$D1665*(AA1647/Z1647)^$E1665*((AA1647+AA1656)/(Z1647+Z1656))^($F1665*(1+$E1665))</f>
        <v/>
      </c>
      <c r="AB1665" s="47">
        <f>AA1665*(1/(1+$G1665))^(1+$E1665)*(1+AB$7)^$D1665*(AB1647/AA1647)^$E1665*((AB1647+AB1656)/(AA1647+AA1656))^($F1665*(1+$E1665))</f>
        <v/>
      </c>
      <c r="AC1665" s="47">
        <f>AB1665*(1/(1+$G1665))^(1+$E1665)*(1+AC$7)^$D1665*(AC1647/AB1647)^$E1665*((AC1647+AC1656)/(AB1647+AB1656))^($F1665*(1+$E1665))</f>
        <v/>
      </c>
      <c r="AD1665" s="48">
        <f>FUELUSE(AC1665,AD1647,AC1647,AD1656,AC1656,AD$7,$D1665,$E1665,$F1665,$G1665)</f>
        <v/>
      </c>
      <c r="AE1665" s="25">
        <f>LOWER(Settings!$C$4)&amp;".mit."&amp;$A1665&amp;IF($C1665="","","."&amp;$C1665&amp;"."&amp;$B1665)&amp;IF(INDEX(Variables!$D$5:$D$105,MATCH($A1665,Variables!$A$5:$A$105,0))="","","."&amp;INDEX(Variables!$D$5:$D$105,MATCH($A1665,Variables!$A$5:$A$105,0)))&amp;"."&amp;AE$5</f>
        <v/>
      </c>
      <c r="AF1665" s="46">
        <f>INDEX(Inputs!$U$5:$U$132,MATCH($B1665&amp;"|"&amp;$C1665,Inputs!$A$5:$A$132,0))</f>
        <v/>
      </c>
      <c r="AG1665" s="47">
        <f>AF1665*(1/(1+$G1665))^(1+$E1665)*(1+AG$7)^$D1665*(AG1647/AF1647)^$E1665*((AG1647+AG1656)/(AF1647+AF1656))^($F1665*(1+$E1665))</f>
        <v/>
      </c>
      <c r="AH1665" s="47">
        <f>AG1665*(1/(1+$G1665))^(1+$E1665)*(1+AH$7)^$D1665*(AH1647/AG1647)^$E1665*((AH1647+AH1656)/(AG1647+AG1656))^($F1665*(1+$E1665))</f>
        <v/>
      </c>
      <c r="AI1665" s="47">
        <f>AH1665*(1/(1+$G1665))^(1+$E1665)*(1+AI$7)^$D1665*(AI1647/AH1647)^$E1665*((AI1647+AI1656)/(AH1647+AH1656))^($F1665*(1+$E1665))</f>
        <v/>
      </c>
      <c r="AJ1665" s="47">
        <f>AI1665*(1/(1+$G1665))^(1+$E1665)*(1+AJ$7)^$D1665*(AJ1647/AI1647)^$E1665*((AJ1647+AJ1656)/(AI1647+AI1656))^($F1665*(1+$E1665))</f>
        <v/>
      </c>
      <c r="AK1665" s="47">
        <f>AJ1665*(1/(1+$G1665))^(1+$E1665)*(1+AK$7)^$D1665*(AK1647/AJ1647)^$E1665*((AK1647+AK1656)/(AJ1647+AJ1656))^($F1665*(1+$E1665))</f>
        <v/>
      </c>
      <c r="AL1665" s="47">
        <f>AK1665*(1/(1+$G1665))^(1+$E1665)*(1+AL$7)^$D1665*(AL1647/AK1647)^$E1665*((AL1647+AL1656)/(AK1647+AK1656))^($F1665*(1+$E1665))</f>
        <v/>
      </c>
      <c r="AM1665" s="47">
        <f>AL1665*(1/(1+$G1665))^(1+$E1665)*(1+AM$7)^$D1665*(AM1647/AL1647)^$E1665*((AM1647+AM1656)/(AL1647+AL1656))^($F1665*(1+$E1665))</f>
        <v/>
      </c>
      <c r="AN1665" s="47">
        <f>AM1665*(1/(1+$G1665))^(1+$E1665)*(1+AN$7)^$D1665*(AN1647/AM1647)^$E1665*((AN1647+AN1656)/(AM1647+AM1656))^($F1665*(1+$E1665))</f>
        <v/>
      </c>
      <c r="AO1665" s="47">
        <f>AN1665*(1/(1+$G1665))^(1+$E1665)*(1+AO$7)^$D1665*(AO1647/AN1647)^$E1665*((AO1647+AO1656)/(AN1647+AN1656))^($F1665*(1+$E1665))</f>
        <v/>
      </c>
      <c r="AP1665" s="47">
        <f>AO1665*(1/(1+$G1665))^(1+$E1665)*(1+AP$7)^$D1665*(AP1647/AO1647)^$E1665*((AP1647+AP1656)/(AO1647+AO1656))^($F1665*(1+$E1665))</f>
        <v/>
      </c>
      <c r="AQ1665" s="47">
        <f>AP1665*(1/(1+$G1665))^(1+$E1665)*(1+AQ$7)^$D1665*(AQ1647/AP1647)^$E1665*((AQ1647+AQ1656)/(AP1647+AP1656))^($F1665*(1+$E1665))</f>
        <v/>
      </c>
      <c r="AR1665" s="47">
        <f>AQ1665*(1/(1+$G1665))^(1+$E1665)*(1+AR$7)^$D1665*(AR1647/AQ1647)^$E1665*((AR1647+AR1656)/(AQ1647+AQ1656))^($F1665*(1+$E1665))</f>
        <v/>
      </c>
      <c r="AS1665" s="47">
        <f>AR1665*(1/(1+$G1665))^(1+$E1665)*(1+AS$7)^$D1665*(AS1647/AR1647)^$E1665*((AS1647+AS1656)/(AR1647+AR1656))^($F1665*(1+$E1665))</f>
        <v/>
      </c>
      <c r="AT1665" s="47">
        <f>AS1665*(1/(1+$G1665))^(1+$E1665)*(1+AT$7)^$D1665*(AT1647/AS1647)^$E1665*((AT1647+AT1656)/(AS1647+AS1656))^($F1665*(1+$E1665))</f>
        <v/>
      </c>
      <c r="AU1665" s="47">
        <f>AT1665*(1/(1+$G1665))^(1+$E1665)*(1+AU$7)^$D1665*(AU1647/AT1647)^$E1665*((AU1647+AU1656)/(AT1647+AT1656))^($F1665*(1+$E1665))</f>
        <v/>
      </c>
      <c r="AV1665" s="47">
        <f>AU1665*(1/(1+$G1665))^(1+$E1665)*(1+AV$7)^$D1665*(AV1647/AU1647)^$E1665*((AV1647+AV1656)/(AU1647+AU1656))^($F1665*(1+$E1665))</f>
        <v/>
      </c>
      <c r="AW1665" s="47">
        <f>AV1665*(1/(1+$G1665))^(1+$E1665)*(1+AW$7)^$D1665*(AW1647/AV1647)^$E1665*((AW1647+AW1656)/(AV1647+AV1656))^($F1665*(1+$E1665))</f>
        <v/>
      </c>
      <c r="AX1665" s="48">
        <f>FUELUSE(AW1665,AX1647,AW1647,AX1656,AW1656,AX$7,$D1665,$E1665,$F1665,$G1665)</f>
        <v/>
      </c>
    </row>
    <row r="1666" hidden="1" outlineLevel="2">
      <c r="A1666" s="5" t="inlineStr">
        <is>
          <t>ener</t>
        </is>
      </c>
      <c r="B1666" s="5" t="inlineStr">
        <is>
          <t>gso</t>
        </is>
      </c>
      <c r="C1666" s="5" t="inlineStr">
        <is>
          <t>cst</t>
        </is>
      </c>
      <c r="D1666" s="40">
        <f>INDEX(Inputs!$N$5:$N$132,MATCH($B1666&amp;"|"&amp;$C1666,Inputs!$A$5:$A$132,0))</f>
        <v/>
      </c>
      <c r="E1666" s="40">
        <f>INDEX(Inputs!$O$5:$O$132,MATCH($B1666&amp;"|"&amp;$C1666,Inputs!$A$5:$A$132,0))</f>
        <v/>
      </c>
      <c r="F1666" s="40">
        <f>INDEX(Inputs!$P$5:$P$132,MATCH($B1666&amp;"|"&amp;$C1666,Inputs!$A$5:$A$132,0))</f>
        <v/>
      </c>
      <c r="G1666" s="40">
        <f>INDEX(Inputs!$Q$5:$Q$132,MATCH($B1666&amp;"|"&amp;$C1666,Inputs!$A$5:$A$132,0))</f>
        <v/>
      </c>
      <c r="H1666" s="5">
        <f>INDEX(Variables!$B$5:$B$105,MATCH($A1666,Variables!$A$5:$A$105,0))&amp;IF($C1666="",""," | "&amp;INDEX(Mapping!$B$5:$B$26,MATCH($C1666,Mapping!$A$5:$A$26,0))&amp;" | "&amp;INDEX(Mapping!$B$30:$B$41,MATCH($B1666,Mapping!$A$30:$A$41,0)))</f>
        <v/>
      </c>
      <c r="I1666" s="5">
        <f>INDEX(Variables!$C$5:$C$105,MATCH($A1666,Variables!$A$5:$A$105,0))</f>
        <v/>
      </c>
      <c r="J1666" s="5">
        <f>INDEX(Variables!$E$5:$E$105,MATCH($A1666,Variables!$A$5:$A$105,0))</f>
        <v/>
      </c>
      <c r="K1666" s="25">
        <f>LOWER(Settings!$C$4)&amp;".mit."&amp;$A1666&amp;IF($C1666="","","."&amp;$C1666&amp;"."&amp;$B1666)&amp;IF(INDEX(Variables!$D$5:$D$105,MATCH($A1666,Variables!$A$5:$A$105,0))="","","."&amp;INDEX(Variables!$D$5:$D$105,MATCH($A1666,Variables!$A$5:$A$105,0)))&amp;"."&amp;K$5</f>
        <v/>
      </c>
      <c r="L1666" s="46">
        <f>INDEX(Inputs!$U$5:$U$132,MATCH($B1666&amp;"|"&amp;$C1666,Inputs!$A$5:$A$132,0))</f>
        <v/>
      </c>
      <c r="M1666" s="47">
        <f>L1666*(1/(1+$G1666))^(1+$E1666)*(1+M$7)^$D1666*(M1648/L1648)^$E1666*((M1648+M1657)/(L1648+L1657))^($F1666*(1+$E1666))</f>
        <v/>
      </c>
      <c r="N1666" s="47">
        <f>M1666*(1/(1+$G1666))^(1+$E1666)*(1+N$7)^$D1666*(N1648/M1648)^$E1666*((N1648+N1657)/(M1648+M1657))^($F1666*(1+$E1666))</f>
        <v/>
      </c>
      <c r="O1666" s="47">
        <f>N1666*(1/(1+$G1666))^(1+$E1666)*(1+O$7)^$D1666*(O1648/N1648)^$E1666*((O1648+O1657)/(N1648+N1657))^($F1666*(1+$E1666))</f>
        <v/>
      </c>
      <c r="P1666" s="47">
        <f>O1666*(1/(1+$G1666))^(1+$E1666)*(1+P$7)^$D1666*(P1648/O1648)^$E1666*((P1648+P1657)/(O1648+O1657))^($F1666*(1+$E1666))</f>
        <v/>
      </c>
      <c r="Q1666" s="47">
        <f>P1666*(1/(1+$G1666))^(1+$E1666)*(1+Q$7)^$D1666*(Q1648/P1648)^$E1666*((Q1648+Q1657)/(P1648+P1657))^($F1666*(1+$E1666))</f>
        <v/>
      </c>
      <c r="R1666" s="47">
        <f>Q1666*(1/(1+$G1666))^(1+$E1666)*(1+R$7)^$D1666*(R1648/Q1648)^$E1666*((R1648+R1657)/(Q1648+Q1657))^($F1666*(1+$E1666))</f>
        <v/>
      </c>
      <c r="S1666" s="47">
        <f>R1666*(1/(1+$G1666))^(1+$E1666)*(1+S$7)^$D1666*(S1648/R1648)^$E1666*((S1648+S1657)/(R1648+R1657))^($F1666*(1+$E1666))</f>
        <v/>
      </c>
      <c r="T1666" s="47">
        <f>S1666*(1/(1+$G1666))^(1+$E1666)*(1+T$7)^$D1666*(T1648/S1648)^$E1666*((T1648+T1657)/(S1648+S1657))^($F1666*(1+$E1666))</f>
        <v/>
      </c>
      <c r="U1666" s="47">
        <f>T1666*(1/(1+$G1666))^(1+$E1666)*(1+U$7)^$D1666*(U1648/T1648)^$E1666*((U1648+U1657)/(T1648+T1657))^($F1666*(1+$E1666))</f>
        <v/>
      </c>
      <c r="V1666" s="47">
        <f>U1666*(1/(1+$G1666))^(1+$E1666)*(1+V$7)^$D1666*(V1648/U1648)^$E1666*((V1648+V1657)/(U1648+U1657))^($F1666*(1+$E1666))</f>
        <v/>
      </c>
      <c r="W1666" s="47">
        <f>V1666*(1/(1+$G1666))^(1+$E1666)*(1+W$7)^$D1666*(W1648/V1648)^$E1666*((W1648+W1657)/(V1648+V1657))^($F1666*(1+$E1666))</f>
        <v/>
      </c>
      <c r="X1666" s="47">
        <f>W1666*(1/(1+$G1666))^(1+$E1666)*(1+X$7)^$D1666*(X1648/W1648)^$E1666*((X1648+X1657)/(W1648+W1657))^($F1666*(1+$E1666))</f>
        <v/>
      </c>
      <c r="Y1666" s="47">
        <f>X1666*(1/(1+$G1666))^(1+$E1666)*(1+Y$7)^$D1666*(Y1648/X1648)^$E1666*((Y1648+Y1657)/(X1648+X1657))^($F1666*(1+$E1666))</f>
        <v/>
      </c>
      <c r="Z1666" s="47">
        <f>Y1666*(1/(1+$G1666))^(1+$E1666)*(1+Z$7)^$D1666*(Z1648/Y1648)^$E1666*((Z1648+Z1657)/(Y1648+Y1657))^($F1666*(1+$E1666))</f>
        <v/>
      </c>
      <c r="AA1666" s="47">
        <f>Z1666*(1/(1+$G1666))^(1+$E1666)*(1+AA$7)^$D1666*(AA1648/Z1648)^$E1666*((AA1648+AA1657)/(Z1648+Z1657))^($F1666*(1+$E1666))</f>
        <v/>
      </c>
      <c r="AB1666" s="47">
        <f>AA1666*(1/(1+$G1666))^(1+$E1666)*(1+AB$7)^$D1666*(AB1648/AA1648)^$E1666*((AB1648+AB1657)/(AA1648+AA1657))^($F1666*(1+$E1666))</f>
        <v/>
      </c>
      <c r="AC1666" s="47">
        <f>AB1666*(1/(1+$G1666))^(1+$E1666)*(1+AC$7)^$D1666*(AC1648/AB1648)^$E1666*((AC1648+AC1657)/(AB1648+AB1657))^($F1666*(1+$E1666))</f>
        <v/>
      </c>
      <c r="AD1666" s="48">
        <f>FUELUSE(AC1666,AD1648,AC1648,AD1657,AC1657,AD$7,$D1666,$E1666,$F1666,$G1666)</f>
        <v/>
      </c>
      <c r="AE1666" s="25">
        <f>LOWER(Settings!$C$4)&amp;".mit."&amp;$A1666&amp;IF($C1666="","","."&amp;$C1666&amp;"."&amp;$B1666)&amp;IF(INDEX(Variables!$D$5:$D$105,MATCH($A1666,Variables!$A$5:$A$105,0))="","","."&amp;INDEX(Variables!$D$5:$D$105,MATCH($A1666,Variables!$A$5:$A$105,0)))&amp;"."&amp;AE$5</f>
        <v/>
      </c>
      <c r="AF1666" s="46">
        <f>INDEX(Inputs!$U$5:$U$132,MATCH($B1666&amp;"|"&amp;$C1666,Inputs!$A$5:$A$132,0))</f>
        <v/>
      </c>
      <c r="AG1666" s="47">
        <f>AF1666*(1/(1+$G1666))^(1+$E1666)*(1+AG$7)^$D1666*(AG1648/AF1648)^$E1666*((AG1648+AG1657)/(AF1648+AF1657))^($F1666*(1+$E1666))</f>
        <v/>
      </c>
      <c r="AH1666" s="47">
        <f>AG1666*(1/(1+$G1666))^(1+$E1666)*(1+AH$7)^$D1666*(AH1648/AG1648)^$E1666*((AH1648+AH1657)/(AG1648+AG1657))^($F1666*(1+$E1666))</f>
        <v/>
      </c>
      <c r="AI1666" s="47">
        <f>AH1666*(1/(1+$G1666))^(1+$E1666)*(1+AI$7)^$D1666*(AI1648/AH1648)^$E1666*((AI1648+AI1657)/(AH1648+AH1657))^($F1666*(1+$E1666))</f>
        <v/>
      </c>
      <c r="AJ1666" s="47">
        <f>AI1666*(1/(1+$G1666))^(1+$E1666)*(1+AJ$7)^$D1666*(AJ1648/AI1648)^$E1666*((AJ1648+AJ1657)/(AI1648+AI1657))^($F1666*(1+$E1666))</f>
        <v/>
      </c>
      <c r="AK1666" s="47">
        <f>AJ1666*(1/(1+$G1666))^(1+$E1666)*(1+AK$7)^$D1666*(AK1648/AJ1648)^$E1666*((AK1648+AK1657)/(AJ1648+AJ1657))^($F1666*(1+$E1666))</f>
        <v/>
      </c>
      <c r="AL1666" s="47">
        <f>AK1666*(1/(1+$G1666))^(1+$E1666)*(1+AL$7)^$D1666*(AL1648/AK1648)^$E1666*((AL1648+AL1657)/(AK1648+AK1657))^($F1666*(1+$E1666))</f>
        <v/>
      </c>
      <c r="AM1666" s="47">
        <f>AL1666*(1/(1+$G1666))^(1+$E1666)*(1+AM$7)^$D1666*(AM1648/AL1648)^$E1666*((AM1648+AM1657)/(AL1648+AL1657))^($F1666*(1+$E1666))</f>
        <v/>
      </c>
      <c r="AN1666" s="47">
        <f>AM1666*(1/(1+$G1666))^(1+$E1666)*(1+AN$7)^$D1666*(AN1648/AM1648)^$E1666*((AN1648+AN1657)/(AM1648+AM1657))^($F1666*(1+$E1666))</f>
        <v/>
      </c>
      <c r="AO1666" s="47">
        <f>AN1666*(1/(1+$G1666))^(1+$E1666)*(1+AO$7)^$D1666*(AO1648/AN1648)^$E1666*((AO1648+AO1657)/(AN1648+AN1657))^($F1666*(1+$E1666))</f>
        <v/>
      </c>
      <c r="AP1666" s="47">
        <f>AO1666*(1/(1+$G1666))^(1+$E1666)*(1+AP$7)^$D1666*(AP1648/AO1648)^$E1666*((AP1648+AP1657)/(AO1648+AO1657))^($F1666*(1+$E1666))</f>
        <v/>
      </c>
      <c r="AQ1666" s="47">
        <f>AP1666*(1/(1+$G1666))^(1+$E1666)*(1+AQ$7)^$D1666*(AQ1648/AP1648)^$E1666*((AQ1648+AQ1657)/(AP1648+AP1657))^($F1666*(1+$E1666))</f>
        <v/>
      </c>
      <c r="AR1666" s="47">
        <f>AQ1666*(1/(1+$G1666))^(1+$E1666)*(1+AR$7)^$D1666*(AR1648/AQ1648)^$E1666*((AR1648+AR1657)/(AQ1648+AQ1657))^($F1666*(1+$E1666))</f>
        <v/>
      </c>
      <c r="AS1666" s="47">
        <f>AR1666*(1/(1+$G1666))^(1+$E1666)*(1+AS$7)^$D1666*(AS1648/AR1648)^$E1666*((AS1648+AS1657)/(AR1648+AR1657))^($F1666*(1+$E1666))</f>
        <v/>
      </c>
      <c r="AT1666" s="47">
        <f>AS1666*(1/(1+$G1666))^(1+$E1666)*(1+AT$7)^$D1666*(AT1648/AS1648)^$E1666*((AT1648+AT1657)/(AS1648+AS1657))^($F1666*(1+$E1666))</f>
        <v/>
      </c>
      <c r="AU1666" s="47">
        <f>AT1666*(1/(1+$G1666))^(1+$E1666)*(1+AU$7)^$D1666*(AU1648/AT1648)^$E1666*((AU1648+AU1657)/(AT1648+AT1657))^($F1666*(1+$E1666))</f>
        <v/>
      </c>
      <c r="AV1666" s="47">
        <f>AU1666*(1/(1+$G1666))^(1+$E1666)*(1+AV$7)^$D1666*(AV1648/AU1648)^$E1666*((AV1648+AV1657)/(AU1648+AU1657))^($F1666*(1+$E1666))</f>
        <v/>
      </c>
      <c r="AW1666" s="47">
        <f>AV1666*(1/(1+$G1666))^(1+$E1666)*(1+AW$7)^$D1666*(AW1648/AV1648)^$E1666*((AW1648+AW1657)/(AV1648+AV1657))^($F1666*(1+$E1666))</f>
        <v/>
      </c>
      <c r="AX1666" s="48">
        <f>FUELUSE(AW1666,AX1648,AW1648,AX1657,AW1657,AX$7,$D1666,$E1666,$F1666,$G1666)</f>
        <v/>
      </c>
    </row>
    <row r="1667" hidden="1" outlineLevel="2">
      <c r="A1667" s="5" t="inlineStr">
        <is>
          <t>ener</t>
        </is>
      </c>
      <c r="B1667" s="5" t="inlineStr">
        <is>
          <t>die</t>
        </is>
      </c>
      <c r="C1667" s="5" t="inlineStr">
        <is>
          <t>cst</t>
        </is>
      </c>
      <c r="D1667" s="40">
        <f>INDEX(Inputs!$N$5:$N$132,MATCH($B1667&amp;"|"&amp;$C1667,Inputs!$A$5:$A$132,0))</f>
        <v/>
      </c>
      <c r="E1667" s="40">
        <f>INDEX(Inputs!$O$5:$O$132,MATCH($B1667&amp;"|"&amp;$C1667,Inputs!$A$5:$A$132,0))</f>
        <v/>
      </c>
      <c r="F1667" s="40">
        <f>INDEX(Inputs!$P$5:$P$132,MATCH($B1667&amp;"|"&amp;$C1667,Inputs!$A$5:$A$132,0))</f>
        <v/>
      </c>
      <c r="G1667" s="40">
        <f>INDEX(Inputs!$Q$5:$Q$132,MATCH($B1667&amp;"|"&amp;$C1667,Inputs!$A$5:$A$132,0))</f>
        <v/>
      </c>
      <c r="H1667" s="5">
        <f>INDEX(Variables!$B$5:$B$105,MATCH($A1667,Variables!$A$5:$A$105,0))&amp;IF($C1667="",""," | "&amp;INDEX(Mapping!$B$5:$B$26,MATCH($C1667,Mapping!$A$5:$A$26,0))&amp;" | "&amp;INDEX(Mapping!$B$30:$B$41,MATCH($B1667,Mapping!$A$30:$A$41,0)))</f>
        <v/>
      </c>
      <c r="I1667" s="5">
        <f>INDEX(Variables!$C$5:$C$105,MATCH($A1667,Variables!$A$5:$A$105,0))</f>
        <v/>
      </c>
      <c r="J1667" s="5">
        <f>INDEX(Variables!$E$5:$E$105,MATCH($A1667,Variables!$A$5:$A$105,0))</f>
        <v/>
      </c>
      <c r="K1667" s="25">
        <f>LOWER(Settings!$C$4)&amp;".mit."&amp;$A1667&amp;IF($C1667="","","."&amp;$C1667&amp;"."&amp;$B1667)&amp;IF(INDEX(Variables!$D$5:$D$105,MATCH($A1667,Variables!$A$5:$A$105,0))="","","."&amp;INDEX(Variables!$D$5:$D$105,MATCH($A1667,Variables!$A$5:$A$105,0)))&amp;"."&amp;K$5</f>
        <v/>
      </c>
      <c r="L1667" s="46">
        <f>INDEX(Inputs!$U$5:$U$132,MATCH($B1667&amp;"|"&amp;$C1667,Inputs!$A$5:$A$132,0))</f>
        <v/>
      </c>
      <c r="M1667" s="47">
        <f>L1667*(1/(1+$G1667))^(1+$E1667)*(1+M$7)^$D1667*(M1649/L1649)^$E1667*((M1649+M1658)/(L1649+L1658))^($F1667*(1+$E1667))</f>
        <v/>
      </c>
      <c r="N1667" s="47">
        <f>M1667*(1/(1+$G1667))^(1+$E1667)*(1+N$7)^$D1667*(N1649/M1649)^$E1667*((N1649+N1658)/(M1649+M1658))^($F1667*(1+$E1667))</f>
        <v/>
      </c>
      <c r="O1667" s="47">
        <f>N1667*(1/(1+$G1667))^(1+$E1667)*(1+O$7)^$D1667*(O1649/N1649)^$E1667*((O1649+O1658)/(N1649+N1658))^($F1667*(1+$E1667))</f>
        <v/>
      </c>
      <c r="P1667" s="47">
        <f>O1667*(1/(1+$G1667))^(1+$E1667)*(1+P$7)^$D1667*(P1649/O1649)^$E1667*((P1649+P1658)/(O1649+O1658))^($F1667*(1+$E1667))</f>
        <v/>
      </c>
      <c r="Q1667" s="47">
        <f>P1667*(1/(1+$G1667))^(1+$E1667)*(1+Q$7)^$D1667*(Q1649/P1649)^$E1667*((Q1649+Q1658)/(P1649+P1658))^($F1667*(1+$E1667))</f>
        <v/>
      </c>
      <c r="R1667" s="47">
        <f>Q1667*(1/(1+$G1667))^(1+$E1667)*(1+R$7)^$D1667*(R1649/Q1649)^$E1667*((R1649+R1658)/(Q1649+Q1658))^($F1667*(1+$E1667))</f>
        <v/>
      </c>
      <c r="S1667" s="47">
        <f>R1667*(1/(1+$G1667))^(1+$E1667)*(1+S$7)^$D1667*(S1649/R1649)^$E1667*((S1649+S1658)/(R1649+R1658))^($F1667*(1+$E1667))</f>
        <v/>
      </c>
      <c r="T1667" s="47">
        <f>S1667*(1/(1+$G1667))^(1+$E1667)*(1+T$7)^$D1667*(T1649/S1649)^$E1667*((T1649+T1658)/(S1649+S1658))^($F1667*(1+$E1667))</f>
        <v/>
      </c>
      <c r="U1667" s="47">
        <f>T1667*(1/(1+$G1667))^(1+$E1667)*(1+U$7)^$D1667*(U1649/T1649)^$E1667*((U1649+U1658)/(T1649+T1658))^($F1667*(1+$E1667))</f>
        <v/>
      </c>
      <c r="V1667" s="47">
        <f>U1667*(1/(1+$G1667))^(1+$E1667)*(1+V$7)^$D1667*(V1649/U1649)^$E1667*((V1649+V1658)/(U1649+U1658))^($F1667*(1+$E1667))</f>
        <v/>
      </c>
      <c r="W1667" s="47">
        <f>V1667*(1/(1+$G1667))^(1+$E1667)*(1+W$7)^$D1667*(W1649/V1649)^$E1667*((W1649+W1658)/(V1649+V1658))^($F1667*(1+$E1667))</f>
        <v/>
      </c>
      <c r="X1667" s="47">
        <f>W1667*(1/(1+$G1667))^(1+$E1667)*(1+X$7)^$D1667*(X1649/W1649)^$E1667*((X1649+X1658)/(W1649+W1658))^($F1667*(1+$E1667))</f>
        <v/>
      </c>
      <c r="Y1667" s="47">
        <f>X1667*(1/(1+$G1667))^(1+$E1667)*(1+Y$7)^$D1667*(Y1649/X1649)^$E1667*((Y1649+Y1658)/(X1649+X1658))^($F1667*(1+$E1667))</f>
        <v/>
      </c>
      <c r="Z1667" s="47">
        <f>Y1667*(1/(1+$G1667))^(1+$E1667)*(1+Z$7)^$D1667*(Z1649/Y1649)^$E1667*((Z1649+Z1658)/(Y1649+Y1658))^($F1667*(1+$E1667))</f>
        <v/>
      </c>
      <c r="AA1667" s="47">
        <f>Z1667*(1/(1+$G1667))^(1+$E1667)*(1+AA$7)^$D1667*(AA1649/Z1649)^$E1667*((AA1649+AA1658)/(Z1649+Z1658))^($F1667*(1+$E1667))</f>
        <v/>
      </c>
      <c r="AB1667" s="47">
        <f>AA1667*(1/(1+$G1667))^(1+$E1667)*(1+AB$7)^$D1667*(AB1649/AA1649)^$E1667*((AB1649+AB1658)/(AA1649+AA1658))^($F1667*(1+$E1667))</f>
        <v/>
      </c>
      <c r="AC1667" s="47">
        <f>AB1667*(1/(1+$G1667))^(1+$E1667)*(1+AC$7)^$D1667*(AC1649/AB1649)^$E1667*((AC1649+AC1658)/(AB1649+AB1658))^($F1667*(1+$E1667))</f>
        <v/>
      </c>
      <c r="AD1667" s="48">
        <f>FUELUSE(AC1667,AD1649,AC1649,AD1658,AC1658,AD$7,$D1667,$E1667,$F1667,$G1667)</f>
        <v/>
      </c>
      <c r="AE1667" s="25">
        <f>LOWER(Settings!$C$4)&amp;".mit."&amp;$A1667&amp;IF($C1667="","","."&amp;$C1667&amp;"."&amp;$B1667)&amp;IF(INDEX(Variables!$D$5:$D$105,MATCH($A1667,Variables!$A$5:$A$105,0))="","","."&amp;INDEX(Variables!$D$5:$D$105,MATCH($A1667,Variables!$A$5:$A$105,0)))&amp;"."&amp;AE$5</f>
        <v/>
      </c>
      <c r="AF1667" s="46">
        <f>INDEX(Inputs!$U$5:$U$132,MATCH($B1667&amp;"|"&amp;$C1667,Inputs!$A$5:$A$132,0))</f>
        <v/>
      </c>
      <c r="AG1667" s="47">
        <f>AF1667*(1/(1+$G1667))^(1+$E1667)*(1+AG$7)^$D1667*(AG1649/AF1649)^$E1667*((AG1649+AG1658)/(AF1649+AF1658))^($F1667*(1+$E1667))</f>
        <v/>
      </c>
      <c r="AH1667" s="47">
        <f>AG1667*(1/(1+$G1667))^(1+$E1667)*(1+AH$7)^$D1667*(AH1649/AG1649)^$E1667*((AH1649+AH1658)/(AG1649+AG1658))^($F1667*(1+$E1667))</f>
        <v/>
      </c>
      <c r="AI1667" s="47">
        <f>AH1667*(1/(1+$G1667))^(1+$E1667)*(1+AI$7)^$D1667*(AI1649/AH1649)^$E1667*((AI1649+AI1658)/(AH1649+AH1658))^($F1667*(1+$E1667))</f>
        <v/>
      </c>
      <c r="AJ1667" s="47">
        <f>AI1667*(1/(1+$G1667))^(1+$E1667)*(1+AJ$7)^$D1667*(AJ1649/AI1649)^$E1667*((AJ1649+AJ1658)/(AI1649+AI1658))^($F1667*(1+$E1667))</f>
        <v/>
      </c>
      <c r="AK1667" s="47">
        <f>AJ1667*(1/(1+$G1667))^(1+$E1667)*(1+AK$7)^$D1667*(AK1649/AJ1649)^$E1667*((AK1649+AK1658)/(AJ1649+AJ1658))^($F1667*(1+$E1667))</f>
        <v/>
      </c>
      <c r="AL1667" s="47">
        <f>AK1667*(1/(1+$G1667))^(1+$E1667)*(1+AL$7)^$D1667*(AL1649/AK1649)^$E1667*((AL1649+AL1658)/(AK1649+AK1658))^($F1667*(1+$E1667))</f>
        <v/>
      </c>
      <c r="AM1667" s="47">
        <f>AL1667*(1/(1+$G1667))^(1+$E1667)*(1+AM$7)^$D1667*(AM1649/AL1649)^$E1667*((AM1649+AM1658)/(AL1649+AL1658))^($F1667*(1+$E1667))</f>
        <v/>
      </c>
      <c r="AN1667" s="47">
        <f>AM1667*(1/(1+$G1667))^(1+$E1667)*(1+AN$7)^$D1667*(AN1649/AM1649)^$E1667*((AN1649+AN1658)/(AM1649+AM1658))^($F1667*(1+$E1667))</f>
        <v/>
      </c>
      <c r="AO1667" s="47">
        <f>AN1667*(1/(1+$G1667))^(1+$E1667)*(1+AO$7)^$D1667*(AO1649/AN1649)^$E1667*((AO1649+AO1658)/(AN1649+AN1658))^($F1667*(1+$E1667))</f>
        <v/>
      </c>
      <c r="AP1667" s="47">
        <f>AO1667*(1/(1+$G1667))^(1+$E1667)*(1+AP$7)^$D1667*(AP1649/AO1649)^$E1667*((AP1649+AP1658)/(AO1649+AO1658))^($F1667*(1+$E1667))</f>
        <v/>
      </c>
      <c r="AQ1667" s="47">
        <f>AP1667*(1/(1+$G1667))^(1+$E1667)*(1+AQ$7)^$D1667*(AQ1649/AP1649)^$E1667*((AQ1649+AQ1658)/(AP1649+AP1658))^($F1667*(1+$E1667))</f>
        <v/>
      </c>
      <c r="AR1667" s="47">
        <f>AQ1667*(1/(1+$G1667))^(1+$E1667)*(1+AR$7)^$D1667*(AR1649/AQ1649)^$E1667*((AR1649+AR1658)/(AQ1649+AQ1658))^($F1667*(1+$E1667))</f>
        <v/>
      </c>
      <c r="AS1667" s="47">
        <f>AR1667*(1/(1+$G1667))^(1+$E1667)*(1+AS$7)^$D1667*(AS1649/AR1649)^$E1667*((AS1649+AS1658)/(AR1649+AR1658))^($F1667*(1+$E1667))</f>
        <v/>
      </c>
      <c r="AT1667" s="47">
        <f>AS1667*(1/(1+$G1667))^(1+$E1667)*(1+AT$7)^$D1667*(AT1649/AS1649)^$E1667*((AT1649+AT1658)/(AS1649+AS1658))^($F1667*(1+$E1667))</f>
        <v/>
      </c>
      <c r="AU1667" s="47">
        <f>AT1667*(1/(1+$G1667))^(1+$E1667)*(1+AU$7)^$D1667*(AU1649/AT1649)^$E1667*((AU1649+AU1658)/(AT1649+AT1658))^($F1667*(1+$E1667))</f>
        <v/>
      </c>
      <c r="AV1667" s="47">
        <f>AU1667*(1/(1+$G1667))^(1+$E1667)*(1+AV$7)^$D1667*(AV1649/AU1649)^$E1667*((AV1649+AV1658)/(AU1649+AU1658))^($F1667*(1+$E1667))</f>
        <v/>
      </c>
      <c r="AW1667" s="47">
        <f>AV1667*(1/(1+$G1667))^(1+$E1667)*(1+AW$7)^$D1667*(AW1649/AV1649)^$E1667*((AW1649+AW1658)/(AV1649+AV1658))^($F1667*(1+$E1667))</f>
        <v/>
      </c>
      <c r="AX1667" s="48">
        <f>FUELUSE(AW1667,AX1649,AW1649,AX1658,AW1658,AX$7,$D1667,$E1667,$F1667,$G1667)</f>
        <v/>
      </c>
    </row>
    <row r="1668" hidden="1" outlineLevel="2">
      <c r="A1668" s="5" t="inlineStr">
        <is>
          <t>ener</t>
        </is>
      </c>
      <c r="B1668" s="5" t="inlineStr">
        <is>
          <t>lpg</t>
        </is>
      </c>
      <c r="C1668" s="5" t="inlineStr">
        <is>
          <t>cst</t>
        </is>
      </c>
      <c r="D1668" s="40">
        <f>INDEX(Inputs!$N$5:$N$132,MATCH($B1668&amp;"|"&amp;$C1668,Inputs!$A$5:$A$132,0))</f>
        <v/>
      </c>
      <c r="E1668" s="40">
        <f>INDEX(Inputs!$O$5:$O$132,MATCH($B1668&amp;"|"&amp;$C1668,Inputs!$A$5:$A$132,0))</f>
        <v/>
      </c>
      <c r="F1668" s="40">
        <f>INDEX(Inputs!$P$5:$P$132,MATCH($B1668&amp;"|"&amp;$C1668,Inputs!$A$5:$A$132,0))</f>
        <v/>
      </c>
      <c r="G1668" s="40">
        <f>INDEX(Inputs!$Q$5:$Q$132,MATCH($B1668&amp;"|"&amp;$C1668,Inputs!$A$5:$A$132,0))</f>
        <v/>
      </c>
      <c r="H1668" s="5">
        <f>INDEX(Variables!$B$5:$B$105,MATCH($A1668,Variables!$A$5:$A$105,0))&amp;IF($C1668="",""," | "&amp;INDEX(Mapping!$B$5:$B$26,MATCH($C1668,Mapping!$A$5:$A$26,0))&amp;" | "&amp;INDEX(Mapping!$B$30:$B$41,MATCH($B1668,Mapping!$A$30:$A$41,0)))</f>
        <v/>
      </c>
      <c r="I1668" s="5">
        <f>INDEX(Variables!$C$5:$C$105,MATCH($A1668,Variables!$A$5:$A$105,0))</f>
        <v/>
      </c>
      <c r="J1668" s="5">
        <f>INDEX(Variables!$E$5:$E$105,MATCH($A1668,Variables!$A$5:$A$105,0))</f>
        <v/>
      </c>
      <c r="K1668" s="25">
        <f>LOWER(Settings!$C$4)&amp;".mit."&amp;$A1668&amp;IF($C1668="","","."&amp;$C1668&amp;"."&amp;$B1668)&amp;IF(INDEX(Variables!$D$5:$D$105,MATCH($A1668,Variables!$A$5:$A$105,0))="","","."&amp;INDEX(Variables!$D$5:$D$105,MATCH($A1668,Variables!$A$5:$A$105,0)))&amp;"."&amp;K$5</f>
        <v/>
      </c>
      <c r="L1668" s="46">
        <f>INDEX(Inputs!$U$5:$U$132,MATCH($B1668&amp;"|"&amp;$C1668,Inputs!$A$5:$A$132,0))</f>
        <v/>
      </c>
      <c r="M1668" s="47">
        <f>L1668*(1/(1+$G1668))^(1+$E1668)*(1+M$7)^$D1668*(M1650/L1650)^$E1668*((M1650+M1659)/(L1650+L1659))^($F1668*(1+$E1668))</f>
        <v/>
      </c>
      <c r="N1668" s="47">
        <f>M1668*(1/(1+$G1668))^(1+$E1668)*(1+N$7)^$D1668*(N1650/M1650)^$E1668*((N1650+N1659)/(M1650+M1659))^($F1668*(1+$E1668))</f>
        <v/>
      </c>
      <c r="O1668" s="47">
        <f>N1668*(1/(1+$G1668))^(1+$E1668)*(1+O$7)^$D1668*(O1650/N1650)^$E1668*((O1650+O1659)/(N1650+N1659))^($F1668*(1+$E1668))</f>
        <v/>
      </c>
      <c r="P1668" s="47">
        <f>O1668*(1/(1+$G1668))^(1+$E1668)*(1+P$7)^$D1668*(P1650/O1650)^$E1668*((P1650+P1659)/(O1650+O1659))^($F1668*(1+$E1668))</f>
        <v/>
      </c>
      <c r="Q1668" s="47">
        <f>P1668*(1/(1+$G1668))^(1+$E1668)*(1+Q$7)^$D1668*(Q1650/P1650)^$E1668*((Q1650+Q1659)/(P1650+P1659))^($F1668*(1+$E1668))</f>
        <v/>
      </c>
      <c r="R1668" s="47">
        <f>Q1668*(1/(1+$G1668))^(1+$E1668)*(1+R$7)^$D1668*(R1650/Q1650)^$E1668*((R1650+R1659)/(Q1650+Q1659))^($F1668*(1+$E1668))</f>
        <v/>
      </c>
      <c r="S1668" s="47">
        <f>R1668*(1/(1+$G1668))^(1+$E1668)*(1+S$7)^$D1668*(S1650/R1650)^$E1668*((S1650+S1659)/(R1650+R1659))^($F1668*(1+$E1668))</f>
        <v/>
      </c>
      <c r="T1668" s="47">
        <f>S1668*(1/(1+$G1668))^(1+$E1668)*(1+T$7)^$D1668*(T1650/S1650)^$E1668*((T1650+T1659)/(S1650+S1659))^($F1668*(1+$E1668))</f>
        <v/>
      </c>
      <c r="U1668" s="47">
        <f>T1668*(1/(1+$G1668))^(1+$E1668)*(1+U$7)^$D1668*(U1650/T1650)^$E1668*((U1650+U1659)/(T1650+T1659))^($F1668*(1+$E1668))</f>
        <v/>
      </c>
      <c r="V1668" s="47">
        <f>U1668*(1/(1+$G1668))^(1+$E1668)*(1+V$7)^$D1668*(V1650/U1650)^$E1668*((V1650+V1659)/(U1650+U1659))^($F1668*(1+$E1668))</f>
        <v/>
      </c>
      <c r="W1668" s="47">
        <f>V1668*(1/(1+$G1668))^(1+$E1668)*(1+W$7)^$D1668*(W1650/V1650)^$E1668*((W1650+W1659)/(V1650+V1659))^($F1668*(1+$E1668))</f>
        <v/>
      </c>
      <c r="X1668" s="47">
        <f>W1668*(1/(1+$G1668))^(1+$E1668)*(1+X$7)^$D1668*(X1650/W1650)^$E1668*((X1650+X1659)/(W1650+W1659))^($F1668*(1+$E1668))</f>
        <v/>
      </c>
      <c r="Y1668" s="47">
        <f>X1668*(1/(1+$G1668))^(1+$E1668)*(1+Y$7)^$D1668*(Y1650/X1650)^$E1668*((Y1650+Y1659)/(X1650+X1659))^($F1668*(1+$E1668))</f>
        <v/>
      </c>
      <c r="Z1668" s="47">
        <f>Y1668*(1/(1+$G1668))^(1+$E1668)*(1+Z$7)^$D1668*(Z1650/Y1650)^$E1668*((Z1650+Z1659)/(Y1650+Y1659))^($F1668*(1+$E1668))</f>
        <v/>
      </c>
      <c r="AA1668" s="47">
        <f>Z1668*(1/(1+$G1668))^(1+$E1668)*(1+AA$7)^$D1668*(AA1650/Z1650)^$E1668*((AA1650+AA1659)/(Z1650+Z1659))^($F1668*(1+$E1668))</f>
        <v/>
      </c>
      <c r="AB1668" s="47">
        <f>AA1668*(1/(1+$G1668))^(1+$E1668)*(1+AB$7)^$D1668*(AB1650/AA1650)^$E1668*((AB1650+AB1659)/(AA1650+AA1659))^($F1668*(1+$E1668))</f>
        <v/>
      </c>
      <c r="AC1668" s="47">
        <f>AB1668*(1/(1+$G1668))^(1+$E1668)*(1+AC$7)^$D1668*(AC1650/AB1650)^$E1668*((AC1650+AC1659)/(AB1650+AB1659))^($F1668*(1+$E1668))</f>
        <v/>
      </c>
      <c r="AD1668" s="48">
        <f>FUELUSE(AC1668,AD1650,AC1650,AD1659,AC1659,AD$7,$D1668,$E1668,$F1668,$G1668)</f>
        <v/>
      </c>
      <c r="AE1668" s="25">
        <f>LOWER(Settings!$C$4)&amp;".mit."&amp;$A1668&amp;IF($C1668="","","."&amp;$C1668&amp;"."&amp;$B1668)&amp;IF(INDEX(Variables!$D$5:$D$105,MATCH($A1668,Variables!$A$5:$A$105,0))="","","."&amp;INDEX(Variables!$D$5:$D$105,MATCH($A1668,Variables!$A$5:$A$105,0)))&amp;"."&amp;AE$5</f>
        <v/>
      </c>
      <c r="AF1668" s="46">
        <f>INDEX(Inputs!$U$5:$U$132,MATCH($B1668&amp;"|"&amp;$C1668,Inputs!$A$5:$A$132,0))</f>
        <v/>
      </c>
      <c r="AG1668" s="47">
        <f>AF1668*(1/(1+$G1668))^(1+$E1668)*(1+AG$7)^$D1668*(AG1650/AF1650)^$E1668*((AG1650+AG1659)/(AF1650+AF1659))^($F1668*(1+$E1668))</f>
        <v/>
      </c>
      <c r="AH1668" s="47">
        <f>AG1668*(1/(1+$G1668))^(1+$E1668)*(1+AH$7)^$D1668*(AH1650/AG1650)^$E1668*((AH1650+AH1659)/(AG1650+AG1659))^($F1668*(1+$E1668))</f>
        <v/>
      </c>
      <c r="AI1668" s="47">
        <f>AH1668*(1/(1+$G1668))^(1+$E1668)*(1+AI$7)^$D1668*(AI1650/AH1650)^$E1668*((AI1650+AI1659)/(AH1650+AH1659))^($F1668*(1+$E1668))</f>
        <v/>
      </c>
      <c r="AJ1668" s="47">
        <f>AI1668*(1/(1+$G1668))^(1+$E1668)*(1+AJ$7)^$D1668*(AJ1650/AI1650)^$E1668*((AJ1650+AJ1659)/(AI1650+AI1659))^($F1668*(1+$E1668))</f>
        <v/>
      </c>
      <c r="AK1668" s="47">
        <f>AJ1668*(1/(1+$G1668))^(1+$E1668)*(1+AK$7)^$D1668*(AK1650/AJ1650)^$E1668*((AK1650+AK1659)/(AJ1650+AJ1659))^($F1668*(1+$E1668))</f>
        <v/>
      </c>
      <c r="AL1668" s="47">
        <f>AK1668*(1/(1+$G1668))^(1+$E1668)*(1+AL$7)^$D1668*(AL1650/AK1650)^$E1668*((AL1650+AL1659)/(AK1650+AK1659))^($F1668*(1+$E1668))</f>
        <v/>
      </c>
      <c r="AM1668" s="47">
        <f>AL1668*(1/(1+$G1668))^(1+$E1668)*(1+AM$7)^$D1668*(AM1650/AL1650)^$E1668*((AM1650+AM1659)/(AL1650+AL1659))^($F1668*(1+$E1668))</f>
        <v/>
      </c>
      <c r="AN1668" s="47">
        <f>AM1668*(1/(1+$G1668))^(1+$E1668)*(1+AN$7)^$D1668*(AN1650/AM1650)^$E1668*((AN1650+AN1659)/(AM1650+AM1659))^($F1668*(1+$E1668))</f>
        <v/>
      </c>
      <c r="AO1668" s="47">
        <f>AN1668*(1/(1+$G1668))^(1+$E1668)*(1+AO$7)^$D1668*(AO1650/AN1650)^$E1668*((AO1650+AO1659)/(AN1650+AN1659))^($F1668*(1+$E1668))</f>
        <v/>
      </c>
      <c r="AP1668" s="47">
        <f>AO1668*(1/(1+$G1668))^(1+$E1668)*(1+AP$7)^$D1668*(AP1650/AO1650)^$E1668*((AP1650+AP1659)/(AO1650+AO1659))^($F1668*(1+$E1668))</f>
        <v/>
      </c>
      <c r="AQ1668" s="47">
        <f>AP1668*(1/(1+$G1668))^(1+$E1668)*(1+AQ$7)^$D1668*(AQ1650/AP1650)^$E1668*((AQ1650+AQ1659)/(AP1650+AP1659))^($F1668*(1+$E1668))</f>
        <v/>
      </c>
      <c r="AR1668" s="47">
        <f>AQ1668*(1/(1+$G1668))^(1+$E1668)*(1+AR$7)^$D1668*(AR1650/AQ1650)^$E1668*((AR1650+AR1659)/(AQ1650+AQ1659))^($F1668*(1+$E1668))</f>
        <v/>
      </c>
      <c r="AS1668" s="47">
        <f>AR1668*(1/(1+$G1668))^(1+$E1668)*(1+AS$7)^$D1668*(AS1650/AR1650)^$E1668*((AS1650+AS1659)/(AR1650+AR1659))^($F1668*(1+$E1668))</f>
        <v/>
      </c>
      <c r="AT1668" s="47">
        <f>AS1668*(1/(1+$G1668))^(1+$E1668)*(1+AT$7)^$D1668*(AT1650/AS1650)^$E1668*((AT1650+AT1659)/(AS1650+AS1659))^($F1668*(1+$E1668))</f>
        <v/>
      </c>
      <c r="AU1668" s="47">
        <f>AT1668*(1/(1+$G1668))^(1+$E1668)*(1+AU$7)^$D1668*(AU1650/AT1650)^$E1668*((AU1650+AU1659)/(AT1650+AT1659))^($F1668*(1+$E1668))</f>
        <v/>
      </c>
      <c r="AV1668" s="47">
        <f>AU1668*(1/(1+$G1668))^(1+$E1668)*(1+AV$7)^$D1668*(AV1650/AU1650)^$E1668*((AV1650+AV1659)/(AU1650+AU1659))^($F1668*(1+$E1668))</f>
        <v/>
      </c>
      <c r="AW1668" s="47">
        <f>AV1668*(1/(1+$G1668))^(1+$E1668)*(1+AW$7)^$D1668*(AW1650/AV1650)^$E1668*((AW1650+AW1659)/(AV1650+AV1659))^($F1668*(1+$E1668))</f>
        <v/>
      </c>
      <c r="AX1668" s="48">
        <f>FUELUSE(AW1668,AX1650,AW1650,AX1659,AW1659,AX$7,$D1668,$E1668,$F1668,$G1668)</f>
        <v/>
      </c>
    </row>
    <row r="1669" hidden="1" outlineLevel="2">
      <c r="A1669" s="5" t="inlineStr">
        <is>
          <t>ener</t>
        </is>
      </c>
      <c r="B1669" s="5" t="inlineStr">
        <is>
          <t>ker</t>
        </is>
      </c>
      <c r="C1669" s="5" t="inlineStr">
        <is>
          <t>cst</t>
        </is>
      </c>
      <c r="D1669" s="40">
        <f>INDEX(Inputs!$N$5:$N$132,MATCH($B1669&amp;"|"&amp;$C1669,Inputs!$A$5:$A$132,0))</f>
        <v/>
      </c>
      <c r="E1669" s="40">
        <f>INDEX(Inputs!$O$5:$O$132,MATCH($B1669&amp;"|"&amp;$C1669,Inputs!$A$5:$A$132,0))</f>
        <v/>
      </c>
      <c r="F1669" s="40">
        <f>INDEX(Inputs!$P$5:$P$132,MATCH($B1669&amp;"|"&amp;$C1669,Inputs!$A$5:$A$132,0))</f>
        <v/>
      </c>
      <c r="G1669" s="40">
        <f>INDEX(Inputs!$Q$5:$Q$132,MATCH($B1669&amp;"|"&amp;$C1669,Inputs!$A$5:$A$132,0))</f>
        <v/>
      </c>
      <c r="H1669" s="5">
        <f>INDEX(Variables!$B$5:$B$105,MATCH($A1669,Variables!$A$5:$A$105,0))&amp;IF($C1669="",""," | "&amp;INDEX(Mapping!$B$5:$B$26,MATCH($C1669,Mapping!$A$5:$A$26,0))&amp;" | "&amp;INDEX(Mapping!$B$30:$B$41,MATCH($B1669,Mapping!$A$30:$A$41,0)))</f>
        <v/>
      </c>
      <c r="I1669" s="5">
        <f>INDEX(Variables!$C$5:$C$105,MATCH($A1669,Variables!$A$5:$A$105,0))</f>
        <v/>
      </c>
      <c r="J1669" s="5">
        <f>INDEX(Variables!$E$5:$E$105,MATCH($A1669,Variables!$A$5:$A$105,0))</f>
        <v/>
      </c>
      <c r="K1669" s="25">
        <f>LOWER(Settings!$C$4)&amp;".mit."&amp;$A1669&amp;IF($C1669="","","."&amp;$C1669&amp;"."&amp;$B1669)&amp;IF(INDEX(Variables!$D$5:$D$105,MATCH($A1669,Variables!$A$5:$A$105,0))="","","."&amp;INDEX(Variables!$D$5:$D$105,MATCH($A1669,Variables!$A$5:$A$105,0)))&amp;"."&amp;K$5</f>
        <v/>
      </c>
      <c r="L1669" s="46">
        <f>INDEX(Inputs!$U$5:$U$132,MATCH($B1669&amp;"|"&amp;$C1669,Inputs!$A$5:$A$132,0))</f>
        <v/>
      </c>
      <c r="M1669" s="47">
        <f>L1669*(1/(1+$G1669))^(1+$E1669)*(1+M$7)^$D1669*(M1651/L1651)^$E1669*((M1651+M1660)/(L1651+L1660))^($F1669*(1+$E1669))</f>
        <v/>
      </c>
      <c r="N1669" s="47">
        <f>M1669*(1/(1+$G1669))^(1+$E1669)*(1+N$7)^$D1669*(N1651/M1651)^$E1669*((N1651+N1660)/(M1651+M1660))^($F1669*(1+$E1669))</f>
        <v/>
      </c>
      <c r="O1669" s="47">
        <f>N1669*(1/(1+$G1669))^(1+$E1669)*(1+O$7)^$D1669*(O1651/N1651)^$E1669*((O1651+O1660)/(N1651+N1660))^($F1669*(1+$E1669))</f>
        <v/>
      </c>
      <c r="P1669" s="47">
        <f>O1669*(1/(1+$G1669))^(1+$E1669)*(1+P$7)^$D1669*(P1651/O1651)^$E1669*((P1651+P1660)/(O1651+O1660))^($F1669*(1+$E1669))</f>
        <v/>
      </c>
      <c r="Q1669" s="47">
        <f>P1669*(1/(1+$G1669))^(1+$E1669)*(1+Q$7)^$D1669*(Q1651/P1651)^$E1669*((Q1651+Q1660)/(P1651+P1660))^($F1669*(1+$E1669))</f>
        <v/>
      </c>
      <c r="R1669" s="47">
        <f>Q1669*(1/(1+$G1669))^(1+$E1669)*(1+R$7)^$D1669*(R1651/Q1651)^$E1669*((R1651+R1660)/(Q1651+Q1660))^($F1669*(1+$E1669))</f>
        <v/>
      </c>
      <c r="S1669" s="47">
        <f>R1669*(1/(1+$G1669))^(1+$E1669)*(1+S$7)^$D1669*(S1651/R1651)^$E1669*((S1651+S1660)/(R1651+R1660))^($F1669*(1+$E1669))</f>
        <v/>
      </c>
      <c r="T1669" s="47">
        <f>S1669*(1/(1+$G1669))^(1+$E1669)*(1+T$7)^$D1669*(T1651/S1651)^$E1669*((T1651+T1660)/(S1651+S1660))^($F1669*(1+$E1669))</f>
        <v/>
      </c>
      <c r="U1669" s="47">
        <f>T1669*(1/(1+$G1669))^(1+$E1669)*(1+U$7)^$D1669*(U1651/T1651)^$E1669*((U1651+U1660)/(T1651+T1660))^($F1669*(1+$E1669))</f>
        <v/>
      </c>
      <c r="V1669" s="47">
        <f>U1669*(1/(1+$G1669))^(1+$E1669)*(1+V$7)^$D1669*(V1651/U1651)^$E1669*((V1651+V1660)/(U1651+U1660))^($F1669*(1+$E1669))</f>
        <v/>
      </c>
      <c r="W1669" s="47">
        <f>V1669*(1/(1+$G1669))^(1+$E1669)*(1+W$7)^$D1669*(W1651/V1651)^$E1669*((W1651+W1660)/(V1651+V1660))^($F1669*(1+$E1669))</f>
        <v/>
      </c>
      <c r="X1669" s="47">
        <f>W1669*(1/(1+$G1669))^(1+$E1669)*(1+X$7)^$D1669*(X1651/W1651)^$E1669*((X1651+X1660)/(W1651+W1660))^($F1669*(1+$E1669))</f>
        <v/>
      </c>
      <c r="Y1669" s="47">
        <f>X1669*(1/(1+$G1669))^(1+$E1669)*(1+Y$7)^$D1669*(Y1651/X1651)^$E1669*((Y1651+Y1660)/(X1651+X1660))^($F1669*(1+$E1669))</f>
        <v/>
      </c>
      <c r="Z1669" s="47">
        <f>Y1669*(1/(1+$G1669))^(1+$E1669)*(1+Z$7)^$D1669*(Z1651/Y1651)^$E1669*((Z1651+Z1660)/(Y1651+Y1660))^($F1669*(1+$E1669))</f>
        <v/>
      </c>
      <c r="AA1669" s="47">
        <f>Z1669*(1/(1+$G1669))^(1+$E1669)*(1+AA$7)^$D1669*(AA1651/Z1651)^$E1669*((AA1651+AA1660)/(Z1651+Z1660))^($F1669*(1+$E1669))</f>
        <v/>
      </c>
      <c r="AB1669" s="47">
        <f>AA1669*(1/(1+$G1669))^(1+$E1669)*(1+AB$7)^$D1669*(AB1651/AA1651)^$E1669*((AB1651+AB1660)/(AA1651+AA1660))^($F1669*(1+$E1669))</f>
        <v/>
      </c>
      <c r="AC1669" s="47">
        <f>AB1669*(1/(1+$G1669))^(1+$E1669)*(1+AC$7)^$D1669*(AC1651/AB1651)^$E1669*((AC1651+AC1660)/(AB1651+AB1660))^($F1669*(1+$E1669))</f>
        <v/>
      </c>
      <c r="AD1669" s="48">
        <f>FUELUSE(AC1669,AD1651,AC1651,AD1660,AC1660,AD$7,$D1669,$E1669,$F1669,$G1669)</f>
        <v/>
      </c>
      <c r="AE1669" s="25">
        <f>LOWER(Settings!$C$4)&amp;".mit."&amp;$A1669&amp;IF($C1669="","","."&amp;$C1669&amp;"."&amp;$B1669)&amp;IF(INDEX(Variables!$D$5:$D$105,MATCH($A1669,Variables!$A$5:$A$105,0))="","","."&amp;INDEX(Variables!$D$5:$D$105,MATCH($A1669,Variables!$A$5:$A$105,0)))&amp;"."&amp;AE$5</f>
        <v/>
      </c>
      <c r="AF1669" s="46">
        <f>INDEX(Inputs!$U$5:$U$132,MATCH($B1669&amp;"|"&amp;$C1669,Inputs!$A$5:$A$132,0))</f>
        <v/>
      </c>
      <c r="AG1669" s="47">
        <f>AF1669*(1/(1+$G1669))^(1+$E1669)*(1+AG$7)^$D1669*(AG1651/AF1651)^$E1669*((AG1651+AG1660)/(AF1651+AF1660))^($F1669*(1+$E1669))</f>
        <v/>
      </c>
      <c r="AH1669" s="47">
        <f>AG1669*(1/(1+$G1669))^(1+$E1669)*(1+AH$7)^$D1669*(AH1651/AG1651)^$E1669*((AH1651+AH1660)/(AG1651+AG1660))^($F1669*(1+$E1669))</f>
        <v/>
      </c>
      <c r="AI1669" s="47">
        <f>AH1669*(1/(1+$G1669))^(1+$E1669)*(1+AI$7)^$D1669*(AI1651/AH1651)^$E1669*((AI1651+AI1660)/(AH1651+AH1660))^($F1669*(1+$E1669))</f>
        <v/>
      </c>
      <c r="AJ1669" s="47">
        <f>AI1669*(1/(1+$G1669))^(1+$E1669)*(1+AJ$7)^$D1669*(AJ1651/AI1651)^$E1669*((AJ1651+AJ1660)/(AI1651+AI1660))^($F1669*(1+$E1669))</f>
        <v/>
      </c>
      <c r="AK1669" s="47">
        <f>AJ1669*(1/(1+$G1669))^(1+$E1669)*(1+AK$7)^$D1669*(AK1651/AJ1651)^$E1669*((AK1651+AK1660)/(AJ1651+AJ1660))^($F1669*(1+$E1669))</f>
        <v/>
      </c>
      <c r="AL1669" s="47">
        <f>AK1669*(1/(1+$G1669))^(1+$E1669)*(1+AL$7)^$D1669*(AL1651/AK1651)^$E1669*((AL1651+AL1660)/(AK1651+AK1660))^($F1669*(1+$E1669))</f>
        <v/>
      </c>
      <c r="AM1669" s="47">
        <f>AL1669*(1/(1+$G1669))^(1+$E1669)*(1+AM$7)^$D1669*(AM1651/AL1651)^$E1669*((AM1651+AM1660)/(AL1651+AL1660))^($F1669*(1+$E1669))</f>
        <v/>
      </c>
      <c r="AN1669" s="47">
        <f>AM1669*(1/(1+$G1669))^(1+$E1669)*(1+AN$7)^$D1669*(AN1651/AM1651)^$E1669*((AN1651+AN1660)/(AM1651+AM1660))^($F1669*(1+$E1669))</f>
        <v/>
      </c>
      <c r="AO1669" s="47">
        <f>AN1669*(1/(1+$G1669))^(1+$E1669)*(1+AO$7)^$D1669*(AO1651/AN1651)^$E1669*((AO1651+AO1660)/(AN1651+AN1660))^($F1669*(1+$E1669))</f>
        <v/>
      </c>
      <c r="AP1669" s="47">
        <f>AO1669*(1/(1+$G1669))^(1+$E1669)*(1+AP$7)^$D1669*(AP1651/AO1651)^$E1669*((AP1651+AP1660)/(AO1651+AO1660))^($F1669*(1+$E1669))</f>
        <v/>
      </c>
      <c r="AQ1669" s="47">
        <f>AP1669*(1/(1+$G1669))^(1+$E1669)*(1+AQ$7)^$D1669*(AQ1651/AP1651)^$E1669*((AQ1651+AQ1660)/(AP1651+AP1660))^($F1669*(1+$E1669))</f>
        <v/>
      </c>
      <c r="AR1669" s="47">
        <f>AQ1669*(1/(1+$G1669))^(1+$E1669)*(1+AR$7)^$D1669*(AR1651/AQ1651)^$E1669*((AR1651+AR1660)/(AQ1651+AQ1660))^($F1669*(1+$E1669))</f>
        <v/>
      </c>
      <c r="AS1669" s="47">
        <f>AR1669*(1/(1+$G1669))^(1+$E1669)*(1+AS$7)^$D1669*(AS1651/AR1651)^$E1669*((AS1651+AS1660)/(AR1651+AR1660))^($F1669*(1+$E1669))</f>
        <v/>
      </c>
      <c r="AT1669" s="47">
        <f>AS1669*(1/(1+$G1669))^(1+$E1669)*(1+AT$7)^$D1669*(AT1651/AS1651)^$E1669*((AT1651+AT1660)/(AS1651+AS1660))^($F1669*(1+$E1669))</f>
        <v/>
      </c>
      <c r="AU1669" s="47">
        <f>AT1669*(1/(1+$G1669))^(1+$E1669)*(1+AU$7)^$D1669*(AU1651/AT1651)^$E1669*((AU1651+AU1660)/(AT1651+AT1660))^($F1669*(1+$E1669))</f>
        <v/>
      </c>
      <c r="AV1669" s="47">
        <f>AU1669*(1/(1+$G1669))^(1+$E1669)*(1+AV$7)^$D1669*(AV1651/AU1651)^$E1669*((AV1651+AV1660)/(AU1651+AU1660))^($F1669*(1+$E1669))</f>
        <v/>
      </c>
      <c r="AW1669" s="47">
        <f>AV1669*(1/(1+$G1669))^(1+$E1669)*(1+AW$7)^$D1669*(AW1651/AV1651)^$E1669*((AW1651+AW1660)/(AV1651+AV1660))^($F1669*(1+$E1669))</f>
        <v/>
      </c>
      <c r="AX1669" s="48">
        <f>FUELUSE(AW1669,AX1651,AW1651,AX1660,AW1660,AX$7,$D1669,$E1669,$F1669,$G1669)</f>
        <v/>
      </c>
    </row>
    <row r="1670" hidden="1" outlineLevel="2">
      <c r="A1670" s="5" t="inlineStr">
        <is>
          <t>ener</t>
        </is>
      </c>
      <c r="B1670" s="5" t="inlineStr">
        <is>
          <t>oop</t>
        </is>
      </c>
      <c r="C1670" s="5" t="inlineStr">
        <is>
          <t>cst</t>
        </is>
      </c>
      <c r="D1670" s="40">
        <f>INDEX(Inputs!$N$5:$N$132,MATCH($B1670&amp;"|"&amp;$C1670,Inputs!$A$5:$A$132,0))</f>
        <v/>
      </c>
      <c r="E1670" s="40">
        <f>INDEX(Inputs!$O$5:$O$132,MATCH($B1670&amp;"|"&amp;$C1670,Inputs!$A$5:$A$132,0))</f>
        <v/>
      </c>
      <c r="F1670" s="40">
        <f>INDEX(Inputs!$P$5:$P$132,MATCH($B1670&amp;"|"&amp;$C1670,Inputs!$A$5:$A$132,0))</f>
        <v/>
      </c>
      <c r="G1670" s="40">
        <f>INDEX(Inputs!$Q$5:$Q$132,MATCH($B1670&amp;"|"&amp;$C1670,Inputs!$A$5:$A$132,0))</f>
        <v/>
      </c>
      <c r="H1670" s="5">
        <f>INDEX(Variables!$B$5:$B$105,MATCH($A1670,Variables!$A$5:$A$105,0))&amp;IF($C1670="",""," | "&amp;INDEX(Mapping!$B$5:$B$26,MATCH($C1670,Mapping!$A$5:$A$26,0))&amp;" | "&amp;INDEX(Mapping!$B$30:$B$41,MATCH($B1670,Mapping!$A$30:$A$41,0)))</f>
        <v/>
      </c>
      <c r="I1670" s="5">
        <f>INDEX(Variables!$C$5:$C$105,MATCH($A1670,Variables!$A$5:$A$105,0))</f>
        <v/>
      </c>
      <c r="J1670" s="5">
        <f>INDEX(Variables!$E$5:$E$105,MATCH($A1670,Variables!$A$5:$A$105,0))</f>
        <v/>
      </c>
      <c r="K1670" s="25">
        <f>LOWER(Settings!$C$4)&amp;".mit."&amp;$A1670&amp;IF($C1670="","","."&amp;$C1670&amp;"."&amp;$B1670)&amp;IF(INDEX(Variables!$D$5:$D$105,MATCH($A1670,Variables!$A$5:$A$105,0))="","","."&amp;INDEX(Variables!$D$5:$D$105,MATCH($A1670,Variables!$A$5:$A$105,0)))&amp;"."&amp;K$5</f>
        <v/>
      </c>
      <c r="L1670" s="46">
        <f>INDEX(Inputs!$U$5:$U$132,MATCH($B1670&amp;"|"&amp;$C1670,Inputs!$A$5:$A$132,0))</f>
        <v/>
      </c>
      <c r="M1670" s="47">
        <f>L1670*(1/(1+$G1670))^(1+$E1670)*(1+M$7)^$D1670*(M1652/L1652)^$E1670*((M1652+M1661)/(L1652+L1661))^($F1670*(1+$E1670))</f>
        <v/>
      </c>
      <c r="N1670" s="47">
        <f>M1670*(1/(1+$G1670))^(1+$E1670)*(1+N$7)^$D1670*(N1652/M1652)^$E1670*((N1652+N1661)/(M1652+M1661))^($F1670*(1+$E1670))</f>
        <v/>
      </c>
      <c r="O1670" s="47">
        <f>N1670*(1/(1+$G1670))^(1+$E1670)*(1+O$7)^$D1670*(O1652/N1652)^$E1670*((O1652+O1661)/(N1652+N1661))^($F1670*(1+$E1670))</f>
        <v/>
      </c>
      <c r="P1670" s="47">
        <f>O1670*(1/(1+$G1670))^(1+$E1670)*(1+P$7)^$D1670*(P1652/O1652)^$E1670*((P1652+P1661)/(O1652+O1661))^($F1670*(1+$E1670))</f>
        <v/>
      </c>
      <c r="Q1670" s="47">
        <f>P1670*(1/(1+$G1670))^(1+$E1670)*(1+Q$7)^$D1670*(Q1652/P1652)^$E1670*((Q1652+Q1661)/(P1652+P1661))^($F1670*(1+$E1670))</f>
        <v/>
      </c>
      <c r="R1670" s="47">
        <f>Q1670*(1/(1+$G1670))^(1+$E1670)*(1+R$7)^$D1670*(R1652/Q1652)^$E1670*((R1652+R1661)/(Q1652+Q1661))^($F1670*(1+$E1670))</f>
        <v/>
      </c>
      <c r="S1670" s="47">
        <f>R1670*(1/(1+$G1670))^(1+$E1670)*(1+S$7)^$D1670*(S1652/R1652)^$E1670*((S1652+S1661)/(R1652+R1661))^($F1670*(1+$E1670))</f>
        <v/>
      </c>
      <c r="T1670" s="47">
        <f>S1670*(1/(1+$G1670))^(1+$E1670)*(1+T$7)^$D1670*(T1652/S1652)^$E1670*((T1652+T1661)/(S1652+S1661))^($F1670*(1+$E1670))</f>
        <v/>
      </c>
      <c r="U1670" s="47">
        <f>T1670*(1/(1+$G1670))^(1+$E1670)*(1+U$7)^$D1670*(U1652/T1652)^$E1670*((U1652+U1661)/(T1652+T1661))^($F1670*(1+$E1670))</f>
        <v/>
      </c>
      <c r="V1670" s="47">
        <f>U1670*(1/(1+$G1670))^(1+$E1670)*(1+V$7)^$D1670*(V1652/U1652)^$E1670*((V1652+V1661)/(U1652+U1661))^($F1670*(1+$E1670))</f>
        <v/>
      </c>
      <c r="W1670" s="47">
        <f>V1670*(1/(1+$G1670))^(1+$E1670)*(1+W$7)^$D1670*(W1652/V1652)^$E1670*((W1652+W1661)/(V1652+V1661))^($F1670*(1+$E1670))</f>
        <v/>
      </c>
      <c r="X1670" s="47">
        <f>W1670*(1/(1+$G1670))^(1+$E1670)*(1+X$7)^$D1670*(X1652/W1652)^$E1670*((X1652+X1661)/(W1652+W1661))^($F1670*(1+$E1670))</f>
        <v/>
      </c>
      <c r="Y1670" s="47">
        <f>X1670*(1/(1+$G1670))^(1+$E1670)*(1+Y$7)^$D1670*(Y1652/X1652)^$E1670*((Y1652+Y1661)/(X1652+X1661))^($F1670*(1+$E1670))</f>
        <v/>
      </c>
      <c r="Z1670" s="47">
        <f>Y1670*(1/(1+$G1670))^(1+$E1670)*(1+Z$7)^$D1670*(Z1652/Y1652)^$E1670*((Z1652+Z1661)/(Y1652+Y1661))^($F1670*(1+$E1670))</f>
        <v/>
      </c>
      <c r="AA1670" s="47">
        <f>Z1670*(1/(1+$G1670))^(1+$E1670)*(1+AA$7)^$D1670*(AA1652/Z1652)^$E1670*((AA1652+AA1661)/(Z1652+Z1661))^($F1670*(1+$E1670))</f>
        <v/>
      </c>
      <c r="AB1670" s="47">
        <f>AA1670*(1/(1+$G1670))^(1+$E1670)*(1+AB$7)^$D1670*(AB1652/AA1652)^$E1670*((AB1652+AB1661)/(AA1652+AA1661))^($F1670*(1+$E1670))</f>
        <v/>
      </c>
      <c r="AC1670" s="47">
        <f>AB1670*(1/(1+$G1670))^(1+$E1670)*(1+AC$7)^$D1670*(AC1652/AB1652)^$E1670*((AC1652+AC1661)/(AB1652+AB1661))^($F1670*(1+$E1670))</f>
        <v/>
      </c>
      <c r="AD1670" s="48">
        <f>FUELUSE(AC1670,AD1652,AC1652,AD1661,AC1661,AD$7,$D1670,$E1670,$F1670,$G1670)</f>
        <v/>
      </c>
      <c r="AE1670" s="25">
        <f>LOWER(Settings!$C$4)&amp;".mit."&amp;$A1670&amp;IF($C1670="","","."&amp;$C1670&amp;"."&amp;$B1670)&amp;IF(INDEX(Variables!$D$5:$D$105,MATCH($A1670,Variables!$A$5:$A$105,0))="","","."&amp;INDEX(Variables!$D$5:$D$105,MATCH($A1670,Variables!$A$5:$A$105,0)))&amp;"."&amp;AE$5</f>
        <v/>
      </c>
      <c r="AF1670" s="46">
        <f>INDEX(Inputs!$U$5:$U$132,MATCH($B1670&amp;"|"&amp;$C1670,Inputs!$A$5:$A$132,0))</f>
        <v/>
      </c>
      <c r="AG1670" s="47">
        <f>AF1670*(1/(1+$G1670))^(1+$E1670)*(1+AG$7)^$D1670*(AG1652/AF1652)^$E1670*((AG1652+AG1661)/(AF1652+AF1661))^($F1670*(1+$E1670))</f>
        <v/>
      </c>
      <c r="AH1670" s="47">
        <f>AG1670*(1/(1+$G1670))^(1+$E1670)*(1+AH$7)^$D1670*(AH1652/AG1652)^$E1670*((AH1652+AH1661)/(AG1652+AG1661))^($F1670*(1+$E1670))</f>
        <v/>
      </c>
      <c r="AI1670" s="47">
        <f>AH1670*(1/(1+$G1670))^(1+$E1670)*(1+AI$7)^$D1670*(AI1652/AH1652)^$E1670*((AI1652+AI1661)/(AH1652+AH1661))^($F1670*(1+$E1670))</f>
        <v/>
      </c>
      <c r="AJ1670" s="47">
        <f>AI1670*(1/(1+$G1670))^(1+$E1670)*(1+AJ$7)^$D1670*(AJ1652/AI1652)^$E1670*((AJ1652+AJ1661)/(AI1652+AI1661))^($F1670*(1+$E1670))</f>
        <v/>
      </c>
      <c r="AK1670" s="47">
        <f>AJ1670*(1/(1+$G1670))^(1+$E1670)*(1+AK$7)^$D1670*(AK1652/AJ1652)^$E1670*((AK1652+AK1661)/(AJ1652+AJ1661))^($F1670*(1+$E1670))</f>
        <v/>
      </c>
      <c r="AL1670" s="47">
        <f>AK1670*(1/(1+$G1670))^(1+$E1670)*(1+AL$7)^$D1670*(AL1652/AK1652)^$E1670*((AL1652+AL1661)/(AK1652+AK1661))^($F1670*(1+$E1670))</f>
        <v/>
      </c>
      <c r="AM1670" s="47">
        <f>AL1670*(1/(1+$G1670))^(1+$E1670)*(1+AM$7)^$D1670*(AM1652/AL1652)^$E1670*((AM1652+AM1661)/(AL1652+AL1661))^($F1670*(1+$E1670))</f>
        <v/>
      </c>
      <c r="AN1670" s="47">
        <f>AM1670*(1/(1+$G1670))^(1+$E1670)*(1+AN$7)^$D1670*(AN1652/AM1652)^$E1670*((AN1652+AN1661)/(AM1652+AM1661))^($F1670*(1+$E1670))</f>
        <v/>
      </c>
      <c r="AO1670" s="47">
        <f>AN1670*(1/(1+$G1670))^(1+$E1670)*(1+AO$7)^$D1670*(AO1652/AN1652)^$E1670*((AO1652+AO1661)/(AN1652+AN1661))^($F1670*(1+$E1670))</f>
        <v/>
      </c>
      <c r="AP1670" s="47">
        <f>AO1670*(1/(1+$G1670))^(1+$E1670)*(1+AP$7)^$D1670*(AP1652/AO1652)^$E1670*((AP1652+AP1661)/(AO1652+AO1661))^($F1670*(1+$E1670))</f>
        <v/>
      </c>
      <c r="AQ1670" s="47">
        <f>AP1670*(1/(1+$G1670))^(1+$E1670)*(1+AQ$7)^$D1670*(AQ1652/AP1652)^$E1670*((AQ1652+AQ1661)/(AP1652+AP1661))^($F1670*(1+$E1670))</f>
        <v/>
      </c>
      <c r="AR1670" s="47">
        <f>AQ1670*(1/(1+$G1670))^(1+$E1670)*(1+AR$7)^$D1670*(AR1652/AQ1652)^$E1670*((AR1652+AR1661)/(AQ1652+AQ1661))^($F1670*(1+$E1670))</f>
        <v/>
      </c>
      <c r="AS1670" s="47">
        <f>AR1670*(1/(1+$G1670))^(1+$E1670)*(1+AS$7)^$D1670*(AS1652/AR1652)^$E1670*((AS1652+AS1661)/(AR1652+AR1661))^($F1670*(1+$E1670))</f>
        <v/>
      </c>
      <c r="AT1670" s="47">
        <f>AS1670*(1/(1+$G1670))^(1+$E1670)*(1+AT$7)^$D1670*(AT1652/AS1652)^$E1670*((AT1652+AT1661)/(AS1652+AS1661))^($F1670*(1+$E1670))</f>
        <v/>
      </c>
      <c r="AU1670" s="47">
        <f>AT1670*(1/(1+$G1670))^(1+$E1670)*(1+AU$7)^$D1670*(AU1652/AT1652)^$E1670*((AU1652+AU1661)/(AT1652+AT1661))^($F1670*(1+$E1670))</f>
        <v/>
      </c>
      <c r="AV1670" s="47">
        <f>AU1670*(1/(1+$G1670))^(1+$E1670)*(1+AV$7)^$D1670*(AV1652/AU1652)^$E1670*((AV1652+AV1661)/(AU1652+AU1661))^($F1670*(1+$E1670))</f>
        <v/>
      </c>
      <c r="AW1670" s="47">
        <f>AV1670*(1/(1+$G1670))^(1+$E1670)*(1+AW$7)^$D1670*(AW1652/AV1652)^$E1670*((AW1652+AW1661)/(AV1652+AV1661))^($F1670*(1+$E1670))</f>
        <v/>
      </c>
      <c r="AX1670" s="48">
        <f>FUELUSE(AW1670,AX1652,AW1652,AX1661,AW1661,AX$7,$D1670,$E1670,$F1670,$G1670)</f>
        <v/>
      </c>
    </row>
    <row r="1671" hidden="1" outlineLevel="2">
      <c r="A1671" s="5" t="inlineStr">
        <is>
          <t>ener</t>
        </is>
      </c>
      <c r="B1671" s="5" t="inlineStr">
        <is>
          <t>bio</t>
        </is>
      </c>
      <c r="C1671" s="5" t="inlineStr">
        <is>
          <t>cst</t>
        </is>
      </c>
      <c r="D1671" s="40">
        <f>INDEX(Inputs!$N$5:$N$132,MATCH($B1671&amp;"|"&amp;$C1671,Inputs!$A$5:$A$132,0))</f>
        <v/>
      </c>
      <c r="E1671" s="40">
        <f>INDEX(Inputs!$O$5:$O$132,MATCH($B1671&amp;"|"&amp;$C1671,Inputs!$A$5:$A$132,0))</f>
        <v/>
      </c>
      <c r="F1671" s="40">
        <f>INDEX(Inputs!$P$5:$P$132,MATCH($B1671&amp;"|"&amp;$C1671,Inputs!$A$5:$A$132,0))</f>
        <v/>
      </c>
      <c r="G1671" s="40">
        <f>INDEX(Inputs!$Q$5:$Q$132,MATCH($B1671&amp;"|"&amp;$C1671,Inputs!$A$5:$A$132,0))</f>
        <v/>
      </c>
      <c r="H1671" s="5">
        <f>INDEX(Variables!$B$5:$B$105,MATCH($A1671,Variables!$A$5:$A$105,0))&amp;IF($C1671="",""," | "&amp;INDEX(Mapping!$B$5:$B$26,MATCH($C1671,Mapping!$A$5:$A$26,0))&amp;" | "&amp;INDEX(Mapping!$B$30:$B$41,MATCH($B1671,Mapping!$A$30:$A$41,0)))</f>
        <v/>
      </c>
      <c r="I1671" s="5">
        <f>INDEX(Variables!$C$5:$C$105,MATCH($A1671,Variables!$A$5:$A$105,0))</f>
        <v/>
      </c>
      <c r="J1671" s="5">
        <f>INDEX(Variables!$E$5:$E$105,MATCH($A1671,Variables!$A$5:$A$105,0))</f>
        <v/>
      </c>
      <c r="K1671" s="25">
        <f>LOWER(Settings!$C$4)&amp;".mit."&amp;$A1671&amp;IF($C1671="","","."&amp;$C1671&amp;"."&amp;$B1671)&amp;IF(INDEX(Variables!$D$5:$D$105,MATCH($A1671,Variables!$A$5:$A$105,0))="","","."&amp;INDEX(Variables!$D$5:$D$105,MATCH($A1671,Variables!$A$5:$A$105,0)))&amp;"."&amp;K$5</f>
        <v/>
      </c>
      <c r="L1671" s="46">
        <f>INDEX(Inputs!$U$5:$U$132,MATCH($B1671&amp;"|"&amp;$C1671,Inputs!$A$5:$A$132,0))</f>
        <v/>
      </c>
      <c r="M1671" s="47">
        <f>L1671*(1/(1+$G1671))^(1+$E1671)*(1+M$7)^$D1671*(M1653/L1653)^$E1671*((M1653+M1662)/(L1653+L1662))^($F1671*(1+$E1671))</f>
        <v/>
      </c>
      <c r="N1671" s="47">
        <f>M1671*(1/(1+$G1671))^(1+$E1671)*(1+N$7)^$D1671*(N1653/M1653)^$E1671*((N1653+N1662)/(M1653+M1662))^($F1671*(1+$E1671))</f>
        <v/>
      </c>
      <c r="O1671" s="47">
        <f>N1671*(1/(1+$G1671))^(1+$E1671)*(1+O$7)^$D1671*(O1653/N1653)^$E1671*((O1653+O1662)/(N1653+N1662))^($F1671*(1+$E1671))</f>
        <v/>
      </c>
      <c r="P1671" s="47">
        <f>O1671*(1/(1+$G1671))^(1+$E1671)*(1+P$7)^$D1671*(P1653/O1653)^$E1671*((P1653+P1662)/(O1653+O1662))^($F1671*(1+$E1671))</f>
        <v/>
      </c>
      <c r="Q1671" s="47">
        <f>P1671*(1/(1+$G1671))^(1+$E1671)*(1+Q$7)^$D1671*(Q1653/P1653)^$E1671*((Q1653+Q1662)/(P1653+P1662))^($F1671*(1+$E1671))</f>
        <v/>
      </c>
      <c r="R1671" s="47">
        <f>Q1671*(1/(1+$G1671))^(1+$E1671)*(1+R$7)^$D1671*(R1653/Q1653)^$E1671*((R1653+R1662)/(Q1653+Q1662))^($F1671*(1+$E1671))</f>
        <v/>
      </c>
      <c r="S1671" s="47">
        <f>R1671*(1/(1+$G1671))^(1+$E1671)*(1+S$7)^$D1671*(S1653/R1653)^$E1671*((S1653+S1662)/(R1653+R1662))^($F1671*(1+$E1671))</f>
        <v/>
      </c>
      <c r="T1671" s="47">
        <f>S1671*(1/(1+$G1671))^(1+$E1671)*(1+T$7)^$D1671*(T1653/S1653)^$E1671*((T1653+T1662)/(S1653+S1662))^($F1671*(1+$E1671))</f>
        <v/>
      </c>
      <c r="U1671" s="47">
        <f>T1671*(1/(1+$G1671))^(1+$E1671)*(1+U$7)^$D1671*(U1653/T1653)^$E1671*((U1653+U1662)/(T1653+T1662))^($F1671*(1+$E1671))</f>
        <v/>
      </c>
      <c r="V1671" s="47">
        <f>U1671*(1/(1+$G1671))^(1+$E1671)*(1+V$7)^$D1671*(V1653/U1653)^$E1671*((V1653+V1662)/(U1653+U1662))^($F1671*(1+$E1671))</f>
        <v/>
      </c>
      <c r="W1671" s="47">
        <f>V1671*(1/(1+$G1671))^(1+$E1671)*(1+W$7)^$D1671*(W1653/V1653)^$E1671*((W1653+W1662)/(V1653+V1662))^($F1671*(1+$E1671))</f>
        <v/>
      </c>
      <c r="X1671" s="47">
        <f>W1671*(1/(1+$G1671))^(1+$E1671)*(1+X$7)^$D1671*(X1653/W1653)^$E1671*((X1653+X1662)/(W1653+W1662))^($F1671*(1+$E1671))</f>
        <v/>
      </c>
      <c r="Y1671" s="47">
        <f>X1671*(1/(1+$G1671))^(1+$E1671)*(1+Y$7)^$D1671*(Y1653/X1653)^$E1671*((Y1653+Y1662)/(X1653+X1662))^($F1671*(1+$E1671))</f>
        <v/>
      </c>
      <c r="Z1671" s="47">
        <f>Y1671*(1/(1+$G1671))^(1+$E1671)*(1+Z$7)^$D1671*(Z1653/Y1653)^$E1671*((Z1653+Z1662)/(Y1653+Y1662))^($F1671*(1+$E1671))</f>
        <v/>
      </c>
      <c r="AA1671" s="47">
        <f>Z1671*(1/(1+$G1671))^(1+$E1671)*(1+AA$7)^$D1671*(AA1653/Z1653)^$E1671*((AA1653+AA1662)/(Z1653+Z1662))^($F1671*(1+$E1671))</f>
        <v/>
      </c>
      <c r="AB1671" s="47">
        <f>AA1671*(1/(1+$G1671))^(1+$E1671)*(1+AB$7)^$D1671*(AB1653/AA1653)^$E1671*((AB1653+AB1662)/(AA1653+AA1662))^($F1671*(1+$E1671))</f>
        <v/>
      </c>
      <c r="AC1671" s="47">
        <f>AB1671*(1/(1+$G1671))^(1+$E1671)*(1+AC$7)^$D1671*(AC1653/AB1653)^$E1671*((AC1653+AC1662)/(AB1653+AB1662))^($F1671*(1+$E1671))</f>
        <v/>
      </c>
      <c r="AD1671" s="48">
        <f>FUELUSE(AC1671,AD1653,AC1653,AD1662,AC1662,AD$7,$D1671,$E1671,$F1671,$G1671)</f>
        <v/>
      </c>
      <c r="AE1671" s="25">
        <f>LOWER(Settings!$C$4)&amp;".mit."&amp;$A1671&amp;IF($C1671="","","."&amp;$C1671&amp;"."&amp;$B1671)&amp;IF(INDEX(Variables!$D$5:$D$105,MATCH($A1671,Variables!$A$5:$A$105,0))="","","."&amp;INDEX(Variables!$D$5:$D$105,MATCH($A1671,Variables!$A$5:$A$105,0)))&amp;"."&amp;AE$5</f>
        <v/>
      </c>
      <c r="AF1671" s="46">
        <f>INDEX(Inputs!$U$5:$U$132,MATCH($B1671&amp;"|"&amp;$C1671,Inputs!$A$5:$A$132,0))</f>
        <v/>
      </c>
      <c r="AG1671" s="47">
        <f>AF1671*(1/(1+$G1671))^(1+$E1671)*(1+AG$7)^$D1671*(AG1653/AF1653)^$E1671*((AG1653+AG1662)/(AF1653+AF1662))^($F1671*(1+$E1671))</f>
        <v/>
      </c>
      <c r="AH1671" s="47">
        <f>AG1671*(1/(1+$G1671))^(1+$E1671)*(1+AH$7)^$D1671*(AH1653/AG1653)^$E1671*((AH1653+AH1662)/(AG1653+AG1662))^($F1671*(1+$E1671))</f>
        <v/>
      </c>
      <c r="AI1671" s="47">
        <f>AH1671*(1/(1+$G1671))^(1+$E1671)*(1+AI$7)^$D1671*(AI1653/AH1653)^$E1671*((AI1653+AI1662)/(AH1653+AH1662))^($F1671*(1+$E1671))</f>
        <v/>
      </c>
      <c r="AJ1671" s="47">
        <f>AI1671*(1/(1+$G1671))^(1+$E1671)*(1+AJ$7)^$D1671*(AJ1653/AI1653)^$E1671*((AJ1653+AJ1662)/(AI1653+AI1662))^($F1671*(1+$E1671))</f>
        <v/>
      </c>
      <c r="AK1671" s="47">
        <f>AJ1671*(1/(1+$G1671))^(1+$E1671)*(1+AK$7)^$D1671*(AK1653/AJ1653)^$E1671*((AK1653+AK1662)/(AJ1653+AJ1662))^($F1671*(1+$E1671))</f>
        <v/>
      </c>
      <c r="AL1671" s="47">
        <f>AK1671*(1/(1+$G1671))^(1+$E1671)*(1+AL$7)^$D1671*(AL1653/AK1653)^$E1671*((AL1653+AL1662)/(AK1653+AK1662))^($F1671*(1+$E1671))</f>
        <v/>
      </c>
      <c r="AM1671" s="47">
        <f>AL1671*(1/(1+$G1671))^(1+$E1671)*(1+AM$7)^$D1671*(AM1653/AL1653)^$E1671*((AM1653+AM1662)/(AL1653+AL1662))^($F1671*(1+$E1671))</f>
        <v/>
      </c>
      <c r="AN1671" s="47">
        <f>AM1671*(1/(1+$G1671))^(1+$E1671)*(1+AN$7)^$D1671*(AN1653/AM1653)^$E1671*((AN1653+AN1662)/(AM1653+AM1662))^($F1671*(1+$E1671))</f>
        <v/>
      </c>
      <c r="AO1671" s="47">
        <f>AN1671*(1/(1+$G1671))^(1+$E1671)*(1+AO$7)^$D1671*(AO1653/AN1653)^$E1671*((AO1653+AO1662)/(AN1653+AN1662))^($F1671*(1+$E1671))</f>
        <v/>
      </c>
      <c r="AP1671" s="47">
        <f>AO1671*(1/(1+$G1671))^(1+$E1671)*(1+AP$7)^$D1671*(AP1653/AO1653)^$E1671*((AP1653+AP1662)/(AO1653+AO1662))^($F1671*(1+$E1671))</f>
        <v/>
      </c>
      <c r="AQ1671" s="47">
        <f>AP1671*(1/(1+$G1671))^(1+$E1671)*(1+AQ$7)^$D1671*(AQ1653/AP1653)^$E1671*((AQ1653+AQ1662)/(AP1653+AP1662))^($F1671*(1+$E1671))</f>
        <v/>
      </c>
      <c r="AR1671" s="47">
        <f>AQ1671*(1/(1+$G1671))^(1+$E1671)*(1+AR$7)^$D1671*(AR1653/AQ1653)^$E1671*((AR1653+AR1662)/(AQ1653+AQ1662))^($F1671*(1+$E1671))</f>
        <v/>
      </c>
      <c r="AS1671" s="47">
        <f>AR1671*(1/(1+$G1671))^(1+$E1671)*(1+AS$7)^$D1671*(AS1653/AR1653)^$E1671*((AS1653+AS1662)/(AR1653+AR1662))^($F1671*(1+$E1671))</f>
        <v/>
      </c>
      <c r="AT1671" s="47">
        <f>AS1671*(1/(1+$G1671))^(1+$E1671)*(1+AT$7)^$D1671*(AT1653/AS1653)^$E1671*((AT1653+AT1662)/(AS1653+AS1662))^($F1671*(1+$E1671))</f>
        <v/>
      </c>
      <c r="AU1671" s="47">
        <f>AT1671*(1/(1+$G1671))^(1+$E1671)*(1+AU$7)^$D1671*(AU1653/AT1653)^$E1671*((AU1653+AU1662)/(AT1653+AT1662))^($F1671*(1+$E1671))</f>
        <v/>
      </c>
      <c r="AV1671" s="47">
        <f>AU1671*(1/(1+$G1671))^(1+$E1671)*(1+AV$7)^$D1671*(AV1653/AU1653)^$E1671*((AV1653+AV1662)/(AU1653+AU1662))^($F1671*(1+$E1671))</f>
        <v/>
      </c>
      <c r="AW1671" s="47">
        <f>AV1671*(1/(1+$G1671))^(1+$E1671)*(1+AW$7)^$D1671*(AW1653/AV1653)^$E1671*((AW1653+AW1662)/(AV1653+AV1662))^($F1671*(1+$E1671))</f>
        <v/>
      </c>
      <c r="AX1671" s="48">
        <f>FUELUSE(AW1671,AX1653,AW1653,AX1662,AW1662,AX$7,$D1671,$E1671,$F1671,$G1671)</f>
        <v/>
      </c>
    </row>
    <row r="1672" hidden="1" outlineLevel="2"/>
    <row r="1673" hidden="1" outlineLevel="2">
      <c r="A1673" s="5" t="inlineStr">
        <is>
          <t>co2</t>
        </is>
      </c>
      <c r="B1673" s="5" t="inlineStr">
        <is>
          <t>coa</t>
        </is>
      </c>
      <c r="C1673" s="5" t="inlineStr">
        <is>
          <t>cst</t>
        </is>
      </c>
      <c r="D1673" s="40">
        <f>INDEX(Inputs!$T$5:$T$132,MATCH($B1673&amp;"|"&amp;$C1673,Inputs!$A$5:$A$132,0))</f>
        <v/>
      </c>
      <c r="E1673" s="39" t="n"/>
      <c r="F1673" s="39" t="n"/>
      <c r="G1673" s="39" t="n"/>
      <c r="H1673" s="5">
        <f>INDEX(Variables!$B$5:$B$105,MATCH($A1673,Variables!$A$5:$A$105,0))&amp;IF($C1673="",""," | "&amp;INDEX(Mapping!$B$5:$B$26,MATCH($C1673,Mapping!$A$5:$A$26,0))&amp;" | "&amp;INDEX(Mapping!$B$30:$B$41,MATCH($B1673,Mapping!$A$30:$A$41,0)))</f>
        <v/>
      </c>
      <c r="I1673" s="5">
        <f>INDEX(Variables!$C$5:$C$105,MATCH($A1673,Variables!$A$5:$A$105,0))</f>
        <v/>
      </c>
      <c r="J1673" s="5">
        <f>INDEX(Variables!$E$5:$E$105,MATCH($A1673,Variables!$A$5:$A$105,0))</f>
        <v/>
      </c>
      <c r="K1673" s="25">
        <f>LOWER(Settings!$C$4)&amp;".mit."&amp;$A1673&amp;IF($C1673="","","."&amp;$C1673&amp;"."&amp;$B1673)&amp;IF(INDEX(Variables!$D$5:$D$105,MATCH($A1673,Variables!$A$5:$A$105,0))="","","."&amp;INDEX(Variables!$D$5:$D$105,MATCH($A1673,Variables!$A$5:$A$105,0)))&amp;"."&amp;K$5</f>
        <v/>
      </c>
      <c r="L1673" s="28">
        <f>L1664*Settings!$C$13*$D1673</f>
        <v/>
      </c>
      <c r="M1673" s="29">
        <f>M1664*Settings!$C$13*$D1673</f>
        <v/>
      </c>
      <c r="N1673" s="29">
        <f>N1664*Settings!$C$13*$D1673</f>
        <v/>
      </c>
      <c r="O1673" s="29">
        <f>O1664*Settings!$C$13*$D1673</f>
        <v/>
      </c>
      <c r="P1673" s="29">
        <f>P1664*Settings!$C$13*$D1673</f>
        <v/>
      </c>
      <c r="Q1673" s="29">
        <f>Q1664*Settings!$C$13*$D1673</f>
        <v/>
      </c>
      <c r="R1673" s="29">
        <f>R1664*Settings!$C$13*$D1673</f>
        <v/>
      </c>
      <c r="S1673" s="29">
        <f>S1664*Settings!$C$13*$D1673</f>
        <v/>
      </c>
      <c r="T1673" s="29">
        <f>T1664*Settings!$C$13*$D1673</f>
        <v/>
      </c>
      <c r="U1673" s="29">
        <f>U1664*Settings!$C$13*$D1673</f>
        <v/>
      </c>
      <c r="V1673" s="29">
        <f>V1664*Settings!$C$13*$D1673</f>
        <v/>
      </c>
      <c r="W1673" s="29">
        <f>W1664*Settings!$C$13*$D1673</f>
        <v/>
      </c>
      <c r="X1673" s="29">
        <f>X1664*Settings!$C$13*$D1673</f>
        <v/>
      </c>
      <c r="Y1673" s="29">
        <f>Y1664*Settings!$C$13*$D1673</f>
        <v/>
      </c>
      <c r="Z1673" s="29">
        <f>Z1664*Settings!$C$13*$D1673</f>
        <v/>
      </c>
      <c r="AA1673" s="29">
        <f>AA1664*Settings!$C$13*$D1673</f>
        <v/>
      </c>
      <c r="AB1673" s="29">
        <f>AB1664*Settings!$C$13*$D1673</f>
        <v/>
      </c>
      <c r="AC1673" s="29">
        <f>AC1664*Settings!$C$13*$D1673</f>
        <v/>
      </c>
      <c r="AD1673" s="49">
        <f>EMISSIONS(AD1664,Settings!$C$13,$D1673)</f>
        <v/>
      </c>
      <c r="AE1673" s="25">
        <f>LOWER(Settings!$C$4)&amp;".mit."&amp;$A1673&amp;IF($C1673="","","."&amp;$C1673&amp;"."&amp;$B1673)&amp;IF(INDEX(Variables!$D$5:$D$105,MATCH($A1673,Variables!$A$5:$A$105,0))="","","."&amp;INDEX(Variables!$D$5:$D$105,MATCH($A1673,Variables!$A$5:$A$105,0)))&amp;"."&amp;AE$5</f>
        <v/>
      </c>
      <c r="AF1673" s="28">
        <f>AF1664*Settings!$C$13*$D1673</f>
        <v/>
      </c>
      <c r="AG1673" s="29">
        <f>AG1664*Settings!$C$13*$D1673</f>
        <v/>
      </c>
      <c r="AH1673" s="29">
        <f>AH1664*Settings!$C$13*$D1673</f>
        <v/>
      </c>
      <c r="AI1673" s="29">
        <f>AI1664*Settings!$C$13*$D1673</f>
        <v/>
      </c>
      <c r="AJ1673" s="29">
        <f>AJ1664*Settings!$C$13*$D1673</f>
        <v/>
      </c>
      <c r="AK1673" s="29">
        <f>AK1664*Settings!$C$13*$D1673</f>
        <v/>
      </c>
      <c r="AL1673" s="29">
        <f>AL1664*Settings!$C$13*$D1673</f>
        <v/>
      </c>
      <c r="AM1673" s="29">
        <f>AM1664*Settings!$C$13*$D1673</f>
        <v/>
      </c>
      <c r="AN1673" s="29">
        <f>AN1664*Settings!$C$13*$D1673</f>
        <v/>
      </c>
      <c r="AO1673" s="29">
        <f>AO1664*Settings!$C$13*$D1673</f>
        <v/>
      </c>
      <c r="AP1673" s="29">
        <f>AP1664*Settings!$C$13*$D1673</f>
        <v/>
      </c>
      <c r="AQ1673" s="29">
        <f>AQ1664*Settings!$C$13*$D1673</f>
        <v/>
      </c>
      <c r="AR1673" s="29">
        <f>AR1664*Settings!$C$13*$D1673</f>
        <v/>
      </c>
      <c r="AS1673" s="29">
        <f>AS1664*Settings!$C$13*$D1673</f>
        <v/>
      </c>
      <c r="AT1673" s="29">
        <f>AT1664*Settings!$C$13*$D1673</f>
        <v/>
      </c>
      <c r="AU1673" s="29">
        <f>AU1664*Settings!$C$13*$D1673</f>
        <v/>
      </c>
      <c r="AV1673" s="29">
        <f>AV1664*Settings!$C$13*$D1673</f>
        <v/>
      </c>
      <c r="AW1673" s="29">
        <f>AW1664*Settings!$C$13*$D1673</f>
        <v/>
      </c>
      <c r="AX1673" s="49">
        <f>EMISSIONS(AX1664,Settings!$C$13,$D1673)</f>
        <v/>
      </c>
    </row>
    <row r="1674" hidden="1" outlineLevel="2">
      <c r="A1674" s="5" t="inlineStr">
        <is>
          <t>co2</t>
        </is>
      </c>
      <c r="B1674" s="5" t="inlineStr">
        <is>
          <t>nga</t>
        </is>
      </c>
      <c r="C1674" s="5" t="inlineStr">
        <is>
          <t>cst</t>
        </is>
      </c>
      <c r="D1674" s="40">
        <f>INDEX(Inputs!$T$5:$T$132,MATCH($B1674&amp;"|"&amp;$C1674,Inputs!$A$5:$A$132,0))</f>
        <v/>
      </c>
      <c r="E1674" s="39" t="n"/>
      <c r="F1674" s="39" t="n"/>
      <c r="G1674" s="39" t="n"/>
      <c r="H1674" s="5">
        <f>INDEX(Variables!$B$5:$B$105,MATCH($A1674,Variables!$A$5:$A$105,0))&amp;IF($C1674="",""," | "&amp;INDEX(Mapping!$B$5:$B$26,MATCH($C1674,Mapping!$A$5:$A$26,0))&amp;" | "&amp;INDEX(Mapping!$B$30:$B$41,MATCH($B1674,Mapping!$A$30:$A$41,0)))</f>
        <v/>
      </c>
      <c r="I1674" s="5">
        <f>INDEX(Variables!$C$5:$C$105,MATCH($A1674,Variables!$A$5:$A$105,0))</f>
        <v/>
      </c>
      <c r="J1674" s="5">
        <f>INDEX(Variables!$E$5:$E$105,MATCH($A1674,Variables!$A$5:$A$105,0))</f>
        <v/>
      </c>
      <c r="K1674" s="25">
        <f>LOWER(Settings!$C$4)&amp;".mit."&amp;$A1674&amp;IF($C1674="","","."&amp;$C1674&amp;"."&amp;$B1674)&amp;IF(INDEX(Variables!$D$5:$D$105,MATCH($A1674,Variables!$A$5:$A$105,0))="","","."&amp;INDEX(Variables!$D$5:$D$105,MATCH($A1674,Variables!$A$5:$A$105,0)))&amp;"."&amp;K$5</f>
        <v/>
      </c>
      <c r="L1674" s="28">
        <f>L1665*Settings!$C$13*$D1674</f>
        <v/>
      </c>
      <c r="M1674" s="29">
        <f>M1665*Settings!$C$13*$D1674</f>
        <v/>
      </c>
      <c r="N1674" s="29">
        <f>N1665*Settings!$C$13*$D1674</f>
        <v/>
      </c>
      <c r="O1674" s="29">
        <f>O1665*Settings!$C$13*$D1674</f>
        <v/>
      </c>
      <c r="P1674" s="29">
        <f>P1665*Settings!$C$13*$D1674</f>
        <v/>
      </c>
      <c r="Q1674" s="29">
        <f>Q1665*Settings!$C$13*$D1674</f>
        <v/>
      </c>
      <c r="R1674" s="29">
        <f>R1665*Settings!$C$13*$D1674</f>
        <v/>
      </c>
      <c r="S1674" s="29">
        <f>S1665*Settings!$C$13*$D1674</f>
        <v/>
      </c>
      <c r="T1674" s="29">
        <f>T1665*Settings!$C$13*$D1674</f>
        <v/>
      </c>
      <c r="U1674" s="29">
        <f>U1665*Settings!$C$13*$D1674</f>
        <v/>
      </c>
      <c r="V1674" s="29">
        <f>V1665*Settings!$C$13*$D1674</f>
        <v/>
      </c>
      <c r="W1674" s="29">
        <f>W1665*Settings!$C$13*$D1674</f>
        <v/>
      </c>
      <c r="X1674" s="29">
        <f>X1665*Settings!$C$13*$D1674</f>
        <v/>
      </c>
      <c r="Y1674" s="29">
        <f>Y1665*Settings!$C$13*$D1674</f>
        <v/>
      </c>
      <c r="Z1674" s="29">
        <f>Z1665*Settings!$C$13*$D1674</f>
        <v/>
      </c>
      <c r="AA1674" s="29">
        <f>AA1665*Settings!$C$13*$D1674</f>
        <v/>
      </c>
      <c r="AB1674" s="29">
        <f>AB1665*Settings!$C$13*$D1674</f>
        <v/>
      </c>
      <c r="AC1674" s="29">
        <f>AC1665*Settings!$C$13*$D1674</f>
        <v/>
      </c>
      <c r="AD1674" s="49">
        <f>EMISSIONS(AD1665,Settings!$C$13,$D1674)</f>
        <v/>
      </c>
      <c r="AE1674" s="25">
        <f>LOWER(Settings!$C$4)&amp;".mit."&amp;$A1674&amp;IF($C1674="","","."&amp;$C1674&amp;"."&amp;$B1674)&amp;IF(INDEX(Variables!$D$5:$D$105,MATCH($A1674,Variables!$A$5:$A$105,0))="","","."&amp;INDEX(Variables!$D$5:$D$105,MATCH($A1674,Variables!$A$5:$A$105,0)))&amp;"."&amp;AE$5</f>
        <v/>
      </c>
      <c r="AF1674" s="28">
        <f>AF1665*Settings!$C$13*$D1674</f>
        <v/>
      </c>
      <c r="AG1674" s="29">
        <f>AG1665*Settings!$C$13*$D1674</f>
        <v/>
      </c>
      <c r="AH1674" s="29">
        <f>AH1665*Settings!$C$13*$D1674</f>
        <v/>
      </c>
      <c r="AI1674" s="29">
        <f>AI1665*Settings!$C$13*$D1674</f>
        <v/>
      </c>
      <c r="AJ1674" s="29">
        <f>AJ1665*Settings!$C$13*$D1674</f>
        <v/>
      </c>
      <c r="AK1674" s="29">
        <f>AK1665*Settings!$C$13*$D1674</f>
        <v/>
      </c>
      <c r="AL1674" s="29">
        <f>AL1665*Settings!$C$13*$D1674</f>
        <v/>
      </c>
      <c r="AM1674" s="29">
        <f>AM1665*Settings!$C$13*$D1674</f>
        <v/>
      </c>
      <c r="AN1674" s="29">
        <f>AN1665*Settings!$C$13*$D1674</f>
        <v/>
      </c>
      <c r="AO1674" s="29">
        <f>AO1665*Settings!$C$13*$D1674</f>
        <v/>
      </c>
      <c r="AP1674" s="29">
        <f>AP1665*Settings!$C$13*$D1674</f>
        <v/>
      </c>
      <c r="AQ1674" s="29">
        <f>AQ1665*Settings!$C$13*$D1674</f>
        <v/>
      </c>
      <c r="AR1674" s="29">
        <f>AR1665*Settings!$C$13*$D1674</f>
        <v/>
      </c>
      <c r="AS1674" s="29">
        <f>AS1665*Settings!$C$13*$D1674</f>
        <v/>
      </c>
      <c r="AT1674" s="29">
        <f>AT1665*Settings!$C$13*$D1674</f>
        <v/>
      </c>
      <c r="AU1674" s="29">
        <f>AU1665*Settings!$C$13*$D1674</f>
        <v/>
      </c>
      <c r="AV1674" s="29">
        <f>AV1665*Settings!$C$13*$D1674</f>
        <v/>
      </c>
      <c r="AW1674" s="29">
        <f>AW1665*Settings!$C$13*$D1674</f>
        <v/>
      </c>
      <c r="AX1674" s="49">
        <f>EMISSIONS(AX1665,Settings!$C$13,$D1674)</f>
        <v/>
      </c>
    </row>
    <row r="1675" hidden="1" outlineLevel="2">
      <c r="A1675" s="5" t="inlineStr">
        <is>
          <t>co2</t>
        </is>
      </c>
      <c r="B1675" s="5" t="inlineStr">
        <is>
          <t>gso</t>
        </is>
      </c>
      <c r="C1675" s="5" t="inlineStr">
        <is>
          <t>cst</t>
        </is>
      </c>
      <c r="D1675" s="40">
        <f>INDEX(Inputs!$T$5:$T$132,MATCH($B1675&amp;"|"&amp;$C1675,Inputs!$A$5:$A$132,0))</f>
        <v/>
      </c>
      <c r="E1675" s="39" t="n"/>
      <c r="F1675" s="39" t="n"/>
      <c r="G1675" s="39" t="n"/>
      <c r="H1675" s="5">
        <f>INDEX(Variables!$B$5:$B$105,MATCH($A1675,Variables!$A$5:$A$105,0))&amp;IF($C1675="",""," | "&amp;INDEX(Mapping!$B$5:$B$26,MATCH($C1675,Mapping!$A$5:$A$26,0))&amp;" | "&amp;INDEX(Mapping!$B$30:$B$41,MATCH($B1675,Mapping!$A$30:$A$41,0)))</f>
        <v/>
      </c>
      <c r="I1675" s="5">
        <f>INDEX(Variables!$C$5:$C$105,MATCH($A1675,Variables!$A$5:$A$105,0))</f>
        <v/>
      </c>
      <c r="J1675" s="5">
        <f>INDEX(Variables!$E$5:$E$105,MATCH($A1675,Variables!$A$5:$A$105,0))</f>
        <v/>
      </c>
      <c r="K1675" s="25">
        <f>LOWER(Settings!$C$4)&amp;".mit."&amp;$A1675&amp;IF($C1675="","","."&amp;$C1675&amp;"."&amp;$B1675)&amp;IF(INDEX(Variables!$D$5:$D$105,MATCH($A1675,Variables!$A$5:$A$105,0))="","","."&amp;INDEX(Variables!$D$5:$D$105,MATCH($A1675,Variables!$A$5:$A$105,0)))&amp;"."&amp;K$5</f>
        <v/>
      </c>
      <c r="L1675" s="28">
        <f>L1666*Settings!$C$13*$D1675</f>
        <v/>
      </c>
      <c r="M1675" s="29">
        <f>M1666*Settings!$C$13*$D1675</f>
        <v/>
      </c>
      <c r="N1675" s="29">
        <f>N1666*Settings!$C$13*$D1675</f>
        <v/>
      </c>
      <c r="O1675" s="29">
        <f>O1666*Settings!$C$13*$D1675</f>
        <v/>
      </c>
      <c r="P1675" s="29">
        <f>P1666*Settings!$C$13*$D1675</f>
        <v/>
      </c>
      <c r="Q1675" s="29">
        <f>Q1666*Settings!$C$13*$D1675</f>
        <v/>
      </c>
      <c r="R1675" s="29">
        <f>R1666*Settings!$C$13*$D1675</f>
        <v/>
      </c>
      <c r="S1675" s="29">
        <f>S1666*Settings!$C$13*$D1675</f>
        <v/>
      </c>
      <c r="T1675" s="29">
        <f>T1666*Settings!$C$13*$D1675</f>
        <v/>
      </c>
      <c r="U1675" s="29">
        <f>U1666*Settings!$C$13*$D1675</f>
        <v/>
      </c>
      <c r="V1675" s="29">
        <f>V1666*Settings!$C$13*$D1675</f>
        <v/>
      </c>
      <c r="W1675" s="29">
        <f>W1666*Settings!$C$13*$D1675</f>
        <v/>
      </c>
      <c r="X1675" s="29">
        <f>X1666*Settings!$C$13*$D1675</f>
        <v/>
      </c>
      <c r="Y1675" s="29">
        <f>Y1666*Settings!$C$13*$D1675</f>
        <v/>
      </c>
      <c r="Z1675" s="29">
        <f>Z1666*Settings!$C$13*$D1675</f>
        <v/>
      </c>
      <c r="AA1675" s="29">
        <f>AA1666*Settings!$C$13*$D1675</f>
        <v/>
      </c>
      <c r="AB1675" s="29">
        <f>AB1666*Settings!$C$13*$D1675</f>
        <v/>
      </c>
      <c r="AC1675" s="29">
        <f>AC1666*Settings!$C$13*$D1675</f>
        <v/>
      </c>
      <c r="AD1675" s="49">
        <f>EMISSIONS(AD1666,Settings!$C$13,$D1675)</f>
        <v/>
      </c>
      <c r="AE1675" s="25">
        <f>LOWER(Settings!$C$4)&amp;".mit."&amp;$A1675&amp;IF($C1675="","","."&amp;$C1675&amp;"."&amp;$B1675)&amp;IF(INDEX(Variables!$D$5:$D$105,MATCH($A1675,Variables!$A$5:$A$105,0))="","","."&amp;INDEX(Variables!$D$5:$D$105,MATCH($A1675,Variables!$A$5:$A$105,0)))&amp;"."&amp;AE$5</f>
        <v/>
      </c>
      <c r="AF1675" s="28">
        <f>AF1666*Settings!$C$13*$D1675</f>
        <v/>
      </c>
      <c r="AG1675" s="29">
        <f>AG1666*Settings!$C$13*$D1675</f>
        <v/>
      </c>
      <c r="AH1675" s="29">
        <f>AH1666*Settings!$C$13*$D1675</f>
        <v/>
      </c>
      <c r="AI1675" s="29">
        <f>AI1666*Settings!$C$13*$D1675</f>
        <v/>
      </c>
      <c r="AJ1675" s="29">
        <f>AJ1666*Settings!$C$13*$D1675</f>
        <v/>
      </c>
      <c r="AK1675" s="29">
        <f>AK1666*Settings!$C$13*$D1675</f>
        <v/>
      </c>
      <c r="AL1675" s="29">
        <f>AL1666*Settings!$C$13*$D1675</f>
        <v/>
      </c>
      <c r="AM1675" s="29">
        <f>AM1666*Settings!$C$13*$D1675</f>
        <v/>
      </c>
      <c r="AN1675" s="29">
        <f>AN1666*Settings!$C$13*$D1675</f>
        <v/>
      </c>
      <c r="AO1675" s="29">
        <f>AO1666*Settings!$C$13*$D1675</f>
        <v/>
      </c>
      <c r="AP1675" s="29">
        <f>AP1666*Settings!$C$13*$D1675</f>
        <v/>
      </c>
      <c r="AQ1675" s="29">
        <f>AQ1666*Settings!$C$13*$D1675</f>
        <v/>
      </c>
      <c r="AR1675" s="29">
        <f>AR1666*Settings!$C$13*$D1675</f>
        <v/>
      </c>
      <c r="AS1675" s="29">
        <f>AS1666*Settings!$C$13*$D1675</f>
        <v/>
      </c>
      <c r="AT1675" s="29">
        <f>AT1666*Settings!$C$13*$D1675</f>
        <v/>
      </c>
      <c r="AU1675" s="29">
        <f>AU1666*Settings!$C$13*$D1675</f>
        <v/>
      </c>
      <c r="AV1675" s="29">
        <f>AV1666*Settings!$C$13*$D1675</f>
        <v/>
      </c>
      <c r="AW1675" s="29">
        <f>AW1666*Settings!$C$13*$D1675</f>
        <v/>
      </c>
      <c r="AX1675" s="49">
        <f>EMISSIONS(AX1666,Settings!$C$13,$D1675)</f>
        <v/>
      </c>
    </row>
    <row r="1676" hidden="1" outlineLevel="2">
      <c r="A1676" s="5" t="inlineStr">
        <is>
          <t>co2</t>
        </is>
      </c>
      <c r="B1676" s="5" t="inlineStr">
        <is>
          <t>die</t>
        </is>
      </c>
      <c r="C1676" s="5" t="inlineStr">
        <is>
          <t>cst</t>
        </is>
      </c>
      <c r="D1676" s="40">
        <f>INDEX(Inputs!$T$5:$T$132,MATCH($B1676&amp;"|"&amp;$C1676,Inputs!$A$5:$A$132,0))</f>
        <v/>
      </c>
      <c r="E1676" s="39" t="n"/>
      <c r="F1676" s="39" t="n"/>
      <c r="G1676" s="39" t="n"/>
      <c r="H1676" s="5">
        <f>INDEX(Variables!$B$5:$B$105,MATCH($A1676,Variables!$A$5:$A$105,0))&amp;IF($C1676="",""," | "&amp;INDEX(Mapping!$B$5:$B$26,MATCH($C1676,Mapping!$A$5:$A$26,0))&amp;" | "&amp;INDEX(Mapping!$B$30:$B$41,MATCH($B1676,Mapping!$A$30:$A$41,0)))</f>
        <v/>
      </c>
      <c r="I1676" s="5">
        <f>INDEX(Variables!$C$5:$C$105,MATCH($A1676,Variables!$A$5:$A$105,0))</f>
        <v/>
      </c>
      <c r="J1676" s="5">
        <f>INDEX(Variables!$E$5:$E$105,MATCH($A1676,Variables!$A$5:$A$105,0))</f>
        <v/>
      </c>
      <c r="K1676" s="25">
        <f>LOWER(Settings!$C$4)&amp;".mit."&amp;$A1676&amp;IF($C1676="","","."&amp;$C1676&amp;"."&amp;$B1676)&amp;IF(INDEX(Variables!$D$5:$D$105,MATCH($A1676,Variables!$A$5:$A$105,0))="","","."&amp;INDEX(Variables!$D$5:$D$105,MATCH($A1676,Variables!$A$5:$A$105,0)))&amp;"."&amp;K$5</f>
        <v/>
      </c>
      <c r="L1676" s="28">
        <f>L1667*Settings!$C$13*$D1676</f>
        <v/>
      </c>
      <c r="M1676" s="29">
        <f>M1667*Settings!$C$13*$D1676</f>
        <v/>
      </c>
      <c r="N1676" s="29">
        <f>N1667*Settings!$C$13*$D1676</f>
        <v/>
      </c>
      <c r="O1676" s="29">
        <f>O1667*Settings!$C$13*$D1676</f>
        <v/>
      </c>
      <c r="P1676" s="29">
        <f>P1667*Settings!$C$13*$D1676</f>
        <v/>
      </c>
      <c r="Q1676" s="29">
        <f>Q1667*Settings!$C$13*$D1676</f>
        <v/>
      </c>
      <c r="R1676" s="29">
        <f>R1667*Settings!$C$13*$D1676</f>
        <v/>
      </c>
      <c r="S1676" s="29">
        <f>S1667*Settings!$C$13*$D1676</f>
        <v/>
      </c>
      <c r="T1676" s="29">
        <f>T1667*Settings!$C$13*$D1676</f>
        <v/>
      </c>
      <c r="U1676" s="29">
        <f>U1667*Settings!$C$13*$D1676</f>
        <v/>
      </c>
      <c r="V1676" s="29">
        <f>V1667*Settings!$C$13*$D1676</f>
        <v/>
      </c>
      <c r="W1676" s="29">
        <f>W1667*Settings!$C$13*$D1676</f>
        <v/>
      </c>
      <c r="X1676" s="29">
        <f>X1667*Settings!$C$13*$D1676</f>
        <v/>
      </c>
      <c r="Y1676" s="29">
        <f>Y1667*Settings!$C$13*$D1676</f>
        <v/>
      </c>
      <c r="Z1676" s="29">
        <f>Z1667*Settings!$C$13*$D1676</f>
        <v/>
      </c>
      <c r="AA1676" s="29">
        <f>AA1667*Settings!$C$13*$D1676</f>
        <v/>
      </c>
      <c r="AB1676" s="29">
        <f>AB1667*Settings!$C$13*$D1676</f>
        <v/>
      </c>
      <c r="AC1676" s="29">
        <f>AC1667*Settings!$C$13*$D1676</f>
        <v/>
      </c>
      <c r="AD1676" s="49">
        <f>EMISSIONS(AD1667,Settings!$C$13,$D1676)</f>
        <v/>
      </c>
      <c r="AE1676" s="25">
        <f>LOWER(Settings!$C$4)&amp;".mit."&amp;$A1676&amp;IF($C1676="","","."&amp;$C1676&amp;"."&amp;$B1676)&amp;IF(INDEX(Variables!$D$5:$D$105,MATCH($A1676,Variables!$A$5:$A$105,0))="","","."&amp;INDEX(Variables!$D$5:$D$105,MATCH($A1676,Variables!$A$5:$A$105,0)))&amp;"."&amp;AE$5</f>
        <v/>
      </c>
      <c r="AF1676" s="28">
        <f>AF1667*Settings!$C$13*$D1676</f>
        <v/>
      </c>
      <c r="AG1676" s="29">
        <f>AG1667*Settings!$C$13*$D1676</f>
        <v/>
      </c>
      <c r="AH1676" s="29">
        <f>AH1667*Settings!$C$13*$D1676</f>
        <v/>
      </c>
      <c r="AI1676" s="29">
        <f>AI1667*Settings!$C$13*$D1676</f>
        <v/>
      </c>
      <c r="AJ1676" s="29">
        <f>AJ1667*Settings!$C$13*$D1676</f>
        <v/>
      </c>
      <c r="AK1676" s="29">
        <f>AK1667*Settings!$C$13*$D1676</f>
        <v/>
      </c>
      <c r="AL1676" s="29">
        <f>AL1667*Settings!$C$13*$D1676</f>
        <v/>
      </c>
      <c r="AM1676" s="29">
        <f>AM1667*Settings!$C$13*$D1676</f>
        <v/>
      </c>
      <c r="AN1676" s="29">
        <f>AN1667*Settings!$C$13*$D1676</f>
        <v/>
      </c>
      <c r="AO1676" s="29">
        <f>AO1667*Settings!$C$13*$D1676</f>
        <v/>
      </c>
      <c r="AP1676" s="29">
        <f>AP1667*Settings!$C$13*$D1676</f>
        <v/>
      </c>
      <c r="AQ1676" s="29">
        <f>AQ1667*Settings!$C$13*$D1676</f>
        <v/>
      </c>
      <c r="AR1676" s="29">
        <f>AR1667*Settings!$C$13*$D1676</f>
        <v/>
      </c>
      <c r="AS1676" s="29">
        <f>AS1667*Settings!$C$13*$D1676</f>
        <v/>
      </c>
      <c r="AT1676" s="29">
        <f>AT1667*Settings!$C$13*$D1676</f>
        <v/>
      </c>
      <c r="AU1676" s="29">
        <f>AU1667*Settings!$C$13*$D1676</f>
        <v/>
      </c>
      <c r="AV1676" s="29">
        <f>AV1667*Settings!$C$13*$D1676</f>
        <v/>
      </c>
      <c r="AW1676" s="29">
        <f>AW1667*Settings!$C$13*$D1676</f>
        <v/>
      </c>
      <c r="AX1676" s="49">
        <f>EMISSIONS(AX1667,Settings!$C$13,$D1676)</f>
        <v/>
      </c>
    </row>
    <row r="1677" hidden="1" outlineLevel="2">
      <c r="A1677" s="5" t="inlineStr">
        <is>
          <t>co2</t>
        </is>
      </c>
      <c r="B1677" s="5" t="inlineStr">
        <is>
          <t>lpg</t>
        </is>
      </c>
      <c r="C1677" s="5" t="inlineStr">
        <is>
          <t>cst</t>
        </is>
      </c>
      <c r="D1677" s="40">
        <f>INDEX(Inputs!$T$5:$T$132,MATCH($B1677&amp;"|"&amp;$C1677,Inputs!$A$5:$A$132,0))</f>
        <v/>
      </c>
      <c r="E1677" s="39" t="n"/>
      <c r="F1677" s="39" t="n"/>
      <c r="G1677" s="39" t="n"/>
      <c r="H1677" s="5">
        <f>INDEX(Variables!$B$5:$B$105,MATCH($A1677,Variables!$A$5:$A$105,0))&amp;IF($C1677="",""," | "&amp;INDEX(Mapping!$B$5:$B$26,MATCH($C1677,Mapping!$A$5:$A$26,0))&amp;" | "&amp;INDEX(Mapping!$B$30:$B$41,MATCH($B1677,Mapping!$A$30:$A$41,0)))</f>
        <v/>
      </c>
      <c r="I1677" s="5">
        <f>INDEX(Variables!$C$5:$C$105,MATCH($A1677,Variables!$A$5:$A$105,0))</f>
        <v/>
      </c>
      <c r="J1677" s="5">
        <f>INDEX(Variables!$E$5:$E$105,MATCH($A1677,Variables!$A$5:$A$105,0))</f>
        <v/>
      </c>
      <c r="K1677" s="25">
        <f>LOWER(Settings!$C$4)&amp;".mit."&amp;$A1677&amp;IF($C1677="","","."&amp;$C1677&amp;"."&amp;$B1677)&amp;IF(INDEX(Variables!$D$5:$D$105,MATCH($A1677,Variables!$A$5:$A$105,0))="","","."&amp;INDEX(Variables!$D$5:$D$105,MATCH($A1677,Variables!$A$5:$A$105,0)))&amp;"."&amp;K$5</f>
        <v/>
      </c>
      <c r="L1677" s="28">
        <f>L1668*Settings!$C$13*$D1677</f>
        <v/>
      </c>
      <c r="M1677" s="29">
        <f>M1668*Settings!$C$13*$D1677</f>
        <v/>
      </c>
      <c r="N1677" s="29">
        <f>N1668*Settings!$C$13*$D1677</f>
        <v/>
      </c>
      <c r="O1677" s="29">
        <f>O1668*Settings!$C$13*$D1677</f>
        <v/>
      </c>
      <c r="P1677" s="29">
        <f>P1668*Settings!$C$13*$D1677</f>
        <v/>
      </c>
      <c r="Q1677" s="29">
        <f>Q1668*Settings!$C$13*$D1677</f>
        <v/>
      </c>
      <c r="R1677" s="29">
        <f>R1668*Settings!$C$13*$D1677</f>
        <v/>
      </c>
      <c r="S1677" s="29">
        <f>S1668*Settings!$C$13*$D1677</f>
        <v/>
      </c>
      <c r="T1677" s="29">
        <f>T1668*Settings!$C$13*$D1677</f>
        <v/>
      </c>
      <c r="U1677" s="29">
        <f>U1668*Settings!$C$13*$D1677</f>
        <v/>
      </c>
      <c r="V1677" s="29">
        <f>V1668*Settings!$C$13*$D1677</f>
        <v/>
      </c>
      <c r="W1677" s="29">
        <f>W1668*Settings!$C$13*$D1677</f>
        <v/>
      </c>
      <c r="X1677" s="29">
        <f>X1668*Settings!$C$13*$D1677</f>
        <v/>
      </c>
      <c r="Y1677" s="29">
        <f>Y1668*Settings!$C$13*$D1677</f>
        <v/>
      </c>
      <c r="Z1677" s="29">
        <f>Z1668*Settings!$C$13*$D1677</f>
        <v/>
      </c>
      <c r="AA1677" s="29">
        <f>AA1668*Settings!$C$13*$D1677</f>
        <v/>
      </c>
      <c r="AB1677" s="29">
        <f>AB1668*Settings!$C$13*$D1677</f>
        <v/>
      </c>
      <c r="AC1677" s="29">
        <f>AC1668*Settings!$C$13*$D1677</f>
        <v/>
      </c>
      <c r="AD1677" s="49">
        <f>EMISSIONS(AD1668,Settings!$C$13,$D1677)</f>
        <v/>
      </c>
      <c r="AE1677" s="25">
        <f>LOWER(Settings!$C$4)&amp;".mit."&amp;$A1677&amp;IF($C1677="","","."&amp;$C1677&amp;"."&amp;$B1677)&amp;IF(INDEX(Variables!$D$5:$D$105,MATCH($A1677,Variables!$A$5:$A$105,0))="","","."&amp;INDEX(Variables!$D$5:$D$105,MATCH($A1677,Variables!$A$5:$A$105,0)))&amp;"."&amp;AE$5</f>
        <v/>
      </c>
      <c r="AF1677" s="28">
        <f>AF1668*Settings!$C$13*$D1677</f>
        <v/>
      </c>
      <c r="AG1677" s="29">
        <f>AG1668*Settings!$C$13*$D1677</f>
        <v/>
      </c>
      <c r="AH1677" s="29">
        <f>AH1668*Settings!$C$13*$D1677</f>
        <v/>
      </c>
      <c r="AI1677" s="29">
        <f>AI1668*Settings!$C$13*$D1677</f>
        <v/>
      </c>
      <c r="AJ1677" s="29">
        <f>AJ1668*Settings!$C$13*$D1677</f>
        <v/>
      </c>
      <c r="AK1677" s="29">
        <f>AK1668*Settings!$C$13*$D1677</f>
        <v/>
      </c>
      <c r="AL1677" s="29">
        <f>AL1668*Settings!$C$13*$D1677</f>
        <v/>
      </c>
      <c r="AM1677" s="29">
        <f>AM1668*Settings!$C$13*$D1677</f>
        <v/>
      </c>
      <c r="AN1677" s="29">
        <f>AN1668*Settings!$C$13*$D1677</f>
        <v/>
      </c>
      <c r="AO1677" s="29">
        <f>AO1668*Settings!$C$13*$D1677</f>
        <v/>
      </c>
      <c r="AP1677" s="29">
        <f>AP1668*Settings!$C$13*$D1677</f>
        <v/>
      </c>
      <c r="AQ1677" s="29">
        <f>AQ1668*Settings!$C$13*$D1677</f>
        <v/>
      </c>
      <c r="AR1677" s="29">
        <f>AR1668*Settings!$C$13*$D1677</f>
        <v/>
      </c>
      <c r="AS1677" s="29">
        <f>AS1668*Settings!$C$13*$D1677</f>
        <v/>
      </c>
      <c r="AT1677" s="29">
        <f>AT1668*Settings!$C$13*$D1677</f>
        <v/>
      </c>
      <c r="AU1677" s="29">
        <f>AU1668*Settings!$C$13*$D1677</f>
        <v/>
      </c>
      <c r="AV1677" s="29">
        <f>AV1668*Settings!$C$13*$D1677</f>
        <v/>
      </c>
      <c r="AW1677" s="29">
        <f>AW1668*Settings!$C$13*$D1677</f>
        <v/>
      </c>
      <c r="AX1677" s="49">
        <f>EMISSIONS(AX1668,Settings!$C$13,$D1677)</f>
        <v/>
      </c>
    </row>
    <row r="1678" hidden="1" outlineLevel="2">
      <c r="A1678" s="5" t="inlineStr">
        <is>
          <t>co2</t>
        </is>
      </c>
      <c r="B1678" s="5" t="inlineStr">
        <is>
          <t>ker</t>
        </is>
      </c>
      <c r="C1678" s="5" t="inlineStr">
        <is>
          <t>cst</t>
        </is>
      </c>
      <c r="D1678" s="40">
        <f>INDEX(Inputs!$T$5:$T$132,MATCH($B1678&amp;"|"&amp;$C1678,Inputs!$A$5:$A$132,0))</f>
        <v/>
      </c>
      <c r="E1678" s="39" t="n"/>
      <c r="F1678" s="39" t="n"/>
      <c r="G1678" s="39" t="n"/>
      <c r="H1678" s="5">
        <f>INDEX(Variables!$B$5:$B$105,MATCH($A1678,Variables!$A$5:$A$105,0))&amp;IF($C1678="",""," | "&amp;INDEX(Mapping!$B$5:$B$26,MATCH($C1678,Mapping!$A$5:$A$26,0))&amp;" | "&amp;INDEX(Mapping!$B$30:$B$41,MATCH($B1678,Mapping!$A$30:$A$41,0)))</f>
        <v/>
      </c>
      <c r="I1678" s="5">
        <f>INDEX(Variables!$C$5:$C$105,MATCH($A1678,Variables!$A$5:$A$105,0))</f>
        <v/>
      </c>
      <c r="J1678" s="5">
        <f>INDEX(Variables!$E$5:$E$105,MATCH($A1678,Variables!$A$5:$A$105,0))</f>
        <v/>
      </c>
      <c r="K1678" s="25">
        <f>LOWER(Settings!$C$4)&amp;".mit."&amp;$A1678&amp;IF($C1678="","","."&amp;$C1678&amp;"."&amp;$B1678)&amp;IF(INDEX(Variables!$D$5:$D$105,MATCH($A1678,Variables!$A$5:$A$105,0))="","","."&amp;INDEX(Variables!$D$5:$D$105,MATCH($A1678,Variables!$A$5:$A$105,0)))&amp;"."&amp;K$5</f>
        <v/>
      </c>
      <c r="L1678" s="28">
        <f>L1669*Settings!$C$13*$D1678</f>
        <v/>
      </c>
      <c r="M1678" s="29">
        <f>M1669*Settings!$C$13*$D1678</f>
        <v/>
      </c>
      <c r="N1678" s="29">
        <f>N1669*Settings!$C$13*$D1678</f>
        <v/>
      </c>
      <c r="O1678" s="29">
        <f>O1669*Settings!$C$13*$D1678</f>
        <v/>
      </c>
      <c r="P1678" s="29">
        <f>P1669*Settings!$C$13*$D1678</f>
        <v/>
      </c>
      <c r="Q1678" s="29">
        <f>Q1669*Settings!$C$13*$D1678</f>
        <v/>
      </c>
      <c r="R1678" s="29">
        <f>R1669*Settings!$C$13*$D1678</f>
        <v/>
      </c>
      <c r="S1678" s="29">
        <f>S1669*Settings!$C$13*$D1678</f>
        <v/>
      </c>
      <c r="T1678" s="29">
        <f>T1669*Settings!$C$13*$D1678</f>
        <v/>
      </c>
      <c r="U1678" s="29">
        <f>U1669*Settings!$C$13*$D1678</f>
        <v/>
      </c>
      <c r="V1678" s="29">
        <f>V1669*Settings!$C$13*$D1678</f>
        <v/>
      </c>
      <c r="W1678" s="29">
        <f>W1669*Settings!$C$13*$D1678</f>
        <v/>
      </c>
      <c r="X1678" s="29">
        <f>X1669*Settings!$C$13*$D1678</f>
        <v/>
      </c>
      <c r="Y1678" s="29">
        <f>Y1669*Settings!$C$13*$D1678</f>
        <v/>
      </c>
      <c r="Z1678" s="29">
        <f>Z1669*Settings!$C$13*$D1678</f>
        <v/>
      </c>
      <c r="AA1678" s="29">
        <f>AA1669*Settings!$C$13*$D1678</f>
        <v/>
      </c>
      <c r="AB1678" s="29">
        <f>AB1669*Settings!$C$13*$D1678</f>
        <v/>
      </c>
      <c r="AC1678" s="29">
        <f>AC1669*Settings!$C$13*$D1678</f>
        <v/>
      </c>
      <c r="AD1678" s="49">
        <f>EMISSIONS(AD1669,Settings!$C$13,$D1678)</f>
        <v/>
      </c>
      <c r="AE1678" s="25">
        <f>LOWER(Settings!$C$4)&amp;".mit."&amp;$A1678&amp;IF($C1678="","","."&amp;$C1678&amp;"."&amp;$B1678)&amp;IF(INDEX(Variables!$D$5:$D$105,MATCH($A1678,Variables!$A$5:$A$105,0))="","","."&amp;INDEX(Variables!$D$5:$D$105,MATCH($A1678,Variables!$A$5:$A$105,0)))&amp;"."&amp;AE$5</f>
        <v/>
      </c>
      <c r="AF1678" s="28">
        <f>AF1669*Settings!$C$13*$D1678</f>
        <v/>
      </c>
      <c r="AG1678" s="29">
        <f>AG1669*Settings!$C$13*$D1678</f>
        <v/>
      </c>
      <c r="AH1678" s="29">
        <f>AH1669*Settings!$C$13*$D1678</f>
        <v/>
      </c>
      <c r="AI1678" s="29">
        <f>AI1669*Settings!$C$13*$D1678</f>
        <v/>
      </c>
      <c r="AJ1678" s="29">
        <f>AJ1669*Settings!$C$13*$D1678</f>
        <v/>
      </c>
      <c r="AK1678" s="29">
        <f>AK1669*Settings!$C$13*$D1678</f>
        <v/>
      </c>
      <c r="AL1678" s="29">
        <f>AL1669*Settings!$C$13*$D1678</f>
        <v/>
      </c>
      <c r="AM1678" s="29">
        <f>AM1669*Settings!$C$13*$D1678</f>
        <v/>
      </c>
      <c r="AN1678" s="29">
        <f>AN1669*Settings!$C$13*$D1678</f>
        <v/>
      </c>
      <c r="AO1678" s="29">
        <f>AO1669*Settings!$C$13*$D1678</f>
        <v/>
      </c>
      <c r="AP1678" s="29">
        <f>AP1669*Settings!$C$13*$D1678</f>
        <v/>
      </c>
      <c r="AQ1678" s="29">
        <f>AQ1669*Settings!$C$13*$D1678</f>
        <v/>
      </c>
      <c r="AR1678" s="29">
        <f>AR1669*Settings!$C$13*$D1678</f>
        <v/>
      </c>
      <c r="AS1678" s="29">
        <f>AS1669*Settings!$C$13*$D1678</f>
        <v/>
      </c>
      <c r="AT1678" s="29">
        <f>AT1669*Settings!$C$13*$D1678</f>
        <v/>
      </c>
      <c r="AU1678" s="29">
        <f>AU1669*Settings!$C$13*$D1678</f>
        <v/>
      </c>
      <c r="AV1678" s="29">
        <f>AV1669*Settings!$C$13*$D1678</f>
        <v/>
      </c>
      <c r="AW1678" s="29">
        <f>AW1669*Settings!$C$13*$D1678</f>
        <v/>
      </c>
      <c r="AX1678" s="49">
        <f>EMISSIONS(AX1669,Settings!$C$13,$D1678)</f>
        <v/>
      </c>
    </row>
    <row r="1679" hidden="1" outlineLevel="2">
      <c r="A1679" s="5" t="inlineStr">
        <is>
          <t>co2</t>
        </is>
      </c>
      <c r="B1679" s="5" t="inlineStr">
        <is>
          <t>oop</t>
        </is>
      </c>
      <c r="C1679" s="5" t="inlineStr">
        <is>
          <t>cst</t>
        </is>
      </c>
      <c r="D1679" s="40">
        <f>INDEX(Inputs!$T$5:$T$132,MATCH($B1679&amp;"|"&amp;$C1679,Inputs!$A$5:$A$132,0))</f>
        <v/>
      </c>
      <c r="E1679" s="39" t="n"/>
      <c r="F1679" s="39" t="n"/>
      <c r="G1679" s="39" t="n"/>
      <c r="H1679" s="5">
        <f>INDEX(Variables!$B$5:$B$105,MATCH($A1679,Variables!$A$5:$A$105,0))&amp;IF($C1679="",""," | "&amp;INDEX(Mapping!$B$5:$B$26,MATCH($C1679,Mapping!$A$5:$A$26,0))&amp;" | "&amp;INDEX(Mapping!$B$30:$B$41,MATCH($B1679,Mapping!$A$30:$A$41,0)))</f>
        <v/>
      </c>
      <c r="I1679" s="5">
        <f>INDEX(Variables!$C$5:$C$105,MATCH($A1679,Variables!$A$5:$A$105,0))</f>
        <v/>
      </c>
      <c r="J1679" s="5">
        <f>INDEX(Variables!$E$5:$E$105,MATCH($A1679,Variables!$A$5:$A$105,0))</f>
        <v/>
      </c>
      <c r="K1679" s="25">
        <f>LOWER(Settings!$C$4)&amp;".mit."&amp;$A1679&amp;IF($C1679="","","."&amp;$C1679&amp;"."&amp;$B1679)&amp;IF(INDEX(Variables!$D$5:$D$105,MATCH($A1679,Variables!$A$5:$A$105,0))="","","."&amp;INDEX(Variables!$D$5:$D$105,MATCH($A1679,Variables!$A$5:$A$105,0)))&amp;"."&amp;K$5</f>
        <v/>
      </c>
      <c r="L1679" s="28">
        <f>L1670*Settings!$C$13*$D1679</f>
        <v/>
      </c>
      <c r="M1679" s="29">
        <f>M1670*Settings!$C$13*$D1679</f>
        <v/>
      </c>
      <c r="N1679" s="29">
        <f>N1670*Settings!$C$13*$D1679</f>
        <v/>
      </c>
      <c r="O1679" s="29">
        <f>O1670*Settings!$C$13*$D1679</f>
        <v/>
      </c>
      <c r="P1679" s="29">
        <f>P1670*Settings!$C$13*$D1679</f>
        <v/>
      </c>
      <c r="Q1679" s="29">
        <f>Q1670*Settings!$C$13*$D1679</f>
        <v/>
      </c>
      <c r="R1679" s="29">
        <f>R1670*Settings!$C$13*$D1679</f>
        <v/>
      </c>
      <c r="S1679" s="29">
        <f>S1670*Settings!$C$13*$D1679</f>
        <v/>
      </c>
      <c r="T1679" s="29">
        <f>T1670*Settings!$C$13*$D1679</f>
        <v/>
      </c>
      <c r="U1679" s="29">
        <f>U1670*Settings!$C$13*$D1679</f>
        <v/>
      </c>
      <c r="V1679" s="29">
        <f>V1670*Settings!$C$13*$D1679</f>
        <v/>
      </c>
      <c r="W1679" s="29">
        <f>W1670*Settings!$C$13*$D1679</f>
        <v/>
      </c>
      <c r="X1679" s="29">
        <f>X1670*Settings!$C$13*$D1679</f>
        <v/>
      </c>
      <c r="Y1679" s="29">
        <f>Y1670*Settings!$C$13*$D1679</f>
        <v/>
      </c>
      <c r="Z1679" s="29">
        <f>Z1670*Settings!$C$13*$D1679</f>
        <v/>
      </c>
      <c r="AA1679" s="29">
        <f>AA1670*Settings!$C$13*$D1679</f>
        <v/>
      </c>
      <c r="AB1679" s="29">
        <f>AB1670*Settings!$C$13*$D1679</f>
        <v/>
      </c>
      <c r="AC1679" s="29">
        <f>AC1670*Settings!$C$13*$D1679</f>
        <v/>
      </c>
      <c r="AD1679" s="49">
        <f>EMISSIONS(AD1670,Settings!$C$13,$D1679)</f>
        <v/>
      </c>
      <c r="AE1679" s="25">
        <f>LOWER(Settings!$C$4)&amp;".mit."&amp;$A1679&amp;IF($C1679="","","."&amp;$C1679&amp;"."&amp;$B1679)&amp;IF(INDEX(Variables!$D$5:$D$105,MATCH($A1679,Variables!$A$5:$A$105,0))="","","."&amp;INDEX(Variables!$D$5:$D$105,MATCH($A1679,Variables!$A$5:$A$105,0)))&amp;"."&amp;AE$5</f>
        <v/>
      </c>
      <c r="AF1679" s="28">
        <f>AF1670*Settings!$C$13*$D1679</f>
        <v/>
      </c>
      <c r="AG1679" s="29">
        <f>AG1670*Settings!$C$13*$D1679</f>
        <v/>
      </c>
      <c r="AH1679" s="29">
        <f>AH1670*Settings!$C$13*$D1679</f>
        <v/>
      </c>
      <c r="AI1679" s="29">
        <f>AI1670*Settings!$C$13*$D1679</f>
        <v/>
      </c>
      <c r="AJ1679" s="29">
        <f>AJ1670*Settings!$C$13*$D1679</f>
        <v/>
      </c>
      <c r="AK1679" s="29">
        <f>AK1670*Settings!$C$13*$D1679</f>
        <v/>
      </c>
      <c r="AL1679" s="29">
        <f>AL1670*Settings!$C$13*$D1679</f>
        <v/>
      </c>
      <c r="AM1679" s="29">
        <f>AM1670*Settings!$C$13*$D1679</f>
        <v/>
      </c>
      <c r="AN1679" s="29">
        <f>AN1670*Settings!$C$13*$D1679</f>
        <v/>
      </c>
      <c r="AO1679" s="29">
        <f>AO1670*Settings!$C$13*$D1679</f>
        <v/>
      </c>
      <c r="AP1679" s="29">
        <f>AP1670*Settings!$C$13*$D1679</f>
        <v/>
      </c>
      <c r="AQ1679" s="29">
        <f>AQ1670*Settings!$C$13*$D1679</f>
        <v/>
      </c>
      <c r="AR1679" s="29">
        <f>AR1670*Settings!$C$13*$D1679</f>
        <v/>
      </c>
      <c r="AS1679" s="29">
        <f>AS1670*Settings!$C$13*$D1679</f>
        <v/>
      </c>
      <c r="AT1679" s="29">
        <f>AT1670*Settings!$C$13*$D1679</f>
        <v/>
      </c>
      <c r="AU1679" s="29">
        <f>AU1670*Settings!$C$13*$D1679</f>
        <v/>
      </c>
      <c r="AV1679" s="29">
        <f>AV1670*Settings!$C$13*$D1679</f>
        <v/>
      </c>
      <c r="AW1679" s="29">
        <f>AW1670*Settings!$C$13*$D1679</f>
        <v/>
      </c>
      <c r="AX1679" s="49">
        <f>EMISSIONS(AX1670,Settings!$C$13,$D1679)</f>
        <v/>
      </c>
    </row>
    <row r="1680" hidden="1" outlineLevel="2">
      <c r="A1680" s="5" t="inlineStr">
        <is>
          <t>co2</t>
        </is>
      </c>
      <c r="B1680" s="5" t="inlineStr">
        <is>
          <t>bio</t>
        </is>
      </c>
      <c r="C1680" s="5" t="inlineStr">
        <is>
          <t>cst</t>
        </is>
      </c>
      <c r="D1680" s="40">
        <f>INDEX(Inputs!$T$5:$T$132,MATCH($B1680&amp;"|"&amp;$C1680,Inputs!$A$5:$A$132,0))</f>
        <v/>
      </c>
      <c r="E1680" s="39" t="n"/>
      <c r="F1680" s="39" t="n"/>
      <c r="G1680" s="39" t="n"/>
      <c r="H1680" s="5">
        <f>INDEX(Variables!$B$5:$B$105,MATCH($A1680,Variables!$A$5:$A$105,0))&amp;IF($C1680="",""," | "&amp;INDEX(Mapping!$B$5:$B$26,MATCH($C1680,Mapping!$A$5:$A$26,0))&amp;" | "&amp;INDEX(Mapping!$B$30:$B$41,MATCH($B1680,Mapping!$A$30:$A$41,0)))</f>
        <v/>
      </c>
      <c r="I1680" s="5">
        <f>INDEX(Variables!$C$5:$C$105,MATCH($A1680,Variables!$A$5:$A$105,0))</f>
        <v/>
      </c>
      <c r="J1680" s="5">
        <f>INDEX(Variables!$E$5:$E$105,MATCH($A1680,Variables!$A$5:$A$105,0))</f>
        <v/>
      </c>
      <c r="K1680" s="25">
        <f>LOWER(Settings!$C$4)&amp;".mit."&amp;$A1680&amp;IF($C1680="","","."&amp;$C1680&amp;"."&amp;$B1680)&amp;IF(INDEX(Variables!$D$5:$D$105,MATCH($A1680,Variables!$A$5:$A$105,0))="","","."&amp;INDEX(Variables!$D$5:$D$105,MATCH($A1680,Variables!$A$5:$A$105,0)))&amp;"."&amp;K$5</f>
        <v/>
      </c>
      <c r="L1680" s="28">
        <f>L1671*Settings!$C$13*$D1680</f>
        <v/>
      </c>
      <c r="M1680" s="29">
        <f>M1671*Settings!$C$13*$D1680</f>
        <v/>
      </c>
      <c r="N1680" s="29">
        <f>N1671*Settings!$C$13*$D1680</f>
        <v/>
      </c>
      <c r="O1680" s="29">
        <f>O1671*Settings!$C$13*$D1680</f>
        <v/>
      </c>
      <c r="P1680" s="29">
        <f>P1671*Settings!$C$13*$D1680</f>
        <v/>
      </c>
      <c r="Q1680" s="29">
        <f>Q1671*Settings!$C$13*$D1680</f>
        <v/>
      </c>
      <c r="R1680" s="29">
        <f>R1671*Settings!$C$13*$D1680</f>
        <v/>
      </c>
      <c r="S1680" s="29">
        <f>S1671*Settings!$C$13*$D1680</f>
        <v/>
      </c>
      <c r="T1680" s="29">
        <f>T1671*Settings!$C$13*$D1680</f>
        <v/>
      </c>
      <c r="U1680" s="29">
        <f>U1671*Settings!$C$13*$D1680</f>
        <v/>
      </c>
      <c r="V1680" s="29">
        <f>V1671*Settings!$C$13*$D1680</f>
        <v/>
      </c>
      <c r="W1680" s="29">
        <f>W1671*Settings!$C$13*$D1680</f>
        <v/>
      </c>
      <c r="X1680" s="29">
        <f>X1671*Settings!$C$13*$D1680</f>
        <v/>
      </c>
      <c r="Y1680" s="29">
        <f>Y1671*Settings!$C$13*$D1680</f>
        <v/>
      </c>
      <c r="Z1680" s="29">
        <f>Z1671*Settings!$C$13*$D1680</f>
        <v/>
      </c>
      <c r="AA1680" s="29">
        <f>AA1671*Settings!$C$13*$D1680</f>
        <v/>
      </c>
      <c r="AB1680" s="29">
        <f>AB1671*Settings!$C$13*$D1680</f>
        <v/>
      </c>
      <c r="AC1680" s="29">
        <f>AC1671*Settings!$C$13*$D1680</f>
        <v/>
      </c>
      <c r="AD1680" s="49">
        <f>EMISSIONS(AD1671,Settings!$C$13,$D1680)</f>
        <v/>
      </c>
      <c r="AE1680" s="25">
        <f>LOWER(Settings!$C$4)&amp;".mit."&amp;$A1680&amp;IF($C1680="","","."&amp;$C1680&amp;"."&amp;$B1680)&amp;IF(INDEX(Variables!$D$5:$D$105,MATCH($A1680,Variables!$A$5:$A$105,0))="","","."&amp;INDEX(Variables!$D$5:$D$105,MATCH($A1680,Variables!$A$5:$A$105,0)))&amp;"."&amp;AE$5</f>
        <v/>
      </c>
      <c r="AF1680" s="28">
        <f>AF1671*Settings!$C$13*$D1680</f>
        <v/>
      </c>
      <c r="AG1680" s="29">
        <f>AG1671*Settings!$C$13*$D1680</f>
        <v/>
      </c>
      <c r="AH1680" s="29">
        <f>AH1671*Settings!$C$13*$D1680</f>
        <v/>
      </c>
      <c r="AI1680" s="29">
        <f>AI1671*Settings!$C$13*$D1680</f>
        <v/>
      </c>
      <c r="AJ1680" s="29">
        <f>AJ1671*Settings!$C$13*$D1680</f>
        <v/>
      </c>
      <c r="AK1680" s="29">
        <f>AK1671*Settings!$C$13*$D1680</f>
        <v/>
      </c>
      <c r="AL1680" s="29">
        <f>AL1671*Settings!$C$13*$D1680</f>
        <v/>
      </c>
      <c r="AM1680" s="29">
        <f>AM1671*Settings!$C$13*$D1680</f>
        <v/>
      </c>
      <c r="AN1680" s="29">
        <f>AN1671*Settings!$C$13*$D1680</f>
        <v/>
      </c>
      <c r="AO1680" s="29">
        <f>AO1671*Settings!$C$13*$D1680</f>
        <v/>
      </c>
      <c r="AP1680" s="29">
        <f>AP1671*Settings!$C$13*$D1680</f>
        <v/>
      </c>
      <c r="AQ1680" s="29">
        <f>AQ1671*Settings!$C$13*$D1680</f>
        <v/>
      </c>
      <c r="AR1680" s="29">
        <f>AR1671*Settings!$C$13*$D1680</f>
        <v/>
      </c>
      <c r="AS1680" s="29">
        <f>AS1671*Settings!$C$13*$D1680</f>
        <v/>
      </c>
      <c r="AT1680" s="29">
        <f>AT1671*Settings!$C$13*$D1680</f>
        <v/>
      </c>
      <c r="AU1680" s="29">
        <f>AU1671*Settings!$C$13*$D1680</f>
        <v/>
      </c>
      <c r="AV1680" s="29">
        <f>AV1671*Settings!$C$13*$D1680</f>
        <v/>
      </c>
      <c r="AW1680" s="29">
        <f>AW1671*Settings!$C$13*$D1680</f>
        <v/>
      </c>
      <c r="AX1680" s="49">
        <f>EMISSIONS(AX1671,Settings!$C$13,$D1680)</f>
        <v/>
      </c>
    </row>
    <row r="1681" hidden="1" outlineLevel="2"/>
    <row r="1682" hidden="1" outlineLevel="2">
      <c r="A1682" s="5" t="inlineStr">
        <is>
          <t>rtx</t>
        </is>
      </c>
      <c r="B1682" s="5" t="inlineStr">
        <is>
          <t>coa</t>
        </is>
      </c>
      <c r="C1682" s="5" t="inlineStr">
        <is>
          <t>cst</t>
        </is>
      </c>
      <c r="D1682" s="40">
        <f>INDEX(Inputs!$R$5:$R$132,MATCH($B1682&amp;"|"&amp;$C1682,Inputs!$A$5:$A$132,0))</f>
        <v/>
      </c>
      <c r="E1682" s="39" t="n"/>
      <c r="F1682" s="39" t="n"/>
      <c r="G1682" s="39" t="n"/>
      <c r="H1682" s="5">
        <f>INDEX(Variables!$B$5:$B$105,MATCH($A1682,Variables!$A$5:$A$105,0))&amp;IF($C1682="",""," | "&amp;INDEX(Mapping!$B$5:$B$26,MATCH($C1682,Mapping!$A$5:$A$26,0))&amp;" | "&amp;INDEX(Mapping!$B$30:$B$41,MATCH($B1682,Mapping!$A$30:$A$41,0)))</f>
        <v/>
      </c>
      <c r="I1682" s="5">
        <f>INDEX(Variables!$C$5:$C$105,MATCH($A1682,Variables!$A$5:$A$105,0))</f>
        <v/>
      </c>
      <c r="J1682" s="5">
        <f>INDEX(Variables!$E$5:$E$105,MATCH($A1682,Variables!$A$5:$A$105,0))</f>
        <v/>
      </c>
      <c r="K1682" s="25">
        <f>LOWER(Settings!$C$4)&amp;".mit."&amp;$A1682&amp;IF($C1682="","","."&amp;$C1682&amp;"."&amp;$B1682)&amp;IF(INDEX(Variables!$D$5:$D$105,MATCH($A1682,Variables!$A$5:$A$105,0))="","","."&amp;INDEX(Variables!$D$5:$D$105,MATCH($A1682,Variables!$A$5:$A$105,0)))&amp;"."&amp;K$5</f>
        <v/>
      </c>
      <c r="L1682" s="46">
        <f>L1664*Settings!$C$13*(INDEX(L$258:L$269,$D1682)+INDEX(L$245:L$256,$D1682))</f>
        <v/>
      </c>
      <c r="M1682" s="47">
        <f>M1664*Settings!$C$13*(INDEX(M$258:M$269,$D1682)+INDEX(M$245:M$256,$D1682))</f>
        <v/>
      </c>
      <c r="N1682" s="47">
        <f>N1664*Settings!$C$13*(INDEX(N$258:N$269,$D1682)+INDEX(N$245:N$256,$D1682))</f>
        <v/>
      </c>
      <c r="O1682" s="47">
        <f>O1664*Settings!$C$13*(INDEX(O$258:O$269,$D1682)+INDEX(O$245:O$256,$D1682))</f>
        <v/>
      </c>
      <c r="P1682" s="47">
        <f>P1664*Settings!$C$13*(INDEX(P$258:P$269,$D1682)+INDEX(P$245:P$256,$D1682))</f>
        <v/>
      </c>
      <c r="Q1682" s="47">
        <f>Q1664*Settings!$C$13*(INDEX(Q$258:Q$269,$D1682)+INDEX(Q$245:Q$256,$D1682))</f>
        <v/>
      </c>
      <c r="R1682" s="47">
        <f>R1664*Settings!$C$13*(INDEX(R$258:R$269,$D1682)+INDEX(R$245:R$256,$D1682))</f>
        <v/>
      </c>
      <c r="S1682" s="47">
        <f>S1664*Settings!$C$13*(INDEX(S$258:S$269,$D1682)+INDEX(S$245:S$256,$D1682))</f>
        <v/>
      </c>
      <c r="T1682" s="47">
        <f>T1664*Settings!$C$13*(INDEX(T$258:T$269,$D1682)+INDEX(T$245:T$256,$D1682))</f>
        <v/>
      </c>
      <c r="U1682" s="47">
        <f>U1664*Settings!$C$13*(INDEX(U$258:U$269,$D1682)+INDEX(U$245:U$256,$D1682))</f>
        <v/>
      </c>
      <c r="V1682" s="47">
        <f>V1664*Settings!$C$13*(INDEX(V$258:V$269,$D1682)+INDEX(V$245:V$256,$D1682))</f>
        <v/>
      </c>
      <c r="W1682" s="47">
        <f>W1664*Settings!$C$13*(INDEX(W$258:W$269,$D1682)+INDEX(W$245:W$256,$D1682))</f>
        <v/>
      </c>
      <c r="X1682" s="47">
        <f>X1664*Settings!$C$13*(INDEX(X$258:X$269,$D1682)+INDEX(X$245:X$256,$D1682))</f>
        <v/>
      </c>
      <c r="Y1682" s="47">
        <f>Y1664*Settings!$C$13*(INDEX(Y$258:Y$269,$D1682)+INDEX(Y$245:Y$256,$D1682))</f>
        <v/>
      </c>
      <c r="Z1682" s="47">
        <f>Z1664*Settings!$C$13*(INDEX(Z$258:Z$269,$D1682)+INDEX(Z$245:Z$256,$D1682))</f>
        <v/>
      </c>
      <c r="AA1682" s="47">
        <f>AA1664*Settings!$C$13*(INDEX(AA$258:AA$269,$D1682)+INDEX(AA$245:AA$256,$D1682))</f>
        <v/>
      </c>
      <c r="AB1682" s="47">
        <f>AB1664*Settings!$C$13*(INDEX(AB$258:AB$269,$D1682)+INDEX(AB$245:AB$256,$D1682))</f>
        <v/>
      </c>
      <c r="AC1682" s="47">
        <f>AC1664*Settings!$C$13*(INDEX(AC$258:AC$269,$D1682)+INDEX(AC$245:AC$256,$D1682))</f>
        <v/>
      </c>
      <c r="AD1682" s="48">
        <f>REVENUE(AD1664,Settings!$C$13,INDEX(AD$258:AD$269,$D1682)+INDEX(AD$245:AD$256,$D1682))</f>
        <v/>
      </c>
      <c r="AE1682" s="25">
        <f>LOWER(Settings!$C$4)&amp;".mit."&amp;$A1682&amp;IF($C1682="","","."&amp;$C1682&amp;"."&amp;$B1682)&amp;IF(INDEX(Variables!$D$5:$D$105,MATCH($A1682,Variables!$A$5:$A$105,0))="","","."&amp;INDEX(Variables!$D$5:$D$105,MATCH($A1682,Variables!$A$5:$A$105,0)))&amp;"."&amp;AE$5</f>
        <v/>
      </c>
      <c r="AF1682" s="46">
        <f>AF1664*Settings!$C$13*(INDEX(AF$258:AF$269,$D1682)+INDEX(AF$245:AF$256,$D1682))</f>
        <v/>
      </c>
      <c r="AG1682" s="47">
        <f>AG1664*Settings!$C$13*(INDEX(AG$258:AG$269,$D1682)+INDEX(AG$245:AG$256,$D1682))</f>
        <v/>
      </c>
      <c r="AH1682" s="47">
        <f>AH1664*Settings!$C$13*(INDEX(AH$258:AH$269,$D1682)+INDEX(AH$245:AH$256,$D1682))</f>
        <v/>
      </c>
      <c r="AI1682" s="47">
        <f>AI1664*Settings!$C$13*(INDEX(AI$258:AI$269,$D1682)+INDEX(AI$245:AI$256,$D1682))</f>
        <v/>
      </c>
      <c r="AJ1682" s="47">
        <f>AJ1664*Settings!$C$13*(INDEX(AJ$258:AJ$269,$D1682)+INDEX(AJ$245:AJ$256,$D1682))</f>
        <v/>
      </c>
      <c r="AK1682" s="47">
        <f>AK1664*Settings!$C$13*(INDEX(AK$258:AK$269,$D1682)+INDEX(AK$245:AK$256,$D1682))</f>
        <v/>
      </c>
      <c r="AL1682" s="47">
        <f>AL1664*Settings!$C$13*(INDEX(AL$258:AL$269,$D1682)+INDEX(AL$245:AL$256,$D1682))</f>
        <v/>
      </c>
      <c r="AM1682" s="47">
        <f>AM1664*Settings!$C$13*(INDEX(AM$258:AM$269,$D1682)+INDEX(AM$245:AM$256,$D1682))</f>
        <v/>
      </c>
      <c r="AN1682" s="47">
        <f>AN1664*Settings!$C$13*(INDEX(AN$258:AN$269,$D1682)+INDEX(AN$245:AN$256,$D1682))</f>
        <v/>
      </c>
      <c r="AO1682" s="47">
        <f>AO1664*Settings!$C$13*(INDEX(AO$258:AO$269,$D1682)+INDEX(AO$245:AO$256,$D1682))</f>
        <v/>
      </c>
      <c r="AP1682" s="47">
        <f>AP1664*Settings!$C$13*(INDEX(AP$258:AP$269,$D1682)+INDEX(AP$245:AP$256,$D1682))</f>
        <v/>
      </c>
      <c r="AQ1682" s="47">
        <f>AQ1664*Settings!$C$13*(INDEX(AQ$258:AQ$269,$D1682)+INDEX(AQ$245:AQ$256,$D1682))</f>
        <v/>
      </c>
      <c r="AR1682" s="47">
        <f>AR1664*Settings!$C$13*(INDEX(AR$258:AR$269,$D1682)+INDEX(AR$245:AR$256,$D1682))</f>
        <v/>
      </c>
      <c r="AS1682" s="47">
        <f>AS1664*Settings!$C$13*(INDEX(AS$258:AS$269,$D1682)+INDEX(AS$245:AS$256,$D1682))</f>
        <v/>
      </c>
      <c r="AT1682" s="47">
        <f>AT1664*Settings!$C$13*(INDEX(AT$258:AT$269,$D1682)+INDEX(AT$245:AT$256,$D1682))</f>
        <v/>
      </c>
      <c r="AU1682" s="47">
        <f>AU1664*Settings!$C$13*(INDEX(AU$258:AU$269,$D1682)+INDEX(AU$245:AU$256,$D1682))</f>
        <v/>
      </c>
      <c r="AV1682" s="47">
        <f>AV1664*Settings!$C$13*(INDEX(AV$258:AV$269,$D1682)+INDEX(AV$245:AV$256,$D1682))</f>
        <v/>
      </c>
      <c r="AW1682" s="47">
        <f>AW1664*Settings!$C$13*(INDEX(AW$258:AW$269,$D1682)+INDEX(AW$245:AW$256,$D1682))</f>
        <v/>
      </c>
      <c r="AX1682" s="48">
        <f>REVENUE(AX1664,Settings!$C$13,INDEX(AX$258:AX$269,$D1682)+INDEX(AX$245:AX$256,$D1682))</f>
        <v/>
      </c>
    </row>
    <row r="1683" hidden="1" outlineLevel="2">
      <c r="A1683" s="5" t="inlineStr">
        <is>
          <t>rtx</t>
        </is>
      </c>
      <c r="B1683" s="5" t="inlineStr">
        <is>
          <t>nga</t>
        </is>
      </c>
      <c r="C1683" s="5" t="inlineStr">
        <is>
          <t>cst</t>
        </is>
      </c>
      <c r="D1683" s="40">
        <f>INDEX(Inputs!$R$5:$R$132,MATCH($B1683&amp;"|"&amp;$C1683,Inputs!$A$5:$A$132,0))</f>
        <v/>
      </c>
      <c r="E1683" s="39" t="n"/>
      <c r="F1683" s="39" t="n"/>
      <c r="G1683" s="39" t="n"/>
      <c r="H1683" s="5">
        <f>INDEX(Variables!$B$5:$B$105,MATCH($A1683,Variables!$A$5:$A$105,0))&amp;IF($C1683="",""," | "&amp;INDEX(Mapping!$B$5:$B$26,MATCH($C1683,Mapping!$A$5:$A$26,0))&amp;" | "&amp;INDEX(Mapping!$B$30:$B$41,MATCH($B1683,Mapping!$A$30:$A$41,0)))</f>
        <v/>
      </c>
      <c r="I1683" s="5">
        <f>INDEX(Variables!$C$5:$C$105,MATCH($A1683,Variables!$A$5:$A$105,0))</f>
        <v/>
      </c>
      <c r="J1683" s="5">
        <f>INDEX(Variables!$E$5:$E$105,MATCH($A1683,Variables!$A$5:$A$105,0))</f>
        <v/>
      </c>
      <c r="K1683" s="25">
        <f>LOWER(Settings!$C$4)&amp;".mit."&amp;$A1683&amp;IF($C1683="","","."&amp;$C1683&amp;"."&amp;$B1683)&amp;IF(INDEX(Variables!$D$5:$D$105,MATCH($A1683,Variables!$A$5:$A$105,0))="","","."&amp;INDEX(Variables!$D$5:$D$105,MATCH($A1683,Variables!$A$5:$A$105,0)))&amp;"."&amp;K$5</f>
        <v/>
      </c>
      <c r="L1683" s="46">
        <f>L1665*Settings!$C$13*(INDEX(L$258:L$269,$D1683)+INDEX(L$245:L$256,$D1683))</f>
        <v/>
      </c>
      <c r="M1683" s="47">
        <f>M1665*Settings!$C$13*(INDEX(M$258:M$269,$D1683)+INDEX(M$245:M$256,$D1683))</f>
        <v/>
      </c>
      <c r="N1683" s="47">
        <f>N1665*Settings!$C$13*(INDEX(N$258:N$269,$D1683)+INDEX(N$245:N$256,$D1683))</f>
        <v/>
      </c>
      <c r="O1683" s="47">
        <f>O1665*Settings!$C$13*(INDEX(O$258:O$269,$D1683)+INDEX(O$245:O$256,$D1683))</f>
        <v/>
      </c>
      <c r="P1683" s="47">
        <f>P1665*Settings!$C$13*(INDEX(P$258:P$269,$D1683)+INDEX(P$245:P$256,$D1683))</f>
        <v/>
      </c>
      <c r="Q1683" s="47">
        <f>Q1665*Settings!$C$13*(INDEX(Q$258:Q$269,$D1683)+INDEX(Q$245:Q$256,$D1683))</f>
        <v/>
      </c>
      <c r="R1683" s="47">
        <f>R1665*Settings!$C$13*(INDEX(R$258:R$269,$D1683)+INDEX(R$245:R$256,$D1683))</f>
        <v/>
      </c>
      <c r="S1683" s="47">
        <f>S1665*Settings!$C$13*(INDEX(S$258:S$269,$D1683)+INDEX(S$245:S$256,$D1683))</f>
        <v/>
      </c>
      <c r="T1683" s="47">
        <f>T1665*Settings!$C$13*(INDEX(T$258:T$269,$D1683)+INDEX(T$245:T$256,$D1683))</f>
        <v/>
      </c>
      <c r="U1683" s="47">
        <f>U1665*Settings!$C$13*(INDEX(U$258:U$269,$D1683)+INDEX(U$245:U$256,$D1683))</f>
        <v/>
      </c>
      <c r="V1683" s="47">
        <f>V1665*Settings!$C$13*(INDEX(V$258:V$269,$D1683)+INDEX(V$245:V$256,$D1683))</f>
        <v/>
      </c>
      <c r="W1683" s="47">
        <f>W1665*Settings!$C$13*(INDEX(W$258:W$269,$D1683)+INDEX(W$245:W$256,$D1683))</f>
        <v/>
      </c>
      <c r="X1683" s="47">
        <f>X1665*Settings!$C$13*(INDEX(X$258:X$269,$D1683)+INDEX(X$245:X$256,$D1683))</f>
        <v/>
      </c>
      <c r="Y1683" s="47">
        <f>Y1665*Settings!$C$13*(INDEX(Y$258:Y$269,$D1683)+INDEX(Y$245:Y$256,$D1683))</f>
        <v/>
      </c>
      <c r="Z1683" s="47">
        <f>Z1665*Settings!$C$13*(INDEX(Z$258:Z$269,$D1683)+INDEX(Z$245:Z$256,$D1683))</f>
        <v/>
      </c>
      <c r="AA1683" s="47">
        <f>AA1665*Settings!$C$13*(INDEX(AA$258:AA$269,$D1683)+INDEX(AA$245:AA$256,$D1683))</f>
        <v/>
      </c>
      <c r="AB1683" s="47">
        <f>AB1665*Settings!$C$13*(INDEX(AB$258:AB$269,$D1683)+INDEX(AB$245:AB$256,$D1683))</f>
        <v/>
      </c>
      <c r="AC1683" s="47">
        <f>AC1665*Settings!$C$13*(INDEX(AC$258:AC$269,$D1683)+INDEX(AC$245:AC$256,$D1683))</f>
        <v/>
      </c>
      <c r="AD1683" s="48">
        <f>REVENUE(AD1665,Settings!$C$13,INDEX(AD$258:AD$269,$D1683)+INDEX(AD$245:AD$256,$D1683))</f>
        <v/>
      </c>
      <c r="AE1683" s="25">
        <f>LOWER(Settings!$C$4)&amp;".mit."&amp;$A1683&amp;IF($C1683="","","."&amp;$C1683&amp;"."&amp;$B1683)&amp;IF(INDEX(Variables!$D$5:$D$105,MATCH($A1683,Variables!$A$5:$A$105,0))="","","."&amp;INDEX(Variables!$D$5:$D$105,MATCH($A1683,Variables!$A$5:$A$105,0)))&amp;"."&amp;AE$5</f>
        <v/>
      </c>
      <c r="AF1683" s="46">
        <f>AF1665*Settings!$C$13*(INDEX(AF$258:AF$269,$D1683)+INDEX(AF$245:AF$256,$D1683))</f>
        <v/>
      </c>
      <c r="AG1683" s="47">
        <f>AG1665*Settings!$C$13*(INDEX(AG$258:AG$269,$D1683)+INDEX(AG$245:AG$256,$D1683))</f>
        <v/>
      </c>
      <c r="AH1683" s="47">
        <f>AH1665*Settings!$C$13*(INDEX(AH$258:AH$269,$D1683)+INDEX(AH$245:AH$256,$D1683))</f>
        <v/>
      </c>
      <c r="AI1683" s="47">
        <f>AI1665*Settings!$C$13*(INDEX(AI$258:AI$269,$D1683)+INDEX(AI$245:AI$256,$D1683))</f>
        <v/>
      </c>
      <c r="AJ1683" s="47">
        <f>AJ1665*Settings!$C$13*(INDEX(AJ$258:AJ$269,$D1683)+INDEX(AJ$245:AJ$256,$D1683))</f>
        <v/>
      </c>
      <c r="AK1683" s="47">
        <f>AK1665*Settings!$C$13*(INDEX(AK$258:AK$269,$D1683)+INDEX(AK$245:AK$256,$D1683))</f>
        <v/>
      </c>
      <c r="AL1683" s="47">
        <f>AL1665*Settings!$C$13*(INDEX(AL$258:AL$269,$D1683)+INDEX(AL$245:AL$256,$D1683))</f>
        <v/>
      </c>
      <c r="AM1683" s="47">
        <f>AM1665*Settings!$C$13*(INDEX(AM$258:AM$269,$D1683)+INDEX(AM$245:AM$256,$D1683))</f>
        <v/>
      </c>
      <c r="AN1683" s="47">
        <f>AN1665*Settings!$C$13*(INDEX(AN$258:AN$269,$D1683)+INDEX(AN$245:AN$256,$D1683))</f>
        <v/>
      </c>
      <c r="AO1683" s="47">
        <f>AO1665*Settings!$C$13*(INDEX(AO$258:AO$269,$D1683)+INDEX(AO$245:AO$256,$D1683))</f>
        <v/>
      </c>
      <c r="AP1683" s="47">
        <f>AP1665*Settings!$C$13*(INDEX(AP$258:AP$269,$D1683)+INDEX(AP$245:AP$256,$D1683))</f>
        <v/>
      </c>
      <c r="AQ1683" s="47">
        <f>AQ1665*Settings!$C$13*(INDEX(AQ$258:AQ$269,$D1683)+INDEX(AQ$245:AQ$256,$D1683))</f>
        <v/>
      </c>
      <c r="AR1683" s="47">
        <f>AR1665*Settings!$C$13*(INDEX(AR$258:AR$269,$D1683)+INDEX(AR$245:AR$256,$D1683))</f>
        <v/>
      </c>
      <c r="AS1683" s="47">
        <f>AS1665*Settings!$C$13*(INDEX(AS$258:AS$269,$D1683)+INDEX(AS$245:AS$256,$D1683))</f>
        <v/>
      </c>
      <c r="AT1683" s="47">
        <f>AT1665*Settings!$C$13*(INDEX(AT$258:AT$269,$D1683)+INDEX(AT$245:AT$256,$D1683))</f>
        <v/>
      </c>
      <c r="AU1683" s="47">
        <f>AU1665*Settings!$C$13*(INDEX(AU$258:AU$269,$D1683)+INDEX(AU$245:AU$256,$D1683))</f>
        <v/>
      </c>
      <c r="AV1683" s="47">
        <f>AV1665*Settings!$C$13*(INDEX(AV$258:AV$269,$D1683)+INDEX(AV$245:AV$256,$D1683))</f>
        <v/>
      </c>
      <c r="AW1683" s="47">
        <f>AW1665*Settings!$C$13*(INDEX(AW$258:AW$269,$D1683)+INDEX(AW$245:AW$256,$D1683))</f>
        <v/>
      </c>
      <c r="AX1683" s="48">
        <f>REVENUE(AX1665,Settings!$C$13,INDEX(AX$258:AX$269,$D1683)+INDEX(AX$245:AX$256,$D1683))</f>
        <v/>
      </c>
    </row>
    <row r="1684" hidden="1" outlineLevel="2">
      <c r="A1684" s="5" t="inlineStr">
        <is>
          <t>rtx</t>
        </is>
      </c>
      <c r="B1684" s="5" t="inlineStr">
        <is>
          <t>gso</t>
        </is>
      </c>
      <c r="C1684" s="5" t="inlineStr">
        <is>
          <t>cst</t>
        </is>
      </c>
      <c r="D1684" s="40">
        <f>INDEX(Inputs!$R$5:$R$132,MATCH($B1684&amp;"|"&amp;$C1684,Inputs!$A$5:$A$132,0))</f>
        <v/>
      </c>
      <c r="E1684" s="39" t="n"/>
      <c r="F1684" s="39" t="n"/>
      <c r="G1684" s="39" t="n"/>
      <c r="H1684" s="5">
        <f>INDEX(Variables!$B$5:$B$105,MATCH($A1684,Variables!$A$5:$A$105,0))&amp;IF($C1684="",""," | "&amp;INDEX(Mapping!$B$5:$B$26,MATCH($C1684,Mapping!$A$5:$A$26,0))&amp;" | "&amp;INDEX(Mapping!$B$30:$B$41,MATCH($B1684,Mapping!$A$30:$A$41,0)))</f>
        <v/>
      </c>
      <c r="I1684" s="5">
        <f>INDEX(Variables!$C$5:$C$105,MATCH($A1684,Variables!$A$5:$A$105,0))</f>
        <v/>
      </c>
      <c r="J1684" s="5">
        <f>INDEX(Variables!$E$5:$E$105,MATCH($A1684,Variables!$A$5:$A$105,0))</f>
        <v/>
      </c>
      <c r="K1684" s="25">
        <f>LOWER(Settings!$C$4)&amp;".mit."&amp;$A1684&amp;IF($C1684="","","."&amp;$C1684&amp;"."&amp;$B1684)&amp;IF(INDEX(Variables!$D$5:$D$105,MATCH($A1684,Variables!$A$5:$A$105,0))="","","."&amp;INDEX(Variables!$D$5:$D$105,MATCH($A1684,Variables!$A$5:$A$105,0)))&amp;"."&amp;K$5</f>
        <v/>
      </c>
      <c r="L1684" s="46">
        <f>L1666*Settings!$C$13*(INDEX(L$258:L$269,$D1684)+INDEX(L$245:L$256,$D1684))</f>
        <v/>
      </c>
      <c r="M1684" s="47">
        <f>M1666*Settings!$C$13*(INDEX(M$258:M$269,$D1684)+INDEX(M$245:M$256,$D1684))</f>
        <v/>
      </c>
      <c r="N1684" s="47">
        <f>N1666*Settings!$C$13*(INDEX(N$258:N$269,$D1684)+INDEX(N$245:N$256,$D1684))</f>
        <v/>
      </c>
      <c r="O1684" s="47">
        <f>O1666*Settings!$C$13*(INDEX(O$258:O$269,$D1684)+INDEX(O$245:O$256,$D1684))</f>
        <v/>
      </c>
      <c r="P1684" s="47">
        <f>P1666*Settings!$C$13*(INDEX(P$258:P$269,$D1684)+INDEX(P$245:P$256,$D1684))</f>
        <v/>
      </c>
      <c r="Q1684" s="47">
        <f>Q1666*Settings!$C$13*(INDEX(Q$258:Q$269,$D1684)+INDEX(Q$245:Q$256,$D1684))</f>
        <v/>
      </c>
      <c r="R1684" s="47">
        <f>R1666*Settings!$C$13*(INDEX(R$258:R$269,$D1684)+INDEX(R$245:R$256,$D1684))</f>
        <v/>
      </c>
      <c r="S1684" s="47">
        <f>S1666*Settings!$C$13*(INDEX(S$258:S$269,$D1684)+INDEX(S$245:S$256,$D1684))</f>
        <v/>
      </c>
      <c r="T1684" s="47">
        <f>T1666*Settings!$C$13*(INDEX(T$258:T$269,$D1684)+INDEX(T$245:T$256,$D1684))</f>
        <v/>
      </c>
      <c r="U1684" s="47">
        <f>U1666*Settings!$C$13*(INDEX(U$258:U$269,$D1684)+INDEX(U$245:U$256,$D1684))</f>
        <v/>
      </c>
      <c r="V1684" s="47">
        <f>V1666*Settings!$C$13*(INDEX(V$258:V$269,$D1684)+INDEX(V$245:V$256,$D1684))</f>
        <v/>
      </c>
      <c r="W1684" s="47">
        <f>W1666*Settings!$C$13*(INDEX(W$258:W$269,$D1684)+INDEX(W$245:W$256,$D1684))</f>
        <v/>
      </c>
      <c r="X1684" s="47">
        <f>X1666*Settings!$C$13*(INDEX(X$258:X$269,$D1684)+INDEX(X$245:X$256,$D1684))</f>
        <v/>
      </c>
      <c r="Y1684" s="47">
        <f>Y1666*Settings!$C$13*(INDEX(Y$258:Y$269,$D1684)+INDEX(Y$245:Y$256,$D1684))</f>
        <v/>
      </c>
      <c r="Z1684" s="47">
        <f>Z1666*Settings!$C$13*(INDEX(Z$258:Z$269,$D1684)+INDEX(Z$245:Z$256,$D1684))</f>
        <v/>
      </c>
      <c r="AA1684" s="47">
        <f>AA1666*Settings!$C$13*(INDEX(AA$258:AA$269,$D1684)+INDEX(AA$245:AA$256,$D1684))</f>
        <v/>
      </c>
      <c r="AB1684" s="47">
        <f>AB1666*Settings!$C$13*(INDEX(AB$258:AB$269,$D1684)+INDEX(AB$245:AB$256,$D1684))</f>
        <v/>
      </c>
      <c r="AC1684" s="47">
        <f>AC1666*Settings!$C$13*(INDEX(AC$258:AC$269,$D1684)+INDEX(AC$245:AC$256,$D1684))</f>
        <v/>
      </c>
      <c r="AD1684" s="48">
        <f>REVENUE(AD1666,Settings!$C$13,INDEX(AD$258:AD$269,$D1684)+INDEX(AD$245:AD$256,$D1684))</f>
        <v/>
      </c>
      <c r="AE1684" s="25">
        <f>LOWER(Settings!$C$4)&amp;".mit."&amp;$A1684&amp;IF($C1684="","","."&amp;$C1684&amp;"."&amp;$B1684)&amp;IF(INDEX(Variables!$D$5:$D$105,MATCH($A1684,Variables!$A$5:$A$105,0))="","","."&amp;INDEX(Variables!$D$5:$D$105,MATCH($A1684,Variables!$A$5:$A$105,0)))&amp;"."&amp;AE$5</f>
        <v/>
      </c>
      <c r="AF1684" s="46">
        <f>AF1666*Settings!$C$13*(INDEX(AF$258:AF$269,$D1684)+INDEX(AF$245:AF$256,$D1684))</f>
        <v/>
      </c>
      <c r="AG1684" s="47">
        <f>AG1666*Settings!$C$13*(INDEX(AG$258:AG$269,$D1684)+INDEX(AG$245:AG$256,$D1684))</f>
        <v/>
      </c>
      <c r="AH1684" s="47">
        <f>AH1666*Settings!$C$13*(INDEX(AH$258:AH$269,$D1684)+INDEX(AH$245:AH$256,$D1684))</f>
        <v/>
      </c>
      <c r="AI1684" s="47">
        <f>AI1666*Settings!$C$13*(INDEX(AI$258:AI$269,$D1684)+INDEX(AI$245:AI$256,$D1684))</f>
        <v/>
      </c>
      <c r="AJ1684" s="47">
        <f>AJ1666*Settings!$C$13*(INDEX(AJ$258:AJ$269,$D1684)+INDEX(AJ$245:AJ$256,$D1684))</f>
        <v/>
      </c>
      <c r="AK1684" s="47">
        <f>AK1666*Settings!$C$13*(INDEX(AK$258:AK$269,$D1684)+INDEX(AK$245:AK$256,$D1684))</f>
        <v/>
      </c>
      <c r="AL1684" s="47">
        <f>AL1666*Settings!$C$13*(INDEX(AL$258:AL$269,$D1684)+INDEX(AL$245:AL$256,$D1684))</f>
        <v/>
      </c>
      <c r="AM1684" s="47">
        <f>AM1666*Settings!$C$13*(INDEX(AM$258:AM$269,$D1684)+INDEX(AM$245:AM$256,$D1684))</f>
        <v/>
      </c>
      <c r="AN1684" s="47">
        <f>AN1666*Settings!$C$13*(INDEX(AN$258:AN$269,$D1684)+INDEX(AN$245:AN$256,$D1684))</f>
        <v/>
      </c>
      <c r="AO1684" s="47">
        <f>AO1666*Settings!$C$13*(INDEX(AO$258:AO$269,$D1684)+INDEX(AO$245:AO$256,$D1684))</f>
        <v/>
      </c>
      <c r="AP1684" s="47">
        <f>AP1666*Settings!$C$13*(INDEX(AP$258:AP$269,$D1684)+INDEX(AP$245:AP$256,$D1684))</f>
        <v/>
      </c>
      <c r="AQ1684" s="47">
        <f>AQ1666*Settings!$C$13*(INDEX(AQ$258:AQ$269,$D1684)+INDEX(AQ$245:AQ$256,$D1684))</f>
        <v/>
      </c>
      <c r="AR1684" s="47">
        <f>AR1666*Settings!$C$13*(INDEX(AR$258:AR$269,$D1684)+INDEX(AR$245:AR$256,$D1684))</f>
        <v/>
      </c>
      <c r="AS1684" s="47">
        <f>AS1666*Settings!$C$13*(INDEX(AS$258:AS$269,$D1684)+INDEX(AS$245:AS$256,$D1684))</f>
        <v/>
      </c>
      <c r="AT1684" s="47">
        <f>AT1666*Settings!$C$13*(INDEX(AT$258:AT$269,$D1684)+INDEX(AT$245:AT$256,$D1684))</f>
        <v/>
      </c>
      <c r="AU1684" s="47">
        <f>AU1666*Settings!$C$13*(INDEX(AU$258:AU$269,$D1684)+INDEX(AU$245:AU$256,$D1684))</f>
        <v/>
      </c>
      <c r="AV1684" s="47">
        <f>AV1666*Settings!$C$13*(INDEX(AV$258:AV$269,$D1684)+INDEX(AV$245:AV$256,$D1684))</f>
        <v/>
      </c>
      <c r="AW1684" s="47">
        <f>AW1666*Settings!$C$13*(INDEX(AW$258:AW$269,$D1684)+INDEX(AW$245:AW$256,$D1684))</f>
        <v/>
      </c>
      <c r="AX1684" s="48">
        <f>REVENUE(AX1666,Settings!$C$13,INDEX(AX$258:AX$269,$D1684)+INDEX(AX$245:AX$256,$D1684))</f>
        <v/>
      </c>
    </row>
    <row r="1685" hidden="1" outlineLevel="2">
      <c r="A1685" s="5" t="inlineStr">
        <is>
          <t>rtx</t>
        </is>
      </c>
      <c r="B1685" s="5" t="inlineStr">
        <is>
          <t>die</t>
        </is>
      </c>
      <c r="C1685" s="5" t="inlineStr">
        <is>
          <t>cst</t>
        </is>
      </c>
      <c r="D1685" s="40">
        <f>INDEX(Inputs!$R$5:$R$132,MATCH($B1685&amp;"|"&amp;$C1685,Inputs!$A$5:$A$132,0))</f>
        <v/>
      </c>
      <c r="E1685" s="39" t="n"/>
      <c r="F1685" s="39" t="n"/>
      <c r="G1685" s="39" t="n"/>
      <c r="H1685" s="5">
        <f>INDEX(Variables!$B$5:$B$105,MATCH($A1685,Variables!$A$5:$A$105,0))&amp;IF($C1685="",""," | "&amp;INDEX(Mapping!$B$5:$B$26,MATCH($C1685,Mapping!$A$5:$A$26,0))&amp;" | "&amp;INDEX(Mapping!$B$30:$B$41,MATCH($B1685,Mapping!$A$30:$A$41,0)))</f>
        <v/>
      </c>
      <c r="I1685" s="5">
        <f>INDEX(Variables!$C$5:$C$105,MATCH($A1685,Variables!$A$5:$A$105,0))</f>
        <v/>
      </c>
      <c r="J1685" s="5">
        <f>INDEX(Variables!$E$5:$E$105,MATCH($A1685,Variables!$A$5:$A$105,0))</f>
        <v/>
      </c>
      <c r="K1685" s="25">
        <f>LOWER(Settings!$C$4)&amp;".mit."&amp;$A1685&amp;IF($C1685="","","."&amp;$C1685&amp;"."&amp;$B1685)&amp;IF(INDEX(Variables!$D$5:$D$105,MATCH($A1685,Variables!$A$5:$A$105,0))="","","."&amp;INDEX(Variables!$D$5:$D$105,MATCH($A1685,Variables!$A$5:$A$105,0)))&amp;"."&amp;K$5</f>
        <v/>
      </c>
      <c r="L1685" s="46">
        <f>L1667*Settings!$C$13*(INDEX(L$258:L$269,$D1685)+INDEX(L$245:L$256,$D1685))</f>
        <v/>
      </c>
      <c r="M1685" s="47">
        <f>M1667*Settings!$C$13*(INDEX(M$258:M$269,$D1685)+INDEX(M$245:M$256,$D1685))</f>
        <v/>
      </c>
      <c r="N1685" s="47">
        <f>N1667*Settings!$C$13*(INDEX(N$258:N$269,$D1685)+INDEX(N$245:N$256,$D1685))</f>
        <v/>
      </c>
      <c r="O1685" s="47">
        <f>O1667*Settings!$C$13*(INDEX(O$258:O$269,$D1685)+INDEX(O$245:O$256,$D1685))</f>
        <v/>
      </c>
      <c r="P1685" s="47">
        <f>P1667*Settings!$C$13*(INDEX(P$258:P$269,$D1685)+INDEX(P$245:P$256,$D1685))</f>
        <v/>
      </c>
      <c r="Q1685" s="47">
        <f>Q1667*Settings!$C$13*(INDEX(Q$258:Q$269,$D1685)+INDEX(Q$245:Q$256,$D1685))</f>
        <v/>
      </c>
      <c r="R1685" s="47">
        <f>R1667*Settings!$C$13*(INDEX(R$258:R$269,$D1685)+INDEX(R$245:R$256,$D1685))</f>
        <v/>
      </c>
      <c r="S1685" s="47">
        <f>S1667*Settings!$C$13*(INDEX(S$258:S$269,$D1685)+INDEX(S$245:S$256,$D1685))</f>
        <v/>
      </c>
      <c r="T1685" s="47">
        <f>T1667*Settings!$C$13*(INDEX(T$258:T$269,$D1685)+INDEX(T$245:T$256,$D1685))</f>
        <v/>
      </c>
      <c r="U1685" s="47">
        <f>U1667*Settings!$C$13*(INDEX(U$258:U$269,$D1685)+INDEX(U$245:U$256,$D1685))</f>
        <v/>
      </c>
      <c r="V1685" s="47">
        <f>V1667*Settings!$C$13*(INDEX(V$258:V$269,$D1685)+INDEX(V$245:V$256,$D1685))</f>
        <v/>
      </c>
      <c r="W1685" s="47">
        <f>W1667*Settings!$C$13*(INDEX(W$258:W$269,$D1685)+INDEX(W$245:W$256,$D1685))</f>
        <v/>
      </c>
      <c r="X1685" s="47">
        <f>X1667*Settings!$C$13*(INDEX(X$258:X$269,$D1685)+INDEX(X$245:X$256,$D1685))</f>
        <v/>
      </c>
      <c r="Y1685" s="47">
        <f>Y1667*Settings!$C$13*(INDEX(Y$258:Y$269,$D1685)+INDEX(Y$245:Y$256,$D1685))</f>
        <v/>
      </c>
      <c r="Z1685" s="47">
        <f>Z1667*Settings!$C$13*(INDEX(Z$258:Z$269,$D1685)+INDEX(Z$245:Z$256,$D1685))</f>
        <v/>
      </c>
      <c r="AA1685" s="47">
        <f>AA1667*Settings!$C$13*(INDEX(AA$258:AA$269,$D1685)+INDEX(AA$245:AA$256,$D1685))</f>
        <v/>
      </c>
      <c r="AB1685" s="47">
        <f>AB1667*Settings!$C$13*(INDEX(AB$258:AB$269,$D1685)+INDEX(AB$245:AB$256,$D1685))</f>
        <v/>
      </c>
      <c r="AC1685" s="47">
        <f>AC1667*Settings!$C$13*(INDEX(AC$258:AC$269,$D1685)+INDEX(AC$245:AC$256,$D1685))</f>
        <v/>
      </c>
      <c r="AD1685" s="48">
        <f>REVENUE(AD1667,Settings!$C$13,INDEX(AD$258:AD$269,$D1685)+INDEX(AD$245:AD$256,$D1685))</f>
        <v/>
      </c>
      <c r="AE1685" s="25">
        <f>LOWER(Settings!$C$4)&amp;".mit."&amp;$A1685&amp;IF($C1685="","","."&amp;$C1685&amp;"."&amp;$B1685)&amp;IF(INDEX(Variables!$D$5:$D$105,MATCH($A1685,Variables!$A$5:$A$105,0))="","","."&amp;INDEX(Variables!$D$5:$D$105,MATCH($A1685,Variables!$A$5:$A$105,0)))&amp;"."&amp;AE$5</f>
        <v/>
      </c>
      <c r="AF1685" s="46">
        <f>AF1667*Settings!$C$13*(INDEX(AF$258:AF$269,$D1685)+INDEX(AF$245:AF$256,$D1685))</f>
        <v/>
      </c>
      <c r="AG1685" s="47">
        <f>AG1667*Settings!$C$13*(INDEX(AG$258:AG$269,$D1685)+INDEX(AG$245:AG$256,$D1685))</f>
        <v/>
      </c>
      <c r="AH1685" s="47">
        <f>AH1667*Settings!$C$13*(INDEX(AH$258:AH$269,$D1685)+INDEX(AH$245:AH$256,$D1685))</f>
        <v/>
      </c>
      <c r="AI1685" s="47">
        <f>AI1667*Settings!$C$13*(INDEX(AI$258:AI$269,$D1685)+INDEX(AI$245:AI$256,$D1685))</f>
        <v/>
      </c>
      <c r="AJ1685" s="47">
        <f>AJ1667*Settings!$C$13*(INDEX(AJ$258:AJ$269,$D1685)+INDEX(AJ$245:AJ$256,$D1685))</f>
        <v/>
      </c>
      <c r="AK1685" s="47">
        <f>AK1667*Settings!$C$13*(INDEX(AK$258:AK$269,$D1685)+INDEX(AK$245:AK$256,$D1685))</f>
        <v/>
      </c>
      <c r="AL1685" s="47">
        <f>AL1667*Settings!$C$13*(INDEX(AL$258:AL$269,$D1685)+INDEX(AL$245:AL$256,$D1685))</f>
        <v/>
      </c>
      <c r="AM1685" s="47">
        <f>AM1667*Settings!$C$13*(INDEX(AM$258:AM$269,$D1685)+INDEX(AM$245:AM$256,$D1685))</f>
        <v/>
      </c>
      <c r="AN1685" s="47">
        <f>AN1667*Settings!$C$13*(INDEX(AN$258:AN$269,$D1685)+INDEX(AN$245:AN$256,$D1685))</f>
        <v/>
      </c>
      <c r="AO1685" s="47">
        <f>AO1667*Settings!$C$13*(INDEX(AO$258:AO$269,$D1685)+INDEX(AO$245:AO$256,$D1685))</f>
        <v/>
      </c>
      <c r="AP1685" s="47">
        <f>AP1667*Settings!$C$13*(INDEX(AP$258:AP$269,$D1685)+INDEX(AP$245:AP$256,$D1685))</f>
        <v/>
      </c>
      <c r="AQ1685" s="47">
        <f>AQ1667*Settings!$C$13*(INDEX(AQ$258:AQ$269,$D1685)+INDEX(AQ$245:AQ$256,$D1685))</f>
        <v/>
      </c>
      <c r="AR1685" s="47">
        <f>AR1667*Settings!$C$13*(INDEX(AR$258:AR$269,$D1685)+INDEX(AR$245:AR$256,$D1685))</f>
        <v/>
      </c>
      <c r="AS1685" s="47">
        <f>AS1667*Settings!$C$13*(INDEX(AS$258:AS$269,$D1685)+INDEX(AS$245:AS$256,$D1685))</f>
        <v/>
      </c>
      <c r="AT1685" s="47">
        <f>AT1667*Settings!$C$13*(INDEX(AT$258:AT$269,$D1685)+INDEX(AT$245:AT$256,$D1685))</f>
        <v/>
      </c>
      <c r="AU1685" s="47">
        <f>AU1667*Settings!$C$13*(INDEX(AU$258:AU$269,$D1685)+INDEX(AU$245:AU$256,$D1685))</f>
        <v/>
      </c>
      <c r="AV1685" s="47">
        <f>AV1667*Settings!$C$13*(INDEX(AV$258:AV$269,$D1685)+INDEX(AV$245:AV$256,$D1685))</f>
        <v/>
      </c>
      <c r="AW1685" s="47">
        <f>AW1667*Settings!$C$13*(INDEX(AW$258:AW$269,$D1685)+INDEX(AW$245:AW$256,$D1685))</f>
        <v/>
      </c>
      <c r="AX1685" s="48">
        <f>REVENUE(AX1667,Settings!$C$13,INDEX(AX$258:AX$269,$D1685)+INDEX(AX$245:AX$256,$D1685))</f>
        <v/>
      </c>
    </row>
    <row r="1686" hidden="1" outlineLevel="2">
      <c r="A1686" s="5" t="inlineStr">
        <is>
          <t>rtx</t>
        </is>
      </c>
      <c r="B1686" s="5" t="inlineStr">
        <is>
          <t>lpg</t>
        </is>
      </c>
      <c r="C1686" s="5" t="inlineStr">
        <is>
          <t>cst</t>
        </is>
      </c>
      <c r="D1686" s="40">
        <f>INDEX(Inputs!$R$5:$R$132,MATCH($B1686&amp;"|"&amp;$C1686,Inputs!$A$5:$A$132,0))</f>
        <v/>
      </c>
      <c r="E1686" s="39" t="n"/>
      <c r="F1686" s="39" t="n"/>
      <c r="G1686" s="39" t="n"/>
      <c r="H1686" s="5">
        <f>INDEX(Variables!$B$5:$B$105,MATCH($A1686,Variables!$A$5:$A$105,0))&amp;IF($C1686="",""," | "&amp;INDEX(Mapping!$B$5:$B$26,MATCH($C1686,Mapping!$A$5:$A$26,0))&amp;" | "&amp;INDEX(Mapping!$B$30:$B$41,MATCH($B1686,Mapping!$A$30:$A$41,0)))</f>
        <v/>
      </c>
      <c r="I1686" s="5">
        <f>INDEX(Variables!$C$5:$C$105,MATCH($A1686,Variables!$A$5:$A$105,0))</f>
        <v/>
      </c>
      <c r="J1686" s="5">
        <f>INDEX(Variables!$E$5:$E$105,MATCH($A1686,Variables!$A$5:$A$105,0))</f>
        <v/>
      </c>
      <c r="K1686" s="25">
        <f>LOWER(Settings!$C$4)&amp;".mit."&amp;$A1686&amp;IF($C1686="","","."&amp;$C1686&amp;"."&amp;$B1686)&amp;IF(INDEX(Variables!$D$5:$D$105,MATCH($A1686,Variables!$A$5:$A$105,0))="","","."&amp;INDEX(Variables!$D$5:$D$105,MATCH($A1686,Variables!$A$5:$A$105,0)))&amp;"."&amp;K$5</f>
        <v/>
      </c>
      <c r="L1686" s="46">
        <f>L1668*Settings!$C$13*(INDEX(L$258:L$269,$D1686)+INDEX(L$245:L$256,$D1686))</f>
        <v/>
      </c>
      <c r="M1686" s="47">
        <f>M1668*Settings!$C$13*(INDEX(M$258:M$269,$D1686)+INDEX(M$245:M$256,$D1686))</f>
        <v/>
      </c>
      <c r="N1686" s="47">
        <f>N1668*Settings!$C$13*(INDEX(N$258:N$269,$D1686)+INDEX(N$245:N$256,$D1686))</f>
        <v/>
      </c>
      <c r="O1686" s="47">
        <f>O1668*Settings!$C$13*(INDEX(O$258:O$269,$D1686)+INDEX(O$245:O$256,$D1686))</f>
        <v/>
      </c>
      <c r="P1686" s="47">
        <f>P1668*Settings!$C$13*(INDEX(P$258:P$269,$D1686)+INDEX(P$245:P$256,$D1686))</f>
        <v/>
      </c>
      <c r="Q1686" s="47">
        <f>Q1668*Settings!$C$13*(INDEX(Q$258:Q$269,$D1686)+INDEX(Q$245:Q$256,$D1686))</f>
        <v/>
      </c>
      <c r="R1686" s="47">
        <f>R1668*Settings!$C$13*(INDEX(R$258:R$269,$D1686)+INDEX(R$245:R$256,$D1686))</f>
        <v/>
      </c>
      <c r="S1686" s="47">
        <f>S1668*Settings!$C$13*(INDEX(S$258:S$269,$D1686)+INDEX(S$245:S$256,$D1686))</f>
        <v/>
      </c>
      <c r="T1686" s="47">
        <f>T1668*Settings!$C$13*(INDEX(T$258:T$269,$D1686)+INDEX(T$245:T$256,$D1686))</f>
        <v/>
      </c>
      <c r="U1686" s="47">
        <f>U1668*Settings!$C$13*(INDEX(U$258:U$269,$D1686)+INDEX(U$245:U$256,$D1686))</f>
        <v/>
      </c>
      <c r="V1686" s="47">
        <f>V1668*Settings!$C$13*(INDEX(V$258:V$269,$D1686)+INDEX(V$245:V$256,$D1686))</f>
        <v/>
      </c>
      <c r="W1686" s="47">
        <f>W1668*Settings!$C$13*(INDEX(W$258:W$269,$D1686)+INDEX(W$245:W$256,$D1686))</f>
        <v/>
      </c>
      <c r="X1686" s="47">
        <f>X1668*Settings!$C$13*(INDEX(X$258:X$269,$D1686)+INDEX(X$245:X$256,$D1686))</f>
        <v/>
      </c>
      <c r="Y1686" s="47">
        <f>Y1668*Settings!$C$13*(INDEX(Y$258:Y$269,$D1686)+INDEX(Y$245:Y$256,$D1686))</f>
        <v/>
      </c>
      <c r="Z1686" s="47">
        <f>Z1668*Settings!$C$13*(INDEX(Z$258:Z$269,$D1686)+INDEX(Z$245:Z$256,$D1686))</f>
        <v/>
      </c>
      <c r="AA1686" s="47">
        <f>AA1668*Settings!$C$13*(INDEX(AA$258:AA$269,$D1686)+INDEX(AA$245:AA$256,$D1686))</f>
        <v/>
      </c>
      <c r="AB1686" s="47">
        <f>AB1668*Settings!$C$13*(INDEX(AB$258:AB$269,$D1686)+INDEX(AB$245:AB$256,$D1686))</f>
        <v/>
      </c>
      <c r="AC1686" s="47">
        <f>AC1668*Settings!$C$13*(INDEX(AC$258:AC$269,$D1686)+INDEX(AC$245:AC$256,$D1686))</f>
        <v/>
      </c>
      <c r="AD1686" s="48">
        <f>REVENUE(AD1668,Settings!$C$13,INDEX(AD$258:AD$269,$D1686)+INDEX(AD$245:AD$256,$D1686))</f>
        <v/>
      </c>
      <c r="AE1686" s="25">
        <f>LOWER(Settings!$C$4)&amp;".mit."&amp;$A1686&amp;IF($C1686="","","."&amp;$C1686&amp;"."&amp;$B1686)&amp;IF(INDEX(Variables!$D$5:$D$105,MATCH($A1686,Variables!$A$5:$A$105,0))="","","."&amp;INDEX(Variables!$D$5:$D$105,MATCH($A1686,Variables!$A$5:$A$105,0)))&amp;"."&amp;AE$5</f>
        <v/>
      </c>
      <c r="AF1686" s="46">
        <f>AF1668*Settings!$C$13*(INDEX(AF$258:AF$269,$D1686)+INDEX(AF$245:AF$256,$D1686))</f>
        <v/>
      </c>
      <c r="AG1686" s="47">
        <f>AG1668*Settings!$C$13*(INDEX(AG$258:AG$269,$D1686)+INDEX(AG$245:AG$256,$D1686))</f>
        <v/>
      </c>
      <c r="AH1686" s="47">
        <f>AH1668*Settings!$C$13*(INDEX(AH$258:AH$269,$D1686)+INDEX(AH$245:AH$256,$D1686))</f>
        <v/>
      </c>
      <c r="AI1686" s="47">
        <f>AI1668*Settings!$C$13*(INDEX(AI$258:AI$269,$D1686)+INDEX(AI$245:AI$256,$D1686))</f>
        <v/>
      </c>
      <c r="AJ1686" s="47">
        <f>AJ1668*Settings!$C$13*(INDEX(AJ$258:AJ$269,$D1686)+INDEX(AJ$245:AJ$256,$D1686))</f>
        <v/>
      </c>
      <c r="AK1686" s="47">
        <f>AK1668*Settings!$C$13*(INDEX(AK$258:AK$269,$D1686)+INDEX(AK$245:AK$256,$D1686))</f>
        <v/>
      </c>
      <c r="AL1686" s="47">
        <f>AL1668*Settings!$C$13*(INDEX(AL$258:AL$269,$D1686)+INDEX(AL$245:AL$256,$D1686))</f>
        <v/>
      </c>
      <c r="AM1686" s="47">
        <f>AM1668*Settings!$C$13*(INDEX(AM$258:AM$269,$D1686)+INDEX(AM$245:AM$256,$D1686))</f>
        <v/>
      </c>
      <c r="AN1686" s="47">
        <f>AN1668*Settings!$C$13*(INDEX(AN$258:AN$269,$D1686)+INDEX(AN$245:AN$256,$D1686))</f>
        <v/>
      </c>
      <c r="AO1686" s="47">
        <f>AO1668*Settings!$C$13*(INDEX(AO$258:AO$269,$D1686)+INDEX(AO$245:AO$256,$D1686))</f>
        <v/>
      </c>
      <c r="AP1686" s="47">
        <f>AP1668*Settings!$C$13*(INDEX(AP$258:AP$269,$D1686)+INDEX(AP$245:AP$256,$D1686))</f>
        <v/>
      </c>
      <c r="AQ1686" s="47">
        <f>AQ1668*Settings!$C$13*(INDEX(AQ$258:AQ$269,$D1686)+INDEX(AQ$245:AQ$256,$D1686))</f>
        <v/>
      </c>
      <c r="AR1686" s="47">
        <f>AR1668*Settings!$C$13*(INDEX(AR$258:AR$269,$D1686)+INDEX(AR$245:AR$256,$D1686))</f>
        <v/>
      </c>
      <c r="AS1686" s="47">
        <f>AS1668*Settings!$C$13*(INDEX(AS$258:AS$269,$D1686)+INDEX(AS$245:AS$256,$D1686))</f>
        <v/>
      </c>
      <c r="AT1686" s="47">
        <f>AT1668*Settings!$C$13*(INDEX(AT$258:AT$269,$D1686)+INDEX(AT$245:AT$256,$D1686))</f>
        <v/>
      </c>
      <c r="AU1686" s="47">
        <f>AU1668*Settings!$C$13*(INDEX(AU$258:AU$269,$D1686)+INDEX(AU$245:AU$256,$D1686))</f>
        <v/>
      </c>
      <c r="AV1686" s="47">
        <f>AV1668*Settings!$C$13*(INDEX(AV$258:AV$269,$D1686)+INDEX(AV$245:AV$256,$D1686))</f>
        <v/>
      </c>
      <c r="AW1686" s="47">
        <f>AW1668*Settings!$C$13*(INDEX(AW$258:AW$269,$D1686)+INDEX(AW$245:AW$256,$D1686))</f>
        <v/>
      </c>
      <c r="AX1686" s="48">
        <f>REVENUE(AX1668,Settings!$C$13,INDEX(AX$258:AX$269,$D1686)+INDEX(AX$245:AX$256,$D1686))</f>
        <v/>
      </c>
    </row>
    <row r="1687" hidden="1" outlineLevel="2">
      <c r="A1687" s="5" t="inlineStr">
        <is>
          <t>rtx</t>
        </is>
      </c>
      <c r="B1687" s="5" t="inlineStr">
        <is>
          <t>ker</t>
        </is>
      </c>
      <c r="C1687" s="5" t="inlineStr">
        <is>
          <t>cst</t>
        </is>
      </c>
      <c r="D1687" s="40">
        <f>INDEX(Inputs!$R$5:$R$132,MATCH($B1687&amp;"|"&amp;$C1687,Inputs!$A$5:$A$132,0))</f>
        <v/>
      </c>
      <c r="E1687" s="39" t="n"/>
      <c r="F1687" s="39" t="n"/>
      <c r="G1687" s="39" t="n"/>
      <c r="H1687" s="5">
        <f>INDEX(Variables!$B$5:$B$105,MATCH($A1687,Variables!$A$5:$A$105,0))&amp;IF($C1687="",""," | "&amp;INDEX(Mapping!$B$5:$B$26,MATCH($C1687,Mapping!$A$5:$A$26,0))&amp;" | "&amp;INDEX(Mapping!$B$30:$B$41,MATCH($B1687,Mapping!$A$30:$A$41,0)))</f>
        <v/>
      </c>
      <c r="I1687" s="5">
        <f>INDEX(Variables!$C$5:$C$105,MATCH($A1687,Variables!$A$5:$A$105,0))</f>
        <v/>
      </c>
      <c r="J1687" s="5">
        <f>INDEX(Variables!$E$5:$E$105,MATCH($A1687,Variables!$A$5:$A$105,0))</f>
        <v/>
      </c>
      <c r="K1687" s="25">
        <f>LOWER(Settings!$C$4)&amp;".mit."&amp;$A1687&amp;IF($C1687="","","."&amp;$C1687&amp;"."&amp;$B1687)&amp;IF(INDEX(Variables!$D$5:$D$105,MATCH($A1687,Variables!$A$5:$A$105,0))="","","."&amp;INDEX(Variables!$D$5:$D$105,MATCH($A1687,Variables!$A$5:$A$105,0)))&amp;"."&amp;K$5</f>
        <v/>
      </c>
      <c r="L1687" s="46">
        <f>L1669*Settings!$C$13*(INDEX(L$258:L$269,$D1687)+INDEX(L$245:L$256,$D1687))</f>
        <v/>
      </c>
      <c r="M1687" s="47">
        <f>M1669*Settings!$C$13*(INDEX(M$258:M$269,$D1687)+INDEX(M$245:M$256,$D1687))</f>
        <v/>
      </c>
      <c r="N1687" s="47">
        <f>N1669*Settings!$C$13*(INDEX(N$258:N$269,$D1687)+INDEX(N$245:N$256,$D1687))</f>
        <v/>
      </c>
      <c r="O1687" s="47">
        <f>O1669*Settings!$C$13*(INDEX(O$258:O$269,$D1687)+INDEX(O$245:O$256,$D1687))</f>
        <v/>
      </c>
      <c r="P1687" s="47">
        <f>P1669*Settings!$C$13*(INDEX(P$258:P$269,$D1687)+INDEX(P$245:P$256,$D1687))</f>
        <v/>
      </c>
      <c r="Q1687" s="47">
        <f>Q1669*Settings!$C$13*(INDEX(Q$258:Q$269,$D1687)+INDEX(Q$245:Q$256,$D1687))</f>
        <v/>
      </c>
      <c r="R1687" s="47">
        <f>R1669*Settings!$C$13*(INDEX(R$258:R$269,$D1687)+INDEX(R$245:R$256,$D1687))</f>
        <v/>
      </c>
      <c r="S1687" s="47">
        <f>S1669*Settings!$C$13*(INDEX(S$258:S$269,$D1687)+INDEX(S$245:S$256,$D1687))</f>
        <v/>
      </c>
      <c r="T1687" s="47">
        <f>T1669*Settings!$C$13*(INDEX(T$258:T$269,$D1687)+INDEX(T$245:T$256,$D1687))</f>
        <v/>
      </c>
      <c r="U1687" s="47">
        <f>U1669*Settings!$C$13*(INDEX(U$258:U$269,$D1687)+INDEX(U$245:U$256,$D1687))</f>
        <v/>
      </c>
      <c r="V1687" s="47">
        <f>V1669*Settings!$C$13*(INDEX(V$258:V$269,$D1687)+INDEX(V$245:V$256,$D1687))</f>
        <v/>
      </c>
      <c r="W1687" s="47">
        <f>W1669*Settings!$C$13*(INDEX(W$258:W$269,$D1687)+INDEX(W$245:W$256,$D1687))</f>
        <v/>
      </c>
      <c r="X1687" s="47">
        <f>X1669*Settings!$C$13*(INDEX(X$258:X$269,$D1687)+INDEX(X$245:X$256,$D1687))</f>
        <v/>
      </c>
      <c r="Y1687" s="47">
        <f>Y1669*Settings!$C$13*(INDEX(Y$258:Y$269,$D1687)+INDEX(Y$245:Y$256,$D1687))</f>
        <v/>
      </c>
      <c r="Z1687" s="47">
        <f>Z1669*Settings!$C$13*(INDEX(Z$258:Z$269,$D1687)+INDEX(Z$245:Z$256,$D1687))</f>
        <v/>
      </c>
      <c r="AA1687" s="47">
        <f>AA1669*Settings!$C$13*(INDEX(AA$258:AA$269,$D1687)+INDEX(AA$245:AA$256,$D1687))</f>
        <v/>
      </c>
      <c r="AB1687" s="47">
        <f>AB1669*Settings!$C$13*(INDEX(AB$258:AB$269,$D1687)+INDEX(AB$245:AB$256,$D1687))</f>
        <v/>
      </c>
      <c r="AC1687" s="47">
        <f>AC1669*Settings!$C$13*(INDEX(AC$258:AC$269,$D1687)+INDEX(AC$245:AC$256,$D1687))</f>
        <v/>
      </c>
      <c r="AD1687" s="48">
        <f>REVENUE(AD1669,Settings!$C$13,INDEX(AD$258:AD$269,$D1687)+INDEX(AD$245:AD$256,$D1687))</f>
        <v/>
      </c>
      <c r="AE1687" s="25">
        <f>LOWER(Settings!$C$4)&amp;".mit."&amp;$A1687&amp;IF($C1687="","","."&amp;$C1687&amp;"."&amp;$B1687)&amp;IF(INDEX(Variables!$D$5:$D$105,MATCH($A1687,Variables!$A$5:$A$105,0))="","","."&amp;INDEX(Variables!$D$5:$D$105,MATCH($A1687,Variables!$A$5:$A$105,0)))&amp;"."&amp;AE$5</f>
        <v/>
      </c>
      <c r="AF1687" s="46">
        <f>AF1669*Settings!$C$13*(INDEX(AF$258:AF$269,$D1687)+INDEX(AF$245:AF$256,$D1687))</f>
        <v/>
      </c>
      <c r="AG1687" s="47">
        <f>AG1669*Settings!$C$13*(INDEX(AG$258:AG$269,$D1687)+INDEX(AG$245:AG$256,$D1687))</f>
        <v/>
      </c>
      <c r="AH1687" s="47">
        <f>AH1669*Settings!$C$13*(INDEX(AH$258:AH$269,$D1687)+INDEX(AH$245:AH$256,$D1687))</f>
        <v/>
      </c>
      <c r="AI1687" s="47">
        <f>AI1669*Settings!$C$13*(INDEX(AI$258:AI$269,$D1687)+INDEX(AI$245:AI$256,$D1687))</f>
        <v/>
      </c>
      <c r="AJ1687" s="47">
        <f>AJ1669*Settings!$C$13*(INDEX(AJ$258:AJ$269,$D1687)+INDEX(AJ$245:AJ$256,$D1687))</f>
        <v/>
      </c>
      <c r="AK1687" s="47">
        <f>AK1669*Settings!$C$13*(INDEX(AK$258:AK$269,$D1687)+INDEX(AK$245:AK$256,$D1687))</f>
        <v/>
      </c>
      <c r="AL1687" s="47">
        <f>AL1669*Settings!$C$13*(INDEX(AL$258:AL$269,$D1687)+INDEX(AL$245:AL$256,$D1687))</f>
        <v/>
      </c>
      <c r="AM1687" s="47">
        <f>AM1669*Settings!$C$13*(INDEX(AM$258:AM$269,$D1687)+INDEX(AM$245:AM$256,$D1687))</f>
        <v/>
      </c>
      <c r="AN1687" s="47">
        <f>AN1669*Settings!$C$13*(INDEX(AN$258:AN$269,$D1687)+INDEX(AN$245:AN$256,$D1687))</f>
        <v/>
      </c>
      <c r="AO1687" s="47">
        <f>AO1669*Settings!$C$13*(INDEX(AO$258:AO$269,$D1687)+INDEX(AO$245:AO$256,$D1687))</f>
        <v/>
      </c>
      <c r="AP1687" s="47">
        <f>AP1669*Settings!$C$13*(INDEX(AP$258:AP$269,$D1687)+INDEX(AP$245:AP$256,$D1687))</f>
        <v/>
      </c>
      <c r="AQ1687" s="47">
        <f>AQ1669*Settings!$C$13*(INDEX(AQ$258:AQ$269,$D1687)+INDEX(AQ$245:AQ$256,$D1687))</f>
        <v/>
      </c>
      <c r="AR1687" s="47">
        <f>AR1669*Settings!$C$13*(INDEX(AR$258:AR$269,$D1687)+INDEX(AR$245:AR$256,$D1687))</f>
        <v/>
      </c>
      <c r="AS1687" s="47">
        <f>AS1669*Settings!$C$13*(INDEX(AS$258:AS$269,$D1687)+INDEX(AS$245:AS$256,$D1687))</f>
        <v/>
      </c>
      <c r="AT1687" s="47">
        <f>AT1669*Settings!$C$13*(INDEX(AT$258:AT$269,$D1687)+INDEX(AT$245:AT$256,$D1687))</f>
        <v/>
      </c>
      <c r="AU1687" s="47">
        <f>AU1669*Settings!$C$13*(INDEX(AU$258:AU$269,$D1687)+INDEX(AU$245:AU$256,$D1687))</f>
        <v/>
      </c>
      <c r="AV1687" s="47">
        <f>AV1669*Settings!$C$13*(INDEX(AV$258:AV$269,$D1687)+INDEX(AV$245:AV$256,$D1687))</f>
        <v/>
      </c>
      <c r="AW1687" s="47">
        <f>AW1669*Settings!$C$13*(INDEX(AW$258:AW$269,$D1687)+INDEX(AW$245:AW$256,$D1687))</f>
        <v/>
      </c>
      <c r="AX1687" s="48">
        <f>REVENUE(AX1669,Settings!$C$13,INDEX(AX$258:AX$269,$D1687)+INDEX(AX$245:AX$256,$D1687))</f>
        <v/>
      </c>
    </row>
    <row r="1688" hidden="1" outlineLevel="2">
      <c r="A1688" s="5" t="inlineStr">
        <is>
          <t>rtx</t>
        </is>
      </c>
      <c r="B1688" s="5" t="inlineStr">
        <is>
          <t>oop</t>
        </is>
      </c>
      <c r="C1688" s="5" t="inlineStr">
        <is>
          <t>cst</t>
        </is>
      </c>
      <c r="D1688" s="40">
        <f>INDEX(Inputs!$R$5:$R$132,MATCH($B1688&amp;"|"&amp;$C1688,Inputs!$A$5:$A$132,0))</f>
        <v/>
      </c>
      <c r="E1688" s="39" t="n"/>
      <c r="F1688" s="39" t="n"/>
      <c r="G1688" s="39" t="n"/>
      <c r="H1688" s="5">
        <f>INDEX(Variables!$B$5:$B$105,MATCH($A1688,Variables!$A$5:$A$105,0))&amp;IF($C1688="",""," | "&amp;INDEX(Mapping!$B$5:$B$26,MATCH($C1688,Mapping!$A$5:$A$26,0))&amp;" | "&amp;INDEX(Mapping!$B$30:$B$41,MATCH($B1688,Mapping!$A$30:$A$41,0)))</f>
        <v/>
      </c>
      <c r="I1688" s="5">
        <f>INDEX(Variables!$C$5:$C$105,MATCH($A1688,Variables!$A$5:$A$105,0))</f>
        <v/>
      </c>
      <c r="J1688" s="5">
        <f>INDEX(Variables!$E$5:$E$105,MATCH($A1688,Variables!$A$5:$A$105,0))</f>
        <v/>
      </c>
      <c r="K1688" s="25">
        <f>LOWER(Settings!$C$4)&amp;".mit."&amp;$A1688&amp;IF($C1688="","","."&amp;$C1688&amp;"."&amp;$B1688)&amp;IF(INDEX(Variables!$D$5:$D$105,MATCH($A1688,Variables!$A$5:$A$105,0))="","","."&amp;INDEX(Variables!$D$5:$D$105,MATCH($A1688,Variables!$A$5:$A$105,0)))&amp;"."&amp;K$5</f>
        <v/>
      </c>
      <c r="L1688" s="46">
        <f>L1670*Settings!$C$13*(INDEX(L$258:L$269,$D1688)+INDEX(L$245:L$256,$D1688))</f>
        <v/>
      </c>
      <c r="M1688" s="47">
        <f>M1670*Settings!$C$13*(INDEX(M$258:M$269,$D1688)+INDEX(M$245:M$256,$D1688))</f>
        <v/>
      </c>
      <c r="N1688" s="47">
        <f>N1670*Settings!$C$13*(INDEX(N$258:N$269,$D1688)+INDEX(N$245:N$256,$D1688))</f>
        <v/>
      </c>
      <c r="O1688" s="47">
        <f>O1670*Settings!$C$13*(INDEX(O$258:O$269,$D1688)+INDEX(O$245:O$256,$D1688))</f>
        <v/>
      </c>
      <c r="P1688" s="47">
        <f>P1670*Settings!$C$13*(INDEX(P$258:P$269,$D1688)+INDEX(P$245:P$256,$D1688))</f>
        <v/>
      </c>
      <c r="Q1688" s="47">
        <f>Q1670*Settings!$C$13*(INDEX(Q$258:Q$269,$D1688)+INDEX(Q$245:Q$256,$D1688))</f>
        <v/>
      </c>
      <c r="R1688" s="47">
        <f>R1670*Settings!$C$13*(INDEX(R$258:R$269,$D1688)+INDEX(R$245:R$256,$D1688))</f>
        <v/>
      </c>
      <c r="S1688" s="47">
        <f>S1670*Settings!$C$13*(INDEX(S$258:S$269,$D1688)+INDEX(S$245:S$256,$D1688))</f>
        <v/>
      </c>
      <c r="T1688" s="47">
        <f>T1670*Settings!$C$13*(INDEX(T$258:T$269,$D1688)+INDEX(T$245:T$256,$D1688))</f>
        <v/>
      </c>
      <c r="U1688" s="47">
        <f>U1670*Settings!$C$13*(INDEX(U$258:U$269,$D1688)+INDEX(U$245:U$256,$D1688))</f>
        <v/>
      </c>
      <c r="V1688" s="47">
        <f>V1670*Settings!$C$13*(INDEX(V$258:V$269,$D1688)+INDEX(V$245:V$256,$D1688))</f>
        <v/>
      </c>
      <c r="W1688" s="47">
        <f>W1670*Settings!$C$13*(INDEX(W$258:W$269,$D1688)+INDEX(W$245:W$256,$D1688))</f>
        <v/>
      </c>
      <c r="X1688" s="47">
        <f>X1670*Settings!$C$13*(INDEX(X$258:X$269,$D1688)+INDEX(X$245:X$256,$D1688))</f>
        <v/>
      </c>
      <c r="Y1688" s="47">
        <f>Y1670*Settings!$C$13*(INDEX(Y$258:Y$269,$D1688)+INDEX(Y$245:Y$256,$D1688))</f>
        <v/>
      </c>
      <c r="Z1688" s="47">
        <f>Z1670*Settings!$C$13*(INDEX(Z$258:Z$269,$D1688)+INDEX(Z$245:Z$256,$D1688))</f>
        <v/>
      </c>
      <c r="AA1688" s="47">
        <f>AA1670*Settings!$C$13*(INDEX(AA$258:AA$269,$D1688)+INDEX(AA$245:AA$256,$D1688))</f>
        <v/>
      </c>
      <c r="AB1688" s="47">
        <f>AB1670*Settings!$C$13*(INDEX(AB$258:AB$269,$D1688)+INDEX(AB$245:AB$256,$D1688))</f>
        <v/>
      </c>
      <c r="AC1688" s="47">
        <f>AC1670*Settings!$C$13*(INDEX(AC$258:AC$269,$D1688)+INDEX(AC$245:AC$256,$D1688))</f>
        <v/>
      </c>
      <c r="AD1688" s="48">
        <f>REVENUE(AD1670,Settings!$C$13,INDEX(AD$258:AD$269,$D1688)+INDEX(AD$245:AD$256,$D1688))</f>
        <v/>
      </c>
      <c r="AE1688" s="25">
        <f>LOWER(Settings!$C$4)&amp;".mit."&amp;$A1688&amp;IF($C1688="","","."&amp;$C1688&amp;"."&amp;$B1688)&amp;IF(INDEX(Variables!$D$5:$D$105,MATCH($A1688,Variables!$A$5:$A$105,0))="","","."&amp;INDEX(Variables!$D$5:$D$105,MATCH($A1688,Variables!$A$5:$A$105,0)))&amp;"."&amp;AE$5</f>
        <v/>
      </c>
      <c r="AF1688" s="46">
        <f>AF1670*Settings!$C$13*(INDEX(AF$258:AF$269,$D1688)+INDEX(AF$245:AF$256,$D1688))</f>
        <v/>
      </c>
      <c r="AG1688" s="47">
        <f>AG1670*Settings!$C$13*(INDEX(AG$258:AG$269,$D1688)+INDEX(AG$245:AG$256,$D1688))</f>
        <v/>
      </c>
      <c r="AH1688" s="47">
        <f>AH1670*Settings!$C$13*(INDEX(AH$258:AH$269,$D1688)+INDEX(AH$245:AH$256,$D1688))</f>
        <v/>
      </c>
      <c r="AI1688" s="47">
        <f>AI1670*Settings!$C$13*(INDEX(AI$258:AI$269,$D1688)+INDEX(AI$245:AI$256,$D1688))</f>
        <v/>
      </c>
      <c r="AJ1688" s="47">
        <f>AJ1670*Settings!$C$13*(INDEX(AJ$258:AJ$269,$D1688)+INDEX(AJ$245:AJ$256,$D1688))</f>
        <v/>
      </c>
      <c r="AK1688" s="47">
        <f>AK1670*Settings!$C$13*(INDEX(AK$258:AK$269,$D1688)+INDEX(AK$245:AK$256,$D1688))</f>
        <v/>
      </c>
      <c r="AL1688" s="47">
        <f>AL1670*Settings!$C$13*(INDEX(AL$258:AL$269,$D1688)+INDEX(AL$245:AL$256,$D1688))</f>
        <v/>
      </c>
      <c r="AM1688" s="47">
        <f>AM1670*Settings!$C$13*(INDEX(AM$258:AM$269,$D1688)+INDEX(AM$245:AM$256,$D1688))</f>
        <v/>
      </c>
      <c r="AN1688" s="47">
        <f>AN1670*Settings!$C$13*(INDEX(AN$258:AN$269,$D1688)+INDEX(AN$245:AN$256,$D1688))</f>
        <v/>
      </c>
      <c r="AO1688" s="47">
        <f>AO1670*Settings!$C$13*(INDEX(AO$258:AO$269,$D1688)+INDEX(AO$245:AO$256,$D1688))</f>
        <v/>
      </c>
      <c r="AP1688" s="47">
        <f>AP1670*Settings!$C$13*(INDEX(AP$258:AP$269,$D1688)+INDEX(AP$245:AP$256,$D1688))</f>
        <v/>
      </c>
      <c r="AQ1688" s="47">
        <f>AQ1670*Settings!$C$13*(INDEX(AQ$258:AQ$269,$D1688)+INDEX(AQ$245:AQ$256,$D1688))</f>
        <v/>
      </c>
      <c r="AR1688" s="47">
        <f>AR1670*Settings!$C$13*(INDEX(AR$258:AR$269,$D1688)+INDEX(AR$245:AR$256,$D1688))</f>
        <v/>
      </c>
      <c r="AS1688" s="47">
        <f>AS1670*Settings!$C$13*(INDEX(AS$258:AS$269,$D1688)+INDEX(AS$245:AS$256,$D1688))</f>
        <v/>
      </c>
      <c r="AT1688" s="47">
        <f>AT1670*Settings!$C$13*(INDEX(AT$258:AT$269,$D1688)+INDEX(AT$245:AT$256,$D1688))</f>
        <v/>
      </c>
      <c r="AU1688" s="47">
        <f>AU1670*Settings!$C$13*(INDEX(AU$258:AU$269,$D1688)+INDEX(AU$245:AU$256,$D1688))</f>
        <v/>
      </c>
      <c r="AV1688" s="47">
        <f>AV1670*Settings!$C$13*(INDEX(AV$258:AV$269,$D1688)+INDEX(AV$245:AV$256,$D1688))</f>
        <v/>
      </c>
      <c r="AW1688" s="47">
        <f>AW1670*Settings!$C$13*(INDEX(AW$258:AW$269,$D1688)+INDEX(AW$245:AW$256,$D1688))</f>
        <v/>
      </c>
      <c r="AX1688" s="48">
        <f>REVENUE(AX1670,Settings!$C$13,INDEX(AX$258:AX$269,$D1688)+INDEX(AX$245:AX$256,$D1688))</f>
        <v/>
      </c>
    </row>
    <row r="1689" hidden="1" outlineLevel="2">
      <c r="A1689" s="5" t="inlineStr">
        <is>
          <t>rtx</t>
        </is>
      </c>
      <c r="B1689" s="5" t="inlineStr">
        <is>
          <t>bio</t>
        </is>
      </c>
      <c r="C1689" s="5" t="inlineStr">
        <is>
          <t>cst</t>
        </is>
      </c>
      <c r="D1689" s="40">
        <f>INDEX(Inputs!$R$5:$R$132,MATCH($B1689&amp;"|"&amp;$C1689,Inputs!$A$5:$A$132,0))</f>
        <v/>
      </c>
      <c r="E1689" s="39" t="n"/>
      <c r="F1689" s="39" t="n"/>
      <c r="G1689" s="39" t="n"/>
      <c r="H1689" s="5">
        <f>INDEX(Variables!$B$5:$B$105,MATCH($A1689,Variables!$A$5:$A$105,0))&amp;IF($C1689="",""," | "&amp;INDEX(Mapping!$B$5:$B$26,MATCH($C1689,Mapping!$A$5:$A$26,0))&amp;" | "&amp;INDEX(Mapping!$B$30:$B$41,MATCH($B1689,Mapping!$A$30:$A$41,0)))</f>
        <v/>
      </c>
      <c r="I1689" s="5">
        <f>INDEX(Variables!$C$5:$C$105,MATCH($A1689,Variables!$A$5:$A$105,0))</f>
        <v/>
      </c>
      <c r="J1689" s="5">
        <f>INDEX(Variables!$E$5:$E$105,MATCH($A1689,Variables!$A$5:$A$105,0))</f>
        <v/>
      </c>
      <c r="K1689" s="25">
        <f>LOWER(Settings!$C$4)&amp;".mit."&amp;$A1689&amp;IF($C1689="","","."&amp;$C1689&amp;"."&amp;$B1689)&amp;IF(INDEX(Variables!$D$5:$D$105,MATCH($A1689,Variables!$A$5:$A$105,0))="","","."&amp;INDEX(Variables!$D$5:$D$105,MATCH($A1689,Variables!$A$5:$A$105,0)))&amp;"."&amp;K$5</f>
        <v/>
      </c>
      <c r="L1689" s="46">
        <f>L1671*Settings!$C$13*(INDEX(L$258:L$269,$D1689)+INDEX(L$245:L$256,$D1689))</f>
        <v/>
      </c>
      <c r="M1689" s="47">
        <f>M1671*Settings!$C$13*(INDEX(M$258:M$269,$D1689)+INDEX(M$245:M$256,$D1689))</f>
        <v/>
      </c>
      <c r="N1689" s="47">
        <f>N1671*Settings!$C$13*(INDEX(N$258:N$269,$D1689)+INDEX(N$245:N$256,$D1689))</f>
        <v/>
      </c>
      <c r="O1689" s="47">
        <f>O1671*Settings!$C$13*(INDEX(O$258:O$269,$D1689)+INDEX(O$245:O$256,$D1689))</f>
        <v/>
      </c>
      <c r="P1689" s="47">
        <f>P1671*Settings!$C$13*(INDEX(P$258:P$269,$D1689)+INDEX(P$245:P$256,$D1689))</f>
        <v/>
      </c>
      <c r="Q1689" s="47">
        <f>Q1671*Settings!$C$13*(INDEX(Q$258:Q$269,$D1689)+INDEX(Q$245:Q$256,$D1689))</f>
        <v/>
      </c>
      <c r="R1689" s="47">
        <f>R1671*Settings!$C$13*(INDEX(R$258:R$269,$D1689)+INDEX(R$245:R$256,$D1689))</f>
        <v/>
      </c>
      <c r="S1689" s="47">
        <f>S1671*Settings!$C$13*(INDEX(S$258:S$269,$D1689)+INDEX(S$245:S$256,$D1689))</f>
        <v/>
      </c>
      <c r="T1689" s="47">
        <f>T1671*Settings!$C$13*(INDEX(T$258:T$269,$D1689)+INDEX(T$245:T$256,$D1689))</f>
        <v/>
      </c>
      <c r="U1689" s="47">
        <f>U1671*Settings!$C$13*(INDEX(U$258:U$269,$D1689)+INDEX(U$245:U$256,$D1689))</f>
        <v/>
      </c>
      <c r="V1689" s="47">
        <f>V1671*Settings!$C$13*(INDEX(V$258:V$269,$D1689)+INDEX(V$245:V$256,$D1689))</f>
        <v/>
      </c>
      <c r="W1689" s="47">
        <f>W1671*Settings!$C$13*(INDEX(W$258:W$269,$D1689)+INDEX(W$245:W$256,$D1689))</f>
        <v/>
      </c>
      <c r="X1689" s="47">
        <f>X1671*Settings!$C$13*(INDEX(X$258:X$269,$D1689)+INDEX(X$245:X$256,$D1689))</f>
        <v/>
      </c>
      <c r="Y1689" s="47">
        <f>Y1671*Settings!$C$13*(INDEX(Y$258:Y$269,$D1689)+INDEX(Y$245:Y$256,$D1689))</f>
        <v/>
      </c>
      <c r="Z1689" s="47">
        <f>Z1671*Settings!$C$13*(INDEX(Z$258:Z$269,$D1689)+INDEX(Z$245:Z$256,$D1689))</f>
        <v/>
      </c>
      <c r="AA1689" s="47">
        <f>AA1671*Settings!$C$13*(INDEX(AA$258:AA$269,$D1689)+INDEX(AA$245:AA$256,$D1689))</f>
        <v/>
      </c>
      <c r="AB1689" s="47">
        <f>AB1671*Settings!$C$13*(INDEX(AB$258:AB$269,$D1689)+INDEX(AB$245:AB$256,$D1689))</f>
        <v/>
      </c>
      <c r="AC1689" s="47">
        <f>AC1671*Settings!$C$13*(INDEX(AC$258:AC$269,$D1689)+INDEX(AC$245:AC$256,$D1689))</f>
        <v/>
      </c>
      <c r="AD1689" s="48">
        <f>REVENUE(AD1671,Settings!$C$13,INDEX(AD$258:AD$269,$D1689)+INDEX(AD$245:AD$256,$D1689))</f>
        <v/>
      </c>
      <c r="AE1689" s="25">
        <f>LOWER(Settings!$C$4)&amp;".mit."&amp;$A1689&amp;IF($C1689="","","."&amp;$C1689&amp;"."&amp;$B1689)&amp;IF(INDEX(Variables!$D$5:$D$105,MATCH($A1689,Variables!$A$5:$A$105,0))="","","."&amp;INDEX(Variables!$D$5:$D$105,MATCH($A1689,Variables!$A$5:$A$105,0)))&amp;"."&amp;AE$5</f>
        <v/>
      </c>
      <c r="AF1689" s="46">
        <f>AF1671*Settings!$C$13*(INDEX(AF$258:AF$269,$D1689)+INDEX(AF$245:AF$256,$D1689))</f>
        <v/>
      </c>
      <c r="AG1689" s="47">
        <f>AG1671*Settings!$C$13*(INDEX(AG$258:AG$269,$D1689)+INDEX(AG$245:AG$256,$D1689))</f>
        <v/>
      </c>
      <c r="AH1689" s="47">
        <f>AH1671*Settings!$C$13*(INDEX(AH$258:AH$269,$D1689)+INDEX(AH$245:AH$256,$D1689))</f>
        <v/>
      </c>
      <c r="AI1689" s="47">
        <f>AI1671*Settings!$C$13*(INDEX(AI$258:AI$269,$D1689)+INDEX(AI$245:AI$256,$D1689))</f>
        <v/>
      </c>
      <c r="AJ1689" s="47">
        <f>AJ1671*Settings!$C$13*(INDEX(AJ$258:AJ$269,$D1689)+INDEX(AJ$245:AJ$256,$D1689))</f>
        <v/>
      </c>
      <c r="AK1689" s="47">
        <f>AK1671*Settings!$C$13*(INDEX(AK$258:AK$269,$D1689)+INDEX(AK$245:AK$256,$D1689))</f>
        <v/>
      </c>
      <c r="AL1689" s="47">
        <f>AL1671*Settings!$C$13*(INDEX(AL$258:AL$269,$D1689)+INDEX(AL$245:AL$256,$D1689))</f>
        <v/>
      </c>
      <c r="AM1689" s="47">
        <f>AM1671*Settings!$C$13*(INDEX(AM$258:AM$269,$D1689)+INDEX(AM$245:AM$256,$D1689))</f>
        <v/>
      </c>
      <c r="AN1689" s="47">
        <f>AN1671*Settings!$C$13*(INDEX(AN$258:AN$269,$D1689)+INDEX(AN$245:AN$256,$D1689))</f>
        <v/>
      </c>
      <c r="AO1689" s="47">
        <f>AO1671*Settings!$C$13*(INDEX(AO$258:AO$269,$D1689)+INDEX(AO$245:AO$256,$D1689))</f>
        <v/>
      </c>
      <c r="AP1689" s="47">
        <f>AP1671*Settings!$C$13*(INDEX(AP$258:AP$269,$D1689)+INDEX(AP$245:AP$256,$D1689))</f>
        <v/>
      </c>
      <c r="AQ1689" s="47">
        <f>AQ1671*Settings!$C$13*(INDEX(AQ$258:AQ$269,$D1689)+INDEX(AQ$245:AQ$256,$D1689))</f>
        <v/>
      </c>
      <c r="AR1689" s="47">
        <f>AR1671*Settings!$C$13*(INDEX(AR$258:AR$269,$D1689)+INDEX(AR$245:AR$256,$D1689))</f>
        <v/>
      </c>
      <c r="AS1689" s="47">
        <f>AS1671*Settings!$C$13*(INDEX(AS$258:AS$269,$D1689)+INDEX(AS$245:AS$256,$D1689))</f>
        <v/>
      </c>
      <c r="AT1689" s="47">
        <f>AT1671*Settings!$C$13*(INDEX(AT$258:AT$269,$D1689)+INDEX(AT$245:AT$256,$D1689))</f>
        <v/>
      </c>
      <c r="AU1689" s="47">
        <f>AU1671*Settings!$C$13*(INDEX(AU$258:AU$269,$D1689)+INDEX(AU$245:AU$256,$D1689))</f>
        <v/>
      </c>
      <c r="AV1689" s="47">
        <f>AV1671*Settings!$C$13*(INDEX(AV$258:AV$269,$D1689)+INDEX(AV$245:AV$256,$D1689))</f>
        <v/>
      </c>
      <c r="AW1689" s="47">
        <f>AW1671*Settings!$C$13*(INDEX(AW$258:AW$269,$D1689)+INDEX(AW$245:AW$256,$D1689))</f>
        <v/>
      </c>
      <c r="AX1689" s="48">
        <f>REVENUE(AX1671,Settings!$C$13,INDEX(AX$258:AX$269,$D1689)+INDEX(AX$245:AX$256,$D1689))</f>
        <v/>
      </c>
    </row>
    <row r="1690" hidden="1" outlineLevel="2"/>
    <row r="1691" hidden="1" outlineLevel="2">
      <c r="A1691" s="5" t="inlineStr">
        <is>
          <t>rsub</t>
        </is>
      </c>
      <c r="B1691" s="5" t="inlineStr">
        <is>
          <t>coa</t>
        </is>
      </c>
      <c r="C1691" s="5" t="inlineStr">
        <is>
          <t>cst</t>
        </is>
      </c>
      <c r="D1691" s="40">
        <f>INDEX(Inputs!$R$5:$R$132,MATCH($B1691&amp;"|"&amp;$C1691,Inputs!$A$5:$A$132,0))</f>
        <v/>
      </c>
      <c r="E1691" s="39" t="n"/>
      <c r="F1691" s="39" t="n"/>
      <c r="G1691" s="39" t="n"/>
      <c r="H1691" s="5">
        <f>INDEX(Variables!$B$5:$B$105,MATCH($A1691,Variables!$A$5:$A$105,0))&amp;IF($C1691="",""," | "&amp;INDEX(Mapping!$B$5:$B$26,MATCH($C1691,Mapping!$A$5:$A$26,0))&amp;" | "&amp;INDEX(Mapping!$B$30:$B$41,MATCH($B1691,Mapping!$A$30:$A$41,0)))</f>
        <v/>
      </c>
      <c r="I1691" s="5">
        <f>INDEX(Variables!$C$5:$C$105,MATCH($A1691,Variables!$A$5:$A$105,0))</f>
        <v/>
      </c>
      <c r="J1691" s="5">
        <f>INDEX(Variables!$E$5:$E$105,MATCH($A1691,Variables!$A$5:$A$105,0))</f>
        <v/>
      </c>
      <c r="K1691" s="25">
        <f>LOWER(Settings!$C$4)&amp;".mit."&amp;$A1691&amp;IF($C1691="","","."&amp;$C1691&amp;"."&amp;$B1691)&amp;IF(INDEX(Variables!$D$5:$D$105,MATCH($A1691,Variables!$A$5:$A$105,0))="","","."&amp;INDEX(Variables!$D$5:$D$105,MATCH($A1691,Variables!$A$5:$A$105,0)))&amp;"."&amp;K$5</f>
        <v/>
      </c>
      <c r="L1691" s="46">
        <f>L1664*Settings!$C$13*(INDEX(L$271:L$282,$D1691))</f>
        <v/>
      </c>
      <c r="M1691" s="47">
        <f>M1664*Settings!$C$13*(INDEX(M$271:M$282,$D1691))</f>
        <v/>
      </c>
      <c r="N1691" s="47">
        <f>N1664*Settings!$C$13*(INDEX(N$271:N$282,$D1691))</f>
        <v/>
      </c>
      <c r="O1691" s="47">
        <f>O1664*Settings!$C$13*(INDEX(O$271:O$282,$D1691))</f>
        <v/>
      </c>
      <c r="P1691" s="47">
        <f>P1664*Settings!$C$13*(INDEX(P$271:P$282,$D1691))</f>
        <v/>
      </c>
      <c r="Q1691" s="47">
        <f>Q1664*Settings!$C$13*(INDEX(Q$271:Q$282,$D1691))</f>
        <v/>
      </c>
      <c r="R1691" s="47">
        <f>R1664*Settings!$C$13*(INDEX(R$271:R$282,$D1691))</f>
        <v/>
      </c>
      <c r="S1691" s="47">
        <f>S1664*Settings!$C$13*(INDEX(S$271:S$282,$D1691))</f>
        <v/>
      </c>
      <c r="T1691" s="47">
        <f>T1664*Settings!$C$13*(INDEX(T$271:T$282,$D1691))</f>
        <v/>
      </c>
      <c r="U1691" s="47">
        <f>U1664*Settings!$C$13*(INDEX(U$271:U$282,$D1691))</f>
        <v/>
      </c>
      <c r="V1691" s="47">
        <f>V1664*Settings!$C$13*(INDEX(V$271:V$282,$D1691))</f>
        <v/>
      </c>
      <c r="W1691" s="47">
        <f>W1664*Settings!$C$13*(INDEX(W$271:W$282,$D1691))</f>
        <v/>
      </c>
      <c r="X1691" s="47">
        <f>X1664*Settings!$C$13*(INDEX(X$271:X$282,$D1691))</f>
        <v/>
      </c>
      <c r="Y1691" s="47">
        <f>Y1664*Settings!$C$13*(INDEX(Y$271:Y$282,$D1691))</f>
        <v/>
      </c>
      <c r="Z1691" s="47">
        <f>Z1664*Settings!$C$13*(INDEX(Z$271:Z$282,$D1691))</f>
        <v/>
      </c>
      <c r="AA1691" s="47">
        <f>AA1664*Settings!$C$13*(INDEX(AA$271:AA$282,$D1691))</f>
        <v/>
      </c>
      <c r="AB1691" s="47">
        <f>AB1664*Settings!$C$13*(INDEX(AB$271:AB$282,$D1691))</f>
        <v/>
      </c>
      <c r="AC1691" s="47">
        <f>AC1664*Settings!$C$13*(INDEX(AC$271:AC$282,$D1691))</f>
        <v/>
      </c>
      <c r="AD1691" s="48">
        <f>REVENUE(AD1664,Settings!$C$13,INDEX(AD$271:AD$282,$D1691))</f>
        <v/>
      </c>
      <c r="AE1691" s="25">
        <f>LOWER(Settings!$C$4)&amp;".mit."&amp;$A1691&amp;IF($C1691="","","."&amp;$C1691&amp;"."&amp;$B1691)&amp;IF(INDEX(Variables!$D$5:$D$105,MATCH($A1691,Variables!$A$5:$A$105,0))="","","."&amp;INDEX(Variables!$D$5:$D$105,MATCH($A1691,Variables!$A$5:$A$105,0)))&amp;"."&amp;AE$5</f>
        <v/>
      </c>
      <c r="AF1691" s="46">
        <f>AF1664*Settings!$C$13*(INDEX(AF$271:AF$282,$D1691))</f>
        <v/>
      </c>
      <c r="AG1691" s="47">
        <f>AG1664*Settings!$C$13*(INDEX(AG$271:AG$282,$D1691))</f>
        <v/>
      </c>
      <c r="AH1691" s="47">
        <f>AH1664*Settings!$C$13*(INDEX(AH$271:AH$282,$D1691))</f>
        <v/>
      </c>
      <c r="AI1691" s="47">
        <f>AI1664*Settings!$C$13*(INDEX(AI$271:AI$282,$D1691))</f>
        <v/>
      </c>
      <c r="AJ1691" s="47">
        <f>AJ1664*Settings!$C$13*(INDEX(AJ$271:AJ$282,$D1691))</f>
        <v/>
      </c>
      <c r="AK1691" s="47">
        <f>AK1664*Settings!$C$13*(INDEX(AK$271:AK$282,$D1691))</f>
        <v/>
      </c>
      <c r="AL1691" s="47">
        <f>AL1664*Settings!$C$13*(INDEX(AL$271:AL$282,$D1691))</f>
        <v/>
      </c>
      <c r="AM1691" s="47">
        <f>AM1664*Settings!$C$13*(INDEX(AM$271:AM$282,$D1691))</f>
        <v/>
      </c>
      <c r="AN1691" s="47">
        <f>AN1664*Settings!$C$13*(INDEX(AN$271:AN$282,$D1691))</f>
        <v/>
      </c>
      <c r="AO1691" s="47">
        <f>AO1664*Settings!$C$13*(INDEX(AO$271:AO$282,$D1691))</f>
        <v/>
      </c>
      <c r="AP1691" s="47">
        <f>AP1664*Settings!$C$13*(INDEX(AP$271:AP$282,$D1691))</f>
        <v/>
      </c>
      <c r="AQ1691" s="47">
        <f>AQ1664*Settings!$C$13*(INDEX(AQ$271:AQ$282,$D1691))</f>
        <v/>
      </c>
      <c r="AR1691" s="47">
        <f>AR1664*Settings!$C$13*(INDEX(AR$271:AR$282,$D1691))</f>
        <v/>
      </c>
      <c r="AS1691" s="47">
        <f>AS1664*Settings!$C$13*(INDEX(AS$271:AS$282,$D1691))</f>
        <v/>
      </c>
      <c r="AT1691" s="47">
        <f>AT1664*Settings!$C$13*(INDEX(AT$271:AT$282,$D1691))</f>
        <v/>
      </c>
      <c r="AU1691" s="47">
        <f>AU1664*Settings!$C$13*(INDEX(AU$271:AU$282,$D1691))</f>
        <v/>
      </c>
      <c r="AV1691" s="47">
        <f>AV1664*Settings!$C$13*(INDEX(AV$271:AV$282,$D1691))</f>
        <v/>
      </c>
      <c r="AW1691" s="47">
        <f>AW1664*Settings!$C$13*(INDEX(AW$271:AW$282,$D1691))</f>
        <v/>
      </c>
      <c r="AX1691" s="48">
        <f>REVENUE(AX1664,Settings!$C$13,INDEX(AX$271:AX$282,$D1691))</f>
        <v/>
      </c>
    </row>
    <row r="1692" hidden="1" outlineLevel="2">
      <c r="A1692" s="5" t="inlineStr">
        <is>
          <t>rsub</t>
        </is>
      </c>
      <c r="B1692" s="5" t="inlineStr">
        <is>
          <t>nga</t>
        </is>
      </c>
      <c r="C1692" s="5" t="inlineStr">
        <is>
          <t>cst</t>
        </is>
      </c>
      <c r="D1692" s="40">
        <f>INDEX(Inputs!$R$5:$R$132,MATCH($B1692&amp;"|"&amp;$C1692,Inputs!$A$5:$A$132,0))</f>
        <v/>
      </c>
      <c r="E1692" s="39" t="n"/>
      <c r="F1692" s="39" t="n"/>
      <c r="G1692" s="39" t="n"/>
      <c r="H1692" s="5">
        <f>INDEX(Variables!$B$5:$B$105,MATCH($A1692,Variables!$A$5:$A$105,0))&amp;IF($C1692="",""," | "&amp;INDEX(Mapping!$B$5:$B$26,MATCH($C1692,Mapping!$A$5:$A$26,0))&amp;" | "&amp;INDEX(Mapping!$B$30:$B$41,MATCH($B1692,Mapping!$A$30:$A$41,0)))</f>
        <v/>
      </c>
      <c r="I1692" s="5">
        <f>INDEX(Variables!$C$5:$C$105,MATCH($A1692,Variables!$A$5:$A$105,0))</f>
        <v/>
      </c>
      <c r="J1692" s="5">
        <f>INDEX(Variables!$E$5:$E$105,MATCH($A1692,Variables!$A$5:$A$105,0))</f>
        <v/>
      </c>
      <c r="K1692" s="25">
        <f>LOWER(Settings!$C$4)&amp;".mit."&amp;$A1692&amp;IF($C1692="","","."&amp;$C1692&amp;"."&amp;$B1692)&amp;IF(INDEX(Variables!$D$5:$D$105,MATCH($A1692,Variables!$A$5:$A$105,0))="","","."&amp;INDEX(Variables!$D$5:$D$105,MATCH($A1692,Variables!$A$5:$A$105,0)))&amp;"."&amp;K$5</f>
        <v/>
      </c>
      <c r="L1692" s="46">
        <f>L1665*Settings!$C$13*(INDEX(L$271:L$282,$D1692))</f>
        <v/>
      </c>
      <c r="M1692" s="47">
        <f>M1665*Settings!$C$13*(INDEX(M$271:M$282,$D1692))</f>
        <v/>
      </c>
      <c r="N1692" s="47">
        <f>N1665*Settings!$C$13*(INDEX(N$271:N$282,$D1692))</f>
        <v/>
      </c>
      <c r="O1692" s="47">
        <f>O1665*Settings!$C$13*(INDEX(O$271:O$282,$D1692))</f>
        <v/>
      </c>
      <c r="P1692" s="47">
        <f>P1665*Settings!$C$13*(INDEX(P$271:P$282,$D1692))</f>
        <v/>
      </c>
      <c r="Q1692" s="47">
        <f>Q1665*Settings!$C$13*(INDEX(Q$271:Q$282,$D1692))</f>
        <v/>
      </c>
      <c r="R1692" s="47">
        <f>R1665*Settings!$C$13*(INDEX(R$271:R$282,$D1692))</f>
        <v/>
      </c>
      <c r="S1692" s="47">
        <f>S1665*Settings!$C$13*(INDEX(S$271:S$282,$D1692))</f>
        <v/>
      </c>
      <c r="T1692" s="47">
        <f>T1665*Settings!$C$13*(INDEX(T$271:T$282,$D1692))</f>
        <v/>
      </c>
      <c r="U1692" s="47">
        <f>U1665*Settings!$C$13*(INDEX(U$271:U$282,$D1692))</f>
        <v/>
      </c>
      <c r="V1692" s="47">
        <f>V1665*Settings!$C$13*(INDEX(V$271:V$282,$D1692))</f>
        <v/>
      </c>
      <c r="W1692" s="47">
        <f>W1665*Settings!$C$13*(INDEX(W$271:W$282,$D1692))</f>
        <v/>
      </c>
      <c r="X1692" s="47">
        <f>X1665*Settings!$C$13*(INDEX(X$271:X$282,$D1692))</f>
        <v/>
      </c>
      <c r="Y1692" s="47">
        <f>Y1665*Settings!$C$13*(INDEX(Y$271:Y$282,$D1692))</f>
        <v/>
      </c>
      <c r="Z1692" s="47">
        <f>Z1665*Settings!$C$13*(INDEX(Z$271:Z$282,$D1692))</f>
        <v/>
      </c>
      <c r="AA1692" s="47">
        <f>AA1665*Settings!$C$13*(INDEX(AA$271:AA$282,$D1692))</f>
        <v/>
      </c>
      <c r="AB1692" s="47">
        <f>AB1665*Settings!$C$13*(INDEX(AB$271:AB$282,$D1692))</f>
        <v/>
      </c>
      <c r="AC1692" s="47">
        <f>AC1665*Settings!$C$13*(INDEX(AC$271:AC$282,$D1692))</f>
        <v/>
      </c>
      <c r="AD1692" s="48">
        <f>REVENUE(AD1665,Settings!$C$13,INDEX(AD$271:AD$282,$D1692))</f>
        <v/>
      </c>
      <c r="AE1692" s="25">
        <f>LOWER(Settings!$C$4)&amp;".mit."&amp;$A1692&amp;IF($C1692="","","."&amp;$C1692&amp;"."&amp;$B1692)&amp;IF(INDEX(Variables!$D$5:$D$105,MATCH($A1692,Variables!$A$5:$A$105,0))="","","."&amp;INDEX(Variables!$D$5:$D$105,MATCH($A1692,Variables!$A$5:$A$105,0)))&amp;"."&amp;AE$5</f>
        <v/>
      </c>
      <c r="AF1692" s="46">
        <f>AF1665*Settings!$C$13*(INDEX(AF$271:AF$282,$D1692))</f>
        <v/>
      </c>
      <c r="AG1692" s="47">
        <f>AG1665*Settings!$C$13*(INDEX(AG$271:AG$282,$D1692))</f>
        <v/>
      </c>
      <c r="AH1692" s="47">
        <f>AH1665*Settings!$C$13*(INDEX(AH$271:AH$282,$D1692))</f>
        <v/>
      </c>
      <c r="AI1692" s="47">
        <f>AI1665*Settings!$C$13*(INDEX(AI$271:AI$282,$D1692))</f>
        <v/>
      </c>
      <c r="AJ1692" s="47">
        <f>AJ1665*Settings!$C$13*(INDEX(AJ$271:AJ$282,$D1692))</f>
        <v/>
      </c>
      <c r="AK1692" s="47">
        <f>AK1665*Settings!$C$13*(INDEX(AK$271:AK$282,$D1692))</f>
        <v/>
      </c>
      <c r="AL1692" s="47">
        <f>AL1665*Settings!$C$13*(INDEX(AL$271:AL$282,$D1692))</f>
        <v/>
      </c>
      <c r="AM1692" s="47">
        <f>AM1665*Settings!$C$13*(INDEX(AM$271:AM$282,$D1692))</f>
        <v/>
      </c>
      <c r="AN1692" s="47">
        <f>AN1665*Settings!$C$13*(INDEX(AN$271:AN$282,$D1692))</f>
        <v/>
      </c>
      <c r="AO1692" s="47">
        <f>AO1665*Settings!$C$13*(INDEX(AO$271:AO$282,$D1692))</f>
        <v/>
      </c>
      <c r="AP1692" s="47">
        <f>AP1665*Settings!$C$13*(INDEX(AP$271:AP$282,$D1692))</f>
        <v/>
      </c>
      <c r="AQ1692" s="47">
        <f>AQ1665*Settings!$C$13*(INDEX(AQ$271:AQ$282,$D1692))</f>
        <v/>
      </c>
      <c r="AR1692" s="47">
        <f>AR1665*Settings!$C$13*(INDEX(AR$271:AR$282,$D1692))</f>
        <v/>
      </c>
      <c r="AS1692" s="47">
        <f>AS1665*Settings!$C$13*(INDEX(AS$271:AS$282,$D1692))</f>
        <v/>
      </c>
      <c r="AT1692" s="47">
        <f>AT1665*Settings!$C$13*(INDEX(AT$271:AT$282,$D1692))</f>
        <v/>
      </c>
      <c r="AU1692" s="47">
        <f>AU1665*Settings!$C$13*(INDEX(AU$271:AU$282,$D1692))</f>
        <v/>
      </c>
      <c r="AV1692" s="47">
        <f>AV1665*Settings!$C$13*(INDEX(AV$271:AV$282,$D1692))</f>
        <v/>
      </c>
      <c r="AW1692" s="47">
        <f>AW1665*Settings!$C$13*(INDEX(AW$271:AW$282,$D1692))</f>
        <v/>
      </c>
      <c r="AX1692" s="48">
        <f>REVENUE(AX1665,Settings!$C$13,INDEX(AX$271:AX$282,$D1692))</f>
        <v/>
      </c>
    </row>
    <row r="1693" hidden="1" outlineLevel="2">
      <c r="A1693" s="5" t="inlineStr">
        <is>
          <t>rsub</t>
        </is>
      </c>
      <c r="B1693" s="5" t="inlineStr">
        <is>
          <t>gso</t>
        </is>
      </c>
      <c r="C1693" s="5" t="inlineStr">
        <is>
          <t>cst</t>
        </is>
      </c>
      <c r="D1693" s="40">
        <f>INDEX(Inputs!$R$5:$R$132,MATCH($B1693&amp;"|"&amp;$C1693,Inputs!$A$5:$A$132,0))</f>
        <v/>
      </c>
      <c r="E1693" s="39" t="n"/>
      <c r="F1693" s="39" t="n"/>
      <c r="G1693" s="39" t="n"/>
      <c r="H1693" s="5">
        <f>INDEX(Variables!$B$5:$B$105,MATCH($A1693,Variables!$A$5:$A$105,0))&amp;IF($C1693="",""," | "&amp;INDEX(Mapping!$B$5:$B$26,MATCH($C1693,Mapping!$A$5:$A$26,0))&amp;" | "&amp;INDEX(Mapping!$B$30:$B$41,MATCH($B1693,Mapping!$A$30:$A$41,0)))</f>
        <v/>
      </c>
      <c r="I1693" s="5">
        <f>INDEX(Variables!$C$5:$C$105,MATCH($A1693,Variables!$A$5:$A$105,0))</f>
        <v/>
      </c>
      <c r="J1693" s="5">
        <f>INDEX(Variables!$E$5:$E$105,MATCH($A1693,Variables!$A$5:$A$105,0))</f>
        <v/>
      </c>
      <c r="K1693" s="25">
        <f>LOWER(Settings!$C$4)&amp;".mit."&amp;$A1693&amp;IF($C1693="","","."&amp;$C1693&amp;"."&amp;$B1693)&amp;IF(INDEX(Variables!$D$5:$D$105,MATCH($A1693,Variables!$A$5:$A$105,0))="","","."&amp;INDEX(Variables!$D$5:$D$105,MATCH($A1693,Variables!$A$5:$A$105,0)))&amp;"."&amp;K$5</f>
        <v/>
      </c>
      <c r="L1693" s="46">
        <f>L1666*Settings!$C$13*(INDEX(L$271:L$282,$D1693))</f>
        <v/>
      </c>
      <c r="M1693" s="47">
        <f>M1666*Settings!$C$13*(INDEX(M$271:M$282,$D1693))</f>
        <v/>
      </c>
      <c r="N1693" s="47">
        <f>N1666*Settings!$C$13*(INDEX(N$271:N$282,$D1693))</f>
        <v/>
      </c>
      <c r="O1693" s="47">
        <f>O1666*Settings!$C$13*(INDEX(O$271:O$282,$D1693))</f>
        <v/>
      </c>
      <c r="P1693" s="47">
        <f>P1666*Settings!$C$13*(INDEX(P$271:P$282,$D1693))</f>
        <v/>
      </c>
      <c r="Q1693" s="47">
        <f>Q1666*Settings!$C$13*(INDEX(Q$271:Q$282,$D1693))</f>
        <v/>
      </c>
      <c r="R1693" s="47">
        <f>R1666*Settings!$C$13*(INDEX(R$271:R$282,$D1693))</f>
        <v/>
      </c>
      <c r="S1693" s="47">
        <f>S1666*Settings!$C$13*(INDEX(S$271:S$282,$D1693))</f>
        <v/>
      </c>
      <c r="T1693" s="47">
        <f>T1666*Settings!$C$13*(INDEX(T$271:T$282,$D1693))</f>
        <v/>
      </c>
      <c r="U1693" s="47">
        <f>U1666*Settings!$C$13*(INDEX(U$271:U$282,$D1693))</f>
        <v/>
      </c>
      <c r="V1693" s="47">
        <f>V1666*Settings!$C$13*(INDEX(V$271:V$282,$D1693))</f>
        <v/>
      </c>
      <c r="W1693" s="47">
        <f>W1666*Settings!$C$13*(INDEX(W$271:W$282,$D1693))</f>
        <v/>
      </c>
      <c r="X1693" s="47">
        <f>X1666*Settings!$C$13*(INDEX(X$271:X$282,$D1693))</f>
        <v/>
      </c>
      <c r="Y1693" s="47">
        <f>Y1666*Settings!$C$13*(INDEX(Y$271:Y$282,$D1693))</f>
        <v/>
      </c>
      <c r="Z1693" s="47">
        <f>Z1666*Settings!$C$13*(INDEX(Z$271:Z$282,$D1693))</f>
        <v/>
      </c>
      <c r="AA1693" s="47">
        <f>AA1666*Settings!$C$13*(INDEX(AA$271:AA$282,$D1693))</f>
        <v/>
      </c>
      <c r="AB1693" s="47">
        <f>AB1666*Settings!$C$13*(INDEX(AB$271:AB$282,$D1693))</f>
        <v/>
      </c>
      <c r="AC1693" s="47">
        <f>AC1666*Settings!$C$13*(INDEX(AC$271:AC$282,$D1693))</f>
        <v/>
      </c>
      <c r="AD1693" s="48">
        <f>REVENUE(AD1666,Settings!$C$13,INDEX(AD$271:AD$282,$D1693))</f>
        <v/>
      </c>
      <c r="AE1693" s="25">
        <f>LOWER(Settings!$C$4)&amp;".mit."&amp;$A1693&amp;IF($C1693="","","."&amp;$C1693&amp;"."&amp;$B1693)&amp;IF(INDEX(Variables!$D$5:$D$105,MATCH($A1693,Variables!$A$5:$A$105,0))="","","."&amp;INDEX(Variables!$D$5:$D$105,MATCH($A1693,Variables!$A$5:$A$105,0)))&amp;"."&amp;AE$5</f>
        <v/>
      </c>
      <c r="AF1693" s="46">
        <f>AF1666*Settings!$C$13*(INDEX(AF$271:AF$282,$D1693))</f>
        <v/>
      </c>
      <c r="AG1693" s="47">
        <f>AG1666*Settings!$C$13*(INDEX(AG$271:AG$282,$D1693))</f>
        <v/>
      </c>
      <c r="AH1693" s="47">
        <f>AH1666*Settings!$C$13*(INDEX(AH$271:AH$282,$D1693))</f>
        <v/>
      </c>
      <c r="AI1693" s="47">
        <f>AI1666*Settings!$C$13*(INDEX(AI$271:AI$282,$D1693))</f>
        <v/>
      </c>
      <c r="AJ1693" s="47">
        <f>AJ1666*Settings!$C$13*(INDEX(AJ$271:AJ$282,$D1693))</f>
        <v/>
      </c>
      <c r="AK1693" s="47">
        <f>AK1666*Settings!$C$13*(INDEX(AK$271:AK$282,$D1693))</f>
        <v/>
      </c>
      <c r="AL1693" s="47">
        <f>AL1666*Settings!$C$13*(INDEX(AL$271:AL$282,$D1693))</f>
        <v/>
      </c>
      <c r="AM1693" s="47">
        <f>AM1666*Settings!$C$13*(INDEX(AM$271:AM$282,$D1693))</f>
        <v/>
      </c>
      <c r="AN1693" s="47">
        <f>AN1666*Settings!$C$13*(INDEX(AN$271:AN$282,$D1693))</f>
        <v/>
      </c>
      <c r="AO1693" s="47">
        <f>AO1666*Settings!$C$13*(INDEX(AO$271:AO$282,$D1693))</f>
        <v/>
      </c>
      <c r="AP1693" s="47">
        <f>AP1666*Settings!$C$13*(INDEX(AP$271:AP$282,$D1693))</f>
        <v/>
      </c>
      <c r="AQ1693" s="47">
        <f>AQ1666*Settings!$C$13*(INDEX(AQ$271:AQ$282,$D1693))</f>
        <v/>
      </c>
      <c r="AR1693" s="47">
        <f>AR1666*Settings!$C$13*(INDEX(AR$271:AR$282,$D1693))</f>
        <v/>
      </c>
      <c r="AS1693" s="47">
        <f>AS1666*Settings!$C$13*(INDEX(AS$271:AS$282,$D1693))</f>
        <v/>
      </c>
      <c r="AT1693" s="47">
        <f>AT1666*Settings!$C$13*(INDEX(AT$271:AT$282,$D1693))</f>
        <v/>
      </c>
      <c r="AU1693" s="47">
        <f>AU1666*Settings!$C$13*(INDEX(AU$271:AU$282,$D1693))</f>
        <v/>
      </c>
      <c r="AV1693" s="47">
        <f>AV1666*Settings!$C$13*(INDEX(AV$271:AV$282,$D1693))</f>
        <v/>
      </c>
      <c r="AW1693" s="47">
        <f>AW1666*Settings!$C$13*(INDEX(AW$271:AW$282,$D1693))</f>
        <v/>
      </c>
      <c r="AX1693" s="48">
        <f>REVENUE(AX1666,Settings!$C$13,INDEX(AX$271:AX$282,$D1693))</f>
        <v/>
      </c>
    </row>
    <row r="1694" hidden="1" outlineLevel="2">
      <c r="A1694" s="5" t="inlineStr">
        <is>
          <t>rsub</t>
        </is>
      </c>
      <c r="B1694" s="5" t="inlineStr">
        <is>
          <t>die</t>
        </is>
      </c>
      <c r="C1694" s="5" t="inlineStr">
        <is>
          <t>cst</t>
        </is>
      </c>
      <c r="D1694" s="40">
        <f>INDEX(Inputs!$R$5:$R$132,MATCH($B1694&amp;"|"&amp;$C1694,Inputs!$A$5:$A$132,0))</f>
        <v/>
      </c>
      <c r="E1694" s="39" t="n"/>
      <c r="F1694" s="39" t="n"/>
      <c r="G1694" s="39" t="n"/>
      <c r="H1694" s="5">
        <f>INDEX(Variables!$B$5:$B$105,MATCH($A1694,Variables!$A$5:$A$105,0))&amp;IF($C1694="",""," | "&amp;INDEX(Mapping!$B$5:$B$26,MATCH($C1694,Mapping!$A$5:$A$26,0))&amp;" | "&amp;INDEX(Mapping!$B$30:$B$41,MATCH($B1694,Mapping!$A$30:$A$41,0)))</f>
        <v/>
      </c>
      <c r="I1694" s="5">
        <f>INDEX(Variables!$C$5:$C$105,MATCH($A1694,Variables!$A$5:$A$105,0))</f>
        <v/>
      </c>
      <c r="J1694" s="5">
        <f>INDEX(Variables!$E$5:$E$105,MATCH($A1694,Variables!$A$5:$A$105,0))</f>
        <v/>
      </c>
      <c r="K1694" s="25">
        <f>LOWER(Settings!$C$4)&amp;".mit."&amp;$A1694&amp;IF($C1694="","","."&amp;$C1694&amp;"."&amp;$B1694)&amp;IF(INDEX(Variables!$D$5:$D$105,MATCH($A1694,Variables!$A$5:$A$105,0))="","","."&amp;INDEX(Variables!$D$5:$D$105,MATCH($A1694,Variables!$A$5:$A$105,0)))&amp;"."&amp;K$5</f>
        <v/>
      </c>
      <c r="L1694" s="46">
        <f>L1667*Settings!$C$13*(INDEX(L$271:L$282,$D1694))</f>
        <v/>
      </c>
      <c r="M1694" s="47">
        <f>M1667*Settings!$C$13*(INDEX(M$271:M$282,$D1694))</f>
        <v/>
      </c>
      <c r="N1694" s="47">
        <f>N1667*Settings!$C$13*(INDEX(N$271:N$282,$D1694))</f>
        <v/>
      </c>
      <c r="O1694" s="47">
        <f>O1667*Settings!$C$13*(INDEX(O$271:O$282,$D1694))</f>
        <v/>
      </c>
      <c r="P1694" s="47">
        <f>P1667*Settings!$C$13*(INDEX(P$271:P$282,$D1694))</f>
        <v/>
      </c>
      <c r="Q1694" s="47">
        <f>Q1667*Settings!$C$13*(INDEX(Q$271:Q$282,$D1694))</f>
        <v/>
      </c>
      <c r="R1694" s="47">
        <f>R1667*Settings!$C$13*(INDEX(R$271:R$282,$D1694))</f>
        <v/>
      </c>
      <c r="S1694" s="47">
        <f>S1667*Settings!$C$13*(INDEX(S$271:S$282,$D1694))</f>
        <v/>
      </c>
      <c r="T1694" s="47">
        <f>T1667*Settings!$C$13*(INDEX(T$271:T$282,$D1694))</f>
        <v/>
      </c>
      <c r="U1694" s="47">
        <f>U1667*Settings!$C$13*(INDEX(U$271:U$282,$D1694))</f>
        <v/>
      </c>
      <c r="V1694" s="47">
        <f>V1667*Settings!$C$13*(INDEX(V$271:V$282,$D1694))</f>
        <v/>
      </c>
      <c r="W1694" s="47">
        <f>W1667*Settings!$C$13*(INDEX(W$271:W$282,$D1694))</f>
        <v/>
      </c>
      <c r="X1694" s="47">
        <f>X1667*Settings!$C$13*(INDEX(X$271:X$282,$D1694))</f>
        <v/>
      </c>
      <c r="Y1694" s="47">
        <f>Y1667*Settings!$C$13*(INDEX(Y$271:Y$282,$D1694))</f>
        <v/>
      </c>
      <c r="Z1694" s="47">
        <f>Z1667*Settings!$C$13*(INDEX(Z$271:Z$282,$D1694))</f>
        <v/>
      </c>
      <c r="AA1694" s="47">
        <f>AA1667*Settings!$C$13*(INDEX(AA$271:AA$282,$D1694))</f>
        <v/>
      </c>
      <c r="AB1694" s="47">
        <f>AB1667*Settings!$C$13*(INDEX(AB$271:AB$282,$D1694))</f>
        <v/>
      </c>
      <c r="AC1694" s="47">
        <f>AC1667*Settings!$C$13*(INDEX(AC$271:AC$282,$D1694))</f>
        <v/>
      </c>
      <c r="AD1694" s="48">
        <f>REVENUE(AD1667,Settings!$C$13,INDEX(AD$271:AD$282,$D1694))</f>
        <v/>
      </c>
      <c r="AE1694" s="25">
        <f>LOWER(Settings!$C$4)&amp;".mit."&amp;$A1694&amp;IF($C1694="","","."&amp;$C1694&amp;"."&amp;$B1694)&amp;IF(INDEX(Variables!$D$5:$D$105,MATCH($A1694,Variables!$A$5:$A$105,0))="","","."&amp;INDEX(Variables!$D$5:$D$105,MATCH($A1694,Variables!$A$5:$A$105,0)))&amp;"."&amp;AE$5</f>
        <v/>
      </c>
      <c r="AF1694" s="46">
        <f>AF1667*Settings!$C$13*(INDEX(AF$271:AF$282,$D1694))</f>
        <v/>
      </c>
      <c r="AG1694" s="47">
        <f>AG1667*Settings!$C$13*(INDEX(AG$271:AG$282,$D1694))</f>
        <v/>
      </c>
      <c r="AH1694" s="47">
        <f>AH1667*Settings!$C$13*(INDEX(AH$271:AH$282,$D1694))</f>
        <v/>
      </c>
      <c r="AI1694" s="47">
        <f>AI1667*Settings!$C$13*(INDEX(AI$271:AI$282,$D1694))</f>
        <v/>
      </c>
      <c r="AJ1694" s="47">
        <f>AJ1667*Settings!$C$13*(INDEX(AJ$271:AJ$282,$D1694))</f>
        <v/>
      </c>
      <c r="AK1694" s="47">
        <f>AK1667*Settings!$C$13*(INDEX(AK$271:AK$282,$D1694))</f>
        <v/>
      </c>
      <c r="AL1694" s="47">
        <f>AL1667*Settings!$C$13*(INDEX(AL$271:AL$282,$D1694))</f>
        <v/>
      </c>
      <c r="AM1694" s="47">
        <f>AM1667*Settings!$C$13*(INDEX(AM$271:AM$282,$D1694))</f>
        <v/>
      </c>
      <c r="AN1694" s="47">
        <f>AN1667*Settings!$C$13*(INDEX(AN$271:AN$282,$D1694))</f>
        <v/>
      </c>
      <c r="AO1694" s="47">
        <f>AO1667*Settings!$C$13*(INDEX(AO$271:AO$282,$D1694))</f>
        <v/>
      </c>
      <c r="AP1694" s="47">
        <f>AP1667*Settings!$C$13*(INDEX(AP$271:AP$282,$D1694))</f>
        <v/>
      </c>
      <c r="AQ1694" s="47">
        <f>AQ1667*Settings!$C$13*(INDEX(AQ$271:AQ$282,$D1694))</f>
        <v/>
      </c>
      <c r="AR1694" s="47">
        <f>AR1667*Settings!$C$13*(INDEX(AR$271:AR$282,$D1694))</f>
        <v/>
      </c>
      <c r="AS1694" s="47">
        <f>AS1667*Settings!$C$13*(INDEX(AS$271:AS$282,$D1694))</f>
        <v/>
      </c>
      <c r="AT1694" s="47">
        <f>AT1667*Settings!$C$13*(INDEX(AT$271:AT$282,$D1694))</f>
        <v/>
      </c>
      <c r="AU1694" s="47">
        <f>AU1667*Settings!$C$13*(INDEX(AU$271:AU$282,$D1694))</f>
        <v/>
      </c>
      <c r="AV1694" s="47">
        <f>AV1667*Settings!$C$13*(INDEX(AV$271:AV$282,$D1694))</f>
        <v/>
      </c>
      <c r="AW1694" s="47">
        <f>AW1667*Settings!$C$13*(INDEX(AW$271:AW$282,$D1694))</f>
        <v/>
      </c>
      <c r="AX1694" s="48">
        <f>REVENUE(AX1667,Settings!$C$13,INDEX(AX$271:AX$282,$D1694))</f>
        <v/>
      </c>
    </row>
    <row r="1695" hidden="1" outlineLevel="2">
      <c r="A1695" s="5" t="inlineStr">
        <is>
          <t>rsub</t>
        </is>
      </c>
      <c r="B1695" s="5" t="inlineStr">
        <is>
          <t>lpg</t>
        </is>
      </c>
      <c r="C1695" s="5" t="inlineStr">
        <is>
          <t>cst</t>
        </is>
      </c>
      <c r="D1695" s="40">
        <f>INDEX(Inputs!$R$5:$R$132,MATCH($B1695&amp;"|"&amp;$C1695,Inputs!$A$5:$A$132,0))</f>
        <v/>
      </c>
      <c r="E1695" s="39" t="n"/>
      <c r="F1695" s="39" t="n"/>
      <c r="G1695" s="39" t="n"/>
      <c r="H1695" s="5">
        <f>INDEX(Variables!$B$5:$B$105,MATCH($A1695,Variables!$A$5:$A$105,0))&amp;IF($C1695="",""," | "&amp;INDEX(Mapping!$B$5:$B$26,MATCH($C1695,Mapping!$A$5:$A$26,0))&amp;" | "&amp;INDEX(Mapping!$B$30:$B$41,MATCH($B1695,Mapping!$A$30:$A$41,0)))</f>
        <v/>
      </c>
      <c r="I1695" s="5">
        <f>INDEX(Variables!$C$5:$C$105,MATCH($A1695,Variables!$A$5:$A$105,0))</f>
        <v/>
      </c>
      <c r="J1695" s="5">
        <f>INDEX(Variables!$E$5:$E$105,MATCH($A1695,Variables!$A$5:$A$105,0))</f>
        <v/>
      </c>
      <c r="K1695" s="25">
        <f>LOWER(Settings!$C$4)&amp;".mit."&amp;$A1695&amp;IF($C1695="","","."&amp;$C1695&amp;"."&amp;$B1695)&amp;IF(INDEX(Variables!$D$5:$D$105,MATCH($A1695,Variables!$A$5:$A$105,0))="","","."&amp;INDEX(Variables!$D$5:$D$105,MATCH($A1695,Variables!$A$5:$A$105,0)))&amp;"."&amp;K$5</f>
        <v/>
      </c>
      <c r="L1695" s="46">
        <f>L1668*Settings!$C$13*(INDEX(L$271:L$282,$D1695))</f>
        <v/>
      </c>
      <c r="M1695" s="47">
        <f>M1668*Settings!$C$13*(INDEX(M$271:M$282,$D1695))</f>
        <v/>
      </c>
      <c r="N1695" s="47">
        <f>N1668*Settings!$C$13*(INDEX(N$271:N$282,$D1695))</f>
        <v/>
      </c>
      <c r="O1695" s="47">
        <f>O1668*Settings!$C$13*(INDEX(O$271:O$282,$D1695))</f>
        <v/>
      </c>
      <c r="P1695" s="47">
        <f>P1668*Settings!$C$13*(INDEX(P$271:P$282,$D1695))</f>
        <v/>
      </c>
      <c r="Q1695" s="47">
        <f>Q1668*Settings!$C$13*(INDEX(Q$271:Q$282,$D1695))</f>
        <v/>
      </c>
      <c r="R1695" s="47">
        <f>R1668*Settings!$C$13*(INDEX(R$271:R$282,$D1695))</f>
        <v/>
      </c>
      <c r="S1695" s="47">
        <f>S1668*Settings!$C$13*(INDEX(S$271:S$282,$D1695))</f>
        <v/>
      </c>
      <c r="T1695" s="47">
        <f>T1668*Settings!$C$13*(INDEX(T$271:T$282,$D1695))</f>
        <v/>
      </c>
      <c r="U1695" s="47">
        <f>U1668*Settings!$C$13*(INDEX(U$271:U$282,$D1695))</f>
        <v/>
      </c>
      <c r="V1695" s="47">
        <f>V1668*Settings!$C$13*(INDEX(V$271:V$282,$D1695))</f>
        <v/>
      </c>
      <c r="W1695" s="47">
        <f>W1668*Settings!$C$13*(INDEX(W$271:W$282,$D1695))</f>
        <v/>
      </c>
      <c r="X1695" s="47">
        <f>X1668*Settings!$C$13*(INDEX(X$271:X$282,$D1695))</f>
        <v/>
      </c>
      <c r="Y1695" s="47">
        <f>Y1668*Settings!$C$13*(INDEX(Y$271:Y$282,$D1695))</f>
        <v/>
      </c>
      <c r="Z1695" s="47">
        <f>Z1668*Settings!$C$13*(INDEX(Z$271:Z$282,$D1695))</f>
        <v/>
      </c>
      <c r="AA1695" s="47">
        <f>AA1668*Settings!$C$13*(INDEX(AA$271:AA$282,$D1695))</f>
        <v/>
      </c>
      <c r="AB1695" s="47">
        <f>AB1668*Settings!$C$13*(INDEX(AB$271:AB$282,$D1695))</f>
        <v/>
      </c>
      <c r="AC1695" s="47">
        <f>AC1668*Settings!$C$13*(INDEX(AC$271:AC$282,$D1695))</f>
        <v/>
      </c>
      <c r="AD1695" s="48">
        <f>REVENUE(AD1668,Settings!$C$13,INDEX(AD$271:AD$282,$D1695))</f>
        <v/>
      </c>
      <c r="AE1695" s="25">
        <f>LOWER(Settings!$C$4)&amp;".mit."&amp;$A1695&amp;IF($C1695="","","."&amp;$C1695&amp;"."&amp;$B1695)&amp;IF(INDEX(Variables!$D$5:$D$105,MATCH($A1695,Variables!$A$5:$A$105,0))="","","."&amp;INDEX(Variables!$D$5:$D$105,MATCH($A1695,Variables!$A$5:$A$105,0)))&amp;"."&amp;AE$5</f>
        <v/>
      </c>
      <c r="AF1695" s="46">
        <f>AF1668*Settings!$C$13*(INDEX(AF$271:AF$282,$D1695))</f>
        <v/>
      </c>
      <c r="AG1695" s="47">
        <f>AG1668*Settings!$C$13*(INDEX(AG$271:AG$282,$D1695))</f>
        <v/>
      </c>
      <c r="AH1695" s="47">
        <f>AH1668*Settings!$C$13*(INDEX(AH$271:AH$282,$D1695))</f>
        <v/>
      </c>
      <c r="AI1695" s="47">
        <f>AI1668*Settings!$C$13*(INDEX(AI$271:AI$282,$D1695))</f>
        <v/>
      </c>
      <c r="AJ1695" s="47">
        <f>AJ1668*Settings!$C$13*(INDEX(AJ$271:AJ$282,$D1695))</f>
        <v/>
      </c>
      <c r="AK1695" s="47">
        <f>AK1668*Settings!$C$13*(INDEX(AK$271:AK$282,$D1695))</f>
        <v/>
      </c>
      <c r="AL1695" s="47">
        <f>AL1668*Settings!$C$13*(INDEX(AL$271:AL$282,$D1695))</f>
        <v/>
      </c>
      <c r="AM1695" s="47">
        <f>AM1668*Settings!$C$13*(INDEX(AM$271:AM$282,$D1695))</f>
        <v/>
      </c>
      <c r="AN1695" s="47">
        <f>AN1668*Settings!$C$13*(INDEX(AN$271:AN$282,$D1695))</f>
        <v/>
      </c>
      <c r="AO1695" s="47">
        <f>AO1668*Settings!$C$13*(INDEX(AO$271:AO$282,$D1695))</f>
        <v/>
      </c>
      <c r="AP1695" s="47">
        <f>AP1668*Settings!$C$13*(INDEX(AP$271:AP$282,$D1695))</f>
        <v/>
      </c>
      <c r="AQ1695" s="47">
        <f>AQ1668*Settings!$C$13*(INDEX(AQ$271:AQ$282,$D1695))</f>
        <v/>
      </c>
      <c r="AR1695" s="47">
        <f>AR1668*Settings!$C$13*(INDEX(AR$271:AR$282,$D1695))</f>
        <v/>
      </c>
      <c r="AS1695" s="47">
        <f>AS1668*Settings!$C$13*(INDEX(AS$271:AS$282,$D1695))</f>
        <v/>
      </c>
      <c r="AT1695" s="47">
        <f>AT1668*Settings!$C$13*(INDEX(AT$271:AT$282,$D1695))</f>
        <v/>
      </c>
      <c r="AU1695" s="47">
        <f>AU1668*Settings!$C$13*(INDEX(AU$271:AU$282,$D1695))</f>
        <v/>
      </c>
      <c r="AV1695" s="47">
        <f>AV1668*Settings!$C$13*(INDEX(AV$271:AV$282,$D1695))</f>
        <v/>
      </c>
      <c r="AW1695" s="47">
        <f>AW1668*Settings!$C$13*(INDEX(AW$271:AW$282,$D1695))</f>
        <v/>
      </c>
      <c r="AX1695" s="48">
        <f>REVENUE(AX1668,Settings!$C$13,INDEX(AX$271:AX$282,$D1695))</f>
        <v/>
      </c>
    </row>
    <row r="1696" hidden="1" outlineLevel="2">
      <c r="A1696" s="5" t="inlineStr">
        <is>
          <t>rsub</t>
        </is>
      </c>
      <c r="B1696" s="5" t="inlineStr">
        <is>
          <t>ker</t>
        </is>
      </c>
      <c r="C1696" s="5" t="inlineStr">
        <is>
          <t>cst</t>
        </is>
      </c>
      <c r="D1696" s="40">
        <f>INDEX(Inputs!$R$5:$R$132,MATCH($B1696&amp;"|"&amp;$C1696,Inputs!$A$5:$A$132,0))</f>
        <v/>
      </c>
      <c r="E1696" s="39" t="n"/>
      <c r="F1696" s="39" t="n"/>
      <c r="G1696" s="39" t="n"/>
      <c r="H1696" s="5">
        <f>INDEX(Variables!$B$5:$B$105,MATCH($A1696,Variables!$A$5:$A$105,0))&amp;IF($C1696="",""," | "&amp;INDEX(Mapping!$B$5:$B$26,MATCH($C1696,Mapping!$A$5:$A$26,0))&amp;" | "&amp;INDEX(Mapping!$B$30:$B$41,MATCH($B1696,Mapping!$A$30:$A$41,0)))</f>
        <v/>
      </c>
      <c r="I1696" s="5">
        <f>INDEX(Variables!$C$5:$C$105,MATCH($A1696,Variables!$A$5:$A$105,0))</f>
        <v/>
      </c>
      <c r="J1696" s="5">
        <f>INDEX(Variables!$E$5:$E$105,MATCH($A1696,Variables!$A$5:$A$105,0))</f>
        <v/>
      </c>
      <c r="K1696" s="25">
        <f>LOWER(Settings!$C$4)&amp;".mit."&amp;$A1696&amp;IF($C1696="","","."&amp;$C1696&amp;"."&amp;$B1696)&amp;IF(INDEX(Variables!$D$5:$D$105,MATCH($A1696,Variables!$A$5:$A$105,0))="","","."&amp;INDEX(Variables!$D$5:$D$105,MATCH($A1696,Variables!$A$5:$A$105,0)))&amp;"."&amp;K$5</f>
        <v/>
      </c>
      <c r="L1696" s="46">
        <f>L1669*Settings!$C$13*(INDEX(L$271:L$282,$D1696))</f>
        <v/>
      </c>
      <c r="M1696" s="47">
        <f>M1669*Settings!$C$13*(INDEX(M$271:M$282,$D1696))</f>
        <v/>
      </c>
      <c r="N1696" s="47">
        <f>N1669*Settings!$C$13*(INDEX(N$271:N$282,$D1696))</f>
        <v/>
      </c>
      <c r="O1696" s="47">
        <f>O1669*Settings!$C$13*(INDEX(O$271:O$282,$D1696))</f>
        <v/>
      </c>
      <c r="P1696" s="47">
        <f>P1669*Settings!$C$13*(INDEX(P$271:P$282,$D1696))</f>
        <v/>
      </c>
      <c r="Q1696" s="47">
        <f>Q1669*Settings!$C$13*(INDEX(Q$271:Q$282,$D1696))</f>
        <v/>
      </c>
      <c r="R1696" s="47">
        <f>R1669*Settings!$C$13*(INDEX(R$271:R$282,$D1696))</f>
        <v/>
      </c>
      <c r="S1696" s="47">
        <f>S1669*Settings!$C$13*(INDEX(S$271:S$282,$D1696))</f>
        <v/>
      </c>
      <c r="T1696" s="47">
        <f>T1669*Settings!$C$13*(INDEX(T$271:T$282,$D1696))</f>
        <v/>
      </c>
      <c r="U1696" s="47">
        <f>U1669*Settings!$C$13*(INDEX(U$271:U$282,$D1696))</f>
        <v/>
      </c>
      <c r="V1696" s="47">
        <f>V1669*Settings!$C$13*(INDEX(V$271:V$282,$D1696))</f>
        <v/>
      </c>
      <c r="W1696" s="47">
        <f>W1669*Settings!$C$13*(INDEX(W$271:W$282,$D1696))</f>
        <v/>
      </c>
      <c r="X1696" s="47">
        <f>X1669*Settings!$C$13*(INDEX(X$271:X$282,$D1696))</f>
        <v/>
      </c>
      <c r="Y1696" s="47">
        <f>Y1669*Settings!$C$13*(INDEX(Y$271:Y$282,$D1696))</f>
        <v/>
      </c>
      <c r="Z1696" s="47">
        <f>Z1669*Settings!$C$13*(INDEX(Z$271:Z$282,$D1696))</f>
        <v/>
      </c>
      <c r="AA1696" s="47">
        <f>AA1669*Settings!$C$13*(INDEX(AA$271:AA$282,$D1696))</f>
        <v/>
      </c>
      <c r="AB1696" s="47">
        <f>AB1669*Settings!$C$13*(INDEX(AB$271:AB$282,$D1696))</f>
        <v/>
      </c>
      <c r="AC1696" s="47">
        <f>AC1669*Settings!$C$13*(INDEX(AC$271:AC$282,$D1696))</f>
        <v/>
      </c>
      <c r="AD1696" s="48">
        <f>REVENUE(AD1669,Settings!$C$13,INDEX(AD$271:AD$282,$D1696))</f>
        <v/>
      </c>
      <c r="AE1696" s="25">
        <f>LOWER(Settings!$C$4)&amp;".mit."&amp;$A1696&amp;IF($C1696="","","."&amp;$C1696&amp;"."&amp;$B1696)&amp;IF(INDEX(Variables!$D$5:$D$105,MATCH($A1696,Variables!$A$5:$A$105,0))="","","."&amp;INDEX(Variables!$D$5:$D$105,MATCH($A1696,Variables!$A$5:$A$105,0)))&amp;"."&amp;AE$5</f>
        <v/>
      </c>
      <c r="AF1696" s="46">
        <f>AF1669*Settings!$C$13*(INDEX(AF$271:AF$282,$D1696))</f>
        <v/>
      </c>
      <c r="AG1696" s="47">
        <f>AG1669*Settings!$C$13*(INDEX(AG$271:AG$282,$D1696))</f>
        <v/>
      </c>
      <c r="AH1696" s="47">
        <f>AH1669*Settings!$C$13*(INDEX(AH$271:AH$282,$D1696))</f>
        <v/>
      </c>
      <c r="AI1696" s="47">
        <f>AI1669*Settings!$C$13*(INDEX(AI$271:AI$282,$D1696))</f>
        <v/>
      </c>
      <c r="AJ1696" s="47">
        <f>AJ1669*Settings!$C$13*(INDEX(AJ$271:AJ$282,$D1696))</f>
        <v/>
      </c>
      <c r="AK1696" s="47">
        <f>AK1669*Settings!$C$13*(INDEX(AK$271:AK$282,$D1696))</f>
        <v/>
      </c>
      <c r="AL1696" s="47">
        <f>AL1669*Settings!$C$13*(INDEX(AL$271:AL$282,$D1696))</f>
        <v/>
      </c>
      <c r="AM1696" s="47">
        <f>AM1669*Settings!$C$13*(INDEX(AM$271:AM$282,$D1696))</f>
        <v/>
      </c>
      <c r="AN1696" s="47">
        <f>AN1669*Settings!$C$13*(INDEX(AN$271:AN$282,$D1696))</f>
        <v/>
      </c>
      <c r="AO1696" s="47">
        <f>AO1669*Settings!$C$13*(INDEX(AO$271:AO$282,$D1696))</f>
        <v/>
      </c>
      <c r="AP1696" s="47">
        <f>AP1669*Settings!$C$13*(INDEX(AP$271:AP$282,$D1696))</f>
        <v/>
      </c>
      <c r="AQ1696" s="47">
        <f>AQ1669*Settings!$C$13*(INDEX(AQ$271:AQ$282,$D1696))</f>
        <v/>
      </c>
      <c r="AR1696" s="47">
        <f>AR1669*Settings!$C$13*(INDEX(AR$271:AR$282,$D1696))</f>
        <v/>
      </c>
      <c r="AS1696" s="47">
        <f>AS1669*Settings!$C$13*(INDEX(AS$271:AS$282,$D1696))</f>
        <v/>
      </c>
      <c r="AT1696" s="47">
        <f>AT1669*Settings!$C$13*(INDEX(AT$271:AT$282,$D1696))</f>
        <v/>
      </c>
      <c r="AU1696" s="47">
        <f>AU1669*Settings!$C$13*(INDEX(AU$271:AU$282,$D1696))</f>
        <v/>
      </c>
      <c r="AV1696" s="47">
        <f>AV1669*Settings!$C$13*(INDEX(AV$271:AV$282,$D1696))</f>
        <v/>
      </c>
      <c r="AW1696" s="47">
        <f>AW1669*Settings!$C$13*(INDEX(AW$271:AW$282,$D1696))</f>
        <v/>
      </c>
      <c r="AX1696" s="48">
        <f>REVENUE(AX1669,Settings!$C$13,INDEX(AX$271:AX$282,$D1696))</f>
        <v/>
      </c>
    </row>
    <row r="1697" hidden="1" outlineLevel="2">
      <c r="A1697" s="5" t="inlineStr">
        <is>
          <t>rsub</t>
        </is>
      </c>
      <c r="B1697" s="5" t="inlineStr">
        <is>
          <t>oop</t>
        </is>
      </c>
      <c r="C1697" s="5" t="inlineStr">
        <is>
          <t>cst</t>
        </is>
      </c>
      <c r="D1697" s="40">
        <f>INDEX(Inputs!$R$5:$R$132,MATCH($B1697&amp;"|"&amp;$C1697,Inputs!$A$5:$A$132,0))</f>
        <v/>
      </c>
      <c r="E1697" s="39" t="n"/>
      <c r="F1697" s="39" t="n"/>
      <c r="G1697" s="39" t="n"/>
      <c r="H1697" s="5">
        <f>INDEX(Variables!$B$5:$B$105,MATCH($A1697,Variables!$A$5:$A$105,0))&amp;IF($C1697="",""," | "&amp;INDEX(Mapping!$B$5:$B$26,MATCH($C1697,Mapping!$A$5:$A$26,0))&amp;" | "&amp;INDEX(Mapping!$B$30:$B$41,MATCH($B1697,Mapping!$A$30:$A$41,0)))</f>
        <v/>
      </c>
      <c r="I1697" s="5">
        <f>INDEX(Variables!$C$5:$C$105,MATCH($A1697,Variables!$A$5:$A$105,0))</f>
        <v/>
      </c>
      <c r="J1697" s="5">
        <f>INDEX(Variables!$E$5:$E$105,MATCH($A1697,Variables!$A$5:$A$105,0))</f>
        <v/>
      </c>
      <c r="K1697" s="25">
        <f>LOWER(Settings!$C$4)&amp;".mit."&amp;$A1697&amp;IF($C1697="","","."&amp;$C1697&amp;"."&amp;$B1697)&amp;IF(INDEX(Variables!$D$5:$D$105,MATCH($A1697,Variables!$A$5:$A$105,0))="","","."&amp;INDEX(Variables!$D$5:$D$105,MATCH($A1697,Variables!$A$5:$A$105,0)))&amp;"."&amp;K$5</f>
        <v/>
      </c>
      <c r="L1697" s="46">
        <f>L1670*Settings!$C$13*(INDEX(L$271:L$282,$D1697))</f>
        <v/>
      </c>
      <c r="M1697" s="47">
        <f>M1670*Settings!$C$13*(INDEX(M$271:M$282,$D1697))</f>
        <v/>
      </c>
      <c r="N1697" s="47">
        <f>N1670*Settings!$C$13*(INDEX(N$271:N$282,$D1697))</f>
        <v/>
      </c>
      <c r="O1697" s="47">
        <f>O1670*Settings!$C$13*(INDEX(O$271:O$282,$D1697))</f>
        <v/>
      </c>
      <c r="P1697" s="47">
        <f>P1670*Settings!$C$13*(INDEX(P$271:P$282,$D1697))</f>
        <v/>
      </c>
      <c r="Q1697" s="47">
        <f>Q1670*Settings!$C$13*(INDEX(Q$271:Q$282,$D1697))</f>
        <v/>
      </c>
      <c r="R1697" s="47">
        <f>R1670*Settings!$C$13*(INDEX(R$271:R$282,$D1697))</f>
        <v/>
      </c>
      <c r="S1697" s="47">
        <f>S1670*Settings!$C$13*(INDEX(S$271:S$282,$D1697))</f>
        <v/>
      </c>
      <c r="T1697" s="47">
        <f>T1670*Settings!$C$13*(INDEX(T$271:T$282,$D1697))</f>
        <v/>
      </c>
      <c r="U1697" s="47">
        <f>U1670*Settings!$C$13*(INDEX(U$271:U$282,$D1697))</f>
        <v/>
      </c>
      <c r="V1697" s="47">
        <f>V1670*Settings!$C$13*(INDEX(V$271:V$282,$D1697))</f>
        <v/>
      </c>
      <c r="W1697" s="47">
        <f>W1670*Settings!$C$13*(INDEX(W$271:W$282,$D1697))</f>
        <v/>
      </c>
      <c r="X1697" s="47">
        <f>X1670*Settings!$C$13*(INDEX(X$271:X$282,$D1697))</f>
        <v/>
      </c>
      <c r="Y1697" s="47">
        <f>Y1670*Settings!$C$13*(INDEX(Y$271:Y$282,$D1697))</f>
        <v/>
      </c>
      <c r="Z1697" s="47">
        <f>Z1670*Settings!$C$13*(INDEX(Z$271:Z$282,$D1697))</f>
        <v/>
      </c>
      <c r="AA1697" s="47">
        <f>AA1670*Settings!$C$13*(INDEX(AA$271:AA$282,$D1697))</f>
        <v/>
      </c>
      <c r="AB1697" s="47">
        <f>AB1670*Settings!$C$13*(INDEX(AB$271:AB$282,$D1697))</f>
        <v/>
      </c>
      <c r="AC1697" s="47">
        <f>AC1670*Settings!$C$13*(INDEX(AC$271:AC$282,$D1697))</f>
        <v/>
      </c>
      <c r="AD1697" s="48">
        <f>REVENUE(AD1670,Settings!$C$13,INDEX(AD$271:AD$282,$D1697))</f>
        <v/>
      </c>
      <c r="AE1697" s="25">
        <f>LOWER(Settings!$C$4)&amp;".mit."&amp;$A1697&amp;IF($C1697="","","."&amp;$C1697&amp;"."&amp;$B1697)&amp;IF(INDEX(Variables!$D$5:$D$105,MATCH($A1697,Variables!$A$5:$A$105,0))="","","."&amp;INDEX(Variables!$D$5:$D$105,MATCH($A1697,Variables!$A$5:$A$105,0)))&amp;"."&amp;AE$5</f>
        <v/>
      </c>
      <c r="AF1697" s="46">
        <f>AF1670*Settings!$C$13*(INDEX(AF$271:AF$282,$D1697))</f>
        <v/>
      </c>
      <c r="AG1697" s="47">
        <f>AG1670*Settings!$C$13*(INDEX(AG$271:AG$282,$D1697))</f>
        <v/>
      </c>
      <c r="AH1697" s="47">
        <f>AH1670*Settings!$C$13*(INDEX(AH$271:AH$282,$D1697))</f>
        <v/>
      </c>
      <c r="AI1697" s="47">
        <f>AI1670*Settings!$C$13*(INDEX(AI$271:AI$282,$D1697))</f>
        <v/>
      </c>
      <c r="AJ1697" s="47">
        <f>AJ1670*Settings!$C$13*(INDEX(AJ$271:AJ$282,$D1697))</f>
        <v/>
      </c>
      <c r="AK1697" s="47">
        <f>AK1670*Settings!$C$13*(INDEX(AK$271:AK$282,$D1697))</f>
        <v/>
      </c>
      <c r="AL1697" s="47">
        <f>AL1670*Settings!$C$13*(INDEX(AL$271:AL$282,$D1697))</f>
        <v/>
      </c>
      <c r="AM1697" s="47">
        <f>AM1670*Settings!$C$13*(INDEX(AM$271:AM$282,$D1697))</f>
        <v/>
      </c>
      <c r="AN1697" s="47">
        <f>AN1670*Settings!$C$13*(INDEX(AN$271:AN$282,$D1697))</f>
        <v/>
      </c>
      <c r="AO1697" s="47">
        <f>AO1670*Settings!$C$13*(INDEX(AO$271:AO$282,$D1697))</f>
        <v/>
      </c>
      <c r="AP1697" s="47">
        <f>AP1670*Settings!$C$13*(INDEX(AP$271:AP$282,$D1697))</f>
        <v/>
      </c>
      <c r="AQ1697" s="47">
        <f>AQ1670*Settings!$C$13*(INDEX(AQ$271:AQ$282,$D1697))</f>
        <v/>
      </c>
      <c r="AR1697" s="47">
        <f>AR1670*Settings!$C$13*(INDEX(AR$271:AR$282,$D1697))</f>
        <v/>
      </c>
      <c r="AS1697" s="47">
        <f>AS1670*Settings!$C$13*(INDEX(AS$271:AS$282,$D1697))</f>
        <v/>
      </c>
      <c r="AT1697" s="47">
        <f>AT1670*Settings!$C$13*(INDEX(AT$271:AT$282,$D1697))</f>
        <v/>
      </c>
      <c r="AU1697" s="47">
        <f>AU1670*Settings!$C$13*(INDEX(AU$271:AU$282,$D1697))</f>
        <v/>
      </c>
      <c r="AV1697" s="47">
        <f>AV1670*Settings!$C$13*(INDEX(AV$271:AV$282,$D1697))</f>
        <v/>
      </c>
      <c r="AW1697" s="47">
        <f>AW1670*Settings!$C$13*(INDEX(AW$271:AW$282,$D1697))</f>
        <v/>
      </c>
      <c r="AX1697" s="48">
        <f>REVENUE(AX1670,Settings!$C$13,INDEX(AX$271:AX$282,$D1697))</f>
        <v/>
      </c>
    </row>
    <row r="1698" hidden="1" outlineLevel="2">
      <c r="A1698" s="5" t="inlineStr">
        <is>
          <t>rsub</t>
        </is>
      </c>
      <c r="B1698" s="5" t="inlineStr">
        <is>
          <t>bio</t>
        </is>
      </c>
      <c r="C1698" s="5" t="inlineStr">
        <is>
          <t>cst</t>
        </is>
      </c>
      <c r="D1698" s="40">
        <f>INDEX(Inputs!$R$5:$R$132,MATCH($B1698&amp;"|"&amp;$C1698,Inputs!$A$5:$A$132,0))</f>
        <v/>
      </c>
      <c r="E1698" s="39" t="n"/>
      <c r="F1698" s="39" t="n"/>
      <c r="G1698" s="39" t="n"/>
      <c r="H1698" s="5">
        <f>INDEX(Variables!$B$5:$B$105,MATCH($A1698,Variables!$A$5:$A$105,0))&amp;IF($C1698="",""," | "&amp;INDEX(Mapping!$B$5:$B$26,MATCH($C1698,Mapping!$A$5:$A$26,0))&amp;" | "&amp;INDEX(Mapping!$B$30:$B$41,MATCH($B1698,Mapping!$A$30:$A$41,0)))</f>
        <v/>
      </c>
      <c r="I1698" s="5">
        <f>INDEX(Variables!$C$5:$C$105,MATCH($A1698,Variables!$A$5:$A$105,0))</f>
        <v/>
      </c>
      <c r="J1698" s="5">
        <f>INDEX(Variables!$E$5:$E$105,MATCH($A1698,Variables!$A$5:$A$105,0))</f>
        <v/>
      </c>
      <c r="K1698" s="25">
        <f>LOWER(Settings!$C$4)&amp;".mit."&amp;$A1698&amp;IF($C1698="","","."&amp;$C1698&amp;"."&amp;$B1698)&amp;IF(INDEX(Variables!$D$5:$D$105,MATCH($A1698,Variables!$A$5:$A$105,0))="","","."&amp;INDEX(Variables!$D$5:$D$105,MATCH($A1698,Variables!$A$5:$A$105,0)))&amp;"."&amp;K$5</f>
        <v/>
      </c>
      <c r="L1698" s="46">
        <f>L1671*Settings!$C$13*(INDEX(L$271:L$282,$D1698))</f>
        <v/>
      </c>
      <c r="M1698" s="47">
        <f>M1671*Settings!$C$13*(INDEX(M$271:M$282,$D1698))</f>
        <v/>
      </c>
      <c r="N1698" s="47">
        <f>N1671*Settings!$C$13*(INDEX(N$271:N$282,$D1698))</f>
        <v/>
      </c>
      <c r="O1698" s="47">
        <f>O1671*Settings!$C$13*(INDEX(O$271:O$282,$D1698))</f>
        <v/>
      </c>
      <c r="P1698" s="47">
        <f>P1671*Settings!$C$13*(INDEX(P$271:P$282,$D1698))</f>
        <v/>
      </c>
      <c r="Q1698" s="47">
        <f>Q1671*Settings!$C$13*(INDEX(Q$271:Q$282,$D1698))</f>
        <v/>
      </c>
      <c r="R1698" s="47">
        <f>R1671*Settings!$C$13*(INDEX(R$271:R$282,$D1698))</f>
        <v/>
      </c>
      <c r="S1698" s="47">
        <f>S1671*Settings!$C$13*(INDEX(S$271:S$282,$D1698))</f>
        <v/>
      </c>
      <c r="T1698" s="47">
        <f>T1671*Settings!$C$13*(INDEX(T$271:T$282,$D1698))</f>
        <v/>
      </c>
      <c r="U1698" s="47">
        <f>U1671*Settings!$C$13*(INDEX(U$271:U$282,$D1698))</f>
        <v/>
      </c>
      <c r="V1698" s="47">
        <f>V1671*Settings!$C$13*(INDEX(V$271:V$282,$D1698))</f>
        <v/>
      </c>
      <c r="W1698" s="47">
        <f>W1671*Settings!$C$13*(INDEX(W$271:W$282,$D1698))</f>
        <v/>
      </c>
      <c r="X1698" s="47">
        <f>X1671*Settings!$C$13*(INDEX(X$271:X$282,$D1698))</f>
        <v/>
      </c>
      <c r="Y1698" s="47">
        <f>Y1671*Settings!$C$13*(INDEX(Y$271:Y$282,$D1698))</f>
        <v/>
      </c>
      <c r="Z1698" s="47">
        <f>Z1671*Settings!$C$13*(INDEX(Z$271:Z$282,$D1698))</f>
        <v/>
      </c>
      <c r="AA1698" s="47">
        <f>AA1671*Settings!$C$13*(INDEX(AA$271:AA$282,$D1698))</f>
        <v/>
      </c>
      <c r="AB1698" s="47">
        <f>AB1671*Settings!$C$13*(INDEX(AB$271:AB$282,$D1698))</f>
        <v/>
      </c>
      <c r="AC1698" s="47">
        <f>AC1671*Settings!$C$13*(INDEX(AC$271:AC$282,$D1698))</f>
        <v/>
      </c>
      <c r="AD1698" s="48">
        <f>REVENUE(AD1671,Settings!$C$13,INDEX(AD$271:AD$282,$D1698))</f>
        <v/>
      </c>
      <c r="AE1698" s="25">
        <f>LOWER(Settings!$C$4)&amp;".mit."&amp;$A1698&amp;IF($C1698="","","."&amp;$C1698&amp;"."&amp;$B1698)&amp;IF(INDEX(Variables!$D$5:$D$105,MATCH($A1698,Variables!$A$5:$A$105,0))="","","."&amp;INDEX(Variables!$D$5:$D$105,MATCH($A1698,Variables!$A$5:$A$105,0)))&amp;"."&amp;AE$5</f>
        <v/>
      </c>
      <c r="AF1698" s="46">
        <f>AF1671*Settings!$C$13*(INDEX(AF$271:AF$282,$D1698))</f>
        <v/>
      </c>
      <c r="AG1698" s="47">
        <f>AG1671*Settings!$C$13*(INDEX(AG$271:AG$282,$D1698))</f>
        <v/>
      </c>
      <c r="AH1698" s="47">
        <f>AH1671*Settings!$C$13*(INDEX(AH$271:AH$282,$D1698))</f>
        <v/>
      </c>
      <c r="AI1698" s="47">
        <f>AI1671*Settings!$C$13*(INDEX(AI$271:AI$282,$D1698))</f>
        <v/>
      </c>
      <c r="AJ1698" s="47">
        <f>AJ1671*Settings!$C$13*(INDEX(AJ$271:AJ$282,$D1698))</f>
        <v/>
      </c>
      <c r="AK1698" s="47">
        <f>AK1671*Settings!$C$13*(INDEX(AK$271:AK$282,$D1698))</f>
        <v/>
      </c>
      <c r="AL1698" s="47">
        <f>AL1671*Settings!$C$13*(INDEX(AL$271:AL$282,$D1698))</f>
        <v/>
      </c>
      <c r="AM1698" s="47">
        <f>AM1671*Settings!$C$13*(INDEX(AM$271:AM$282,$D1698))</f>
        <v/>
      </c>
      <c r="AN1698" s="47">
        <f>AN1671*Settings!$C$13*(INDEX(AN$271:AN$282,$D1698))</f>
        <v/>
      </c>
      <c r="AO1698" s="47">
        <f>AO1671*Settings!$C$13*(INDEX(AO$271:AO$282,$D1698))</f>
        <v/>
      </c>
      <c r="AP1698" s="47">
        <f>AP1671*Settings!$C$13*(INDEX(AP$271:AP$282,$D1698))</f>
        <v/>
      </c>
      <c r="AQ1698" s="47">
        <f>AQ1671*Settings!$C$13*(INDEX(AQ$271:AQ$282,$D1698))</f>
        <v/>
      </c>
      <c r="AR1698" s="47">
        <f>AR1671*Settings!$C$13*(INDEX(AR$271:AR$282,$D1698))</f>
        <v/>
      </c>
      <c r="AS1698" s="47">
        <f>AS1671*Settings!$C$13*(INDEX(AS$271:AS$282,$D1698))</f>
        <v/>
      </c>
      <c r="AT1698" s="47">
        <f>AT1671*Settings!$C$13*(INDEX(AT$271:AT$282,$D1698))</f>
        <v/>
      </c>
      <c r="AU1698" s="47">
        <f>AU1671*Settings!$C$13*(INDEX(AU$271:AU$282,$D1698))</f>
        <v/>
      </c>
      <c r="AV1698" s="47">
        <f>AV1671*Settings!$C$13*(INDEX(AV$271:AV$282,$D1698))</f>
        <v/>
      </c>
      <c r="AW1698" s="47">
        <f>AW1671*Settings!$C$13*(INDEX(AW$271:AW$282,$D1698))</f>
        <v/>
      </c>
      <c r="AX1698" s="48">
        <f>REVENUE(AX1671,Settings!$C$13,INDEX(AX$271:AX$282,$D1698))</f>
        <v/>
      </c>
    </row>
    <row r="1699" hidden="1" outlineLevel="2"/>
    <row r="1700" hidden="1" outlineLevel="2">
      <c r="A1700" s="5" t="inlineStr">
        <is>
          <t>rnew</t>
        </is>
      </c>
      <c r="B1700" s="5" t="inlineStr">
        <is>
          <t>coa</t>
        </is>
      </c>
      <c r="C1700" s="5" t="inlineStr">
        <is>
          <t>cst</t>
        </is>
      </c>
      <c r="D1700" s="40">
        <f>INDEX(Inputs!$S$5:$S$132,MATCH($B1700&amp;"|"&amp;$C1700,Inputs!$A$5:$A$132,0))</f>
        <v/>
      </c>
      <c r="E1700" s="39" t="n"/>
      <c r="F1700" s="39" t="n"/>
      <c r="G1700" s="39" t="n"/>
      <c r="H1700" s="5">
        <f>INDEX(Variables!$B$5:$B$105,MATCH($A1700,Variables!$A$5:$A$105,0))&amp;IF($C1700="",""," | "&amp;INDEX(Mapping!$B$5:$B$26,MATCH($C1700,Mapping!$A$5:$A$26,0))&amp;" | "&amp;INDEX(Mapping!$B$30:$B$41,MATCH($B1700,Mapping!$A$30:$A$41,0)))</f>
        <v/>
      </c>
      <c r="I1700" s="5">
        <f>INDEX(Variables!$C$5:$C$105,MATCH($A1700,Variables!$A$5:$A$105,0))</f>
        <v/>
      </c>
      <c r="J1700" s="5">
        <f>INDEX(Variables!$E$5:$E$105,MATCH($A1700,Variables!$A$5:$A$105,0))</f>
        <v/>
      </c>
      <c r="K1700" s="25">
        <f>LOWER(Settings!$C$4)&amp;".mit."&amp;$A1700&amp;IF($C1700="","","."&amp;$C1700&amp;"."&amp;$B1700)&amp;IF(INDEX(Variables!$D$5:$D$105,MATCH($A1700,Variables!$A$5:$A$105,0))="","","."&amp;INDEX(Variables!$D$5:$D$105,MATCH($A1700,Variables!$A$5:$A$105,0)))&amp;"."&amp;K$5</f>
        <v/>
      </c>
      <c r="L1700" s="46">
        <f>L1664*Settings!$C$13*(L1610+L1628+L1619*L$135+L1637*$D1700)</f>
        <v/>
      </c>
      <c r="M1700" s="47">
        <f>M1664*Settings!$C$13*(M1610+M1628+M1619*M$135+M1637*$D1700)</f>
        <v/>
      </c>
      <c r="N1700" s="47">
        <f>N1664*Settings!$C$13*(N1610+N1628+N1619*N$135+N1637*$D1700)</f>
        <v/>
      </c>
      <c r="O1700" s="47">
        <f>O1664*Settings!$C$13*(O1610+O1628+O1619*O$135+O1637*$D1700)</f>
        <v/>
      </c>
      <c r="P1700" s="47">
        <f>P1664*Settings!$C$13*(P1610+P1628+P1619*P$135+P1637*$D1700)</f>
        <v/>
      </c>
      <c r="Q1700" s="47">
        <f>Q1664*Settings!$C$13*(Q1610+Q1628+Q1619*Q$135+Q1637*$D1700)</f>
        <v/>
      </c>
      <c r="R1700" s="47">
        <f>R1664*Settings!$C$13*(R1610+R1628+R1619*R$135+R1637*$D1700)</f>
        <v/>
      </c>
      <c r="S1700" s="47">
        <f>S1664*Settings!$C$13*(S1610+S1628+S1619*S$135+S1637*$D1700)</f>
        <v/>
      </c>
      <c r="T1700" s="47">
        <f>T1664*Settings!$C$13*(T1610+T1628+T1619*T$135+T1637*$D1700)</f>
        <v/>
      </c>
      <c r="U1700" s="47">
        <f>U1664*Settings!$C$13*(U1610+U1628+U1619*U$135+U1637*$D1700)</f>
        <v/>
      </c>
      <c r="V1700" s="47">
        <f>V1664*Settings!$C$13*(V1610+V1628+V1619*V$135+V1637*$D1700)</f>
        <v/>
      </c>
      <c r="W1700" s="47">
        <f>W1664*Settings!$C$13*(W1610+W1628+W1619*W$135+W1637*$D1700)</f>
        <v/>
      </c>
      <c r="X1700" s="47">
        <f>X1664*Settings!$C$13*(X1610+X1628+X1619*X$135+X1637*$D1700)</f>
        <v/>
      </c>
      <c r="Y1700" s="47">
        <f>Y1664*Settings!$C$13*(Y1610+Y1628+Y1619*Y$135+Y1637*$D1700)</f>
        <v/>
      </c>
      <c r="Z1700" s="47">
        <f>Z1664*Settings!$C$13*(Z1610+Z1628+Z1619*Z$135+Z1637*$D1700)</f>
        <v/>
      </c>
      <c r="AA1700" s="47">
        <f>AA1664*Settings!$C$13*(AA1610+AA1628+AA1619*AA$135+AA1637*$D1700)</f>
        <v/>
      </c>
      <c r="AB1700" s="47">
        <f>AB1664*Settings!$C$13*(AB1610+AB1628+AB1619*AB$135+AB1637*$D1700)</f>
        <v/>
      </c>
      <c r="AC1700" s="47">
        <f>AC1664*Settings!$C$13*(AC1610+AC1628+AC1619*AC$135+AC1637*$D1700)</f>
        <v/>
      </c>
      <c r="AD1700" s="48">
        <f>REVENUE(AD1664,Settings!$C$13,NEWREVRATE(AD1610,AD1628,AD1619,AD$135,AD1637,$D1700))</f>
        <v/>
      </c>
      <c r="AE1700" s="25">
        <f>LOWER(Settings!$C$4)&amp;".mit."&amp;$A1700&amp;IF($C1700="","","."&amp;$C1700&amp;"."&amp;$B1700)&amp;IF(INDEX(Variables!$D$5:$D$105,MATCH($A1700,Variables!$A$5:$A$105,0))="","","."&amp;INDEX(Variables!$D$5:$D$105,MATCH($A1700,Variables!$A$5:$A$105,0)))&amp;"."&amp;AE$5</f>
        <v/>
      </c>
      <c r="AF1700" s="46">
        <f>AF1664*Settings!$C$13*(AF1610+AF1628+AF1619*AF$135+AF1637*$D1700)</f>
        <v/>
      </c>
      <c r="AG1700" s="47">
        <f>AG1664*Settings!$C$13*(AG1610+AG1628+AG1619*AG$135+AG1637*$D1700)</f>
        <v/>
      </c>
      <c r="AH1700" s="47">
        <f>AH1664*Settings!$C$13*(AH1610+AH1628+AH1619*AH$135+AH1637*$D1700)</f>
        <v/>
      </c>
      <c r="AI1700" s="47">
        <f>AI1664*Settings!$C$13*(AI1610+AI1628+AI1619*AI$135+AI1637*$D1700)</f>
        <v/>
      </c>
      <c r="AJ1700" s="47">
        <f>AJ1664*Settings!$C$13*(AJ1610+AJ1628+AJ1619*AJ$135+AJ1637*$D1700)</f>
        <v/>
      </c>
      <c r="AK1700" s="47">
        <f>AK1664*Settings!$C$13*(AK1610+AK1628+AK1619*AK$135+AK1637*$D1700)</f>
        <v/>
      </c>
      <c r="AL1700" s="47">
        <f>AL1664*Settings!$C$13*(AL1610+AL1628+AL1619*AL$135+AL1637*$D1700)</f>
        <v/>
      </c>
      <c r="AM1700" s="47">
        <f>AM1664*Settings!$C$13*(AM1610+AM1628+AM1619*AM$135+AM1637*$D1700)</f>
        <v/>
      </c>
      <c r="AN1700" s="47">
        <f>AN1664*Settings!$C$13*(AN1610+AN1628+AN1619*AN$135+AN1637*$D1700)</f>
        <v/>
      </c>
      <c r="AO1700" s="47">
        <f>AO1664*Settings!$C$13*(AO1610+AO1628+AO1619*AO$135+AO1637*$D1700)</f>
        <v/>
      </c>
      <c r="AP1700" s="47">
        <f>AP1664*Settings!$C$13*(AP1610+AP1628+AP1619*AP$135+AP1637*$D1700)</f>
        <v/>
      </c>
      <c r="AQ1700" s="47">
        <f>AQ1664*Settings!$C$13*(AQ1610+AQ1628+AQ1619*AQ$135+AQ1637*$D1700)</f>
        <v/>
      </c>
      <c r="AR1700" s="47">
        <f>AR1664*Settings!$C$13*(AR1610+AR1628+AR1619*AR$135+AR1637*$D1700)</f>
        <v/>
      </c>
      <c r="AS1700" s="47">
        <f>AS1664*Settings!$C$13*(AS1610+AS1628+AS1619*AS$135+AS1637*$D1700)</f>
        <v/>
      </c>
      <c r="AT1700" s="47">
        <f>AT1664*Settings!$C$13*(AT1610+AT1628+AT1619*AT$135+AT1637*$D1700)</f>
        <v/>
      </c>
      <c r="AU1700" s="47">
        <f>AU1664*Settings!$C$13*(AU1610+AU1628+AU1619*AU$135+AU1637*$D1700)</f>
        <v/>
      </c>
      <c r="AV1700" s="47">
        <f>AV1664*Settings!$C$13*(AV1610+AV1628+AV1619*AV$135+AV1637*$D1700)</f>
        <v/>
      </c>
      <c r="AW1700" s="47">
        <f>AW1664*Settings!$C$13*(AW1610+AW1628+AW1619*AW$135+AW1637*$D1700)</f>
        <v/>
      </c>
      <c r="AX1700" s="48">
        <f>REVENUE(AX1664,Settings!$C$13,NEWREVRATE(AX1610,AX1628,AX1619,AX$135,AX1637,$D1700))</f>
        <v/>
      </c>
    </row>
    <row r="1701" hidden="1" outlineLevel="2">
      <c r="A1701" s="5" t="inlineStr">
        <is>
          <t>rnew</t>
        </is>
      </c>
      <c r="B1701" s="5" t="inlineStr">
        <is>
          <t>nga</t>
        </is>
      </c>
      <c r="C1701" s="5" t="inlineStr">
        <is>
          <t>cst</t>
        </is>
      </c>
      <c r="D1701" s="40">
        <f>INDEX(Inputs!$S$5:$S$132,MATCH($B1701&amp;"|"&amp;$C1701,Inputs!$A$5:$A$132,0))</f>
        <v/>
      </c>
      <c r="E1701" s="39" t="n"/>
      <c r="F1701" s="39" t="n"/>
      <c r="G1701" s="39" t="n"/>
      <c r="H1701" s="5">
        <f>INDEX(Variables!$B$5:$B$105,MATCH($A1701,Variables!$A$5:$A$105,0))&amp;IF($C1701="",""," | "&amp;INDEX(Mapping!$B$5:$B$26,MATCH($C1701,Mapping!$A$5:$A$26,0))&amp;" | "&amp;INDEX(Mapping!$B$30:$B$41,MATCH($B1701,Mapping!$A$30:$A$41,0)))</f>
        <v/>
      </c>
      <c r="I1701" s="5">
        <f>INDEX(Variables!$C$5:$C$105,MATCH($A1701,Variables!$A$5:$A$105,0))</f>
        <v/>
      </c>
      <c r="J1701" s="5">
        <f>INDEX(Variables!$E$5:$E$105,MATCH($A1701,Variables!$A$5:$A$105,0))</f>
        <v/>
      </c>
      <c r="K1701" s="25">
        <f>LOWER(Settings!$C$4)&amp;".mit."&amp;$A1701&amp;IF($C1701="","","."&amp;$C1701&amp;"."&amp;$B1701)&amp;IF(INDEX(Variables!$D$5:$D$105,MATCH($A1701,Variables!$A$5:$A$105,0))="","","."&amp;INDEX(Variables!$D$5:$D$105,MATCH($A1701,Variables!$A$5:$A$105,0)))&amp;"."&amp;K$5</f>
        <v/>
      </c>
      <c r="L1701" s="46">
        <f>L1665*Settings!$C$13*(L1611+L1629+L1620*L$135+L1638*$D1701)</f>
        <v/>
      </c>
      <c r="M1701" s="47">
        <f>M1665*Settings!$C$13*(M1611+M1629+M1620*M$135+M1638*$D1701)</f>
        <v/>
      </c>
      <c r="N1701" s="47">
        <f>N1665*Settings!$C$13*(N1611+N1629+N1620*N$135+N1638*$D1701)</f>
        <v/>
      </c>
      <c r="O1701" s="47">
        <f>O1665*Settings!$C$13*(O1611+O1629+O1620*O$135+O1638*$D1701)</f>
        <v/>
      </c>
      <c r="P1701" s="47">
        <f>P1665*Settings!$C$13*(P1611+P1629+P1620*P$135+P1638*$D1701)</f>
        <v/>
      </c>
      <c r="Q1701" s="47">
        <f>Q1665*Settings!$C$13*(Q1611+Q1629+Q1620*Q$135+Q1638*$D1701)</f>
        <v/>
      </c>
      <c r="R1701" s="47">
        <f>R1665*Settings!$C$13*(R1611+R1629+R1620*R$135+R1638*$D1701)</f>
        <v/>
      </c>
      <c r="S1701" s="47">
        <f>S1665*Settings!$C$13*(S1611+S1629+S1620*S$135+S1638*$D1701)</f>
        <v/>
      </c>
      <c r="T1701" s="47">
        <f>T1665*Settings!$C$13*(T1611+T1629+T1620*T$135+T1638*$D1701)</f>
        <v/>
      </c>
      <c r="U1701" s="47">
        <f>U1665*Settings!$C$13*(U1611+U1629+U1620*U$135+U1638*$D1701)</f>
        <v/>
      </c>
      <c r="V1701" s="47">
        <f>V1665*Settings!$C$13*(V1611+V1629+V1620*V$135+V1638*$D1701)</f>
        <v/>
      </c>
      <c r="W1701" s="47">
        <f>W1665*Settings!$C$13*(W1611+W1629+W1620*W$135+W1638*$D1701)</f>
        <v/>
      </c>
      <c r="X1701" s="47">
        <f>X1665*Settings!$C$13*(X1611+X1629+X1620*X$135+X1638*$D1701)</f>
        <v/>
      </c>
      <c r="Y1701" s="47">
        <f>Y1665*Settings!$C$13*(Y1611+Y1629+Y1620*Y$135+Y1638*$D1701)</f>
        <v/>
      </c>
      <c r="Z1701" s="47">
        <f>Z1665*Settings!$C$13*(Z1611+Z1629+Z1620*Z$135+Z1638*$D1701)</f>
        <v/>
      </c>
      <c r="AA1701" s="47">
        <f>AA1665*Settings!$C$13*(AA1611+AA1629+AA1620*AA$135+AA1638*$D1701)</f>
        <v/>
      </c>
      <c r="AB1701" s="47">
        <f>AB1665*Settings!$C$13*(AB1611+AB1629+AB1620*AB$135+AB1638*$D1701)</f>
        <v/>
      </c>
      <c r="AC1701" s="47">
        <f>AC1665*Settings!$C$13*(AC1611+AC1629+AC1620*AC$135+AC1638*$D1701)</f>
        <v/>
      </c>
      <c r="AD1701" s="48">
        <f>REVENUE(AD1665,Settings!$C$13,NEWREVRATE(AD1611,AD1629,AD1620,AD$135,AD1638,$D1701))</f>
        <v/>
      </c>
      <c r="AE1701" s="25">
        <f>LOWER(Settings!$C$4)&amp;".mit."&amp;$A1701&amp;IF($C1701="","","."&amp;$C1701&amp;"."&amp;$B1701)&amp;IF(INDEX(Variables!$D$5:$D$105,MATCH($A1701,Variables!$A$5:$A$105,0))="","","."&amp;INDEX(Variables!$D$5:$D$105,MATCH($A1701,Variables!$A$5:$A$105,0)))&amp;"."&amp;AE$5</f>
        <v/>
      </c>
      <c r="AF1701" s="46">
        <f>AF1665*Settings!$C$13*(AF1611+AF1629+AF1620*AF$135+AF1638*$D1701)</f>
        <v/>
      </c>
      <c r="AG1701" s="47">
        <f>AG1665*Settings!$C$13*(AG1611+AG1629+AG1620*AG$135+AG1638*$D1701)</f>
        <v/>
      </c>
      <c r="AH1701" s="47">
        <f>AH1665*Settings!$C$13*(AH1611+AH1629+AH1620*AH$135+AH1638*$D1701)</f>
        <v/>
      </c>
      <c r="AI1701" s="47">
        <f>AI1665*Settings!$C$13*(AI1611+AI1629+AI1620*AI$135+AI1638*$D1701)</f>
        <v/>
      </c>
      <c r="AJ1701" s="47">
        <f>AJ1665*Settings!$C$13*(AJ1611+AJ1629+AJ1620*AJ$135+AJ1638*$D1701)</f>
        <v/>
      </c>
      <c r="AK1701" s="47">
        <f>AK1665*Settings!$C$13*(AK1611+AK1629+AK1620*AK$135+AK1638*$D1701)</f>
        <v/>
      </c>
      <c r="AL1701" s="47">
        <f>AL1665*Settings!$C$13*(AL1611+AL1629+AL1620*AL$135+AL1638*$D1701)</f>
        <v/>
      </c>
      <c r="AM1701" s="47">
        <f>AM1665*Settings!$C$13*(AM1611+AM1629+AM1620*AM$135+AM1638*$D1701)</f>
        <v/>
      </c>
      <c r="AN1701" s="47">
        <f>AN1665*Settings!$C$13*(AN1611+AN1629+AN1620*AN$135+AN1638*$D1701)</f>
        <v/>
      </c>
      <c r="AO1701" s="47">
        <f>AO1665*Settings!$C$13*(AO1611+AO1629+AO1620*AO$135+AO1638*$D1701)</f>
        <v/>
      </c>
      <c r="AP1701" s="47">
        <f>AP1665*Settings!$C$13*(AP1611+AP1629+AP1620*AP$135+AP1638*$D1701)</f>
        <v/>
      </c>
      <c r="AQ1701" s="47">
        <f>AQ1665*Settings!$C$13*(AQ1611+AQ1629+AQ1620*AQ$135+AQ1638*$D1701)</f>
        <v/>
      </c>
      <c r="AR1701" s="47">
        <f>AR1665*Settings!$C$13*(AR1611+AR1629+AR1620*AR$135+AR1638*$D1701)</f>
        <v/>
      </c>
      <c r="AS1701" s="47">
        <f>AS1665*Settings!$C$13*(AS1611+AS1629+AS1620*AS$135+AS1638*$D1701)</f>
        <v/>
      </c>
      <c r="AT1701" s="47">
        <f>AT1665*Settings!$C$13*(AT1611+AT1629+AT1620*AT$135+AT1638*$D1701)</f>
        <v/>
      </c>
      <c r="AU1701" s="47">
        <f>AU1665*Settings!$C$13*(AU1611+AU1629+AU1620*AU$135+AU1638*$D1701)</f>
        <v/>
      </c>
      <c r="AV1701" s="47">
        <f>AV1665*Settings!$C$13*(AV1611+AV1629+AV1620*AV$135+AV1638*$D1701)</f>
        <v/>
      </c>
      <c r="AW1701" s="47">
        <f>AW1665*Settings!$C$13*(AW1611+AW1629+AW1620*AW$135+AW1638*$D1701)</f>
        <v/>
      </c>
      <c r="AX1701" s="48">
        <f>REVENUE(AX1665,Settings!$C$13,NEWREVRATE(AX1611,AX1629,AX1620,AX$135,AX1638,$D1701))</f>
        <v/>
      </c>
    </row>
    <row r="1702" hidden="1" outlineLevel="2">
      <c r="A1702" s="5" t="inlineStr">
        <is>
          <t>rnew</t>
        </is>
      </c>
      <c r="B1702" s="5" t="inlineStr">
        <is>
          <t>gso</t>
        </is>
      </c>
      <c r="C1702" s="5" t="inlineStr">
        <is>
          <t>cst</t>
        </is>
      </c>
      <c r="D1702" s="40">
        <f>INDEX(Inputs!$S$5:$S$132,MATCH($B1702&amp;"|"&amp;$C1702,Inputs!$A$5:$A$132,0))</f>
        <v/>
      </c>
      <c r="E1702" s="39" t="n"/>
      <c r="F1702" s="39" t="n"/>
      <c r="G1702" s="39" t="n"/>
      <c r="H1702" s="5">
        <f>INDEX(Variables!$B$5:$B$105,MATCH($A1702,Variables!$A$5:$A$105,0))&amp;IF($C1702="",""," | "&amp;INDEX(Mapping!$B$5:$B$26,MATCH($C1702,Mapping!$A$5:$A$26,0))&amp;" | "&amp;INDEX(Mapping!$B$30:$B$41,MATCH($B1702,Mapping!$A$30:$A$41,0)))</f>
        <v/>
      </c>
      <c r="I1702" s="5">
        <f>INDEX(Variables!$C$5:$C$105,MATCH($A1702,Variables!$A$5:$A$105,0))</f>
        <v/>
      </c>
      <c r="J1702" s="5">
        <f>INDEX(Variables!$E$5:$E$105,MATCH($A1702,Variables!$A$5:$A$105,0))</f>
        <v/>
      </c>
      <c r="K1702" s="25">
        <f>LOWER(Settings!$C$4)&amp;".mit."&amp;$A1702&amp;IF($C1702="","","."&amp;$C1702&amp;"."&amp;$B1702)&amp;IF(INDEX(Variables!$D$5:$D$105,MATCH($A1702,Variables!$A$5:$A$105,0))="","","."&amp;INDEX(Variables!$D$5:$D$105,MATCH($A1702,Variables!$A$5:$A$105,0)))&amp;"."&amp;K$5</f>
        <v/>
      </c>
      <c r="L1702" s="46">
        <f>L1666*Settings!$C$13*(L1612+L1630+L1621*L$135+L1639*$D1702)</f>
        <v/>
      </c>
      <c r="M1702" s="47">
        <f>M1666*Settings!$C$13*(M1612+M1630+M1621*M$135+M1639*$D1702)</f>
        <v/>
      </c>
      <c r="N1702" s="47">
        <f>N1666*Settings!$C$13*(N1612+N1630+N1621*N$135+N1639*$D1702)</f>
        <v/>
      </c>
      <c r="O1702" s="47">
        <f>O1666*Settings!$C$13*(O1612+O1630+O1621*O$135+O1639*$D1702)</f>
        <v/>
      </c>
      <c r="P1702" s="47">
        <f>P1666*Settings!$C$13*(P1612+P1630+P1621*P$135+P1639*$D1702)</f>
        <v/>
      </c>
      <c r="Q1702" s="47">
        <f>Q1666*Settings!$C$13*(Q1612+Q1630+Q1621*Q$135+Q1639*$D1702)</f>
        <v/>
      </c>
      <c r="R1702" s="47">
        <f>R1666*Settings!$C$13*(R1612+R1630+R1621*R$135+R1639*$D1702)</f>
        <v/>
      </c>
      <c r="S1702" s="47">
        <f>S1666*Settings!$C$13*(S1612+S1630+S1621*S$135+S1639*$D1702)</f>
        <v/>
      </c>
      <c r="T1702" s="47">
        <f>T1666*Settings!$C$13*(T1612+T1630+T1621*T$135+T1639*$D1702)</f>
        <v/>
      </c>
      <c r="U1702" s="47">
        <f>U1666*Settings!$C$13*(U1612+U1630+U1621*U$135+U1639*$D1702)</f>
        <v/>
      </c>
      <c r="V1702" s="47">
        <f>V1666*Settings!$C$13*(V1612+V1630+V1621*V$135+V1639*$D1702)</f>
        <v/>
      </c>
      <c r="W1702" s="47">
        <f>W1666*Settings!$C$13*(W1612+W1630+W1621*W$135+W1639*$D1702)</f>
        <v/>
      </c>
      <c r="X1702" s="47">
        <f>X1666*Settings!$C$13*(X1612+X1630+X1621*X$135+X1639*$D1702)</f>
        <v/>
      </c>
      <c r="Y1702" s="47">
        <f>Y1666*Settings!$C$13*(Y1612+Y1630+Y1621*Y$135+Y1639*$D1702)</f>
        <v/>
      </c>
      <c r="Z1702" s="47">
        <f>Z1666*Settings!$C$13*(Z1612+Z1630+Z1621*Z$135+Z1639*$D1702)</f>
        <v/>
      </c>
      <c r="AA1702" s="47">
        <f>AA1666*Settings!$C$13*(AA1612+AA1630+AA1621*AA$135+AA1639*$D1702)</f>
        <v/>
      </c>
      <c r="AB1702" s="47">
        <f>AB1666*Settings!$C$13*(AB1612+AB1630+AB1621*AB$135+AB1639*$D1702)</f>
        <v/>
      </c>
      <c r="AC1702" s="47">
        <f>AC1666*Settings!$C$13*(AC1612+AC1630+AC1621*AC$135+AC1639*$D1702)</f>
        <v/>
      </c>
      <c r="AD1702" s="48">
        <f>REVENUE(AD1666,Settings!$C$13,NEWREVRATE(AD1612,AD1630,AD1621,AD$135,AD1639,$D1702))</f>
        <v/>
      </c>
      <c r="AE1702" s="25">
        <f>LOWER(Settings!$C$4)&amp;".mit."&amp;$A1702&amp;IF($C1702="","","."&amp;$C1702&amp;"."&amp;$B1702)&amp;IF(INDEX(Variables!$D$5:$D$105,MATCH($A1702,Variables!$A$5:$A$105,0))="","","."&amp;INDEX(Variables!$D$5:$D$105,MATCH($A1702,Variables!$A$5:$A$105,0)))&amp;"."&amp;AE$5</f>
        <v/>
      </c>
      <c r="AF1702" s="46">
        <f>AF1666*Settings!$C$13*(AF1612+AF1630+AF1621*AF$135+AF1639*$D1702)</f>
        <v/>
      </c>
      <c r="AG1702" s="47">
        <f>AG1666*Settings!$C$13*(AG1612+AG1630+AG1621*AG$135+AG1639*$D1702)</f>
        <v/>
      </c>
      <c r="AH1702" s="47">
        <f>AH1666*Settings!$C$13*(AH1612+AH1630+AH1621*AH$135+AH1639*$D1702)</f>
        <v/>
      </c>
      <c r="AI1702" s="47">
        <f>AI1666*Settings!$C$13*(AI1612+AI1630+AI1621*AI$135+AI1639*$D1702)</f>
        <v/>
      </c>
      <c r="AJ1702" s="47">
        <f>AJ1666*Settings!$C$13*(AJ1612+AJ1630+AJ1621*AJ$135+AJ1639*$D1702)</f>
        <v/>
      </c>
      <c r="AK1702" s="47">
        <f>AK1666*Settings!$C$13*(AK1612+AK1630+AK1621*AK$135+AK1639*$D1702)</f>
        <v/>
      </c>
      <c r="AL1702" s="47">
        <f>AL1666*Settings!$C$13*(AL1612+AL1630+AL1621*AL$135+AL1639*$D1702)</f>
        <v/>
      </c>
      <c r="AM1702" s="47">
        <f>AM1666*Settings!$C$13*(AM1612+AM1630+AM1621*AM$135+AM1639*$D1702)</f>
        <v/>
      </c>
      <c r="AN1702" s="47">
        <f>AN1666*Settings!$C$13*(AN1612+AN1630+AN1621*AN$135+AN1639*$D1702)</f>
        <v/>
      </c>
      <c r="AO1702" s="47">
        <f>AO1666*Settings!$C$13*(AO1612+AO1630+AO1621*AO$135+AO1639*$D1702)</f>
        <v/>
      </c>
      <c r="AP1702" s="47">
        <f>AP1666*Settings!$C$13*(AP1612+AP1630+AP1621*AP$135+AP1639*$D1702)</f>
        <v/>
      </c>
      <c r="AQ1702" s="47">
        <f>AQ1666*Settings!$C$13*(AQ1612+AQ1630+AQ1621*AQ$135+AQ1639*$D1702)</f>
        <v/>
      </c>
      <c r="AR1702" s="47">
        <f>AR1666*Settings!$C$13*(AR1612+AR1630+AR1621*AR$135+AR1639*$D1702)</f>
        <v/>
      </c>
      <c r="AS1702" s="47">
        <f>AS1666*Settings!$C$13*(AS1612+AS1630+AS1621*AS$135+AS1639*$D1702)</f>
        <v/>
      </c>
      <c r="AT1702" s="47">
        <f>AT1666*Settings!$C$13*(AT1612+AT1630+AT1621*AT$135+AT1639*$D1702)</f>
        <v/>
      </c>
      <c r="AU1702" s="47">
        <f>AU1666*Settings!$C$13*(AU1612+AU1630+AU1621*AU$135+AU1639*$D1702)</f>
        <v/>
      </c>
      <c r="AV1702" s="47">
        <f>AV1666*Settings!$C$13*(AV1612+AV1630+AV1621*AV$135+AV1639*$D1702)</f>
        <v/>
      </c>
      <c r="AW1702" s="47">
        <f>AW1666*Settings!$C$13*(AW1612+AW1630+AW1621*AW$135+AW1639*$D1702)</f>
        <v/>
      </c>
      <c r="AX1702" s="48">
        <f>REVENUE(AX1666,Settings!$C$13,NEWREVRATE(AX1612,AX1630,AX1621,AX$135,AX1639,$D1702))</f>
        <v/>
      </c>
    </row>
    <row r="1703" hidden="1" outlineLevel="2">
      <c r="A1703" s="5" t="inlineStr">
        <is>
          <t>rnew</t>
        </is>
      </c>
      <c r="B1703" s="5" t="inlineStr">
        <is>
          <t>die</t>
        </is>
      </c>
      <c r="C1703" s="5" t="inlineStr">
        <is>
          <t>cst</t>
        </is>
      </c>
      <c r="D1703" s="40">
        <f>INDEX(Inputs!$S$5:$S$132,MATCH($B1703&amp;"|"&amp;$C1703,Inputs!$A$5:$A$132,0))</f>
        <v/>
      </c>
      <c r="E1703" s="39" t="n"/>
      <c r="F1703" s="39" t="n"/>
      <c r="G1703" s="39" t="n"/>
      <c r="H1703" s="5">
        <f>INDEX(Variables!$B$5:$B$105,MATCH($A1703,Variables!$A$5:$A$105,0))&amp;IF($C1703="",""," | "&amp;INDEX(Mapping!$B$5:$B$26,MATCH($C1703,Mapping!$A$5:$A$26,0))&amp;" | "&amp;INDEX(Mapping!$B$30:$B$41,MATCH($B1703,Mapping!$A$30:$A$41,0)))</f>
        <v/>
      </c>
      <c r="I1703" s="5">
        <f>INDEX(Variables!$C$5:$C$105,MATCH($A1703,Variables!$A$5:$A$105,0))</f>
        <v/>
      </c>
      <c r="J1703" s="5">
        <f>INDEX(Variables!$E$5:$E$105,MATCH($A1703,Variables!$A$5:$A$105,0))</f>
        <v/>
      </c>
      <c r="K1703" s="25">
        <f>LOWER(Settings!$C$4)&amp;".mit."&amp;$A1703&amp;IF($C1703="","","."&amp;$C1703&amp;"."&amp;$B1703)&amp;IF(INDEX(Variables!$D$5:$D$105,MATCH($A1703,Variables!$A$5:$A$105,0))="","","."&amp;INDEX(Variables!$D$5:$D$105,MATCH($A1703,Variables!$A$5:$A$105,0)))&amp;"."&amp;K$5</f>
        <v/>
      </c>
      <c r="L1703" s="46">
        <f>L1667*Settings!$C$13*(L1613+L1631+L1622*L$135+L1640*$D1703)</f>
        <v/>
      </c>
      <c r="M1703" s="47">
        <f>M1667*Settings!$C$13*(M1613+M1631+M1622*M$135+M1640*$D1703)</f>
        <v/>
      </c>
      <c r="N1703" s="47">
        <f>N1667*Settings!$C$13*(N1613+N1631+N1622*N$135+N1640*$D1703)</f>
        <v/>
      </c>
      <c r="O1703" s="47">
        <f>O1667*Settings!$C$13*(O1613+O1631+O1622*O$135+O1640*$D1703)</f>
        <v/>
      </c>
      <c r="P1703" s="47">
        <f>P1667*Settings!$C$13*(P1613+P1631+P1622*P$135+P1640*$D1703)</f>
        <v/>
      </c>
      <c r="Q1703" s="47">
        <f>Q1667*Settings!$C$13*(Q1613+Q1631+Q1622*Q$135+Q1640*$D1703)</f>
        <v/>
      </c>
      <c r="R1703" s="47">
        <f>R1667*Settings!$C$13*(R1613+R1631+R1622*R$135+R1640*$D1703)</f>
        <v/>
      </c>
      <c r="S1703" s="47">
        <f>S1667*Settings!$C$13*(S1613+S1631+S1622*S$135+S1640*$D1703)</f>
        <v/>
      </c>
      <c r="T1703" s="47">
        <f>T1667*Settings!$C$13*(T1613+T1631+T1622*T$135+T1640*$D1703)</f>
        <v/>
      </c>
      <c r="U1703" s="47">
        <f>U1667*Settings!$C$13*(U1613+U1631+U1622*U$135+U1640*$D1703)</f>
        <v/>
      </c>
      <c r="V1703" s="47">
        <f>V1667*Settings!$C$13*(V1613+V1631+V1622*V$135+V1640*$D1703)</f>
        <v/>
      </c>
      <c r="W1703" s="47">
        <f>W1667*Settings!$C$13*(W1613+W1631+W1622*W$135+W1640*$D1703)</f>
        <v/>
      </c>
      <c r="X1703" s="47">
        <f>X1667*Settings!$C$13*(X1613+X1631+X1622*X$135+X1640*$D1703)</f>
        <v/>
      </c>
      <c r="Y1703" s="47">
        <f>Y1667*Settings!$C$13*(Y1613+Y1631+Y1622*Y$135+Y1640*$D1703)</f>
        <v/>
      </c>
      <c r="Z1703" s="47">
        <f>Z1667*Settings!$C$13*(Z1613+Z1631+Z1622*Z$135+Z1640*$D1703)</f>
        <v/>
      </c>
      <c r="AA1703" s="47">
        <f>AA1667*Settings!$C$13*(AA1613+AA1631+AA1622*AA$135+AA1640*$D1703)</f>
        <v/>
      </c>
      <c r="AB1703" s="47">
        <f>AB1667*Settings!$C$13*(AB1613+AB1631+AB1622*AB$135+AB1640*$D1703)</f>
        <v/>
      </c>
      <c r="AC1703" s="47">
        <f>AC1667*Settings!$C$13*(AC1613+AC1631+AC1622*AC$135+AC1640*$D1703)</f>
        <v/>
      </c>
      <c r="AD1703" s="48">
        <f>REVENUE(AD1667,Settings!$C$13,NEWREVRATE(AD1613,AD1631,AD1622,AD$135,AD1640,$D1703))</f>
        <v/>
      </c>
      <c r="AE1703" s="25">
        <f>LOWER(Settings!$C$4)&amp;".mit."&amp;$A1703&amp;IF($C1703="","","."&amp;$C1703&amp;"."&amp;$B1703)&amp;IF(INDEX(Variables!$D$5:$D$105,MATCH($A1703,Variables!$A$5:$A$105,0))="","","."&amp;INDEX(Variables!$D$5:$D$105,MATCH($A1703,Variables!$A$5:$A$105,0)))&amp;"."&amp;AE$5</f>
        <v/>
      </c>
      <c r="AF1703" s="46">
        <f>AF1667*Settings!$C$13*(AF1613+AF1631+AF1622*AF$135+AF1640*$D1703)</f>
        <v/>
      </c>
      <c r="AG1703" s="47">
        <f>AG1667*Settings!$C$13*(AG1613+AG1631+AG1622*AG$135+AG1640*$D1703)</f>
        <v/>
      </c>
      <c r="AH1703" s="47">
        <f>AH1667*Settings!$C$13*(AH1613+AH1631+AH1622*AH$135+AH1640*$D1703)</f>
        <v/>
      </c>
      <c r="AI1703" s="47">
        <f>AI1667*Settings!$C$13*(AI1613+AI1631+AI1622*AI$135+AI1640*$D1703)</f>
        <v/>
      </c>
      <c r="AJ1703" s="47">
        <f>AJ1667*Settings!$C$13*(AJ1613+AJ1631+AJ1622*AJ$135+AJ1640*$D1703)</f>
        <v/>
      </c>
      <c r="AK1703" s="47">
        <f>AK1667*Settings!$C$13*(AK1613+AK1631+AK1622*AK$135+AK1640*$D1703)</f>
        <v/>
      </c>
      <c r="AL1703" s="47">
        <f>AL1667*Settings!$C$13*(AL1613+AL1631+AL1622*AL$135+AL1640*$D1703)</f>
        <v/>
      </c>
      <c r="AM1703" s="47">
        <f>AM1667*Settings!$C$13*(AM1613+AM1631+AM1622*AM$135+AM1640*$D1703)</f>
        <v/>
      </c>
      <c r="AN1703" s="47">
        <f>AN1667*Settings!$C$13*(AN1613+AN1631+AN1622*AN$135+AN1640*$D1703)</f>
        <v/>
      </c>
      <c r="AO1703" s="47">
        <f>AO1667*Settings!$C$13*(AO1613+AO1631+AO1622*AO$135+AO1640*$D1703)</f>
        <v/>
      </c>
      <c r="AP1703" s="47">
        <f>AP1667*Settings!$C$13*(AP1613+AP1631+AP1622*AP$135+AP1640*$D1703)</f>
        <v/>
      </c>
      <c r="AQ1703" s="47">
        <f>AQ1667*Settings!$C$13*(AQ1613+AQ1631+AQ1622*AQ$135+AQ1640*$D1703)</f>
        <v/>
      </c>
      <c r="AR1703" s="47">
        <f>AR1667*Settings!$C$13*(AR1613+AR1631+AR1622*AR$135+AR1640*$D1703)</f>
        <v/>
      </c>
      <c r="AS1703" s="47">
        <f>AS1667*Settings!$C$13*(AS1613+AS1631+AS1622*AS$135+AS1640*$D1703)</f>
        <v/>
      </c>
      <c r="AT1703" s="47">
        <f>AT1667*Settings!$C$13*(AT1613+AT1631+AT1622*AT$135+AT1640*$D1703)</f>
        <v/>
      </c>
      <c r="AU1703" s="47">
        <f>AU1667*Settings!$C$13*(AU1613+AU1631+AU1622*AU$135+AU1640*$D1703)</f>
        <v/>
      </c>
      <c r="AV1703" s="47">
        <f>AV1667*Settings!$C$13*(AV1613+AV1631+AV1622*AV$135+AV1640*$D1703)</f>
        <v/>
      </c>
      <c r="AW1703" s="47">
        <f>AW1667*Settings!$C$13*(AW1613+AW1631+AW1622*AW$135+AW1640*$D1703)</f>
        <v/>
      </c>
      <c r="AX1703" s="48">
        <f>REVENUE(AX1667,Settings!$C$13,NEWREVRATE(AX1613,AX1631,AX1622,AX$135,AX1640,$D1703))</f>
        <v/>
      </c>
    </row>
    <row r="1704" hidden="1" outlineLevel="2">
      <c r="A1704" s="5" t="inlineStr">
        <is>
          <t>rnew</t>
        </is>
      </c>
      <c r="B1704" s="5" t="inlineStr">
        <is>
          <t>lpg</t>
        </is>
      </c>
      <c r="C1704" s="5" t="inlineStr">
        <is>
          <t>cst</t>
        </is>
      </c>
      <c r="D1704" s="40">
        <f>INDEX(Inputs!$S$5:$S$132,MATCH($B1704&amp;"|"&amp;$C1704,Inputs!$A$5:$A$132,0))</f>
        <v/>
      </c>
      <c r="E1704" s="39" t="n"/>
      <c r="F1704" s="39" t="n"/>
      <c r="G1704" s="39" t="n"/>
      <c r="H1704" s="5">
        <f>INDEX(Variables!$B$5:$B$105,MATCH($A1704,Variables!$A$5:$A$105,0))&amp;IF($C1704="",""," | "&amp;INDEX(Mapping!$B$5:$B$26,MATCH($C1704,Mapping!$A$5:$A$26,0))&amp;" | "&amp;INDEX(Mapping!$B$30:$B$41,MATCH($B1704,Mapping!$A$30:$A$41,0)))</f>
        <v/>
      </c>
      <c r="I1704" s="5">
        <f>INDEX(Variables!$C$5:$C$105,MATCH($A1704,Variables!$A$5:$A$105,0))</f>
        <v/>
      </c>
      <c r="J1704" s="5">
        <f>INDEX(Variables!$E$5:$E$105,MATCH($A1704,Variables!$A$5:$A$105,0))</f>
        <v/>
      </c>
      <c r="K1704" s="25">
        <f>LOWER(Settings!$C$4)&amp;".mit."&amp;$A1704&amp;IF($C1704="","","."&amp;$C1704&amp;"."&amp;$B1704)&amp;IF(INDEX(Variables!$D$5:$D$105,MATCH($A1704,Variables!$A$5:$A$105,0))="","","."&amp;INDEX(Variables!$D$5:$D$105,MATCH($A1704,Variables!$A$5:$A$105,0)))&amp;"."&amp;K$5</f>
        <v/>
      </c>
      <c r="L1704" s="46">
        <f>L1668*Settings!$C$13*(L1614+L1632+L1623*L$135+L1641*$D1704)</f>
        <v/>
      </c>
      <c r="M1704" s="47">
        <f>M1668*Settings!$C$13*(M1614+M1632+M1623*M$135+M1641*$D1704)</f>
        <v/>
      </c>
      <c r="N1704" s="47">
        <f>N1668*Settings!$C$13*(N1614+N1632+N1623*N$135+N1641*$D1704)</f>
        <v/>
      </c>
      <c r="O1704" s="47">
        <f>O1668*Settings!$C$13*(O1614+O1632+O1623*O$135+O1641*$D1704)</f>
        <v/>
      </c>
      <c r="P1704" s="47">
        <f>P1668*Settings!$C$13*(P1614+P1632+P1623*P$135+P1641*$D1704)</f>
        <v/>
      </c>
      <c r="Q1704" s="47">
        <f>Q1668*Settings!$C$13*(Q1614+Q1632+Q1623*Q$135+Q1641*$D1704)</f>
        <v/>
      </c>
      <c r="R1704" s="47">
        <f>R1668*Settings!$C$13*(R1614+R1632+R1623*R$135+R1641*$D1704)</f>
        <v/>
      </c>
      <c r="S1704" s="47">
        <f>S1668*Settings!$C$13*(S1614+S1632+S1623*S$135+S1641*$D1704)</f>
        <v/>
      </c>
      <c r="T1704" s="47">
        <f>T1668*Settings!$C$13*(T1614+T1632+T1623*T$135+T1641*$D1704)</f>
        <v/>
      </c>
      <c r="U1704" s="47">
        <f>U1668*Settings!$C$13*(U1614+U1632+U1623*U$135+U1641*$D1704)</f>
        <v/>
      </c>
      <c r="V1704" s="47">
        <f>V1668*Settings!$C$13*(V1614+V1632+V1623*V$135+V1641*$D1704)</f>
        <v/>
      </c>
      <c r="W1704" s="47">
        <f>W1668*Settings!$C$13*(W1614+W1632+W1623*W$135+W1641*$D1704)</f>
        <v/>
      </c>
      <c r="X1704" s="47">
        <f>X1668*Settings!$C$13*(X1614+X1632+X1623*X$135+X1641*$D1704)</f>
        <v/>
      </c>
      <c r="Y1704" s="47">
        <f>Y1668*Settings!$C$13*(Y1614+Y1632+Y1623*Y$135+Y1641*$D1704)</f>
        <v/>
      </c>
      <c r="Z1704" s="47">
        <f>Z1668*Settings!$C$13*(Z1614+Z1632+Z1623*Z$135+Z1641*$D1704)</f>
        <v/>
      </c>
      <c r="AA1704" s="47">
        <f>AA1668*Settings!$C$13*(AA1614+AA1632+AA1623*AA$135+AA1641*$D1704)</f>
        <v/>
      </c>
      <c r="AB1704" s="47">
        <f>AB1668*Settings!$C$13*(AB1614+AB1632+AB1623*AB$135+AB1641*$D1704)</f>
        <v/>
      </c>
      <c r="AC1704" s="47">
        <f>AC1668*Settings!$C$13*(AC1614+AC1632+AC1623*AC$135+AC1641*$D1704)</f>
        <v/>
      </c>
      <c r="AD1704" s="48">
        <f>REVENUE(AD1668,Settings!$C$13,NEWREVRATE(AD1614,AD1632,AD1623,AD$135,AD1641,$D1704))</f>
        <v/>
      </c>
      <c r="AE1704" s="25">
        <f>LOWER(Settings!$C$4)&amp;".mit."&amp;$A1704&amp;IF($C1704="","","."&amp;$C1704&amp;"."&amp;$B1704)&amp;IF(INDEX(Variables!$D$5:$D$105,MATCH($A1704,Variables!$A$5:$A$105,0))="","","."&amp;INDEX(Variables!$D$5:$D$105,MATCH($A1704,Variables!$A$5:$A$105,0)))&amp;"."&amp;AE$5</f>
        <v/>
      </c>
      <c r="AF1704" s="46">
        <f>AF1668*Settings!$C$13*(AF1614+AF1632+AF1623*AF$135+AF1641*$D1704)</f>
        <v/>
      </c>
      <c r="AG1704" s="47">
        <f>AG1668*Settings!$C$13*(AG1614+AG1632+AG1623*AG$135+AG1641*$D1704)</f>
        <v/>
      </c>
      <c r="AH1704" s="47">
        <f>AH1668*Settings!$C$13*(AH1614+AH1632+AH1623*AH$135+AH1641*$D1704)</f>
        <v/>
      </c>
      <c r="AI1704" s="47">
        <f>AI1668*Settings!$C$13*(AI1614+AI1632+AI1623*AI$135+AI1641*$D1704)</f>
        <v/>
      </c>
      <c r="AJ1704" s="47">
        <f>AJ1668*Settings!$C$13*(AJ1614+AJ1632+AJ1623*AJ$135+AJ1641*$D1704)</f>
        <v/>
      </c>
      <c r="AK1704" s="47">
        <f>AK1668*Settings!$C$13*(AK1614+AK1632+AK1623*AK$135+AK1641*$D1704)</f>
        <v/>
      </c>
      <c r="AL1704" s="47">
        <f>AL1668*Settings!$C$13*(AL1614+AL1632+AL1623*AL$135+AL1641*$D1704)</f>
        <v/>
      </c>
      <c r="AM1704" s="47">
        <f>AM1668*Settings!$C$13*(AM1614+AM1632+AM1623*AM$135+AM1641*$D1704)</f>
        <v/>
      </c>
      <c r="AN1704" s="47">
        <f>AN1668*Settings!$C$13*(AN1614+AN1632+AN1623*AN$135+AN1641*$D1704)</f>
        <v/>
      </c>
      <c r="AO1704" s="47">
        <f>AO1668*Settings!$C$13*(AO1614+AO1632+AO1623*AO$135+AO1641*$D1704)</f>
        <v/>
      </c>
      <c r="AP1704" s="47">
        <f>AP1668*Settings!$C$13*(AP1614+AP1632+AP1623*AP$135+AP1641*$D1704)</f>
        <v/>
      </c>
      <c r="AQ1704" s="47">
        <f>AQ1668*Settings!$C$13*(AQ1614+AQ1632+AQ1623*AQ$135+AQ1641*$D1704)</f>
        <v/>
      </c>
      <c r="AR1704" s="47">
        <f>AR1668*Settings!$C$13*(AR1614+AR1632+AR1623*AR$135+AR1641*$D1704)</f>
        <v/>
      </c>
      <c r="AS1704" s="47">
        <f>AS1668*Settings!$C$13*(AS1614+AS1632+AS1623*AS$135+AS1641*$D1704)</f>
        <v/>
      </c>
      <c r="AT1704" s="47">
        <f>AT1668*Settings!$C$13*(AT1614+AT1632+AT1623*AT$135+AT1641*$D1704)</f>
        <v/>
      </c>
      <c r="AU1704" s="47">
        <f>AU1668*Settings!$C$13*(AU1614+AU1632+AU1623*AU$135+AU1641*$D1704)</f>
        <v/>
      </c>
      <c r="AV1704" s="47">
        <f>AV1668*Settings!$C$13*(AV1614+AV1632+AV1623*AV$135+AV1641*$D1704)</f>
        <v/>
      </c>
      <c r="AW1704" s="47">
        <f>AW1668*Settings!$C$13*(AW1614+AW1632+AW1623*AW$135+AW1641*$D1704)</f>
        <v/>
      </c>
      <c r="AX1704" s="48">
        <f>REVENUE(AX1668,Settings!$C$13,NEWREVRATE(AX1614,AX1632,AX1623,AX$135,AX1641,$D1704))</f>
        <v/>
      </c>
    </row>
    <row r="1705" hidden="1" outlineLevel="2">
      <c r="A1705" s="5" t="inlineStr">
        <is>
          <t>rnew</t>
        </is>
      </c>
      <c r="B1705" s="5" t="inlineStr">
        <is>
          <t>ker</t>
        </is>
      </c>
      <c r="C1705" s="5" t="inlineStr">
        <is>
          <t>cst</t>
        </is>
      </c>
      <c r="D1705" s="40">
        <f>INDEX(Inputs!$S$5:$S$132,MATCH($B1705&amp;"|"&amp;$C1705,Inputs!$A$5:$A$132,0))</f>
        <v/>
      </c>
      <c r="E1705" s="39" t="n"/>
      <c r="F1705" s="39" t="n"/>
      <c r="G1705" s="39" t="n"/>
      <c r="H1705" s="5">
        <f>INDEX(Variables!$B$5:$B$105,MATCH($A1705,Variables!$A$5:$A$105,0))&amp;IF($C1705="",""," | "&amp;INDEX(Mapping!$B$5:$B$26,MATCH($C1705,Mapping!$A$5:$A$26,0))&amp;" | "&amp;INDEX(Mapping!$B$30:$B$41,MATCH($B1705,Mapping!$A$30:$A$41,0)))</f>
        <v/>
      </c>
      <c r="I1705" s="5">
        <f>INDEX(Variables!$C$5:$C$105,MATCH($A1705,Variables!$A$5:$A$105,0))</f>
        <v/>
      </c>
      <c r="J1705" s="5">
        <f>INDEX(Variables!$E$5:$E$105,MATCH($A1705,Variables!$A$5:$A$105,0))</f>
        <v/>
      </c>
      <c r="K1705" s="25">
        <f>LOWER(Settings!$C$4)&amp;".mit."&amp;$A1705&amp;IF($C1705="","","."&amp;$C1705&amp;"."&amp;$B1705)&amp;IF(INDEX(Variables!$D$5:$D$105,MATCH($A1705,Variables!$A$5:$A$105,0))="","","."&amp;INDEX(Variables!$D$5:$D$105,MATCH($A1705,Variables!$A$5:$A$105,0)))&amp;"."&amp;K$5</f>
        <v/>
      </c>
      <c r="L1705" s="46">
        <f>L1669*Settings!$C$13*(L1615+L1633+L1624*L$135+L1642*$D1705)</f>
        <v/>
      </c>
      <c r="M1705" s="47">
        <f>M1669*Settings!$C$13*(M1615+M1633+M1624*M$135+M1642*$D1705)</f>
        <v/>
      </c>
      <c r="N1705" s="47">
        <f>N1669*Settings!$C$13*(N1615+N1633+N1624*N$135+N1642*$D1705)</f>
        <v/>
      </c>
      <c r="O1705" s="47">
        <f>O1669*Settings!$C$13*(O1615+O1633+O1624*O$135+O1642*$D1705)</f>
        <v/>
      </c>
      <c r="P1705" s="47">
        <f>P1669*Settings!$C$13*(P1615+P1633+P1624*P$135+P1642*$D1705)</f>
        <v/>
      </c>
      <c r="Q1705" s="47">
        <f>Q1669*Settings!$C$13*(Q1615+Q1633+Q1624*Q$135+Q1642*$D1705)</f>
        <v/>
      </c>
      <c r="R1705" s="47">
        <f>R1669*Settings!$C$13*(R1615+R1633+R1624*R$135+R1642*$D1705)</f>
        <v/>
      </c>
      <c r="S1705" s="47">
        <f>S1669*Settings!$C$13*(S1615+S1633+S1624*S$135+S1642*$D1705)</f>
        <v/>
      </c>
      <c r="T1705" s="47">
        <f>T1669*Settings!$C$13*(T1615+T1633+T1624*T$135+T1642*$D1705)</f>
        <v/>
      </c>
      <c r="U1705" s="47">
        <f>U1669*Settings!$C$13*(U1615+U1633+U1624*U$135+U1642*$D1705)</f>
        <v/>
      </c>
      <c r="V1705" s="47">
        <f>V1669*Settings!$C$13*(V1615+V1633+V1624*V$135+V1642*$D1705)</f>
        <v/>
      </c>
      <c r="W1705" s="47">
        <f>W1669*Settings!$C$13*(W1615+W1633+W1624*W$135+W1642*$D1705)</f>
        <v/>
      </c>
      <c r="X1705" s="47">
        <f>X1669*Settings!$C$13*(X1615+X1633+X1624*X$135+X1642*$D1705)</f>
        <v/>
      </c>
      <c r="Y1705" s="47">
        <f>Y1669*Settings!$C$13*(Y1615+Y1633+Y1624*Y$135+Y1642*$D1705)</f>
        <v/>
      </c>
      <c r="Z1705" s="47">
        <f>Z1669*Settings!$C$13*(Z1615+Z1633+Z1624*Z$135+Z1642*$D1705)</f>
        <v/>
      </c>
      <c r="AA1705" s="47">
        <f>AA1669*Settings!$C$13*(AA1615+AA1633+AA1624*AA$135+AA1642*$D1705)</f>
        <v/>
      </c>
      <c r="AB1705" s="47">
        <f>AB1669*Settings!$C$13*(AB1615+AB1633+AB1624*AB$135+AB1642*$D1705)</f>
        <v/>
      </c>
      <c r="AC1705" s="47">
        <f>AC1669*Settings!$C$13*(AC1615+AC1633+AC1624*AC$135+AC1642*$D1705)</f>
        <v/>
      </c>
      <c r="AD1705" s="48">
        <f>REVENUE(AD1669,Settings!$C$13,NEWREVRATE(AD1615,AD1633,AD1624,AD$135,AD1642,$D1705))</f>
        <v/>
      </c>
      <c r="AE1705" s="25">
        <f>LOWER(Settings!$C$4)&amp;".mit."&amp;$A1705&amp;IF($C1705="","","."&amp;$C1705&amp;"."&amp;$B1705)&amp;IF(INDEX(Variables!$D$5:$D$105,MATCH($A1705,Variables!$A$5:$A$105,0))="","","."&amp;INDEX(Variables!$D$5:$D$105,MATCH($A1705,Variables!$A$5:$A$105,0)))&amp;"."&amp;AE$5</f>
        <v/>
      </c>
      <c r="AF1705" s="46">
        <f>AF1669*Settings!$C$13*(AF1615+AF1633+AF1624*AF$135+AF1642*$D1705)</f>
        <v/>
      </c>
      <c r="AG1705" s="47">
        <f>AG1669*Settings!$C$13*(AG1615+AG1633+AG1624*AG$135+AG1642*$D1705)</f>
        <v/>
      </c>
      <c r="AH1705" s="47">
        <f>AH1669*Settings!$C$13*(AH1615+AH1633+AH1624*AH$135+AH1642*$D1705)</f>
        <v/>
      </c>
      <c r="AI1705" s="47">
        <f>AI1669*Settings!$C$13*(AI1615+AI1633+AI1624*AI$135+AI1642*$D1705)</f>
        <v/>
      </c>
      <c r="AJ1705" s="47">
        <f>AJ1669*Settings!$C$13*(AJ1615+AJ1633+AJ1624*AJ$135+AJ1642*$D1705)</f>
        <v/>
      </c>
      <c r="AK1705" s="47">
        <f>AK1669*Settings!$C$13*(AK1615+AK1633+AK1624*AK$135+AK1642*$D1705)</f>
        <v/>
      </c>
      <c r="AL1705" s="47">
        <f>AL1669*Settings!$C$13*(AL1615+AL1633+AL1624*AL$135+AL1642*$D1705)</f>
        <v/>
      </c>
      <c r="AM1705" s="47">
        <f>AM1669*Settings!$C$13*(AM1615+AM1633+AM1624*AM$135+AM1642*$D1705)</f>
        <v/>
      </c>
      <c r="AN1705" s="47">
        <f>AN1669*Settings!$C$13*(AN1615+AN1633+AN1624*AN$135+AN1642*$D1705)</f>
        <v/>
      </c>
      <c r="AO1705" s="47">
        <f>AO1669*Settings!$C$13*(AO1615+AO1633+AO1624*AO$135+AO1642*$D1705)</f>
        <v/>
      </c>
      <c r="AP1705" s="47">
        <f>AP1669*Settings!$C$13*(AP1615+AP1633+AP1624*AP$135+AP1642*$D1705)</f>
        <v/>
      </c>
      <c r="AQ1705" s="47">
        <f>AQ1669*Settings!$C$13*(AQ1615+AQ1633+AQ1624*AQ$135+AQ1642*$D1705)</f>
        <v/>
      </c>
      <c r="AR1705" s="47">
        <f>AR1669*Settings!$C$13*(AR1615+AR1633+AR1624*AR$135+AR1642*$D1705)</f>
        <v/>
      </c>
      <c r="AS1705" s="47">
        <f>AS1669*Settings!$C$13*(AS1615+AS1633+AS1624*AS$135+AS1642*$D1705)</f>
        <v/>
      </c>
      <c r="AT1705" s="47">
        <f>AT1669*Settings!$C$13*(AT1615+AT1633+AT1624*AT$135+AT1642*$D1705)</f>
        <v/>
      </c>
      <c r="AU1705" s="47">
        <f>AU1669*Settings!$C$13*(AU1615+AU1633+AU1624*AU$135+AU1642*$D1705)</f>
        <v/>
      </c>
      <c r="AV1705" s="47">
        <f>AV1669*Settings!$C$13*(AV1615+AV1633+AV1624*AV$135+AV1642*$D1705)</f>
        <v/>
      </c>
      <c r="AW1705" s="47">
        <f>AW1669*Settings!$C$13*(AW1615+AW1633+AW1624*AW$135+AW1642*$D1705)</f>
        <v/>
      </c>
      <c r="AX1705" s="48">
        <f>REVENUE(AX1669,Settings!$C$13,NEWREVRATE(AX1615,AX1633,AX1624,AX$135,AX1642,$D1705))</f>
        <v/>
      </c>
    </row>
    <row r="1706" hidden="1" outlineLevel="2">
      <c r="A1706" s="5" t="inlineStr">
        <is>
          <t>rnew</t>
        </is>
      </c>
      <c r="B1706" s="5" t="inlineStr">
        <is>
          <t>oop</t>
        </is>
      </c>
      <c r="C1706" s="5" t="inlineStr">
        <is>
          <t>cst</t>
        </is>
      </c>
      <c r="D1706" s="40">
        <f>INDEX(Inputs!$S$5:$S$132,MATCH($B1706&amp;"|"&amp;$C1706,Inputs!$A$5:$A$132,0))</f>
        <v/>
      </c>
      <c r="E1706" s="39" t="n"/>
      <c r="F1706" s="39" t="n"/>
      <c r="G1706" s="39" t="n"/>
      <c r="H1706" s="5">
        <f>INDEX(Variables!$B$5:$B$105,MATCH($A1706,Variables!$A$5:$A$105,0))&amp;IF($C1706="",""," | "&amp;INDEX(Mapping!$B$5:$B$26,MATCH($C1706,Mapping!$A$5:$A$26,0))&amp;" | "&amp;INDEX(Mapping!$B$30:$B$41,MATCH($B1706,Mapping!$A$30:$A$41,0)))</f>
        <v/>
      </c>
      <c r="I1706" s="5">
        <f>INDEX(Variables!$C$5:$C$105,MATCH($A1706,Variables!$A$5:$A$105,0))</f>
        <v/>
      </c>
      <c r="J1706" s="5">
        <f>INDEX(Variables!$E$5:$E$105,MATCH($A1706,Variables!$A$5:$A$105,0))</f>
        <v/>
      </c>
      <c r="K1706" s="25">
        <f>LOWER(Settings!$C$4)&amp;".mit."&amp;$A1706&amp;IF($C1706="","","."&amp;$C1706&amp;"."&amp;$B1706)&amp;IF(INDEX(Variables!$D$5:$D$105,MATCH($A1706,Variables!$A$5:$A$105,0))="","","."&amp;INDEX(Variables!$D$5:$D$105,MATCH($A1706,Variables!$A$5:$A$105,0)))&amp;"."&amp;K$5</f>
        <v/>
      </c>
      <c r="L1706" s="46">
        <f>L1670*Settings!$C$13*(L1616+L1634+L1625*L$135+L1643*$D1706)</f>
        <v/>
      </c>
      <c r="M1706" s="47">
        <f>M1670*Settings!$C$13*(M1616+M1634+M1625*M$135+M1643*$D1706)</f>
        <v/>
      </c>
      <c r="N1706" s="47">
        <f>N1670*Settings!$C$13*(N1616+N1634+N1625*N$135+N1643*$D1706)</f>
        <v/>
      </c>
      <c r="O1706" s="47">
        <f>O1670*Settings!$C$13*(O1616+O1634+O1625*O$135+O1643*$D1706)</f>
        <v/>
      </c>
      <c r="P1706" s="47">
        <f>P1670*Settings!$C$13*(P1616+P1634+P1625*P$135+P1643*$D1706)</f>
        <v/>
      </c>
      <c r="Q1706" s="47">
        <f>Q1670*Settings!$C$13*(Q1616+Q1634+Q1625*Q$135+Q1643*$D1706)</f>
        <v/>
      </c>
      <c r="R1706" s="47">
        <f>R1670*Settings!$C$13*(R1616+R1634+R1625*R$135+R1643*$D1706)</f>
        <v/>
      </c>
      <c r="S1706" s="47">
        <f>S1670*Settings!$C$13*(S1616+S1634+S1625*S$135+S1643*$D1706)</f>
        <v/>
      </c>
      <c r="T1706" s="47">
        <f>T1670*Settings!$C$13*(T1616+T1634+T1625*T$135+T1643*$D1706)</f>
        <v/>
      </c>
      <c r="U1706" s="47">
        <f>U1670*Settings!$C$13*(U1616+U1634+U1625*U$135+U1643*$D1706)</f>
        <v/>
      </c>
      <c r="V1706" s="47">
        <f>V1670*Settings!$C$13*(V1616+V1634+V1625*V$135+V1643*$D1706)</f>
        <v/>
      </c>
      <c r="W1706" s="47">
        <f>W1670*Settings!$C$13*(W1616+W1634+W1625*W$135+W1643*$D1706)</f>
        <v/>
      </c>
      <c r="X1706" s="47">
        <f>X1670*Settings!$C$13*(X1616+X1634+X1625*X$135+X1643*$D1706)</f>
        <v/>
      </c>
      <c r="Y1706" s="47">
        <f>Y1670*Settings!$C$13*(Y1616+Y1634+Y1625*Y$135+Y1643*$D1706)</f>
        <v/>
      </c>
      <c r="Z1706" s="47">
        <f>Z1670*Settings!$C$13*(Z1616+Z1634+Z1625*Z$135+Z1643*$D1706)</f>
        <v/>
      </c>
      <c r="AA1706" s="47">
        <f>AA1670*Settings!$C$13*(AA1616+AA1634+AA1625*AA$135+AA1643*$D1706)</f>
        <v/>
      </c>
      <c r="AB1706" s="47">
        <f>AB1670*Settings!$C$13*(AB1616+AB1634+AB1625*AB$135+AB1643*$D1706)</f>
        <v/>
      </c>
      <c r="AC1706" s="47">
        <f>AC1670*Settings!$C$13*(AC1616+AC1634+AC1625*AC$135+AC1643*$D1706)</f>
        <v/>
      </c>
      <c r="AD1706" s="48">
        <f>REVENUE(AD1670,Settings!$C$13,NEWREVRATE(AD1616,AD1634,AD1625,AD$135,AD1643,$D1706))</f>
        <v/>
      </c>
      <c r="AE1706" s="25">
        <f>LOWER(Settings!$C$4)&amp;".mit."&amp;$A1706&amp;IF($C1706="","","."&amp;$C1706&amp;"."&amp;$B1706)&amp;IF(INDEX(Variables!$D$5:$D$105,MATCH($A1706,Variables!$A$5:$A$105,0))="","","."&amp;INDEX(Variables!$D$5:$D$105,MATCH($A1706,Variables!$A$5:$A$105,0)))&amp;"."&amp;AE$5</f>
        <v/>
      </c>
      <c r="AF1706" s="46">
        <f>AF1670*Settings!$C$13*(AF1616+AF1634+AF1625*AF$135+AF1643*$D1706)</f>
        <v/>
      </c>
      <c r="AG1706" s="47">
        <f>AG1670*Settings!$C$13*(AG1616+AG1634+AG1625*AG$135+AG1643*$D1706)</f>
        <v/>
      </c>
      <c r="AH1706" s="47">
        <f>AH1670*Settings!$C$13*(AH1616+AH1634+AH1625*AH$135+AH1643*$D1706)</f>
        <v/>
      </c>
      <c r="AI1706" s="47">
        <f>AI1670*Settings!$C$13*(AI1616+AI1634+AI1625*AI$135+AI1643*$D1706)</f>
        <v/>
      </c>
      <c r="AJ1706" s="47">
        <f>AJ1670*Settings!$C$13*(AJ1616+AJ1634+AJ1625*AJ$135+AJ1643*$D1706)</f>
        <v/>
      </c>
      <c r="AK1706" s="47">
        <f>AK1670*Settings!$C$13*(AK1616+AK1634+AK1625*AK$135+AK1643*$D1706)</f>
        <v/>
      </c>
      <c r="AL1706" s="47">
        <f>AL1670*Settings!$C$13*(AL1616+AL1634+AL1625*AL$135+AL1643*$D1706)</f>
        <v/>
      </c>
      <c r="AM1706" s="47">
        <f>AM1670*Settings!$C$13*(AM1616+AM1634+AM1625*AM$135+AM1643*$D1706)</f>
        <v/>
      </c>
      <c r="AN1706" s="47">
        <f>AN1670*Settings!$C$13*(AN1616+AN1634+AN1625*AN$135+AN1643*$D1706)</f>
        <v/>
      </c>
      <c r="AO1706" s="47">
        <f>AO1670*Settings!$C$13*(AO1616+AO1634+AO1625*AO$135+AO1643*$D1706)</f>
        <v/>
      </c>
      <c r="AP1706" s="47">
        <f>AP1670*Settings!$C$13*(AP1616+AP1634+AP1625*AP$135+AP1643*$D1706)</f>
        <v/>
      </c>
      <c r="AQ1706" s="47">
        <f>AQ1670*Settings!$C$13*(AQ1616+AQ1634+AQ1625*AQ$135+AQ1643*$D1706)</f>
        <v/>
      </c>
      <c r="AR1706" s="47">
        <f>AR1670*Settings!$C$13*(AR1616+AR1634+AR1625*AR$135+AR1643*$D1706)</f>
        <v/>
      </c>
      <c r="AS1706" s="47">
        <f>AS1670*Settings!$C$13*(AS1616+AS1634+AS1625*AS$135+AS1643*$D1706)</f>
        <v/>
      </c>
      <c r="AT1706" s="47">
        <f>AT1670*Settings!$C$13*(AT1616+AT1634+AT1625*AT$135+AT1643*$D1706)</f>
        <v/>
      </c>
      <c r="AU1706" s="47">
        <f>AU1670*Settings!$C$13*(AU1616+AU1634+AU1625*AU$135+AU1643*$D1706)</f>
        <v/>
      </c>
      <c r="AV1706" s="47">
        <f>AV1670*Settings!$C$13*(AV1616+AV1634+AV1625*AV$135+AV1643*$D1706)</f>
        <v/>
      </c>
      <c r="AW1706" s="47">
        <f>AW1670*Settings!$C$13*(AW1616+AW1634+AW1625*AW$135+AW1643*$D1706)</f>
        <v/>
      </c>
      <c r="AX1706" s="48">
        <f>REVENUE(AX1670,Settings!$C$13,NEWREVRATE(AX1616,AX1634,AX1625,AX$135,AX1643,$D1706))</f>
        <v/>
      </c>
    </row>
    <row r="1707" hidden="1" outlineLevel="2">
      <c r="A1707" s="5" t="inlineStr">
        <is>
          <t>rnew</t>
        </is>
      </c>
      <c r="B1707" s="5" t="inlineStr">
        <is>
          <t>bio</t>
        </is>
      </c>
      <c r="C1707" s="5" t="inlineStr">
        <is>
          <t>cst</t>
        </is>
      </c>
      <c r="D1707" s="40">
        <f>INDEX(Inputs!$S$5:$S$132,MATCH($B1707&amp;"|"&amp;$C1707,Inputs!$A$5:$A$132,0))</f>
        <v/>
      </c>
      <c r="E1707" s="39" t="n"/>
      <c r="F1707" s="39" t="n"/>
      <c r="G1707" s="39" t="n"/>
      <c r="H1707" s="5">
        <f>INDEX(Variables!$B$5:$B$105,MATCH($A1707,Variables!$A$5:$A$105,0))&amp;IF($C1707="",""," | "&amp;INDEX(Mapping!$B$5:$B$26,MATCH($C1707,Mapping!$A$5:$A$26,0))&amp;" | "&amp;INDEX(Mapping!$B$30:$B$41,MATCH($B1707,Mapping!$A$30:$A$41,0)))</f>
        <v/>
      </c>
      <c r="I1707" s="5">
        <f>INDEX(Variables!$C$5:$C$105,MATCH($A1707,Variables!$A$5:$A$105,0))</f>
        <v/>
      </c>
      <c r="J1707" s="5">
        <f>INDEX(Variables!$E$5:$E$105,MATCH($A1707,Variables!$A$5:$A$105,0))</f>
        <v/>
      </c>
      <c r="K1707" s="25">
        <f>LOWER(Settings!$C$4)&amp;".mit."&amp;$A1707&amp;IF($C1707="","","."&amp;$C1707&amp;"."&amp;$B1707)&amp;IF(INDEX(Variables!$D$5:$D$105,MATCH($A1707,Variables!$A$5:$A$105,0))="","","."&amp;INDEX(Variables!$D$5:$D$105,MATCH($A1707,Variables!$A$5:$A$105,0)))&amp;"."&amp;K$5</f>
        <v/>
      </c>
      <c r="L1707" s="46">
        <f>L1671*Settings!$C$13*(L1617+L1635+L1626*L$135+L1644*$D1707)</f>
        <v/>
      </c>
      <c r="M1707" s="47">
        <f>M1671*Settings!$C$13*(M1617+M1635+M1626*M$135+M1644*$D1707)</f>
        <v/>
      </c>
      <c r="N1707" s="47">
        <f>N1671*Settings!$C$13*(N1617+N1635+N1626*N$135+N1644*$D1707)</f>
        <v/>
      </c>
      <c r="O1707" s="47">
        <f>O1671*Settings!$C$13*(O1617+O1635+O1626*O$135+O1644*$D1707)</f>
        <v/>
      </c>
      <c r="P1707" s="47">
        <f>P1671*Settings!$C$13*(P1617+P1635+P1626*P$135+P1644*$D1707)</f>
        <v/>
      </c>
      <c r="Q1707" s="47">
        <f>Q1671*Settings!$C$13*(Q1617+Q1635+Q1626*Q$135+Q1644*$D1707)</f>
        <v/>
      </c>
      <c r="R1707" s="47">
        <f>R1671*Settings!$C$13*(R1617+R1635+R1626*R$135+R1644*$D1707)</f>
        <v/>
      </c>
      <c r="S1707" s="47">
        <f>S1671*Settings!$C$13*(S1617+S1635+S1626*S$135+S1644*$D1707)</f>
        <v/>
      </c>
      <c r="T1707" s="47">
        <f>T1671*Settings!$C$13*(T1617+T1635+T1626*T$135+T1644*$D1707)</f>
        <v/>
      </c>
      <c r="U1707" s="47">
        <f>U1671*Settings!$C$13*(U1617+U1635+U1626*U$135+U1644*$D1707)</f>
        <v/>
      </c>
      <c r="V1707" s="47">
        <f>V1671*Settings!$C$13*(V1617+V1635+V1626*V$135+V1644*$D1707)</f>
        <v/>
      </c>
      <c r="W1707" s="47">
        <f>W1671*Settings!$C$13*(W1617+W1635+W1626*W$135+W1644*$D1707)</f>
        <v/>
      </c>
      <c r="X1707" s="47">
        <f>X1671*Settings!$C$13*(X1617+X1635+X1626*X$135+X1644*$D1707)</f>
        <v/>
      </c>
      <c r="Y1707" s="47">
        <f>Y1671*Settings!$C$13*(Y1617+Y1635+Y1626*Y$135+Y1644*$D1707)</f>
        <v/>
      </c>
      <c r="Z1707" s="47">
        <f>Z1671*Settings!$C$13*(Z1617+Z1635+Z1626*Z$135+Z1644*$D1707)</f>
        <v/>
      </c>
      <c r="AA1707" s="47">
        <f>AA1671*Settings!$C$13*(AA1617+AA1635+AA1626*AA$135+AA1644*$D1707)</f>
        <v/>
      </c>
      <c r="AB1707" s="47">
        <f>AB1671*Settings!$C$13*(AB1617+AB1635+AB1626*AB$135+AB1644*$D1707)</f>
        <v/>
      </c>
      <c r="AC1707" s="47">
        <f>AC1671*Settings!$C$13*(AC1617+AC1635+AC1626*AC$135+AC1644*$D1707)</f>
        <v/>
      </c>
      <c r="AD1707" s="48">
        <f>REVENUE(AD1671,Settings!$C$13,NEWREVRATE(AD1617,AD1635,AD1626,AD$135,AD1644,$D1707))</f>
        <v/>
      </c>
      <c r="AE1707" s="25">
        <f>LOWER(Settings!$C$4)&amp;".mit."&amp;$A1707&amp;IF($C1707="","","."&amp;$C1707&amp;"."&amp;$B1707)&amp;IF(INDEX(Variables!$D$5:$D$105,MATCH($A1707,Variables!$A$5:$A$105,0))="","","."&amp;INDEX(Variables!$D$5:$D$105,MATCH($A1707,Variables!$A$5:$A$105,0)))&amp;"."&amp;AE$5</f>
        <v/>
      </c>
      <c r="AF1707" s="46">
        <f>AF1671*Settings!$C$13*(AF1617+AF1635+AF1626*AF$135+AF1644*$D1707)</f>
        <v/>
      </c>
      <c r="AG1707" s="47">
        <f>AG1671*Settings!$C$13*(AG1617+AG1635+AG1626*AG$135+AG1644*$D1707)</f>
        <v/>
      </c>
      <c r="AH1707" s="47">
        <f>AH1671*Settings!$C$13*(AH1617+AH1635+AH1626*AH$135+AH1644*$D1707)</f>
        <v/>
      </c>
      <c r="AI1707" s="47">
        <f>AI1671*Settings!$C$13*(AI1617+AI1635+AI1626*AI$135+AI1644*$D1707)</f>
        <v/>
      </c>
      <c r="AJ1707" s="47">
        <f>AJ1671*Settings!$C$13*(AJ1617+AJ1635+AJ1626*AJ$135+AJ1644*$D1707)</f>
        <v/>
      </c>
      <c r="AK1707" s="47">
        <f>AK1671*Settings!$C$13*(AK1617+AK1635+AK1626*AK$135+AK1644*$D1707)</f>
        <v/>
      </c>
      <c r="AL1707" s="47">
        <f>AL1671*Settings!$C$13*(AL1617+AL1635+AL1626*AL$135+AL1644*$D1707)</f>
        <v/>
      </c>
      <c r="AM1707" s="47">
        <f>AM1671*Settings!$C$13*(AM1617+AM1635+AM1626*AM$135+AM1644*$D1707)</f>
        <v/>
      </c>
      <c r="AN1707" s="47">
        <f>AN1671*Settings!$C$13*(AN1617+AN1635+AN1626*AN$135+AN1644*$D1707)</f>
        <v/>
      </c>
      <c r="AO1707" s="47">
        <f>AO1671*Settings!$C$13*(AO1617+AO1635+AO1626*AO$135+AO1644*$D1707)</f>
        <v/>
      </c>
      <c r="AP1707" s="47">
        <f>AP1671*Settings!$C$13*(AP1617+AP1635+AP1626*AP$135+AP1644*$D1707)</f>
        <v/>
      </c>
      <c r="AQ1707" s="47">
        <f>AQ1671*Settings!$C$13*(AQ1617+AQ1635+AQ1626*AQ$135+AQ1644*$D1707)</f>
        <v/>
      </c>
      <c r="AR1707" s="47">
        <f>AR1671*Settings!$C$13*(AR1617+AR1635+AR1626*AR$135+AR1644*$D1707)</f>
        <v/>
      </c>
      <c r="AS1707" s="47">
        <f>AS1671*Settings!$C$13*(AS1617+AS1635+AS1626*AS$135+AS1644*$D1707)</f>
        <v/>
      </c>
      <c r="AT1707" s="47">
        <f>AT1671*Settings!$C$13*(AT1617+AT1635+AT1626*AT$135+AT1644*$D1707)</f>
        <v/>
      </c>
      <c r="AU1707" s="47">
        <f>AU1671*Settings!$C$13*(AU1617+AU1635+AU1626*AU$135+AU1644*$D1707)</f>
        <v/>
      </c>
      <c r="AV1707" s="47">
        <f>AV1671*Settings!$C$13*(AV1617+AV1635+AV1626*AV$135+AV1644*$D1707)</f>
        <v/>
      </c>
      <c r="AW1707" s="47">
        <f>AW1671*Settings!$C$13*(AW1617+AW1635+AW1626*AW$135+AW1644*$D1707)</f>
        <v/>
      </c>
      <c r="AX1707" s="48">
        <f>REVENUE(AX1671,Settings!$C$13,NEWREVRATE(AX1617,AX1635,AX1626,AX$135,AX1644,$D1707))</f>
        <v/>
      </c>
    </row>
    <row r="1708" hidden="1" outlineLevel="2"/>
    <row r="1709" outlineLevel="1" collapsed="1">
      <c r="A1709" s="9" t="inlineStr">
        <is>
          <t>ener</t>
        </is>
      </c>
      <c r="B1709" s="9" t="inlineStr">
        <is>
          <t>all</t>
        </is>
      </c>
      <c r="C1709" s="9" t="inlineStr">
        <is>
          <t>ftr</t>
        </is>
      </c>
      <c r="H1709" s="9">
        <f>INDEX(Variables!$B$5:$B$105,MATCH($A1709,Variables!$A$5:$A$105,0))&amp;IF($C1709="",""," | "&amp;INDEX(Mapping!$B$5:$B$26,MATCH($C1709,Mapping!$A$5:$A$26,0))&amp;" | "&amp;INDEX(Mapping!$B$30:$B$41,MATCH($B1709,Mapping!$A$30:$A$41,0)))</f>
        <v/>
      </c>
      <c r="I1709" s="9">
        <f>INDEX(Variables!$C$5:$C$105,MATCH($A1709,Variables!$A$5:$A$105,0))</f>
        <v/>
      </c>
      <c r="J1709" s="9">
        <f>INDEX(Variables!$E$5:$E$105,MATCH($A1709,Variables!$A$5:$A$105,0))</f>
        <v/>
      </c>
      <c r="K1709" s="30">
        <f>LOWER(Settings!$C$4)&amp;".mit."&amp;$A1709&amp;IF($C1709="","","."&amp;$C1709&amp;"."&amp;$B1709)&amp;IF(INDEX(Variables!$D$5:$D$105,MATCH($A1709,Variables!$A$5:$A$105,0))="","","."&amp;INDEX(Variables!$D$5:$D$105,MATCH($A1709,Variables!$A$5:$A$105,0)))&amp;"."&amp;K$5</f>
        <v/>
      </c>
      <c r="L1709" s="44">
        <f>SUM(L1764:L1771)</f>
        <v/>
      </c>
      <c r="M1709" s="45">
        <f>SUM(M1764:M1771)</f>
        <v/>
      </c>
      <c r="N1709" s="45">
        <f>SUM(N1764:N1771)</f>
        <v/>
      </c>
      <c r="O1709" s="45">
        <f>SUM(O1764:O1771)</f>
        <v/>
      </c>
      <c r="P1709" s="45">
        <f>SUM(P1764:P1771)</f>
        <v/>
      </c>
      <c r="Q1709" s="45">
        <f>SUM(Q1764:Q1771)</f>
        <v/>
      </c>
      <c r="R1709" s="45">
        <f>SUM(R1764:R1771)</f>
        <v/>
      </c>
      <c r="S1709" s="45">
        <f>SUM(S1764:S1771)</f>
        <v/>
      </c>
      <c r="T1709" s="45">
        <f>SUM(T1764:T1771)</f>
        <v/>
      </c>
      <c r="U1709" s="45">
        <f>SUM(U1764:U1771)</f>
        <v/>
      </c>
      <c r="V1709" s="45">
        <f>SUM(V1764:V1771)</f>
        <v/>
      </c>
      <c r="W1709" s="45">
        <f>SUM(W1764:W1771)</f>
        <v/>
      </c>
      <c r="X1709" s="45">
        <f>SUM(X1764:X1771)</f>
        <v/>
      </c>
      <c r="Y1709" s="45">
        <f>SUM(Y1764:Y1771)</f>
        <v/>
      </c>
      <c r="Z1709" s="45">
        <f>SUM(Z1764:Z1771)</f>
        <v/>
      </c>
      <c r="AA1709" s="45">
        <f>SUM(AA1764:AA1771)</f>
        <v/>
      </c>
      <c r="AB1709" s="45">
        <f>SUM(AB1764:AB1771)</f>
        <v/>
      </c>
      <c r="AC1709" s="45">
        <f>SUM(AC1764:AC1771)</f>
        <v/>
      </c>
      <c r="AD1709" s="45">
        <f>SUM(AD1764:AD1771)</f>
        <v/>
      </c>
      <c r="AE1709" s="30">
        <f>LOWER(Settings!$C$4)&amp;".mit."&amp;$A1709&amp;IF($C1709="","","."&amp;$C1709&amp;"."&amp;$B1709)&amp;IF(INDEX(Variables!$D$5:$D$105,MATCH($A1709,Variables!$A$5:$A$105,0))="","","."&amp;INDEX(Variables!$D$5:$D$105,MATCH($A1709,Variables!$A$5:$A$105,0)))&amp;"."&amp;AE$5</f>
        <v/>
      </c>
      <c r="AF1709" s="44">
        <f>SUM(AF1764:AF1771)</f>
        <v/>
      </c>
      <c r="AG1709" s="45">
        <f>SUM(AG1764:AG1771)</f>
        <v/>
      </c>
      <c r="AH1709" s="45">
        <f>SUM(AH1764:AH1771)</f>
        <v/>
      </c>
      <c r="AI1709" s="45">
        <f>SUM(AI1764:AI1771)</f>
        <v/>
      </c>
      <c r="AJ1709" s="45">
        <f>SUM(AJ1764:AJ1771)</f>
        <v/>
      </c>
      <c r="AK1709" s="45">
        <f>SUM(AK1764:AK1771)</f>
        <v/>
      </c>
      <c r="AL1709" s="45">
        <f>SUM(AL1764:AL1771)</f>
        <v/>
      </c>
      <c r="AM1709" s="45">
        <f>SUM(AM1764:AM1771)</f>
        <v/>
      </c>
      <c r="AN1709" s="45">
        <f>SUM(AN1764:AN1771)</f>
        <v/>
      </c>
      <c r="AO1709" s="45">
        <f>SUM(AO1764:AO1771)</f>
        <v/>
      </c>
      <c r="AP1709" s="45">
        <f>SUM(AP1764:AP1771)</f>
        <v/>
      </c>
      <c r="AQ1709" s="45">
        <f>SUM(AQ1764:AQ1771)</f>
        <v/>
      </c>
      <c r="AR1709" s="45">
        <f>SUM(AR1764:AR1771)</f>
        <v/>
      </c>
      <c r="AS1709" s="45">
        <f>SUM(AS1764:AS1771)</f>
        <v/>
      </c>
      <c r="AT1709" s="45">
        <f>SUM(AT1764:AT1771)</f>
        <v/>
      </c>
      <c r="AU1709" s="45">
        <f>SUM(AU1764:AU1771)</f>
        <v/>
      </c>
      <c r="AV1709" s="45">
        <f>SUM(AV1764:AV1771)</f>
        <v/>
      </c>
      <c r="AW1709" s="45">
        <f>SUM(AW1764:AW1771)</f>
        <v/>
      </c>
      <c r="AX1709" s="45">
        <f>SUM(AX1764:AX1771)</f>
        <v/>
      </c>
    </row>
    <row r="1710" hidden="1" outlineLevel="2">
      <c r="A1710" s="5" t="inlineStr">
        <is>
          <t>ctxnew</t>
        </is>
      </c>
      <c r="B1710" s="5" t="inlineStr">
        <is>
          <t>coa</t>
        </is>
      </c>
      <c r="C1710" s="5" t="inlineStr">
        <is>
          <t>ftr</t>
        </is>
      </c>
      <c r="D1710" s="40">
        <f>INDEX(Inputs!$T$5:$T$132,MATCH($B1710&amp;"|"&amp;$C1710,Inputs!$A$5:$A$132,0))</f>
        <v/>
      </c>
      <c r="E1710" s="40">
        <f>INDEX(Inputs!$J$5:$J$132,MATCH($B1710&amp;"|"&amp;$C1710,Inputs!$A$5:$A$132,0))</f>
        <v/>
      </c>
      <c r="F1710" s="40">
        <f>INDEX(Inputs!$K$5:$K$132,MATCH($B1710&amp;"|"&amp;$C1710,Inputs!$A$5:$A$132,0))</f>
        <v/>
      </c>
      <c r="G1710" s="39" t="n"/>
      <c r="H1710" s="5">
        <f>INDEX(Variables!$B$5:$B$105,MATCH($A1710,Variables!$A$5:$A$105,0))&amp;IF($C1710="",""," | "&amp;INDEX(Mapping!$B$5:$B$26,MATCH($C1710,Mapping!$A$5:$A$26,0))&amp;" | "&amp;INDEX(Mapping!$B$30:$B$41,MATCH($B1710,Mapping!$A$30:$A$41,0)))</f>
        <v/>
      </c>
      <c r="I1710" s="5">
        <f>INDEX(Variables!$C$5:$C$105,MATCH($A1710,Variables!$A$5:$A$105,0))</f>
        <v/>
      </c>
      <c r="J1710" s="5">
        <f>INDEX(Variables!$E$5:$E$105,MATCH($A1710,Variables!$A$5:$A$105,0))</f>
        <v/>
      </c>
      <c r="K1710" s="25">
        <f>LOWER(Settings!$C$4)&amp;".mit."&amp;$A1710&amp;IF($C1710="","","."&amp;$C1710&amp;"."&amp;$B1710)&amp;IF(INDEX(Variables!$D$5:$D$105,MATCH($A1710,Variables!$A$5:$A$105,0))="","","."&amp;INDEX(Variables!$D$5:$D$105,MATCH($A1710,Variables!$A$5:$A$105,0)))&amp;"."&amp;K$5</f>
        <v/>
      </c>
      <c r="L1710" s="41">
        <f>L$12*$D1710*INDEX(L$21:L$28,$E1710)*INDEX(L$30:L$46,$F1710)*(1-INDEX(L$117:L$133,$F1710))</f>
        <v/>
      </c>
      <c r="M1710" s="40">
        <f>M$12*$D1710*INDEX(M$21:M$28,$E1710)*INDEX(M$30:M$46,$F1710)*(1-INDEX(M$117:M$133,$F1710))</f>
        <v/>
      </c>
      <c r="N1710" s="40">
        <f>N$12*$D1710*INDEX(N$21:N$28,$E1710)*INDEX(N$30:N$46,$F1710)*(1-INDEX(N$117:N$133,$F1710))</f>
        <v/>
      </c>
      <c r="O1710" s="40">
        <f>O$12*$D1710*INDEX(O$21:O$28,$E1710)*INDEX(O$30:O$46,$F1710)*(1-INDEX(O$117:O$133,$F1710))</f>
        <v/>
      </c>
      <c r="P1710" s="40">
        <f>P$12*$D1710*INDEX(P$21:P$28,$E1710)*INDEX(P$30:P$46,$F1710)*(1-INDEX(P$117:P$133,$F1710))</f>
        <v/>
      </c>
      <c r="Q1710" s="40">
        <f>Q$12*$D1710*INDEX(Q$21:Q$28,$E1710)*INDEX(Q$30:Q$46,$F1710)*(1-INDEX(Q$117:Q$133,$F1710))</f>
        <v/>
      </c>
      <c r="R1710" s="40">
        <f>R$12*$D1710*INDEX(R$21:R$28,$E1710)*INDEX(R$30:R$46,$F1710)*(1-INDEX(R$117:R$133,$F1710))</f>
        <v/>
      </c>
      <c r="S1710" s="40">
        <f>S$12*$D1710*INDEX(S$21:S$28,$E1710)*INDEX(S$30:S$46,$F1710)*(1-INDEX(S$117:S$133,$F1710))</f>
        <v/>
      </c>
      <c r="T1710" s="40">
        <f>T$12*$D1710*INDEX(T$21:T$28,$E1710)*INDEX(T$30:T$46,$F1710)*(1-INDEX(T$117:T$133,$F1710))</f>
        <v/>
      </c>
      <c r="U1710" s="40">
        <f>U$12*$D1710*INDEX(U$21:U$28,$E1710)*INDEX(U$30:U$46,$F1710)*(1-INDEX(U$117:U$133,$F1710))</f>
        <v/>
      </c>
      <c r="V1710" s="40">
        <f>V$12*$D1710*INDEX(V$21:V$28,$E1710)*INDEX(V$30:V$46,$F1710)*(1-INDEX(V$117:V$133,$F1710))</f>
        <v/>
      </c>
      <c r="W1710" s="40">
        <f>W$12*$D1710*INDEX(W$21:W$28,$E1710)*INDEX(W$30:W$46,$F1710)*(1-INDEX(W$117:W$133,$F1710))</f>
        <v/>
      </c>
      <c r="X1710" s="40">
        <f>X$12*$D1710*INDEX(X$21:X$28,$E1710)*INDEX(X$30:X$46,$F1710)*(1-INDEX(X$117:X$133,$F1710))</f>
        <v/>
      </c>
      <c r="Y1710" s="40">
        <f>Y$12*$D1710*INDEX(Y$21:Y$28,$E1710)*INDEX(Y$30:Y$46,$F1710)*(1-INDEX(Y$117:Y$133,$F1710))</f>
        <v/>
      </c>
      <c r="Z1710" s="40">
        <f>Z$12*$D1710*INDEX(Z$21:Z$28,$E1710)*INDEX(Z$30:Z$46,$F1710)*(1-INDEX(Z$117:Z$133,$F1710))</f>
        <v/>
      </c>
      <c r="AA1710" s="40">
        <f>AA$12*$D1710*INDEX(AA$21:AA$28,$E1710)*INDEX(AA$30:AA$46,$F1710)*(1-INDEX(AA$117:AA$133,$F1710))</f>
        <v/>
      </c>
      <c r="AB1710" s="40">
        <f>AB$12*$D1710*INDEX(AB$21:AB$28,$E1710)*INDEX(AB$30:AB$46,$F1710)*(1-INDEX(AB$117:AB$133,$F1710))</f>
        <v/>
      </c>
      <c r="AC1710" s="40">
        <f>AC$12*$D1710*INDEX(AC$21:AC$28,$E1710)*INDEX(AC$30:AC$46,$F1710)*(1-INDEX(AC$117:AC$133,$F1710))</f>
        <v/>
      </c>
      <c r="AD1710" s="42">
        <f>CARBONTAX(AD$12,$D1710,INDEX(AD$21:AD$28,$E1710),INDEX(AD$30:AD$46,$F1710),INDEX(AD$117:AD$133,$F1710))</f>
        <v/>
      </c>
      <c r="AE1710" s="25">
        <f>LOWER(Settings!$C$4)&amp;".mit."&amp;$A1710&amp;IF($C1710="","","."&amp;$C1710&amp;"."&amp;$B1710)&amp;IF(INDEX(Variables!$D$5:$D$105,MATCH($A1710,Variables!$A$5:$A$105,0))="","","."&amp;INDEX(Variables!$D$5:$D$105,MATCH($A1710,Variables!$A$5:$A$105,0)))&amp;"."&amp;AE$5</f>
        <v/>
      </c>
      <c r="AF1710" s="41">
        <f>AF$12*$D1710*INDEX(AF$21:AF$28,$E1710)*INDEX(AF$30:AF$46,$F1710)*(1-INDEX(AF$117:AF$133,$F1710))</f>
        <v/>
      </c>
      <c r="AG1710" s="40">
        <f>AG$12*$D1710*INDEX(AG$21:AG$28,$E1710)*INDEX(AG$30:AG$46,$F1710)*(1-INDEX(AG$117:AG$133,$F1710))</f>
        <v/>
      </c>
      <c r="AH1710" s="40">
        <f>AH$12*$D1710*INDEX(AH$21:AH$28,$E1710)*INDEX(AH$30:AH$46,$F1710)*(1-INDEX(AH$117:AH$133,$F1710))</f>
        <v/>
      </c>
      <c r="AI1710" s="40">
        <f>AI$12*$D1710*INDEX(AI$21:AI$28,$E1710)*INDEX(AI$30:AI$46,$F1710)*(1-INDEX(AI$117:AI$133,$F1710))</f>
        <v/>
      </c>
      <c r="AJ1710" s="40">
        <f>AJ$12*$D1710*INDEX(AJ$21:AJ$28,$E1710)*INDEX(AJ$30:AJ$46,$F1710)*(1-INDEX(AJ$117:AJ$133,$F1710))</f>
        <v/>
      </c>
      <c r="AK1710" s="40">
        <f>AK$12*$D1710*INDEX(AK$21:AK$28,$E1710)*INDEX(AK$30:AK$46,$F1710)*(1-INDEX(AK$117:AK$133,$F1710))</f>
        <v/>
      </c>
      <c r="AL1710" s="40">
        <f>AL$12*$D1710*INDEX(AL$21:AL$28,$E1710)*INDEX(AL$30:AL$46,$F1710)*(1-INDEX(AL$117:AL$133,$F1710))</f>
        <v/>
      </c>
      <c r="AM1710" s="40">
        <f>AM$12*$D1710*INDEX(AM$21:AM$28,$E1710)*INDEX(AM$30:AM$46,$F1710)*(1-INDEX(AM$117:AM$133,$F1710))</f>
        <v/>
      </c>
      <c r="AN1710" s="40">
        <f>AN$12*$D1710*INDEX(AN$21:AN$28,$E1710)*INDEX(AN$30:AN$46,$F1710)*(1-INDEX(AN$117:AN$133,$F1710))</f>
        <v/>
      </c>
      <c r="AO1710" s="40">
        <f>AO$12*$D1710*INDEX(AO$21:AO$28,$E1710)*INDEX(AO$30:AO$46,$F1710)*(1-INDEX(AO$117:AO$133,$F1710))</f>
        <v/>
      </c>
      <c r="AP1710" s="40">
        <f>AP$12*$D1710*INDEX(AP$21:AP$28,$E1710)*INDEX(AP$30:AP$46,$F1710)*(1-INDEX(AP$117:AP$133,$F1710))</f>
        <v/>
      </c>
      <c r="AQ1710" s="40">
        <f>AQ$12*$D1710*INDEX(AQ$21:AQ$28,$E1710)*INDEX(AQ$30:AQ$46,$F1710)*(1-INDEX(AQ$117:AQ$133,$F1710))</f>
        <v/>
      </c>
      <c r="AR1710" s="40">
        <f>AR$12*$D1710*INDEX(AR$21:AR$28,$E1710)*INDEX(AR$30:AR$46,$F1710)*(1-INDEX(AR$117:AR$133,$F1710))</f>
        <v/>
      </c>
      <c r="AS1710" s="40">
        <f>AS$12*$D1710*INDEX(AS$21:AS$28,$E1710)*INDEX(AS$30:AS$46,$F1710)*(1-INDEX(AS$117:AS$133,$F1710))</f>
        <v/>
      </c>
      <c r="AT1710" s="40">
        <f>AT$12*$D1710*INDEX(AT$21:AT$28,$E1710)*INDEX(AT$30:AT$46,$F1710)*(1-INDEX(AT$117:AT$133,$F1710))</f>
        <v/>
      </c>
      <c r="AU1710" s="40">
        <f>AU$12*$D1710*INDEX(AU$21:AU$28,$E1710)*INDEX(AU$30:AU$46,$F1710)*(1-INDEX(AU$117:AU$133,$F1710))</f>
        <v/>
      </c>
      <c r="AV1710" s="40">
        <f>AV$12*$D1710*INDEX(AV$21:AV$28,$E1710)*INDEX(AV$30:AV$46,$F1710)*(1-INDEX(AV$117:AV$133,$F1710))</f>
        <v/>
      </c>
      <c r="AW1710" s="40">
        <f>AW$12*$D1710*INDEX(AW$21:AW$28,$E1710)*INDEX(AW$30:AW$46,$F1710)*(1-INDEX(AW$117:AW$133,$F1710))</f>
        <v/>
      </c>
      <c r="AX1710" s="42">
        <f>CARBONTAX(AX$12,$D1710,INDEX(AX$21:AX$28,$E1710),INDEX(AX$30:AX$46,$F1710),INDEX(AX$117:AX$133,$F1710))</f>
        <v/>
      </c>
    </row>
    <row r="1711" hidden="1" outlineLevel="2">
      <c r="A1711" s="5" t="inlineStr">
        <is>
          <t>ctxnew</t>
        </is>
      </c>
      <c r="B1711" s="5" t="inlineStr">
        <is>
          <t>nga</t>
        </is>
      </c>
      <c r="C1711" s="5" t="inlineStr">
        <is>
          <t>ftr</t>
        </is>
      </c>
      <c r="D1711" s="40">
        <f>INDEX(Inputs!$T$5:$T$132,MATCH($B1711&amp;"|"&amp;$C1711,Inputs!$A$5:$A$132,0))</f>
        <v/>
      </c>
      <c r="E1711" s="40">
        <f>INDEX(Inputs!$J$5:$J$132,MATCH($B1711&amp;"|"&amp;$C1711,Inputs!$A$5:$A$132,0))</f>
        <v/>
      </c>
      <c r="F1711" s="40">
        <f>INDEX(Inputs!$K$5:$K$132,MATCH($B1711&amp;"|"&amp;$C1711,Inputs!$A$5:$A$132,0))</f>
        <v/>
      </c>
      <c r="G1711" s="39" t="n"/>
      <c r="H1711" s="5">
        <f>INDEX(Variables!$B$5:$B$105,MATCH($A1711,Variables!$A$5:$A$105,0))&amp;IF($C1711="",""," | "&amp;INDEX(Mapping!$B$5:$B$26,MATCH($C1711,Mapping!$A$5:$A$26,0))&amp;" | "&amp;INDEX(Mapping!$B$30:$B$41,MATCH($B1711,Mapping!$A$30:$A$41,0)))</f>
        <v/>
      </c>
      <c r="I1711" s="5">
        <f>INDEX(Variables!$C$5:$C$105,MATCH($A1711,Variables!$A$5:$A$105,0))</f>
        <v/>
      </c>
      <c r="J1711" s="5">
        <f>INDEX(Variables!$E$5:$E$105,MATCH($A1711,Variables!$A$5:$A$105,0))</f>
        <v/>
      </c>
      <c r="K1711" s="25">
        <f>LOWER(Settings!$C$4)&amp;".mit."&amp;$A1711&amp;IF($C1711="","","."&amp;$C1711&amp;"."&amp;$B1711)&amp;IF(INDEX(Variables!$D$5:$D$105,MATCH($A1711,Variables!$A$5:$A$105,0))="","","."&amp;INDEX(Variables!$D$5:$D$105,MATCH($A1711,Variables!$A$5:$A$105,0)))&amp;"."&amp;K$5</f>
        <v/>
      </c>
      <c r="L1711" s="41">
        <f>L$12*$D1711*INDEX(L$21:L$28,$E1711)*INDEX(L$30:L$46,$F1711)*(1-INDEX(L$117:L$133,$F1711))</f>
        <v/>
      </c>
      <c r="M1711" s="40">
        <f>M$12*$D1711*INDEX(M$21:M$28,$E1711)*INDEX(M$30:M$46,$F1711)*(1-INDEX(M$117:M$133,$F1711))</f>
        <v/>
      </c>
      <c r="N1711" s="40">
        <f>N$12*$D1711*INDEX(N$21:N$28,$E1711)*INDEX(N$30:N$46,$F1711)*(1-INDEX(N$117:N$133,$F1711))</f>
        <v/>
      </c>
      <c r="O1711" s="40">
        <f>O$12*$D1711*INDEX(O$21:O$28,$E1711)*INDEX(O$30:O$46,$F1711)*(1-INDEX(O$117:O$133,$F1711))</f>
        <v/>
      </c>
      <c r="P1711" s="40">
        <f>P$12*$D1711*INDEX(P$21:P$28,$E1711)*INDEX(P$30:P$46,$F1711)*(1-INDEX(P$117:P$133,$F1711))</f>
        <v/>
      </c>
      <c r="Q1711" s="40">
        <f>Q$12*$D1711*INDEX(Q$21:Q$28,$E1711)*INDEX(Q$30:Q$46,$F1711)*(1-INDEX(Q$117:Q$133,$F1711))</f>
        <v/>
      </c>
      <c r="R1711" s="40">
        <f>R$12*$D1711*INDEX(R$21:R$28,$E1711)*INDEX(R$30:R$46,$F1711)*(1-INDEX(R$117:R$133,$F1711))</f>
        <v/>
      </c>
      <c r="S1711" s="40">
        <f>S$12*$D1711*INDEX(S$21:S$28,$E1711)*INDEX(S$30:S$46,$F1711)*(1-INDEX(S$117:S$133,$F1711))</f>
        <v/>
      </c>
      <c r="T1711" s="40">
        <f>T$12*$D1711*INDEX(T$21:T$28,$E1711)*INDEX(T$30:T$46,$F1711)*(1-INDEX(T$117:T$133,$F1711))</f>
        <v/>
      </c>
      <c r="U1711" s="40">
        <f>U$12*$D1711*INDEX(U$21:U$28,$E1711)*INDEX(U$30:U$46,$F1711)*(1-INDEX(U$117:U$133,$F1711))</f>
        <v/>
      </c>
      <c r="V1711" s="40">
        <f>V$12*$D1711*INDEX(V$21:V$28,$E1711)*INDEX(V$30:V$46,$F1711)*(1-INDEX(V$117:V$133,$F1711))</f>
        <v/>
      </c>
      <c r="W1711" s="40">
        <f>W$12*$D1711*INDEX(W$21:W$28,$E1711)*INDEX(W$30:W$46,$F1711)*(1-INDEX(W$117:W$133,$F1711))</f>
        <v/>
      </c>
      <c r="X1711" s="40">
        <f>X$12*$D1711*INDEX(X$21:X$28,$E1711)*INDEX(X$30:X$46,$F1711)*(1-INDEX(X$117:X$133,$F1711))</f>
        <v/>
      </c>
      <c r="Y1711" s="40">
        <f>Y$12*$D1711*INDEX(Y$21:Y$28,$E1711)*INDEX(Y$30:Y$46,$F1711)*(1-INDEX(Y$117:Y$133,$F1711))</f>
        <v/>
      </c>
      <c r="Z1711" s="40">
        <f>Z$12*$D1711*INDEX(Z$21:Z$28,$E1711)*INDEX(Z$30:Z$46,$F1711)*(1-INDEX(Z$117:Z$133,$F1711))</f>
        <v/>
      </c>
      <c r="AA1711" s="40">
        <f>AA$12*$D1711*INDEX(AA$21:AA$28,$E1711)*INDEX(AA$30:AA$46,$F1711)*(1-INDEX(AA$117:AA$133,$F1711))</f>
        <v/>
      </c>
      <c r="AB1711" s="40">
        <f>AB$12*$D1711*INDEX(AB$21:AB$28,$E1711)*INDEX(AB$30:AB$46,$F1711)*(1-INDEX(AB$117:AB$133,$F1711))</f>
        <v/>
      </c>
      <c r="AC1711" s="40">
        <f>AC$12*$D1711*INDEX(AC$21:AC$28,$E1711)*INDEX(AC$30:AC$46,$F1711)*(1-INDEX(AC$117:AC$133,$F1711))</f>
        <v/>
      </c>
      <c r="AD1711" s="42">
        <f>CARBONTAX(AD$12,$D1711,INDEX(AD$21:AD$28,$E1711),INDEX(AD$30:AD$46,$F1711),INDEX(AD$117:AD$133,$F1711))</f>
        <v/>
      </c>
      <c r="AE1711" s="25">
        <f>LOWER(Settings!$C$4)&amp;".mit."&amp;$A1711&amp;IF($C1711="","","."&amp;$C1711&amp;"."&amp;$B1711)&amp;IF(INDEX(Variables!$D$5:$D$105,MATCH($A1711,Variables!$A$5:$A$105,0))="","","."&amp;INDEX(Variables!$D$5:$D$105,MATCH($A1711,Variables!$A$5:$A$105,0)))&amp;"."&amp;AE$5</f>
        <v/>
      </c>
      <c r="AF1711" s="41">
        <f>AF$12*$D1711*INDEX(AF$21:AF$28,$E1711)*INDEX(AF$30:AF$46,$F1711)*(1-INDEX(AF$117:AF$133,$F1711))</f>
        <v/>
      </c>
      <c r="AG1711" s="40">
        <f>AG$12*$D1711*INDEX(AG$21:AG$28,$E1711)*INDEX(AG$30:AG$46,$F1711)*(1-INDEX(AG$117:AG$133,$F1711))</f>
        <v/>
      </c>
      <c r="AH1711" s="40">
        <f>AH$12*$D1711*INDEX(AH$21:AH$28,$E1711)*INDEX(AH$30:AH$46,$F1711)*(1-INDEX(AH$117:AH$133,$F1711))</f>
        <v/>
      </c>
      <c r="AI1711" s="40">
        <f>AI$12*$D1711*INDEX(AI$21:AI$28,$E1711)*INDEX(AI$30:AI$46,$F1711)*(1-INDEX(AI$117:AI$133,$F1711))</f>
        <v/>
      </c>
      <c r="AJ1711" s="40">
        <f>AJ$12*$D1711*INDEX(AJ$21:AJ$28,$E1711)*INDEX(AJ$30:AJ$46,$F1711)*(1-INDEX(AJ$117:AJ$133,$F1711))</f>
        <v/>
      </c>
      <c r="AK1711" s="40">
        <f>AK$12*$D1711*INDEX(AK$21:AK$28,$E1711)*INDEX(AK$30:AK$46,$F1711)*(1-INDEX(AK$117:AK$133,$F1711))</f>
        <v/>
      </c>
      <c r="AL1711" s="40">
        <f>AL$12*$D1711*INDEX(AL$21:AL$28,$E1711)*INDEX(AL$30:AL$46,$F1711)*(1-INDEX(AL$117:AL$133,$F1711))</f>
        <v/>
      </c>
      <c r="AM1711" s="40">
        <f>AM$12*$D1711*INDEX(AM$21:AM$28,$E1711)*INDEX(AM$30:AM$46,$F1711)*(1-INDEX(AM$117:AM$133,$F1711))</f>
        <v/>
      </c>
      <c r="AN1711" s="40">
        <f>AN$12*$D1711*INDEX(AN$21:AN$28,$E1711)*INDEX(AN$30:AN$46,$F1711)*(1-INDEX(AN$117:AN$133,$F1711))</f>
        <v/>
      </c>
      <c r="AO1711" s="40">
        <f>AO$12*$D1711*INDEX(AO$21:AO$28,$E1711)*INDEX(AO$30:AO$46,$F1711)*(1-INDEX(AO$117:AO$133,$F1711))</f>
        <v/>
      </c>
      <c r="AP1711" s="40">
        <f>AP$12*$D1711*INDEX(AP$21:AP$28,$E1711)*INDEX(AP$30:AP$46,$F1711)*(1-INDEX(AP$117:AP$133,$F1711))</f>
        <v/>
      </c>
      <c r="AQ1711" s="40">
        <f>AQ$12*$D1711*INDEX(AQ$21:AQ$28,$E1711)*INDEX(AQ$30:AQ$46,$F1711)*(1-INDEX(AQ$117:AQ$133,$F1711))</f>
        <v/>
      </c>
      <c r="AR1711" s="40">
        <f>AR$12*$D1711*INDEX(AR$21:AR$28,$E1711)*INDEX(AR$30:AR$46,$F1711)*(1-INDEX(AR$117:AR$133,$F1711))</f>
        <v/>
      </c>
      <c r="AS1711" s="40">
        <f>AS$12*$D1711*INDEX(AS$21:AS$28,$E1711)*INDEX(AS$30:AS$46,$F1711)*(1-INDEX(AS$117:AS$133,$F1711))</f>
        <v/>
      </c>
      <c r="AT1711" s="40">
        <f>AT$12*$D1711*INDEX(AT$21:AT$28,$E1711)*INDEX(AT$30:AT$46,$F1711)*(1-INDEX(AT$117:AT$133,$F1711))</f>
        <v/>
      </c>
      <c r="AU1711" s="40">
        <f>AU$12*$D1711*INDEX(AU$21:AU$28,$E1711)*INDEX(AU$30:AU$46,$F1711)*(1-INDEX(AU$117:AU$133,$F1711))</f>
        <v/>
      </c>
      <c r="AV1711" s="40">
        <f>AV$12*$D1711*INDEX(AV$21:AV$28,$E1711)*INDEX(AV$30:AV$46,$F1711)*(1-INDEX(AV$117:AV$133,$F1711))</f>
        <v/>
      </c>
      <c r="AW1711" s="40">
        <f>AW$12*$D1711*INDEX(AW$21:AW$28,$E1711)*INDEX(AW$30:AW$46,$F1711)*(1-INDEX(AW$117:AW$133,$F1711))</f>
        <v/>
      </c>
      <c r="AX1711" s="42">
        <f>CARBONTAX(AX$12,$D1711,INDEX(AX$21:AX$28,$E1711),INDEX(AX$30:AX$46,$F1711),INDEX(AX$117:AX$133,$F1711))</f>
        <v/>
      </c>
    </row>
    <row r="1712" hidden="1" outlineLevel="2">
      <c r="A1712" s="5" t="inlineStr">
        <is>
          <t>ctxnew</t>
        </is>
      </c>
      <c r="B1712" s="5" t="inlineStr">
        <is>
          <t>gso</t>
        </is>
      </c>
      <c r="C1712" s="5" t="inlineStr">
        <is>
          <t>ftr</t>
        </is>
      </c>
      <c r="D1712" s="40">
        <f>INDEX(Inputs!$T$5:$T$132,MATCH($B1712&amp;"|"&amp;$C1712,Inputs!$A$5:$A$132,0))</f>
        <v/>
      </c>
      <c r="E1712" s="40">
        <f>INDEX(Inputs!$J$5:$J$132,MATCH($B1712&amp;"|"&amp;$C1712,Inputs!$A$5:$A$132,0))</f>
        <v/>
      </c>
      <c r="F1712" s="40">
        <f>INDEX(Inputs!$K$5:$K$132,MATCH($B1712&amp;"|"&amp;$C1712,Inputs!$A$5:$A$132,0))</f>
        <v/>
      </c>
      <c r="G1712" s="39" t="n"/>
      <c r="H1712" s="5">
        <f>INDEX(Variables!$B$5:$B$105,MATCH($A1712,Variables!$A$5:$A$105,0))&amp;IF($C1712="",""," | "&amp;INDEX(Mapping!$B$5:$B$26,MATCH($C1712,Mapping!$A$5:$A$26,0))&amp;" | "&amp;INDEX(Mapping!$B$30:$B$41,MATCH($B1712,Mapping!$A$30:$A$41,0)))</f>
        <v/>
      </c>
      <c r="I1712" s="5">
        <f>INDEX(Variables!$C$5:$C$105,MATCH($A1712,Variables!$A$5:$A$105,0))</f>
        <v/>
      </c>
      <c r="J1712" s="5">
        <f>INDEX(Variables!$E$5:$E$105,MATCH($A1712,Variables!$A$5:$A$105,0))</f>
        <v/>
      </c>
      <c r="K1712" s="25">
        <f>LOWER(Settings!$C$4)&amp;".mit."&amp;$A1712&amp;IF($C1712="","","."&amp;$C1712&amp;"."&amp;$B1712)&amp;IF(INDEX(Variables!$D$5:$D$105,MATCH($A1712,Variables!$A$5:$A$105,0))="","","."&amp;INDEX(Variables!$D$5:$D$105,MATCH($A1712,Variables!$A$5:$A$105,0)))&amp;"."&amp;K$5</f>
        <v/>
      </c>
      <c r="L1712" s="41">
        <f>L$12*$D1712*INDEX(L$21:L$28,$E1712)*INDEX(L$30:L$46,$F1712)*(1-INDEX(L$117:L$133,$F1712))</f>
        <v/>
      </c>
      <c r="M1712" s="40">
        <f>M$12*$D1712*INDEX(M$21:M$28,$E1712)*INDEX(M$30:M$46,$F1712)*(1-INDEX(M$117:M$133,$F1712))</f>
        <v/>
      </c>
      <c r="N1712" s="40">
        <f>N$12*$D1712*INDEX(N$21:N$28,$E1712)*INDEX(N$30:N$46,$F1712)*(1-INDEX(N$117:N$133,$F1712))</f>
        <v/>
      </c>
      <c r="O1712" s="40">
        <f>O$12*$D1712*INDEX(O$21:O$28,$E1712)*INDEX(O$30:O$46,$F1712)*(1-INDEX(O$117:O$133,$F1712))</f>
        <v/>
      </c>
      <c r="P1712" s="40">
        <f>P$12*$D1712*INDEX(P$21:P$28,$E1712)*INDEX(P$30:P$46,$F1712)*(1-INDEX(P$117:P$133,$F1712))</f>
        <v/>
      </c>
      <c r="Q1712" s="40">
        <f>Q$12*$D1712*INDEX(Q$21:Q$28,$E1712)*INDEX(Q$30:Q$46,$F1712)*(1-INDEX(Q$117:Q$133,$F1712))</f>
        <v/>
      </c>
      <c r="R1712" s="40">
        <f>R$12*$D1712*INDEX(R$21:R$28,$E1712)*INDEX(R$30:R$46,$F1712)*(1-INDEX(R$117:R$133,$F1712))</f>
        <v/>
      </c>
      <c r="S1712" s="40">
        <f>S$12*$D1712*INDEX(S$21:S$28,$E1712)*INDEX(S$30:S$46,$F1712)*(1-INDEX(S$117:S$133,$F1712))</f>
        <v/>
      </c>
      <c r="T1712" s="40">
        <f>T$12*$D1712*INDEX(T$21:T$28,$E1712)*INDEX(T$30:T$46,$F1712)*(1-INDEX(T$117:T$133,$F1712))</f>
        <v/>
      </c>
      <c r="U1712" s="40">
        <f>U$12*$D1712*INDEX(U$21:U$28,$E1712)*INDEX(U$30:U$46,$F1712)*(1-INDEX(U$117:U$133,$F1712))</f>
        <v/>
      </c>
      <c r="V1712" s="40">
        <f>V$12*$D1712*INDEX(V$21:V$28,$E1712)*INDEX(V$30:V$46,$F1712)*(1-INDEX(V$117:V$133,$F1712))</f>
        <v/>
      </c>
      <c r="W1712" s="40">
        <f>W$12*$D1712*INDEX(W$21:W$28,$E1712)*INDEX(W$30:W$46,$F1712)*(1-INDEX(W$117:W$133,$F1712))</f>
        <v/>
      </c>
      <c r="X1712" s="40">
        <f>X$12*$D1712*INDEX(X$21:X$28,$E1712)*INDEX(X$30:X$46,$F1712)*(1-INDEX(X$117:X$133,$F1712))</f>
        <v/>
      </c>
      <c r="Y1712" s="40">
        <f>Y$12*$D1712*INDEX(Y$21:Y$28,$E1712)*INDEX(Y$30:Y$46,$F1712)*(1-INDEX(Y$117:Y$133,$F1712))</f>
        <v/>
      </c>
      <c r="Z1712" s="40">
        <f>Z$12*$D1712*INDEX(Z$21:Z$28,$E1712)*INDEX(Z$30:Z$46,$F1712)*(1-INDEX(Z$117:Z$133,$F1712))</f>
        <v/>
      </c>
      <c r="AA1712" s="40">
        <f>AA$12*$D1712*INDEX(AA$21:AA$28,$E1712)*INDEX(AA$30:AA$46,$F1712)*(1-INDEX(AA$117:AA$133,$F1712))</f>
        <v/>
      </c>
      <c r="AB1712" s="40">
        <f>AB$12*$D1712*INDEX(AB$21:AB$28,$E1712)*INDEX(AB$30:AB$46,$F1712)*(1-INDEX(AB$117:AB$133,$F1712))</f>
        <v/>
      </c>
      <c r="AC1712" s="40">
        <f>AC$12*$D1712*INDEX(AC$21:AC$28,$E1712)*INDEX(AC$30:AC$46,$F1712)*(1-INDEX(AC$117:AC$133,$F1712))</f>
        <v/>
      </c>
      <c r="AD1712" s="42">
        <f>CARBONTAX(AD$12,$D1712,INDEX(AD$21:AD$28,$E1712),INDEX(AD$30:AD$46,$F1712),INDEX(AD$117:AD$133,$F1712))</f>
        <v/>
      </c>
      <c r="AE1712" s="25">
        <f>LOWER(Settings!$C$4)&amp;".mit."&amp;$A1712&amp;IF($C1712="","","."&amp;$C1712&amp;"."&amp;$B1712)&amp;IF(INDEX(Variables!$D$5:$D$105,MATCH($A1712,Variables!$A$5:$A$105,0))="","","."&amp;INDEX(Variables!$D$5:$D$105,MATCH($A1712,Variables!$A$5:$A$105,0)))&amp;"."&amp;AE$5</f>
        <v/>
      </c>
      <c r="AF1712" s="41">
        <f>AF$12*$D1712*INDEX(AF$21:AF$28,$E1712)*INDEX(AF$30:AF$46,$F1712)*(1-INDEX(AF$117:AF$133,$F1712))</f>
        <v/>
      </c>
      <c r="AG1712" s="40">
        <f>AG$12*$D1712*INDEX(AG$21:AG$28,$E1712)*INDEX(AG$30:AG$46,$F1712)*(1-INDEX(AG$117:AG$133,$F1712))</f>
        <v/>
      </c>
      <c r="AH1712" s="40">
        <f>AH$12*$D1712*INDEX(AH$21:AH$28,$E1712)*INDEX(AH$30:AH$46,$F1712)*(1-INDEX(AH$117:AH$133,$F1712))</f>
        <v/>
      </c>
      <c r="AI1712" s="40">
        <f>AI$12*$D1712*INDEX(AI$21:AI$28,$E1712)*INDEX(AI$30:AI$46,$F1712)*(1-INDEX(AI$117:AI$133,$F1712))</f>
        <v/>
      </c>
      <c r="AJ1712" s="40">
        <f>AJ$12*$D1712*INDEX(AJ$21:AJ$28,$E1712)*INDEX(AJ$30:AJ$46,$F1712)*(1-INDEX(AJ$117:AJ$133,$F1712))</f>
        <v/>
      </c>
      <c r="AK1712" s="40">
        <f>AK$12*$D1712*INDEX(AK$21:AK$28,$E1712)*INDEX(AK$30:AK$46,$F1712)*(1-INDEX(AK$117:AK$133,$F1712))</f>
        <v/>
      </c>
      <c r="AL1712" s="40">
        <f>AL$12*$D1712*INDEX(AL$21:AL$28,$E1712)*INDEX(AL$30:AL$46,$F1712)*(1-INDEX(AL$117:AL$133,$F1712))</f>
        <v/>
      </c>
      <c r="AM1712" s="40">
        <f>AM$12*$D1712*INDEX(AM$21:AM$28,$E1712)*INDEX(AM$30:AM$46,$F1712)*(1-INDEX(AM$117:AM$133,$F1712))</f>
        <v/>
      </c>
      <c r="AN1712" s="40">
        <f>AN$12*$D1712*INDEX(AN$21:AN$28,$E1712)*INDEX(AN$30:AN$46,$F1712)*(1-INDEX(AN$117:AN$133,$F1712))</f>
        <v/>
      </c>
      <c r="AO1712" s="40">
        <f>AO$12*$D1712*INDEX(AO$21:AO$28,$E1712)*INDEX(AO$30:AO$46,$F1712)*(1-INDEX(AO$117:AO$133,$F1712))</f>
        <v/>
      </c>
      <c r="AP1712" s="40">
        <f>AP$12*$D1712*INDEX(AP$21:AP$28,$E1712)*INDEX(AP$30:AP$46,$F1712)*(1-INDEX(AP$117:AP$133,$F1712))</f>
        <v/>
      </c>
      <c r="AQ1712" s="40">
        <f>AQ$12*$D1712*INDEX(AQ$21:AQ$28,$E1712)*INDEX(AQ$30:AQ$46,$F1712)*(1-INDEX(AQ$117:AQ$133,$F1712))</f>
        <v/>
      </c>
      <c r="AR1712" s="40">
        <f>AR$12*$D1712*INDEX(AR$21:AR$28,$E1712)*INDEX(AR$30:AR$46,$F1712)*(1-INDEX(AR$117:AR$133,$F1712))</f>
        <v/>
      </c>
      <c r="AS1712" s="40">
        <f>AS$12*$D1712*INDEX(AS$21:AS$28,$E1712)*INDEX(AS$30:AS$46,$F1712)*(1-INDEX(AS$117:AS$133,$F1712))</f>
        <v/>
      </c>
      <c r="AT1712" s="40">
        <f>AT$12*$D1712*INDEX(AT$21:AT$28,$E1712)*INDEX(AT$30:AT$46,$F1712)*(1-INDEX(AT$117:AT$133,$F1712))</f>
        <v/>
      </c>
      <c r="AU1712" s="40">
        <f>AU$12*$D1712*INDEX(AU$21:AU$28,$E1712)*INDEX(AU$30:AU$46,$F1712)*(1-INDEX(AU$117:AU$133,$F1712))</f>
        <v/>
      </c>
      <c r="AV1712" s="40">
        <f>AV$12*$D1712*INDEX(AV$21:AV$28,$E1712)*INDEX(AV$30:AV$46,$F1712)*(1-INDEX(AV$117:AV$133,$F1712))</f>
        <v/>
      </c>
      <c r="AW1712" s="40">
        <f>AW$12*$D1712*INDEX(AW$21:AW$28,$E1712)*INDEX(AW$30:AW$46,$F1712)*(1-INDEX(AW$117:AW$133,$F1712))</f>
        <v/>
      </c>
      <c r="AX1712" s="42">
        <f>CARBONTAX(AX$12,$D1712,INDEX(AX$21:AX$28,$E1712),INDEX(AX$30:AX$46,$F1712),INDEX(AX$117:AX$133,$F1712))</f>
        <v/>
      </c>
    </row>
    <row r="1713" hidden="1" outlineLevel="2">
      <c r="A1713" s="5" t="inlineStr">
        <is>
          <t>ctxnew</t>
        </is>
      </c>
      <c r="B1713" s="5" t="inlineStr">
        <is>
          <t>die</t>
        </is>
      </c>
      <c r="C1713" s="5" t="inlineStr">
        <is>
          <t>ftr</t>
        </is>
      </c>
      <c r="D1713" s="40">
        <f>INDEX(Inputs!$T$5:$T$132,MATCH($B1713&amp;"|"&amp;$C1713,Inputs!$A$5:$A$132,0))</f>
        <v/>
      </c>
      <c r="E1713" s="40">
        <f>INDEX(Inputs!$J$5:$J$132,MATCH($B1713&amp;"|"&amp;$C1713,Inputs!$A$5:$A$132,0))</f>
        <v/>
      </c>
      <c r="F1713" s="40">
        <f>INDEX(Inputs!$K$5:$K$132,MATCH($B1713&amp;"|"&amp;$C1713,Inputs!$A$5:$A$132,0))</f>
        <v/>
      </c>
      <c r="G1713" s="39" t="n"/>
      <c r="H1713" s="5">
        <f>INDEX(Variables!$B$5:$B$105,MATCH($A1713,Variables!$A$5:$A$105,0))&amp;IF($C1713="",""," | "&amp;INDEX(Mapping!$B$5:$B$26,MATCH($C1713,Mapping!$A$5:$A$26,0))&amp;" | "&amp;INDEX(Mapping!$B$30:$B$41,MATCH($B1713,Mapping!$A$30:$A$41,0)))</f>
        <v/>
      </c>
      <c r="I1713" s="5">
        <f>INDEX(Variables!$C$5:$C$105,MATCH($A1713,Variables!$A$5:$A$105,0))</f>
        <v/>
      </c>
      <c r="J1713" s="5">
        <f>INDEX(Variables!$E$5:$E$105,MATCH($A1713,Variables!$A$5:$A$105,0))</f>
        <v/>
      </c>
      <c r="K1713" s="25">
        <f>LOWER(Settings!$C$4)&amp;".mit."&amp;$A1713&amp;IF($C1713="","","."&amp;$C1713&amp;"."&amp;$B1713)&amp;IF(INDEX(Variables!$D$5:$D$105,MATCH($A1713,Variables!$A$5:$A$105,0))="","","."&amp;INDEX(Variables!$D$5:$D$105,MATCH($A1713,Variables!$A$5:$A$105,0)))&amp;"."&amp;K$5</f>
        <v/>
      </c>
      <c r="L1713" s="41">
        <f>L$12*$D1713*INDEX(L$21:L$28,$E1713)*INDEX(L$30:L$46,$F1713)*(1-INDEX(L$117:L$133,$F1713))</f>
        <v/>
      </c>
      <c r="M1713" s="40">
        <f>M$12*$D1713*INDEX(M$21:M$28,$E1713)*INDEX(M$30:M$46,$F1713)*(1-INDEX(M$117:M$133,$F1713))</f>
        <v/>
      </c>
      <c r="N1713" s="40">
        <f>N$12*$D1713*INDEX(N$21:N$28,$E1713)*INDEX(N$30:N$46,$F1713)*(1-INDEX(N$117:N$133,$F1713))</f>
        <v/>
      </c>
      <c r="O1713" s="40">
        <f>O$12*$D1713*INDEX(O$21:O$28,$E1713)*INDEX(O$30:O$46,$F1713)*(1-INDEX(O$117:O$133,$F1713))</f>
        <v/>
      </c>
      <c r="P1713" s="40">
        <f>P$12*$D1713*INDEX(P$21:P$28,$E1713)*INDEX(P$30:P$46,$F1713)*(1-INDEX(P$117:P$133,$F1713))</f>
        <v/>
      </c>
      <c r="Q1713" s="40">
        <f>Q$12*$D1713*INDEX(Q$21:Q$28,$E1713)*INDEX(Q$30:Q$46,$F1713)*(1-INDEX(Q$117:Q$133,$F1713))</f>
        <v/>
      </c>
      <c r="R1713" s="40">
        <f>R$12*$D1713*INDEX(R$21:R$28,$E1713)*INDEX(R$30:R$46,$F1713)*(1-INDEX(R$117:R$133,$F1713))</f>
        <v/>
      </c>
      <c r="S1713" s="40">
        <f>S$12*$D1713*INDEX(S$21:S$28,$E1713)*INDEX(S$30:S$46,$F1713)*(1-INDEX(S$117:S$133,$F1713))</f>
        <v/>
      </c>
      <c r="T1713" s="40">
        <f>T$12*$D1713*INDEX(T$21:T$28,$E1713)*INDEX(T$30:T$46,$F1713)*(1-INDEX(T$117:T$133,$F1713))</f>
        <v/>
      </c>
      <c r="U1713" s="40">
        <f>U$12*$D1713*INDEX(U$21:U$28,$E1713)*INDEX(U$30:U$46,$F1713)*(1-INDEX(U$117:U$133,$F1713))</f>
        <v/>
      </c>
      <c r="V1713" s="40">
        <f>V$12*$D1713*INDEX(V$21:V$28,$E1713)*INDEX(V$30:V$46,$F1713)*(1-INDEX(V$117:V$133,$F1713))</f>
        <v/>
      </c>
      <c r="W1713" s="40">
        <f>W$12*$D1713*INDEX(W$21:W$28,$E1713)*INDEX(W$30:W$46,$F1713)*(1-INDEX(W$117:W$133,$F1713))</f>
        <v/>
      </c>
      <c r="X1713" s="40">
        <f>X$12*$D1713*INDEX(X$21:X$28,$E1713)*INDEX(X$30:X$46,$F1713)*(1-INDEX(X$117:X$133,$F1713))</f>
        <v/>
      </c>
      <c r="Y1713" s="40">
        <f>Y$12*$D1713*INDEX(Y$21:Y$28,$E1713)*INDEX(Y$30:Y$46,$F1713)*(1-INDEX(Y$117:Y$133,$F1713))</f>
        <v/>
      </c>
      <c r="Z1713" s="40">
        <f>Z$12*$D1713*INDEX(Z$21:Z$28,$E1713)*INDEX(Z$30:Z$46,$F1713)*(1-INDEX(Z$117:Z$133,$F1713))</f>
        <v/>
      </c>
      <c r="AA1713" s="40">
        <f>AA$12*$D1713*INDEX(AA$21:AA$28,$E1713)*INDEX(AA$30:AA$46,$F1713)*(1-INDEX(AA$117:AA$133,$F1713))</f>
        <v/>
      </c>
      <c r="AB1713" s="40">
        <f>AB$12*$D1713*INDEX(AB$21:AB$28,$E1713)*INDEX(AB$30:AB$46,$F1713)*(1-INDEX(AB$117:AB$133,$F1713))</f>
        <v/>
      </c>
      <c r="AC1713" s="40">
        <f>AC$12*$D1713*INDEX(AC$21:AC$28,$E1713)*INDEX(AC$30:AC$46,$F1713)*(1-INDEX(AC$117:AC$133,$F1713))</f>
        <v/>
      </c>
      <c r="AD1713" s="42">
        <f>CARBONTAX(AD$12,$D1713,INDEX(AD$21:AD$28,$E1713),INDEX(AD$30:AD$46,$F1713),INDEX(AD$117:AD$133,$F1713))</f>
        <v/>
      </c>
      <c r="AE1713" s="25">
        <f>LOWER(Settings!$C$4)&amp;".mit."&amp;$A1713&amp;IF($C1713="","","."&amp;$C1713&amp;"."&amp;$B1713)&amp;IF(INDEX(Variables!$D$5:$D$105,MATCH($A1713,Variables!$A$5:$A$105,0))="","","."&amp;INDEX(Variables!$D$5:$D$105,MATCH($A1713,Variables!$A$5:$A$105,0)))&amp;"."&amp;AE$5</f>
        <v/>
      </c>
      <c r="AF1713" s="41">
        <f>AF$12*$D1713*INDEX(AF$21:AF$28,$E1713)*INDEX(AF$30:AF$46,$F1713)*(1-INDEX(AF$117:AF$133,$F1713))</f>
        <v/>
      </c>
      <c r="AG1713" s="40">
        <f>AG$12*$D1713*INDEX(AG$21:AG$28,$E1713)*INDEX(AG$30:AG$46,$F1713)*(1-INDEX(AG$117:AG$133,$F1713))</f>
        <v/>
      </c>
      <c r="AH1713" s="40">
        <f>AH$12*$D1713*INDEX(AH$21:AH$28,$E1713)*INDEX(AH$30:AH$46,$F1713)*(1-INDEX(AH$117:AH$133,$F1713))</f>
        <v/>
      </c>
      <c r="AI1713" s="40">
        <f>AI$12*$D1713*INDEX(AI$21:AI$28,$E1713)*INDEX(AI$30:AI$46,$F1713)*(1-INDEX(AI$117:AI$133,$F1713))</f>
        <v/>
      </c>
      <c r="AJ1713" s="40">
        <f>AJ$12*$D1713*INDEX(AJ$21:AJ$28,$E1713)*INDEX(AJ$30:AJ$46,$F1713)*(1-INDEX(AJ$117:AJ$133,$F1713))</f>
        <v/>
      </c>
      <c r="AK1713" s="40">
        <f>AK$12*$D1713*INDEX(AK$21:AK$28,$E1713)*INDEX(AK$30:AK$46,$F1713)*(1-INDEX(AK$117:AK$133,$F1713))</f>
        <v/>
      </c>
      <c r="AL1713" s="40">
        <f>AL$12*$D1713*INDEX(AL$21:AL$28,$E1713)*INDEX(AL$30:AL$46,$F1713)*(1-INDEX(AL$117:AL$133,$F1713))</f>
        <v/>
      </c>
      <c r="AM1713" s="40">
        <f>AM$12*$D1713*INDEX(AM$21:AM$28,$E1713)*INDEX(AM$30:AM$46,$F1713)*(1-INDEX(AM$117:AM$133,$F1713))</f>
        <v/>
      </c>
      <c r="AN1713" s="40">
        <f>AN$12*$D1713*INDEX(AN$21:AN$28,$E1713)*INDEX(AN$30:AN$46,$F1713)*(1-INDEX(AN$117:AN$133,$F1713))</f>
        <v/>
      </c>
      <c r="AO1713" s="40">
        <f>AO$12*$D1713*INDEX(AO$21:AO$28,$E1713)*INDEX(AO$30:AO$46,$F1713)*(1-INDEX(AO$117:AO$133,$F1713))</f>
        <v/>
      </c>
      <c r="AP1713" s="40">
        <f>AP$12*$D1713*INDEX(AP$21:AP$28,$E1713)*INDEX(AP$30:AP$46,$F1713)*(1-INDEX(AP$117:AP$133,$F1713))</f>
        <v/>
      </c>
      <c r="AQ1713" s="40">
        <f>AQ$12*$D1713*INDEX(AQ$21:AQ$28,$E1713)*INDEX(AQ$30:AQ$46,$F1713)*(1-INDEX(AQ$117:AQ$133,$F1713))</f>
        <v/>
      </c>
      <c r="AR1713" s="40">
        <f>AR$12*$D1713*INDEX(AR$21:AR$28,$E1713)*INDEX(AR$30:AR$46,$F1713)*(1-INDEX(AR$117:AR$133,$F1713))</f>
        <v/>
      </c>
      <c r="AS1713" s="40">
        <f>AS$12*$D1713*INDEX(AS$21:AS$28,$E1713)*INDEX(AS$30:AS$46,$F1713)*(1-INDEX(AS$117:AS$133,$F1713))</f>
        <v/>
      </c>
      <c r="AT1713" s="40">
        <f>AT$12*$D1713*INDEX(AT$21:AT$28,$E1713)*INDEX(AT$30:AT$46,$F1713)*(1-INDEX(AT$117:AT$133,$F1713))</f>
        <v/>
      </c>
      <c r="AU1713" s="40">
        <f>AU$12*$D1713*INDEX(AU$21:AU$28,$E1713)*INDEX(AU$30:AU$46,$F1713)*(1-INDEX(AU$117:AU$133,$F1713))</f>
        <v/>
      </c>
      <c r="AV1713" s="40">
        <f>AV$12*$D1713*INDEX(AV$21:AV$28,$E1713)*INDEX(AV$30:AV$46,$F1713)*(1-INDEX(AV$117:AV$133,$F1713))</f>
        <v/>
      </c>
      <c r="AW1713" s="40">
        <f>AW$12*$D1713*INDEX(AW$21:AW$28,$E1713)*INDEX(AW$30:AW$46,$F1713)*(1-INDEX(AW$117:AW$133,$F1713))</f>
        <v/>
      </c>
      <c r="AX1713" s="42">
        <f>CARBONTAX(AX$12,$D1713,INDEX(AX$21:AX$28,$E1713),INDEX(AX$30:AX$46,$F1713),INDEX(AX$117:AX$133,$F1713))</f>
        <v/>
      </c>
    </row>
    <row r="1714" hidden="1" outlineLevel="2">
      <c r="A1714" s="5" t="inlineStr">
        <is>
          <t>ctxnew</t>
        </is>
      </c>
      <c r="B1714" s="5" t="inlineStr">
        <is>
          <t>lpg</t>
        </is>
      </c>
      <c r="C1714" s="5" t="inlineStr">
        <is>
          <t>ftr</t>
        </is>
      </c>
      <c r="D1714" s="40">
        <f>INDEX(Inputs!$T$5:$T$132,MATCH($B1714&amp;"|"&amp;$C1714,Inputs!$A$5:$A$132,0))</f>
        <v/>
      </c>
      <c r="E1714" s="40">
        <f>INDEX(Inputs!$J$5:$J$132,MATCH($B1714&amp;"|"&amp;$C1714,Inputs!$A$5:$A$132,0))</f>
        <v/>
      </c>
      <c r="F1714" s="40">
        <f>INDEX(Inputs!$K$5:$K$132,MATCH($B1714&amp;"|"&amp;$C1714,Inputs!$A$5:$A$132,0))</f>
        <v/>
      </c>
      <c r="G1714" s="39" t="n"/>
      <c r="H1714" s="5">
        <f>INDEX(Variables!$B$5:$B$105,MATCH($A1714,Variables!$A$5:$A$105,0))&amp;IF($C1714="",""," | "&amp;INDEX(Mapping!$B$5:$B$26,MATCH($C1714,Mapping!$A$5:$A$26,0))&amp;" | "&amp;INDEX(Mapping!$B$30:$B$41,MATCH($B1714,Mapping!$A$30:$A$41,0)))</f>
        <v/>
      </c>
      <c r="I1714" s="5">
        <f>INDEX(Variables!$C$5:$C$105,MATCH($A1714,Variables!$A$5:$A$105,0))</f>
        <v/>
      </c>
      <c r="J1714" s="5">
        <f>INDEX(Variables!$E$5:$E$105,MATCH($A1714,Variables!$A$5:$A$105,0))</f>
        <v/>
      </c>
      <c r="K1714" s="25">
        <f>LOWER(Settings!$C$4)&amp;".mit."&amp;$A1714&amp;IF($C1714="","","."&amp;$C1714&amp;"."&amp;$B1714)&amp;IF(INDEX(Variables!$D$5:$D$105,MATCH($A1714,Variables!$A$5:$A$105,0))="","","."&amp;INDEX(Variables!$D$5:$D$105,MATCH($A1714,Variables!$A$5:$A$105,0)))&amp;"."&amp;K$5</f>
        <v/>
      </c>
      <c r="L1714" s="41">
        <f>L$12*$D1714*INDEX(L$21:L$28,$E1714)*INDEX(L$30:L$46,$F1714)*(1-INDEX(L$117:L$133,$F1714))</f>
        <v/>
      </c>
      <c r="M1714" s="40">
        <f>M$12*$D1714*INDEX(M$21:M$28,$E1714)*INDEX(M$30:M$46,$F1714)*(1-INDEX(M$117:M$133,$F1714))</f>
        <v/>
      </c>
      <c r="N1714" s="40">
        <f>N$12*$D1714*INDEX(N$21:N$28,$E1714)*INDEX(N$30:N$46,$F1714)*(1-INDEX(N$117:N$133,$F1714))</f>
        <v/>
      </c>
      <c r="O1714" s="40">
        <f>O$12*$D1714*INDEX(O$21:O$28,$E1714)*INDEX(O$30:O$46,$F1714)*(1-INDEX(O$117:O$133,$F1714))</f>
        <v/>
      </c>
      <c r="P1714" s="40">
        <f>P$12*$D1714*INDEX(P$21:P$28,$E1714)*INDEX(P$30:P$46,$F1714)*(1-INDEX(P$117:P$133,$F1714))</f>
        <v/>
      </c>
      <c r="Q1714" s="40">
        <f>Q$12*$D1714*INDEX(Q$21:Q$28,$E1714)*INDEX(Q$30:Q$46,$F1714)*(1-INDEX(Q$117:Q$133,$F1714))</f>
        <v/>
      </c>
      <c r="R1714" s="40">
        <f>R$12*$D1714*INDEX(R$21:R$28,$E1714)*INDEX(R$30:R$46,$F1714)*(1-INDEX(R$117:R$133,$F1714))</f>
        <v/>
      </c>
      <c r="S1714" s="40">
        <f>S$12*$D1714*INDEX(S$21:S$28,$E1714)*INDEX(S$30:S$46,$F1714)*(1-INDEX(S$117:S$133,$F1714))</f>
        <v/>
      </c>
      <c r="T1714" s="40">
        <f>T$12*$D1714*INDEX(T$21:T$28,$E1714)*INDEX(T$30:T$46,$F1714)*(1-INDEX(T$117:T$133,$F1714))</f>
        <v/>
      </c>
      <c r="U1714" s="40">
        <f>U$12*$D1714*INDEX(U$21:U$28,$E1714)*INDEX(U$30:U$46,$F1714)*(1-INDEX(U$117:U$133,$F1714))</f>
        <v/>
      </c>
      <c r="V1714" s="40">
        <f>V$12*$D1714*INDEX(V$21:V$28,$E1714)*INDEX(V$30:V$46,$F1714)*(1-INDEX(V$117:V$133,$F1714))</f>
        <v/>
      </c>
      <c r="W1714" s="40">
        <f>W$12*$D1714*INDEX(W$21:W$28,$E1714)*INDEX(W$30:W$46,$F1714)*(1-INDEX(W$117:W$133,$F1714))</f>
        <v/>
      </c>
      <c r="X1714" s="40">
        <f>X$12*$D1714*INDEX(X$21:X$28,$E1714)*INDEX(X$30:X$46,$F1714)*(1-INDEX(X$117:X$133,$F1714))</f>
        <v/>
      </c>
      <c r="Y1714" s="40">
        <f>Y$12*$D1714*INDEX(Y$21:Y$28,$E1714)*INDEX(Y$30:Y$46,$F1714)*(1-INDEX(Y$117:Y$133,$F1714))</f>
        <v/>
      </c>
      <c r="Z1714" s="40">
        <f>Z$12*$D1714*INDEX(Z$21:Z$28,$E1714)*INDEX(Z$30:Z$46,$F1714)*(1-INDEX(Z$117:Z$133,$F1714))</f>
        <v/>
      </c>
      <c r="AA1714" s="40">
        <f>AA$12*$D1714*INDEX(AA$21:AA$28,$E1714)*INDEX(AA$30:AA$46,$F1714)*(1-INDEX(AA$117:AA$133,$F1714))</f>
        <v/>
      </c>
      <c r="AB1714" s="40">
        <f>AB$12*$D1714*INDEX(AB$21:AB$28,$E1714)*INDEX(AB$30:AB$46,$F1714)*(1-INDEX(AB$117:AB$133,$F1714))</f>
        <v/>
      </c>
      <c r="AC1714" s="40">
        <f>AC$12*$D1714*INDEX(AC$21:AC$28,$E1714)*INDEX(AC$30:AC$46,$F1714)*(1-INDEX(AC$117:AC$133,$F1714))</f>
        <v/>
      </c>
      <c r="AD1714" s="42">
        <f>CARBONTAX(AD$12,$D1714,INDEX(AD$21:AD$28,$E1714),INDEX(AD$30:AD$46,$F1714),INDEX(AD$117:AD$133,$F1714))</f>
        <v/>
      </c>
      <c r="AE1714" s="25">
        <f>LOWER(Settings!$C$4)&amp;".mit."&amp;$A1714&amp;IF($C1714="","","."&amp;$C1714&amp;"."&amp;$B1714)&amp;IF(INDEX(Variables!$D$5:$D$105,MATCH($A1714,Variables!$A$5:$A$105,0))="","","."&amp;INDEX(Variables!$D$5:$D$105,MATCH($A1714,Variables!$A$5:$A$105,0)))&amp;"."&amp;AE$5</f>
        <v/>
      </c>
      <c r="AF1714" s="41">
        <f>AF$12*$D1714*INDEX(AF$21:AF$28,$E1714)*INDEX(AF$30:AF$46,$F1714)*(1-INDEX(AF$117:AF$133,$F1714))</f>
        <v/>
      </c>
      <c r="AG1714" s="40">
        <f>AG$12*$D1714*INDEX(AG$21:AG$28,$E1714)*INDEX(AG$30:AG$46,$F1714)*(1-INDEX(AG$117:AG$133,$F1714))</f>
        <v/>
      </c>
      <c r="AH1714" s="40">
        <f>AH$12*$D1714*INDEX(AH$21:AH$28,$E1714)*INDEX(AH$30:AH$46,$F1714)*(1-INDEX(AH$117:AH$133,$F1714))</f>
        <v/>
      </c>
      <c r="AI1714" s="40">
        <f>AI$12*$D1714*INDEX(AI$21:AI$28,$E1714)*INDEX(AI$30:AI$46,$F1714)*(1-INDEX(AI$117:AI$133,$F1714))</f>
        <v/>
      </c>
      <c r="AJ1714" s="40">
        <f>AJ$12*$D1714*INDEX(AJ$21:AJ$28,$E1714)*INDEX(AJ$30:AJ$46,$F1714)*(1-INDEX(AJ$117:AJ$133,$F1714))</f>
        <v/>
      </c>
      <c r="AK1714" s="40">
        <f>AK$12*$D1714*INDEX(AK$21:AK$28,$E1714)*INDEX(AK$30:AK$46,$F1714)*(1-INDEX(AK$117:AK$133,$F1714))</f>
        <v/>
      </c>
      <c r="AL1714" s="40">
        <f>AL$12*$D1714*INDEX(AL$21:AL$28,$E1714)*INDEX(AL$30:AL$46,$F1714)*(1-INDEX(AL$117:AL$133,$F1714))</f>
        <v/>
      </c>
      <c r="AM1714" s="40">
        <f>AM$12*$D1714*INDEX(AM$21:AM$28,$E1714)*INDEX(AM$30:AM$46,$F1714)*(1-INDEX(AM$117:AM$133,$F1714))</f>
        <v/>
      </c>
      <c r="AN1714" s="40">
        <f>AN$12*$D1714*INDEX(AN$21:AN$28,$E1714)*INDEX(AN$30:AN$46,$F1714)*(1-INDEX(AN$117:AN$133,$F1714))</f>
        <v/>
      </c>
      <c r="AO1714" s="40">
        <f>AO$12*$D1714*INDEX(AO$21:AO$28,$E1714)*INDEX(AO$30:AO$46,$F1714)*(1-INDEX(AO$117:AO$133,$F1714))</f>
        <v/>
      </c>
      <c r="AP1714" s="40">
        <f>AP$12*$D1714*INDEX(AP$21:AP$28,$E1714)*INDEX(AP$30:AP$46,$F1714)*(1-INDEX(AP$117:AP$133,$F1714))</f>
        <v/>
      </c>
      <c r="AQ1714" s="40">
        <f>AQ$12*$D1714*INDEX(AQ$21:AQ$28,$E1714)*INDEX(AQ$30:AQ$46,$F1714)*(1-INDEX(AQ$117:AQ$133,$F1714))</f>
        <v/>
      </c>
      <c r="AR1714" s="40">
        <f>AR$12*$D1714*INDEX(AR$21:AR$28,$E1714)*INDEX(AR$30:AR$46,$F1714)*(1-INDEX(AR$117:AR$133,$F1714))</f>
        <v/>
      </c>
      <c r="AS1714" s="40">
        <f>AS$12*$D1714*INDEX(AS$21:AS$28,$E1714)*INDEX(AS$30:AS$46,$F1714)*(1-INDEX(AS$117:AS$133,$F1714))</f>
        <v/>
      </c>
      <c r="AT1714" s="40">
        <f>AT$12*$D1714*INDEX(AT$21:AT$28,$E1714)*INDEX(AT$30:AT$46,$F1714)*(1-INDEX(AT$117:AT$133,$F1714))</f>
        <v/>
      </c>
      <c r="AU1714" s="40">
        <f>AU$12*$D1714*INDEX(AU$21:AU$28,$E1714)*INDEX(AU$30:AU$46,$F1714)*(1-INDEX(AU$117:AU$133,$F1714))</f>
        <v/>
      </c>
      <c r="AV1714" s="40">
        <f>AV$12*$D1714*INDEX(AV$21:AV$28,$E1714)*INDEX(AV$30:AV$46,$F1714)*(1-INDEX(AV$117:AV$133,$F1714))</f>
        <v/>
      </c>
      <c r="AW1714" s="40">
        <f>AW$12*$D1714*INDEX(AW$21:AW$28,$E1714)*INDEX(AW$30:AW$46,$F1714)*(1-INDEX(AW$117:AW$133,$F1714))</f>
        <v/>
      </c>
      <c r="AX1714" s="42">
        <f>CARBONTAX(AX$12,$D1714,INDEX(AX$21:AX$28,$E1714),INDEX(AX$30:AX$46,$F1714),INDEX(AX$117:AX$133,$F1714))</f>
        <v/>
      </c>
    </row>
    <row r="1715" hidden="1" outlineLevel="2">
      <c r="A1715" s="5" t="inlineStr">
        <is>
          <t>ctxnew</t>
        </is>
      </c>
      <c r="B1715" s="5" t="inlineStr">
        <is>
          <t>ker</t>
        </is>
      </c>
      <c r="C1715" s="5" t="inlineStr">
        <is>
          <t>ftr</t>
        </is>
      </c>
      <c r="D1715" s="40">
        <f>INDEX(Inputs!$T$5:$T$132,MATCH($B1715&amp;"|"&amp;$C1715,Inputs!$A$5:$A$132,0))</f>
        <v/>
      </c>
      <c r="E1715" s="40">
        <f>INDEX(Inputs!$J$5:$J$132,MATCH($B1715&amp;"|"&amp;$C1715,Inputs!$A$5:$A$132,0))</f>
        <v/>
      </c>
      <c r="F1715" s="40">
        <f>INDEX(Inputs!$K$5:$K$132,MATCH($B1715&amp;"|"&amp;$C1715,Inputs!$A$5:$A$132,0))</f>
        <v/>
      </c>
      <c r="G1715" s="39" t="n"/>
      <c r="H1715" s="5">
        <f>INDEX(Variables!$B$5:$B$105,MATCH($A1715,Variables!$A$5:$A$105,0))&amp;IF($C1715="",""," | "&amp;INDEX(Mapping!$B$5:$B$26,MATCH($C1715,Mapping!$A$5:$A$26,0))&amp;" | "&amp;INDEX(Mapping!$B$30:$B$41,MATCH($B1715,Mapping!$A$30:$A$41,0)))</f>
        <v/>
      </c>
      <c r="I1715" s="5">
        <f>INDEX(Variables!$C$5:$C$105,MATCH($A1715,Variables!$A$5:$A$105,0))</f>
        <v/>
      </c>
      <c r="J1715" s="5">
        <f>INDEX(Variables!$E$5:$E$105,MATCH($A1715,Variables!$A$5:$A$105,0))</f>
        <v/>
      </c>
      <c r="K1715" s="25">
        <f>LOWER(Settings!$C$4)&amp;".mit."&amp;$A1715&amp;IF($C1715="","","."&amp;$C1715&amp;"."&amp;$B1715)&amp;IF(INDEX(Variables!$D$5:$D$105,MATCH($A1715,Variables!$A$5:$A$105,0))="","","."&amp;INDEX(Variables!$D$5:$D$105,MATCH($A1715,Variables!$A$5:$A$105,0)))&amp;"."&amp;K$5</f>
        <v/>
      </c>
      <c r="L1715" s="41">
        <f>L$12*$D1715*INDEX(L$21:L$28,$E1715)*INDEX(L$30:L$46,$F1715)*(1-INDEX(L$117:L$133,$F1715))</f>
        <v/>
      </c>
      <c r="M1715" s="40">
        <f>M$12*$D1715*INDEX(M$21:M$28,$E1715)*INDEX(M$30:M$46,$F1715)*(1-INDEX(M$117:M$133,$F1715))</f>
        <v/>
      </c>
      <c r="N1715" s="40">
        <f>N$12*$D1715*INDEX(N$21:N$28,$E1715)*INDEX(N$30:N$46,$F1715)*(1-INDEX(N$117:N$133,$F1715))</f>
        <v/>
      </c>
      <c r="O1715" s="40">
        <f>O$12*$D1715*INDEX(O$21:O$28,$E1715)*INDEX(O$30:O$46,$F1715)*(1-INDEX(O$117:O$133,$F1715))</f>
        <v/>
      </c>
      <c r="P1715" s="40">
        <f>P$12*$D1715*INDEX(P$21:P$28,$E1715)*INDEX(P$30:P$46,$F1715)*(1-INDEX(P$117:P$133,$F1715))</f>
        <v/>
      </c>
      <c r="Q1715" s="40">
        <f>Q$12*$D1715*INDEX(Q$21:Q$28,$E1715)*INDEX(Q$30:Q$46,$F1715)*(1-INDEX(Q$117:Q$133,$F1715))</f>
        <v/>
      </c>
      <c r="R1715" s="40">
        <f>R$12*$D1715*INDEX(R$21:R$28,$E1715)*INDEX(R$30:R$46,$F1715)*(1-INDEX(R$117:R$133,$F1715))</f>
        <v/>
      </c>
      <c r="S1715" s="40">
        <f>S$12*$D1715*INDEX(S$21:S$28,$E1715)*INDEX(S$30:S$46,$F1715)*(1-INDEX(S$117:S$133,$F1715))</f>
        <v/>
      </c>
      <c r="T1715" s="40">
        <f>T$12*$D1715*INDEX(T$21:T$28,$E1715)*INDEX(T$30:T$46,$F1715)*(1-INDEX(T$117:T$133,$F1715))</f>
        <v/>
      </c>
      <c r="U1715" s="40">
        <f>U$12*$D1715*INDEX(U$21:U$28,$E1715)*INDEX(U$30:U$46,$F1715)*(1-INDEX(U$117:U$133,$F1715))</f>
        <v/>
      </c>
      <c r="V1715" s="40">
        <f>V$12*$D1715*INDEX(V$21:V$28,$E1715)*INDEX(V$30:V$46,$F1715)*(1-INDEX(V$117:V$133,$F1715))</f>
        <v/>
      </c>
      <c r="W1715" s="40">
        <f>W$12*$D1715*INDEX(W$21:W$28,$E1715)*INDEX(W$30:W$46,$F1715)*(1-INDEX(W$117:W$133,$F1715))</f>
        <v/>
      </c>
      <c r="X1715" s="40">
        <f>X$12*$D1715*INDEX(X$21:X$28,$E1715)*INDEX(X$30:X$46,$F1715)*(1-INDEX(X$117:X$133,$F1715))</f>
        <v/>
      </c>
      <c r="Y1715" s="40">
        <f>Y$12*$D1715*INDEX(Y$21:Y$28,$E1715)*INDEX(Y$30:Y$46,$F1715)*(1-INDEX(Y$117:Y$133,$F1715))</f>
        <v/>
      </c>
      <c r="Z1715" s="40">
        <f>Z$12*$D1715*INDEX(Z$21:Z$28,$E1715)*INDEX(Z$30:Z$46,$F1715)*(1-INDEX(Z$117:Z$133,$F1715))</f>
        <v/>
      </c>
      <c r="AA1715" s="40">
        <f>AA$12*$D1715*INDEX(AA$21:AA$28,$E1715)*INDEX(AA$30:AA$46,$F1715)*(1-INDEX(AA$117:AA$133,$F1715))</f>
        <v/>
      </c>
      <c r="AB1715" s="40">
        <f>AB$12*$D1715*INDEX(AB$21:AB$28,$E1715)*INDEX(AB$30:AB$46,$F1715)*(1-INDEX(AB$117:AB$133,$F1715))</f>
        <v/>
      </c>
      <c r="AC1715" s="40">
        <f>AC$12*$D1715*INDEX(AC$21:AC$28,$E1715)*INDEX(AC$30:AC$46,$F1715)*(1-INDEX(AC$117:AC$133,$F1715))</f>
        <v/>
      </c>
      <c r="AD1715" s="42">
        <f>CARBONTAX(AD$12,$D1715,INDEX(AD$21:AD$28,$E1715),INDEX(AD$30:AD$46,$F1715),INDEX(AD$117:AD$133,$F1715))</f>
        <v/>
      </c>
      <c r="AE1715" s="25">
        <f>LOWER(Settings!$C$4)&amp;".mit."&amp;$A1715&amp;IF($C1715="","","."&amp;$C1715&amp;"."&amp;$B1715)&amp;IF(INDEX(Variables!$D$5:$D$105,MATCH($A1715,Variables!$A$5:$A$105,0))="","","."&amp;INDEX(Variables!$D$5:$D$105,MATCH($A1715,Variables!$A$5:$A$105,0)))&amp;"."&amp;AE$5</f>
        <v/>
      </c>
      <c r="AF1715" s="41">
        <f>AF$12*$D1715*INDEX(AF$21:AF$28,$E1715)*INDEX(AF$30:AF$46,$F1715)*(1-INDEX(AF$117:AF$133,$F1715))</f>
        <v/>
      </c>
      <c r="AG1715" s="40">
        <f>AG$12*$D1715*INDEX(AG$21:AG$28,$E1715)*INDEX(AG$30:AG$46,$F1715)*(1-INDEX(AG$117:AG$133,$F1715))</f>
        <v/>
      </c>
      <c r="AH1715" s="40">
        <f>AH$12*$D1715*INDEX(AH$21:AH$28,$E1715)*INDEX(AH$30:AH$46,$F1715)*(1-INDEX(AH$117:AH$133,$F1715))</f>
        <v/>
      </c>
      <c r="AI1715" s="40">
        <f>AI$12*$D1715*INDEX(AI$21:AI$28,$E1715)*INDEX(AI$30:AI$46,$F1715)*(1-INDEX(AI$117:AI$133,$F1715))</f>
        <v/>
      </c>
      <c r="AJ1715" s="40">
        <f>AJ$12*$D1715*INDEX(AJ$21:AJ$28,$E1715)*INDEX(AJ$30:AJ$46,$F1715)*(1-INDEX(AJ$117:AJ$133,$F1715))</f>
        <v/>
      </c>
      <c r="AK1715" s="40">
        <f>AK$12*$D1715*INDEX(AK$21:AK$28,$E1715)*INDEX(AK$30:AK$46,$F1715)*(1-INDEX(AK$117:AK$133,$F1715))</f>
        <v/>
      </c>
      <c r="AL1715" s="40">
        <f>AL$12*$D1715*INDEX(AL$21:AL$28,$E1715)*INDEX(AL$30:AL$46,$F1715)*(1-INDEX(AL$117:AL$133,$F1715))</f>
        <v/>
      </c>
      <c r="AM1715" s="40">
        <f>AM$12*$D1715*INDEX(AM$21:AM$28,$E1715)*INDEX(AM$30:AM$46,$F1715)*(1-INDEX(AM$117:AM$133,$F1715))</f>
        <v/>
      </c>
      <c r="AN1715" s="40">
        <f>AN$12*$D1715*INDEX(AN$21:AN$28,$E1715)*INDEX(AN$30:AN$46,$F1715)*(1-INDEX(AN$117:AN$133,$F1715))</f>
        <v/>
      </c>
      <c r="AO1715" s="40">
        <f>AO$12*$D1715*INDEX(AO$21:AO$28,$E1715)*INDEX(AO$30:AO$46,$F1715)*(1-INDEX(AO$117:AO$133,$F1715))</f>
        <v/>
      </c>
      <c r="AP1715" s="40">
        <f>AP$12*$D1715*INDEX(AP$21:AP$28,$E1715)*INDEX(AP$30:AP$46,$F1715)*(1-INDEX(AP$117:AP$133,$F1715))</f>
        <v/>
      </c>
      <c r="AQ1715" s="40">
        <f>AQ$12*$D1715*INDEX(AQ$21:AQ$28,$E1715)*INDEX(AQ$30:AQ$46,$F1715)*(1-INDEX(AQ$117:AQ$133,$F1715))</f>
        <v/>
      </c>
      <c r="AR1715" s="40">
        <f>AR$12*$D1715*INDEX(AR$21:AR$28,$E1715)*INDEX(AR$30:AR$46,$F1715)*(1-INDEX(AR$117:AR$133,$F1715))</f>
        <v/>
      </c>
      <c r="AS1715" s="40">
        <f>AS$12*$D1715*INDEX(AS$21:AS$28,$E1715)*INDEX(AS$30:AS$46,$F1715)*(1-INDEX(AS$117:AS$133,$F1715))</f>
        <v/>
      </c>
      <c r="AT1715" s="40">
        <f>AT$12*$D1715*INDEX(AT$21:AT$28,$E1715)*INDEX(AT$30:AT$46,$F1715)*(1-INDEX(AT$117:AT$133,$F1715))</f>
        <v/>
      </c>
      <c r="AU1715" s="40">
        <f>AU$12*$D1715*INDEX(AU$21:AU$28,$E1715)*INDEX(AU$30:AU$46,$F1715)*(1-INDEX(AU$117:AU$133,$F1715))</f>
        <v/>
      </c>
      <c r="AV1715" s="40">
        <f>AV$12*$D1715*INDEX(AV$21:AV$28,$E1715)*INDEX(AV$30:AV$46,$F1715)*(1-INDEX(AV$117:AV$133,$F1715))</f>
        <v/>
      </c>
      <c r="AW1715" s="40">
        <f>AW$12*$D1715*INDEX(AW$21:AW$28,$E1715)*INDEX(AW$30:AW$46,$F1715)*(1-INDEX(AW$117:AW$133,$F1715))</f>
        <v/>
      </c>
      <c r="AX1715" s="42">
        <f>CARBONTAX(AX$12,$D1715,INDEX(AX$21:AX$28,$E1715),INDEX(AX$30:AX$46,$F1715),INDEX(AX$117:AX$133,$F1715))</f>
        <v/>
      </c>
    </row>
    <row r="1716" hidden="1" outlineLevel="2">
      <c r="A1716" s="5" t="inlineStr">
        <is>
          <t>ctxnew</t>
        </is>
      </c>
      <c r="B1716" s="5" t="inlineStr">
        <is>
          <t>oop</t>
        </is>
      </c>
      <c r="C1716" s="5" t="inlineStr">
        <is>
          <t>ftr</t>
        </is>
      </c>
      <c r="D1716" s="40">
        <f>INDEX(Inputs!$T$5:$T$132,MATCH($B1716&amp;"|"&amp;$C1716,Inputs!$A$5:$A$132,0))</f>
        <v/>
      </c>
      <c r="E1716" s="40">
        <f>INDEX(Inputs!$J$5:$J$132,MATCH($B1716&amp;"|"&amp;$C1716,Inputs!$A$5:$A$132,0))</f>
        <v/>
      </c>
      <c r="F1716" s="40">
        <f>INDEX(Inputs!$K$5:$K$132,MATCH($B1716&amp;"|"&amp;$C1716,Inputs!$A$5:$A$132,0))</f>
        <v/>
      </c>
      <c r="G1716" s="39" t="n"/>
      <c r="H1716" s="5">
        <f>INDEX(Variables!$B$5:$B$105,MATCH($A1716,Variables!$A$5:$A$105,0))&amp;IF($C1716="",""," | "&amp;INDEX(Mapping!$B$5:$B$26,MATCH($C1716,Mapping!$A$5:$A$26,0))&amp;" | "&amp;INDEX(Mapping!$B$30:$B$41,MATCH($B1716,Mapping!$A$30:$A$41,0)))</f>
        <v/>
      </c>
      <c r="I1716" s="5">
        <f>INDEX(Variables!$C$5:$C$105,MATCH($A1716,Variables!$A$5:$A$105,0))</f>
        <v/>
      </c>
      <c r="J1716" s="5">
        <f>INDEX(Variables!$E$5:$E$105,MATCH($A1716,Variables!$A$5:$A$105,0))</f>
        <v/>
      </c>
      <c r="K1716" s="25">
        <f>LOWER(Settings!$C$4)&amp;".mit."&amp;$A1716&amp;IF($C1716="","","."&amp;$C1716&amp;"."&amp;$B1716)&amp;IF(INDEX(Variables!$D$5:$D$105,MATCH($A1716,Variables!$A$5:$A$105,0))="","","."&amp;INDEX(Variables!$D$5:$D$105,MATCH($A1716,Variables!$A$5:$A$105,0)))&amp;"."&amp;K$5</f>
        <v/>
      </c>
      <c r="L1716" s="41">
        <f>L$12*$D1716*INDEX(L$21:L$28,$E1716)*INDEX(L$30:L$46,$F1716)*(1-INDEX(L$117:L$133,$F1716))</f>
        <v/>
      </c>
      <c r="M1716" s="40">
        <f>M$12*$D1716*INDEX(M$21:M$28,$E1716)*INDEX(M$30:M$46,$F1716)*(1-INDEX(M$117:M$133,$F1716))</f>
        <v/>
      </c>
      <c r="N1716" s="40">
        <f>N$12*$D1716*INDEX(N$21:N$28,$E1716)*INDEX(N$30:N$46,$F1716)*(1-INDEX(N$117:N$133,$F1716))</f>
        <v/>
      </c>
      <c r="O1716" s="40">
        <f>O$12*$D1716*INDEX(O$21:O$28,$E1716)*INDEX(O$30:O$46,$F1716)*(1-INDEX(O$117:O$133,$F1716))</f>
        <v/>
      </c>
      <c r="P1716" s="40">
        <f>P$12*$D1716*INDEX(P$21:P$28,$E1716)*INDEX(P$30:P$46,$F1716)*(1-INDEX(P$117:P$133,$F1716))</f>
        <v/>
      </c>
      <c r="Q1716" s="40">
        <f>Q$12*$D1716*INDEX(Q$21:Q$28,$E1716)*INDEX(Q$30:Q$46,$F1716)*(1-INDEX(Q$117:Q$133,$F1716))</f>
        <v/>
      </c>
      <c r="R1716" s="40">
        <f>R$12*$D1716*INDEX(R$21:R$28,$E1716)*INDEX(R$30:R$46,$F1716)*(1-INDEX(R$117:R$133,$F1716))</f>
        <v/>
      </c>
      <c r="S1716" s="40">
        <f>S$12*$D1716*INDEX(S$21:S$28,$E1716)*INDEX(S$30:S$46,$F1716)*(1-INDEX(S$117:S$133,$F1716))</f>
        <v/>
      </c>
      <c r="T1716" s="40">
        <f>T$12*$D1716*INDEX(T$21:T$28,$E1716)*INDEX(T$30:T$46,$F1716)*(1-INDEX(T$117:T$133,$F1716))</f>
        <v/>
      </c>
      <c r="U1716" s="40">
        <f>U$12*$D1716*INDEX(U$21:U$28,$E1716)*INDEX(U$30:U$46,$F1716)*(1-INDEX(U$117:U$133,$F1716))</f>
        <v/>
      </c>
      <c r="V1716" s="40">
        <f>V$12*$D1716*INDEX(V$21:V$28,$E1716)*INDEX(V$30:V$46,$F1716)*(1-INDEX(V$117:V$133,$F1716))</f>
        <v/>
      </c>
      <c r="W1716" s="40">
        <f>W$12*$D1716*INDEX(W$21:W$28,$E1716)*INDEX(W$30:W$46,$F1716)*(1-INDEX(W$117:W$133,$F1716))</f>
        <v/>
      </c>
      <c r="X1716" s="40">
        <f>X$12*$D1716*INDEX(X$21:X$28,$E1716)*INDEX(X$30:X$46,$F1716)*(1-INDEX(X$117:X$133,$F1716))</f>
        <v/>
      </c>
      <c r="Y1716" s="40">
        <f>Y$12*$D1716*INDEX(Y$21:Y$28,$E1716)*INDEX(Y$30:Y$46,$F1716)*(1-INDEX(Y$117:Y$133,$F1716))</f>
        <v/>
      </c>
      <c r="Z1716" s="40">
        <f>Z$12*$D1716*INDEX(Z$21:Z$28,$E1716)*INDEX(Z$30:Z$46,$F1716)*(1-INDEX(Z$117:Z$133,$F1716))</f>
        <v/>
      </c>
      <c r="AA1716" s="40">
        <f>AA$12*$D1716*INDEX(AA$21:AA$28,$E1716)*INDEX(AA$30:AA$46,$F1716)*(1-INDEX(AA$117:AA$133,$F1716))</f>
        <v/>
      </c>
      <c r="AB1716" s="40">
        <f>AB$12*$D1716*INDEX(AB$21:AB$28,$E1716)*INDEX(AB$30:AB$46,$F1716)*(1-INDEX(AB$117:AB$133,$F1716))</f>
        <v/>
      </c>
      <c r="AC1716" s="40">
        <f>AC$12*$D1716*INDEX(AC$21:AC$28,$E1716)*INDEX(AC$30:AC$46,$F1716)*(1-INDEX(AC$117:AC$133,$F1716))</f>
        <v/>
      </c>
      <c r="AD1716" s="42">
        <f>CARBONTAX(AD$12,$D1716,INDEX(AD$21:AD$28,$E1716),INDEX(AD$30:AD$46,$F1716),INDEX(AD$117:AD$133,$F1716))</f>
        <v/>
      </c>
      <c r="AE1716" s="25">
        <f>LOWER(Settings!$C$4)&amp;".mit."&amp;$A1716&amp;IF($C1716="","","."&amp;$C1716&amp;"."&amp;$B1716)&amp;IF(INDEX(Variables!$D$5:$D$105,MATCH($A1716,Variables!$A$5:$A$105,0))="","","."&amp;INDEX(Variables!$D$5:$D$105,MATCH($A1716,Variables!$A$5:$A$105,0)))&amp;"."&amp;AE$5</f>
        <v/>
      </c>
      <c r="AF1716" s="41">
        <f>AF$12*$D1716*INDEX(AF$21:AF$28,$E1716)*INDEX(AF$30:AF$46,$F1716)*(1-INDEX(AF$117:AF$133,$F1716))</f>
        <v/>
      </c>
      <c r="AG1716" s="40">
        <f>AG$12*$D1716*INDEX(AG$21:AG$28,$E1716)*INDEX(AG$30:AG$46,$F1716)*(1-INDEX(AG$117:AG$133,$F1716))</f>
        <v/>
      </c>
      <c r="AH1716" s="40">
        <f>AH$12*$D1716*INDEX(AH$21:AH$28,$E1716)*INDEX(AH$30:AH$46,$F1716)*(1-INDEX(AH$117:AH$133,$F1716))</f>
        <v/>
      </c>
      <c r="AI1716" s="40">
        <f>AI$12*$D1716*INDEX(AI$21:AI$28,$E1716)*INDEX(AI$30:AI$46,$F1716)*(1-INDEX(AI$117:AI$133,$F1716))</f>
        <v/>
      </c>
      <c r="AJ1716" s="40">
        <f>AJ$12*$D1716*INDEX(AJ$21:AJ$28,$E1716)*INDEX(AJ$30:AJ$46,$F1716)*(1-INDEX(AJ$117:AJ$133,$F1716))</f>
        <v/>
      </c>
      <c r="AK1716" s="40">
        <f>AK$12*$D1716*INDEX(AK$21:AK$28,$E1716)*INDEX(AK$30:AK$46,$F1716)*(1-INDEX(AK$117:AK$133,$F1716))</f>
        <v/>
      </c>
      <c r="AL1716" s="40">
        <f>AL$12*$D1716*INDEX(AL$21:AL$28,$E1716)*INDEX(AL$30:AL$46,$F1716)*(1-INDEX(AL$117:AL$133,$F1716))</f>
        <v/>
      </c>
      <c r="AM1716" s="40">
        <f>AM$12*$D1716*INDEX(AM$21:AM$28,$E1716)*INDEX(AM$30:AM$46,$F1716)*(1-INDEX(AM$117:AM$133,$F1716))</f>
        <v/>
      </c>
      <c r="AN1716" s="40">
        <f>AN$12*$D1716*INDEX(AN$21:AN$28,$E1716)*INDEX(AN$30:AN$46,$F1716)*(1-INDEX(AN$117:AN$133,$F1716))</f>
        <v/>
      </c>
      <c r="AO1716" s="40">
        <f>AO$12*$D1716*INDEX(AO$21:AO$28,$E1716)*INDEX(AO$30:AO$46,$F1716)*(1-INDEX(AO$117:AO$133,$F1716))</f>
        <v/>
      </c>
      <c r="AP1716" s="40">
        <f>AP$12*$D1716*INDEX(AP$21:AP$28,$E1716)*INDEX(AP$30:AP$46,$F1716)*(1-INDEX(AP$117:AP$133,$F1716))</f>
        <v/>
      </c>
      <c r="AQ1716" s="40">
        <f>AQ$12*$D1716*INDEX(AQ$21:AQ$28,$E1716)*INDEX(AQ$30:AQ$46,$F1716)*(1-INDEX(AQ$117:AQ$133,$F1716))</f>
        <v/>
      </c>
      <c r="AR1716" s="40">
        <f>AR$12*$D1716*INDEX(AR$21:AR$28,$E1716)*INDEX(AR$30:AR$46,$F1716)*(1-INDEX(AR$117:AR$133,$F1716))</f>
        <v/>
      </c>
      <c r="AS1716" s="40">
        <f>AS$12*$D1716*INDEX(AS$21:AS$28,$E1716)*INDEX(AS$30:AS$46,$F1716)*(1-INDEX(AS$117:AS$133,$F1716))</f>
        <v/>
      </c>
      <c r="AT1716" s="40">
        <f>AT$12*$D1716*INDEX(AT$21:AT$28,$E1716)*INDEX(AT$30:AT$46,$F1716)*(1-INDEX(AT$117:AT$133,$F1716))</f>
        <v/>
      </c>
      <c r="AU1716" s="40">
        <f>AU$12*$D1716*INDEX(AU$21:AU$28,$E1716)*INDEX(AU$30:AU$46,$F1716)*(1-INDEX(AU$117:AU$133,$F1716))</f>
        <v/>
      </c>
      <c r="AV1716" s="40">
        <f>AV$12*$D1716*INDEX(AV$21:AV$28,$E1716)*INDEX(AV$30:AV$46,$F1716)*(1-INDEX(AV$117:AV$133,$F1716))</f>
        <v/>
      </c>
      <c r="AW1716" s="40">
        <f>AW$12*$D1716*INDEX(AW$21:AW$28,$E1716)*INDEX(AW$30:AW$46,$F1716)*(1-INDEX(AW$117:AW$133,$F1716))</f>
        <v/>
      </c>
      <c r="AX1716" s="42">
        <f>CARBONTAX(AX$12,$D1716,INDEX(AX$21:AX$28,$E1716),INDEX(AX$30:AX$46,$F1716),INDEX(AX$117:AX$133,$F1716))</f>
        <v/>
      </c>
    </row>
    <row r="1717" hidden="1" outlineLevel="2">
      <c r="A1717" s="5" t="inlineStr">
        <is>
          <t>ctxnew</t>
        </is>
      </c>
      <c r="B1717" s="5" t="inlineStr">
        <is>
          <t>bio</t>
        </is>
      </c>
      <c r="C1717" s="5" t="inlineStr">
        <is>
          <t>ftr</t>
        </is>
      </c>
      <c r="D1717" s="40">
        <f>INDEX(Inputs!$T$5:$T$132,MATCH($B1717&amp;"|"&amp;$C1717,Inputs!$A$5:$A$132,0))</f>
        <v/>
      </c>
      <c r="E1717" s="40">
        <f>INDEX(Inputs!$J$5:$J$132,MATCH($B1717&amp;"|"&amp;$C1717,Inputs!$A$5:$A$132,0))</f>
        <v/>
      </c>
      <c r="F1717" s="40">
        <f>INDEX(Inputs!$K$5:$K$132,MATCH($B1717&amp;"|"&amp;$C1717,Inputs!$A$5:$A$132,0))</f>
        <v/>
      </c>
      <c r="G1717" s="39" t="n"/>
      <c r="H1717" s="5">
        <f>INDEX(Variables!$B$5:$B$105,MATCH($A1717,Variables!$A$5:$A$105,0))&amp;IF($C1717="",""," | "&amp;INDEX(Mapping!$B$5:$B$26,MATCH($C1717,Mapping!$A$5:$A$26,0))&amp;" | "&amp;INDEX(Mapping!$B$30:$B$41,MATCH($B1717,Mapping!$A$30:$A$41,0)))</f>
        <v/>
      </c>
      <c r="I1717" s="5">
        <f>INDEX(Variables!$C$5:$C$105,MATCH($A1717,Variables!$A$5:$A$105,0))</f>
        <v/>
      </c>
      <c r="J1717" s="5">
        <f>INDEX(Variables!$E$5:$E$105,MATCH($A1717,Variables!$A$5:$A$105,0))</f>
        <v/>
      </c>
      <c r="K1717" s="25">
        <f>LOWER(Settings!$C$4)&amp;".mit."&amp;$A1717&amp;IF($C1717="","","."&amp;$C1717&amp;"."&amp;$B1717)&amp;IF(INDEX(Variables!$D$5:$D$105,MATCH($A1717,Variables!$A$5:$A$105,0))="","","."&amp;INDEX(Variables!$D$5:$D$105,MATCH($A1717,Variables!$A$5:$A$105,0)))&amp;"."&amp;K$5</f>
        <v/>
      </c>
      <c r="L1717" s="41">
        <f>L$12*$D1717*INDEX(L$21:L$28,$E1717)*INDEX(L$30:L$46,$F1717)*(1-INDEX(L$117:L$133,$F1717))</f>
        <v/>
      </c>
      <c r="M1717" s="40">
        <f>M$12*$D1717*INDEX(M$21:M$28,$E1717)*INDEX(M$30:M$46,$F1717)*(1-INDEX(M$117:M$133,$F1717))</f>
        <v/>
      </c>
      <c r="N1717" s="40">
        <f>N$12*$D1717*INDEX(N$21:N$28,$E1717)*INDEX(N$30:N$46,$F1717)*(1-INDEX(N$117:N$133,$F1717))</f>
        <v/>
      </c>
      <c r="O1717" s="40">
        <f>O$12*$D1717*INDEX(O$21:O$28,$E1717)*INDEX(O$30:O$46,$F1717)*(1-INDEX(O$117:O$133,$F1717))</f>
        <v/>
      </c>
      <c r="P1717" s="40">
        <f>P$12*$D1717*INDEX(P$21:P$28,$E1717)*INDEX(P$30:P$46,$F1717)*(1-INDEX(P$117:P$133,$F1717))</f>
        <v/>
      </c>
      <c r="Q1717" s="40">
        <f>Q$12*$D1717*INDEX(Q$21:Q$28,$E1717)*INDEX(Q$30:Q$46,$F1717)*(1-INDEX(Q$117:Q$133,$F1717))</f>
        <v/>
      </c>
      <c r="R1717" s="40">
        <f>R$12*$D1717*INDEX(R$21:R$28,$E1717)*INDEX(R$30:R$46,$F1717)*(1-INDEX(R$117:R$133,$F1717))</f>
        <v/>
      </c>
      <c r="S1717" s="40">
        <f>S$12*$D1717*INDEX(S$21:S$28,$E1717)*INDEX(S$30:S$46,$F1717)*(1-INDEX(S$117:S$133,$F1717))</f>
        <v/>
      </c>
      <c r="T1717" s="40">
        <f>T$12*$D1717*INDEX(T$21:T$28,$E1717)*INDEX(T$30:T$46,$F1717)*(1-INDEX(T$117:T$133,$F1717))</f>
        <v/>
      </c>
      <c r="U1717" s="40">
        <f>U$12*$D1717*INDEX(U$21:U$28,$E1717)*INDEX(U$30:U$46,$F1717)*(1-INDEX(U$117:U$133,$F1717))</f>
        <v/>
      </c>
      <c r="V1717" s="40">
        <f>V$12*$D1717*INDEX(V$21:V$28,$E1717)*INDEX(V$30:V$46,$F1717)*(1-INDEX(V$117:V$133,$F1717))</f>
        <v/>
      </c>
      <c r="W1717" s="40">
        <f>W$12*$D1717*INDEX(W$21:W$28,$E1717)*INDEX(W$30:W$46,$F1717)*(1-INDEX(W$117:W$133,$F1717))</f>
        <v/>
      </c>
      <c r="X1717" s="40">
        <f>X$12*$D1717*INDEX(X$21:X$28,$E1717)*INDEX(X$30:X$46,$F1717)*(1-INDEX(X$117:X$133,$F1717))</f>
        <v/>
      </c>
      <c r="Y1717" s="40">
        <f>Y$12*$D1717*INDEX(Y$21:Y$28,$E1717)*INDEX(Y$30:Y$46,$F1717)*(1-INDEX(Y$117:Y$133,$F1717))</f>
        <v/>
      </c>
      <c r="Z1717" s="40">
        <f>Z$12*$D1717*INDEX(Z$21:Z$28,$E1717)*INDEX(Z$30:Z$46,$F1717)*(1-INDEX(Z$117:Z$133,$F1717))</f>
        <v/>
      </c>
      <c r="AA1717" s="40">
        <f>AA$12*$D1717*INDEX(AA$21:AA$28,$E1717)*INDEX(AA$30:AA$46,$F1717)*(1-INDEX(AA$117:AA$133,$F1717))</f>
        <v/>
      </c>
      <c r="AB1717" s="40">
        <f>AB$12*$D1717*INDEX(AB$21:AB$28,$E1717)*INDEX(AB$30:AB$46,$F1717)*(1-INDEX(AB$117:AB$133,$F1717))</f>
        <v/>
      </c>
      <c r="AC1717" s="40">
        <f>AC$12*$D1717*INDEX(AC$21:AC$28,$E1717)*INDEX(AC$30:AC$46,$F1717)*(1-INDEX(AC$117:AC$133,$F1717))</f>
        <v/>
      </c>
      <c r="AD1717" s="42">
        <f>CARBONTAX(AD$12,$D1717,INDEX(AD$21:AD$28,$E1717),INDEX(AD$30:AD$46,$F1717),INDEX(AD$117:AD$133,$F1717))</f>
        <v/>
      </c>
      <c r="AE1717" s="25">
        <f>LOWER(Settings!$C$4)&amp;".mit."&amp;$A1717&amp;IF($C1717="","","."&amp;$C1717&amp;"."&amp;$B1717)&amp;IF(INDEX(Variables!$D$5:$D$105,MATCH($A1717,Variables!$A$5:$A$105,0))="","","."&amp;INDEX(Variables!$D$5:$D$105,MATCH($A1717,Variables!$A$5:$A$105,0)))&amp;"."&amp;AE$5</f>
        <v/>
      </c>
      <c r="AF1717" s="41">
        <f>AF$12*$D1717*INDEX(AF$21:AF$28,$E1717)*INDEX(AF$30:AF$46,$F1717)*(1-INDEX(AF$117:AF$133,$F1717))</f>
        <v/>
      </c>
      <c r="AG1717" s="40">
        <f>AG$12*$D1717*INDEX(AG$21:AG$28,$E1717)*INDEX(AG$30:AG$46,$F1717)*(1-INDEX(AG$117:AG$133,$F1717))</f>
        <v/>
      </c>
      <c r="AH1717" s="40">
        <f>AH$12*$D1717*INDEX(AH$21:AH$28,$E1717)*INDEX(AH$30:AH$46,$F1717)*(1-INDEX(AH$117:AH$133,$F1717))</f>
        <v/>
      </c>
      <c r="AI1717" s="40">
        <f>AI$12*$D1717*INDEX(AI$21:AI$28,$E1717)*INDEX(AI$30:AI$46,$F1717)*(1-INDEX(AI$117:AI$133,$F1717))</f>
        <v/>
      </c>
      <c r="AJ1717" s="40">
        <f>AJ$12*$D1717*INDEX(AJ$21:AJ$28,$E1717)*INDEX(AJ$30:AJ$46,$F1717)*(1-INDEX(AJ$117:AJ$133,$F1717))</f>
        <v/>
      </c>
      <c r="AK1717" s="40">
        <f>AK$12*$D1717*INDEX(AK$21:AK$28,$E1717)*INDEX(AK$30:AK$46,$F1717)*(1-INDEX(AK$117:AK$133,$F1717))</f>
        <v/>
      </c>
      <c r="AL1717" s="40">
        <f>AL$12*$D1717*INDEX(AL$21:AL$28,$E1717)*INDEX(AL$30:AL$46,$F1717)*(1-INDEX(AL$117:AL$133,$F1717))</f>
        <v/>
      </c>
      <c r="AM1717" s="40">
        <f>AM$12*$D1717*INDEX(AM$21:AM$28,$E1717)*INDEX(AM$30:AM$46,$F1717)*(1-INDEX(AM$117:AM$133,$F1717))</f>
        <v/>
      </c>
      <c r="AN1717" s="40">
        <f>AN$12*$D1717*INDEX(AN$21:AN$28,$E1717)*INDEX(AN$30:AN$46,$F1717)*(1-INDEX(AN$117:AN$133,$F1717))</f>
        <v/>
      </c>
      <c r="AO1717" s="40">
        <f>AO$12*$D1717*INDEX(AO$21:AO$28,$E1717)*INDEX(AO$30:AO$46,$F1717)*(1-INDEX(AO$117:AO$133,$F1717))</f>
        <v/>
      </c>
      <c r="AP1717" s="40">
        <f>AP$12*$D1717*INDEX(AP$21:AP$28,$E1717)*INDEX(AP$30:AP$46,$F1717)*(1-INDEX(AP$117:AP$133,$F1717))</f>
        <v/>
      </c>
      <c r="AQ1717" s="40">
        <f>AQ$12*$D1717*INDEX(AQ$21:AQ$28,$E1717)*INDEX(AQ$30:AQ$46,$F1717)*(1-INDEX(AQ$117:AQ$133,$F1717))</f>
        <v/>
      </c>
      <c r="AR1717" s="40">
        <f>AR$12*$D1717*INDEX(AR$21:AR$28,$E1717)*INDEX(AR$30:AR$46,$F1717)*(1-INDEX(AR$117:AR$133,$F1717))</f>
        <v/>
      </c>
      <c r="AS1717" s="40">
        <f>AS$12*$D1717*INDEX(AS$21:AS$28,$E1717)*INDEX(AS$30:AS$46,$F1717)*(1-INDEX(AS$117:AS$133,$F1717))</f>
        <v/>
      </c>
      <c r="AT1717" s="40">
        <f>AT$12*$D1717*INDEX(AT$21:AT$28,$E1717)*INDEX(AT$30:AT$46,$F1717)*(1-INDEX(AT$117:AT$133,$F1717))</f>
        <v/>
      </c>
      <c r="AU1717" s="40">
        <f>AU$12*$D1717*INDEX(AU$21:AU$28,$E1717)*INDEX(AU$30:AU$46,$F1717)*(1-INDEX(AU$117:AU$133,$F1717))</f>
        <v/>
      </c>
      <c r="AV1717" s="40">
        <f>AV$12*$D1717*INDEX(AV$21:AV$28,$E1717)*INDEX(AV$30:AV$46,$F1717)*(1-INDEX(AV$117:AV$133,$F1717))</f>
        <v/>
      </c>
      <c r="AW1717" s="40">
        <f>AW$12*$D1717*INDEX(AW$21:AW$28,$E1717)*INDEX(AW$30:AW$46,$F1717)*(1-INDEX(AW$117:AW$133,$F1717))</f>
        <v/>
      </c>
      <c r="AX1717" s="42">
        <f>CARBONTAX(AX$12,$D1717,INDEX(AX$21:AX$28,$E1717),INDEX(AX$30:AX$46,$F1717),INDEX(AX$117:AX$133,$F1717))</f>
        <v/>
      </c>
    </row>
    <row r="1718" hidden="1" outlineLevel="2"/>
    <row r="1719" hidden="1" outlineLevel="2">
      <c r="A1719" s="5" t="inlineStr">
        <is>
          <t>ets</t>
        </is>
      </c>
      <c r="B1719" s="5" t="inlineStr">
        <is>
          <t>coa</t>
        </is>
      </c>
      <c r="C1719" s="5" t="inlineStr">
        <is>
          <t>ftr</t>
        </is>
      </c>
      <c r="D1719" s="40">
        <f>INDEX(Inputs!$T$5:$T$132,MATCH($B1719&amp;"|"&amp;$C1719,Inputs!$A$5:$A$132,0))</f>
        <v/>
      </c>
      <c r="E1719" s="40">
        <f>INDEX(Inputs!$K$5:$K$132,MATCH($B1719&amp;"|"&amp;$C1719,Inputs!$A$5:$A$132,0))</f>
        <v/>
      </c>
      <c r="F1719" s="39" t="n"/>
      <c r="G1719" s="39" t="n"/>
      <c r="H1719" s="5">
        <f>INDEX(Variables!$B$5:$B$105,MATCH($A1719,Variables!$A$5:$A$105,0))&amp;IF($C1719="",""," | "&amp;INDEX(Mapping!$B$5:$B$26,MATCH($C1719,Mapping!$A$5:$A$26,0))&amp;" | "&amp;INDEX(Mapping!$B$30:$B$41,MATCH($B1719,Mapping!$A$30:$A$41,0)))</f>
        <v/>
      </c>
      <c r="I1719" s="5">
        <f>INDEX(Variables!$C$5:$C$105,MATCH($A1719,Variables!$A$5:$A$105,0))</f>
        <v/>
      </c>
      <c r="J1719" s="5">
        <f>INDEX(Variables!$E$5:$E$105,MATCH($A1719,Variables!$A$5:$A$105,0))</f>
        <v/>
      </c>
      <c r="K1719" s="25">
        <f>LOWER(Settings!$C$4)&amp;".mit."&amp;$A1719&amp;IF($C1719="","","."&amp;$C1719&amp;"."&amp;$B1719)&amp;IF(INDEX(Variables!$D$5:$D$105,MATCH($A1719,Variables!$A$5:$A$105,0))="","","."&amp;INDEX(Variables!$D$5:$D$105,MATCH($A1719,Variables!$A$5:$A$105,0)))&amp;"."&amp;K$5</f>
        <v/>
      </c>
      <c r="L1719" s="41">
        <f>L$134*$D1719*INDEX(L$117:L$133,$E1719)</f>
        <v/>
      </c>
      <c r="M1719" s="40">
        <f>M$134*$D1719*INDEX(M$117:M$133,$E1719)</f>
        <v/>
      </c>
      <c r="N1719" s="40">
        <f>N$134*$D1719*INDEX(N$117:N$133,$E1719)</f>
        <v/>
      </c>
      <c r="O1719" s="40">
        <f>O$134*$D1719*INDEX(O$117:O$133,$E1719)</f>
        <v/>
      </c>
      <c r="P1719" s="40">
        <f>P$134*$D1719*INDEX(P$117:P$133,$E1719)</f>
        <v/>
      </c>
      <c r="Q1719" s="40">
        <f>Q$134*$D1719*INDEX(Q$117:Q$133,$E1719)</f>
        <v/>
      </c>
      <c r="R1719" s="40">
        <f>R$134*$D1719*INDEX(R$117:R$133,$E1719)</f>
        <v/>
      </c>
      <c r="S1719" s="40">
        <f>S$134*$D1719*INDEX(S$117:S$133,$E1719)</f>
        <v/>
      </c>
      <c r="T1719" s="40">
        <f>T$134*$D1719*INDEX(T$117:T$133,$E1719)</f>
        <v/>
      </c>
      <c r="U1719" s="40">
        <f>U$134*$D1719*INDEX(U$117:U$133,$E1719)</f>
        <v/>
      </c>
      <c r="V1719" s="40">
        <f>V$134*$D1719*INDEX(V$117:V$133,$E1719)</f>
        <v/>
      </c>
      <c r="W1719" s="40">
        <f>W$134*$D1719*INDEX(W$117:W$133,$E1719)</f>
        <v/>
      </c>
      <c r="X1719" s="40">
        <f>X$134*$D1719*INDEX(X$117:X$133,$E1719)</f>
        <v/>
      </c>
      <c r="Y1719" s="40">
        <f>Y$134*$D1719*INDEX(Y$117:Y$133,$E1719)</f>
        <v/>
      </c>
      <c r="Z1719" s="40">
        <f>Z$134*$D1719*INDEX(Z$117:Z$133,$E1719)</f>
        <v/>
      </c>
      <c r="AA1719" s="40">
        <f>AA$134*$D1719*INDEX(AA$117:AA$133,$E1719)</f>
        <v/>
      </c>
      <c r="AB1719" s="40">
        <f>AB$134*$D1719*INDEX(AB$117:AB$133,$E1719)</f>
        <v/>
      </c>
      <c r="AC1719" s="40">
        <f>AC$134*$D1719*INDEX(AC$117:AC$133,$E1719)</f>
        <v/>
      </c>
      <c r="AD1719" s="42">
        <f>ETSCOST(AD$134,$D1719,INDEX(AD$117:AD$133,$E1719))</f>
        <v/>
      </c>
      <c r="AE1719" s="25">
        <f>LOWER(Settings!$C$4)&amp;".mit."&amp;$A1719&amp;IF($C1719="","","."&amp;$C1719&amp;"."&amp;$B1719)&amp;IF(INDEX(Variables!$D$5:$D$105,MATCH($A1719,Variables!$A$5:$A$105,0))="","","."&amp;INDEX(Variables!$D$5:$D$105,MATCH($A1719,Variables!$A$5:$A$105,0)))&amp;"."&amp;AE$5</f>
        <v/>
      </c>
      <c r="AF1719" s="41">
        <f>AF$134*$D1719*INDEX(AF$117:AF$133,$E1719)</f>
        <v/>
      </c>
      <c r="AG1719" s="40">
        <f>AG$134*$D1719*INDEX(AG$117:AG$133,$E1719)</f>
        <v/>
      </c>
      <c r="AH1719" s="40">
        <f>AH$134*$D1719*INDEX(AH$117:AH$133,$E1719)</f>
        <v/>
      </c>
      <c r="AI1719" s="40">
        <f>AI$134*$D1719*INDEX(AI$117:AI$133,$E1719)</f>
        <v/>
      </c>
      <c r="AJ1719" s="40">
        <f>AJ$134*$D1719*INDEX(AJ$117:AJ$133,$E1719)</f>
        <v/>
      </c>
      <c r="AK1719" s="40">
        <f>AK$134*$D1719*INDEX(AK$117:AK$133,$E1719)</f>
        <v/>
      </c>
      <c r="AL1719" s="40">
        <f>AL$134*$D1719*INDEX(AL$117:AL$133,$E1719)</f>
        <v/>
      </c>
      <c r="AM1719" s="40">
        <f>AM$134*$D1719*INDEX(AM$117:AM$133,$E1719)</f>
        <v/>
      </c>
      <c r="AN1719" s="40">
        <f>AN$134*$D1719*INDEX(AN$117:AN$133,$E1719)</f>
        <v/>
      </c>
      <c r="AO1719" s="40">
        <f>AO$134*$D1719*INDEX(AO$117:AO$133,$E1719)</f>
        <v/>
      </c>
      <c r="AP1719" s="40">
        <f>AP$134*$D1719*INDEX(AP$117:AP$133,$E1719)</f>
        <v/>
      </c>
      <c r="AQ1719" s="40">
        <f>AQ$134*$D1719*INDEX(AQ$117:AQ$133,$E1719)</f>
        <v/>
      </c>
      <c r="AR1719" s="40">
        <f>AR$134*$D1719*INDEX(AR$117:AR$133,$E1719)</f>
        <v/>
      </c>
      <c r="AS1719" s="40">
        <f>AS$134*$D1719*INDEX(AS$117:AS$133,$E1719)</f>
        <v/>
      </c>
      <c r="AT1719" s="40">
        <f>AT$134*$D1719*INDEX(AT$117:AT$133,$E1719)</f>
        <v/>
      </c>
      <c r="AU1719" s="40">
        <f>AU$134*$D1719*INDEX(AU$117:AU$133,$E1719)</f>
        <v/>
      </c>
      <c r="AV1719" s="40">
        <f>AV$134*$D1719*INDEX(AV$117:AV$133,$E1719)</f>
        <v/>
      </c>
      <c r="AW1719" s="40">
        <f>AW$134*$D1719*INDEX(AW$117:AW$133,$E1719)</f>
        <v/>
      </c>
      <c r="AX1719" s="42">
        <f>ETSCOST(AX$134,$D1719,INDEX(AX$117:AX$133,$E1719))</f>
        <v/>
      </c>
    </row>
    <row r="1720" hidden="1" outlineLevel="2">
      <c r="A1720" s="5" t="inlineStr">
        <is>
          <t>ets</t>
        </is>
      </c>
      <c r="B1720" s="5" t="inlineStr">
        <is>
          <t>nga</t>
        </is>
      </c>
      <c r="C1720" s="5" t="inlineStr">
        <is>
          <t>ftr</t>
        </is>
      </c>
      <c r="D1720" s="40">
        <f>INDEX(Inputs!$T$5:$T$132,MATCH($B1720&amp;"|"&amp;$C1720,Inputs!$A$5:$A$132,0))</f>
        <v/>
      </c>
      <c r="E1720" s="40">
        <f>INDEX(Inputs!$K$5:$K$132,MATCH($B1720&amp;"|"&amp;$C1720,Inputs!$A$5:$A$132,0))</f>
        <v/>
      </c>
      <c r="F1720" s="39" t="n"/>
      <c r="G1720" s="39" t="n"/>
      <c r="H1720" s="5">
        <f>INDEX(Variables!$B$5:$B$105,MATCH($A1720,Variables!$A$5:$A$105,0))&amp;IF($C1720="",""," | "&amp;INDEX(Mapping!$B$5:$B$26,MATCH($C1720,Mapping!$A$5:$A$26,0))&amp;" | "&amp;INDEX(Mapping!$B$30:$B$41,MATCH($B1720,Mapping!$A$30:$A$41,0)))</f>
        <v/>
      </c>
      <c r="I1720" s="5">
        <f>INDEX(Variables!$C$5:$C$105,MATCH($A1720,Variables!$A$5:$A$105,0))</f>
        <v/>
      </c>
      <c r="J1720" s="5">
        <f>INDEX(Variables!$E$5:$E$105,MATCH($A1720,Variables!$A$5:$A$105,0))</f>
        <v/>
      </c>
      <c r="K1720" s="25">
        <f>LOWER(Settings!$C$4)&amp;".mit."&amp;$A1720&amp;IF($C1720="","","."&amp;$C1720&amp;"."&amp;$B1720)&amp;IF(INDEX(Variables!$D$5:$D$105,MATCH($A1720,Variables!$A$5:$A$105,0))="","","."&amp;INDEX(Variables!$D$5:$D$105,MATCH($A1720,Variables!$A$5:$A$105,0)))&amp;"."&amp;K$5</f>
        <v/>
      </c>
      <c r="L1720" s="41">
        <f>L$134*$D1720*INDEX(L$117:L$133,$E1720)</f>
        <v/>
      </c>
      <c r="M1720" s="40">
        <f>M$134*$D1720*INDEX(M$117:M$133,$E1720)</f>
        <v/>
      </c>
      <c r="N1720" s="40">
        <f>N$134*$D1720*INDEX(N$117:N$133,$E1720)</f>
        <v/>
      </c>
      <c r="O1720" s="40">
        <f>O$134*$D1720*INDEX(O$117:O$133,$E1720)</f>
        <v/>
      </c>
      <c r="P1720" s="40">
        <f>P$134*$D1720*INDEX(P$117:P$133,$E1720)</f>
        <v/>
      </c>
      <c r="Q1720" s="40">
        <f>Q$134*$D1720*INDEX(Q$117:Q$133,$E1720)</f>
        <v/>
      </c>
      <c r="R1720" s="40">
        <f>R$134*$D1720*INDEX(R$117:R$133,$E1720)</f>
        <v/>
      </c>
      <c r="S1720" s="40">
        <f>S$134*$D1720*INDEX(S$117:S$133,$E1720)</f>
        <v/>
      </c>
      <c r="T1720" s="40">
        <f>T$134*$D1720*INDEX(T$117:T$133,$E1720)</f>
        <v/>
      </c>
      <c r="U1720" s="40">
        <f>U$134*$D1720*INDEX(U$117:U$133,$E1720)</f>
        <v/>
      </c>
      <c r="V1720" s="40">
        <f>V$134*$D1720*INDEX(V$117:V$133,$E1720)</f>
        <v/>
      </c>
      <c r="W1720" s="40">
        <f>W$134*$D1720*INDEX(W$117:W$133,$E1720)</f>
        <v/>
      </c>
      <c r="X1720" s="40">
        <f>X$134*$D1720*INDEX(X$117:X$133,$E1720)</f>
        <v/>
      </c>
      <c r="Y1720" s="40">
        <f>Y$134*$D1720*INDEX(Y$117:Y$133,$E1720)</f>
        <v/>
      </c>
      <c r="Z1720" s="40">
        <f>Z$134*$D1720*INDEX(Z$117:Z$133,$E1720)</f>
        <v/>
      </c>
      <c r="AA1720" s="40">
        <f>AA$134*$D1720*INDEX(AA$117:AA$133,$E1720)</f>
        <v/>
      </c>
      <c r="AB1720" s="40">
        <f>AB$134*$D1720*INDEX(AB$117:AB$133,$E1720)</f>
        <v/>
      </c>
      <c r="AC1720" s="40">
        <f>AC$134*$D1720*INDEX(AC$117:AC$133,$E1720)</f>
        <v/>
      </c>
      <c r="AD1720" s="42">
        <f>ETSCOST(AD$134,$D1720,INDEX(AD$117:AD$133,$E1720))</f>
        <v/>
      </c>
      <c r="AE1720" s="25">
        <f>LOWER(Settings!$C$4)&amp;".mit."&amp;$A1720&amp;IF($C1720="","","."&amp;$C1720&amp;"."&amp;$B1720)&amp;IF(INDEX(Variables!$D$5:$D$105,MATCH($A1720,Variables!$A$5:$A$105,0))="","","."&amp;INDEX(Variables!$D$5:$D$105,MATCH($A1720,Variables!$A$5:$A$105,0)))&amp;"."&amp;AE$5</f>
        <v/>
      </c>
      <c r="AF1720" s="41">
        <f>AF$134*$D1720*INDEX(AF$117:AF$133,$E1720)</f>
        <v/>
      </c>
      <c r="AG1720" s="40">
        <f>AG$134*$D1720*INDEX(AG$117:AG$133,$E1720)</f>
        <v/>
      </c>
      <c r="AH1720" s="40">
        <f>AH$134*$D1720*INDEX(AH$117:AH$133,$E1720)</f>
        <v/>
      </c>
      <c r="AI1720" s="40">
        <f>AI$134*$D1720*INDEX(AI$117:AI$133,$E1720)</f>
        <v/>
      </c>
      <c r="AJ1720" s="40">
        <f>AJ$134*$D1720*INDEX(AJ$117:AJ$133,$E1720)</f>
        <v/>
      </c>
      <c r="AK1720" s="40">
        <f>AK$134*$D1720*INDEX(AK$117:AK$133,$E1720)</f>
        <v/>
      </c>
      <c r="AL1720" s="40">
        <f>AL$134*$D1720*INDEX(AL$117:AL$133,$E1720)</f>
        <v/>
      </c>
      <c r="AM1720" s="40">
        <f>AM$134*$D1720*INDEX(AM$117:AM$133,$E1720)</f>
        <v/>
      </c>
      <c r="AN1720" s="40">
        <f>AN$134*$D1720*INDEX(AN$117:AN$133,$E1720)</f>
        <v/>
      </c>
      <c r="AO1720" s="40">
        <f>AO$134*$D1720*INDEX(AO$117:AO$133,$E1720)</f>
        <v/>
      </c>
      <c r="AP1720" s="40">
        <f>AP$134*$D1720*INDEX(AP$117:AP$133,$E1720)</f>
        <v/>
      </c>
      <c r="AQ1720" s="40">
        <f>AQ$134*$D1720*INDEX(AQ$117:AQ$133,$E1720)</f>
        <v/>
      </c>
      <c r="AR1720" s="40">
        <f>AR$134*$D1720*INDEX(AR$117:AR$133,$E1720)</f>
        <v/>
      </c>
      <c r="AS1720" s="40">
        <f>AS$134*$D1720*INDEX(AS$117:AS$133,$E1720)</f>
        <v/>
      </c>
      <c r="AT1720" s="40">
        <f>AT$134*$D1720*INDEX(AT$117:AT$133,$E1720)</f>
        <v/>
      </c>
      <c r="AU1720" s="40">
        <f>AU$134*$D1720*INDEX(AU$117:AU$133,$E1720)</f>
        <v/>
      </c>
      <c r="AV1720" s="40">
        <f>AV$134*$D1720*INDEX(AV$117:AV$133,$E1720)</f>
        <v/>
      </c>
      <c r="AW1720" s="40">
        <f>AW$134*$D1720*INDEX(AW$117:AW$133,$E1720)</f>
        <v/>
      </c>
      <c r="AX1720" s="42">
        <f>ETSCOST(AX$134,$D1720,INDEX(AX$117:AX$133,$E1720))</f>
        <v/>
      </c>
    </row>
    <row r="1721" hidden="1" outlineLevel="2">
      <c r="A1721" s="5" t="inlineStr">
        <is>
          <t>ets</t>
        </is>
      </c>
      <c r="B1721" s="5" t="inlineStr">
        <is>
          <t>gso</t>
        </is>
      </c>
      <c r="C1721" s="5" t="inlineStr">
        <is>
          <t>ftr</t>
        </is>
      </c>
      <c r="D1721" s="40">
        <f>INDEX(Inputs!$T$5:$T$132,MATCH($B1721&amp;"|"&amp;$C1721,Inputs!$A$5:$A$132,0))</f>
        <v/>
      </c>
      <c r="E1721" s="40">
        <f>INDEX(Inputs!$K$5:$K$132,MATCH($B1721&amp;"|"&amp;$C1721,Inputs!$A$5:$A$132,0))</f>
        <v/>
      </c>
      <c r="F1721" s="39" t="n"/>
      <c r="G1721" s="39" t="n"/>
      <c r="H1721" s="5">
        <f>INDEX(Variables!$B$5:$B$105,MATCH($A1721,Variables!$A$5:$A$105,0))&amp;IF($C1721="",""," | "&amp;INDEX(Mapping!$B$5:$B$26,MATCH($C1721,Mapping!$A$5:$A$26,0))&amp;" | "&amp;INDEX(Mapping!$B$30:$B$41,MATCH($B1721,Mapping!$A$30:$A$41,0)))</f>
        <v/>
      </c>
      <c r="I1721" s="5">
        <f>INDEX(Variables!$C$5:$C$105,MATCH($A1721,Variables!$A$5:$A$105,0))</f>
        <v/>
      </c>
      <c r="J1721" s="5">
        <f>INDEX(Variables!$E$5:$E$105,MATCH($A1721,Variables!$A$5:$A$105,0))</f>
        <v/>
      </c>
      <c r="K1721" s="25">
        <f>LOWER(Settings!$C$4)&amp;".mit."&amp;$A1721&amp;IF($C1721="","","."&amp;$C1721&amp;"."&amp;$B1721)&amp;IF(INDEX(Variables!$D$5:$D$105,MATCH($A1721,Variables!$A$5:$A$105,0))="","","."&amp;INDEX(Variables!$D$5:$D$105,MATCH($A1721,Variables!$A$5:$A$105,0)))&amp;"."&amp;K$5</f>
        <v/>
      </c>
      <c r="L1721" s="41">
        <f>L$134*$D1721*INDEX(L$117:L$133,$E1721)</f>
        <v/>
      </c>
      <c r="M1721" s="40">
        <f>M$134*$D1721*INDEX(M$117:M$133,$E1721)</f>
        <v/>
      </c>
      <c r="N1721" s="40">
        <f>N$134*$D1721*INDEX(N$117:N$133,$E1721)</f>
        <v/>
      </c>
      <c r="O1721" s="40">
        <f>O$134*$D1721*INDEX(O$117:O$133,$E1721)</f>
        <v/>
      </c>
      <c r="P1721" s="40">
        <f>P$134*$D1721*INDEX(P$117:P$133,$E1721)</f>
        <v/>
      </c>
      <c r="Q1721" s="40">
        <f>Q$134*$D1721*INDEX(Q$117:Q$133,$E1721)</f>
        <v/>
      </c>
      <c r="R1721" s="40">
        <f>R$134*$D1721*INDEX(R$117:R$133,$E1721)</f>
        <v/>
      </c>
      <c r="S1721" s="40">
        <f>S$134*$D1721*INDEX(S$117:S$133,$E1721)</f>
        <v/>
      </c>
      <c r="T1721" s="40">
        <f>T$134*$D1721*INDEX(T$117:T$133,$E1721)</f>
        <v/>
      </c>
      <c r="U1721" s="40">
        <f>U$134*$D1721*INDEX(U$117:U$133,$E1721)</f>
        <v/>
      </c>
      <c r="V1721" s="40">
        <f>V$134*$D1721*INDEX(V$117:V$133,$E1721)</f>
        <v/>
      </c>
      <c r="W1721" s="40">
        <f>W$134*$D1721*INDEX(W$117:W$133,$E1721)</f>
        <v/>
      </c>
      <c r="X1721" s="40">
        <f>X$134*$D1721*INDEX(X$117:X$133,$E1721)</f>
        <v/>
      </c>
      <c r="Y1721" s="40">
        <f>Y$134*$D1721*INDEX(Y$117:Y$133,$E1721)</f>
        <v/>
      </c>
      <c r="Z1721" s="40">
        <f>Z$134*$D1721*INDEX(Z$117:Z$133,$E1721)</f>
        <v/>
      </c>
      <c r="AA1721" s="40">
        <f>AA$134*$D1721*INDEX(AA$117:AA$133,$E1721)</f>
        <v/>
      </c>
      <c r="AB1721" s="40">
        <f>AB$134*$D1721*INDEX(AB$117:AB$133,$E1721)</f>
        <v/>
      </c>
      <c r="AC1721" s="40">
        <f>AC$134*$D1721*INDEX(AC$117:AC$133,$E1721)</f>
        <v/>
      </c>
      <c r="AD1721" s="42">
        <f>ETSCOST(AD$134,$D1721,INDEX(AD$117:AD$133,$E1721))</f>
        <v/>
      </c>
      <c r="AE1721" s="25">
        <f>LOWER(Settings!$C$4)&amp;".mit."&amp;$A1721&amp;IF($C1721="","","."&amp;$C1721&amp;"."&amp;$B1721)&amp;IF(INDEX(Variables!$D$5:$D$105,MATCH($A1721,Variables!$A$5:$A$105,0))="","","."&amp;INDEX(Variables!$D$5:$D$105,MATCH($A1721,Variables!$A$5:$A$105,0)))&amp;"."&amp;AE$5</f>
        <v/>
      </c>
      <c r="AF1721" s="41">
        <f>AF$134*$D1721*INDEX(AF$117:AF$133,$E1721)</f>
        <v/>
      </c>
      <c r="AG1721" s="40">
        <f>AG$134*$D1721*INDEX(AG$117:AG$133,$E1721)</f>
        <v/>
      </c>
      <c r="AH1721" s="40">
        <f>AH$134*$D1721*INDEX(AH$117:AH$133,$E1721)</f>
        <v/>
      </c>
      <c r="AI1721" s="40">
        <f>AI$134*$D1721*INDEX(AI$117:AI$133,$E1721)</f>
        <v/>
      </c>
      <c r="AJ1721" s="40">
        <f>AJ$134*$D1721*INDEX(AJ$117:AJ$133,$E1721)</f>
        <v/>
      </c>
      <c r="AK1721" s="40">
        <f>AK$134*$D1721*INDEX(AK$117:AK$133,$E1721)</f>
        <v/>
      </c>
      <c r="AL1721" s="40">
        <f>AL$134*$D1721*INDEX(AL$117:AL$133,$E1721)</f>
        <v/>
      </c>
      <c r="AM1721" s="40">
        <f>AM$134*$D1721*INDEX(AM$117:AM$133,$E1721)</f>
        <v/>
      </c>
      <c r="AN1721" s="40">
        <f>AN$134*$D1721*INDEX(AN$117:AN$133,$E1721)</f>
        <v/>
      </c>
      <c r="AO1721" s="40">
        <f>AO$134*$D1721*INDEX(AO$117:AO$133,$E1721)</f>
        <v/>
      </c>
      <c r="AP1721" s="40">
        <f>AP$134*$D1721*INDEX(AP$117:AP$133,$E1721)</f>
        <v/>
      </c>
      <c r="AQ1721" s="40">
        <f>AQ$134*$D1721*INDEX(AQ$117:AQ$133,$E1721)</f>
        <v/>
      </c>
      <c r="AR1721" s="40">
        <f>AR$134*$D1721*INDEX(AR$117:AR$133,$E1721)</f>
        <v/>
      </c>
      <c r="AS1721" s="40">
        <f>AS$134*$D1721*INDEX(AS$117:AS$133,$E1721)</f>
        <v/>
      </c>
      <c r="AT1721" s="40">
        <f>AT$134*$D1721*INDEX(AT$117:AT$133,$E1721)</f>
        <v/>
      </c>
      <c r="AU1721" s="40">
        <f>AU$134*$D1721*INDEX(AU$117:AU$133,$E1721)</f>
        <v/>
      </c>
      <c r="AV1721" s="40">
        <f>AV$134*$D1721*INDEX(AV$117:AV$133,$E1721)</f>
        <v/>
      </c>
      <c r="AW1721" s="40">
        <f>AW$134*$D1721*INDEX(AW$117:AW$133,$E1721)</f>
        <v/>
      </c>
      <c r="AX1721" s="42">
        <f>ETSCOST(AX$134,$D1721,INDEX(AX$117:AX$133,$E1721))</f>
        <v/>
      </c>
    </row>
    <row r="1722" hidden="1" outlineLevel="2">
      <c r="A1722" s="5" t="inlineStr">
        <is>
          <t>ets</t>
        </is>
      </c>
      <c r="B1722" s="5" t="inlineStr">
        <is>
          <t>die</t>
        </is>
      </c>
      <c r="C1722" s="5" t="inlineStr">
        <is>
          <t>ftr</t>
        </is>
      </c>
      <c r="D1722" s="40">
        <f>INDEX(Inputs!$T$5:$T$132,MATCH($B1722&amp;"|"&amp;$C1722,Inputs!$A$5:$A$132,0))</f>
        <v/>
      </c>
      <c r="E1722" s="40">
        <f>INDEX(Inputs!$K$5:$K$132,MATCH($B1722&amp;"|"&amp;$C1722,Inputs!$A$5:$A$132,0))</f>
        <v/>
      </c>
      <c r="F1722" s="39" t="n"/>
      <c r="G1722" s="39" t="n"/>
      <c r="H1722" s="5">
        <f>INDEX(Variables!$B$5:$B$105,MATCH($A1722,Variables!$A$5:$A$105,0))&amp;IF($C1722="",""," | "&amp;INDEX(Mapping!$B$5:$B$26,MATCH($C1722,Mapping!$A$5:$A$26,0))&amp;" | "&amp;INDEX(Mapping!$B$30:$B$41,MATCH($B1722,Mapping!$A$30:$A$41,0)))</f>
        <v/>
      </c>
      <c r="I1722" s="5">
        <f>INDEX(Variables!$C$5:$C$105,MATCH($A1722,Variables!$A$5:$A$105,0))</f>
        <v/>
      </c>
      <c r="J1722" s="5">
        <f>INDEX(Variables!$E$5:$E$105,MATCH($A1722,Variables!$A$5:$A$105,0))</f>
        <v/>
      </c>
      <c r="K1722" s="25">
        <f>LOWER(Settings!$C$4)&amp;".mit."&amp;$A1722&amp;IF($C1722="","","."&amp;$C1722&amp;"."&amp;$B1722)&amp;IF(INDEX(Variables!$D$5:$D$105,MATCH($A1722,Variables!$A$5:$A$105,0))="","","."&amp;INDEX(Variables!$D$5:$D$105,MATCH($A1722,Variables!$A$5:$A$105,0)))&amp;"."&amp;K$5</f>
        <v/>
      </c>
      <c r="L1722" s="41">
        <f>L$134*$D1722*INDEX(L$117:L$133,$E1722)</f>
        <v/>
      </c>
      <c r="M1722" s="40">
        <f>M$134*$D1722*INDEX(M$117:M$133,$E1722)</f>
        <v/>
      </c>
      <c r="N1722" s="40">
        <f>N$134*$D1722*INDEX(N$117:N$133,$E1722)</f>
        <v/>
      </c>
      <c r="O1722" s="40">
        <f>O$134*$D1722*INDEX(O$117:O$133,$E1722)</f>
        <v/>
      </c>
      <c r="P1722" s="40">
        <f>P$134*$D1722*INDEX(P$117:P$133,$E1722)</f>
        <v/>
      </c>
      <c r="Q1722" s="40">
        <f>Q$134*$D1722*INDEX(Q$117:Q$133,$E1722)</f>
        <v/>
      </c>
      <c r="R1722" s="40">
        <f>R$134*$D1722*INDEX(R$117:R$133,$E1722)</f>
        <v/>
      </c>
      <c r="S1722" s="40">
        <f>S$134*$D1722*INDEX(S$117:S$133,$E1722)</f>
        <v/>
      </c>
      <c r="T1722" s="40">
        <f>T$134*$D1722*INDEX(T$117:T$133,$E1722)</f>
        <v/>
      </c>
      <c r="U1722" s="40">
        <f>U$134*$D1722*INDEX(U$117:U$133,$E1722)</f>
        <v/>
      </c>
      <c r="V1722" s="40">
        <f>V$134*$D1722*INDEX(V$117:V$133,$E1722)</f>
        <v/>
      </c>
      <c r="W1722" s="40">
        <f>W$134*$D1722*INDEX(W$117:W$133,$E1722)</f>
        <v/>
      </c>
      <c r="X1722" s="40">
        <f>X$134*$D1722*INDEX(X$117:X$133,$E1722)</f>
        <v/>
      </c>
      <c r="Y1722" s="40">
        <f>Y$134*$D1722*INDEX(Y$117:Y$133,$E1722)</f>
        <v/>
      </c>
      <c r="Z1722" s="40">
        <f>Z$134*$D1722*INDEX(Z$117:Z$133,$E1722)</f>
        <v/>
      </c>
      <c r="AA1722" s="40">
        <f>AA$134*$D1722*INDEX(AA$117:AA$133,$E1722)</f>
        <v/>
      </c>
      <c r="AB1722" s="40">
        <f>AB$134*$D1722*INDEX(AB$117:AB$133,$E1722)</f>
        <v/>
      </c>
      <c r="AC1722" s="40">
        <f>AC$134*$D1722*INDEX(AC$117:AC$133,$E1722)</f>
        <v/>
      </c>
      <c r="AD1722" s="42">
        <f>ETSCOST(AD$134,$D1722,INDEX(AD$117:AD$133,$E1722))</f>
        <v/>
      </c>
      <c r="AE1722" s="25">
        <f>LOWER(Settings!$C$4)&amp;".mit."&amp;$A1722&amp;IF($C1722="","","."&amp;$C1722&amp;"."&amp;$B1722)&amp;IF(INDEX(Variables!$D$5:$D$105,MATCH($A1722,Variables!$A$5:$A$105,0))="","","."&amp;INDEX(Variables!$D$5:$D$105,MATCH($A1722,Variables!$A$5:$A$105,0)))&amp;"."&amp;AE$5</f>
        <v/>
      </c>
      <c r="AF1722" s="41">
        <f>AF$134*$D1722*INDEX(AF$117:AF$133,$E1722)</f>
        <v/>
      </c>
      <c r="AG1722" s="40">
        <f>AG$134*$D1722*INDEX(AG$117:AG$133,$E1722)</f>
        <v/>
      </c>
      <c r="AH1722" s="40">
        <f>AH$134*$D1722*INDEX(AH$117:AH$133,$E1722)</f>
        <v/>
      </c>
      <c r="AI1722" s="40">
        <f>AI$134*$D1722*INDEX(AI$117:AI$133,$E1722)</f>
        <v/>
      </c>
      <c r="AJ1722" s="40">
        <f>AJ$134*$D1722*INDEX(AJ$117:AJ$133,$E1722)</f>
        <v/>
      </c>
      <c r="AK1722" s="40">
        <f>AK$134*$D1722*INDEX(AK$117:AK$133,$E1722)</f>
        <v/>
      </c>
      <c r="AL1722" s="40">
        <f>AL$134*$D1722*INDEX(AL$117:AL$133,$E1722)</f>
        <v/>
      </c>
      <c r="AM1722" s="40">
        <f>AM$134*$D1722*INDEX(AM$117:AM$133,$E1722)</f>
        <v/>
      </c>
      <c r="AN1722" s="40">
        <f>AN$134*$D1722*INDEX(AN$117:AN$133,$E1722)</f>
        <v/>
      </c>
      <c r="AO1722" s="40">
        <f>AO$134*$D1722*INDEX(AO$117:AO$133,$E1722)</f>
        <v/>
      </c>
      <c r="AP1722" s="40">
        <f>AP$134*$D1722*INDEX(AP$117:AP$133,$E1722)</f>
        <v/>
      </c>
      <c r="AQ1722" s="40">
        <f>AQ$134*$D1722*INDEX(AQ$117:AQ$133,$E1722)</f>
        <v/>
      </c>
      <c r="AR1722" s="40">
        <f>AR$134*$D1722*INDEX(AR$117:AR$133,$E1722)</f>
        <v/>
      </c>
      <c r="AS1722" s="40">
        <f>AS$134*$D1722*INDEX(AS$117:AS$133,$E1722)</f>
        <v/>
      </c>
      <c r="AT1722" s="40">
        <f>AT$134*$D1722*INDEX(AT$117:AT$133,$E1722)</f>
        <v/>
      </c>
      <c r="AU1722" s="40">
        <f>AU$134*$D1722*INDEX(AU$117:AU$133,$E1722)</f>
        <v/>
      </c>
      <c r="AV1722" s="40">
        <f>AV$134*$D1722*INDEX(AV$117:AV$133,$E1722)</f>
        <v/>
      </c>
      <c r="AW1722" s="40">
        <f>AW$134*$D1722*INDEX(AW$117:AW$133,$E1722)</f>
        <v/>
      </c>
      <c r="AX1722" s="42">
        <f>ETSCOST(AX$134,$D1722,INDEX(AX$117:AX$133,$E1722))</f>
        <v/>
      </c>
    </row>
    <row r="1723" hidden="1" outlineLevel="2">
      <c r="A1723" s="5" t="inlineStr">
        <is>
          <t>ets</t>
        </is>
      </c>
      <c r="B1723" s="5" t="inlineStr">
        <is>
          <t>lpg</t>
        </is>
      </c>
      <c r="C1723" s="5" t="inlineStr">
        <is>
          <t>ftr</t>
        </is>
      </c>
      <c r="D1723" s="40">
        <f>INDEX(Inputs!$T$5:$T$132,MATCH($B1723&amp;"|"&amp;$C1723,Inputs!$A$5:$A$132,0))</f>
        <v/>
      </c>
      <c r="E1723" s="40">
        <f>INDEX(Inputs!$K$5:$K$132,MATCH($B1723&amp;"|"&amp;$C1723,Inputs!$A$5:$A$132,0))</f>
        <v/>
      </c>
      <c r="F1723" s="39" t="n"/>
      <c r="G1723" s="39" t="n"/>
      <c r="H1723" s="5">
        <f>INDEX(Variables!$B$5:$B$105,MATCH($A1723,Variables!$A$5:$A$105,0))&amp;IF($C1723="",""," | "&amp;INDEX(Mapping!$B$5:$B$26,MATCH($C1723,Mapping!$A$5:$A$26,0))&amp;" | "&amp;INDEX(Mapping!$B$30:$B$41,MATCH($B1723,Mapping!$A$30:$A$41,0)))</f>
        <v/>
      </c>
      <c r="I1723" s="5">
        <f>INDEX(Variables!$C$5:$C$105,MATCH($A1723,Variables!$A$5:$A$105,0))</f>
        <v/>
      </c>
      <c r="J1723" s="5">
        <f>INDEX(Variables!$E$5:$E$105,MATCH($A1723,Variables!$A$5:$A$105,0))</f>
        <v/>
      </c>
      <c r="K1723" s="25">
        <f>LOWER(Settings!$C$4)&amp;".mit."&amp;$A1723&amp;IF($C1723="","","."&amp;$C1723&amp;"."&amp;$B1723)&amp;IF(INDEX(Variables!$D$5:$D$105,MATCH($A1723,Variables!$A$5:$A$105,0))="","","."&amp;INDEX(Variables!$D$5:$D$105,MATCH($A1723,Variables!$A$5:$A$105,0)))&amp;"."&amp;K$5</f>
        <v/>
      </c>
      <c r="L1723" s="41">
        <f>L$134*$D1723*INDEX(L$117:L$133,$E1723)</f>
        <v/>
      </c>
      <c r="M1723" s="40">
        <f>M$134*$D1723*INDEX(M$117:M$133,$E1723)</f>
        <v/>
      </c>
      <c r="N1723" s="40">
        <f>N$134*$D1723*INDEX(N$117:N$133,$E1723)</f>
        <v/>
      </c>
      <c r="O1723" s="40">
        <f>O$134*$D1723*INDEX(O$117:O$133,$E1723)</f>
        <v/>
      </c>
      <c r="P1723" s="40">
        <f>P$134*$D1723*INDEX(P$117:P$133,$E1723)</f>
        <v/>
      </c>
      <c r="Q1723" s="40">
        <f>Q$134*$D1723*INDEX(Q$117:Q$133,$E1723)</f>
        <v/>
      </c>
      <c r="R1723" s="40">
        <f>R$134*$D1723*INDEX(R$117:R$133,$E1723)</f>
        <v/>
      </c>
      <c r="S1723" s="40">
        <f>S$134*$D1723*INDEX(S$117:S$133,$E1723)</f>
        <v/>
      </c>
      <c r="T1723" s="40">
        <f>T$134*$D1723*INDEX(T$117:T$133,$E1723)</f>
        <v/>
      </c>
      <c r="U1723" s="40">
        <f>U$134*$D1723*INDEX(U$117:U$133,$E1723)</f>
        <v/>
      </c>
      <c r="V1723" s="40">
        <f>V$134*$D1723*INDEX(V$117:V$133,$E1723)</f>
        <v/>
      </c>
      <c r="W1723" s="40">
        <f>W$134*$D1723*INDEX(W$117:W$133,$E1723)</f>
        <v/>
      </c>
      <c r="X1723" s="40">
        <f>X$134*$D1723*INDEX(X$117:X$133,$E1723)</f>
        <v/>
      </c>
      <c r="Y1723" s="40">
        <f>Y$134*$D1723*INDEX(Y$117:Y$133,$E1723)</f>
        <v/>
      </c>
      <c r="Z1723" s="40">
        <f>Z$134*$D1723*INDEX(Z$117:Z$133,$E1723)</f>
        <v/>
      </c>
      <c r="AA1723" s="40">
        <f>AA$134*$D1723*INDEX(AA$117:AA$133,$E1723)</f>
        <v/>
      </c>
      <c r="AB1723" s="40">
        <f>AB$134*$D1723*INDEX(AB$117:AB$133,$E1723)</f>
        <v/>
      </c>
      <c r="AC1723" s="40">
        <f>AC$134*$D1723*INDEX(AC$117:AC$133,$E1723)</f>
        <v/>
      </c>
      <c r="AD1723" s="42">
        <f>ETSCOST(AD$134,$D1723,INDEX(AD$117:AD$133,$E1723))</f>
        <v/>
      </c>
      <c r="AE1723" s="25">
        <f>LOWER(Settings!$C$4)&amp;".mit."&amp;$A1723&amp;IF($C1723="","","."&amp;$C1723&amp;"."&amp;$B1723)&amp;IF(INDEX(Variables!$D$5:$D$105,MATCH($A1723,Variables!$A$5:$A$105,0))="","","."&amp;INDEX(Variables!$D$5:$D$105,MATCH($A1723,Variables!$A$5:$A$105,0)))&amp;"."&amp;AE$5</f>
        <v/>
      </c>
      <c r="AF1723" s="41">
        <f>AF$134*$D1723*INDEX(AF$117:AF$133,$E1723)</f>
        <v/>
      </c>
      <c r="AG1723" s="40">
        <f>AG$134*$D1723*INDEX(AG$117:AG$133,$E1723)</f>
        <v/>
      </c>
      <c r="AH1723" s="40">
        <f>AH$134*$D1723*INDEX(AH$117:AH$133,$E1723)</f>
        <v/>
      </c>
      <c r="AI1723" s="40">
        <f>AI$134*$D1723*INDEX(AI$117:AI$133,$E1723)</f>
        <v/>
      </c>
      <c r="AJ1723" s="40">
        <f>AJ$134*$D1723*INDEX(AJ$117:AJ$133,$E1723)</f>
        <v/>
      </c>
      <c r="AK1723" s="40">
        <f>AK$134*$D1723*INDEX(AK$117:AK$133,$E1723)</f>
        <v/>
      </c>
      <c r="AL1723" s="40">
        <f>AL$134*$D1723*INDEX(AL$117:AL$133,$E1723)</f>
        <v/>
      </c>
      <c r="AM1723" s="40">
        <f>AM$134*$D1723*INDEX(AM$117:AM$133,$E1723)</f>
        <v/>
      </c>
      <c r="AN1723" s="40">
        <f>AN$134*$D1723*INDEX(AN$117:AN$133,$E1723)</f>
        <v/>
      </c>
      <c r="AO1723" s="40">
        <f>AO$134*$D1723*INDEX(AO$117:AO$133,$E1723)</f>
        <v/>
      </c>
      <c r="AP1723" s="40">
        <f>AP$134*$D1723*INDEX(AP$117:AP$133,$E1723)</f>
        <v/>
      </c>
      <c r="AQ1723" s="40">
        <f>AQ$134*$D1723*INDEX(AQ$117:AQ$133,$E1723)</f>
        <v/>
      </c>
      <c r="AR1723" s="40">
        <f>AR$134*$D1723*INDEX(AR$117:AR$133,$E1723)</f>
        <v/>
      </c>
      <c r="AS1723" s="40">
        <f>AS$134*$D1723*INDEX(AS$117:AS$133,$E1723)</f>
        <v/>
      </c>
      <c r="AT1723" s="40">
        <f>AT$134*$D1723*INDEX(AT$117:AT$133,$E1723)</f>
        <v/>
      </c>
      <c r="AU1723" s="40">
        <f>AU$134*$D1723*INDEX(AU$117:AU$133,$E1723)</f>
        <v/>
      </c>
      <c r="AV1723" s="40">
        <f>AV$134*$D1723*INDEX(AV$117:AV$133,$E1723)</f>
        <v/>
      </c>
      <c r="AW1723" s="40">
        <f>AW$134*$D1723*INDEX(AW$117:AW$133,$E1723)</f>
        <v/>
      </c>
      <c r="AX1723" s="42">
        <f>ETSCOST(AX$134,$D1723,INDEX(AX$117:AX$133,$E1723))</f>
        <v/>
      </c>
    </row>
    <row r="1724" hidden="1" outlineLevel="2">
      <c r="A1724" s="5" t="inlineStr">
        <is>
          <t>ets</t>
        </is>
      </c>
      <c r="B1724" s="5" t="inlineStr">
        <is>
          <t>ker</t>
        </is>
      </c>
      <c r="C1724" s="5" t="inlineStr">
        <is>
          <t>ftr</t>
        </is>
      </c>
      <c r="D1724" s="40">
        <f>INDEX(Inputs!$T$5:$T$132,MATCH($B1724&amp;"|"&amp;$C1724,Inputs!$A$5:$A$132,0))</f>
        <v/>
      </c>
      <c r="E1724" s="40">
        <f>INDEX(Inputs!$K$5:$K$132,MATCH($B1724&amp;"|"&amp;$C1724,Inputs!$A$5:$A$132,0))</f>
        <v/>
      </c>
      <c r="F1724" s="39" t="n"/>
      <c r="G1724" s="39" t="n"/>
      <c r="H1724" s="5">
        <f>INDEX(Variables!$B$5:$B$105,MATCH($A1724,Variables!$A$5:$A$105,0))&amp;IF($C1724="",""," | "&amp;INDEX(Mapping!$B$5:$B$26,MATCH($C1724,Mapping!$A$5:$A$26,0))&amp;" | "&amp;INDEX(Mapping!$B$30:$B$41,MATCH($B1724,Mapping!$A$30:$A$41,0)))</f>
        <v/>
      </c>
      <c r="I1724" s="5">
        <f>INDEX(Variables!$C$5:$C$105,MATCH($A1724,Variables!$A$5:$A$105,0))</f>
        <v/>
      </c>
      <c r="J1724" s="5">
        <f>INDEX(Variables!$E$5:$E$105,MATCH($A1724,Variables!$A$5:$A$105,0))</f>
        <v/>
      </c>
      <c r="K1724" s="25">
        <f>LOWER(Settings!$C$4)&amp;".mit."&amp;$A1724&amp;IF($C1724="","","."&amp;$C1724&amp;"."&amp;$B1724)&amp;IF(INDEX(Variables!$D$5:$D$105,MATCH($A1724,Variables!$A$5:$A$105,0))="","","."&amp;INDEX(Variables!$D$5:$D$105,MATCH($A1724,Variables!$A$5:$A$105,0)))&amp;"."&amp;K$5</f>
        <v/>
      </c>
      <c r="L1724" s="41">
        <f>L$134*$D1724*INDEX(L$117:L$133,$E1724)</f>
        <v/>
      </c>
      <c r="M1724" s="40">
        <f>M$134*$D1724*INDEX(M$117:M$133,$E1724)</f>
        <v/>
      </c>
      <c r="N1724" s="40">
        <f>N$134*$D1724*INDEX(N$117:N$133,$E1724)</f>
        <v/>
      </c>
      <c r="O1724" s="40">
        <f>O$134*$D1724*INDEX(O$117:O$133,$E1724)</f>
        <v/>
      </c>
      <c r="P1724" s="40">
        <f>P$134*$D1724*INDEX(P$117:P$133,$E1724)</f>
        <v/>
      </c>
      <c r="Q1724" s="40">
        <f>Q$134*$D1724*INDEX(Q$117:Q$133,$E1724)</f>
        <v/>
      </c>
      <c r="R1724" s="40">
        <f>R$134*$D1724*INDEX(R$117:R$133,$E1724)</f>
        <v/>
      </c>
      <c r="S1724" s="40">
        <f>S$134*$D1724*INDEX(S$117:S$133,$E1724)</f>
        <v/>
      </c>
      <c r="T1724" s="40">
        <f>T$134*$D1724*INDEX(T$117:T$133,$E1724)</f>
        <v/>
      </c>
      <c r="U1724" s="40">
        <f>U$134*$D1724*INDEX(U$117:U$133,$E1724)</f>
        <v/>
      </c>
      <c r="V1724" s="40">
        <f>V$134*$D1724*INDEX(V$117:V$133,$E1724)</f>
        <v/>
      </c>
      <c r="W1724" s="40">
        <f>W$134*$D1724*INDEX(W$117:W$133,$E1724)</f>
        <v/>
      </c>
      <c r="X1724" s="40">
        <f>X$134*$D1724*INDEX(X$117:X$133,$E1724)</f>
        <v/>
      </c>
      <c r="Y1724" s="40">
        <f>Y$134*$D1724*INDEX(Y$117:Y$133,$E1724)</f>
        <v/>
      </c>
      <c r="Z1724" s="40">
        <f>Z$134*$D1724*INDEX(Z$117:Z$133,$E1724)</f>
        <v/>
      </c>
      <c r="AA1724" s="40">
        <f>AA$134*$D1724*INDEX(AA$117:AA$133,$E1724)</f>
        <v/>
      </c>
      <c r="AB1724" s="40">
        <f>AB$134*$D1724*INDEX(AB$117:AB$133,$E1724)</f>
        <v/>
      </c>
      <c r="AC1724" s="40">
        <f>AC$134*$D1724*INDEX(AC$117:AC$133,$E1724)</f>
        <v/>
      </c>
      <c r="AD1724" s="42">
        <f>ETSCOST(AD$134,$D1724,INDEX(AD$117:AD$133,$E1724))</f>
        <v/>
      </c>
      <c r="AE1724" s="25">
        <f>LOWER(Settings!$C$4)&amp;".mit."&amp;$A1724&amp;IF($C1724="","","."&amp;$C1724&amp;"."&amp;$B1724)&amp;IF(INDEX(Variables!$D$5:$D$105,MATCH($A1724,Variables!$A$5:$A$105,0))="","","."&amp;INDEX(Variables!$D$5:$D$105,MATCH($A1724,Variables!$A$5:$A$105,0)))&amp;"."&amp;AE$5</f>
        <v/>
      </c>
      <c r="AF1724" s="41">
        <f>AF$134*$D1724*INDEX(AF$117:AF$133,$E1724)</f>
        <v/>
      </c>
      <c r="AG1724" s="40">
        <f>AG$134*$D1724*INDEX(AG$117:AG$133,$E1724)</f>
        <v/>
      </c>
      <c r="AH1724" s="40">
        <f>AH$134*$D1724*INDEX(AH$117:AH$133,$E1724)</f>
        <v/>
      </c>
      <c r="AI1724" s="40">
        <f>AI$134*$D1724*INDEX(AI$117:AI$133,$E1724)</f>
        <v/>
      </c>
      <c r="AJ1724" s="40">
        <f>AJ$134*$D1724*INDEX(AJ$117:AJ$133,$E1724)</f>
        <v/>
      </c>
      <c r="AK1724" s="40">
        <f>AK$134*$D1724*INDEX(AK$117:AK$133,$E1724)</f>
        <v/>
      </c>
      <c r="AL1724" s="40">
        <f>AL$134*$D1724*INDEX(AL$117:AL$133,$E1724)</f>
        <v/>
      </c>
      <c r="AM1724" s="40">
        <f>AM$134*$D1724*INDEX(AM$117:AM$133,$E1724)</f>
        <v/>
      </c>
      <c r="AN1724" s="40">
        <f>AN$134*$D1724*INDEX(AN$117:AN$133,$E1724)</f>
        <v/>
      </c>
      <c r="AO1724" s="40">
        <f>AO$134*$D1724*INDEX(AO$117:AO$133,$E1724)</f>
        <v/>
      </c>
      <c r="AP1724" s="40">
        <f>AP$134*$D1724*INDEX(AP$117:AP$133,$E1724)</f>
        <v/>
      </c>
      <c r="AQ1724" s="40">
        <f>AQ$134*$D1724*INDEX(AQ$117:AQ$133,$E1724)</f>
        <v/>
      </c>
      <c r="AR1724" s="40">
        <f>AR$134*$D1724*INDEX(AR$117:AR$133,$E1724)</f>
        <v/>
      </c>
      <c r="AS1724" s="40">
        <f>AS$134*$D1724*INDEX(AS$117:AS$133,$E1724)</f>
        <v/>
      </c>
      <c r="AT1724" s="40">
        <f>AT$134*$D1724*INDEX(AT$117:AT$133,$E1724)</f>
        <v/>
      </c>
      <c r="AU1724" s="40">
        <f>AU$134*$D1724*INDEX(AU$117:AU$133,$E1724)</f>
        <v/>
      </c>
      <c r="AV1724" s="40">
        <f>AV$134*$D1724*INDEX(AV$117:AV$133,$E1724)</f>
        <v/>
      </c>
      <c r="AW1724" s="40">
        <f>AW$134*$D1724*INDEX(AW$117:AW$133,$E1724)</f>
        <v/>
      </c>
      <c r="AX1724" s="42">
        <f>ETSCOST(AX$134,$D1724,INDEX(AX$117:AX$133,$E1724))</f>
        <v/>
      </c>
    </row>
    <row r="1725" hidden="1" outlineLevel="2">
      <c r="A1725" s="5" t="inlineStr">
        <is>
          <t>ets</t>
        </is>
      </c>
      <c r="B1725" s="5" t="inlineStr">
        <is>
          <t>oop</t>
        </is>
      </c>
      <c r="C1725" s="5" t="inlineStr">
        <is>
          <t>ftr</t>
        </is>
      </c>
      <c r="D1725" s="40">
        <f>INDEX(Inputs!$T$5:$T$132,MATCH($B1725&amp;"|"&amp;$C1725,Inputs!$A$5:$A$132,0))</f>
        <v/>
      </c>
      <c r="E1725" s="40">
        <f>INDEX(Inputs!$K$5:$K$132,MATCH($B1725&amp;"|"&amp;$C1725,Inputs!$A$5:$A$132,0))</f>
        <v/>
      </c>
      <c r="F1725" s="39" t="n"/>
      <c r="G1725" s="39" t="n"/>
      <c r="H1725" s="5">
        <f>INDEX(Variables!$B$5:$B$105,MATCH($A1725,Variables!$A$5:$A$105,0))&amp;IF($C1725="",""," | "&amp;INDEX(Mapping!$B$5:$B$26,MATCH($C1725,Mapping!$A$5:$A$26,0))&amp;" | "&amp;INDEX(Mapping!$B$30:$B$41,MATCH($B1725,Mapping!$A$30:$A$41,0)))</f>
        <v/>
      </c>
      <c r="I1725" s="5">
        <f>INDEX(Variables!$C$5:$C$105,MATCH($A1725,Variables!$A$5:$A$105,0))</f>
        <v/>
      </c>
      <c r="J1725" s="5">
        <f>INDEX(Variables!$E$5:$E$105,MATCH($A1725,Variables!$A$5:$A$105,0))</f>
        <v/>
      </c>
      <c r="K1725" s="25">
        <f>LOWER(Settings!$C$4)&amp;".mit."&amp;$A1725&amp;IF($C1725="","","."&amp;$C1725&amp;"."&amp;$B1725)&amp;IF(INDEX(Variables!$D$5:$D$105,MATCH($A1725,Variables!$A$5:$A$105,0))="","","."&amp;INDEX(Variables!$D$5:$D$105,MATCH($A1725,Variables!$A$5:$A$105,0)))&amp;"."&amp;K$5</f>
        <v/>
      </c>
      <c r="L1725" s="41">
        <f>L$134*$D1725*INDEX(L$117:L$133,$E1725)</f>
        <v/>
      </c>
      <c r="M1725" s="40">
        <f>M$134*$D1725*INDEX(M$117:M$133,$E1725)</f>
        <v/>
      </c>
      <c r="N1725" s="40">
        <f>N$134*$D1725*INDEX(N$117:N$133,$E1725)</f>
        <v/>
      </c>
      <c r="O1725" s="40">
        <f>O$134*$D1725*INDEX(O$117:O$133,$E1725)</f>
        <v/>
      </c>
      <c r="P1725" s="40">
        <f>P$134*$D1725*INDEX(P$117:P$133,$E1725)</f>
        <v/>
      </c>
      <c r="Q1725" s="40">
        <f>Q$134*$D1725*INDEX(Q$117:Q$133,$E1725)</f>
        <v/>
      </c>
      <c r="R1725" s="40">
        <f>R$134*$D1725*INDEX(R$117:R$133,$E1725)</f>
        <v/>
      </c>
      <c r="S1725" s="40">
        <f>S$134*$D1725*INDEX(S$117:S$133,$E1725)</f>
        <v/>
      </c>
      <c r="T1725" s="40">
        <f>T$134*$D1725*INDEX(T$117:T$133,$E1725)</f>
        <v/>
      </c>
      <c r="U1725" s="40">
        <f>U$134*$D1725*INDEX(U$117:U$133,$E1725)</f>
        <v/>
      </c>
      <c r="V1725" s="40">
        <f>V$134*$D1725*INDEX(V$117:V$133,$E1725)</f>
        <v/>
      </c>
      <c r="W1725" s="40">
        <f>W$134*$D1725*INDEX(W$117:W$133,$E1725)</f>
        <v/>
      </c>
      <c r="X1725" s="40">
        <f>X$134*$D1725*INDEX(X$117:X$133,$E1725)</f>
        <v/>
      </c>
      <c r="Y1725" s="40">
        <f>Y$134*$D1725*INDEX(Y$117:Y$133,$E1725)</f>
        <v/>
      </c>
      <c r="Z1725" s="40">
        <f>Z$134*$D1725*INDEX(Z$117:Z$133,$E1725)</f>
        <v/>
      </c>
      <c r="AA1725" s="40">
        <f>AA$134*$D1725*INDEX(AA$117:AA$133,$E1725)</f>
        <v/>
      </c>
      <c r="AB1725" s="40">
        <f>AB$134*$D1725*INDEX(AB$117:AB$133,$E1725)</f>
        <v/>
      </c>
      <c r="AC1725" s="40">
        <f>AC$134*$D1725*INDEX(AC$117:AC$133,$E1725)</f>
        <v/>
      </c>
      <c r="AD1725" s="42">
        <f>ETSCOST(AD$134,$D1725,INDEX(AD$117:AD$133,$E1725))</f>
        <v/>
      </c>
      <c r="AE1725" s="25">
        <f>LOWER(Settings!$C$4)&amp;".mit."&amp;$A1725&amp;IF($C1725="","","."&amp;$C1725&amp;"."&amp;$B1725)&amp;IF(INDEX(Variables!$D$5:$D$105,MATCH($A1725,Variables!$A$5:$A$105,0))="","","."&amp;INDEX(Variables!$D$5:$D$105,MATCH($A1725,Variables!$A$5:$A$105,0)))&amp;"."&amp;AE$5</f>
        <v/>
      </c>
      <c r="AF1725" s="41">
        <f>AF$134*$D1725*INDEX(AF$117:AF$133,$E1725)</f>
        <v/>
      </c>
      <c r="AG1725" s="40">
        <f>AG$134*$D1725*INDEX(AG$117:AG$133,$E1725)</f>
        <v/>
      </c>
      <c r="AH1725" s="40">
        <f>AH$134*$D1725*INDEX(AH$117:AH$133,$E1725)</f>
        <v/>
      </c>
      <c r="AI1725" s="40">
        <f>AI$134*$D1725*INDEX(AI$117:AI$133,$E1725)</f>
        <v/>
      </c>
      <c r="AJ1725" s="40">
        <f>AJ$134*$D1725*INDEX(AJ$117:AJ$133,$E1725)</f>
        <v/>
      </c>
      <c r="AK1725" s="40">
        <f>AK$134*$D1725*INDEX(AK$117:AK$133,$E1725)</f>
        <v/>
      </c>
      <c r="AL1725" s="40">
        <f>AL$134*$D1725*INDEX(AL$117:AL$133,$E1725)</f>
        <v/>
      </c>
      <c r="AM1725" s="40">
        <f>AM$134*$D1725*INDEX(AM$117:AM$133,$E1725)</f>
        <v/>
      </c>
      <c r="AN1725" s="40">
        <f>AN$134*$D1725*INDEX(AN$117:AN$133,$E1725)</f>
        <v/>
      </c>
      <c r="AO1725" s="40">
        <f>AO$134*$D1725*INDEX(AO$117:AO$133,$E1725)</f>
        <v/>
      </c>
      <c r="AP1725" s="40">
        <f>AP$134*$D1725*INDEX(AP$117:AP$133,$E1725)</f>
        <v/>
      </c>
      <c r="AQ1725" s="40">
        <f>AQ$134*$D1725*INDEX(AQ$117:AQ$133,$E1725)</f>
        <v/>
      </c>
      <c r="AR1725" s="40">
        <f>AR$134*$D1725*INDEX(AR$117:AR$133,$E1725)</f>
        <v/>
      </c>
      <c r="AS1725" s="40">
        <f>AS$134*$D1725*INDEX(AS$117:AS$133,$E1725)</f>
        <v/>
      </c>
      <c r="AT1725" s="40">
        <f>AT$134*$D1725*INDEX(AT$117:AT$133,$E1725)</f>
        <v/>
      </c>
      <c r="AU1725" s="40">
        <f>AU$134*$D1725*INDEX(AU$117:AU$133,$E1725)</f>
        <v/>
      </c>
      <c r="AV1725" s="40">
        <f>AV$134*$D1725*INDEX(AV$117:AV$133,$E1725)</f>
        <v/>
      </c>
      <c r="AW1725" s="40">
        <f>AW$134*$D1725*INDEX(AW$117:AW$133,$E1725)</f>
        <v/>
      </c>
      <c r="AX1725" s="42">
        <f>ETSCOST(AX$134,$D1725,INDEX(AX$117:AX$133,$E1725))</f>
        <v/>
      </c>
    </row>
    <row r="1726" hidden="1" outlineLevel="2">
      <c r="A1726" s="5" t="inlineStr">
        <is>
          <t>ets</t>
        </is>
      </c>
      <c r="B1726" s="5" t="inlineStr">
        <is>
          <t>bio</t>
        </is>
      </c>
      <c r="C1726" s="5" t="inlineStr">
        <is>
          <t>ftr</t>
        </is>
      </c>
      <c r="D1726" s="40">
        <f>INDEX(Inputs!$T$5:$T$132,MATCH($B1726&amp;"|"&amp;$C1726,Inputs!$A$5:$A$132,0))</f>
        <v/>
      </c>
      <c r="E1726" s="40">
        <f>INDEX(Inputs!$K$5:$K$132,MATCH($B1726&amp;"|"&amp;$C1726,Inputs!$A$5:$A$132,0))</f>
        <v/>
      </c>
      <c r="F1726" s="39" t="n"/>
      <c r="G1726" s="39" t="n"/>
      <c r="H1726" s="5">
        <f>INDEX(Variables!$B$5:$B$105,MATCH($A1726,Variables!$A$5:$A$105,0))&amp;IF($C1726="",""," | "&amp;INDEX(Mapping!$B$5:$B$26,MATCH($C1726,Mapping!$A$5:$A$26,0))&amp;" | "&amp;INDEX(Mapping!$B$30:$B$41,MATCH($B1726,Mapping!$A$30:$A$41,0)))</f>
        <v/>
      </c>
      <c r="I1726" s="5">
        <f>INDEX(Variables!$C$5:$C$105,MATCH($A1726,Variables!$A$5:$A$105,0))</f>
        <v/>
      </c>
      <c r="J1726" s="5">
        <f>INDEX(Variables!$E$5:$E$105,MATCH($A1726,Variables!$A$5:$A$105,0))</f>
        <v/>
      </c>
      <c r="K1726" s="25">
        <f>LOWER(Settings!$C$4)&amp;".mit."&amp;$A1726&amp;IF($C1726="","","."&amp;$C1726&amp;"."&amp;$B1726)&amp;IF(INDEX(Variables!$D$5:$D$105,MATCH($A1726,Variables!$A$5:$A$105,0))="","","."&amp;INDEX(Variables!$D$5:$D$105,MATCH($A1726,Variables!$A$5:$A$105,0)))&amp;"."&amp;K$5</f>
        <v/>
      </c>
      <c r="L1726" s="41">
        <f>L$134*$D1726*INDEX(L$117:L$133,$E1726)</f>
        <v/>
      </c>
      <c r="M1726" s="40">
        <f>M$134*$D1726*INDEX(M$117:M$133,$E1726)</f>
        <v/>
      </c>
      <c r="N1726" s="40">
        <f>N$134*$D1726*INDEX(N$117:N$133,$E1726)</f>
        <v/>
      </c>
      <c r="O1726" s="40">
        <f>O$134*$D1726*INDEX(O$117:O$133,$E1726)</f>
        <v/>
      </c>
      <c r="P1726" s="40">
        <f>P$134*$D1726*INDEX(P$117:P$133,$E1726)</f>
        <v/>
      </c>
      <c r="Q1726" s="40">
        <f>Q$134*$D1726*INDEX(Q$117:Q$133,$E1726)</f>
        <v/>
      </c>
      <c r="R1726" s="40">
        <f>R$134*$D1726*INDEX(R$117:R$133,$E1726)</f>
        <v/>
      </c>
      <c r="S1726" s="40">
        <f>S$134*$D1726*INDEX(S$117:S$133,$E1726)</f>
        <v/>
      </c>
      <c r="T1726" s="40">
        <f>T$134*$D1726*INDEX(T$117:T$133,$E1726)</f>
        <v/>
      </c>
      <c r="U1726" s="40">
        <f>U$134*$D1726*INDEX(U$117:U$133,$E1726)</f>
        <v/>
      </c>
      <c r="V1726" s="40">
        <f>V$134*$D1726*INDEX(V$117:V$133,$E1726)</f>
        <v/>
      </c>
      <c r="W1726" s="40">
        <f>W$134*$D1726*INDEX(W$117:W$133,$E1726)</f>
        <v/>
      </c>
      <c r="X1726" s="40">
        <f>X$134*$D1726*INDEX(X$117:X$133,$E1726)</f>
        <v/>
      </c>
      <c r="Y1726" s="40">
        <f>Y$134*$D1726*INDEX(Y$117:Y$133,$E1726)</f>
        <v/>
      </c>
      <c r="Z1726" s="40">
        <f>Z$134*$D1726*INDEX(Z$117:Z$133,$E1726)</f>
        <v/>
      </c>
      <c r="AA1726" s="40">
        <f>AA$134*$D1726*INDEX(AA$117:AA$133,$E1726)</f>
        <v/>
      </c>
      <c r="AB1726" s="40">
        <f>AB$134*$D1726*INDEX(AB$117:AB$133,$E1726)</f>
        <v/>
      </c>
      <c r="AC1726" s="40">
        <f>AC$134*$D1726*INDEX(AC$117:AC$133,$E1726)</f>
        <v/>
      </c>
      <c r="AD1726" s="42">
        <f>ETSCOST(AD$134,$D1726,INDEX(AD$117:AD$133,$E1726))</f>
        <v/>
      </c>
      <c r="AE1726" s="25">
        <f>LOWER(Settings!$C$4)&amp;".mit."&amp;$A1726&amp;IF($C1726="","","."&amp;$C1726&amp;"."&amp;$B1726)&amp;IF(INDEX(Variables!$D$5:$D$105,MATCH($A1726,Variables!$A$5:$A$105,0))="","","."&amp;INDEX(Variables!$D$5:$D$105,MATCH($A1726,Variables!$A$5:$A$105,0)))&amp;"."&amp;AE$5</f>
        <v/>
      </c>
      <c r="AF1726" s="41">
        <f>AF$134*$D1726*INDEX(AF$117:AF$133,$E1726)</f>
        <v/>
      </c>
      <c r="AG1726" s="40">
        <f>AG$134*$D1726*INDEX(AG$117:AG$133,$E1726)</f>
        <v/>
      </c>
      <c r="AH1726" s="40">
        <f>AH$134*$D1726*INDEX(AH$117:AH$133,$E1726)</f>
        <v/>
      </c>
      <c r="AI1726" s="40">
        <f>AI$134*$D1726*INDEX(AI$117:AI$133,$E1726)</f>
        <v/>
      </c>
      <c r="AJ1726" s="40">
        <f>AJ$134*$D1726*INDEX(AJ$117:AJ$133,$E1726)</f>
        <v/>
      </c>
      <c r="AK1726" s="40">
        <f>AK$134*$D1726*INDEX(AK$117:AK$133,$E1726)</f>
        <v/>
      </c>
      <c r="AL1726" s="40">
        <f>AL$134*$D1726*INDEX(AL$117:AL$133,$E1726)</f>
        <v/>
      </c>
      <c r="AM1726" s="40">
        <f>AM$134*$D1726*INDEX(AM$117:AM$133,$E1726)</f>
        <v/>
      </c>
      <c r="AN1726" s="40">
        <f>AN$134*$D1726*INDEX(AN$117:AN$133,$E1726)</f>
        <v/>
      </c>
      <c r="AO1726" s="40">
        <f>AO$134*$D1726*INDEX(AO$117:AO$133,$E1726)</f>
        <v/>
      </c>
      <c r="AP1726" s="40">
        <f>AP$134*$D1726*INDEX(AP$117:AP$133,$E1726)</f>
        <v/>
      </c>
      <c r="AQ1726" s="40">
        <f>AQ$134*$D1726*INDEX(AQ$117:AQ$133,$E1726)</f>
        <v/>
      </c>
      <c r="AR1726" s="40">
        <f>AR$134*$D1726*INDEX(AR$117:AR$133,$E1726)</f>
        <v/>
      </c>
      <c r="AS1726" s="40">
        <f>AS$134*$D1726*INDEX(AS$117:AS$133,$E1726)</f>
        <v/>
      </c>
      <c r="AT1726" s="40">
        <f>AT$134*$D1726*INDEX(AT$117:AT$133,$E1726)</f>
        <v/>
      </c>
      <c r="AU1726" s="40">
        <f>AU$134*$D1726*INDEX(AU$117:AU$133,$E1726)</f>
        <v/>
      </c>
      <c r="AV1726" s="40">
        <f>AV$134*$D1726*INDEX(AV$117:AV$133,$E1726)</f>
        <v/>
      </c>
      <c r="AW1726" s="40">
        <f>AW$134*$D1726*INDEX(AW$117:AW$133,$E1726)</f>
        <v/>
      </c>
      <c r="AX1726" s="42">
        <f>ETSCOST(AX$134,$D1726,INDEX(AX$117:AX$133,$E1726))</f>
        <v/>
      </c>
    </row>
    <row r="1727" hidden="1" outlineLevel="2"/>
    <row r="1728" hidden="1" outlineLevel="2">
      <c r="A1728" s="5" t="inlineStr">
        <is>
          <t>ntx</t>
        </is>
      </c>
      <c r="B1728" s="5" t="inlineStr">
        <is>
          <t>coa</t>
        </is>
      </c>
      <c r="C1728" s="5" t="inlineStr">
        <is>
          <t>ftr</t>
        </is>
      </c>
      <c r="D1728" s="40">
        <f>INDEX(Inputs!$L$5:$L$132,MATCH($B1728&amp;"|"&amp;$C1728,Inputs!$A$5:$A$132,0))</f>
        <v/>
      </c>
      <c r="E1728" s="40">
        <f>INDEX(Inputs!$I$5:$I$132,MATCH($B1728&amp;"|"&amp;$C1728,Inputs!$A$5:$A$132,0))</f>
        <v/>
      </c>
      <c r="F1728" s="39" t="n"/>
      <c r="G1728" s="39" t="n"/>
      <c r="H1728" s="5">
        <f>INDEX(Variables!$B$5:$B$105,MATCH($A1728,Variables!$A$5:$A$105,0))&amp;IF($C1728="",""," | "&amp;INDEX(Mapping!$B$5:$B$26,MATCH($C1728,Mapping!$A$5:$A$26,0))&amp;" | "&amp;INDEX(Mapping!$B$30:$B$41,MATCH($B1728,Mapping!$A$30:$A$41,0)))</f>
        <v/>
      </c>
      <c r="I1728" s="5">
        <f>INDEX(Variables!$C$5:$C$105,MATCH($A1728,Variables!$A$5:$A$105,0))</f>
        <v/>
      </c>
      <c r="J1728" s="5">
        <f>INDEX(Variables!$E$5:$E$105,MATCH($A1728,Variables!$A$5:$A$105,0))</f>
        <v/>
      </c>
      <c r="K1728" s="25">
        <f>LOWER(Settings!$C$4)&amp;".mit."&amp;$A1728&amp;IF($C1728="","","."&amp;$C1728&amp;"."&amp;$B1728)&amp;IF(INDEX(Variables!$D$5:$D$105,MATCH($A1728,Variables!$A$5:$A$105,0))="","","."&amp;INDEX(Variables!$D$5:$D$105,MATCH($A1728,Variables!$A$5:$A$105,0)))&amp;"."&amp;K$5</f>
        <v/>
      </c>
      <c r="L1728" s="41">
        <f>INDEX(L$78:L$91,$D1728)/$E1728</f>
        <v/>
      </c>
      <c r="M1728" s="40">
        <f>INDEX(M$78:M$91,$D1728)/$E1728</f>
        <v/>
      </c>
      <c r="N1728" s="40">
        <f>INDEX(N$78:N$91,$D1728)/$E1728</f>
        <v/>
      </c>
      <c r="O1728" s="40">
        <f>INDEX(O$78:O$91,$D1728)/$E1728</f>
        <v/>
      </c>
      <c r="P1728" s="40">
        <f>INDEX(P$78:P$91,$D1728)/$E1728</f>
        <v/>
      </c>
      <c r="Q1728" s="40">
        <f>INDEX(Q$78:Q$91,$D1728)/$E1728</f>
        <v/>
      </c>
      <c r="R1728" s="40">
        <f>INDEX(R$78:R$91,$D1728)/$E1728</f>
        <v/>
      </c>
      <c r="S1728" s="40">
        <f>INDEX(S$78:S$91,$D1728)/$E1728</f>
        <v/>
      </c>
      <c r="T1728" s="40">
        <f>INDEX(T$78:T$91,$D1728)/$E1728</f>
        <v/>
      </c>
      <c r="U1728" s="40">
        <f>INDEX(U$78:U$91,$D1728)/$E1728</f>
        <v/>
      </c>
      <c r="V1728" s="40">
        <f>INDEX(V$78:V$91,$D1728)/$E1728</f>
        <v/>
      </c>
      <c r="W1728" s="40">
        <f>INDEX(W$78:W$91,$D1728)/$E1728</f>
        <v/>
      </c>
      <c r="X1728" s="40">
        <f>INDEX(X$78:X$91,$D1728)/$E1728</f>
        <v/>
      </c>
      <c r="Y1728" s="40">
        <f>INDEX(Y$78:Y$91,$D1728)/$E1728</f>
        <v/>
      </c>
      <c r="Z1728" s="40">
        <f>INDEX(Z$78:Z$91,$D1728)/$E1728</f>
        <v/>
      </c>
      <c r="AA1728" s="40">
        <f>INDEX(AA$78:AA$91,$D1728)/$E1728</f>
        <v/>
      </c>
      <c r="AB1728" s="40">
        <f>INDEX(AB$78:AB$91,$D1728)/$E1728</f>
        <v/>
      </c>
      <c r="AC1728" s="40">
        <f>INDEX(AC$78:AC$91,$D1728)/$E1728</f>
        <v/>
      </c>
      <c r="AD1728" s="42">
        <f>NEWEXCISE(INDEX(AD$78:AD$91,$D1728),$E1728)</f>
        <v/>
      </c>
      <c r="AE1728" s="25">
        <f>LOWER(Settings!$C$4)&amp;".mit."&amp;$A1728&amp;IF($C1728="","","."&amp;$C1728&amp;"."&amp;$B1728)&amp;IF(INDEX(Variables!$D$5:$D$105,MATCH($A1728,Variables!$A$5:$A$105,0))="","","."&amp;INDEX(Variables!$D$5:$D$105,MATCH($A1728,Variables!$A$5:$A$105,0)))&amp;"."&amp;AE$5</f>
        <v/>
      </c>
      <c r="AF1728" s="41">
        <f>INDEX(AF$78:AF$91,$D1728)/$E1728</f>
        <v/>
      </c>
      <c r="AG1728" s="40">
        <f>INDEX(AG$78:AG$91,$D1728)/$E1728</f>
        <v/>
      </c>
      <c r="AH1728" s="40">
        <f>INDEX(AH$78:AH$91,$D1728)/$E1728</f>
        <v/>
      </c>
      <c r="AI1728" s="40">
        <f>INDEX(AI$78:AI$91,$D1728)/$E1728</f>
        <v/>
      </c>
      <c r="AJ1728" s="40">
        <f>INDEX(AJ$78:AJ$91,$D1728)/$E1728</f>
        <v/>
      </c>
      <c r="AK1728" s="40">
        <f>INDEX(AK$78:AK$91,$D1728)/$E1728</f>
        <v/>
      </c>
      <c r="AL1728" s="40">
        <f>INDEX(AL$78:AL$91,$D1728)/$E1728</f>
        <v/>
      </c>
      <c r="AM1728" s="40">
        <f>INDEX(AM$78:AM$91,$D1728)/$E1728</f>
        <v/>
      </c>
      <c r="AN1728" s="40">
        <f>INDEX(AN$78:AN$91,$D1728)/$E1728</f>
        <v/>
      </c>
      <c r="AO1728" s="40">
        <f>INDEX(AO$78:AO$91,$D1728)/$E1728</f>
        <v/>
      </c>
      <c r="AP1728" s="40">
        <f>INDEX(AP$78:AP$91,$D1728)/$E1728</f>
        <v/>
      </c>
      <c r="AQ1728" s="40">
        <f>INDEX(AQ$78:AQ$91,$D1728)/$E1728</f>
        <v/>
      </c>
      <c r="AR1728" s="40">
        <f>INDEX(AR$78:AR$91,$D1728)/$E1728</f>
        <v/>
      </c>
      <c r="AS1728" s="40">
        <f>INDEX(AS$78:AS$91,$D1728)/$E1728</f>
        <v/>
      </c>
      <c r="AT1728" s="40">
        <f>INDEX(AT$78:AT$91,$D1728)/$E1728</f>
        <v/>
      </c>
      <c r="AU1728" s="40">
        <f>INDEX(AU$78:AU$91,$D1728)/$E1728</f>
        <v/>
      </c>
      <c r="AV1728" s="40">
        <f>INDEX(AV$78:AV$91,$D1728)/$E1728</f>
        <v/>
      </c>
      <c r="AW1728" s="40">
        <f>INDEX(AW$78:AW$91,$D1728)/$E1728</f>
        <v/>
      </c>
      <c r="AX1728" s="42">
        <f>NEWEXCISE(INDEX(AX$78:AX$91,$D1728),$E1728)</f>
        <v/>
      </c>
    </row>
    <row r="1729" hidden="1" outlineLevel="2">
      <c r="A1729" s="5" t="inlineStr">
        <is>
          <t>ntx</t>
        </is>
      </c>
      <c r="B1729" s="5" t="inlineStr">
        <is>
          <t>nga</t>
        </is>
      </c>
      <c r="C1729" s="5" t="inlineStr">
        <is>
          <t>ftr</t>
        </is>
      </c>
      <c r="D1729" s="40">
        <f>INDEX(Inputs!$L$5:$L$132,MATCH($B1729&amp;"|"&amp;$C1729,Inputs!$A$5:$A$132,0))</f>
        <v/>
      </c>
      <c r="E1729" s="40">
        <f>INDEX(Inputs!$I$5:$I$132,MATCH($B1729&amp;"|"&amp;$C1729,Inputs!$A$5:$A$132,0))</f>
        <v/>
      </c>
      <c r="F1729" s="39" t="n"/>
      <c r="G1729" s="39" t="n"/>
      <c r="H1729" s="5">
        <f>INDEX(Variables!$B$5:$B$105,MATCH($A1729,Variables!$A$5:$A$105,0))&amp;IF($C1729="",""," | "&amp;INDEX(Mapping!$B$5:$B$26,MATCH($C1729,Mapping!$A$5:$A$26,0))&amp;" | "&amp;INDEX(Mapping!$B$30:$B$41,MATCH($B1729,Mapping!$A$30:$A$41,0)))</f>
        <v/>
      </c>
      <c r="I1729" s="5">
        <f>INDEX(Variables!$C$5:$C$105,MATCH($A1729,Variables!$A$5:$A$105,0))</f>
        <v/>
      </c>
      <c r="J1729" s="5">
        <f>INDEX(Variables!$E$5:$E$105,MATCH($A1729,Variables!$A$5:$A$105,0))</f>
        <v/>
      </c>
      <c r="K1729" s="25">
        <f>LOWER(Settings!$C$4)&amp;".mit."&amp;$A1729&amp;IF($C1729="","","."&amp;$C1729&amp;"."&amp;$B1729)&amp;IF(INDEX(Variables!$D$5:$D$105,MATCH($A1729,Variables!$A$5:$A$105,0))="","","."&amp;INDEX(Variables!$D$5:$D$105,MATCH($A1729,Variables!$A$5:$A$105,0)))&amp;"."&amp;K$5</f>
        <v/>
      </c>
      <c r="L1729" s="41">
        <f>INDEX(L$78:L$91,$D1729)/$E1729</f>
        <v/>
      </c>
      <c r="M1729" s="40">
        <f>INDEX(M$78:M$91,$D1729)/$E1729</f>
        <v/>
      </c>
      <c r="N1729" s="40">
        <f>INDEX(N$78:N$91,$D1729)/$E1729</f>
        <v/>
      </c>
      <c r="O1729" s="40">
        <f>INDEX(O$78:O$91,$D1729)/$E1729</f>
        <v/>
      </c>
      <c r="P1729" s="40">
        <f>INDEX(P$78:P$91,$D1729)/$E1729</f>
        <v/>
      </c>
      <c r="Q1729" s="40">
        <f>INDEX(Q$78:Q$91,$D1729)/$E1729</f>
        <v/>
      </c>
      <c r="R1729" s="40">
        <f>INDEX(R$78:R$91,$D1729)/$E1729</f>
        <v/>
      </c>
      <c r="S1729" s="40">
        <f>INDEX(S$78:S$91,$D1729)/$E1729</f>
        <v/>
      </c>
      <c r="T1729" s="40">
        <f>INDEX(T$78:T$91,$D1729)/$E1729</f>
        <v/>
      </c>
      <c r="U1729" s="40">
        <f>INDEX(U$78:U$91,$D1729)/$E1729</f>
        <v/>
      </c>
      <c r="V1729" s="40">
        <f>INDEX(V$78:V$91,$D1729)/$E1729</f>
        <v/>
      </c>
      <c r="W1729" s="40">
        <f>INDEX(W$78:W$91,$D1729)/$E1729</f>
        <v/>
      </c>
      <c r="X1729" s="40">
        <f>INDEX(X$78:X$91,$D1729)/$E1729</f>
        <v/>
      </c>
      <c r="Y1729" s="40">
        <f>INDEX(Y$78:Y$91,$D1729)/$E1729</f>
        <v/>
      </c>
      <c r="Z1729" s="40">
        <f>INDEX(Z$78:Z$91,$D1729)/$E1729</f>
        <v/>
      </c>
      <c r="AA1729" s="40">
        <f>INDEX(AA$78:AA$91,$D1729)/$E1729</f>
        <v/>
      </c>
      <c r="AB1729" s="40">
        <f>INDEX(AB$78:AB$91,$D1729)/$E1729</f>
        <v/>
      </c>
      <c r="AC1729" s="40">
        <f>INDEX(AC$78:AC$91,$D1729)/$E1729</f>
        <v/>
      </c>
      <c r="AD1729" s="42">
        <f>NEWEXCISE(INDEX(AD$78:AD$91,$D1729),$E1729)</f>
        <v/>
      </c>
      <c r="AE1729" s="25">
        <f>LOWER(Settings!$C$4)&amp;".mit."&amp;$A1729&amp;IF($C1729="","","."&amp;$C1729&amp;"."&amp;$B1729)&amp;IF(INDEX(Variables!$D$5:$D$105,MATCH($A1729,Variables!$A$5:$A$105,0))="","","."&amp;INDEX(Variables!$D$5:$D$105,MATCH($A1729,Variables!$A$5:$A$105,0)))&amp;"."&amp;AE$5</f>
        <v/>
      </c>
      <c r="AF1729" s="41">
        <f>INDEX(AF$78:AF$91,$D1729)/$E1729</f>
        <v/>
      </c>
      <c r="AG1729" s="40">
        <f>INDEX(AG$78:AG$91,$D1729)/$E1729</f>
        <v/>
      </c>
      <c r="AH1729" s="40">
        <f>INDEX(AH$78:AH$91,$D1729)/$E1729</f>
        <v/>
      </c>
      <c r="AI1729" s="40">
        <f>INDEX(AI$78:AI$91,$D1729)/$E1729</f>
        <v/>
      </c>
      <c r="AJ1729" s="40">
        <f>INDEX(AJ$78:AJ$91,$D1729)/$E1729</f>
        <v/>
      </c>
      <c r="AK1729" s="40">
        <f>INDEX(AK$78:AK$91,$D1729)/$E1729</f>
        <v/>
      </c>
      <c r="AL1729" s="40">
        <f>INDEX(AL$78:AL$91,$D1729)/$E1729</f>
        <v/>
      </c>
      <c r="AM1729" s="40">
        <f>INDEX(AM$78:AM$91,$D1729)/$E1729</f>
        <v/>
      </c>
      <c r="AN1729" s="40">
        <f>INDEX(AN$78:AN$91,$D1729)/$E1729</f>
        <v/>
      </c>
      <c r="AO1729" s="40">
        <f>INDEX(AO$78:AO$91,$D1729)/$E1729</f>
        <v/>
      </c>
      <c r="AP1729" s="40">
        <f>INDEX(AP$78:AP$91,$D1729)/$E1729</f>
        <v/>
      </c>
      <c r="AQ1729" s="40">
        <f>INDEX(AQ$78:AQ$91,$D1729)/$E1729</f>
        <v/>
      </c>
      <c r="AR1729" s="40">
        <f>INDEX(AR$78:AR$91,$D1729)/$E1729</f>
        <v/>
      </c>
      <c r="AS1729" s="40">
        <f>INDEX(AS$78:AS$91,$D1729)/$E1729</f>
        <v/>
      </c>
      <c r="AT1729" s="40">
        <f>INDEX(AT$78:AT$91,$D1729)/$E1729</f>
        <v/>
      </c>
      <c r="AU1729" s="40">
        <f>INDEX(AU$78:AU$91,$D1729)/$E1729</f>
        <v/>
      </c>
      <c r="AV1729" s="40">
        <f>INDEX(AV$78:AV$91,$D1729)/$E1729</f>
        <v/>
      </c>
      <c r="AW1729" s="40">
        <f>INDEX(AW$78:AW$91,$D1729)/$E1729</f>
        <v/>
      </c>
      <c r="AX1729" s="42">
        <f>NEWEXCISE(INDEX(AX$78:AX$91,$D1729),$E1729)</f>
        <v/>
      </c>
    </row>
    <row r="1730" hidden="1" outlineLevel="2">
      <c r="A1730" s="5" t="inlineStr">
        <is>
          <t>ntx</t>
        </is>
      </c>
      <c r="B1730" s="5" t="inlineStr">
        <is>
          <t>gso</t>
        </is>
      </c>
      <c r="C1730" s="5" t="inlineStr">
        <is>
          <t>ftr</t>
        </is>
      </c>
      <c r="D1730" s="40">
        <f>INDEX(Inputs!$L$5:$L$132,MATCH($B1730&amp;"|"&amp;$C1730,Inputs!$A$5:$A$132,0))</f>
        <v/>
      </c>
      <c r="E1730" s="40">
        <f>INDEX(Inputs!$I$5:$I$132,MATCH($B1730&amp;"|"&amp;$C1730,Inputs!$A$5:$A$132,0))</f>
        <v/>
      </c>
      <c r="F1730" s="39" t="n"/>
      <c r="G1730" s="39" t="n"/>
      <c r="H1730" s="5">
        <f>INDEX(Variables!$B$5:$B$105,MATCH($A1730,Variables!$A$5:$A$105,0))&amp;IF($C1730="",""," | "&amp;INDEX(Mapping!$B$5:$B$26,MATCH($C1730,Mapping!$A$5:$A$26,0))&amp;" | "&amp;INDEX(Mapping!$B$30:$B$41,MATCH($B1730,Mapping!$A$30:$A$41,0)))</f>
        <v/>
      </c>
      <c r="I1730" s="5">
        <f>INDEX(Variables!$C$5:$C$105,MATCH($A1730,Variables!$A$5:$A$105,0))</f>
        <v/>
      </c>
      <c r="J1730" s="5">
        <f>INDEX(Variables!$E$5:$E$105,MATCH($A1730,Variables!$A$5:$A$105,0))</f>
        <v/>
      </c>
      <c r="K1730" s="25">
        <f>LOWER(Settings!$C$4)&amp;".mit."&amp;$A1730&amp;IF($C1730="","","."&amp;$C1730&amp;"."&amp;$B1730)&amp;IF(INDEX(Variables!$D$5:$D$105,MATCH($A1730,Variables!$A$5:$A$105,0))="","","."&amp;INDEX(Variables!$D$5:$D$105,MATCH($A1730,Variables!$A$5:$A$105,0)))&amp;"."&amp;K$5</f>
        <v/>
      </c>
      <c r="L1730" s="41">
        <f>INDEX(L$78:L$91,$D1730)/$E1730</f>
        <v/>
      </c>
      <c r="M1730" s="40">
        <f>INDEX(M$78:M$91,$D1730)/$E1730</f>
        <v/>
      </c>
      <c r="N1730" s="40">
        <f>INDEX(N$78:N$91,$D1730)/$E1730</f>
        <v/>
      </c>
      <c r="O1730" s="40">
        <f>INDEX(O$78:O$91,$D1730)/$E1730</f>
        <v/>
      </c>
      <c r="P1730" s="40">
        <f>INDEX(P$78:P$91,$D1730)/$E1730</f>
        <v/>
      </c>
      <c r="Q1730" s="40">
        <f>INDEX(Q$78:Q$91,$D1730)/$E1730</f>
        <v/>
      </c>
      <c r="R1730" s="40">
        <f>INDEX(R$78:R$91,$D1730)/$E1730</f>
        <v/>
      </c>
      <c r="S1730" s="40">
        <f>INDEX(S$78:S$91,$D1730)/$E1730</f>
        <v/>
      </c>
      <c r="T1730" s="40">
        <f>INDEX(T$78:T$91,$D1730)/$E1730</f>
        <v/>
      </c>
      <c r="U1730" s="40">
        <f>INDEX(U$78:U$91,$D1730)/$E1730</f>
        <v/>
      </c>
      <c r="V1730" s="40">
        <f>INDEX(V$78:V$91,$D1730)/$E1730</f>
        <v/>
      </c>
      <c r="W1730" s="40">
        <f>INDEX(W$78:W$91,$D1730)/$E1730</f>
        <v/>
      </c>
      <c r="X1730" s="40">
        <f>INDEX(X$78:X$91,$D1730)/$E1730</f>
        <v/>
      </c>
      <c r="Y1730" s="40">
        <f>INDEX(Y$78:Y$91,$D1730)/$E1730</f>
        <v/>
      </c>
      <c r="Z1730" s="40">
        <f>INDEX(Z$78:Z$91,$D1730)/$E1730</f>
        <v/>
      </c>
      <c r="AA1730" s="40">
        <f>INDEX(AA$78:AA$91,$D1730)/$E1730</f>
        <v/>
      </c>
      <c r="AB1730" s="40">
        <f>INDEX(AB$78:AB$91,$D1730)/$E1730</f>
        <v/>
      </c>
      <c r="AC1730" s="40">
        <f>INDEX(AC$78:AC$91,$D1730)/$E1730</f>
        <v/>
      </c>
      <c r="AD1730" s="42">
        <f>NEWEXCISE(INDEX(AD$78:AD$91,$D1730),$E1730)</f>
        <v/>
      </c>
      <c r="AE1730" s="25">
        <f>LOWER(Settings!$C$4)&amp;".mit."&amp;$A1730&amp;IF($C1730="","","."&amp;$C1730&amp;"."&amp;$B1730)&amp;IF(INDEX(Variables!$D$5:$D$105,MATCH($A1730,Variables!$A$5:$A$105,0))="","","."&amp;INDEX(Variables!$D$5:$D$105,MATCH($A1730,Variables!$A$5:$A$105,0)))&amp;"."&amp;AE$5</f>
        <v/>
      </c>
      <c r="AF1730" s="41">
        <f>INDEX(AF$78:AF$91,$D1730)/$E1730</f>
        <v/>
      </c>
      <c r="AG1730" s="40">
        <f>INDEX(AG$78:AG$91,$D1730)/$E1730</f>
        <v/>
      </c>
      <c r="AH1730" s="40">
        <f>INDEX(AH$78:AH$91,$D1730)/$E1730</f>
        <v/>
      </c>
      <c r="AI1730" s="40">
        <f>INDEX(AI$78:AI$91,$D1730)/$E1730</f>
        <v/>
      </c>
      <c r="AJ1730" s="40">
        <f>INDEX(AJ$78:AJ$91,$D1730)/$E1730</f>
        <v/>
      </c>
      <c r="AK1730" s="40">
        <f>INDEX(AK$78:AK$91,$D1730)/$E1730</f>
        <v/>
      </c>
      <c r="AL1730" s="40">
        <f>INDEX(AL$78:AL$91,$D1730)/$E1730</f>
        <v/>
      </c>
      <c r="AM1730" s="40">
        <f>INDEX(AM$78:AM$91,$D1730)/$E1730</f>
        <v/>
      </c>
      <c r="AN1730" s="40">
        <f>INDEX(AN$78:AN$91,$D1730)/$E1730</f>
        <v/>
      </c>
      <c r="AO1730" s="40">
        <f>INDEX(AO$78:AO$91,$D1730)/$E1730</f>
        <v/>
      </c>
      <c r="AP1730" s="40">
        <f>INDEX(AP$78:AP$91,$D1730)/$E1730</f>
        <v/>
      </c>
      <c r="AQ1730" s="40">
        <f>INDEX(AQ$78:AQ$91,$D1730)/$E1730</f>
        <v/>
      </c>
      <c r="AR1730" s="40">
        <f>INDEX(AR$78:AR$91,$D1730)/$E1730</f>
        <v/>
      </c>
      <c r="AS1730" s="40">
        <f>INDEX(AS$78:AS$91,$D1730)/$E1730</f>
        <v/>
      </c>
      <c r="AT1730" s="40">
        <f>INDEX(AT$78:AT$91,$D1730)/$E1730</f>
        <v/>
      </c>
      <c r="AU1730" s="40">
        <f>INDEX(AU$78:AU$91,$D1730)/$E1730</f>
        <v/>
      </c>
      <c r="AV1730" s="40">
        <f>INDEX(AV$78:AV$91,$D1730)/$E1730</f>
        <v/>
      </c>
      <c r="AW1730" s="40">
        <f>INDEX(AW$78:AW$91,$D1730)/$E1730</f>
        <v/>
      </c>
      <c r="AX1730" s="42">
        <f>NEWEXCISE(INDEX(AX$78:AX$91,$D1730),$E1730)</f>
        <v/>
      </c>
    </row>
    <row r="1731" hidden="1" outlineLevel="2">
      <c r="A1731" s="5" t="inlineStr">
        <is>
          <t>ntx</t>
        </is>
      </c>
      <c r="B1731" s="5" t="inlineStr">
        <is>
          <t>die</t>
        </is>
      </c>
      <c r="C1731" s="5" t="inlineStr">
        <is>
          <t>ftr</t>
        </is>
      </c>
      <c r="D1731" s="40">
        <f>INDEX(Inputs!$L$5:$L$132,MATCH($B1731&amp;"|"&amp;$C1731,Inputs!$A$5:$A$132,0))</f>
        <v/>
      </c>
      <c r="E1731" s="40">
        <f>INDEX(Inputs!$I$5:$I$132,MATCH($B1731&amp;"|"&amp;$C1731,Inputs!$A$5:$A$132,0))</f>
        <v/>
      </c>
      <c r="F1731" s="39" t="n"/>
      <c r="G1731" s="39" t="n"/>
      <c r="H1731" s="5">
        <f>INDEX(Variables!$B$5:$B$105,MATCH($A1731,Variables!$A$5:$A$105,0))&amp;IF($C1731="",""," | "&amp;INDEX(Mapping!$B$5:$B$26,MATCH($C1731,Mapping!$A$5:$A$26,0))&amp;" | "&amp;INDEX(Mapping!$B$30:$B$41,MATCH($B1731,Mapping!$A$30:$A$41,0)))</f>
        <v/>
      </c>
      <c r="I1731" s="5">
        <f>INDEX(Variables!$C$5:$C$105,MATCH($A1731,Variables!$A$5:$A$105,0))</f>
        <v/>
      </c>
      <c r="J1731" s="5">
        <f>INDEX(Variables!$E$5:$E$105,MATCH($A1731,Variables!$A$5:$A$105,0))</f>
        <v/>
      </c>
      <c r="K1731" s="25">
        <f>LOWER(Settings!$C$4)&amp;".mit."&amp;$A1731&amp;IF($C1731="","","."&amp;$C1731&amp;"."&amp;$B1731)&amp;IF(INDEX(Variables!$D$5:$D$105,MATCH($A1731,Variables!$A$5:$A$105,0))="","","."&amp;INDEX(Variables!$D$5:$D$105,MATCH($A1731,Variables!$A$5:$A$105,0)))&amp;"."&amp;K$5</f>
        <v/>
      </c>
      <c r="L1731" s="41">
        <f>INDEX(L$78:L$91,$D1731)/$E1731</f>
        <v/>
      </c>
      <c r="M1731" s="40">
        <f>INDEX(M$78:M$91,$D1731)/$E1731</f>
        <v/>
      </c>
      <c r="N1731" s="40">
        <f>INDEX(N$78:N$91,$D1731)/$E1731</f>
        <v/>
      </c>
      <c r="O1731" s="40">
        <f>INDEX(O$78:O$91,$D1731)/$E1731</f>
        <v/>
      </c>
      <c r="P1731" s="40">
        <f>INDEX(P$78:P$91,$D1731)/$E1731</f>
        <v/>
      </c>
      <c r="Q1731" s="40">
        <f>INDEX(Q$78:Q$91,$D1731)/$E1731</f>
        <v/>
      </c>
      <c r="R1731" s="40">
        <f>INDEX(R$78:R$91,$D1731)/$E1731</f>
        <v/>
      </c>
      <c r="S1731" s="40">
        <f>INDEX(S$78:S$91,$D1731)/$E1731</f>
        <v/>
      </c>
      <c r="T1731" s="40">
        <f>INDEX(T$78:T$91,$D1731)/$E1731</f>
        <v/>
      </c>
      <c r="U1731" s="40">
        <f>INDEX(U$78:U$91,$D1731)/$E1731</f>
        <v/>
      </c>
      <c r="V1731" s="40">
        <f>INDEX(V$78:V$91,$D1731)/$E1731</f>
        <v/>
      </c>
      <c r="W1731" s="40">
        <f>INDEX(W$78:W$91,$D1731)/$E1731</f>
        <v/>
      </c>
      <c r="X1731" s="40">
        <f>INDEX(X$78:X$91,$D1731)/$E1731</f>
        <v/>
      </c>
      <c r="Y1731" s="40">
        <f>INDEX(Y$78:Y$91,$D1731)/$E1731</f>
        <v/>
      </c>
      <c r="Z1731" s="40">
        <f>INDEX(Z$78:Z$91,$D1731)/$E1731</f>
        <v/>
      </c>
      <c r="AA1731" s="40">
        <f>INDEX(AA$78:AA$91,$D1731)/$E1731</f>
        <v/>
      </c>
      <c r="AB1731" s="40">
        <f>INDEX(AB$78:AB$91,$D1731)/$E1731</f>
        <v/>
      </c>
      <c r="AC1731" s="40">
        <f>INDEX(AC$78:AC$91,$D1731)/$E1731</f>
        <v/>
      </c>
      <c r="AD1731" s="42">
        <f>NEWEXCISE(INDEX(AD$78:AD$91,$D1731),$E1731)</f>
        <v/>
      </c>
      <c r="AE1731" s="25">
        <f>LOWER(Settings!$C$4)&amp;".mit."&amp;$A1731&amp;IF($C1731="","","."&amp;$C1731&amp;"."&amp;$B1731)&amp;IF(INDEX(Variables!$D$5:$D$105,MATCH($A1731,Variables!$A$5:$A$105,0))="","","."&amp;INDEX(Variables!$D$5:$D$105,MATCH($A1731,Variables!$A$5:$A$105,0)))&amp;"."&amp;AE$5</f>
        <v/>
      </c>
      <c r="AF1731" s="41">
        <f>INDEX(AF$78:AF$91,$D1731)/$E1731</f>
        <v/>
      </c>
      <c r="AG1731" s="40">
        <f>INDEX(AG$78:AG$91,$D1731)/$E1731</f>
        <v/>
      </c>
      <c r="AH1731" s="40">
        <f>INDEX(AH$78:AH$91,$D1731)/$E1731</f>
        <v/>
      </c>
      <c r="AI1731" s="40">
        <f>INDEX(AI$78:AI$91,$D1731)/$E1731</f>
        <v/>
      </c>
      <c r="AJ1731" s="40">
        <f>INDEX(AJ$78:AJ$91,$D1731)/$E1731</f>
        <v/>
      </c>
      <c r="AK1731" s="40">
        <f>INDEX(AK$78:AK$91,$D1731)/$E1731</f>
        <v/>
      </c>
      <c r="AL1731" s="40">
        <f>INDEX(AL$78:AL$91,$D1731)/$E1731</f>
        <v/>
      </c>
      <c r="AM1731" s="40">
        <f>INDEX(AM$78:AM$91,$D1731)/$E1731</f>
        <v/>
      </c>
      <c r="AN1731" s="40">
        <f>INDEX(AN$78:AN$91,$D1731)/$E1731</f>
        <v/>
      </c>
      <c r="AO1731" s="40">
        <f>INDEX(AO$78:AO$91,$D1731)/$E1731</f>
        <v/>
      </c>
      <c r="AP1731" s="40">
        <f>INDEX(AP$78:AP$91,$D1731)/$E1731</f>
        <v/>
      </c>
      <c r="AQ1731" s="40">
        <f>INDEX(AQ$78:AQ$91,$D1731)/$E1731</f>
        <v/>
      </c>
      <c r="AR1731" s="40">
        <f>INDEX(AR$78:AR$91,$D1731)/$E1731</f>
        <v/>
      </c>
      <c r="AS1731" s="40">
        <f>INDEX(AS$78:AS$91,$D1731)/$E1731</f>
        <v/>
      </c>
      <c r="AT1731" s="40">
        <f>INDEX(AT$78:AT$91,$D1731)/$E1731</f>
        <v/>
      </c>
      <c r="AU1731" s="40">
        <f>INDEX(AU$78:AU$91,$D1731)/$E1731</f>
        <v/>
      </c>
      <c r="AV1731" s="40">
        <f>INDEX(AV$78:AV$91,$D1731)/$E1731</f>
        <v/>
      </c>
      <c r="AW1731" s="40">
        <f>INDEX(AW$78:AW$91,$D1731)/$E1731</f>
        <v/>
      </c>
      <c r="AX1731" s="42">
        <f>NEWEXCISE(INDEX(AX$78:AX$91,$D1731),$E1731)</f>
        <v/>
      </c>
    </row>
    <row r="1732" hidden="1" outlineLevel="2">
      <c r="A1732" s="5" t="inlineStr">
        <is>
          <t>ntx</t>
        </is>
      </c>
      <c r="B1732" s="5" t="inlineStr">
        <is>
          <t>lpg</t>
        </is>
      </c>
      <c r="C1732" s="5" t="inlineStr">
        <is>
          <t>ftr</t>
        </is>
      </c>
      <c r="D1732" s="40">
        <f>INDEX(Inputs!$L$5:$L$132,MATCH($B1732&amp;"|"&amp;$C1732,Inputs!$A$5:$A$132,0))</f>
        <v/>
      </c>
      <c r="E1732" s="40">
        <f>INDEX(Inputs!$I$5:$I$132,MATCH($B1732&amp;"|"&amp;$C1732,Inputs!$A$5:$A$132,0))</f>
        <v/>
      </c>
      <c r="F1732" s="39" t="n"/>
      <c r="G1732" s="39" t="n"/>
      <c r="H1732" s="5">
        <f>INDEX(Variables!$B$5:$B$105,MATCH($A1732,Variables!$A$5:$A$105,0))&amp;IF($C1732="",""," | "&amp;INDEX(Mapping!$B$5:$B$26,MATCH($C1732,Mapping!$A$5:$A$26,0))&amp;" | "&amp;INDEX(Mapping!$B$30:$B$41,MATCH($B1732,Mapping!$A$30:$A$41,0)))</f>
        <v/>
      </c>
      <c r="I1732" s="5">
        <f>INDEX(Variables!$C$5:$C$105,MATCH($A1732,Variables!$A$5:$A$105,0))</f>
        <v/>
      </c>
      <c r="J1732" s="5">
        <f>INDEX(Variables!$E$5:$E$105,MATCH($A1732,Variables!$A$5:$A$105,0))</f>
        <v/>
      </c>
      <c r="K1732" s="25">
        <f>LOWER(Settings!$C$4)&amp;".mit."&amp;$A1732&amp;IF($C1732="","","."&amp;$C1732&amp;"."&amp;$B1732)&amp;IF(INDEX(Variables!$D$5:$D$105,MATCH($A1732,Variables!$A$5:$A$105,0))="","","."&amp;INDEX(Variables!$D$5:$D$105,MATCH($A1732,Variables!$A$5:$A$105,0)))&amp;"."&amp;K$5</f>
        <v/>
      </c>
      <c r="L1732" s="41">
        <f>INDEX(L$78:L$91,$D1732)/$E1732</f>
        <v/>
      </c>
      <c r="M1732" s="40">
        <f>INDEX(M$78:M$91,$D1732)/$E1732</f>
        <v/>
      </c>
      <c r="N1732" s="40">
        <f>INDEX(N$78:N$91,$D1732)/$E1732</f>
        <v/>
      </c>
      <c r="O1732" s="40">
        <f>INDEX(O$78:O$91,$D1732)/$E1732</f>
        <v/>
      </c>
      <c r="P1732" s="40">
        <f>INDEX(P$78:P$91,$D1732)/$E1732</f>
        <v/>
      </c>
      <c r="Q1732" s="40">
        <f>INDEX(Q$78:Q$91,$D1732)/$E1732</f>
        <v/>
      </c>
      <c r="R1732" s="40">
        <f>INDEX(R$78:R$91,$D1732)/$E1732</f>
        <v/>
      </c>
      <c r="S1732" s="40">
        <f>INDEX(S$78:S$91,$D1732)/$E1732</f>
        <v/>
      </c>
      <c r="T1732" s="40">
        <f>INDEX(T$78:T$91,$D1732)/$E1732</f>
        <v/>
      </c>
      <c r="U1732" s="40">
        <f>INDEX(U$78:U$91,$D1732)/$E1732</f>
        <v/>
      </c>
      <c r="V1732" s="40">
        <f>INDEX(V$78:V$91,$D1732)/$E1732</f>
        <v/>
      </c>
      <c r="W1732" s="40">
        <f>INDEX(W$78:W$91,$D1732)/$E1732</f>
        <v/>
      </c>
      <c r="X1732" s="40">
        <f>INDEX(X$78:X$91,$D1732)/$E1732</f>
        <v/>
      </c>
      <c r="Y1732" s="40">
        <f>INDEX(Y$78:Y$91,$D1732)/$E1732</f>
        <v/>
      </c>
      <c r="Z1732" s="40">
        <f>INDEX(Z$78:Z$91,$D1732)/$E1732</f>
        <v/>
      </c>
      <c r="AA1732" s="40">
        <f>INDEX(AA$78:AA$91,$D1732)/$E1732</f>
        <v/>
      </c>
      <c r="AB1732" s="40">
        <f>INDEX(AB$78:AB$91,$D1732)/$E1732</f>
        <v/>
      </c>
      <c r="AC1732" s="40">
        <f>INDEX(AC$78:AC$91,$D1732)/$E1732</f>
        <v/>
      </c>
      <c r="AD1732" s="42">
        <f>NEWEXCISE(INDEX(AD$78:AD$91,$D1732),$E1732)</f>
        <v/>
      </c>
      <c r="AE1732" s="25">
        <f>LOWER(Settings!$C$4)&amp;".mit."&amp;$A1732&amp;IF($C1732="","","."&amp;$C1732&amp;"."&amp;$B1732)&amp;IF(INDEX(Variables!$D$5:$D$105,MATCH($A1732,Variables!$A$5:$A$105,0))="","","."&amp;INDEX(Variables!$D$5:$D$105,MATCH($A1732,Variables!$A$5:$A$105,0)))&amp;"."&amp;AE$5</f>
        <v/>
      </c>
      <c r="AF1732" s="41">
        <f>INDEX(AF$78:AF$91,$D1732)/$E1732</f>
        <v/>
      </c>
      <c r="AG1732" s="40">
        <f>INDEX(AG$78:AG$91,$D1732)/$E1732</f>
        <v/>
      </c>
      <c r="AH1732" s="40">
        <f>INDEX(AH$78:AH$91,$D1732)/$E1732</f>
        <v/>
      </c>
      <c r="AI1732" s="40">
        <f>INDEX(AI$78:AI$91,$D1732)/$E1732</f>
        <v/>
      </c>
      <c r="AJ1732" s="40">
        <f>INDEX(AJ$78:AJ$91,$D1732)/$E1732</f>
        <v/>
      </c>
      <c r="AK1732" s="40">
        <f>INDEX(AK$78:AK$91,$D1732)/$E1732</f>
        <v/>
      </c>
      <c r="AL1732" s="40">
        <f>INDEX(AL$78:AL$91,$D1732)/$E1732</f>
        <v/>
      </c>
      <c r="AM1732" s="40">
        <f>INDEX(AM$78:AM$91,$D1732)/$E1732</f>
        <v/>
      </c>
      <c r="AN1732" s="40">
        <f>INDEX(AN$78:AN$91,$D1732)/$E1732</f>
        <v/>
      </c>
      <c r="AO1732" s="40">
        <f>INDEX(AO$78:AO$91,$D1732)/$E1732</f>
        <v/>
      </c>
      <c r="AP1732" s="40">
        <f>INDEX(AP$78:AP$91,$D1732)/$E1732</f>
        <v/>
      </c>
      <c r="AQ1732" s="40">
        <f>INDEX(AQ$78:AQ$91,$D1732)/$E1732</f>
        <v/>
      </c>
      <c r="AR1732" s="40">
        <f>INDEX(AR$78:AR$91,$D1732)/$E1732</f>
        <v/>
      </c>
      <c r="AS1732" s="40">
        <f>INDEX(AS$78:AS$91,$D1732)/$E1732</f>
        <v/>
      </c>
      <c r="AT1732" s="40">
        <f>INDEX(AT$78:AT$91,$D1732)/$E1732</f>
        <v/>
      </c>
      <c r="AU1732" s="40">
        <f>INDEX(AU$78:AU$91,$D1732)/$E1732</f>
        <v/>
      </c>
      <c r="AV1732" s="40">
        <f>INDEX(AV$78:AV$91,$D1732)/$E1732</f>
        <v/>
      </c>
      <c r="AW1732" s="40">
        <f>INDEX(AW$78:AW$91,$D1732)/$E1732</f>
        <v/>
      </c>
      <c r="AX1732" s="42">
        <f>NEWEXCISE(INDEX(AX$78:AX$91,$D1732),$E1732)</f>
        <v/>
      </c>
    </row>
    <row r="1733" hidden="1" outlineLevel="2">
      <c r="A1733" s="5" t="inlineStr">
        <is>
          <t>ntx</t>
        </is>
      </c>
      <c r="B1733" s="5" t="inlineStr">
        <is>
          <t>ker</t>
        </is>
      </c>
      <c r="C1733" s="5" t="inlineStr">
        <is>
          <t>ftr</t>
        </is>
      </c>
      <c r="D1733" s="40">
        <f>INDEX(Inputs!$L$5:$L$132,MATCH($B1733&amp;"|"&amp;$C1733,Inputs!$A$5:$A$132,0))</f>
        <v/>
      </c>
      <c r="E1733" s="40">
        <f>INDEX(Inputs!$I$5:$I$132,MATCH($B1733&amp;"|"&amp;$C1733,Inputs!$A$5:$A$132,0))</f>
        <v/>
      </c>
      <c r="F1733" s="39" t="n"/>
      <c r="G1733" s="39" t="n"/>
      <c r="H1733" s="5">
        <f>INDEX(Variables!$B$5:$B$105,MATCH($A1733,Variables!$A$5:$A$105,0))&amp;IF($C1733="",""," | "&amp;INDEX(Mapping!$B$5:$B$26,MATCH($C1733,Mapping!$A$5:$A$26,0))&amp;" | "&amp;INDEX(Mapping!$B$30:$B$41,MATCH($B1733,Mapping!$A$30:$A$41,0)))</f>
        <v/>
      </c>
      <c r="I1733" s="5">
        <f>INDEX(Variables!$C$5:$C$105,MATCH($A1733,Variables!$A$5:$A$105,0))</f>
        <v/>
      </c>
      <c r="J1733" s="5">
        <f>INDEX(Variables!$E$5:$E$105,MATCH($A1733,Variables!$A$5:$A$105,0))</f>
        <v/>
      </c>
      <c r="K1733" s="25">
        <f>LOWER(Settings!$C$4)&amp;".mit."&amp;$A1733&amp;IF($C1733="","","."&amp;$C1733&amp;"."&amp;$B1733)&amp;IF(INDEX(Variables!$D$5:$D$105,MATCH($A1733,Variables!$A$5:$A$105,0))="","","."&amp;INDEX(Variables!$D$5:$D$105,MATCH($A1733,Variables!$A$5:$A$105,0)))&amp;"."&amp;K$5</f>
        <v/>
      </c>
      <c r="L1733" s="41">
        <f>INDEX(L$78:L$91,$D1733)/$E1733</f>
        <v/>
      </c>
      <c r="M1733" s="40">
        <f>INDEX(M$78:M$91,$D1733)/$E1733</f>
        <v/>
      </c>
      <c r="N1733" s="40">
        <f>INDEX(N$78:N$91,$D1733)/$E1733</f>
        <v/>
      </c>
      <c r="O1733" s="40">
        <f>INDEX(O$78:O$91,$D1733)/$E1733</f>
        <v/>
      </c>
      <c r="P1733" s="40">
        <f>INDEX(P$78:P$91,$D1733)/$E1733</f>
        <v/>
      </c>
      <c r="Q1733" s="40">
        <f>INDEX(Q$78:Q$91,$D1733)/$E1733</f>
        <v/>
      </c>
      <c r="R1733" s="40">
        <f>INDEX(R$78:R$91,$D1733)/$E1733</f>
        <v/>
      </c>
      <c r="S1733" s="40">
        <f>INDEX(S$78:S$91,$D1733)/$E1733</f>
        <v/>
      </c>
      <c r="T1733" s="40">
        <f>INDEX(T$78:T$91,$D1733)/$E1733</f>
        <v/>
      </c>
      <c r="U1733" s="40">
        <f>INDEX(U$78:U$91,$D1733)/$E1733</f>
        <v/>
      </c>
      <c r="V1733" s="40">
        <f>INDEX(V$78:V$91,$D1733)/$E1733</f>
        <v/>
      </c>
      <c r="W1733" s="40">
        <f>INDEX(W$78:W$91,$D1733)/$E1733</f>
        <v/>
      </c>
      <c r="X1733" s="40">
        <f>INDEX(X$78:X$91,$D1733)/$E1733</f>
        <v/>
      </c>
      <c r="Y1733" s="40">
        <f>INDEX(Y$78:Y$91,$D1733)/$E1733</f>
        <v/>
      </c>
      <c r="Z1733" s="40">
        <f>INDEX(Z$78:Z$91,$D1733)/$E1733</f>
        <v/>
      </c>
      <c r="AA1733" s="40">
        <f>INDEX(AA$78:AA$91,$D1733)/$E1733</f>
        <v/>
      </c>
      <c r="AB1733" s="40">
        <f>INDEX(AB$78:AB$91,$D1733)/$E1733</f>
        <v/>
      </c>
      <c r="AC1733" s="40">
        <f>INDEX(AC$78:AC$91,$D1733)/$E1733</f>
        <v/>
      </c>
      <c r="AD1733" s="42">
        <f>NEWEXCISE(INDEX(AD$78:AD$91,$D1733),$E1733)</f>
        <v/>
      </c>
      <c r="AE1733" s="25">
        <f>LOWER(Settings!$C$4)&amp;".mit."&amp;$A1733&amp;IF($C1733="","","."&amp;$C1733&amp;"."&amp;$B1733)&amp;IF(INDEX(Variables!$D$5:$D$105,MATCH($A1733,Variables!$A$5:$A$105,0))="","","."&amp;INDEX(Variables!$D$5:$D$105,MATCH($A1733,Variables!$A$5:$A$105,0)))&amp;"."&amp;AE$5</f>
        <v/>
      </c>
      <c r="AF1733" s="41">
        <f>INDEX(AF$78:AF$91,$D1733)/$E1733</f>
        <v/>
      </c>
      <c r="AG1733" s="40">
        <f>INDEX(AG$78:AG$91,$D1733)/$E1733</f>
        <v/>
      </c>
      <c r="AH1733" s="40">
        <f>INDEX(AH$78:AH$91,$D1733)/$E1733</f>
        <v/>
      </c>
      <c r="AI1733" s="40">
        <f>INDEX(AI$78:AI$91,$D1733)/$E1733</f>
        <v/>
      </c>
      <c r="AJ1733" s="40">
        <f>INDEX(AJ$78:AJ$91,$D1733)/$E1733</f>
        <v/>
      </c>
      <c r="AK1733" s="40">
        <f>INDEX(AK$78:AK$91,$D1733)/$E1733</f>
        <v/>
      </c>
      <c r="AL1733" s="40">
        <f>INDEX(AL$78:AL$91,$D1733)/$E1733</f>
        <v/>
      </c>
      <c r="AM1733" s="40">
        <f>INDEX(AM$78:AM$91,$D1733)/$E1733</f>
        <v/>
      </c>
      <c r="AN1733" s="40">
        <f>INDEX(AN$78:AN$91,$D1733)/$E1733</f>
        <v/>
      </c>
      <c r="AO1733" s="40">
        <f>INDEX(AO$78:AO$91,$D1733)/$E1733</f>
        <v/>
      </c>
      <c r="AP1733" s="40">
        <f>INDEX(AP$78:AP$91,$D1733)/$E1733</f>
        <v/>
      </c>
      <c r="AQ1733" s="40">
        <f>INDEX(AQ$78:AQ$91,$D1733)/$E1733</f>
        <v/>
      </c>
      <c r="AR1733" s="40">
        <f>INDEX(AR$78:AR$91,$D1733)/$E1733</f>
        <v/>
      </c>
      <c r="AS1733" s="40">
        <f>INDEX(AS$78:AS$91,$D1733)/$E1733</f>
        <v/>
      </c>
      <c r="AT1733" s="40">
        <f>INDEX(AT$78:AT$91,$D1733)/$E1733</f>
        <v/>
      </c>
      <c r="AU1733" s="40">
        <f>INDEX(AU$78:AU$91,$D1733)/$E1733</f>
        <v/>
      </c>
      <c r="AV1733" s="40">
        <f>INDEX(AV$78:AV$91,$D1733)/$E1733</f>
        <v/>
      </c>
      <c r="AW1733" s="40">
        <f>INDEX(AW$78:AW$91,$D1733)/$E1733</f>
        <v/>
      </c>
      <c r="AX1733" s="42">
        <f>NEWEXCISE(INDEX(AX$78:AX$91,$D1733),$E1733)</f>
        <v/>
      </c>
    </row>
    <row r="1734" hidden="1" outlineLevel="2">
      <c r="A1734" s="5" t="inlineStr">
        <is>
          <t>ntx</t>
        </is>
      </c>
      <c r="B1734" s="5" t="inlineStr">
        <is>
          <t>oop</t>
        </is>
      </c>
      <c r="C1734" s="5" t="inlineStr">
        <is>
          <t>ftr</t>
        </is>
      </c>
      <c r="D1734" s="40">
        <f>INDEX(Inputs!$L$5:$L$132,MATCH($B1734&amp;"|"&amp;$C1734,Inputs!$A$5:$A$132,0))</f>
        <v/>
      </c>
      <c r="E1734" s="40">
        <f>INDEX(Inputs!$I$5:$I$132,MATCH($B1734&amp;"|"&amp;$C1734,Inputs!$A$5:$A$132,0))</f>
        <v/>
      </c>
      <c r="F1734" s="39" t="n"/>
      <c r="G1734" s="39" t="n"/>
      <c r="H1734" s="5">
        <f>INDEX(Variables!$B$5:$B$105,MATCH($A1734,Variables!$A$5:$A$105,0))&amp;IF($C1734="",""," | "&amp;INDEX(Mapping!$B$5:$B$26,MATCH($C1734,Mapping!$A$5:$A$26,0))&amp;" | "&amp;INDEX(Mapping!$B$30:$B$41,MATCH($B1734,Mapping!$A$30:$A$41,0)))</f>
        <v/>
      </c>
      <c r="I1734" s="5">
        <f>INDEX(Variables!$C$5:$C$105,MATCH($A1734,Variables!$A$5:$A$105,0))</f>
        <v/>
      </c>
      <c r="J1734" s="5">
        <f>INDEX(Variables!$E$5:$E$105,MATCH($A1734,Variables!$A$5:$A$105,0))</f>
        <v/>
      </c>
      <c r="K1734" s="25">
        <f>LOWER(Settings!$C$4)&amp;".mit."&amp;$A1734&amp;IF($C1734="","","."&amp;$C1734&amp;"."&amp;$B1734)&amp;IF(INDEX(Variables!$D$5:$D$105,MATCH($A1734,Variables!$A$5:$A$105,0))="","","."&amp;INDEX(Variables!$D$5:$D$105,MATCH($A1734,Variables!$A$5:$A$105,0)))&amp;"."&amp;K$5</f>
        <v/>
      </c>
      <c r="L1734" s="41">
        <f>INDEX(L$78:L$91,$D1734)/$E1734</f>
        <v/>
      </c>
      <c r="M1734" s="40">
        <f>INDEX(M$78:M$91,$D1734)/$E1734</f>
        <v/>
      </c>
      <c r="N1734" s="40">
        <f>INDEX(N$78:N$91,$D1734)/$E1734</f>
        <v/>
      </c>
      <c r="O1734" s="40">
        <f>INDEX(O$78:O$91,$D1734)/$E1734</f>
        <v/>
      </c>
      <c r="P1734" s="40">
        <f>INDEX(P$78:P$91,$D1734)/$E1734</f>
        <v/>
      </c>
      <c r="Q1734" s="40">
        <f>INDEX(Q$78:Q$91,$D1734)/$E1734</f>
        <v/>
      </c>
      <c r="R1734" s="40">
        <f>INDEX(R$78:R$91,$D1734)/$E1734</f>
        <v/>
      </c>
      <c r="S1734" s="40">
        <f>INDEX(S$78:S$91,$D1734)/$E1734</f>
        <v/>
      </c>
      <c r="T1734" s="40">
        <f>INDEX(T$78:T$91,$D1734)/$E1734</f>
        <v/>
      </c>
      <c r="U1734" s="40">
        <f>INDEX(U$78:U$91,$D1734)/$E1734</f>
        <v/>
      </c>
      <c r="V1734" s="40">
        <f>INDEX(V$78:V$91,$D1734)/$E1734</f>
        <v/>
      </c>
      <c r="W1734" s="40">
        <f>INDEX(W$78:W$91,$D1734)/$E1734</f>
        <v/>
      </c>
      <c r="X1734" s="40">
        <f>INDEX(X$78:X$91,$D1734)/$E1734</f>
        <v/>
      </c>
      <c r="Y1734" s="40">
        <f>INDEX(Y$78:Y$91,$D1734)/$E1734</f>
        <v/>
      </c>
      <c r="Z1734" s="40">
        <f>INDEX(Z$78:Z$91,$D1734)/$E1734</f>
        <v/>
      </c>
      <c r="AA1734" s="40">
        <f>INDEX(AA$78:AA$91,$D1734)/$E1734</f>
        <v/>
      </c>
      <c r="AB1734" s="40">
        <f>INDEX(AB$78:AB$91,$D1734)/$E1734</f>
        <v/>
      </c>
      <c r="AC1734" s="40">
        <f>INDEX(AC$78:AC$91,$D1734)/$E1734</f>
        <v/>
      </c>
      <c r="AD1734" s="42">
        <f>NEWEXCISE(INDEX(AD$78:AD$91,$D1734),$E1734)</f>
        <v/>
      </c>
      <c r="AE1734" s="25">
        <f>LOWER(Settings!$C$4)&amp;".mit."&amp;$A1734&amp;IF($C1734="","","."&amp;$C1734&amp;"."&amp;$B1734)&amp;IF(INDEX(Variables!$D$5:$D$105,MATCH($A1734,Variables!$A$5:$A$105,0))="","","."&amp;INDEX(Variables!$D$5:$D$105,MATCH($A1734,Variables!$A$5:$A$105,0)))&amp;"."&amp;AE$5</f>
        <v/>
      </c>
      <c r="AF1734" s="41">
        <f>INDEX(AF$78:AF$91,$D1734)/$E1734</f>
        <v/>
      </c>
      <c r="AG1734" s="40">
        <f>INDEX(AG$78:AG$91,$D1734)/$E1734</f>
        <v/>
      </c>
      <c r="AH1734" s="40">
        <f>INDEX(AH$78:AH$91,$D1734)/$E1734</f>
        <v/>
      </c>
      <c r="AI1734" s="40">
        <f>INDEX(AI$78:AI$91,$D1734)/$E1734</f>
        <v/>
      </c>
      <c r="AJ1734" s="40">
        <f>INDEX(AJ$78:AJ$91,$D1734)/$E1734</f>
        <v/>
      </c>
      <c r="AK1734" s="40">
        <f>INDEX(AK$78:AK$91,$D1734)/$E1734</f>
        <v/>
      </c>
      <c r="AL1734" s="40">
        <f>INDEX(AL$78:AL$91,$D1734)/$E1734</f>
        <v/>
      </c>
      <c r="AM1734" s="40">
        <f>INDEX(AM$78:AM$91,$D1734)/$E1734</f>
        <v/>
      </c>
      <c r="AN1734" s="40">
        <f>INDEX(AN$78:AN$91,$D1734)/$E1734</f>
        <v/>
      </c>
      <c r="AO1734" s="40">
        <f>INDEX(AO$78:AO$91,$D1734)/$E1734</f>
        <v/>
      </c>
      <c r="AP1734" s="40">
        <f>INDEX(AP$78:AP$91,$D1734)/$E1734</f>
        <v/>
      </c>
      <c r="AQ1734" s="40">
        <f>INDEX(AQ$78:AQ$91,$D1734)/$E1734</f>
        <v/>
      </c>
      <c r="AR1734" s="40">
        <f>INDEX(AR$78:AR$91,$D1734)/$E1734</f>
        <v/>
      </c>
      <c r="AS1734" s="40">
        <f>INDEX(AS$78:AS$91,$D1734)/$E1734</f>
        <v/>
      </c>
      <c r="AT1734" s="40">
        <f>INDEX(AT$78:AT$91,$D1734)/$E1734</f>
        <v/>
      </c>
      <c r="AU1734" s="40">
        <f>INDEX(AU$78:AU$91,$D1734)/$E1734</f>
        <v/>
      </c>
      <c r="AV1734" s="40">
        <f>INDEX(AV$78:AV$91,$D1734)/$E1734</f>
        <v/>
      </c>
      <c r="AW1734" s="40">
        <f>INDEX(AW$78:AW$91,$D1734)/$E1734</f>
        <v/>
      </c>
      <c r="AX1734" s="42">
        <f>NEWEXCISE(INDEX(AX$78:AX$91,$D1734),$E1734)</f>
        <v/>
      </c>
    </row>
    <row r="1735" hidden="1" outlineLevel="2">
      <c r="A1735" s="5" t="inlineStr">
        <is>
          <t>ntx</t>
        </is>
      </c>
      <c r="B1735" s="5" t="inlineStr">
        <is>
          <t>bio</t>
        </is>
      </c>
      <c r="C1735" s="5" t="inlineStr">
        <is>
          <t>ftr</t>
        </is>
      </c>
      <c r="D1735" s="40">
        <f>INDEX(Inputs!$L$5:$L$132,MATCH($B1735&amp;"|"&amp;$C1735,Inputs!$A$5:$A$132,0))</f>
        <v/>
      </c>
      <c r="E1735" s="40">
        <f>INDEX(Inputs!$I$5:$I$132,MATCH($B1735&amp;"|"&amp;$C1735,Inputs!$A$5:$A$132,0))</f>
        <v/>
      </c>
      <c r="F1735" s="39" t="n"/>
      <c r="G1735" s="39" t="n"/>
      <c r="H1735" s="5">
        <f>INDEX(Variables!$B$5:$B$105,MATCH($A1735,Variables!$A$5:$A$105,0))&amp;IF($C1735="",""," | "&amp;INDEX(Mapping!$B$5:$B$26,MATCH($C1735,Mapping!$A$5:$A$26,0))&amp;" | "&amp;INDEX(Mapping!$B$30:$B$41,MATCH($B1735,Mapping!$A$30:$A$41,0)))</f>
        <v/>
      </c>
      <c r="I1735" s="5">
        <f>INDEX(Variables!$C$5:$C$105,MATCH($A1735,Variables!$A$5:$A$105,0))</f>
        <v/>
      </c>
      <c r="J1735" s="5">
        <f>INDEX(Variables!$E$5:$E$105,MATCH($A1735,Variables!$A$5:$A$105,0))</f>
        <v/>
      </c>
      <c r="K1735" s="25">
        <f>LOWER(Settings!$C$4)&amp;".mit."&amp;$A1735&amp;IF($C1735="","","."&amp;$C1735&amp;"."&amp;$B1735)&amp;IF(INDEX(Variables!$D$5:$D$105,MATCH($A1735,Variables!$A$5:$A$105,0))="","","."&amp;INDEX(Variables!$D$5:$D$105,MATCH($A1735,Variables!$A$5:$A$105,0)))&amp;"."&amp;K$5</f>
        <v/>
      </c>
      <c r="L1735" s="41">
        <f>INDEX(L$78:L$91,$D1735)/$E1735</f>
        <v/>
      </c>
      <c r="M1735" s="40">
        <f>INDEX(M$78:M$91,$D1735)/$E1735</f>
        <v/>
      </c>
      <c r="N1735" s="40">
        <f>INDEX(N$78:N$91,$D1735)/$E1735</f>
        <v/>
      </c>
      <c r="O1735" s="40">
        <f>INDEX(O$78:O$91,$D1735)/$E1735</f>
        <v/>
      </c>
      <c r="P1735" s="40">
        <f>INDEX(P$78:P$91,$D1735)/$E1735</f>
        <v/>
      </c>
      <c r="Q1735" s="40">
        <f>INDEX(Q$78:Q$91,$D1735)/$E1735</f>
        <v/>
      </c>
      <c r="R1735" s="40">
        <f>INDEX(R$78:R$91,$D1735)/$E1735</f>
        <v/>
      </c>
      <c r="S1735" s="40">
        <f>INDEX(S$78:S$91,$D1735)/$E1735</f>
        <v/>
      </c>
      <c r="T1735" s="40">
        <f>INDEX(T$78:T$91,$D1735)/$E1735</f>
        <v/>
      </c>
      <c r="U1735" s="40">
        <f>INDEX(U$78:U$91,$D1735)/$E1735</f>
        <v/>
      </c>
      <c r="V1735" s="40">
        <f>INDEX(V$78:V$91,$D1735)/$E1735</f>
        <v/>
      </c>
      <c r="W1735" s="40">
        <f>INDEX(W$78:W$91,$D1735)/$E1735</f>
        <v/>
      </c>
      <c r="X1735" s="40">
        <f>INDEX(X$78:X$91,$D1735)/$E1735</f>
        <v/>
      </c>
      <c r="Y1735" s="40">
        <f>INDEX(Y$78:Y$91,$D1735)/$E1735</f>
        <v/>
      </c>
      <c r="Z1735" s="40">
        <f>INDEX(Z$78:Z$91,$D1735)/$E1735</f>
        <v/>
      </c>
      <c r="AA1735" s="40">
        <f>INDEX(AA$78:AA$91,$D1735)/$E1735</f>
        <v/>
      </c>
      <c r="AB1735" s="40">
        <f>INDEX(AB$78:AB$91,$D1735)/$E1735</f>
        <v/>
      </c>
      <c r="AC1735" s="40">
        <f>INDEX(AC$78:AC$91,$D1735)/$E1735</f>
        <v/>
      </c>
      <c r="AD1735" s="42">
        <f>NEWEXCISE(INDEX(AD$78:AD$91,$D1735),$E1735)</f>
        <v/>
      </c>
      <c r="AE1735" s="25">
        <f>LOWER(Settings!$C$4)&amp;".mit."&amp;$A1735&amp;IF($C1735="","","."&amp;$C1735&amp;"."&amp;$B1735)&amp;IF(INDEX(Variables!$D$5:$D$105,MATCH($A1735,Variables!$A$5:$A$105,0))="","","."&amp;INDEX(Variables!$D$5:$D$105,MATCH($A1735,Variables!$A$5:$A$105,0)))&amp;"."&amp;AE$5</f>
        <v/>
      </c>
      <c r="AF1735" s="41">
        <f>INDEX(AF$78:AF$91,$D1735)/$E1735</f>
        <v/>
      </c>
      <c r="AG1735" s="40">
        <f>INDEX(AG$78:AG$91,$D1735)/$E1735</f>
        <v/>
      </c>
      <c r="AH1735" s="40">
        <f>INDEX(AH$78:AH$91,$D1735)/$E1735</f>
        <v/>
      </c>
      <c r="AI1735" s="40">
        <f>INDEX(AI$78:AI$91,$D1735)/$E1735</f>
        <v/>
      </c>
      <c r="AJ1735" s="40">
        <f>INDEX(AJ$78:AJ$91,$D1735)/$E1735</f>
        <v/>
      </c>
      <c r="AK1735" s="40">
        <f>INDEX(AK$78:AK$91,$D1735)/$E1735</f>
        <v/>
      </c>
      <c r="AL1735" s="40">
        <f>INDEX(AL$78:AL$91,$D1735)/$E1735</f>
        <v/>
      </c>
      <c r="AM1735" s="40">
        <f>INDEX(AM$78:AM$91,$D1735)/$E1735</f>
        <v/>
      </c>
      <c r="AN1735" s="40">
        <f>INDEX(AN$78:AN$91,$D1735)/$E1735</f>
        <v/>
      </c>
      <c r="AO1735" s="40">
        <f>INDEX(AO$78:AO$91,$D1735)/$E1735</f>
        <v/>
      </c>
      <c r="AP1735" s="40">
        <f>INDEX(AP$78:AP$91,$D1735)/$E1735</f>
        <v/>
      </c>
      <c r="AQ1735" s="40">
        <f>INDEX(AQ$78:AQ$91,$D1735)/$E1735</f>
        <v/>
      </c>
      <c r="AR1735" s="40">
        <f>INDEX(AR$78:AR$91,$D1735)/$E1735</f>
        <v/>
      </c>
      <c r="AS1735" s="40">
        <f>INDEX(AS$78:AS$91,$D1735)/$E1735</f>
        <v/>
      </c>
      <c r="AT1735" s="40">
        <f>INDEX(AT$78:AT$91,$D1735)/$E1735</f>
        <v/>
      </c>
      <c r="AU1735" s="40">
        <f>INDEX(AU$78:AU$91,$D1735)/$E1735</f>
        <v/>
      </c>
      <c r="AV1735" s="40">
        <f>INDEX(AV$78:AV$91,$D1735)/$E1735</f>
        <v/>
      </c>
      <c r="AW1735" s="40">
        <f>INDEX(AW$78:AW$91,$D1735)/$E1735</f>
        <v/>
      </c>
      <c r="AX1735" s="42">
        <f>NEWEXCISE(INDEX(AX$78:AX$91,$D1735),$E1735)</f>
        <v/>
      </c>
    </row>
    <row r="1736" hidden="1" outlineLevel="2"/>
    <row r="1737" hidden="1" outlineLevel="2">
      <c r="A1737" s="5" t="inlineStr">
        <is>
          <t>nce</t>
        </is>
      </c>
      <c r="B1737" s="5" t="inlineStr">
        <is>
          <t>coa</t>
        </is>
      </c>
      <c r="C1737" s="5" t="inlineStr">
        <is>
          <t>ftr</t>
        </is>
      </c>
      <c r="D1737" s="39" t="n"/>
      <c r="E1737" s="39" t="n"/>
      <c r="F1737" s="39" t="n"/>
      <c r="G1737" s="39" t="n"/>
      <c r="H1737" s="5">
        <f>INDEX(Variables!$B$5:$B$105,MATCH($A1737,Variables!$A$5:$A$105,0))&amp;IF($C1737="",""," | "&amp;INDEX(Mapping!$B$5:$B$26,MATCH($C1737,Mapping!$A$5:$A$26,0))&amp;" | "&amp;INDEX(Mapping!$B$30:$B$41,MATCH($B1737,Mapping!$A$30:$A$41,0)))</f>
        <v/>
      </c>
      <c r="I1737" s="5">
        <f>INDEX(Variables!$C$5:$C$105,MATCH($A1737,Variables!$A$5:$A$105,0))</f>
        <v/>
      </c>
      <c r="J1737" s="5">
        <f>INDEX(Variables!$E$5:$E$105,MATCH($A1737,Variables!$A$5:$A$105,0))</f>
        <v/>
      </c>
      <c r="K1737" s="25">
        <f>LOWER(Settings!$C$4)&amp;".mit."&amp;$A1737&amp;IF($C1737="","","."&amp;$C1737&amp;"."&amp;$B1737)&amp;IF(INDEX(Variables!$D$5:$D$105,MATCH($A1737,Variables!$A$5:$A$105,0))="","","."&amp;INDEX(Variables!$D$5:$D$105,MATCH($A1737,Variables!$A$5:$A$105,0)))&amp;"."&amp;K$5</f>
        <v/>
      </c>
      <c r="L1737" s="41">
        <f>L1710+L1719+L1728</f>
        <v/>
      </c>
      <c r="M1737" s="40">
        <f>M1710+M1719+M1728</f>
        <v/>
      </c>
      <c r="N1737" s="40">
        <f>N1710+N1719+N1728</f>
        <v/>
      </c>
      <c r="O1737" s="40">
        <f>O1710+O1719+O1728</f>
        <v/>
      </c>
      <c r="P1737" s="40">
        <f>P1710+P1719+P1728</f>
        <v/>
      </c>
      <c r="Q1737" s="40">
        <f>Q1710+Q1719+Q1728</f>
        <v/>
      </c>
      <c r="R1737" s="40">
        <f>R1710+R1719+R1728</f>
        <v/>
      </c>
      <c r="S1737" s="40">
        <f>S1710+S1719+S1728</f>
        <v/>
      </c>
      <c r="T1737" s="40">
        <f>T1710+T1719+T1728</f>
        <v/>
      </c>
      <c r="U1737" s="40">
        <f>U1710+U1719+U1728</f>
        <v/>
      </c>
      <c r="V1737" s="40">
        <f>V1710+V1719+V1728</f>
        <v/>
      </c>
      <c r="W1737" s="40">
        <f>W1710+W1719+W1728</f>
        <v/>
      </c>
      <c r="X1737" s="40">
        <f>X1710+X1719+X1728</f>
        <v/>
      </c>
      <c r="Y1737" s="40">
        <f>Y1710+Y1719+Y1728</f>
        <v/>
      </c>
      <c r="Z1737" s="40">
        <f>Z1710+Z1719+Z1728</f>
        <v/>
      </c>
      <c r="AA1737" s="40">
        <f>AA1710+AA1719+AA1728</f>
        <v/>
      </c>
      <c r="AB1737" s="40">
        <f>AB1710+AB1719+AB1728</f>
        <v/>
      </c>
      <c r="AC1737" s="40">
        <f>AC1710+AC1719+AC1728</f>
        <v/>
      </c>
      <c r="AD1737" s="42">
        <f>NEWPOLICY(AD1710,AD1719,AD1728)</f>
        <v/>
      </c>
      <c r="AE1737" s="25">
        <f>LOWER(Settings!$C$4)&amp;".mit."&amp;$A1737&amp;IF($C1737="","","."&amp;$C1737&amp;"."&amp;$B1737)&amp;IF(INDEX(Variables!$D$5:$D$105,MATCH($A1737,Variables!$A$5:$A$105,0))="","","."&amp;INDEX(Variables!$D$5:$D$105,MATCH($A1737,Variables!$A$5:$A$105,0)))&amp;"."&amp;AE$5</f>
        <v/>
      </c>
      <c r="AF1737" s="41">
        <f>AF1710+AF1719+AF1728</f>
        <v/>
      </c>
      <c r="AG1737" s="40">
        <f>AG1710+AG1719+AG1728</f>
        <v/>
      </c>
      <c r="AH1737" s="40">
        <f>AH1710+AH1719+AH1728</f>
        <v/>
      </c>
      <c r="AI1737" s="40">
        <f>AI1710+AI1719+AI1728</f>
        <v/>
      </c>
      <c r="AJ1737" s="40">
        <f>AJ1710+AJ1719+AJ1728</f>
        <v/>
      </c>
      <c r="AK1737" s="40">
        <f>AK1710+AK1719+AK1728</f>
        <v/>
      </c>
      <c r="AL1737" s="40">
        <f>AL1710+AL1719+AL1728</f>
        <v/>
      </c>
      <c r="AM1737" s="40">
        <f>AM1710+AM1719+AM1728</f>
        <v/>
      </c>
      <c r="AN1737" s="40">
        <f>AN1710+AN1719+AN1728</f>
        <v/>
      </c>
      <c r="AO1737" s="40">
        <f>AO1710+AO1719+AO1728</f>
        <v/>
      </c>
      <c r="AP1737" s="40">
        <f>AP1710+AP1719+AP1728</f>
        <v/>
      </c>
      <c r="AQ1737" s="40">
        <f>AQ1710+AQ1719+AQ1728</f>
        <v/>
      </c>
      <c r="AR1737" s="40">
        <f>AR1710+AR1719+AR1728</f>
        <v/>
      </c>
      <c r="AS1737" s="40">
        <f>AS1710+AS1719+AS1728</f>
        <v/>
      </c>
      <c r="AT1737" s="40">
        <f>AT1710+AT1719+AT1728</f>
        <v/>
      </c>
      <c r="AU1737" s="40">
        <f>AU1710+AU1719+AU1728</f>
        <v/>
      </c>
      <c r="AV1737" s="40">
        <f>AV1710+AV1719+AV1728</f>
        <v/>
      </c>
      <c r="AW1737" s="40">
        <f>AW1710+AW1719+AW1728</f>
        <v/>
      </c>
      <c r="AX1737" s="42">
        <f>NEWPOLICY(AX1710,AX1719,AX1728)</f>
        <v/>
      </c>
    </row>
    <row r="1738" hidden="1" outlineLevel="2">
      <c r="A1738" s="5" t="inlineStr">
        <is>
          <t>nce</t>
        </is>
      </c>
      <c r="B1738" s="5" t="inlineStr">
        <is>
          <t>nga</t>
        </is>
      </c>
      <c r="C1738" s="5" t="inlineStr">
        <is>
          <t>ftr</t>
        </is>
      </c>
      <c r="D1738" s="39" t="n"/>
      <c r="E1738" s="39" t="n"/>
      <c r="F1738" s="39" t="n"/>
      <c r="G1738" s="39" t="n"/>
      <c r="H1738" s="5">
        <f>INDEX(Variables!$B$5:$B$105,MATCH($A1738,Variables!$A$5:$A$105,0))&amp;IF($C1738="",""," | "&amp;INDEX(Mapping!$B$5:$B$26,MATCH($C1738,Mapping!$A$5:$A$26,0))&amp;" | "&amp;INDEX(Mapping!$B$30:$B$41,MATCH($B1738,Mapping!$A$30:$A$41,0)))</f>
        <v/>
      </c>
      <c r="I1738" s="5">
        <f>INDEX(Variables!$C$5:$C$105,MATCH($A1738,Variables!$A$5:$A$105,0))</f>
        <v/>
      </c>
      <c r="J1738" s="5">
        <f>INDEX(Variables!$E$5:$E$105,MATCH($A1738,Variables!$A$5:$A$105,0))</f>
        <v/>
      </c>
      <c r="K1738" s="25">
        <f>LOWER(Settings!$C$4)&amp;".mit."&amp;$A1738&amp;IF($C1738="","","."&amp;$C1738&amp;"."&amp;$B1738)&amp;IF(INDEX(Variables!$D$5:$D$105,MATCH($A1738,Variables!$A$5:$A$105,0))="","","."&amp;INDEX(Variables!$D$5:$D$105,MATCH($A1738,Variables!$A$5:$A$105,0)))&amp;"."&amp;K$5</f>
        <v/>
      </c>
      <c r="L1738" s="41">
        <f>L1711+L1720+L1729</f>
        <v/>
      </c>
      <c r="M1738" s="40">
        <f>M1711+M1720+M1729</f>
        <v/>
      </c>
      <c r="N1738" s="40">
        <f>N1711+N1720+N1729</f>
        <v/>
      </c>
      <c r="O1738" s="40">
        <f>O1711+O1720+O1729</f>
        <v/>
      </c>
      <c r="P1738" s="40">
        <f>P1711+P1720+P1729</f>
        <v/>
      </c>
      <c r="Q1738" s="40">
        <f>Q1711+Q1720+Q1729</f>
        <v/>
      </c>
      <c r="R1738" s="40">
        <f>R1711+R1720+R1729</f>
        <v/>
      </c>
      <c r="S1738" s="40">
        <f>S1711+S1720+S1729</f>
        <v/>
      </c>
      <c r="T1738" s="40">
        <f>T1711+T1720+T1729</f>
        <v/>
      </c>
      <c r="U1738" s="40">
        <f>U1711+U1720+U1729</f>
        <v/>
      </c>
      <c r="V1738" s="40">
        <f>V1711+V1720+V1729</f>
        <v/>
      </c>
      <c r="W1738" s="40">
        <f>W1711+W1720+W1729</f>
        <v/>
      </c>
      <c r="X1738" s="40">
        <f>X1711+X1720+X1729</f>
        <v/>
      </c>
      <c r="Y1738" s="40">
        <f>Y1711+Y1720+Y1729</f>
        <v/>
      </c>
      <c r="Z1738" s="40">
        <f>Z1711+Z1720+Z1729</f>
        <v/>
      </c>
      <c r="AA1738" s="40">
        <f>AA1711+AA1720+AA1729</f>
        <v/>
      </c>
      <c r="AB1738" s="40">
        <f>AB1711+AB1720+AB1729</f>
        <v/>
      </c>
      <c r="AC1738" s="40">
        <f>AC1711+AC1720+AC1729</f>
        <v/>
      </c>
      <c r="AD1738" s="42">
        <f>NEWPOLICY(AD1711,AD1720,AD1729)</f>
        <v/>
      </c>
      <c r="AE1738" s="25">
        <f>LOWER(Settings!$C$4)&amp;".mit."&amp;$A1738&amp;IF($C1738="","","."&amp;$C1738&amp;"."&amp;$B1738)&amp;IF(INDEX(Variables!$D$5:$D$105,MATCH($A1738,Variables!$A$5:$A$105,0))="","","."&amp;INDEX(Variables!$D$5:$D$105,MATCH($A1738,Variables!$A$5:$A$105,0)))&amp;"."&amp;AE$5</f>
        <v/>
      </c>
      <c r="AF1738" s="41">
        <f>AF1711+AF1720+AF1729</f>
        <v/>
      </c>
      <c r="AG1738" s="40">
        <f>AG1711+AG1720+AG1729</f>
        <v/>
      </c>
      <c r="AH1738" s="40">
        <f>AH1711+AH1720+AH1729</f>
        <v/>
      </c>
      <c r="AI1738" s="40">
        <f>AI1711+AI1720+AI1729</f>
        <v/>
      </c>
      <c r="AJ1738" s="40">
        <f>AJ1711+AJ1720+AJ1729</f>
        <v/>
      </c>
      <c r="AK1738" s="40">
        <f>AK1711+AK1720+AK1729</f>
        <v/>
      </c>
      <c r="AL1738" s="40">
        <f>AL1711+AL1720+AL1729</f>
        <v/>
      </c>
      <c r="AM1738" s="40">
        <f>AM1711+AM1720+AM1729</f>
        <v/>
      </c>
      <c r="AN1738" s="40">
        <f>AN1711+AN1720+AN1729</f>
        <v/>
      </c>
      <c r="AO1738" s="40">
        <f>AO1711+AO1720+AO1729</f>
        <v/>
      </c>
      <c r="AP1738" s="40">
        <f>AP1711+AP1720+AP1729</f>
        <v/>
      </c>
      <c r="AQ1738" s="40">
        <f>AQ1711+AQ1720+AQ1729</f>
        <v/>
      </c>
      <c r="AR1738" s="40">
        <f>AR1711+AR1720+AR1729</f>
        <v/>
      </c>
      <c r="AS1738" s="40">
        <f>AS1711+AS1720+AS1729</f>
        <v/>
      </c>
      <c r="AT1738" s="40">
        <f>AT1711+AT1720+AT1729</f>
        <v/>
      </c>
      <c r="AU1738" s="40">
        <f>AU1711+AU1720+AU1729</f>
        <v/>
      </c>
      <c r="AV1738" s="40">
        <f>AV1711+AV1720+AV1729</f>
        <v/>
      </c>
      <c r="AW1738" s="40">
        <f>AW1711+AW1720+AW1729</f>
        <v/>
      </c>
      <c r="AX1738" s="42">
        <f>NEWPOLICY(AX1711,AX1720,AX1729)</f>
        <v/>
      </c>
    </row>
    <row r="1739" hidden="1" outlineLevel="2">
      <c r="A1739" s="5" t="inlineStr">
        <is>
          <t>nce</t>
        </is>
      </c>
      <c r="B1739" s="5" t="inlineStr">
        <is>
          <t>gso</t>
        </is>
      </c>
      <c r="C1739" s="5" t="inlineStr">
        <is>
          <t>ftr</t>
        </is>
      </c>
      <c r="D1739" s="39" t="n"/>
      <c r="E1739" s="39" t="n"/>
      <c r="F1739" s="39" t="n"/>
      <c r="G1739" s="39" t="n"/>
      <c r="H1739" s="5">
        <f>INDEX(Variables!$B$5:$B$105,MATCH($A1739,Variables!$A$5:$A$105,0))&amp;IF($C1739="",""," | "&amp;INDEX(Mapping!$B$5:$B$26,MATCH($C1739,Mapping!$A$5:$A$26,0))&amp;" | "&amp;INDEX(Mapping!$B$30:$B$41,MATCH($B1739,Mapping!$A$30:$A$41,0)))</f>
        <v/>
      </c>
      <c r="I1739" s="5">
        <f>INDEX(Variables!$C$5:$C$105,MATCH($A1739,Variables!$A$5:$A$105,0))</f>
        <v/>
      </c>
      <c r="J1739" s="5">
        <f>INDEX(Variables!$E$5:$E$105,MATCH($A1739,Variables!$A$5:$A$105,0))</f>
        <v/>
      </c>
      <c r="K1739" s="25">
        <f>LOWER(Settings!$C$4)&amp;".mit."&amp;$A1739&amp;IF($C1739="","","."&amp;$C1739&amp;"."&amp;$B1739)&amp;IF(INDEX(Variables!$D$5:$D$105,MATCH($A1739,Variables!$A$5:$A$105,0))="","","."&amp;INDEX(Variables!$D$5:$D$105,MATCH($A1739,Variables!$A$5:$A$105,0)))&amp;"."&amp;K$5</f>
        <v/>
      </c>
      <c r="L1739" s="41">
        <f>L1712+L1721+L1730</f>
        <v/>
      </c>
      <c r="M1739" s="40">
        <f>M1712+M1721+M1730</f>
        <v/>
      </c>
      <c r="N1739" s="40">
        <f>N1712+N1721+N1730</f>
        <v/>
      </c>
      <c r="O1739" s="40">
        <f>O1712+O1721+O1730</f>
        <v/>
      </c>
      <c r="P1739" s="40">
        <f>P1712+P1721+P1730</f>
        <v/>
      </c>
      <c r="Q1739" s="40">
        <f>Q1712+Q1721+Q1730</f>
        <v/>
      </c>
      <c r="R1739" s="40">
        <f>R1712+R1721+R1730</f>
        <v/>
      </c>
      <c r="S1739" s="40">
        <f>S1712+S1721+S1730</f>
        <v/>
      </c>
      <c r="T1739" s="40">
        <f>T1712+T1721+T1730</f>
        <v/>
      </c>
      <c r="U1739" s="40">
        <f>U1712+U1721+U1730</f>
        <v/>
      </c>
      <c r="V1739" s="40">
        <f>V1712+V1721+V1730</f>
        <v/>
      </c>
      <c r="W1739" s="40">
        <f>W1712+W1721+W1730</f>
        <v/>
      </c>
      <c r="X1739" s="40">
        <f>X1712+X1721+X1730</f>
        <v/>
      </c>
      <c r="Y1739" s="40">
        <f>Y1712+Y1721+Y1730</f>
        <v/>
      </c>
      <c r="Z1739" s="40">
        <f>Z1712+Z1721+Z1730</f>
        <v/>
      </c>
      <c r="AA1739" s="40">
        <f>AA1712+AA1721+AA1730</f>
        <v/>
      </c>
      <c r="AB1739" s="40">
        <f>AB1712+AB1721+AB1730</f>
        <v/>
      </c>
      <c r="AC1739" s="40">
        <f>AC1712+AC1721+AC1730</f>
        <v/>
      </c>
      <c r="AD1739" s="42">
        <f>NEWPOLICY(AD1712,AD1721,AD1730)</f>
        <v/>
      </c>
      <c r="AE1739" s="25">
        <f>LOWER(Settings!$C$4)&amp;".mit."&amp;$A1739&amp;IF($C1739="","","."&amp;$C1739&amp;"."&amp;$B1739)&amp;IF(INDEX(Variables!$D$5:$D$105,MATCH($A1739,Variables!$A$5:$A$105,0))="","","."&amp;INDEX(Variables!$D$5:$D$105,MATCH($A1739,Variables!$A$5:$A$105,0)))&amp;"."&amp;AE$5</f>
        <v/>
      </c>
      <c r="AF1739" s="41">
        <f>AF1712+AF1721+AF1730</f>
        <v/>
      </c>
      <c r="AG1739" s="40">
        <f>AG1712+AG1721+AG1730</f>
        <v/>
      </c>
      <c r="AH1739" s="40">
        <f>AH1712+AH1721+AH1730</f>
        <v/>
      </c>
      <c r="AI1739" s="40">
        <f>AI1712+AI1721+AI1730</f>
        <v/>
      </c>
      <c r="AJ1739" s="40">
        <f>AJ1712+AJ1721+AJ1730</f>
        <v/>
      </c>
      <c r="AK1739" s="40">
        <f>AK1712+AK1721+AK1730</f>
        <v/>
      </c>
      <c r="AL1739" s="40">
        <f>AL1712+AL1721+AL1730</f>
        <v/>
      </c>
      <c r="AM1739" s="40">
        <f>AM1712+AM1721+AM1730</f>
        <v/>
      </c>
      <c r="AN1739" s="40">
        <f>AN1712+AN1721+AN1730</f>
        <v/>
      </c>
      <c r="AO1739" s="40">
        <f>AO1712+AO1721+AO1730</f>
        <v/>
      </c>
      <c r="AP1739" s="40">
        <f>AP1712+AP1721+AP1730</f>
        <v/>
      </c>
      <c r="AQ1739" s="40">
        <f>AQ1712+AQ1721+AQ1730</f>
        <v/>
      </c>
      <c r="AR1739" s="40">
        <f>AR1712+AR1721+AR1730</f>
        <v/>
      </c>
      <c r="AS1739" s="40">
        <f>AS1712+AS1721+AS1730</f>
        <v/>
      </c>
      <c r="AT1739" s="40">
        <f>AT1712+AT1721+AT1730</f>
        <v/>
      </c>
      <c r="AU1739" s="40">
        <f>AU1712+AU1721+AU1730</f>
        <v/>
      </c>
      <c r="AV1739" s="40">
        <f>AV1712+AV1721+AV1730</f>
        <v/>
      </c>
      <c r="AW1739" s="40">
        <f>AW1712+AW1721+AW1730</f>
        <v/>
      </c>
      <c r="AX1739" s="42">
        <f>NEWPOLICY(AX1712,AX1721,AX1730)</f>
        <v/>
      </c>
    </row>
    <row r="1740" hidden="1" outlineLevel="2">
      <c r="A1740" s="5" t="inlineStr">
        <is>
          <t>nce</t>
        </is>
      </c>
      <c r="B1740" s="5" t="inlineStr">
        <is>
          <t>die</t>
        </is>
      </c>
      <c r="C1740" s="5" t="inlineStr">
        <is>
          <t>ftr</t>
        </is>
      </c>
      <c r="D1740" s="39" t="n"/>
      <c r="E1740" s="39" t="n"/>
      <c r="F1740" s="39" t="n"/>
      <c r="G1740" s="39" t="n"/>
      <c r="H1740" s="5">
        <f>INDEX(Variables!$B$5:$B$105,MATCH($A1740,Variables!$A$5:$A$105,0))&amp;IF($C1740="",""," | "&amp;INDEX(Mapping!$B$5:$B$26,MATCH($C1740,Mapping!$A$5:$A$26,0))&amp;" | "&amp;INDEX(Mapping!$B$30:$B$41,MATCH($B1740,Mapping!$A$30:$A$41,0)))</f>
        <v/>
      </c>
      <c r="I1740" s="5">
        <f>INDEX(Variables!$C$5:$C$105,MATCH($A1740,Variables!$A$5:$A$105,0))</f>
        <v/>
      </c>
      <c r="J1740" s="5">
        <f>INDEX(Variables!$E$5:$E$105,MATCH($A1740,Variables!$A$5:$A$105,0))</f>
        <v/>
      </c>
      <c r="K1740" s="25">
        <f>LOWER(Settings!$C$4)&amp;".mit."&amp;$A1740&amp;IF($C1740="","","."&amp;$C1740&amp;"."&amp;$B1740)&amp;IF(INDEX(Variables!$D$5:$D$105,MATCH($A1740,Variables!$A$5:$A$105,0))="","","."&amp;INDEX(Variables!$D$5:$D$105,MATCH($A1740,Variables!$A$5:$A$105,0)))&amp;"."&amp;K$5</f>
        <v/>
      </c>
      <c r="L1740" s="41">
        <f>L1713+L1722+L1731</f>
        <v/>
      </c>
      <c r="M1740" s="40">
        <f>M1713+M1722+M1731</f>
        <v/>
      </c>
      <c r="N1740" s="40">
        <f>N1713+N1722+N1731</f>
        <v/>
      </c>
      <c r="O1740" s="40">
        <f>O1713+O1722+O1731</f>
        <v/>
      </c>
      <c r="P1740" s="40">
        <f>P1713+P1722+P1731</f>
        <v/>
      </c>
      <c r="Q1740" s="40">
        <f>Q1713+Q1722+Q1731</f>
        <v/>
      </c>
      <c r="R1740" s="40">
        <f>R1713+R1722+R1731</f>
        <v/>
      </c>
      <c r="S1740" s="40">
        <f>S1713+S1722+S1731</f>
        <v/>
      </c>
      <c r="T1740" s="40">
        <f>T1713+T1722+T1731</f>
        <v/>
      </c>
      <c r="U1740" s="40">
        <f>U1713+U1722+U1731</f>
        <v/>
      </c>
      <c r="V1740" s="40">
        <f>V1713+V1722+V1731</f>
        <v/>
      </c>
      <c r="W1740" s="40">
        <f>W1713+W1722+W1731</f>
        <v/>
      </c>
      <c r="X1740" s="40">
        <f>X1713+X1722+X1731</f>
        <v/>
      </c>
      <c r="Y1740" s="40">
        <f>Y1713+Y1722+Y1731</f>
        <v/>
      </c>
      <c r="Z1740" s="40">
        <f>Z1713+Z1722+Z1731</f>
        <v/>
      </c>
      <c r="AA1740" s="40">
        <f>AA1713+AA1722+AA1731</f>
        <v/>
      </c>
      <c r="AB1740" s="40">
        <f>AB1713+AB1722+AB1731</f>
        <v/>
      </c>
      <c r="AC1740" s="40">
        <f>AC1713+AC1722+AC1731</f>
        <v/>
      </c>
      <c r="AD1740" s="42">
        <f>NEWPOLICY(AD1713,AD1722,AD1731)</f>
        <v/>
      </c>
      <c r="AE1740" s="25">
        <f>LOWER(Settings!$C$4)&amp;".mit."&amp;$A1740&amp;IF($C1740="","","."&amp;$C1740&amp;"."&amp;$B1740)&amp;IF(INDEX(Variables!$D$5:$D$105,MATCH($A1740,Variables!$A$5:$A$105,0))="","","."&amp;INDEX(Variables!$D$5:$D$105,MATCH($A1740,Variables!$A$5:$A$105,0)))&amp;"."&amp;AE$5</f>
        <v/>
      </c>
      <c r="AF1740" s="41">
        <f>AF1713+AF1722+AF1731</f>
        <v/>
      </c>
      <c r="AG1740" s="40">
        <f>AG1713+AG1722+AG1731</f>
        <v/>
      </c>
      <c r="AH1740" s="40">
        <f>AH1713+AH1722+AH1731</f>
        <v/>
      </c>
      <c r="AI1740" s="40">
        <f>AI1713+AI1722+AI1731</f>
        <v/>
      </c>
      <c r="AJ1740" s="40">
        <f>AJ1713+AJ1722+AJ1731</f>
        <v/>
      </c>
      <c r="AK1740" s="40">
        <f>AK1713+AK1722+AK1731</f>
        <v/>
      </c>
      <c r="AL1740" s="40">
        <f>AL1713+AL1722+AL1731</f>
        <v/>
      </c>
      <c r="AM1740" s="40">
        <f>AM1713+AM1722+AM1731</f>
        <v/>
      </c>
      <c r="AN1740" s="40">
        <f>AN1713+AN1722+AN1731</f>
        <v/>
      </c>
      <c r="AO1740" s="40">
        <f>AO1713+AO1722+AO1731</f>
        <v/>
      </c>
      <c r="AP1740" s="40">
        <f>AP1713+AP1722+AP1731</f>
        <v/>
      </c>
      <c r="AQ1740" s="40">
        <f>AQ1713+AQ1722+AQ1731</f>
        <v/>
      </c>
      <c r="AR1740" s="40">
        <f>AR1713+AR1722+AR1731</f>
        <v/>
      </c>
      <c r="AS1740" s="40">
        <f>AS1713+AS1722+AS1731</f>
        <v/>
      </c>
      <c r="AT1740" s="40">
        <f>AT1713+AT1722+AT1731</f>
        <v/>
      </c>
      <c r="AU1740" s="40">
        <f>AU1713+AU1722+AU1731</f>
        <v/>
      </c>
      <c r="AV1740" s="40">
        <f>AV1713+AV1722+AV1731</f>
        <v/>
      </c>
      <c r="AW1740" s="40">
        <f>AW1713+AW1722+AW1731</f>
        <v/>
      </c>
      <c r="AX1740" s="42">
        <f>NEWPOLICY(AX1713,AX1722,AX1731)</f>
        <v/>
      </c>
    </row>
    <row r="1741" hidden="1" outlineLevel="2">
      <c r="A1741" s="5" t="inlineStr">
        <is>
          <t>nce</t>
        </is>
      </c>
      <c r="B1741" s="5" t="inlineStr">
        <is>
          <t>lpg</t>
        </is>
      </c>
      <c r="C1741" s="5" t="inlineStr">
        <is>
          <t>ftr</t>
        </is>
      </c>
      <c r="D1741" s="39" t="n"/>
      <c r="E1741" s="39" t="n"/>
      <c r="F1741" s="39" t="n"/>
      <c r="G1741" s="39" t="n"/>
      <c r="H1741" s="5">
        <f>INDEX(Variables!$B$5:$B$105,MATCH($A1741,Variables!$A$5:$A$105,0))&amp;IF($C1741="",""," | "&amp;INDEX(Mapping!$B$5:$B$26,MATCH($C1741,Mapping!$A$5:$A$26,0))&amp;" | "&amp;INDEX(Mapping!$B$30:$B$41,MATCH($B1741,Mapping!$A$30:$A$41,0)))</f>
        <v/>
      </c>
      <c r="I1741" s="5">
        <f>INDEX(Variables!$C$5:$C$105,MATCH($A1741,Variables!$A$5:$A$105,0))</f>
        <v/>
      </c>
      <c r="J1741" s="5">
        <f>INDEX(Variables!$E$5:$E$105,MATCH($A1741,Variables!$A$5:$A$105,0))</f>
        <v/>
      </c>
      <c r="K1741" s="25">
        <f>LOWER(Settings!$C$4)&amp;".mit."&amp;$A1741&amp;IF($C1741="","","."&amp;$C1741&amp;"."&amp;$B1741)&amp;IF(INDEX(Variables!$D$5:$D$105,MATCH($A1741,Variables!$A$5:$A$105,0))="","","."&amp;INDEX(Variables!$D$5:$D$105,MATCH($A1741,Variables!$A$5:$A$105,0)))&amp;"."&amp;K$5</f>
        <v/>
      </c>
      <c r="L1741" s="41">
        <f>L1714+L1723+L1732</f>
        <v/>
      </c>
      <c r="M1741" s="40">
        <f>M1714+M1723+M1732</f>
        <v/>
      </c>
      <c r="N1741" s="40">
        <f>N1714+N1723+N1732</f>
        <v/>
      </c>
      <c r="O1741" s="40">
        <f>O1714+O1723+O1732</f>
        <v/>
      </c>
      <c r="P1741" s="40">
        <f>P1714+P1723+P1732</f>
        <v/>
      </c>
      <c r="Q1741" s="40">
        <f>Q1714+Q1723+Q1732</f>
        <v/>
      </c>
      <c r="R1741" s="40">
        <f>R1714+R1723+R1732</f>
        <v/>
      </c>
      <c r="S1741" s="40">
        <f>S1714+S1723+S1732</f>
        <v/>
      </c>
      <c r="T1741" s="40">
        <f>T1714+T1723+T1732</f>
        <v/>
      </c>
      <c r="U1741" s="40">
        <f>U1714+U1723+U1732</f>
        <v/>
      </c>
      <c r="V1741" s="40">
        <f>V1714+V1723+V1732</f>
        <v/>
      </c>
      <c r="W1741" s="40">
        <f>W1714+W1723+W1732</f>
        <v/>
      </c>
      <c r="X1741" s="40">
        <f>X1714+X1723+X1732</f>
        <v/>
      </c>
      <c r="Y1741" s="40">
        <f>Y1714+Y1723+Y1732</f>
        <v/>
      </c>
      <c r="Z1741" s="40">
        <f>Z1714+Z1723+Z1732</f>
        <v/>
      </c>
      <c r="AA1741" s="40">
        <f>AA1714+AA1723+AA1732</f>
        <v/>
      </c>
      <c r="AB1741" s="40">
        <f>AB1714+AB1723+AB1732</f>
        <v/>
      </c>
      <c r="AC1741" s="40">
        <f>AC1714+AC1723+AC1732</f>
        <v/>
      </c>
      <c r="AD1741" s="42">
        <f>NEWPOLICY(AD1714,AD1723,AD1732)</f>
        <v/>
      </c>
      <c r="AE1741" s="25">
        <f>LOWER(Settings!$C$4)&amp;".mit."&amp;$A1741&amp;IF($C1741="","","."&amp;$C1741&amp;"."&amp;$B1741)&amp;IF(INDEX(Variables!$D$5:$D$105,MATCH($A1741,Variables!$A$5:$A$105,0))="","","."&amp;INDEX(Variables!$D$5:$D$105,MATCH($A1741,Variables!$A$5:$A$105,0)))&amp;"."&amp;AE$5</f>
        <v/>
      </c>
      <c r="AF1741" s="41">
        <f>AF1714+AF1723+AF1732</f>
        <v/>
      </c>
      <c r="AG1741" s="40">
        <f>AG1714+AG1723+AG1732</f>
        <v/>
      </c>
      <c r="AH1741" s="40">
        <f>AH1714+AH1723+AH1732</f>
        <v/>
      </c>
      <c r="AI1741" s="40">
        <f>AI1714+AI1723+AI1732</f>
        <v/>
      </c>
      <c r="AJ1741" s="40">
        <f>AJ1714+AJ1723+AJ1732</f>
        <v/>
      </c>
      <c r="AK1741" s="40">
        <f>AK1714+AK1723+AK1732</f>
        <v/>
      </c>
      <c r="AL1741" s="40">
        <f>AL1714+AL1723+AL1732</f>
        <v/>
      </c>
      <c r="AM1741" s="40">
        <f>AM1714+AM1723+AM1732</f>
        <v/>
      </c>
      <c r="AN1741" s="40">
        <f>AN1714+AN1723+AN1732</f>
        <v/>
      </c>
      <c r="AO1741" s="40">
        <f>AO1714+AO1723+AO1732</f>
        <v/>
      </c>
      <c r="AP1741" s="40">
        <f>AP1714+AP1723+AP1732</f>
        <v/>
      </c>
      <c r="AQ1741" s="40">
        <f>AQ1714+AQ1723+AQ1732</f>
        <v/>
      </c>
      <c r="AR1741" s="40">
        <f>AR1714+AR1723+AR1732</f>
        <v/>
      </c>
      <c r="AS1741" s="40">
        <f>AS1714+AS1723+AS1732</f>
        <v/>
      </c>
      <c r="AT1741" s="40">
        <f>AT1714+AT1723+AT1732</f>
        <v/>
      </c>
      <c r="AU1741" s="40">
        <f>AU1714+AU1723+AU1732</f>
        <v/>
      </c>
      <c r="AV1741" s="40">
        <f>AV1714+AV1723+AV1732</f>
        <v/>
      </c>
      <c r="AW1741" s="40">
        <f>AW1714+AW1723+AW1732</f>
        <v/>
      </c>
      <c r="AX1741" s="42">
        <f>NEWPOLICY(AX1714,AX1723,AX1732)</f>
        <v/>
      </c>
    </row>
    <row r="1742" hidden="1" outlineLevel="2">
      <c r="A1742" s="5" t="inlineStr">
        <is>
          <t>nce</t>
        </is>
      </c>
      <c r="B1742" s="5" t="inlineStr">
        <is>
          <t>ker</t>
        </is>
      </c>
      <c r="C1742" s="5" t="inlineStr">
        <is>
          <t>ftr</t>
        </is>
      </c>
      <c r="D1742" s="39" t="n"/>
      <c r="E1742" s="39" t="n"/>
      <c r="F1742" s="39" t="n"/>
      <c r="G1742" s="39" t="n"/>
      <c r="H1742" s="5">
        <f>INDEX(Variables!$B$5:$B$105,MATCH($A1742,Variables!$A$5:$A$105,0))&amp;IF($C1742="",""," | "&amp;INDEX(Mapping!$B$5:$B$26,MATCH($C1742,Mapping!$A$5:$A$26,0))&amp;" | "&amp;INDEX(Mapping!$B$30:$B$41,MATCH($B1742,Mapping!$A$30:$A$41,0)))</f>
        <v/>
      </c>
      <c r="I1742" s="5">
        <f>INDEX(Variables!$C$5:$C$105,MATCH($A1742,Variables!$A$5:$A$105,0))</f>
        <v/>
      </c>
      <c r="J1742" s="5">
        <f>INDEX(Variables!$E$5:$E$105,MATCH($A1742,Variables!$A$5:$A$105,0))</f>
        <v/>
      </c>
      <c r="K1742" s="25">
        <f>LOWER(Settings!$C$4)&amp;".mit."&amp;$A1742&amp;IF($C1742="","","."&amp;$C1742&amp;"."&amp;$B1742)&amp;IF(INDEX(Variables!$D$5:$D$105,MATCH($A1742,Variables!$A$5:$A$105,0))="","","."&amp;INDEX(Variables!$D$5:$D$105,MATCH($A1742,Variables!$A$5:$A$105,0)))&amp;"."&amp;K$5</f>
        <v/>
      </c>
      <c r="L1742" s="41">
        <f>L1715+L1724+L1733</f>
        <v/>
      </c>
      <c r="M1742" s="40">
        <f>M1715+M1724+M1733</f>
        <v/>
      </c>
      <c r="N1742" s="40">
        <f>N1715+N1724+N1733</f>
        <v/>
      </c>
      <c r="O1742" s="40">
        <f>O1715+O1724+O1733</f>
        <v/>
      </c>
      <c r="P1742" s="40">
        <f>P1715+P1724+P1733</f>
        <v/>
      </c>
      <c r="Q1742" s="40">
        <f>Q1715+Q1724+Q1733</f>
        <v/>
      </c>
      <c r="R1742" s="40">
        <f>R1715+R1724+R1733</f>
        <v/>
      </c>
      <c r="S1742" s="40">
        <f>S1715+S1724+S1733</f>
        <v/>
      </c>
      <c r="T1742" s="40">
        <f>T1715+T1724+T1733</f>
        <v/>
      </c>
      <c r="U1742" s="40">
        <f>U1715+U1724+U1733</f>
        <v/>
      </c>
      <c r="V1742" s="40">
        <f>V1715+V1724+V1733</f>
        <v/>
      </c>
      <c r="W1742" s="40">
        <f>W1715+W1724+W1733</f>
        <v/>
      </c>
      <c r="X1742" s="40">
        <f>X1715+X1724+X1733</f>
        <v/>
      </c>
      <c r="Y1742" s="40">
        <f>Y1715+Y1724+Y1733</f>
        <v/>
      </c>
      <c r="Z1742" s="40">
        <f>Z1715+Z1724+Z1733</f>
        <v/>
      </c>
      <c r="AA1742" s="40">
        <f>AA1715+AA1724+AA1733</f>
        <v/>
      </c>
      <c r="AB1742" s="40">
        <f>AB1715+AB1724+AB1733</f>
        <v/>
      </c>
      <c r="AC1742" s="40">
        <f>AC1715+AC1724+AC1733</f>
        <v/>
      </c>
      <c r="AD1742" s="42">
        <f>NEWPOLICY(AD1715,AD1724,AD1733)</f>
        <v/>
      </c>
      <c r="AE1742" s="25">
        <f>LOWER(Settings!$C$4)&amp;".mit."&amp;$A1742&amp;IF($C1742="","","."&amp;$C1742&amp;"."&amp;$B1742)&amp;IF(INDEX(Variables!$D$5:$D$105,MATCH($A1742,Variables!$A$5:$A$105,0))="","","."&amp;INDEX(Variables!$D$5:$D$105,MATCH($A1742,Variables!$A$5:$A$105,0)))&amp;"."&amp;AE$5</f>
        <v/>
      </c>
      <c r="AF1742" s="41">
        <f>AF1715+AF1724+AF1733</f>
        <v/>
      </c>
      <c r="AG1742" s="40">
        <f>AG1715+AG1724+AG1733</f>
        <v/>
      </c>
      <c r="AH1742" s="40">
        <f>AH1715+AH1724+AH1733</f>
        <v/>
      </c>
      <c r="AI1742" s="40">
        <f>AI1715+AI1724+AI1733</f>
        <v/>
      </c>
      <c r="AJ1742" s="40">
        <f>AJ1715+AJ1724+AJ1733</f>
        <v/>
      </c>
      <c r="AK1742" s="40">
        <f>AK1715+AK1724+AK1733</f>
        <v/>
      </c>
      <c r="AL1742" s="40">
        <f>AL1715+AL1724+AL1733</f>
        <v/>
      </c>
      <c r="AM1742" s="40">
        <f>AM1715+AM1724+AM1733</f>
        <v/>
      </c>
      <c r="AN1742" s="40">
        <f>AN1715+AN1724+AN1733</f>
        <v/>
      </c>
      <c r="AO1742" s="40">
        <f>AO1715+AO1724+AO1733</f>
        <v/>
      </c>
      <c r="AP1742" s="40">
        <f>AP1715+AP1724+AP1733</f>
        <v/>
      </c>
      <c r="AQ1742" s="40">
        <f>AQ1715+AQ1724+AQ1733</f>
        <v/>
      </c>
      <c r="AR1742" s="40">
        <f>AR1715+AR1724+AR1733</f>
        <v/>
      </c>
      <c r="AS1742" s="40">
        <f>AS1715+AS1724+AS1733</f>
        <v/>
      </c>
      <c r="AT1742" s="40">
        <f>AT1715+AT1724+AT1733</f>
        <v/>
      </c>
      <c r="AU1742" s="40">
        <f>AU1715+AU1724+AU1733</f>
        <v/>
      </c>
      <c r="AV1742" s="40">
        <f>AV1715+AV1724+AV1733</f>
        <v/>
      </c>
      <c r="AW1742" s="40">
        <f>AW1715+AW1724+AW1733</f>
        <v/>
      </c>
      <c r="AX1742" s="42">
        <f>NEWPOLICY(AX1715,AX1724,AX1733)</f>
        <v/>
      </c>
    </row>
    <row r="1743" hidden="1" outlineLevel="2">
      <c r="A1743" s="5" t="inlineStr">
        <is>
          <t>nce</t>
        </is>
      </c>
      <c r="B1743" s="5" t="inlineStr">
        <is>
          <t>oop</t>
        </is>
      </c>
      <c r="C1743" s="5" t="inlineStr">
        <is>
          <t>ftr</t>
        </is>
      </c>
      <c r="D1743" s="39" t="n"/>
      <c r="E1743" s="39" t="n"/>
      <c r="F1743" s="39" t="n"/>
      <c r="G1743" s="39" t="n"/>
      <c r="H1743" s="5">
        <f>INDEX(Variables!$B$5:$B$105,MATCH($A1743,Variables!$A$5:$A$105,0))&amp;IF($C1743="",""," | "&amp;INDEX(Mapping!$B$5:$B$26,MATCH($C1743,Mapping!$A$5:$A$26,0))&amp;" | "&amp;INDEX(Mapping!$B$30:$B$41,MATCH($B1743,Mapping!$A$30:$A$41,0)))</f>
        <v/>
      </c>
      <c r="I1743" s="5">
        <f>INDEX(Variables!$C$5:$C$105,MATCH($A1743,Variables!$A$5:$A$105,0))</f>
        <v/>
      </c>
      <c r="J1743" s="5">
        <f>INDEX(Variables!$E$5:$E$105,MATCH($A1743,Variables!$A$5:$A$105,0))</f>
        <v/>
      </c>
      <c r="K1743" s="25">
        <f>LOWER(Settings!$C$4)&amp;".mit."&amp;$A1743&amp;IF($C1743="","","."&amp;$C1743&amp;"."&amp;$B1743)&amp;IF(INDEX(Variables!$D$5:$D$105,MATCH($A1743,Variables!$A$5:$A$105,0))="","","."&amp;INDEX(Variables!$D$5:$D$105,MATCH($A1743,Variables!$A$5:$A$105,0)))&amp;"."&amp;K$5</f>
        <v/>
      </c>
      <c r="L1743" s="41">
        <f>L1716+L1725+L1734</f>
        <v/>
      </c>
      <c r="M1743" s="40">
        <f>M1716+M1725+M1734</f>
        <v/>
      </c>
      <c r="N1743" s="40">
        <f>N1716+N1725+N1734</f>
        <v/>
      </c>
      <c r="O1743" s="40">
        <f>O1716+O1725+O1734</f>
        <v/>
      </c>
      <c r="P1743" s="40">
        <f>P1716+P1725+P1734</f>
        <v/>
      </c>
      <c r="Q1743" s="40">
        <f>Q1716+Q1725+Q1734</f>
        <v/>
      </c>
      <c r="R1743" s="40">
        <f>R1716+R1725+R1734</f>
        <v/>
      </c>
      <c r="S1743" s="40">
        <f>S1716+S1725+S1734</f>
        <v/>
      </c>
      <c r="T1743" s="40">
        <f>T1716+T1725+T1734</f>
        <v/>
      </c>
      <c r="U1743" s="40">
        <f>U1716+U1725+U1734</f>
        <v/>
      </c>
      <c r="V1743" s="40">
        <f>V1716+V1725+V1734</f>
        <v/>
      </c>
      <c r="W1743" s="40">
        <f>W1716+W1725+W1734</f>
        <v/>
      </c>
      <c r="X1743" s="40">
        <f>X1716+X1725+X1734</f>
        <v/>
      </c>
      <c r="Y1743" s="40">
        <f>Y1716+Y1725+Y1734</f>
        <v/>
      </c>
      <c r="Z1743" s="40">
        <f>Z1716+Z1725+Z1734</f>
        <v/>
      </c>
      <c r="AA1743" s="40">
        <f>AA1716+AA1725+AA1734</f>
        <v/>
      </c>
      <c r="AB1743" s="40">
        <f>AB1716+AB1725+AB1734</f>
        <v/>
      </c>
      <c r="AC1743" s="40">
        <f>AC1716+AC1725+AC1734</f>
        <v/>
      </c>
      <c r="AD1743" s="42">
        <f>NEWPOLICY(AD1716,AD1725,AD1734)</f>
        <v/>
      </c>
      <c r="AE1743" s="25">
        <f>LOWER(Settings!$C$4)&amp;".mit."&amp;$A1743&amp;IF($C1743="","","."&amp;$C1743&amp;"."&amp;$B1743)&amp;IF(INDEX(Variables!$D$5:$D$105,MATCH($A1743,Variables!$A$5:$A$105,0))="","","."&amp;INDEX(Variables!$D$5:$D$105,MATCH($A1743,Variables!$A$5:$A$105,0)))&amp;"."&amp;AE$5</f>
        <v/>
      </c>
      <c r="AF1743" s="41">
        <f>AF1716+AF1725+AF1734</f>
        <v/>
      </c>
      <c r="AG1743" s="40">
        <f>AG1716+AG1725+AG1734</f>
        <v/>
      </c>
      <c r="AH1743" s="40">
        <f>AH1716+AH1725+AH1734</f>
        <v/>
      </c>
      <c r="AI1743" s="40">
        <f>AI1716+AI1725+AI1734</f>
        <v/>
      </c>
      <c r="AJ1743" s="40">
        <f>AJ1716+AJ1725+AJ1734</f>
        <v/>
      </c>
      <c r="AK1743" s="40">
        <f>AK1716+AK1725+AK1734</f>
        <v/>
      </c>
      <c r="AL1743" s="40">
        <f>AL1716+AL1725+AL1734</f>
        <v/>
      </c>
      <c r="AM1743" s="40">
        <f>AM1716+AM1725+AM1734</f>
        <v/>
      </c>
      <c r="AN1743" s="40">
        <f>AN1716+AN1725+AN1734</f>
        <v/>
      </c>
      <c r="AO1743" s="40">
        <f>AO1716+AO1725+AO1734</f>
        <v/>
      </c>
      <c r="AP1743" s="40">
        <f>AP1716+AP1725+AP1734</f>
        <v/>
      </c>
      <c r="AQ1743" s="40">
        <f>AQ1716+AQ1725+AQ1734</f>
        <v/>
      </c>
      <c r="AR1743" s="40">
        <f>AR1716+AR1725+AR1734</f>
        <v/>
      </c>
      <c r="AS1743" s="40">
        <f>AS1716+AS1725+AS1734</f>
        <v/>
      </c>
      <c r="AT1743" s="40">
        <f>AT1716+AT1725+AT1734</f>
        <v/>
      </c>
      <c r="AU1743" s="40">
        <f>AU1716+AU1725+AU1734</f>
        <v/>
      </c>
      <c r="AV1743" s="40">
        <f>AV1716+AV1725+AV1734</f>
        <v/>
      </c>
      <c r="AW1743" s="40">
        <f>AW1716+AW1725+AW1734</f>
        <v/>
      </c>
      <c r="AX1743" s="42">
        <f>NEWPOLICY(AX1716,AX1725,AX1734)</f>
        <v/>
      </c>
    </row>
    <row r="1744" hidden="1" outlineLevel="2">
      <c r="A1744" s="5" t="inlineStr">
        <is>
          <t>nce</t>
        </is>
      </c>
      <c r="B1744" s="5" t="inlineStr">
        <is>
          <t>bio</t>
        </is>
      </c>
      <c r="C1744" s="5" t="inlineStr">
        <is>
          <t>ftr</t>
        </is>
      </c>
      <c r="D1744" s="39" t="n"/>
      <c r="E1744" s="39" t="n"/>
      <c r="F1744" s="39" t="n"/>
      <c r="G1744" s="39" t="n"/>
      <c r="H1744" s="5">
        <f>INDEX(Variables!$B$5:$B$105,MATCH($A1744,Variables!$A$5:$A$105,0))&amp;IF($C1744="",""," | "&amp;INDEX(Mapping!$B$5:$B$26,MATCH($C1744,Mapping!$A$5:$A$26,0))&amp;" | "&amp;INDEX(Mapping!$B$30:$B$41,MATCH($B1744,Mapping!$A$30:$A$41,0)))</f>
        <v/>
      </c>
      <c r="I1744" s="5">
        <f>INDEX(Variables!$C$5:$C$105,MATCH($A1744,Variables!$A$5:$A$105,0))</f>
        <v/>
      </c>
      <c r="J1744" s="5">
        <f>INDEX(Variables!$E$5:$E$105,MATCH($A1744,Variables!$A$5:$A$105,0))</f>
        <v/>
      </c>
      <c r="K1744" s="25">
        <f>LOWER(Settings!$C$4)&amp;".mit."&amp;$A1744&amp;IF($C1744="","","."&amp;$C1744&amp;"."&amp;$B1744)&amp;IF(INDEX(Variables!$D$5:$D$105,MATCH($A1744,Variables!$A$5:$A$105,0))="","","."&amp;INDEX(Variables!$D$5:$D$105,MATCH($A1744,Variables!$A$5:$A$105,0)))&amp;"."&amp;K$5</f>
        <v/>
      </c>
      <c r="L1744" s="41">
        <f>L1717+L1726+L1735</f>
        <v/>
      </c>
      <c r="M1744" s="40">
        <f>M1717+M1726+M1735</f>
        <v/>
      </c>
      <c r="N1744" s="40">
        <f>N1717+N1726+N1735</f>
        <v/>
      </c>
      <c r="O1744" s="40">
        <f>O1717+O1726+O1735</f>
        <v/>
      </c>
      <c r="P1744" s="40">
        <f>P1717+P1726+P1735</f>
        <v/>
      </c>
      <c r="Q1744" s="40">
        <f>Q1717+Q1726+Q1735</f>
        <v/>
      </c>
      <c r="R1744" s="40">
        <f>R1717+R1726+R1735</f>
        <v/>
      </c>
      <c r="S1744" s="40">
        <f>S1717+S1726+S1735</f>
        <v/>
      </c>
      <c r="T1744" s="40">
        <f>T1717+T1726+T1735</f>
        <v/>
      </c>
      <c r="U1744" s="40">
        <f>U1717+U1726+U1735</f>
        <v/>
      </c>
      <c r="V1744" s="40">
        <f>V1717+V1726+V1735</f>
        <v/>
      </c>
      <c r="W1744" s="40">
        <f>W1717+W1726+W1735</f>
        <v/>
      </c>
      <c r="X1744" s="40">
        <f>X1717+X1726+X1735</f>
        <v/>
      </c>
      <c r="Y1744" s="40">
        <f>Y1717+Y1726+Y1735</f>
        <v/>
      </c>
      <c r="Z1744" s="40">
        <f>Z1717+Z1726+Z1735</f>
        <v/>
      </c>
      <c r="AA1744" s="40">
        <f>AA1717+AA1726+AA1735</f>
        <v/>
      </c>
      <c r="AB1744" s="40">
        <f>AB1717+AB1726+AB1735</f>
        <v/>
      </c>
      <c r="AC1744" s="40">
        <f>AC1717+AC1726+AC1735</f>
        <v/>
      </c>
      <c r="AD1744" s="42">
        <f>NEWPOLICY(AD1717,AD1726,AD1735)</f>
        <v/>
      </c>
      <c r="AE1744" s="25">
        <f>LOWER(Settings!$C$4)&amp;".mit."&amp;$A1744&amp;IF($C1744="","","."&amp;$C1744&amp;"."&amp;$B1744)&amp;IF(INDEX(Variables!$D$5:$D$105,MATCH($A1744,Variables!$A$5:$A$105,0))="","","."&amp;INDEX(Variables!$D$5:$D$105,MATCH($A1744,Variables!$A$5:$A$105,0)))&amp;"."&amp;AE$5</f>
        <v/>
      </c>
      <c r="AF1744" s="41">
        <f>AF1717+AF1726+AF1735</f>
        <v/>
      </c>
      <c r="AG1744" s="40">
        <f>AG1717+AG1726+AG1735</f>
        <v/>
      </c>
      <c r="AH1744" s="40">
        <f>AH1717+AH1726+AH1735</f>
        <v/>
      </c>
      <c r="AI1744" s="40">
        <f>AI1717+AI1726+AI1735</f>
        <v/>
      </c>
      <c r="AJ1744" s="40">
        <f>AJ1717+AJ1726+AJ1735</f>
        <v/>
      </c>
      <c r="AK1744" s="40">
        <f>AK1717+AK1726+AK1735</f>
        <v/>
      </c>
      <c r="AL1744" s="40">
        <f>AL1717+AL1726+AL1735</f>
        <v/>
      </c>
      <c r="AM1744" s="40">
        <f>AM1717+AM1726+AM1735</f>
        <v/>
      </c>
      <c r="AN1744" s="40">
        <f>AN1717+AN1726+AN1735</f>
        <v/>
      </c>
      <c r="AO1744" s="40">
        <f>AO1717+AO1726+AO1735</f>
        <v/>
      </c>
      <c r="AP1744" s="40">
        <f>AP1717+AP1726+AP1735</f>
        <v/>
      </c>
      <c r="AQ1744" s="40">
        <f>AQ1717+AQ1726+AQ1735</f>
        <v/>
      </c>
      <c r="AR1744" s="40">
        <f>AR1717+AR1726+AR1735</f>
        <v/>
      </c>
      <c r="AS1744" s="40">
        <f>AS1717+AS1726+AS1735</f>
        <v/>
      </c>
      <c r="AT1744" s="40">
        <f>AT1717+AT1726+AT1735</f>
        <v/>
      </c>
      <c r="AU1744" s="40">
        <f>AU1717+AU1726+AU1735</f>
        <v/>
      </c>
      <c r="AV1744" s="40">
        <f>AV1717+AV1726+AV1735</f>
        <v/>
      </c>
      <c r="AW1744" s="40">
        <f>AW1717+AW1726+AW1735</f>
        <v/>
      </c>
      <c r="AX1744" s="42">
        <f>NEWPOLICY(AX1717,AX1726,AX1735)</f>
        <v/>
      </c>
    </row>
    <row r="1745" hidden="1" outlineLevel="2"/>
    <row r="1746" hidden="1" outlineLevel="2">
      <c r="A1746" s="5" t="inlineStr">
        <is>
          <t>atp</t>
        </is>
      </c>
      <c r="B1746" s="5" t="inlineStr">
        <is>
          <t>coa</t>
        </is>
      </c>
      <c r="C1746" s="5" t="inlineStr">
        <is>
          <t>ftr</t>
        </is>
      </c>
      <c r="D1746" s="40">
        <f>INDEX(Inputs!$R$5:$R$132,MATCH($B1746&amp;"|"&amp;$C1746,Inputs!$A$5:$A$132,0))</f>
        <v/>
      </c>
      <c r="E1746" s="40">
        <f>INDEX(Inputs!$S$5:$S$132,MATCH($B1746&amp;"|"&amp;$C1746,Inputs!$A$5:$A$132,0))</f>
        <v/>
      </c>
      <c r="F1746" s="39" t="n"/>
      <c r="G1746" s="39" t="n"/>
      <c r="H1746" s="5">
        <f>INDEX(Variables!$B$5:$B$105,MATCH($A1746,Variables!$A$5:$A$105,0))&amp;IF($C1746="",""," | "&amp;INDEX(Mapping!$B$5:$B$26,MATCH($C1746,Mapping!$A$5:$A$26,0))&amp;" | "&amp;INDEX(Mapping!$B$30:$B$41,MATCH($B1746,Mapping!$A$30:$A$41,0)))</f>
        <v/>
      </c>
      <c r="I1746" s="5">
        <f>INDEX(Variables!$C$5:$C$105,MATCH($A1746,Variables!$A$5:$A$105,0))</f>
        <v/>
      </c>
      <c r="J1746" s="5">
        <f>INDEX(Variables!$E$5:$E$105,MATCH($A1746,Variables!$A$5:$A$105,0))</f>
        <v/>
      </c>
      <c r="K1746" s="25">
        <f>LOWER(Settings!$C$4)&amp;".mit."&amp;$A1746&amp;IF($C1746="","","."&amp;$C1746&amp;"."&amp;$B1746)&amp;IF(INDEX(Variables!$D$5:$D$105,MATCH($A1746,Variables!$A$5:$A$105,0))="","","."&amp;INDEX(Variables!$D$5:$D$105,MATCH($A1746,Variables!$A$5:$A$105,0)))&amp;"."&amp;K$5</f>
        <v/>
      </c>
      <c r="L1746" s="41">
        <f>MAX(INDEX(L$232:L$243,$D1746)+L1737*(1+$E1746),0.01)</f>
        <v/>
      </c>
      <c r="M1746" s="40">
        <f>MAX(INDEX(M$232:M$243,$D1746)+M1737*(1+$E1746),0.01)</f>
        <v/>
      </c>
      <c r="N1746" s="40">
        <f>MAX(INDEX(N$232:N$243,$D1746)+N1737*(1+$E1746),0.01)</f>
        <v/>
      </c>
      <c r="O1746" s="40">
        <f>MAX(INDEX(O$232:O$243,$D1746)+O1737*(1+$E1746),0.01)</f>
        <v/>
      </c>
      <c r="P1746" s="40">
        <f>MAX(INDEX(P$232:P$243,$D1746)+P1737*(1+$E1746),0.01)</f>
        <v/>
      </c>
      <c r="Q1746" s="40">
        <f>MAX(INDEX(Q$232:Q$243,$D1746)+Q1737*(1+$E1746),0.01)</f>
        <v/>
      </c>
      <c r="R1746" s="40">
        <f>MAX(INDEX(R$232:R$243,$D1746)+R1737*(1+$E1746),0.01)</f>
        <v/>
      </c>
      <c r="S1746" s="40">
        <f>MAX(INDEX(S$232:S$243,$D1746)+S1737*(1+$E1746),0.01)</f>
        <v/>
      </c>
      <c r="T1746" s="40">
        <f>MAX(INDEX(T$232:T$243,$D1746)+T1737*(1+$E1746),0.01)</f>
        <v/>
      </c>
      <c r="U1746" s="40">
        <f>MAX(INDEX(U$232:U$243,$D1746)+U1737*(1+$E1746),0.01)</f>
        <v/>
      </c>
      <c r="V1746" s="40">
        <f>MAX(INDEX(V$232:V$243,$D1746)+V1737*(1+$E1746),0.01)</f>
        <v/>
      </c>
      <c r="W1746" s="40">
        <f>MAX(INDEX(W$232:W$243,$D1746)+W1737*(1+$E1746),0.01)</f>
        <v/>
      </c>
      <c r="X1746" s="40">
        <f>MAX(INDEX(X$232:X$243,$D1746)+X1737*(1+$E1746),0.01)</f>
        <v/>
      </c>
      <c r="Y1746" s="40">
        <f>MAX(INDEX(Y$232:Y$243,$D1746)+Y1737*(1+$E1746),0.01)</f>
        <v/>
      </c>
      <c r="Z1746" s="40">
        <f>MAX(INDEX(Z$232:Z$243,$D1746)+Z1737*(1+$E1746),0.01)</f>
        <v/>
      </c>
      <c r="AA1746" s="40">
        <f>MAX(INDEX(AA$232:AA$243,$D1746)+AA1737*(1+$E1746),0.01)</f>
        <v/>
      </c>
      <c r="AB1746" s="40">
        <f>MAX(INDEX(AB$232:AB$243,$D1746)+AB1737*(1+$E1746),0.01)</f>
        <v/>
      </c>
      <c r="AC1746" s="40">
        <f>MAX(INDEX(AC$232:AC$243,$D1746)+AC1737*(1+$E1746),0.01)</f>
        <v/>
      </c>
      <c r="AD1746" s="42">
        <f>POSTTAX(INDEX(AD$232:AD$243,$D1746),AD1737,$E1746)</f>
        <v/>
      </c>
      <c r="AE1746" s="25">
        <f>LOWER(Settings!$C$4)&amp;".mit."&amp;$A1746&amp;IF($C1746="","","."&amp;$C1746&amp;"."&amp;$B1746)&amp;IF(INDEX(Variables!$D$5:$D$105,MATCH($A1746,Variables!$A$5:$A$105,0))="","","."&amp;INDEX(Variables!$D$5:$D$105,MATCH($A1746,Variables!$A$5:$A$105,0)))&amp;"."&amp;AE$5</f>
        <v/>
      </c>
      <c r="AF1746" s="41">
        <f>MAX(INDEX(AF$232:AF$243,$D1746)+AF1737*(1+$E1746),0.01)</f>
        <v/>
      </c>
      <c r="AG1746" s="40">
        <f>MAX(INDEX(AG$232:AG$243,$D1746)+AG1737*(1+$E1746),0.01)</f>
        <v/>
      </c>
      <c r="AH1746" s="40">
        <f>MAX(INDEX(AH$232:AH$243,$D1746)+AH1737*(1+$E1746),0.01)</f>
        <v/>
      </c>
      <c r="AI1746" s="40">
        <f>MAX(INDEX(AI$232:AI$243,$D1746)+AI1737*(1+$E1746),0.01)</f>
        <v/>
      </c>
      <c r="AJ1746" s="40">
        <f>MAX(INDEX(AJ$232:AJ$243,$D1746)+AJ1737*(1+$E1746),0.01)</f>
        <v/>
      </c>
      <c r="AK1746" s="40">
        <f>MAX(INDEX(AK$232:AK$243,$D1746)+AK1737*(1+$E1746),0.01)</f>
        <v/>
      </c>
      <c r="AL1746" s="40">
        <f>MAX(INDEX(AL$232:AL$243,$D1746)+AL1737*(1+$E1746),0.01)</f>
        <v/>
      </c>
      <c r="AM1746" s="40">
        <f>MAX(INDEX(AM$232:AM$243,$D1746)+AM1737*(1+$E1746),0.01)</f>
        <v/>
      </c>
      <c r="AN1746" s="40">
        <f>MAX(INDEX(AN$232:AN$243,$D1746)+AN1737*(1+$E1746),0.01)</f>
        <v/>
      </c>
      <c r="AO1746" s="40">
        <f>MAX(INDEX(AO$232:AO$243,$D1746)+AO1737*(1+$E1746),0.01)</f>
        <v/>
      </c>
      <c r="AP1746" s="40">
        <f>MAX(INDEX(AP$232:AP$243,$D1746)+AP1737*(1+$E1746),0.01)</f>
        <v/>
      </c>
      <c r="AQ1746" s="40">
        <f>MAX(INDEX(AQ$232:AQ$243,$D1746)+AQ1737*(1+$E1746),0.01)</f>
        <v/>
      </c>
      <c r="AR1746" s="40">
        <f>MAX(INDEX(AR$232:AR$243,$D1746)+AR1737*(1+$E1746),0.01)</f>
        <v/>
      </c>
      <c r="AS1746" s="40">
        <f>MAX(INDEX(AS$232:AS$243,$D1746)+AS1737*(1+$E1746),0.01)</f>
        <v/>
      </c>
      <c r="AT1746" s="40">
        <f>MAX(INDEX(AT$232:AT$243,$D1746)+AT1737*(1+$E1746),0.01)</f>
        <v/>
      </c>
      <c r="AU1746" s="40">
        <f>MAX(INDEX(AU$232:AU$243,$D1746)+AU1737*(1+$E1746),0.01)</f>
        <v/>
      </c>
      <c r="AV1746" s="40">
        <f>MAX(INDEX(AV$232:AV$243,$D1746)+AV1737*(1+$E1746),0.01)</f>
        <v/>
      </c>
      <c r="AW1746" s="40">
        <f>MAX(INDEX(AW$232:AW$243,$D1746)+AW1737*(1+$E1746),0.01)</f>
        <v/>
      </c>
      <c r="AX1746" s="42">
        <f>POSTTAX(INDEX(AX$232:AX$243,$D1746),AX1737,$E1746)</f>
        <v/>
      </c>
    </row>
    <row r="1747" hidden="1" outlineLevel="2">
      <c r="A1747" s="5" t="inlineStr">
        <is>
          <t>atp</t>
        </is>
      </c>
      <c r="B1747" s="5" t="inlineStr">
        <is>
          <t>nga</t>
        </is>
      </c>
      <c r="C1747" s="5" t="inlineStr">
        <is>
          <t>ftr</t>
        </is>
      </c>
      <c r="D1747" s="40">
        <f>INDEX(Inputs!$R$5:$R$132,MATCH($B1747&amp;"|"&amp;$C1747,Inputs!$A$5:$A$132,0))</f>
        <v/>
      </c>
      <c r="E1747" s="40">
        <f>INDEX(Inputs!$S$5:$S$132,MATCH($B1747&amp;"|"&amp;$C1747,Inputs!$A$5:$A$132,0))</f>
        <v/>
      </c>
      <c r="F1747" s="39" t="n"/>
      <c r="G1747" s="39" t="n"/>
      <c r="H1747" s="5">
        <f>INDEX(Variables!$B$5:$B$105,MATCH($A1747,Variables!$A$5:$A$105,0))&amp;IF($C1747="",""," | "&amp;INDEX(Mapping!$B$5:$B$26,MATCH($C1747,Mapping!$A$5:$A$26,0))&amp;" | "&amp;INDEX(Mapping!$B$30:$B$41,MATCH($B1747,Mapping!$A$30:$A$41,0)))</f>
        <v/>
      </c>
      <c r="I1747" s="5">
        <f>INDEX(Variables!$C$5:$C$105,MATCH($A1747,Variables!$A$5:$A$105,0))</f>
        <v/>
      </c>
      <c r="J1747" s="5">
        <f>INDEX(Variables!$E$5:$E$105,MATCH($A1747,Variables!$A$5:$A$105,0))</f>
        <v/>
      </c>
      <c r="K1747" s="25">
        <f>LOWER(Settings!$C$4)&amp;".mit."&amp;$A1747&amp;IF($C1747="","","."&amp;$C1747&amp;"."&amp;$B1747)&amp;IF(INDEX(Variables!$D$5:$D$105,MATCH($A1747,Variables!$A$5:$A$105,0))="","","."&amp;INDEX(Variables!$D$5:$D$105,MATCH($A1747,Variables!$A$5:$A$105,0)))&amp;"."&amp;K$5</f>
        <v/>
      </c>
      <c r="L1747" s="41">
        <f>MAX(INDEX(L$232:L$243,$D1747)+L1738*(1+$E1747),0.01)</f>
        <v/>
      </c>
      <c r="M1747" s="40">
        <f>MAX(INDEX(M$232:M$243,$D1747)+M1738*(1+$E1747),0.01)</f>
        <v/>
      </c>
      <c r="N1747" s="40">
        <f>MAX(INDEX(N$232:N$243,$D1747)+N1738*(1+$E1747),0.01)</f>
        <v/>
      </c>
      <c r="O1747" s="40">
        <f>MAX(INDEX(O$232:O$243,$D1747)+O1738*(1+$E1747),0.01)</f>
        <v/>
      </c>
      <c r="P1747" s="40">
        <f>MAX(INDEX(P$232:P$243,$D1747)+P1738*(1+$E1747),0.01)</f>
        <v/>
      </c>
      <c r="Q1747" s="40">
        <f>MAX(INDEX(Q$232:Q$243,$D1747)+Q1738*(1+$E1747),0.01)</f>
        <v/>
      </c>
      <c r="R1747" s="40">
        <f>MAX(INDEX(R$232:R$243,$D1747)+R1738*(1+$E1747),0.01)</f>
        <v/>
      </c>
      <c r="S1747" s="40">
        <f>MAX(INDEX(S$232:S$243,$D1747)+S1738*(1+$E1747),0.01)</f>
        <v/>
      </c>
      <c r="T1747" s="40">
        <f>MAX(INDEX(T$232:T$243,$D1747)+T1738*(1+$E1747),0.01)</f>
        <v/>
      </c>
      <c r="U1747" s="40">
        <f>MAX(INDEX(U$232:U$243,$D1747)+U1738*(1+$E1747),0.01)</f>
        <v/>
      </c>
      <c r="V1747" s="40">
        <f>MAX(INDEX(V$232:V$243,$D1747)+V1738*(1+$E1747),0.01)</f>
        <v/>
      </c>
      <c r="W1747" s="40">
        <f>MAX(INDEX(W$232:W$243,$D1747)+W1738*(1+$E1747),0.01)</f>
        <v/>
      </c>
      <c r="X1747" s="40">
        <f>MAX(INDEX(X$232:X$243,$D1747)+X1738*(1+$E1747),0.01)</f>
        <v/>
      </c>
      <c r="Y1747" s="40">
        <f>MAX(INDEX(Y$232:Y$243,$D1747)+Y1738*(1+$E1747),0.01)</f>
        <v/>
      </c>
      <c r="Z1747" s="40">
        <f>MAX(INDEX(Z$232:Z$243,$D1747)+Z1738*(1+$E1747),0.01)</f>
        <v/>
      </c>
      <c r="AA1747" s="40">
        <f>MAX(INDEX(AA$232:AA$243,$D1747)+AA1738*(1+$E1747),0.01)</f>
        <v/>
      </c>
      <c r="AB1747" s="40">
        <f>MAX(INDEX(AB$232:AB$243,$D1747)+AB1738*(1+$E1747),0.01)</f>
        <v/>
      </c>
      <c r="AC1747" s="40">
        <f>MAX(INDEX(AC$232:AC$243,$D1747)+AC1738*(1+$E1747),0.01)</f>
        <v/>
      </c>
      <c r="AD1747" s="42">
        <f>POSTTAX(INDEX(AD$232:AD$243,$D1747),AD1738,$E1747)</f>
        <v/>
      </c>
      <c r="AE1747" s="25">
        <f>LOWER(Settings!$C$4)&amp;".mit."&amp;$A1747&amp;IF($C1747="","","."&amp;$C1747&amp;"."&amp;$B1747)&amp;IF(INDEX(Variables!$D$5:$D$105,MATCH($A1747,Variables!$A$5:$A$105,0))="","","."&amp;INDEX(Variables!$D$5:$D$105,MATCH($A1747,Variables!$A$5:$A$105,0)))&amp;"."&amp;AE$5</f>
        <v/>
      </c>
      <c r="AF1747" s="41">
        <f>MAX(INDEX(AF$232:AF$243,$D1747)+AF1738*(1+$E1747),0.01)</f>
        <v/>
      </c>
      <c r="AG1747" s="40">
        <f>MAX(INDEX(AG$232:AG$243,$D1747)+AG1738*(1+$E1747),0.01)</f>
        <v/>
      </c>
      <c r="AH1747" s="40">
        <f>MAX(INDEX(AH$232:AH$243,$D1747)+AH1738*(1+$E1747),0.01)</f>
        <v/>
      </c>
      <c r="AI1747" s="40">
        <f>MAX(INDEX(AI$232:AI$243,$D1747)+AI1738*(1+$E1747),0.01)</f>
        <v/>
      </c>
      <c r="AJ1747" s="40">
        <f>MAX(INDEX(AJ$232:AJ$243,$D1747)+AJ1738*(1+$E1747),0.01)</f>
        <v/>
      </c>
      <c r="AK1747" s="40">
        <f>MAX(INDEX(AK$232:AK$243,$D1747)+AK1738*(1+$E1747),0.01)</f>
        <v/>
      </c>
      <c r="AL1747" s="40">
        <f>MAX(INDEX(AL$232:AL$243,$D1747)+AL1738*(1+$E1747),0.01)</f>
        <v/>
      </c>
      <c r="AM1747" s="40">
        <f>MAX(INDEX(AM$232:AM$243,$D1747)+AM1738*(1+$E1747),0.01)</f>
        <v/>
      </c>
      <c r="AN1747" s="40">
        <f>MAX(INDEX(AN$232:AN$243,$D1747)+AN1738*(1+$E1747),0.01)</f>
        <v/>
      </c>
      <c r="AO1747" s="40">
        <f>MAX(INDEX(AO$232:AO$243,$D1747)+AO1738*(1+$E1747),0.01)</f>
        <v/>
      </c>
      <c r="AP1747" s="40">
        <f>MAX(INDEX(AP$232:AP$243,$D1747)+AP1738*(1+$E1747),0.01)</f>
        <v/>
      </c>
      <c r="AQ1747" s="40">
        <f>MAX(INDEX(AQ$232:AQ$243,$D1747)+AQ1738*(1+$E1747),0.01)</f>
        <v/>
      </c>
      <c r="AR1747" s="40">
        <f>MAX(INDEX(AR$232:AR$243,$D1747)+AR1738*(1+$E1747),0.01)</f>
        <v/>
      </c>
      <c r="AS1747" s="40">
        <f>MAX(INDEX(AS$232:AS$243,$D1747)+AS1738*(1+$E1747),0.01)</f>
        <v/>
      </c>
      <c r="AT1747" s="40">
        <f>MAX(INDEX(AT$232:AT$243,$D1747)+AT1738*(1+$E1747),0.01)</f>
        <v/>
      </c>
      <c r="AU1747" s="40">
        <f>MAX(INDEX(AU$232:AU$243,$D1747)+AU1738*(1+$E1747),0.01)</f>
        <v/>
      </c>
      <c r="AV1747" s="40">
        <f>MAX(INDEX(AV$232:AV$243,$D1747)+AV1738*(1+$E1747),0.01)</f>
        <v/>
      </c>
      <c r="AW1747" s="40">
        <f>MAX(INDEX(AW$232:AW$243,$D1747)+AW1738*(1+$E1747),0.01)</f>
        <v/>
      </c>
      <c r="AX1747" s="42">
        <f>POSTTAX(INDEX(AX$232:AX$243,$D1747),AX1738,$E1747)</f>
        <v/>
      </c>
    </row>
    <row r="1748" hidden="1" outlineLevel="2">
      <c r="A1748" s="5" t="inlineStr">
        <is>
          <t>atp</t>
        </is>
      </c>
      <c r="B1748" s="5" t="inlineStr">
        <is>
          <t>gso</t>
        </is>
      </c>
      <c r="C1748" s="5" t="inlineStr">
        <is>
          <t>ftr</t>
        </is>
      </c>
      <c r="D1748" s="40">
        <f>INDEX(Inputs!$R$5:$R$132,MATCH($B1748&amp;"|"&amp;$C1748,Inputs!$A$5:$A$132,0))</f>
        <v/>
      </c>
      <c r="E1748" s="40">
        <f>INDEX(Inputs!$S$5:$S$132,MATCH($B1748&amp;"|"&amp;$C1748,Inputs!$A$5:$A$132,0))</f>
        <v/>
      </c>
      <c r="F1748" s="39" t="n"/>
      <c r="G1748" s="39" t="n"/>
      <c r="H1748" s="5">
        <f>INDEX(Variables!$B$5:$B$105,MATCH($A1748,Variables!$A$5:$A$105,0))&amp;IF($C1748="",""," | "&amp;INDEX(Mapping!$B$5:$B$26,MATCH($C1748,Mapping!$A$5:$A$26,0))&amp;" | "&amp;INDEX(Mapping!$B$30:$B$41,MATCH($B1748,Mapping!$A$30:$A$41,0)))</f>
        <v/>
      </c>
      <c r="I1748" s="5">
        <f>INDEX(Variables!$C$5:$C$105,MATCH($A1748,Variables!$A$5:$A$105,0))</f>
        <v/>
      </c>
      <c r="J1748" s="5">
        <f>INDEX(Variables!$E$5:$E$105,MATCH($A1748,Variables!$A$5:$A$105,0))</f>
        <v/>
      </c>
      <c r="K1748" s="25">
        <f>LOWER(Settings!$C$4)&amp;".mit."&amp;$A1748&amp;IF($C1748="","","."&amp;$C1748&amp;"."&amp;$B1748)&amp;IF(INDEX(Variables!$D$5:$D$105,MATCH($A1748,Variables!$A$5:$A$105,0))="","","."&amp;INDEX(Variables!$D$5:$D$105,MATCH($A1748,Variables!$A$5:$A$105,0)))&amp;"."&amp;K$5</f>
        <v/>
      </c>
      <c r="L1748" s="41">
        <f>MAX(INDEX(L$232:L$243,$D1748)+L1739*(1+$E1748),0.01)</f>
        <v/>
      </c>
      <c r="M1748" s="40">
        <f>MAX(INDEX(M$232:M$243,$D1748)+M1739*(1+$E1748),0.01)</f>
        <v/>
      </c>
      <c r="N1748" s="40">
        <f>MAX(INDEX(N$232:N$243,$D1748)+N1739*(1+$E1748),0.01)</f>
        <v/>
      </c>
      <c r="O1748" s="40">
        <f>MAX(INDEX(O$232:O$243,$D1748)+O1739*(1+$E1748),0.01)</f>
        <v/>
      </c>
      <c r="P1748" s="40">
        <f>MAX(INDEX(P$232:P$243,$D1748)+P1739*(1+$E1748),0.01)</f>
        <v/>
      </c>
      <c r="Q1748" s="40">
        <f>MAX(INDEX(Q$232:Q$243,$D1748)+Q1739*(1+$E1748),0.01)</f>
        <v/>
      </c>
      <c r="R1748" s="40">
        <f>MAX(INDEX(R$232:R$243,$D1748)+R1739*(1+$E1748),0.01)</f>
        <v/>
      </c>
      <c r="S1748" s="40">
        <f>MAX(INDEX(S$232:S$243,$D1748)+S1739*(1+$E1748),0.01)</f>
        <v/>
      </c>
      <c r="T1748" s="40">
        <f>MAX(INDEX(T$232:T$243,$D1748)+T1739*(1+$E1748),0.01)</f>
        <v/>
      </c>
      <c r="U1748" s="40">
        <f>MAX(INDEX(U$232:U$243,$D1748)+U1739*(1+$E1748),0.01)</f>
        <v/>
      </c>
      <c r="V1748" s="40">
        <f>MAX(INDEX(V$232:V$243,$D1748)+V1739*(1+$E1748),0.01)</f>
        <v/>
      </c>
      <c r="W1748" s="40">
        <f>MAX(INDEX(W$232:W$243,$D1748)+W1739*(1+$E1748),0.01)</f>
        <v/>
      </c>
      <c r="X1748" s="40">
        <f>MAX(INDEX(X$232:X$243,$D1748)+X1739*(1+$E1748),0.01)</f>
        <v/>
      </c>
      <c r="Y1748" s="40">
        <f>MAX(INDEX(Y$232:Y$243,$D1748)+Y1739*(1+$E1748),0.01)</f>
        <v/>
      </c>
      <c r="Z1748" s="40">
        <f>MAX(INDEX(Z$232:Z$243,$D1748)+Z1739*(1+$E1748),0.01)</f>
        <v/>
      </c>
      <c r="AA1748" s="40">
        <f>MAX(INDEX(AA$232:AA$243,$D1748)+AA1739*(1+$E1748),0.01)</f>
        <v/>
      </c>
      <c r="AB1748" s="40">
        <f>MAX(INDEX(AB$232:AB$243,$D1748)+AB1739*(1+$E1748),0.01)</f>
        <v/>
      </c>
      <c r="AC1748" s="40">
        <f>MAX(INDEX(AC$232:AC$243,$D1748)+AC1739*(1+$E1748),0.01)</f>
        <v/>
      </c>
      <c r="AD1748" s="42">
        <f>POSTTAX(INDEX(AD$232:AD$243,$D1748),AD1739,$E1748)</f>
        <v/>
      </c>
      <c r="AE1748" s="25">
        <f>LOWER(Settings!$C$4)&amp;".mit."&amp;$A1748&amp;IF($C1748="","","."&amp;$C1748&amp;"."&amp;$B1748)&amp;IF(INDEX(Variables!$D$5:$D$105,MATCH($A1748,Variables!$A$5:$A$105,0))="","","."&amp;INDEX(Variables!$D$5:$D$105,MATCH($A1748,Variables!$A$5:$A$105,0)))&amp;"."&amp;AE$5</f>
        <v/>
      </c>
      <c r="AF1748" s="41">
        <f>MAX(INDEX(AF$232:AF$243,$D1748)+AF1739*(1+$E1748),0.01)</f>
        <v/>
      </c>
      <c r="AG1748" s="40">
        <f>MAX(INDEX(AG$232:AG$243,$D1748)+AG1739*(1+$E1748),0.01)</f>
        <v/>
      </c>
      <c r="AH1748" s="40">
        <f>MAX(INDEX(AH$232:AH$243,$D1748)+AH1739*(1+$E1748),0.01)</f>
        <v/>
      </c>
      <c r="AI1748" s="40">
        <f>MAX(INDEX(AI$232:AI$243,$D1748)+AI1739*(1+$E1748),0.01)</f>
        <v/>
      </c>
      <c r="AJ1748" s="40">
        <f>MAX(INDEX(AJ$232:AJ$243,$D1748)+AJ1739*(1+$E1748),0.01)</f>
        <v/>
      </c>
      <c r="AK1748" s="40">
        <f>MAX(INDEX(AK$232:AK$243,$D1748)+AK1739*(1+$E1748),0.01)</f>
        <v/>
      </c>
      <c r="AL1748" s="40">
        <f>MAX(INDEX(AL$232:AL$243,$D1748)+AL1739*(1+$E1748),0.01)</f>
        <v/>
      </c>
      <c r="AM1748" s="40">
        <f>MAX(INDEX(AM$232:AM$243,$D1748)+AM1739*(1+$E1748),0.01)</f>
        <v/>
      </c>
      <c r="AN1748" s="40">
        <f>MAX(INDEX(AN$232:AN$243,$D1748)+AN1739*(1+$E1748),0.01)</f>
        <v/>
      </c>
      <c r="AO1748" s="40">
        <f>MAX(INDEX(AO$232:AO$243,$D1748)+AO1739*(1+$E1748),0.01)</f>
        <v/>
      </c>
      <c r="AP1748" s="40">
        <f>MAX(INDEX(AP$232:AP$243,$D1748)+AP1739*(1+$E1748),0.01)</f>
        <v/>
      </c>
      <c r="AQ1748" s="40">
        <f>MAX(INDEX(AQ$232:AQ$243,$D1748)+AQ1739*(1+$E1748),0.01)</f>
        <v/>
      </c>
      <c r="AR1748" s="40">
        <f>MAX(INDEX(AR$232:AR$243,$D1748)+AR1739*(1+$E1748),0.01)</f>
        <v/>
      </c>
      <c r="AS1748" s="40">
        <f>MAX(INDEX(AS$232:AS$243,$D1748)+AS1739*(1+$E1748),0.01)</f>
        <v/>
      </c>
      <c r="AT1748" s="40">
        <f>MAX(INDEX(AT$232:AT$243,$D1748)+AT1739*(1+$E1748),0.01)</f>
        <v/>
      </c>
      <c r="AU1748" s="40">
        <f>MAX(INDEX(AU$232:AU$243,$D1748)+AU1739*(1+$E1748),0.01)</f>
        <v/>
      </c>
      <c r="AV1748" s="40">
        <f>MAX(INDEX(AV$232:AV$243,$D1748)+AV1739*(1+$E1748),0.01)</f>
        <v/>
      </c>
      <c r="AW1748" s="40">
        <f>MAX(INDEX(AW$232:AW$243,$D1748)+AW1739*(1+$E1748),0.01)</f>
        <v/>
      </c>
      <c r="AX1748" s="42">
        <f>POSTTAX(INDEX(AX$232:AX$243,$D1748),AX1739,$E1748)</f>
        <v/>
      </c>
    </row>
    <row r="1749" hidden="1" outlineLevel="2">
      <c r="A1749" s="5" t="inlineStr">
        <is>
          <t>atp</t>
        </is>
      </c>
      <c r="B1749" s="5" t="inlineStr">
        <is>
          <t>die</t>
        </is>
      </c>
      <c r="C1749" s="5" t="inlineStr">
        <is>
          <t>ftr</t>
        </is>
      </c>
      <c r="D1749" s="40">
        <f>INDEX(Inputs!$R$5:$R$132,MATCH($B1749&amp;"|"&amp;$C1749,Inputs!$A$5:$A$132,0))</f>
        <v/>
      </c>
      <c r="E1749" s="40">
        <f>INDEX(Inputs!$S$5:$S$132,MATCH($B1749&amp;"|"&amp;$C1749,Inputs!$A$5:$A$132,0))</f>
        <v/>
      </c>
      <c r="F1749" s="39" t="n"/>
      <c r="G1749" s="39" t="n"/>
      <c r="H1749" s="5">
        <f>INDEX(Variables!$B$5:$B$105,MATCH($A1749,Variables!$A$5:$A$105,0))&amp;IF($C1749="",""," | "&amp;INDEX(Mapping!$B$5:$B$26,MATCH($C1749,Mapping!$A$5:$A$26,0))&amp;" | "&amp;INDEX(Mapping!$B$30:$B$41,MATCH($B1749,Mapping!$A$30:$A$41,0)))</f>
        <v/>
      </c>
      <c r="I1749" s="5">
        <f>INDEX(Variables!$C$5:$C$105,MATCH($A1749,Variables!$A$5:$A$105,0))</f>
        <v/>
      </c>
      <c r="J1749" s="5">
        <f>INDEX(Variables!$E$5:$E$105,MATCH($A1749,Variables!$A$5:$A$105,0))</f>
        <v/>
      </c>
      <c r="K1749" s="25">
        <f>LOWER(Settings!$C$4)&amp;".mit."&amp;$A1749&amp;IF($C1749="","","."&amp;$C1749&amp;"."&amp;$B1749)&amp;IF(INDEX(Variables!$D$5:$D$105,MATCH($A1749,Variables!$A$5:$A$105,0))="","","."&amp;INDEX(Variables!$D$5:$D$105,MATCH($A1749,Variables!$A$5:$A$105,0)))&amp;"."&amp;K$5</f>
        <v/>
      </c>
      <c r="L1749" s="41">
        <f>MAX(INDEX(L$232:L$243,$D1749)+L1740*(1+$E1749),0.01)</f>
        <v/>
      </c>
      <c r="M1749" s="40">
        <f>MAX(INDEX(M$232:M$243,$D1749)+M1740*(1+$E1749),0.01)</f>
        <v/>
      </c>
      <c r="N1749" s="40">
        <f>MAX(INDEX(N$232:N$243,$D1749)+N1740*(1+$E1749),0.01)</f>
        <v/>
      </c>
      <c r="O1749" s="40">
        <f>MAX(INDEX(O$232:O$243,$D1749)+O1740*(1+$E1749),0.01)</f>
        <v/>
      </c>
      <c r="P1749" s="40">
        <f>MAX(INDEX(P$232:P$243,$D1749)+P1740*(1+$E1749),0.01)</f>
        <v/>
      </c>
      <c r="Q1749" s="40">
        <f>MAX(INDEX(Q$232:Q$243,$D1749)+Q1740*(1+$E1749),0.01)</f>
        <v/>
      </c>
      <c r="R1749" s="40">
        <f>MAX(INDEX(R$232:R$243,$D1749)+R1740*(1+$E1749),0.01)</f>
        <v/>
      </c>
      <c r="S1749" s="40">
        <f>MAX(INDEX(S$232:S$243,$D1749)+S1740*(1+$E1749),0.01)</f>
        <v/>
      </c>
      <c r="T1749" s="40">
        <f>MAX(INDEX(T$232:T$243,$D1749)+T1740*(1+$E1749),0.01)</f>
        <v/>
      </c>
      <c r="U1749" s="40">
        <f>MAX(INDEX(U$232:U$243,$D1749)+U1740*(1+$E1749),0.01)</f>
        <v/>
      </c>
      <c r="V1749" s="40">
        <f>MAX(INDEX(V$232:V$243,$D1749)+V1740*(1+$E1749),0.01)</f>
        <v/>
      </c>
      <c r="W1749" s="40">
        <f>MAX(INDEX(W$232:W$243,$D1749)+W1740*(1+$E1749),0.01)</f>
        <v/>
      </c>
      <c r="X1749" s="40">
        <f>MAX(INDEX(X$232:X$243,$D1749)+X1740*(1+$E1749),0.01)</f>
        <v/>
      </c>
      <c r="Y1749" s="40">
        <f>MAX(INDEX(Y$232:Y$243,$D1749)+Y1740*(1+$E1749),0.01)</f>
        <v/>
      </c>
      <c r="Z1749" s="40">
        <f>MAX(INDEX(Z$232:Z$243,$D1749)+Z1740*(1+$E1749),0.01)</f>
        <v/>
      </c>
      <c r="AA1749" s="40">
        <f>MAX(INDEX(AA$232:AA$243,$D1749)+AA1740*(1+$E1749),0.01)</f>
        <v/>
      </c>
      <c r="AB1749" s="40">
        <f>MAX(INDEX(AB$232:AB$243,$D1749)+AB1740*(1+$E1749),0.01)</f>
        <v/>
      </c>
      <c r="AC1749" s="40">
        <f>MAX(INDEX(AC$232:AC$243,$D1749)+AC1740*(1+$E1749),0.01)</f>
        <v/>
      </c>
      <c r="AD1749" s="42">
        <f>POSTTAX(INDEX(AD$232:AD$243,$D1749),AD1740,$E1749)</f>
        <v/>
      </c>
      <c r="AE1749" s="25">
        <f>LOWER(Settings!$C$4)&amp;".mit."&amp;$A1749&amp;IF($C1749="","","."&amp;$C1749&amp;"."&amp;$B1749)&amp;IF(INDEX(Variables!$D$5:$D$105,MATCH($A1749,Variables!$A$5:$A$105,0))="","","."&amp;INDEX(Variables!$D$5:$D$105,MATCH($A1749,Variables!$A$5:$A$105,0)))&amp;"."&amp;AE$5</f>
        <v/>
      </c>
      <c r="AF1749" s="41">
        <f>MAX(INDEX(AF$232:AF$243,$D1749)+AF1740*(1+$E1749),0.01)</f>
        <v/>
      </c>
      <c r="AG1749" s="40">
        <f>MAX(INDEX(AG$232:AG$243,$D1749)+AG1740*(1+$E1749),0.01)</f>
        <v/>
      </c>
      <c r="AH1749" s="40">
        <f>MAX(INDEX(AH$232:AH$243,$D1749)+AH1740*(1+$E1749),0.01)</f>
        <v/>
      </c>
      <c r="AI1749" s="40">
        <f>MAX(INDEX(AI$232:AI$243,$D1749)+AI1740*(1+$E1749),0.01)</f>
        <v/>
      </c>
      <c r="AJ1749" s="40">
        <f>MAX(INDEX(AJ$232:AJ$243,$D1749)+AJ1740*(1+$E1749),0.01)</f>
        <v/>
      </c>
      <c r="AK1749" s="40">
        <f>MAX(INDEX(AK$232:AK$243,$D1749)+AK1740*(1+$E1749),0.01)</f>
        <v/>
      </c>
      <c r="AL1749" s="40">
        <f>MAX(INDEX(AL$232:AL$243,$D1749)+AL1740*(1+$E1749),0.01)</f>
        <v/>
      </c>
      <c r="AM1749" s="40">
        <f>MAX(INDEX(AM$232:AM$243,$D1749)+AM1740*(1+$E1749),0.01)</f>
        <v/>
      </c>
      <c r="AN1749" s="40">
        <f>MAX(INDEX(AN$232:AN$243,$D1749)+AN1740*(1+$E1749),0.01)</f>
        <v/>
      </c>
      <c r="AO1749" s="40">
        <f>MAX(INDEX(AO$232:AO$243,$D1749)+AO1740*(1+$E1749),0.01)</f>
        <v/>
      </c>
      <c r="AP1749" s="40">
        <f>MAX(INDEX(AP$232:AP$243,$D1749)+AP1740*(1+$E1749),0.01)</f>
        <v/>
      </c>
      <c r="AQ1749" s="40">
        <f>MAX(INDEX(AQ$232:AQ$243,$D1749)+AQ1740*(1+$E1749),0.01)</f>
        <v/>
      </c>
      <c r="AR1749" s="40">
        <f>MAX(INDEX(AR$232:AR$243,$D1749)+AR1740*(1+$E1749),0.01)</f>
        <v/>
      </c>
      <c r="AS1749" s="40">
        <f>MAX(INDEX(AS$232:AS$243,$D1749)+AS1740*(1+$E1749),0.01)</f>
        <v/>
      </c>
      <c r="AT1749" s="40">
        <f>MAX(INDEX(AT$232:AT$243,$D1749)+AT1740*(1+$E1749),0.01)</f>
        <v/>
      </c>
      <c r="AU1749" s="40">
        <f>MAX(INDEX(AU$232:AU$243,$D1749)+AU1740*(1+$E1749),0.01)</f>
        <v/>
      </c>
      <c r="AV1749" s="40">
        <f>MAX(INDEX(AV$232:AV$243,$D1749)+AV1740*(1+$E1749),0.01)</f>
        <v/>
      </c>
      <c r="AW1749" s="40">
        <f>MAX(INDEX(AW$232:AW$243,$D1749)+AW1740*(1+$E1749),0.01)</f>
        <v/>
      </c>
      <c r="AX1749" s="42">
        <f>POSTTAX(INDEX(AX$232:AX$243,$D1749),AX1740,$E1749)</f>
        <v/>
      </c>
    </row>
    <row r="1750" hidden="1" outlineLevel="2">
      <c r="A1750" s="5" t="inlineStr">
        <is>
          <t>atp</t>
        </is>
      </c>
      <c r="B1750" s="5" t="inlineStr">
        <is>
          <t>lpg</t>
        </is>
      </c>
      <c r="C1750" s="5" t="inlineStr">
        <is>
          <t>ftr</t>
        </is>
      </c>
      <c r="D1750" s="40">
        <f>INDEX(Inputs!$R$5:$R$132,MATCH($B1750&amp;"|"&amp;$C1750,Inputs!$A$5:$A$132,0))</f>
        <v/>
      </c>
      <c r="E1750" s="40">
        <f>INDEX(Inputs!$S$5:$S$132,MATCH($B1750&amp;"|"&amp;$C1750,Inputs!$A$5:$A$132,0))</f>
        <v/>
      </c>
      <c r="F1750" s="39" t="n"/>
      <c r="G1750" s="39" t="n"/>
      <c r="H1750" s="5">
        <f>INDEX(Variables!$B$5:$B$105,MATCH($A1750,Variables!$A$5:$A$105,0))&amp;IF($C1750="",""," | "&amp;INDEX(Mapping!$B$5:$B$26,MATCH($C1750,Mapping!$A$5:$A$26,0))&amp;" | "&amp;INDEX(Mapping!$B$30:$B$41,MATCH($B1750,Mapping!$A$30:$A$41,0)))</f>
        <v/>
      </c>
      <c r="I1750" s="5">
        <f>INDEX(Variables!$C$5:$C$105,MATCH($A1750,Variables!$A$5:$A$105,0))</f>
        <v/>
      </c>
      <c r="J1750" s="5">
        <f>INDEX(Variables!$E$5:$E$105,MATCH($A1750,Variables!$A$5:$A$105,0))</f>
        <v/>
      </c>
      <c r="K1750" s="25">
        <f>LOWER(Settings!$C$4)&amp;".mit."&amp;$A1750&amp;IF($C1750="","","."&amp;$C1750&amp;"."&amp;$B1750)&amp;IF(INDEX(Variables!$D$5:$D$105,MATCH($A1750,Variables!$A$5:$A$105,0))="","","."&amp;INDEX(Variables!$D$5:$D$105,MATCH($A1750,Variables!$A$5:$A$105,0)))&amp;"."&amp;K$5</f>
        <v/>
      </c>
      <c r="L1750" s="41">
        <f>MAX(INDEX(L$232:L$243,$D1750)+L1741*(1+$E1750),0.01)</f>
        <v/>
      </c>
      <c r="M1750" s="40">
        <f>MAX(INDEX(M$232:M$243,$D1750)+M1741*(1+$E1750),0.01)</f>
        <v/>
      </c>
      <c r="N1750" s="40">
        <f>MAX(INDEX(N$232:N$243,$D1750)+N1741*(1+$E1750),0.01)</f>
        <v/>
      </c>
      <c r="O1750" s="40">
        <f>MAX(INDEX(O$232:O$243,$D1750)+O1741*(1+$E1750),0.01)</f>
        <v/>
      </c>
      <c r="P1750" s="40">
        <f>MAX(INDEX(P$232:P$243,$D1750)+P1741*(1+$E1750),0.01)</f>
        <v/>
      </c>
      <c r="Q1750" s="40">
        <f>MAX(INDEX(Q$232:Q$243,$D1750)+Q1741*(1+$E1750),0.01)</f>
        <v/>
      </c>
      <c r="R1750" s="40">
        <f>MAX(INDEX(R$232:R$243,$D1750)+R1741*(1+$E1750),0.01)</f>
        <v/>
      </c>
      <c r="S1750" s="40">
        <f>MAX(INDEX(S$232:S$243,$D1750)+S1741*(1+$E1750),0.01)</f>
        <v/>
      </c>
      <c r="T1750" s="40">
        <f>MAX(INDEX(T$232:T$243,$D1750)+T1741*(1+$E1750),0.01)</f>
        <v/>
      </c>
      <c r="U1750" s="40">
        <f>MAX(INDEX(U$232:U$243,$D1750)+U1741*(1+$E1750),0.01)</f>
        <v/>
      </c>
      <c r="V1750" s="40">
        <f>MAX(INDEX(V$232:V$243,$D1750)+V1741*(1+$E1750),0.01)</f>
        <v/>
      </c>
      <c r="W1750" s="40">
        <f>MAX(INDEX(W$232:W$243,$D1750)+W1741*(1+$E1750),0.01)</f>
        <v/>
      </c>
      <c r="X1750" s="40">
        <f>MAX(INDEX(X$232:X$243,$D1750)+X1741*(1+$E1750),0.01)</f>
        <v/>
      </c>
      <c r="Y1750" s="40">
        <f>MAX(INDEX(Y$232:Y$243,$D1750)+Y1741*(1+$E1750),0.01)</f>
        <v/>
      </c>
      <c r="Z1750" s="40">
        <f>MAX(INDEX(Z$232:Z$243,$D1750)+Z1741*(1+$E1750),0.01)</f>
        <v/>
      </c>
      <c r="AA1750" s="40">
        <f>MAX(INDEX(AA$232:AA$243,$D1750)+AA1741*(1+$E1750),0.01)</f>
        <v/>
      </c>
      <c r="AB1750" s="40">
        <f>MAX(INDEX(AB$232:AB$243,$D1750)+AB1741*(1+$E1750),0.01)</f>
        <v/>
      </c>
      <c r="AC1750" s="40">
        <f>MAX(INDEX(AC$232:AC$243,$D1750)+AC1741*(1+$E1750),0.01)</f>
        <v/>
      </c>
      <c r="AD1750" s="42">
        <f>POSTTAX(INDEX(AD$232:AD$243,$D1750),AD1741,$E1750)</f>
        <v/>
      </c>
      <c r="AE1750" s="25">
        <f>LOWER(Settings!$C$4)&amp;".mit."&amp;$A1750&amp;IF($C1750="","","."&amp;$C1750&amp;"."&amp;$B1750)&amp;IF(INDEX(Variables!$D$5:$D$105,MATCH($A1750,Variables!$A$5:$A$105,0))="","","."&amp;INDEX(Variables!$D$5:$D$105,MATCH($A1750,Variables!$A$5:$A$105,0)))&amp;"."&amp;AE$5</f>
        <v/>
      </c>
      <c r="AF1750" s="41">
        <f>MAX(INDEX(AF$232:AF$243,$D1750)+AF1741*(1+$E1750),0.01)</f>
        <v/>
      </c>
      <c r="AG1750" s="40">
        <f>MAX(INDEX(AG$232:AG$243,$D1750)+AG1741*(1+$E1750),0.01)</f>
        <v/>
      </c>
      <c r="AH1750" s="40">
        <f>MAX(INDEX(AH$232:AH$243,$D1750)+AH1741*(1+$E1750),0.01)</f>
        <v/>
      </c>
      <c r="AI1750" s="40">
        <f>MAX(INDEX(AI$232:AI$243,$D1750)+AI1741*(1+$E1750),0.01)</f>
        <v/>
      </c>
      <c r="AJ1750" s="40">
        <f>MAX(INDEX(AJ$232:AJ$243,$D1750)+AJ1741*(1+$E1750),0.01)</f>
        <v/>
      </c>
      <c r="AK1750" s="40">
        <f>MAX(INDEX(AK$232:AK$243,$D1750)+AK1741*(1+$E1750),0.01)</f>
        <v/>
      </c>
      <c r="AL1750" s="40">
        <f>MAX(INDEX(AL$232:AL$243,$D1750)+AL1741*(1+$E1750),0.01)</f>
        <v/>
      </c>
      <c r="AM1750" s="40">
        <f>MAX(INDEX(AM$232:AM$243,$D1750)+AM1741*(1+$E1750),0.01)</f>
        <v/>
      </c>
      <c r="AN1750" s="40">
        <f>MAX(INDEX(AN$232:AN$243,$D1750)+AN1741*(1+$E1750),0.01)</f>
        <v/>
      </c>
      <c r="AO1750" s="40">
        <f>MAX(INDEX(AO$232:AO$243,$D1750)+AO1741*(1+$E1750),0.01)</f>
        <v/>
      </c>
      <c r="AP1750" s="40">
        <f>MAX(INDEX(AP$232:AP$243,$D1750)+AP1741*(1+$E1750),0.01)</f>
        <v/>
      </c>
      <c r="AQ1750" s="40">
        <f>MAX(INDEX(AQ$232:AQ$243,$D1750)+AQ1741*(1+$E1750),0.01)</f>
        <v/>
      </c>
      <c r="AR1750" s="40">
        <f>MAX(INDEX(AR$232:AR$243,$D1750)+AR1741*(1+$E1750),0.01)</f>
        <v/>
      </c>
      <c r="AS1750" s="40">
        <f>MAX(INDEX(AS$232:AS$243,$D1750)+AS1741*(1+$E1750),0.01)</f>
        <v/>
      </c>
      <c r="AT1750" s="40">
        <f>MAX(INDEX(AT$232:AT$243,$D1750)+AT1741*(1+$E1750),0.01)</f>
        <v/>
      </c>
      <c r="AU1750" s="40">
        <f>MAX(INDEX(AU$232:AU$243,$D1750)+AU1741*(1+$E1750),0.01)</f>
        <v/>
      </c>
      <c r="AV1750" s="40">
        <f>MAX(INDEX(AV$232:AV$243,$D1750)+AV1741*(1+$E1750),0.01)</f>
        <v/>
      </c>
      <c r="AW1750" s="40">
        <f>MAX(INDEX(AW$232:AW$243,$D1750)+AW1741*(1+$E1750),0.01)</f>
        <v/>
      </c>
      <c r="AX1750" s="42">
        <f>POSTTAX(INDEX(AX$232:AX$243,$D1750),AX1741,$E1750)</f>
        <v/>
      </c>
    </row>
    <row r="1751" hidden="1" outlineLevel="2">
      <c r="A1751" s="5" t="inlineStr">
        <is>
          <t>atp</t>
        </is>
      </c>
      <c r="B1751" s="5" t="inlineStr">
        <is>
          <t>ker</t>
        </is>
      </c>
      <c r="C1751" s="5" t="inlineStr">
        <is>
          <t>ftr</t>
        </is>
      </c>
      <c r="D1751" s="40">
        <f>INDEX(Inputs!$R$5:$R$132,MATCH($B1751&amp;"|"&amp;$C1751,Inputs!$A$5:$A$132,0))</f>
        <v/>
      </c>
      <c r="E1751" s="40">
        <f>INDEX(Inputs!$S$5:$S$132,MATCH($B1751&amp;"|"&amp;$C1751,Inputs!$A$5:$A$132,0))</f>
        <v/>
      </c>
      <c r="F1751" s="39" t="n"/>
      <c r="G1751" s="39" t="n"/>
      <c r="H1751" s="5">
        <f>INDEX(Variables!$B$5:$B$105,MATCH($A1751,Variables!$A$5:$A$105,0))&amp;IF($C1751="",""," | "&amp;INDEX(Mapping!$B$5:$B$26,MATCH($C1751,Mapping!$A$5:$A$26,0))&amp;" | "&amp;INDEX(Mapping!$B$30:$B$41,MATCH($B1751,Mapping!$A$30:$A$41,0)))</f>
        <v/>
      </c>
      <c r="I1751" s="5">
        <f>INDEX(Variables!$C$5:$C$105,MATCH($A1751,Variables!$A$5:$A$105,0))</f>
        <v/>
      </c>
      <c r="J1751" s="5">
        <f>INDEX(Variables!$E$5:$E$105,MATCH($A1751,Variables!$A$5:$A$105,0))</f>
        <v/>
      </c>
      <c r="K1751" s="25">
        <f>LOWER(Settings!$C$4)&amp;".mit."&amp;$A1751&amp;IF($C1751="","","."&amp;$C1751&amp;"."&amp;$B1751)&amp;IF(INDEX(Variables!$D$5:$D$105,MATCH($A1751,Variables!$A$5:$A$105,0))="","","."&amp;INDEX(Variables!$D$5:$D$105,MATCH($A1751,Variables!$A$5:$A$105,0)))&amp;"."&amp;K$5</f>
        <v/>
      </c>
      <c r="L1751" s="41">
        <f>MAX(INDEX(L$232:L$243,$D1751)+L1742*(1+$E1751),0.01)</f>
        <v/>
      </c>
      <c r="M1751" s="40">
        <f>MAX(INDEX(M$232:M$243,$D1751)+M1742*(1+$E1751),0.01)</f>
        <v/>
      </c>
      <c r="N1751" s="40">
        <f>MAX(INDEX(N$232:N$243,$D1751)+N1742*(1+$E1751),0.01)</f>
        <v/>
      </c>
      <c r="O1751" s="40">
        <f>MAX(INDEX(O$232:O$243,$D1751)+O1742*(1+$E1751),0.01)</f>
        <v/>
      </c>
      <c r="P1751" s="40">
        <f>MAX(INDEX(P$232:P$243,$D1751)+P1742*(1+$E1751),0.01)</f>
        <v/>
      </c>
      <c r="Q1751" s="40">
        <f>MAX(INDEX(Q$232:Q$243,$D1751)+Q1742*(1+$E1751),0.01)</f>
        <v/>
      </c>
      <c r="R1751" s="40">
        <f>MAX(INDEX(R$232:R$243,$D1751)+R1742*(1+$E1751),0.01)</f>
        <v/>
      </c>
      <c r="S1751" s="40">
        <f>MAX(INDEX(S$232:S$243,$D1751)+S1742*(1+$E1751),0.01)</f>
        <v/>
      </c>
      <c r="T1751" s="40">
        <f>MAX(INDEX(T$232:T$243,$D1751)+T1742*(1+$E1751),0.01)</f>
        <v/>
      </c>
      <c r="U1751" s="40">
        <f>MAX(INDEX(U$232:U$243,$D1751)+U1742*(1+$E1751),0.01)</f>
        <v/>
      </c>
      <c r="V1751" s="40">
        <f>MAX(INDEX(V$232:V$243,$D1751)+V1742*(1+$E1751),0.01)</f>
        <v/>
      </c>
      <c r="W1751" s="40">
        <f>MAX(INDEX(W$232:W$243,$D1751)+W1742*(1+$E1751),0.01)</f>
        <v/>
      </c>
      <c r="X1751" s="40">
        <f>MAX(INDEX(X$232:X$243,$D1751)+X1742*(1+$E1751),0.01)</f>
        <v/>
      </c>
      <c r="Y1751" s="40">
        <f>MAX(INDEX(Y$232:Y$243,$D1751)+Y1742*(1+$E1751),0.01)</f>
        <v/>
      </c>
      <c r="Z1751" s="40">
        <f>MAX(INDEX(Z$232:Z$243,$D1751)+Z1742*(1+$E1751),0.01)</f>
        <v/>
      </c>
      <c r="AA1751" s="40">
        <f>MAX(INDEX(AA$232:AA$243,$D1751)+AA1742*(1+$E1751),0.01)</f>
        <v/>
      </c>
      <c r="AB1751" s="40">
        <f>MAX(INDEX(AB$232:AB$243,$D1751)+AB1742*(1+$E1751),0.01)</f>
        <v/>
      </c>
      <c r="AC1751" s="40">
        <f>MAX(INDEX(AC$232:AC$243,$D1751)+AC1742*(1+$E1751),0.01)</f>
        <v/>
      </c>
      <c r="AD1751" s="42">
        <f>POSTTAX(INDEX(AD$232:AD$243,$D1751),AD1742,$E1751)</f>
        <v/>
      </c>
      <c r="AE1751" s="25">
        <f>LOWER(Settings!$C$4)&amp;".mit."&amp;$A1751&amp;IF($C1751="","","."&amp;$C1751&amp;"."&amp;$B1751)&amp;IF(INDEX(Variables!$D$5:$D$105,MATCH($A1751,Variables!$A$5:$A$105,0))="","","."&amp;INDEX(Variables!$D$5:$D$105,MATCH($A1751,Variables!$A$5:$A$105,0)))&amp;"."&amp;AE$5</f>
        <v/>
      </c>
      <c r="AF1751" s="41">
        <f>MAX(INDEX(AF$232:AF$243,$D1751)+AF1742*(1+$E1751),0.01)</f>
        <v/>
      </c>
      <c r="AG1751" s="40">
        <f>MAX(INDEX(AG$232:AG$243,$D1751)+AG1742*(1+$E1751),0.01)</f>
        <v/>
      </c>
      <c r="AH1751" s="40">
        <f>MAX(INDEX(AH$232:AH$243,$D1751)+AH1742*(1+$E1751),0.01)</f>
        <v/>
      </c>
      <c r="AI1751" s="40">
        <f>MAX(INDEX(AI$232:AI$243,$D1751)+AI1742*(1+$E1751),0.01)</f>
        <v/>
      </c>
      <c r="AJ1751" s="40">
        <f>MAX(INDEX(AJ$232:AJ$243,$D1751)+AJ1742*(1+$E1751),0.01)</f>
        <v/>
      </c>
      <c r="AK1751" s="40">
        <f>MAX(INDEX(AK$232:AK$243,$D1751)+AK1742*(1+$E1751),0.01)</f>
        <v/>
      </c>
      <c r="AL1751" s="40">
        <f>MAX(INDEX(AL$232:AL$243,$D1751)+AL1742*(1+$E1751),0.01)</f>
        <v/>
      </c>
      <c r="AM1751" s="40">
        <f>MAX(INDEX(AM$232:AM$243,$D1751)+AM1742*(1+$E1751),0.01)</f>
        <v/>
      </c>
      <c r="AN1751" s="40">
        <f>MAX(INDEX(AN$232:AN$243,$D1751)+AN1742*(1+$E1751),0.01)</f>
        <v/>
      </c>
      <c r="AO1751" s="40">
        <f>MAX(INDEX(AO$232:AO$243,$D1751)+AO1742*(1+$E1751),0.01)</f>
        <v/>
      </c>
      <c r="AP1751" s="40">
        <f>MAX(INDEX(AP$232:AP$243,$D1751)+AP1742*(1+$E1751),0.01)</f>
        <v/>
      </c>
      <c r="AQ1751" s="40">
        <f>MAX(INDEX(AQ$232:AQ$243,$D1751)+AQ1742*(1+$E1751),0.01)</f>
        <v/>
      </c>
      <c r="AR1751" s="40">
        <f>MAX(INDEX(AR$232:AR$243,$D1751)+AR1742*(1+$E1751),0.01)</f>
        <v/>
      </c>
      <c r="AS1751" s="40">
        <f>MAX(INDEX(AS$232:AS$243,$D1751)+AS1742*(1+$E1751),0.01)</f>
        <v/>
      </c>
      <c r="AT1751" s="40">
        <f>MAX(INDEX(AT$232:AT$243,$D1751)+AT1742*(1+$E1751),0.01)</f>
        <v/>
      </c>
      <c r="AU1751" s="40">
        <f>MAX(INDEX(AU$232:AU$243,$D1751)+AU1742*(1+$E1751),0.01)</f>
        <v/>
      </c>
      <c r="AV1751" s="40">
        <f>MAX(INDEX(AV$232:AV$243,$D1751)+AV1742*(1+$E1751),0.01)</f>
        <v/>
      </c>
      <c r="AW1751" s="40">
        <f>MAX(INDEX(AW$232:AW$243,$D1751)+AW1742*(1+$E1751),0.01)</f>
        <v/>
      </c>
      <c r="AX1751" s="42">
        <f>POSTTAX(INDEX(AX$232:AX$243,$D1751),AX1742,$E1751)</f>
        <v/>
      </c>
    </row>
    <row r="1752" hidden="1" outlineLevel="2">
      <c r="A1752" s="5" t="inlineStr">
        <is>
          <t>atp</t>
        </is>
      </c>
      <c r="B1752" s="5" t="inlineStr">
        <is>
          <t>oop</t>
        </is>
      </c>
      <c r="C1752" s="5" t="inlineStr">
        <is>
          <t>ftr</t>
        </is>
      </c>
      <c r="D1752" s="40">
        <f>INDEX(Inputs!$R$5:$R$132,MATCH($B1752&amp;"|"&amp;$C1752,Inputs!$A$5:$A$132,0))</f>
        <v/>
      </c>
      <c r="E1752" s="40">
        <f>INDEX(Inputs!$S$5:$S$132,MATCH($B1752&amp;"|"&amp;$C1752,Inputs!$A$5:$A$132,0))</f>
        <v/>
      </c>
      <c r="F1752" s="39" t="n"/>
      <c r="G1752" s="39" t="n"/>
      <c r="H1752" s="5">
        <f>INDEX(Variables!$B$5:$B$105,MATCH($A1752,Variables!$A$5:$A$105,0))&amp;IF($C1752="",""," | "&amp;INDEX(Mapping!$B$5:$B$26,MATCH($C1752,Mapping!$A$5:$A$26,0))&amp;" | "&amp;INDEX(Mapping!$B$30:$B$41,MATCH($B1752,Mapping!$A$30:$A$41,0)))</f>
        <v/>
      </c>
      <c r="I1752" s="5">
        <f>INDEX(Variables!$C$5:$C$105,MATCH($A1752,Variables!$A$5:$A$105,0))</f>
        <v/>
      </c>
      <c r="J1752" s="5">
        <f>INDEX(Variables!$E$5:$E$105,MATCH($A1752,Variables!$A$5:$A$105,0))</f>
        <v/>
      </c>
      <c r="K1752" s="25">
        <f>LOWER(Settings!$C$4)&amp;".mit."&amp;$A1752&amp;IF($C1752="","","."&amp;$C1752&amp;"."&amp;$B1752)&amp;IF(INDEX(Variables!$D$5:$D$105,MATCH($A1752,Variables!$A$5:$A$105,0))="","","."&amp;INDEX(Variables!$D$5:$D$105,MATCH($A1752,Variables!$A$5:$A$105,0)))&amp;"."&amp;K$5</f>
        <v/>
      </c>
      <c r="L1752" s="41">
        <f>MAX(INDEX(L$232:L$243,$D1752)+L1743*(1+$E1752),0.01)</f>
        <v/>
      </c>
      <c r="M1752" s="40">
        <f>MAX(INDEX(M$232:M$243,$D1752)+M1743*(1+$E1752),0.01)</f>
        <v/>
      </c>
      <c r="N1752" s="40">
        <f>MAX(INDEX(N$232:N$243,$D1752)+N1743*(1+$E1752),0.01)</f>
        <v/>
      </c>
      <c r="O1752" s="40">
        <f>MAX(INDEX(O$232:O$243,$D1752)+O1743*(1+$E1752),0.01)</f>
        <v/>
      </c>
      <c r="P1752" s="40">
        <f>MAX(INDEX(P$232:P$243,$D1752)+P1743*(1+$E1752),0.01)</f>
        <v/>
      </c>
      <c r="Q1752" s="40">
        <f>MAX(INDEX(Q$232:Q$243,$D1752)+Q1743*(1+$E1752),0.01)</f>
        <v/>
      </c>
      <c r="R1752" s="40">
        <f>MAX(INDEX(R$232:R$243,$D1752)+R1743*(1+$E1752),0.01)</f>
        <v/>
      </c>
      <c r="S1752" s="40">
        <f>MAX(INDEX(S$232:S$243,$D1752)+S1743*(1+$E1752),0.01)</f>
        <v/>
      </c>
      <c r="T1752" s="40">
        <f>MAX(INDEX(T$232:T$243,$D1752)+T1743*(1+$E1752),0.01)</f>
        <v/>
      </c>
      <c r="U1752" s="40">
        <f>MAX(INDEX(U$232:U$243,$D1752)+U1743*(1+$E1752),0.01)</f>
        <v/>
      </c>
      <c r="V1752" s="40">
        <f>MAX(INDEX(V$232:V$243,$D1752)+V1743*(1+$E1752),0.01)</f>
        <v/>
      </c>
      <c r="W1752" s="40">
        <f>MAX(INDEX(W$232:W$243,$D1752)+W1743*(1+$E1752),0.01)</f>
        <v/>
      </c>
      <c r="X1752" s="40">
        <f>MAX(INDEX(X$232:X$243,$D1752)+X1743*(1+$E1752),0.01)</f>
        <v/>
      </c>
      <c r="Y1752" s="40">
        <f>MAX(INDEX(Y$232:Y$243,$D1752)+Y1743*(1+$E1752),0.01)</f>
        <v/>
      </c>
      <c r="Z1752" s="40">
        <f>MAX(INDEX(Z$232:Z$243,$D1752)+Z1743*(1+$E1752),0.01)</f>
        <v/>
      </c>
      <c r="AA1752" s="40">
        <f>MAX(INDEX(AA$232:AA$243,$D1752)+AA1743*(1+$E1752),0.01)</f>
        <v/>
      </c>
      <c r="AB1752" s="40">
        <f>MAX(INDEX(AB$232:AB$243,$D1752)+AB1743*(1+$E1752),0.01)</f>
        <v/>
      </c>
      <c r="AC1752" s="40">
        <f>MAX(INDEX(AC$232:AC$243,$D1752)+AC1743*(1+$E1752),0.01)</f>
        <v/>
      </c>
      <c r="AD1752" s="42">
        <f>POSTTAX(INDEX(AD$232:AD$243,$D1752),AD1743,$E1752)</f>
        <v/>
      </c>
      <c r="AE1752" s="25">
        <f>LOWER(Settings!$C$4)&amp;".mit."&amp;$A1752&amp;IF($C1752="","","."&amp;$C1752&amp;"."&amp;$B1752)&amp;IF(INDEX(Variables!$D$5:$D$105,MATCH($A1752,Variables!$A$5:$A$105,0))="","","."&amp;INDEX(Variables!$D$5:$D$105,MATCH($A1752,Variables!$A$5:$A$105,0)))&amp;"."&amp;AE$5</f>
        <v/>
      </c>
      <c r="AF1752" s="41">
        <f>MAX(INDEX(AF$232:AF$243,$D1752)+AF1743*(1+$E1752),0.01)</f>
        <v/>
      </c>
      <c r="AG1752" s="40">
        <f>MAX(INDEX(AG$232:AG$243,$D1752)+AG1743*(1+$E1752),0.01)</f>
        <v/>
      </c>
      <c r="AH1752" s="40">
        <f>MAX(INDEX(AH$232:AH$243,$D1752)+AH1743*(1+$E1752),0.01)</f>
        <v/>
      </c>
      <c r="AI1752" s="40">
        <f>MAX(INDEX(AI$232:AI$243,$D1752)+AI1743*(1+$E1752),0.01)</f>
        <v/>
      </c>
      <c r="AJ1752" s="40">
        <f>MAX(INDEX(AJ$232:AJ$243,$D1752)+AJ1743*(1+$E1752),0.01)</f>
        <v/>
      </c>
      <c r="AK1752" s="40">
        <f>MAX(INDEX(AK$232:AK$243,$D1752)+AK1743*(1+$E1752),0.01)</f>
        <v/>
      </c>
      <c r="AL1752" s="40">
        <f>MAX(INDEX(AL$232:AL$243,$D1752)+AL1743*(1+$E1752),0.01)</f>
        <v/>
      </c>
      <c r="AM1752" s="40">
        <f>MAX(INDEX(AM$232:AM$243,$D1752)+AM1743*(1+$E1752),0.01)</f>
        <v/>
      </c>
      <c r="AN1752" s="40">
        <f>MAX(INDEX(AN$232:AN$243,$D1752)+AN1743*(1+$E1752),0.01)</f>
        <v/>
      </c>
      <c r="AO1752" s="40">
        <f>MAX(INDEX(AO$232:AO$243,$D1752)+AO1743*(1+$E1752),0.01)</f>
        <v/>
      </c>
      <c r="AP1752" s="40">
        <f>MAX(INDEX(AP$232:AP$243,$D1752)+AP1743*(1+$E1752),0.01)</f>
        <v/>
      </c>
      <c r="AQ1752" s="40">
        <f>MAX(INDEX(AQ$232:AQ$243,$D1752)+AQ1743*(1+$E1752),0.01)</f>
        <v/>
      </c>
      <c r="AR1752" s="40">
        <f>MAX(INDEX(AR$232:AR$243,$D1752)+AR1743*(1+$E1752),0.01)</f>
        <v/>
      </c>
      <c r="AS1752" s="40">
        <f>MAX(INDEX(AS$232:AS$243,$D1752)+AS1743*(1+$E1752),0.01)</f>
        <v/>
      </c>
      <c r="AT1752" s="40">
        <f>MAX(INDEX(AT$232:AT$243,$D1752)+AT1743*(1+$E1752),0.01)</f>
        <v/>
      </c>
      <c r="AU1752" s="40">
        <f>MAX(INDEX(AU$232:AU$243,$D1752)+AU1743*(1+$E1752),0.01)</f>
        <v/>
      </c>
      <c r="AV1752" s="40">
        <f>MAX(INDEX(AV$232:AV$243,$D1752)+AV1743*(1+$E1752),0.01)</f>
        <v/>
      </c>
      <c r="AW1752" s="40">
        <f>MAX(INDEX(AW$232:AW$243,$D1752)+AW1743*(1+$E1752),0.01)</f>
        <v/>
      </c>
      <c r="AX1752" s="42">
        <f>POSTTAX(INDEX(AX$232:AX$243,$D1752),AX1743,$E1752)</f>
        <v/>
      </c>
    </row>
    <row r="1753" hidden="1" outlineLevel="2">
      <c r="A1753" s="5" t="inlineStr">
        <is>
          <t>atp</t>
        </is>
      </c>
      <c r="B1753" s="5" t="inlineStr">
        <is>
          <t>bio</t>
        </is>
      </c>
      <c r="C1753" s="5" t="inlineStr">
        <is>
          <t>ftr</t>
        </is>
      </c>
      <c r="D1753" s="40">
        <f>INDEX(Inputs!$R$5:$R$132,MATCH($B1753&amp;"|"&amp;$C1753,Inputs!$A$5:$A$132,0))</f>
        <v/>
      </c>
      <c r="E1753" s="40">
        <f>INDEX(Inputs!$S$5:$S$132,MATCH($B1753&amp;"|"&amp;$C1753,Inputs!$A$5:$A$132,0))</f>
        <v/>
      </c>
      <c r="F1753" s="39" t="n"/>
      <c r="G1753" s="39" t="n"/>
      <c r="H1753" s="5">
        <f>INDEX(Variables!$B$5:$B$105,MATCH($A1753,Variables!$A$5:$A$105,0))&amp;IF($C1753="",""," | "&amp;INDEX(Mapping!$B$5:$B$26,MATCH($C1753,Mapping!$A$5:$A$26,0))&amp;" | "&amp;INDEX(Mapping!$B$30:$B$41,MATCH($B1753,Mapping!$A$30:$A$41,0)))</f>
        <v/>
      </c>
      <c r="I1753" s="5">
        <f>INDEX(Variables!$C$5:$C$105,MATCH($A1753,Variables!$A$5:$A$105,0))</f>
        <v/>
      </c>
      <c r="J1753" s="5">
        <f>INDEX(Variables!$E$5:$E$105,MATCH($A1753,Variables!$A$5:$A$105,0))</f>
        <v/>
      </c>
      <c r="K1753" s="25">
        <f>LOWER(Settings!$C$4)&amp;".mit."&amp;$A1753&amp;IF($C1753="","","."&amp;$C1753&amp;"."&amp;$B1753)&amp;IF(INDEX(Variables!$D$5:$D$105,MATCH($A1753,Variables!$A$5:$A$105,0))="","","."&amp;INDEX(Variables!$D$5:$D$105,MATCH($A1753,Variables!$A$5:$A$105,0)))&amp;"."&amp;K$5</f>
        <v/>
      </c>
      <c r="L1753" s="41">
        <f>MAX(INDEX(L$232:L$243,$D1753)+L1744*(1+$E1753),0.01)</f>
        <v/>
      </c>
      <c r="M1753" s="40">
        <f>MAX(INDEX(M$232:M$243,$D1753)+M1744*(1+$E1753),0.01)</f>
        <v/>
      </c>
      <c r="N1753" s="40">
        <f>MAX(INDEX(N$232:N$243,$D1753)+N1744*(1+$E1753),0.01)</f>
        <v/>
      </c>
      <c r="O1753" s="40">
        <f>MAX(INDEX(O$232:O$243,$D1753)+O1744*(1+$E1753),0.01)</f>
        <v/>
      </c>
      <c r="P1753" s="40">
        <f>MAX(INDEX(P$232:P$243,$D1753)+P1744*(1+$E1753),0.01)</f>
        <v/>
      </c>
      <c r="Q1753" s="40">
        <f>MAX(INDEX(Q$232:Q$243,$D1753)+Q1744*(1+$E1753),0.01)</f>
        <v/>
      </c>
      <c r="R1753" s="40">
        <f>MAX(INDEX(R$232:R$243,$D1753)+R1744*(1+$E1753),0.01)</f>
        <v/>
      </c>
      <c r="S1753" s="40">
        <f>MAX(INDEX(S$232:S$243,$D1753)+S1744*(1+$E1753),0.01)</f>
        <v/>
      </c>
      <c r="T1753" s="40">
        <f>MAX(INDEX(T$232:T$243,$D1753)+T1744*(1+$E1753),0.01)</f>
        <v/>
      </c>
      <c r="U1753" s="40">
        <f>MAX(INDEX(U$232:U$243,$D1753)+U1744*(1+$E1753),0.01)</f>
        <v/>
      </c>
      <c r="V1753" s="40">
        <f>MAX(INDEX(V$232:V$243,$D1753)+V1744*(1+$E1753),0.01)</f>
        <v/>
      </c>
      <c r="W1753" s="40">
        <f>MAX(INDEX(W$232:W$243,$D1753)+W1744*(1+$E1753),0.01)</f>
        <v/>
      </c>
      <c r="X1753" s="40">
        <f>MAX(INDEX(X$232:X$243,$D1753)+X1744*(1+$E1753),0.01)</f>
        <v/>
      </c>
      <c r="Y1753" s="40">
        <f>MAX(INDEX(Y$232:Y$243,$D1753)+Y1744*(1+$E1753),0.01)</f>
        <v/>
      </c>
      <c r="Z1753" s="40">
        <f>MAX(INDEX(Z$232:Z$243,$D1753)+Z1744*(1+$E1753),0.01)</f>
        <v/>
      </c>
      <c r="AA1753" s="40">
        <f>MAX(INDEX(AA$232:AA$243,$D1753)+AA1744*(1+$E1753),0.01)</f>
        <v/>
      </c>
      <c r="AB1753" s="40">
        <f>MAX(INDEX(AB$232:AB$243,$D1753)+AB1744*(1+$E1753),0.01)</f>
        <v/>
      </c>
      <c r="AC1753" s="40">
        <f>MAX(INDEX(AC$232:AC$243,$D1753)+AC1744*(1+$E1753),0.01)</f>
        <v/>
      </c>
      <c r="AD1753" s="42">
        <f>POSTTAX(INDEX(AD$232:AD$243,$D1753),AD1744,$E1753)</f>
        <v/>
      </c>
      <c r="AE1753" s="25">
        <f>LOWER(Settings!$C$4)&amp;".mit."&amp;$A1753&amp;IF($C1753="","","."&amp;$C1753&amp;"."&amp;$B1753)&amp;IF(INDEX(Variables!$D$5:$D$105,MATCH($A1753,Variables!$A$5:$A$105,0))="","","."&amp;INDEX(Variables!$D$5:$D$105,MATCH($A1753,Variables!$A$5:$A$105,0)))&amp;"."&amp;AE$5</f>
        <v/>
      </c>
      <c r="AF1753" s="41">
        <f>MAX(INDEX(AF$232:AF$243,$D1753)+AF1744*(1+$E1753),0.01)</f>
        <v/>
      </c>
      <c r="AG1753" s="40">
        <f>MAX(INDEX(AG$232:AG$243,$D1753)+AG1744*(1+$E1753),0.01)</f>
        <v/>
      </c>
      <c r="AH1753" s="40">
        <f>MAX(INDEX(AH$232:AH$243,$D1753)+AH1744*(1+$E1753),0.01)</f>
        <v/>
      </c>
      <c r="AI1753" s="40">
        <f>MAX(INDEX(AI$232:AI$243,$D1753)+AI1744*(1+$E1753),0.01)</f>
        <v/>
      </c>
      <c r="AJ1753" s="40">
        <f>MAX(INDEX(AJ$232:AJ$243,$D1753)+AJ1744*(1+$E1753),0.01)</f>
        <v/>
      </c>
      <c r="AK1753" s="40">
        <f>MAX(INDEX(AK$232:AK$243,$D1753)+AK1744*(1+$E1753),0.01)</f>
        <v/>
      </c>
      <c r="AL1753" s="40">
        <f>MAX(INDEX(AL$232:AL$243,$D1753)+AL1744*(1+$E1753),0.01)</f>
        <v/>
      </c>
      <c r="AM1753" s="40">
        <f>MAX(INDEX(AM$232:AM$243,$D1753)+AM1744*(1+$E1753),0.01)</f>
        <v/>
      </c>
      <c r="AN1753" s="40">
        <f>MAX(INDEX(AN$232:AN$243,$D1753)+AN1744*(1+$E1753),0.01)</f>
        <v/>
      </c>
      <c r="AO1753" s="40">
        <f>MAX(INDEX(AO$232:AO$243,$D1753)+AO1744*(1+$E1753),0.01)</f>
        <v/>
      </c>
      <c r="AP1753" s="40">
        <f>MAX(INDEX(AP$232:AP$243,$D1753)+AP1744*(1+$E1753),0.01)</f>
        <v/>
      </c>
      <c r="AQ1753" s="40">
        <f>MAX(INDEX(AQ$232:AQ$243,$D1753)+AQ1744*(1+$E1753),0.01)</f>
        <v/>
      </c>
      <c r="AR1753" s="40">
        <f>MAX(INDEX(AR$232:AR$243,$D1753)+AR1744*(1+$E1753),0.01)</f>
        <v/>
      </c>
      <c r="AS1753" s="40">
        <f>MAX(INDEX(AS$232:AS$243,$D1753)+AS1744*(1+$E1753),0.01)</f>
        <v/>
      </c>
      <c r="AT1753" s="40">
        <f>MAX(INDEX(AT$232:AT$243,$D1753)+AT1744*(1+$E1753),0.01)</f>
        <v/>
      </c>
      <c r="AU1753" s="40">
        <f>MAX(INDEX(AU$232:AU$243,$D1753)+AU1744*(1+$E1753),0.01)</f>
        <v/>
      </c>
      <c r="AV1753" s="40">
        <f>MAX(INDEX(AV$232:AV$243,$D1753)+AV1744*(1+$E1753),0.01)</f>
        <v/>
      </c>
      <c r="AW1753" s="40">
        <f>MAX(INDEX(AW$232:AW$243,$D1753)+AW1744*(1+$E1753),0.01)</f>
        <v/>
      </c>
      <c r="AX1753" s="42">
        <f>POSTTAX(INDEX(AX$232:AX$243,$D1753),AX1744,$E1753)</f>
        <v/>
      </c>
    </row>
    <row r="1754" hidden="1" outlineLevel="2"/>
    <row r="1755" hidden="1" outlineLevel="2">
      <c r="A1755" s="5" t="inlineStr">
        <is>
          <t>shp</t>
        </is>
      </c>
      <c r="B1755" s="5" t="inlineStr">
        <is>
          <t>coa</t>
        </is>
      </c>
      <c r="C1755" s="5" t="inlineStr">
        <is>
          <t>ftr</t>
        </is>
      </c>
      <c r="D1755" s="40">
        <f>INDEX(Inputs!$M$5:$M$132,MATCH($B1755&amp;"|"&amp;$C1755,Inputs!$A$5:$A$132,0))</f>
        <v/>
      </c>
      <c r="E1755" s="40">
        <f>INDEX(Inputs!$T$5:$T$132,MATCH($B1755&amp;"|"&amp;$C1755,Inputs!$A$5:$A$132,0))</f>
        <v/>
      </c>
      <c r="F1755" s="40">
        <f>INDEX(Inputs!$K$5:$K$132,MATCH($B1755&amp;"|"&amp;$C1755,Inputs!$A$5:$A$132,0))</f>
        <v/>
      </c>
      <c r="G1755" s="39" t="n"/>
      <c r="H1755" s="5">
        <f>INDEX(Variables!$B$5:$B$105,MATCH($A1755,Variables!$A$5:$A$105,0))&amp;IF($C1755="",""," | "&amp;INDEX(Mapping!$B$5:$B$26,MATCH($C1755,Mapping!$A$5:$A$26,0))&amp;" | "&amp;INDEX(Mapping!$B$30:$B$41,MATCH($B1755,Mapping!$A$30:$A$41,0)))</f>
        <v/>
      </c>
      <c r="I1755" s="5">
        <f>INDEX(Variables!$C$5:$C$105,MATCH($A1755,Variables!$A$5:$A$105,0))</f>
        <v/>
      </c>
      <c r="J1755" s="5">
        <f>INDEX(Variables!$E$5:$E$105,MATCH($A1755,Variables!$A$5:$A$105,0))</f>
        <v/>
      </c>
      <c r="K1755" s="25">
        <f>LOWER(Settings!$C$4)&amp;".mit."&amp;$A1755&amp;IF($C1755="","","."&amp;$C1755&amp;"."&amp;$B1755)&amp;IF(INDEX(Variables!$D$5:$D$105,MATCH($A1755,Variables!$A$5:$A$105,0))="","","."&amp;INDEX(Variables!$D$5:$D$105,MATCH($A1755,Variables!$A$5:$A$105,0)))&amp;"."&amp;K$5</f>
        <v/>
      </c>
      <c r="L1755" s="41">
        <f>INDEX(L$175:L$178,$D1755)*$E1755*INDEX(L$179:L$195,$F1755)</f>
        <v/>
      </c>
      <c r="M1755" s="40">
        <f>INDEX(M$175:M$178,$D1755)*$E1755*INDEX(M$179:M$195,$F1755)</f>
        <v/>
      </c>
      <c r="N1755" s="40">
        <f>INDEX(N$175:N$178,$D1755)*$E1755*INDEX(N$179:N$195,$F1755)</f>
        <v/>
      </c>
      <c r="O1755" s="40">
        <f>INDEX(O$175:O$178,$D1755)*$E1755*INDEX(O$179:O$195,$F1755)</f>
        <v/>
      </c>
      <c r="P1755" s="40">
        <f>INDEX(P$175:P$178,$D1755)*$E1755*INDEX(P$179:P$195,$F1755)</f>
        <v/>
      </c>
      <c r="Q1755" s="40">
        <f>INDEX(Q$175:Q$178,$D1755)*$E1755*INDEX(Q$179:Q$195,$F1755)</f>
        <v/>
      </c>
      <c r="R1755" s="40">
        <f>INDEX(R$175:R$178,$D1755)*$E1755*INDEX(R$179:R$195,$F1755)</f>
        <v/>
      </c>
      <c r="S1755" s="40">
        <f>INDEX(S$175:S$178,$D1755)*$E1755*INDEX(S$179:S$195,$F1755)</f>
        <v/>
      </c>
      <c r="T1755" s="40">
        <f>INDEX(T$175:T$178,$D1755)*$E1755*INDEX(T$179:T$195,$F1755)</f>
        <v/>
      </c>
      <c r="U1755" s="40">
        <f>INDEX(U$175:U$178,$D1755)*$E1755*INDEX(U$179:U$195,$F1755)</f>
        <v/>
      </c>
      <c r="V1755" s="40">
        <f>INDEX(V$175:V$178,$D1755)*$E1755*INDEX(V$179:V$195,$F1755)</f>
        <v/>
      </c>
      <c r="W1755" s="40">
        <f>INDEX(W$175:W$178,$D1755)*$E1755*INDEX(W$179:W$195,$F1755)</f>
        <v/>
      </c>
      <c r="X1755" s="40">
        <f>INDEX(X$175:X$178,$D1755)*$E1755*INDEX(X$179:X$195,$F1755)</f>
        <v/>
      </c>
      <c r="Y1755" s="40">
        <f>INDEX(Y$175:Y$178,$D1755)*$E1755*INDEX(Y$179:Y$195,$F1755)</f>
        <v/>
      </c>
      <c r="Z1755" s="40">
        <f>INDEX(Z$175:Z$178,$D1755)*$E1755*INDEX(Z$179:Z$195,$F1755)</f>
        <v/>
      </c>
      <c r="AA1755" s="40">
        <f>INDEX(AA$175:AA$178,$D1755)*$E1755*INDEX(AA$179:AA$195,$F1755)</f>
        <v/>
      </c>
      <c r="AB1755" s="40">
        <f>INDEX(AB$175:AB$178,$D1755)*$E1755*INDEX(AB$179:AB$195,$F1755)</f>
        <v/>
      </c>
      <c r="AC1755" s="40">
        <f>INDEX(AC$175:AC$178,$D1755)*$E1755*INDEX(AC$179:AC$195,$F1755)</f>
        <v/>
      </c>
      <c r="AD1755" s="42">
        <f>SHADOWEFF(INDEX(AD$175:AD$178,$D1755),$E1755,INDEX(AD$179:AD$195,$F1755))</f>
        <v/>
      </c>
      <c r="AE1755" s="25">
        <f>LOWER(Settings!$C$4)&amp;".mit."&amp;$A1755&amp;IF($C1755="","","."&amp;$C1755&amp;"."&amp;$B1755)&amp;IF(INDEX(Variables!$D$5:$D$105,MATCH($A1755,Variables!$A$5:$A$105,0))="","","."&amp;INDEX(Variables!$D$5:$D$105,MATCH($A1755,Variables!$A$5:$A$105,0)))&amp;"."&amp;AE$5</f>
        <v/>
      </c>
      <c r="AF1755" s="41">
        <f>INDEX(AF$175:AF$178,$D1755)*$E1755*INDEX(AF$179:AF$195,$F1755)</f>
        <v/>
      </c>
      <c r="AG1755" s="40">
        <f>INDEX(AG$175:AG$178,$D1755)*$E1755*INDEX(AG$179:AG$195,$F1755)</f>
        <v/>
      </c>
      <c r="AH1755" s="40">
        <f>INDEX(AH$175:AH$178,$D1755)*$E1755*INDEX(AH$179:AH$195,$F1755)</f>
        <v/>
      </c>
      <c r="AI1755" s="40">
        <f>INDEX(AI$175:AI$178,$D1755)*$E1755*INDEX(AI$179:AI$195,$F1755)</f>
        <v/>
      </c>
      <c r="AJ1755" s="40">
        <f>INDEX(AJ$175:AJ$178,$D1755)*$E1755*INDEX(AJ$179:AJ$195,$F1755)</f>
        <v/>
      </c>
      <c r="AK1755" s="40">
        <f>INDEX(AK$175:AK$178,$D1755)*$E1755*INDEX(AK$179:AK$195,$F1755)</f>
        <v/>
      </c>
      <c r="AL1755" s="40">
        <f>INDEX(AL$175:AL$178,$D1755)*$E1755*INDEX(AL$179:AL$195,$F1755)</f>
        <v/>
      </c>
      <c r="AM1755" s="40">
        <f>INDEX(AM$175:AM$178,$D1755)*$E1755*INDEX(AM$179:AM$195,$F1755)</f>
        <v/>
      </c>
      <c r="AN1755" s="40">
        <f>INDEX(AN$175:AN$178,$D1755)*$E1755*INDEX(AN$179:AN$195,$F1755)</f>
        <v/>
      </c>
      <c r="AO1755" s="40">
        <f>INDEX(AO$175:AO$178,$D1755)*$E1755*INDEX(AO$179:AO$195,$F1755)</f>
        <v/>
      </c>
      <c r="AP1755" s="40">
        <f>INDEX(AP$175:AP$178,$D1755)*$E1755*INDEX(AP$179:AP$195,$F1755)</f>
        <v/>
      </c>
      <c r="AQ1755" s="40">
        <f>INDEX(AQ$175:AQ$178,$D1755)*$E1755*INDEX(AQ$179:AQ$195,$F1755)</f>
        <v/>
      </c>
      <c r="AR1755" s="40">
        <f>INDEX(AR$175:AR$178,$D1755)*$E1755*INDEX(AR$179:AR$195,$F1755)</f>
        <v/>
      </c>
      <c r="AS1755" s="40">
        <f>INDEX(AS$175:AS$178,$D1755)*$E1755*INDEX(AS$179:AS$195,$F1755)</f>
        <v/>
      </c>
      <c r="AT1755" s="40">
        <f>INDEX(AT$175:AT$178,$D1755)*$E1755*INDEX(AT$179:AT$195,$F1755)</f>
        <v/>
      </c>
      <c r="AU1755" s="40">
        <f>INDEX(AU$175:AU$178,$D1755)*$E1755*INDEX(AU$179:AU$195,$F1755)</f>
        <v/>
      </c>
      <c r="AV1755" s="40">
        <f>INDEX(AV$175:AV$178,$D1755)*$E1755*INDEX(AV$179:AV$195,$F1755)</f>
        <v/>
      </c>
      <c r="AW1755" s="40">
        <f>INDEX(AW$175:AW$178,$D1755)*$E1755*INDEX(AW$179:AW$195,$F1755)</f>
        <v/>
      </c>
      <c r="AX1755" s="42">
        <f>SHADOWEFF(INDEX(AX$175:AX$178,$D1755),$E1755,INDEX(AX$179:AX$195,$F1755))</f>
        <v/>
      </c>
    </row>
    <row r="1756" hidden="1" outlineLevel="2">
      <c r="A1756" s="5" t="inlineStr">
        <is>
          <t>shp</t>
        </is>
      </c>
      <c r="B1756" s="5" t="inlineStr">
        <is>
          <t>nga</t>
        </is>
      </c>
      <c r="C1756" s="5" t="inlineStr">
        <is>
          <t>ftr</t>
        </is>
      </c>
      <c r="D1756" s="40">
        <f>INDEX(Inputs!$M$5:$M$132,MATCH($B1756&amp;"|"&amp;$C1756,Inputs!$A$5:$A$132,0))</f>
        <v/>
      </c>
      <c r="E1756" s="40">
        <f>INDEX(Inputs!$T$5:$T$132,MATCH($B1756&amp;"|"&amp;$C1756,Inputs!$A$5:$A$132,0))</f>
        <v/>
      </c>
      <c r="F1756" s="40">
        <f>INDEX(Inputs!$K$5:$K$132,MATCH($B1756&amp;"|"&amp;$C1756,Inputs!$A$5:$A$132,0))</f>
        <v/>
      </c>
      <c r="G1756" s="39" t="n"/>
      <c r="H1756" s="5">
        <f>INDEX(Variables!$B$5:$B$105,MATCH($A1756,Variables!$A$5:$A$105,0))&amp;IF($C1756="",""," | "&amp;INDEX(Mapping!$B$5:$B$26,MATCH($C1756,Mapping!$A$5:$A$26,0))&amp;" | "&amp;INDEX(Mapping!$B$30:$B$41,MATCH($B1756,Mapping!$A$30:$A$41,0)))</f>
        <v/>
      </c>
      <c r="I1756" s="5">
        <f>INDEX(Variables!$C$5:$C$105,MATCH($A1756,Variables!$A$5:$A$105,0))</f>
        <v/>
      </c>
      <c r="J1756" s="5">
        <f>INDEX(Variables!$E$5:$E$105,MATCH($A1756,Variables!$A$5:$A$105,0))</f>
        <v/>
      </c>
      <c r="K1756" s="25">
        <f>LOWER(Settings!$C$4)&amp;".mit."&amp;$A1756&amp;IF($C1756="","","."&amp;$C1756&amp;"."&amp;$B1756)&amp;IF(INDEX(Variables!$D$5:$D$105,MATCH($A1756,Variables!$A$5:$A$105,0))="","","."&amp;INDEX(Variables!$D$5:$D$105,MATCH($A1756,Variables!$A$5:$A$105,0)))&amp;"."&amp;K$5</f>
        <v/>
      </c>
      <c r="L1756" s="41">
        <f>INDEX(L$175:L$178,$D1756)*$E1756*INDEX(L$179:L$195,$F1756)</f>
        <v/>
      </c>
      <c r="M1756" s="40">
        <f>INDEX(M$175:M$178,$D1756)*$E1756*INDEX(M$179:M$195,$F1756)</f>
        <v/>
      </c>
      <c r="N1756" s="40">
        <f>INDEX(N$175:N$178,$D1756)*$E1756*INDEX(N$179:N$195,$F1756)</f>
        <v/>
      </c>
      <c r="O1756" s="40">
        <f>INDEX(O$175:O$178,$D1756)*$E1756*INDEX(O$179:O$195,$F1756)</f>
        <v/>
      </c>
      <c r="P1756" s="40">
        <f>INDEX(P$175:P$178,$D1756)*$E1756*INDEX(P$179:P$195,$F1756)</f>
        <v/>
      </c>
      <c r="Q1756" s="40">
        <f>INDEX(Q$175:Q$178,$D1756)*$E1756*INDEX(Q$179:Q$195,$F1756)</f>
        <v/>
      </c>
      <c r="R1756" s="40">
        <f>INDEX(R$175:R$178,$D1756)*$E1756*INDEX(R$179:R$195,$F1756)</f>
        <v/>
      </c>
      <c r="S1756" s="40">
        <f>INDEX(S$175:S$178,$D1756)*$E1756*INDEX(S$179:S$195,$F1756)</f>
        <v/>
      </c>
      <c r="T1756" s="40">
        <f>INDEX(T$175:T$178,$D1756)*$E1756*INDEX(T$179:T$195,$F1756)</f>
        <v/>
      </c>
      <c r="U1756" s="40">
        <f>INDEX(U$175:U$178,$D1756)*$E1756*INDEX(U$179:U$195,$F1756)</f>
        <v/>
      </c>
      <c r="V1756" s="40">
        <f>INDEX(V$175:V$178,$D1756)*$E1756*INDEX(V$179:V$195,$F1756)</f>
        <v/>
      </c>
      <c r="W1756" s="40">
        <f>INDEX(W$175:W$178,$D1756)*$E1756*INDEX(W$179:W$195,$F1756)</f>
        <v/>
      </c>
      <c r="X1756" s="40">
        <f>INDEX(X$175:X$178,$D1756)*$E1756*INDEX(X$179:X$195,$F1756)</f>
        <v/>
      </c>
      <c r="Y1756" s="40">
        <f>INDEX(Y$175:Y$178,$D1756)*$E1756*INDEX(Y$179:Y$195,$F1756)</f>
        <v/>
      </c>
      <c r="Z1756" s="40">
        <f>INDEX(Z$175:Z$178,$D1756)*$E1756*INDEX(Z$179:Z$195,$F1756)</f>
        <v/>
      </c>
      <c r="AA1756" s="40">
        <f>INDEX(AA$175:AA$178,$D1756)*$E1756*INDEX(AA$179:AA$195,$F1756)</f>
        <v/>
      </c>
      <c r="AB1756" s="40">
        <f>INDEX(AB$175:AB$178,$D1756)*$E1756*INDEX(AB$179:AB$195,$F1756)</f>
        <v/>
      </c>
      <c r="AC1756" s="40">
        <f>INDEX(AC$175:AC$178,$D1756)*$E1756*INDEX(AC$179:AC$195,$F1756)</f>
        <v/>
      </c>
      <c r="AD1756" s="42">
        <f>SHADOWEFF(INDEX(AD$175:AD$178,$D1756),$E1756,INDEX(AD$179:AD$195,$F1756))</f>
        <v/>
      </c>
      <c r="AE1756" s="25">
        <f>LOWER(Settings!$C$4)&amp;".mit."&amp;$A1756&amp;IF($C1756="","","."&amp;$C1756&amp;"."&amp;$B1756)&amp;IF(INDEX(Variables!$D$5:$D$105,MATCH($A1756,Variables!$A$5:$A$105,0))="","","."&amp;INDEX(Variables!$D$5:$D$105,MATCH($A1756,Variables!$A$5:$A$105,0)))&amp;"."&amp;AE$5</f>
        <v/>
      </c>
      <c r="AF1756" s="41">
        <f>INDEX(AF$175:AF$178,$D1756)*$E1756*INDEX(AF$179:AF$195,$F1756)</f>
        <v/>
      </c>
      <c r="AG1756" s="40">
        <f>INDEX(AG$175:AG$178,$D1756)*$E1756*INDEX(AG$179:AG$195,$F1756)</f>
        <v/>
      </c>
      <c r="AH1756" s="40">
        <f>INDEX(AH$175:AH$178,$D1756)*$E1756*INDEX(AH$179:AH$195,$F1756)</f>
        <v/>
      </c>
      <c r="AI1756" s="40">
        <f>INDEX(AI$175:AI$178,$D1756)*$E1756*INDEX(AI$179:AI$195,$F1756)</f>
        <v/>
      </c>
      <c r="AJ1756" s="40">
        <f>INDEX(AJ$175:AJ$178,$D1756)*$E1756*INDEX(AJ$179:AJ$195,$F1756)</f>
        <v/>
      </c>
      <c r="AK1756" s="40">
        <f>INDEX(AK$175:AK$178,$D1756)*$E1756*INDEX(AK$179:AK$195,$F1756)</f>
        <v/>
      </c>
      <c r="AL1756" s="40">
        <f>INDEX(AL$175:AL$178,$D1756)*$E1756*INDEX(AL$179:AL$195,$F1756)</f>
        <v/>
      </c>
      <c r="AM1756" s="40">
        <f>INDEX(AM$175:AM$178,$D1756)*$E1756*INDEX(AM$179:AM$195,$F1756)</f>
        <v/>
      </c>
      <c r="AN1756" s="40">
        <f>INDEX(AN$175:AN$178,$D1756)*$E1756*INDEX(AN$179:AN$195,$F1756)</f>
        <v/>
      </c>
      <c r="AO1756" s="40">
        <f>INDEX(AO$175:AO$178,$D1756)*$E1756*INDEX(AO$179:AO$195,$F1756)</f>
        <v/>
      </c>
      <c r="AP1756" s="40">
        <f>INDEX(AP$175:AP$178,$D1756)*$E1756*INDEX(AP$179:AP$195,$F1756)</f>
        <v/>
      </c>
      <c r="AQ1756" s="40">
        <f>INDEX(AQ$175:AQ$178,$D1756)*$E1756*INDEX(AQ$179:AQ$195,$F1756)</f>
        <v/>
      </c>
      <c r="AR1756" s="40">
        <f>INDEX(AR$175:AR$178,$D1756)*$E1756*INDEX(AR$179:AR$195,$F1756)</f>
        <v/>
      </c>
      <c r="AS1756" s="40">
        <f>INDEX(AS$175:AS$178,$D1756)*$E1756*INDEX(AS$179:AS$195,$F1756)</f>
        <v/>
      </c>
      <c r="AT1756" s="40">
        <f>INDEX(AT$175:AT$178,$D1756)*$E1756*INDEX(AT$179:AT$195,$F1756)</f>
        <v/>
      </c>
      <c r="AU1756" s="40">
        <f>INDEX(AU$175:AU$178,$D1756)*$E1756*INDEX(AU$179:AU$195,$F1756)</f>
        <v/>
      </c>
      <c r="AV1756" s="40">
        <f>INDEX(AV$175:AV$178,$D1756)*$E1756*INDEX(AV$179:AV$195,$F1756)</f>
        <v/>
      </c>
      <c r="AW1756" s="40">
        <f>INDEX(AW$175:AW$178,$D1756)*$E1756*INDEX(AW$179:AW$195,$F1756)</f>
        <v/>
      </c>
      <c r="AX1756" s="42">
        <f>SHADOWEFF(INDEX(AX$175:AX$178,$D1756),$E1756,INDEX(AX$179:AX$195,$F1756))</f>
        <v/>
      </c>
    </row>
    <row r="1757" hidden="1" outlineLevel="2">
      <c r="A1757" s="5" t="inlineStr">
        <is>
          <t>shp</t>
        </is>
      </c>
      <c r="B1757" s="5" t="inlineStr">
        <is>
          <t>gso</t>
        </is>
      </c>
      <c r="C1757" s="5" t="inlineStr">
        <is>
          <t>ftr</t>
        </is>
      </c>
      <c r="D1757" s="40">
        <f>INDEX(Inputs!$M$5:$M$132,MATCH($B1757&amp;"|"&amp;$C1757,Inputs!$A$5:$A$132,0))</f>
        <v/>
      </c>
      <c r="E1757" s="40">
        <f>INDEX(Inputs!$T$5:$T$132,MATCH($B1757&amp;"|"&amp;$C1757,Inputs!$A$5:$A$132,0))</f>
        <v/>
      </c>
      <c r="F1757" s="40">
        <f>INDEX(Inputs!$K$5:$K$132,MATCH($B1757&amp;"|"&amp;$C1757,Inputs!$A$5:$A$132,0))</f>
        <v/>
      </c>
      <c r="G1757" s="39" t="n"/>
      <c r="H1757" s="5">
        <f>INDEX(Variables!$B$5:$B$105,MATCH($A1757,Variables!$A$5:$A$105,0))&amp;IF($C1757="",""," | "&amp;INDEX(Mapping!$B$5:$B$26,MATCH($C1757,Mapping!$A$5:$A$26,0))&amp;" | "&amp;INDEX(Mapping!$B$30:$B$41,MATCH($B1757,Mapping!$A$30:$A$41,0)))</f>
        <v/>
      </c>
      <c r="I1757" s="5">
        <f>INDEX(Variables!$C$5:$C$105,MATCH($A1757,Variables!$A$5:$A$105,0))</f>
        <v/>
      </c>
      <c r="J1757" s="5">
        <f>INDEX(Variables!$E$5:$E$105,MATCH($A1757,Variables!$A$5:$A$105,0))</f>
        <v/>
      </c>
      <c r="K1757" s="25">
        <f>LOWER(Settings!$C$4)&amp;".mit."&amp;$A1757&amp;IF($C1757="","","."&amp;$C1757&amp;"."&amp;$B1757)&amp;IF(INDEX(Variables!$D$5:$D$105,MATCH($A1757,Variables!$A$5:$A$105,0))="","","."&amp;INDEX(Variables!$D$5:$D$105,MATCH($A1757,Variables!$A$5:$A$105,0)))&amp;"."&amp;K$5</f>
        <v/>
      </c>
      <c r="L1757" s="41">
        <f>INDEX(L$175:L$178,$D1757)*$E1757*INDEX(L$179:L$195,$F1757)</f>
        <v/>
      </c>
      <c r="M1757" s="40">
        <f>INDEX(M$175:M$178,$D1757)*$E1757*INDEX(M$179:M$195,$F1757)</f>
        <v/>
      </c>
      <c r="N1757" s="40">
        <f>INDEX(N$175:N$178,$D1757)*$E1757*INDEX(N$179:N$195,$F1757)</f>
        <v/>
      </c>
      <c r="O1757" s="40">
        <f>INDEX(O$175:O$178,$D1757)*$E1757*INDEX(O$179:O$195,$F1757)</f>
        <v/>
      </c>
      <c r="P1757" s="40">
        <f>INDEX(P$175:P$178,$D1757)*$E1757*INDEX(P$179:P$195,$F1757)</f>
        <v/>
      </c>
      <c r="Q1757" s="40">
        <f>INDEX(Q$175:Q$178,$D1757)*$E1757*INDEX(Q$179:Q$195,$F1757)</f>
        <v/>
      </c>
      <c r="R1757" s="40">
        <f>INDEX(R$175:R$178,$D1757)*$E1757*INDEX(R$179:R$195,$F1757)</f>
        <v/>
      </c>
      <c r="S1757" s="40">
        <f>INDEX(S$175:S$178,$D1757)*$E1757*INDEX(S$179:S$195,$F1757)</f>
        <v/>
      </c>
      <c r="T1757" s="40">
        <f>INDEX(T$175:T$178,$D1757)*$E1757*INDEX(T$179:T$195,$F1757)</f>
        <v/>
      </c>
      <c r="U1757" s="40">
        <f>INDEX(U$175:U$178,$D1757)*$E1757*INDEX(U$179:U$195,$F1757)</f>
        <v/>
      </c>
      <c r="V1757" s="40">
        <f>INDEX(V$175:V$178,$D1757)*$E1757*INDEX(V$179:V$195,$F1757)</f>
        <v/>
      </c>
      <c r="W1757" s="40">
        <f>INDEX(W$175:W$178,$D1757)*$E1757*INDEX(W$179:W$195,$F1757)</f>
        <v/>
      </c>
      <c r="X1757" s="40">
        <f>INDEX(X$175:X$178,$D1757)*$E1757*INDEX(X$179:X$195,$F1757)</f>
        <v/>
      </c>
      <c r="Y1757" s="40">
        <f>INDEX(Y$175:Y$178,$D1757)*$E1757*INDEX(Y$179:Y$195,$F1757)</f>
        <v/>
      </c>
      <c r="Z1757" s="40">
        <f>INDEX(Z$175:Z$178,$D1757)*$E1757*INDEX(Z$179:Z$195,$F1757)</f>
        <v/>
      </c>
      <c r="AA1757" s="40">
        <f>INDEX(AA$175:AA$178,$D1757)*$E1757*INDEX(AA$179:AA$195,$F1757)</f>
        <v/>
      </c>
      <c r="AB1757" s="40">
        <f>INDEX(AB$175:AB$178,$D1757)*$E1757*INDEX(AB$179:AB$195,$F1757)</f>
        <v/>
      </c>
      <c r="AC1757" s="40">
        <f>INDEX(AC$175:AC$178,$D1757)*$E1757*INDEX(AC$179:AC$195,$F1757)</f>
        <v/>
      </c>
      <c r="AD1757" s="42">
        <f>SHADOWEFF(INDEX(AD$175:AD$178,$D1757),$E1757,INDEX(AD$179:AD$195,$F1757))</f>
        <v/>
      </c>
      <c r="AE1757" s="25">
        <f>LOWER(Settings!$C$4)&amp;".mit."&amp;$A1757&amp;IF($C1757="","","."&amp;$C1757&amp;"."&amp;$B1757)&amp;IF(INDEX(Variables!$D$5:$D$105,MATCH($A1757,Variables!$A$5:$A$105,0))="","","."&amp;INDEX(Variables!$D$5:$D$105,MATCH($A1757,Variables!$A$5:$A$105,0)))&amp;"."&amp;AE$5</f>
        <v/>
      </c>
      <c r="AF1757" s="41">
        <f>INDEX(AF$175:AF$178,$D1757)*$E1757*INDEX(AF$179:AF$195,$F1757)</f>
        <v/>
      </c>
      <c r="AG1757" s="40">
        <f>INDEX(AG$175:AG$178,$D1757)*$E1757*INDEX(AG$179:AG$195,$F1757)</f>
        <v/>
      </c>
      <c r="AH1757" s="40">
        <f>INDEX(AH$175:AH$178,$D1757)*$E1757*INDEX(AH$179:AH$195,$F1757)</f>
        <v/>
      </c>
      <c r="AI1757" s="40">
        <f>INDEX(AI$175:AI$178,$D1757)*$E1757*INDEX(AI$179:AI$195,$F1757)</f>
        <v/>
      </c>
      <c r="AJ1757" s="40">
        <f>INDEX(AJ$175:AJ$178,$D1757)*$E1757*INDEX(AJ$179:AJ$195,$F1757)</f>
        <v/>
      </c>
      <c r="AK1757" s="40">
        <f>INDEX(AK$175:AK$178,$D1757)*$E1757*INDEX(AK$179:AK$195,$F1757)</f>
        <v/>
      </c>
      <c r="AL1757" s="40">
        <f>INDEX(AL$175:AL$178,$D1757)*$E1757*INDEX(AL$179:AL$195,$F1757)</f>
        <v/>
      </c>
      <c r="AM1757" s="40">
        <f>INDEX(AM$175:AM$178,$D1757)*$E1757*INDEX(AM$179:AM$195,$F1757)</f>
        <v/>
      </c>
      <c r="AN1757" s="40">
        <f>INDEX(AN$175:AN$178,$D1757)*$E1757*INDEX(AN$179:AN$195,$F1757)</f>
        <v/>
      </c>
      <c r="AO1757" s="40">
        <f>INDEX(AO$175:AO$178,$D1757)*$E1757*INDEX(AO$179:AO$195,$F1757)</f>
        <v/>
      </c>
      <c r="AP1757" s="40">
        <f>INDEX(AP$175:AP$178,$D1757)*$E1757*INDEX(AP$179:AP$195,$F1757)</f>
        <v/>
      </c>
      <c r="AQ1757" s="40">
        <f>INDEX(AQ$175:AQ$178,$D1757)*$E1757*INDEX(AQ$179:AQ$195,$F1757)</f>
        <v/>
      </c>
      <c r="AR1757" s="40">
        <f>INDEX(AR$175:AR$178,$D1757)*$E1757*INDEX(AR$179:AR$195,$F1757)</f>
        <v/>
      </c>
      <c r="AS1757" s="40">
        <f>INDEX(AS$175:AS$178,$D1757)*$E1757*INDEX(AS$179:AS$195,$F1757)</f>
        <v/>
      </c>
      <c r="AT1757" s="40">
        <f>INDEX(AT$175:AT$178,$D1757)*$E1757*INDEX(AT$179:AT$195,$F1757)</f>
        <v/>
      </c>
      <c r="AU1757" s="40">
        <f>INDEX(AU$175:AU$178,$D1757)*$E1757*INDEX(AU$179:AU$195,$F1757)</f>
        <v/>
      </c>
      <c r="AV1757" s="40">
        <f>INDEX(AV$175:AV$178,$D1757)*$E1757*INDEX(AV$179:AV$195,$F1757)</f>
        <v/>
      </c>
      <c r="AW1757" s="40">
        <f>INDEX(AW$175:AW$178,$D1757)*$E1757*INDEX(AW$179:AW$195,$F1757)</f>
        <v/>
      </c>
      <c r="AX1757" s="42">
        <f>SHADOWEFF(INDEX(AX$175:AX$178,$D1757),$E1757,INDEX(AX$179:AX$195,$F1757))</f>
        <v/>
      </c>
    </row>
    <row r="1758" hidden="1" outlineLevel="2">
      <c r="A1758" s="5" t="inlineStr">
        <is>
          <t>shp</t>
        </is>
      </c>
      <c r="B1758" s="5" t="inlineStr">
        <is>
          <t>die</t>
        </is>
      </c>
      <c r="C1758" s="5" t="inlineStr">
        <is>
          <t>ftr</t>
        </is>
      </c>
      <c r="D1758" s="40">
        <f>INDEX(Inputs!$M$5:$M$132,MATCH($B1758&amp;"|"&amp;$C1758,Inputs!$A$5:$A$132,0))</f>
        <v/>
      </c>
      <c r="E1758" s="40">
        <f>INDEX(Inputs!$T$5:$T$132,MATCH($B1758&amp;"|"&amp;$C1758,Inputs!$A$5:$A$132,0))</f>
        <v/>
      </c>
      <c r="F1758" s="40">
        <f>INDEX(Inputs!$K$5:$K$132,MATCH($B1758&amp;"|"&amp;$C1758,Inputs!$A$5:$A$132,0))</f>
        <v/>
      </c>
      <c r="G1758" s="39" t="n"/>
      <c r="H1758" s="5">
        <f>INDEX(Variables!$B$5:$B$105,MATCH($A1758,Variables!$A$5:$A$105,0))&amp;IF($C1758="",""," | "&amp;INDEX(Mapping!$B$5:$B$26,MATCH($C1758,Mapping!$A$5:$A$26,0))&amp;" | "&amp;INDEX(Mapping!$B$30:$B$41,MATCH($B1758,Mapping!$A$30:$A$41,0)))</f>
        <v/>
      </c>
      <c r="I1758" s="5">
        <f>INDEX(Variables!$C$5:$C$105,MATCH($A1758,Variables!$A$5:$A$105,0))</f>
        <v/>
      </c>
      <c r="J1758" s="5">
        <f>INDEX(Variables!$E$5:$E$105,MATCH($A1758,Variables!$A$5:$A$105,0))</f>
        <v/>
      </c>
      <c r="K1758" s="25">
        <f>LOWER(Settings!$C$4)&amp;".mit."&amp;$A1758&amp;IF($C1758="","","."&amp;$C1758&amp;"."&amp;$B1758)&amp;IF(INDEX(Variables!$D$5:$D$105,MATCH($A1758,Variables!$A$5:$A$105,0))="","","."&amp;INDEX(Variables!$D$5:$D$105,MATCH($A1758,Variables!$A$5:$A$105,0)))&amp;"."&amp;K$5</f>
        <v/>
      </c>
      <c r="L1758" s="41">
        <f>INDEX(L$175:L$178,$D1758)*$E1758*INDEX(L$179:L$195,$F1758)</f>
        <v/>
      </c>
      <c r="M1758" s="40">
        <f>INDEX(M$175:M$178,$D1758)*$E1758*INDEX(M$179:M$195,$F1758)</f>
        <v/>
      </c>
      <c r="N1758" s="40">
        <f>INDEX(N$175:N$178,$D1758)*$E1758*INDEX(N$179:N$195,$F1758)</f>
        <v/>
      </c>
      <c r="O1758" s="40">
        <f>INDEX(O$175:O$178,$D1758)*$E1758*INDEX(O$179:O$195,$F1758)</f>
        <v/>
      </c>
      <c r="P1758" s="40">
        <f>INDEX(P$175:P$178,$D1758)*$E1758*INDEX(P$179:P$195,$F1758)</f>
        <v/>
      </c>
      <c r="Q1758" s="40">
        <f>INDEX(Q$175:Q$178,$D1758)*$E1758*INDEX(Q$179:Q$195,$F1758)</f>
        <v/>
      </c>
      <c r="R1758" s="40">
        <f>INDEX(R$175:R$178,$D1758)*$E1758*INDEX(R$179:R$195,$F1758)</f>
        <v/>
      </c>
      <c r="S1758" s="40">
        <f>INDEX(S$175:S$178,$D1758)*$E1758*INDEX(S$179:S$195,$F1758)</f>
        <v/>
      </c>
      <c r="T1758" s="40">
        <f>INDEX(T$175:T$178,$D1758)*$E1758*INDEX(T$179:T$195,$F1758)</f>
        <v/>
      </c>
      <c r="U1758" s="40">
        <f>INDEX(U$175:U$178,$D1758)*$E1758*INDEX(U$179:U$195,$F1758)</f>
        <v/>
      </c>
      <c r="V1758" s="40">
        <f>INDEX(V$175:V$178,$D1758)*$E1758*INDEX(V$179:V$195,$F1758)</f>
        <v/>
      </c>
      <c r="W1758" s="40">
        <f>INDEX(W$175:W$178,$D1758)*$E1758*INDEX(W$179:W$195,$F1758)</f>
        <v/>
      </c>
      <c r="X1758" s="40">
        <f>INDEX(X$175:X$178,$D1758)*$E1758*INDEX(X$179:X$195,$F1758)</f>
        <v/>
      </c>
      <c r="Y1758" s="40">
        <f>INDEX(Y$175:Y$178,$D1758)*$E1758*INDEX(Y$179:Y$195,$F1758)</f>
        <v/>
      </c>
      <c r="Z1758" s="40">
        <f>INDEX(Z$175:Z$178,$D1758)*$E1758*INDEX(Z$179:Z$195,$F1758)</f>
        <v/>
      </c>
      <c r="AA1758" s="40">
        <f>INDEX(AA$175:AA$178,$D1758)*$E1758*INDEX(AA$179:AA$195,$F1758)</f>
        <v/>
      </c>
      <c r="AB1758" s="40">
        <f>INDEX(AB$175:AB$178,$D1758)*$E1758*INDEX(AB$179:AB$195,$F1758)</f>
        <v/>
      </c>
      <c r="AC1758" s="40">
        <f>INDEX(AC$175:AC$178,$D1758)*$E1758*INDEX(AC$179:AC$195,$F1758)</f>
        <v/>
      </c>
      <c r="AD1758" s="42">
        <f>SHADOWEFF(INDEX(AD$175:AD$178,$D1758),$E1758,INDEX(AD$179:AD$195,$F1758))</f>
        <v/>
      </c>
      <c r="AE1758" s="25">
        <f>LOWER(Settings!$C$4)&amp;".mit."&amp;$A1758&amp;IF($C1758="","","."&amp;$C1758&amp;"."&amp;$B1758)&amp;IF(INDEX(Variables!$D$5:$D$105,MATCH($A1758,Variables!$A$5:$A$105,0))="","","."&amp;INDEX(Variables!$D$5:$D$105,MATCH($A1758,Variables!$A$5:$A$105,0)))&amp;"."&amp;AE$5</f>
        <v/>
      </c>
      <c r="AF1758" s="41">
        <f>INDEX(AF$175:AF$178,$D1758)*$E1758*INDEX(AF$179:AF$195,$F1758)</f>
        <v/>
      </c>
      <c r="AG1758" s="40">
        <f>INDEX(AG$175:AG$178,$D1758)*$E1758*INDEX(AG$179:AG$195,$F1758)</f>
        <v/>
      </c>
      <c r="AH1758" s="40">
        <f>INDEX(AH$175:AH$178,$D1758)*$E1758*INDEX(AH$179:AH$195,$F1758)</f>
        <v/>
      </c>
      <c r="AI1758" s="40">
        <f>INDEX(AI$175:AI$178,$D1758)*$E1758*INDEX(AI$179:AI$195,$F1758)</f>
        <v/>
      </c>
      <c r="AJ1758" s="40">
        <f>INDEX(AJ$175:AJ$178,$D1758)*$E1758*INDEX(AJ$179:AJ$195,$F1758)</f>
        <v/>
      </c>
      <c r="AK1758" s="40">
        <f>INDEX(AK$175:AK$178,$D1758)*$E1758*INDEX(AK$179:AK$195,$F1758)</f>
        <v/>
      </c>
      <c r="AL1758" s="40">
        <f>INDEX(AL$175:AL$178,$D1758)*$E1758*INDEX(AL$179:AL$195,$F1758)</f>
        <v/>
      </c>
      <c r="AM1758" s="40">
        <f>INDEX(AM$175:AM$178,$D1758)*$E1758*INDEX(AM$179:AM$195,$F1758)</f>
        <v/>
      </c>
      <c r="AN1758" s="40">
        <f>INDEX(AN$175:AN$178,$D1758)*$E1758*INDEX(AN$179:AN$195,$F1758)</f>
        <v/>
      </c>
      <c r="AO1758" s="40">
        <f>INDEX(AO$175:AO$178,$D1758)*$E1758*INDEX(AO$179:AO$195,$F1758)</f>
        <v/>
      </c>
      <c r="AP1758" s="40">
        <f>INDEX(AP$175:AP$178,$D1758)*$E1758*INDEX(AP$179:AP$195,$F1758)</f>
        <v/>
      </c>
      <c r="AQ1758" s="40">
        <f>INDEX(AQ$175:AQ$178,$D1758)*$E1758*INDEX(AQ$179:AQ$195,$F1758)</f>
        <v/>
      </c>
      <c r="AR1758" s="40">
        <f>INDEX(AR$175:AR$178,$D1758)*$E1758*INDEX(AR$179:AR$195,$F1758)</f>
        <v/>
      </c>
      <c r="AS1758" s="40">
        <f>INDEX(AS$175:AS$178,$D1758)*$E1758*INDEX(AS$179:AS$195,$F1758)</f>
        <v/>
      </c>
      <c r="AT1758" s="40">
        <f>INDEX(AT$175:AT$178,$D1758)*$E1758*INDEX(AT$179:AT$195,$F1758)</f>
        <v/>
      </c>
      <c r="AU1758" s="40">
        <f>INDEX(AU$175:AU$178,$D1758)*$E1758*INDEX(AU$179:AU$195,$F1758)</f>
        <v/>
      </c>
      <c r="AV1758" s="40">
        <f>INDEX(AV$175:AV$178,$D1758)*$E1758*INDEX(AV$179:AV$195,$F1758)</f>
        <v/>
      </c>
      <c r="AW1758" s="40">
        <f>INDEX(AW$175:AW$178,$D1758)*$E1758*INDEX(AW$179:AW$195,$F1758)</f>
        <v/>
      </c>
      <c r="AX1758" s="42">
        <f>SHADOWEFF(INDEX(AX$175:AX$178,$D1758),$E1758,INDEX(AX$179:AX$195,$F1758))</f>
        <v/>
      </c>
    </row>
    <row r="1759" hidden="1" outlineLevel="2">
      <c r="A1759" s="5" t="inlineStr">
        <is>
          <t>shp</t>
        </is>
      </c>
      <c r="B1759" s="5" t="inlineStr">
        <is>
          <t>lpg</t>
        </is>
      </c>
      <c r="C1759" s="5" t="inlineStr">
        <is>
          <t>ftr</t>
        </is>
      </c>
      <c r="D1759" s="40">
        <f>INDEX(Inputs!$M$5:$M$132,MATCH($B1759&amp;"|"&amp;$C1759,Inputs!$A$5:$A$132,0))</f>
        <v/>
      </c>
      <c r="E1759" s="40">
        <f>INDEX(Inputs!$T$5:$T$132,MATCH($B1759&amp;"|"&amp;$C1759,Inputs!$A$5:$A$132,0))</f>
        <v/>
      </c>
      <c r="F1759" s="40">
        <f>INDEX(Inputs!$K$5:$K$132,MATCH($B1759&amp;"|"&amp;$C1759,Inputs!$A$5:$A$132,0))</f>
        <v/>
      </c>
      <c r="G1759" s="39" t="n"/>
      <c r="H1759" s="5">
        <f>INDEX(Variables!$B$5:$B$105,MATCH($A1759,Variables!$A$5:$A$105,0))&amp;IF($C1759="",""," | "&amp;INDEX(Mapping!$B$5:$B$26,MATCH($C1759,Mapping!$A$5:$A$26,0))&amp;" | "&amp;INDEX(Mapping!$B$30:$B$41,MATCH($B1759,Mapping!$A$30:$A$41,0)))</f>
        <v/>
      </c>
      <c r="I1759" s="5">
        <f>INDEX(Variables!$C$5:$C$105,MATCH($A1759,Variables!$A$5:$A$105,0))</f>
        <v/>
      </c>
      <c r="J1759" s="5">
        <f>INDEX(Variables!$E$5:$E$105,MATCH($A1759,Variables!$A$5:$A$105,0))</f>
        <v/>
      </c>
      <c r="K1759" s="25">
        <f>LOWER(Settings!$C$4)&amp;".mit."&amp;$A1759&amp;IF($C1759="","","."&amp;$C1759&amp;"."&amp;$B1759)&amp;IF(INDEX(Variables!$D$5:$D$105,MATCH($A1759,Variables!$A$5:$A$105,0))="","","."&amp;INDEX(Variables!$D$5:$D$105,MATCH($A1759,Variables!$A$5:$A$105,0)))&amp;"."&amp;K$5</f>
        <v/>
      </c>
      <c r="L1759" s="41">
        <f>INDEX(L$175:L$178,$D1759)*$E1759*INDEX(L$179:L$195,$F1759)</f>
        <v/>
      </c>
      <c r="M1759" s="40">
        <f>INDEX(M$175:M$178,$D1759)*$E1759*INDEX(M$179:M$195,$F1759)</f>
        <v/>
      </c>
      <c r="N1759" s="40">
        <f>INDEX(N$175:N$178,$D1759)*$E1759*INDEX(N$179:N$195,$F1759)</f>
        <v/>
      </c>
      <c r="O1759" s="40">
        <f>INDEX(O$175:O$178,$D1759)*$E1759*INDEX(O$179:O$195,$F1759)</f>
        <v/>
      </c>
      <c r="P1759" s="40">
        <f>INDEX(P$175:P$178,$D1759)*$E1759*INDEX(P$179:P$195,$F1759)</f>
        <v/>
      </c>
      <c r="Q1759" s="40">
        <f>INDEX(Q$175:Q$178,$D1759)*$E1759*INDEX(Q$179:Q$195,$F1759)</f>
        <v/>
      </c>
      <c r="R1759" s="40">
        <f>INDEX(R$175:R$178,$D1759)*$E1759*INDEX(R$179:R$195,$F1759)</f>
        <v/>
      </c>
      <c r="S1759" s="40">
        <f>INDEX(S$175:S$178,$D1759)*$E1759*INDEX(S$179:S$195,$F1759)</f>
        <v/>
      </c>
      <c r="T1759" s="40">
        <f>INDEX(T$175:T$178,$D1759)*$E1759*INDEX(T$179:T$195,$F1759)</f>
        <v/>
      </c>
      <c r="U1759" s="40">
        <f>INDEX(U$175:U$178,$D1759)*$E1759*INDEX(U$179:U$195,$F1759)</f>
        <v/>
      </c>
      <c r="V1759" s="40">
        <f>INDEX(V$175:V$178,$D1759)*$E1759*INDEX(V$179:V$195,$F1759)</f>
        <v/>
      </c>
      <c r="W1759" s="40">
        <f>INDEX(W$175:W$178,$D1759)*$E1759*INDEX(W$179:W$195,$F1759)</f>
        <v/>
      </c>
      <c r="X1759" s="40">
        <f>INDEX(X$175:X$178,$D1759)*$E1759*INDEX(X$179:X$195,$F1759)</f>
        <v/>
      </c>
      <c r="Y1759" s="40">
        <f>INDEX(Y$175:Y$178,$D1759)*$E1759*INDEX(Y$179:Y$195,$F1759)</f>
        <v/>
      </c>
      <c r="Z1759" s="40">
        <f>INDEX(Z$175:Z$178,$D1759)*$E1759*INDEX(Z$179:Z$195,$F1759)</f>
        <v/>
      </c>
      <c r="AA1759" s="40">
        <f>INDEX(AA$175:AA$178,$D1759)*$E1759*INDEX(AA$179:AA$195,$F1759)</f>
        <v/>
      </c>
      <c r="AB1759" s="40">
        <f>INDEX(AB$175:AB$178,$D1759)*$E1759*INDEX(AB$179:AB$195,$F1759)</f>
        <v/>
      </c>
      <c r="AC1759" s="40">
        <f>INDEX(AC$175:AC$178,$D1759)*$E1759*INDEX(AC$179:AC$195,$F1759)</f>
        <v/>
      </c>
      <c r="AD1759" s="42">
        <f>SHADOWEFF(INDEX(AD$175:AD$178,$D1759),$E1759,INDEX(AD$179:AD$195,$F1759))</f>
        <v/>
      </c>
      <c r="AE1759" s="25">
        <f>LOWER(Settings!$C$4)&amp;".mit."&amp;$A1759&amp;IF($C1759="","","."&amp;$C1759&amp;"."&amp;$B1759)&amp;IF(INDEX(Variables!$D$5:$D$105,MATCH($A1759,Variables!$A$5:$A$105,0))="","","."&amp;INDEX(Variables!$D$5:$D$105,MATCH($A1759,Variables!$A$5:$A$105,0)))&amp;"."&amp;AE$5</f>
        <v/>
      </c>
      <c r="AF1759" s="41">
        <f>INDEX(AF$175:AF$178,$D1759)*$E1759*INDEX(AF$179:AF$195,$F1759)</f>
        <v/>
      </c>
      <c r="AG1759" s="40">
        <f>INDEX(AG$175:AG$178,$D1759)*$E1759*INDEX(AG$179:AG$195,$F1759)</f>
        <v/>
      </c>
      <c r="AH1759" s="40">
        <f>INDEX(AH$175:AH$178,$D1759)*$E1759*INDEX(AH$179:AH$195,$F1759)</f>
        <v/>
      </c>
      <c r="AI1759" s="40">
        <f>INDEX(AI$175:AI$178,$D1759)*$E1759*INDEX(AI$179:AI$195,$F1759)</f>
        <v/>
      </c>
      <c r="AJ1759" s="40">
        <f>INDEX(AJ$175:AJ$178,$D1759)*$E1759*INDEX(AJ$179:AJ$195,$F1759)</f>
        <v/>
      </c>
      <c r="AK1759" s="40">
        <f>INDEX(AK$175:AK$178,$D1759)*$E1759*INDEX(AK$179:AK$195,$F1759)</f>
        <v/>
      </c>
      <c r="AL1759" s="40">
        <f>INDEX(AL$175:AL$178,$D1759)*$E1759*INDEX(AL$179:AL$195,$F1759)</f>
        <v/>
      </c>
      <c r="AM1759" s="40">
        <f>INDEX(AM$175:AM$178,$D1759)*$E1759*INDEX(AM$179:AM$195,$F1759)</f>
        <v/>
      </c>
      <c r="AN1759" s="40">
        <f>INDEX(AN$175:AN$178,$D1759)*$E1759*INDEX(AN$179:AN$195,$F1759)</f>
        <v/>
      </c>
      <c r="AO1759" s="40">
        <f>INDEX(AO$175:AO$178,$D1759)*$E1759*INDEX(AO$179:AO$195,$F1759)</f>
        <v/>
      </c>
      <c r="AP1759" s="40">
        <f>INDEX(AP$175:AP$178,$D1759)*$E1759*INDEX(AP$179:AP$195,$F1759)</f>
        <v/>
      </c>
      <c r="AQ1759" s="40">
        <f>INDEX(AQ$175:AQ$178,$D1759)*$E1759*INDEX(AQ$179:AQ$195,$F1759)</f>
        <v/>
      </c>
      <c r="AR1759" s="40">
        <f>INDEX(AR$175:AR$178,$D1759)*$E1759*INDEX(AR$179:AR$195,$F1759)</f>
        <v/>
      </c>
      <c r="AS1759" s="40">
        <f>INDEX(AS$175:AS$178,$D1759)*$E1759*INDEX(AS$179:AS$195,$F1759)</f>
        <v/>
      </c>
      <c r="AT1759" s="40">
        <f>INDEX(AT$175:AT$178,$D1759)*$E1759*INDEX(AT$179:AT$195,$F1759)</f>
        <v/>
      </c>
      <c r="AU1759" s="40">
        <f>INDEX(AU$175:AU$178,$D1759)*$E1759*INDEX(AU$179:AU$195,$F1759)</f>
        <v/>
      </c>
      <c r="AV1759" s="40">
        <f>INDEX(AV$175:AV$178,$D1759)*$E1759*INDEX(AV$179:AV$195,$F1759)</f>
        <v/>
      </c>
      <c r="AW1759" s="40">
        <f>INDEX(AW$175:AW$178,$D1759)*$E1759*INDEX(AW$179:AW$195,$F1759)</f>
        <v/>
      </c>
      <c r="AX1759" s="42">
        <f>SHADOWEFF(INDEX(AX$175:AX$178,$D1759),$E1759,INDEX(AX$179:AX$195,$F1759))</f>
        <v/>
      </c>
    </row>
    <row r="1760" hidden="1" outlineLevel="2">
      <c r="A1760" s="5" t="inlineStr">
        <is>
          <t>shp</t>
        </is>
      </c>
      <c r="B1760" s="5" t="inlineStr">
        <is>
          <t>ker</t>
        </is>
      </c>
      <c r="C1760" s="5" t="inlineStr">
        <is>
          <t>ftr</t>
        </is>
      </c>
      <c r="D1760" s="40">
        <f>INDEX(Inputs!$M$5:$M$132,MATCH($B1760&amp;"|"&amp;$C1760,Inputs!$A$5:$A$132,0))</f>
        <v/>
      </c>
      <c r="E1760" s="40">
        <f>INDEX(Inputs!$T$5:$T$132,MATCH($B1760&amp;"|"&amp;$C1760,Inputs!$A$5:$A$132,0))</f>
        <v/>
      </c>
      <c r="F1760" s="40">
        <f>INDEX(Inputs!$K$5:$K$132,MATCH($B1760&amp;"|"&amp;$C1760,Inputs!$A$5:$A$132,0))</f>
        <v/>
      </c>
      <c r="G1760" s="39" t="n"/>
      <c r="H1760" s="5">
        <f>INDEX(Variables!$B$5:$B$105,MATCH($A1760,Variables!$A$5:$A$105,0))&amp;IF($C1760="",""," | "&amp;INDEX(Mapping!$B$5:$B$26,MATCH($C1760,Mapping!$A$5:$A$26,0))&amp;" | "&amp;INDEX(Mapping!$B$30:$B$41,MATCH($B1760,Mapping!$A$30:$A$41,0)))</f>
        <v/>
      </c>
      <c r="I1760" s="5">
        <f>INDEX(Variables!$C$5:$C$105,MATCH($A1760,Variables!$A$5:$A$105,0))</f>
        <v/>
      </c>
      <c r="J1760" s="5">
        <f>INDEX(Variables!$E$5:$E$105,MATCH($A1760,Variables!$A$5:$A$105,0))</f>
        <v/>
      </c>
      <c r="K1760" s="25">
        <f>LOWER(Settings!$C$4)&amp;".mit."&amp;$A1760&amp;IF($C1760="","","."&amp;$C1760&amp;"."&amp;$B1760)&amp;IF(INDEX(Variables!$D$5:$D$105,MATCH($A1760,Variables!$A$5:$A$105,0))="","","."&amp;INDEX(Variables!$D$5:$D$105,MATCH($A1760,Variables!$A$5:$A$105,0)))&amp;"."&amp;K$5</f>
        <v/>
      </c>
      <c r="L1760" s="41">
        <f>INDEX(L$175:L$178,$D1760)*$E1760*INDEX(L$179:L$195,$F1760)</f>
        <v/>
      </c>
      <c r="M1760" s="40">
        <f>INDEX(M$175:M$178,$D1760)*$E1760*INDEX(M$179:M$195,$F1760)</f>
        <v/>
      </c>
      <c r="N1760" s="40">
        <f>INDEX(N$175:N$178,$D1760)*$E1760*INDEX(N$179:N$195,$F1760)</f>
        <v/>
      </c>
      <c r="O1760" s="40">
        <f>INDEX(O$175:O$178,$D1760)*$E1760*INDEX(O$179:O$195,$F1760)</f>
        <v/>
      </c>
      <c r="P1760" s="40">
        <f>INDEX(P$175:P$178,$D1760)*$E1760*INDEX(P$179:P$195,$F1760)</f>
        <v/>
      </c>
      <c r="Q1760" s="40">
        <f>INDEX(Q$175:Q$178,$D1760)*$E1760*INDEX(Q$179:Q$195,$F1760)</f>
        <v/>
      </c>
      <c r="R1760" s="40">
        <f>INDEX(R$175:R$178,$D1760)*$E1760*INDEX(R$179:R$195,$F1760)</f>
        <v/>
      </c>
      <c r="S1760" s="40">
        <f>INDEX(S$175:S$178,$D1760)*$E1760*INDEX(S$179:S$195,$F1760)</f>
        <v/>
      </c>
      <c r="T1760" s="40">
        <f>INDEX(T$175:T$178,$D1760)*$E1760*INDEX(T$179:T$195,$F1760)</f>
        <v/>
      </c>
      <c r="U1760" s="40">
        <f>INDEX(U$175:U$178,$D1760)*$E1760*INDEX(U$179:U$195,$F1760)</f>
        <v/>
      </c>
      <c r="V1760" s="40">
        <f>INDEX(V$175:V$178,$D1760)*$E1760*INDEX(V$179:V$195,$F1760)</f>
        <v/>
      </c>
      <c r="W1760" s="40">
        <f>INDEX(W$175:W$178,$D1760)*$E1760*INDEX(W$179:W$195,$F1760)</f>
        <v/>
      </c>
      <c r="X1760" s="40">
        <f>INDEX(X$175:X$178,$D1760)*$E1760*INDEX(X$179:X$195,$F1760)</f>
        <v/>
      </c>
      <c r="Y1760" s="40">
        <f>INDEX(Y$175:Y$178,$D1760)*$E1760*INDEX(Y$179:Y$195,$F1760)</f>
        <v/>
      </c>
      <c r="Z1760" s="40">
        <f>INDEX(Z$175:Z$178,$D1760)*$E1760*INDEX(Z$179:Z$195,$F1760)</f>
        <v/>
      </c>
      <c r="AA1760" s="40">
        <f>INDEX(AA$175:AA$178,$D1760)*$E1760*INDEX(AA$179:AA$195,$F1760)</f>
        <v/>
      </c>
      <c r="AB1760" s="40">
        <f>INDEX(AB$175:AB$178,$D1760)*$E1760*INDEX(AB$179:AB$195,$F1760)</f>
        <v/>
      </c>
      <c r="AC1760" s="40">
        <f>INDEX(AC$175:AC$178,$D1760)*$E1760*INDEX(AC$179:AC$195,$F1760)</f>
        <v/>
      </c>
      <c r="AD1760" s="42">
        <f>SHADOWEFF(INDEX(AD$175:AD$178,$D1760),$E1760,INDEX(AD$179:AD$195,$F1760))</f>
        <v/>
      </c>
      <c r="AE1760" s="25">
        <f>LOWER(Settings!$C$4)&amp;".mit."&amp;$A1760&amp;IF($C1760="","","."&amp;$C1760&amp;"."&amp;$B1760)&amp;IF(INDEX(Variables!$D$5:$D$105,MATCH($A1760,Variables!$A$5:$A$105,0))="","","."&amp;INDEX(Variables!$D$5:$D$105,MATCH($A1760,Variables!$A$5:$A$105,0)))&amp;"."&amp;AE$5</f>
        <v/>
      </c>
      <c r="AF1760" s="41">
        <f>INDEX(AF$175:AF$178,$D1760)*$E1760*INDEX(AF$179:AF$195,$F1760)</f>
        <v/>
      </c>
      <c r="AG1760" s="40">
        <f>INDEX(AG$175:AG$178,$D1760)*$E1760*INDEX(AG$179:AG$195,$F1760)</f>
        <v/>
      </c>
      <c r="AH1760" s="40">
        <f>INDEX(AH$175:AH$178,$D1760)*$E1760*INDEX(AH$179:AH$195,$F1760)</f>
        <v/>
      </c>
      <c r="AI1760" s="40">
        <f>INDEX(AI$175:AI$178,$D1760)*$E1760*INDEX(AI$179:AI$195,$F1760)</f>
        <v/>
      </c>
      <c r="AJ1760" s="40">
        <f>INDEX(AJ$175:AJ$178,$D1760)*$E1760*INDEX(AJ$179:AJ$195,$F1760)</f>
        <v/>
      </c>
      <c r="AK1760" s="40">
        <f>INDEX(AK$175:AK$178,$D1760)*$E1760*INDEX(AK$179:AK$195,$F1760)</f>
        <v/>
      </c>
      <c r="AL1760" s="40">
        <f>INDEX(AL$175:AL$178,$D1760)*$E1760*INDEX(AL$179:AL$195,$F1760)</f>
        <v/>
      </c>
      <c r="AM1760" s="40">
        <f>INDEX(AM$175:AM$178,$D1760)*$E1760*INDEX(AM$179:AM$195,$F1760)</f>
        <v/>
      </c>
      <c r="AN1760" s="40">
        <f>INDEX(AN$175:AN$178,$D1760)*$E1760*INDEX(AN$179:AN$195,$F1760)</f>
        <v/>
      </c>
      <c r="AO1760" s="40">
        <f>INDEX(AO$175:AO$178,$D1760)*$E1760*INDEX(AO$179:AO$195,$F1760)</f>
        <v/>
      </c>
      <c r="AP1760" s="40">
        <f>INDEX(AP$175:AP$178,$D1760)*$E1760*INDEX(AP$179:AP$195,$F1760)</f>
        <v/>
      </c>
      <c r="AQ1760" s="40">
        <f>INDEX(AQ$175:AQ$178,$D1760)*$E1760*INDEX(AQ$179:AQ$195,$F1760)</f>
        <v/>
      </c>
      <c r="AR1760" s="40">
        <f>INDEX(AR$175:AR$178,$D1760)*$E1760*INDEX(AR$179:AR$195,$F1760)</f>
        <v/>
      </c>
      <c r="AS1760" s="40">
        <f>INDEX(AS$175:AS$178,$D1760)*$E1760*INDEX(AS$179:AS$195,$F1760)</f>
        <v/>
      </c>
      <c r="AT1760" s="40">
        <f>INDEX(AT$175:AT$178,$D1760)*$E1760*INDEX(AT$179:AT$195,$F1760)</f>
        <v/>
      </c>
      <c r="AU1760" s="40">
        <f>INDEX(AU$175:AU$178,$D1760)*$E1760*INDEX(AU$179:AU$195,$F1760)</f>
        <v/>
      </c>
      <c r="AV1760" s="40">
        <f>INDEX(AV$175:AV$178,$D1760)*$E1760*INDEX(AV$179:AV$195,$F1760)</f>
        <v/>
      </c>
      <c r="AW1760" s="40">
        <f>INDEX(AW$175:AW$178,$D1760)*$E1760*INDEX(AW$179:AW$195,$F1760)</f>
        <v/>
      </c>
      <c r="AX1760" s="42">
        <f>SHADOWEFF(INDEX(AX$175:AX$178,$D1760),$E1760,INDEX(AX$179:AX$195,$F1760))</f>
        <v/>
      </c>
    </row>
    <row r="1761" hidden="1" outlineLevel="2">
      <c r="A1761" s="5" t="inlineStr">
        <is>
          <t>shp</t>
        </is>
      </c>
      <c r="B1761" s="5" t="inlineStr">
        <is>
          <t>oop</t>
        </is>
      </c>
      <c r="C1761" s="5" t="inlineStr">
        <is>
          <t>ftr</t>
        </is>
      </c>
      <c r="D1761" s="40">
        <f>INDEX(Inputs!$M$5:$M$132,MATCH($B1761&amp;"|"&amp;$C1761,Inputs!$A$5:$A$132,0))</f>
        <v/>
      </c>
      <c r="E1761" s="40">
        <f>INDEX(Inputs!$T$5:$T$132,MATCH($B1761&amp;"|"&amp;$C1761,Inputs!$A$5:$A$132,0))</f>
        <v/>
      </c>
      <c r="F1761" s="40">
        <f>INDEX(Inputs!$K$5:$K$132,MATCH($B1761&amp;"|"&amp;$C1761,Inputs!$A$5:$A$132,0))</f>
        <v/>
      </c>
      <c r="G1761" s="39" t="n"/>
      <c r="H1761" s="5">
        <f>INDEX(Variables!$B$5:$B$105,MATCH($A1761,Variables!$A$5:$A$105,0))&amp;IF($C1761="",""," | "&amp;INDEX(Mapping!$B$5:$B$26,MATCH($C1761,Mapping!$A$5:$A$26,0))&amp;" | "&amp;INDEX(Mapping!$B$30:$B$41,MATCH($B1761,Mapping!$A$30:$A$41,0)))</f>
        <v/>
      </c>
      <c r="I1761" s="5">
        <f>INDEX(Variables!$C$5:$C$105,MATCH($A1761,Variables!$A$5:$A$105,0))</f>
        <v/>
      </c>
      <c r="J1761" s="5">
        <f>INDEX(Variables!$E$5:$E$105,MATCH($A1761,Variables!$A$5:$A$105,0))</f>
        <v/>
      </c>
      <c r="K1761" s="25">
        <f>LOWER(Settings!$C$4)&amp;".mit."&amp;$A1761&amp;IF($C1761="","","."&amp;$C1761&amp;"."&amp;$B1761)&amp;IF(INDEX(Variables!$D$5:$D$105,MATCH($A1761,Variables!$A$5:$A$105,0))="","","."&amp;INDEX(Variables!$D$5:$D$105,MATCH($A1761,Variables!$A$5:$A$105,0)))&amp;"."&amp;K$5</f>
        <v/>
      </c>
      <c r="L1761" s="41">
        <f>INDEX(L$175:L$178,$D1761)*$E1761*INDEX(L$179:L$195,$F1761)</f>
        <v/>
      </c>
      <c r="M1761" s="40">
        <f>INDEX(M$175:M$178,$D1761)*$E1761*INDEX(M$179:M$195,$F1761)</f>
        <v/>
      </c>
      <c r="N1761" s="40">
        <f>INDEX(N$175:N$178,$D1761)*$E1761*INDEX(N$179:N$195,$F1761)</f>
        <v/>
      </c>
      <c r="O1761" s="40">
        <f>INDEX(O$175:O$178,$D1761)*$E1761*INDEX(O$179:O$195,$F1761)</f>
        <v/>
      </c>
      <c r="P1761" s="40">
        <f>INDEX(P$175:P$178,$D1761)*$E1761*INDEX(P$179:P$195,$F1761)</f>
        <v/>
      </c>
      <c r="Q1761" s="40">
        <f>INDEX(Q$175:Q$178,$D1761)*$E1761*INDEX(Q$179:Q$195,$F1761)</f>
        <v/>
      </c>
      <c r="R1761" s="40">
        <f>INDEX(R$175:R$178,$D1761)*$E1761*INDEX(R$179:R$195,$F1761)</f>
        <v/>
      </c>
      <c r="S1761" s="40">
        <f>INDEX(S$175:S$178,$D1761)*$E1761*INDEX(S$179:S$195,$F1761)</f>
        <v/>
      </c>
      <c r="T1761" s="40">
        <f>INDEX(T$175:T$178,$D1761)*$E1761*INDEX(T$179:T$195,$F1761)</f>
        <v/>
      </c>
      <c r="U1761" s="40">
        <f>INDEX(U$175:U$178,$D1761)*$E1761*INDEX(U$179:U$195,$F1761)</f>
        <v/>
      </c>
      <c r="V1761" s="40">
        <f>INDEX(V$175:V$178,$D1761)*$E1761*INDEX(V$179:V$195,$F1761)</f>
        <v/>
      </c>
      <c r="W1761" s="40">
        <f>INDEX(W$175:W$178,$D1761)*$E1761*INDEX(W$179:W$195,$F1761)</f>
        <v/>
      </c>
      <c r="X1761" s="40">
        <f>INDEX(X$175:X$178,$D1761)*$E1761*INDEX(X$179:X$195,$F1761)</f>
        <v/>
      </c>
      <c r="Y1761" s="40">
        <f>INDEX(Y$175:Y$178,$D1761)*$E1761*INDEX(Y$179:Y$195,$F1761)</f>
        <v/>
      </c>
      <c r="Z1761" s="40">
        <f>INDEX(Z$175:Z$178,$D1761)*$E1761*INDEX(Z$179:Z$195,$F1761)</f>
        <v/>
      </c>
      <c r="AA1761" s="40">
        <f>INDEX(AA$175:AA$178,$D1761)*$E1761*INDEX(AA$179:AA$195,$F1761)</f>
        <v/>
      </c>
      <c r="AB1761" s="40">
        <f>INDEX(AB$175:AB$178,$D1761)*$E1761*INDEX(AB$179:AB$195,$F1761)</f>
        <v/>
      </c>
      <c r="AC1761" s="40">
        <f>INDEX(AC$175:AC$178,$D1761)*$E1761*INDEX(AC$179:AC$195,$F1761)</f>
        <v/>
      </c>
      <c r="AD1761" s="42">
        <f>SHADOWEFF(INDEX(AD$175:AD$178,$D1761),$E1761,INDEX(AD$179:AD$195,$F1761))</f>
        <v/>
      </c>
      <c r="AE1761" s="25">
        <f>LOWER(Settings!$C$4)&amp;".mit."&amp;$A1761&amp;IF($C1761="","","."&amp;$C1761&amp;"."&amp;$B1761)&amp;IF(INDEX(Variables!$D$5:$D$105,MATCH($A1761,Variables!$A$5:$A$105,0))="","","."&amp;INDEX(Variables!$D$5:$D$105,MATCH($A1761,Variables!$A$5:$A$105,0)))&amp;"."&amp;AE$5</f>
        <v/>
      </c>
      <c r="AF1761" s="41">
        <f>INDEX(AF$175:AF$178,$D1761)*$E1761*INDEX(AF$179:AF$195,$F1761)</f>
        <v/>
      </c>
      <c r="AG1761" s="40">
        <f>INDEX(AG$175:AG$178,$D1761)*$E1761*INDEX(AG$179:AG$195,$F1761)</f>
        <v/>
      </c>
      <c r="AH1761" s="40">
        <f>INDEX(AH$175:AH$178,$D1761)*$E1761*INDEX(AH$179:AH$195,$F1761)</f>
        <v/>
      </c>
      <c r="AI1761" s="40">
        <f>INDEX(AI$175:AI$178,$D1761)*$E1761*INDEX(AI$179:AI$195,$F1761)</f>
        <v/>
      </c>
      <c r="AJ1761" s="40">
        <f>INDEX(AJ$175:AJ$178,$D1761)*$E1761*INDEX(AJ$179:AJ$195,$F1761)</f>
        <v/>
      </c>
      <c r="AK1761" s="40">
        <f>INDEX(AK$175:AK$178,$D1761)*$E1761*INDEX(AK$179:AK$195,$F1761)</f>
        <v/>
      </c>
      <c r="AL1761" s="40">
        <f>INDEX(AL$175:AL$178,$D1761)*$E1761*INDEX(AL$179:AL$195,$F1761)</f>
        <v/>
      </c>
      <c r="AM1761" s="40">
        <f>INDEX(AM$175:AM$178,$D1761)*$E1761*INDEX(AM$179:AM$195,$F1761)</f>
        <v/>
      </c>
      <c r="AN1761" s="40">
        <f>INDEX(AN$175:AN$178,$D1761)*$E1761*INDEX(AN$179:AN$195,$F1761)</f>
        <v/>
      </c>
      <c r="AO1761" s="40">
        <f>INDEX(AO$175:AO$178,$D1761)*$E1761*INDEX(AO$179:AO$195,$F1761)</f>
        <v/>
      </c>
      <c r="AP1761" s="40">
        <f>INDEX(AP$175:AP$178,$D1761)*$E1761*INDEX(AP$179:AP$195,$F1761)</f>
        <v/>
      </c>
      <c r="AQ1761" s="40">
        <f>INDEX(AQ$175:AQ$178,$D1761)*$E1761*INDEX(AQ$179:AQ$195,$F1761)</f>
        <v/>
      </c>
      <c r="AR1761" s="40">
        <f>INDEX(AR$175:AR$178,$D1761)*$E1761*INDEX(AR$179:AR$195,$F1761)</f>
        <v/>
      </c>
      <c r="AS1761" s="40">
        <f>INDEX(AS$175:AS$178,$D1761)*$E1761*INDEX(AS$179:AS$195,$F1761)</f>
        <v/>
      </c>
      <c r="AT1761" s="40">
        <f>INDEX(AT$175:AT$178,$D1761)*$E1761*INDEX(AT$179:AT$195,$F1761)</f>
        <v/>
      </c>
      <c r="AU1761" s="40">
        <f>INDEX(AU$175:AU$178,$D1761)*$E1761*INDEX(AU$179:AU$195,$F1761)</f>
        <v/>
      </c>
      <c r="AV1761" s="40">
        <f>INDEX(AV$175:AV$178,$D1761)*$E1761*INDEX(AV$179:AV$195,$F1761)</f>
        <v/>
      </c>
      <c r="AW1761" s="40">
        <f>INDEX(AW$175:AW$178,$D1761)*$E1761*INDEX(AW$179:AW$195,$F1761)</f>
        <v/>
      </c>
      <c r="AX1761" s="42">
        <f>SHADOWEFF(INDEX(AX$175:AX$178,$D1761),$E1761,INDEX(AX$179:AX$195,$F1761))</f>
        <v/>
      </c>
    </row>
    <row r="1762" hidden="1" outlineLevel="2">
      <c r="A1762" s="5" t="inlineStr">
        <is>
          <t>shp</t>
        </is>
      </c>
      <c r="B1762" s="5" t="inlineStr">
        <is>
          <t>bio</t>
        </is>
      </c>
      <c r="C1762" s="5" t="inlineStr">
        <is>
          <t>ftr</t>
        </is>
      </c>
      <c r="D1762" s="40">
        <f>INDEX(Inputs!$M$5:$M$132,MATCH($B1762&amp;"|"&amp;$C1762,Inputs!$A$5:$A$132,0))</f>
        <v/>
      </c>
      <c r="E1762" s="40">
        <f>INDEX(Inputs!$T$5:$T$132,MATCH($B1762&amp;"|"&amp;$C1762,Inputs!$A$5:$A$132,0))</f>
        <v/>
      </c>
      <c r="F1762" s="40">
        <f>INDEX(Inputs!$K$5:$K$132,MATCH($B1762&amp;"|"&amp;$C1762,Inputs!$A$5:$A$132,0))</f>
        <v/>
      </c>
      <c r="G1762" s="39" t="n"/>
      <c r="H1762" s="5">
        <f>INDEX(Variables!$B$5:$B$105,MATCH($A1762,Variables!$A$5:$A$105,0))&amp;IF($C1762="",""," | "&amp;INDEX(Mapping!$B$5:$B$26,MATCH($C1762,Mapping!$A$5:$A$26,0))&amp;" | "&amp;INDEX(Mapping!$B$30:$B$41,MATCH($B1762,Mapping!$A$30:$A$41,0)))</f>
        <v/>
      </c>
      <c r="I1762" s="5">
        <f>INDEX(Variables!$C$5:$C$105,MATCH($A1762,Variables!$A$5:$A$105,0))</f>
        <v/>
      </c>
      <c r="J1762" s="5">
        <f>INDEX(Variables!$E$5:$E$105,MATCH($A1762,Variables!$A$5:$A$105,0))</f>
        <v/>
      </c>
      <c r="K1762" s="25">
        <f>LOWER(Settings!$C$4)&amp;".mit."&amp;$A1762&amp;IF($C1762="","","."&amp;$C1762&amp;"."&amp;$B1762)&amp;IF(INDEX(Variables!$D$5:$D$105,MATCH($A1762,Variables!$A$5:$A$105,0))="","","."&amp;INDEX(Variables!$D$5:$D$105,MATCH($A1762,Variables!$A$5:$A$105,0)))&amp;"."&amp;K$5</f>
        <v/>
      </c>
      <c r="L1762" s="41">
        <f>INDEX(L$175:L$178,$D1762)*$E1762*INDEX(L$179:L$195,$F1762)</f>
        <v/>
      </c>
      <c r="M1762" s="40">
        <f>INDEX(M$175:M$178,$D1762)*$E1762*INDEX(M$179:M$195,$F1762)</f>
        <v/>
      </c>
      <c r="N1762" s="40">
        <f>INDEX(N$175:N$178,$D1762)*$E1762*INDEX(N$179:N$195,$F1762)</f>
        <v/>
      </c>
      <c r="O1762" s="40">
        <f>INDEX(O$175:O$178,$D1762)*$E1762*INDEX(O$179:O$195,$F1762)</f>
        <v/>
      </c>
      <c r="P1762" s="40">
        <f>INDEX(P$175:P$178,$D1762)*$E1762*INDEX(P$179:P$195,$F1762)</f>
        <v/>
      </c>
      <c r="Q1762" s="40">
        <f>INDEX(Q$175:Q$178,$D1762)*$E1762*INDEX(Q$179:Q$195,$F1762)</f>
        <v/>
      </c>
      <c r="R1762" s="40">
        <f>INDEX(R$175:R$178,$D1762)*$E1762*INDEX(R$179:R$195,$F1762)</f>
        <v/>
      </c>
      <c r="S1762" s="40">
        <f>INDEX(S$175:S$178,$D1762)*$E1762*INDEX(S$179:S$195,$F1762)</f>
        <v/>
      </c>
      <c r="T1762" s="40">
        <f>INDEX(T$175:T$178,$D1762)*$E1762*INDEX(T$179:T$195,$F1762)</f>
        <v/>
      </c>
      <c r="U1762" s="40">
        <f>INDEX(U$175:U$178,$D1762)*$E1762*INDEX(U$179:U$195,$F1762)</f>
        <v/>
      </c>
      <c r="V1762" s="40">
        <f>INDEX(V$175:V$178,$D1762)*$E1762*INDEX(V$179:V$195,$F1762)</f>
        <v/>
      </c>
      <c r="W1762" s="40">
        <f>INDEX(W$175:W$178,$D1762)*$E1762*INDEX(W$179:W$195,$F1762)</f>
        <v/>
      </c>
      <c r="X1762" s="40">
        <f>INDEX(X$175:X$178,$D1762)*$E1762*INDEX(X$179:X$195,$F1762)</f>
        <v/>
      </c>
      <c r="Y1762" s="40">
        <f>INDEX(Y$175:Y$178,$D1762)*$E1762*INDEX(Y$179:Y$195,$F1762)</f>
        <v/>
      </c>
      <c r="Z1762" s="40">
        <f>INDEX(Z$175:Z$178,$D1762)*$E1762*INDEX(Z$179:Z$195,$F1762)</f>
        <v/>
      </c>
      <c r="AA1762" s="40">
        <f>INDEX(AA$175:AA$178,$D1762)*$E1762*INDEX(AA$179:AA$195,$F1762)</f>
        <v/>
      </c>
      <c r="AB1762" s="40">
        <f>INDEX(AB$175:AB$178,$D1762)*$E1762*INDEX(AB$179:AB$195,$F1762)</f>
        <v/>
      </c>
      <c r="AC1762" s="40">
        <f>INDEX(AC$175:AC$178,$D1762)*$E1762*INDEX(AC$179:AC$195,$F1762)</f>
        <v/>
      </c>
      <c r="AD1762" s="42">
        <f>SHADOWEFF(INDEX(AD$175:AD$178,$D1762),$E1762,INDEX(AD$179:AD$195,$F1762))</f>
        <v/>
      </c>
      <c r="AE1762" s="25">
        <f>LOWER(Settings!$C$4)&amp;".mit."&amp;$A1762&amp;IF($C1762="","","."&amp;$C1762&amp;"."&amp;$B1762)&amp;IF(INDEX(Variables!$D$5:$D$105,MATCH($A1762,Variables!$A$5:$A$105,0))="","","."&amp;INDEX(Variables!$D$5:$D$105,MATCH($A1762,Variables!$A$5:$A$105,0)))&amp;"."&amp;AE$5</f>
        <v/>
      </c>
      <c r="AF1762" s="41">
        <f>INDEX(AF$175:AF$178,$D1762)*$E1762*INDEX(AF$179:AF$195,$F1762)</f>
        <v/>
      </c>
      <c r="AG1762" s="40">
        <f>INDEX(AG$175:AG$178,$D1762)*$E1762*INDEX(AG$179:AG$195,$F1762)</f>
        <v/>
      </c>
      <c r="AH1762" s="40">
        <f>INDEX(AH$175:AH$178,$D1762)*$E1762*INDEX(AH$179:AH$195,$F1762)</f>
        <v/>
      </c>
      <c r="AI1762" s="40">
        <f>INDEX(AI$175:AI$178,$D1762)*$E1762*INDEX(AI$179:AI$195,$F1762)</f>
        <v/>
      </c>
      <c r="AJ1762" s="40">
        <f>INDEX(AJ$175:AJ$178,$D1762)*$E1762*INDEX(AJ$179:AJ$195,$F1762)</f>
        <v/>
      </c>
      <c r="AK1762" s="40">
        <f>INDEX(AK$175:AK$178,$D1762)*$E1762*INDEX(AK$179:AK$195,$F1762)</f>
        <v/>
      </c>
      <c r="AL1762" s="40">
        <f>INDEX(AL$175:AL$178,$D1762)*$E1762*INDEX(AL$179:AL$195,$F1762)</f>
        <v/>
      </c>
      <c r="AM1762" s="40">
        <f>INDEX(AM$175:AM$178,$D1762)*$E1762*INDEX(AM$179:AM$195,$F1762)</f>
        <v/>
      </c>
      <c r="AN1762" s="40">
        <f>INDEX(AN$175:AN$178,$D1762)*$E1762*INDEX(AN$179:AN$195,$F1762)</f>
        <v/>
      </c>
      <c r="AO1762" s="40">
        <f>INDEX(AO$175:AO$178,$D1762)*$E1762*INDEX(AO$179:AO$195,$F1762)</f>
        <v/>
      </c>
      <c r="AP1762" s="40">
        <f>INDEX(AP$175:AP$178,$D1762)*$E1762*INDEX(AP$179:AP$195,$F1762)</f>
        <v/>
      </c>
      <c r="AQ1762" s="40">
        <f>INDEX(AQ$175:AQ$178,$D1762)*$E1762*INDEX(AQ$179:AQ$195,$F1762)</f>
        <v/>
      </c>
      <c r="AR1762" s="40">
        <f>INDEX(AR$175:AR$178,$D1762)*$E1762*INDEX(AR$179:AR$195,$F1762)</f>
        <v/>
      </c>
      <c r="AS1762" s="40">
        <f>INDEX(AS$175:AS$178,$D1762)*$E1762*INDEX(AS$179:AS$195,$F1762)</f>
        <v/>
      </c>
      <c r="AT1762" s="40">
        <f>INDEX(AT$175:AT$178,$D1762)*$E1762*INDEX(AT$179:AT$195,$F1762)</f>
        <v/>
      </c>
      <c r="AU1762" s="40">
        <f>INDEX(AU$175:AU$178,$D1762)*$E1762*INDEX(AU$179:AU$195,$F1762)</f>
        <v/>
      </c>
      <c r="AV1762" s="40">
        <f>INDEX(AV$175:AV$178,$D1762)*$E1762*INDEX(AV$179:AV$195,$F1762)</f>
        <v/>
      </c>
      <c r="AW1762" s="40">
        <f>INDEX(AW$175:AW$178,$D1762)*$E1762*INDEX(AW$179:AW$195,$F1762)</f>
        <v/>
      </c>
      <c r="AX1762" s="42">
        <f>SHADOWEFF(INDEX(AX$175:AX$178,$D1762),$E1762,INDEX(AX$179:AX$195,$F1762))</f>
        <v/>
      </c>
    </row>
    <row r="1763" hidden="1" outlineLevel="2"/>
    <row r="1764" hidden="1" outlineLevel="2">
      <c r="A1764" s="5" t="inlineStr">
        <is>
          <t>ener</t>
        </is>
      </c>
      <c r="B1764" s="5" t="inlineStr">
        <is>
          <t>coa</t>
        </is>
      </c>
      <c r="C1764" s="5" t="inlineStr">
        <is>
          <t>ftr</t>
        </is>
      </c>
      <c r="D1764" s="40">
        <f>INDEX(Inputs!$N$5:$N$132,MATCH($B1764&amp;"|"&amp;$C1764,Inputs!$A$5:$A$132,0))</f>
        <v/>
      </c>
      <c r="E1764" s="40">
        <f>INDEX(Inputs!$O$5:$O$132,MATCH($B1764&amp;"|"&amp;$C1764,Inputs!$A$5:$A$132,0))</f>
        <v/>
      </c>
      <c r="F1764" s="40">
        <f>INDEX(Inputs!$P$5:$P$132,MATCH($B1764&amp;"|"&amp;$C1764,Inputs!$A$5:$A$132,0))</f>
        <v/>
      </c>
      <c r="G1764" s="40">
        <f>INDEX(Inputs!$Q$5:$Q$132,MATCH($B1764&amp;"|"&amp;$C1764,Inputs!$A$5:$A$132,0))</f>
        <v/>
      </c>
      <c r="H1764" s="5">
        <f>INDEX(Variables!$B$5:$B$105,MATCH($A1764,Variables!$A$5:$A$105,0))&amp;IF($C1764="",""," | "&amp;INDEX(Mapping!$B$5:$B$26,MATCH($C1764,Mapping!$A$5:$A$26,0))&amp;" | "&amp;INDEX(Mapping!$B$30:$B$41,MATCH($B1764,Mapping!$A$30:$A$41,0)))</f>
        <v/>
      </c>
      <c r="I1764" s="5">
        <f>INDEX(Variables!$C$5:$C$105,MATCH($A1764,Variables!$A$5:$A$105,0))</f>
        <v/>
      </c>
      <c r="J1764" s="5">
        <f>INDEX(Variables!$E$5:$E$105,MATCH($A1764,Variables!$A$5:$A$105,0))</f>
        <v/>
      </c>
      <c r="K1764" s="25">
        <f>LOWER(Settings!$C$4)&amp;".mit."&amp;$A1764&amp;IF($C1764="","","."&amp;$C1764&amp;"."&amp;$B1764)&amp;IF(INDEX(Variables!$D$5:$D$105,MATCH($A1764,Variables!$A$5:$A$105,0))="","","."&amp;INDEX(Variables!$D$5:$D$105,MATCH($A1764,Variables!$A$5:$A$105,0)))&amp;"."&amp;K$5</f>
        <v/>
      </c>
      <c r="L1764" s="46">
        <f>INDEX(Inputs!$U$5:$U$132,MATCH($B1764&amp;"|"&amp;$C1764,Inputs!$A$5:$A$132,0))</f>
        <v/>
      </c>
      <c r="M1764" s="47">
        <f>L1764*(1/(1+$G1764))^(1+$E1764)*(1+M$7)^$D1764*(M1746/L1746)^$E1764*((M1746+M1755)/(L1746+L1755))^($F1764*(1+$E1764))</f>
        <v/>
      </c>
      <c r="N1764" s="47">
        <f>M1764*(1/(1+$G1764))^(1+$E1764)*(1+N$7)^$D1764*(N1746/M1746)^$E1764*((N1746+N1755)/(M1746+M1755))^($F1764*(1+$E1764))</f>
        <v/>
      </c>
      <c r="O1764" s="47">
        <f>N1764*(1/(1+$G1764))^(1+$E1764)*(1+O$7)^$D1764*(O1746/N1746)^$E1764*((O1746+O1755)/(N1746+N1755))^($F1764*(1+$E1764))</f>
        <v/>
      </c>
      <c r="P1764" s="47">
        <f>O1764*(1/(1+$G1764))^(1+$E1764)*(1+P$7)^$D1764*(P1746/O1746)^$E1764*((P1746+P1755)/(O1746+O1755))^($F1764*(1+$E1764))</f>
        <v/>
      </c>
      <c r="Q1764" s="47">
        <f>P1764*(1/(1+$G1764))^(1+$E1764)*(1+Q$7)^$D1764*(Q1746/P1746)^$E1764*((Q1746+Q1755)/(P1746+P1755))^($F1764*(1+$E1764))</f>
        <v/>
      </c>
      <c r="R1764" s="47">
        <f>Q1764*(1/(1+$G1764))^(1+$E1764)*(1+R$7)^$D1764*(R1746/Q1746)^$E1764*((R1746+R1755)/(Q1746+Q1755))^($F1764*(1+$E1764))</f>
        <v/>
      </c>
      <c r="S1764" s="47">
        <f>R1764*(1/(1+$G1764))^(1+$E1764)*(1+S$7)^$D1764*(S1746/R1746)^$E1764*((S1746+S1755)/(R1746+R1755))^($F1764*(1+$E1764))</f>
        <v/>
      </c>
      <c r="T1764" s="47">
        <f>S1764*(1/(1+$G1764))^(1+$E1764)*(1+T$7)^$D1764*(T1746/S1746)^$E1764*((T1746+T1755)/(S1746+S1755))^($F1764*(1+$E1764))</f>
        <v/>
      </c>
      <c r="U1764" s="47">
        <f>T1764*(1/(1+$G1764))^(1+$E1764)*(1+U$7)^$D1764*(U1746/T1746)^$E1764*((U1746+U1755)/(T1746+T1755))^($F1764*(1+$E1764))</f>
        <v/>
      </c>
      <c r="V1764" s="47">
        <f>U1764*(1/(1+$G1764))^(1+$E1764)*(1+V$7)^$D1764*(V1746/U1746)^$E1764*((V1746+V1755)/(U1746+U1755))^($F1764*(1+$E1764))</f>
        <v/>
      </c>
      <c r="W1764" s="47">
        <f>V1764*(1/(1+$G1764))^(1+$E1764)*(1+W$7)^$D1764*(W1746/V1746)^$E1764*((W1746+W1755)/(V1746+V1755))^($F1764*(1+$E1764))</f>
        <v/>
      </c>
      <c r="X1764" s="47">
        <f>W1764*(1/(1+$G1764))^(1+$E1764)*(1+X$7)^$D1764*(X1746/W1746)^$E1764*((X1746+X1755)/(W1746+W1755))^($F1764*(1+$E1764))</f>
        <v/>
      </c>
      <c r="Y1764" s="47">
        <f>X1764*(1/(1+$G1764))^(1+$E1764)*(1+Y$7)^$D1764*(Y1746/X1746)^$E1764*((Y1746+Y1755)/(X1746+X1755))^($F1764*(1+$E1764))</f>
        <v/>
      </c>
      <c r="Z1764" s="47">
        <f>Y1764*(1/(1+$G1764))^(1+$E1764)*(1+Z$7)^$D1764*(Z1746/Y1746)^$E1764*((Z1746+Z1755)/(Y1746+Y1755))^($F1764*(1+$E1764))</f>
        <v/>
      </c>
      <c r="AA1764" s="47">
        <f>Z1764*(1/(1+$G1764))^(1+$E1764)*(1+AA$7)^$D1764*(AA1746/Z1746)^$E1764*((AA1746+AA1755)/(Z1746+Z1755))^($F1764*(1+$E1764))</f>
        <v/>
      </c>
      <c r="AB1764" s="47">
        <f>AA1764*(1/(1+$G1764))^(1+$E1764)*(1+AB$7)^$D1764*(AB1746/AA1746)^$E1764*((AB1746+AB1755)/(AA1746+AA1755))^($F1764*(1+$E1764))</f>
        <v/>
      </c>
      <c r="AC1764" s="47">
        <f>AB1764*(1/(1+$G1764))^(1+$E1764)*(1+AC$7)^$D1764*(AC1746/AB1746)^$E1764*((AC1746+AC1755)/(AB1746+AB1755))^($F1764*(1+$E1764))</f>
        <v/>
      </c>
      <c r="AD1764" s="48">
        <f>FUELUSE(AC1764,AD1746,AC1746,AD1755,AC1755,AD$7,$D1764,$E1764,$F1764,$G1764)</f>
        <v/>
      </c>
      <c r="AE1764" s="25">
        <f>LOWER(Settings!$C$4)&amp;".mit."&amp;$A1764&amp;IF($C1764="","","."&amp;$C1764&amp;"."&amp;$B1764)&amp;IF(INDEX(Variables!$D$5:$D$105,MATCH($A1764,Variables!$A$5:$A$105,0))="","","."&amp;INDEX(Variables!$D$5:$D$105,MATCH($A1764,Variables!$A$5:$A$105,0)))&amp;"."&amp;AE$5</f>
        <v/>
      </c>
      <c r="AF1764" s="46">
        <f>INDEX(Inputs!$U$5:$U$132,MATCH($B1764&amp;"|"&amp;$C1764,Inputs!$A$5:$A$132,0))</f>
        <v/>
      </c>
      <c r="AG1764" s="47">
        <f>AF1764*(1/(1+$G1764))^(1+$E1764)*(1+AG$7)^$D1764*(AG1746/AF1746)^$E1764*((AG1746+AG1755)/(AF1746+AF1755))^($F1764*(1+$E1764))</f>
        <v/>
      </c>
      <c r="AH1764" s="47">
        <f>AG1764*(1/(1+$G1764))^(1+$E1764)*(1+AH$7)^$D1764*(AH1746/AG1746)^$E1764*((AH1746+AH1755)/(AG1746+AG1755))^($F1764*(1+$E1764))</f>
        <v/>
      </c>
      <c r="AI1764" s="47">
        <f>AH1764*(1/(1+$G1764))^(1+$E1764)*(1+AI$7)^$D1764*(AI1746/AH1746)^$E1764*((AI1746+AI1755)/(AH1746+AH1755))^($F1764*(1+$E1764))</f>
        <v/>
      </c>
      <c r="AJ1764" s="47">
        <f>AI1764*(1/(1+$G1764))^(1+$E1764)*(1+AJ$7)^$D1764*(AJ1746/AI1746)^$E1764*((AJ1746+AJ1755)/(AI1746+AI1755))^($F1764*(1+$E1764))</f>
        <v/>
      </c>
      <c r="AK1764" s="47">
        <f>AJ1764*(1/(1+$G1764))^(1+$E1764)*(1+AK$7)^$D1764*(AK1746/AJ1746)^$E1764*((AK1746+AK1755)/(AJ1746+AJ1755))^($F1764*(1+$E1764))</f>
        <v/>
      </c>
      <c r="AL1764" s="47">
        <f>AK1764*(1/(1+$G1764))^(1+$E1764)*(1+AL$7)^$D1764*(AL1746/AK1746)^$E1764*((AL1746+AL1755)/(AK1746+AK1755))^($F1764*(1+$E1764))</f>
        <v/>
      </c>
      <c r="AM1764" s="47">
        <f>AL1764*(1/(1+$G1764))^(1+$E1764)*(1+AM$7)^$D1764*(AM1746/AL1746)^$E1764*((AM1746+AM1755)/(AL1746+AL1755))^($F1764*(1+$E1764))</f>
        <v/>
      </c>
      <c r="AN1764" s="47">
        <f>AM1764*(1/(1+$G1764))^(1+$E1764)*(1+AN$7)^$D1764*(AN1746/AM1746)^$E1764*((AN1746+AN1755)/(AM1746+AM1755))^($F1764*(1+$E1764))</f>
        <v/>
      </c>
      <c r="AO1764" s="47">
        <f>AN1764*(1/(1+$G1764))^(1+$E1764)*(1+AO$7)^$D1764*(AO1746/AN1746)^$E1764*((AO1746+AO1755)/(AN1746+AN1755))^($F1764*(1+$E1764))</f>
        <v/>
      </c>
      <c r="AP1764" s="47">
        <f>AO1764*(1/(1+$G1764))^(1+$E1764)*(1+AP$7)^$D1764*(AP1746/AO1746)^$E1764*((AP1746+AP1755)/(AO1746+AO1755))^($F1764*(1+$E1764))</f>
        <v/>
      </c>
      <c r="AQ1764" s="47">
        <f>AP1764*(1/(1+$G1764))^(1+$E1764)*(1+AQ$7)^$D1764*(AQ1746/AP1746)^$E1764*((AQ1746+AQ1755)/(AP1746+AP1755))^($F1764*(1+$E1764))</f>
        <v/>
      </c>
      <c r="AR1764" s="47">
        <f>AQ1764*(1/(1+$G1764))^(1+$E1764)*(1+AR$7)^$D1764*(AR1746/AQ1746)^$E1764*((AR1746+AR1755)/(AQ1746+AQ1755))^($F1764*(1+$E1764))</f>
        <v/>
      </c>
      <c r="AS1764" s="47">
        <f>AR1764*(1/(1+$G1764))^(1+$E1764)*(1+AS$7)^$D1764*(AS1746/AR1746)^$E1764*((AS1746+AS1755)/(AR1746+AR1755))^($F1764*(1+$E1764))</f>
        <v/>
      </c>
      <c r="AT1764" s="47">
        <f>AS1764*(1/(1+$G1764))^(1+$E1764)*(1+AT$7)^$D1764*(AT1746/AS1746)^$E1764*((AT1746+AT1755)/(AS1746+AS1755))^($F1764*(1+$E1764))</f>
        <v/>
      </c>
      <c r="AU1764" s="47">
        <f>AT1764*(1/(1+$G1764))^(1+$E1764)*(1+AU$7)^$D1764*(AU1746/AT1746)^$E1764*((AU1746+AU1755)/(AT1746+AT1755))^($F1764*(1+$E1764))</f>
        <v/>
      </c>
      <c r="AV1764" s="47">
        <f>AU1764*(1/(1+$G1764))^(1+$E1764)*(1+AV$7)^$D1764*(AV1746/AU1746)^$E1764*((AV1746+AV1755)/(AU1746+AU1755))^($F1764*(1+$E1764))</f>
        <v/>
      </c>
      <c r="AW1764" s="47">
        <f>AV1764*(1/(1+$G1764))^(1+$E1764)*(1+AW$7)^$D1764*(AW1746/AV1746)^$E1764*((AW1746+AW1755)/(AV1746+AV1755))^($F1764*(1+$E1764))</f>
        <v/>
      </c>
      <c r="AX1764" s="48">
        <f>FUELUSE(AW1764,AX1746,AW1746,AX1755,AW1755,AX$7,$D1764,$E1764,$F1764,$G1764)</f>
        <v/>
      </c>
    </row>
    <row r="1765" hidden="1" outlineLevel="2">
      <c r="A1765" s="5" t="inlineStr">
        <is>
          <t>ener</t>
        </is>
      </c>
      <c r="B1765" s="5" t="inlineStr">
        <is>
          <t>nga</t>
        </is>
      </c>
      <c r="C1765" s="5" t="inlineStr">
        <is>
          <t>ftr</t>
        </is>
      </c>
      <c r="D1765" s="40">
        <f>INDEX(Inputs!$N$5:$N$132,MATCH($B1765&amp;"|"&amp;$C1765,Inputs!$A$5:$A$132,0))</f>
        <v/>
      </c>
      <c r="E1765" s="40">
        <f>INDEX(Inputs!$O$5:$O$132,MATCH($B1765&amp;"|"&amp;$C1765,Inputs!$A$5:$A$132,0))</f>
        <v/>
      </c>
      <c r="F1765" s="40">
        <f>INDEX(Inputs!$P$5:$P$132,MATCH($B1765&amp;"|"&amp;$C1765,Inputs!$A$5:$A$132,0))</f>
        <v/>
      </c>
      <c r="G1765" s="40">
        <f>INDEX(Inputs!$Q$5:$Q$132,MATCH($B1765&amp;"|"&amp;$C1765,Inputs!$A$5:$A$132,0))</f>
        <v/>
      </c>
      <c r="H1765" s="5">
        <f>INDEX(Variables!$B$5:$B$105,MATCH($A1765,Variables!$A$5:$A$105,0))&amp;IF($C1765="",""," | "&amp;INDEX(Mapping!$B$5:$B$26,MATCH($C1765,Mapping!$A$5:$A$26,0))&amp;" | "&amp;INDEX(Mapping!$B$30:$B$41,MATCH($B1765,Mapping!$A$30:$A$41,0)))</f>
        <v/>
      </c>
      <c r="I1765" s="5">
        <f>INDEX(Variables!$C$5:$C$105,MATCH($A1765,Variables!$A$5:$A$105,0))</f>
        <v/>
      </c>
      <c r="J1765" s="5">
        <f>INDEX(Variables!$E$5:$E$105,MATCH($A1765,Variables!$A$5:$A$105,0))</f>
        <v/>
      </c>
      <c r="K1765" s="25">
        <f>LOWER(Settings!$C$4)&amp;".mit."&amp;$A1765&amp;IF($C1765="","","."&amp;$C1765&amp;"."&amp;$B1765)&amp;IF(INDEX(Variables!$D$5:$D$105,MATCH($A1765,Variables!$A$5:$A$105,0))="","","."&amp;INDEX(Variables!$D$5:$D$105,MATCH($A1765,Variables!$A$5:$A$105,0)))&amp;"."&amp;K$5</f>
        <v/>
      </c>
      <c r="L1765" s="46">
        <f>INDEX(Inputs!$U$5:$U$132,MATCH($B1765&amp;"|"&amp;$C1765,Inputs!$A$5:$A$132,0))</f>
        <v/>
      </c>
      <c r="M1765" s="47">
        <f>L1765*(1/(1+$G1765))^(1+$E1765)*(1+M$7)^$D1765*(M1747/L1747)^$E1765*((M1747+M1756)/(L1747+L1756))^($F1765*(1+$E1765))</f>
        <v/>
      </c>
      <c r="N1765" s="47">
        <f>M1765*(1/(1+$G1765))^(1+$E1765)*(1+N$7)^$D1765*(N1747/M1747)^$E1765*((N1747+N1756)/(M1747+M1756))^($F1765*(1+$E1765))</f>
        <v/>
      </c>
      <c r="O1765" s="47">
        <f>N1765*(1/(1+$G1765))^(1+$E1765)*(1+O$7)^$D1765*(O1747/N1747)^$E1765*((O1747+O1756)/(N1747+N1756))^($F1765*(1+$E1765))</f>
        <v/>
      </c>
      <c r="P1765" s="47">
        <f>O1765*(1/(1+$G1765))^(1+$E1765)*(1+P$7)^$D1765*(P1747/O1747)^$E1765*((P1747+P1756)/(O1747+O1756))^($F1765*(1+$E1765))</f>
        <v/>
      </c>
      <c r="Q1765" s="47">
        <f>P1765*(1/(1+$G1765))^(1+$E1765)*(1+Q$7)^$D1765*(Q1747/P1747)^$E1765*((Q1747+Q1756)/(P1747+P1756))^($F1765*(1+$E1765))</f>
        <v/>
      </c>
      <c r="R1765" s="47">
        <f>Q1765*(1/(1+$G1765))^(1+$E1765)*(1+R$7)^$D1765*(R1747/Q1747)^$E1765*((R1747+R1756)/(Q1747+Q1756))^($F1765*(1+$E1765))</f>
        <v/>
      </c>
      <c r="S1765" s="47">
        <f>R1765*(1/(1+$G1765))^(1+$E1765)*(1+S$7)^$D1765*(S1747/R1747)^$E1765*((S1747+S1756)/(R1747+R1756))^($F1765*(1+$E1765))</f>
        <v/>
      </c>
      <c r="T1765" s="47">
        <f>S1765*(1/(1+$G1765))^(1+$E1765)*(1+T$7)^$D1765*(T1747/S1747)^$E1765*((T1747+T1756)/(S1747+S1756))^($F1765*(1+$E1765))</f>
        <v/>
      </c>
      <c r="U1765" s="47">
        <f>T1765*(1/(1+$G1765))^(1+$E1765)*(1+U$7)^$D1765*(U1747/T1747)^$E1765*((U1747+U1756)/(T1747+T1756))^($F1765*(1+$E1765))</f>
        <v/>
      </c>
      <c r="V1765" s="47">
        <f>U1765*(1/(1+$G1765))^(1+$E1765)*(1+V$7)^$D1765*(V1747/U1747)^$E1765*((V1747+V1756)/(U1747+U1756))^($F1765*(1+$E1765))</f>
        <v/>
      </c>
      <c r="W1765" s="47">
        <f>V1765*(1/(1+$G1765))^(1+$E1765)*(1+W$7)^$D1765*(W1747/V1747)^$E1765*((W1747+W1756)/(V1747+V1756))^($F1765*(1+$E1765))</f>
        <v/>
      </c>
      <c r="X1765" s="47">
        <f>W1765*(1/(1+$G1765))^(1+$E1765)*(1+X$7)^$D1765*(X1747/W1747)^$E1765*((X1747+X1756)/(W1747+W1756))^($F1765*(1+$E1765))</f>
        <v/>
      </c>
      <c r="Y1765" s="47">
        <f>X1765*(1/(1+$G1765))^(1+$E1765)*(1+Y$7)^$D1765*(Y1747/X1747)^$E1765*((Y1747+Y1756)/(X1747+X1756))^($F1765*(1+$E1765))</f>
        <v/>
      </c>
      <c r="Z1765" s="47">
        <f>Y1765*(1/(1+$G1765))^(1+$E1765)*(1+Z$7)^$D1765*(Z1747/Y1747)^$E1765*((Z1747+Z1756)/(Y1747+Y1756))^($F1765*(1+$E1765))</f>
        <v/>
      </c>
      <c r="AA1765" s="47">
        <f>Z1765*(1/(1+$G1765))^(1+$E1765)*(1+AA$7)^$D1765*(AA1747/Z1747)^$E1765*((AA1747+AA1756)/(Z1747+Z1756))^($F1765*(1+$E1765))</f>
        <v/>
      </c>
      <c r="AB1765" s="47">
        <f>AA1765*(1/(1+$G1765))^(1+$E1765)*(1+AB$7)^$D1765*(AB1747/AA1747)^$E1765*((AB1747+AB1756)/(AA1747+AA1756))^($F1765*(1+$E1765))</f>
        <v/>
      </c>
      <c r="AC1765" s="47">
        <f>AB1765*(1/(1+$G1765))^(1+$E1765)*(1+AC$7)^$D1765*(AC1747/AB1747)^$E1765*((AC1747+AC1756)/(AB1747+AB1756))^($F1765*(1+$E1765))</f>
        <v/>
      </c>
      <c r="AD1765" s="48">
        <f>FUELUSE(AC1765,AD1747,AC1747,AD1756,AC1756,AD$7,$D1765,$E1765,$F1765,$G1765)</f>
        <v/>
      </c>
      <c r="AE1765" s="25">
        <f>LOWER(Settings!$C$4)&amp;".mit."&amp;$A1765&amp;IF($C1765="","","."&amp;$C1765&amp;"."&amp;$B1765)&amp;IF(INDEX(Variables!$D$5:$D$105,MATCH($A1765,Variables!$A$5:$A$105,0))="","","."&amp;INDEX(Variables!$D$5:$D$105,MATCH($A1765,Variables!$A$5:$A$105,0)))&amp;"."&amp;AE$5</f>
        <v/>
      </c>
      <c r="AF1765" s="46">
        <f>INDEX(Inputs!$U$5:$U$132,MATCH($B1765&amp;"|"&amp;$C1765,Inputs!$A$5:$A$132,0))</f>
        <v/>
      </c>
      <c r="AG1765" s="47">
        <f>AF1765*(1/(1+$G1765))^(1+$E1765)*(1+AG$7)^$D1765*(AG1747/AF1747)^$E1765*((AG1747+AG1756)/(AF1747+AF1756))^($F1765*(1+$E1765))</f>
        <v/>
      </c>
      <c r="AH1765" s="47">
        <f>AG1765*(1/(1+$G1765))^(1+$E1765)*(1+AH$7)^$D1765*(AH1747/AG1747)^$E1765*((AH1747+AH1756)/(AG1747+AG1756))^($F1765*(1+$E1765))</f>
        <v/>
      </c>
      <c r="AI1765" s="47">
        <f>AH1765*(1/(1+$G1765))^(1+$E1765)*(1+AI$7)^$D1765*(AI1747/AH1747)^$E1765*((AI1747+AI1756)/(AH1747+AH1756))^($F1765*(1+$E1765))</f>
        <v/>
      </c>
      <c r="AJ1765" s="47">
        <f>AI1765*(1/(1+$G1765))^(1+$E1765)*(1+AJ$7)^$D1765*(AJ1747/AI1747)^$E1765*((AJ1747+AJ1756)/(AI1747+AI1756))^($F1765*(1+$E1765))</f>
        <v/>
      </c>
      <c r="AK1765" s="47">
        <f>AJ1765*(1/(1+$G1765))^(1+$E1765)*(1+AK$7)^$D1765*(AK1747/AJ1747)^$E1765*((AK1747+AK1756)/(AJ1747+AJ1756))^($F1765*(1+$E1765))</f>
        <v/>
      </c>
      <c r="AL1765" s="47">
        <f>AK1765*(1/(1+$G1765))^(1+$E1765)*(1+AL$7)^$D1765*(AL1747/AK1747)^$E1765*((AL1747+AL1756)/(AK1747+AK1756))^($F1765*(1+$E1765))</f>
        <v/>
      </c>
      <c r="AM1765" s="47">
        <f>AL1765*(1/(1+$G1765))^(1+$E1765)*(1+AM$7)^$D1765*(AM1747/AL1747)^$E1765*((AM1747+AM1756)/(AL1747+AL1756))^($F1765*(1+$E1765))</f>
        <v/>
      </c>
      <c r="AN1765" s="47">
        <f>AM1765*(1/(1+$G1765))^(1+$E1765)*(1+AN$7)^$D1765*(AN1747/AM1747)^$E1765*((AN1747+AN1756)/(AM1747+AM1756))^($F1765*(1+$E1765))</f>
        <v/>
      </c>
      <c r="AO1765" s="47">
        <f>AN1765*(1/(1+$G1765))^(1+$E1765)*(1+AO$7)^$D1765*(AO1747/AN1747)^$E1765*((AO1747+AO1756)/(AN1747+AN1756))^($F1765*(1+$E1765))</f>
        <v/>
      </c>
      <c r="AP1765" s="47">
        <f>AO1765*(1/(1+$G1765))^(1+$E1765)*(1+AP$7)^$D1765*(AP1747/AO1747)^$E1765*((AP1747+AP1756)/(AO1747+AO1756))^($F1765*(1+$E1765))</f>
        <v/>
      </c>
      <c r="AQ1765" s="47">
        <f>AP1765*(1/(1+$G1765))^(1+$E1765)*(1+AQ$7)^$D1765*(AQ1747/AP1747)^$E1765*((AQ1747+AQ1756)/(AP1747+AP1756))^($F1765*(1+$E1765))</f>
        <v/>
      </c>
      <c r="AR1765" s="47">
        <f>AQ1765*(1/(1+$G1765))^(1+$E1765)*(1+AR$7)^$D1765*(AR1747/AQ1747)^$E1765*((AR1747+AR1756)/(AQ1747+AQ1756))^($F1765*(1+$E1765))</f>
        <v/>
      </c>
      <c r="AS1765" s="47">
        <f>AR1765*(1/(1+$G1765))^(1+$E1765)*(1+AS$7)^$D1765*(AS1747/AR1747)^$E1765*((AS1747+AS1756)/(AR1747+AR1756))^($F1765*(1+$E1765))</f>
        <v/>
      </c>
      <c r="AT1765" s="47">
        <f>AS1765*(1/(1+$G1765))^(1+$E1765)*(1+AT$7)^$D1765*(AT1747/AS1747)^$E1765*((AT1747+AT1756)/(AS1747+AS1756))^($F1765*(1+$E1765))</f>
        <v/>
      </c>
      <c r="AU1765" s="47">
        <f>AT1765*(1/(1+$G1765))^(1+$E1765)*(1+AU$7)^$D1765*(AU1747/AT1747)^$E1765*((AU1747+AU1756)/(AT1747+AT1756))^($F1765*(1+$E1765))</f>
        <v/>
      </c>
      <c r="AV1765" s="47">
        <f>AU1765*(1/(1+$G1765))^(1+$E1765)*(1+AV$7)^$D1765*(AV1747/AU1747)^$E1765*((AV1747+AV1756)/(AU1747+AU1756))^($F1765*(1+$E1765))</f>
        <v/>
      </c>
      <c r="AW1765" s="47">
        <f>AV1765*(1/(1+$G1765))^(1+$E1765)*(1+AW$7)^$D1765*(AW1747/AV1747)^$E1765*((AW1747+AW1756)/(AV1747+AV1756))^($F1765*(1+$E1765))</f>
        <v/>
      </c>
      <c r="AX1765" s="48">
        <f>FUELUSE(AW1765,AX1747,AW1747,AX1756,AW1756,AX$7,$D1765,$E1765,$F1765,$G1765)</f>
        <v/>
      </c>
    </row>
    <row r="1766" hidden="1" outlineLevel="2">
      <c r="A1766" s="5" t="inlineStr">
        <is>
          <t>ener</t>
        </is>
      </c>
      <c r="B1766" s="5" t="inlineStr">
        <is>
          <t>gso</t>
        </is>
      </c>
      <c r="C1766" s="5" t="inlineStr">
        <is>
          <t>ftr</t>
        </is>
      </c>
      <c r="D1766" s="40">
        <f>INDEX(Inputs!$N$5:$N$132,MATCH($B1766&amp;"|"&amp;$C1766,Inputs!$A$5:$A$132,0))</f>
        <v/>
      </c>
      <c r="E1766" s="40">
        <f>INDEX(Inputs!$O$5:$O$132,MATCH($B1766&amp;"|"&amp;$C1766,Inputs!$A$5:$A$132,0))</f>
        <v/>
      </c>
      <c r="F1766" s="40">
        <f>INDEX(Inputs!$P$5:$P$132,MATCH($B1766&amp;"|"&amp;$C1766,Inputs!$A$5:$A$132,0))</f>
        <v/>
      </c>
      <c r="G1766" s="40">
        <f>INDEX(Inputs!$Q$5:$Q$132,MATCH($B1766&amp;"|"&amp;$C1766,Inputs!$A$5:$A$132,0))</f>
        <v/>
      </c>
      <c r="H1766" s="5">
        <f>INDEX(Variables!$B$5:$B$105,MATCH($A1766,Variables!$A$5:$A$105,0))&amp;IF($C1766="",""," | "&amp;INDEX(Mapping!$B$5:$B$26,MATCH($C1766,Mapping!$A$5:$A$26,0))&amp;" | "&amp;INDEX(Mapping!$B$30:$B$41,MATCH($B1766,Mapping!$A$30:$A$41,0)))</f>
        <v/>
      </c>
      <c r="I1766" s="5">
        <f>INDEX(Variables!$C$5:$C$105,MATCH($A1766,Variables!$A$5:$A$105,0))</f>
        <v/>
      </c>
      <c r="J1766" s="5">
        <f>INDEX(Variables!$E$5:$E$105,MATCH($A1766,Variables!$A$5:$A$105,0))</f>
        <v/>
      </c>
      <c r="K1766" s="25">
        <f>LOWER(Settings!$C$4)&amp;".mit."&amp;$A1766&amp;IF($C1766="","","."&amp;$C1766&amp;"."&amp;$B1766)&amp;IF(INDEX(Variables!$D$5:$D$105,MATCH($A1766,Variables!$A$5:$A$105,0))="","","."&amp;INDEX(Variables!$D$5:$D$105,MATCH($A1766,Variables!$A$5:$A$105,0)))&amp;"."&amp;K$5</f>
        <v/>
      </c>
      <c r="L1766" s="46">
        <f>INDEX(Inputs!$U$5:$U$132,MATCH($B1766&amp;"|"&amp;$C1766,Inputs!$A$5:$A$132,0))</f>
        <v/>
      </c>
      <c r="M1766" s="47">
        <f>L1766*(1/(1+$G1766))^(1+$E1766)*(1+M$7)^$D1766*(M1748/L1748)^$E1766*((M1748+M1757)/(L1748+L1757))^($F1766*(1+$E1766))</f>
        <v/>
      </c>
      <c r="N1766" s="47">
        <f>M1766*(1/(1+$G1766))^(1+$E1766)*(1+N$7)^$D1766*(N1748/M1748)^$E1766*((N1748+N1757)/(M1748+M1757))^($F1766*(1+$E1766))</f>
        <v/>
      </c>
      <c r="O1766" s="47">
        <f>N1766*(1/(1+$G1766))^(1+$E1766)*(1+O$7)^$D1766*(O1748/N1748)^$E1766*((O1748+O1757)/(N1748+N1757))^($F1766*(1+$E1766))</f>
        <v/>
      </c>
      <c r="P1766" s="47">
        <f>O1766*(1/(1+$G1766))^(1+$E1766)*(1+P$7)^$D1766*(P1748/O1748)^$E1766*((P1748+P1757)/(O1748+O1757))^($F1766*(1+$E1766))</f>
        <v/>
      </c>
      <c r="Q1766" s="47">
        <f>P1766*(1/(1+$G1766))^(1+$E1766)*(1+Q$7)^$D1766*(Q1748/P1748)^$E1766*((Q1748+Q1757)/(P1748+P1757))^($F1766*(1+$E1766))</f>
        <v/>
      </c>
      <c r="R1766" s="47">
        <f>Q1766*(1/(1+$G1766))^(1+$E1766)*(1+R$7)^$D1766*(R1748/Q1748)^$E1766*((R1748+R1757)/(Q1748+Q1757))^($F1766*(1+$E1766))</f>
        <v/>
      </c>
      <c r="S1766" s="47">
        <f>R1766*(1/(1+$G1766))^(1+$E1766)*(1+S$7)^$D1766*(S1748/R1748)^$E1766*((S1748+S1757)/(R1748+R1757))^($F1766*(1+$E1766))</f>
        <v/>
      </c>
      <c r="T1766" s="47">
        <f>S1766*(1/(1+$G1766))^(1+$E1766)*(1+T$7)^$D1766*(T1748/S1748)^$E1766*((T1748+T1757)/(S1748+S1757))^($F1766*(1+$E1766))</f>
        <v/>
      </c>
      <c r="U1766" s="47">
        <f>T1766*(1/(1+$G1766))^(1+$E1766)*(1+U$7)^$D1766*(U1748/T1748)^$E1766*((U1748+U1757)/(T1748+T1757))^($F1766*(1+$E1766))</f>
        <v/>
      </c>
      <c r="V1766" s="47">
        <f>U1766*(1/(1+$G1766))^(1+$E1766)*(1+V$7)^$D1766*(V1748/U1748)^$E1766*((V1748+V1757)/(U1748+U1757))^($F1766*(1+$E1766))</f>
        <v/>
      </c>
      <c r="W1766" s="47">
        <f>V1766*(1/(1+$G1766))^(1+$E1766)*(1+W$7)^$D1766*(W1748/V1748)^$E1766*((W1748+W1757)/(V1748+V1757))^($F1766*(1+$E1766))</f>
        <v/>
      </c>
      <c r="X1766" s="47">
        <f>W1766*(1/(1+$G1766))^(1+$E1766)*(1+X$7)^$D1766*(X1748/W1748)^$E1766*((X1748+X1757)/(W1748+W1757))^($F1766*(1+$E1766))</f>
        <v/>
      </c>
      <c r="Y1766" s="47">
        <f>X1766*(1/(1+$G1766))^(1+$E1766)*(1+Y$7)^$D1766*(Y1748/X1748)^$E1766*((Y1748+Y1757)/(X1748+X1757))^($F1766*(1+$E1766))</f>
        <v/>
      </c>
      <c r="Z1766" s="47">
        <f>Y1766*(1/(1+$G1766))^(1+$E1766)*(1+Z$7)^$D1766*(Z1748/Y1748)^$E1766*((Z1748+Z1757)/(Y1748+Y1757))^($F1766*(1+$E1766))</f>
        <v/>
      </c>
      <c r="AA1766" s="47">
        <f>Z1766*(1/(1+$G1766))^(1+$E1766)*(1+AA$7)^$D1766*(AA1748/Z1748)^$E1766*((AA1748+AA1757)/(Z1748+Z1757))^($F1766*(1+$E1766))</f>
        <v/>
      </c>
      <c r="AB1766" s="47">
        <f>AA1766*(1/(1+$G1766))^(1+$E1766)*(1+AB$7)^$D1766*(AB1748/AA1748)^$E1766*((AB1748+AB1757)/(AA1748+AA1757))^($F1766*(1+$E1766))</f>
        <v/>
      </c>
      <c r="AC1766" s="47">
        <f>AB1766*(1/(1+$G1766))^(1+$E1766)*(1+AC$7)^$D1766*(AC1748/AB1748)^$E1766*((AC1748+AC1757)/(AB1748+AB1757))^($F1766*(1+$E1766))</f>
        <v/>
      </c>
      <c r="AD1766" s="48">
        <f>FUELUSE(AC1766,AD1748,AC1748,AD1757,AC1757,AD$7,$D1766,$E1766,$F1766,$G1766)</f>
        <v/>
      </c>
      <c r="AE1766" s="25">
        <f>LOWER(Settings!$C$4)&amp;".mit."&amp;$A1766&amp;IF($C1766="","","."&amp;$C1766&amp;"."&amp;$B1766)&amp;IF(INDEX(Variables!$D$5:$D$105,MATCH($A1766,Variables!$A$5:$A$105,0))="","","."&amp;INDEX(Variables!$D$5:$D$105,MATCH($A1766,Variables!$A$5:$A$105,0)))&amp;"."&amp;AE$5</f>
        <v/>
      </c>
      <c r="AF1766" s="46">
        <f>INDEX(Inputs!$U$5:$U$132,MATCH($B1766&amp;"|"&amp;$C1766,Inputs!$A$5:$A$132,0))</f>
        <v/>
      </c>
      <c r="AG1766" s="47">
        <f>AF1766*(1/(1+$G1766))^(1+$E1766)*(1+AG$7)^$D1766*(AG1748/AF1748)^$E1766*((AG1748+AG1757)/(AF1748+AF1757))^($F1766*(1+$E1766))</f>
        <v/>
      </c>
      <c r="AH1766" s="47">
        <f>AG1766*(1/(1+$G1766))^(1+$E1766)*(1+AH$7)^$D1766*(AH1748/AG1748)^$E1766*((AH1748+AH1757)/(AG1748+AG1757))^($F1766*(1+$E1766))</f>
        <v/>
      </c>
      <c r="AI1766" s="47">
        <f>AH1766*(1/(1+$G1766))^(1+$E1766)*(1+AI$7)^$D1766*(AI1748/AH1748)^$E1766*((AI1748+AI1757)/(AH1748+AH1757))^($F1766*(1+$E1766))</f>
        <v/>
      </c>
      <c r="AJ1766" s="47">
        <f>AI1766*(1/(1+$G1766))^(1+$E1766)*(1+AJ$7)^$D1766*(AJ1748/AI1748)^$E1766*((AJ1748+AJ1757)/(AI1748+AI1757))^($F1766*(1+$E1766))</f>
        <v/>
      </c>
      <c r="AK1766" s="47">
        <f>AJ1766*(1/(1+$G1766))^(1+$E1766)*(1+AK$7)^$D1766*(AK1748/AJ1748)^$E1766*((AK1748+AK1757)/(AJ1748+AJ1757))^($F1766*(1+$E1766))</f>
        <v/>
      </c>
      <c r="AL1766" s="47">
        <f>AK1766*(1/(1+$G1766))^(1+$E1766)*(1+AL$7)^$D1766*(AL1748/AK1748)^$E1766*((AL1748+AL1757)/(AK1748+AK1757))^($F1766*(1+$E1766))</f>
        <v/>
      </c>
      <c r="AM1766" s="47">
        <f>AL1766*(1/(1+$G1766))^(1+$E1766)*(1+AM$7)^$D1766*(AM1748/AL1748)^$E1766*((AM1748+AM1757)/(AL1748+AL1757))^($F1766*(1+$E1766))</f>
        <v/>
      </c>
      <c r="AN1766" s="47">
        <f>AM1766*(1/(1+$G1766))^(1+$E1766)*(1+AN$7)^$D1766*(AN1748/AM1748)^$E1766*((AN1748+AN1757)/(AM1748+AM1757))^($F1766*(1+$E1766))</f>
        <v/>
      </c>
      <c r="AO1766" s="47">
        <f>AN1766*(1/(1+$G1766))^(1+$E1766)*(1+AO$7)^$D1766*(AO1748/AN1748)^$E1766*((AO1748+AO1757)/(AN1748+AN1757))^($F1766*(1+$E1766))</f>
        <v/>
      </c>
      <c r="AP1766" s="47">
        <f>AO1766*(1/(1+$G1766))^(1+$E1766)*(1+AP$7)^$D1766*(AP1748/AO1748)^$E1766*((AP1748+AP1757)/(AO1748+AO1757))^($F1766*(1+$E1766))</f>
        <v/>
      </c>
      <c r="AQ1766" s="47">
        <f>AP1766*(1/(1+$G1766))^(1+$E1766)*(1+AQ$7)^$D1766*(AQ1748/AP1748)^$E1766*((AQ1748+AQ1757)/(AP1748+AP1757))^($F1766*(1+$E1766))</f>
        <v/>
      </c>
      <c r="AR1766" s="47">
        <f>AQ1766*(1/(1+$G1766))^(1+$E1766)*(1+AR$7)^$D1766*(AR1748/AQ1748)^$E1766*((AR1748+AR1757)/(AQ1748+AQ1757))^($F1766*(1+$E1766))</f>
        <v/>
      </c>
      <c r="AS1766" s="47">
        <f>AR1766*(1/(1+$G1766))^(1+$E1766)*(1+AS$7)^$D1766*(AS1748/AR1748)^$E1766*((AS1748+AS1757)/(AR1748+AR1757))^($F1766*(1+$E1766))</f>
        <v/>
      </c>
      <c r="AT1766" s="47">
        <f>AS1766*(1/(1+$G1766))^(1+$E1766)*(1+AT$7)^$D1766*(AT1748/AS1748)^$E1766*((AT1748+AT1757)/(AS1748+AS1757))^($F1766*(1+$E1766))</f>
        <v/>
      </c>
      <c r="AU1766" s="47">
        <f>AT1766*(1/(1+$G1766))^(1+$E1766)*(1+AU$7)^$D1766*(AU1748/AT1748)^$E1766*((AU1748+AU1757)/(AT1748+AT1757))^($F1766*(1+$E1766))</f>
        <v/>
      </c>
      <c r="AV1766" s="47">
        <f>AU1766*(1/(1+$G1766))^(1+$E1766)*(1+AV$7)^$D1766*(AV1748/AU1748)^$E1766*((AV1748+AV1757)/(AU1748+AU1757))^($F1766*(1+$E1766))</f>
        <v/>
      </c>
      <c r="AW1766" s="47">
        <f>AV1766*(1/(1+$G1766))^(1+$E1766)*(1+AW$7)^$D1766*(AW1748/AV1748)^$E1766*((AW1748+AW1757)/(AV1748+AV1757))^($F1766*(1+$E1766))</f>
        <v/>
      </c>
      <c r="AX1766" s="48">
        <f>FUELUSE(AW1766,AX1748,AW1748,AX1757,AW1757,AX$7,$D1766,$E1766,$F1766,$G1766)</f>
        <v/>
      </c>
    </row>
    <row r="1767" hidden="1" outlineLevel="2">
      <c r="A1767" s="5" t="inlineStr">
        <is>
          <t>ener</t>
        </is>
      </c>
      <c r="B1767" s="5" t="inlineStr">
        <is>
          <t>die</t>
        </is>
      </c>
      <c r="C1767" s="5" t="inlineStr">
        <is>
          <t>ftr</t>
        </is>
      </c>
      <c r="D1767" s="40">
        <f>INDEX(Inputs!$N$5:$N$132,MATCH($B1767&amp;"|"&amp;$C1767,Inputs!$A$5:$A$132,0))</f>
        <v/>
      </c>
      <c r="E1767" s="40">
        <f>INDEX(Inputs!$O$5:$O$132,MATCH($B1767&amp;"|"&amp;$C1767,Inputs!$A$5:$A$132,0))</f>
        <v/>
      </c>
      <c r="F1767" s="40">
        <f>INDEX(Inputs!$P$5:$P$132,MATCH($B1767&amp;"|"&amp;$C1767,Inputs!$A$5:$A$132,0))</f>
        <v/>
      </c>
      <c r="G1767" s="40">
        <f>INDEX(Inputs!$Q$5:$Q$132,MATCH($B1767&amp;"|"&amp;$C1767,Inputs!$A$5:$A$132,0))</f>
        <v/>
      </c>
      <c r="H1767" s="5">
        <f>INDEX(Variables!$B$5:$B$105,MATCH($A1767,Variables!$A$5:$A$105,0))&amp;IF($C1767="",""," | "&amp;INDEX(Mapping!$B$5:$B$26,MATCH($C1767,Mapping!$A$5:$A$26,0))&amp;" | "&amp;INDEX(Mapping!$B$30:$B$41,MATCH($B1767,Mapping!$A$30:$A$41,0)))</f>
        <v/>
      </c>
      <c r="I1767" s="5">
        <f>INDEX(Variables!$C$5:$C$105,MATCH($A1767,Variables!$A$5:$A$105,0))</f>
        <v/>
      </c>
      <c r="J1767" s="5">
        <f>INDEX(Variables!$E$5:$E$105,MATCH($A1767,Variables!$A$5:$A$105,0))</f>
        <v/>
      </c>
      <c r="K1767" s="25">
        <f>LOWER(Settings!$C$4)&amp;".mit."&amp;$A1767&amp;IF($C1767="","","."&amp;$C1767&amp;"."&amp;$B1767)&amp;IF(INDEX(Variables!$D$5:$D$105,MATCH($A1767,Variables!$A$5:$A$105,0))="","","."&amp;INDEX(Variables!$D$5:$D$105,MATCH($A1767,Variables!$A$5:$A$105,0)))&amp;"."&amp;K$5</f>
        <v/>
      </c>
      <c r="L1767" s="46">
        <f>INDEX(Inputs!$U$5:$U$132,MATCH($B1767&amp;"|"&amp;$C1767,Inputs!$A$5:$A$132,0))</f>
        <v/>
      </c>
      <c r="M1767" s="47">
        <f>L1767*(1/(1+$G1767))^(1+$E1767)*(1+M$7)^$D1767*(M1749/L1749)^$E1767*((M1749+M1758)/(L1749+L1758))^($F1767*(1+$E1767))</f>
        <v/>
      </c>
      <c r="N1767" s="47">
        <f>M1767*(1/(1+$G1767))^(1+$E1767)*(1+N$7)^$D1767*(N1749/M1749)^$E1767*((N1749+N1758)/(M1749+M1758))^($F1767*(1+$E1767))</f>
        <v/>
      </c>
      <c r="O1767" s="47">
        <f>N1767*(1/(1+$G1767))^(1+$E1767)*(1+O$7)^$D1767*(O1749/N1749)^$E1767*((O1749+O1758)/(N1749+N1758))^($F1767*(1+$E1767))</f>
        <v/>
      </c>
      <c r="P1767" s="47">
        <f>O1767*(1/(1+$G1767))^(1+$E1767)*(1+P$7)^$D1767*(P1749/O1749)^$E1767*((P1749+P1758)/(O1749+O1758))^($F1767*(1+$E1767))</f>
        <v/>
      </c>
      <c r="Q1767" s="47">
        <f>P1767*(1/(1+$G1767))^(1+$E1767)*(1+Q$7)^$D1767*(Q1749/P1749)^$E1767*((Q1749+Q1758)/(P1749+P1758))^($F1767*(1+$E1767))</f>
        <v/>
      </c>
      <c r="R1767" s="47">
        <f>Q1767*(1/(1+$G1767))^(1+$E1767)*(1+R$7)^$D1767*(R1749/Q1749)^$E1767*((R1749+R1758)/(Q1749+Q1758))^($F1767*(1+$E1767))</f>
        <v/>
      </c>
      <c r="S1767" s="47">
        <f>R1767*(1/(1+$G1767))^(1+$E1767)*(1+S$7)^$D1767*(S1749/R1749)^$E1767*((S1749+S1758)/(R1749+R1758))^($F1767*(1+$E1767))</f>
        <v/>
      </c>
      <c r="T1767" s="47">
        <f>S1767*(1/(1+$G1767))^(1+$E1767)*(1+T$7)^$D1767*(T1749/S1749)^$E1767*((T1749+T1758)/(S1749+S1758))^($F1767*(1+$E1767))</f>
        <v/>
      </c>
      <c r="U1767" s="47">
        <f>T1767*(1/(1+$G1767))^(1+$E1767)*(1+U$7)^$D1767*(U1749/T1749)^$E1767*((U1749+U1758)/(T1749+T1758))^($F1767*(1+$E1767))</f>
        <v/>
      </c>
      <c r="V1767" s="47">
        <f>U1767*(1/(1+$G1767))^(1+$E1767)*(1+V$7)^$D1767*(V1749/U1749)^$E1767*((V1749+V1758)/(U1749+U1758))^($F1767*(1+$E1767))</f>
        <v/>
      </c>
      <c r="W1767" s="47">
        <f>V1767*(1/(1+$G1767))^(1+$E1767)*(1+W$7)^$D1767*(W1749/V1749)^$E1767*((W1749+W1758)/(V1749+V1758))^($F1767*(1+$E1767))</f>
        <v/>
      </c>
      <c r="X1767" s="47">
        <f>W1767*(1/(1+$G1767))^(1+$E1767)*(1+X$7)^$D1767*(X1749/W1749)^$E1767*((X1749+X1758)/(W1749+W1758))^($F1767*(1+$E1767))</f>
        <v/>
      </c>
      <c r="Y1767" s="47">
        <f>X1767*(1/(1+$G1767))^(1+$E1767)*(1+Y$7)^$D1767*(Y1749/X1749)^$E1767*((Y1749+Y1758)/(X1749+X1758))^($F1767*(1+$E1767))</f>
        <v/>
      </c>
      <c r="Z1767" s="47">
        <f>Y1767*(1/(1+$G1767))^(1+$E1767)*(1+Z$7)^$D1767*(Z1749/Y1749)^$E1767*((Z1749+Z1758)/(Y1749+Y1758))^($F1767*(1+$E1767))</f>
        <v/>
      </c>
      <c r="AA1767" s="47">
        <f>Z1767*(1/(1+$G1767))^(1+$E1767)*(1+AA$7)^$D1767*(AA1749/Z1749)^$E1767*((AA1749+AA1758)/(Z1749+Z1758))^($F1767*(1+$E1767))</f>
        <v/>
      </c>
      <c r="AB1767" s="47">
        <f>AA1767*(1/(1+$G1767))^(1+$E1767)*(1+AB$7)^$D1767*(AB1749/AA1749)^$E1767*((AB1749+AB1758)/(AA1749+AA1758))^($F1767*(1+$E1767))</f>
        <v/>
      </c>
      <c r="AC1767" s="47">
        <f>AB1767*(1/(1+$G1767))^(1+$E1767)*(1+AC$7)^$D1767*(AC1749/AB1749)^$E1767*((AC1749+AC1758)/(AB1749+AB1758))^($F1767*(1+$E1767))</f>
        <v/>
      </c>
      <c r="AD1767" s="48">
        <f>FUELUSE(AC1767,AD1749,AC1749,AD1758,AC1758,AD$7,$D1767,$E1767,$F1767,$G1767)</f>
        <v/>
      </c>
      <c r="AE1767" s="25">
        <f>LOWER(Settings!$C$4)&amp;".mit."&amp;$A1767&amp;IF($C1767="","","."&amp;$C1767&amp;"."&amp;$B1767)&amp;IF(INDEX(Variables!$D$5:$D$105,MATCH($A1767,Variables!$A$5:$A$105,0))="","","."&amp;INDEX(Variables!$D$5:$D$105,MATCH($A1767,Variables!$A$5:$A$105,0)))&amp;"."&amp;AE$5</f>
        <v/>
      </c>
      <c r="AF1767" s="46">
        <f>INDEX(Inputs!$U$5:$U$132,MATCH($B1767&amp;"|"&amp;$C1767,Inputs!$A$5:$A$132,0))</f>
        <v/>
      </c>
      <c r="AG1767" s="47">
        <f>AF1767*(1/(1+$G1767))^(1+$E1767)*(1+AG$7)^$D1767*(AG1749/AF1749)^$E1767*((AG1749+AG1758)/(AF1749+AF1758))^($F1767*(1+$E1767))</f>
        <v/>
      </c>
      <c r="AH1767" s="47">
        <f>AG1767*(1/(1+$G1767))^(1+$E1767)*(1+AH$7)^$D1767*(AH1749/AG1749)^$E1767*((AH1749+AH1758)/(AG1749+AG1758))^($F1767*(1+$E1767))</f>
        <v/>
      </c>
      <c r="AI1767" s="47">
        <f>AH1767*(1/(1+$G1767))^(1+$E1767)*(1+AI$7)^$D1767*(AI1749/AH1749)^$E1767*((AI1749+AI1758)/(AH1749+AH1758))^($F1767*(1+$E1767))</f>
        <v/>
      </c>
      <c r="AJ1767" s="47">
        <f>AI1767*(1/(1+$G1767))^(1+$E1767)*(1+AJ$7)^$D1767*(AJ1749/AI1749)^$E1767*((AJ1749+AJ1758)/(AI1749+AI1758))^($F1767*(1+$E1767))</f>
        <v/>
      </c>
      <c r="AK1767" s="47">
        <f>AJ1767*(1/(1+$G1767))^(1+$E1767)*(1+AK$7)^$D1767*(AK1749/AJ1749)^$E1767*((AK1749+AK1758)/(AJ1749+AJ1758))^($F1767*(1+$E1767))</f>
        <v/>
      </c>
      <c r="AL1767" s="47">
        <f>AK1767*(1/(1+$G1767))^(1+$E1767)*(1+AL$7)^$D1767*(AL1749/AK1749)^$E1767*((AL1749+AL1758)/(AK1749+AK1758))^($F1767*(1+$E1767))</f>
        <v/>
      </c>
      <c r="AM1767" s="47">
        <f>AL1767*(1/(1+$G1767))^(1+$E1767)*(1+AM$7)^$D1767*(AM1749/AL1749)^$E1767*((AM1749+AM1758)/(AL1749+AL1758))^($F1767*(1+$E1767))</f>
        <v/>
      </c>
      <c r="AN1767" s="47">
        <f>AM1767*(1/(1+$G1767))^(1+$E1767)*(1+AN$7)^$D1767*(AN1749/AM1749)^$E1767*((AN1749+AN1758)/(AM1749+AM1758))^($F1767*(1+$E1767))</f>
        <v/>
      </c>
      <c r="AO1767" s="47">
        <f>AN1767*(1/(1+$G1767))^(1+$E1767)*(1+AO$7)^$D1767*(AO1749/AN1749)^$E1767*((AO1749+AO1758)/(AN1749+AN1758))^($F1767*(1+$E1767))</f>
        <v/>
      </c>
      <c r="AP1767" s="47">
        <f>AO1767*(1/(1+$G1767))^(1+$E1767)*(1+AP$7)^$D1767*(AP1749/AO1749)^$E1767*((AP1749+AP1758)/(AO1749+AO1758))^($F1767*(1+$E1767))</f>
        <v/>
      </c>
      <c r="AQ1767" s="47">
        <f>AP1767*(1/(1+$G1767))^(1+$E1767)*(1+AQ$7)^$D1767*(AQ1749/AP1749)^$E1767*((AQ1749+AQ1758)/(AP1749+AP1758))^($F1767*(1+$E1767))</f>
        <v/>
      </c>
      <c r="AR1767" s="47">
        <f>AQ1767*(1/(1+$G1767))^(1+$E1767)*(1+AR$7)^$D1767*(AR1749/AQ1749)^$E1767*((AR1749+AR1758)/(AQ1749+AQ1758))^($F1767*(1+$E1767))</f>
        <v/>
      </c>
      <c r="AS1767" s="47">
        <f>AR1767*(1/(1+$G1767))^(1+$E1767)*(1+AS$7)^$D1767*(AS1749/AR1749)^$E1767*((AS1749+AS1758)/(AR1749+AR1758))^($F1767*(1+$E1767))</f>
        <v/>
      </c>
      <c r="AT1767" s="47">
        <f>AS1767*(1/(1+$G1767))^(1+$E1767)*(1+AT$7)^$D1767*(AT1749/AS1749)^$E1767*((AT1749+AT1758)/(AS1749+AS1758))^($F1767*(1+$E1767))</f>
        <v/>
      </c>
      <c r="AU1767" s="47">
        <f>AT1767*(1/(1+$G1767))^(1+$E1767)*(1+AU$7)^$D1767*(AU1749/AT1749)^$E1767*((AU1749+AU1758)/(AT1749+AT1758))^($F1767*(1+$E1767))</f>
        <v/>
      </c>
      <c r="AV1767" s="47">
        <f>AU1767*(1/(1+$G1767))^(1+$E1767)*(1+AV$7)^$D1767*(AV1749/AU1749)^$E1767*((AV1749+AV1758)/(AU1749+AU1758))^($F1767*(1+$E1767))</f>
        <v/>
      </c>
      <c r="AW1767" s="47">
        <f>AV1767*(1/(1+$G1767))^(1+$E1767)*(1+AW$7)^$D1767*(AW1749/AV1749)^$E1767*((AW1749+AW1758)/(AV1749+AV1758))^($F1767*(1+$E1767))</f>
        <v/>
      </c>
      <c r="AX1767" s="48">
        <f>FUELUSE(AW1767,AX1749,AW1749,AX1758,AW1758,AX$7,$D1767,$E1767,$F1767,$G1767)</f>
        <v/>
      </c>
    </row>
    <row r="1768" hidden="1" outlineLevel="2">
      <c r="A1768" s="5" t="inlineStr">
        <is>
          <t>ener</t>
        </is>
      </c>
      <c r="B1768" s="5" t="inlineStr">
        <is>
          <t>lpg</t>
        </is>
      </c>
      <c r="C1768" s="5" t="inlineStr">
        <is>
          <t>ftr</t>
        </is>
      </c>
      <c r="D1768" s="40">
        <f>INDEX(Inputs!$N$5:$N$132,MATCH($B1768&amp;"|"&amp;$C1768,Inputs!$A$5:$A$132,0))</f>
        <v/>
      </c>
      <c r="E1768" s="40">
        <f>INDEX(Inputs!$O$5:$O$132,MATCH($B1768&amp;"|"&amp;$C1768,Inputs!$A$5:$A$132,0))</f>
        <v/>
      </c>
      <c r="F1768" s="40">
        <f>INDEX(Inputs!$P$5:$P$132,MATCH($B1768&amp;"|"&amp;$C1768,Inputs!$A$5:$A$132,0))</f>
        <v/>
      </c>
      <c r="G1768" s="40">
        <f>INDEX(Inputs!$Q$5:$Q$132,MATCH($B1768&amp;"|"&amp;$C1768,Inputs!$A$5:$A$132,0))</f>
        <v/>
      </c>
      <c r="H1768" s="5">
        <f>INDEX(Variables!$B$5:$B$105,MATCH($A1768,Variables!$A$5:$A$105,0))&amp;IF($C1768="",""," | "&amp;INDEX(Mapping!$B$5:$B$26,MATCH($C1768,Mapping!$A$5:$A$26,0))&amp;" | "&amp;INDEX(Mapping!$B$30:$B$41,MATCH($B1768,Mapping!$A$30:$A$41,0)))</f>
        <v/>
      </c>
      <c r="I1768" s="5">
        <f>INDEX(Variables!$C$5:$C$105,MATCH($A1768,Variables!$A$5:$A$105,0))</f>
        <v/>
      </c>
      <c r="J1768" s="5">
        <f>INDEX(Variables!$E$5:$E$105,MATCH($A1768,Variables!$A$5:$A$105,0))</f>
        <v/>
      </c>
      <c r="K1768" s="25">
        <f>LOWER(Settings!$C$4)&amp;".mit."&amp;$A1768&amp;IF($C1768="","","."&amp;$C1768&amp;"."&amp;$B1768)&amp;IF(INDEX(Variables!$D$5:$D$105,MATCH($A1768,Variables!$A$5:$A$105,0))="","","."&amp;INDEX(Variables!$D$5:$D$105,MATCH($A1768,Variables!$A$5:$A$105,0)))&amp;"."&amp;K$5</f>
        <v/>
      </c>
      <c r="L1768" s="46">
        <f>INDEX(Inputs!$U$5:$U$132,MATCH($B1768&amp;"|"&amp;$C1768,Inputs!$A$5:$A$132,0))</f>
        <v/>
      </c>
      <c r="M1768" s="47">
        <f>L1768*(1/(1+$G1768))^(1+$E1768)*(1+M$7)^$D1768*(M1750/L1750)^$E1768*((M1750+M1759)/(L1750+L1759))^($F1768*(1+$E1768))</f>
        <v/>
      </c>
      <c r="N1768" s="47">
        <f>M1768*(1/(1+$G1768))^(1+$E1768)*(1+N$7)^$D1768*(N1750/M1750)^$E1768*((N1750+N1759)/(M1750+M1759))^($F1768*(1+$E1768))</f>
        <v/>
      </c>
      <c r="O1768" s="47">
        <f>N1768*(1/(1+$G1768))^(1+$E1768)*(1+O$7)^$D1768*(O1750/N1750)^$E1768*((O1750+O1759)/(N1750+N1759))^($F1768*(1+$E1768))</f>
        <v/>
      </c>
      <c r="P1768" s="47">
        <f>O1768*(1/(1+$G1768))^(1+$E1768)*(1+P$7)^$D1768*(P1750/O1750)^$E1768*((P1750+P1759)/(O1750+O1759))^($F1768*(1+$E1768))</f>
        <v/>
      </c>
      <c r="Q1768" s="47">
        <f>P1768*(1/(1+$G1768))^(1+$E1768)*(1+Q$7)^$D1768*(Q1750/P1750)^$E1768*((Q1750+Q1759)/(P1750+P1759))^($F1768*(1+$E1768))</f>
        <v/>
      </c>
      <c r="R1768" s="47">
        <f>Q1768*(1/(1+$G1768))^(1+$E1768)*(1+R$7)^$D1768*(R1750/Q1750)^$E1768*((R1750+R1759)/(Q1750+Q1759))^($F1768*(1+$E1768))</f>
        <v/>
      </c>
      <c r="S1768" s="47">
        <f>R1768*(1/(1+$G1768))^(1+$E1768)*(1+S$7)^$D1768*(S1750/R1750)^$E1768*((S1750+S1759)/(R1750+R1759))^($F1768*(1+$E1768))</f>
        <v/>
      </c>
      <c r="T1768" s="47">
        <f>S1768*(1/(1+$G1768))^(1+$E1768)*(1+T$7)^$D1768*(T1750/S1750)^$E1768*((T1750+T1759)/(S1750+S1759))^($F1768*(1+$E1768))</f>
        <v/>
      </c>
      <c r="U1768" s="47">
        <f>T1768*(1/(1+$G1768))^(1+$E1768)*(1+U$7)^$D1768*(U1750/T1750)^$E1768*((U1750+U1759)/(T1750+T1759))^($F1768*(1+$E1768))</f>
        <v/>
      </c>
      <c r="V1768" s="47">
        <f>U1768*(1/(1+$G1768))^(1+$E1768)*(1+V$7)^$D1768*(V1750/U1750)^$E1768*((V1750+V1759)/(U1750+U1759))^($F1768*(1+$E1768))</f>
        <v/>
      </c>
      <c r="W1768" s="47">
        <f>V1768*(1/(1+$G1768))^(1+$E1768)*(1+W$7)^$D1768*(W1750/V1750)^$E1768*((W1750+W1759)/(V1750+V1759))^($F1768*(1+$E1768))</f>
        <v/>
      </c>
      <c r="X1768" s="47">
        <f>W1768*(1/(1+$G1768))^(1+$E1768)*(1+X$7)^$D1768*(X1750/W1750)^$E1768*((X1750+X1759)/(W1750+W1759))^($F1768*(1+$E1768))</f>
        <v/>
      </c>
      <c r="Y1768" s="47">
        <f>X1768*(1/(1+$G1768))^(1+$E1768)*(1+Y$7)^$D1768*(Y1750/X1750)^$E1768*((Y1750+Y1759)/(X1750+X1759))^($F1768*(1+$E1768))</f>
        <v/>
      </c>
      <c r="Z1768" s="47">
        <f>Y1768*(1/(1+$G1768))^(1+$E1768)*(1+Z$7)^$D1768*(Z1750/Y1750)^$E1768*((Z1750+Z1759)/(Y1750+Y1759))^($F1768*(1+$E1768))</f>
        <v/>
      </c>
      <c r="AA1768" s="47">
        <f>Z1768*(1/(1+$G1768))^(1+$E1768)*(1+AA$7)^$D1768*(AA1750/Z1750)^$E1768*((AA1750+AA1759)/(Z1750+Z1759))^($F1768*(1+$E1768))</f>
        <v/>
      </c>
      <c r="AB1768" s="47">
        <f>AA1768*(1/(1+$G1768))^(1+$E1768)*(1+AB$7)^$D1768*(AB1750/AA1750)^$E1768*((AB1750+AB1759)/(AA1750+AA1759))^($F1768*(1+$E1768))</f>
        <v/>
      </c>
      <c r="AC1768" s="47">
        <f>AB1768*(1/(1+$G1768))^(1+$E1768)*(1+AC$7)^$D1768*(AC1750/AB1750)^$E1768*((AC1750+AC1759)/(AB1750+AB1759))^($F1768*(1+$E1768))</f>
        <v/>
      </c>
      <c r="AD1768" s="48">
        <f>FUELUSE(AC1768,AD1750,AC1750,AD1759,AC1759,AD$7,$D1768,$E1768,$F1768,$G1768)</f>
        <v/>
      </c>
      <c r="AE1768" s="25">
        <f>LOWER(Settings!$C$4)&amp;".mit."&amp;$A1768&amp;IF($C1768="","","."&amp;$C1768&amp;"."&amp;$B1768)&amp;IF(INDEX(Variables!$D$5:$D$105,MATCH($A1768,Variables!$A$5:$A$105,0))="","","."&amp;INDEX(Variables!$D$5:$D$105,MATCH($A1768,Variables!$A$5:$A$105,0)))&amp;"."&amp;AE$5</f>
        <v/>
      </c>
      <c r="AF1768" s="46">
        <f>INDEX(Inputs!$U$5:$U$132,MATCH($B1768&amp;"|"&amp;$C1768,Inputs!$A$5:$A$132,0))</f>
        <v/>
      </c>
      <c r="AG1768" s="47">
        <f>AF1768*(1/(1+$G1768))^(1+$E1768)*(1+AG$7)^$D1768*(AG1750/AF1750)^$E1768*((AG1750+AG1759)/(AF1750+AF1759))^($F1768*(1+$E1768))</f>
        <v/>
      </c>
      <c r="AH1768" s="47">
        <f>AG1768*(1/(1+$G1768))^(1+$E1768)*(1+AH$7)^$D1768*(AH1750/AG1750)^$E1768*((AH1750+AH1759)/(AG1750+AG1759))^($F1768*(1+$E1768))</f>
        <v/>
      </c>
      <c r="AI1768" s="47">
        <f>AH1768*(1/(1+$G1768))^(1+$E1768)*(1+AI$7)^$D1768*(AI1750/AH1750)^$E1768*((AI1750+AI1759)/(AH1750+AH1759))^($F1768*(1+$E1768))</f>
        <v/>
      </c>
      <c r="AJ1768" s="47">
        <f>AI1768*(1/(1+$G1768))^(1+$E1768)*(1+AJ$7)^$D1768*(AJ1750/AI1750)^$E1768*((AJ1750+AJ1759)/(AI1750+AI1759))^($F1768*(1+$E1768))</f>
        <v/>
      </c>
      <c r="AK1768" s="47">
        <f>AJ1768*(1/(1+$G1768))^(1+$E1768)*(1+AK$7)^$D1768*(AK1750/AJ1750)^$E1768*((AK1750+AK1759)/(AJ1750+AJ1759))^($F1768*(1+$E1768))</f>
        <v/>
      </c>
      <c r="AL1768" s="47">
        <f>AK1768*(1/(1+$G1768))^(1+$E1768)*(1+AL$7)^$D1768*(AL1750/AK1750)^$E1768*((AL1750+AL1759)/(AK1750+AK1759))^($F1768*(1+$E1768))</f>
        <v/>
      </c>
      <c r="AM1768" s="47">
        <f>AL1768*(1/(1+$G1768))^(1+$E1768)*(1+AM$7)^$D1768*(AM1750/AL1750)^$E1768*((AM1750+AM1759)/(AL1750+AL1759))^($F1768*(1+$E1768))</f>
        <v/>
      </c>
      <c r="AN1768" s="47">
        <f>AM1768*(1/(1+$G1768))^(1+$E1768)*(1+AN$7)^$D1768*(AN1750/AM1750)^$E1768*((AN1750+AN1759)/(AM1750+AM1759))^($F1768*(1+$E1768))</f>
        <v/>
      </c>
      <c r="AO1768" s="47">
        <f>AN1768*(1/(1+$G1768))^(1+$E1768)*(1+AO$7)^$D1768*(AO1750/AN1750)^$E1768*((AO1750+AO1759)/(AN1750+AN1759))^($F1768*(1+$E1768))</f>
        <v/>
      </c>
      <c r="AP1768" s="47">
        <f>AO1768*(1/(1+$G1768))^(1+$E1768)*(1+AP$7)^$D1768*(AP1750/AO1750)^$E1768*((AP1750+AP1759)/(AO1750+AO1759))^($F1768*(1+$E1768))</f>
        <v/>
      </c>
      <c r="AQ1768" s="47">
        <f>AP1768*(1/(1+$G1768))^(1+$E1768)*(1+AQ$7)^$D1768*(AQ1750/AP1750)^$E1768*((AQ1750+AQ1759)/(AP1750+AP1759))^($F1768*(1+$E1768))</f>
        <v/>
      </c>
      <c r="AR1768" s="47">
        <f>AQ1768*(1/(1+$G1768))^(1+$E1768)*(1+AR$7)^$D1768*(AR1750/AQ1750)^$E1768*((AR1750+AR1759)/(AQ1750+AQ1759))^($F1768*(1+$E1768))</f>
        <v/>
      </c>
      <c r="AS1768" s="47">
        <f>AR1768*(1/(1+$G1768))^(1+$E1768)*(1+AS$7)^$D1768*(AS1750/AR1750)^$E1768*((AS1750+AS1759)/(AR1750+AR1759))^($F1768*(1+$E1768))</f>
        <v/>
      </c>
      <c r="AT1768" s="47">
        <f>AS1768*(1/(1+$G1768))^(1+$E1768)*(1+AT$7)^$D1768*(AT1750/AS1750)^$E1768*((AT1750+AT1759)/(AS1750+AS1759))^($F1768*(1+$E1768))</f>
        <v/>
      </c>
      <c r="AU1768" s="47">
        <f>AT1768*(1/(1+$G1768))^(1+$E1768)*(1+AU$7)^$D1768*(AU1750/AT1750)^$E1768*((AU1750+AU1759)/(AT1750+AT1759))^($F1768*(1+$E1768))</f>
        <v/>
      </c>
      <c r="AV1768" s="47">
        <f>AU1768*(1/(1+$G1768))^(1+$E1768)*(1+AV$7)^$D1768*(AV1750/AU1750)^$E1768*((AV1750+AV1759)/(AU1750+AU1759))^($F1768*(1+$E1768))</f>
        <v/>
      </c>
      <c r="AW1768" s="47">
        <f>AV1768*(1/(1+$G1768))^(1+$E1768)*(1+AW$7)^$D1768*(AW1750/AV1750)^$E1768*((AW1750+AW1759)/(AV1750+AV1759))^($F1768*(1+$E1768))</f>
        <v/>
      </c>
      <c r="AX1768" s="48">
        <f>FUELUSE(AW1768,AX1750,AW1750,AX1759,AW1759,AX$7,$D1768,$E1768,$F1768,$G1768)</f>
        <v/>
      </c>
    </row>
    <row r="1769" hidden="1" outlineLevel="2">
      <c r="A1769" s="5" t="inlineStr">
        <is>
          <t>ener</t>
        </is>
      </c>
      <c r="B1769" s="5" t="inlineStr">
        <is>
          <t>ker</t>
        </is>
      </c>
      <c r="C1769" s="5" t="inlineStr">
        <is>
          <t>ftr</t>
        </is>
      </c>
      <c r="D1769" s="40">
        <f>INDEX(Inputs!$N$5:$N$132,MATCH($B1769&amp;"|"&amp;$C1769,Inputs!$A$5:$A$132,0))</f>
        <v/>
      </c>
      <c r="E1769" s="40">
        <f>INDEX(Inputs!$O$5:$O$132,MATCH($B1769&amp;"|"&amp;$C1769,Inputs!$A$5:$A$132,0))</f>
        <v/>
      </c>
      <c r="F1769" s="40">
        <f>INDEX(Inputs!$P$5:$P$132,MATCH($B1769&amp;"|"&amp;$C1769,Inputs!$A$5:$A$132,0))</f>
        <v/>
      </c>
      <c r="G1769" s="40">
        <f>INDEX(Inputs!$Q$5:$Q$132,MATCH($B1769&amp;"|"&amp;$C1769,Inputs!$A$5:$A$132,0))</f>
        <v/>
      </c>
      <c r="H1769" s="5">
        <f>INDEX(Variables!$B$5:$B$105,MATCH($A1769,Variables!$A$5:$A$105,0))&amp;IF($C1769="",""," | "&amp;INDEX(Mapping!$B$5:$B$26,MATCH($C1769,Mapping!$A$5:$A$26,0))&amp;" | "&amp;INDEX(Mapping!$B$30:$B$41,MATCH($B1769,Mapping!$A$30:$A$41,0)))</f>
        <v/>
      </c>
      <c r="I1769" s="5">
        <f>INDEX(Variables!$C$5:$C$105,MATCH($A1769,Variables!$A$5:$A$105,0))</f>
        <v/>
      </c>
      <c r="J1769" s="5">
        <f>INDEX(Variables!$E$5:$E$105,MATCH($A1769,Variables!$A$5:$A$105,0))</f>
        <v/>
      </c>
      <c r="K1769" s="25">
        <f>LOWER(Settings!$C$4)&amp;".mit."&amp;$A1769&amp;IF($C1769="","","."&amp;$C1769&amp;"."&amp;$B1769)&amp;IF(INDEX(Variables!$D$5:$D$105,MATCH($A1769,Variables!$A$5:$A$105,0))="","","."&amp;INDEX(Variables!$D$5:$D$105,MATCH($A1769,Variables!$A$5:$A$105,0)))&amp;"."&amp;K$5</f>
        <v/>
      </c>
      <c r="L1769" s="46">
        <f>INDEX(Inputs!$U$5:$U$132,MATCH($B1769&amp;"|"&amp;$C1769,Inputs!$A$5:$A$132,0))</f>
        <v/>
      </c>
      <c r="M1769" s="47">
        <f>L1769*(1/(1+$G1769))^(1+$E1769)*(1+M$7)^$D1769*(M1751/L1751)^$E1769*((M1751+M1760)/(L1751+L1760))^($F1769*(1+$E1769))</f>
        <v/>
      </c>
      <c r="N1769" s="47">
        <f>M1769*(1/(1+$G1769))^(1+$E1769)*(1+N$7)^$D1769*(N1751/M1751)^$E1769*((N1751+N1760)/(M1751+M1760))^($F1769*(1+$E1769))</f>
        <v/>
      </c>
      <c r="O1769" s="47">
        <f>N1769*(1/(1+$G1769))^(1+$E1769)*(1+O$7)^$D1769*(O1751/N1751)^$E1769*((O1751+O1760)/(N1751+N1760))^($F1769*(1+$E1769))</f>
        <v/>
      </c>
      <c r="P1769" s="47">
        <f>O1769*(1/(1+$G1769))^(1+$E1769)*(1+P$7)^$D1769*(P1751/O1751)^$E1769*((P1751+P1760)/(O1751+O1760))^($F1769*(1+$E1769))</f>
        <v/>
      </c>
      <c r="Q1769" s="47">
        <f>P1769*(1/(1+$G1769))^(1+$E1769)*(1+Q$7)^$D1769*(Q1751/P1751)^$E1769*((Q1751+Q1760)/(P1751+P1760))^($F1769*(1+$E1769))</f>
        <v/>
      </c>
      <c r="R1769" s="47">
        <f>Q1769*(1/(1+$G1769))^(1+$E1769)*(1+R$7)^$D1769*(R1751/Q1751)^$E1769*((R1751+R1760)/(Q1751+Q1760))^($F1769*(1+$E1769))</f>
        <v/>
      </c>
      <c r="S1769" s="47">
        <f>R1769*(1/(1+$G1769))^(1+$E1769)*(1+S$7)^$D1769*(S1751/R1751)^$E1769*((S1751+S1760)/(R1751+R1760))^($F1769*(1+$E1769))</f>
        <v/>
      </c>
      <c r="T1769" s="47">
        <f>S1769*(1/(1+$G1769))^(1+$E1769)*(1+T$7)^$D1769*(T1751/S1751)^$E1769*((T1751+T1760)/(S1751+S1760))^($F1769*(1+$E1769))</f>
        <v/>
      </c>
      <c r="U1769" s="47">
        <f>T1769*(1/(1+$G1769))^(1+$E1769)*(1+U$7)^$D1769*(U1751/T1751)^$E1769*((U1751+U1760)/(T1751+T1760))^($F1769*(1+$E1769))</f>
        <v/>
      </c>
      <c r="V1769" s="47">
        <f>U1769*(1/(1+$G1769))^(1+$E1769)*(1+V$7)^$D1769*(V1751/U1751)^$E1769*((V1751+V1760)/(U1751+U1760))^($F1769*(1+$E1769))</f>
        <v/>
      </c>
      <c r="W1769" s="47">
        <f>V1769*(1/(1+$G1769))^(1+$E1769)*(1+W$7)^$D1769*(W1751/V1751)^$E1769*((W1751+W1760)/(V1751+V1760))^($F1769*(1+$E1769))</f>
        <v/>
      </c>
      <c r="X1769" s="47">
        <f>W1769*(1/(1+$G1769))^(1+$E1769)*(1+X$7)^$D1769*(X1751/W1751)^$E1769*((X1751+X1760)/(W1751+W1760))^($F1769*(1+$E1769))</f>
        <v/>
      </c>
      <c r="Y1769" s="47">
        <f>X1769*(1/(1+$G1769))^(1+$E1769)*(1+Y$7)^$D1769*(Y1751/X1751)^$E1769*((Y1751+Y1760)/(X1751+X1760))^($F1769*(1+$E1769))</f>
        <v/>
      </c>
      <c r="Z1769" s="47">
        <f>Y1769*(1/(1+$G1769))^(1+$E1769)*(1+Z$7)^$D1769*(Z1751/Y1751)^$E1769*((Z1751+Z1760)/(Y1751+Y1760))^($F1769*(1+$E1769))</f>
        <v/>
      </c>
      <c r="AA1769" s="47">
        <f>Z1769*(1/(1+$G1769))^(1+$E1769)*(1+AA$7)^$D1769*(AA1751/Z1751)^$E1769*((AA1751+AA1760)/(Z1751+Z1760))^($F1769*(1+$E1769))</f>
        <v/>
      </c>
      <c r="AB1769" s="47">
        <f>AA1769*(1/(1+$G1769))^(1+$E1769)*(1+AB$7)^$D1769*(AB1751/AA1751)^$E1769*((AB1751+AB1760)/(AA1751+AA1760))^($F1769*(1+$E1769))</f>
        <v/>
      </c>
      <c r="AC1769" s="47">
        <f>AB1769*(1/(1+$G1769))^(1+$E1769)*(1+AC$7)^$D1769*(AC1751/AB1751)^$E1769*((AC1751+AC1760)/(AB1751+AB1760))^($F1769*(1+$E1769))</f>
        <v/>
      </c>
      <c r="AD1769" s="48">
        <f>FUELUSE(AC1769,AD1751,AC1751,AD1760,AC1760,AD$7,$D1769,$E1769,$F1769,$G1769)</f>
        <v/>
      </c>
      <c r="AE1769" s="25">
        <f>LOWER(Settings!$C$4)&amp;".mit."&amp;$A1769&amp;IF($C1769="","","."&amp;$C1769&amp;"."&amp;$B1769)&amp;IF(INDEX(Variables!$D$5:$D$105,MATCH($A1769,Variables!$A$5:$A$105,0))="","","."&amp;INDEX(Variables!$D$5:$D$105,MATCH($A1769,Variables!$A$5:$A$105,0)))&amp;"."&amp;AE$5</f>
        <v/>
      </c>
      <c r="AF1769" s="46">
        <f>INDEX(Inputs!$U$5:$U$132,MATCH($B1769&amp;"|"&amp;$C1769,Inputs!$A$5:$A$132,0))</f>
        <v/>
      </c>
      <c r="AG1769" s="47">
        <f>AF1769*(1/(1+$G1769))^(1+$E1769)*(1+AG$7)^$D1769*(AG1751/AF1751)^$E1769*((AG1751+AG1760)/(AF1751+AF1760))^($F1769*(1+$E1769))</f>
        <v/>
      </c>
      <c r="AH1769" s="47">
        <f>AG1769*(1/(1+$G1769))^(1+$E1769)*(1+AH$7)^$D1769*(AH1751/AG1751)^$E1769*((AH1751+AH1760)/(AG1751+AG1760))^($F1769*(1+$E1769))</f>
        <v/>
      </c>
      <c r="AI1769" s="47">
        <f>AH1769*(1/(1+$G1769))^(1+$E1769)*(1+AI$7)^$D1769*(AI1751/AH1751)^$E1769*((AI1751+AI1760)/(AH1751+AH1760))^($F1769*(1+$E1769))</f>
        <v/>
      </c>
      <c r="AJ1769" s="47">
        <f>AI1769*(1/(1+$G1769))^(1+$E1769)*(1+AJ$7)^$D1769*(AJ1751/AI1751)^$E1769*((AJ1751+AJ1760)/(AI1751+AI1760))^($F1769*(1+$E1769))</f>
        <v/>
      </c>
      <c r="AK1769" s="47">
        <f>AJ1769*(1/(1+$G1769))^(1+$E1769)*(1+AK$7)^$D1769*(AK1751/AJ1751)^$E1769*((AK1751+AK1760)/(AJ1751+AJ1760))^($F1769*(1+$E1769))</f>
        <v/>
      </c>
      <c r="AL1769" s="47">
        <f>AK1769*(1/(1+$G1769))^(1+$E1769)*(1+AL$7)^$D1769*(AL1751/AK1751)^$E1769*((AL1751+AL1760)/(AK1751+AK1760))^($F1769*(1+$E1769))</f>
        <v/>
      </c>
      <c r="AM1769" s="47">
        <f>AL1769*(1/(1+$G1769))^(1+$E1769)*(1+AM$7)^$D1769*(AM1751/AL1751)^$E1769*((AM1751+AM1760)/(AL1751+AL1760))^($F1769*(1+$E1769))</f>
        <v/>
      </c>
      <c r="AN1769" s="47">
        <f>AM1769*(1/(1+$G1769))^(1+$E1769)*(1+AN$7)^$D1769*(AN1751/AM1751)^$E1769*((AN1751+AN1760)/(AM1751+AM1760))^($F1769*(1+$E1769))</f>
        <v/>
      </c>
      <c r="AO1769" s="47">
        <f>AN1769*(1/(1+$G1769))^(1+$E1769)*(1+AO$7)^$D1769*(AO1751/AN1751)^$E1769*((AO1751+AO1760)/(AN1751+AN1760))^($F1769*(1+$E1769))</f>
        <v/>
      </c>
      <c r="AP1769" s="47">
        <f>AO1769*(1/(1+$G1769))^(1+$E1769)*(1+AP$7)^$D1769*(AP1751/AO1751)^$E1769*((AP1751+AP1760)/(AO1751+AO1760))^($F1769*(1+$E1769))</f>
        <v/>
      </c>
      <c r="AQ1769" s="47">
        <f>AP1769*(1/(1+$G1769))^(1+$E1769)*(1+AQ$7)^$D1769*(AQ1751/AP1751)^$E1769*((AQ1751+AQ1760)/(AP1751+AP1760))^($F1769*(1+$E1769))</f>
        <v/>
      </c>
      <c r="AR1769" s="47">
        <f>AQ1769*(1/(1+$G1769))^(1+$E1769)*(1+AR$7)^$D1769*(AR1751/AQ1751)^$E1769*((AR1751+AR1760)/(AQ1751+AQ1760))^($F1769*(1+$E1769))</f>
        <v/>
      </c>
      <c r="AS1769" s="47">
        <f>AR1769*(1/(1+$G1769))^(1+$E1769)*(1+AS$7)^$D1769*(AS1751/AR1751)^$E1769*((AS1751+AS1760)/(AR1751+AR1760))^($F1769*(1+$E1769))</f>
        <v/>
      </c>
      <c r="AT1769" s="47">
        <f>AS1769*(1/(1+$G1769))^(1+$E1769)*(1+AT$7)^$D1769*(AT1751/AS1751)^$E1769*((AT1751+AT1760)/(AS1751+AS1760))^($F1769*(1+$E1769))</f>
        <v/>
      </c>
      <c r="AU1769" s="47">
        <f>AT1769*(1/(1+$G1769))^(1+$E1769)*(1+AU$7)^$D1769*(AU1751/AT1751)^$E1769*((AU1751+AU1760)/(AT1751+AT1760))^($F1769*(1+$E1769))</f>
        <v/>
      </c>
      <c r="AV1769" s="47">
        <f>AU1769*(1/(1+$G1769))^(1+$E1769)*(1+AV$7)^$D1769*(AV1751/AU1751)^$E1769*((AV1751+AV1760)/(AU1751+AU1760))^($F1769*(1+$E1769))</f>
        <v/>
      </c>
      <c r="AW1769" s="47">
        <f>AV1769*(1/(1+$G1769))^(1+$E1769)*(1+AW$7)^$D1769*(AW1751/AV1751)^$E1769*((AW1751+AW1760)/(AV1751+AV1760))^($F1769*(1+$E1769))</f>
        <v/>
      </c>
      <c r="AX1769" s="48">
        <f>FUELUSE(AW1769,AX1751,AW1751,AX1760,AW1760,AX$7,$D1769,$E1769,$F1769,$G1769)</f>
        <v/>
      </c>
    </row>
    <row r="1770" hidden="1" outlineLevel="2">
      <c r="A1770" s="5" t="inlineStr">
        <is>
          <t>ener</t>
        </is>
      </c>
      <c r="B1770" s="5" t="inlineStr">
        <is>
          <t>oop</t>
        </is>
      </c>
      <c r="C1770" s="5" t="inlineStr">
        <is>
          <t>ftr</t>
        </is>
      </c>
      <c r="D1770" s="40">
        <f>INDEX(Inputs!$N$5:$N$132,MATCH($B1770&amp;"|"&amp;$C1770,Inputs!$A$5:$A$132,0))</f>
        <v/>
      </c>
      <c r="E1770" s="40">
        <f>INDEX(Inputs!$O$5:$O$132,MATCH($B1770&amp;"|"&amp;$C1770,Inputs!$A$5:$A$132,0))</f>
        <v/>
      </c>
      <c r="F1770" s="40">
        <f>INDEX(Inputs!$P$5:$P$132,MATCH($B1770&amp;"|"&amp;$C1770,Inputs!$A$5:$A$132,0))</f>
        <v/>
      </c>
      <c r="G1770" s="40">
        <f>INDEX(Inputs!$Q$5:$Q$132,MATCH($B1770&amp;"|"&amp;$C1770,Inputs!$A$5:$A$132,0))</f>
        <v/>
      </c>
      <c r="H1770" s="5">
        <f>INDEX(Variables!$B$5:$B$105,MATCH($A1770,Variables!$A$5:$A$105,0))&amp;IF($C1770="",""," | "&amp;INDEX(Mapping!$B$5:$B$26,MATCH($C1770,Mapping!$A$5:$A$26,0))&amp;" | "&amp;INDEX(Mapping!$B$30:$B$41,MATCH($B1770,Mapping!$A$30:$A$41,0)))</f>
        <v/>
      </c>
      <c r="I1770" s="5">
        <f>INDEX(Variables!$C$5:$C$105,MATCH($A1770,Variables!$A$5:$A$105,0))</f>
        <v/>
      </c>
      <c r="J1770" s="5">
        <f>INDEX(Variables!$E$5:$E$105,MATCH($A1770,Variables!$A$5:$A$105,0))</f>
        <v/>
      </c>
      <c r="K1770" s="25">
        <f>LOWER(Settings!$C$4)&amp;".mit."&amp;$A1770&amp;IF($C1770="","","."&amp;$C1770&amp;"."&amp;$B1770)&amp;IF(INDEX(Variables!$D$5:$D$105,MATCH($A1770,Variables!$A$5:$A$105,0))="","","."&amp;INDEX(Variables!$D$5:$D$105,MATCH($A1770,Variables!$A$5:$A$105,0)))&amp;"."&amp;K$5</f>
        <v/>
      </c>
      <c r="L1770" s="46">
        <f>INDEX(Inputs!$U$5:$U$132,MATCH($B1770&amp;"|"&amp;$C1770,Inputs!$A$5:$A$132,0))</f>
        <v/>
      </c>
      <c r="M1770" s="47">
        <f>L1770*(1/(1+$G1770))^(1+$E1770)*(1+M$7)^$D1770*(M1752/L1752)^$E1770*((M1752+M1761)/(L1752+L1761))^($F1770*(1+$E1770))</f>
        <v/>
      </c>
      <c r="N1770" s="47">
        <f>M1770*(1/(1+$G1770))^(1+$E1770)*(1+N$7)^$D1770*(N1752/M1752)^$E1770*((N1752+N1761)/(M1752+M1761))^($F1770*(1+$E1770))</f>
        <v/>
      </c>
      <c r="O1770" s="47">
        <f>N1770*(1/(1+$G1770))^(1+$E1770)*(1+O$7)^$D1770*(O1752/N1752)^$E1770*((O1752+O1761)/(N1752+N1761))^($F1770*(1+$E1770))</f>
        <v/>
      </c>
      <c r="P1770" s="47">
        <f>O1770*(1/(1+$G1770))^(1+$E1770)*(1+P$7)^$D1770*(P1752/O1752)^$E1770*((P1752+P1761)/(O1752+O1761))^($F1770*(1+$E1770))</f>
        <v/>
      </c>
      <c r="Q1770" s="47">
        <f>P1770*(1/(1+$G1770))^(1+$E1770)*(1+Q$7)^$D1770*(Q1752/P1752)^$E1770*((Q1752+Q1761)/(P1752+P1761))^($F1770*(1+$E1770))</f>
        <v/>
      </c>
      <c r="R1770" s="47">
        <f>Q1770*(1/(1+$G1770))^(1+$E1770)*(1+R$7)^$D1770*(R1752/Q1752)^$E1770*((R1752+R1761)/(Q1752+Q1761))^($F1770*(1+$E1770))</f>
        <v/>
      </c>
      <c r="S1770" s="47">
        <f>R1770*(1/(1+$G1770))^(1+$E1770)*(1+S$7)^$D1770*(S1752/R1752)^$E1770*((S1752+S1761)/(R1752+R1761))^($F1770*(1+$E1770))</f>
        <v/>
      </c>
      <c r="T1770" s="47">
        <f>S1770*(1/(1+$G1770))^(1+$E1770)*(1+T$7)^$D1770*(T1752/S1752)^$E1770*((T1752+T1761)/(S1752+S1761))^($F1770*(1+$E1770))</f>
        <v/>
      </c>
      <c r="U1770" s="47">
        <f>T1770*(1/(1+$G1770))^(1+$E1770)*(1+U$7)^$D1770*(U1752/T1752)^$E1770*((U1752+U1761)/(T1752+T1761))^($F1770*(1+$E1770))</f>
        <v/>
      </c>
      <c r="V1770" s="47">
        <f>U1770*(1/(1+$G1770))^(1+$E1770)*(1+V$7)^$D1770*(V1752/U1752)^$E1770*((V1752+V1761)/(U1752+U1761))^($F1770*(1+$E1770))</f>
        <v/>
      </c>
      <c r="W1770" s="47">
        <f>V1770*(1/(1+$G1770))^(1+$E1770)*(1+W$7)^$D1770*(W1752/V1752)^$E1770*((W1752+W1761)/(V1752+V1761))^($F1770*(1+$E1770))</f>
        <v/>
      </c>
      <c r="X1770" s="47">
        <f>W1770*(1/(1+$G1770))^(1+$E1770)*(1+X$7)^$D1770*(X1752/W1752)^$E1770*((X1752+X1761)/(W1752+W1761))^($F1770*(1+$E1770))</f>
        <v/>
      </c>
      <c r="Y1770" s="47">
        <f>X1770*(1/(1+$G1770))^(1+$E1770)*(1+Y$7)^$D1770*(Y1752/X1752)^$E1770*((Y1752+Y1761)/(X1752+X1761))^($F1770*(1+$E1770))</f>
        <v/>
      </c>
      <c r="Z1770" s="47">
        <f>Y1770*(1/(1+$G1770))^(1+$E1770)*(1+Z$7)^$D1770*(Z1752/Y1752)^$E1770*((Z1752+Z1761)/(Y1752+Y1761))^($F1770*(1+$E1770))</f>
        <v/>
      </c>
      <c r="AA1770" s="47">
        <f>Z1770*(1/(1+$G1770))^(1+$E1770)*(1+AA$7)^$D1770*(AA1752/Z1752)^$E1770*((AA1752+AA1761)/(Z1752+Z1761))^($F1770*(1+$E1770))</f>
        <v/>
      </c>
      <c r="AB1770" s="47">
        <f>AA1770*(1/(1+$G1770))^(1+$E1770)*(1+AB$7)^$D1770*(AB1752/AA1752)^$E1770*((AB1752+AB1761)/(AA1752+AA1761))^($F1770*(1+$E1770))</f>
        <v/>
      </c>
      <c r="AC1770" s="47">
        <f>AB1770*(1/(1+$G1770))^(1+$E1770)*(1+AC$7)^$D1770*(AC1752/AB1752)^$E1770*((AC1752+AC1761)/(AB1752+AB1761))^($F1770*(1+$E1770))</f>
        <v/>
      </c>
      <c r="AD1770" s="48">
        <f>FUELUSE(AC1770,AD1752,AC1752,AD1761,AC1761,AD$7,$D1770,$E1770,$F1770,$G1770)</f>
        <v/>
      </c>
      <c r="AE1770" s="25">
        <f>LOWER(Settings!$C$4)&amp;".mit."&amp;$A1770&amp;IF($C1770="","","."&amp;$C1770&amp;"."&amp;$B1770)&amp;IF(INDEX(Variables!$D$5:$D$105,MATCH($A1770,Variables!$A$5:$A$105,0))="","","."&amp;INDEX(Variables!$D$5:$D$105,MATCH($A1770,Variables!$A$5:$A$105,0)))&amp;"."&amp;AE$5</f>
        <v/>
      </c>
      <c r="AF1770" s="46">
        <f>INDEX(Inputs!$U$5:$U$132,MATCH($B1770&amp;"|"&amp;$C1770,Inputs!$A$5:$A$132,0))</f>
        <v/>
      </c>
      <c r="AG1770" s="47">
        <f>AF1770*(1/(1+$G1770))^(1+$E1770)*(1+AG$7)^$D1770*(AG1752/AF1752)^$E1770*((AG1752+AG1761)/(AF1752+AF1761))^($F1770*(1+$E1770))</f>
        <v/>
      </c>
      <c r="AH1770" s="47">
        <f>AG1770*(1/(1+$G1770))^(1+$E1770)*(1+AH$7)^$D1770*(AH1752/AG1752)^$E1770*((AH1752+AH1761)/(AG1752+AG1761))^($F1770*(1+$E1770))</f>
        <v/>
      </c>
      <c r="AI1770" s="47">
        <f>AH1770*(1/(1+$G1770))^(1+$E1770)*(1+AI$7)^$D1770*(AI1752/AH1752)^$E1770*((AI1752+AI1761)/(AH1752+AH1761))^($F1770*(1+$E1770))</f>
        <v/>
      </c>
      <c r="AJ1770" s="47">
        <f>AI1770*(1/(1+$G1770))^(1+$E1770)*(1+AJ$7)^$D1770*(AJ1752/AI1752)^$E1770*((AJ1752+AJ1761)/(AI1752+AI1761))^($F1770*(1+$E1770))</f>
        <v/>
      </c>
      <c r="AK1770" s="47">
        <f>AJ1770*(1/(1+$G1770))^(1+$E1770)*(1+AK$7)^$D1770*(AK1752/AJ1752)^$E1770*((AK1752+AK1761)/(AJ1752+AJ1761))^($F1770*(1+$E1770))</f>
        <v/>
      </c>
      <c r="AL1770" s="47">
        <f>AK1770*(1/(1+$G1770))^(1+$E1770)*(1+AL$7)^$D1770*(AL1752/AK1752)^$E1770*((AL1752+AL1761)/(AK1752+AK1761))^($F1770*(1+$E1770))</f>
        <v/>
      </c>
      <c r="AM1770" s="47">
        <f>AL1770*(1/(1+$G1770))^(1+$E1770)*(1+AM$7)^$D1770*(AM1752/AL1752)^$E1770*((AM1752+AM1761)/(AL1752+AL1761))^($F1770*(1+$E1770))</f>
        <v/>
      </c>
      <c r="AN1770" s="47">
        <f>AM1770*(1/(1+$G1770))^(1+$E1770)*(1+AN$7)^$D1770*(AN1752/AM1752)^$E1770*((AN1752+AN1761)/(AM1752+AM1761))^($F1770*(1+$E1770))</f>
        <v/>
      </c>
      <c r="AO1770" s="47">
        <f>AN1770*(1/(1+$G1770))^(1+$E1770)*(1+AO$7)^$D1770*(AO1752/AN1752)^$E1770*((AO1752+AO1761)/(AN1752+AN1761))^($F1770*(1+$E1770))</f>
        <v/>
      </c>
      <c r="AP1770" s="47">
        <f>AO1770*(1/(1+$G1770))^(1+$E1770)*(1+AP$7)^$D1770*(AP1752/AO1752)^$E1770*((AP1752+AP1761)/(AO1752+AO1761))^($F1770*(1+$E1770))</f>
        <v/>
      </c>
      <c r="AQ1770" s="47">
        <f>AP1770*(1/(1+$G1770))^(1+$E1770)*(1+AQ$7)^$D1770*(AQ1752/AP1752)^$E1770*((AQ1752+AQ1761)/(AP1752+AP1761))^($F1770*(1+$E1770))</f>
        <v/>
      </c>
      <c r="AR1770" s="47">
        <f>AQ1770*(1/(1+$G1770))^(1+$E1770)*(1+AR$7)^$D1770*(AR1752/AQ1752)^$E1770*((AR1752+AR1761)/(AQ1752+AQ1761))^($F1770*(1+$E1770))</f>
        <v/>
      </c>
      <c r="AS1770" s="47">
        <f>AR1770*(1/(1+$G1770))^(1+$E1770)*(1+AS$7)^$D1770*(AS1752/AR1752)^$E1770*((AS1752+AS1761)/(AR1752+AR1761))^($F1770*(1+$E1770))</f>
        <v/>
      </c>
      <c r="AT1770" s="47">
        <f>AS1770*(1/(1+$G1770))^(1+$E1770)*(1+AT$7)^$D1770*(AT1752/AS1752)^$E1770*((AT1752+AT1761)/(AS1752+AS1761))^($F1770*(1+$E1770))</f>
        <v/>
      </c>
      <c r="AU1770" s="47">
        <f>AT1770*(1/(1+$G1770))^(1+$E1770)*(1+AU$7)^$D1770*(AU1752/AT1752)^$E1770*((AU1752+AU1761)/(AT1752+AT1761))^($F1770*(1+$E1770))</f>
        <v/>
      </c>
      <c r="AV1770" s="47">
        <f>AU1770*(1/(1+$G1770))^(1+$E1770)*(1+AV$7)^$D1770*(AV1752/AU1752)^$E1770*((AV1752+AV1761)/(AU1752+AU1761))^($F1770*(1+$E1770))</f>
        <v/>
      </c>
      <c r="AW1770" s="47">
        <f>AV1770*(1/(1+$G1770))^(1+$E1770)*(1+AW$7)^$D1770*(AW1752/AV1752)^$E1770*((AW1752+AW1761)/(AV1752+AV1761))^($F1770*(1+$E1770))</f>
        <v/>
      </c>
      <c r="AX1770" s="48">
        <f>FUELUSE(AW1770,AX1752,AW1752,AX1761,AW1761,AX$7,$D1770,$E1770,$F1770,$G1770)</f>
        <v/>
      </c>
    </row>
    <row r="1771" hidden="1" outlineLevel="2">
      <c r="A1771" s="5" t="inlineStr">
        <is>
          <t>ener</t>
        </is>
      </c>
      <c r="B1771" s="5" t="inlineStr">
        <is>
          <t>bio</t>
        </is>
      </c>
      <c r="C1771" s="5" t="inlineStr">
        <is>
          <t>ftr</t>
        </is>
      </c>
      <c r="D1771" s="40">
        <f>INDEX(Inputs!$N$5:$N$132,MATCH($B1771&amp;"|"&amp;$C1771,Inputs!$A$5:$A$132,0))</f>
        <v/>
      </c>
      <c r="E1771" s="40">
        <f>INDEX(Inputs!$O$5:$O$132,MATCH($B1771&amp;"|"&amp;$C1771,Inputs!$A$5:$A$132,0))</f>
        <v/>
      </c>
      <c r="F1771" s="40">
        <f>INDEX(Inputs!$P$5:$P$132,MATCH($B1771&amp;"|"&amp;$C1771,Inputs!$A$5:$A$132,0))</f>
        <v/>
      </c>
      <c r="G1771" s="40">
        <f>INDEX(Inputs!$Q$5:$Q$132,MATCH($B1771&amp;"|"&amp;$C1771,Inputs!$A$5:$A$132,0))</f>
        <v/>
      </c>
      <c r="H1771" s="5">
        <f>INDEX(Variables!$B$5:$B$105,MATCH($A1771,Variables!$A$5:$A$105,0))&amp;IF($C1771="",""," | "&amp;INDEX(Mapping!$B$5:$B$26,MATCH($C1771,Mapping!$A$5:$A$26,0))&amp;" | "&amp;INDEX(Mapping!$B$30:$B$41,MATCH($B1771,Mapping!$A$30:$A$41,0)))</f>
        <v/>
      </c>
      <c r="I1771" s="5">
        <f>INDEX(Variables!$C$5:$C$105,MATCH($A1771,Variables!$A$5:$A$105,0))</f>
        <v/>
      </c>
      <c r="J1771" s="5">
        <f>INDEX(Variables!$E$5:$E$105,MATCH($A1771,Variables!$A$5:$A$105,0))</f>
        <v/>
      </c>
      <c r="K1771" s="25">
        <f>LOWER(Settings!$C$4)&amp;".mit."&amp;$A1771&amp;IF($C1771="","","."&amp;$C1771&amp;"."&amp;$B1771)&amp;IF(INDEX(Variables!$D$5:$D$105,MATCH($A1771,Variables!$A$5:$A$105,0))="","","."&amp;INDEX(Variables!$D$5:$D$105,MATCH($A1771,Variables!$A$5:$A$105,0)))&amp;"."&amp;K$5</f>
        <v/>
      </c>
      <c r="L1771" s="46">
        <f>INDEX(Inputs!$U$5:$U$132,MATCH($B1771&amp;"|"&amp;$C1771,Inputs!$A$5:$A$132,0))</f>
        <v/>
      </c>
      <c r="M1771" s="47">
        <f>L1771*(1/(1+$G1771))^(1+$E1771)*(1+M$7)^$D1771*(M1753/L1753)^$E1771*((M1753+M1762)/(L1753+L1762))^($F1771*(1+$E1771))</f>
        <v/>
      </c>
      <c r="N1771" s="47">
        <f>M1771*(1/(1+$G1771))^(1+$E1771)*(1+N$7)^$D1771*(N1753/M1753)^$E1771*((N1753+N1762)/(M1753+M1762))^($F1771*(1+$E1771))</f>
        <v/>
      </c>
      <c r="O1771" s="47">
        <f>N1771*(1/(1+$G1771))^(1+$E1771)*(1+O$7)^$D1771*(O1753/N1753)^$E1771*((O1753+O1762)/(N1753+N1762))^($F1771*(1+$E1771))</f>
        <v/>
      </c>
      <c r="P1771" s="47">
        <f>O1771*(1/(1+$G1771))^(1+$E1771)*(1+P$7)^$D1771*(P1753/O1753)^$E1771*((P1753+P1762)/(O1753+O1762))^($F1771*(1+$E1771))</f>
        <v/>
      </c>
      <c r="Q1771" s="47">
        <f>P1771*(1/(1+$G1771))^(1+$E1771)*(1+Q$7)^$D1771*(Q1753/P1753)^$E1771*((Q1753+Q1762)/(P1753+P1762))^($F1771*(1+$E1771))</f>
        <v/>
      </c>
      <c r="R1771" s="47">
        <f>Q1771*(1/(1+$G1771))^(1+$E1771)*(1+R$7)^$D1771*(R1753/Q1753)^$E1771*((R1753+R1762)/(Q1753+Q1762))^($F1771*(1+$E1771))</f>
        <v/>
      </c>
      <c r="S1771" s="47">
        <f>R1771*(1/(1+$G1771))^(1+$E1771)*(1+S$7)^$D1771*(S1753/R1753)^$E1771*((S1753+S1762)/(R1753+R1762))^($F1771*(1+$E1771))</f>
        <v/>
      </c>
      <c r="T1771" s="47">
        <f>S1771*(1/(1+$G1771))^(1+$E1771)*(1+T$7)^$D1771*(T1753/S1753)^$E1771*((T1753+T1762)/(S1753+S1762))^($F1771*(1+$E1771))</f>
        <v/>
      </c>
      <c r="U1771" s="47">
        <f>T1771*(1/(1+$G1771))^(1+$E1771)*(1+U$7)^$D1771*(U1753/T1753)^$E1771*((U1753+U1762)/(T1753+T1762))^($F1771*(1+$E1771))</f>
        <v/>
      </c>
      <c r="V1771" s="47">
        <f>U1771*(1/(1+$G1771))^(1+$E1771)*(1+V$7)^$D1771*(V1753/U1753)^$E1771*((V1753+V1762)/(U1753+U1762))^($F1771*(1+$E1771))</f>
        <v/>
      </c>
      <c r="W1771" s="47">
        <f>V1771*(1/(1+$G1771))^(1+$E1771)*(1+W$7)^$D1771*(W1753/V1753)^$E1771*((W1753+W1762)/(V1753+V1762))^($F1771*(1+$E1771))</f>
        <v/>
      </c>
      <c r="X1771" s="47">
        <f>W1771*(1/(1+$G1771))^(1+$E1771)*(1+X$7)^$D1771*(X1753/W1753)^$E1771*((X1753+X1762)/(W1753+W1762))^($F1771*(1+$E1771))</f>
        <v/>
      </c>
      <c r="Y1771" s="47">
        <f>X1771*(1/(1+$G1771))^(1+$E1771)*(1+Y$7)^$D1771*(Y1753/X1753)^$E1771*((Y1753+Y1762)/(X1753+X1762))^($F1771*(1+$E1771))</f>
        <v/>
      </c>
      <c r="Z1771" s="47">
        <f>Y1771*(1/(1+$G1771))^(1+$E1771)*(1+Z$7)^$D1771*(Z1753/Y1753)^$E1771*((Z1753+Z1762)/(Y1753+Y1762))^($F1771*(1+$E1771))</f>
        <v/>
      </c>
      <c r="AA1771" s="47">
        <f>Z1771*(1/(1+$G1771))^(1+$E1771)*(1+AA$7)^$D1771*(AA1753/Z1753)^$E1771*((AA1753+AA1762)/(Z1753+Z1762))^($F1771*(1+$E1771))</f>
        <v/>
      </c>
      <c r="AB1771" s="47">
        <f>AA1771*(1/(1+$G1771))^(1+$E1771)*(1+AB$7)^$D1771*(AB1753/AA1753)^$E1771*((AB1753+AB1762)/(AA1753+AA1762))^($F1771*(1+$E1771))</f>
        <v/>
      </c>
      <c r="AC1771" s="47">
        <f>AB1771*(1/(1+$G1771))^(1+$E1771)*(1+AC$7)^$D1771*(AC1753/AB1753)^$E1771*((AC1753+AC1762)/(AB1753+AB1762))^($F1771*(1+$E1771))</f>
        <v/>
      </c>
      <c r="AD1771" s="48">
        <f>FUELUSE(AC1771,AD1753,AC1753,AD1762,AC1762,AD$7,$D1771,$E1771,$F1771,$G1771)</f>
        <v/>
      </c>
      <c r="AE1771" s="25">
        <f>LOWER(Settings!$C$4)&amp;".mit."&amp;$A1771&amp;IF($C1771="","","."&amp;$C1771&amp;"."&amp;$B1771)&amp;IF(INDEX(Variables!$D$5:$D$105,MATCH($A1771,Variables!$A$5:$A$105,0))="","","."&amp;INDEX(Variables!$D$5:$D$105,MATCH($A1771,Variables!$A$5:$A$105,0)))&amp;"."&amp;AE$5</f>
        <v/>
      </c>
      <c r="AF1771" s="46">
        <f>INDEX(Inputs!$U$5:$U$132,MATCH($B1771&amp;"|"&amp;$C1771,Inputs!$A$5:$A$132,0))</f>
        <v/>
      </c>
      <c r="AG1771" s="47">
        <f>AF1771*(1/(1+$G1771))^(1+$E1771)*(1+AG$7)^$D1771*(AG1753/AF1753)^$E1771*((AG1753+AG1762)/(AF1753+AF1762))^($F1771*(1+$E1771))</f>
        <v/>
      </c>
      <c r="AH1771" s="47">
        <f>AG1771*(1/(1+$G1771))^(1+$E1771)*(1+AH$7)^$D1771*(AH1753/AG1753)^$E1771*((AH1753+AH1762)/(AG1753+AG1762))^($F1771*(1+$E1771))</f>
        <v/>
      </c>
      <c r="AI1771" s="47">
        <f>AH1771*(1/(1+$G1771))^(1+$E1771)*(1+AI$7)^$D1771*(AI1753/AH1753)^$E1771*((AI1753+AI1762)/(AH1753+AH1762))^($F1771*(1+$E1771))</f>
        <v/>
      </c>
      <c r="AJ1771" s="47">
        <f>AI1771*(1/(1+$G1771))^(1+$E1771)*(1+AJ$7)^$D1771*(AJ1753/AI1753)^$E1771*((AJ1753+AJ1762)/(AI1753+AI1762))^($F1771*(1+$E1771))</f>
        <v/>
      </c>
      <c r="AK1771" s="47">
        <f>AJ1771*(1/(1+$G1771))^(1+$E1771)*(1+AK$7)^$D1771*(AK1753/AJ1753)^$E1771*((AK1753+AK1762)/(AJ1753+AJ1762))^($F1771*(1+$E1771))</f>
        <v/>
      </c>
      <c r="AL1771" s="47">
        <f>AK1771*(1/(1+$G1771))^(1+$E1771)*(1+AL$7)^$D1771*(AL1753/AK1753)^$E1771*((AL1753+AL1762)/(AK1753+AK1762))^($F1771*(1+$E1771))</f>
        <v/>
      </c>
      <c r="AM1771" s="47">
        <f>AL1771*(1/(1+$G1771))^(1+$E1771)*(1+AM$7)^$D1771*(AM1753/AL1753)^$E1771*((AM1753+AM1762)/(AL1753+AL1762))^($F1771*(1+$E1771))</f>
        <v/>
      </c>
      <c r="AN1771" s="47">
        <f>AM1771*(1/(1+$G1771))^(1+$E1771)*(1+AN$7)^$D1771*(AN1753/AM1753)^$E1771*((AN1753+AN1762)/(AM1753+AM1762))^($F1771*(1+$E1771))</f>
        <v/>
      </c>
      <c r="AO1771" s="47">
        <f>AN1771*(1/(1+$G1771))^(1+$E1771)*(1+AO$7)^$D1771*(AO1753/AN1753)^$E1771*((AO1753+AO1762)/(AN1753+AN1762))^($F1771*(1+$E1771))</f>
        <v/>
      </c>
      <c r="AP1771" s="47">
        <f>AO1771*(1/(1+$G1771))^(1+$E1771)*(1+AP$7)^$D1771*(AP1753/AO1753)^$E1771*((AP1753+AP1762)/(AO1753+AO1762))^($F1771*(1+$E1771))</f>
        <v/>
      </c>
      <c r="AQ1771" s="47">
        <f>AP1771*(1/(1+$G1771))^(1+$E1771)*(1+AQ$7)^$D1771*(AQ1753/AP1753)^$E1771*((AQ1753+AQ1762)/(AP1753+AP1762))^($F1771*(1+$E1771))</f>
        <v/>
      </c>
      <c r="AR1771" s="47">
        <f>AQ1771*(1/(1+$G1771))^(1+$E1771)*(1+AR$7)^$D1771*(AR1753/AQ1753)^$E1771*((AR1753+AR1762)/(AQ1753+AQ1762))^($F1771*(1+$E1771))</f>
        <v/>
      </c>
      <c r="AS1771" s="47">
        <f>AR1771*(1/(1+$G1771))^(1+$E1771)*(1+AS$7)^$D1771*(AS1753/AR1753)^$E1771*((AS1753+AS1762)/(AR1753+AR1762))^($F1771*(1+$E1771))</f>
        <v/>
      </c>
      <c r="AT1771" s="47">
        <f>AS1771*(1/(1+$G1771))^(1+$E1771)*(1+AT$7)^$D1771*(AT1753/AS1753)^$E1771*((AT1753+AT1762)/(AS1753+AS1762))^($F1771*(1+$E1771))</f>
        <v/>
      </c>
      <c r="AU1771" s="47">
        <f>AT1771*(1/(1+$G1771))^(1+$E1771)*(1+AU$7)^$D1771*(AU1753/AT1753)^$E1771*((AU1753+AU1762)/(AT1753+AT1762))^($F1771*(1+$E1771))</f>
        <v/>
      </c>
      <c r="AV1771" s="47">
        <f>AU1771*(1/(1+$G1771))^(1+$E1771)*(1+AV$7)^$D1771*(AV1753/AU1753)^$E1771*((AV1753+AV1762)/(AU1753+AU1762))^($F1771*(1+$E1771))</f>
        <v/>
      </c>
      <c r="AW1771" s="47">
        <f>AV1771*(1/(1+$G1771))^(1+$E1771)*(1+AW$7)^$D1771*(AW1753/AV1753)^$E1771*((AW1753+AW1762)/(AV1753+AV1762))^($F1771*(1+$E1771))</f>
        <v/>
      </c>
      <c r="AX1771" s="48">
        <f>FUELUSE(AW1771,AX1753,AW1753,AX1762,AW1762,AX$7,$D1771,$E1771,$F1771,$G1771)</f>
        <v/>
      </c>
    </row>
    <row r="1772" hidden="1" outlineLevel="2"/>
    <row r="1773" hidden="1" outlineLevel="2">
      <c r="A1773" s="5" t="inlineStr">
        <is>
          <t>co2</t>
        </is>
      </c>
      <c r="B1773" s="5" t="inlineStr">
        <is>
          <t>coa</t>
        </is>
      </c>
      <c r="C1773" s="5" t="inlineStr">
        <is>
          <t>ftr</t>
        </is>
      </c>
      <c r="D1773" s="40">
        <f>INDEX(Inputs!$T$5:$T$132,MATCH($B1773&amp;"|"&amp;$C1773,Inputs!$A$5:$A$132,0))</f>
        <v/>
      </c>
      <c r="E1773" s="39" t="n"/>
      <c r="F1773" s="39" t="n"/>
      <c r="G1773" s="39" t="n"/>
      <c r="H1773" s="5">
        <f>INDEX(Variables!$B$5:$B$105,MATCH($A1773,Variables!$A$5:$A$105,0))&amp;IF($C1773="",""," | "&amp;INDEX(Mapping!$B$5:$B$26,MATCH($C1773,Mapping!$A$5:$A$26,0))&amp;" | "&amp;INDEX(Mapping!$B$30:$B$41,MATCH($B1773,Mapping!$A$30:$A$41,0)))</f>
        <v/>
      </c>
      <c r="I1773" s="5">
        <f>INDEX(Variables!$C$5:$C$105,MATCH($A1773,Variables!$A$5:$A$105,0))</f>
        <v/>
      </c>
      <c r="J1773" s="5">
        <f>INDEX(Variables!$E$5:$E$105,MATCH($A1773,Variables!$A$5:$A$105,0))</f>
        <v/>
      </c>
      <c r="K1773" s="25">
        <f>LOWER(Settings!$C$4)&amp;".mit."&amp;$A1773&amp;IF($C1773="","","."&amp;$C1773&amp;"."&amp;$B1773)&amp;IF(INDEX(Variables!$D$5:$D$105,MATCH($A1773,Variables!$A$5:$A$105,0))="","","."&amp;INDEX(Variables!$D$5:$D$105,MATCH($A1773,Variables!$A$5:$A$105,0)))&amp;"."&amp;K$5</f>
        <v/>
      </c>
      <c r="L1773" s="28">
        <f>L1764*Settings!$C$13*$D1773</f>
        <v/>
      </c>
      <c r="M1773" s="29">
        <f>M1764*Settings!$C$13*$D1773</f>
        <v/>
      </c>
      <c r="N1773" s="29">
        <f>N1764*Settings!$C$13*$D1773</f>
        <v/>
      </c>
      <c r="O1773" s="29">
        <f>O1764*Settings!$C$13*$D1773</f>
        <v/>
      </c>
      <c r="P1773" s="29">
        <f>P1764*Settings!$C$13*$D1773</f>
        <v/>
      </c>
      <c r="Q1773" s="29">
        <f>Q1764*Settings!$C$13*$D1773</f>
        <v/>
      </c>
      <c r="R1773" s="29">
        <f>R1764*Settings!$C$13*$D1773</f>
        <v/>
      </c>
      <c r="S1773" s="29">
        <f>S1764*Settings!$C$13*$D1773</f>
        <v/>
      </c>
      <c r="T1773" s="29">
        <f>T1764*Settings!$C$13*$D1773</f>
        <v/>
      </c>
      <c r="U1773" s="29">
        <f>U1764*Settings!$C$13*$D1773</f>
        <v/>
      </c>
      <c r="V1773" s="29">
        <f>V1764*Settings!$C$13*$D1773</f>
        <v/>
      </c>
      <c r="W1773" s="29">
        <f>W1764*Settings!$C$13*$D1773</f>
        <v/>
      </c>
      <c r="X1773" s="29">
        <f>X1764*Settings!$C$13*$D1773</f>
        <v/>
      </c>
      <c r="Y1773" s="29">
        <f>Y1764*Settings!$C$13*$D1773</f>
        <v/>
      </c>
      <c r="Z1773" s="29">
        <f>Z1764*Settings!$C$13*$D1773</f>
        <v/>
      </c>
      <c r="AA1773" s="29">
        <f>AA1764*Settings!$C$13*$D1773</f>
        <v/>
      </c>
      <c r="AB1773" s="29">
        <f>AB1764*Settings!$C$13*$D1773</f>
        <v/>
      </c>
      <c r="AC1773" s="29">
        <f>AC1764*Settings!$C$13*$D1773</f>
        <v/>
      </c>
      <c r="AD1773" s="49">
        <f>EMISSIONS(AD1764,Settings!$C$13,$D1773)</f>
        <v/>
      </c>
      <c r="AE1773" s="25">
        <f>LOWER(Settings!$C$4)&amp;".mit."&amp;$A1773&amp;IF($C1773="","","."&amp;$C1773&amp;"."&amp;$B1773)&amp;IF(INDEX(Variables!$D$5:$D$105,MATCH($A1773,Variables!$A$5:$A$105,0))="","","."&amp;INDEX(Variables!$D$5:$D$105,MATCH($A1773,Variables!$A$5:$A$105,0)))&amp;"."&amp;AE$5</f>
        <v/>
      </c>
      <c r="AF1773" s="28">
        <f>AF1764*Settings!$C$13*$D1773</f>
        <v/>
      </c>
      <c r="AG1773" s="29">
        <f>AG1764*Settings!$C$13*$D1773</f>
        <v/>
      </c>
      <c r="AH1773" s="29">
        <f>AH1764*Settings!$C$13*$D1773</f>
        <v/>
      </c>
      <c r="AI1773" s="29">
        <f>AI1764*Settings!$C$13*$D1773</f>
        <v/>
      </c>
      <c r="AJ1773" s="29">
        <f>AJ1764*Settings!$C$13*$D1773</f>
        <v/>
      </c>
      <c r="AK1773" s="29">
        <f>AK1764*Settings!$C$13*$D1773</f>
        <v/>
      </c>
      <c r="AL1773" s="29">
        <f>AL1764*Settings!$C$13*$D1773</f>
        <v/>
      </c>
      <c r="AM1773" s="29">
        <f>AM1764*Settings!$C$13*$D1773</f>
        <v/>
      </c>
      <c r="AN1773" s="29">
        <f>AN1764*Settings!$C$13*$D1773</f>
        <v/>
      </c>
      <c r="AO1773" s="29">
        <f>AO1764*Settings!$C$13*$D1773</f>
        <v/>
      </c>
      <c r="AP1773" s="29">
        <f>AP1764*Settings!$C$13*$D1773</f>
        <v/>
      </c>
      <c r="AQ1773" s="29">
        <f>AQ1764*Settings!$C$13*$D1773</f>
        <v/>
      </c>
      <c r="AR1773" s="29">
        <f>AR1764*Settings!$C$13*$D1773</f>
        <v/>
      </c>
      <c r="AS1773" s="29">
        <f>AS1764*Settings!$C$13*$D1773</f>
        <v/>
      </c>
      <c r="AT1773" s="29">
        <f>AT1764*Settings!$C$13*$D1773</f>
        <v/>
      </c>
      <c r="AU1773" s="29">
        <f>AU1764*Settings!$C$13*$D1773</f>
        <v/>
      </c>
      <c r="AV1773" s="29">
        <f>AV1764*Settings!$C$13*$D1773</f>
        <v/>
      </c>
      <c r="AW1773" s="29">
        <f>AW1764*Settings!$C$13*$D1773</f>
        <v/>
      </c>
      <c r="AX1773" s="49">
        <f>EMISSIONS(AX1764,Settings!$C$13,$D1773)</f>
        <v/>
      </c>
    </row>
    <row r="1774" hidden="1" outlineLevel="2">
      <c r="A1774" s="5" t="inlineStr">
        <is>
          <t>co2</t>
        </is>
      </c>
      <c r="B1774" s="5" t="inlineStr">
        <is>
          <t>nga</t>
        </is>
      </c>
      <c r="C1774" s="5" t="inlineStr">
        <is>
          <t>ftr</t>
        </is>
      </c>
      <c r="D1774" s="40">
        <f>INDEX(Inputs!$T$5:$T$132,MATCH($B1774&amp;"|"&amp;$C1774,Inputs!$A$5:$A$132,0))</f>
        <v/>
      </c>
      <c r="E1774" s="39" t="n"/>
      <c r="F1774" s="39" t="n"/>
      <c r="G1774" s="39" t="n"/>
      <c r="H1774" s="5">
        <f>INDEX(Variables!$B$5:$B$105,MATCH($A1774,Variables!$A$5:$A$105,0))&amp;IF($C1774="",""," | "&amp;INDEX(Mapping!$B$5:$B$26,MATCH($C1774,Mapping!$A$5:$A$26,0))&amp;" | "&amp;INDEX(Mapping!$B$30:$B$41,MATCH($B1774,Mapping!$A$30:$A$41,0)))</f>
        <v/>
      </c>
      <c r="I1774" s="5">
        <f>INDEX(Variables!$C$5:$C$105,MATCH($A1774,Variables!$A$5:$A$105,0))</f>
        <v/>
      </c>
      <c r="J1774" s="5">
        <f>INDEX(Variables!$E$5:$E$105,MATCH($A1774,Variables!$A$5:$A$105,0))</f>
        <v/>
      </c>
      <c r="K1774" s="25">
        <f>LOWER(Settings!$C$4)&amp;".mit."&amp;$A1774&amp;IF($C1774="","","."&amp;$C1774&amp;"."&amp;$B1774)&amp;IF(INDEX(Variables!$D$5:$D$105,MATCH($A1774,Variables!$A$5:$A$105,0))="","","."&amp;INDEX(Variables!$D$5:$D$105,MATCH($A1774,Variables!$A$5:$A$105,0)))&amp;"."&amp;K$5</f>
        <v/>
      </c>
      <c r="L1774" s="28">
        <f>L1765*Settings!$C$13*$D1774</f>
        <v/>
      </c>
      <c r="M1774" s="29">
        <f>M1765*Settings!$C$13*$D1774</f>
        <v/>
      </c>
      <c r="N1774" s="29">
        <f>N1765*Settings!$C$13*$D1774</f>
        <v/>
      </c>
      <c r="O1774" s="29">
        <f>O1765*Settings!$C$13*$D1774</f>
        <v/>
      </c>
      <c r="P1774" s="29">
        <f>P1765*Settings!$C$13*$D1774</f>
        <v/>
      </c>
      <c r="Q1774" s="29">
        <f>Q1765*Settings!$C$13*$D1774</f>
        <v/>
      </c>
      <c r="R1774" s="29">
        <f>R1765*Settings!$C$13*$D1774</f>
        <v/>
      </c>
      <c r="S1774" s="29">
        <f>S1765*Settings!$C$13*$D1774</f>
        <v/>
      </c>
      <c r="T1774" s="29">
        <f>T1765*Settings!$C$13*$D1774</f>
        <v/>
      </c>
      <c r="U1774" s="29">
        <f>U1765*Settings!$C$13*$D1774</f>
        <v/>
      </c>
      <c r="V1774" s="29">
        <f>V1765*Settings!$C$13*$D1774</f>
        <v/>
      </c>
      <c r="W1774" s="29">
        <f>W1765*Settings!$C$13*$D1774</f>
        <v/>
      </c>
      <c r="X1774" s="29">
        <f>X1765*Settings!$C$13*$D1774</f>
        <v/>
      </c>
      <c r="Y1774" s="29">
        <f>Y1765*Settings!$C$13*$D1774</f>
        <v/>
      </c>
      <c r="Z1774" s="29">
        <f>Z1765*Settings!$C$13*$D1774</f>
        <v/>
      </c>
      <c r="AA1774" s="29">
        <f>AA1765*Settings!$C$13*$D1774</f>
        <v/>
      </c>
      <c r="AB1774" s="29">
        <f>AB1765*Settings!$C$13*$D1774</f>
        <v/>
      </c>
      <c r="AC1774" s="29">
        <f>AC1765*Settings!$C$13*$D1774</f>
        <v/>
      </c>
      <c r="AD1774" s="49">
        <f>EMISSIONS(AD1765,Settings!$C$13,$D1774)</f>
        <v/>
      </c>
      <c r="AE1774" s="25">
        <f>LOWER(Settings!$C$4)&amp;".mit."&amp;$A1774&amp;IF($C1774="","","."&amp;$C1774&amp;"."&amp;$B1774)&amp;IF(INDEX(Variables!$D$5:$D$105,MATCH($A1774,Variables!$A$5:$A$105,0))="","","."&amp;INDEX(Variables!$D$5:$D$105,MATCH($A1774,Variables!$A$5:$A$105,0)))&amp;"."&amp;AE$5</f>
        <v/>
      </c>
      <c r="AF1774" s="28">
        <f>AF1765*Settings!$C$13*$D1774</f>
        <v/>
      </c>
      <c r="AG1774" s="29">
        <f>AG1765*Settings!$C$13*$D1774</f>
        <v/>
      </c>
      <c r="AH1774" s="29">
        <f>AH1765*Settings!$C$13*$D1774</f>
        <v/>
      </c>
      <c r="AI1774" s="29">
        <f>AI1765*Settings!$C$13*$D1774</f>
        <v/>
      </c>
      <c r="AJ1774" s="29">
        <f>AJ1765*Settings!$C$13*$D1774</f>
        <v/>
      </c>
      <c r="AK1774" s="29">
        <f>AK1765*Settings!$C$13*$D1774</f>
        <v/>
      </c>
      <c r="AL1774" s="29">
        <f>AL1765*Settings!$C$13*$D1774</f>
        <v/>
      </c>
      <c r="AM1774" s="29">
        <f>AM1765*Settings!$C$13*$D1774</f>
        <v/>
      </c>
      <c r="AN1774" s="29">
        <f>AN1765*Settings!$C$13*$D1774</f>
        <v/>
      </c>
      <c r="AO1774" s="29">
        <f>AO1765*Settings!$C$13*$D1774</f>
        <v/>
      </c>
      <c r="AP1774" s="29">
        <f>AP1765*Settings!$C$13*$D1774</f>
        <v/>
      </c>
      <c r="AQ1774" s="29">
        <f>AQ1765*Settings!$C$13*$D1774</f>
        <v/>
      </c>
      <c r="AR1774" s="29">
        <f>AR1765*Settings!$C$13*$D1774</f>
        <v/>
      </c>
      <c r="AS1774" s="29">
        <f>AS1765*Settings!$C$13*$D1774</f>
        <v/>
      </c>
      <c r="AT1774" s="29">
        <f>AT1765*Settings!$C$13*$D1774</f>
        <v/>
      </c>
      <c r="AU1774" s="29">
        <f>AU1765*Settings!$C$13*$D1774</f>
        <v/>
      </c>
      <c r="AV1774" s="29">
        <f>AV1765*Settings!$C$13*$D1774</f>
        <v/>
      </c>
      <c r="AW1774" s="29">
        <f>AW1765*Settings!$C$13*$D1774</f>
        <v/>
      </c>
      <c r="AX1774" s="49">
        <f>EMISSIONS(AX1765,Settings!$C$13,$D1774)</f>
        <v/>
      </c>
    </row>
    <row r="1775" hidden="1" outlineLevel="2">
      <c r="A1775" s="5" t="inlineStr">
        <is>
          <t>co2</t>
        </is>
      </c>
      <c r="B1775" s="5" t="inlineStr">
        <is>
          <t>gso</t>
        </is>
      </c>
      <c r="C1775" s="5" t="inlineStr">
        <is>
          <t>ftr</t>
        </is>
      </c>
      <c r="D1775" s="40">
        <f>INDEX(Inputs!$T$5:$T$132,MATCH($B1775&amp;"|"&amp;$C1775,Inputs!$A$5:$A$132,0))</f>
        <v/>
      </c>
      <c r="E1775" s="39" t="n"/>
      <c r="F1775" s="39" t="n"/>
      <c r="G1775" s="39" t="n"/>
      <c r="H1775" s="5">
        <f>INDEX(Variables!$B$5:$B$105,MATCH($A1775,Variables!$A$5:$A$105,0))&amp;IF($C1775="",""," | "&amp;INDEX(Mapping!$B$5:$B$26,MATCH($C1775,Mapping!$A$5:$A$26,0))&amp;" | "&amp;INDEX(Mapping!$B$30:$B$41,MATCH($B1775,Mapping!$A$30:$A$41,0)))</f>
        <v/>
      </c>
      <c r="I1775" s="5">
        <f>INDEX(Variables!$C$5:$C$105,MATCH($A1775,Variables!$A$5:$A$105,0))</f>
        <v/>
      </c>
      <c r="J1775" s="5">
        <f>INDEX(Variables!$E$5:$E$105,MATCH($A1775,Variables!$A$5:$A$105,0))</f>
        <v/>
      </c>
      <c r="K1775" s="25">
        <f>LOWER(Settings!$C$4)&amp;".mit."&amp;$A1775&amp;IF($C1775="","","."&amp;$C1775&amp;"."&amp;$B1775)&amp;IF(INDEX(Variables!$D$5:$D$105,MATCH($A1775,Variables!$A$5:$A$105,0))="","","."&amp;INDEX(Variables!$D$5:$D$105,MATCH($A1775,Variables!$A$5:$A$105,0)))&amp;"."&amp;K$5</f>
        <v/>
      </c>
      <c r="L1775" s="28">
        <f>L1766*Settings!$C$13*$D1775</f>
        <v/>
      </c>
      <c r="M1775" s="29">
        <f>M1766*Settings!$C$13*$D1775</f>
        <v/>
      </c>
      <c r="N1775" s="29">
        <f>N1766*Settings!$C$13*$D1775</f>
        <v/>
      </c>
      <c r="O1775" s="29">
        <f>O1766*Settings!$C$13*$D1775</f>
        <v/>
      </c>
      <c r="P1775" s="29">
        <f>P1766*Settings!$C$13*$D1775</f>
        <v/>
      </c>
      <c r="Q1775" s="29">
        <f>Q1766*Settings!$C$13*$D1775</f>
        <v/>
      </c>
      <c r="R1775" s="29">
        <f>R1766*Settings!$C$13*$D1775</f>
        <v/>
      </c>
      <c r="S1775" s="29">
        <f>S1766*Settings!$C$13*$D1775</f>
        <v/>
      </c>
      <c r="T1775" s="29">
        <f>T1766*Settings!$C$13*$D1775</f>
        <v/>
      </c>
      <c r="U1775" s="29">
        <f>U1766*Settings!$C$13*$D1775</f>
        <v/>
      </c>
      <c r="V1775" s="29">
        <f>V1766*Settings!$C$13*$D1775</f>
        <v/>
      </c>
      <c r="W1775" s="29">
        <f>W1766*Settings!$C$13*$D1775</f>
        <v/>
      </c>
      <c r="X1775" s="29">
        <f>X1766*Settings!$C$13*$D1775</f>
        <v/>
      </c>
      <c r="Y1775" s="29">
        <f>Y1766*Settings!$C$13*$D1775</f>
        <v/>
      </c>
      <c r="Z1775" s="29">
        <f>Z1766*Settings!$C$13*$D1775</f>
        <v/>
      </c>
      <c r="AA1775" s="29">
        <f>AA1766*Settings!$C$13*$D1775</f>
        <v/>
      </c>
      <c r="AB1775" s="29">
        <f>AB1766*Settings!$C$13*$D1775</f>
        <v/>
      </c>
      <c r="AC1775" s="29">
        <f>AC1766*Settings!$C$13*$D1775</f>
        <v/>
      </c>
      <c r="AD1775" s="49">
        <f>EMISSIONS(AD1766,Settings!$C$13,$D1775)</f>
        <v/>
      </c>
      <c r="AE1775" s="25">
        <f>LOWER(Settings!$C$4)&amp;".mit."&amp;$A1775&amp;IF($C1775="","","."&amp;$C1775&amp;"."&amp;$B1775)&amp;IF(INDEX(Variables!$D$5:$D$105,MATCH($A1775,Variables!$A$5:$A$105,0))="","","."&amp;INDEX(Variables!$D$5:$D$105,MATCH($A1775,Variables!$A$5:$A$105,0)))&amp;"."&amp;AE$5</f>
        <v/>
      </c>
      <c r="AF1775" s="28">
        <f>AF1766*Settings!$C$13*$D1775</f>
        <v/>
      </c>
      <c r="AG1775" s="29">
        <f>AG1766*Settings!$C$13*$D1775</f>
        <v/>
      </c>
      <c r="AH1775" s="29">
        <f>AH1766*Settings!$C$13*$D1775</f>
        <v/>
      </c>
      <c r="AI1775" s="29">
        <f>AI1766*Settings!$C$13*$D1775</f>
        <v/>
      </c>
      <c r="AJ1775" s="29">
        <f>AJ1766*Settings!$C$13*$D1775</f>
        <v/>
      </c>
      <c r="AK1775" s="29">
        <f>AK1766*Settings!$C$13*$D1775</f>
        <v/>
      </c>
      <c r="AL1775" s="29">
        <f>AL1766*Settings!$C$13*$D1775</f>
        <v/>
      </c>
      <c r="AM1775" s="29">
        <f>AM1766*Settings!$C$13*$D1775</f>
        <v/>
      </c>
      <c r="AN1775" s="29">
        <f>AN1766*Settings!$C$13*$D1775</f>
        <v/>
      </c>
      <c r="AO1775" s="29">
        <f>AO1766*Settings!$C$13*$D1775</f>
        <v/>
      </c>
      <c r="AP1775" s="29">
        <f>AP1766*Settings!$C$13*$D1775</f>
        <v/>
      </c>
      <c r="AQ1775" s="29">
        <f>AQ1766*Settings!$C$13*$D1775</f>
        <v/>
      </c>
      <c r="AR1775" s="29">
        <f>AR1766*Settings!$C$13*$D1775</f>
        <v/>
      </c>
      <c r="AS1775" s="29">
        <f>AS1766*Settings!$C$13*$D1775</f>
        <v/>
      </c>
      <c r="AT1775" s="29">
        <f>AT1766*Settings!$C$13*$D1775</f>
        <v/>
      </c>
      <c r="AU1775" s="29">
        <f>AU1766*Settings!$C$13*$D1775</f>
        <v/>
      </c>
      <c r="AV1775" s="29">
        <f>AV1766*Settings!$C$13*$D1775</f>
        <v/>
      </c>
      <c r="AW1775" s="29">
        <f>AW1766*Settings!$C$13*$D1775</f>
        <v/>
      </c>
      <c r="AX1775" s="49">
        <f>EMISSIONS(AX1766,Settings!$C$13,$D1775)</f>
        <v/>
      </c>
    </row>
    <row r="1776" hidden="1" outlineLevel="2">
      <c r="A1776" s="5" t="inlineStr">
        <is>
          <t>co2</t>
        </is>
      </c>
      <c r="B1776" s="5" t="inlineStr">
        <is>
          <t>die</t>
        </is>
      </c>
      <c r="C1776" s="5" t="inlineStr">
        <is>
          <t>ftr</t>
        </is>
      </c>
      <c r="D1776" s="40">
        <f>INDEX(Inputs!$T$5:$T$132,MATCH($B1776&amp;"|"&amp;$C1776,Inputs!$A$5:$A$132,0))</f>
        <v/>
      </c>
      <c r="E1776" s="39" t="n"/>
      <c r="F1776" s="39" t="n"/>
      <c r="G1776" s="39" t="n"/>
      <c r="H1776" s="5">
        <f>INDEX(Variables!$B$5:$B$105,MATCH($A1776,Variables!$A$5:$A$105,0))&amp;IF($C1776="",""," | "&amp;INDEX(Mapping!$B$5:$B$26,MATCH($C1776,Mapping!$A$5:$A$26,0))&amp;" | "&amp;INDEX(Mapping!$B$30:$B$41,MATCH($B1776,Mapping!$A$30:$A$41,0)))</f>
        <v/>
      </c>
      <c r="I1776" s="5">
        <f>INDEX(Variables!$C$5:$C$105,MATCH($A1776,Variables!$A$5:$A$105,0))</f>
        <v/>
      </c>
      <c r="J1776" s="5">
        <f>INDEX(Variables!$E$5:$E$105,MATCH($A1776,Variables!$A$5:$A$105,0))</f>
        <v/>
      </c>
      <c r="K1776" s="25">
        <f>LOWER(Settings!$C$4)&amp;".mit."&amp;$A1776&amp;IF($C1776="","","."&amp;$C1776&amp;"."&amp;$B1776)&amp;IF(INDEX(Variables!$D$5:$D$105,MATCH($A1776,Variables!$A$5:$A$105,0))="","","."&amp;INDEX(Variables!$D$5:$D$105,MATCH($A1776,Variables!$A$5:$A$105,0)))&amp;"."&amp;K$5</f>
        <v/>
      </c>
      <c r="L1776" s="28">
        <f>L1767*Settings!$C$13*$D1776</f>
        <v/>
      </c>
      <c r="M1776" s="29">
        <f>M1767*Settings!$C$13*$D1776</f>
        <v/>
      </c>
      <c r="N1776" s="29">
        <f>N1767*Settings!$C$13*$D1776</f>
        <v/>
      </c>
      <c r="O1776" s="29">
        <f>O1767*Settings!$C$13*$D1776</f>
        <v/>
      </c>
      <c r="P1776" s="29">
        <f>P1767*Settings!$C$13*$D1776</f>
        <v/>
      </c>
      <c r="Q1776" s="29">
        <f>Q1767*Settings!$C$13*$D1776</f>
        <v/>
      </c>
      <c r="R1776" s="29">
        <f>R1767*Settings!$C$13*$D1776</f>
        <v/>
      </c>
      <c r="S1776" s="29">
        <f>S1767*Settings!$C$13*$D1776</f>
        <v/>
      </c>
      <c r="T1776" s="29">
        <f>T1767*Settings!$C$13*$D1776</f>
        <v/>
      </c>
      <c r="U1776" s="29">
        <f>U1767*Settings!$C$13*$D1776</f>
        <v/>
      </c>
      <c r="V1776" s="29">
        <f>V1767*Settings!$C$13*$D1776</f>
        <v/>
      </c>
      <c r="W1776" s="29">
        <f>W1767*Settings!$C$13*$D1776</f>
        <v/>
      </c>
      <c r="X1776" s="29">
        <f>X1767*Settings!$C$13*$D1776</f>
        <v/>
      </c>
      <c r="Y1776" s="29">
        <f>Y1767*Settings!$C$13*$D1776</f>
        <v/>
      </c>
      <c r="Z1776" s="29">
        <f>Z1767*Settings!$C$13*$D1776</f>
        <v/>
      </c>
      <c r="AA1776" s="29">
        <f>AA1767*Settings!$C$13*$D1776</f>
        <v/>
      </c>
      <c r="AB1776" s="29">
        <f>AB1767*Settings!$C$13*$D1776</f>
        <v/>
      </c>
      <c r="AC1776" s="29">
        <f>AC1767*Settings!$C$13*$D1776</f>
        <v/>
      </c>
      <c r="AD1776" s="49">
        <f>EMISSIONS(AD1767,Settings!$C$13,$D1776)</f>
        <v/>
      </c>
      <c r="AE1776" s="25">
        <f>LOWER(Settings!$C$4)&amp;".mit."&amp;$A1776&amp;IF($C1776="","","."&amp;$C1776&amp;"."&amp;$B1776)&amp;IF(INDEX(Variables!$D$5:$D$105,MATCH($A1776,Variables!$A$5:$A$105,0))="","","."&amp;INDEX(Variables!$D$5:$D$105,MATCH($A1776,Variables!$A$5:$A$105,0)))&amp;"."&amp;AE$5</f>
        <v/>
      </c>
      <c r="AF1776" s="28">
        <f>AF1767*Settings!$C$13*$D1776</f>
        <v/>
      </c>
      <c r="AG1776" s="29">
        <f>AG1767*Settings!$C$13*$D1776</f>
        <v/>
      </c>
      <c r="AH1776" s="29">
        <f>AH1767*Settings!$C$13*$D1776</f>
        <v/>
      </c>
      <c r="AI1776" s="29">
        <f>AI1767*Settings!$C$13*$D1776</f>
        <v/>
      </c>
      <c r="AJ1776" s="29">
        <f>AJ1767*Settings!$C$13*$D1776</f>
        <v/>
      </c>
      <c r="AK1776" s="29">
        <f>AK1767*Settings!$C$13*$D1776</f>
        <v/>
      </c>
      <c r="AL1776" s="29">
        <f>AL1767*Settings!$C$13*$D1776</f>
        <v/>
      </c>
      <c r="AM1776" s="29">
        <f>AM1767*Settings!$C$13*$D1776</f>
        <v/>
      </c>
      <c r="AN1776" s="29">
        <f>AN1767*Settings!$C$13*$D1776</f>
        <v/>
      </c>
      <c r="AO1776" s="29">
        <f>AO1767*Settings!$C$13*$D1776</f>
        <v/>
      </c>
      <c r="AP1776" s="29">
        <f>AP1767*Settings!$C$13*$D1776</f>
        <v/>
      </c>
      <c r="AQ1776" s="29">
        <f>AQ1767*Settings!$C$13*$D1776</f>
        <v/>
      </c>
      <c r="AR1776" s="29">
        <f>AR1767*Settings!$C$13*$D1776</f>
        <v/>
      </c>
      <c r="AS1776" s="29">
        <f>AS1767*Settings!$C$13*$D1776</f>
        <v/>
      </c>
      <c r="AT1776" s="29">
        <f>AT1767*Settings!$C$13*$D1776</f>
        <v/>
      </c>
      <c r="AU1776" s="29">
        <f>AU1767*Settings!$C$13*$D1776</f>
        <v/>
      </c>
      <c r="AV1776" s="29">
        <f>AV1767*Settings!$C$13*$D1776</f>
        <v/>
      </c>
      <c r="AW1776" s="29">
        <f>AW1767*Settings!$C$13*$D1776</f>
        <v/>
      </c>
      <c r="AX1776" s="49">
        <f>EMISSIONS(AX1767,Settings!$C$13,$D1776)</f>
        <v/>
      </c>
    </row>
    <row r="1777" hidden="1" outlineLevel="2">
      <c r="A1777" s="5" t="inlineStr">
        <is>
          <t>co2</t>
        </is>
      </c>
      <c r="B1777" s="5" t="inlineStr">
        <is>
          <t>lpg</t>
        </is>
      </c>
      <c r="C1777" s="5" t="inlineStr">
        <is>
          <t>ftr</t>
        </is>
      </c>
      <c r="D1777" s="40">
        <f>INDEX(Inputs!$T$5:$T$132,MATCH($B1777&amp;"|"&amp;$C1777,Inputs!$A$5:$A$132,0))</f>
        <v/>
      </c>
      <c r="E1777" s="39" t="n"/>
      <c r="F1777" s="39" t="n"/>
      <c r="G1777" s="39" t="n"/>
      <c r="H1777" s="5">
        <f>INDEX(Variables!$B$5:$B$105,MATCH($A1777,Variables!$A$5:$A$105,0))&amp;IF($C1777="",""," | "&amp;INDEX(Mapping!$B$5:$B$26,MATCH($C1777,Mapping!$A$5:$A$26,0))&amp;" | "&amp;INDEX(Mapping!$B$30:$B$41,MATCH($B1777,Mapping!$A$30:$A$41,0)))</f>
        <v/>
      </c>
      <c r="I1777" s="5">
        <f>INDEX(Variables!$C$5:$C$105,MATCH($A1777,Variables!$A$5:$A$105,0))</f>
        <v/>
      </c>
      <c r="J1777" s="5">
        <f>INDEX(Variables!$E$5:$E$105,MATCH($A1777,Variables!$A$5:$A$105,0))</f>
        <v/>
      </c>
      <c r="K1777" s="25">
        <f>LOWER(Settings!$C$4)&amp;".mit."&amp;$A1777&amp;IF($C1777="","","."&amp;$C1777&amp;"."&amp;$B1777)&amp;IF(INDEX(Variables!$D$5:$D$105,MATCH($A1777,Variables!$A$5:$A$105,0))="","","."&amp;INDEX(Variables!$D$5:$D$105,MATCH($A1777,Variables!$A$5:$A$105,0)))&amp;"."&amp;K$5</f>
        <v/>
      </c>
      <c r="L1777" s="28">
        <f>L1768*Settings!$C$13*$D1777</f>
        <v/>
      </c>
      <c r="M1777" s="29">
        <f>M1768*Settings!$C$13*$D1777</f>
        <v/>
      </c>
      <c r="N1777" s="29">
        <f>N1768*Settings!$C$13*$D1777</f>
        <v/>
      </c>
      <c r="O1777" s="29">
        <f>O1768*Settings!$C$13*$D1777</f>
        <v/>
      </c>
      <c r="P1777" s="29">
        <f>P1768*Settings!$C$13*$D1777</f>
        <v/>
      </c>
      <c r="Q1777" s="29">
        <f>Q1768*Settings!$C$13*$D1777</f>
        <v/>
      </c>
      <c r="R1777" s="29">
        <f>R1768*Settings!$C$13*$D1777</f>
        <v/>
      </c>
      <c r="S1777" s="29">
        <f>S1768*Settings!$C$13*$D1777</f>
        <v/>
      </c>
      <c r="T1777" s="29">
        <f>T1768*Settings!$C$13*$D1777</f>
        <v/>
      </c>
      <c r="U1777" s="29">
        <f>U1768*Settings!$C$13*$D1777</f>
        <v/>
      </c>
      <c r="V1777" s="29">
        <f>V1768*Settings!$C$13*$D1777</f>
        <v/>
      </c>
      <c r="W1777" s="29">
        <f>W1768*Settings!$C$13*$D1777</f>
        <v/>
      </c>
      <c r="X1777" s="29">
        <f>X1768*Settings!$C$13*$D1777</f>
        <v/>
      </c>
      <c r="Y1777" s="29">
        <f>Y1768*Settings!$C$13*$D1777</f>
        <v/>
      </c>
      <c r="Z1777" s="29">
        <f>Z1768*Settings!$C$13*$D1777</f>
        <v/>
      </c>
      <c r="AA1777" s="29">
        <f>AA1768*Settings!$C$13*$D1777</f>
        <v/>
      </c>
      <c r="AB1777" s="29">
        <f>AB1768*Settings!$C$13*$D1777</f>
        <v/>
      </c>
      <c r="AC1777" s="29">
        <f>AC1768*Settings!$C$13*$D1777</f>
        <v/>
      </c>
      <c r="AD1777" s="49">
        <f>EMISSIONS(AD1768,Settings!$C$13,$D1777)</f>
        <v/>
      </c>
      <c r="AE1777" s="25">
        <f>LOWER(Settings!$C$4)&amp;".mit."&amp;$A1777&amp;IF($C1777="","","."&amp;$C1777&amp;"."&amp;$B1777)&amp;IF(INDEX(Variables!$D$5:$D$105,MATCH($A1777,Variables!$A$5:$A$105,0))="","","."&amp;INDEX(Variables!$D$5:$D$105,MATCH($A1777,Variables!$A$5:$A$105,0)))&amp;"."&amp;AE$5</f>
        <v/>
      </c>
      <c r="AF1777" s="28">
        <f>AF1768*Settings!$C$13*$D1777</f>
        <v/>
      </c>
      <c r="AG1777" s="29">
        <f>AG1768*Settings!$C$13*$D1777</f>
        <v/>
      </c>
      <c r="AH1777" s="29">
        <f>AH1768*Settings!$C$13*$D1777</f>
        <v/>
      </c>
      <c r="AI1777" s="29">
        <f>AI1768*Settings!$C$13*$D1777</f>
        <v/>
      </c>
      <c r="AJ1777" s="29">
        <f>AJ1768*Settings!$C$13*$D1777</f>
        <v/>
      </c>
      <c r="AK1777" s="29">
        <f>AK1768*Settings!$C$13*$D1777</f>
        <v/>
      </c>
      <c r="AL1777" s="29">
        <f>AL1768*Settings!$C$13*$D1777</f>
        <v/>
      </c>
      <c r="AM1777" s="29">
        <f>AM1768*Settings!$C$13*$D1777</f>
        <v/>
      </c>
      <c r="AN1777" s="29">
        <f>AN1768*Settings!$C$13*$D1777</f>
        <v/>
      </c>
      <c r="AO1777" s="29">
        <f>AO1768*Settings!$C$13*$D1777</f>
        <v/>
      </c>
      <c r="AP1777" s="29">
        <f>AP1768*Settings!$C$13*$D1777</f>
        <v/>
      </c>
      <c r="AQ1777" s="29">
        <f>AQ1768*Settings!$C$13*$D1777</f>
        <v/>
      </c>
      <c r="AR1777" s="29">
        <f>AR1768*Settings!$C$13*$D1777</f>
        <v/>
      </c>
      <c r="AS1777" s="29">
        <f>AS1768*Settings!$C$13*$D1777</f>
        <v/>
      </c>
      <c r="AT1777" s="29">
        <f>AT1768*Settings!$C$13*$D1777</f>
        <v/>
      </c>
      <c r="AU1777" s="29">
        <f>AU1768*Settings!$C$13*$D1777</f>
        <v/>
      </c>
      <c r="AV1777" s="29">
        <f>AV1768*Settings!$C$13*$D1777</f>
        <v/>
      </c>
      <c r="AW1777" s="29">
        <f>AW1768*Settings!$C$13*$D1777</f>
        <v/>
      </c>
      <c r="AX1777" s="49">
        <f>EMISSIONS(AX1768,Settings!$C$13,$D1777)</f>
        <v/>
      </c>
    </row>
    <row r="1778" hidden="1" outlineLevel="2">
      <c r="A1778" s="5" t="inlineStr">
        <is>
          <t>co2</t>
        </is>
      </c>
      <c r="B1778" s="5" t="inlineStr">
        <is>
          <t>ker</t>
        </is>
      </c>
      <c r="C1778" s="5" t="inlineStr">
        <is>
          <t>ftr</t>
        </is>
      </c>
      <c r="D1778" s="40">
        <f>INDEX(Inputs!$T$5:$T$132,MATCH($B1778&amp;"|"&amp;$C1778,Inputs!$A$5:$A$132,0))</f>
        <v/>
      </c>
      <c r="E1778" s="39" t="n"/>
      <c r="F1778" s="39" t="n"/>
      <c r="G1778" s="39" t="n"/>
      <c r="H1778" s="5">
        <f>INDEX(Variables!$B$5:$B$105,MATCH($A1778,Variables!$A$5:$A$105,0))&amp;IF($C1778="",""," | "&amp;INDEX(Mapping!$B$5:$B$26,MATCH($C1778,Mapping!$A$5:$A$26,0))&amp;" | "&amp;INDEX(Mapping!$B$30:$B$41,MATCH($B1778,Mapping!$A$30:$A$41,0)))</f>
        <v/>
      </c>
      <c r="I1778" s="5">
        <f>INDEX(Variables!$C$5:$C$105,MATCH($A1778,Variables!$A$5:$A$105,0))</f>
        <v/>
      </c>
      <c r="J1778" s="5">
        <f>INDEX(Variables!$E$5:$E$105,MATCH($A1778,Variables!$A$5:$A$105,0))</f>
        <v/>
      </c>
      <c r="K1778" s="25">
        <f>LOWER(Settings!$C$4)&amp;".mit."&amp;$A1778&amp;IF($C1778="","","."&amp;$C1778&amp;"."&amp;$B1778)&amp;IF(INDEX(Variables!$D$5:$D$105,MATCH($A1778,Variables!$A$5:$A$105,0))="","","."&amp;INDEX(Variables!$D$5:$D$105,MATCH($A1778,Variables!$A$5:$A$105,0)))&amp;"."&amp;K$5</f>
        <v/>
      </c>
      <c r="L1778" s="28">
        <f>L1769*Settings!$C$13*$D1778</f>
        <v/>
      </c>
      <c r="M1778" s="29">
        <f>M1769*Settings!$C$13*$D1778</f>
        <v/>
      </c>
      <c r="N1778" s="29">
        <f>N1769*Settings!$C$13*$D1778</f>
        <v/>
      </c>
      <c r="O1778" s="29">
        <f>O1769*Settings!$C$13*$D1778</f>
        <v/>
      </c>
      <c r="P1778" s="29">
        <f>P1769*Settings!$C$13*$D1778</f>
        <v/>
      </c>
      <c r="Q1778" s="29">
        <f>Q1769*Settings!$C$13*$D1778</f>
        <v/>
      </c>
      <c r="R1778" s="29">
        <f>R1769*Settings!$C$13*$D1778</f>
        <v/>
      </c>
      <c r="S1778" s="29">
        <f>S1769*Settings!$C$13*$D1778</f>
        <v/>
      </c>
      <c r="T1778" s="29">
        <f>T1769*Settings!$C$13*$D1778</f>
        <v/>
      </c>
      <c r="U1778" s="29">
        <f>U1769*Settings!$C$13*$D1778</f>
        <v/>
      </c>
      <c r="V1778" s="29">
        <f>V1769*Settings!$C$13*$D1778</f>
        <v/>
      </c>
      <c r="W1778" s="29">
        <f>W1769*Settings!$C$13*$D1778</f>
        <v/>
      </c>
      <c r="X1778" s="29">
        <f>X1769*Settings!$C$13*$D1778</f>
        <v/>
      </c>
      <c r="Y1778" s="29">
        <f>Y1769*Settings!$C$13*$D1778</f>
        <v/>
      </c>
      <c r="Z1778" s="29">
        <f>Z1769*Settings!$C$13*$D1778</f>
        <v/>
      </c>
      <c r="AA1778" s="29">
        <f>AA1769*Settings!$C$13*$D1778</f>
        <v/>
      </c>
      <c r="AB1778" s="29">
        <f>AB1769*Settings!$C$13*$D1778</f>
        <v/>
      </c>
      <c r="AC1778" s="29">
        <f>AC1769*Settings!$C$13*$D1778</f>
        <v/>
      </c>
      <c r="AD1778" s="49">
        <f>EMISSIONS(AD1769,Settings!$C$13,$D1778)</f>
        <v/>
      </c>
      <c r="AE1778" s="25">
        <f>LOWER(Settings!$C$4)&amp;".mit."&amp;$A1778&amp;IF($C1778="","","."&amp;$C1778&amp;"."&amp;$B1778)&amp;IF(INDEX(Variables!$D$5:$D$105,MATCH($A1778,Variables!$A$5:$A$105,0))="","","."&amp;INDEX(Variables!$D$5:$D$105,MATCH($A1778,Variables!$A$5:$A$105,0)))&amp;"."&amp;AE$5</f>
        <v/>
      </c>
      <c r="AF1778" s="28">
        <f>AF1769*Settings!$C$13*$D1778</f>
        <v/>
      </c>
      <c r="AG1778" s="29">
        <f>AG1769*Settings!$C$13*$D1778</f>
        <v/>
      </c>
      <c r="AH1778" s="29">
        <f>AH1769*Settings!$C$13*$D1778</f>
        <v/>
      </c>
      <c r="AI1778" s="29">
        <f>AI1769*Settings!$C$13*$D1778</f>
        <v/>
      </c>
      <c r="AJ1778" s="29">
        <f>AJ1769*Settings!$C$13*$D1778</f>
        <v/>
      </c>
      <c r="AK1778" s="29">
        <f>AK1769*Settings!$C$13*$D1778</f>
        <v/>
      </c>
      <c r="AL1778" s="29">
        <f>AL1769*Settings!$C$13*$D1778</f>
        <v/>
      </c>
      <c r="AM1778" s="29">
        <f>AM1769*Settings!$C$13*$D1778</f>
        <v/>
      </c>
      <c r="AN1778" s="29">
        <f>AN1769*Settings!$C$13*$D1778</f>
        <v/>
      </c>
      <c r="AO1778" s="29">
        <f>AO1769*Settings!$C$13*$D1778</f>
        <v/>
      </c>
      <c r="AP1778" s="29">
        <f>AP1769*Settings!$C$13*$D1778</f>
        <v/>
      </c>
      <c r="AQ1778" s="29">
        <f>AQ1769*Settings!$C$13*$D1778</f>
        <v/>
      </c>
      <c r="AR1778" s="29">
        <f>AR1769*Settings!$C$13*$D1778</f>
        <v/>
      </c>
      <c r="AS1778" s="29">
        <f>AS1769*Settings!$C$13*$D1778</f>
        <v/>
      </c>
      <c r="AT1778" s="29">
        <f>AT1769*Settings!$C$13*$D1778</f>
        <v/>
      </c>
      <c r="AU1778" s="29">
        <f>AU1769*Settings!$C$13*$D1778</f>
        <v/>
      </c>
      <c r="AV1778" s="29">
        <f>AV1769*Settings!$C$13*$D1778</f>
        <v/>
      </c>
      <c r="AW1778" s="29">
        <f>AW1769*Settings!$C$13*$D1778</f>
        <v/>
      </c>
      <c r="AX1778" s="49">
        <f>EMISSIONS(AX1769,Settings!$C$13,$D1778)</f>
        <v/>
      </c>
    </row>
    <row r="1779" hidden="1" outlineLevel="2">
      <c r="A1779" s="5" t="inlineStr">
        <is>
          <t>co2</t>
        </is>
      </c>
      <c r="B1779" s="5" t="inlineStr">
        <is>
          <t>oop</t>
        </is>
      </c>
      <c r="C1779" s="5" t="inlineStr">
        <is>
          <t>ftr</t>
        </is>
      </c>
      <c r="D1779" s="40">
        <f>INDEX(Inputs!$T$5:$T$132,MATCH($B1779&amp;"|"&amp;$C1779,Inputs!$A$5:$A$132,0))</f>
        <v/>
      </c>
      <c r="E1779" s="39" t="n"/>
      <c r="F1779" s="39" t="n"/>
      <c r="G1779" s="39" t="n"/>
      <c r="H1779" s="5">
        <f>INDEX(Variables!$B$5:$B$105,MATCH($A1779,Variables!$A$5:$A$105,0))&amp;IF($C1779="",""," | "&amp;INDEX(Mapping!$B$5:$B$26,MATCH($C1779,Mapping!$A$5:$A$26,0))&amp;" | "&amp;INDEX(Mapping!$B$30:$B$41,MATCH($B1779,Mapping!$A$30:$A$41,0)))</f>
        <v/>
      </c>
      <c r="I1779" s="5">
        <f>INDEX(Variables!$C$5:$C$105,MATCH($A1779,Variables!$A$5:$A$105,0))</f>
        <v/>
      </c>
      <c r="J1779" s="5">
        <f>INDEX(Variables!$E$5:$E$105,MATCH($A1779,Variables!$A$5:$A$105,0))</f>
        <v/>
      </c>
      <c r="K1779" s="25">
        <f>LOWER(Settings!$C$4)&amp;".mit."&amp;$A1779&amp;IF($C1779="","","."&amp;$C1779&amp;"."&amp;$B1779)&amp;IF(INDEX(Variables!$D$5:$D$105,MATCH($A1779,Variables!$A$5:$A$105,0))="","","."&amp;INDEX(Variables!$D$5:$D$105,MATCH($A1779,Variables!$A$5:$A$105,0)))&amp;"."&amp;K$5</f>
        <v/>
      </c>
      <c r="L1779" s="28">
        <f>L1770*Settings!$C$13*$D1779</f>
        <v/>
      </c>
      <c r="M1779" s="29">
        <f>M1770*Settings!$C$13*$D1779</f>
        <v/>
      </c>
      <c r="N1779" s="29">
        <f>N1770*Settings!$C$13*$D1779</f>
        <v/>
      </c>
      <c r="O1779" s="29">
        <f>O1770*Settings!$C$13*$D1779</f>
        <v/>
      </c>
      <c r="P1779" s="29">
        <f>P1770*Settings!$C$13*$D1779</f>
        <v/>
      </c>
      <c r="Q1779" s="29">
        <f>Q1770*Settings!$C$13*$D1779</f>
        <v/>
      </c>
      <c r="R1779" s="29">
        <f>R1770*Settings!$C$13*$D1779</f>
        <v/>
      </c>
      <c r="S1779" s="29">
        <f>S1770*Settings!$C$13*$D1779</f>
        <v/>
      </c>
      <c r="T1779" s="29">
        <f>T1770*Settings!$C$13*$D1779</f>
        <v/>
      </c>
      <c r="U1779" s="29">
        <f>U1770*Settings!$C$13*$D1779</f>
        <v/>
      </c>
      <c r="V1779" s="29">
        <f>V1770*Settings!$C$13*$D1779</f>
        <v/>
      </c>
      <c r="W1779" s="29">
        <f>W1770*Settings!$C$13*$D1779</f>
        <v/>
      </c>
      <c r="X1779" s="29">
        <f>X1770*Settings!$C$13*$D1779</f>
        <v/>
      </c>
      <c r="Y1779" s="29">
        <f>Y1770*Settings!$C$13*$D1779</f>
        <v/>
      </c>
      <c r="Z1779" s="29">
        <f>Z1770*Settings!$C$13*$D1779</f>
        <v/>
      </c>
      <c r="AA1779" s="29">
        <f>AA1770*Settings!$C$13*$D1779</f>
        <v/>
      </c>
      <c r="AB1779" s="29">
        <f>AB1770*Settings!$C$13*$D1779</f>
        <v/>
      </c>
      <c r="AC1779" s="29">
        <f>AC1770*Settings!$C$13*$D1779</f>
        <v/>
      </c>
      <c r="AD1779" s="49">
        <f>EMISSIONS(AD1770,Settings!$C$13,$D1779)</f>
        <v/>
      </c>
      <c r="AE1779" s="25">
        <f>LOWER(Settings!$C$4)&amp;".mit."&amp;$A1779&amp;IF($C1779="","","."&amp;$C1779&amp;"."&amp;$B1779)&amp;IF(INDEX(Variables!$D$5:$D$105,MATCH($A1779,Variables!$A$5:$A$105,0))="","","."&amp;INDEX(Variables!$D$5:$D$105,MATCH($A1779,Variables!$A$5:$A$105,0)))&amp;"."&amp;AE$5</f>
        <v/>
      </c>
      <c r="AF1779" s="28">
        <f>AF1770*Settings!$C$13*$D1779</f>
        <v/>
      </c>
      <c r="AG1779" s="29">
        <f>AG1770*Settings!$C$13*$D1779</f>
        <v/>
      </c>
      <c r="AH1779" s="29">
        <f>AH1770*Settings!$C$13*$D1779</f>
        <v/>
      </c>
      <c r="AI1779" s="29">
        <f>AI1770*Settings!$C$13*$D1779</f>
        <v/>
      </c>
      <c r="AJ1779" s="29">
        <f>AJ1770*Settings!$C$13*$D1779</f>
        <v/>
      </c>
      <c r="AK1779" s="29">
        <f>AK1770*Settings!$C$13*$D1779</f>
        <v/>
      </c>
      <c r="AL1779" s="29">
        <f>AL1770*Settings!$C$13*$D1779</f>
        <v/>
      </c>
      <c r="AM1779" s="29">
        <f>AM1770*Settings!$C$13*$D1779</f>
        <v/>
      </c>
      <c r="AN1779" s="29">
        <f>AN1770*Settings!$C$13*$D1779</f>
        <v/>
      </c>
      <c r="AO1779" s="29">
        <f>AO1770*Settings!$C$13*$D1779</f>
        <v/>
      </c>
      <c r="AP1779" s="29">
        <f>AP1770*Settings!$C$13*$D1779</f>
        <v/>
      </c>
      <c r="AQ1779" s="29">
        <f>AQ1770*Settings!$C$13*$D1779</f>
        <v/>
      </c>
      <c r="AR1779" s="29">
        <f>AR1770*Settings!$C$13*$D1779</f>
        <v/>
      </c>
      <c r="AS1779" s="29">
        <f>AS1770*Settings!$C$13*$D1779</f>
        <v/>
      </c>
      <c r="AT1779" s="29">
        <f>AT1770*Settings!$C$13*$D1779</f>
        <v/>
      </c>
      <c r="AU1779" s="29">
        <f>AU1770*Settings!$C$13*$D1779</f>
        <v/>
      </c>
      <c r="AV1779" s="29">
        <f>AV1770*Settings!$C$13*$D1779</f>
        <v/>
      </c>
      <c r="AW1779" s="29">
        <f>AW1770*Settings!$C$13*$D1779</f>
        <v/>
      </c>
      <c r="AX1779" s="49">
        <f>EMISSIONS(AX1770,Settings!$C$13,$D1779)</f>
        <v/>
      </c>
    </row>
    <row r="1780" hidden="1" outlineLevel="2">
      <c r="A1780" s="5" t="inlineStr">
        <is>
          <t>co2</t>
        </is>
      </c>
      <c r="B1780" s="5" t="inlineStr">
        <is>
          <t>bio</t>
        </is>
      </c>
      <c r="C1780" s="5" t="inlineStr">
        <is>
          <t>ftr</t>
        </is>
      </c>
      <c r="D1780" s="40">
        <f>INDEX(Inputs!$T$5:$T$132,MATCH($B1780&amp;"|"&amp;$C1780,Inputs!$A$5:$A$132,0))</f>
        <v/>
      </c>
      <c r="E1780" s="39" t="n"/>
      <c r="F1780" s="39" t="n"/>
      <c r="G1780" s="39" t="n"/>
      <c r="H1780" s="5">
        <f>INDEX(Variables!$B$5:$B$105,MATCH($A1780,Variables!$A$5:$A$105,0))&amp;IF($C1780="",""," | "&amp;INDEX(Mapping!$B$5:$B$26,MATCH($C1780,Mapping!$A$5:$A$26,0))&amp;" | "&amp;INDEX(Mapping!$B$30:$B$41,MATCH($B1780,Mapping!$A$30:$A$41,0)))</f>
        <v/>
      </c>
      <c r="I1780" s="5">
        <f>INDEX(Variables!$C$5:$C$105,MATCH($A1780,Variables!$A$5:$A$105,0))</f>
        <v/>
      </c>
      <c r="J1780" s="5">
        <f>INDEX(Variables!$E$5:$E$105,MATCH($A1780,Variables!$A$5:$A$105,0))</f>
        <v/>
      </c>
      <c r="K1780" s="25">
        <f>LOWER(Settings!$C$4)&amp;".mit."&amp;$A1780&amp;IF($C1780="","","."&amp;$C1780&amp;"."&amp;$B1780)&amp;IF(INDEX(Variables!$D$5:$D$105,MATCH($A1780,Variables!$A$5:$A$105,0))="","","."&amp;INDEX(Variables!$D$5:$D$105,MATCH($A1780,Variables!$A$5:$A$105,0)))&amp;"."&amp;K$5</f>
        <v/>
      </c>
      <c r="L1780" s="28">
        <f>L1771*Settings!$C$13*$D1780</f>
        <v/>
      </c>
      <c r="M1780" s="29">
        <f>M1771*Settings!$C$13*$D1780</f>
        <v/>
      </c>
      <c r="N1780" s="29">
        <f>N1771*Settings!$C$13*$D1780</f>
        <v/>
      </c>
      <c r="O1780" s="29">
        <f>O1771*Settings!$C$13*$D1780</f>
        <v/>
      </c>
      <c r="P1780" s="29">
        <f>P1771*Settings!$C$13*$D1780</f>
        <v/>
      </c>
      <c r="Q1780" s="29">
        <f>Q1771*Settings!$C$13*$D1780</f>
        <v/>
      </c>
      <c r="R1780" s="29">
        <f>R1771*Settings!$C$13*$D1780</f>
        <v/>
      </c>
      <c r="S1780" s="29">
        <f>S1771*Settings!$C$13*$D1780</f>
        <v/>
      </c>
      <c r="T1780" s="29">
        <f>T1771*Settings!$C$13*$D1780</f>
        <v/>
      </c>
      <c r="U1780" s="29">
        <f>U1771*Settings!$C$13*$D1780</f>
        <v/>
      </c>
      <c r="V1780" s="29">
        <f>V1771*Settings!$C$13*$D1780</f>
        <v/>
      </c>
      <c r="W1780" s="29">
        <f>W1771*Settings!$C$13*$D1780</f>
        <v/>
      </c>
      <c r="X1780" s="29">
        <f>X1771*Settings!$C$13*$D1780</f>
        <v/>
      </c>
      <c r="Y1780" s="29">
        <f>Y1771*Settings!$C$13*$D1780</f>
        <v/>
      </c>
      <c r="Z1780" s="29">
        <f>Z1771*Settings!$C$13*$D1780</f>
        <v/>
      </c>
      <c r="AA1780" s="29">
        <f>AA1771*Settings!$C$13*$D1780</f>
        <v/>
      </c>
      <c r="AB1780" s="29">
        <f>AB1771*Settings!$C$13*$D1780</f>
        <v/>
      </c>
      <c r="AC1780" s="29">
        <f>AC1771*Settings!$C$13*$D1780</f>
        <v/>
      </c>
      <c r="AD1780" s="49">
        <f>EMISSIONS(AD1771,Settings!$C$13,$D1780)</f>
        <v/>
      </c>
      <c r="AE1780" s="25">
        <f>LOWER(Settings!$C$4)&amp;".mit."&amp;$A1780&amp;IF($C1780="","","."&amp;$C1780&amp;"."&amp;$B1780)&amp;IF(INDEX(Variables!$D$5:$D$105,MATCH($A1780,Variables!$A$5:$A$105,0))="","","."&amp;INDEX(Variables!$D$5:$D$105,MATCH($A1780,Variables!$A$5:$A$105,0)))&amp;"."&amp;AE$5</f>
        <v/>
      </c>
      <c r="AF1780" s="28">
        <f>AF1771*Settings!$C$13*$D1780</f>
        <v/>
      </c>
      <c r="AG1780" s="29">
        <f>AG1771*Settings!$C$13*$D1780</f>
        <v/>
      </c>
      <c r="AH1780" s="29">
        <f>AH1771*Settings!$C$13*$D1780</f>
        <v/>
      </c>
      <c r="AI1780" s="29">
        <f>AI1771*Settings!$C$13*$D1780</f>
        <v/>
      </c>
      <c r="AJ1780" s="29">
        <f>AJ1771*Settings!$C$13*$D1780</f>
        <v/>
      </c>
      <c r="AK1780" s="29">
        <f>AK1771*Settings!$C$13*$D1780</f>
        <v/>
      </c>
      <c r="AL1780" s="29">
        <f>AL1771*Settings!$C$13*$D1780</f>
        <v/>
      </c>
      <c r="AM1780" s="29">
        <f>AM1771*Settings!$C$13*$D1780</f>
        <v/>
      </c>
      <c r="AN1780" s="29">
        <f>AN1771*Settings!$C$13*$D1780</f>
        <v/>
      </c>
      <c r="AO1780" s="29">
        <f>AO1771*Settings!$C$13*$D1780</f>
        <v/>
      </c>
      <c r="AP1780" s="29">
        <f>AP1771*Settings!$C$13*$D1780</f>
        <v/>
      </c>
      <c r="AQ1780" s="29">
        <f>AQ1771*Settings!$C$13*$D1780</f>
        <v/>
      </c>
      <c r="AR1780" s="29">
        <f>AR1771*Settings!$C$13*$D1780</f>
        <v/>
      </c>
      <c r="AS1780" s="29">
        <f>AS1771*Settings!$C$13*$D1780</f>
        <v/>
      </c>
      <c r="AT1780" s="29">
        <f>AT1771*Settings!$C$13*$D1780</f>
        <v/>
      </c>
      <c r="AU1780" s="29">
        <f>AU1771*Settings!$C$13*$D1780</f>
        <v/>
      </c>
      <c r="AV1780" s="29">
        <f>AV1771*Settings!$C$13*$D1780</f>
        <v/>
      </c>
      <c r="AW1780" s="29">
        <f>AW1771*Settings!$C$13*$D1780</f>
        <v/>
      </c>
      <c r="AX1780" s="49">
        <f>EMISSIONS(AX1771,Settings!$C$13,$D1780)</f>
        <v/>
      </c>
    </row>
    <row r="1781" hidden="1" outlineLevel="2"/>
    <row r="1782" hidden="1" outlineLevel="2">
      <c r="A1782" s="5" t="inlineStr">
        <is>
          <t>rtx</t>
        </is>
      </c>
      <c r="B1782" s="5" t="inlineStr">
        <is>
          <t>coa</t>
        </is>
      </c>
      <c r="C1782" s="5" t="inlineStr">
        <is>
          <t>ftr</t>
        </is>
      </c>
      <c r="D1782" s="40">
        <f>INDEX(Inputs!$R$5:$R$132,MATCH($B1782&amp;"|"&amp;$C1782,Inputs!$A$5:$A$132,0))</f>
        <v/>
      </c>
      <c r="E1782" s="39" t="n"/>
      <c r="F1782" s="39" t="n"/>
      <c r="G1782" s="39" t="n"/>
      <c r="H1782" s="5">
        <f>INDEX(Variables!$B$5:$B$105,MATCH($A1782,Variables!$A$5:$A$105,0))&amp;IF($C1782="",""," | "&amp;INDEX(Mapping!$B$5:$B$26,MATCH($C1782,Mapping!$A$5:$A$26,0))&amp;" | "&amp;INDEX(Mapping!$B$30:$B$41,MATCH($B1782,Mapping!$A$30:$A$41,0)))</f>
        <v/>
      </c>
      <c r="I1782" s="5">
        <f>INDEX(Variables!$C$5:$C$105,MATCH($A1782,Variables!$A$5:$A$105,0))</f>
        <v/>
      </c>
      <c r="J1782" s="5">
        <f>INDEX(Variables!$E$5:$E$105,MATCH($A1782,Variables!$A$5:$A$105,0))</f>
        <v/>
      </c>
      <c r="K1782" s="25">
        <f>LOWER(Settings!$C$4)&amp;".mit."&amp;$A1782&amp;IF($C1782="","","."&amp;$C1782&amp;"."&amp;$B1782)&amp;IF(INDEX(Variables!$D$5:$D$105,MATCH($A1782,Variables!$A$5:$A$105,0))="","","."&amp;INDEX(Variables!$D$5:$D$105,MATCH($A1782,Variables!$A$5:$A$105,0)))&amp;"."&amp;K$5</f>
        <v/>
      </c>
      <c r="L1782" s="46">
        <f>L1764*Settings!$C$13*(INDEX(L$258:L$269,$D1782)+INDEX(L$245:L$256,$D1782))</f>
        <v/>
      </c>
      <c r="M1782" s="47">
        <f>M1764*Settings!$C$13*(INDEX(M$258:M$269,$D1782)+INDEX(M$245:M$256,$D1782))</f>
        <v/>
      </c>
      <c r="N1782" s="47">
        <f>N1764*Settings!$C$13*(INDEX(N$258:N$269,$D1782)+INDEX(N$245:N$256,$D1782))</f>
        <v/>
      </c>
      <c r="O1782" s="47">
        <f>O1764*Settings!$C$13*(INDEX(O$258:O$269,$D1782)+INDEX(O$245:O$256,$D1782))</f>
        <v/>
      </c>
      <c r="P1782" s="47">
        <f>P1764*Settings!$C$13*(INDEX(P$258:P$269,$D1782)+INDEX(P$245:P$256,$D1782))</f>
        <v/>
      </c>
      <c r="Q1782" s="47">
        <f>Q1764*Settings!$C$13*(INDEX(Q$258:Q$269,$D1782)+INDEX(Q$245:Q$256,$D1782))</f>
        <v/>
      </c>
      <c r="R1782" s="47">
        <f>R1764*Settings!$C$13*(INDEX(R$258:R$269,$D1782)+INDEX(R$245:R$256,$D1782))</f>
        <v/>
      </c>
      <c r="S1782" s="47">
        <f>S1764*Settings!$C$13*(INDEX(S$258:S$269,$D1782)+INDEX(S$245:S$256,$D1782))</f>
        <v/>
      </c>
      <c r="T1782" s="47">
        <f>T1764*Settings!$C$13*(INDEX(T$258:T$269,$D1782)+INDEX(T$245:T$256,$D1782))</f>
        <v/>
      </c>
      <c r="U1782" s="47">
        <f>U1764*Settings!$C$13*(INDEX(U$258:U$269,$D1782)+INDEX(U$245:U$256,$D1782))</f>
        <v/>
      </c>
      <c r="V1782" s="47">
        <f>V1764*Settings!$C$13*(INDEX(V$258:V$269,$D1782)+INDEX(V$245:V$256,$D1782))</f>
        <v/>
      </c>
      <c r="W1782" s="47">
        <f>W1764*Settings!$C$13*(INDEX(W$258:W$269,$D1782)+INDEX(W$245:W$256,$D1782))</f>
        <v/>
      </c>
      <c r="X1782" s="47">
        <f>X1764*Settings!$C$13*(INDEX(X$258:X$269,$D1782)+INDEX(X$245:X$256,$D1782))</f>
        <v/>
      </c>
      <c r="Y1782" s="47">
        <f>Y1764*Settings!$C$13*(INDEX(Y$258:Y$269,$D1782)+INDEX(Y$245:Y$256,$D1782))</f>
        <v/>
      </c>
      <c r="Z1782" s="47">
        <f>Z1764*Settings!$C$13*(INDEX(Z$258:Z$269,$D1782)+INDEX(Z$245:Z$256,$D1782))</f>
        <v/>
      </c>
      <c r="AA1782" s="47">
        <f>AA1764*Settings!$C$13*(INDEX(AA$258:AA$269,$D1782)+INDEX(AA$245:AA$256,$D1782))</f>
        <v/>
      </c>
      <c r="AB1782" s="47">
        <f>AB1764*Settings!$C$13*(INDEX(AB$258:AB$269,$D1782)+INDEX(AB$245:AB$256,$D1782))</f>
        <v/>
      </c>
      <c r="AC1782" s="47">
        <f>AC1764*Settings!$C$13*(INDEX(AC$258:AC$269,$D1782)+INDEX(AC$245:AC$256,$D1782))</f>
        <v/>
      </c>
      <c r="AD1782" s="48">
        <f>REVENUE(AD1764,Settings!$C$13,INDEX(AD$258:AD$269,$D1782)+INDEX(AD$245:AD$256,$D1782))</f>
        <v/>
      </c>
      <c r="AE1782" s="25">
        <f>LOWER(Settings!$C$4)&amp;".mit."&amp;$A1782&amp;IF($C1782="","","."&amp;$C1782&amp;"."&amp;$B1782)&amp;IF(INDEX(Variables!$D$5:$D$105,MATCH($A1782,Variables!$A$5:$A$105,0))="","","."&amp;INDEX(Variables!$D$5:$D$105,MATCH($A1782,Variables!$A$5:$A$105,0)))&amp;"."&amp;AE$5</f>
        <v/>
      </c>
      <c r="AF1782" s="46">
        <f>AF1764*Settings!$C$13*(INDEX(AF$258:AF$269,$D1782)+INDEX(AF$245:AF$256,$D1782))</f>
        <v/>
      </c>
      <c r="AG1782" s="47">
        <f>AG1764*Settings!$C$13*(INDEX(AG$258:AG$269,$D1782)+INDEX(AG$245:AG$256,$D1782))</f>
        <v/>
      </c>
      <c r="AH1782" s="47">
        <f>AH1764*Settings!$C$13*(INDEX(AH$258:AH$269,$D1782)+INDEX(AH$245:AH$256,$D1782))</f>
        <v/>
      </c>
      <c r="AI1782" s="47">
        <f>AI1764*Settings!$C$13*(INDEX(AI$258:AI$269,$D1782)+INDEX(AI$245:AI$256,$D1782))</f>
        <v/>
      </c>
      <c r="AJ1782" s="47">
        <f>AJ1764*Settings!$C$13*(INDEX(AJ$258:AJ$269,$D1782)+INDEX(AJ$245:AJ$256,$D1782))</f>
        <v/>
      </c>
      <c r="AK1782" s="47">
        <f>AK1764*Settings!$C$13*(INDEX(AK$258:AK$269,$D1782)+INDEX(AK$245:AK$256,$D1782))</f>
        <v/>
      </c>
      <c r="AL1782" s="47">
        <f>AL1764*Settings!$C$13*(INDEX(AL$258:AL$269,$D1782)+INDEX(AL$245:AL$256,$D1782))</f>
        <v/>
      </c>
      <c r="AM1782" s="47">
        <f>AM1764*Settings!$C$13*(INDEX(AM$258:AM$269,$D1782)+INDEX(AM$245:AM$256,$D1782))</f>
        <v/>
      </c>
      <c r="AN1782" s="47">
        <f>AN1764*Settings!$C$13*(INDEX(AN$258:AN$269,$D1782)+INDEX(AN$245:AN$256,$D1782))</f>
        <v/>
      </c>
      <c r="AO1782" s="47">
        <f>AO1764*Settings!$C$13*(INDEX(AO$258:AO$269,$D1782)+INDEX(AO$245:AO$256,$D1782))</f>
        <v/>
      </c>
      <c r="AP1782" s="47">
        <f>AP1764*Settings!$C$13*(INDEX(AP$258:AP$269,$D1782)+INDEX(AP$245:AP$256,$D1782))</f>
        <v/>
      </c>
      <c r="AQ1782" s="47">
        <f>AQ1764*Settings!$C$13*(INDEX(AQ$258:AQ$269,$D1782)+INDEX(AQ$245:AQ$256,$D1782))</f>
        <v/>
      </c>
      <c r="AR1782" s="47">
        <f>AR1764*Settings!$C$13*(INDEX(AR$258:AR$269,$D1782)+INDEX(AR$245:AR$256,$D1782))</f>
        <v/>
      </c>
      <c r="AS1782" s="47">
        <f>AS1764*Settings!$C$13*(INDEX(AS$258:AS$269,$D1782)+INDEX(AS$245:AS$256,$D1782))</f>
        <v/>
      </c>
      <c r="AT1782" s="47">
        <f>AT1764*Settings!$C$13*(INDEX(AT$258:AT$269,$D1782)+INDEX(AT$245:AT$256,$D1782))</f>
        <v/>
      </c>
      <c r="AU1782" s="47">
        <f>AU1764*Settings!$C$13*(INDEX(AU$258:AU$269,$D1782)+INDEX(AU$245:AU$256,$D1782))</f>
        <v/>
      </c>
      <c r="AV1782" s="47">
        <f>AV1764*Settings!$C$13*(INDEX(AV$258:AV$269,$D1782)+INDEX(AV$245:AV$256,$D1782))</f>
        <v/>
      </c>
      <c r="AW1782" s="47">
        <f>AW1764*Settings!$C$13*(INDEX(AW$258:AW$269,$D1782)+INDEX(AW$245:AW$256,$D1782))</f>
        <v/>
      </c>
      <c r="AX1782" s="48">
        <f>REVENUE(AX1764,Settings!$C$13,INDEX(AX$258:AX$269,$D1782)+INDEX(AX$245:AX$256,$D1782))</f>
        <v/>
      </c>
    </row>
    <row r="1783" hidden="1" outlineLevel="2">
      <c r="A1783" s="5" t="inlineStr">
        <is>
          <t>rtx</t>
        </is>
      </c>
      <c r="B1783" s="5" t="inlineStr">
        <is>
          <t>nga</t>
        </is>
      </c>
      <c r="C1783" s="5" t="inlineStr">
        <is>
          <t>ftr</t>
        </is>
      </c>
      <c r="D1783" s="40">
        <f>INDEX(Inputs!$R$5:$R$132,MATCH($B1783&amp;"|"&amp;$C1783,Inputs!$A$5:$A$132,0))</f>
        <v/>
      </c>
      <c r="E1783" s="39" t="n"/>
      <c r="F1783" s="39" t="n"/>
      <c r="G1783" s="39" t="n"/>
      <c r="H1783" s="5">
        <f>INDEX(Variables!$B$5:$B$105,MATCH($A1783,Variables!$A$5:$A$105,0))&amp;IF($C1783="",""," | "&amp;INDEX(Mapping!$B$5:$B$26,MATCH($C1783,Mapping!$A$5:$A$26,0))&amp;" | "&amp;INDEX(Mapping!$B$30:$B$41,MATCH($B1783,Mapping!$A$30:$A$41,0)))</f>
        <v/>
      </c>
      <c r="I1783" s="5">
        <f>INDEX(Variables!$C$5:$C$105,MATCH($A1783,Variables!$A$5:$A$105,0))</f>
        <v/>
      </c>
      <c r="J1783" s="5">
        <f>INDEX(Variables!$E$5:$E$105,MATCH($A1783,Variables!$A$5:$A$105,0))</f>
        <v/>
      </c>
      <c r="K1783" s="25">
        <f>LOWER(Settings!$C$4)&amp;".mit."&amp;$A1783&amp;IF($C1783="","","."&amp;$C1783&amp;"."&amp;$B1783)&amp;IF(INDEX(Variables!$D$5:$D$105,MATCH($A1783,Variables!$A$5:$A$105,0))="","","."&amp;INDEX(Variables!$D$5:$D$105,MATCH($A1783,Variables!$A$5:$A$105,0)))&amp;"."&amp;K$5</f>
        <v/>
      </c>
      <c r="L1783" s="46">
        <f>L1765*Settings!$C$13*(INDEX(L$258:L$269,$D1783)+INDEX(L$245:L$256,$D1783))</f>
        <v/>
      </c>
      <c r="M1783" s="47">
        <f>M1765*Settings!$C$13*(INDEX(M$258:M$269,$D1783)+INDEX(M$245:M$256,$D1783))</f>
        <v/>
      </c>
      <c r="N1783" s="47">
        <f>N1765*Settings!$C$13*(INDEX(N$258:N$269,$D1783)+INDEX(N$245:N$256,$D1783))</f>
        <v/>
      </c>
      <c r="O1783" s="47">
        <f>O1765*Settings!$C$13*(INDEX(O$258:O$269,$D1783)+INDEX(O$245:O$256,$D1783))</f>
        <v/>
      </c>
      <c r="P1783" s="47">
        <f>P1765*Settings!$C$13*(INDEX(P$258:P$269,$D1783)+INDEX(P$245:P$256,$D1783))</f>
        <v/>
      </c>
      <c r="Q1783" s="47">
        <f>Q1765*Settings!$C$13*(INDEX(Q$258:Q$269,$D1783)+INDEX(Q$245:Q$256,$D1783))</f>
        <v/>
      </c>
      <c r="R1783" s="47">
        <f>R1765*Settings!$C$13*(INDEX(R$258:R$269,$D1783)+INDEX(R$245:R$256,$D1783))</f>
        <v/>
      </c>
      <c r="S1783" s="47">
        <f>S1765*Settings!$C$13*(INDEX(S$258:S$269,$D1783)+INDEX(S$245:S$256,$D1783))</f>
        <v/>
      </c>
      <c r="T1783" s="47">
        <f>T1765*Settings!$C$13*(INDEX(T$258:T$269,$D1783)+INDEX(T$245:T$256,$D1783))</f>
        <v/>
      </c>
      <c r="U1783" s="47">
        <f>U1765*Settings!$C$13*(INDEX(U$258:U$269,$D1783)+INDEX(U$245:U$256,$D1783))</f>
        <v/>
      </c>
      <c r="V1783" s="47">
        <f>V1765*Settings!$C$13*(INDEX(V$258:V$269,$D1783)+INDEX(V$245:V$256,$D1783))</f>
        <v/>
      </c>
      <c r="W1783" s="47">
        <f>W1765*Settings!$C$13*(INDEX(W$258:W$269,$D1783)+INDEX(W$245:W$256,$D1783))</f>
        <v/>
      </c>
      <c r="X1783" s="47">
        <f>X1765*Settings!$C$13*(INDEX(X$258:X$269,$D1783)+INDEX(X$245:X$256,$D1783))</f>
        <v/>
      </c>
      <c r="Y1783" s="47">
        <f>Y1765*Settings!$C$13*(INDEX(Y$258:Y$269,$D1783)+INDEX(Y$245:Y$256,$D1783))</f>
        <v/>
      </c>
      <c r="Z1783" s="47">
        <f>Z1765*Settings!$C$13*(INDEX(Z$258:Z$269,$D1783)+INDEX(Z$245:Z$256,$D1783))</f>
        <v/>
      </c>
      <c r="AA1783" s="47">
        <f>AA1765*Settings!$C$13*(INDEX(AA$258:AA$269,$D1783)+INDEX(AA$245:AA$256,$D1783))</f>
        <v/>
      </c>
      <c r="AB1783" s="47">
        <f>AB1765*Settings!$C$13*(INDEX(AB$258:AB$269,$D1783)+INDEX(AB$245:AB$256,$D1783))</f>
        <v/>
      </c>
      <c r="AC1783" s="47">
        <f>AC1765*Settings!$C$13*(INDEX(AC$258:AC$269,$D1783)+INDEX(AC$245:AC$256,$D1783))</f>
        <v/>
      </c>
      <c r="AD1783" s="48">
        <f>REVENUE(AD1765,Settings!$C$13,INDEX(AD$258:AD$269,$D1783)+INDEX(AD$245:AD$256,$D1783))</f>
        <v/>
      </c>
      <c r="AE1783" s="25">
        <f>LOWER(Settings!$C$4)&amp;".mit."&amp;$A1783&amp;IF($C1783="","","."&amp;$C1783&amp;"."&amp;$B1783)&amp;IF(INDEX(Variables!$D$5:$D$105,MATCH($A1783,Variables!$A$5:$A$105,0))="","","."&amp;INDEX(Variables!$D$5:$D$105,MATCH($A1783,Variables!$A$5:$A$105,0)))&amp;"."&amp;AE$5</f>
        <v/>
      </c>
      <c r="AF1783" s="46">
        <f>AF1765*Settings!$C$13*(INDEX(AF$258:AF$269,$D1783)+INDEX(AF$245:AF$256,$D1783))</f>
        <v/>
      </c>
      <c r="AG1783" s="47">
        <f>AG1765*Settings!$C$13*(INDEX(AG$258:AG$269,$D1783)+INDEX(AG$245:AG$256,$D1783))</f>
        <v/>
      </c>
      <c r="AH1783" s="47">
        <f>AH1765*Settings!$C$13*(INDEX(AH$258:AH$269,$D1783)+INDEX(AH$245:AH$256,$D1783))</f>
        <v/>
      </c>
      <c r="AI1783" s="47">
        <f>AI1765*Settings!$C$13*(INDEX(AI$258:AI$269,$D1783)+INDEX(AI$245:AI$256,$D1783))</f>
        <v/>
      </c>
      <c r="AJ1783" s="47">
        <f>AJ1765*Settings!$C$13*(INDEX(AJ$258:AJ$269,$D1783)+INDEX(AJ$245:AJ$256,$D1783))</f>
        <v/>
      </c>
      <c r="AK1783" s="47">
        <f>AK1765*Settings!$C$13*(INDEX(AK$258:AK$269,$D1783)+INDEX(AK$245:AK$256,$D1783))</f>
        <v/>
      </c>
      <c r="AL1783" s="47">
        <f>AL1765*Settings!$C$13*(INDEX(AL$258:AL$269,$D1783)+INDEX(AL$245:AL$256,$D1783))</f>
        <v/>
      </c>
      <c r="AM1783" s="47">
        <f>AM1765*Settings!$C$13*(INDEX(AM$258:AM$269,$D1783)+INDEX(AM$245:AM$256,$D1783))</f>
        <v/>
      </c>
      <c r="AN1783" s="47">
        <f>AN1765*Settings!$C$13*(INDEX(AN$258:AN$269,$D1783)+INDEX(AN$245:AN$256,$D1783))</f>
        <v/>
      </c>
      <c r="AO1783" s="47">
        <f>AO1765*Settings!$C$13*(INDEX(AO$258:AO$269,$D1783)+INDEX(AO$245:AO$256,$D1783))</f>
        <v/>
      </c>
      <c r="AP1783" s="47">
        <f>AP1765*Settings!$C$13*(INDEX(AP$258:AP$269,$D1783)+INDEX(AP$245:AP$256,$D1783))</f>
        <v/>
      </c>
      <c r="AQ1783" s="47">
        <f>AQ1765*Settings!$C$13*(INDEX(AQ$258:AQ$269,$D1783)+INDEX(AQ$245:AQ$256,$D1783))</f>
        <v/>
      </c>
      <c r="AR1783" s="47">
        <f>AR1765*Settings!$C$13*(INDEX(AR$258:AR$269,$D1783)+INDEX(AR$245:AR$256,$D1783))</f>
        <v/>
      </c>
      <c r="AS1783" s="47">
        <f>AS1765*Settings!$C$13*(INDEX(AS$258:AS$269,$D1783)+INDEX(AS$245:AS$256,$D1783))</f>
        <v/>
      </c>
      <c r="AT1783" s="47">
        <f>AT1765*Settings!$C$13*(INDEX(AT$258:AT$269,$D1783)+INDEX(AT$245:AT$256,$D1783))</f>
        <v/>
      </c>
      <c r="AU1783" s="47">
        <f>AU1765*Settings!$C$13*(INDEX(AU$258:AU$269,$D1783)+INDEX(AU$245:AU$256,$D1783))</f>
        <v/>
      </c>
      <c r="AV1783" s="47">
        <f>AV1765*Settings!$C$13*(INDEX(AV$258:AV$269,$D1783)+INDEX(AV$245:AV$256,$D1783))</f>
        <v/>
      </c>
      <c r="AW1783" s="47">
        <f>AW1765*Settings!$C$13*(INDEX(AW$258:AW$269,$D1783)+INDEX(AW$245:AW$256,$D1783))</f>
        <v/>
      </c>
      <c r="AX1783" s="48">
        <f>REVENUE(AX1765,Settings!$C$13,INDEX(AX$258:AX$269,$D1783)+INDEX(AX$245:AX$256,$D1783))</f>
        <v/>
      </c>
    </row>
    <row r="1784" hidden="1" outlineLevel="2">
      <c r="A1784" s="5" t="inlineStr">
        <is>
          <t>rtx</t>
        </is>
      </c>
      <c r="B1784" s="5" t="inlineStr">
        <is>
          <t>gso</t>
        </is>
      </c>
      <c r="C1784" s="5" t="inlineStr">
        <is>
          <t>ftr</t>
        </is>
      </c>
      <c r="D1784" s="40">
        <f>INDEX(Inputs!$R$5:$R$132,MATCH($B1784&amp;"|"&amp;$C1784,Inputs!$A$5:$A$132,0))</f>
        <v/>
      </c>
      <c r="E1784" s="39" t="n"/>
      <c r="F1784" s="39" t="n"/>
      <c r="G1784" s="39" t="n"/>
      <c r="H1784" s="5">
        <f>INDEX(Variables!$B$5:$B$105,MATCH($A1784,Variables!$A$5:$A$105,0))&amp;IF($C1784="",""," | "&amp;INDEX(Mapping!$B$5:$B$26,MATCH($C1784,Mapping!$A$5:$A$26,0))&amp;" | "&amp;INDEX(Mapping!$B$30:$B$41,MATCH($B1784,Mapping!$A$30:$A$41,0)))</f>
        <v/>
      </c>
      <c r="I1784" s="5">
        <f>INDEX(Variables!$C$5:$C$105,MATCH($A1784,Variables!$A$5:$A$105,0))</f>
        <v/>
      </c>
      <c r="J1784" s="5">
        <f>INDEX(Variables!$E$5:$E$105,MATCH($A1784,Variables!$A$5:$A$105,0))</f>
        <v/>
      </c>
      <c r="K1784" s="25">
        <f>LOWER(Settings!$C$4)&amp;".mit."&amp;$A1784&amp;IF($C1784="","","."&amp;$C1784&amp;"."&amp;$B1784)&amp;IF(INDEX(Variables!$D$5:$D$105,MATCH($A1784,Variables!$A$5:$A$105,0))="","","."&amp;INDEX(Variables!$D$5:$D$105,MATCH($A1784,Variables!$A$5:$A$105,0)))&amp;"."&amp;K$5</f>
        <v/>
      </c>
      <c r="L1784" s="46">
        <f>L1766*Settings!$C$13*(INDEX(L$258:L$269,$D1784)+INDEX(L$245:L$256,$D1784))</f>
        <v/>
      </c>
      <c r="M1784" s="47">
        <f>M1766*Settings!$C$13*(INDEX(M$258:M$269,$D1784)+INDEX(M$245:M$256,$D1784))</f>
        <v/>
      </c>
      <c r="N1784" s="47">
        <f>N1766*Settings!$C$13*(INDEX(N$258:N$269,$D1784)+INDEX(N$245:N$256,$D1784))</f>
        <v/>
      </c>
      <c r="O1784" s="47">
        <f>O1766*Settings!$C$13*(INDEX(O$258:O$269,$D1784)+INDEX(O$245:O$256,$D1784))</f>
        <v/>
      </c>
      <c r="P1784" s="47">
        <f>P1766*Settings!$C$13*(INDEX(P$258:P$269,$D1784)+INDEX(P$245:P$256,$D1784))</f>
        <v/>
      </c>
      <c r="Q1784" s="47">
        <f>Q1766*Settings!$C$13*(INDEX(Q$258:Q$269,$D1784)+INDEX(Q$245:Q$256,$D1784))</f>
        <v/>
      </c>
      <c r="R1784" s="47">
        <f>R1766*Settings!$C$13*(INDEX(R$258:R$269,$D1784)+INDEX(R$245:R$256,$D1784))</f>
        <v/>
      </c>
      <c r="S1784" s="47">
        <f>S1766*Settings!$C$13*(INDEX(S$258:S$269,$D1784)+INDEX(S$245:S$256,$D1784))</f>
        <v/>
      </c>
      <c r="T1784" s="47">
        <f>T1766*Settings!$C$13*(INDEX(T$258:T$269,$D1784)+INDEX(T$245:T$256,$D1784))</f>
        <v/>
      </c>
      <c r="U1784" s="47">
        <f>U1766*Settings!$C$13*(INDEX(U$258:U$269,$D1784)+INDEX(U$245:U$256,$D1784))</f>
        <v/>
      </c>
      <c r="V1784" s="47">
        <f>V1766*Settings!$C$13*(INDEX(V$258:V$269,$D1784)+INDEX(V$245:V$256,$D1784))</f>
        <v/>
      </c>
      <c r="W1784" s="47">
        <f>W1766*Settings!$C$13*(INDEX(W$258:W$269,$D1784)+INDEX(W$245:W$256,$D1784))</f>
        <v/>
      </c>
      <c r="X1784" s="47">
        <f>X1766*Settings!$C$13*(INDEX(X$258:X$269,$D1784)+INDEX(X$245:X$256,$D1784))</f>
        <v/>
      </c>
      <c r="Y1784" s="47">
        <f>Y1766*Settings!$C$13*(INDEX(Y$258:Y$269,$D1784)+INDEX(Y$245:Y$256,$D1784))</f>
        <v/>
      </c>
      <c r="Z1784" s="47">
        <f>Z1766*Settings!$C$13*(INDEX(Z$258:Z$269,$D1784)+INDEX(Z$245:Z$256,$D1784))</f>
        <v/>
      </c>
      <c r="AA1784" s="47">
        <f>AA1766*Settings!$C$13*(INDEX(AA$258:AA$269,$D1784)+INDEX(AA$245:AA$256,$D1784))</f>
        <v/>
      </c>
      <c r="AB1784" s="47">
        <f>AB1766*Settings!$C$13*(INDEX(AB$258:AB$269,$D1784)+INDEX(AB$245:AB$256,$D1784))</f>
        <v/>
      </c>
      <c r="AC1784" s="47">
        <f>AC1766*Settings!$C$13*(INDEX(AC$258:AC$269,$D1784)+INDEX(AC$245:AC$256,$D1784))</f>
        <v/>
      </c>
      <c r="AD1784" s="48">
        <f>REVENUE(AD1766,Settings!$C$13,INDEX(AD$258:AD$269,$D1784)+INDEX(AD$245:AD$256,$D1784))</f>
        <v/>
      </c>
      <c r="AE1784" s="25">
        <f>LOWER(Settings!$C$4)&amp;".mit."&amp;$A1784&amp;IF($C1784="","","."&amp;$C1784&amp;"."&amp;$B1784)&amp;IF(INDEX(Variables!$D$5:$D$105,MATCH($A1784,Variables!$A$5:$A$105,0))="","","."&amp;INDEX(Variables!$D$5:$D$105,MATCH($A1784,Variables!$A$5:$A$105,0)))&amp;"."&amp;AE$5</f>
        <v/>
      </c>
      <c r="AF1784" s="46">
        <f>AF1766*Settings!$C$13*(INDEX(AF$258:AF$269,$D1784)+INDEX(AF$245:AF$256,$D1784))</f>
        <v/>
      </c>
      <c r="AG1784" s="47">
        <f>AG1766*Settings!$C$13*(INDEX(AG$258:AG$269,$D1784)+INDEX(AG$245:AG$256,$D1784))</f>
        <v/>
      </c>
      <c r="AH1784" s="47">
        <f>AH1766*Settings!$C$13*(INDEX(AH$258:AH$269,$D1784)+INDEX(AH$245:AH$256,$D1784))</f>
        <v/>
      </c>
      <c r="AI1784" s="47">
        <f>AI1766*Settings!$C$13*(INDEX(AI$258:AI$269,$D1784)+INDEX(AI$245:AI$256,$D1784))</f>
        <v/>
      </c>
      <c r="AJ1784" s="47">
        <f>AJ1766*Settings!$C$13*(INDEX(AJ$258:AJ$269,$D1784)+INDEX(AJ$245:AJ$256,$D1784))</f>
        <v/>
      </c>
      <c r="AK1784" s="47">
        <f>AK1766*Settings!$C$13*(INDEX(AK$258:AK$269,$D1784)+INDEX(AK$245:AK$256,$D1784))</f>
        <v/>
      </c>
      <c r="AL1784" s="47">
        <f>AL1766*Settings!$C$13*(INDEX(AL$258:AL$269,$D1784)+INDEX(AL$245:AL$256,$D1784))</f>
        <v/>
      </c>
      <c r="AM1784" s="47">
        <f>AM1766*Settings!$C$13*(INDEX(AM$258:AM$269,$D1784)+INDEX(AM$245:AM$256,$D1784))</f>
        <v/>
      </c>
      <c r="AN1784" s="47">
        <f>AN1766*Settings!$C$13*(INDEX(AN$258:AN$269,$D1784)+INDEX(AN$245:AN$256,$D1784))</f>
        <v/>
      </c>
      <c r="AO1784" s="47">
        <f>AO1766*Settings!$C$13*(INDEX(AO$258:AO$269,$D1784)+INDEX(AO$245:AO$256,$D1784))</f>
        <v/>
      </c>
      <c r="AP1784" s="47">
        <f>AP1766*Settings!$C$13*(INDEX(AP$258:AP$269,$D1784)+INDEX(AP$245:AP$256,$D1784))</f>
        <v/>
      </c>
      <c r="AQ1784" s="47">
        <f>AQ1766*Settings!$C$13*(INDEX(AQ$258:AQ$269,$D1784)+INDEX(AQ$245:AQ$256,$D1784))</f>
        <v/>
      </c>
      <c r="AR1784" s="47">
        <f>AR1766*Settings!$C$13*(INDEX(AR$258:AR$269,$D1784)+INDEX(AR$245:AR$256,$D1784))</f>
        <v/>
      </c>
      <c r="AS1784" s="47">
        <f>AS1766*Settings!$C$13*(INDEX(AS$258:AS$269,$D1784)+INDEX(AS$245:AS$256,$D1784))</f>
        <v/>
      </c>
      <c r="AT1784" s="47">
        <f>AT1766*Settings!$C$13*(INDEX(AT$258:AT$269,$D1784)+INDEX(AT$245:AT$256,$D1784))</f>
        <v/>
      </c>
      <c r="AU1784" s="47">
        <f>AU1766*Settings!$C$13*(INDEX(AU$258:AU$269,$D1784)+INDEX(AU$245:AU$256,$D1784))</f>
        <v/>
      </c>
      <c r="AV1784" s="47">
        <f>AV1766*Settings!$C$13*(INDEX(AV$258:AV$269,$D1784)+INDEX(AV$245:AV$256,$D1784))</f>
        <v/>
      </c>
      <c r="AW1784" s="47">
        <f>AW1766*Settings!$C$13*(INDEX(AW$258:AW$269,$D1784)+INDEX(AW$245:AW$256,$D1784))</f>
        <v/>
      </c>
      <c r="AX1784" s="48">
        <f>REVENUE(AX1766,Settings!$C$13,INDEX(AX$258:AX$269,$D1784)+INDEX(AX$245:AX$256,$D1784))</f>
        <v/>
      </c>
    </row>
    <row r="1785" hidden="1" outlineLevel="2">
      <c r="A1785" s="5" t="inlineStr">
        <is>
          <t>rtx</t>
        </is>
      </c>
      <c r="B1785" s="5" t="inlineStr">
        <is>
          <t>die</t>
        </is>
      </c>
      <c r="C1785" s="5" t="inlineStr">
        <is>
          <t>ftr</t>
        </is>
      </c>
      <c r="D1785" s="40">
        <f>INDEX(Inputs!$R$5:$R$132,MATCH($B1785&amp;"|"&amp;$C1785,Inputs!$A$5:$A$132,0))</f>
        <v/>
      </c>
      <c r="E1785" s="39" t="n"/>
      <c r="F1785" s="39" t="n"/>
      <c r="G1785" s="39" t="n"/>
      <c r="H1785" s="5">
        <f>INDEX(Variables!$B$5:$B$105,MATCH($A1785,Variables!$A$5:$A$105,0))&amp;IF($C1785="",""," | "&amp;INDEX(Mapping!$B$5:$B$26,MATCH($C1785,Mapping!$A$5:$A$26,0))&amp;" | "&amp;INDEX(Mapping!$B$30:$B$41,MATCH($B1785,Mapping!$A$30:$A$41,0)))</f>
        <v/>
      </c>
      <c r="I1785" s="5">
        <f>INDEX(Variables!$C$5:$C$105,MATCH($A1785,Variables!$A$5:$A$105,0))</f>
        <v/>
      </c>
      <c r="J1785" s="5">
        <f>INDEX(Variables!$E$5:$E$105,MATCH($A1785,Variables!$A$5:$A$105,0))</f>
        <v/>
      </c>
      <c r="K1785" s="25">
        <f>LOWER(Settings!$C$4)&amp;".mit."&amp;$A1785&amp;IF($C1785="","","."&amp;$C1785&amp;"."&amp;$B1785)&amp;IF(INDEX(Variables!$D$5:$D$105,MATCH($A1785,Variables!$A$5:$A$105,0))="","","."&amp;INDEX(Variables!$D$5:$D$105,MATCH($A1785,Variables!$A$5:$A$105,0)))&amp;"."&amp;K$5</f>
        <v/>
      </c>
      <c r="L1785" s="46">
        <f>L1767*Settings!$C$13*(INDEX(L$258:L$269,$D1785)+INDEX(L$245:L$256,$D1785))</f>
        <v/>
      </c>
      <c r="M1785" s="47">
        <f>M1767*Settings!$C$13*(INDEX(M$258:M$269,$D1785)+INDEX(M$245:M$256,$D1785))</f>
        <v/>
      </c>
      <c r="N1785" s="47">
        <f>N1767*Settings!$C$13*(INDEX(N$258:N$269,$D1785)+INDEX(N$245:N$256,$D1785))</f>
        <v/>
      </c>
      <c r="O1785" s="47">
        <f>O1767*Settings!$C$13*(INDEX(O$258:O$269,$D1785)+INDEX(O$245:O$256,$D1785))</f>
        <v/>
      </c>
      <c r="P1785" s="47">
        <f>P1767*Settings!$C$13*(INDEX(P$258:P$269,$D1785)+INDEX(P$245:P$256,$D1785))</f>
        <v/>
      </c>
      <c r="Q1785" s="47">
        <f>Q1767*Settings!$C$13*(INDEX(Q$258:Q$269,$D1785)+INDEX(Q$245:Q$256,$D1785))</f>
        <v/>
      </c>
      <c r="R1785" s="47">
        <f>R1767*Settings!$C$13*(INDEX(R$258:R$269,$D1785)+INDEX(R$245:R$256,$D1785))</f>
        <v/>
      </c>
      <c r="S1785" s="47">
        <f>S1767*Settings!$C$13*(INDEX(S$258:S$269,$D1785)+INDEX(S$245:S$256,$D1785))</f>
        <v/>
      </c>
      <c r="T1785" s="47">
        <f>T1767*Settings!$C$13*(INDEX(T$258:T$269,$D1785)+INDEX(T$245:T$256,$D1785))</f>
        <v/>
      </c>
      <c r="U1785" s="47">
        <f>U1767*Settings!$C$13*(INDEX(U$258:U$269,$D1785)+INDEX(U$245:U$256,$D1785))</f>
        <v/>
      </c>
      <c r="V1785" s="47">
        <f>V1767*Settings!$C$13*(INDEX(V$258:V$269,$D1785)+INDEX(V$245:V$256,$D1785))</f>
        <v/>
      </c>
      <c r="W1785" s="47">
        <f>W1767*Settings!$C$13*(INDEX(W$258:W$269,$D1785)+INDEX(W$245:W$256,$D1785))</f>
        <v/>
      </c>
      <c r="X1785" s="47">
        <f>X1767*Settings!$C$13*(INDEX(X$258:X$269,$D1785)+INDEX(X$245:X$256,$D1785))</f>
        <v/>
      </c>
      <c r="Y1785" s="47">
        <f>Y1767*Settings!$C$13*(INDEX(Y$258:Y$269,$D1785)+INDEX(Y$245:Y$256,$D1785))</f>
        <v/>
      </c>
      <c r="Z1785" s="47">
        <f>Z1767*Settings!$C$13*(INDEX(Z$258:Z$269,$D1785)+INDEX(Z$245:Z$256,$D1785))</f>
        <v/>
      </c>
      <c r="AA1785" s="47">
        <f>AA1767*Settings!$C$13*(INDEX(AA$258:AA$269,$D1785)+INDEX(AA$245:AA$256,$D1785))</f>
        <v/>
      </c>
      <c r="AB1785" s="47">
        <f>AB1767*Settings!$C$13*(INDEX(AB$258:AB$269,$D1785)+INDEX(AB$245:AB$256,$D1785))</f>
        <v/>
      </c>
      <c r="AC1785" s="47">
        <f>AC1767*Settings!$C$13*(INDEX(AC$258:AC$269,$D1785)+INDEX(AC$245:AC$256,$D1785))</f>
        <v/>
      </c>
      <c r="AD1785" s="48">
        <f>REVENUE(AD1767,Settings!$C$13,INDEX(AD$258:AD$269,$D1785)+INDEX(AD$245:AD$256,$D1785))</f>
        <v/>
      </c>
      <c r="AE1785" s="25">
        <f>LOWER(Settings!$C$4)&amp;".mit."&amp;$A1785&amp;IF($C1785="","","."&amp;$C1785&amp;"."&amp;$B1785)&amp;IF(INDEX(Variables!$D$5:$D$105,MATCH($A1785,Variables!$A$5:$A$105,0))="","","."&amp;INDEX(Variables!$D$5:$D$105,MATCH($A1785,Variables!$A$5:$A$105,0)))&amp;"."&amp;AE$5</f>
        <v/>
      </c>
      <c r="AF1785" s="46">
        <f>AF1767*Settings!$C$13*(INDEX(AF$258:AF$269,$D1785)+INDEX(AF$245:AF$256,$D1785))</f>
        <v/>
      </c>
      <c r="AG1785" s="47">
        <f>AG1767*Settings!$C$13*(INDEX(AG$258:AG$269,$D1785)+INDEX(AG$245:AG$256,$D1785))</f>
        <v/>
      </c>
      <c r="AH1785" s="47">
        <f>AH1767*Settings!$C$13*(INDEX(AH$258:AH$269,$D1785)+INDEX(AH$245:AH$256,$D1785))</f>
        <v/>
      </c>
      <c r="AI1785" s="47">
        <f>AI1767*Settings!$C$13*(INDEX(AI$258:AI$269,$D1785)+INDEX(AI$245:AI$256,$D1785))</f>
        <v/>
      </c>
      <c r="AJ1785" s="47">
        <f>AJ1767*Settings!$C$13*(INDEX(AJ$258:AJ$269,$D1785)+INDEX(AJ$245:AJ$256,$D1785))</f>
        <v/>
      </c>
      <c r="AK1785" s="47">
        <f>AK1767*Settings!$C$13*(INDEX(AK$258:AK$269,$D1785)+INDEX(AK$245:AK$256,$D1785))</f>
        <v/>
      </c>
      <c r="AL1785" s="47">
        <f>AL1767*Settings!$C$13*(INDEX(AL$258:AL$269,$D1785)+INDEX(AL$245:AL$256,$D1785))</f>
        <v/>
      </c>
      <c r="AM1785" s="47">
        <f>AM1767*Settings!$C$13*(INDEX(AM$258:AM$269,$D1785)+INDEX(AM$245:AM$256,$D1785))</f>
        <v/>
      </c>
      <c r="AN1785" s="47">
        <f>AN1767*Settings!$C$13*(INDEX(AN$258:AN$269,$D1785)+INDEX(AN$245:AN$256,$D1785))</f>
        <v/>
      </c>
      <c r="AO1785" s="47">
        <f>AO1767*Settings!$C$13*(INDEX(AO$258:AO$269,$D1785)+INDEX(AO$245:AO$256,$D1785))</f>
        <v/>
      </c>
      <c r="AP1785" s="47">
        <f>AP1767*Settings!$C$13*(INDEX(AP$258:AP$269,$D1785)+INDEX(AP$245:AP$256,$D1785))</f>
        <v/>
      </c>
      <c r="AQ1785" s="47">
        <f>AQ1767*Settings!$C$13*(INDEX(AQ$258:AQ$269,$D1785)+INDEX(AQ$245:AQ$256,$D1785))</f>
        <v/>
      </c>
      <c r="AR1785" s="47">
        <f>AR1767*Settings!$C$13*(INDEX(AR$258:AR$269,$D1785)+INDEX(AR$245:AR$256,$D1785))</f>
        <v/>
      </c>
      <c r="AS1785" s="47">
        <f>AS1767*Settings!$C$13*(INDEX(AS$258:AS$269,$D1785)+INDEX(AS$245:AS$256,$D1785))</f>
        <v/>
      </c>
      <c r="AT1785" s="47">
        <f>AT1767*Settings!$C$13*(INDEX(AT$258:AT$269,$D1785)+INDEX(AT$245:AT$256,$D1785))</f>
        <v/>
      </c>
      <c r="AU1785" s="47">
        <f>AU1767*Settings!$C$13*(INDEX(AU$258:AU$269,$D1785)+INDEX(AU$245:AU$256,$D1785))</f>
        <v/>
      </c>
      <c r="AV1785" s="47">
        <f>AV1767*Settings!$C$13*(INDEX(AV$258:AV$269,$D1785)+INDEX(AV$245:AV$256,$D1785))</f>
        <v/>
      </c>
      <c r="AW1785" s="47">
        <f>AW1767*Settings!$C$13*(INDEX(AW$258:AW$269,$D1785)+INDEX(AW$245:AW$256,$D1785))</f>
        <v/>
      </c>
      <c r="AX1785" s="48">
        <f>REVENUE(AX1767,Settings!$C$13,INDEX(AX$258:AX$269,$D1785)+INDEX(AX$245:AX$256,$D1785))</f>
        <v/>
      </c>
    </row>
    <row r="1786" hidden="1" outlineLevel="2">
      <c r="A1786" s="5" t="inlineStr">
        <is>
          <t>rtx</t>
        </is>
      </c>
      <c r="B1786" s="5" t="inlineStr">
        <is>
          <t>lpg</t>
        </is>
      </c>
      <c r="C1786" s="5" t="inlineStr">
        <is>
          <t>ftr</t>
        </is>
      </c>
      <c r="D1786" s="40">
        <f>INDEX(Inputs!$R$5:$R$132,MATCH($B1786&amp;"|"&amp;$C1786,Inputs!$A$5:$A$132,0))</f>
        <v/>
      </c>
      <c r="E1786" s="39" t="n"/>
      <c r="F1786" s="39" t="n"/>
      <c r="G1786" s="39" t="n"/>
      <c r="H1786" s="5">
        <f>INDEX(Variables!$B$5:$B$105,MATCH($A1786,Variables!$A$5:$A$105,0))&amp;IF($C1786="",""," | "&amp;INDEX(Mapping!$B$5:$B$26,MATCH($C1786,Mapping!$A$5:$A$26,0))&amp;" | "&amp;INDEX(Mapping!$B$30:$B$41,MATCH($B1786,Mapping!$A$30:$A$41,0)))</f>
        <v/>
      </c>
      <c r="I1786" s="5">
        <f>INDEX(Variables!$C$5:$C$105,MATCH($A1786,Variables!$A$5:$A$105,0))</f>
        <v/>
      </c>
      <c r="J1786" s="5">
        <f>INDEX(Variables!$E$5:$E$105,MATCH($A1786,Variables!$A$5:$A$105,0))</f>
        <v/>
      </c>
      <c r="K1786" s="25">
        <f>LOWER(Settings!$C$4)&amp;".mit."&amp;$A1786&amp;IF($C1786="","","."&amp;$C1786&amp;"."&amp;$B1786)&amp;IF(INDEX(Variables!$D$5:$D$105,MATCH($A1786,Variables!$A$5:$A$105,0))="","","."&amp;INDEX(Variables!$D$5:$D$105,MATCH($A1786,Variables!$A$5:$A$105,0)))&amp;"."&amp;K$5</f>
        <v/>
      </c>
      <c r="L1786" s="46">
        <f>L1768*Settings!$C$13*(INDEX(L$258:L$269,$D1786)+INDEX(L$245:L$256,$D1786))</f>
        <v/>
      </c>
      <c r="M1786" s="47">
        <f>M1768*Settings!$C$13*(INDEX(M$258:M$269,$D1786)+INDEX(M$245:M$256,$D1786))</f>
        <v/>
      </c>
      <c r="N1786" s="47">
        <f>N1768*Settings!$C$13*(INDEX(N$258:N$269,$D1786)+INDEX(N$245:N$256,$D1786))</f>
        <v/>
      </c>
      <c r="O1786" s="47">
        <f>O1768*Settings!$C$13*(INDEX(O$258:O$269,$D1786)+INDEX(O$245:O$256,$D1786))</f>
        <v/>
      </c>
      <c r="P1786" s="47">
        <f>P1768*Settings!$C$13*(INDEX(P$258:P$269,$D1786)+INDEX(P$245:P$256,$D1786))</f>
        <v/>
      </c>
      <c r="Q1786" s="47">
        <f>Q1768*Settings!$C$13*(INDEX(Q$258:Q$269,$D1786)+INDEX(Q$245:Q$256,$D1786))</f>
        <v/>
      </c>
      <c r="R1786" s="47">
        <f>R1768*Settings!$C$13*(INDEX(R$258:R$269,$D1786)+INDEX(R$245:R$256,$D1786))</f>
        <v/>
      </c>
      <c r="S1786" s="47">
        <f>S1768*Settings!$C$13*(INDEX(S$258:S$269,$D1786)+INDEX(S$245:S$256,$D1786))</f>
        <v/>
      </c>
      <c r="T1786" s="47">
        <f>T1768*Settings!$C$13*(INDEX(T$258:T$269,$D1786)+INDEX(T$245:T$256,$D1786))</f>
        <v/>
      </c>
      <c r="U1786" s="47">
        <f>U1768*Settings!$C$13*(INDEX(U$258:U$269,$D1786)+INDEX(U$245:U$256,$D1786))</f>
        <v/>
      </c>
      <c r="V1786" s="47">
        <f>V1768*Settings!$C$13*(INDEX(V$258:V$269,$D1786)+INDEX(V$245:V$256,$D1786))</f>
        <v/>
      </c>
      <c r="W1786" s="47">
        <f>W1768*Settings!$C$13*(INDEX(W$258:W$269,$D1786)+INDEX(W$245:W$256,$D1786))</f>
        <v/>
      </c>
      <c r="X1786" s="47">
        <f>X1768*Settings!$C$13*(INDEX(X$258:X$269,$D1786)+INDEX(X$245:X$256,$D1786))</f>
        <v/>
      </c>
      <c r="Y1786" s="47">
        <f>Y1768*Settings!$C$13*(INDEX(Y$258:Y$269,$D1786)+INDEX(Y$245:Y$256,$D1786))</f>
        <v/>
      </c>
      <c r="Z1786" s="47">
        <f>Z1768*Settings!$C$13*(INDEX(Z$258:Z$269,$D1786)+INDEX(Z$245:Z$256,$D1786))</f>
        <v/>
      </c>
      <c r="AA1786" s="47">
        <f>AA1768*Settings!$C$13*(INDEX(AA$258:AA$269,$D1786)+INDEX(AA$245:AA$256,$D1786))</f>
        <v/>
      </c>
      <c r="AB1786" s="47">
        <f>AB1768*Settings!$C$13*(INDEX(AB$258:AB$269,$D1786)+INDEX(AB$245:AB$256,$D1786))</f>
        <v/>
      </c>
      <c r="AC1786" s="47">
        <f>AC1768*Settings!$C$13*(INDEX(AC$258:AC$269,$D1786)+INDEX(AC$245:AC$256,$D1786))</f>
        <v/>
      </c>
      <c r="AD1786" s="48">
        <f>REVENUE(AD1768,Settings!$C$13,INDEX(AD$258:AD$269,$D1786)+INDEX(AD$245:AD$256,$D1786))</f>
        <v/>
      </c>
      <c r="AE1786" s="25">
        <f>LOWER(Settings!$C$4)&amp;".mit."&amp;$A1786&amp;IF($C1786="","","."&amp;$C1786&amp;"."&amp;$B1786)&amp;IF(INDEX(Variables!$D$5:$D$105,MATCH($A1786,Variables!$A$5:$A$105,0))="","","."&amp;INDEX(Variables!$D$5:$D$105,MATCH($A1786,Variables!$A$5:$A$105,0)))&amp;"."&amp;AE$5</f>
        <v/>
      </c>
      <c r="AF1786" s="46">
        <f>AF1768*Settings!$C$13*(INDEX(AF$258:AF$269,$D1786)+INDEX(AF$245:AF$256,$D1786))</f>
        <v/>
      </c>
      <c r="AG1786" s="47">
        <f>AG1768*Settings!$C$13*(INDEX(AG$258:AG$269,$D1786)+INDEX(AG$245:AG$256,$D1786))</f>
        <v/>
      </c>
      <c r="AH1786" s="47">
        <f>AH1768*Settings!$C$13*(INDEX(AH$258:AH$269,$D1786)+INDEX(AH$245:AH$256,$D1786))</f>
        <v/>
      </c>
      <c r="AI1786" s="47">
        <f>AI1768*Settings!$C$13*(INDEX(AI$258:AI$269,$D1786)+INDEX(AI$245:AI$256,$D1786))</f>
        <v/>
      </c>
      <c r="AJ1786" s="47">
        <f>AJ1768*Settings!$C$13*(INDEX(AJ$258:AJ$269,$D1786)+INDEX(AJ$245:AJ$256,$D1786))</f>
        <v/>
      </c>
      <c r="AK1786" s="47">
        <f>AK1768*Settings!$C$13*(INDEX(AK$258:AK$269,$D1786)+INDEX(AK$245:AK$256,$D1786))</f>
        <v/>
      </c>
      <c r="AL1786" s="47">
        <f>AL1768*Settings!$C$13*(INDEX(AL$258:AL$269,$D1786)+INDEX(AL$245:AL$256,$D1786))</f>
        <v/>
      </c>
      <c r="AM1786" s="47">
        <f>AM1768*Settings!$C$13*(INDEX(AM$258:AM$269,$D1786)+INDEX(AM$245:AM$256,$D1786))</f>
        <v/>
      </c>
      <c r="AN1786" s="47">
        <f>AN1768*Settings!$C$13*(INDEX(AN$258:AN$269,$D1786)+INDEX(AN$245:AN$256,$D1786))</f>
        <v/>
      </c>
      <c r="AO1786" s="47">
        <f>AO1768*Settings!$C$13*(INDEX(AO$258:AO$269,$D1786)+INDEX(AO$245:AO$256,$D1786))</f>
        <v/>
      </c>
      <c r="AP1786" s="47">
        <f>AP1768*Settings!$C$13*(INDEX(AP$258:AP$269,$D1786)+INDEX(AP$245:AP$256,$D1786))</f>
        <v/>
      </c>
      <c r="AQ1786" s="47">
        <f>AQ1768*Settings!$C$13*(INDEX(AQ$258:AQ$269,$D1786)+INDEX(AQ$245:AQ$256,$D1786))</f>
        <v/>
      </c>
      <c r="AR1786" s="47">
        <f>AR1768*Settings!$C$13*(INDEX(AR$258:AR$269,$D1786)+INDEX(AR$245:AR$256,$D1786))</f>
        <v/>
      </c>
      <c r="AS1786" s="47">
        <f>AS1768*Settings!$C$13*(INDEX(AS$258:AS$269,$D1786)+INDEX(AS$245:AS$256,$D1786))</f>
        <v/>
      </c>
      <c r="AT1786" s="47">
        <f>AT1768*Settings!$C$13*(INDEX(AT$258:AT$269,$D1786)+INDEX(AT$245:AT$256,$D1786))</f>
        <v/>
      </c>
      <c r="AU1786" s="47">
        <f>AU1768*Settings!$C$13*(INDEX(AU$258:AU$269,$D1786)+INDEX(AU$245:AU$256,$D1786))</f>
        <v/>
      </c>
      <c r="AV1786" s="47">
        <f>AV1768*Settings!$C$13*(INDEX(AV$258:AV$269,$D1786)+INDEX(AV$245:AV$256,$D1786))</f>
        <v/>
      </c>
      <c r="AW1786" s="47">
        <f>AW1768*Settings!$C$13*(INDEX(AW$258:AW$269,$D1786)+INDEX(AW$245:AW$256,$D1786))</f>
        <v/>
      </c>
      <c r="AX1786" s="48">
        <f>REVENUE(AX1768,Settings!$C$13,INDEX(AX$258:AX$269,$D1786)+INDEX(AX$245:AX$256,$D1786))</f>
        <v/>
      </c>
    </row>
    <row r="1787" hidden="1" outlineLevel="2">
      <c r="A1787" s="5" t="inlineStr">
        <is>
          <t>rtx</t>
        </is>
      </c>
      <c r="B1787" s="5" t="inlineStr">
        <is>
          <t>ker</t>
        </is>
      </c>
      <c r="C1787" s="5" t="inlineStr">
        <is>
          <t>ftr</t>
        </is>
      </c>
      <c r="D1787" s="40">
        <f>INDEX(Inputs!$R$5:$R$132,MATCH($B1787&amp;"|"&amp;$C1787,Inputs!$A$5:$A$132,0))</f>
        <v/>
      </c>
      <c r="E1787" s="39" t="n"/>
      <c r="F1787" s="39" t="n"/>
      <c r="G1787" s="39" t="n"/>
      <c r="H1787" s="5">
        <f>INDEX(Variables!$B$5:$B$105,MATCH($A1787,Variables!$A$5:$A$105,0))&amp;IF($C1787="",""," | "&amp;INDEX(Mapping!$B$5:$B$26,MATCH($C1787,Mapping!$A$5:$A$26,0))&amp;" | "&amp;INDEX(Mapping!$B$30:$B$41,MATCH($B1787,Mapping!$A$30:$A$41,0)))</f>
        <v/>
      </c>
      <c r="I1787" s="5">
        <f>INDEX(Variables!$C$5:$C$105,MATCH($A1787,Variables!$A$5:$A$105,0))</f>
        <v/>
      </c>
      <c r="J1787" s="5">
        <f>INDEX(Variables!$E$5:$E$105,MATCH($A1787,Variables!$A$5:$A$105,0))</f>
        <v/>
      </c>
      <c r="K1787" s="25">
        <f>LOWER(Settings!$C$4)&amp;".mit."&amp;$A1787&amp;IF($C1787="","","."&amp;$C1787&amp;"."&amp;$B1787)&amp;IF(INDEX(Variables!$D$5:$D$105,MATCH($A1787,Variables!$A$5:$A$105,0))="","","."&amp;INDEX(Variables!$D$5:$D$105,MATCH($A1787,Variables!$A$5:$A$105,0)))&amp;"."&amp;K$5</f>
        <v/>
      </c>
      <c r="L1787" s="46">
        <f>L1769*Settings!$C$13*(INDEX(L$258:L$269,$D1787)+INDEX(L$245:L$256,$D1787))</f>
        <v/>
      </c>
      <c r="M1787" s="47">
        <f>M1769*Settings!$C$13*(INDEX(M$258:M$269,$D1787)+INDEX(M$245:M$256,$D1787))</f>
        <v/>
      </c>
      <c r="N1787" s="47">
        <f>N1769*Settings!$C$13*(INDEX(N$258:N$269,$D1787)+INDEX(N$245:N$256,$D1787))</f>
        <v/>
      </c>
      <c r="O1787" s="47">
        <f>O1769*Settings!$C$13*(INDEX(O$258:O$269,$D1787)+INDEX(O$245:O$256,$D1787))</f>
        <v/>
      </c>
      <c r="P1787" s="47">
        <f>P1769*Settings!$C$13*(INDEX(P$258:P$269,$D1787)+INDEX(P$245:P$256,$D1787))</f>
        <v/>
      </c>
      <c r="Q1787" s="47">
        <f>Q1769*Settings!$C$13*(INDEX(Q$258:Q$269,$D1787)+INDEX(Q$245:Q$256,$D1787))</f>
        <v/>
      </c>
      <c r="R1787" s="47">
        <f>R1769*Settings!$C$13*(INDEX(R$258:R$269,$D1787)+INDEX(R$245:R$256,$D1787))</f>
        <v/>
      </c>
      <c r="S1787" s="47">
        <f>S1769*Settings!$C$13*(INDEX(S$258:S$269,$D1787)+INDEX(S$245:S$256,$D1787))</f>
        <v/>
      </c>
      <c r="T1787" s="47">
        <f>T1769*Settings!$C$13*(INDEX(T$258:T$269,$D1787)+INDEX(T$245:T$256,$D1787))</f>
        <v/>
      </c>
      <c r="U1787" s="47">
        <f>U1769*Settings!$C$13*(INDEX(U$258:U$269,$D1787)+INDEX(U$245:U$256,$D1787))</f>
        <v/>
      </c>
      <c r="V1787" s="47">
        <f>V1769*Settings!$C$13*(INDEX(V$258:V$269,$D1787)+INDEX(V$245:V$256,$D1787))</f>
        <v/>
      </c>
      <c r="W1787" s="47">
        <f>W1769*Settings!$C$13*(INDEX(W$258:W$269,$D1787)+INDEX(W$245:W$256,$D1787))</f>
        <v/>
      </c>
      <c r="X1787" s="47">
        <f>X1769*Settings!$C$13*(INDEX(X$258:X$269,$D1787)+INDEX(X$245:X$256,$D1787))</f>
        <v/>
      </c>
      <c r="Y1787" s="47">
        <f>Y1769*Settings!$C$13*(INDEX(Y$258:Y$269,$D1787)+INDEX(Y$245:Y$256,$D1787))</f>
        <v/>
      </c>
      <c r="Z1787" s="47">
        <f>Z1769*Settings!$C$13*(INDEX(Z$258:Z$269,$D1787)+INDEX(Z$245:Z$256,$D1787))</f>
        <v/>
      </c>
      <c r="AA1787" s="47">
        <f>AA1769*Settings!$C$13*(INDEX(AA$258:AA$269,$D1787)+INDEX(AA$245:AA$256,$D1787))</f>
        <v/>
      </c>
      <c r="AB1787" s="47">
        <f>AB1769*Settings!$C$13*(INDEX(AB$258:AB$269,$D1787)+INDEX(AB$245:AB$256,$D1787))</f>
        <v/>
      </c>
      <c r="AC1787" s="47">
        <f>AC1769*Settings!$C$13*(INDEX(AC$258:AC$269,$D1787)+INDEX(AC$245:AC$256,$D1787))</f>
        <v/>
      </c>
      <c r="AD1787" s="48">
        <f>REVENUE(AD1769,Settings!$C$13,INDEX(AD$258:AD$269,$D1787)+INDEX(AD$245:AD$256,$D1787))</f>
        <v/>
      </c>
      <c r="AE1787" s="25">
        <f>LOWER(Settings!$C$4)&amp;".mit."&amp;$A1787&amp;IF($C1787="","","."&amp;$C1787&amp;"."&amp;$B1787)&amp;IF(INDEX(Variables!$D$5:$D$105,MATCH($A1787,Variables!$A$5:$A$105,0))="","","."&amp;INDEX(Variables!$D$5:$D$105,MATCH($A1787,Variables!$A$5:$A$105,0)))&amp;"."&amp;AE$5</f>
        <v/>
      </c>
      <c r="AF1787" s="46">
        <f>AF1769*Settings!$C$13*(INDEX(AF$258:AF$269,$D1787)+INDEX(AF$245:AF$256,$D1787))</f>
        <v/>
      </c>
      <c r="AG1787" s="47">
        <f>AG1769*Settings!$C$13*(INDEX(AG$258:AG$269,$D1787)+INDEX(AG$245:AG$256,$D1787))</f>
        <v/>
      </c>
      <c r="AH1787" s="47">
        <f>AH1769*Settings!$C$13*(INDEX(AH$258:AH$269,$D1787)+INDEX(AH$245:AH$256,$D1787))</f>
        <v/>
      </c>
      <c r="AI1787" s="47">
        <f>AI1769*Settings!$C$13*(INDEX(AI$258:AI$269,$D1787)+INDEX(AI$245:AI$256,$D1787))</f>
        <v/>
      </c>
      <c r="AJ1787" s="47">
        <f>AJ1769*Settings!$C$13*(INDEX(AJ$258:AJ$269,$D1787)+INDEX(AJ$245:AJ$256,$D1787))</f>
        <v/>
      </c>
      <c r="AK1787" s="47">
        <f>AK1769*Settings!$C$13*(INDEX(AK$258:AK$269,$D1787)+INDEX(AK$245:AK$256,$D1787))</f>
        <v/>
      </c>
      <c r="AL1787" s="47">
        <f>AL1769*Settings!$C$13*(INDEX(AL$258:AL$269,$D1787)+INDEX(AL$245:AL$256,$D1787))</f>
        <v/>
      </c>
      <c r="AM1787" s="47">
        <f>AM1769*Settings!$C$13*(INDEX(AM$258:AM$269,$D1787)+INDEX(AM$245:AM$256,$D1787))</f>
        <v/>
      </c>
      <c r="AN1787" s="47">
        <f>AN1769*Settings!$C$13*(INDEX(AN$258:AN$269,$D1787)+INDEX(AN$245:AN$256,$D1787))</f>
        <v/>
      </c>
      <c r="AO1787" s="47">
        <f>AO1769*Settings!$C$13*(INDEX(AO$258:AO$269,$D1787)+INDEX(AO$245:AO$256,$D1787))</f>
        <v/>
      </c>
      <c r="AP1787" s="47">
        <f>AP1769*Settings!$C$13*(INDEX(AP$258:AP$269,$D1787)+INDEX(AP$245:AP$256,$D1787))</f>
        <v/>
      </c>
      <c r="AQ1787" s="47">
        <f>AQ1769*Settings!$C$13*(INDEX(AQ$258:AQ$269,$D1787)+INDEX(AQ$245:AQ$256,$D1787))</f>
        <v/>
      </c>
      <c r="AR1787" s="47">
        <f>AR1769*Settings!$C$13*(INDEX(AR$258:AR$269,$D1787)+INDEX(AR$245:AR$256,$D1787))</f>
        <v/>
      </c>
      <c r="AS1787" s="47">
        <f>AS1769*Settings!$C$13*(INDEX(AS$258:AS$269,$D1787)+INDEX(AS$245:AS$256,$D1787))</f>
        <v/>
      </c>
      <c r="AT1787" s="47">
        <f>AT1769*Settings!$C$13*(INDEX(AT$258:AT$269,$D1787)+INDEX(AT$245:AT$256,$D1787))</f>
        <v/>
      </c>
      <c r="AU1787" s="47">
        <f>AU1769*Settings!$C$13*(INDEX(AU$258:AU$269,$D1787)+INDEX(AU$245:AU$256,$D1787))</f>
        <v/>
      </c>
      <c r="AV1787" s="47">
        <f>AV1769*Settings!$C$13*(INDEX(AV$258:AV$269,$D1787)+INDEX(AV$245:AV$256,$D1787))</f>
        <v/>
      </c>
      <c r="AW1787" s="47">
        <f>AW1769*Settings!$C$13*(INDEX(AW$258:AW$269,$D1787)+INDEX(AW$245:AW$256,$D1787))</f>
        <v/>
      </c>
      <c r="AX1787" s="48">
        <f>REVENUE(AX1769,Settings!$C$13,INDEX(AX$258:AX$269,$D1787)+INDEX(AX$245:AX$256,$D1787))</f>
        <v/>
      </c>
    </row>
    <row r="1788" hidden="1" outlineLevel="2">
      <c r="A1788" s="5" t="inlineStr">
        <is>
          <t>rtx</t>
        </is>
      </c>
      <c r="B1788" s="5" t="inlineStr">
        <is>
          <t>oop</t>
        </is>
      </c>
      <c r="C1788" s="5" t="inlineStr">
        <is>
          <t>ftr</t>
        </is>
      </c>
      <c r="D1788" s="40">
        <f>INDEX(Inputs!$R$5:$R$132,MATCH($B1788&amp;"|"&amp;$C1788,Inputs!$A$5:$A$132,0))</f>
        <v/>
      </c>
      <c r="E1788" s="39" t="n"/>
      <c r="F1788" s="39" t="n"/>
      <c r="G1788" s="39" t="n"/>
      <c r="H1788" s="5">
        <f>INDEX(Variables!$B$5:$B$105,MATCH($A1788,Variables!$A$5:$A$105,0))&amp;IF($C1788="",""," | "&amp;INDEX(Mapping!$B$5:$B$26,MATCH($C1788,Mapping!$A$5:$A$26,0))&amp;" | "&amp;INDEX(Mapping!$B$30:$B$41,MATCH($B1788,Mapping!$A$30:$A$41,0)))</f>
        <v/>
      </c>
      <c r="I1788" s="5">
        <f>INDEX(Variables!$C$5:$C$105,MATCH($A1788,Variables!$A$5:$A$105,0))</f>
        <v/>
      </c>
      <c r="J1788" s="5">
        <f>INDEX(Variables!$E$5:$E$105,MATCH($A1788,Variables!$A$5:$A$105,0))</f>
        <v/>
      </c>
      <c r="K1788" s="25">
        <f>LOWER(Settings!$C$4)&amp;".mit."&amp;$A1788&amp;IF($C1788="","","."&amp;$C1788&amp;"."&amp;$B1788)&amp;IF(INDEX(Variables!$D$5:$D$105,MATCH($A1788,Variables!$A$5:$A$105,0))="","","."&amp;INDEX(Variables!$D$5:$D$105,MATCH($A1788,Variables!$A$5:$A$105,0)))&amp;"."&amp;K$5</f>
        <v/>
      </c>
      <c r="L1788" s="46">
        <f>L1770*Settings!$C$13*(INDEX(L$258:L$269,$D1788)+INDEX(L$245:L$256,$D1788))</f>
        <v/>
      </c>
      <c r="M1788" s="47">
        <f>M1770*Settings!$C$13*(INDEX(M$258:M$269,$D1788)+INDEX(M$245:M$256,$D1788))</f>
        <v/>
      </c>
      <c r="N1788" s="47">
        <f>N1770*Settings!$C$13*(INDEX(N$258:N$269,$D1788)+INDEX(N$245:N$256,$D1788))</f>
        <v/>
      </c>
      <c r="O1788" s="47">
        <f>O1770*Settings!$C$13*(INDEX(O$258:O$269,$D1788)+INDEX(O$245:O$256,$D1788))</f>
        <v/>
      </c>
      <c r="P1788" s="47">
        <f>P1770*Settings!$C$13*(INDEX(P$258:P$269,$D1788)+INDEX(P$245:P$256,$D1788))</f>
        <v/>
      </c>
      <c r="Q1788" s="47">
        <f>Q1770*Settings!$C$13*(INDEX(Q$258:Q$269,$D1788)+INDEX(Q$245:Q$256,$D1788))</f>
        <v/>
      </c>
      <c r="R1788" s="47">
        <f>R1770*Settings!$C$13*(INDEX(R$258:R$269,$D1788)+INDEX(R$245:R$256,$D1788))</f>
        <v/>
      </c>
      <c r="S1788" s="47">
        <f>S1770*Settings!$C$13*(INDEX(S$258:S$269,$D1788)+INDEX(S$245:S$256,$D1788))</f>
        <v/>
      </c>
      <c r="T1788" s="47">
        <f>T1770*Settings!$C$13*(INDEX(T$258:T$269,$D1788)+INDEX(T$245:T$256,$D1788))</f>
        <v/>
      </c>
      <c r="U1788" s="47">
        <f>U1770*Settings!$C$13*(INDEX(U$258:U$269,$D1788)+INDEX(U$245:U$256,$D1788))</f>
        <v/>
      </c>
      <c r="V1788" s="47">
        <f>V1770*Settings!$C$13*(INDEX(V$258:V$269,$D1788)+INDEX(V$245:V$256,$D1788))</f>
        <v/>
      </c>
      <c r="W1788" s="47">
        <f>W1770*Settings!$C$13*(INDEX(W$258:W$269,$D1788)+INDEX(W$245:W$256,$D1788))</f>
        <v/>
      </c>
      <c r="X1788" s="47">
        <f>X1770*Settings!$C$13*(INDEX(X$258:X$269,$D1788)+INDEX(X$245:X$256,$D1788))</f>
        <v/>
      </c>
      <c r="Y1788" s="47">
        <f>Y1770*Settings!$C$13*(INDEX(Y$258:Y$269,$D1788)+INDEX(Y$245:Y$256,$D1788))</f>
        <v/>
      </c>
      <c r="Z1788" s="47">
        <f>Z1770*Settings!$C$13*(INDEX(Z$258:Z$269,$D1788)+INDEX(Z$245:Z$256,$D1788))</f>
        <v/>
      </c>
      <c r="AA1788" s="47">
        <f>AA1770*Settings!$C$13*(INDEX(AA$258:AA$269,$D1788)+INDEX(AA$245:AA$256,$D1788))</f>
        <v/>
      </c>
      <c r="AB1788" s="47">
        <f>AB1770*Settings!$C$13*(INDEX(AB$258:AB$269,$D1788)+INDEX(AB$245:AB$256,$D1788))</f>
        <v/>
      </c>
      <c r="AC1788" s="47">
        <f>AC1770*Settings!$C$13*(INDEX(AC$258:AC$269,$D1788)+INDEX(AC$245:AC$256,$D1788))</f>
        <v/>
      </c>
      <c r="AD1788" s="48">
        <f>REVENUE(AD1770,Settings!$C$13,INDEX(AD$258:AD$269,$D1788)+INDEX(AD$245:AD$256,$D1788))</f>
        <v/>
      </c>
      <c r="AE1788" s="25">
        <f>LOWER(Settings!$C$4)&amp;".mit."&amp;$A1788&amp;IF($C1788="","","."&amp;$C1788&amp;"."&amp;$B1788)&amp;IF(INDEX(Variables!$D$5:$D$105,MATCH($A1788,Variables!$A$5:$A$105,0))="","","."&amp;INDEX(Variables!$D$5:$D$105,MATCH($A1788,Variables!$A$5:$A$105,0)))&amp;"."&amp;AE$5</f>
        <v/>
      </c>
      <c r="AF1788" s="46">
        <f>AF1770*Settings!$C$13*(INDEX(AF$258:AF$269,$D1788)+INDEX(AF$245:AF$256,$D1788))</f>
        <v/>
      </c>
      <c r="AG1788" s="47">
        <f>AG1770*Settings!$C$13*(INDEX(AG$258:AG$269,$D1788)+INDEX(AG$245:AG$256,$D1788))</f>
        <v/>
      </c>
      <c r="AH1788" s="47">
        <f>AH1770*Settings!$C$13*(INDEX(AH$258:AH$269,$D1788)+INDEX(AH$245:AH$256,$D1788))</f>
        <v/>
      </c>
      <c r="AI1788" s="47">
        <f>AI1770*Settings!$C$13*(INDEX(AI$258:AI$269,$D1788)+INDEX(AI$245:AI$256,$D1788))</f>
        <v/>
      </c>
      <c r="AJ1788" s="47">
        <f>AJ1770*Settings!$C$13*(INDEX(AJ$258:AJ$269,$D1788)+INDEX(AJ$245:AJ$256,$D1788))</f>
        <v/>
      </c>
      <c r="AK1788" s="47">
        <f>AK1770*Settings!$C$13*(INDEX(AK$258:AK$269,$D1788)+INDEX(AK$245:AK$256,$D1788))</f>
        <v/>
      </c>
      <c r="AL1788" s="47">
        <f>AL1770*Settings!$C$13*(INDEX(AL$258:AL$269,$D1788)+INDEX(AL$245:AL$256,$D1788))</f>
        <v/>
      </c>
      <c r="AM1788" s="47">
        <f>AM1770*Settings!$C$13*(INDEX(AM$258:AM$269,$D1788)+INDEX(AM$245:AM$256,$D1788))</f>
        <v/>
      </c>
      <c r="AN1788" s="47">
        <f>AN1770*Settings!$C$13*(INDEX(AN$258:AN$269,$D1788)+INDEX(AN$245:AN$256,$D1788))</f>
        <v/>
      </c>
      <c r="AO1788" s="47">
        <f>AO1770*Settings!$C$13*(INDEX(AO$258:AO$269,$D1788)+INDEX(AO$245:AO$256,$D1788))</f>
        <v/>
      </c>
      <c r="AP1788" s="47">
        <f>AP1770*Settings!$C$13*(INDEX(AP$258:AP$269,$D1788)+INDEX(AP$245:AP$256,$D1788))</f>
        <v/>
      </c>
      <c r="AQ1788" s="47">
        <f>AQ1770*Settings!$C$13*(INDEX(AQ$258:AQ$269,$D1788)+INDEX(AQ$245:AQ$256,$D1788))</f>
        <v/>
      </c>
      <c r="AR1788" s="47">
        <f>AR1770*Settings!$C$13*(INDEX(AR$258:AR$269,$D1788)+INDEX(AR$245:AR$256,$D1788))</f>
        <v/>
      </c>
      <c r="AS1788" s="47">
        <f>AS1770*Settings!$C$13*(INDEX(AS$258:AS$269,$D1788)+INDEX(AS$245:AS$256,$D1788))</f>
        <v/>
      </c>
      <c r="AT1788" s="47">
        <f>AT1770*Settings!$C$13*(INDEX(AT$258:AT$269,$D1788)+INDEX(AT$245:AT$256,$D1788))</f>
        <v/>
      </c>
      <c r="AU1788" s="47">
        <f>AU1770*Settings!$C$13*(INDEX(AU$258:AU$269,$D1788)+INDEX(AU$245:AU$256,$D1788))</f>
        <v/>
      </c>
      <c r="AV1788" s="47">
        <f>AV1770*Settings!$C$13*(INDEX(AV$258:AV$269,$D1788)+INDEX(AV$245:AV$256,$D1788))</f>
        <v/>
      </c>
      <c r="AW1788" s="47">
        <f>AW1770*Settings!$C$13*(INDEX(AW$258:AW$269,$D1788)+INDEX(AW$245:AW$256,$D1788))</f>
        <v/>
      </c>
      <c r="AX1788" s="48">
        <f>REVENUE(AX1770,Settings!$C$13,INDEX(AX$258:AX$269,$D1788)+INDEX(AX$245:AX$256,$D1788))</f>
        <v/>
      </c>
    </row>
    <row r="1789" hidden="1" outlineLevel="2">
      <c r="A1789" s="5" t="inlineStr">
        <is>
          <t>rtx</t>
        </is>
      </c>
      <c r="B1789" s="5" t="inlineStr">
        <is>
          <t>bio</t>
        </is>
      </c>
      <c r="C1789" s="5" t="inlineStr">
        <is>
          <t>ftr</t>
        </is>
      </c>
      <c r="D1789" s="40">
        <f>INDEX(Inputs!$R$5:$R$132,MATCH($B1789&amp;"|"&amp;$C1789,Inputs!$A$5:$A$132,0))</f>
        <v/>
      </c>
      <c r="E1789" s="39" t="n"/>
      <c r="F1789" s="39" t="n"/>
      <c r="G1789" s="39" t="n"/>
      <c r="H1789" s="5">
        <f>INDEX(Variables!$B$5:$B$105,MATCH($A1789,Variables!$A$5:$A$105,0))&amp;IF($C1789="",""," | "&amp;INDEX(Mapping!$B$5:$B$26,MATCH($C1789,Mapping!$A$5:$A$26,0))&amp;" | "&amp;INDEX(Mapping!$B$30:$B$41,MATCH($B1789,Mapping!$A$30:$A$41,0)))</f>
        <v/>
      </c>
      <c r="I1789" s="5">
        <f>INDEX(Variables!$C$5:$C$105,MATCH($A1789,Variables!$A$5:$A$105,0))</f>
        <v/>
      </c>
      <c r="J1789" s="5">
        <f>INDEX(Variables!$E$5:$E$105,MATCH($A1789,Variables!$A$5:$A$105,0))</f>
        <v/>
      </c>
      <c r="K1789" s="25">
        <f>LOWER(Settings!$C$4)&amp;".mit."&amp;$A1789&amp;IF($C1789="","","."&amp;$C1789&amp;"."&amp;$B1789)&amp;IF(INDEX(Variables!$D$5:$D$105,MATCH($A1789,Variables!$A$5:$A$105,0))="","","."&amp;INDEX(Variables!$D$5:$D$105,MATCH($A1789,Variables!$A$5:$A$105,0)))&amp;"."&amp;K$5</f>
        <v/>
      </c>
      <c r="L1789" s="46">
        <f>L1771*Settings!$C$13*(INDEX(L$258:L$269,$D1789)+INDEX(L$245:L$256,$D1789))</f>
        <v/>
      </c>
      <c r="M1789" s="47">
        <f>M1771*Settings!$C$13*(INDEX(M$258:M$269,$D1789)+INDEX(M$245:M$256,$D1789))</f>
        <v/>
      </c>
      <c r="N1789" s="47">
        <f>N1771*Settings!$C$13*(INDEX(N$258:N$269,$D1789)+INDEX(N$245:N$256,$D1789))</f>
        <v/>
      </c>
      <c r="O1789" s="47">
        <f>O1771*Settings!$C$13*(INDEX(O$258:O$269,$D1789)+INDEX(O$245:O$256,$D1789))</f>
        <v/>
      </c>
      <c r="P1789" s="47">
        <f>P1771*Settings!$C$13*(INDEX(P$258:P$269,$D1789)+INDEX(P$245:P$256,$D1789))</f>
        <v/>
      </c>
      <c r="Q1789" s="47">
        <f>Q1771*Settings!$C$13*(INDEX(Q$258:Q$269,$D1789)+INDEX(Q$245:Q$256,$D1789))</f>
        <v/>
      </c>
      <c r="R1789" s="47">
        <f>R1771*Settings!$C$13*(INDEX(R$258:R$269,$D1789)+INDEX(R$245:R$256,$D1789))</f>
        <v/>
      </c>
      <c r="S1789" s="47">
        <f>S1771*Settings!$C$13*(INDEX(S$258:S$269,$D1789)+INDEX(S$245:S$256,$D1789))</f>
        <v/>
      </c>
      <c r="T1789" s="47">
        <f>T1771*Settings!$C$13*(INDEX(T$258:T$269,$D1789)+INDEX(T$245:T$256,$D1789))</f>
        <v/>
      </c>
      <c r="U1789" s="47">
        <f>U1771*Settings!$C$13*(INDEX(U$258:U$269,$D1789)+INDEX(U$245:U$256,$D1789))</f>
        <v/>
      </c>
      <c r="V1789" s="47">
        <f>V1771*Settings!$C$13*(INDEX(V$258:V$269,$D1789)+INDEX(V$245:V$256,$D1789))</f>
        <v/>
      </c>
      <c r="W1789" s="47">
        <f>W1771*Settings!$C$13*(INDEX(W$258:W$269,$D1789)+INDEX(W$245:W$256,$D1789))</f>
        <v/>
      </c>
      <c r="X1789" s="47">
        <f>X1771*Settings!$C$13*(INDEX(X$258:X$269,$D1789)+INDEX(X$245:X$256,$D1789))</f>
        <v/>
      </c>
      <c r="Y1789" s="47">
        <f>Y1771*Settings!$C$13*(INDEX(Y$258:Y$269,$D1789)+INDEX(Y$245:Y$256,$D1789))</f>
        <v/>
      </c>
      <c r="Z1789" s="47">
        <f>Z1771*Settings!$C$13*(INDEX(Z$258:Z$269,$D1789)+INDEX(Z$245:Z$256,$D1789))</f>
        <v/>
      </c>
      <c r="AA1789" s="47">
        <f>AA1771*Settings!$C$13*(INDEX(AA$258:AA$269,$D1789)+INDEX(AA$245:AA$256,$D1789))</f>
        <v/>
      </c>
      <c r="AB1789" s="47">
        <f>AB1771*Settings!$C$13*(INDEX(AB$258:AB$269,$D1789)+INDEX(AB$245:AB$256,$D1789))</f>
        <v/>
      </c>
      <c r="AC1789" s="47">
        <f>AC1771*Settings!$C$13*(INDEX(AC$258:AC$269,$D1789)+INDEX(AC$245:AC$256,$D1789))</f>
        <v/>
      </c>
      <c r="AD1789" s="48">
        <f>REVENUE(AD1771,Settings!$C$13,INDEX(AD$258:AD$269,$D1789)+INDEX(AD$245:AD$256,$D1789))</f>
        <v/>
      </c>
      <c r="AE1789" s="25">
        <f>LOWER(Settings!$C$4)&amp;".mit."&amp;$A1789&amp;IF($C1789="","","."&amp;$C1789&amp;"."&amp;$B1789)&amp;IF(INDEX(Variables!$D$5:$D$105,MATCH($A1789,Variables!$A$5:$A$105,0))="","","."&amp;INDEX(Variables!$D$5:$D$105,MATCH($A1789,Variables!$A$5:$A$105,0)))&amp;"."&amp;AE$5</f>
        <v/>
      </c>
      <c r="AF1789" s="46">
        <f>AF1771*Settings!$C$13*(INDEX(AF$258:AF$269,$D1789)+INDEX(AF$245:AF$256,$D1789))</f>
        <v/>
      </c>
      <c r="AG1789" s="47">
        <f>AG1771*Settings!$C$13*(INDEX(AG$258:AG$269,$D1789)+INDEX(AG$245:AG$256,$D1789))</f>
        <v/>
      </c>
      <c r="AH1789" s="47">
        <f>AH1771*Settings!$C$13*(INDEX(AH$258:AH$269,$D1789)+INDEX(AH$245:AH$256,$D1789))</f>
        <v/>
      </c>
      <c r="AI1789" s="47">
        <f>AI1771*Settings!$C$13*(INDEX(AI$258:AI$269,$D1789)+INDEX(AI$245:AI$256,$D1789))</f>
        <v/>
      </c>
      <c r="AJ1789" s="47">
        <f>AJ1771*Settings!$C$13*(INDEX(AJ$258:AJ$269,$D1789)+INDEX(AJ$245:AJ$256,$D1789))</f>
        <v/>
      </c>
      <c r="AK1789" s="47">
        <f>AK1771*Settings!$C$13*(INDEX(AK$258:AK$269,$D1789)+INDEX(AK$245:AK$256,$D1789))</f>
        <v/>
      </c>
      <c r="AL1789" s="47">
        <f>AL1771*Settings!$C$13*(INDEX(AL$258:AL$269,$D1789)+INDEX(AL$245:AL$256,$D1789))</f>
        <v/>
      </c>
      <c r="AM1789" s="47">
        <f>AM1771*Settings!$C$13*(INDEX(AM$258:AM$269,$D1789)+INDEX(AM$245:AM$256,$D1789))</f>
        <v/>
      </c>
      <c r="AN1789" s="47">
        <f>AN1771*Settings!$C$13*(INDEX(AN$258:AN$269,$D1789)+INDEX(AN$245:AN$256,$D1789))</f>
        <v/>
      </c>
      <c r="AO1789" s="47">
        <f>AO1771*Settings!$C$13*(INDEX(AO$258:AO$269,$D1789)+INDEX(AO$245:AO$256,$D1789))</f>
        <v/>
      </c>
      <c r="AP1789" s="47">
        <f>AP1771*Settings!$C$13*(INDEX(AP$258:AP$269,$D1789)+INDEX(AP$245:AP$256,$D1789))</f>
        <v/>
      </c>
      <c r="AQ1789" s="47">
        <f>AQ1771*Settings!$C$13*(INDEX(AQ$258:AQ$269,$D1789)+INDEX(AQ$245:AQ$256,$D1789))</f>
        <v/>
      </c>
      <c r="AR1789" s="47">
        <f>AR1771*Settings!$C$13*(INDEX(AR$258:AR$269,$D1789)+INDEX(AR$245:AR$256,$D1789))</f>
        <v/>
      </c>
      <c r="AS1789" s="47">
        <f>AS1771*Settings!$C$13*(INDEX(AS$258:AS$269,$D1789)+INDEX(AS$245:AS$256,$D1789))</f>
        <v/>
      </c>
      <c r="AT1789" s="47">
        <f>AT1771*Settings!$C$13*(INDEX(AT$258:AT$269,$D1789)+INDEX(AT$245:AT$256,$D1789))</f>
        <v/>
      </c>
      <c r="AU1789" s="47">
        <f>AU1771*Settings!$C$13*(INDEX(AU$258:AU$269,$D1789)+INDEX(AU$245:AU$256,$D1789))</f>
        <v/>
      </c>
      <c r="AV1789" s="47">
        <f>AV1771*Settings!$C$13*(INDEX(AV$258:AV$269,$D1789)+INDEX(AV$245:AV$256,$D1789))</f>
        <v/>
      </c>
      <c r="AW1789" s="47">
        <f>AW1771*Settings!$C$13*(INDEX(AW$258:AW$269,$D1789)+INDEX(AW$245:AW$256,$D1789))</f>
        <v/>
      </c>
      <c r="AX1789" s="48">
        <f>REVENUE(AX1771,Settings!$C$13,INDEX(AX$258:AX$269,$D1789)+INDEX(AX$245:AX$256,$D1789))</f>
        <v/>
      </c>
    </row>
    <row r="1790" hidden="1" outlineLevel="2"/>
    <row r="1791" hidden="1" outlineLevel="2">
      <c r="A1791" s="5" t="inlineStr">
        <is>
          <t>rsub</t>
        </is>
      </c>
      <c r="B1791" s="5" t="inlineStr">
        <is>
          <t>coa</t>
        </is>
      </c>
      <c r="C1791" s="5" t="inlineStr">
        <is>
          <t>ftr</t>
        </is>
      </c>
      <c r="D1791" s="40">
        <f>INDEX(Inputs!$R$5:$R$132,MATCH($B1791&amp;"|"&amp;$C1791,Inputs!$A$5:$A$132,0))</f>
        <v/>
      </c>
      <c r="E1791" s="39" t="n"/>
      <c r="F1791" s="39" t="n"/>
      <c r="G1791" s="39" t="n"/>
      <c r="H1791" s="5">
        <f>INDEX(Variables!$B$5:$B$105,MATCH($A1791,Variables!$A$5:$A$105,0))&amp;IF($C1791="",""," | "&amp;INDEX(Mapping!$B$5:$B$26,MATCH($C1791,Mapping!$A$5:$A$26,0))&amp;" | "&amp;INDEX(Mapping!$B$30:$B$41,MATCH($B1791,Mapping!$A$30:$A$41,0)))</f>
        <v/>
      </c>
      <c r="I1791" s="5">
        <f>INDEX(Variables!$C$5:$C$105,MATCH($A1791,Variables!$A$5:$A$105,0))</f>
        <v/>
      </c>
      <c r="J1791" s="5">
        <f>INDEX(Variables!$E$5:$E$105,MATCH($A1791,Variables!$A$5:$A$105,0))</f>
        <v/>
      </c>
      <c r="K1791" s="25">
        <f>LOWER(Settings!$C$4)&amp;".mit."&amp;$A1791&amp;IF($C1791="","","."&amp;$C1791&amp;"."&amp;$B1791)&amp;IF(INDEX(Variables!$D$5:$D$105,MATCH($A1791,Variables!$A$5:$A$105,0))="","","."&amp;INDEX(Variables!$D$5:$D$105,MATCH($A1791,Variables!$A$5:$A$105,0)))&amp;"."&amp;K$5</f>
        <v/>
      </c>
      <c r="L1791" s="46">
        <f>L1764*Settings!$C$13*(INDEX(L$271:L$282,$D1791))</f>
        <v/>
      </c>
      <c r="M1791" s="47">
        <f>M1764*Settings!$C$13*(INDEX(M$271:M$282,$D1791))</f>
        <v/>
      </c>
      <c r="N1791" s="47">
        <f>N1764*Settings!$C$13*(INDEX(N$271:N$282,$D1791))</f>
        <v/>
      </c>
      <c r="O1791" s="47">
        <f>O1764*Settings!$C$13*(INDEX(O$271:O$282,$D1791))</f>
        <v/>
      </c>
      <c r="P1791" s="47">
        <f>P1764*Settings!$C$13*(INDEX(P$271:P$282,$D1791))</f>
        <v/>
      </c>
      <c r="Q1791" s="47">
        <f>Q1764*Settings!$C$13*(INDEX(Q$271:Q$282,$D1791))</f>
        <v/>
      </c>
      <c r="R1791" s="47">
        <f>R1764*Settings!$C$13*(INDEX(R$271:R$282,$D1791))</f>
        <v/>
      </c>
      <c r="S1791" s="47">
        <f>S1764*Settings!$C$13*(INDEX(S$271:S$282,$D1791))</f>
        <v/>
      </c>
      <c r="T1791" s="47">
        <f>T1764*Settings!$C$13*(INDEX(T$271:T$282,$D1791))</f>
        <v/>
      </c>
      <c r="U1791" s="47">
        <f>U1764*Settings!$C$13*(INDEX(U$271:U$282,$D1791))</f>
        <v/>
      </c>
      <c r="V1791" s="47">
        <f>V1764*Settings!$C$13*(INDEX(V$271:V$282,$D1791))</f>
        <v/>
      </c>
      <c r="W1791" s="47">
        <f>W1764*Settings!$C$13*(INDEX(W$271:W$282,$D1791))</f>
        <v/>
      </c>
      <c r="X1791" s="47">
        <f>X1764*Settings!$C$13*(INDEX(X$271:X$282,$D1791))</f>
        <v/>
      </c>
      <c r="Y1791" s="47">
        <f>Y1764*Settings!$C$13*(INDEX(Y$271:Y$282,$D1791))</f>
        <v/>
      </c>
      <c r="Z1791" s="47">
        <f>Z1764*Settings!$C$13*(INDEX(Z$271:Z$282,$D1791))</f>
        <v/>
      </c>
      <c r="AA1791" s="47">
        <f>AA1764*Settings!$C$13*(INDEX(AA$271:AA$282,$D1791))</f>
        <v/>
      </c>
      <c r="AB1791" s="47">
        <f>AB1764*Settings!$C$13*(INDEX(AB$271:AB$282,$D1791))</f>
        <v/>
      </c>
      <c r="AC1791" s="47">
        <f>AC1764*Settings!$C$13*(INDEX(AC$271:AC$282,$D1791))</f>
        <v/>
      </c>
      <c r="AD1791" s="48">
        <f>REVENUE(AD1764,Settings!$C$13,INDEX(AD$271:AD$282,$D1791))</f>
        <v/>
      </c>
      <c r="AE1791" s="25">
        <f>LOWER(Settings!$C$4)&amp;".mit."&amp;$A1791&amp;IF($C1791="","","."&amp;$C1791&amp;"."&amp;$B1791)&amp;IF(INDEX(Variables!$D$5:$D$105,MATCH($A1791,Variables!$A$5:$A$105,0))="","","."&amp;INDEX(Variables!$D$5:$D$105,MATCH($A1791,Variables!$A$5:$A$105,0)))&amp;"."&amp;AE$5</f>
        <v/>
      </c>
      <c r="AF1791" s="46">
        <f>AF1764*Settings!$C$13*(INDEX(AF$271:AF$282,$D1791))</f>
        <v/>
      </c>
      <c r="AG1791" s="47">
        <f>AG1764*Settings!$C$13*(INDEX(AG$271:AG$282,$D1791))</f>
        <v/>
      </c>
      <c r="AH1791" s="47">
        <f>AH1764*Settings!$C$13*(INDEX(AH$271:AH$282,$D1791))</f>
        <v/>
      </c>
      <c r="AI1791" s="47">
        <f>AI1764*Settings!$C$13*(INDEX(AI$271:AI$282,$D1791))</f>
        <v/>
      </c>
      <c r="AJ1791" s="47">
        <f>AJ1764*Settings!$C$13*(INDEX(AJ$271:AJ$282,$D1791))</f>
        <v/>
      </c>
      <c r="AK1791" s="47">
        <f>AK1764*Settings!$C$13*(INDEX(AK$271:AK$282,$D1791))</f>
        <v/>
      </c>
      <c r="AL1791" s="47">
        <f>AL1764*Settings!$C$13*(INDEX(AL$271:AL$282,$D1791))</f>
        <v/>
      </c>
      <c r="AM1791" s="47">
        <f>AM1764*Settings!$C$13*(INDEX(AM$271:AM$282,$D1791))</f>
        <v/>
      </c>
      <c r="AN1791" s="47">
        <f>AN1764*Settings!$C$13*(INDEX(AN$271:AN$282,$D1791))</f>
        <v/>
      </c>
      <c r="AO1791" s="47">
        <f>AO1764*Settings!$C$13*(INDEX(AO$271:AO$282,$D1791))</f>
        <v/>
      </c>
      <c r="AP1791" s="47">
        <f>AP1764*Settings!$C$13*(INDEX(AP$271:AP$282,$D1791))</f>
        <v/>
      </c>
      <c r="AQ1791" s="47">
        <f>AQ1764*Settings!$C$13*(INDEX(AQ$271:AQ$282,$D1791))</f>
        <v/>
      </c>
      <c r="AR1791" s="47">
        <f>AR1764*Settings!$C$13*(INDEX(AR$271:AR$282,$D1791))</f>
        <v/>
      </c>
      <c r="AS1791" s="47">
        <f>AS1764*Settings!$C$13*(INDEX(AS$271:AS$282,$D1791))</f>
        <v/>
      </c>
      <c r="AT1791" s="47">
        <f>AT1764*Settings!$C$13*(INDEX(AT$271:AT$282,$D1791))</f>
        <v/>
      </c>
      <c r="AU1791" s="47">
        <f>AU1764*Settings!$C$13*(INDEX(AU$271:AU$282,$D1791))</f>
        <v/>
      </c>
      <c r="AV1791" s="47">
        <f>AV1764*Settings!$C$13*(INDEX(AV$271:AV$282,$D1791))</f>
        <v/>
      </c>
      <c r="AW1791" s="47">
        <f>AW1764*Settings!$C$13*(INDEX(AW$271:AW$282,$D1791))</f>
        <v/>
      </c>
      <c r="AX1791" s="48">
        <f>REVENUE(AX1764,Settings!$C$13,INDEX(AX$271:AX$282,$D1791))</f>
        <v/>
      </c>
    </row>
    <row r="1792" hidden="1" outlineLevel="2">
      <c r="A1792" s="5" t="inlineStr">
        <is>
          <t>rsub</t>
        </is>
      </c>
      <c r="B1792" s="5" t="inlineStr">
        <is>
          <t>nga</t>
        </is>
      </c>
      <c r="C1792" s="5" t="inlineStr">
        <is>
          <t>ftr</t>
        </is>
      </c>
      <c r="D1792" s="40">
        <f>INDEX(Inputs!$R$5:$R$132,MATCH($B1792&amp;"|"&amp;$C1792,Inputs!$A$5:$A$132,0))</f>
        <v/>
      </c>
      <c r="E1792" s="39" t="n"/>
      <c r="F1792" s="39" t="n"/>
      <c r="G1792" s="39" t="n"/>
      <c r="H1792" s="5">
        <f>INDEX(Variables!$B$5:$B$105,MATCH($A1792,Variables!$A$5:$A$105,0))&amp;IF($C1792="",""," | "&amp;INDEX(Mapping!$B$5:$B$26,MATCH($C1792,Mapping!$A$5:$A$26,0))&amp;" | "&amp;INDEX(Mapping!$B$30:$B$41,MATCH($B1792,Mapping!$A$30:$A$41,0)))</f>
        <v/>
      </c>
      <c r="I1792" s="5">
        <f>INDEX(Variables!$C$5:$C$105,MATCH($A1792,Variables!$A$5:$A$105,0))</f>
        <v/>
      </c>
      <c r="J1792" s="5">
        <f>INDEX(Variables!$E$5:$E$105,MATCH($A1792,Variables!$A$5:$A$105,0))</f>
        <v/>
      </c>
      <c r="K1792" s="25">
        <f>LOWER(Settings!$C$4)&amp;".mit."&amp;$A1792&amp;IF($C1792="","","."&amp;$C1792&amp;"."&amp;$B1792)&amp;IF(INDEX(Variables!$D$5:$D$105,MATCH($A1792,Variables!$A$5:$A$105,0))="","","."&amp;INDEX(Variables!$D$5:$D$105,MATCH($A1792,Variables!$A$5:$A$105,0)))&amp;"."&amp;K$5</f>
        <v/>
      </c>
      <c r="L1792" s="46">
        <f>L1765*Settings!$C$13*(INDEX(L$271:L$282,$D1792))</f>
        <v/>
      </c>
      <c r="M1792" s="47">
        <f>M1765*Settings!$C$13*(INDEX(M$271:M$282,$D1792))</f>
        <v/>
      </c>
      <c r="N1792" s="47">
        <f>N1765*Settings!$C$13*(INDEX(N$271:N$282,$D1792))</f>
        <v/>
      </c>
      <c r="O1792" s="47">
        <f>O1765*Settings!$C$13*(INDEX(O$271:O$282,$D1792))</f>
        <v/>
      </c>
      <c r="P1792" s="47">
        <f>P1765*Settings!$C$13*(INDEX(P$271:P$282,$D1792))</f>
        <v/>
      </c>
      <c r="Q1792" s="47">
        <f>Q1765*Settings!$C$13*(INDEX(Q$271:Q$282,$D1792))</f>
        <v/>
      </c>
      <c r="R1792" s="47">
        <f>R1765*Settings!$C$13*(INDEX(R$271:R$282,$D1792))</f>
        <v/>
      </c>
      <c r="S1792" s="47">
        <f>S1765*Settings!$C$13*(INDEX(S$271:S$282,$D1792))</f>
        <v/>
      </c>
      <c r="T1792" s="47">
        <f>T1765*Settings!$C$13*(INDEX(T$271:T$282,$D1792))</f>
        <v/>
      </c>
      <c r="U1792" s="47">
        <f>U1765*Settings!$C$13*(INDEX(U$271:U$282,$D1792))</f>
        <v/>
      </c>
      <c r="V1792" s="47">
        <f>V1765*Settings!$C$13*(INDEX(V$271:V$282,$D1792))</f>
        <v/>
      </c>
      <c r="W1792" s="47">
        <f>W1765*Settings!$C$13*(INDEX(W$271:W$282,$D1792))</f>
        <v/>
      </c>
      <c r="X1792" s="47">
        <f>X1765*Settings!$C$13*(INDEX(X$271:X$282,$D1792))</f>
        <v/>
      </c>
      <c r="Y1792" s="47">
        <f>Y1765*Settings!$C$13*(INDEX(Y$271:Y$282,$D1792))</f>
        <v/>
      </c>
      <c r="Z1792" s="47">
        <f>Z1765*Settings!$C$13*(INDEX(Z$271:Z$282,$D1792))</f>
        <v/>
      </c>
      <c r="AA1792" s="47">
        <f>AA1765*Settings!$C$13*(INDEX(AA$271:AA$282,$D1792))</f>
        <v/>
      </c>
      <c r="AB1792" s="47">
        <f>AB1765*Settings!$C$13*(INDEX(AB$271:AB$282,$D1792))</f>
        <v/>
      </c>
      <c r="AC1792" s="47">
        <f>AC1765*Settings!$C$13*(INDEX(AC$271:AC$282,$D1792))</f>
        <v/>
      </c>
      <c r="AD1792" s="48">
        <f>REVENUE(AD1765,Settings!$C$13,INDEX(AD$271:AD$282,$D1792))</f>
        <v/>
      </c>
      <c r="AE1792" s="25">
        <f>LOWER(Settings!$C$4)&amp;".mit."&amp;$A1792&amp;IF($C1792="","","."&amp;$C1792&amp;"."&amp;$B1792)&amp;IF(INDEX(Variables!$D$5:$D$105,MATCH($A1792,Variables!$A$5:$A$105,0))="","","."&amp;INDEX(Variables!$D$5:$D$105,MATCH($A1792,Variables!$A$5:$A$105,0)))&amp;"."&amp;AE$5</f>
        <v/>
      </c>
      <c r="AF1792" s="46">
        <f>AF1765*Settings!$C$13*(INDEX(AF$271:AF$282,$D1792))</f>
        <v/>
      </c>
      <c r="AG1792" s="47">
        <f>AG1765*Settings!$C$13*(INDEX(AG$271:AG$282,$D1792))</f>
        <v/>
      </c>
      <c r="AH1792" s="47">
        <f>AH1765*Settings!$C$13*(INDEX(AH$271:AH$282,$D1792))</f>
        <v/>
      </c>
      <c r="AI1792" s="47">
        <f>AI1765*Settings!$C$13*(INDEX(AI$271:AI$282,$D1792))</f>
        <v/>
      </c>
      <c r="AJ1792" s="47">
        <f>AJ1765*Settings!$C$13*(INDEX(AJ$271:AJ$282,$D1792))</f>
        <v/>
      </c>
      <c r="AK1792" s="47">
        <f>AK1765*Settings!$C$13*(INDEX(AK$271:AK$282,$D1792))</f>
        <v/>
      </c>
      <c r="AL1792" s="47">
        <f>AL1765*Settings!$C$13*(INDEX(AL$271:AL$282,$D1792))</f>
        <v/>
      </c>
      <c r="AM1792" s="47">
        <f>AM1765*Settings!$C$13*(INDEX(AM$271:AM$282,$D1792))</f>
        <v/>
      </c>
      <c r="AN1792" s="47">
        <f>AN1765*Settings!$C$13*(INDEX(AN$271:AN$282,$D1792))</f>
        <v/>
      </c>
      <c r="AO1792" s="47">
        <f>AO1765*Settings!$C$13*(INDEX(AO$271:AO$282,$D1792))</f>
        <v/>
      </c>
      <c r="AP1792" s="47">
        <f>AP1765*Settings!$C$13*(INDEX(AP$271:AP$282,$D1792))</f>
        <v/>
      </c>
      <c r="AQ1792" s="47">
        <f>AQ1765*Settings!$C$13*(INDEX(AQ$271:AQ$282,$D1792))</f>
        <v/>
      </c>
      <c r="AR1792" s="47">
        <f>AR1765*Settings!$C$13*(INDEX(AR$271:AR$282,$D1792))</f>
        <v/>
      </c>
      <c r="AS1792" s="47">
        <f>AS1765*Settings!$C$13*(INDEX(AS$271:AS$282,$D1792))</f>
        <v/>
      </c>
      <c r="AT1792" s="47">
        <f>AT1765*Settings!$C$13*(INDEX(AT$271:AT$282,$D1792))</f>
        <v/>
      </c>
      <c r="AU1792" s="47">
        <f>AU1765*Settings!$C$13*(INDEX(AU$271:AU$282,$D1792))</f>
        <v/>
      </c>
      <c r="AV1792" s="47">
        <f>AV1765*Settings!$C$13*(INDEX(AV$271:AV$282,$D1792))</f>
        <v/>
      </c>
      <c r="AW1792" s="47">
        <f>AW1765*Settings!$C$13*(INDEX(AW$271:AW$282,$D1792))</f>
        <v/>
      </c>
      <c r="AX1792" s="48">
        <f>REVENUE(AX1765,Settings!$C$13,INDEX(AX$271:AX$282,$D1792))</f>
        <v/>
      </c>
    </row>
    <row r="1793" hidden="1" outlineLevel="2">
      <c r="A1793" s="5" t="inlineStr">
        <is>
          <t>rsub</t>
        </is>
      </c>
      <c r="B1793" s="5" t="inlineStr">
        <is>
          <t>gso</t>
        </is>
      </c>
      <c r="C1793" s="5" t="inlineStr">
        <is>
          <t>ftr</t>
        </is>
      </c>
      <c r="D1793" s="40">
        <f>INDEX(Inputs!$R$5:$R$132,MATCH($B1793&amp;"|"&amp;$C1793,Inputs!$A$5:$A$132,0))</f>
        <v/>
      </c>
      <c r="E1793" s="39" t="n"/>
      <c r="F1793" s="39" t="n"/>
      <c r="G1793" s="39" t="n"/>
      <c r="H1793" s="5">
        <f>INDEX(Variables!$B$5:$B$105,MATCH($A1793,Variables!$A$5:$A$105,0))&amp;IF($C1793="",""," | "&amp;INDEX(Mapping!$B$5:$B$26,MATCH($C1793,Mapping!$A$5:$A$26,0))&amp;" | "&amp;INDEX(Mapping!$B$30:$B$41,MATCH($B1793,Mapping!$A$30:$A$41,0)))</f>
        <v/>
      </c>
      <c r="I1793" s="5">
        <f>INDEX(Variables!$C$5:$C$105,MATCH($A1793,Variables!$A$5:$A$105,0))</f>
        <v/>
      </c>
      <c r="J1793" s="5">
        <f>INDEX(Variables!$E$5:$E$105,MATCH($A1793,Variables!$A$5:$A$105,0))</f>
        <v/>
      </c>
      <c r="K1793" s="25">
        <f>LOWER(Settings!$C$4)&amp;".mit."&amp;$A1793&amp;IF($C1793="","","."&amp;$C1793&amp;"."&amp;$B1793)&amp;IF(INDEX(Variables!$D$5:$D$105,MATCH($A1793,Variables!$A$5:$A$105,0))="","","."&amp;INDEX(Variables!$D$5:$D$105,MATCH($A1793,Variables!$A$5:$A$105,0)))&amp;"."&amp;K$5</f>
        <v/>
      </c>
      <c r="L1793" s="46">
        <f>L1766*Settings!$C$13*(INDEX(L$271:L$282,$D1793))</f>
        <v/>
      </c>
      <c r="M1793" s="47">
        <f>M1766*Settings!$C$13*(INDEX(M$271:M$282,$D1793))</f>
        <v/>
      </c>
      <c r="N1793" s="47">
        <f>N1766*Settings!$C$13*(INDEX(N$271:N$282,$D1793))</f>
        <v/>
      </c>
      <c r="O1793" s="47">
        <f>O1766*Settings!$C$13*(INDEX(O$271:O$282,$D1793))</f>
        <v/>
      </c>
      <c r="P1793" s="47">
        <f>P1766*Settings!$C$13*(INDEX(P$271:P$282,$D1793))</f>
        <v/>
      </c>
      <c r="Q1793" s="47">
        <f>Q1766*Settings!$C$13*(INDEX(Q$271:Q$282,$D1793))</f>
        <v/>
      </c>
      <c r="R1793" s="47">
        <f>R1766*Settings!$C$13*(INDEX(R$271:R$282,$D1793))</f>
        <v/>
      </c>
      <c r="S1793" s="47">
        <f>S1766*Settings!$C$13*(INDEX(S$271:S$282,$D1793))</f>
        <v/>
      </c>
      <c r="T1793" s="47">
        <f>T1766*Settings!$C$13*(INDEX(T$271:T$282,$D1793))</f>
        <v/>
      </c>
      <c r="U1793" s="47">
        <f>U1766*Settings!$C$13*(INDEX(U$271:U$282,$D1793))</f>
        <v/>
      </c>
      <c r="V1793" s="47">
        <f>V1766*Settings!$C$13*(INDEX(V$271:V$282,$D1793))</f>
        <v/>
      </c>
      <c r="W1793" s="47">
        <f>W1766*Settings!$C$13*(INDEX(W$271:W$282,$D1793))</f>
        <v/>
      </c>
      <c r="X1793" s="47">
        <f>X1766*Settings!$C$13*(INDEX(X$271:X$282,$D1793))</f>
        <v/>
      </c>
      <c r="Y1793" s="47">
        <f>Y1766*Settings!$C$13*(INDEX(Y$271:Y$282,$D1793))</f>
        <v/>
      </c>
      <c r="Z1793" s="47">
        <f>Z1766*Settings!$C$13*(INDEX(Z$271:Z$282,$D1793))</f>
        <v/>
      </c>
      <c r="AA1793" s="47">
        <f>AA1766*Settings!$C$13*(INDEX(AA$271:AA$282,$D1793))</f>
        <v/>
      </c>
      <c r="AB1793" s="47">
        <f>AB1766*Settings!$C$13*(INDEX(AB$271:AB$282,$D1793))</f>
        <v/>
      </c>
      <c r="AC1793" s="47">
        <f>AC1766*Settings!$C$13*(INDEX(AC$271:AC$282,$D1793))</f>
        <v/>
      </c>
      <c r="AD1793" s="48">
        <f>REVENUE(AD1766,Settings!$C$13,INDEX(AD$271:AD$282,$D1793))</f>
        <v/>
      </c>
      <c r="AE1793" s="25">
        <f>LOWER(Settings!$C$4)&amp;".mit."&amp;$A1793&amp;IF($C1793="","","."&amp;$C1793&amp;"."&amp;$B1793)&amp;IF(INDEX(Variables!$D$5:$D$105,MATCH($A1793,Variables!$A$5:$A$105,0))="","","."&amp;INDEX(Variables!$D$5:$D$105,MATCH($A1793,Variables!$A$5:$A$105,0)))&amp;"."&amp;AE$5</f>
        <v/>
      </c>
      <c r="AF1793" s="46">
        <f>AF1766*Settings!$C$13*(INDEX(AF$271:AF$282,$D1793))</f>
        <v/>
      </c>
      <c r="AG1793" s="47">
        <f>AG1766*Settings!$C$13*(INDEX(AG$271:AG$282,$D1793))</f>
        <v/>
      </c>
      <c r="AH1793" s="47">
        <f>AH1766*Settings!$C$13*(INDEX(AH$271:AH$282,$D1793))</f>
        <v/>
      </c>
      <c r="AI1793" s="47">
        <f>AI1766*Settings!$C$13*(INDEX(AI$271:AI$282,$D1793))</f>
        <v/>
      </c>
      <c r="AJ1793" s="47">
        <f>AJ1766*Settings!$C$13*(INDEX(AJ$271:AJ$282,$D1793))</f>
        <v/>
      </c>
      <c r="AK1793" s="47">
        <f>AK1766*Settings!$C$13*(INDEX(AK$271:AK$282,$D1793))</f>
        <v/>
      </c>
      <c r="AL1793" s="47">
        <f>AL1766*Settings!$C$13*(INDEX(AL$271:AL$282,$D1793))</f>
        <v/>
      </c>
      <c r="AM1793" s="47">
        <f>AM1766*Settings!$C$13*(INDEX(AM$271:AM$282,$D1793))</f>
        <v/>
      </c>
      <c r="AN1793" s="47">
        <f>AN1766*Settings!$C$13*(INDEX(AN$271:AN$282,$D1793))</f>
        <v/>
      </c>
      <c r="AO1793" s="47">
        <f>AO1766*Settings!$C$13*(INDEX(AO$271:AO$282,$D1793))</f>
        <v/>
      </c>
      <c r="AP1793" s="47">
        <f>AP1766*Settings!$C$13*(INDEX(AP$271:AP$282,$D1793))</f>
        <v/>
      </c>
      <c r="AQ1793" s="47">
        <f>AQ1766*Settings!$C$13*(INDEX(AQ$271:AQ$282,$D1793))</f>
        <v/>
      </c>
      <c r="AR1793" s="47">
        <f>AR1766*Settings!$C$13*(INDEX(AR$271:AR$282,$D1793))</f>
        <v/>
      </c>
      <c r="AS1793" s="47">
        <f>AS1766*Settings!$C$13*(INDEX(AS$271:AS$282,$D1793))</f>
        <v/>
      </c>
      <c r="AT1793" s="47">
        <f>AT1766*Settings!$C$13*(INDEX(AT$271:AT$282,$D1793))</f>
        <v/>
      </c>
      <c r="AU1793" s="47">
        <f>AU1766*Settings!$C$13*(INDEX(AU$271:AU$282,$D1793))</f>
        <v/>
      </c>
      <c r="AV1793" s="47">
        <f>AV1766*Settings!$C$13*(INDEX(AV$271:AV$282,$D1793))</f>
        <v/>
      </c>
      <c r="AW1793" s="47">
        <f>AW1766*Settings!$C$13*(INDEX(AW$271:AW$282,$D1793))</f>
        <v/>
      </c>
      <c r="AX1793" s="48">
        <f>REVENUE(AX1766,Settings!$C$13,INDEX(AX$271:AX$282,$D1793))</f>
        <v/>
      </c>
    </row>
    <row r="1794" hidden="1" outlineLevel="2">
      <c r="A1794" s="5" t="inlineStr">
        <is>
          <t>rsub</t>
        </is>
      </c>
      <c r="B1794" s="5" t="inlineStr">
        <is>
          <t>die</t>
        </is>
      </c>
      <c r="C1794" s="5" t="inlineStr">
        <is>
          <t>ftr</t>
        </is>
      </c>
      <c r="D1794" s="40">
        <f>INDEX(Inputs!$R$5:$R$132,MATCH($B1794&amp;"|"&amp;$C1794,Inputs!$A$5:$A$132,0))</f>
        <v/>
      </c>
      <c r="E1794" s="39" t="n"/>
      <c r="F1794" s="39" t="n"/>
      <c r="G1794" s="39" t="n"/>
      <c r="H1794" s="5">
        <f>INDEX(Variables!$B$5:$B$105,MATCH($A1794,Variables!$A$5:$A$105,0))&amp;IF($C1794="",""," | "&amp;INDEX(Mapping!$B$5:$B$26,MATCH($C1794,Mapping!$A$5:$A$26,0))&amp;" | "&amp;INDEX(Mapping!$B$30:$B$41,MATCH($B1794,Mapping!$A$30:$A$41,0)))</f>
        <v/>
      </c>
      <c r="I1794" s="5">
        <f>INDEX(Variables!$C$5:$C$105,MATCH($A1794,Variables!$A$5:$A$105,0))</f>
        <v/>
      </c>
      <c r="J1794" s="5">
        <f>INDEX(Variables!$E$5:$E$105,MATCH($A1794,Variables!$A$5:$A$105,0))</f>
        <v/>
      </c>
      <c r="K1794" s="25">
        <f>LOWER(Settings!$C$4)&amp;".mit."&amp;$A1794&amp;IF($C1794="","","."&amp;$C1794&amp;"."&amp;$B1794)&amp;IF(INDEX(Variables!$D$5:$D$105,MATCH($A1794,Variables!$A$5:$A$105,0))="","","."&amp;INDEX(Variables!$D$5:$D$105,MATCH($A1794,Variables!$A$5:$A$105,0)))&amp;"."&amp;K$5</f>
        <v/>
      </c>
      <c r="L1794" s="46">
        <f>L1767*Settings!$C$13*(INDEX(L$271:L$282,$D1794))</f>
        <v/>
      </c>
      <c r="M1794" s="47">
        <f>M1767*Settings!$C$13*(INDEX(M$271:M$282,$D1794))</f>
        <v/>
      </c>
      <c r="N1794" s="47">
        <f>N1767*Settings!$C$13*(INDEX(N$271:N$282,$D1794))</f>
        <v/>
      </c>
      <c r="O1794" s="47">
        <f>O1767*Settings!$C$13*(INDEX(O$271:O$282,$D1794))</f>
        <v/>
      </c>
      <c r="P1794" s="47">
        <f>P1767*Settings!$C$13*(INDEX(P$271:P$282,$D1794))</f>
        <v/>
      </c>
      <c r="Q1794" s="47">
        <f>Q1767*Settings!$C$13*(INDEX(Q$271:Q$282,$D1794))</f>
        <v/>
      </c>
      <c r="R1794" s="47">
        <f>R1767*Settings!$C$13*(INDEX(R$271:R$282,$D1794))</f>
        <v/>
      </c>
      <c r="S1794" s="47">
        <f>S1767*Settings!$C$13*(INDEX(S$271:S$282,$D1794))</f>
        <v/>
      </c>
      <c r="T1794" s="47">
        <f>T1767*Settings!$C$13*(INDEX(T$271:T$282,$D1794))</f>
        <v/>
      </c>
      <c r="U1794" s="47">
        <f>U1767*Settings!$C$13*(INDEX(U$271:U$282,$D1794))</f>
        <v/>
      </c>
      <c r="V1794" s="47">
        <f>V1767*Settings!$C$13*(INDEX(V$271:V$282,$D1794))</f>
        <v/>
      </c>
      <c r="W1794" s="47">
        <f>W1767*Settings!$C$13*(INDEX(W$271:W$282,$D1794))</f>
        <v/>
      </c>
      <c r="X1794" s="47">
        <f>X1767*Settings!$C$13*(INDEX(X$271:X$282,$D1794))</f>
        <v/>
      </c>
      <c r="Y1794" s="47">
        <f>Y1767*Settings!$C$13*(INDEX(Y$271:Y$282,$D1794))</f>
        <v/>
      </c>
      <c r="Z1794" s="47">
        <f>Z1767*Settings!$C$13*(INDEX(Z$271:Z$282,$D1794))</f>
        <v/>
      </c>
      <c r="AA1794" s="47">
        <f>AA1767*Settings!$C$13*(INDEX(AA$271:AA$282,$D1794))</f>
        <v/>
      </c>
      <c r="AB1794" s="47">
        <f>AB1767*Settings!$C$13*(INDEX(AB$271:AB$282,$D1794))</f>
        <v/>
      </c>
      <c r="AC1794" s="47">
        <f>AC1767*Settings!$C$13*(INDEX(AC$271:AC$282,$D1794))</f>
        <v/>
      </c>
      <c r="AD1794" s="48">
        <f>REVENUE(AD1767,Settings!$C$13,INDEX(AD$271:AD$282,$D1794))</f>
        <v/>
      </c>
      <c r="AE1794" s="25">
        <f>LOWER(Settings!$C$4)&amp;".mit."&amp;$A1794&amp;IF($C1794="","","."&amp;$C1794&amp;"."&amp;$B1794)&amp;IF(INDEX(Variables!$D$5:$D$105,MATCH($A1794,Variables!$A$5:$A$105,0))="","","."&amp;INDEX(Variables!$D$5:$D$105,MATCH($A1794,Variables!$A$5:$A$105,0)))&amp;"."&amp;AE$5</f>
        <v/>
      </c>
      <c r="AF1794" s="46">
        <f>AF1767*Settings!$C$13*(INDEX(AF$271:AF$282,$D1794))</f>
        <v/>
      </c>
      <c r="AG1794" s="47">
        <f>AG1767*Settings!$C$13*(INDEX(AG$271:AG$282,$D1794))</f>
        <v/>
      </c>
      <c r="AH1794" s="47">
        <f>AH1767*Settings!$C$13*(INDEX(AH$271:AH$282,$D1794))</f>
        <v/>
      </c>
      <c r="AI1794" s="47">
        <f>AI1767*Settings!$C$13*(INDEX(AI$271:AI$282,$D1794))</f>
        <v/>
      </c>
      <c r="AJ1794" s="47">
        <f>AJ1767*Settings!$C$13*(INDEX(AJ$271:AJ$282,$D1794))</f>
        <v/>
      </c>
      <c r="AK1794" s="47">
        <f>AK1767*Settings!$C$13*(INDEX(AK$271:AK$282,$D1794))</f>
        <v/>
      </c>
      <c r="AL1794" s="47">
        <f>AL1767*Settings!$C$13*(INDEX(AL$271:AL$282,$D1794))</f>
        <v/>
      </c>
      <c r="AM1794" s="47">
        <f>AM1767*Settings!$C$13*(INDEX(AM$271:AM$282,$D1794))</f>
        <v/>
      </c>
      <c r="AN1794" s="47">
        <f>AN1767*Settings!$C$13*(INDEX(AN$271:AN$282,$D1794))</f>
        <v/>
      </c>
      <c r="AO1794" s="47">
        <f>AO1767*Settings!$C$13*(INDEX(AO$271:AO$282,$D1794))</f>
        <v/>
      </c>
      <c r="AP1794" s="47">
        <f>AP1767*Settings!$C$13*(INDEX(AP$271:AP$282,$D1794))</f>
        <v/>
      </c>
      <c r="AQ1794" s="47">
        <f>AQ1767*Settings!$C$13*(INDEX(AQ$271:AQ$282,$D1794))</f>
        <v/>
      </c>
      <c r="AR1794" s="47">
        <f>AR1767*Settings!$C$13*(INDEX(AR$271:AR$282,$D1794))</f>
        <v/>
      </c>
      <c r="AS1794" s="47">
        <f>AS1767*Settings!$C$13*(INDEX(AS$271:AS$282,$D1794))</f>
        <v/>
      </c>
      <c r="AT1794" s="47">
        <f>AT1767*Settings!$C$13*(INDEX(AT$271:AT$282,$D1794))</f>
        <v/>
      </c>
      <c r="AU1794" s="47">
        <f>AU1767*Settings!$C$13*(INDEX(AU$271:AU$282,$D1794))</f>
        <v/>
      </c>
      <c r="AV1794" s="47">
        <f>AV1767*Settings!$C$13*(INDEX(AV$271:AV$282,$D1794))</f>
        <v/>
      </c>
      <c r="AW1794" s="47">
        <f>AW1767*Settings!$C$13*(INDEX(AW$271:AW$282,$D1794))</f>
        <v/>
      </c>
      <c r="AX1794" s="48">
        <f>REVENUE(AX1767,Settings!$C$13,INDEX(AX$271:AX$282,$D1794))</f>
        <v/>
      </c>
    </row>
    <row r="1795" hidden="1" outlineLevel="2">
      <c r="A1795" s="5" t="inlineStr">
        <is>
          <t>rsub</t>
        </is>
      </c>
      <c r="B1795" s="5" t="inlineStr">
        <is>
          <t>lpg</t>
        </is>
      </c>
      <c r="C1795" s="5" t="inlineStr">
        <is>
          <t>ftr</t>
        </is>
      </c>
      <c r="D1795" s="40">
        <f>INDEX(Inputs!$R$5:$R$132,MATCH($B1795&amp;"|"&amp;$C1795,Inputs!$A$5:$A$132,0))</f>
        <v/>
      </c>
      <c r="E1795" s="39" t="n"/>
      <c r="F1795" s="39" t="n"/>
      <c r="G1795" s="39" t="n"/>
      <c r="H1795" s="5">
        <f>INDEX(Variables!$B$5:$B$105,MATCH($A1795,Variables!$A$5:$A$105,0))&amp;IF($C1795="",""," | "&amp;INDEX(Mapping!$B$5:$B$26,MATCH($C1795,Mapping!$A$5:$A$26,0))&amp;" | "&amp;INDEX(Mapping!$B$30:$B$41,MATCH($B1795,Mapping!$A$30:$A$41,0)))</f>
        <v/>
      </c>
      <c r="I1795" s="5">
        <f>INDEX(Variables!$C$5:$C$105,MATCH($A1795,Variables!$A$5:$A$105,0))</f>
        <v/>
      </c>
      <c r="J1795" s="5">
        <f>INDEX(Variables!$E$5:$E$105,MATCH($A1795,Variables!$A$5:$A$105,0))</f>
        <v/>
      </c>
      <c r="K1795" s="25">
        <f>LOWER(Settings!$C$4)&amp;".mit."&amp;$A1795&amp;IF($C1795="","","."&amp;$C1795&amp;"."&amp;$B1795)&amp;IF(INDEX(Variables!$D$5:$D$105,MATCH($A1795,Variables!$A$5:$A$105,0))="","","."&amp;INDEX(Variables!$D$5:$D$105,MATCH($A1795,Variables!$A$5:$A$105,0)))&amp;"."&amp;K$5</f>
        <v/>
      </c>
      <c r="L1795" s="46">
        <f>L1768*Settings!$C$13*(INDEX(L$271:L$282,$D1795))</f>
        <v/>
      </c>
      <c r="M1795" s="47">
        <f>M1768*Settings!$C$13*(INDEX(M$271:M$282,$D1795))</f>
        <v/>
      </c>
      <c r="N1795" s="47">
        <f>N1768*Settings!$C$13*(INDEX(N$271:N$282,$D1795))</f>
        <v/>
      </c>
      <c r="O1795" s="47">
        <f>O1768*Settings!$C$13*(INDEX(O$271:O$282,$D1795))</f>
        <v/>
      </c>
      <c r="P1795" s="47">
        <f>P1768*Settings!$C$13*(INDEX(P$271:P$282,$D1795))</f>
        <v/>
      </c>
      <c r="Q1795" s="47">
        <f>Q1768*Settings!$C$13*(INDEX(Q$271:Q$282,$D1795))</f>
        <v/>
      </c>
      <c r="R1795" s="47">
        <f>R1768*Settings!$C$13*(INDEX(R$271:R$282,$D1795))</f>
        <v/>
      </c>
      <c r="S1795" s="47">
        <f>S1768*Settings!$C$13*(INDEX(S$271:S$282,$D1795))</f>
        <v/>
      </c>
      <c r="T1795" s="47">
        <f>T1768*Settings!$C$13*(INDEX(T$271:T$282,$D1795))</f>
        <v/>
      </c>
      <c r="U1795" s="47">
        <f>U1768*Settings!$C$13*(INDEX(U$271:U$282,$D1795))</f>
        <v/>
      </c>
      <c r="V1795" s="47">
        <f>V1768*Settings!$C$13*(INDEX(V$271:V$282,$D1795))</f>
        <v/>
      </c>
      <c r="W1795" s="47">
        <f>W1768*Settings!$C$13*(INDEX(W$271:W$282,$D1795))</f>
        <v/>
      </c>
      <c r="X1795" s="47">
        <f>X1768*Settings!$C$13*(INDEX(X$271:X$282,$D1795))</f>
        <v/>
      </c>
      <c r="Y1795" s="47">
        <f>Y1768*Settings!$C$13*(INDEX(Y$271:Y$282,$D1795))</f>
        <v/>
      </c>
      <c r="Z1795" s="47">
        <f>Z1768*Settings!$C$13*(INDEX(Z$271:Z$282,$D1795))</f>
        <v/>
      </c>
      <c r="AA1795" s="47">
        <f>AA1768*Settings!$C$13*(INDEX(AA$271:AA$282,$D1795))</f>
        <v/>
      </c>
      <c r="AB1795" s="47">
        <f>AB1768*Settings!$C$13*(INDEX(AB$271:AB$282,$D1795))</f>
        <v/>
      </c>
      <c r="AC1795" s="47">
        <f>AC1768*Settings!$C$13*(INDEX(AC$271:AC$282,$D1795))</f>
        <v/>
      </c>
      <c r="AD1795" s="48">
        <f>REVENUE(AD1768,Settings!$C$13,INDEX(AD$271:AD$282,$D1795))</f>
        <v/>
      </c>
      <c r="AE1795" s="25">
        <f>LOWER(Settings!$C$4)&amp;".mit."&amp;$A1795&amp;IF($C1795="","","."&amp;$C1795&amp;"."&amp;$B1795)&amp;IF(INDEX(Variables!$D$5:$D$105,MATCH($A1795,Variables!$A$5:$A$105,0))="","","."&amp;INDEX(Variables!$D$5:$D$105,MATCH($A1795,Variables!$A$5:$A$105,0)))&amp;"."&amp;AE$5</f>
        <v/>
      </c>
      <c r="AF1795" s="46">
        <f>AF1768*Settings!$C$13*(INDEX(AF$271:AF$282,$D1795))</f>
        <v/>
      </c>
      <c r="AG1795" s="47">
        <f>AG1768*Settings!$C$13*(INDEX(AG$271:AG$282,$D1795))</f>
        <v/>
      </c>
      <c r="AH1795" s="47">
        <f>AH1768*Settings!$C$13*(INDEX(AH$271:AH$282,$D1795))</f>
        <v/>
      </c>
      <c r="AI1795" s="47">
        <f>AI1768*Settings!$C$13*(INDEX(AI$271:AI$282,$D1795))</f>
        <v/>
      </c>
      <c r="AJ1795" s="47">
        <f>AJ1768*Settings!$C$13*(INDEX(AJ$271:AJ$282,$D1795))</f>
        <v/>
      </c>
      <c r="AK1795" s="47">
        <f>AK1768*Settings!$C$13*(INDEX(AK$271:AK$282,$D1795))</f>
        <v/>
      </c>
      <c r="AL1795" s="47">
        <f>AL1768*Settings!$C$13*(INDEX(AL$271:AL$282,$D1795))</f>
        <v/>
      </c>
      <c r="AM1795" s="47">
        <f>AM1768*Settings!$C$13*(INDEX(AM$271:AM$282,$D1795))</f>
        <v/>
      </c>
      <c r="AN1795" s="47">
        <f>AN1768*Settings!$C$13*(INDEX(AN$271:AN$282,$D1795))</f>
        <v/>
      </c>
      <c r="AO1795" s="47">
        <f>AO1768*Settings!$C$13*(INDEX(AO$271:AO$282,$D1795))</f>
        <v/>
      </c>
      <c r="AP1795" s="47">
        <f>AP1768*Settings!$C$13*(INDEX(AP$271:AP$282,$D1795))</f>
        <v/>
      </c>
      <c r="AQ1795" s="47">
        <f>AQ1768*Settings!$C$13*(INDEX(AQ$271:AQ$282,$D1795))</f>
        <v/>
      </c>
      <c r="AR1795" s="47">
        <f>AR1768*Settings!$C$13*(INDEX(AR$271:AR$282,$D1795))</f>
        <v/>
      </c>
      <c r="AS1795" s="47">
        <f>AS1768*Settings!$C$13*(INDEX(AS$271:AS$282,$D1795))</f>
        <v/>
      </c>
      <c r="AT1795" s="47">
        <f>AT1768*Settings!$C$13*(INDEX(AT$271:AT$282,$D1795))</f>
        <v/>
      </c>
      <c r="AU1795" s="47">
        <f>AU1768*Settings!$C$13*(INDEX(AU$271:AU$282,$D1795))</f>
        <v/>
      </c>
      <c r="AV1795" s="47">
        <f>AV1768*Settings!$C$13*(INDEX(AV$271:AV$282,$D1795))</f>
        <v/>
      </c>
      <c r="AW1795" s="47">
        <f>AW1768*Settings!$C$13*(INDEX(AW$271:AW$282,$D1795))</f>
        <v/>
      </c>
      <c r="AX1795" s="48">
        <f>REVENUE(AX1768,Settings!$C$13,INDEX(AX$271:AX$282,$D1795))</f>
        <v/>
      </c>
    </row>
    <row r="1796" hidden="1" outlineLevel="2">
      <c r="A1796" s="5" t="inlineStr">
        <is>
          <t>rsub</t>
        </is>
      </c>
      <c r="B1796" s="5" t="inlineStr">
        <is>
          <t>ker</t>
        </is>
      </c>
      <c r="C1796" s="5" t="inlineStr">
        <is>
          <t>ftr</t>
        </is>
      </c>
      <c r="D1796" s="40">
        <f>INDEX(Inputs!$R$5:$R$132,MATCH($B1796&amp;"|"&amp;$C1796,Inputs!$A$5:$A$132,0))</f>
        <v/>
      </c>
      <c r="E1796" s="39" t="n"/>
      <c r="F1796" s="39" t="n"/>
      <c r="G1796" s="39" t="n"/>
      <c r="H1796" s="5">
        <f>INDEX(Variables!$B$5:$B$105,MATCH($A1796,Variables!$A$5:$A$105,0))&amp;IF($C1796="",""," | "&amp;INDEX(Mapping!$B$5:$B$26,MATCH($C1796,Mapping!$A$5:$A$26,0))&amp;" | "&amp;INDEX(Mapping!$B$30:$B$41,MATCH($B1796,Mapping!$A$30:$A$41,0)))</f>
        <v/>
      </c>
      <c r="I1796" s="5">
        <f>INDEX(Variables!$C$5:$C$105,MATCH($A1796,Variables!$A$5:$A$105,0))</f>
        <v/>
      </c>
      <c r="J1796" s="5">
        <f>INDEX(Variables!$E$5:$E$105,MATCH($A1796,Variables!$A$5:$A$105,0))</f>
        <v/>
      </c>
      <c r="K1796" s="25">
        <f>LOWER(Settings!$C$4)&amp;".mit."&amp;$A1796&amp;IF($C1796="","","."&amp;$C1796&amp;"."&amp;$B1796)&amp;IF(INDEX(Variables!$D$5:$D$105,MATCH($A1796,Variables!$A$5:$A$105,0))="","","."&amp;INDEX(Variables!$D$5:$D$105,MATCH($A1796,Variables!$A$5:$A$105,0)))&amp;"."&amp;K$5</f>
        <v/>
      </c>
      <c r="L1796" s="46">
        <f>L1769*Settings!$C$13*(INDEX(L$271:L$282,$D1796))</f>
        <v/>
      </c>
      <c r="M1796" s="47">
        <f>M1769*Settings!$C$13*(INDEX(M$271:M$282,$D1796))</f>
        <v/>
      </c>
      <c r="N1796" s="47">
        <f>N1769*Settings!$C$13*(INDEX(N$271:N$282,$D1796))</f>
        <v/>
      </c>
      <c r="O1796" s="47">
        <f>O1769*Settings!$C$13*(INDEX(O$271:O$282,$D1796))</f>
        <v/>
      </c>
      <c r="P1796" s="47">
        <f>P1769*Settings!$C$13*(INDEX(P$271:P$282,$D1796))</f>
        <v/>
      </c>
      <c r="Q1796" s="47">
        <f>Q1769*Settings!$C$13*(INDEX(Q$271:Q$282,$D1796))</f>
        <v/>
      </c>
      <c r="R1796" s="47">
        <f>R1769*Settings!$C$13*(INDEX(R$271:R$282,$D1796))</f>
        <v/>
      </c>
      <c r="S1796" s="47">
        <f>S1769*Settings!$C$13*(INDEX(S$271:S$282,$D1796))</f>
        <v/>
      </c>
      <c r="T1796" s="47">
        <f>T1769*Settings!$C$13*(INDEX(T$271:T$282,$D1796))</f>
        <v/>
      </c>
      <c r="U1796" s="47">
        <f>U1769*Settings!$C$13*(INDEX(U$271:U$282,$D1796))</f>
        <v/>
      </c>
      <c r="V1796" s="47">
        <f>V1769*Settings!$C$13*(INDEX(V$271:V$282,$D1796))</f>
        <v/>
      </c>
      <c r="W1796" s="47">
        <f>W1769*Settings!$C$13*(INDEX(W$271:W$282,$D1796))</f>
        <v/>
      </c>
      <c r="X1796" s="47">
        <f>X1769*Settings!$C$13*(INDEX(X$271:X$282,$D1796))</f>
        <v/>
      </c>
      <c r="Y1796" s="47">
        <f>Y1769*Settings!$C$13*(INDEX(Y$271:Y$282,$D1796))</f>
        <v/>
      </c>
      <c r="Z1796" s="47">
        <f>Z1769*Settings!$C$13*(INDEX(Z$271:Z$282,$D1796))</f>
        <v/>
      </c>
      <c r="AA1796" s="47">
        <f>AA1769*Settings!$C$13*(INDEX(AA$271:AA$282,$D1796))</f>
        <v/>
      </c>
      <c r="AB1796" s="47">
        <f>AB1769*Settings!$C$13*(INDEX(AB$271:AB$282,$D1796))</f>
        <v/>
      </c>
      <c r="AC1796" s="47">
        <f>AC1769*Settings!$C$13*(INDEX(AC$271:AC$282,$D1796))</f>
        <v/>
      </c>
      <c r="AD1796" s="48">
        <f>REVENUE(AD1769,Settings!$C$13,INDEX(AD$271:AD$282,$D1796))</f>
        <v/>
      </c>
      <c r="AE1796" s="25">
        <f>LOWER(Settings!$C$4)&amp;".mit."&amp;$A1796&amp;IF($C1796="","","."&amp;$C1796&amp;"."&amp;$B1796)&amp;IF(INDEX(Variables!$D$5:$D$105,MATCH($A1796,Variables!$A$5:$A$105,0))="","","."&amp;INDEX(Variables!$D$5:$D$105,MATCH($A1796,Variables!$A$5:$A$105,0)))&amp;"."&amp;AE$5</f>
        <v/>
      </c>
      <c r="AF1796" s="46">
        <f>AF1769*Settings!$C$13*(INDEX(AF$271:AF$282,$D1796))</f>
        <v/>
      </c>
      <c r="AG1796" s="47">
        <f>AG1769*Settings!$C$13*(INDEX(AG$271:AG$282,$D1796))</f>
        <v/>
      </c>
      <c r="AH1796" s="47">
        <f>AH1769*Settings!$C$13*(INDEX(AH$271:AH$282,$D1796))</f>
        <v/>
      </c>
      <c r="AI1796" s="47">
        <f>AI1769*Settings!$C$13*(INDEX(AI$271:AI$282,$D1796))</f>
        <v/>
      </c>
      <c r="AJ1796" s="47">
        <f>AJ1769*Settings!$C$13*(INDEX(AJ$271:AJ$282,$D1796))</f>
        <v/>
      </c>
      <c r="AK1796" s="47">
        <f>AK1769*Settings!$C$13*(INDEX(AK$271:AK$282,$D1796))</f>
        <v/>
      </c>
      <c r="AL1796" s="47">
        <f>AL1769*Settings!$C$13*(INDEX(AL$271:AL$282,$D1796))</f>
        <v/>
      </c>
      <c r="AM1796" s="47">
        <f>AM1769*Settings!$C$13*(INDEX(AM$271:AM$282,$D1796))</f>
        <v/>
      </c>
      <c r="AN1796" s="47">
        <f>AN1769*Settings!$C$13*(INDEX(AN$271:AN$282,$D1796))</f>
        <v/>
      </c>
      <c r="AO1796" s="47">
        <f>AO1769*Settings!$C$13*(INDEX(AO$271:AO$282,$D1796))</f>
        <v/>
      </c>
      <c r="AP1796" s="47">
        <f>AP1769*Settings!$C$13*(INDEX(AP$271:AP$282,$D1796))</f>
        <v/>
      </c>
      <c r="AQ1796" s="47">
        <f>AQ1769*Settings!$C$13*(INDEX(AQ$271:AQ$282,$D1796))</f>
        <v/>
      </c>
      <c r="AR1796" s="47">
        <f>AR1769*Settings!$C$13*(INDEX(AR$271:AR$282,$D1796))</f>
        <v/>
      </c>
      <c r="AS1796" s="47">
        <f>AS1769*Settings!$C$13*(INDEX(AS$271:AS$282,$D1796))</f>
        <v/>
      </c>
      <c r="AT1796" s="47">
        <f>AT1769*Settings!$C$13*(INDEX(AT$271:AT$282,$D1796))</f>
        <v/>
      </c>
      <c r="AU1796" s="47">
        <f>AU1769*Settings!$C$13*(INDEX(AU$271:AU$282,$D1796))</f>
        <v/>
      </c>
      <c r="AV1796" s="47">
        <f>AV1769*Settings!$C$13*(INDEX(AV$271:AV$282,$D1796))</f>
        <v/>
      </c>
      <c r="AW1796" s="47">
        <f>AW1769*Settings!$C$13*(INDEX(AW$271:AW$282,$D1796))</f>
        <v/>
      </c>
      <c r="AX1796" s="48">
        <f>REVENUE(AX1769,Settings!$C$13,INDEX(AX$271:AX$282,$D1796))</f>
        <v/>
      </c>
    </row>
    <row r="1797" hidden="1" outlineLevel="2">
      <c r="A1797" s="5" t="inlineStr">
        <is>
          <t>rsub</t>
        </is>
      </c>
      <c r="B1797" s="5" t="inlineStr">
        <is>
          <t>oop</t>
        </is>
      </c>
      <c r="C1797" s="5" t="inlineStr">
        <is>
          <t>ftr</t>
        </is>
      </c>
      <c r="D1797" s="40">
        <f>INDEX(Inputs!$R$5:$R$132,MATCH($B1797&amp;"|"&amp;$C1797,Inputs!$A$5:$A$132,0))</f>
        <v/>
      </c>
      <c r="E1797" s="39" t="n"/>
      <c r="F1797" s="39" t="n"/>
      <c r="G1797" s="39" t="n"/>
      <c r="H1797" s="5">
        <f>INDEX(Variables!$B$5:$B$105,MATCH($A1797,Variables!$A$5:$A$105,0))&amp;IF($C1797="",""," | "&amp;INDEX(Mapping!$B$5:$B$26,MATCH($C1797,Mapping!$A$5:$A$26,0))&amp;" | "&amp;INDEX(Mapping!$B$30:$B$41,MATCH($B1797,Mapping!$A$30:$A$41,0)))</f>
        <v/>
      </c>
      <c r="I1797" s="5">
        <f>INDEX(Variables!$C$5:$C$105,MATCH($A1797,Variables!$A$5:$A$105,0))</f>
        <v/>
      </c>
      <c r="J1797" s="5">
        <f>INDEX(Variables!$E$5:$E$105,MATCH($A1797,Variables!$A$5:$A$105,0))</f>
        <v/>
      </c>
      <c r="K1797" s="25">
        <f>LOWER(Settings!$C$4)&amp;".mit."&amp;$A1797&amp;IF($C1797="","","."&amp;$C1797&amp;"."&amp;$B1797)&amp;IF(INDEX(Variables!$D$5:$D$105,MATCH($A1797,Variables!$A$5:$A$105,0))="","","."&amp;INDEX(Variables!$D$5:$D$105,MATCH($A1797,Variables!$A$5:$A$105,0)))&amp;"."&amp;K$5</f>
        <v/>
      </c>
      <c r="L1797" s="46">
        <f>L1770*Settings!$C$13*(INDEX(L$271:L$282,$D1797))</f>
        <v/>
      </c>
      <c r="M1797" s="47">
        <f>M1770*Settings!$C$13*(INDEX(M$271:M$282,$D1797))</f>
        <v/>
      </c>
      <c r="N1797" s="47">
        <f>N1770*Settings!$C$13*(INDEX(N$271:N$282,$D1797))</f>
        <v/>
      </c>
      <c r="O1797" s="47">
        <f>O1770*Settings!$C$13*(INDEX(O$271:O$282,$D1797))</f>
        <v/>
      </c>
      <c r="P1797" s="47">
        <f>P1770*Settings!$C$13*(INDEX(P$271:P$282,$D1797))</f>
        <v/>
      </c>
      <c r="Q1797" s="47">
        <f>Q1770*Settings!$C$13*(INDEX(Q$271:Q$282,$D1797))</f>
        <v/>
      </c>
      <c r="R1797" s="47">
        <f>R1770*Settings!$C$13*(INDEX(R$271:R$282,$D1797))</f>
        <v/>
      </c>
      <c r="S1797" s="47">
        <f>S1770*Settings!$C$13*(INDEX(S$271:S$282,$D1797))</f>
        <v/>
      </c>
      <c r="T1797" s="47">
        <f>T1770*Settings!$C$13*(INDEX(T$271:T$282,$D1797))</f>
        <v/>
      </c>
      <c r="U1797" s="47">
        <f>U1770*Settings!$C$13*(INDEX(U$271:U$282,$D1797))</f>
        <v/>
      </c>
      <c r="V1797" s="47">
        <f>V1770*Settings!$C$13*(INDEX(V$271:V$282,$D1797))</f>
        <v/>
      </c>
      <c r="W1797" s="47">
        <f>W1770*Settings!$C$13*(INDEX(W$271:W$282,$D1797))</f>
        <v/>
      </c>
      <c r="X1797" s="47">
        <f>X1770*Settings!$C$13*(INDEX(X$271:X$282,$D1797))</f>
        <v/>
      </c>
      <c r="Y1797" s="47">
        <f>Y1770*Settings!$C$13*(INDEX(Y$271:Y$282,$D1797))</f>
        <v/>
      </c>
      <c r="Z1797" s="47">
        <f>Z1770*Settings!$C$13*(INDEX(Z$271:Z$282,$D1797))</f>
        <v/>
      </c>
      <c r="AA1797" s="47">
        <f>AA1770*Settings!$C$13*(INDEX(AA$271:AA$282,$D1797))</f>
        <v/>
      </c>
      <c r="AB1797" s="47">
        <f>AB1770*Settings!$C$13*(INDEX(AB$271:AB$282,$D1797))</f>
        <v/>
      </c>
      <c r="AC1797" s="47">
        <f>AC1770*Settings!$C$13*(INDEX(AC$271:AC$282,$D1797))</f>
        <v/>
      </c>
      <c r="AD1797" s="48">
        <f>REVENUE(AD1770,Settings!$C$13,INDEX(AD$271:AD$282,$D1797))</f>
        <v/>
      </c>
      <c r="AE1797" s="25">
        <f>LOWER(Settings!$C$4)&amp;".mit."&amp;$A1797&amp;IF($C1797="","","."&amp;$C1797&amp;"."&amp;$B1797)&amp;IF(INDEX(Variables!$D$5:$D$105,MATCH($A1797,Variables!$A$5:$A$105,0))="","","."&amp;INDEX(Variables!$D$5:$D$105,MATCH($A1797,Variables!$A$5:$A$105,0)))&amp;"."&amp;AE$5</f>
        <v/>
      </c>
      <c r="AF1797" s="46">
        <f>AF1770*Settings!$C$13*(INDEX(AF$271:AF$282,$D1797))</f>
        <v/>
      </c>
      <c r="AG1797" s="47">
        <f>AG1770*Settings!$C$13*(INDEX(AG$271:AG$282,$D1797))</f>
        <v/>
      </c>
      <c r="AH1797" s="47">
        <f>AH1770*Settings!$C$13*(INDEX(AH$271:AH$282,$D1797))</f>
        <v/>
      </c>
      <c r="AI1797" s="47">
        <f>AI1770*Settings!$C$13*(INDEX(AI$271:AI$282,$D1797))</f>
        <v/>
      </c>
      <c r="AJ1797" s="47">
        <f>AJ1770*Settings!$C$13*(INDEX(AJ$271:AJ$282,$D1797))</f>
        <v/>
      </c>
      <c r="AK1797" s="47">
        <f>AK1770*Settings!$C$13*(INDEX(AK$271:AK$282,$D1797))</f>
        <v/>
      </c>
      <c r="AL1797" s="47">
        <f>AL1770*Settings!$C$13*(INDEX(AL$271:AL$282,$D1797))</f>
        <v/>
      </c>
      <c r="AM1797" s="47">
        <f>AM1770*Settings!$C$13*(INDEX(AM$271:AM$282,$D1797))</f>
        <v/>
      </c>
      <c r="AN1797" s="47">
        <f>AN1770*Settings!$C$13*(INDEX(AN$271:AN$282,$D1797))</f>
        <v/>
      </c>
      <c r="AO1797" s="47">
        <f>AO1770*Settings!$C$13*(INDEX(AO$271:AO$282,$D1797))</f>
        <v/>
      </c>
      <c r="AP1797" s="47">
        <f>AP1770*Settings!$C$13*(INDEX(AP$271:AP$282,$D1797))</f>
        <v/>
      </c>
      <c r="AQ1797" s="47">
        <f>AQ1770*Settings!$C$13*(INDEX(AQ$271:AQ$282,$D1797))</f>
        <v/>
      </c>
      <c r="AR1797" s="47">
        <f>AR1770*Settings!$C$13*(INDEX(AR$271:AR$282,$D1797))</f>
        <v/>
      </c>
      <c r="AS1797" s="47">
        <f>AS1770*Settings!$C$13*(INDEX(AS$271:AS$282,$D1797))</f>
        <v/>
      </c>
      <c r="AT1797" s="47">
        <f>AT1770*Settings!$C$13*(INDEX(AT$271:AT$282,$D1797))</f>
        <v/>
      </c>
      <c r="AU1797" s="47">
        <f>AU1770*Settings!$C$13*(INDEX(AU$271:AU$282,$D1797))</f>
        <v/>
      </c>
      <c r="AV1797" s="47">
        <f>AV1770*Settings!$C$13*(INDEX(AV$271:AV$282,$D1797))</f>
        <v/>
      </c>
      <c r="AW1797" s="47">
        <f>AW1770*Settings!$C$13*(INDEX(AW$271:AW$282,$D1797))</f>
        <v/>
      </c>
      <c r="AX1797" s="48">
        <f>REVENUE(AX1770,Settings!$C$13,INDEX(AX$271:AX$282,$D1797))</f>
        <v/>
      </c>
    </row>
    <row r="1798" hidden="1" outlineLevel="2">
      <c r="A1798" s="5" t="inlineStr">
        <is>
          <t>rsub</t>
        </is>
      </c>
      <c r="B1798" s="5" t="inlineStr">
        <is>
          <t>bio</t>
        </is>
      </c>
      <c r="C1798" s="5" t="inlineStr">
        <is>
          <t>ftr</t>
        </is>
      </c>
      <c r="D1798" s="40">
        <f>INDEX(Inputs!$R$5:$R$132,MATCH($B1798&amp;"|"&amp;$C1798,Inputs!$A$5:$A$132,0))</f>
        <v/>
      </c>
      <c r="E1798" s="39" t="n"/>
      <c r="F1798" s="39" t="n"/>
      <c r="G1798" s="39" t="n"/>
      <c r="H1798" s="5">
        <f>INDEX(Variables!$B$5:$B$105,MATCH($A1798,Variables!$A$5:$A$105,0))&amp;IF($C1798="",""," | "&amp;INDEX(Mapping!$B$5:$B$26,MATCH($C1798,Mapping!$A$5:$A$26,0))&amp;" | "&amp;INDEX(Mapping!$B$30:$B$41,MATCH($B1798,Mapping!$A$30:$A$41,0)))</f>
        <v/>
      </c>
      <c r="I1798" s="5">
        <f>INDEX(Variables!$C$5:$C$105,MATCH($A1798,Variables!$A$5:$A$105,0))</f>
        <v/>
      </c>
      <c r="J1798" s="5">
        <f>INDEX(Variables!$E$5:$E$105,MATCH($A1798,Variables!$A$5:$A$105,0))</f>
        <v/>
      </c>
      <c r="K1798" s="25">
        <f>LOWER(Settings!$C$4)&amp;".mit."&amp;$A1798&amp;IF($C1798="","","."&amp;$C1798&amp;"."&amp;$B1798)&amp;IF(INDEX(Variables!$D$5:$D$105,MATCH($A1798,Variables!$A$5:$A$105,0))="","","."&amp;INDEX(Variables!$D$5:$D$105,MATCH($A1798,Variables!$A$5:$A$105,0)))&amp;"."&amp;K$5</f>
        <v/>
      </c>
      <c r="L1798" s="46">
        <f>L1771*Settings!$C$13*(INDEX(L$271:L$282,$D1798))</f>
        <v/>
      </c>
      <c r="M1798" s="47">
        <f>M1771*Settings!$C$13*(INDEX(M$271:M$282,$D1798))</f>
        <v/>
      </c>
      <c r="N1798" s="47">
        <f>N1771*Settings!$C$13*(INDEX(N$271:N$282,$D1798))</f>
        <v/>
      </c>
      <c r="O1798" s="47">
        <f>O1771*Settings!$C$13*(INDEX(O$271:O$282,$D1798))</f>
        <v/>
      </c>
      <c r="P1798" s="47">
        <f>P1771*Settings!$C$13*(INDEX(P$271:P$282,$D1798))</f>
        <v/>
      </c>
      <c r="Q1798" s="47">
        <f>Q1771*Settings!$C$13*(INDEX(Q$271:Q$282,$D1798))</f>
        <v/>
      </c>
      <c r="R1798" s="47">
        <f>R1771*Settings!$C$13*(INDEX(R$271:R$282,$D1798))</f>
        <v/>
      </c>
      <c r="S1798" s="47">
        <f>S1771*Settings!$C$13*(INDEX(S$271:S$282,$D1798))</f>
        <v/>
      </c>
      <c r="T1798" s="47">
        <f>T1771*Settings!$C$13*(INDEX(T$271:T$282,$D1798))</f>
        <v/>
      </c>
      <c r="U1798" s="47">
        <f>U1771*Settings!$C$13*(INDEX(U$271:U$282,$D1798))</f>
        <v/>
      </c>
      <c r="V1798" s="47">
        <f>V1771*Settings!$C$13*(INDEX(V$271:V$282,$D1798))</f>
        <v/>
      </c>
      <c r="W1798" s="47">
        <f>W1771*Settings!$C$13*(INDEX(W$271:W$282,$D1798))</f>
        <v/>
      </c>
      <c r="X1798" s="47">
        <f>X1771*Settings!$C$13*(INDEX(X$271:X$282,$D1798))</f>
        <v/>
      </c>
      <c r="Y1798" s="47">
        <f>Y1771*Settings!$C$13*(INDEX(Y$271:Y$282,$D1798))</f>
        <v/>
      </c>
      <c r="Z1798" s="47">
        <f>Z1771*Settings!$C$13*(INDEX(Z$271:Z$282,$D1798))</f>
        <v/>
      </c>
      <c r="AA1798" s="47">
        <f>AA1771*Settings!$C$13*(INDEX(AA$271:AA$282,$D1798))</f>
        <v/>
      </c>
      <c r="AB1798" s="47">
        <f>AB1771*Settings!$C$13*(INDEX(AB$271:AB$282,$D1798))</f>
        <v/>
      </c>
      <c r="AC1798" s="47">
        <f>AC1771*Settings!$C$13*(INDEX(AC$271:AC$282,$D1798))</f>
        <v/>
      </c>
      <c r="AD1798" s="48">
        <f>REVENUE(AD1771,Settings!$C$13,INDEX(AD$271:AD$282,$D1798))</f>
        <v/>
      </c>
      <c r="AE1798" s="25">
        <f>LOWER(Settings!$C$4)&amp;".mit."&amp;$A1798&amp;IF($C1798="","","."&amp;$C1798&amp;"."&amp;$B1798)&amp;IF(INDEX(Variables!$D$5:$D$105,MATCH($A1798,Variables!$A$5:$A$105,0))="","","."&amp;INDEX(Variables!$D$5:$D$105,MATCH($A1798,Variables!$A$5:$A$105,0)))&amp;"."&amp;AE$5</f>
        <v/>
      </c>
      <c r="AF1798" s="46">
        <f>AF1771*Settings!$C$13*(INDEX(AF$271:AF$282,$D1798))</f>
        <v/>
      </c>
      <c r="AG1798" s="47">
        <f>AG1771*Settings!$C$13*(INDEX(AG$271:AG$282,$D1798))</f>
        <v/>
      </c>
      <c r="AH1798" s="47">
        <f>AH1771*Settings!$C$13*(INDEX(AH$271:AH$282,$D1798))</f>
        <v/>
      </c>
      <c r="AI1798" s="47">
        <f>AI1771*Settings!$C$13*(INDEX(AI$271:AI$282,$D1798))</f>
        <v/>
      </c>
      <c r="AJ1798" s="47">
        <f>AJ1771*Settings!$C$13*(INDEX(AJ$271:AJ$282,$D1798))</f>
        <v/>
      </c>
      <c r="AK1798" s="47">
        <f>AK1771*Settings!$C$13*(INDEX(AK$271:AK$282,$D1798))</f>
        <v/>
      </c>
      <c r="AL1798" s="47">
        <f>AL1771*Settings!$C$13*(INDEX(AL$271:AL$282,$D1798))</f>
        <v/>
      </c>
      <c r="AM1798" s="47">
        <f>AM1771*Settings!$C$13*(INDEX(AM$271:AM$282,$D1798))</f>
        <v/>
      </c>
      <c r="AN1798" s="47">
        <f>AN1771*Settings!$C$13*(INDEX(AN$271:AN$282,$D1798))</f>
        <v/>
      </c>
      <c r="AO1798" s="47">
        <f>AO1771*Settings!$C$13*(INDEX(AO$271:AO$282,$D1798))</f>
        <v/>
      </c>
      <c r="AP1798" s="47">
        <f>AP1771*Settings!$C$13*(INDEX(AP$271:AP$282,$D1798))</f>
        <v/>
      </c>
      <c r="AQ1798" s="47">
        <f>AQ1771*Settings!$C$13*(INDEX(AQ$271:AQ$282,$D1798))</f>
        <v/>
      </c>
      <c r="AR1798" s="47">
        <f>AR1771*Settings!$C$13*(INDEX(AR$271:AR$282,$D1798))</f>
        <v/>
      </c>
      <c r="AS1798" s="47">
        <f>AS1771*Settings!$C$13*(INDEX(AS$271:AS$282,$D1798))</f>
        <v/>
      </c>
      <c r="AT1798" s="47">
        <f>AT1771*Settings!$C$13*(INDEX(AT$271:AT$282,$D1798))</f>
        <v/>
      </c>
      <c r="AU1798" s="47">
        <f>AU1771*Settings!$C$13*(INDEX(AU$271:AU$282,$D1798))</f>
        <v/>
      </c>
      <c r="AV1798" s="47">
        <f>AV1771*Settings!$C$13*(INDEX(AV$271:AV$282,$D1798))</f>
        <v/>
      </c>
      <c r="AW1798" s="47">
        <f>AW1771*Settings!$C$13*(INDEX(AW$271:AW$282,$D1798))</f>
        <v/>
      </c>
      <c r="AX1798" s="48">
        <f>REVENUE(AX1771,Settings!$C$13,INDEX(AX$271:AX$282,$D1798))</f>
        <v/>
      </c>
    </row>
    <row r="1799" hidden="1" outlineLevel="2"/>
    <row r="1800" hidden="1" outlineLevel="2">
      <c r="A1800" s="5" t="inlineStr">
        <is>
          <t>rnew</t>
        </is>
      </c>
      <c r="B1800" s="5" t="inlineStr">
        <is>
          <t>coa</t>
        </is>
      </c>
      <c r="C1800" s="5" t="inlineStr">
        <is>
          <t>ftr</t>
        </is>
      </c>
      <c r="D1800" s="40">
        <f>INDEX(Inputs!$S$5:$S$132,MATCH($B1800&amp;"|"&amp;$C1800,Inputs!$A$5:$A$132,0))</f>
        <v/>
      </c>
      <c r="E1800" s="39" t="n"/>
      <c r="F1800" s="39" t="n"/>
      <c r="G1800" s="39" t="n"/>
      <c r="H1800" s="5">
        <f>INDEX(Variables!$B$5:$B$105,MATCH($A1800,Variables!$A$5:$A$105,0))&amp;IF($C1800="",""," | "&amp;INDEX(Mapping!$B$5:$B$26,MATCH($C1800,Mapping!$A$5:$A$26,0))&amp;" | "&amp;INDEX(Mapping!$B$30:$B$41,MATCH($B1800,Mapping!$A$30:$A$41,0)))</f>
        <v/>
      </c>
      <c r="I1800" s="5">
        <f>INDEX(Variables!$C$5:$C$105,MATCH($A1800,Variables!$A$5:$A$105,0))</f>
        <v/>
      </c>
      <c r="J1800" s="5">
        <f>INDEX(Variables!$E$5:$E$105,MATCH($A1800,Variables!$A$5:$A$105,0))</f>
        <v/>
      </c>
      <c r="K1800" s="25">
        <f>LOWER(Settings!$C$4)&amp;".mit."&amp;$A1800&amp;IF($C1800="","","."&amp;$C1800&amp;"."&amp;$B1800)&amp;IF(INDEX(Variables!$D$5:$D$105,MATCH($A1800,Variables!$A$5:$A$105,0))="","","."&amp;INDEX(Variables!$D$5:$D$105,MATCH($A1800,Variables!$A$5:$A$105,0)))&amp;"."&amp;K$5</f>
        <v/>
      </c>
      <c r="L1800" s="46">
        <f>L1764*Settings!$C$13*(L1710+L1728+L1719*L$135+L1737*$D1800)</f>
        <v/>
      </c>
      <c r="M1800" s="47">
        <f>M1764*Settings!$C$13*(M1710+M1728+M1719*M$135+M1737*$D1800)</f>
        <v/>
      </c>
      <c r="N1800" s="47">
        <f>N1764*Settings!$C$13*(N1710+N1728+N1719*N$135+N1737*$D1800)</f>
        <v/>
      </c>
      <c r="O1800" s="47">
        <f>O1764*Settings!$C$13*(O1710+O1728+O1719*O$135+O1737*$D1800)</f>
        <v/>
      </c>
      <c r="P1800" s="47">
        <f>P1764*Settings!$C$13*(P1710+P1728+P1719*P$135+P1737*$D1800)</f>
        <v/>
      </c>
      <c r="Q1800" s="47">
        <f>Q1764*Settings!$C$13*(Q1710+Q1728+Q1719*Q$135+Q1737*$D1800)</f>
        <v/>
      </c>
      <c r="R1800" s="47">
        <f>R1764*Settings!$C$13*(R1710+R1728+R1719*R$135+R1737*$D1800)</f>
        <v/>
      </c>
      <c r="S1800" s="47">
        <f>S1764*Settings!$C$13*(S1710+S1728+S1719*S$135+S1737*$D1800)</f>
        <v/>
      </c>
      <c r="T1800" s="47">
        <f>T1764*Settings!$C$13*(T1710+T1728+T1719*T$135+T1737*$D1800)</f>
        <v/>
      </c>
      <c r="U1800" s="47">
        <f>U1764*Settings!$C$13*(U1710+U1728+U1719*U$135+U1737*$D1800)</f>
        <v/>
      </c>
      <c r="V1800" s="47">
        <f>V1764*Settings!$C$13*(V1710+V1728+V1719*V$135+V1737*$D1800)</f>
        <v/>
      </c>
      <c r="W1800" s="47">
        <f>W1764*Settings!$C$13*(W1710+W1728+W1719*W$135+W1737*$D1800)</f>
        <v/>
      </c>
      <c r="X1800" s="47">
        <f>X1764*Settings!$C$13*(X1710+X1728+X1719*X$135+X1737*$D1800)</f>
        <v/>
      </c>
      <c r="Y1800" s="47">
        <f>Y1764*Settings!$C$13*(Y1710+Y1728+Y1719*Y$135+Y1737*$D1800)</f>
        <v/>
      </c>
      <c r="Z1800" s="47">
        <f>Z1764*Settings!$C$13*(Z1710+Z1728+Z1719*Z$135+Z1737*$D1800)</f>
        <v/>
      </c>
      <c r="AA1800" s="47">
        <f>AA1764*Settings!$C$13*(AA1710+AA1728+AA1719*AA$135+AA1737*$D1800)</f>
        <v/>
      </c>
      <c r="AB1800" s="47">
        <f>AB1764*Settings!$C$13*(AB1710+AB1728+AB1719*AB$135+AB1737*$D1800)</f>
        <v/>
      </c>
      <c r="AC1800" s="47">
        <f>AC1764*Settings!$C$13*(AC1710+AC1728+AC1719*AC$135+AC1737*$D1800)</f>
        <v/>
      </c>
      <c r="AD1800" s="48">
        <f>REVENUE(AD1764,Settings!$C$13,NEWREVRATE(AD1710,AD1728,AD1719,AD$135,AD1737,$D1800))</f>
        <v/>
      </c>
      <c r="AE1800" s="25">
        <f>LOWER(Settings!$C$4)&amp;".mit."&amp;$A1800&amp;IF($C1800="","","."&amp;$C1800&amp;"."&amp;$B1800)&amp;IF(INDEX(Variables!$D$5:$D$105,MATCH($A1800,Variables!$A$5:$A$105,0))="","","."&amp;INDEX(Variables!$D$5:$D$105,MATCH($A1800,Variables!$A$5:$A$105,0)))&amp;"."&amp;AE$5</f>
        <v/>
      </c>
      <c r="AF1800" s="46">
        <f>AF1764*Settings!$C$13*(AF1710+AF1728+AF1719*AF$135+AF1737*$D1800)</f>
        <v/>
      </c>
      <c r="AG1800" s="47">
        <f>AG1764*Settings!$C$13*(AG1710+AG1728+AG1719*AG$135+AG1737*$D1800)</f>
        <v/>
      </c>
      <c r="AH1800" s="47">
        <f>AH1764*Settings!$C$13*(AH1710+AH1728+AH1719*AH$135+AH1737*$D1800)</f>
        <v/>
      </c>
      <c r="AI1800" s="47">
        <f>AI1764*Settings!$C$13*(AI1710+AI1728+AI1719*AI$135+AI1737*$D1800)</f>
        <v/>
      </c>
      <c r="AJ1800" s="47">
        <f>AJ1764*Settings!$C$13*(AJ1710+AJ1728+AJ1719*AJ$135+AJ1737*$D1800)</f>
        <v/>
      </c>
      <c r="AK1800" s="47">
        <f>AK1764*Settings!$C$13*(AK1710+AK1728+AK1719*AK$135+AK1737*$D1800)</f>
        <v/>
      </c>
      <c r="AL1800" s="47">
        <f>AL1764*Settings!$C$13*(AL1710+AL1728+AL1719*AL$135+AL1737*$D1800)</f>
        <v/>
      </c>
      <c r="AM1800" s="47">
        <f>AM1764*Settings!$C$13*(AM1710+AM1728+AM1719*AM$135+AM1737*$D1800)</f>
        <v/>
      </c>
      <c r="AN1800" s="47">
        <f>AN1764*Settings!$C$13*(AN1710+AN1728+AN1719*AN$135+AN1737*$D1800)</f>
        <v/>
      </c>
      <c r="AO1800" s="47">
        <f>AO1764*Settings!$C$13*(AO1710+AO1728+AO1719*AO$135+AO1737*$D1800)</f>
        <v/>
      </c>
      <c r="AP1800" s="47">
        <f>AP1764*Settings!$C$13*(AP1710+AP1728+AP1719*AP$135+AP1737*$D1800)</f>
        <v/>
      </c>
      <c r="AQ1800" s="47">
        <f>AQ1764*Settings!$C$13*(AQ1710+AQ1728+AQ1719*AQ$135+AQ1737*$D1800)</f>
        <v/>
      </c>
      <c r="AR1800" s="47">
        <f>AR1764*Settings!$C$13*(AR1710+AR1728+AR1719*AR$135+AR1737*$D1800)</f>
        <v/>
      </c>
      <c r="AS1800" s="47">
        <f>AS1764*Settings!$C$13*(AS1710+AS1728+AS1719*AS$135+AS1737*$D1800)</f>
        <v/>
      </c>
      <c r="AT1800" s="47">
        <f>AT1764*Settings!$C$13*(AT1710+AT1728+AT1719*AT$135+AT1737*$D1800)</f>
        <v/>
      </c>
      <c r="AU1800" s="47">
        <f>AU1764*Settings!$C$13*(AU1710+AU1728+AU1719*AU$135+AU1737*$D1800)</f>
        <v/>
      </c>
      <c r="AV1800" s="47">
        <f>AV1764*Settings!$C$13*(AV1710+AV1728+AV1719*AV$135+AV1737*$D1800)</f>
        <v/>
      </c>
      <c r="AW1800" s="47">
        <f>AW1764*Settings!$C$13*(AW1710+AW1728+AW1719*AW$135+AW1737*$D1800)</f>
        <v/>
      </c>
      <c r="AX1800" s="48">
        <f>REVENUE(AX1764,Settings!$C$13,NEWREVRATE(AX1710,AX1728,AX1719,AX$135,AX1737,$D1800))</f>
        <v/>
      </c>
    </row>
    <row r="1801" hidden="1" outlineLevel="2">
      <c r="A1801" s="5" t="inlineStr">
        <is>
          <t>rnew</t>
        </is>
      </c>
      <c r="B1801" s="5" t="inlineStr">
        <is>
          <t>nga</t>
        </is>
      </c>
      <c r="C1801" s="5" t="inlineStr">
        <is>
          <t>ftr</t>
        </is>
      </c>
      <c r="D1801" s="40">
        <f>INDEX(Inputs!$S$5:$S$132,MATCH($B1801&amp;"|"&amp;$C1801,Inputs!$A$5:$A$132,0))</f>
        <v/>
      </c>
      <c r="E1801" s="39" t="n"/>
      <c r="F1801" s="39" t="n"/>
      <c r="G1801" s="39" t="n"/>
      <c r="H1801" s="5">
        <f>INDEX(Variables!$B$5:$B$105,MATCH($A1801,Variables!$A$5:$A$105,0))&amp;IF($C1801="",""," | "&amp;INDEX(Mapping!$B$5:$B$26,MATCH($C1801,Mapping!$A$5:$A$26,0))&amp;" | "&amp;INDEX(Mapping!$B$30:$B$41,MATCH($B1801,Mapping!$A$30:$A$41,0)))</f>
        <v/>
      </c>
      <c r="I1801" s="5">
        <f>INDEX(Variables!$C$5:$C$105,MATCH($A1801,Variables!$A$5:$A$105,0))</f>
        <v/>
      </c>
      <c r="J1801" s="5">
        <f>INDEX(Variables!$E$5:$E$105,MATCH($A1801,Variables!$A$5:$A$105,0))</f>
        <v/>
      </c>
      <c r="K1801" s="25">
        <f>LOWER(Settings!$C$4)&amp;".mit."&amp;$A1801&amp;IF($C1801="","","."&amp;$C1801&amp;"."&amp;$B1801)&amp;IF(INDEX(Variables!$D$5:$D$105,MATCH($A1801,Variables!$A$5:$A$105,0))="","","."&amp;INDEX(Variables!$D$5:$D$105,MATCH($A1801,Variables!$A$5:$A$105,0)))&amp;"."&amp;K$5</f>
        <v/>
      </c>
      <c r="L1801" s="46">
        <f>L1765*Settings!$C$13*(L1711+L1729+L1720*L$135+L1738*$D1801)</f>
        <v/>
      </c>
      <c r="M1801" s="47">
        <f>M1765*Settings!$C$13*(M1711+M1729+M1720*M$135+M1738*$D1801)</f>
        <v/>
      </c>
      <c r="N1801" s="47">
        <f>N1765*Settings!$C$13*(N1711+N1729+N1720*N$135+N1738*$D1801)</f>
        <v/>
      </c>
      <c r="O1801" s="47">
        <f>O1765*Settings!$C$13*(O1711+O1729+O1720*O$135+O1738*$D1801)</f>
        <v/>
      </c>
      <c r="P1801" s="47">
        <f>P1765*Settings!$C$13*(P1711+P1729+P1720*P$135+P1738*$D1801)</f>
        <v/>
      </c>
      <c r="Q1801" s="47">
        <f>Q1765*Settings!$C$13*(Q1711+Q1729+Q1720*Q$135+Q1738*$D1801)</f>
        <v/>
      </c>
      <c r="R1801" s="47">
        <f>R1765*Settings!$C$13*(R1711+R1729+R1720*R$135+R1738*$D1801)</f>
        <v/>
      </c>
      <c r="S1801" s="47">
        <f>S1765*Settings!$C$13*(S1711+S1729+S1720*S$135+S1738*$D1801)</f>
        <v/>
      </c>
      <c r="T1801" s="47">
        <f>T1765*Settings!$C$13*(T1711+T1729+T1720*T$135+T1738*$D1801)</f>
        <v/>
      </c>
      <c r="U1801" s="47">
        <f>U1765*Settings!$C$13*(U1711+U1729+U1720*U$135+U1738*$D1801)</f>
        <v/>
      </c>
      <c r="V1801" s="47">
        <f>V1765*Settings!$C$13*(V1711+V1729+V1720*V$135+V1738*$D1801)</f>
        <v/>
      </c>
      <c r="W1801" s="47">
        <f>W1765*Settings!$C$13*(W1711+W1729+W1720*W$135+W1738*$D1801)</f>
        <v/>
      </c>
      <c r="X1801" s="47">
        <f>X1765*Settings!$C$13*(X1711+X1729+X1720*X$135+X1738*$D1801)</f>
        <v/>
      </c>
      <c r="Y1801" s="47">
        <f>Y1765*Settings!$C$13*(Y1711+Y1729+Y1720*Y$135+Y1738*$D1801)</f>
        <v/>
      </c>
      <c r="Z1801" s="47">
        <f>Z1765*Settings!$C$13*(Z1711+Z1729+Z1720*Z$135+Z1738*$D1801)</f>
        <v/>
      </c>
      <c r="AA1801" s="47">
        <f>AA1765*Settings!$C$13*(AA1711+AA1729+AA1720*AA$135+AA1738*$D1801)</f>
        <v/>
      </c>
      <c r="AB1801" s="47">
        <f>AB1765*Settings!$C$13*(AB1711+AB1729+AB1720*AB$135+AB1738*$D1801)</f>
        <v/>
      </c>
      <c r="AC1801" s="47">
        <f>AC1765*Settings!$C$13*(AC1711+AC1729+AC1720*AC$135+AC1738*$D1801)</f>
        <v/>
      </c>
      <c r="AD1801" s="48">
        <f>REVENUE(AD1765,Settings!$C$13,NEWREVRATE(AD1711,AD1729,AD1720,AD$135,AD1738,$D1801))</f>
        <v/>
      </c>
      <c r="AE1801" s="25">
        <f>LOWER(Settings!$C$4)&amp;".mit."&amp;$A1801&amp;IF($C1801="","","."&amp;$C1801&amp;"."&amp;$B1801)&amp;IF(INDEX(Variables!$D$5:$D$105,MATCH($A1801,Variables!$A$5:$A$105,0))="","","."&amp;INDEX(Variables!$D$5:$D$105,MATCH($A1801,Variables!$A$5:$A$105,0)))&amp;"."&amp;AE$5</f>
        <v/>
      </c>
      <c r="AF1801" s="46">
        <f>AF1765*Settings!$C$13*(AF1711+AF1729+AF1720*AF$135+AF1738*$D1801)</f>
        <v/>
      </c>
      <c r="AG1801" s="47">
        <f>AG1765*Settings!$C$13*(AG1711+AG1729+AG1720*AG$135+AG1738*$D1801)</f>
        <v/>
      </c>
      <c r="AH1801" s="47">
        <f>AH1765*Settings!$C$13*(AH1711+AH1729+AH1720*AH$135+AH1738*$D1801)</f>
        <v/>
      </c>
      <c r="AI1801" s="47">
        <f>AI1765*Settings!$C$13*(AI1711+AI1729+AI1720*AI$135+AI1738*$D1801)</f>
        <v/>
      </c>
      <c r="AJ1801" s="47">
        <f>AJ1765*Settings!$C$13*(AJ1711+AJ1729+AJ1720*AJ$135+AJ1738*$D1801)</f>
        <v/>
      </c>
      <c r="AK1801" s="47">
        <f>AK1765*Settings!$C$13*(AK1711+AK1729+AK1720*AK$135+AK1738*$D1801)</f>
        <v/>
      </c>
      <c r="AL1801" s="47">
        <f>AL1765*Settings!$C$13*(AL1711+AL1729+AL1720*AL$135+AL1738*$D1801)</f>
        <v/>
      </c>
      <c r="AM1801" s="47">
        <f>AM1765*Settings!$C$13*(AM1711+AM1729+AM1720*AM$135+AM1738*$D1801)</f>
        <v/>
      </c>
      <c r="AN1801" s="47">
        <f>AN1765*Settings!$C$13*(AN1711+AN1729+AN1720*AN$135+AN1738*$D1801)</f>
        <v/>
      </c>
      <c r="AO1801" s="47">
        <f>AO1765*Settings!$C$13*(AO1711+AO1729+AO1720*AO$135+AO1738*$D1801)</f>
        <v/>
      </c>
      <c r="AP1801" s="47">
        <f>AP1765*Settings!$C$13*(AP1711+AP1729+AP1720*AP$135+AP1738*$D1801)</f>
        <v/>
      </c>
      <c r="AQ1801" s="47">
        <f>AQ1765*Settings!$C$13*(AQ1711+AQ1729+AQ1720*AQ$135+AQ1738*$D1801)</f>
        <v/>
      </c>
      <c r="AR1801" s="47">
        <f>AR1765*Settings!$C$13*(AR1711+AR1729+AR1720*AR$135+AR1738*$D1801)</f>
        <v/>
      </c>
      <c r="AS1801" s="47">
        <f>AS1765*Settings!$C$13*(AS1711+AS1729+AS1720*AS$135+AS1738*$D1801)</f>
        <v/>
      </c>
      <c r="AT1801" s="47">
        <f>AT1765*Settings!$C$13*(AT1711+AT1729+AT1720*AT$135+AT1738*$D1801)</f>
        <v/>
      </c>
      <c r="AU1801" s="47">
        <f>AU1765*Settings!$C$13*(AU1711+AU1729+AU1720*AU$135+AU1738*$D1801)</f>
        <v/>
      </c>
      <c r="AV1801" s="47">
        <f>AV1765*Settings!$C$13*(AV1711+AV1729+AV1720*AV$135+AV1738*$D1801)</f>
        <v/>
      </c>
      <c r="AW1801" s="47">
        <f>AW1765*Settings!$C$13*(AW1711+AW1729+AW1720*AW$135+AW1738*$D1801)</f>
        <v/>
      </c>
      <c r="AX1801" s="48">
        <f>REVENUE(AX1765,Settings!$C$13,NEWREVRATE(AX1711,AX1729,AX1720,AX$135,AX1738,$D1801))</f>
        <v/>
      </c>
    </row>
    <row r="1802" hidden="1" outlineLevel="2">
      <c r="A1802" s="5" t="inlineStr">
        <is>
          <t>rnew</t>
        </is>
      </c>
      <c r="B1802" s="5" t="inlineStr">
        <is>
          <t>gso</t>
        </is>
      </c>
      <c r="C1802" s="5" t="inlineStr">
        <is>
          <t>ftr</t>
        </is>
      </c>
      <c r="D1802" s="40">
        <f>INDEX(Inputs!$S$5:$S$132,MATCH($B1802&amp;"|"&amp;$C1802,Inputs!$A$5:$A$132,0))</f>
        <v/>
      </c>
      <c r="E1802" s="39" t="n"/>
      <c r="F1802" s="39" t="n"/>
      <c r="G1802" s="39" t="n"/>
      <c r="H1802" s="5">
        <f>INDEX(Variables!$B$5:$B$105,MATCH($A1802,Variables!$A$5:$A$105,0))&amp;IF($C1802="",""," | "&amp;INDEX(Mapping!$B$5:$B$26,MATCH($C1802,Mapping!$A$5:$A$26,0))&amp;" | "&amp;INDEX(Mapping!$B$30:$B$41,MATCH($B1802,Mapping!$A$30:$A$41,0)))</f>
        <v/>
      </c>
      <c r="I1802" s="5">
        <f>INDEX(Variables!$C$5:$C$105,MATCH($A1802,Variables!$A$5:$A$105,0))</f>
        <v/>
      </c>
      <c r="J1802" s="5">
        <f>INDEX(Variables!$E$5:$E$105,MATCH($A1802,Variables!$A$5:$A$105,0))</f>
        <v/>
      </c>
      <c r="K1802" s="25">
        <f>LOWER(Settings!$C$4)&amp;".mit."&amp;$A1802&amp;IF($C1802="","","."&amp;$C1802&amp;"."&amp;$B1802)&amp;IF(INDEX(Variables!$D$5:$D$105,MATCH($A1802,Variables!$A$5:$A$105,0))="","","."&amp;INDEX(Variables!$D$5:$D$105,MATCH($A1802,Variables!$A$5:$A$105,0)))&amp;"."&amp;K$5</f>
        <v/>
      </c>
      <c r="L1802" s="46">
        <f>L1766*Settings!$C$13*(L1712+L1730+L1721*L$135+L1739*$D1802)</f>
        <v/>
      </c>
      <c r="M1802" s="47">
        <f>M1766*Settings!$C$13*(M1712+M1730+M1721*M$135+M1739*$D1802)</f>
        <v/>
      </c>
      <c r="N1802" s="47">
        <f>N1766*Settings!$C$13*(N1712+N1730+N1721*N$135+N1739*$D1802)</f>
        <v/>
      </c>
      <c r="O1802" s="47">
        <f>O1766*Settings!$C$13*(O1712+O1730+O1721*O$135+O1739*$D1802)</f>
        <v/>
      </c>
      <c r="P1802" s="47">
        <f>P1766*Settings!$C$13*(P1712+P1730+P1721*P$135+P1739*$D1802)</f>
        <v/>
      </c>
      <c r="Q1802" s="47">
        <f>Q1766*Settings!$C$13*(Q1712+Q1730+Q1721*Q$135+Q1739*$D1802)</f>
        <v/>
      </c>
      <c r="R1802" s="47">
        <f>R1766*Settings!$C$13*(R1712+R1730+R1721*R$135+R1739*$D1802)</f>
        <v/>
      </c>
      <c r="S1802" s="47">
        <f>S1766*Settings!$C$13*(S1712+S1730+S1721*S$135+S1739*$D1802)</f>
        <v/>
      </c>
      <c r="T1802" s="47">
        <f>T1766*Settings!$C$13*(T1712+T1730+T1721*T$135+T1739*$D1802)</f>
        <v/>
      </c>
      <c r="U1802" s="47">
        <f>U1766*Settings!$C$13*(U1712+U1730+U1721*U$135+U1739*$D1802)</f>
        <v/>
      </c>
      <c r="V1802" s="47">
        <f>V1766*Settings!$C$13*(V1712+V1730+V1721*V$135+V1739*$D1802)</f>
        <v/>
      </c>
      <c r="W1802" s="47">
        <f>W1766*Settings!$C$13*(W1712+W1730+W1721*W$135+W1739*$D1802)</f>
        <v/>
      </c>
      <c r="X1802" s="47">
        <f>X1766*Settings!$C$13*(X1712+X1730+X1721*X$135+X1739*$D1802)</f>
        <v/>
      </c>
      <c r="Y1802" s="47">
        <f>Y1766*Settings!$C$13*(Y1712+Y1730+Y1721*Y$135+Y1739*$D1802)</f>
        <v/>
      </c>
      <c r="Z1802" s="47">
        <f>Z1766*Settings!$C$13*(Z1712+Z1730+Z1721*Z$135+Z1739*$D1802)</f>
        <v/>
      </c>
      <c r="AA1802" s="47">
        <f>AA1766*Settings!$C$13*(AA1712+AA1730+AA1721*AA$135+AA1739*$D1802)</f>
        <v/>
      </c>
      <c r="AB1802" s="47">
        <f>AB1766*Settings!$C$13*(AB1712+AB1730+AB1721*AB$135+AB1739*$D1802)</f>
        <v/>
      </c>
      <c r="AC1802" s="47">
        <f>AC1766*Settings!$C$13*(AC1712+AC1730+AC1721*AC$135+AC1739*$D1802)</f>
        <v/>
      </c>
      <c r="AD1802" s="48">
        <f>REVENUE(AD1766,Settings!$C$13,NEWREVRATE(AD1712,AD1730,AD1721,AD$135,AD1739,$D1802))</f>
        <v/>
      </c>
      <c r="AE1802" s="25">
        <f>LOWER(Settings!$C$4)&amp;".mit."&amp;$A1802&amp;IF($C1802="","","."&amp;$C1802&amp;"."&amp;$B1802)&amp;IF(INDEX(Variables!$D$5:$D$105,MATCH($A1802,Variables!$A$5:$A$105,0))="","","."&amp;INDEX(Variables!$D$5:$D$105,MATCH($A1802,Variables!$A$5:$A$105,0)))&amp;"."&amp;AE$5</f>
        <v/>
      </c>
      <c r="AF1802" s="46">
        <f>AF1766*Settings!$C$13*(AF1712+AF1730+AF1721*AF$135+AF1739*$D1802)</f>
        <v/>
      </c>
      <c r="AG1802" s="47">
        <f>AG1766*Settings!$C$13*(AG1712+AG1730+AG1721*AG$135+AG1739*$D1802)</f>
        <v/>
      </c>
      <c r="AH1802" s="47">
        <f>AH1766*Settings!$C$13*(AH1712+AH1730+AH1721*AH$135+AH1739*$D1802)</f>
        <v/>
      </c>
      <c r="AI1802" s="47">
        <f>AI1766*Settings!$C$13*(AI1712+AI1730+AI1721*AI$135+AI1739*$D1802)</f>
        <v/>
      </c>
      <c r="AJ1802" s="47">
        <f>AJ1766*Settings!$C$13*(AJ1712+AJ1730+AJ1721*AJ$135+AJ1739*$D1802)</f>
        <v/>
      </c>
      <c r="AK1802" s="47">
        <f>AK1766*Settings!$C$13*(AK1712+AK1730+AK1721*AK$135+AK1739*$D1802)</f>
        <v/>
      </c>
      <c r="AL1802" s="47">
        <f>AL1766*Settings!$C$13*(AL1712+AL1730+AL1721*AL$135+AL1739*$D1802)</f>
        <v/>
      </c>
      <c r="AM1802" s="47">
        <f>AM1766*Settings!$C$13*(AM1712+AM1730+AM1721*AM$135+AM1739*$D1802)</f>
        <v/>
      </c>
      <c r="AN1802" s="47">
        <f>AN1766*Settings!$C$13*(AN1712+AN1730+AN1721*AN$135+AN1739*$D1802)</f>
        <v/>
      </c>
      <c r="AO1802" s="47">
        <f>AO1766*Settings!$C$13*(AO1712+AO1730+AO1721*AO$135+AO1739*$D1802)</f>
        <v/>
      </c>
      <c r="AP1802" s="47">
        <f>AP1766*Settings!$C$13*(AP1712+AP1730+AP1721*AP$135+AP1739*$D1802)</f>
        <v/>
      </c>
      <c r="AQ1802" s="47">
        <f>AQ1766*Settings!$C$13*(AQ1712+AQ1730+AQ1721*AQ$135+AQ1739*$D1802)</f>
        <v/>
      </c>
      <c r="AR1802" s="47">
        <f>AR1766*Settings!$C$13*(AR1712+AR1730+AR1721*AR$135+AR1739*$D1802)</f>
        <v/>
      </c>
      <c r="AS1802" s="47">
        <f>AS1766*Settings!$C$13*(AS1712+AS1730+AS1721*AS$135+AS1739*$D1802)</f>
        <v/>
      </c>
      <c r="AT1802" s="47">
        <f>AT1766*Settings!$C$13*(AT1712+AT1730+AT1721*AT$135+AT1739*$D1802)</f>
        <v/>
      </c>
      <c r="AU1802" s="47">
        <f>AU1766*Settings!$C$13*(AU1712+AU1730+AU1721*AU$135+AU1739*$D1802)</f>
        <v/>
      </c>
      <c r="AV1802" s="47">
        <f>AV1766*Settings!$C$13*(AV1712+AV1730+AV1721*AV$135+AV1739*$D1802)</f>
        <v/>
      </c>
      <c r="AW1802" s="47">
        <f>AW1766*Settings!$C$13*(AW1712+AW1730+AW1721*AW$135+AW1739*$D1802)</f>
        <v/>
      </c>
      <c r="AX1802" s="48">
        <f>REVENUE(AX1766,Settings!$C$13,NEWREVRATE(AX1712,AX1730,AX1721,AX$135,AX1739,$D1802))</f>
        <v/>
      </c>
    </row>
    <row r="1803" hidden="1" outlineLevel="2">
      <c r="A1803" s="5" t="inlineStr">
        <is>
          <t>rnew</t>
        </is>
      </c>
      <c r="B1803" s="5" t="inlineStr">
        <is>
          <t>die</t>
        </is>
      </c>
      <c r="C1803" s="5" t="inlineStr">
        <is>
          <t>ftr</t>
        </is>
      </c>
      <c r="D1803" s="40">
        <f>INDEX(Inputs!$S$5:$S$132,MATCH($B1803&amp;"|"&amp;$C1803,Inputs!$A$5:$A$132,0))</f>
        <v/>
      </c>
      <c r="E1803" s="39" t="n"/>
      <c r="F1803" s="39" t="n"/>
      <c r="G1803" s="39" t="n"/>
      <c r="H1803" s="5">
        <f>INDEX(Variables!$B$5:$B$105,MATCH($A1803,Variables!$A$5:$A$105,0))&amp;IF($C1803="",""," | "&amp;INDEX(Mapping!$B$5:$B$26,MATCH($C1803,Mapping!$A$5:$A$26,0))&amp;" | "&amp;INDEX(Mapping!$B$30:$B$41,MATCH($B1803,Mapping!$A$30:$A$41,0)))</f>
        <v/>
      </c>
      <c r="I1803" s="5">
        <f>INDEX(Variables!$C$5:$C$105,MATCH($A1803,Variables!$A$5:$A$105,0))</f>
        <v/>
      </c>
      <c r="J1803" s="5">
        <f>INDEX(Variables!$E$5:$E$105,MATCH($A1803,Variables!$A$5:$A$105,0))</f>
        <v/>
      </c>
      <c r="K1803" s="25">
        <f>LOWER(Settings!$C$4)&amp;".mit."&amp;$A1803&amp;IF($C1803="","","."&amp;$C1803&amp;"."&amp;$B1803)&amp;IF(INDEX(Variables!$D$5:$D$105,MATCH($A1803,Variables!$A$5:$A$105,0))="","","."&amp;INDEX(Variables!$D$5:$D$105,MATCH($A1803,Variables!$A$5:$A$105,0)))&amp;"."&amp;K$5</f>
        <v/>
      </c>
      <c r="L1803" s="46">
        <f>L1767*Settings!$C$13*(L1713+L1731+L1722*L$135+L1740*$D1803)</f>
        <v/>
      </c>
      <c r="M1803" s="47">
        <f>M1767*Settings!$C$13*(M1713+M1731+M1722*M$135+M1740*$D1803)</f>
        <v/>
      </c>
      <c r="N1803" s="47">
        <f>N1767*Settings!$C$13*(N1713+N1731+N1722*N$135+N1740*$D1803)</f>
        <v/>
      </c>
      <c r="O1803" s="47">
        <f>O1767*Settings!$C$13*(O1713+O1731+O1722*O$135+O1740*$D1803)</f>
        <v/>
      </c>
      <c r="P1803" s="47">
        <f>P1767*Settings!$C$13*(P1713+P1731+P1722*P$135+P1740*$D1803)</f>
        <v/>
      </c>
      <c r="Q1803" s="47">
        <f>Q1767*Settings!$C$13*(Q1713+Q1731+Q1722*Q$135+Q1740*$D1803)</f>
        <v/>
      </c>
      <c r="R1803" s="47">
        <f>R1767*Settings!$C$13*(R1713+R1731+R1722*R$135+R1740*$D1803)</f>
        <v/>
      </c>
      <c r="S1803" s="47">
        <f>S1767*Settings!$C$13*(S1713+S1731+S1722*S$135+S1740*$D1803)</f>
        <v/>
      </c>
      <c r="T1803" s="47">
        <f>T1767*Settings!$C$13*(T1713+T1731+T1722*T$135+T1740*$D1803)</f>
        <v/>
      </c>
      <c r="U1803" s="47">
        <f>U1767*Settings!$C$13*(U1713+U1731+U1722*U$135+U1740*$D1803)</f>
        <v/>
      </c>
      <c r="V1803" s="47">
        <f>V1767*Settings!$C$13*(V1713+V1731+V1722*V$135+V1740*$D1803)</f>
        <v/>
      </c>
      <c r="W1803" s="47">
        <f>W1767*Settings!$C$13*(W1713+W1731+W1722*W$135+W1740*$D1803)</f>
        <v/>
      </c>
      <c r="X1803" s="47">
        <f>X1767*Settings!$C$13*(X1713+X1731+X1722*X$135+X1740*$D1803)</f>
        <v/>
      </c>
      <c r="Y1803" s="47">
        <f>Y1767*Settings!$C$13*(Y1713+Y1731+Y1722*Y$135+Y1740*$D1803)</f>
        <v/>
      </c>
      <c r="Z1803" s="47">
        <f>Z1767*Settings!$C$13*(Z1713+Z1731+Z1722*Z$135+Z1740*$D1803)</f>
        <v/>
      </c>
      <c r="AA1803" s="47">
        <f>AA1767*Settings!$C$13*(AA1713+AA1731+AA1722*AA$135+AA1740*$D1803)</f>
        <v/>
      </c>
      <c r="AB1803" s="47">
        <f>AB1767*Settings!$C$13*(AB1713+AB1731+AB1722*AB$135+AB1740*$D1803)</f>
        <v/>
      </c>
      <c r="AC1803" s="47">
        <f>AC1767*Settings!$C$13*(AC1713+AC1731+AC1722*AC$135+AC1740*$D1803)</f>
        <v/>
      </c>
      <c r="AD1803" s="48">
        <f>REVENUE(AD1767,Settings!$C$13,NEWREVRATE(AD1713,AD1731,AD1722,AD$135,AD1740,$D1803))</f>
        <v/>
      </c>
      <c r="AE1803" s="25">
        <f>LOWER(Settings!$C$4)&amp;".mit."&amp;$A1803&amp;IF($C1803="","","."&amp;$C1803&amp;"."&amp;$B1803)&amp;IF(INDEX(Variables!$D$5:$D$105,MATCH($A1803,Variables!$A$5:$A$105,0))="","","."&amp;INDEX(Variables!$D$5:$D$105,MATCH($A1803,Variables!$A$5:$A$105,0)))&amp;"."&amp;AE$5</f>
        <v/>
      </c>
      <c r="AF1803" s="46">
        <f>AF1767*Settings!$C$13*(AF1713+AF1731+AF1722*AF$135+AF1740*$D1803)</f>
        <v/>
      </c>
      <c r="AG1803" s="47">
        <f>AG1767*Settings!$C$13*(AG1713+AG1731+AG1722*AG$135+AG1740*$D1803)</f>
        <v/>
      </c>
      <c r="AH1803" s="47">
        <f>AH1767*Settings!$C$13*(AH1713+AH1731+AH1722*AH$135+AH1740*$D1803)</f>
        <v/>
      </c>
      <c r="AI1803" s="47">
        <f>AI1767*Settings!$C$13*(AI1713+AI1731+AI1722*AI$135+AI1740*$D1803)</f>
        <v/>
      </c>
      <c r="AJ1803" s="47">
        <f>AJ1767*Settings!$C$13*(AJ1713+AJ1731+AJ1722*AJ$135+AJ1740*$D1803)</f>
        <v/>
      </c>
      <c r="AK1803" s="47">
        <f>AK1767*Settings!$C$13*(AK1713+AK1731+AK1722*AK$135+AK1740*$D1803)</f>
        <v/>
      </c>
      <c r="AL1803" s="47">
        <f>AL1767*Settings!$C$13*(AL1713+AL1731+AL1722*AL$135+AL1740*$D1803)</f>
        <v/>
      </c>
      <c r="AM1803" s="47">
        <f>AM1767*Settings!$C$13*(AM1713+AM1731+AM1722*AM$135+AM1740*$D1803)</f>
        <v/>
      </c>
      <c r="AN1803" s="47">
        <f>AN1767*Settings!$C$13*(AN1713+AN1731+AN1722*AN$135+AN1740*$D1803)</f>
        <v/>
      </c>
      <c r="AO1803" s="47">
        <f>AO1767*Settings!$C$13*(AO1713+AO1731+AO1722*AO$135+AO1740*$D1803)</f>
        <v/>
      </c>
      <c r="AP1803" s="47">
        <f>AP1767*Settings!$C$13*(AP1713+AP1731+AP1722*AP$135+AP1740*$D1803)</f>
        <v/>
      </c>
      <c r="AQ1803" s="47">
        <f>AQ1767*Settings!$C$13*(AQ1713+AQ1731+AQ1722*AQ$135+AQ1740*$D1803)</f>
        <v/>
      </c>
      <c r="AR1803" s="47">
        <f>AR1767*Settings!$C$13*(AR1713+AR1731+AR1722*AR$135+AR1740*$D1803)</f>
        <v/>
      </c>
      <c r="AS1803" s="47">
        <f>AS1767*Settings!$C$13*(AS1713+AS1731+AS1722*AS$135+AS1740*$D1803)</f>
        <v/>
      </c>
      <c r="AT1803" s="47">
        <f>AT1767*Settings!$C$13*(AT1713+AT1731+AT1722*AT$135+AT1740*$D1803)</f>
        <v/>
      </c>
      <c r="AU1803" s="47">
        <f>AU1767*Settings!$C$13*(AU1713+AU1731+AU1722*AU$135+AU1740*$D1803)</f>
        <v/>
      </c>
      <c r="AV1803" s="47">
        <f>AV1767*Settings!$C$13*(AV1713+AV1731+AV1722*AV$135+AV1740*$D1803)</f>
        <v/>
      </c>
      <c r="AW1803" s="47">
        <f>AW1767*Settings!$C$13*(AW1713+AW1731+AW1722*AW$135+AW1740*$D1803)</f>
        <v/>
      </c>
      <c r="AX1803" s="48">
        <f>REVENUE(AX1767,Settings!$C$13,NEWREVRATE(AX1713,AX1731,AX1722,AX$135,AX1740,$D1803))</f>
        <v/>
      </c>
    </row>
    <row r="1804" hidden="1" outlineLevel="2">
      <c r="A1804" s="5" t="inlineStr">
        <is>
          <t>rnew</t>
        </is>
      </c>
      <c r="B1804" s="5" t="inlineStr">
        <is>
          <t>lpg</t>
        </is>
      </c>
      <c r="C1804" s="5" t="inlineStr">
        <is>
          <t>ftr</t>
        </is>
      </c>
      <c r="D1804" s="40">
        <f>INDEX(Inputs!$S$5:$S$132,MATCH($B1804&amp;"|"&amp;$C1804,Inputs!$A$5:$A$132,0))</f>
        <v/>
      </c>
      <c r="E1804" s="39" t="n"/>
      <c r="F1804" s="39" t="n"/>
      <c r="G1804" s="39" t="n"/>
      <c r="H1804" s="5">
        <f>INDEX(Variables!$B$5:$B$105,MATCH($A1804,Variables!$A$5:$A$105,0))&amp;IF($C1804="",""," | "&amp;INDEX(Mapping!$B$5:$B$26,MATCH($C1804,Mapping!$A$5:$A$26,0))&amp;" | "&amp;INDEX(Mapping!$B$30:$B$41,MATCH($B1804,Mapping!$A$30:$A$41,0)))</f>
        <v/>
      </c>
      <c r="I1804" s="5">
        <f>INDEX(Variables!$C$5:$C$105,MATCH($A1804,Variables!$A$5:$A$105,0))</f>
        <v/>
      </c>
      <c r="J1804" s="5">
        <f>INDEX(Variables!$E$5:$E$105,MATCH($A1804,Variables!$A$5:$A$105,0))</f>
        <v/>
      </c>
      <c r="K1804" s="25">
        <f>LOWER(Settings!$C$4)&amp;".mit."&amp;$A1804&amp;IF($C1804="","","."&amp;$C1804&amp;"."&amp;$B1804)&amp;IF(INDEX(Variables!$D$5:$D$105,MATCH($A1804,Variables!$A$5:$A$105,0))="","","."&amp;INDEX(Variables!$D$5:$D$105,MATCH($A1804,Variables!$A$5:$A$105,0)))&amp;"."&amp;K$5</f>
        <v/>
      </c>
      <c r="L1804" s="46">
        <f>L1768*Settings!$C$13*(L1714+L1732+L1723*L$135+L1741*$D1804)</f>
        <v/>
      </c>
      <c r="M1804" s="47">
        <f>M1768*Settings!$C$13*(M1714+M1732+M1723*M$135+M1741*$D1804)</f>
        <v/>
      </c>
      <c r="N1804" s="47">
        <f>N1768*Settings!$C$13*(N1714+N1732+N1723*N$135+N1741*$D1804)</f>
        <v/>
      </c>
      <c r="O1804" s="47">
        <f>O1768*Settings!$C$13*(O1714+O1732+O1723*O$135+O1741*$D1804)</f>
        <v/>
      </c>
      <c r="P1804" s="47">
        <f>P1768*Settings!$C$13*(P1714+P1732+P1723*P$135+P1741*$D1804)</f>
        <v/>
      </c>
      <c r="Q1804" s="47">
        <f>Q1768*Settings!$C$13*(Q1714+Q1732+Q1723*Q$135+Q1741*$D1804)</f>
        <v/>
      </c>
      <c r="R1804" s="47">
        <f>R1768*Settings!$C$13*(R1714+R1732+R1723*R$135+R1741*$D1804)</f>
        <v/>
      </c>
      <c r="S1804" s="47">
        <f>S1768*Settings!$C$13*(S1714+S1732+S1723*S$135+S1741*$D1804)</f>
        <v/>
      </c>
      <c r="T1804" s="47">
        <f>T1768*Settings!$C$13*(T1714+T1732+T1723*T$135+T1741*$D1804)</f>
        <v/>
      </c>
      <c r="U1804" s="47">
        <f>U1768*Settings!$C$13*(U1714+U1732+U1723*U$135+U1741*$D1804)</f>
        <v/>
      </c>
      <c r="V1804" s="47">
        <f>V1768*Settings!$C$13*(V1714+V1732+V1723*V$135+V1741*$D1804)</f>
        <v/>
      </c>
      <c r="W1804" s="47">
        <f>W1768*Settings!$C$13*(W1714+W1732+W1723*W$135+W1741*$D1804)</f>
        <v/>
      </c>
      <c r="X1804" s="47">
        <f>X1768*Settings!$C$13*(X1714+X1732+X1723*X$135+X1741*$D1804)</f>
        <v/>
      </c>
      <c r="Y1804" s="47">
        <f>Y1768*Settings!$C$13*(Y1714+Y1732+Y1723*Y$135+Y1741*$D1804)</f>
        <v/>
      </c>
      <c r="Z1804" s="47">
        <f>Z1768*Settings!$C$13*(Z1714+Z1732+Z1723*Z$135+Z1741*$D1804)</f>
        <v/>
      </c>
      <c r="AA1804" s="47">
        <f>AA1768*Settings!$C$13*(AA1714+AA1732+AA1723*AA$135+AA1741*$D1804)</f>
        <v/>
      </c>
      <c r="AB1804" s="47">
        <f>AB1768*Settings!$C$13*(AB1714+AB1732+AB1723*AB$135+AB1741*$D1804)</f>
        <v/>
      </c>
      <c r="AC1804" s="47">
        <f>AC1768*Settings!$C$13*(AC1714+AC1732+AC1723*AC$135+AC1741*$D1804)</f>
        <v/>
      </c>
      <c r="AD1804" s="48">
        <f>REVENUE(AD1768,Settings!$C$13,NEWREVRATE(AD1714,AD1732,AD1723,AD$135,AD1741,$D1804))</f>
        <v/>
      </c>
      <c r="AE1804" s="25">
        <f>LOWER(Settings!$C$4)&amp;".mit."&amp;$A1804&amp;IF($C1804="","","."&amp;$C1804&amp;"."&amp;$B1804)&amp;IF(INDEX(Variables!$D$5:$D$105,MATCH($A1804,Variables!$A$5:$A$105,0))="","","."&amp;INDEX(Variables!$D$5:$D$105,MATCH($A1804,Variables!$A$5:$A$105,0)))&amp;"."&amp;AE$5</f>
        <v/>
      </c>
      <c r="AF1804" s="46">
        <f>AF1768*Settings!$C$13*(AF1714+AF1732+AF1723*AF$135+AF1741*$D1804)</f>
        <v/>
      </c>
      <c r="AG1804" s="47">
        <f>AG1768*Settings!$C$13*(AG1714+AG1732+AG1723*AG$135+AG1741*$D1804)</f>
        <v/>
      </c>
      <c r="AH1804" s="47">
        <f>AH1768*Settings!$C$13*(AH1714+AH1732+AH1723*AH$135+AH1741*$D1804)</f>
        <v/>
      </c>
      <c r="AI1804" s="47">
        <f>AI1768*Settings!$C$13*(AI1714+AI1732+AI1723*AI$135+AI1741*$D1804)</f>
        <v/>
      </c>
      <c r="AJ1804" s="47">
        <f>AJ1768*Settings!$C$13*(AJ1714+AJ1732+AJ1723*AJ$135+AJ1741*$D1804)</f>
        <v/>
      </c>
      <c r="AK1804" s="47">
        <f>AK1768*Settings!$C$13*(AK1714+AK1732+AK1723*AK$135+AK1741*$D1804)</f>
        <v/>
      </c>
      <c r="AL1804" s="47">
        <f>AL1768*Settings!$C$13*(AL1714+AL1732+AL1723*AL$135+AL1741*$D1804)</f>
        <v/>
      </c>
      <c r="AM1804" s="47">
        <f>AM1768*Settings!$C$13*(AM1714+AM1732+AM1723*AM$135+AM1741*$D1804)</f>
        <v/>
      </c>
      <c r="AN1804" s="47">
        <f>AN1768*Settings!$C$13*(AN1714+AN1732+AN1723*AN$135+AN1741*$D1804)</f>
        <v/>
      </c>
      <c r="AO1804" s="47">
        <f>AO1768*Settings!$C$13*(AO1714+AO1732+AO1723*AO$135+AO1741*$D1804)</f>
        <v/>
      </c>
      <c r="AP1804" s="47">
        <f>AP1768*Settings!$C$13*(AP1714+AP1732+AP1723*AP$135+AP1741*$D1804)</f>
        <v/>
      </c>
      <c r="AQ1804" s="47">
        <f>AQ1768*Settings!$C$13*(AQ1714+AQ1732+AQ1723*AQ$135+AQ1741*$D1804)</f>
        <v/>
      </c>
      <c r="AR1804" s="47">
        <f>AR1768*Settings!$C$13*(AR1714+AR1732+AR1723*AR$135+AR1741*$D1804)</f>
        <v/>
      </c>
      <c r="AS1804" s="47">
        <f>AS1768*Settings!$C$13*(AS1714+AS1732+AS1723*AS$135+AS1741*$D1804)</f>
        <v/>
      </c>
      <c r="AT1804" s="47">
        <f>AT1768*Settings!$C$13*(AT1714+AT1732+AT1723*AT$135+AT1741*$D1804)</f>
        <v/>
      </c>
      <c r="AU1804" s="47">
        <f>AU1768*Settings!$C$13*(AU1714+AU1732+AU1723*AU$135+AU1741*$D1804)</f>
        <v/>
      </c>
      <c r="AV1804" s="47">
        <f>AV1768*Settings!$C$13*(AV1714+AV1732+AV1723*AV$135+AV1741*$D1804)</f>
        <v/>
      </c>
      <c r="AW1804" s="47">
        <f>AW1768*Settings!$C$13*(AW1714+AW1732+AW1723*AW$135+AW1741*$D1804)</f>
        <v/>
      </c>
      <c r="AX1804" s="48">
        <f>REVENUE(AX1768,Settings!$C$13,NEWREVRATE(AX1714,AX1732,AX1723,AX$135,AX1741,$D1804))</f>
        <v/>
      </c>
    </row>
    <row r="1805" hidden="1" outlineLevel="2">
      <c r="A1805" s="5" t="inlineStr">
        <is>
          <t>rnew</t>
        </is>
      </c>
      <c r="B1805" s="5" t="inlineStr">
        <is>
          <t>ker</t>
        </is>
      </c>
      <c r="C1805" s="5" t="inlineStr">
        <is>
          <t>ftr</t>
        </is>
      </c>
      <c r="D1805" s="40">
        <f>INDEX(Inputs!$S$5:$S$132,MATCH($B1805&amp;"|"&amp;$C1805,Inputs!$A$5:$A$132,0))</f>
        <v/>
      </c>
      <c r="E1805" s="39" t="n"/>
      <c r="F1805" s="39" t="n"/>
      <c r="G1805" s="39" t="n"/>
      <c r="H1805" s="5">
        <f>INDEX(Variables!$B$5:$B$105,MATCH($A1805,Variables!$A$5:$A$105,0))&amp;IF($C1805="",""," | "&amp;INDEX(Mapping!$B$5:$B$26,MATCH($C1805,Mapping!$A$5:$A$26,0))&amp;" | "&amp;INDEX(Mapping!$B$30:$B$41,MATCH($B1805,Mapping!$A$30:$A$41,0)))</f>
        <v/>
      </c>
      <c r="I1805" s="5">
        <f>INDEX(Variables!$C$5:$C$105,MATCH($A1805,Variables!$A$5:$A$105,0))</f>
        <v/>
      </c>
      <c r="J1805" s="5">
        <f>INDEX(Variables!$E$5:$E$105,MATCH($A1805,Variables!$A$5:$A$105,0))</f>
        <v/>
      </c>
      <c r="K1805" s="25">
        <f>LOWER(Settings!$C$4)&amp;".mit."&amp;$A1805&amp;IF($C1805="","","."&amp;$C1805&amp;"."&amp;$B1805)&amp;IF(INDEX(Variables!$D$5:$D$105,MATCH($A1805,Variables!$A$5:$A$105,0))="","","."&amp;INDEX(Variables!$D$5:$D$105,MATCH($A1805,Variables!$A$5:$A$105,0)))&amp;"."&amp;K$5</f>
        <v/>
      </c>
      <c r="L1805" s="46">
        <f>L1769*Settings!$C$13*(L1715+L1733+L1724*L$135+L1742*$D1805)</f>
        <v/>
      </c>
      <c r="M1805" s="47">
        <f>M1769*Settings!$C$13*(M1715+M1733+M1724*M$135+M1742*$D1805)</f>
        <v/>
      </c>
      <c r="N1805" s="47">
        <f>N1769*Settings!$C$13*(N1715+N1733+N1724*N$135+N1742*$D1805)</f>
        <v/>
      </c>
      <c r="O1805" s="47">
        <f>O1769*Settings!$C$13*(O1715+O1733+O1724*O$135+O1742*$D1805)</f>
        <v/>
      </c>
      <c r="P1805" s="47">
        <f>P1769*Settings!$C$13*(P1715+P1733+P1724*P$135+P1742*$D1805)</f>
        <v/>
      </c>
      <c r="Q1805" s="47">
        <f>Q1769*Settings!$C$13*(Q1715+Q1733+Q1724*Q$135+Q1742*$D1805)</f>
        <v/>
      </c>
      <c r="R1805" s="47">
        <f>R1769*Settings!$C$13*(R1715+R1733+R1724*R$135+R1742*$D1805)</f>
        <v/>
      </c>
      <c r="S1805" s="47">
        <f>S1769*Settings!$C$13*(S1715+S1733+S1724*S$135+S1742*$D1805)</f>
        <v/>
      </c>
      <c r="T1805" s="47">
        <f>T1769*Settings!$C$13*(T1715+T1733+T1724*T$135+T1742*$D1805)</f>
        <v/>
      </c>
      <c r="U1805" s="47">
        <f>U1769*Settings!$C$13*(U1715+U1733+U1724*U$135+U1742*$D1805)</f>
        <v/>
      </c>
      <c r="V1805" s="47">
        <f>V1769*Settings!$C$13*(V1715+V1733+V1724*V$135+V1742*$D1805)</f>
        <v/>
      </c>
      <c r="W1805" s="47">
        <f>W1769*Settings!$C$13*(W1715+W1733+W1724*W$135+W1742*$D1805)</f>
        <v/>
      </c>
      <c r="X1805" s="47">
        <f>X1769*Settings!$C$13*(X1715+X1733+X1724*X$135+X1742*$D1805)</f>
        <v/>
      </c>
      <c r="Y1805" s="47">
        <f>Y1769*Settings!$C$13*(Y1715+Y1733+Y1724*Y$135+Y1742*$D1805)</f>
        <v/>
      </c>
      <c r="Z1805" s="47">
        <f>Z1769*Settings!$C$13*(Z1715+Z1733+Z1724*Z$135+Z1742*$D1805)</f>
        <v/>
      </c>
      <c r="AA1805" s="47">
        <f>AA1769*Settings!$C$13*(AA1715+AA1733+AA1724*AA$135+AA1742*$D1805)</f>
        <v/>
      </c>
      <c r="AB1805" s="47">
        <f>AB1769*Settings!$C$13*(AB1715+AB1733+AB1724*AB$135+AB1742*$D1805)</f>
        <v/>
      </c>
      <c r="AC1805" s="47">
        <f>AC1769*Settings!$C$13*(AC1715+AC1733+AC1724*AC$135+AC1742*$D1805)</f>
        <v/>
      </c>
      <c r="AD1805" s="48">
        <f>REVENUE(AD1769,Settings!$C$13,NEWREVRATE(AD1715,AD1733,AD1724,AD$135,AD1742,$D1805))</f>
        <v/>
      </c>
      <c r="AE1805" s="25">
        <f>LOWER(Settings!$C$4)&amp;".mit."&amp;$A1805&amp;IF($C1805="","","."&amp;$C1805&amp;"."&amp;$B1805)&amp;IF(INDEX(Variables!$D$5:$D$105,MATCH($A1805,Variables!$A$5:$A$105,0))="","","."&amp;INDEX(Variables!$D$5:$D$105,MATCH($A1805,Variables!$A$5:$A$105,0)))&amp;"."&amp;AE$5</f>
        <v/>
      </c>
      <c r="AF1805" s="46">
        <f>AF1769*Settings!$C$13*(AF1715+AF1733+AF1724*AF$135+AF1742*$D1805)</f>
        <v/>
      </c>
      <c r="AG1805" s="47">
        <f>AG1769*Settings!$C$13*(AG1715+AG1733+AG1724*AG$135+AG1742*$D1805)</f>
        <v/>
      </c>
      <c r="AH1805" s="47">
        <f>AH1769*Settings!$C$13*(AH1715+AH1733+AH1724*AH$135+AH1742*$D1805)</f>
        <v/>
      </c>
      <c r="AI1805" s="47">
        <f>AI1769*Settings!$C$13*(AI1715+AI1733+AI1724*AI$135+AI1742*$D1805)</f>
        <v/>
      </c>
      <c r="AJ1805" s="47">
        <f>AJ1769*Settings!$C$13*(AJ1715+AJ1733+AJ1724*AJ$135+AJ1742*$D1805)</f>
        <v/>
      </c>
      <c r="AK1805" s="47">
        <f>AK1769*Settings!$C$13*(AK1715+AK1733+AK1724*AK$135+AK1742*$D1805)</f>
        <v/>
      </c>
      <c r="AL1805" s="47">
        <f>AL1769*Settings!$C$13*(AL1715+AL1733+AL1724*AL$135+AL1742*$D1805)</f>
        <v/>
      </c>
      <c r="AM1805" s="47">
        <f>AM1769*Settings!$C$13*(AM1715+AM1733+AM1724*AM$135+AM1742*$D1805)</f>
        <v/>
      </c>
      <c r="AN1805" s="47">
        <f>AN1769*Settings!$C$13*(AN1715+AN1733+AN1724*AN$135+AN1742*$D1805)</f>
        <v/>
      </c>
      <c r="AO1805" s="47">
        <f>AO1769*Settings!$C$13*(AO1715+AO1733+AO1724*AO$135+AO1742*$D1805)</f>
        <v/>
      </c>
      <c r="AP1805" s="47">
        <f>AP1769*Settings!$C$13*(AP1715+AP1733+AP1724*AP$135+AP1742*$D1805)</f>
        <v/>
      </c>
      <c r="AQ1805" s="47">
        <f>AQ1769*Settings!$C$13*(AQ1715+AQ1733+AQ1724*AQ$135+AQ1742*$D1805)</f>
        <v/>
      </c>
      <c r="AR1805" s="47">
        <f>AR1769*Settings!$C$13*(AR1715+AR1733+AR1724*AR$135+AR1742*$D1805)</f>
        <v/>
      </c>
      <c r="AS1805" s="47">
        <f>AS1769*Settings!$C$13*(AS1715+AS1733+AS1724*AS$135+AS1742*$D1805)</f>
        <v/>
      </c>
      <c r="AT1805" s="47">
        <f>AT1769*Settings!$C$13*(AT1715+AT1733+AT1724*AT$135+AT1742*$D1805)</f>
        <v/>
      </c>
      <c r="AU1805" s="47">
        <f>AU1769*Settings!$C$13*(AU1715+AU1733+AU1724*AU$135+AU1742*$D1805)</f>
        <v/>
      </c>
      <c r="AV1805" s="47">
        <f>AV1769*Settings!$C$13*(AV1715+AV1733+AV1724*AV$135+AV1742*$D1805)</f>
        <v/>
      </c>
      <c r="AW1805" s="47">
        <f>AW1769*Settings!$C$13*(AW1715+AW1733+AW1724*AW$135+AW1742*$D1805)</f>
        <v/>
      </c>
      <c r="AX1805" s="48">
        <f>REVENUE(AX1769,Settings!$C$13,NEWREVRATE(AX1715,AX1733,AX1724,AX$135,AX1742,$D1805))</f>
        <v/>
      </c>
    </row>
    <row r="1806" hidden="1" outlineLevel="2">
      <c r="A1806" s="5" t="inlineStr">
        <is>
          <t>rnew</t>
        </is>
      </c>
      <c r="B1806" s="5" t="inlineStr">
        <is>
          <t>oop</t>
        </is>
      </c>
      <c r="C1806" s="5" t="inlineStr">
        <is>
          <t>ftr</t>
        </is>
      </c>
      <c r="D1806" s="40">
        <f>INDEX(Inputs!$S$5:$S$132,MATCH($B1806&amp;"|"&amp;$C1806,Inputs!$A$5:$A$132,0))</f>
        <v/>
      </c>
      <c r="E1806" s="39" t="n"/>
      <c r="F1806" s="39" t="n"/>
      <c r="G1806" s="39" t="n"/>
      <c r="H1806" s="5">
        <f>INDEX(Variables!$B$5:$B$105,MATCH($A1806,Variables!$A$5:$A$105,0))&amp;IF($C1806="",""," | "&amp;INDEX(Mapping!$B$5:$B$26,MATCH($C1806,Mapping!$A$5:$A$26,0))&amp;" | "&amp;INDEX(Mapping!$B$30:$B$41,MATCH($B1806,Mapping!$A$30:$A$41,0)))</f>
        <v/>
      </c>
      <c r="I1806" s="5">
        <f>INDEX(Variables!$C$5:$C$105,MATCH($A1806,Variables!$A$5:$A$105,0))</f>
        <v/>
      </c>
      <c r="J1806" s="5">
        <f>INDEX(Variables!$E$5:$E$105,MATCH($A1806,Variables!$A$5:$A$105,0))</f>
        <v/>
      </c>
      <c r="K1806" s="25">
        <f>LOWER(Settings!$C$4)&amp;".mit."&amp;$A1806&amp;IF($C1806="","","."&amp;$C1806&amp;"."&amp;$B1806)&amp;IF(INDEX(Variables!$D$5:$D$105,MATCH($A1806,Variables!$A$5:$A$105,0))="","","."&amp;INDEX(Variables!$D$5:$D$105,MATCH($A1806,Variables!$A$5:$A$105,0)))&amp;"."&amp;K$5</f>
        <v/>
      </c>
      <c r="L1806" s="46">
        <f>L1770*Settings!$C$13*(L1716+L1734+L1725*L$135+L1743*$D1806)</f>
        <v/>
      </c>
      <c r="M1806" s="47">
        <f>M1770*Settings!$C$13*(M1716+M1734+M1725*M$135+M1743*$D1806)</f>
        <v/>
      </c>
      <c r="N1806" s="47">
        <f>N1770*Settings!$C$13*(N1716+N1734+N1725*N$135+N1743*$D1806)</f>
        <v/>
      </c>
      <c r="O1806" s="47">
        <f>O1770*Settings!$C$13*(O1716+O1734+O1725*O$135+O1743*$D1806)</f>
        <v/>
      </c>
      <c r="P1806" s="47">
        <f>P1770*Settings!$C$13*(P1716+P1734+P1725*P$135+P1743*$D1806)</f>
        <v/>
      </c>
      <c r="Q1806" s="47">
        <f>Q1770*Settings!$C$13*(Q1716+Q1734+Q1725*Q$135+Q1743*$D1806)</f>
        <v/>
      </c>
      <c r="R1806" s="47">
        <f>R1770*Settings!$C$13*(R1716+R1734+R1725*R$135+R1743*$D1806)</f>
        <v/>
      </c>
      <c r="S1806" s="47">
        <f>S1770*Settings!$C$13*(S1716+S1734+S1725*S$135+S1743*$D1806)</f>
        <v/>
      </c>
      <c r="T1806" s="47">
        <f>T1770*Settings!$C$13*(T1716+T1734+T1725*T$135+T1743*$D1806)</f>
        <v/>
      </c>
      <c r="U1806" s="47">
        <f>U1770*Settings!$C$13*(U1716+U1734+U1725*U$135+U1743*$D1806)</f>
        <v/>
      </c>
      <c r="V1806" s="47">
        <f>V1770*Settings!$C$13*(V1716+V1734+V1725*V$135+V1743*$D1806)</f>
        <v/>
      </c>
      <c r="W1806" s="47">
        <f>W1770*Settings!$C$13*(W1716+W1734+W1725*W$135+W1743*$D1806)</f>
        <v/>
      </c>
      <c r="X1806" s="47">
        <f>X1770*Settings!$C$13*(X1716+X1734+X1725*X$135+X1743*$D1806)</f>
        <v/>
      </c>
      <c r="Y1806" s="47">
        <f>Y1770*Settings!$C$13*(Y1716+Y1734+Y1725*Y$135+Y1743*$D1806)</f>
        <v/>
      </c>
      <c r="Z1806" s="47">
        <f>Z1770*Settings!$C$13*(Z1716+Z1734+Z1725*Z$135+Z1743*$D1806)</f>
        <v/>
      </c>
      <c r="AA1806" s="47">
        <f>AA1770*Settings!$C$13*(AA1716+AA1734+AA1725*AA$135+AA1743*$D1806)</f>
        <v/>
      </c>
      <c r="AB1806" s="47">
        <f>AB1770*Settings!$C$13*(AB1716+AB1734+AB1725*AB$135+AB1743*$D1806)</f>
        <v/>
      </c>
      <c r="AC1806" s="47">
        <f>AC1770*Settings!$C$13*(AC1716+AC1734+AC1725*AC$135+AC1743*$D1806)</f>
        <v/>
      </c>
      <c r="AD1806" s="48">
        <f>REVENUE(AD1770,Settings!$C$13,NEWREVRATE(AD1716,AD1734,AD1725,AD$135,AD1743,$D1806))</f>
        <v/>
      </c>
      <c r="AE1806" s="25">
        <f>LOWER(Settings!$C$4)&amp;".mit."&amp;$A1806&amp;IF($C1806="","","."&amp;$C1806&amp;"."&amp;$B1806)&amp;IF(INDEX(Variables!$D$5:$D$105,MATCH($A1806,Variables!$A$5:$A$105,0))="","","."&amp;INDEX(Variables!$D$5:$D$105,MATCH($A1806,Variables!$A$5:$A$105,0)))&amp;"."&amp;AE$5</f>
        <v/>
      </c>
      <c r="AF1806" s="46">
        <f>AF1770*Settings!$C$13*(AF1716+AF1734+AF1725*AF$135+AF1743*$D1806)</f>
        <v/>
      </c>
      <c r="AG1806" s="47">
        <f>AG1770*Settings!$C$13*(AG1716+AG1734+AG1725*AG$135+AG1743*$D1806)</f>
        <v/>
      </c>
      <c r="AH1806" s="47">
        <f>AH1770*Settings!$C$13*(AH1716+AH1734+AH1725*AH$135+AH1743*$D1806)</f>
        <v/>
      </c>
      <c r="AI1806" s="47">
        <f>AI1770*Settings!$C$13*(AI1716+AI1734+AI1725*AI$135+AI1743*$D1806)</f>
        <v/>
      </c>
      <c r="AJ1806" s="47">
        <f>AJ1770*Settings!$C$13*(AJ1716+AJ1734+AJ1725*AJ$135+AJ1743*$D1806)</f>
        <v/>
      </c>
      <c r="AK1806" s="47">
        <f>AK1770*Settings!$C$13*(AK1716+AK1734+AK1725*AK$135+AK1743*$D1806)</f>
        <v/>
      </c>
      <c r="AL1806" s="47">
        <f>AL1770*Settings!$C$13*(AL1716+AL1734+AL1725*AL$135+AL1743*$D1806)</f>
        <v/>
      </c>
      <c r="AM1806" s="47">
        <f>AM1770*Settings!$C$13*(AM1716+AM1734+AM1725*AM$135+AM1743*$D1806)</f>
        <v/>
      </c>
      <c r="AN1806" s="47">
        <f>AN1770*Settings!$C$13*(AN1716+AN1734+AN1725*AN$135+AN1743*$D1806)</f>
        <v/>
      </c>
      <c r="AO1806" s="47">
        <f>AO1770*Settings!$C$13*(AO1716+AO1734+AO1725*AO$135+AO1743*$D1806)</f>
        <v/>
      </c>
      <c r="AP1806" s="47">
        <f>AP1770*Settings!$C$13*(AP1716+AP1734+AP1725*AP$135+AP1743*$D1806)</f>
        <v/>
      </c>
      <c r="AQ1806" s="47">
        <f>AQ1770*Settings!$C$13*(AQ1716+AQ1734+AQ1725*AQ$135+AQ1743*$D1806)</f>
        <v/>
      </c>
      <c r="AR1806" s="47">
        <f>AR1770*Settings!$C$13*(AR1716+AR1734+AR1725*AR$135+AR1743*$D1806)</f>
        <v/>
      </c>
      <c r="AS1806" s="47">
        <f>AS1770*Settings!$C$13*(AS1716+AS1734+AS1725*AS$135+AS1743*$D1806)</f>
        <v/>
      </c>
      <c r="AT1806" s="47">
        <f>AT1770*Settings!$C$13*(AT1716+AT1734+AT1725*AT$135+AT1743*$D1806)</f>
        <v/>
      </c>
      <c r="AU1806" s="47">
        <f>AU1770*Settings!$C$13*(AU1716+AU1734+AU1725*AU$135+AU1743*$D1806)</f>
        <v/>
      </c>
      <c r="AV1806" s="47">
        <f>AV1770*Settings!$C$13*(AV1716+AV1734+AV1725*AV$135+AV1743*$D1806)</f>
        <v/>
      </c>
      <c r="AW1806" s="47">
        <f>AW1770*Settings!$C$13*(AW1716+AW1734+AW1725*AW$135+AW1743*$D1806)</f>
        <v/>
      </c>
      <c r="AX1806" s="48">
        <f>REVENUE(AX1770,Settings!$C$13,NEWREVRATE(AX1716,AX1734,AX1725,AX$135,AX1743,$D1806))</f>
        <v/>
      </c>
    </row>
    <row r="1807" hidden="1" outlineLevel="2">
      <c r="A1807" s="5" t="inlineStr">
        <is>
          <t>rnew</t>
        </is>
      </c>
      <c r="B1807" s="5" t="inlineStr">
        <is>
          <t>bio</t>
        </is>
      </c>
      <c r="C1807" s="5" t="inlineStr">
        <is>
          <t>ftr</t>
        </is>
      </c>
      <c r="D1807" s="40">
        <f>INDEX(Inputs!$S$5:$S$132,MATCH($B1807&amp;"|"&amp;$C1807,Inputs!$A$5:$A$132,0))</f>
        <v/>
      </c>
      <c r="E1807" s="39" t="n"/>
      <c r="F1807" s="39" t="n"/>
      <c r="G1807" s="39" t="n"/>
      <c r="H1807" s="5">
        <f>INDEX(Variables!$B$5:$B$105,MATCH($A1807,Variables!$A$5:$A$105,0))&amp;IF($C1807="",""," | "&amp;INDEX(Mapping!$B$5:$B$26,MATCH($C1807,Mapping!$A$5:$A$26,0))&amp;" | "&amp;INDEX(Mapping!$B$30:$B$41,MATCH($B1807,Mapping!$A$30:$A$41,0)))</f>
        <v/>
      </c>
      <c r="I1807" s="5">
        <f>INDEX(Variables!$C$5:$C$105,MATCH($A1807,Variables!$A$5:$A$105,0))</f>
        <v/>
      </c>
      <c r="J1807" s="5">
        <f>INDEX(Variables!$E$5:$E$105,MATCH($A1807,Variables!$A$5:$A$105,0))</f>
        <v/>
      </c>
      <c r="K1807" s="25">
        <f>LOWER(Settings!$C$4)&amp;".mit."&amp;$A1807&amp;IF($C1807="","","."&amp;$C1807&amp;"."&amp;$B1807)&amp;IF(INDEX(Variables!$D$5:$D$105,MATCH($A1807,Variables!$A$5:$A$105,0))="","","."&amp;INDEX(Variables!$D$5:$D$105,MATCH($A1807,Variables!$A$5:$A$105,0)))&amp;"."&amp;K$5</f>
        <v/>
      </c>
      <c r="L1807" s="46">
        <f>L1771*Settings!$C$13*(L1717+L1735+L1726*L$135+L1744*$D1807)</f>
        <v/>
      </c>
      <c r="M1807" s="47">
        <f>M1771*Settings!$C$13*(M1717+M1735+M1726*M$135+M1744*$D1807)</f>
        <v/>
      </c>
      <c r="N1807" s="47">
        <f>N1771*Settings!$C$13*(N1717+N1735+N1726*N$135+N1744*$D1807)</f>
        <v/>
      </c>
      <c r="O1807" s="47">
        <f>O1771*Settings!$C$13*(O1717+O1735+O1726*O$135+O1744*$D1807)</f>
        <v/>
      </c>
      <c r="P1807" s="47">
        <f>P1771*Settings!$C$13*(P1717+P1735+P1726*P$135+P1744*$D1807)</f>
        <v/>
      </c>
      <c r="Q1807" s="47">
        <f>Q1771*Settings!$C$13*(Q1717+Q1735+Q1726*Q$135+Q1744*$D1807)</f>
        <v/>
      </c>
      <c r="R1807" s="47">
        <f>R1771*Settings!$C$13*(R1717+R1735+R1726*R$135+R1744*$D1807)</f>
        <v/>
      </c>
      <c r="S1807" s="47">
        <f>S1771*Settings!$C$13*(S1717+S1735+S1726*S$135+S1744*$D1807)</f>
        <v/>
      </c>
      <c r="T1807" s="47">
        <f>T1771*Settings!$C$13*(T1717+T1735+T1726*T$135+T1744*$D1807)</f>
        <v/>
      </c>
      <c r="U1807" s="47">
        <f>U1771*Settings!$C$13*(U1717+U1735+U1726*U$135+U1744*$D1807)</f>
        <v/>
      </c>
      <c r="V1807" s="47">
        <f>V1771*Settings!$C$13*(V1717+V1735+V1726*V$135+V1744*$D1807)</f>
        <v/>
      </c>
      <c r="W1807" s="47">
        <f>W1771*Settings!$C$13*(W1717+W1735+W1726*W$135+W1744*$D1807)</f>
        <v/>
      </c>
      <c r="X1807" s="47">
        <f>X1771*Settings!$C$13*(X1717+X1735+X1726*X$135+X1744*$D1807)</f>
        <v/>
      </c>
      <c r="Y1807" s="47">
        <f>Y1771*Settings!$C$13*(Y1717+Y1735+Y1726*Y$135+Y1744*$D1807)</f>
        <v/>
      </c>
      <c r="Z1807" s="47">
        <f>Z1771*Settings!$C$13*(Z1717+Z1735+Z1726*Z$135+Z1744*$D1807)</f>
        <v/>
      </c>
      <c r="AA1807" s="47">
        <f>AA1771*Settings!$C$13*(AA1717+AA1735+AA1726*AA$135+AA1744*$D1807)</f>
        <v/>
      </c>
      <c r="AB1807" s="47">
        <f>AB1771*Settings!$C$13*(AB1717+AB1735+AB1726*AB$135+AB1744*$D1807)</f>
        <v/>
      </c>
      <c r="AC1807" s="47">
        <f>AC1771*Settings!$C$13*(AC1717+AC1735+AC1726*AC$135+AC1744*$D1807)</f>
        <v/>
      </c>
      <c r="AD1807" s="48">
        <f>REVENUE(AD1771,Settings!$C$13,NEWREVRATE(AD1717,AD1735,AD1726,AD$135,AD1744,$D1807))</f>
        <v/>
      </c>
      <c r="AE1807" s="25">
        <f>LOWER(Settings!$C$4)&amp;".mit."&amp;$A1807&amp;IF($C1807="","","."&amp;$C1807&amp;"."&amp;$B1807)&amp;IF(INDEX(Variables!$D$5:$D$105,MATCH($A1807,Variables!$A$5:$A$105,0))="","","."&amp;INDEX(Variables!$D$5:$D$105,MATCH($A1807,Variables!$A$5:$A$105,0)))&amp;"."&amp;AE$5</f>
        <v/>
      </c>
      <c r="AF1807" s="46">
        <f>AF1771*Settings!$C$13*(AF1717+AF1735+AF1726*AF$135+AF1744*$D1807)</f>
        <v/>
      </c>
      <c r="AG1807" s="47">
        <f>AG1771*Settings!$C$13*(AG1717+AG1735+AG1726*AG$135+AG1744*$D1807)</f>
        <v/>
      </c>
      <c r="AH1807" s="47">
        <f>AH1771*Settings!$C$13*(AH1717+AH1735+AH1726*AH$135+AH1744*$D1807)</f>
        <v/>
      </c>
      <c r="AI1807" s="47">
        <f>AI1771*Settings!$C$13*(AI1717+AI1735+AI1726*AI$135+AI1744*$D1807)</f>
        <v/>
      </c>
      <c r="AJ1807" s="47">
        <f>AJ1771*Settings!$C$13*(AJ1717+AJ1735+AJ1726*AJ$135+AJ1744*$D1807)</f>
        <v/>
      </c>
      <c r="AK1807" s="47">
        <f>AK1771*Settings!$C$13*(AK1717+AK1735+AK1726*AK$135+AK1744*$D1807)</f>
        <v/>
      </c>
      <c r="AL1807" s="47">
        <f>AL1771*Settings!$C$13*(AL1717+AL1735+AL1726*AL$135+AL1744*$D1807)</f>
        <v/>
      </c>
      <c r="AM1807" s="47">
        <f>AM1771*Settings!$C$13*(AM1717+AM1735+AM1726*AM$135+AM1744*$D1807)</f>
        <v/>
      </c>
      <c r="AN1807" s="47">
        <f>AN1771*Settings!$C$13*(AN1717+AN1735+AN1726*AN$135+AN1744*$D1807)</f>
        <v/>
      </c>
      <c r="AO1807" s="47">
        <f>AO1771*Settings!$C$13*(AO1717+AO1735+AO1726*AO$135+AO1744*$D1807)</f>
        <v/>
      </c>
      <c r="AP1807" s="47">
        <f>AP1771*Settings!$C$13*(AP1717+AP1735+AP1726*AP$135+AP1744*$D1807)</f>
        <v/>
      </c>
      <c r="AQ1807" s="47">
        <f>AQ1771*Settings!$C$13*(AQ1717+AQ1735+AQ1726*AQ$135+AQ1744*$D1807)</f>
        <v/>
      </c>
      <c r="AR1807" s="47">
        <f>AR1771*Settings!$C$13*(AR1717+AR1735+AR1726*AR$135+AR1744*$D1807)</f>
        <v/>
      </c>
      <c r="AS1807" s="47">
        <f>AS1771*Settings!$C$13*(AS1717+AS1735+AS1726*AS$135+AS1744*$D1807)</f>
        <v/>
      </c>
      <c r="AT1807" s="47">
        <f>AT1771*Settings!$C$13*(AT1717+AT1735+AT1726*AT$135+AT1744*$D1807)</f>
        <v/>
      </c>
      <c r="AU1807" s="47">
        <f>AU1771*Settings!$C$13*(AU1717+AU1735+AU1726*AU$135+AU1744*$D1807)</f>
        <v/>
      </c>
      <c r="AV1807" s="47">
        <f>AV1771*Settings!$C$13*(AV1717+AV1735+AV1726*AV$135+AV1744*$D1807)</f>
        <v/>
      </c>
      <c r="AW1807" s="47">
        <f>AW1771*Settings!$C$13*(AW1717+AW1735+AW1726*AW$135+AW1744*$D1807)</f>
        <v/>
      </c>
      <c r="AX1807" s="48">
        <f>REVENUE(AX1771,Settings!$C$13,NEWREVRATE(AX1717,AX1735,AX1726,AX$135,AX1744,$D1807))</f>
        <v/>
      </c>
    </row>
    <row r="1808" hidden="1" outlineLevel="2"/>
    <row r="1810">
      <c r="A1810" s="20" t="inlineStr">
        <is>
          <t>8. Other energy use</t>
        </is>
      </c>
      <c r="B1810" s="21" t="n"/>
      <c r="C1810" s="21" t="n"/>
      <c r="D1810" s="21" t="n"/>
      <c r="E1810" s="21" t="n"/>
      <c r="F1810" s="21" t="n"/>
      <c r="G1810" s="21" t="n"/>
      <c r="H1810" s="21" t="n"/>
      <c r="I1810" s="21" t="n"/>
      <c r="J1810" s="21" t="n"/>
      <c r="K1810" s="21" t="n"/>
      <c r="L1810" s="21" t="n"/>
      <c r="M1810" s="21" t="n"/>
      <c r="N1810" s="21" t="n"/>
      <c r="O1810" s="21" t="n"/>
      <c r="P1810" s="21" t="n"/>
      <c r="Q1810" s="21" t="n"/>
      <c r="R1810" s="21" t="n"/>
      <c r="S1810" s="21" t="n"/>
      <c r="T1810" s="21" t="n"/>
      <c r="U1810" s="21" t="n"/>
      <c r="V1810" s="21" t="n"/>
      <c r="W1810" s="21" t="n"/>
      <c r="X1810" s="21" t="n"/>
      <c r="Y1810" s="21" t="n"/>
      <c r="Z1810" s="21" t="n"/>
      <c r="AA1810" s="21" t="n"/>
      <c r="AB1810" s="21" t="n"/>
      <c r="AC1810" s="21" t="n"/>
      <c r="AD1810" s="21" t="n"/>
      <c r="AE1810" s="21" t="n"/>
      <c r="AF1810" s="21" t="n"/>
      <c r="AG1810" s="21" t="n"/>
      <c r="AH1810" s="21" t="n"/>
      <c r="AI1810" s="21" t="n"/>
      <c r="AJ1810" s="21" t="n"/>
      <c r="AK1810" s="21" t="n"/>
      <c r="AL1810" s="21" t="n"/>
      <c r="AM1810" s="21" t="n"/>
      <c r="AN1810" s="21" t="n"/>
      <c r="AO1810" s="21" t="n"/>
      <c r="AP1810" s="21" t="n"/>
      <c r="AQ1810" s="21" t="n"/>
      <c r="AR1810" s="21" t="n"/>
      <c r="AS1810" s="21" t="n"/>
      <c r="AT1810" s="21" t="n"/>
      <c r="AU1810" s="21" t="n"/>
      <c r="AV1810" s="21" t="n"/>
      <c r="AW1810" s="21" t="n"/>
      <c r="AX1810" s="21" t="n"/>
    </row>
    <row r="1811">
      <c r="A1811" s="9" t="inlineStr">
        <is>
          <t>ener</t>
        </is>
      </c>
      <c r="B1811" s="9" t="inlineStr">
        <is>
          <t>all</t>
        </is>
      </c>
      <c r="C1811" s="9" t="inlineStr">
        <is>
          <t>oen</t>
        </is>
      </c>
      <c r="H1811" s="9">
        <f>INDEX(Variables!$B$5:$B$105,MATCH($A1811,Variables!$A$5:$A$105,0))&amp;IF($C1811="",""," | "&amp;INDEX(Mapping!$B$5:$B$26,MATCH($C1811,Mapping!$A$5:$A$26,0))&amp;" | "&amp;INDEX(Mapping!$B$30:$B$41,MATCH($B1811,Mapping!$A$30:$A$41,0)))</f>
        <v/>
      </c>
      <c r="I1811" s="9">
        <f>INDEX(Variables!$C$5:$C$105,MATCH($A1811,Variables!$A$5:$A$105,0))</f>
        <v/>
      </c>
      <c r="J1811" s="9">
        <f>INDEX(Variables!$E$5:$E$105,MATCH($A1811,Variables!$A$5:$A$105,0))</f>
        <v/>
      </c>
      <c r="K1811" s="30">
        <f>LOWER(Settings!$C$4)&amp;".mit."&amp;$A1811&amp;IF($C1811="","","."&amp;$C1811&amp;"."&amp;$B1811)&amp;IF(INDEX(Variables!$D$5:$D$105,MATCH($A1811,Variables!$A$5:$A$105,0))="","","."&amp;INDEX(Variables!$D$5:$D$105,MATCH($A1811,Variables!$A$5:$A$105,0)))&amp;"."&amp;K$5</f>
        <v/>
      </c>
      <c r="L1811" s="44">
        <f>SUMIFS(L1812:L1911,$A1812:$A1911,"ener",$B1812:$B1911,"&lt;&gt;all")</f>
        <v/>
      </c>
      <c r="M1811" s="45">
        <f>SUMIFS(M1812:M1911,$A1812:$A1911,"ener",$B1812:$B1911,"&lt;&gt;all")</f>
        <v/>
      </c>
      <c r="N1811" s="45">
        <f>SUMIFS(N1812:N1911,$A1812:$A1911,"ener",$B1812:$B1911,"&lt;&gt;all")</f>
        <v/>
      </c>
      <c r="O1811" s="45">
        <f>SUMIFS(O1812:O1911,$A1812:$A1911,"ener",$B1812:$B1911,"&lt;&gt;all")</f>
        <v/>
      </c>
      <c r="P1811" s="45">
        <f>SUMIFS(P1812:P1911,$A1812:$A1911,"ener",$B1812:$B1911,"&lt;&gt;all")</f>
        <v/>
      </c>
      <c r="Q1811" s="45">
        <f>SUMIFS(Q1812:Q1911,$A1812:$A1911,"ener",$B1812:$B1911,"&lt;&gt;all")</f>
        <v/>
      </c>
      <c r="R1811" s="45">
        <f>SUMIFS(R1812:R1911,$A1812:$A1911,"ener",$B1812:$B1911,"&lt;&gt;all")</f>
        <v/>
      </c>
      <c r="S1811" s="45">
        <f>SUMIFS(S1812:S1911,$A1812:$A1911,"ener",$B1812:$B1911,"&lt;&gt;all")</f>
        <v/>
      </c>
      <c r="T1811" s="45">
        <f>SUMIFS(T1812:T1911,$A1812:$A1911,"ener",$B1812:$B1911,"&lt;&gt;all")</f>
        <v/>
      </c>
      <c r="U1811" s="45">
        <f>SUMIFS(U1812:U1911,$A1812:$A1911,"ener",$B1812:$B1911,"&lt;&gt;all")</f>
        <v/>
      </c>
      <c r="V1811" s="45">
        <f>SUMIFS(V1812:V1911,$A1812:$A1911,"ener",$B1812:$B1911,"&lt;&gt;all")</f>
        <v/>
      </c>
      <c r="W1811" s="45">
        <f>SUMIFS(W1812:W1911,$A1812:$A1911,"ener",$B1812:$B1911,"&lt;&gt;all")</f>
        <v/>
      </c>
      <c r="X1811" s="45">
        <f>SUMIFS(X1812:X1911,$A1812:$A1911,"ener",$B1812:$B1911,"&lt;&gt;all")</f>
        <v/>
      </c>
      <c r="Y1811" s="45">
        <f>SUMIFS(Y1812:Y1911,$A1812:$A1911,"ener",$B1812:$B1911,"&lt;&gt;all")</f>
        <v/>
      </c>
      <c r="Z1811" s="45">
        <f>SUMIFS(Z1812:Z1911,$A1812:$A1911,"ener",$B1812:$B1911,"&lt;&gt;all")</f>
        <v/>
      </c>
      <c r="AA1811" s="45">
        <f>SUMIFS(AA1812:AA1911,$A1812:$A1911,"ener",$B1812:$B1911,"&lt;&gt;all")</f>
        <v/>
      </c>
      <c r="AB1811" s="45">
        <f>SUMIFS(AB1812:AB1911,$A1812:$A1911,"ener",$B1812:$B1911,"&lt;&gt;all")</f>
        <v/>
      </c>
      <c r="AC1811" s="45">
        <f>SUMIFS(AC1812:AC1911,$A1812:$A1911,"ener",$B1812:$B1911,"&lt;&gt;all")</f>
        <v/>
      </c>
      <c r="AD1811" s="45">
        <f>SUMIFS(AD1812:AD1911,$A1812:$A1911,"ener",$B1812:$B1911,"&lt;&gt;all")</f>
        <v/>
      </c>
      <c r="AE1811" s="30">
        <f>LOWER(Settings!$C$4)&amp;".mit."&amp;$A1811&amp;IF($C1811="","","."&amp;$C1811&amp;"."&amp;$B1811)&amp;IF(INDEX(Variables!$D$5:$D$105,MATCH($A1811,Variables!$A$5:$A$105,0))="","","."&amp;INDEX(Variables!$D$5:$D$105,MATCH($A1811,Variables!$A$5:$A$105,0)))&amp;"."&amp;AE$5</f>
        <v/>
      </c>
      <c r="AF1811" s="44">
        <f>SUMIFS(AF1812:AF1911,$A1812:$A1911,"ener",$B1812:$B1911,"&lt;&gt;all")</f>
        <v/>
      </c>
      <c r="AG1811" s="45">
        <f>SUMIFS(AG1812:AG1911,$A1812:$A1911,"ener",$B1812:$B1911,"&lt;&gt;all")</f>
        <v/>
      </c>
      <c r="AH1811" s="45">
        <f>SUMIFS(AH1812:AH1911,$A1812:$A1911,"ener",$B1812:$B1911,"&lt;&gt;all")</f>
        <v/>
      </c>
      <c r="AI1811" s="45">
        <f>SUMIFS(AI1812:AI1911,$A1812:$A1911,"ener",$B1812:$B1911,"&lt;&gt;all")</f>
        <v/>
      </c>
      <c r="AJ1811" s="45">
        <f>SUMIFS(AJ1812:AJ1911,$A1812:$A1911,"ener",$B1812:$B1911,"&lt;&gt;all")</f>
        <v/>
      </c>
      <c r="AK1811" s="45">
        <f>SUMIFS(AK1812:AK1911,$A1812:$A1911,"ener",$B1812:$B1911,"&lt;&gt;all")</f>
        <v/>
      </c>
      <c r="AL1811" s="45">
        <f>SUMIFS(AL1812:AL1911,$A1812:$A1911,"ener",$B1812:$B1911,"&lt;&gt;all")</f>
        <v/>
      </c>
      <c r="AM1811" s="45">
        <f>SUMIFS(AM1812:AM1911,$A1812:$A1911,"ener",$B1812:$B1911,"&lt;&gt;all")</f>
        <v/>
      </c>
      <c r="AN1811" s="45">
        <f>SUMIFS(AN1812:AN1911,$A1812:$A1911,"ener",$B1812:$B1911,"&lt;&gt;all")</f>
        <v/>
      </c>
      <c r="AO1811" s="45">
        <f>SUMIFS(AO1812:AO1911,$A1812:$A1911,"ener",$B1812:$B1911,"&lt;&gt;all")</f>
        <v/>
      </c>
      <c r="AP1811" s="45">
        <f>SUMIFS(AP1812:AP1911,$A1812:$A1911,"ener",$B1812:$B1911,"&lt;&gt;all")</f>
        <v/>
      </c>
      <c r="AQ1811" s="45">
        <f>SUMIFS(AQ1812:AQ1911,$A1812:$A1911,"ener",$B1812:$B1911,"&lt;&gt;all")</f>
        <v/>
      </c>
      <c r="AR1811" s="45">
        <f>SUMIFS(AR1812:AR1911,$A1812:$A1911,"ener",$B1812:$B1911,"&lt;&gt;all")</f>
        <v/>
      </c>
      <c r="AS1811" s="45">
        <f>SUMIFS(AS1812:AS1911,$A1812:$A1911,"ener",$B1812:$B1911,"&lt;&gt;all")</f>
        <v/>
      </c>
      <c r="AT1811" s="45">
        <f>SUMIFS(AT1812:AT1911,$A1812:$A1911,"ener",$B1812:$B1911,"&lt;&gt;all")</f>
        <v/>
      </c>
      <c r="AU1811" s="45">
        <f>SUMIFS(AU1812:AU1911,$A1812:$A1911,"ener",$B1812:$B1911,"&lt;&gt;all")</f>
        <v/>
      </c>
      <c r="AV1811" s="45">
        <f>SUMIFS(AV1812:AV1911,$A1812:$A1911,"ener",$B1812:$B1911,"&lt;&gt;all")</f>
        <v/>
      </c>
      <c r="AW1811" s="45">
        <f>SUMIFS(AW1812:AW1911,$A1812:$A1911,"ener",$B1812:$B1911,"&lt;&gt;all")</f>
        <v/>
      </c>
      <c r="AX1811" s="45">
        <f>SUMIFS(AX1812:AX1911,$A1812:$A1911,"ener",$B1812:$B1911,"&lt;&gt;all")</f>
        <v/>
      </c>
    </row>
    <row r="1812" outlineLevel="1" collapsed="1">
      <c r="A1812" s="9" t="inlineStr">
        <is>
          <t>ener</t>
        </is>
      </c>
      <c r="B1812" s="9" t="inlineStr">
        <is>
          <t>all</t>
        </is>
      </c>
      <c r="C1812" s="9" t="inlineStr">
        <is>
          <t>oen</t>
        </is>
      </c>
      <c r="H1812" s="9">
        <f>INDEX(Variables!$B$5:$B$105,MATCH($A1812,Variables!$A$5:$A$105,0))&amp;IF($C1812="",""," | "&amp;INDEX(Mapping!$B$5:$B$26,MATCH($C1812,Mapping!$A$5:$A$26,0))&amp;" | "&amp;INDEX(Mapping!$B$30:$B$41,MATCH($B1812,Mapping!$A$30:$A$41,0)))</f>
        <v/>
      </c>
      <c r="I1812" s="9">
        <f>INDEX(Variables!$C$5:$C$105,MATCH($A1812,Variables!$A$5:$A$105,0))</f>
        <v/>
      </c>
      <c r="J1812" s="9">
        <f>INDEX(Variables!$E$5:$E$105,MATCH($A1812,Variables!$A$5:$A$105,0))</f>
        <v/>
      </c>
      <c r="K1812" s="30">
        <f>LOWER(Settings!$C$4)&amp;".mit."&amp;$A1812&amp;IF($C1812="","","."&amp;$C1812&amp;"."&amp;$B1812)&amp;IF(INDEX(Variables!$D$5:$D$105,MATCH($A1812,Variables!$A$5:$A$105,0))="","","."&amp;INDEX(Variables!$D$5:$D$105,MATCH($A1812,Variables!$A$5:$A$105,0)))&amp;"."&amp;K$5</f>
        <v/>
      </c>
      <c r="L1812" s="44">
        <f>SUM(L1867:L1874)</f>
        <v/>
      </c>
      <c r="M1812" s="45">
        <f>SUM(M1867:M1874)</f>
        <v/>
      </c>
      <c r="N1812" s="45">
        <f>SUM(N1867:N1874)</f>
        <v/>
      </c>
      <c r="O1812" s="45">
        <f>SUM(O1867:O1874)</f>
        <v/>
      </c>
      <c r="P1812" s="45">
        <f>SUM(P1867:P1874)</f>
        <v/>
      </c>
      <c r="Q1812" s="45">
        <f>SUM(Q1867:Q1874)</f>
        <v/>
      </c>
      <c r="R1812" s="45">
        <f>SUM(R1867:R1874)</f>
        <v/>
      </c>
      <c r="S1812" s="45">
        <f>SUM(S1867:S1874)</f>
        <v/>
      </c>
      <c r="T1812" s="45">
        <f>SUM(T1867:T1874)</f>
        <v/>
      </c>
      <c r="U1812" s="45">
        <f>SUM(U1867:U1874)</f>
        <v/>
      </c>
      <c r="V1812" s="45">
        <f>SUM(V1867:V1874)</f>
        <v/>
      </c>
      <c r="W1812" s="45">
        <f>SUM(W1867:W1874)</f>
        <v/>
      </c>
      <c r="X1812" s="45">
        <f>SUM(X1867:X1874)</f>
        <v/>
      </c>
      <c r="Y1812" s="45">
        <f>SUM(Y1867:Y1874)</f>
        <v/>
      </c>
      <c r="Z1812" s="45">
        <f>SUM(Z1867:Z1874)</f>
        <v/>
      </c>
      <c r="AA1812" s="45">
        <f>SUM(AA1867:AA1874)</f>
        <v/>
      </c>
      <c r="AB1812" s="45">
        <f>SUM(AB1867:AB1874)</f>
        <v/>
      </c>
      <c r="AC1812" s="45">
        <f>SUM(AC1867:AC1874)</f>
        <v/>
      </c>
      <c r="AD1812" s="45">
        <f>SUM(AD1867:AD1874)</f>
        <v/>
      </c>
      <c r="AE1812" s="30">
        <f>LOWER(Settings!$C$4)&amp;".mit."&amp;$A1812&amp;IF($C1812="","","."&amp;$C1812&amp;"."&amp;$B1812)&amp;IF(INDEX(Variables!$D$5:$D$105,MATCH($A1812,Variables!$A$5:$A$105,0))="","","."&amp;INDEX(Variables!$D$5:$D$105,MATCH($A1812,Variables!$A$5:$A$105,0)))&amp;"."&amp;AE$5</f>
        <v/>
      </c>
      <c r="AF1812" s="44">
        <f>SUM(AF1867:AF1874)</f>
        <v/>
      </c>
      <c r="AG1812" s="45">
        <f>SUM(AG1867:AG1874)</f>
        <v/>
      </c>
      <c r="AH1812" s="45">
        <f>SUM(AH1867:AH1874)</f>
        <v/>
      </c>
      <c r="AI1812" s="45">
        <f>SUM(AI1867:AI1874)</f>
        <v/>
      </c>
      <c r="AJ1812" s="45">
        <f>SUM(AJ1867:AJ1874)</f>
        <v/>
      </c>
      <c r="AK1812" s="45">
        <f>SUM(AK1867:AK1874)</f>
        <v/>
      </c>
      <c r="AL1812" s="45">
        <f>SUM(AL1867:AL1874)</f>
        <v/>
      </c>
      <c r="AM1812" s="45">
        <f>SUM(AM1867:AM1874)</f>
        <v/>
      </c>
      <c r="AN1812" s="45">
        <f>SUM(AN1867:AN1874)</f>
        <v/>
      </c>
      <c r="AO1812" s="45">
        <f>SUM(AO1867:AO1874)</f>
        <v/>
      </c>
      <c r="AP1812" s="45">
        <f>SUM(AP1867:AP1874)</f>
        <v/>
      </c>
      <c r="AQ1812" s="45">
        <f>SUM(AQ1867:AQ1874)</f>
        <v/>
      </c>
      <c r="AR1812" s="45">
        <f>SUM(AR1867:AR1874)</f>
        <v/>
      </c>
      <c r="AS1812" s="45">
        <f>SUM(AS1867:AS1874)</f>
        <v/>
      </c>
      <c r="AT1812" s="45">
        <f>SUM(AT1867:AT1874)</f>
        <v/>
      </c>
      <c r="AU1812" s="45">
        <f>SUM(AU1867:AU1874)</f>
        <v/>
      </c>
      <c r="AV1812" s="45">
        <f>SUM(AV1867:AV1874)</f>
        <v/>
      </c>
      <c r="AW1812" s="45">
        <f>SUM(AW1867:AW1874)</f>
        <v/>
      </c>
      <c r="AX1812" s="45">
        <f>SUM(AX1867:AX1874)</f>
        <v/>
      </c>
    </row>
    <row r="1813" hidden="1" outlineLevel="2">
      <c r="A1813" s="5" t="inlineStr">
        <is>
          <t>ctxnew</t>
        </is>
      </c>
      <c r="B1813" s="5" t="inlineStr">
        <is>
          <t>coa</t>
        </is>
      </c>
      <c r="C1813" s="5" t="inlineStr">
        <is>
          <t>oen</t>
        </is>
      </c>
      <c r="D1813" s="40">
        <f>INDEX(Inputs!$T$5:$T$132,MATCH($B1813&amp;"|"&amp;$C1813,Inputs!$A$5:$A$132,0))</f>
        <v/>
      </c>
      <c r="E1813" s="40">
        <f>INDEX(Inputs!$J$5:$J$132,MATCH($B1813&amp;"|"&amp;$C1813,Inputs!$A$5:$A$132,0))</f>
        <v/>
      </c>
      <c r="F1813" s="40">
        <f>INDEX(Inputs!$K$5:$K$132,MATCH($B1813&amp;"|"&amp;$C1813,Inputs!$A$5:$A$132,0))</f>
        <v/>
      </c>
      <c r="G1813" s="39" t="n"/>
      <c r="H1813" s="5">
        <f>INDEX(Variables!$B$5:$B$105,MATCH($A1813,Variables!$A$5:$A$105,0))&amp;IF($C1813="",""," | "&amp;INDEX(Mapping!$B$5:$B$26,MATCH($C1813,Mapping!$A$5:$A$26,0))&amp;" | "&amp;INDEX(Mapping!$B$30:$B$41,MATCH($B1813,Mapping!$A$30:$A$41,0)))</f>
        <v/>
      </c>
      <c r="I1813" s="5">
        <f>INDEX(Variables!$C$5:$C$105,MATCH($A1813,Variables!$A$5:$A$105,0))</f>
        <v/>
      </c>
      <c r="J1813" s="5">
        <f>INDEX(Variables!$E$5:$E$105,MATCH($A1813,Variables!$A$5:$A$105,0))</f>
        <v/>
      </c>
      <c r="K1813" s="25">
        <f>LOWER(Settings!$C$4)&amp;".mit."&amp;$A1813&amp;IF($C1813="","","."&amp;$C1813&amp;"."&amp;$B1813)&amp;IF(INDEX(Variables!$D$5:$D$105,MATCH($A1813,Variables!$A$5:$A$105,0))="","","."&amp;INDEX(Variables!$D$5:$D$105,MATCH($A1813,Variables!$A$5:$A$105,0)))&amp;"."&amp;K$5</f>
        <v/>
      </c>
      <c r="L1813" s="41">
        <f>L$12*$D1813*INDEX(L$21:L$28,$E1813)*INDEX(L$30:L$46,$F1813)*(1-INDEX(L$117:L$133,$F1813))</f>
        <v/>
      </c>
      <c r="M1813" s="40">
        <f>M$12*$D1813*INDEX(M$21:M$28,$E1813)*INDEX(M$30:M$46,$F1813)*(1-INDEX(M$117:M$133,$F1813))</f>
        <v/>
      </c>
      <c r="N1813" s="40">
        <f>N$12*$D1813*INDEX(N$21:N$28,$E1813)*INDEX(N$30:N$46,$F1813)*(1-INDEX(N$117:N$133,$F1813))</f>
        <v/>
      </c>
      <c r="O1813" s="40">
        <f>O$12*$D1813*INDEX(O$21:O$28,$E1813)*INDEX(O$30:O$46,$F1813)*(1-INDEX(O$117:O$133,$F1813))</f>
        <v/>
      </c>
      <c r="P1813" s="40">
        <f>P$12*$D1813*INDEX(P$21:P$28,$E1813)*INDEX(P$30:P$46,$F1813)*(1-INDEX(P$117:P$133,$F1813))</f>
        <v/>
      </c>
      <c r="Q1813" s="40">
        <f>Q$12*$D1813*INDEX(Q$21:Q$28,$E1813)*INDEX(Q$30:Q$46,$F1813)*(1-INDEX(Q$117:Q$133,$F1813))</f>
        <v/>
      </c>
      <c r="R1813" s="40">
        <f>R$12*$D1813*INDEX(R$21:R$28,$E1813)*INDEX(R$30:R$46,$F1813)*(1-INDEX(R$117:R$133,$F1813))</f>
        <v/>
      </c>
      <c r="S1813" s="40">
        <f>S$12*$D1813*INDEX(S$21:S$28,$E1813)*INDEX(S$30:S$46,$F1813)*(1-INDEX(S$117:S$133,$F1813))</f>
        <v/>
      </c>
      <c r="T1813" s="40">
        <f>T$12*$D1813*INDEX(T$21:T$28,$E1813)*INDEX(T$30:T$46,$F1813)*(1-INDEX(T$117:T$133,$F1813))</f>
        <v/>
      </c>
      <c r="U1813" s="40">
        <f>U$12*$D1813*INDEX(U$21:U$28,$E1813)*INDEX(U$30:U$46,$F1813)*(1-INDEX(U$117:U$133,$F1813))</f>
        <v/>
      </c>
      <c r="V1813" s="40">
        <f>V$12*$D1813*INDEX(V$21:V$28,$E1813)*INDEX(V$30:V$46,$F1813)*(1-INDEX(V$117:V$133,$F1813))</f>
        <v/>
      </c>
      <c r="W1813" s="40">
        <f>W$12*$D1813*INDEX(W$21:W$28,$E1813)*INDEX(W$30:W$46,$F1813)*(1-INDEX(W$117:W$133,$F1813))</f>
        <v/>
      </c>
      <c r="X1813" s="40">
        <f>X$12*$D1813*INDEX(X$21:X$28,$E1813)*INDEX(X$30:X$46,$F1813)*(1-INDEX(X$117:X$133,$F1813))</f>
        <v/>
      </c>
      <c r="Y1813" s="40">
        <f>Y$12*$D1813*INDEX(Y$21:Y$28,$E1813)*INDEX(Y$30:Y$46,$F1813)*(1-INDEX(Y$117:Y$133,$F1813))</f>
        <v/>
      </c>
      <c r="Z1813" s="40">
        <f>Z$12*$D1813*INDEX(Z$21:Z$28,$E1813)*INDEX(Z$30:Z$46,$F1813)*(1-INDEX(Z$117:Z$133,$F1813))</f>
        <v/>
      </c>
      <c r="AA1813" s="40">
        <f>AA$12*$D1813*INDEX(AA$21:AA$28,$E1813)*INDEX(AA$30:AA$46,$F1813)*(1-INDEX(AA$117:AA$133,$F1813))</f>
        <v/>
      </c>
      <c r="AB1813" s="40">
        <f>AB$12*$D1813*INDEX(AB$21:AB$28,$E1813)*INDEX(AB$30:AB$46,$F1813)*(1-INDEX(AB$117:AB$133,$F1813))</f>
        <v/>
      </c>
      <c r="AC1813" s="40">
        <f>AC$12*$D1813*INDEX(AC$21:AC$28,$E1813)*INDEX(AC$30:AC$46,$F1813)*(1-INDEX(AC$117:AC$133,$F1813))</f>
        <v/>
      </c>
      <c r="AD1813" s="42">
        <f>CARBONTAX(AD$12,$D1813,INDEX(AD$21:AD$28,$E1813),INDEX(AD$30:AD$46,$F1813),INDEX(AD$117:AD$133,$F1813))</f>
        <v/>
      </c>
      <c r="AE1813" s="25">
        <f>LOWER(Settings!$C$4)&amp;".mit."&amp;$A1813&amp;IF($C1813="","","."&amp;$C1813&amp;"."&amp;$B1813)&amp;IF(INDEX(Variables!$D$5:$D$105,MATCH($A1813,Variables!$A$5:$A$105,0))="","","."&amp;INDEX(Variables!$D$5:$D$105,MATCH($A1813,Variables!$A$5:$A$105,0)))&amp;"."&amp;AE$5</f>
        <v/>
      </c>
      <c r="AF1813" s="41">
        <f>AF$12*$D1813*INDEX(AF$21:AF$28,$E1813)*INDEX(AF$30:AF$46,$F1813)*(1-INDEX(AF$117:AF$133,$F1813))</f>
        <v/>
      </c>
      <c r="AG1813" s="40">
        <f>AG$12*$D1813*INDEX(AG$21:AG$28,$E1813)*INDEX(AG$30:AG$46,$F1813)*(1-INDEX(AG$117:AG$133,$F1813))</f>
        <v/>
      </c>
      <c r="AH1813" s="40">
        <f>AH$12*$D1813*INDEX(AH$21:AH$28,$E1813)*INDEX(AH$30:AH$46,$F1813)*(1-INDEX(AH$117:AH$133,$F1813))</f>
        <v/>
      </c>
      <c r="AI1813" s="40">
        <f>AI$12*$D1813*INDEX(AI$21:AI$28,$E1813)*INDEX(AI$30:AI$46,$F1813)*(1-INDEX(AI$117:AI$133,$F1813))</f>
        <v/>
      </c>
      <c r="AJ1813" s="40">
        <f>AJ$12*$D1813*INDEX(AJ$21:AJ$28,$E1813)*INDEX(AJ$30:AJ$46,$F1813)*(1-INDEX(AJ$117:AJ$133,$F1813))</f>
        <v/>
      </c>
      <c r="AK1813" s="40">
        <f>AK$12*$D1813*INDEX(AK$21:AK$28,$E1813)*INDEX(AK$30:AK$46,$F1813)*(1-INDEX(AK$117:AK$133,$F1813))</f>
        <v/>
      </c>
      <c r="AL1813" s="40">
        <f>AL$12*$D1813*INDEX(AL$21:AL$28,$E1813)*INDEX(AL$30:AL$46,$F1813)*(1-INDEX(AL$117:AL$133,$F1813))</f>
        <v/>
      </c>
      <c r="AM1813" s="40">
        <f>AM$12*$D1813*INDEX(AM$21:AM$28,$E1813)*INDEX(AM$30:AM$46,$F1813)*(1-INDEX(AM$117:AM$133,$F1813))</f>
        <v/>
      </c>
      <c r="AN1813" s="40">
        <f>AN$12*$D1813*INDEX(AN$21:AN$28,$E1813)*INDEX(AN$30:AN$46,$F1813)*(1-INDEX(AN$117:AN$133,$F1813))</f>
        <v/>
      </c>
      <c r="AO1813" s="40">
        <f>AO$12*$D1813*INDEX(AO$21:AO$28,$E1813)*INDEX(AO$30:AO$46,$F1813)*(1-INDEX(AO$117:AO$133,$F1813))</f>
        <v/>
      </c>
      <c r="AP1813" s="40">
        <f>AP$12*$D1813*INDEX(AP$21:AP$28,$E1813)*INDEX(AP$30:AP$46,$F1813)*(1-INDEX(AP$117:AP$133,$F1813))</f>
        <v/>
      </c>
      <c r="AQ1813" s="40">
        <f>AQ$12*$D1813*INDEX(AQ$21:AQ$28,$E1813)*INDEX(AQ$30:AQ$46,$F1813)*(1-INDEX(AQ$117:AQ$133,$F1813))</f>
        <v/>
      </c>
      <c r="AR1813" s="40">
        <f>AR$12*$D1813*INDEX(AR$21:AR$28,$E1813)*INDEX(AR$30:AR$46,$F1813)*(1-INDEX(AR$117:AR$133,$F1813))</f>
        <v/>
      </c>
      <c r="AS1813" s="40">
        <f>AS$12*$D1813*INDEX(AS$21:AS$28,$E1813)*INDEX(AS$30:AS$46,$F1813)*(1-INDEX(AS$117:AS$133,$F1813))</f>
        <v/>
      </c>
      <c r="AT1813" s="40">
        <f>AT$12*$D1813*INDEX(AT$21:AT$28,$E1813)*INDEX(AT$30:AT$46,$F1813)*(1-INDEX(AT$117:AT$133,$F1813))</f>
        <v/>
      </c>
      <c r="AU1813" s="40">
        <f>AU$12*$D1813*INDEX(AU$21:AU$28,$E1813)*INDEX(AU$30:AU$46,$F1813)*(1-INDEX(AU$117:AU$133,$F1813))</f>
        <v/>
      </c>
      <c r="AV1813" s="40">
        <f>AV$12*$D1813*INDEX(AV$21:AV$28,$E1813)*INDEX(AV$30:AV$46,$F1813)*(1-INDEX(AV$117:AV$133,$F1813))</f>
        <v/>
      </c>
      <c r="AW1813" s="40">
        <f>AW$12*$D1813*INDEX(AW$21:AW$28,$E1813)*INDEX(AW$30:AW$46,$F1813)*(1-INDEX(AW$117:AW$133,$F1813))</f>
        <v/>
      </c>
      <c r="AX1813" s="42">
        <f>CARBONTAX(AX$12,$D1813,INDEX(AX$21:AX$28,$E1813),INDEX(AX$30:AX$46,$F1813),INDEX(AX$117:AX$133,$F1813))</f>
        <v/>
      </c>
    </row>
    <row r="1814" hidden="1" outlineLevel="2">
      <c r="A1814" s="5" t="inlineStr">
        <is>
          <t>ctxnew</t>
        </is>
      </c>
      <c r="B1814" s="5" t="inlineStr">
        <is>
          <t>nga</t>
        </is>
      </c>
      <c r="C1814" s="5" t="inlineStr">
        <is>
          <t>oen</t>
        </is>
      </c>
      <c r="D1814" s="40">
        <f>INDEX(Inputs!$T$5:$T$132,MATCH($B1814&amp;"|"&amp;$C1814,Inputs!$A$5:$A$132,0))</f>
        <v/>
      </c>
      <c r="E1814" s="40">
        <f>INDEX(Inputs!$J$5:$J$132,MATCH($B1814&amp;"|"&amp;$C1814,Inputs!$A$5:$A$132,0))</f>
        <v/>
      </c>
      <c r="F1814" s="40">
        <f>INDEX(Inputs!$K$5:$K$132,MATCH($B1814&amp;"|"&amp;$C1814,Inputs!$A$5:$A$132,0))</f>
        <v/>
      </c>
      <c r="G1814" s="39" t="n"/>
      <c r="H1814" s="5">
        <f>INDEX(Variables!$B$5:$B$105,MATCH($A1814,Variables!$A$5:$A$105,0))&amp;IF($C1814="",""," | "&amp;INDEX(Mapping!$B$5:$B$26,MATCH($C1814,Mapping!$A$5:$A$26,0))&amp;" | "&amp;INDEX(Mapping!$B$30:$B$41,MATCH($B1814,Mapping!$A$30:$A$41,0)))</f>
        <v/>
      </c>
      <c r="I1814" s="5">
        <f>INDEX(Variables!$C$5:$C$105,MATCH($A1814,Variables!$A$5:$A$105,0))</f>
        <v/>
      </c>
      <c r="J1814" s="5">
        <f>INDEX(Variables!$E$5:$E$105,MATCH($A1814,Variables!$A$5:$A$105,0))</f>
        <v/>
      </c>
      <c r="K1814" s="25">
        <f>LOWER(Settings!$C$4)&amp;".mit."&amp;$A1814&amp;IF($C1814="","","."&amp;$C1814&amp;"."&amp;$B1814)&amp;IF(INDEX(Variables!$D$5:$D$105,MATCH($A1814,Variables!$A$5:$A$105,0))="","","."&amp;INDEX(Variables!$D$5:$D$105,MATCH($A1814,Variables!$A$5:$A$105,0)))&amp;"."&amp;K$5</f>
        <v/>
      </c>
      <c r="L1814" s="41">
        <f>L$12*$D1814*INDEX(L$21:L$28,$E1814)*INDEX(L$30:L$46,$F1814)*(1-INDEX(L$117:L$133,$F1814))</f>
        <v/>
      </c>
      <c r="M1814" s="40">
        <f>M$12*$D1814*INDEX(M$21:M$28,$E1814)*INDEX(M$30:M$46,$F1814)*(1-INDEX(M$117:M$133,$F1814))</f>
        <v/>
      </c>
      <c r="N1814" s="40">
        <f>N$12*$D1814*INDEX(N$21:N$28,$E1814)*INDEX(N$30:N$46,$F1814)*(1-INDEX(N$117:N$133,$F1814))</f>
        <v/>
      </c>
      <c r="O1814" s="40">
        <f>O$12*$D1814*INDEX(O$21:O$28,$E1814)*INDEX(O$30:O$46,$F1814)*(1-INDEX(O$117:O$133,$F1814))</f>
        <v/>
      </c>
      <c r="P1814" s="40">
        <f>P$12*$D1814*INDEX(P$21:P$28,$E1814)*INDEX(P$30:P$46,$F1814)*(1-INDEX(P$117:P$133,$F1814))</f>
        <v/>
      </c>
      <c r="Q1814" s="40">
        <f>Q$12*$D1814*INDEX(Q$21:Q$28,$E1814)*INDEX(Q$30:Q$46,$F1814)*(1-INDEX(Q$117:Q$133,$F1814))</f>
        <v/>
      </c>
      <c r="R1814" s="40">
        <f>R$12*$D1814*INDEX(R$21:R$28,$E1814)*INDEX(R$30:R$46,$F1814)*(1-INDEX(R$117:R$133,$F1814))</f>
        <v/>
      </c>
      <c r="S1814" s="40">
        <f>S$12*$D1814*INDEX(S$21:S$28,$E1814)*INDEX(S$30:S$46,$F1814)*(1-INDEX(S$117:S$133,$F1814))</f>
        <v/>
      </c>
      <c r="T1814" s="40">
        <f>T$12*$D1814*INDEX(T$21:T$28,$E1814)*INDEX(T$30:T$46,$F1814)*(1-INDEX(T$117:T$133,$F1814))</f>
        <v/>
      </c>
      <c r="U1814" s="40">
        <f>U$12*$D1814*INDEX(U$21:U$28,$E1814)*INDEX(U$30:U$46,$F1814)*(1-INDEX(U$117:U$133,$F1814))</f>
        <v/>
      </c>
      <c r="V1814" s="40">
        <f>V$12*$D1814*INDEX(V$21:V$28,$E1814)*INDEX(V$30:V$46,$F1814)*(1-INDEX(V$117:V$133,$F1814))</f>
        <v/>
      </c>
      <c r="W1814" s="40">
        <f>W$12*$D1814*INDEX(W$21:W$28,$E1814)*INDEX(W$30:W$46,$F1814)*(1-INDEX(W$117:W$133,$F1814))</f>
        <v/>
      </c>
      <c r="X1814" s="40">
        <f>X$12*$D1814*INDEX(X$21:X$28,$E1814)*INDEX(X$30:X$46,$F1814)*(1-INDEX(X$117:X$133,$F1814))</f>
        <v/>
      </c>
      <c r="Y1814" s="40">
        <f>Y$12*$D1814*INDEX(Y$21:Y$28,$E1814)*INDEX(Y$30:Y$46,$F1814)*(1-INDEX(Y$117:Y$133,$F1814))</f>
        <v/>
      </c>
      <c r="Z1814" s="40">
        <f>Z$12*$D1814*INDEX(Z$21:Z$28,$E1814)*INDEX(Z$30:Z$46,$F1814)*(1-INDEX(Z$117:Z$133,$F1814))</f>
        <v/>
      </c>
      <c r="AA1814" s="40">
        <f>AA$12*$D1814*INDEX(AA$21:AA$28,$E1814)*INDEX(AA$30:AA$46,$F1814)*(1-INDEX(AA$117:AA$133,$F1814))</f>
        <v/>
      </c>
      <c r="AB1814" s="40">
        <f>AB$12*$D1814*INDEX(AB$21:AB$28,$E1814)*INDEX(AB$30:AB$46,$F1814)*(1-INDEX(AB$117:AB$133,$F1814))</f>
        <v/>
      </c>
      <c r="AC1814" s="40">
        <f>AC$12*$D1814*INDEX(AC$21:AC$28,$E1814)*INDEX(AC$30:AC$46,$F1814)*(1-INDEX(AC$117:AC$133,$F1814))</f>
        <v/>
      </c>
      <c r="AD1814" s="42">
        <f>CARBONTAX(AD$12,$D1814,INDEX(AD$21:AD$28,$E1814),INDEX(AD$30:AD$46,$F1814),INDEX(AD$117:AD$133,$F1814))</f>
        <v/>
      </c>
      <c r="AE1814" s="25">
        <f>LOWER(Settings!$C$4)&amp;".mit."&amp;$A1814&amp;IF($C1814="","","."&amp;$C1814&amp;"."&amp;$B1814)&amp;IF(INDEX(Variables!$D$5:$D$105,MATCH($A1814,Variables!$A$5:$A$105,0))="","","."&amp;INDEX(Variables!$D$5:$D$105,MATCH($A1814,Variables!$A$5:$A$105,0)))&amp;"."&amp;AE$5</f>
        <v/>
      </c>
      <c r="AF1814" s="41">
        <f>AF$12*$D1814*INDEX(AF$21:AF$28,$E1814)*INDEX(AF$30:AF$46,$F1814)*(1-INDEX(AF$117:AF$133,$F1814))</f>
        <v/>
      </c>
      <c r="AG1814" s="40">
        <f>AG$12*$D1814*INDEX(AG$21:AG$28,$E1814)*INDEX(AG$30:AG$46,$F1814)*(1-INDEX(AG$117:AG$133,$F1814))</f>
        <v/>
      </c>
      <c r="AH1814" s="40">
        <f>AH$12*$D1814*INDEX(AH$21:AH$28,$E1814)*INDEX(AH$30:AH$46,$F1814)*(1-INDEX(AH$117:AH$133,$F1814))</f>
        <v/>
      </c>
      <c r="AI1814" s="40">
        <f>AI$12*$D1814*INDEX(AI$21:AI$28,$E1814)*INDEX(AI$30:AI$46,$F1814)*(1-INDEX(AI$117:AI$133,$F1814))</f>
        <v/>
      </c>
      <c r="AJ1814" s="40">
        <f>AJ$12*$D1814*INDEX(AJ$21:AJ$28,$E1814)*INDEX(AJ$30:AJ$46,$F1814)*(1-INDEX(AJ$117:AJ$133,$F1814))</f>
        <v/>
      </c>
      <c r="AK1814" s="40">
        <f>AK$12*$D1814*INDEX(AK$21:AK$28,$E1814)*INDEX(AK$30:AK$46,$F1814)*(1-INDEX(AK$117:AK$133,$F1814))</f>
        <v/>
      </c>
      <c r="AL1814" s="40">
        <f>AL$12*$D1814*INDEX(AL$21:AL$28,$E1814)*INDEX(AL$30:AL$46,$F1814)*(1-INDEX(AL$117:AL$133,$F1814))</f>
        <v/>
      </c>
      <c r="AM1814" s="40">
        <f>AM$12*$D1814*INDEX(AM$21:AM$28,$E1814)*INDEX(AM$30:AM$46,$F1814)*(1-INDEX(AM$117:AM$133,$F1814))</f>
        <v/>
      </c>
      <c r="AN1814" s="40">
        <f>AN$12*$D1814*INDEX(AN$21:AN$28,$E1814)*INDEX(AN$30:AN$46,$F1814)*(1-INDEX(AN$117:AN$133,$F1814))</f>
        <v/>
      </c>
      <c r="AO1814" s="40">
        <f>AO$12*$D1814*INDEX(AO$21:AO$28,$E1814)*INDEX(AO$30:AO$46,$F1814)*(1-INDEX(AO$117:AO$133,$F1814))</f>
        <v/>
      </c>
      <c r="AP1814" s="40">
        <f>AP$12*$D1814*INDEX(AP$21:AP$28,$E1814)*INDEX(AP$30:AP$46,$F1814)*(1-INDEX(AP$117:AP$133,$F1814))</f>
        <v/>
      </c>
      <c r="AQ1814" s="40">
        <f>AQ$12*$D1814*INDEX(AQ$21:AQ$28,$E1814)*INDEX(AQ$30:AQ$46,$F1814)*(1-INDEX(AQ$117:AQ$133,$F1814))</f>
        <v/>
      </c>
      <c r="AR1814" s="40">
        <f>AR$12*$D1814*INDEX(AR$21:AR$28,$E1814)*INDEX(AR$30:AR$46,$F1814)*(1-INDEX(AR$117:AR$133,$F1814))</f>
        <v/>
      </c>
      <c r="AS1814" s="40">
        <f>AS$12*$D1814*INDEX(AS$21:AS$28,$E1814)*INDEX(AS$30:AS$46,$F1814)*(1-INDEX(AS$117:AS$133,$F1814))</f>
        <v/>
      </c>
      <c r="AT1814" s="40">
        <f>AT$12*$D1814*INDEX(AT$21:AT$28,$E1814)*INDEX(AT$30:AT$46,$F1814)*(1-INDEX(AT$117:AT$133,$F1814))</f>
        <v/>
      </c>
      <c r="AU1814" s="40">
        <f>AU$12*$D1814*INDEX(AU$21:AU$28,$E1814)*INDEX(AU$30:AU$46,$F1814)*(1-INDEX(AU$117:AU$133,$F1814))</f>
        <v/>
      </c>
      <c r="AV1814" s="40">
        <f>AV$12*$D1814*INDEX(AV$21:AV$28,$E1814)*INDEX(AV$30:AV$46,$F1814)*(1-INDEX(AV$117:AV$133,$F1814))</f>
        <v/>
      </c>
      <c r="AW1814" s="40">
        <f>AW$12*$D1814*INDEX(AW$21:AW$28,$E1814)*INDEX(AW$30:AW$46,$F1814)*(1-INDEX(AW$117:AW$133,$F1814))</f>
        <v/>
      </c>
      <c r="AX1814" s="42">
        <f>CARBONTAX(AX$12,$D1814,INDEX(AX$21:AX$28,$E1814),INDEX(AX$30:AX$46,$F1814),INDEX(AX$117:AX$133,$F1814))</f>
        <v/>
      </c>
    </row>
    <row r="1815" hidden="1" outlineLevel="2">
      <c r="A1815" s="5" t="inlineStr">
        <is>
          <t>ctxnew</t>
        </is>
      </c>
      <c r="B1815" s="5" t="inlineStr">
        <is>
          <t>gso</t>
        </is>
      </c>
      <c r="C1815" s="5" t="inlineStr">
        <is>
          <t>oen</t>
        </is>
      </c>
      <c r="D1815" s="40">
        <f>INDEX(Inputs!$T$5:$T$132,MATCH($B1815&amp;"|"&amp;$C1815,Inputs!$A$5:$A$132,0))</f>
        <v/>
      </c>
      <c r="E1815" s="40">
        <f>INDEX(Inputs!$J$5:$J$132,MATCH($B1815&amp;"|"&amp;$C1815,Inputs!$A$5:$A$132,0))</f>
        <v/>
      </c>
      <c r="F1815" s="40">
        <f>INDEX(Inputs!$K$5:$K$132,MATCH($B1815&amp;"|"&amp;$C1815,Inputs!$A$5:$A$132,0))</f>
        <v/>
      </c>
      <c r="G1815" s="39" t="n"/>
      <c r="H1815" s="5">
        <f>INDEX(Variables!$B$5:$B$105,MATCH($A1815,Variables!$A$5:$A$105,0))&amp;IF($C1815="",""," | "&amp;INDEX(Mapping!$B$5:$B$26,MATCH($C1815,Mapping!$A$5:$A$26,0))&amp;" | "&amp;INDEX(Mapping!$B$30:$B$41,MATCH($B1815,Mapping!$A$30:$A$41,0)))</f>
        <v/>
      </c>
      <c r="I1815" s="5">
        <f>INDEX(Variables!$C$5:$C$105,MATCH($A1815,Variables!$A$5:$A$105,0))</f>
        <v/>
      </c>
      <c r="J1815" s="5">
        <f>INDEX(Variables!$E$5:$E$105,MATCH($A1815,Variables!$A$5:$A$105,0))</f>
        <v/>
      </c>
      <c r="K1815" s="25">
        <f>LOWER(Settings!$C$4)&amp;".mit."&amp;$A1815&amp;IF($C1815="","","."&amp;$C1815&amp;"."&amp;$B1815)&amp;IF(INDEX(Variables!$D$5:$D$105,MATCH($A1815,Variables!$A$5:$A$105,0))="","","."&amp;INDEX(Variables!$D$5:$D$105,MATCH($A1815,Variables!$A$5:$A$105,0)))&amp;"."&amp;K$5</f>
        <v/>
      </c>
      <c r="L1815" s="41">
        <f>L$12*$D1815*INDEX(L$21:L$28,$E1815)*INDEX(L$30:L$46,$F1815)*(1-INDEX(L$117:L$133,$F1815))</f>
        <v/>
      </c>
      <c r="M1815" s="40">
        <f>M$12*$D1815*INDEX(M$21:M$28,$E1815)*INDEX(M$30:M$46,$F1815)*(1-INDEX(M$117:M$133,$F1815))</f>
        <v/>
      </c>
      <c r="N1815" s="40">
        <f>N$12*$D1815*INDEX(N$21:N$28,$E1815)*INDEX(N$30:N$46,$F1815)*(1-INDEX(N$117:N$133,$F1815))</f>
        <v/>
      </c>
      <c r="O1815" s="40">
        <f>O$12*$D1815*INDEX(O$21:O$28,$E1815)*INDEX(O$30:O$46,$F1815)*(1-INDEX(O$117:O$133,$F1815))</f>
        <v/>
      </c>
      <c r="P1815" s="40">
        <f>P$12*$D1815*INDEX(P$21:P$28,$E1815)*INDEX(P$30:P$46,$F1815)*(1-INDEX(P$117:P$133,$F1815))</f>
        <v/>
      </c>
      <c r="Q1815" s="40">
        <f>Q$12*$D1815*INDEX(Q$21:Q$28,$E1815)*INDEX(Q$30:Q$46,$F1815)*(1-INDEX(Q$117:Q$133,$F1815))</f>
        <v/>
      </c>
      <c r="R1815" s="40">
        <f>R$12*$D1815*INDEX(R$21:R$28,$E1815)*INDEX(R$30:R$46,$F1815)*(1-INDEX(R$117:R$133,$F1815))</f>
        <v/>
      </c>
      <c r="S1815" s="40">
        <f>S$12*$D1815*INDEX(S$21:S$28,$E1815)*INDEX(S$30:S$46,$F1815)*(1-INDEX(S$117:S$133,$F1815))</f>
        <v/>
      </c>
      <c r="T1815" s="40">
        <f>T$12*$D1815*INDEX(T$21:T$28,$E1815)*INDEX(T$30:T$46,$F1815)*(1-INDEX(T$117:T$133,$F1815))</f>
        <v/>
      </c>
      <c r="U1815" s="40">
        <f>U$12*$D1815*INDEX(U$21:U$28,$E1815)*INDEX(U$30:U$46,$F1815)*(1-INDEX(U$117:U$133,$F1815))</f>
        <v/>
      </c>
      <c r="V1815" s="40">
        <f>V$12*$D1815*INDEX(V$21:V$28,$E1815)*INDEX(V$30:V$46,$F1815)*(1-INDEX(V$117:V$133,$F1815))</f>
        <v/>
      </c>
      <c r="W1815" s="40">
        <f>W$12*$D1815*INDEX(W$21:W$28,$E1815)*INDEX(W$30:W$46,$F1815)*(1-INDEX(W$117:W$133,$F1815))</f>
        <v/>
      </c>
      <c r="X1815" s="40">
        <f>X$12*$D1815*INDEX(X$21:X$28,$E1815)*INDEX(X$30:X$46,$F1815)*(1-INDEX(X$117:X$133,$F1815))</f>
        <v/>
      </c>
      <c r="Y1815" s="40">
        <f>Y$12*$D1815*INDEX(Y$21:Y$28,$E1815)*INDEX(Y$30:Y$46,$F1815)*(1-INDEX(Y$117:Y$133,$F1815))</f>
        <v/>
      </c>
      <c r="Z1815" s="40">
        <f>Z$12*$D1815*INDEX(Z$21:Z$28,$E1815)*INDEX(Z$30:Z$46,$F1815)*(1-INDEX(Z$117:Z$133,$F1815))</f>
        <v/>
      </c>
      <c r="AA1815" s="40">
        <f>AA$12*$D1815*INDEX(AA$21:AA$28,$E1815)*INDEX(AA$30:AA$46,$F1815)*(1-INDEX(AA$117:AA$133,$F1815))</f>
        <v/>
      </c>
      <c r="AB1815" s="40">
        <f>AB$12*$D1815*INDEX(AB$21:AB$28,$E1815)*INDEX(AB$30:AB$46,$F1815)*(1-INDEX(AB$117:AB$133,$F1815))</f>
        <v/>
      </c>
      <c r="AC1815" s="40">
        <f>AC$12*$D1815*INDEX(AC$21:AC$28,$E1815)*INDEX(AC$30:AC$46,$F1815)*(1-INDEX(AC$117:AC$133,$F1815))</f>
        <v/>
      </c>
      <c r="AD1815" s="42">
        <f>CARBONTAX(AD$12,$D1815,INDEX(AD$21:AD$28,$E1815),INDEX(AD$30:AD$46,$F1815),INDEX(AD$117:AD$133,$F1815))</f>
        <v/>
      </c>
      <c r="AE1815" s="25">
        <f>LOWER(Settings!$C$4)&amp;".mit."&amp;$A1815&amp;IF($C1815="","","."&amp;$C1815&amp;"."&amp;$B1815)&amp;IF(INDEX(Variables!$D$5:$D$105,MATCH($A1815,Variables!$A$5:$A$105,0))="","","."&amp;INDEX(Variables!$D$5:$D$105,MATCH($A1815,Variables!$A$5:$A$105,0)))&amp;"."&amp;AE$5</f>
        <v/>
      </c>
      <c r="AF1815" s="41">
        <f>AF$12*$D1815*INDEX(AF$21:AF$28,$E1815)*INDEX(AF$30:AF$46,$F1815)*(1-INDEX(AF$117:AF$133,$F1815))</f>
        <v/>
      </c>
      <c r="AG1815" s="40">
        <f>AG$12*$D1815*INDEX(AG$21:AG$28,$E1815)*INDEX(AG$30:AG$46,$F1815)*(1-INDEX(AG$117:AG$133,$F1815))</f>
        <v/>
      </c>
      <c r="AH1815" s="40">
        <f>AH$12*$D1815*INDEX(AH$21:AH$28,$E1815)*INDEX(AH$30:AH$46,$F1815)*(1-INDEX(AH$117:AH$133,$F1815))</f>
        <v/>
      </c>
      <c r="AI1815" s="40">
        <f>AI$12*$D1815*INDEX(AI$21:AI$28,$E1815)*INDEX(AI$30:AI$46,$F1815)*(1-INDEX(AI$117:AI$133,$F1815))</f>
        <v/>
      </c>
      <c r="AJ1815" s="40">
        <f>AJ$12*$D1815*INDEX(AJ$21:AJ$28,$E1815)*INDEX(AJ$30:AJ$46,$F1815)*(1-INDEX(AJ$117:AJ$133,$F1815))</f>
        <v/>
      </c>
      <c r="AK1815" s="40">
        <f>AK$12*$D1815*INDEX(AK$21:AK$28,$E1815)*INDEX(AK$30:AK$46,$F1815)*(1-INDEX(AK$117:AK$133,$F1815))</f>
        <v/>
      </c>
      <c r="AL1815" s="40">
        <f>AL$12*$D1815*INDEX(AL$21:AL$28,$E1815)*INDEX(AL$30:AL$46,$F1815)*(1-INDEX(AL$117:AL$133,$F1815))</f>
        <v/>
      </c>
      <c r="AM1815" s="40">
        <f>AM$12*$D1815*INDEX(AM$21:AM$28,$E1815)*INDEX(AM$30:AM$46,$F1815)*(1-INDEX(AM$117:AM$133,$F1815))</f>
        <v/>
      </c>
      <c r="AN1815" s="40">
        <f>AN$12*$D1815*INDEX(AN$21:AN$28,$E1815)*INDEX(AN$30:AN$46,$F1815)*(1-INDEX(AN$117:AN$133,$F1815))</f>
        <v/>
      </c>
      <c r="AO1815" s="40">
        <f>AO$12*$D1815*INDEX(AO$21:AO$28,$E1815)*INDEX(AO$30:AO$46,$F1815)*(1-INDEX(AO$117:AO$133,$F1815))</f>
        <v/>
      </c>
      <c r="AP1815" s="40">
        <f>AP$12*$D1815*INDEX(AP$21:AP$28,$E1815)*INDEX(AP$30:AP$46,$F1815)*(1-INDEX(AP$117:AP$133,$F1815))</f>
        <v/>
      </c>
      <c r="AQ1815" s="40">
        <f>AQ$12*$D1815*INDEX(AQ$21:AQ$28,$E1815)*INDEX(AQ$30:AQ$46,$F1815)*(1-INDEX(AQ$117:AQ$133,$F1815))</f>
        <v/>
      </c>
      <c r="AR1815" s="40">
        <f>AR$12*$D1815*INDEX(AR$21:AR$28,$E1815)*INDEX(AR$30:AR$46,$F1815)*(1-INDEX(AR$117:AR$133,$F1815))</f>
        <v/>
      </c>
      <c r="AS1815" s="40">
        <f>AS$12*$D1815*INDEX(AS$21:AS$28,$E1815)*INDEX(AS$30:AS$46,$F1815)*(1-INDEX(AS$117:AS$133,$F1815))</f>
        <v/>
      </c>
      <c r="AT1815" s="40">
        <f>AT$12*$D1815*INDEX(AT$21:AT$28,$E1815)*INDEX(AT$30:AT$46,$F1815)*(1-INDEX(AT$117:AT$133,$F1815))</f>
        <v/>
      </c>
      <c r="AU1815" s="40">
        <f>AU$12*$D1815*INDEX(AU$21:AU$28,$E1815)*INDEX(AU$30:AU$46,$F1815)*(1-INDEX(AU$117:AU$133,$F1815))</f>
        <v/>
      </c>
      <c r="AV1815" s="40">
        <f>AV$12*$D1815*INDEX(AV$21:AV$28,$E1815)*INDEX(AV$30:AV$46,$F1815)*(1-INDEX(AV$117:AV$133,$F1815))</f>
        <v/>
      </c>
      <c r="AW1815" s="40">
        <f>AW$12*$D1815*INDEX(AW$21:AW$28,$E1815)*INDEX(AW$30:AW$46,$F1815)*(1-INDEX(AW$117:AW$133,$F1815))</f>
        <v/>
      </c>
      <c r="AX1815" s="42">
        <f>CARBONTAX(AX$12,$D1815,INDEX(AX$21:AX$28,$E1815),INDEX(AX$30:AX$46,$F1815),INDEX(AX$117:AX$133,$F1815))</f>
        <v/>
      </c>
    </row>
    <row r="1816" hidden="1" outlineLevel="2">
      <c r="A1816" s="5" t="inlineStr">
        <is>
          <t>ctxnew</t>
        </is>
      </c>
      <c r="B1816" s="5" t="inlineStr">
        <is>
          <t>die</t>
        </is>
      </c>
      <c r="C1816" s="5" t="inlineStr">
        <is>
          <t>oen</t>
        </is>
      </c>
      <c r="D1816" s="40">
        <f>INDEX(Inputs!$T$5:$T$132,MATCH($B1816&amp;"|"&amp;$C1816,Inputs!$A$5:$A$132,0))</f>
        <v/>
      </c>
      <c r="E1816" s="40">
        <f>INDEX(Inputs!$J$5:$J$132,MATCH($B1816&amp;"|"&amp;$C1816,Inputs!$A$5:$A$132,0))</f>
        <v/>
      </c>
      <c r="F1816" s="40">
        <f>INDEX(Inputs!$K$5:$K$132,MATCH($B1816&amp;"|"&amp;$C1816,Inputs!$A$5:$A$132,0))</f>
        <v/>
      </c>
      <c r="G1816" s="39" t="n"/>
      <c r="H1816" s="5">
        <f>INDEX(Variables!$B$5:$B$105,MATCH($A1816,Variables!$A$5:$A$105,0))&amp;IF($C1816="",""," | "&amp;INDEX(Mapping!$B$5:$B$26,MATCH($C1816,Mapping!$A$5:$A$26,0))&amp;" | "&amp;INDEX(Mapping!$B$30:$B$41,MATCH($B1816,Mapping!$A$30:$A$41,0)))</f>
        <v/>
      </c>
      <c r="I1816" s="5">
        <f>INDEX(Variables!$C$5:$C$105,MATCH($A1816,Variables!$A$5:$A$105,0))</f>
        <v/>
      </c>
      <c r="J1816" s="5">
        <f>INDEX(Variables!$E$5:$E$105,MATCH($A1816,Variables!$A$5:$A$105,0))</f>
        <v/>
      </c>
      <c r="K1816" s="25">
        <f>LOWER(Settings!$C$4)&amp;".mit."&amp;$A1816&amp;IF($C1816="","","."&amp;$C1816&amp;"."&amp;$B1816)&amp;IF(INDEX(Variables!$D$5:$D$105,MATCH($A1816,Variables!$A$5:$A$105,0))="","","."&amp;INDEX(Variables!$D$5:$D$105,MATCH($A1816,Variables!$A$5:$A$105,0)))&amp;"."&amp;K$5</f>
        <v/>
      </c>
      <c r="L1816" s="41">
        <f>L$12*$D1816*INDEX(L$21:L$28,$E1816)*INDEX(L$30:L$46,$F1816)*(1-INDEX(L$117:L$133,$F1816))</f>
        <v/>
      </c>
      <c r="M1816" s="40">
        <f>M$12*$D1816*INDEX(M$21:M$28,$E1816)*INDEX(M$30:M$46,$F1816)*(1-INDEX(M$117:M$133,$F1816))</f>
        <v/>
      </c>
      <c r="N1816" s="40">
        <f>N$12*$D1816*INDEX(N$21:N$28,$E1816)*INDEX(N$30:N$46,$F1816)*(1-INDEX(N$117:N$133,$F1816))</f>
        <v/>
      </c>
      <c r="O1816" s="40">
        <f>O$12*$D1816*INDEX(O$21:O$28,$E1816)*INDEX(O$30:O$46,$F1816)*(1-INDEX(O$117:O$133,$F1816))</f>
        <v/>
      </c>
      <c r="P1816" s="40">
        <f>P$12*$D1816*INDEX(P$21:P$28,$E1816)*INDEX(P$30:P$46,$F1816)*(1-INDEX(P$117:P$133,$F1816))</f>
        <v/>
      </c>
      <c r="Q1816" s="40">
        <f>Q$12*$D1816*INDEX(Q$21:Q$28,$E1816)*INDEX(Q$30:Q$46,$F1816)*(1-INDEX(Q$117:Q$133,$F1816))</f>
        <v/>
      </c>
      <c r="R1816" s="40">
        <f>R$12*$D1816*INDEX(R$21:R$28,$E1816)*INDEX(R$30:R$46,$F1816)*(1-INDEX(R$117:R$133,$F1816))</f>
        <v/>
      </c>
      <c r="S1816" s="40">
        <f>S$12*$D1816*INDEX(S$21:S$28,$E1816)*INDEX(S$30:S$46,$F1816)*(1-INDEX(S$117:S$133,$F1816))</f>
        <v/>
      </c>
      <c r="T1816" s="40">
        <f>T$12*$D1816*INDEX(T$21:T$28,$E1816)*INDEX(T$30:T$46,$F1816)*(1-INDEX(T$117:T$133,$F1816))</f>
        <v/>
      </c>
      <c r="U1816" s="40">
        <f>U$12*$D1816*INDEX(U$21:U$28,$E1816)*INDEX(U$30:U$46,$F1816)*(1-INDEX(U$117:U$133,$F1816))</f>
        <v/>
      </c>
      <c r="V1816" s="40">
        <f>V$12*$D1816*INDEX(V$21:V$28,$E1816)*INDEX(V$30:V$46,$F1816)*(1-INDEX(V$117:V$133,$F1816))</f>
        <v/>
      </c>
      <c r="W1816" s="40">
        <f>W$12*$D1816*INDEX(W$21:W$28,$E1816)*INDEX(W$30:W$46,$F1816)*(1-INDEX(W$117:W$133,$F1816))</f>
        <v/>
      </c>
      <c r="X1816" s="40">
        <f>X$12*$D1816*INDEX(X$21:X$28,$E1816)*INDEX(X$30:X$46,$F1816)*(1-INDEX(X$117:X$133,$F1816))</f>
        <v/>
      </c>
      <c r="Y1816" s="40">
        <f>Y$12*$D1816*INDEX(Y$21:Y$28,$E1816)*INDEX(Y$30:Y$46,$F1816)*(1-INDEX(Y$117:Y$133,$F1816))</f>
        <v/>
      </c>
      <c r="Z1816" s="40">
        <f>Z$12*$D1816*INDEX(Z$21:Z$28,$E1816)*INDEX(Z$30:Z$46,$F1816)*(1-INDEX(Z$117:Z$133,$F1816))</f>
        <v/>
      </c>
      <c r="AA1816" s="40">
        <f>AA$12*$D1816*INDEX(AA$21:AA$28,$E1816)*INDEX(AA$30:AA$46,$F1816)*(1-INDEX(AA$117:AA$133,$F1816))</f>
        <v/>
      </c>
      <c r="AB1816" s="40">
        <f>AB$12*$D1816*INDEX(AB$21:AB$28,$E1816)*INDEX(AB$30:AB$46,$F1816)*(1-INDEX(AB$117:AB$133,$F1816))</f>
        <v/>
      </c>
      <c r="AC1816" s="40">
        <f>AC$12*$D1816*INDEX(AC$21:AC$28,$E1816)*INDEX(AC$30:AC$46,$F1816)*(1-INDEX(AC$117:AC$133,$F1816))</f>
        <v/>
      </c>
      <c r="AD1816" s="42">
        <f>CARBONTAX(AD$12,$D1816,INDEX(AD$21:AD$28,$E1816),INDEX(AD$30:AD$46,$F1816),INDEX(AD$117:AD$133,$F1816))</f>
        <v/>
      </c>
      <c r="AE1816" s="25">
        <f>LOWER(Settings!$C$4)&amp;".mit."&amp;$A1816&amp;IF($C1816="","","."&amp;$C1816&amp;"."&amp;$B1816)&amp;IF(INDEX(Variables!$D$5:$D$105,MATCH($A1816,Variables!$A$5:$A$105,0))="","","."&amp;INDEX(Variables!$D$5:$D$105,MATCH($A1816,Variables!$A$5:$A$105,0)))&amp;"."&amp;AE$5</f>
        <v/>
      </c>
      <c r="AF1816" s="41">
        <f>AF$12*$D1816*INDEX(AF$21:AF$28,$E1816)*INDEX(AF$30:AF$46,$F1816)*(1-INDEX(AF$117:AF$133,$F1816))</f>
        <v/>
      </c>
      <c r="AG1816" s="40">
        <f>AG$12*$D1816*INDEX(AG$21:AG$28,$E1816)*INDEX(AG$30:AG$46,$F1816)*(1-INDEX(AG$117:AG$133,$F1816))</f>
        <v/>
      </c>
      <c r="AH1816" s="40">
        <f>AH$12*$D1816*INDEX(AH$21:AH$28,$E1816)*INDEX(AH$30:AH$46,$F1816)*(1-INDEX(AH$117:AH$133,$F1816))</f>
        <v/>
      </c>
      <c r="AI1816" s="40">
        <f>AI$12*$D1816*INDEX(AI$21:AI$28,$E1816)*INDEX(AI$30:AI$46,$F1816)*(1-INDEX(AI$117:AI$133,$F1816))</f>
        <v/>
      </c>
      <c r="AJ1816" s="40">
        <f>AJ$12*$D1816*INDEX(AJ$21:AJ$28,$E1816)*INDEX(AJ$30:AJ$46,$F1816)*(1-INDEX(AJ$117:AJ$133,$F1816))</f>
        <v/>
      </c>
      <c r="AK1816" s="40">
        <f>AK$12*$D1816*INDEX(AK$21:AK$28,$E1816)*INDEX(AK$30:AK$46,$F1816)*(1-INDEX(AK$117:AK$133,$F1816))</f>
        <v/>
      </c>
      <c r="AL1816" s="40">
        <f>AL$12*$D1816*INDEX(AL$21:AL$28,$E1816)*INDEX(AL$30:AL$46,$F1816)*(1-INDEX(AL$117:AL$133,$F1816))</f>
        <v/>
      </c>
      <c r="AM1816" s="40">
        <f>AM$12*$D1816*INDEX(AM$21:AM$28,$E1816)*INDEX(AM$30:AM$46,$F1816)*(1-INDEX(AM$117:AM$133,$F1816))</f>
        <v/>
      </c>
      <c r="AN1816" s="40">
        <f>AN$12*$D1816*INDEX(AN$21:AN$28,$E1816)*INDEX(AN$30:AN$46,$F1816)*(1-INDEX(AN$117:AN$133,$F1816))</f>
        <v/>
      </c>
      <c r="AO1816" s="40">
        <f>AO$12*$D1816*INDEX(AO$21:AO$28,$E1816)*INDEX(AO$30:AO$46,$F1816)*(1-INDEX(AO$117:AO$133,$F1816))</f>
        <v/>
      </c>
      <c r="AP1816" s="40">
        <f>AP$12*$D1816*INDEX(AP$21:AP$28,$E1816)*INDEX(AP$30:AP$46,$F1816)*(1-INDEX(AP$117:AP$133,$F1816))</f>
        <v/>
      </c>
      <c r="AQ1816" s="40">
        <f>AQ$12*$D1816*INDEX(AQ$21:AQ$28,$E1816)*INDEX(AQ$30:AQ$46,$F1816)*(1-INDEX(AQ$117:AQ$133,$F1816))</f>
        <v/>
      </c>
      <c r="AR1816" s="40">
        <f>AR$12*$D1816*INDEX(AR$21:AR$28,$E1816)*INDEX(AR$30:AR$46,$F1816)*(1-INDEX(AR$117:AR$133,$F1816))</f>
        <v/>
      </c>
      <c r="AS1816" s="40">
        <f>AS$12*$D1816*INDEX(AS$21:AS$28,$E1816)*INDEX(AS$30:AS$46,$F1816)*(1-INDEX(AS$117:AS$133,$F1816))</f>
        <v/>
      </c>
      <c r="AT1816" s="40">
        <f>AT$12*$D1816*INDEX(AT$21:AT$28,$E1816)*INDEX(AT$30:AT$46,$F1816)*(1-INDEX(AT$117:AT$133,$F1816))</f>
        <v/>
      </c>
      <c r="AU1816" s="40">
        <f>AU$12*$D1816*INDEX(AU$21:AU$28,$E1816)*INDEX(AU$30:AU$46,$F1816)*(1-INDEX(AU$117:AU$133,$F1816))</f>
        <v/>
      </c>
      <c r="AV1816" s="40">
        <f>AV$12*$D1816*INDEX(AV$21:AV$28,$E1816)*INDEX(AV$30:AV$46,$F1816)*(1-INDEX(AV$117:AV$133,$F1816))</f>
        <v/>
      </c>
      <c r="AW1816" s="40">
        <f>AW$12*$D1816*INDEX(AW$21:AW$28,$E1816)*INDEX(AW$30:AW$46,$F1816)*(1-INDEX(AW$117:AW$133,$F1816))</f>
        <v/>
      </c>
      <c r="AX1816" s="42">
        <f>CARBONTAX(AX$12,$D1816,INDEX(AX$21:AX$28,$E1816),INDEX(AX$30:AX$46,$F1816),INDEX(AX$117:AX$133,$F1816))</f>
        <v/>
      </c>
    </row>
    <row r="1817" hidden="1" outlineLevel="2">
      <c r="A1817" s="5" t="inlineStr">
        <is>
          <t>ctxnew</t>
        </is>
      </c>
      <c r="B1817" s="5" t="inlineStr">
        <is>
          <t>lpg</t>
        </is>
      </c>
      <c r="C1817" s="5" t="inlineStr">
        <is>
          <t>oen</t>
        </is>
      </c>
      <c r="D1817" s="40">
        <f>INDEX(Inputs!$T$5:$T$132,MATCH($B1817&amp;"|"&amp;$C1817,Inputs!$A$5:$A$132,0))</f>
        <v/>
      </c>
      <c r="E1817" s="40">
        <f>INDEX(Inputs!$J$5:$J$132,MATCH($B1817&amp;"|"&amp;$C1817,Inputs!$A$5:$A$132,0))</f>
        <v/>
      </c>
      <c r="F1817" s="40">
        <f>INDEX(Inputs!$K$5:$K$132,MATCH($B1817&amp;"|"&amp;$C1817,Inputs!$A$5:$A$132,0))</f>
        <v/>
      </c>
      <c r="G1817" s="39" t="n"/>
      <c r="H1817" s="5">
        <f>INDEX(Variables!$B$5:$B$105,MATCH($A1817,Variables!$A$5:$A$105,0))&amp;IF($C1817="",""," | "&amp;INDEX(Mapping!$B$5:$B$26,MATCH($C1817,Mapping!$A$5:$A$26,0))&amp;" | "&amp;INDEX(Mapping!$B$30:$B$41,MATCH($B1817,Mapping!$A$30:$A$41,0)))</f>
        <v/>
      </c>
      <c r="I1817" s="5">
        <f>INDEX(Variables!$C$5:$C$105,MATCH($A1817,Variables!$A$5:$A$105,0))</f>
        <v/>
      </c>
      <c r="J1817" s="5">
        <f>INDEX(Variables!$E$5:$E$105,MATCH($A1817,Variables!$A$5:$A$105,0))</f>
        <v/>
      </c>
      <c r="K1817" s="25">
        <f>LOWER(Settings!$C$4)&amp;".mit."&amp;$A1817&amp;IF($C1817="","","."&amp;$C1817&amp;"."&amp;$B1817)&amp;IF(INDEX(Variables!$D$5:$D$105,MATCH($A1817,Variables!$A$5:$A$105,0))="","","."&amp;INDEX(Variables!$D$5:$D$105,MATCH($A1817,Variables!$A$5:$A$105,0)))&amp;"."&amp;K$5</f>
        <v/>
      </c>
      <c r="L1817" s="41">
        <f>L$12*$D1817*INDEX(L$21:L$28,$E1817)*INDEX(L$30:L$46,$F1817)*(1-INDEX(L$117:L$133,$F1817))</f>
        <v/>
      </c>
      <c r="M1817" s="40">
        <f>M$12*$D1817*INDEX(M$21:M$28,$E1817)*INDEX(M$30:M$46,$F1817)*(1-INDEX(M$117:M$133,$F1817))</f>
        <v/>
      </c>
      <c r="N1817" s="40">
        <f>N$12*$D1817*INDEX(N$21:N$28,$E1817)*INDEX(N$30:N$46,$F1817)*(1-INDEX(N$117:N$133,$F1817))</f>
        <v/>
      </c>
      <c r="O1817" s="40">
        <f>O$12*$D1817*INDEX(O$21:O$28,$E1817)*INDEX(O$30:O$46,$F1817)*(1-INDEX(O$117:O$133,$F1817))</f>
        <v/>
      </c>
      <c r="P1817" s="40">
        <f>P$12*$D1817*INDEX(P$21:P$28,$E1817)*INDEX(P$30:P$46,$F1817)*(1-INDEX(P$117:P$133,$F1817))</f>
        <v/>
      </c>
      <c r="Q1817" s="40">
        <f>Q$12*$D1817*INDEX(Q$21:Q$28,$E1817)*INDEX(Q$30:Q$46,$F1817)*(1-INDEX(Q$117:Q$133,$F1817))</f>
        <v/>
      </c>
      <c r="R1817" s="40">
        <f>R$12*$D1817*INDEX(R$21:R$28,$E1817)*INDEX(R$30:R$46,$F1817)*(1-INDEX(R$117:R$133,$F1817))</f>
        <v/>
      </c>
      <c r="S1817" s="40">
        <f>S$12*$D1817*INDEX(S$21:S$28,$E1817)*INDEX(S$30:S$46,$F1817)*(1-INDEX(S$117:S$133,$F1817))</f>
        <v/>
      </c>
      <c r="T1817" s="40">
        <f>T$12*$D1817*INDEX(T$21:T$28,$E1817)*INDEX(T$30:T$46,$F1817)*(1-INDEX(T$117:T$133,$F1817))</f>
        <v/>
      </c>
      <c r="U1817" s="40">
        <f>U$12*$D1817*INDEX(U$21:U$28,$E1817)*INDEX(U$30:U$46,$F1817)*(1-INDEX(U$117:U$133,$F1817))</f>
        <v/>
      </c>
      <c r="V1817" s="40">
        <f>V$12*$D1817*INDEX(V$21:V$28,$E1817)*INDEX(V$30:V$46,$F1817)*(1-INDEX(V$117:V$133,$F1817))</f>
        <v/>
      </c>
      <c r="W1817" s="40">
        <f>W$12*$D1817*INDEX(W$21:W$28,$E1817)*INDEX(W$30:W$46,$F1817)*(1-INDEX(W$117:W$133,$F1817))</f>
        <v/>
      </c>
      <c r="X1817" s="40">
        <f>X$12*$D1817*INDEX(X$21:X$28,$E1817)*INDEX(X$30:X$46,$F1817)*(1-INDEX(X$117:X$133,$F1817))</f>
        <v/>
      </c>
      <c r="Y1817" s="40">
        <f>Y$12*$D1817*INDEX(Y$21:Y$28,$E1817)*INDEX(Y$30:Y$46,$F1817)*(1-INDEX(Y$117:Y$133,$F1817))</f>
        <v/>
      </c>
      <c r="Z1817" s="40">
        <f>Z$12*$D1817*INDEX(Z$21:Z$28,$E1817)*INDEX(Z$30:Z$46,$F1817)*(1-INDEX(Z$117:Z$133,$F1817))</f>
        <v/>
      </c>
      <c r="AA1817" s="40">
        <f>AA$12*$D1817*INDEX(AA$21:AA$28,$E1817)*INDEX(AA$30:AA$46,$F1817)*(1-INDEX(AA$117:AA$133,$F1817))</f>
        <v/>
      </c>
      <c r="AB1817" s="40">
        <f>AB$12*$D1817*INDEX(AB$21:AB$28,$E1817)*INDEX(AB$30:AB$46,$F1817)*(1-INDEX(AB$117:AB$133,$F1817))</f>
        <v/>
      </c>
      <c r="AC1817" s="40">
        <f>AC$12*$D1817*INDEX(AC$21:AC$28,$E1817)*INDEX(AC$30:AC$46,$F1817)*(1-INDEX(AC$117:AC$133,$F1817))</f>
        <v/>
      </c>
      <c r="AD1817" s="42">
        <f>CARBONTAX(AD$12,$D1817,INDEX(AD$21:AD$28,$E1817),INDEX(AD$30:AD$46,$F1817),INDEX(AD$117:AD$133,$F1817))</f>
        <v/>
      </c>
      <c r="AE1817" s="25">
        <f>LOWER(Settings!$C$4)&amp;".mit."&amp;$A1817&amp;IF($C1817="","","."&amp;$C1817&amp;"."&amp;$B1817)&amp;IF(INDEX(Variables!$D$5:$D$105,MATCH($A1817,Variables!$A$5:$A$105,0))="","","."&amp;INDEX(Variables!$D$5:$D$105,MATCH($A1817,Variables!$A$5:$A$105,0)))&amp;"."&amp;AE$5</f>
        <v/>
      </c>
      <c r="AF1817" s="41">
        <f>AF$12*$D1817*INDEX(AF$21:AF$28,$E1817)*INDEX(AF$30:AF$46,$F1817)*(1-INDEX(AF$117:AF$133,$F1817))</f>
        <v/>
      </c>
      <c r="AG1817" s="40">
        <f>AG$12*$D1817*INDEX(AG$21:AG$28,$E1817)*INDEX(AG$30:AG$46,$F1817)*(1-INDEX(AG$117:AG$133,$F1817))</f>
        <v/>
      </c>
      <c r="AH1817" s="40">
        <f>AH$12*$D1817*INDEX(AH$21:AH$28,$E1817)*INDEX(AH$30:AH$46,$F1817)*(1-INDEX(AH$117:AH$133,$F1817))</f>
        <v/>
      </c>
      <c r="AI1817" s="40">
        <f>AI$12*$D1817*INDEX(AI$21:AI$28,$E1817)*INDEX(AI$30:AI$46,$F1817)*(1-INDEX(AI$117:AI$133,$F1817))</f>
        <v/>
      </c>
      <c r="AJ1817" s="40">
        <f>AJ$12*$D1817*INDEX(AJ$21:AJ$28,$E1817)*INDEX(AJ$30:AJ$46,$F1817)*(1-INDEX(AJ$117:AJ$133,$F1817))</f>
        <v/>
      </c>
      <c r="AK1817" s="40">
        <f>AK$12*$D1817*INDEX(AK$21:AK$28,$E1817)*INDEX(AK$30:AK$46,$F1817)*(1-INDEX(AK$117:AK$133,$F1817))</f>
        <v/>
      </c>
      <c r="AL1817" s="40">
        <f>AL$12*$D1817*INDEX(AL$21:AL$28,$E1817)*INDEX(AL$30:AL$46,$F1817)*(1-INDEX(AL$117:AL$133,$F1817))</f>
        <v/>
      </c>
      <c r="AM1817" s="40">
        <f>AM$12*$D1817*INDEX(AM$21:AM$28,$E1817)*INDEX(AM$30:AM$46,$F1817)*(1-INDEX(AM$117:AM$133,$F1817))</f>
        <v/>
      </c>
      <c r="AN1817" s="40">
        <f>AN$12*$D1817*INDEX(AN$21:AN$28,$E1817)*INDEX(AN$30:AN$46,$F1817)*(1-INDEX(AN$117:AN$133,$F1817))</f>
        <v/>
      </c>
      <c r="AO1817" s="40">
        <f>AO$12*$D1817*INDEX(AO$21:AO$28,$E1817)*INDEX(AO$30:AO$46,$F1817)*(1-INDEX(AO$117:AO$133,$F1817))</f>
        <v/>
      </c>
      <c r="AP1817" s="40">
        <f>AP$12*$D1817*INDEX(AP$21:AP$28,$E1817)*INDEX(AP$30:AP$46,$F1817)*(1-INDEX(AP$117:AP$133,$F1817))</f>
        <v/>
      </c>
      <c r="AQ1817" s="40">
        <f>AQ$12*$D1817*INDEX(AQ$21:AQ$28,$E1817)*INDEX(AQ$30:AQ$46,$F1817)*(1-INDEX(AQ$117:AQ$133,$F1817))</f>
        <v/>
      </c>
      <c r="AR1817" s="40">
        <f>AR$12*$D1817*INDEX(AR$21:AR$28,$E1817)*INDEX(AR$30:AR$46,$F1817)*(1-INDEX(AR$117:AR$133,$F1817))</f>
        <v/>
      </c>
      <c r="AS1817" s="40">
        <f>AS$12*$D1817*INDEX(AS$21:AS$28,$E1817)*INDEX(AS$30:AS$46,$F1817)*(1-INDEX(AS$117:AS$133,$F1817))</f>
        <v/>
      </c>
      <c r="AT1817" s="40">
        <f>AT$12*$D1817*INDEX(AT$21:AT$28,$E1817)*INDEX(AT$30:AT$46,$F1817)*(1-INDEX(AT$117:AT$133,$F1817))</f>
        <v/>
      </c>
      <c r="AU1817" s="40">
        <f>AU$12*$D1817*INDEX(AU$21:AU$28,$E1817)*INDEX(AU$30:AU$46,$F1817)*(1-INDEX(AU$117:AU$133,$F1817))</f>
        <v/>
      </c>
      <c r="AV1817" s="40">
        <f>AV$12*$D1817*INDEX(AV$21:AV$28,$E1817)*INDEX(AV$30:AV$46,$F1817)*(1-INDEX(AV$117:AV$133,$F1817))</f>
        <v/>
      </c>
      <c r="AW1817" s="40">
        <f>AW$12*$D1817*INDEX(AW$21:AW$28,$E1817)*INDEX(AW$30:AW$46,$F1817)*(1-INDEX(AW$117:AW$133,$F1817))</f>
        <v/>
      </c>
      <c r="AX1817" s="42">
        <f>CARBONTAX(AX$12,$D1817,INDEX(AX$21:AX$28,$E1817),INDEX(AX$30:AX$46,$F1817),INDEX(AX$117:AX$133,$F1817))</f>
        <v/>
      </c>
    </row>
    <row r="1818" hidden="1" outlineLevel="2">
      <c r="A1818" s="5" t="inlineStr">
        <is>
          <t>ctxnew</t>
        </is>
      </c>
      <c r="B1818" s="5" t="inlineStr">
        <is>
          <t>ker</t>
        </is>
      </c>
      <c r="C1818" s="5" t="inlineStr">
        <is>
          <t>oen</t>
        </is>
      </c>
      <c r="D1818" s="40">
        <f>INDEX(Inputs!$T$5:$T$132,MATCH($B1818&amp;"|"&amp;$C1818,Inputs!$A$5:$A$132,0))</f>
        <v/>
      </c>
      <c r="E1818" s="40">
        <f>INDEX(Inputs!$J$5:$J$132,MATCH($B1818&amp;"|"&amp;$C1818,Inputs!$A$5:$A$132,0))</f>
        <v/>
      </c>
      <c r="F1818" s="40">
        <f>INDEX(Inputs!$K$5:$K$132,MATCH($B1818&amp;"|"&amp;$C1818,Inputs!$A$5:$A$132,0))</f>
        <v/>
      </c>
      <c r="G1818" s="39" t="n"/>
      <c r="H1818" s="5">
        <f>INDEX(Variables!$B$5:$B$105,MATCH($A1818,Variables!$A$5:$A$105,0))&amp;IF($C1818="",""," | "&amp;INDEX(Mapping!$B$5:$B$26,MATCH($C1818,Mapping!$A$5:$A$26,0))&amp;" | "&amp;INDEX(Mapping!$B$30:$B$41,MATCH($B1818,Mapping!$A$30:$A$41,0)))</f>
        <v/>
      </c>
      <c r="I1818" s="5">
        <f>INDEX(Variables!$C$5:$C$105,MATCH($A1818,Variables!$A$5:$A$105,0))</f>
        <v/>
      </c>
      <c r="J1818" s="5">
        <f>INDEX(Variables!$E$5:$E$105,MATCH($A1818,Variables!$A$5:$A$105,0))</f>
        <v/>
      </c>
      <c r="K1818" s="25">
        <f>LOWER(Settings!$C$4)&amp;".mit."&amp;$A1818&amp;IF($C1818="","","."&amp;$C1818&amp;"."&amp;$B1818)&amp;IF(INDEX(Variables!$D$5:$D$105,MATCH($A1818,Variables!$A$5:$A$105,0))="","","."&amp;INDEX(Variables!$D$5:$D$105,MATCH($A1818,Variables!$A$5:$A$105,0)))&amp;"."&amp;K$5</f>
        <v/>
      </c>
      <c r="L1818" s="41">
        <f>L$12*$D1818*INDEX(L$21:L$28,$E1818)*INDEX(L$30:L$46,$F1818)*(1-INDEX(L$117:L$133,$F1818))</f>
        <v/>
      </c>
      <c r="M1818" s="40">
        <f>M$12*$D1818*INDEX(M$21:M$28,$E1818)*INDEX(M$30:M$46,$F1818)*(1-INDEX(M$117:M$133,$F1818))</f>
        <v/>
      </c>
      <c r="N1818" s="40">
        <f>N$12*$D1818*INDEX(N$21:N$28,$E1818)*INDEX(N$30:N$46,$F1818)*(1-INDEX(N$117:N$133,$F1818))</f>
        <v/>
      </c>
      <c r="O1818" s="40">
        <f>O$12*$D1818*INDEX(O$21:O$28,$E1818)*INDEX(O$30:O$46,$F1818)*(1-INDEX(O$117:O$133,$F1818))</f>
        <v/>
      </c>
      <c r="P1818" s="40">
        <f>P$12*$D1818*INDEX(P$21:P$28,$E1818)*INDEX(P$30:P$46,$F1818)*(1-INDEX(P$117:P$133,$F1818))</f>
        <v/>
      </c>
      <c r="Q1818" s="40">
        <f>Q$12*$D1818*INDEX(Q$21:Q$28,$E1818)*INDEX(Q$30:Q$46,$F1818)*(1-INDEX(Q$117:Q$133,$F1818))</f>
        <v/>
      </c>
      <c r="R1818" s="40">
        <f>R$12*$D1818*INDEX(R$21:R$28,$E1818)*INDEX(R$30:R$46,$F1818)*(1-INDEX(R$117:R$133,$F1818))</f>
        <v/>
      </c>
      <c r="S1818" s="40">
        <f>S$12*$D1818*INDEX(S$21:S$28,$E1818)*INDEX(S$30:S$46,$F1818)*(1-INDEX(S$117:S$133,$F1818))</f>
        <v/>
      </c>
      <c r="T1818" s="40">
        <f>T$12*$D1818*INDEX(T$21:T$28,$E1818)*INDEX(T$30:T$46,$F1818)*(1-INDEX(T$117:T$133,$F1818))</f>
        <v/>
      </c>
      <c r="U1818" s="40">
        <f>U$12*$D1818*INDEX(U$21:U$28,$E1818)*INDEX(U$30:U$46,$F1818)*(1-INDEX(U$117:U$133,$F1818))</f>
        <v/>
      </c>
      <c r="V1818" s="40">
        <f>V$12*$D1818*INDEX(V$21:V$28,$E1818)*INDEX(V$30:V$46,$F1818)*(1-INDEX(V$117:V$133,$F1818))</f>
        <v/>
      </c>
      <c r="W1818" s="40">
        <f>W$12*$D1818*INDEX(W$21:W$28,$E1818)*INDEX(W$30:W$46,$F1818)*(1-INDEX(W$117:W$133,$F1818))</f>
        <v/>
      </c>
      <c r="X1818" s="40">
        <f>X$12*$D1818*INDEX(X$21:X$28,$E1818)*INDEX(X$30:X$46,$F1818)*(1-INDEX(X$117:X$133,$F1818))</f>
        <v/>
      </c>
      <c r="Y1818" s="40">
        <f>Y$12*$D1818*INDEX(Y$21:Y$28,$E1818)*INDEX(Y$30:Y$46,$F1818)*(1-INDEX(Y$117:Y$133,$F1818))</f>
        <v/>
      </c>
      <c r="Z1818" s="40">
        <f>Z$12*$D1818*INDEX(Z$21:Z$28,$E1818)*INDEX(Z$30:Z$46,$F1818)*(1-INDEX(Z$117:Z$133,$F1818))</f>
        <v/>
      </c>
      <c r="AA1818" s="40">
        <f>AA$12*$D1818*INDEX(AA$21:AA$28,$E1818)*INDEX(AA$30:AA$46,$F1818)*(1-INDEX(AA$117:AA$133,$F1818))</f>
        <v/>
      </c>
      <c r="AB1818" s="40">
        <f>AB$12*$D1818*INDEX(AB$21:AB$28,$E1818)*INDEX(AB$30:AB$46,$F1818)*(1-INDEX(AB$117:AB$133,$F1818))</f>
        <v/>
      </c>
      <c r="AC1818" s="40">
        <f>AC$12*$D1818*INDEX(AC$21:AC$28,$E1818)*INDEX(AC$30:AC$46,$F1818)*(1-INDEX(AC$117:AC$133,$F1818))</f>
        <v/>
      </c>
      <c r="AD1818" s="42">
        <f>CARBONTAX(AD$12,$D1818,INDEX(AD$21:AD$28,$E1818),INDEX(AD$30:AD$46,$F1818),INDEX(AD$117:AD$133,$F1818))</f>
        <v/>
      </c>
      <c r="AE1818" s="25">
        <f>LOWER(Settings!$C$4)&amp;".mit."&amp;$A1818&amp;IF($C1818="","","."&amp;$C1818&amp;"."&amp;$B1818)&amp;IF(INDEX(Variables!$D$5:$D$105,MATCH($A1818,Variables!$A$5:$A$105,0))="","","."&amp;INDEX(Variables!$D$5:$D$105,MATCH($A1818,Variables!$A$5:$A$105,0)))&amp;"."&amp;AE$5</f>
        <v/>
      </c>
      <c r="AF1818" s="41">
        <f>AF$12*$D1818*INDEX(AF$21:AF$28,$E1818)*INDEX(AF$30:AF$46,$F1818)*(1-INDEX(AF$117:AF$133,$F1818))</f>
        <v/>
      </c>
      <c r="AG1818" s="40">
        <f>AG$12*$D1818*INDEX(AG$21:AG$28,$E1818)*INDEX(AG$30:AG$46,$F1818)*(1-INDEX(AG$117:AG$133,$F1818))</f>
        <v/>
      </c>
      <c r="AH1818" s="40">
        <f>AH$12*$D1818*INDEX(AH$21:AH$28,$E1818)*INDEX(AH$30:AH$46,$F1818)*(1-INDEX(AH$117:AH$133,$F1818))</f>
        <v/>
      </c>
      <c r="AI1818" s="40">
        <f>AI$12*$D1818*INDEX(AI$21:AI$28,$E1818)*INDEX(AI$30:AI$46,$F1818)*(1-INDEX(AI$117:AI$133,$F1818))</f>
        <v/>
      </c>
      <c r="AJ1818" s="40">
        <f>AJ$12*$D1818*INDEX(AJ$21:AJ$28,$E1818)*INDEX(AJ$30:AJ$46,$F1818)*(1-INDEX(AJ$117:AJ$133,$F1818))</f>
        <v/>
      </c>
      <c r="AK1818" s="40">
        <f>AK$12*$D1818*INDEX(AK$21:AK$28,$E1818)*INDEX(AK$30:AK$46,$F1818)*(1-INDEX(AK$117:AK$133,$F1818))</f>
        <v/>
      </c>
      <c r="AL1818" s="40">
        <f>AL$12*$D1818*INDEX(AL$21:AL$28,$E1818)*INDEX(AL$30:AL$46,$F1818)*(1-INDEX(AL$117:AL$133,$F1818))</f>
        <v/>
      </c>
      <c r="AM1818" s="40">
        <f>AM$12*$D1818*INDEX(AM$21:AM$28,$E1818)*INDEX(AM$30:AM$46,$F1818)*(1-INDEX(AM$117:AM$133,$F1818))</f>
        <v/>
      </c>
      <c r="AN1818" s="40">
        <f>AN$12*$D1818*INDEX(AN$21:AN$28,$E1818)*INDEX(AN$30:AN$46,$F1818)*(1-INDEX(AN$117:AN$133,$F1818))</f>
        <v/>
      </c>
      <c r="AO1818" s="40">
        <f>AO$12*$D1818*INDEX(AO$21:AO$28,$E1818)*INDEX(AO$30:AO$46,$F1818)*(1-INDEX(AO$117:AO$133,$F1818))</f>
        <v/>
      </c>
      <c r="AP1818" s="40">
        <f>AP$12*$D1818*INDEX(AP$21:AP$28,$E1818)*INDEX(AP$30:AP$46,$F1818)*(1-INDEX(AP$117:AP$133,$F1818))</f>
        <v/>
      </c>
      <c r="AQ1818" s="40">
        <f>AQ$12*$D1818*INDEX(AQ$21:AQ$28,$E1818)*INDEX(AQ$30:AQ$46,$F1818)*(1-INDEX(AQ$117:AQ$133,$F1818))</f>
        <v/>
      </c>
      <c r="AR1818" s="40">
        <f>AR$12*$D1818*INDEX(AR$21:AR$28,$E1818)*INDEX(AR$30:AR$46,$F1818)*(1-INDEX(AR$117:AR$133,$F1818))</f>
        <v/>
      </c>
      <c r="AS1818" s="40">
        <f>AS$12*$D1818*INDEX(AS$21:AS$28,$E1818)*INDEX(AS$30:AS$46,$F1818)*(1-INDEX(AS$117:AS$133,$F1818))</f>
        <v/>
      </c>
      <c r="AT1818" s="40">
        <f>AT$12*$D1818*INDEX(AT$21:AT$28,$E1818)*INDEX(AT$30:AT$46,$F1818)*(1-INDEX(AT$117:AT$133,$F1818))</f>
        <v/>
      </c>
      <c r="AU1818" s="40">
        <f>AU$12*$D1818*INDEX(AU$21:AU$28,$E1818)*INDEX(AU$30:AU$46,$F1818)*(1-INDEX(AU$117:AU$133,$F1818))</f>
        <v/>
      </c>
      <c r="AV1818" s="40">
        <f>AV$12*$D1818*INDEX(AV$21:AV$28,$E1818)*INDEX(AV$30:AV$46,$F1818)*(1-INDEX(AV$117:AV$133,$F1818))</f>
        <v/>
      </c>
      <c r="AW1818" s="40">
        <f>AW$12*$D1818*INDEX(AW$21:AW$28,$E1818)*INDEX(AW$30:AW$46,$F1818)*(1-INDEX(AW$117:AW$133,$F1818))</f>
        <v/>
      </c>
      <c r="AX1818" s="42">
        <f>CARBONTAX(AX$12,$D1818,INDEX(AX$21:AX$28,$E1818),INDEX(AX$30:AX$46,$F1818),INDEX(AX$117:AX$133,$F1818))</f>
        <v/>
      </c>
    </row>
    <row r="1819" hidden="1" outlineLevel="2">
      <c r="A1819" s="5" t="inlineStr">
        <is>
          <t>ctxnew</t>
        </is>
      </c>
      <c r="B1819" s="5" t="inlineStr">
        <is>
          <t>oop</t>
        </is>
      </c>
      <c r="C1819" s="5" t="inlineStr">
        <is>
          <t>oen</t>
        </is>
      </c>
      <c r="D1819" s="40">
        <f>INDEX(Inputs!$T$5:$T$132,MATCH($B1819&amp;"|"&amp;$C1819,Inputs!$A$5:$A$132,0))</f>
        <v/>
      </c>
      <c r="E1819" s="40">
        <f>INDEX(Inputs!$J$5:$J$132,MATCH($B1819&amp;"|"&amp;$C1819,Inputs!$A$5:$A$132,0))</f>
        <v/>
      </c>
      <c r="F1819" s="40">
        <f>INDEX(Inputs!$K$5:$K$132,MATCH($B1819&amp;"|"&amp;$C1819,Inputs!$A$5:$A$132,0))</f>
        <v/>
      </c>
      <c r="G1819" s="39" t="n"/>
      <c r="H1819" s="5">
        <f>INDEX(Variables!$B$5:$B$105,MATCH($A1819,Variables!$A$5:$A$105,0))&amp;IF($C1819="",""," | "&amp;INDEX(Mapping!$B$5:$B$26,MATCH($C1819,Mapping!$A$5:$A$26,0))&amp;" | "&amp;INDEX(Mapping!$B$30:$B$41,MATCH($B1819,Mapping!$A$30:$A$41,0)))</f>
        <v/>
      </c>
      <c r="I1819" s="5">
        <f>INDEX(Variables!$C$5:$C$105,MATCH($A1819,Variables!$A$5:$A$105,0))</f>
        <v/>
      </c>
      <c r="J1819" s="5">
        <f>INDEX(Variables!$E$5:$E$105,MATCH($A1819,Variables!$A$5:$A$105,0))</f>
        <v/>
      </c>
      <c r="K1819" s="25">
        <f>LOWER(Settings!$C$4)&amp;".mit."&amp;$A1819&amp;IF($C1819="","","."&amp;$C1819&amp;"."&amp;$B1819)&amp;IF(INDEX(Variables!$D$5:$D$105,MATCH($A1819,Variables!$A$5:$A$105,0))="","","."&amp;INDEX(Variables!$D$5:$D$105,MATCH($A1819,Variables!$A$5:$A$105,0)))&amp;"."&amp;K$5</f>
        <v/>
      </c>
      <c r="L1819" s="41">
        <f>L$12*$D1819*INDEX(L$21:L$28,$E1819)*INDEX(L$30:L$46,$F1819)*(1-INDEX(L$117:L$133,$F1819))</f>
        <v/>
      </c>
      <c r="M1819" s="40">
        <f>M$12*$D1819*INDEX(M$21:M$28,$E1819)*INDEX(M$30:M$46,$F1819)*(1-INDEX(M$117:M$133,$F1819))</f>
        <v/>
      </c>
      <c r="N1819" s="40">
        <f>N$12*$D1819*INDEX(N$21:N$28,$E1819)*INDEX(N$30:N$46,$F1819)*(1-INDEX(N$117:N$133,$F1819))</f>
        <v/>
      </c>
      <c r="O1819" s="40">
        <f>O$12*$D1819*INDEX(O$21:O$28,$E1819)*INDEX(O$30:O$46,$F1819)*(1-INDEX(O$117:O$133,$F1819))</f>
        <v/>
      </c>
      <c r="P1819" s="40">
        <f>P$12*$D1819*INDEX(P$21:P$28,$E1819)*INDEX(P$30:P$46,$F1819)*(1-INDEX(P$117:P$133,$F1819))</f>
        <v/>
      </c>
      <c r="Q1819" s="40">
        <f>Q$12*$D1819*INDEX(Q$21:Q$28,$E1819)*INDEX(Q$30:Q$46,$F1819)*(1-INDEX(Q$117:Q$133,$F1819))</f>
        <v/>
      </c>
      <c r="R1819" s="40">
        <f>R$12*$D1819*INDEX(R$21:R$28,$E1819)*INDEX(R$30:R$46,$F1819)*(1-INDEX(R$117:R$133,$F1819))</f>
        <v/>
      </c>
      <c r="S1819" s="40">
        <f>S$12*$D1819*INDEX(S$21:S$28,$E1819)*INDEX(S$30:S$46,$F1819)*(1-INDEX(S$117:S$133,$F1819))</f>
        <v/>
      </c>
      <c r="T1819" s="40">
        <f>T$12*$D1819*INDEX(T$21:T$28,$E1819)*INDEX(T$30:T$46,$F1819)*(1-INDEX(T$117:T$133,$F1819))</f>
        <v/>
      </c>
      <c r="U1819" s="40">
        <f>U$12*$D1819*INDEX(U$21:U$28,$E1819)*INDEX(U$30:U$46,$F1819)*(1-INDEX(U$117:U$133,$F1819))</f>
        <v/>
      </c>
      <c r="V1819" s="40">
        <f>V$12*$D1819*INDEX(V$21:V$28,$E1819)*INDEX(V$30:V$46,$F1819)*(1-INDEX(V$117:V$133,$F1819))</f>
        <v/>
      </c>
      <c r="W1819" s="40">
        <f>W$12*$D1819*INDEX(W$21:W$28,$E1819)*INDEX(W$30:W$46,$F1819)*(1-INDEX(W$117:W$133,$F1819))</f>
        <v/>
      </c>
      <c r="X1819" s="40">
        <f>X$12*$D1819*INDEX(X$21:X$28,$E1819)*INDEX(X$30:X$46,$F1819)*(1-INDEX(X$117:X$133,$F1819))</f>
        <v/>
      </c>
      <c r="Y1819" s="40">
        <f>Y$12*$D1819*INDEX(Y$21:Y$28,$E1819)*INDEX(Y$30:Y$46,$F1819)*(1-INDEX(Y$117:Y$133,$F1819))</f>
        <v/>
      </c>
      <c r="Z1819" s="40">
        <f>Z$12*$D1819*INDEX(Z$21:Z$28,$E1819)*INDEX(Z$30:Z$46,$F1819)*(1-INDEX(Z$117:Z$133,$F1819))</f>
        <v/>
      </c>
      <c r="AA1819" s="40">
        <f>AA$12*$D1819*INDEX(AA$21:AA$28,$E1819)*INDEX(AA$30:AA$46,$F1819)*(1-INDEX(AA$117:AA$133,$F1819))</f>
        <v/>
      </c>
      <c r="AB1819" s="40">
        <f>AB$12*$D1819*INDEX(AB$21:AB$28,$E1819)*INDEX(AB$30:AB$46,$F1819)*(1-INDEX(AB$117:AB$133,$F1819))</f>
        <v/>
      </c>
      <c r="AC1819" s="40">
        <f>AC$12*$D1819*INDEX(AC$21:AC$28,$E1819)*INDEX(AC$30:AC$46,$F1819)*(1-INDEX(AC$117:AC$133,$F1819))</f>
        <v/>
      </c>
      <c r="AD1819" s="42">
        <f>CARBONTAX(AD$12,$D1819,INDEX(AD$21:AD$28,$E1819),INDEX(AD$30:AD$46,$F1819),INDEX(AD$117:AD$133,$F1819))</f>
        <v/>
      </c>
      <c r="AE1819" s="25">
        <f>LOWER(Settings!$C$4)&amp;".mit."&amp;$A1819&amp;IF($C1819="","","."&amp;$C1819&amp;"."&amp;$B1819)&amp;IF(INDEX(Variables!$D$5:$D$105,MATCH($A1819,Variables!$A$5:$A$105,0))="","","."&amp;INDEX(Variables!$D$5:$D$105,MATCH($A1819,Variables!$A$5:$A$105,0)))&amp;"."&amp;AE$5</f>
        <v/>
      </c>
      <c r="AF1819" s="41">
        <f>AF$12*$D1819*INDEX(AF$21:AF$28,$E1819)*INDEX(AF$30:AF$46,$F1819)*(1-INDEX(AF$117:AF$133,$F1819))</f>
        <v/>
      </c>
      <c r="AG1819" s="40">
        <f>AG$12*$D1819*INDEX(AG$21:AG$28,$E1819)*INDEX(AG$30:AG$46,$F1819)*(1-INDEX(AG$117:AG$133,$F1819))</f>
        <v/>
      </c>
      <c r="AH1819" s="40">
        <f>AH$12*$D1819*INDEX(AH$21:AH$28,$E1819)*INDEX(AH$30:AH$46,$F1819)*(1-INDEX(AH$117:AH$133,$F1819))</f>
        <v/>
      </c>
      <c r="AI1819" s="40">
        <f>AI$12*$D1819*INDEX(AI$21:AI$28,$E1819)*INDEX(AI$30:AI$46,$F1819)*(1-INDEX(AI$117:AI$133,$F1819))</f>
        <v/>
      </c>
      <c r="AJ1819" s="40">
        <f>AJ$12*$D1819*INDEX(AJ$21:AJ$28,$E1819)*INDEX(AJ$30:AJ$46,$F1819)*(1-INDEX(AJ$117:AJ$133,$F1819))</f>
        <v/>
      </c>
      <c r="AK1819" s="40">
        <f>AK$12*$D1819*INDEX(AK$21:AK$28,$E1819)*INDEX(AK$30:AK$46,$F1819)*(1-INDEX(AK$117:AK$133,$F1819))</f>
        <v/>
      </c>
      <c r="AL1819" s="40">
        <f>AL$12*$D1819*INDEX(AL$21:AL$28,$E1819)*INDEX(AL$30:AL$46,$F1819)*(1-INDEX(AL$117:AL$133,$F1819))</f>
        <v/>
      </c>
      <c r="AM1819" s="40">
        <f>AM$12*$D1819*INDEX(AM$21:AM$28,$E1819)*INDEX(AM$30:AM$46,$F1819)*(1-INDEX(AM$117:AM$133,$F1819))</f>
        <v/>
      </c>
      <c r="AN1819" s="40">
        <f>AN$12*$D1819*INDEX(AN$21:AN$28,$E1819)*INDEX(AN$30:AN$46,$F1819)*(1-INDEX(AN$117:AN$133,$F1819))</f>
        <v/>
      </c>
      <c r="AO1819" s="40">
        <f>AO$12*$D1819*INDEX(AO$21:AO$28,$E1819)*INDEX(AO$30:AO$46,$F1819)*(1-INDEX(AO$117:AO$133,$F1819))</f>
        <v/>
      </c>
      <c r="AP1819" s="40">
        <f>AP$12*$D1819*INDEX(AP$21:AP$28,$E1819)*INDEX(AP$30:AP$46,$F1819)*(1-INDEX(AP$117:AP$133,$F1819))</f>
        <v/>
      </c>
      <c r="AQ1819" s="40">
        <f>AQ$12*$D1819*INDEX(AQ$21:AQ$28,$E1819)*INDEX(AQ$30:AQ$46,$F1819)*(1-INDEX(AQ$117:AQ$133,$F1819))</f>
        <v/>
      </c>
      <c r="AR1819" s="40">
        <f>AR$12*$D1819*INDEX(AR$21:AR$28,$E1819)*INDEX(AR$30:AR$46,$F1819)*(1-INDEX(AR$117:AR$133,$F1819))</f>
        <v/>
      </c>
      <c r="AS1819" s="40">
        <f>AS$12*$D1819*INDEX(AS$21:AS$28,$E1819)*INDEX(AS$30:AS$46,$F1819)*(1-INDEX(AS$117:AS$133,$F1819))</f>
        <v/>
      </c>
      <c r="AT1819" s="40">
        <f>AT$12*$D1819*INDEX(AT$21:AT$28,$E1819)*INDEX(AT$30:AT$46,$F1819)*(1-INDEX(AT$117:AT$133,$F1819))</f>
        <v/>
      </c>
      <c r="AU1819" s="40">
        <f>AU$12*$D1819*INDEX(AU$21:AU$28,$E1819)*INDEX(AU$30:AU$46,$F1819)*(1-INDEX(AU$117:AU$133,$F1819))</f>
        <v/>
      </c>
      <c r="AV1819" s="40">
        <f>AV$12*$D1819*INDEX(AV$21:AV$28,$E1819)*INDEX(AV$30:AV$46,$F1819)*(1-INDEX(AV$117:AV$133,$F1819))</f>
        <v/>
      </c>
      <c r="AW1819" s="40">
        <f>AW$12*$D1819*INDEX(AW$21:AW$28,$E1819)*INDEX(AW$30:AW$46,$F1819)*(1-INDEX(AW$117:AW$133,$F1819))</f>
        <v/>
      </c>
      <c r="AX1819" s="42">
        <f>CARBONTAX(AX$12,$D1819,INDEX(AX$21:AX$28,$E1819),INDEX(AX$30:AX$46,$F1819),INDEX(AX$117:AX$133,$F1819))</f>
        <v/>
      </c>
    </row>
    <row r="1820" hidden="1" outlineLevel="2">
      <c r="A1820" s="5" t="inlineStr">
        <is>
          <t>ctxnew</t>
        </is>
      </c>
      <c r="B1820" s="5" t="inlineStr">
        <is>
          <t>bio</t>
        </is>
      </c>
      <c r="C1820" s="5" t="inlineStr">
        <is>
          <t>oen</t>
        </is>
      </c>
      <c r="D1820" s="40">
        <f>INDEX(Inputs!$T$5:$T$132,MATCH($B1820&amp;"|"&amp;$C1820,Inputs!$A$5:$A$132,0))</f>
        <v/>
      </c>
      <c r="E1820" s="40">
        <f>INDEX(Inputs!$J$5:$J$132,MATCH($B1820&amp;"|"&amp;$C1820,Inputs!$A$5:$A$132,0))</f>
        <v/>
      </c>
      <c r="F1820" s="40">
        <f>INDEX(Inputs!$K$5:$K$132,MATCH($B1820&amp;"|"&amp;$C1820,Inputs!$A$5:$A$132,0))</f>
        <v/>
      </c>
      <c r="G1820" s="39" t="n"/>
      <c r="H1820" s="5">
        <f>INDEX(Variables!$B$5:$B$105,MATCH($A1820,Variables!$A$5:$A$105,0))&amp;IF($C1820="",""," | "&amp;INDEX(Mapping!$B$5:$B$26,MATCH($C1820,Mapping!$A$5:$A$26,0))&amp;" | "&amp;INDEX(Mapping!$B$30:$B$41,MATCH($B1820,Mapping!$A$30:$A$41,0)))</f>
        <v/>
      </c>
      <c r="I1820" s="5">
        <f>INDEX(Variables!$C$5:$C$105,MATCH($A1820,Variables!$A$5:$A$105,0))</f>
        <v/>
      </c>
      <c r="J1820" s="5">
        <f>INDEX(Variables!$E$5:$E$105,MATCH($A1820,Variables!$A$5:$A$105,0))</f>
        <v/>
      </c>
      <c r="K1820" s="25">
        <f>LOWER(Settings!$C$4)&amp;".mit."&amp;$A1820&amp;IF($C1820="","","."&amp;$C1820&amp;"."&amp;$B1820)&amp;IF(INDEX(Variables!$D$5:$D$105,MATCH($A1820,Variables!$A$5:$A$105,0))="","","."&amp;INDEX(Variables!$D$5:$D$105,MATCH($A1820,Variables!$A$5:$A$105,0)))&amp;"."&amp;K$5</f>
        <v/>
      </c>
      <c r="L1820" s="41">
        <f>L$12*$D1820*INDEX(L$21:L$28,$E1820)*INDEX(L$30:L$46,$F1820)*(1-INDEX(L$117:L$133,$F1820))</f>
        <v/>
      </c>
      <c r="M1820" s="40">
        <f>M$12*$D1820*INDEX(M$21:M$28,$E1820)*INDEX(M$30:M$46,$F1820)*(1-INDEX(M$117:M$133,$F1820))</f>
        <v/>
      </c>
      <c r="N1820" s="40">
        <f>N$12*$D1820*INDEX(N$21:N$28,$E1820)*INDEX(N$30:N$46,$F1820)*(1-INDEX(N$117:N$133,$F1820))</f>
        <v/>
      </c>
      <c r="O1820" s="40">
        <f>O$12*$D1820*INDEX(O$21:O$28,$E1820)*INDEX(O$30:O$46,$F1820)*(1-INDEX(O$117:O$133,$F1820))</f>
        <v/>
      </c>
      <c r="P1820" s="40">
        <f>P$12*$D1820*INDEX(P$21:P$28,$E1820)*INDEX(P$30:P$46,$F1820)*(1-INDEX(P$117:P$133,$F1820))</f>
        <v/>
      </c>
      <c r="Q1820" s="40">
        <f>Q$12*$D1820*INDEX(Q$21:Q$28,$E1820)*INDEX(Q$30:Q$46,$F1820)*(1-INDEX(Q$117:Q$133,$F1820))</f>
        <v/>
      </c>
      <c r="R1820" s="40">
        <f>R$12*$D1820*INDEX(R$21:R$28,$E1820)*INDEX(R$30:R$46,$F1820)*(1-INDEX(R$117:R$133,$F1820))</f>
        <v/>
      </c>
      <c r="S1820" s="40">
        <f>S$12*$D1820*INDEX(S$21:S$28,$E1820)*INDEX(S$30:S$46,$F1820)*(1-INDEX(S$117:S$133,$F1820))</f>
        <v/>
      </c>
      <c r="T1820" s="40">
        <f>T$12*$D1820*INDEX(T$21:T$28,$E1820)*INDEX(T$30:T$46,$F1820)*(1-INDEX(T$117:T$133,$F1820))</f>
        <v/>
      </c>
      <c r="U1820" s="40">
        <f>U$12*$D1820*INDEX(U$21:U$28,$E1820)*INDEX(U$30:U$46,$F1820)*(1-INDEX(U$117:U$133,$F1820))</f>
        <v/>
      </c>
      <c r="V1820" s="40">
        <f>V$12*$D1820*INDEX(V$21:V$28,$E1820)*INDEX(V$30:V$46,$F1820)*(1-INDEX(V$117:V$133,$F1820))</f>
        <v/>
      </c>
      <c r="W1820" s="40">
        <f>W$12*$D1820*INDEX(W$21:W$28,$E1820)*INDEX(W$30:W$46,$F1820)*(1-INDEX(W$117:W$133,$F1820))</f>
        <v/>
      </c>
      <c r="X1820" s="40">
        <f>X$12*$D1820*INDEX(X$21:X$28,$E1820)*INDEX(X$30:X$46,$F1820)*(1-INDEX(X$117:X$133,$F1820))</f>
        <v/>
      </c>
      <c r="Y1820" s="40">
        <f>Y$12*$D1820*INDEX(Y$21:Y$28,$E1820)*INDEX(Y$30:Y$46,$F1820)*(1-INDEX(Y$117:Y$133,$F1820))</f>
        <v/>
      </c>
      <c r="Z1820" s="40">
        <f>Z$12*$D1820*INDEX(Z$21:Z$28,$E1820)*INDEX(Z$30:Z$46,$F1820)*(1-INDEX(Z$117:Z$133,$F1820))</f>
        <v/>
      </c>
      <c r="AA1820" s="40">
        <f>AA$12*$D1820*INDEX(AA$21:AA$28,$E1820)*INDEX(AA$30:AA$46,$F1820)*(1-INDEX(AA$117:AA$133,$F1820))</f>
        <v/>
      </c>
      <c r="AB1820" s="40">
        <f>AB$12*$D1820*INDEX(AB$21:AB$28,$E1820)*INDEX(AB$30:AB$46,$F1820)*(1-INDEX(AB$117:AB$133,$F1820))</f>
        <v/>
      </c>
      <c r="AC1820" s="40">
        <f>AC$12*$D1820*INDEX(AC$21:AC$28,$E1820)*INDEX(AC$30:AC$46,$F1820)*(1-INDEX(AC$117:AC$133,$F1820))</f>
        <v/>
      </c>
      <c r="AD1820" s="42">
        <f>CARBONTAX(AD$12,$D1820,INDEX(AD$21:AD$28,$E1820),INDEX(AD$30:AD$46,$F1820),INDEX(AD$117:AD$133,$F1820))</f>
        <v/>
      </c>
      <c r="AE1820" s="25">
        <f>LOWER(Settings!$C$4)&amp;".mit."&amp;$A1820&amp;IF($C1820="","","."&amp;$C1820&amp;"."&amp;$B1820)&amp;IF(INDEX(Variables!$D$5:$D$105,MATCH($A1820,Variables!$A$5:$A$105,0))="","","."&amp;INDEX(Variables!$D$5:$D$105,MATCH($A1820,Variables!$A$5:$A$105,0)))&amp;"."&amp;AE$5</f>
        <v/>
      </c>
      <c r="AF1820" s="41">
        <f>AF$12*$D1820*INDEX(AF$21:AF$28,$E1820)*INDEX(AF$30:AF$46,$F1820)*(1-INDEX(AF$117:AF$133,$F1820))</f>
        <v/>
      </c>
      <c r="AG1820" s="40">
        <f>AG$12*$D1820*INDEX(AG$21:AG$28,$E1820)*INDEX(AG$30:AG$46,$F1820)*(1-INDEX(AG$117:AG$133,$F1820))</f>
        <v/>
      </c>
      <c r="AH1820" s="40">
        <f>AH$12*$D1820*INDEX(AH$21:AH$28,$E1820)*INDEX(AH$30:AH$46,$F1820)*(1-INDEX(AH$117:AH$133,$F1820))</f>
        <v/>
      </c>
      <c r="AI1820" s="40">
        <f>AI$12*$D1820*INDEX(AI$21:AI$28,$E1820)*INDEX(AI$30:AI$46,$F1820)*(1-INDEX(AI$117:AI$133,$F1820))</f>
        <v/>
      </c>
      <c r="AJ1820" s="40">
        <f>AJ$12*$D1820*INDEX(AJ$21:AJ$28,$E1820)*INDEX(AJ$30:AJ$46,$F1820)*(1-INDEX(AJ$117:AJ$133,$F1820))</f>
        <v/>
      </c>
      <c r="AK1820" s="40">
        <f>AK$12*$D1820*INDEX(AK$21:AK$28,$E1820)*INDEX(AK$30:AK$46,$F1820)*(1-INDEX(AK$117:AK$133,$F1820))</f>
        <v/>
      </c>
      <c r="AL1820" s="40">
        <f>AL$12*$D1820*INDEX(AL$21:AL$28,$E1820)*INDEX(AL$30:AL$46,$F1820)*(1-INDEX(AL$117:AL$133,$F1820))</f>
        <v/>
      </c>
      <c r="AM1820" s="40">
        <f>AM$12*$D1820*INDEX(AM$21:AM$28,$E1820)*INDEX(AM$30:AM$46,$F1820)*(1-INDEX(AM$117:AM$133,$F1820))</f>
        <v/>
      </c>
      <c r="AN1820" s="40">
        <f>AN$12*$D1820*INDEX(AN$21:AN$28,$E1820)*INDEX(AN$30:AN$46,$F1820)*(1-INDEX(AN$117:AN$133,$F1820))</f>
        <v/>
      </c>
      <c r="AO1820" s="40">
        <f>AO$12*$D1820*INDEX(AO$21:AO$28,$E1820)*INDEX(AO$30:AO$46,$F1820)*(1-INDEX(AO$117:AO$133,$F1820))</f>
        <v/>
      </c>
      <c r="AP1820" s="40">
        <f>AP$12*$D1820*INDEX(AP$21:AP$28,$E1820)*INDEX(AP$30:AP$46,$F1820)*(1-INDEX(AP$117:AP$133,$F1820))</f>
        <v/>
      </c>
      <c r="AQ1820" s="40">
        <f>AQ$12*$D1820*INDEX(AQ$21:AQ$28,$E1820)*INDEX(AQ$30:AQ$46,$F1820)*(1-INDEX(AQ$117:AQ$133,$F1820))</f>
        <v/>
      </c>
      <c r="AR1820" s="40">
        <f>AR$12*$D1820*INDEX(AR$21:AR$28,$E1820)*INDEX(AR$30:AR$46,$F1820)*(1-INDEX(AR$117:AR$133,$F1820))</f>
        <v/>
      </c>
      <c r="AS1820" s="40">
        <f>AS$12*$D1820*INDEX(AS$21:AS$28,$E1820)*INDEX(AS$30:AS$46,$F1820)*(1-INDEX(AS$117:AS$133,$F1820))</f>
        <v/>
      </c>
      <c r="AT1820" s="40">
        <f>AT$12*$D1820*INDEX(AT$21:AT$28,$E1820)*INDEX(AT$30:AT$46,$F1820)*(1-INDEX(AT$117:AT$133,$F1820))</f>
        <v/>
      </c>
      <c r="AU1820" s="40">
        <f>AU$12*$D1820*INDEX(AU$21:AU$28,$E1820)*INDEX(AU$30:AU$46,$F1820)*(1-INDEX(AU$117:AU$133,$F1820))</f>
        <v/>
      </c>
      <c r="AV1820" s="40">
        <f>AV$12*$D1820*INDEX(AV$21:AV$28,$E1820)*INDEX(AV$30:AV$46,$F1820)*(1-INDEX(AV$117:AV$133,$F1820))</f>
        <v/>
      </c>
      <c r="AW1820" s="40">
        <f>AW$12*$D1820*INDEX(AW$21:AW$28,$E1820)*INDEX(AW$30:AW$46,$F1820)*(1-INDEX(AW$117:AW$133,$F1820))</f>
        <v/>
      </c>
      <c r="AX1820" s="42">
        <f>CARBONTAX(AX$12,$D1820,INDEX(AX$21:AX$28,$E1820),INDEX(AX$30:AX$46,$F1820),INDEX(AX$117:AX$133,$F1820))</f>
        <v/>
      </c>
    </row>
    <row r="1821" hidden="1" outlineLevel="2"/>
    <row r="1822" hidden="1" outlineLevel="2">
      <c r="A1822" s="5" t="inlineStr">
        <is>
          <t>ets</t>
        </is>
      </c>
      <c r="B1822" s="5" t="inlineStr">
        <is>
          <t>coa</t>
        </is>
      </c>
      <c r="C1822" s="5" t="inlineStr">
        <is>
          <t>oen</t>
        </is>
      </c>
      <c r="D1822" s="40">
        <f>INDEX(Inputs!$T$5:$T$132,MATCH($B1822&amp;"|"&amp;$C1822,Inputs!$A$5:$A$132,0))</f>
        <v/>
      </c>
      <c r="E1822" s="40">
        <f>INDEX(Inputs!$K$5:$K$132,MATCH($B1822&amp;"|"&amp;$C1822,Inputs!$A$5:$A$132,0))</f>
        <v/>
      </c>
      <c r="F1822" s="39" t="n"/>
      <c r="G1822" s="39" t="n"/>
      <c r="H1822" s="5">
        <f>INDEX(Variables!$B$5:$B$105,MATCH($A1822,Variables!$A$5:$A$105,0))&amp;IF($C1822="",""," | "&amp;INDEX(Mapping!$B$5:$B$26,MATCH($C1822,Mapping!$A$5:$A$26,0))&amp;" | "&amp;INDEX(Mapping!$B$30:$B$41,MATCH($B1822,Mapping!$A$30:$A$41,0)))</f>
        <v/>
      </c>
      <c r="I1822" s="5">
        <f>INDEX(Variables!$C$5:$C$105,MATCH($A1822,Variables!$A$5:$A$105,0))</f>
        <v/>
      </c>
      <c r="J1822" s="5">
        <f>INDEX(Variables!$E$5:$E$105,MATCH($A1822,Variables!$A$5:$A$105,0))</f>
        <v/>
      </c>
      <c r="K1822" s="25">
        <f>LOWER(Settings!$C$4)&amp;".mit."&amp;$A1822&amp;IF($C1822="","","."&amp;$C1822&amp;"."&amp;$B1822)&amp;IF(INDEX(Variables!$D$5:$D$105,MATCH($A1822,Variables!$A$5:$A$105,0))="","","."&amp;INDEX(Variables!$D$5:$D$105,MATCH($A1822,Variables!$A$5:$A$105,0)))&amp;"."&amp;K$5</f>
        <v/>
      </c>
      <c r="L1822" s="41">
        <f>L$134*$D1822*INDEX(L$117:L$133,$E1822)</f>
        <v/>
      </c>
      <c r="M1822" s="40">
        <f>M$134*$D1822*INDEX(M$117:M$133,$E1822)</f>
        <v/>
      </c>
      <c r="N1822" s="40">
        <f>N$134*$D1822*INDEX(N$117:N$133,$E1822)</f>
        <v/>
      </c>
      <c r="O1822" s="40">
        <f>O$134*$D1822*INDEX(O$117:O$133,$E1822)</f>
        <v/>
      </c>
      <c r="P1822" s="40">
        <f>P$134*$D1822*INDEX(P$117:P$133,$E1822)</f>
        <v/>
      </c>
      <c r="Q1822" s="40">
        <f>Q$134*$D1822*INDEX(Q$117:Q$133,$E1822)</f>
        <v/>
      </c>
      <c r="R1822" s="40">
        <f>R$134*$D1822*INDEX(R$117:R$133,$E1822)</f>
        <v/>
      </c>
      <c r="S1822" s="40">
        <f>S$134*$D1822*INDEX(S$117:S$133,$E1822)</f>
        <v/>
      </c>
      <c r="T1822" s="40">
        <f>T$134*$D1822*INDEX(T$117:T$133,$E1822)</f>
        <v/>
      </c>
      <c r="U1822" s="40">
        <f>U$134*$D1822*INDEX(U$117:U$133,$E1822)</f>
        <v/>
      </c>
      <c r="V1822" s="40">
        <f>V$134*$D1822*INDEX(V$117:V$133,$E1822)</f>
        <v/>
      </c>
      <c r="W1822" s="40">
        <f>W$134*$D1822*INDEX(W$117:W$133,$E1822)</f>
        <v/>
      </c>
      <c r="X1822" s="40">
        <f>X$134*$D1822*INDEX(X$117:X$133,$E1822)</f>
        <v/>
      </c>
      <c r="Y1822" s="40">
        <f>Y$134*$D1822*INDEX(Y$117:Y$133,$E1822)</f>
        <v/>
      </c>
      <c r="Z1822" s="40">
        <f>Z$134*$D1822*INDEX(Z$117:Z$133,$E1822)</f>
        <v/>
      </c>
      <c r="AA1822" s="40">
        <f>AA$134*$D1822*INDEX(AA$117:AA$133,$E1822)</f>
        <v/>
      </c>
      <c r="AB1822" s="40">
        <f>AB$134*$D1822*INDEX(AB$117:AB$133,$E1822)</f>
        <v/>
      </c>
      <c r="AC1822" s="40">
        <f>AC$134*$D1822*INDEX(AC$117:AC$133,$E1822)</f>
        <v/>
      </c>
      <c r="AD1822" s="42">
        <f>ETSCOST(AD$134,$D1822,INDEX(AD$117:AD$133,$E1822))</f>
        <v/>
      </c>
      <c r="AE1822" s="25">
        <f>LOWER(Settings!$C$4)&amp;".mit."&amp;$A1822&amp;IF($C1822="","","."&amp;$C1822&amp;"."&amp;$B1822)&amp;IF(INDEX(Variables!$D$5:$D$105,MATCH($A1822,Variables!$A$5:$A$105,0))="","","."&amp;INDEX(Variables!$D$5:$D$105,MATCH($A1822,Variables!$A$5:$A$105,0)))&amp;"."&amp;AE$5</f>
        <v/>
      </c>
      <c r="AF1822" s="41">
        <f>AF$134*$D1822*INDEX(AF$117:AF$133,$E1822)</f>
        <v/>
      </c>
      <c r="AG1822" s="40">
        <f>AG$134*$D1822*INDEX(AG$117:AG$133,$E1822)</f>
        <v/>
      </c>
      <c r="AH1822" s="40">
        <f>AH$134*$D1822*INDEX(AH$117:AH$133,$E1822)</f>
        <v/>
      </c>
      <c r="AI1822" s="40">
        <f>AI$134*$D1822*INDEX(AI$117:AI$133,$E1822)</f>
        <v/>
      </c>
      <c r="AJ1822" s="40">
        <f>AJ$134*$D1822*INDEX(AJ$117:AJ$133,$E1822)</f>
        <v/>
      </c>
      <c r="AK1822" s="40">
        <f>AK$134*$D1822*INDEX(AK$117:AK$133,$E1822)</f>
        <v/>
      </c>
      <c r="AL1822" s="40">
        <f>AL$134*$D1822*INDEX(AL$117:AL$133,$E1822)</f>
        <v/>
      </c>
      <c r="AM1822" s="40">
        <f>AM$134*$D1822*INDEX(AM$117:AM$133,$E1822)</f>
        <v/>
      </c>
      <c r="AN1822" s="40">
        <f>AN$134*$D1822*INDEX(AN$117:AN$133,$E1822)</f>
        <v/>
      </c>
      <c r="AO1822" s="40">
        <f>AO$134*$D1822*INDEX(AO$117:AO$133,$E1822)</f>
        <v/>
      </c>
      <c r="AP1822" s="40">
        <f>AP$134*$D1822*INDEX(AP$117:AP$133,$E1822)</f>
        <v/>
      </c>
      <c r="AQ1822" s="40">
        <f>AQ$134*$D1822*INDEX(AQ$117:AQ$133,$E1822)</f>
        <v/>
      </c>
      <c r="AR1822" s="40">
        <f>AR$134*$D1822*INDEX(AR$117:AR$133,$E1822)</f>
        <v/>
      </c>
      <c r="AS1822" s="40">
        <f>AS$134*$D1822*INDEX(AS$117:AS$133,$E1822)</f>
        <v/>
      </c>
      <c r="AT1822" s="40">
        <f>AT$134*$D1822*INDEX(AT$117:AT$133,$E1822)</f>
        <v/>
      </c>
      <c r="AU1822" s="40">
        <f>AU$134*$D1822*INDEX(AU$117:AU$133,$E1822)</f>
        <v/>
      </c>
      <c r="AV1822" s="40">
        <f>AV$134*$D1822*INDEX(AV$117:AV$133,$E1822)</f>
        <v/>
      </c>
      <c r="AW1822" s="40">
        <f>AW$134*$D1822*INDEX(AW$117:AW$133,$E1822)</f>
        <v/>
      </c>
      <c r="AX1822" s="42">
        <f>ETSCOST(AX$134,$D1822,INDEX(AX$117:AX$133,$E1822))</f>
        <v/>
      </c>
    </row>
    <row r="1823" hidden="1" outlineLevel="2">
      <c r="A1823" s="5" t="inlineStr">
        <is>
          <t>ets</t>
        </is>
      </c>
      <c r="B1823" s="5" t="inlineStr">
        <is>
          <t>nga</t>
        </is>
      </c>
      <c r="C1823" s="5" t="inlineStr">
        <is>
          <t>oen</t>
        </is>
      </c>
      <c r="D1823" s="40">
        <f>INDEX(Inputs!$T$5:$T$132,MATCH($B1823&amp;"|"&amp;$C1823,Inputs!$A$5:$A$132,0))</f>
        <v/>
      </c>
      <c r="E1823" s="40">
        <f>INDEX(Inputs!$K$5:$K$132,MATCH($B1823&amp;"|"&amp;$C1823,Inputs!$A$5:$A$132,0))</f>
        <v/>
      </c>
      <c r="F1823" s="39" t="n"/>
      <c r="G1823" s="39" t="n"/>
      <c r="H1823" s="5">
        <f>INDEX(Variables!$B$5:$B$105,MATCH($A1823,Variables!$A$5:$A$105,0))&amp;IF($C1823="",""," | "&amp;INDEX(Mapping!$B$5:$B$26,MATCH($C1823,Mapping!$A$5:$A$26,0))&amp;" | "&amp;INDEX(Mapping!$B$30:$B$41,MATCH($B1823,Mapping!$A$30:$A$41,0)))</f>
        <v/>
      </c>
      <c r="I1823" s="5">
        <f>INDEX(Variables!$C$5:$C$105,MATCH($A1823,Variables!$A$5:$A$105,0))</f>
        <v/>
      </c>
      <c r="J1823" s="5">
        <f>INDEX(Variables!$E$5:$E$105,MATCH($A1823,Variables!$A$5:$A$105,0))</f>
        <v/>
      </c>
      <c r="K1823" s="25">
        <f>LOWER(Settings!$C$4)&amp;".mit."&amp;$A1823&amp;IF($C1823="","","."&amp;$C1823&amp;"."&amp;$B1823)&amp;IF(INDEX(Variables!$D$5:$D$105,MATCH($A1823,Variables!$A$5:$A$105,0))="","","."&amp;INDEX(Variables!$D$5:$D$105,MATCH($A1823,Variables!$A$5:$A$105,0)))&amp;"."&amp;K$5</f>
        <v/>
      </c>
      <c r="L1823" s="41">
        <f>L$134*$D1823*INDEX(L$117:L$133,$E1823)</f>
        <v/>
      </c>
      <c r="M1823" s="40">
        <f>M$134*$D1823*INDEX(M$117:M$133,$E1823)</f>
        <v/>
      </c>
      <c r="N1823" s="40">
        <f>N$134*$D1823*INDEX(N$117:N$133,$E1823)</f>
        <v/>
      </c>
      <c r="O1823" s="40">
        <f>O$134*$D1823*INDEX(O$117:O$133,$E1823)</f>
        <v/>
      </c>
      <c r="P1823" s="40">
        <f>P$134*$D1823*INDEX(P$117:P$133,$E1823)</f>
        <v/>
      </c>
      <c r="Q1823" s="40">
        <f>Q$134*$D1823*INDEX(Q$117:Q$133,$E1823)</f>
        <v/>
      </c>
      <c r="R1823" s="40">
        <f>R$134*$D1823*INDEX(R$117:R$133,$E1823)</f>
        <v/>
      </c>
      <c r="S1823" s="40">
        <f>S$134*$D1823*INDEX(S$117:S$133,$E1823)</f>
        <v/>
      </c>
      <c r="T1823" s="40">
        <f>T$134*$D1823*INDEX(T$117:T$133,$E1823)</f>
        <v/>
      </c>
      <c r="U1823" s="40">
        <f>U$134*$D1823*INDEX(U$117:U$133,$E1823)</f>
        <v/>
      </c>
      <c r="V1823" s="40">
        <f>V$134*$D1823*INDEX(V$117:V$133,$E1823)</f>
        <v/>
      </c>
      <c r="W1823" s="40">
        <f>W$134*$D1823*INDEX(W$117:W$133,$E1823)</f>
        <v/>
      </c>
      <c r="X1823" s="40">
        <f>X$134*$D1823*INDEX(X$117:X$133,$E1823)</f>
        <v/>
      </c>
      <c r="Y1823" s="40">
        <f>Y$134*$D1823*INDEX(Y$117:Y$133,$E1823)</f>
        <v/>
      </c>
      <c r="Z1823" s="40">
        <f>Z$134*$D1823*INDEX(Z$117:Z$133,$E1823)</f>
        <v/>
      </c>
      <c r="AA1823" s="40">
        <f>AA$134*$D1823*INDEX(AA$117:AA$133,$E1823)</f>
        <v/>
      </c>
      <c r="AB1823" s="40">
        <f>AB$134*$D1823*INDEX(AB$117:AB$133,$E1823)</f>
        <v/>
      </c>
      <c r="AC1823" s="40">
        <f>AC$134*$D1823*INDEX(AC$117:AC$133,$E1823)</f>
        <v/>
      </c>
      <c r="AD1823" s="42">
        <f>ETSCOST(AD$134,$D1823,INDEX(AD$117:AD$133,$E1823))</f>
        <v/>
      </c>
      <c r="AE1823" s="25">
        <f>LOWER(Settings!$C$4)&amp;".mit."&amp;$A1823&amp;IF($C1823="","","."&amp;$C1823&amp;"."&amp;$B1823)&amp;IF(INDEX(Variables!$D$5:$D$105,MATCH($A1823,Variables!$A$5:$A$105,0))="","","."&amp;INDEX(Variables!$D$5:$D$105,MATCH($A1823,Variables!$A$5:$A$105,0)))&amp;"."&amp;AE$5</f>
        <v/>
      </c>
      <c r="AF1823" s="41">
        <f>AF$134*$D1823*INDEX(AF$117:AF$133,$E1823)</f>
        <v/>
      </c>
      <c r="AG1823" s="40">
        <f>AG$134*$D1823*INDEX(AG$117:AG$133,$E1823)</f>
        <v/>
      </c>
      <c r="AH1823" s="40">
        <f>AH$134*$D1823*INDEX(AH$117:AH$133,$E1823)</f>
        <v/>
      </c>
      <c r="AI1823" s="40">
        <f>AI$134*$D1823*INDEX(AI$117:AI$133,$E1823)</f>
        <v/>
      </c>
      <c r="AJ1823" s="40">
        <f>AJ$134*$D1823*INDEX(AJ$117:AJ$133,$E1823)</f>
        <v/>
      </c>
      <c r="AK1823" s="40">
        <f>AK$134*$D1823*INDEX(AK$117:AK$133,$E1823)</f>
        <v/>
      </c>
      <c r="AL1823" s="40">
        <f>AL$134*$D1823*INDEX(AL$117:AL$133,$E1823)</f>
        <v/>
      </c>
      <c r="AM1823" s="40">
        <f>AM$134*$D1823*INDEX(AM$117:AM$133,$E1823)</f>
        <v/>
      </c>
      <c r="AN1823" s="40">
        <f>AN$134*$D1823*INDEX(AN$117:AN$133,$E1823)</f>
        <v/>
      </c>
      <c r="AO1823" s="40">
        <f>AO$134*$D1823*INDEX(AO$117:AO$133,$E1823)</f>
        <v/>
      </c>
      <c r="AP1823" s="40">
        <f>AP$134*$D1823*INDEX(AP$117:AP$133,$E1823)</f>
        <v/>
      </c>
      <c r="AQ1823" s="40">
        <f>AQ$134*$D1823*INDEX(AQ$117:AQ$133,$E1823)</f>
        <v/>
      </c>
      <c r="AR1823" s="40">
        <f>AR$134*$D1823*INDEX(AR$117:AR$133,$E1823)</f>
        <v/>
      </c>
      <c r="AS1823" s="40">
        <f>AS$134*$D1823*INDEX(AS$117:AS$133,$E1823)</f>
        <v/>
      </c>
      <c r="AT1823" s="40">
        <f>AT$134*$D1823*INDEX(AT$117:AT$133,$E1823)</f>
        <v/>
      </c>
      <c r="AU1823" s="40">
        <f>AU$134*$D1823*INDEX(AU$117:AU$133,$E1823)</f>
        <v/>
      </c>
      <c r="AV1823" s="40">
        <f>AV$134*$D1823*INDEX(AV$117:AV$133,$E1823)</f>
        <v/>
      </c>
      <c r="AW1823" s="40">
        <f>AW$134*$D1823*INDEX(AW$117:AW$133,$E1823)</f>
        <v/>
      </c>
      <c r="AX1823" s="42">
        <f>ETSCOST(AX$134,$D1823,INDEX(AX$117:AX$133,$E1823))</f>
        <v/>
      </c>
    </row>
    <row r="1824" hidden="1" outlineLevel="2">
      <c r="A1824" s="5" t="inlineStr">
        <is>
          <t>ets</t>
        </is>
      </c>
      <c r="B1824" s="5" t="inlineStr">
        <is>
          <t>gso</t>
        </is>
      </c>
      <c r="C1824" s="5" t="inlineStr">
        <is>
          <t>oen</t>
        </is>
      </c>
      <c r="D1824" s="40">
        <f>INDEX(Inputs!$T$5:$T$132,MATCH($B1824&amp;"|"&amp;$C1824,Inputs!$A$5:$A$132,0))</f>
        <v/>
      </c>
      <c r="E1824" s="40">
        <f>INDEX(Inputs!$K$5:$K$132,MATCH($B1824&amp;"|"&amp;$C1824,Inputs!$A$5:$A$132,0))</f>
        <v/>
      </c>
      <c r="F1824" s="39" t="n"/>
      <c r="G1824" s="39" t="n"/>
      <c r="H1824" s="5">
        <f>INDEX(Variables!$B$5:$B$105,MATCH($A1824,Variables!$A$5:$A$105,0))&amp;IF($C1824="",""," | "&amp;INDEX(Mapping!$B$5:$B$26,MATCH($C1824,Mapping!$A$5:$A$26,0))&amp;" | "&amp;INDEX(Mapping!$B$30:$B$41,MATCH($B1824,Mapping!$A$30:$A$41,0)))</f>
        <v/>
      </c>
      <c r="I1824" s="5">
        <f>INDEX(Variables!$C$5:$C$105,MATCH($A1824,Variables!$A$5:$A$105,0))</f>
        <v/>
      </c>
      <c r="J1824" s="5">
        <f>INDEX(Variables!$E$5:$E$105,MATCH($A1824,Variables!$A$5:$A$105,0))</f>
        <v/>
      </c>
      <c r="K1824" s="25">
        <f>LOWER(Settings!$C$4)&amp;".mit."&amp;$A1824&amp;IF($C1824="","","."&amp;$C1824&amp;"."&amp;$B1824)&amp;IF(INDEX(Variables!$D$5:$D$105,MATCH($A1824,Variables!$A$5:$A$105,0))="","","."&amp;INDEX(Variables!$D$5:$D$105,MATCH($A1824,Variables!$A$5:$A$105,0)))&amp;"."&amp;K$5</f>
        <v/>
      </c>
      <c r="L1824" s="41">
        <f>L$134*$D1824*INDEX(L$117:L$133,$E1824)</f>
        <v/>
      </c>
      <c r="M1824" s="40">
        <f>M$134*$D1824*INDEX(M$117:M$133,$E1824)</f>
        <v/>
      </c>
      <c r="N1824" s="40">
        <f>N$134*$D1824*INDEX(N$117:N$133,$E1824)</f>
        <v/>
      </c>
      <c r="O1824" s="40">
        <f>O$134*$D1824*INDEX(O$117:O$133,$E1824)</f>
        <v/>
      </c>
      <c r="P1824" s="40">
        <f>P$134*$D1824*INDEX(P$117:P$133,$E1824)</f>
        <v/>
      </c>
      <c r="Q1824" s="40">
        <f>Q$134*$D1824*INDEX(Q$117:Q$133,$E1824)</f>
        <v/>
      </c>
      <c r="R1824" s="40">
        <f>R$134*$D1824*INDEX(R$117:R$133,$E1824)</f>
        <v/>
      </c>
      <c r="S1824" s="40">
        <f>S$134*$D1824*INDEX(S$117:S$133,$E1824)</f>
        <v/>
      </c>
      <c r="T1824" s="40">
        <f>T$134*$D1824*INDEX(T$117:T$133,$E1824)</f>
        <v/>
      </c>
      <c r="U1824" s="40">
        <f>U$134*$D1824*INDEX(U$117:U$133,$E1824)</f>
        <v/>
      </c>
      <c r="V1824" s="40">
        <f>V$134*$D1824*INDEX(V$117:V$133,$E1824)</f>
        <v/>
      </c>
      <c r="W1824" s="40">
        <f>W$134*$D1824*INDEX(W$117:W$133,$E1824)</f>
        <v/>
      </c>
      <c r="X1824" s="40">
        <f>X$134*$D1824*INDEX(X$117:X$133,$E1824)</f>
        <v/>
      </c>
      <c r="Y1824" s="40">
        <f>Y$134*$D1824*INDEX(Y$117:Y$133,$E1824)</f>
        <v/>
      </c>
      <c r="Z1824" s="40">
        <f>Z$134*$D1824*INDEX(Z$117:Z$133,$E1824)</f>
        <v/>
      </c>
      <c r="AA1824" s="40">
        <f>AA$134*$D1824*INDEX(AA$117:AA$133,$E1824)</f>
        <v/>
      </c>
      <c r="AB1824" s="40">
        <f>AB$134*$D1824*INDEX(AB$117:AB$133,$E1824)</f>
        <v/>
      </c>
      <c r="AC1824" s="40">
        <f>AC$134*$D1824*INDEX(AC$117:AC$133,$E1824)</f>
        <v/>
      </c>
      <c r="AD1824" s="42">
        <f>ETSCOST(AD$134,$D1824,INDEX(AD$117:AD$133,$E1824))</f>
        <v/>
      </c>
      <c r="AE1824" s="25">
        <f>LOWER(Settings!$C$4)&amp;".mit."&amp;$A1824&amp;IF($C1824="","","."&amp;$C1824&amp;"."&amp;$B1824)&amp;IF(INDEX(Variables!$D$5:$D$105,MATCH($A1824,Variables!$A$5:$A$105,0))="","","."&amp;INDEX(Variables!$D$5:$D$105,MATCH($A1824,Variables!$A$5:$A$105,0)))&amp;"."&amp;AE$5</f>
        <v/>
      </c>
      <c r="AF1824" s="41">
        <f>AF$134*$D1824*INDEX(AF$117:AF$133,$E1824)</f>
        <v/>
      </c>
      <c r="AG1824" s="40">
        <f>AG$134*$D1824*INDEX(AG$117:AG$133,$E1824)</f>
        <v/>
      </c>
      <c r="AH1824" s="40">
        <f>AH$134*$D1824*INDEX(AH$117:AH$133,$E1824)</f>
        <v/>
      </c>
      <c r="AI1824" s="40">
        <f>AI$134*$D1824*INDEX(AI$117:AI$133,$E1824)</f>
        <v/>
      </c>
      <c r="AJ1824" s="40">
        <f>AJ$134*$D1824*INDEX(AJ$117:AJ$133,$E1824)</f>
        <v/>
      </c>
      <c r="AK1824" s="40">
        <f>AK$134*$D1824*INDEX(AK$117:AK$133,$E1824)</f>
        <v/>
      </c>
      <c r="AL1824" s="40">
        <f>AL$134*$D1824*INDEX(AL$117:AL$133,$E1824)</f>
        <v/>
      </c>
      <c r="AM1824" s="40">
        <f>AM$134*$D1824*INDEX(AM$117:AM$133,$E1824)</f>
        <v/>
      </c>
      <c r="AN1824" s="40">
        <f>AN$134*$D1824*INDEX(AN$117:AN$133,$E1824)</f>
        <v/>
      </c>
      <c r="AO1824" s="40">
        <f>AO$134*$D1824*INDEX(AO$117:AO$133,$E1824)</f>
        <v/>
      </c>
      <c r="AP1824" s="40">
        <f>AP$134*$D1824*INDEX(AP$117:AP$133,$E1824)</f>
        <v/>
      </c>
      <c r="AQ1824" s="40">
        <f>AQ$134*$D1824*INDEX(AQ$117:AQ$133,$E1824)</f>
        <v/>
      </c>
      <c r="AR1824" s="40">
        <f>AR$134*$D1824*INDEX(AR$117:AR$133,$E1824)</f>
        <v/>
      </c>
      <c r="AS1824" s="40">
        <f>AS$134*$D1824*INDEX(AS$117:AS$133,$E1824)</f>
        <v/>
      </c>
      <c r="AT1824" s="40">
        <f>AT$134*$D1824*INDEX(AT$117:AT$133,$E1824)</f>
        <v/>
      </c>
      <c r="AU1824" s="40">
        <f>AU$134*$D1824*INDEX(AU$117:AU$133,$E1824)</f>
        <v/>
      </c>
      <c r="AV1824" s="40">
        <f>AV$134*$D1824*INDEX(AV$117:AV$133,$E1824)</f>
        <v/>
      </c>
      <c r="AW1824" s="40">
        <f>AW$134*$D1824*INDEX(AW$117:AW$133,$E1824)</f>
        <v/>
      </c>
      <c r="AX1824" s="42">
        <f>ETSCOST(AX$134,$D1824,INDEX(AX$117:AX$133,$E1824))</f>
        <v/>
      </c>
    </row>
    <row r="1825" hidden="1" outlineLevel="2">
      <c r="A1825" s="5" t="inlineStr">
        <is>
          <t>ets</t>
        </is>
      </c>
      <c r="B1825" s="5" t="inlineStr">
        <is>
          <t>die</t>
        </is>
      </c>
      <c r="C1825" s="5" t="inlineStr">
        <is>
          <t>oen</t>
        </is>
      </c>
      <c r="D1825" s="40">
        <f>INDEX(Inputs!$T$5:$T$132,MATCH($B1825&amp;"|"&amp;$C1825,Inputs!$A$5:$A$132,0))</f>
        <v/>
      </c>
      <c r="E1825" s="40">
        <f>INDEX(Inputs!$K$5:$K$132,MATCH($B1825&amp;"|"&amp;$C1825,Inputs!$A$5:$A$132,0))</f>
        <v/>
      </c>
      <c r="F1825" s="39" t="n"/>
      <c r="G1825" s="39" t="n"/>
      <c r="H1825" s="5">
        <f>INDEX(Variables!$B$5:$B$105,MATCH($A1825,Variables!$A$5:$A$105,0))&amp;IF($C1825="",""," | "&amp;INDEX(Mapping!$B$5:$B$26,MATCH($C1825,Mapping!$A$5:$A$26,0))&amp;" | "&amp;INDEX(Mapping!$B$30:$B$41,MATCH($B1825,Mapping!$A$30:$A$41,0)))</f>
        <v/>
      </c>
      <c r="I1825" s="5">
        <f>INDEX(Variables!$C$5:$C$105,MATCH($A1825,Variables!$A$5:$A$105,0))</f>
        <v/>
      </c>
      <c r="J1825" s="5">
        <f>INDEX(Variables!$E$5:$E$105,MATCH($A1825,Variables!$A$5:$A$105,0))</f>
        <v/>
      </c>
      <c r="K1825" s="25">
        <f>LOWER(Settings!$C$4)&amp;".mit."&amp;$A1825&amp;IF($C1825="","","."&amp;$C1825&amp;"."&amp;$B1825)&amp;IF(INDEX(Variables!$D$5:$D$105,MATCH($A1825,Variables!$A$5:$A$105,0))="","","."&amp;INDEX(Variables!$D$5:$D$105,MATCH($A1825,Variables!$A$5:$A$105,0)))&amp;"."&amp;K$5</f>
        <v/>
      </c>
      <c r="L1825" s="41">
        <f>L$134*$D1825*INDEX(L$117:L$133,$E1825)</f>
        <v/>
      </c>
      <c r="M1825" s="40">
        <f>M$134*$D1825*INDEX(M$117:M$133,$E1825)</f>
        <v/>
      </c>
      <c r="N1825" s="40">
        <f>N$134*$D1825*INDEX(N$117:N$133,$E1825)</f>
        <v/>
      </c>
      <c r="O1825" s="40">
        <f>O$134*$D1825*INDEX(O$117:O$133,$E1825)</f>
        <v/>
      </c>
      <c r="P1825" s="40">
        <f>P$134*$D1825*INDEX(P$117:P$133,$E1825)</f>
        <v/>
      </c>
      <c r="Q1825" s="40">
        <f>Q$134*$D1825*INDEX(Q$117:Q$133,$E1825)</f>
        <v/>
      </c>
      <c r="R1825" s="40">
        <f>R$134*$D1825*INDEX(R$117:R$133,$E1825)</f>
        <v/>
      </c>
      <c r="S1825" s="40">
        <f>S$134*$D1825*INDEX(S$117:S$133,$E1825)</f>
        <v/>
      </c>
      <c r="T1825" s="40">
        <f>T$134*$D1825*INDEX(T$117:T$133,$E1825)</f>
        <v/>
      </c>
      <c r="U1825" s="40">
        <f>U$134*$D1825*INDEX(U$117:U$133,$E1825)</f>
        <v/>
      </c>
      <c r="V1825" s="40">
        <f>V$134*$D1825*INDEX(V$117:V$133,$E1825)</f>
        <v/>
      </c>
      <c r="W1825" s="40">
        <f>W$134*$D1825*INDEX(W$117:W$133,$E1825)</f>
        <v/>
      </c>
      <c r="X1825" s="40">
        <f>X$134*$D1825*INDEX(X$117:X$133,$E1825)</f>
        <v/>
      </c>
      <c r="Y1825" s="40">
        <f>Y$134*$D1825*INDEX(Y$117:Y$133,$E1825)</f>
        <v/>
      </c>
      <c r="Z1825" s="40">
        <f>Z$134*$D1825*INDEX(Z$117:Z$133,$E1825)</f>
        <v/>
      </c>
      <c r="AA1825" s="40">
        <f>AA$134*$D1825*INDEX(AA$117:AA$133,$E1825)</f>
        <v/>
      </c>
      <c r="AB1825" s="40">
        <f>AB$134*$D1825*INDEX(AB$117:AB$133,$E1825)</f>
        <v/>
      </c>
      <c r="AC1825" s="40">
        <f>AC$134*$D1825*INDEX(AC$117:AC$133,$E1825)</f>
        <v/>
      </c>
      <c r="AD1825" s="42">
        <f>ETSCOST(AD$134,$D1825,INDEX(AD$117:AD$133,$E1825))</f>
        <v/>
      </c>
      <c r="AE1825" s="25">
        <f>LOWER(Settings!$C$4)&amp;".mit."&amp;$A1825&amp;IF($C1825="","","."&amp;$C1825&amp;"."&amp;$B1825)&amp;IF(INDEX(Variables!$D$5:$D$105,MATCH($A1825,Variables!$A$5:$A$105,0))="","","."&amp;INDEX(Variables!$D$5:$D$105,MATCH($A1825,Variables!$A$5:$A$105,0)))&amp;"."&amp;AE$5</f>
        <v/>
      </c>
      <c r="AF1825" s="41">
        <f>AF$134*$D1825*INDEX(AF$117:AF$133,$E1825)</f>
        <v/>
      </c>
      <c r="AG1825" s="40">
        <f>AG$134*$D1825*INDEX(AG$117:AG$133,$E1825)</f>
        <v/>
      </c>
      <c r="AH1825" s="40">
        <f>AH$134*$D1825*INDEX(AH$117:AH$133,$E1825)</f>
        <v/>
      </c>
      <c r="AI1825" s="40">
        <f>AI$134*$D1825*INDEX(AI$117:AI$133,$E1825)</f>
        <v/>
      </c>
      <c r="AJ1825" s="40">
        <f>AJ$134*$D1825*INDEX(AJ$117:AJ$133,$E1825)</f>
        <v/>
      </c>
      <c r="AK1825" s="40">
        <f>AK$134*$D1825*INDEX(AK$117:AK$133,$E1825)</f>
        <v/>
      </c>
      <c r="AL1825" s="40">
        <f>AL$134*$D1825*INDEX(AL$117:AL$133,$E1825)</f>
        <v/>
      </c>
      <c r="AM1825" s="40">
        <f>AM$134*$D1825*INDEX(AM$117:AM$133,$E1825)</f>
        <v/>
      </c>
      <c r="AN1825" s="40">
        <f>AN$134*$D1825*INDEX(AN$117:AN$133,$E1825)</f>
        <v/>
      </c>
      <c r="AO1825" s="40">
        <f>AO$134*$D1825*INDEX(AO$117:AO$133,$E1825)</f>
        <v/>
      </c>
      <c r="AP1825" s="40">
        <f>AP$134*$D1825*INDEX(AP$117:AP$133,$E1825)</f>
        <v/>
      </c>
      <c r="AQ1825" s="40">
        <f>AQ$134*$D1825*INDEX(AQ$117:AQ$133,$E1825)</f>
        <v/>
      </c>
      <c r="AR1825" s="40">
        <f>AR$134*$D1825*INDEX(AR$117:AR$133,$E1825)</f>
        <v/>
      </c>
      <c r="AS1825" s="40">
        <f>AS$134*$D1825*INDEX(AS$117:AS$133,$E1825)</f>
        <v/>
      </c>
      <c r="AT1825" s="40">
        <f>AT$134*$D1825*INDEX(AT$117:AT$133,$E1825)</f>
        <v/>
      </c>
      <c r="AU1825" s="40">
        <f>AU$134*$D1825*INDEX(AU$117:AU$133,$E1825)</f>
        <v/>
      </c>
      <c r="AV1825" s="40">
        <f>AV$134*$D1825*INDEX(AV$117:AV$133,$E1825)</f>
        <v/>
      </c>
      <c r="AW1825" s="40">
        <f>AW$134*$D1825*INDEX(AW$117:AW$133,$E1825)</f>
        <v/>
      </c>
      <c r="AX1825" s="42">
        <f>ETSCOST(AX$134,$D1825,INDEX(AX$117:AX$133,$E1825))</f>
        <v/>
      </c>
    </row>
    <row r="1826" hidden="1" outlineLevel="2">
      <c r="A1826" s="5" t="inlineStr">
        <is>
          <t>ets</t>
        </is>
      </c>
      <c r="B1826" s="5" t="inlineStr">
        <is>
          <t>lpg</t>
        </is>
      </c>
      <c r="C1826" s="5" t="inlineStr">
        <is>
          <t>oen</t>
        </is>
      </c>
      <c r="D1826" s="40">
        <f>INDEX(Inputs!$T$5:$T$132,MATCH($B1826&amp;"|"&amp;$C1826,Inputs!$A$5:$A$132,0))</f>
        <v/>
      </c>
      <c r="E1826" s="40">
        <f>INDEX(Inputs!$K$5:$K$132,MATCH($B1826&amp;"|"&amp;$C1826,Inputs!$A$5:$A$132,0))</f>
        <v/>
      </c>
      <c r="F1826" s="39" t="n"/>
      <c r="G1826" s="39" t="n"/>
      <c r="H1826" s="5">
        <f>INDEX(Variables!$B$5:$B$105,MATCH($A1826,Variables!$A$5:$A$105,0))&amp;IF($C1826="",""," | "&amp;INDEX(Mapping!$B$5:$B$26,MATCH($C1826,Mapping!$A$5:$A$26,0))&amp;" | "&amp;INDEX(Mapping!$B$30:$B$41,MATCH($B1826,Mapping!$A$30:$A$41,0)))</f>
        <v/>
      </c>
      <c r="I1826" s="5">
        <f>INDEX(Variables!$C$5:$C$105,MATCH($A1826,Variables!$A$5:$A$105,0))</f>
        <v/>
      </c>
      <c r="J1826" s="5">
        <f>INDEX(Variables!$E$5:$E$105,MATCH($A1826,Variables!$A$5:$A$105,0))</f>
        <v/>
      </c>
      <c r="K1826" s="25">
        <f>LOWER(Settings!$C$4)&amp;".mit."&amp;$A1826&amp;IF($C1826="","","."&amp;$C1826&amp;"."&amp;$B1826)&amp;IF(INDEX(Variables!$D$5:$D$105,MATCH($A1826,Variables!$A$5:$A$105,0))="","","."&amp;INDEX(Variables!$D$5:$D$105,MATCH($A1826,Variables!$A$5:$A$105,0)))&amp;"."&amp;K$5</f>
        <v/>
      </c>
      <c r="L1826" s="41">
        <f>L$134*$D1826*INDEX(L$117:L$133,$E1826)</f>
        <v/>
      </c>
      <c r="M1826" s="40">
        <f>M$134*$D1826*INDEX(M$117:M$133,$E1826)</f>
        <v/>
      </c>
      <c r="N1826" s="40">
        <f>N$134*$D1826*INDEX(N$117:N$133,$E1826)</f>
        <v/>
      </c>
      <c r="O1826" s="40">
        <f>O$134*$D1826*INDEX(O$117:O$133,$E1826)</f>
        <v/>
      </c>
      <c r="P1826" s="40">
        <f>P$134*$D1826*INDEX(P$117:P$133,$E1826)</f>
        <v/>
      </c>
      <c r="Q1826" s="40">
        <f>Q$134*$D1826*INDEX(Q$117:Q$133,$E1826)</f>
        <v/>
      </c>
      <c r="R1826" s="40">
        <f>R$134*$D1826*INDEX(R$117:R$133,$E1826)</f>
        <v/>
      </c>
      <c r="S1826" s="40">
        <f>S$134*$D1826*INDEX(S$117:S$133,$E1826)</f>
        <v/>
      </c>
      <c r="T1826" s="40">
        <f>T$134*$D1826*INDEX(T$117:T$133,$E1826)</f>
        <v/>
      </c>
      <c r="U1826" s="40">
        <f>U$134*$D1826*INDEX(U$117:U$133,$E1826)</f>
        <v/>
      </c>
      <c r="V1826" s="40">
        <f>V$134*$D1826*INDEX(V$117:V$133,$E1826)</f>
        <v/>
      </c>
      <c r="W1826" s="40">
        <f>W$134*$D1826*INDEX(W$117:W$133,$E1826)</f>
        <v/>
      </c>
      <c r="X1826" s="40">
        <f>X$134*$D1826*INDEX(X$117:X$133,$E1826)</f>
        <v/>
      </c>
      <c r="Y1826" s="40">
        <f>Y$134*$D1826*INDEX(Y$117:Y$133,$E1826)</f>
        <v/>
      </c>
      <c r="Z1826" s="40">
        <f>Z$134*$D1826*INDEX(Z$117:Z$133,$E1826)</f>
        <v/>
      </c>
      <c r="AA1826" s="40">
        <f>AA$134*$D1826*INDEX(AA$117:AA$133,$E1826)</f>
        <v/>
      </c>
      <c r="AB1826" s="40">
        <f>AB$134*$D1826*INDEX(AB$117:AB$133,$E1826)</f>
        <v/>
      </c>
      <c r="AC1826" s="40">
        <f>AC$134*$D1826*INDEX(AC$117:AC$133,$E1826)</f>
        <v/>
      </c>
      <c r="AD1826" s="42">
        <f>ETSCOST(AD$134,$D1826,INDEX(AD$117:AD$133,$E1826))</f>
        <v/>
      </c>
      <c r="AE1826" s="25">
        <f>LOWER(Settings!$C$4)&amp;".mit."&amp;$A1826&amp;IF($C1826="","","."&amp;$C1826&amp;"."&amp;$B1826)&amp;IF(INDEX(Variables!$D$5:$D$105,MATCH($A1826,Variables!$A$5:$A$105,0))="","","."&amp;INDEX(Variables!$D$5:$D$105,MATCH($A1826,Variables!$A$5:$A$105,0)))&amp;"."&amp;AE$5</f>
        <v/>
      </c>
      <c r="AF1826" s="41">
        <f>AF$134*$D1826*INDEX(AF$117:AF$133,$E1826)</f>
        <v/>
      </c>
      <c r="AG1826" s="40">
        <f>AG$134*$D1826*INDEX(AG$117:AG$133,$E1826)</f>
        <v/>
      </c>
      <c r="AH1826" s="40">
        <f>AH$134*$D1826*INDEX(AH$117:AH$133,$E1826)</f>
        <v/>
      </c>
      <c r="AI1826" s="40">
        <f>AI$134*$D1826*INDEX(AI$117:AI$133,$E1826)</f>
        <v/>
      </c>
      <c r="AJ1826" s="40">
        <f>AJ$134*$D1826*INDEX(AJ$117:AJ$133,$E1826)</f>
        <v/>
      </c>
      <c r="AK1826" s="40">
        <f>AK$134*$D1826*INDEX(AK$117:AK$133,$E1826)</f>
        <v/>
      </c>
      <c r="AL1826" s="40">
        <f>AL$134*$D1826*INDEX(AL$117:AL$133,$E1826)</f>
        <v/>
      </c>
      <c r="AM1826" s="40">
        <f>AM$134*$D1826*INDEX(AM$117:AM$133,$E1826)</f>
        <v/>
      </c>
      <c r="AN1826" s="40">
        <f>AN$134*$D1826*INDEX(AN$117:AN$133,$E1826)</f>
        <v/>
      </c>
      <c r="AO1826" s="40">
        <f>AO$134*$D1826*INDEX(AO$117:AO$133,$E1826)</f>
        <v/>
      </c>
      <c r="AP1826" s="40">
        <f>AP$134*$D1826*INDEX(AP$117:AP$133,$E1826)</f>
        <v/>
      </c>
      <c r="AQ1826" s="40">
        <f>AQ$134*$D1826*INDEX(AQ$117:AQ$133,$E1826)</f>
        <v/>
      </c>
      <c r="AR1826" s="40">
        <f>AR$134*$D1826*INDEX(AR$117:AR$133,$E1826)</f>
        <v/>
      </c>
      <c r="AS1826" s="40">
        <f>AS$134*$D1826*INDEX(AS$117:AS$133,$E1826)</f>
        <v/>
      </c>
      <c r="AT1826" s="40">
        <f>AT$134*$D1826*INDEX(AT$117:AT$133,$E1826)</f>
        <v/>
      </c>
      <c r="AU1826" s="40">
        <f>AU$134*$D1826*INDEX(AU$117:AU$133,$E1826)</f>
        <v/>
      </c>
      <c r="AV1826" s="40">
        <f>AV$134*$D1826*INDEX(AV$117:AV$133,$E1826)</f>
        <v/>
      </c>
      <c r="AW1826" s="40">
        <f>AW$134*$D1826*INDEX(AW$117:AW$133,$E1826)</f>
        <v/>
      </c>
      <c r="AX1826" s="42">
        <f>ETSCOST(AX$134,$D1826,INDEX(AX$117:AX$133,$E1826))</f>
        <v/>
      </c>
    </row>
    <row r="1827" hidden="1" outlineLevel="2">
      <c r="A1827" s="5" t="inlineStr">
        <is>
          <t>ets</t>
        </is>
      </c>
      <c r="B1827" s="5" t="inlineStr">
        <is>
          <t>ker</t>
        </is>
      </c>
      <c r="C1827" s="5" t="inlineStr">
        <is>
          <t>oen</t>
        </is>
      </c>
      <c r="D1827" s="40">
        <f>INDEX(Inputs!$T$5:$T$132,MATCH($B1827&amp;"|"&amp;$C1827,Inputs!$A$5:$A$132,0))</f>
        <v/>
      </c>
      <c r="E1827" s="40">
        <f>INDEX(Inputs!$K$5:$K$132,MATCH($B1827&amp;"|"&amp;$C1827,Inputs!$A$5:$A$132,0))</f>
        <v/>
      </c>
      <c r="F1827" s="39" t="n"/>
      <c r="G1827" s="39" t="n"/>
      <c r="H1827" s="5">
        <f>INDEX(Variables!$B$5:$B$105,MATCH($A1827,Variables!$A$5:$A$105,0))&amp;IF($C1827="",""," | "&amp;INDEX(Mapping!$B$5:$B$26,MATCH($C1827,Mapping!$A$5:$A$26,0))&amp;" | "&amp;INDEX(Mapping!$B$30:$B$41,MATCH($B1827,Mapping!$A$30:$A$41,0)))</f>
        <v/>
      </c>
      <c r="I1827" s="5">
        <f>INDEX(Variables!$C$5:$C$105,MATCH($A1827,Variables!$A$5:$A$105,0))</f>
        <v/>
      </c>
      <c r="J1827" s="5">
        <f>INDEX(Variables!$E$5:$E$105,MATCH($A1827,Variables!$A$5:$A$105,0))</f>
        <v/>
      </c>
      <c r="K1827" s="25">
        <f>LOWER(Settings!$C$4)&amp;".mit."&amp;$A1827&amp;IF($C1827="","","."&amp;$C1827&amp;"."&amp;$B1827)&amp;IF(INDEX(Variables!$D$5:$D$105,MATCH($A1827,Variables!$A$5:$A$105,0))="","","."&amp;INDEX(Variables!$D$5:$D$105,MATCH($A1827,Variables!$A$5:$A$105,0)))&amp;"."&amp;K$5</f>
        <v/>
      </c>
      <c r="L1827" s="41">
        <f>L$134*$D1827*INDEX(L$117:L$133,$E1827)</f>
        <v/>
      </c>
      <c r="M1827" s="40">
        <f>M$134*$D1827*INDEX(M$117:M$133,$E1827)</f>
        <v/>
      </c>
      <c r="N1827" s="40">
        <f>N$134*$D1827*INDEX(N$117:N$133,$E1827)</f>
        <v/>
      </c>
      <c r="O1827" s="40">
        <f>O$134*$D1827*INDEX(O$117:O$133,$E1827)</f>
        <v/>
      </c>
      <c r="P1827" s="40">
        <f>P$134*$D1827*INDEX(P$117:P$133,$E1827)</f>
        <v/>
      </c>
      <c r="Q1827" s="40">
        <f>Q$134*$D1827*INDEX(Q$117:Q$133,$E1827)</f>
        <v/>
      </c>
      <c r="R1827" s="40">
        <f>R$134*$D1827*INDEX(R$117:R$133,$E1827)</f>
        <v/>
      </c>
      <c r="S1827" s="40">
        <f>S$134*$D1827*INDEX(S$117:S$133,$E1827)</f>
        <v/>
      </c>
      <c r="T1827" s="40">
        <f>T$134*$D1827*INDEX(T$117:T$133,$E1827)</f>
        <v/>
      </c>
      <c r="U1827" s="40">
        <f>U$134*$D1827*INDEX(U$117:U$133,$E1827)</f>
        <v/>
      </c>
      <c r="V1827" s="40">
        <f>V$134*$D1827*INDEX(V$117:V$133,$E1827)</f>
        <v/>
      </c>
      <c r="W1827" s="40">
        <f>W$134*$D1827*INDEX(W$117:W$133,$E1827)</f>
        <v/>
      </c>
      <c r="X1827" s="40">
        <f>X$134*$D1827*INDEX(X$117:X$133,$E1827)</f>
        <v/>
      </c>
      <c r="Y1827" s="40">
        <f>Y$134*$D1827*INDEX(Y$117:Y$133,$E1827)</f>
        <v/>
      </c>
      <c r="Z1827" s="40">
        <f>Z$134*$D1827*INDEX(Z$117:Z$133,$E1827)</f>
        <v/>
      </c>
      <c r="AA1827" s="40">
        <f>AA$134*$D1827*INDEX(AA$117:AA$133,$E1827)</f>
        <v/>
      </c>
      <c r="AB1827" s="40">
        <f>AB$134*$D1827*INDEX(AB$117:AB$133,$E1827)</f>
        <v/>
      </c>
      <c r="AC1827" s="40">
        <f>AC$134*$D1827*INDEX(AC$117:AC$133,$E1827)</f>
        <v/>
      </c>
      <c r="AD1827" s="42">
        <f>ETSCOST(AD$134,$D1827,INDEX(AD$117:AD$133,$E1827))</f>
        <v/>
      </c>
      <c r="AE1827" s="25">
        <f>LOWER(Settings!$C$4)&amp;".mit."&amp;$A1827&amp;IF($C1827="","","."&amp;$C1827&amp;"."&amp;$B1827)&amp;IF(INDEX(Variables!$D$5:$D$105,MATCH($A1827,Variables!$A$5:$A$105,0))="","","."&amp;INDEX(Variables!$D$5:$D$105,MATCH($A1827,Variables!$A$5:$A$105,0)))&amp;"."&amp;AE$5</f>
        <v/>
      </c>
      <c r="AF1827" s="41">
        <f>AF$134*$D1827*INDEX(AF$117:AF$133,$E1827)</f>
        <v/>
      </c>
      <c r="AG1827" s="40">
        <f>AG$134*$D1827*INDEX(AG$117:AG$133,$E1827)</f>
        <v/>
      </c>
      <c r="AH1827" s="40">
        <f>AH$134*$D1827*INDEX(AH$117:AH$133,$E1827)</f>
        <v/>
      </c>
      <c r="AI1827" s="40">
        <f>AI$134*$D1827*INDEX(AI$117:AI$133,$E1827)</f>
        <v/>
      </c>
      <c r="AJ1827" s="40">
        <f>AJ$134*$D1827*INDEX(AJ$117:AJ$133,$E1827)</f>
        <v/>
      </c>
      <c r="AK1827" s="40">
        <f>AK$134*$D1827*INDEX(AK$117:AK$133,$E1827)</f>
        <v/>
      </c>
      <c r="AL1827" s="40">
        <f>AL$134*$D1827*INDEX(AL$117:AL$133,$E1827)</f>
        <v/>
      </c>
      <c r="AM1827" s="40">
        <f>AM$134*$D1827*INDEX(AM$117:AM$133,$E1827)</f>
        <v/>
      </c>
      <c r="AN1827" s="40">
        <f>AN$134*$D1827*INDEX(AN$117:AN$133,$E1827)</f>
        <v/>
      </c>
      <c r="AO1827" s="40">
        <f>AO$134*$D1827*INDEX(AO$117:AO$133,$E1827)</f>
        <v/>
      </c>
      <c r="AP1827" s="40">
        <f>AP$134*$D1827*INDEX(AP$117:AP$133,$E1827)</f>
        <v/>
      </c>
      <c r="AQ1827" s="40">
        <f>AQ$134*$D1827*INDEX(AQ$117:AQ$133,$E1827)</f>
        <v/>
      </c>
      <c r="AR1827" s="40">
        <f>AR$134*$D1827*INDEX(AR$117:AR$133,$E1827)</f>
        <v/>
      </c>
      <c r="AS1827" s="40">
        <f>AS$134*$D1827*INDEX(AS$117:AS$133,$E1827)</f>
        <v/>
      </c>
      <c r="AT1827" s="40">
        <f>AT$134*$D1827*INDEX(AT$117:AT$133,$E1827)</f>
        <v/>
      </c>
      <c r="AU1827" s="40">
        <f>AU$134*$D1827*INDEX(AU$117:AU$133,$E1827)</f>
        <v/>
      </c>
      <c r="AV1827" s="40">
        <f>AV$134*$D1827*INDEX(AV$117:AV$133,$E1827)</f>
        <v/>
      </c>
      <c r="AW1827" s="40">
        <f>AW$134*$D1827*INDEX(AW$117:AW$133,$E1827)</f>
        <v/>
      </c>
      <c r="AX1827" s="42">
        <f>ETSCOST(AX$134,$D1827,INDEX(AX$117:AX$133,$E1827))</f>
        <v/>
      </c>
    </row>
    <row r="1828" hidden="1" outlineLevel="2">
      <c r="A1828" s="5" t="inlineStr">
        <is>
          <t>ets</t>
        </is>
      </c>
      <c r="B1828" s="5" t="inlineStr">
        <is>
          <t>oop</t>
        </is>
      </c>
      <c r="C1828" s="5" t="inlineStr">
        <is>
          <t>oen</t>
        </is>
      </c>
      <c r="D1828" s="40">
        <f>INDEX(Inputs!$T$5:$T$132,MATCH($B1828&amp;"|"&amp;$C1828,Inputs!$A$5:$A$132,0))</f>
        <v/>
      </c>
      <c r="E1828" s="40">
        <f>INDEX(Inputs!$K$5:$K$132,MATCH($B1828&amp;"|"&amp;$C1828,Inputs!$A$5:$A$132,0))</f>
        <v/>
      </c>
      <c r="F1828" s="39" t="n"/>
      <c r="G1828" s="39" t="n"/>
      <c r="H1828" s="5">
        <f>INDEX(Variables!$B$5:$B$105,MATCH($A1828,Variables!$A$5:$A$105,0))&amp;IF($C1828="",""," | "&amp;INDEX(Mapping!$B$5:$B$26,MATCH($C1828,Mapping!$A$5:$A$26,0))&amp;" | "&amp;INDEX(Mapping!$B$30:$B$41,MATCH($B1828,Mapping!$A$30:$A$41,0)))</f>
        <v/>
      </c>
      <c r="I1828" s="5">
        <f>INDEX(Variables!$C$5:$C$105,MATCH($A1828,Variables!$A$5:$A$105,0))</f>
        <v/>
      </c>
      <c r="J1828" s="5">
        <f>INDEX(Variables!$E$5:$E$105,MATCH($A1828,Variables!$A$5:$A$105,0))</f>
        <v/>
      </c>
      <c r="K1828" s="25">
        <f>LOWER(Settings!$C$4)&amp;".mit."&amp;$A1828&amp;IF($C1828="","","."&amp;$C1828&amp;"."&amp;$B1828)&amp;IF(INDEX(Variables!$D$5:$D$105,MATCH($A1828,Variables!$A$5:$A$105,0))="","","."&amp;INDEX(Variables!$D$5:$D$105,MATCH($A1828,Variables!$A$5:$A$105,0)))&amp;"."&amp;K$5</f>
        <v/>
      </c>
      <c r="L1828" s="41">
        <f>L$134*$D1828*INDEX(L$117:L$133,$E1828)</f>
        <v/>
      </c>
      <c r="M1828" s="40">
        <f>M$134*$D1828*INDEX(M$117:M$133,$E1828)</f>
        <v/>
      </c>
      <c r="N1828" s="40">
        <f>N$134*$D1828*INDEX(N$117:N$133,$E1828)</f>
        <v/>
      </c>
      <c r="O1828" s="40">
        <f>O$134*$D1828*INDEX(O$117:O$133,$E1828)</f>
        <v/>
      </c>
      <c r="P1828" s="40">
        <f>P$134*$D1828*INDEX(P$117:P$133,$E1828)</f>
        <v/>
      </c>
      <c r="Q1828" s="40">
        <f>Q$134*$D1828*INDEX(Q$117:Q$133,$E1828)</f>
        <v/>
      </c>
      <c r="R1828" s="40">
        <f>R$134*$D1828*INDEX(R$117:R$133,$E1828)</f>
        <v/>
      </c>
      <c r="S1828" s="40">
        <f>S$134*$D1828*INDEX(S$117:S$133,$E1828)</f>
        <v/>
      </c>
      <c r="T1828" s="40">
        <f>T$134*$D1828*INDEX(T$117:T$133,$E1828)</f>
        <v/>
      </c>
      <c r="U1828" s="40">
        <f>U$134*$D1828*INDEX(U$117:U$133,$E1828)</f>
        <v/>
      </c>
      <c r="V1828" s="40">
        <f>V$134*$D1828*INDEX(V$117:V$133,$E1828)</f>
        <v/>
      </c>
      <c r="W1828" s="40">
        <f>W$134*$D1828*INDEX(W$117:W$133,$E1828)</f>
        <v/>
      </c>
      <c r="X1828" s="40">
        <f>X$134*$D1828*INDEX(X$117:X$133,$E1828)</f>
        <v/>
      </c>
      <c r="Y1828" s="40">
        <f>Y$134*$D1828*INDEX(Y$117:Y$133,$E1828)</f>
        <v/>
      </c>
      <c r="Z1828" s="40">
        <f>Z$134*$D1828*INDEX(Z$117:Z$133,$E1828)</f>
        <v/>
      </c>
      <c r="AA1828" s="40">
        <f>AA$134*$D1828*INDEX(AA$117:AA$133,$E1828)</f>
        <v/>
      </c>
      <c r="AB1828" s="40">
        <f>AB$134*$D1828*INDEX(AB$117:AB$133,$E1828)</f>
        <v/>
      </c>
      <c r="AC1828" s="40">
        <f>AC$134*$D1828*INDEX(AC$117:AC$133,$E1828)</f>
        <v/>
      </c>
      <c r="AD1828" s="42">
        <f>ETSCOST(AD$134,$D1828,INDEX(AD$117:AD$133,$E1828))</f>
        <v/>
      </c>
      <c r="AE1828" s="25">
        <f>LOWER(Settings!$C$4)&amp;".mit."&amp;$A1828&amp;IF($C1828="","","."&amp;$C1828&amp;"."&amp;$B1828)&amp;IF(INDEX(Variables!$D$5:$D$105,MATCH($A1828,Variables!$A$5:$A$105,0))="","","."&amp;INDEX(Variables!$D$5:$D$105,MATCH($A1828,Variables!$A$5:$A$105,0)))&amp;"."&amp;AE$5</f>
        <v/>
      </c>
      <c r="AF1828" s="41">
        <f>AF$134*$D1828*INDEX(AF$117:AF$133,$E1828)</f>
        <v/>
      </c>
      <c r="AG1828" s="40">
        <f>AG$134*$D1828*INDEX(AG$117:AG$133,$E1828)</f>
        <v/>
      </c>
      <c r="AH1828" s="40">
        <f>AH$134*$D1828*INDEX(AH$117:AH$133,$E1828)</f>
        <v/>
      </c>
      <c r="AI1828" s="40">
        <f>AI$134*$D1828*INDEX(AI$117:AI$133,$E1828)</f>
        <v/>
      </c>
      <c r="AJ1828" s="40">
        <f>AJ$134*$D1828*INDEX(AJ$117:AJ$133,$E1828)</f>
        <v/>
      </c>
      <c r="AK1828" s="40">
        <f>AK$134*$D1828*INDEX(AK$117:AK$133,$E1828)</f>
        <v/>
      </c>
      <c r="AL1828" s="40">
        <f>AL$134*$D1828*INDEX(AL$117:AL$133,$E1828)</f>
        <v/>
      </c>
      <c r="AM1828" s="40">
        <f>AM$134*$D1828*INDEX(AM$117:AM$133,$E1828)</f>
        <v/>
      </c>
      <c r="AN1828" s="40">
        <f>AN$134*$D1828*INDEX(AN$117:AN$133,$E1828)</f>
        <v/>
      </c>
      <c r="AO1828" s="40">
        <f>AO$134*$D1828*INDEX(AO$117:AO$133,$E1828)</f>
        <v/>
      </c>
      <c r="AP1828" s="40">
        <f>AP$134*$D1828*INDEX(AP$117:AP$133,$E1828)</f>
        <v/>
      </c>
      <c r="AQ1828" s="40">
        <f>AQ$134*$D1828*INDEX(AQ$117:AQ$133,$E1828)</f>
        <v/>
      </c>
      <c r="AR1828" s="40">
        <f>AR$134*$D1828*INDEX(AR$117:AR$133,$E1828)</f>
        <v/>
      </c>
      <c r="AS1828" s="40">
        <f>AS$134*$D1828*INDEX(AS$117:AS$133,$E1828)</f>
        <v/>
      </c>
      <c r="AT1828" s="40">
        <f>AT$134*$D1828*INDEX(AT$117:AT$133,$E1828)</f>
        <v/>
      </c>
      <c r="AU1828" s="40">
        <f>AU$134*$D1828*INDEX(AU$117:AU$133,$E1828)</f>
        <v/>
      </c>
      <c r="AV1828" s="40">
        <f>AV$134*$D1828*INDEX(AV$117:AV$133,$E1828)</f>
        <v/>
      </c>
      <c r="AW1828" s="40">
        <f>AW$134*$D1828*INDEX(AW$117:AW$133,$E1828)</f>
        <v/>
      </c>
      <c r="AX1828" s="42">
        <f>ETSCOST(AX$134,$D1828,INDEX(AX$117:AX$133,$E1828))</f>
        <v/>
      </c>
    </row>
    <row r="1829" hidden="1" outlineLevel="2">
      <c r="A1829" s="5" t="inlineStr">
        <is>
          <t>ets</t>
        </is>
      </c>
      <c r="B1829" s="5" t="inlineStr">
        <is>
          <t>bio</t>
        </is>
      </c>
      <c r="C1829" s="5" t="inlineStr">
        <is>
          <t>oen</t>
        </is>
      </c>
      <c r="D1829" s="40">
        <f>INDEX(Inputs!$T$5:$T$132,MATCH($B1829&amp;"|"&amp;$C1829,Inputs!$A$5:$A$132,0))</f>
        <v/>
      </c>
      <c r="E1829" s="40">
        <f>INDEX(Inputs!$K$5:$K$132,MATCH($B1829&amp;"|"&amp;$C1829,Inputs!$A$5:$A$132,0))</f>
        <v/>
      </c>
      <c r="F1829" s="39" t="n"/>
      <c r="G1829" s="39" t="n"/>
      <c r="H1829" s="5">
        <f>INDEX(Variables!$B$5:$B$105,MATCH($A1829,Variables!$A$5:$A$105,0))&amp;IF($C1829="",""," | "&amp;INDEX(Mapping!$B$5:$B$26,MATCH($C1829,Mapping!$A$5:$A$26,0))&amp;" | "&amp;INDEX(Mapping!$B$30:$B$41,MATCH($B1829,Mapping!$A$30:$A$41,0)))</f>
        <v/>
      </c>
      <c r="I1829" s="5">
        <f>INDEX(Variables!$C$5:$C$105,MATCH($A1829,Variables!$A$5:$A$105,0))</f>
        <v/>
      </c>
      <c r="J1829" s="5">
        <f>INDEX(Variables!$E$5:$E$105,MATCH($A1829,Variables!$A$5:$A$105,0))</f>
        <v/>
      </c>
      <c r="K1829" s="25">
        <f>LOWER(Settings!$C$4)&amp;".mit."&amp;$A1829&amp;IF($C1829="","","."&amp;$C1829&amp;"."&amp;$B1829)&amp;IF(INDEX(Variables!$D$5:$D$105,MATCH($A1829,Variables!$A$5:$A$105,0))="","","."&amp;INDEX(Variables!$D$5:$D$105,MATCH($A1829,Variables!$A$5:$A$105,0)))&amp;"."&amp;K$5</f>
        <v/>
      </c>
      <c r="L1829" s="41">
        <f>L$134*$D1829*INDEX(L$117:L$133,$E1829)</f>
        <v/>
      </c>
      <c r="M1829" s="40">
        <f>M$134*$D1829*INDEX(M$117:M$133,$E1829)</f>
        <v/>
      </c>
      <c r="N1829" s="40">
        <f>N$134*$D1829*INDEX(N$117:N$133,$E1829)</f>
        <v/>
      </c>
      <c r="O1829" s="40">
        <f>O$134*$D1829*INDEX(O$117:O$133,$E1829)</f>
        <v/>
      </c>
      <c r="P1829" s="40">
        <f>P$134*$D1829*INDEX(P$117:P$133,$E1829)</f>
        <v/>
      </c>
      <c r="Q1829" s="40">
        <f>Q$134*$D1829*INDEX(Q$117:Q$133,$E1829)</f>
        <v/>
      </c>
      <c r="R1829" s="40">
        <f>R$134*$D1829*INDEX(R$117:R$133,$E1829)</f>
        <v/>
      </c>
      <c r="S1829" s="40">
        <f>S$134*$D1829*INDEX(S$117:S$133,$E1829)</f>
        <v/>
      </c>
      <c r="T1829" s="40">
        <f>T$134*$D1829*INDEX(T$117:T$133,$E1829)</f>
        <v/>
      </c>
      <c r="U1829" s="40">
        <f>U$134*$D1829*INDEX(U$117:U$133,$E1829)</f>
        <v/>
      </c>
      <c r="V1829" s="40">
        <f>V$134*$D1829*INDEX(V$117:V$133,$E1829)</f>
        <v/>
      </c>
      <c r="W1829" s="40">
        <f>W$134*$D1829*INDEX(W$117:W$133,$E1829)</f>
        <v/>
      </c>
      <c r="X1829" s="40">
        <f>X$134*$D1829*INDEX(X$117:X$133,$E1829)</f>
        <v/>
      </c>
      <c r="Y1829" s="40">
        <f>Y$134*$D1829*INDEX(Y$117:Y$133,$E1829)</f>
        <v/>
      </c>
      <c r="Z1829" s="40">
        <f>Z$134*$D1829*INDEX(Z$117:Z$133,$E1829)</f>
        <v/>
      </c>
      <c r="AA1829" s="40">
        <f>AA$134*$D1829*INDEX(AA$117:AA$133,$E1829)</f>
        <v/>
      </c>
      <c r="AB1829" s="40">
        <f>AB$134*$D1829*INDEX(AB$117:AB$133,$E1829)</f>
        <v/>
      </c>
      <c r="AC1829" s="40">
        <f>AC$134*$D1829*INDEX(AC$117:AC$133,$E1829)</f>
        <v/>
      </c>
      <c r="AD1829" s="42">
        <f>ETSCOST(AD$134,$D1829,INDEX(AD$117:AD$133,$E1829))</f>
        <v/>
      </c>
      <c r="AE1829" s="25">
        <f>LOWER(Settings!$C$4)&amp;".mit."&amp;$A1829&amp;IF($C1829="","","."&amp;$C1829&amp;"."&amp;$B1829)&amp;IF(INDEX(Variables!$D$5:$D$105,MATCH($A1829,Variables!$A$5:$A$105,0))="","","."&amp;INDEX(Variables!$D$5:$D$105,MATCH($A1829,Variables!$A$5:$A$105,0)))&amp;"."&amp;AE$5</f>
        <v/>
      </c>
      <c r="AF1829" s="41">
        <f>AF$134*$D1829*INDEX(AF$117:AF$133,$E1829)</f>
        <v/>
      </c>
      <c r="AG1829" s="40">
        <f>AG$134*$D1829*INDEX(AG$117:AG$133,$E1829)</f>
        <v/>
      </c>
      <c r="AH1829" s="40">
        <f>AH$134*$D1829*INDEX(AH$117:AH$133,$E1829)</f>
        <v/>
      </c>
      <c r="AI1829" s="40">
        <f>AI$134*$D1829*INDEX(AI$117:AI$133,$E1829)</f>
        <v/>
      </c>
      <c r="AJ1829" s="40">
        <f>AJ$134*$D1829*INDEX(AJ$117:AJ$133,$E1829)</f>
        <v/>
      </c>
      <c r="AK1829" s="40">
        <f>AK$134*$D1829*INDEX(AK$117:AK$133,$E1829)</f>
        <v/>
      </c>
      <c r="AL1829" s="40">
        <f>AL$134*$D1829*INDEX(AL$117:AL$133,$E1829)</f>
        <v/>
      </c>
      <c r="AM1829" s="40">
        <f>AM$134*$D1829*INDEX(AM$117:AM$133,$E1829)</f>
        <v/>
      </c>
      <c r="AN1829" s="40">
        <f>AN$134*$D1829*INDEX(AN$117:AN$133,$E1829)</f>
        <v/>
      </c>
      <c r="AO1829" s="40">
        <f>AO$134*$D1829*INDEX(AO$117:AO$133,$E1829)</f>
        <v/>
      </c>
      <c r="AP1829" s="40">
        <f>AP$134*$D1829*INDEX(AP$117:AP$133,$E1829)</f>
        <v/>
      </c>
      <c r="AQ1829" s="40">
        <f>AQ$134*$D1829*INDEX(AQ$117:AQ$133,$E1829)</f>
        <v/>
      </c>
      <c r="AR1829" s="40">
        <f>AR$134*$D1829*INDEX(AR$117:AR$133,$E1829)</f>
        <v/>
      </c>
      <c r="AS1829" s="40">
        <f>AS$134*$D1829*INDEX(AS$117:AS$133,$E1829)</f>
        <v/>
      </c>
      <c r="AT1829" s="40">
        <f>AT$134*$D1829*INDEX(AT$117:AT$133,$E1829)</f>
        <v/>
      </c>
      <c r="AU1829" s="40">
        <f>AU$134*$D1829*INDEX(AU$117:AU$133,$E1829)</f>
        <v/>
      </c>
      <c r="AV1829" s="40">
        <f>AV$134*$D1829*INDEX(AV$117:AV$133,$E1829)</f>
        <v/>
      </c>
      <c r="AW1829" s="40">
        <f>AW$134*$D1829*INDEX(AW$117:AW$133,$E1829)</f>
        <v/>
      </c>
      <c r="AX1829" s="42">
        <f>ETSCOST(AX$134,$D1829,INDEX(AX$117:AX$133,$E1829))</f>
        <v/>
      </c>
    </row>
    <row r="1830" hidden="1" outlineLevel="2"/>
    <row r="1831" hidden="1" outlineLevel="2">
      <c r="A1831" s="5" t="inlineStr">
        <is>
          <t>ntx</t>
        </is>
      </c>
      <c r="B1831" s="5" t="inlineStr">
        <is>
          <t>coa</t>
        </is>
      </c>
      <c r="C1831" s="5" t="inlineStr">
        <is>
          <t>oen</t>
        </is>
      </c>
      <c r="D1831" s="40">
        <f>INDEX(Inputs!$L$5:$L$132,MATCH($B1831&amp;"|"&amp;$C1831,Inputs!$A$5:$A$132,0))</f>
        <v/>
      </c>
      <c r="E1831" s="40">
        <f>INDEX(Inputs!$I$5:$I$132,MATCH($B1831&amp;"|"&amp;$C1831,Inputs!$A$5:$A$132,0))</f>
        <v/>
      </c>
      <c r="F1831" s="39" t="n"/>
      <c r="G1831" s="39" t="n"/>
      <c r="H1831" s="5">
        <f>INDEX(Variables!$B$5:$B$105,MATCH($A1831,Variables!$A$5:$A$105,0))&amp;IF($C1831="",""," | "&amp;INDEX(Mapping!$B$5:$B$26,MATCH($C1831,Mapping!$A$5:$A$26,0))&amp;" | "&amp;INDEX(Mapping!$B$30:$B$41,MATCH($B1831,Mapping!$A$30:$A$41,0)))</f>
        <v/>
      </c>
      <c r="I1831" s="5">
        <f>INDEX(Variables!$C$5:$C$105,MATCH($A1831,Variables!$A$5:$A$105,0))</f>
        <v/>
      </c>
      <c r="J1831" s="5">
        <f>INDEX(Variables!$E$5:$E$105,MATCH($A1831,Variables!$A$5:$A$105,0))</f>
        <v/>
      </c>
      <c r="K1831" s="25">
        <f>LOWER(Settings!$C$4)&amp;".mit."&amp;$A1831&amp;IF($C1831="","","."&amp;$C1831&amp;"."&amp;$B1831)&amp;IF(INDEX(Variables!$D$5:$D$105,MATCH($A1831,Variables!$A$5:$A$105,0))="","","."&amp;INDEX(Variables!$D$5:$D$105,MATCH($A1831,Variables!$A$5:$A$105,0)))&amp;"."&amp;K$5</f>
        <v/>
      </c>
      <c r="L1831" s="41">
        <f>INDEX(L$78:L$91,$D1831)/$E1831</f>
        <v/>
      </c>
      <c r="M1831" s="40">
        <f>INDEX(M$78:M$91,$D1831)/$E1831</f>
        <v/>
      </c>
      <c r="N1831" s="40">
        <f>INDEX(N$78:N$91,$D1831)/$E1831</f>
        <v/>
      </c>
      <c r="O1831" s="40">
        <f>INDEX(O$78:O$91,$D1831)/$E1831</f>
        <v/>
      </c>
      <c r="P1831" s="40">
        <f>INDEX(P$78:P$91,$D1831)/$E1831</f>
        <v/>
      </c>
      <c r="Q1831" s="40">
        <f>INDEX(Q$78:Q$91,$D1831)/$E1831</f>
        <v/>
      </c>
      <c r="R1831" s="40">
        <f>INDEX(R$78:R$91,$D1831)/$E1831</f>
        <v/>
      </c>
      <c r="S1831" s="40">
        <f>INDEX(S$78:S$91,$D1831)/$E1831</f>
        <v/>
      </c>
      <c r="T1831" s="40">
        <f>INDEX(T$78:T$91,$D1831)/$E1831</f>
        <v/>
      </c>
      <c r="U1831" s="40">
        <f>INDEX(U$78:U$91,$D1831)/$E1831</f>
        <v/>
      </c>
      <c r="V1831" s="40">
        <f>INDEX(V$78:V$91,$D1831)/$E1831</f>
        <v/>
      </c>
      <c r="W1831" s="40">
        <f>INDEX(W$78:W$91,$D1831)/$E1831</f>
        <v/>
      </c>
      <c r="X1831" s="40">
        <f>INDEX(X$78:X$91,$D1831)/$E1831</f>
        <v/>
      </c>
      <c r="Y1831" s="40">
        <f>INDEX(Y$78:Y$91,$D1831)/$E1831</f>
        <v/>
      </c>
      <c r="Z1831" s="40">
        <f>INDEX(Z$78:Z$91,$D1831)/$E1831</f>
        <v/>
      </c>
      <c r="AA1831" s="40">
        <f>INDEX(AA$78:AA$91,$D1831)/$E1831</f>
        <v/>
      </c>
      <c r="AB1831" s="40">
        <f>INDEX(AB$78:AB$91,$D1831)/$E1831</f>
        <v/>
      </c>
      <c r="AC1831" s="40">
        <f>INDEX(AC$78:AC$91,$D1831)/$E1831</f>
        <v/>
      </c>
      <c r="AD1831" s="42">
        <f>NEWEXCISE(INDEX(AD$78:AD$91,$D1831),$E1831)</f>
        <v/>
      </c>
      <c r="AE1831" s="25">
        <f>LOWER(Settings!$C$4)&amp;".mit."&amp;$A1831&amp;IF($C1831="","","."&amp;$C1831&amp;"."&amp;$B1831)&amp;IF(INDEX(Variables!$D$5:$D$105,MATCH($A1831,Variables!$A$5:$A$105,0))="","","."&amp;INDEX(Variables!$D$5:$D$105,MATCH($A1831,Variables!$A$5:$A$105,0)))&amp;"."&amp;AE$5</f>
        <v/>
      </c>
      <c r="AF1831" s="41">
        <f>INDEX(AF$78:AF$91,$D1831)/$E1831</f>
        <v/>
      </c>
      <c r="AG1831" s="40">
        <f>INDEX(AG$78:AG$91,$D1831)/$E1831</f>
        <v/>
      </c>
      <c r="AH1831" s="40">
        <f>INDEX(AH$78:AH$91,$D1831)/$E1831</f>
        <v/>
      </c>
      <c r="AI1831" s="40">
        <f>INDEX(AI$78:AI$91,$D1831)/$E1831</f>
        <v/>
      </c>
      <c r="AJ1831" s="40">
        <f>INDEX(AJ$78:AJ$91,$D1831)/$E1831</f>
        <v/>
      </c>
      <c r="AK1831" s="40">
        <f>INDEX(AK$78:AK$91,$D1831)/$E1831</f>
        <v/>
      </c>
      <c r="AL1831" s="40">
        <f>INDEX(AL$78:AL$91,$D1831)/$E1831</f>
        <v/>
      </c>
      <c r="AM1831" s="40">
        <f>INDEX(AM$78:AM$91,$D1831)/$E1831</f>
        <v/>
      </c>
      <c r="AN1831" s="40">
        <f>INDEX(AN$78:AN$91,$D1831)/$E1831</f>
        <v/>
      </c>
      <c r="AO1831" s="40">
        <f>INDEX(AO$78:AO$91,$D1831)/$E1831</f>
        <v/>
      </c>
      <c r="AP1831" s="40">
        <f>INDEX(AP$78:AP$91,$D1831)/$E1831</f>
        <v/>
      </c>
      <c r="AQ1831" s="40">
        <f>INDEX(AQ$78:AQ$91,$D1831)/$E1831</f>
        <v/>
      </c>
      <c r="AR1831" s="40">
        <f>INDEX(AR$78:AR$91,$D1831)/$E1831</f>
        <v/>
      </c>
      <c r="AS1831" s="40">
        <f>INDEX(AS$78:AS$91,$D1831)/$E1831</f>
        <v/>
      </c>
      <c r="AT1831" s="40">
        <f>INDEX(AT$78:AT$91,$D1831)/$E1831</f>
        <v/>
      </c>
      <c r="AU1831" s="40">
        <f>INDEX(AU$78:AU$91,$D1831)/$E1831</f>
        <v/>
      </c>
      <c r="AV1831" s="40">
        <f>INDEX(AV$78:AV$91,$D1831)/$E1831</f>
        <v/>
      </c>
      <c r="AW1831" s="40">
        <f>INDEX(AW$78:AW$91,$D1831)/$E1831</f>
        <v/>
      </c>
      <c r="AX1831" s="42">
        <f>NEWEXCISE(INDEX(AX$78:AX$91,$D1831),$E1831)</f>
        <v/>
      </c>
    </row>
    <row r="1832" hidden="1" outlineLevel="2">
      <c r="A1832" s="5" t="inlineStr">
        <is>
          <t>ntx</t>
        </is>
      </c>
      <c r="B1832" s="5" t="inlineStr">
        <is>
          <t>nga</t>
        </is>
      </c>
      <c r="C1832" s="5" t="inlineStr">
        <is>
          <t>oen</t>
        </is>
      </c>
      <c r="D1832" s="40">
        <f>INDEX(Inputs!$L$5:$L$132,MATCH($B1832&amp;"|"&amp;$C1832,Inputs!$A$5:$A$132,0))</f>
        <v/>
      </c>
      <c r="E1832" s="40">
        <f>INDEX(Inputs!$I$5:$I$132,MATCH($B1832&amp;"|"&amp;$C1832,Inputs!$A$5:$A$132,0))</f>
        <v/>
      </c>
      <c r="F1832" s="39" t="n"/>
      <c r="G1832" s="39" t="n"/>
      <c r="H1832" s="5">
        <f>INDEX(Variables!$B$5:$B$105,MATCH($A1832,Variables!$A$5:$A$105,0))&amp;IF($C1832="",""," | "&amp;INDEX(Mapping!$B$5:$B$26,MATCH($C1832,Mapping!$A$5:$A$26,0))&amp;" | "&amp;INDEX(Mapping!$B$30:$B$41,MATCH($B1832,Mapping!$A$30:$A$41,0)))</f>
        <v/>
      </c>
      <c r="I1832" s="5">
        <f>INDEX(Variables!$C$5:$C$105,MATCH($A1832,Variables!$A$5:$A$105,0))</f>
        <v/>
      </c>
      <c r="J1832" s="5">
        <f>INDEX(Variables!$E$5:$E$105,MATCH($A1832,Variables!$A$5:$A$105,0))</f>
        <v/>
      </c>
      <c r="K1832" s="25">
        <f>LOWER(Settings!$C$4)&amp;".mit."&amp;$A1832&amp;IF($C1832="","","."&amp;$C1832&amp;"."&amp;$B1832)&amp;IF(INDEX(Variables!$D$5:$D$105,MATCH($A1832,Variables!$A$5:$A$105,0))="","","."&amp;INDEX(Variables!$D$5:$D$105,MATCH($A1832,Variables!$A$5:$A$105,0)))&amp;"."&amp;K$5</f>
        <v/>
      </c>
      <c r="L1832" s="41">
        <f>INDEX(L$78:L$91,$D1832)/$E1832</f>
        <v/>
      </c>
      <c r="M1832" s="40">
        <f>INDEX(M$78:M$91,$D1832)/$E1832</f>
        <v/>
      </c>
      <c r="N1832" s="40">
        <f>INDEX(N$78:N$91,$D1832)/$E1832</f>
        <v/>
      </c>
      <c r="O1832" s="40">
        <f>INDEX(O$78:O$91,$D1832)/$E1832</f>
        <v/>
      </c>
      <c r="P1832" s="40">
        <f>INDEX(P$78:P$91,$D1832)/$E1832</f>
        <v/>
      </c>
      <c r="Q1832" s="40">
        <f>INDEX(Q$78:Q$91,$D1832)/$E1832</f>
        <v/>
      </c>
      <c r="R1832" s="40">
        <f>INDEX(R$78:R$91,$D1832)/$E1832</f>
        <v/>
      </c>
      <c r="S1832" s="40">
        <f>INDEX(S$78:S$91,$D1832)/$E1832</f>
        <v/>
      </c>
      <c r="T1832" s="40">
        <f>INDEX(T$78:T$91,$D1832)/$E1832</f>
        <v/>
      </c>
      <c r="U1832" s="40">
        <f>INDEX(U$78:U$91,$D1832)/$E1832</f>
        <v/>
      </c>
      <c r="V1832" s="40">
        <f>INDEX(V$78:V$91,$D1832)/$E1832</f>
        <v/>
      </c>
      <c r="W1832" s="40">
        <f>INDEX(W$78:W$91,$D1832)/$E1832</f>
        <v/>
      </c>
      <c r="X1832" s="40">
        <f>INDEX(X$78:X$91,$D1832)/$E1832</f>
        <v/>
      </c>
      <c r="Y1832" s="40">
        <f>INDEX(Y$78:Y$91,$D1832)/$E1832</f>
        <v/>
      </c>
      <c r="Z1832" s="40">
        <f>INDEX(Z$78:Z$91,$D1832)/$E1832</f>
        <v/>
      </c>
      <c r="AA1832" s="40">
        <f>INDEX(AA$78:AA$91,$D1832)/$E1832</f>
        <v/>
      </c>
      <c r="AB1832" s="40">
        <f>INDEX(AB$78:AB$91,$D1832)/$E1832</f>
        <v/>
      </c>
      <c r="AC1832" s="40">
        <f>INDEX(AC$78:AC$91,$D1832)/$E1832</f>
        <v/>
      </c>
      <c r="AD1832" s="42">
        <f>NEWEXCISE(INDEX(AD$78:AD$91,$D1832),$E1832)</f>
        <v/>
      </c>
      <c r="AE1832" s="25">
        <f>LOWER(Settings!$C$4)&amp;".mit."&amp;$A1832&amp;IF($C1832="","","."&amp;$C1832&amp;"."&amp;$B1832)&amp;IF(INDEX(Variables!$D$5:$D$105,MATCH($A1832,Variables!$A$5:$A$105,0))="","","."&amp;INDEX(Variables!$D$5:$D$105,MATCH($A1832,Variables!$A$5:$A$105,0)))&amp;"."&amp;AE$5</f>
        <v/>
      </c>
      <c r="AF1832" s="41">
        <f>INDEX(AF$78:AF$91,$D1832)/$E1832</f>
        <v/>
      </c>
      <c r="AG1832" s="40">
        <f>INDEX(AG$78:AG$91,$D1832)/$E1832</f>
        <v/>
      </c>
      <c r="AH1832" s="40">
        <f>INDEX(AH$78:AH$91,$D1832)/$E1832</f>
        <v/>
      </c>
      <c r="AI1832" s="40">
        <f>INDEX(AI$78:AI$91,$D1832)/$E1832</f>
        <v/>
      </c>
      <c r="AJ1832" s="40">
        <f>INDEX(AJ$78:AJ$91,$D1832)/$E1832</f>
        <v/>
      </c>
      <c r="AK1832" s="40">
        <f>INDEX(AK$78:AK$91,$D1832)/$E1832</f>
        <v/>
      </c>
      <c r="AL1832" s="40">
        <f>INDEX(AL$78:AL$91,$D1832)/$E1832</f>
        <v/>
      </c>
      <c r="AM1832" s="40">
        <f>INDEX(AM$78:AM$91,$D1832)/$E1832</f>
        <v/>
      </c>
      <c r="AN1832" s="40">
        <f>INDEX(AN$78:AN$91,$D1832)/$E1832</f>
        <v/>
      </c>
      <c r="AO1832" s="40">
        <f>INDEX(AO$78:AO$91,$D1832)/$E1832</f>
        <v/>
      </c>
      <c r="AP1832" s="40">
        <f>INDEX(AP$78:AP$91,$D1832)/$E1832</f>
        <v/>
      </c>
      <c r="AQ1832" s="40">
        <f>INDEX(AQ$78:AQ$91,$D1832)/$E1832</f>
        <v/>
      </c>
      <c r="AR1832" s="40">
        <f>INDEX(AR$78:AR$91,$D1832)/$E1832</f>
        <v/>
      </c>
      <c r="AS1832" s="40">
        <f>INDEX(AS$78:AS$91,$D1832)/$E1832</f>
        <v/>
      </c>
      <c r="AT1832" s="40">
        <f>INDEX(AT$78:AT$91,$D1832)/$E1832</f>
        <v/>
      </c>
      <c r="AU1832" s="40">
        <f>INDEX(AU$78:AU$91,$D1832)/$E1832</f>
        <v/>
      </c>
      <c r="AV1832" s="40">
        <f>INDEX(AV$78:AV$91,$D1832)/$E1832</f>
        <v/>
      </c>
      <c r="AW1832" s="40">
        <f>INDEX(AW$78:AW$91,$D1832)/$E1832</f>
        <v/>
      </c>
      <c r="AX1832" s="42">
        <f>NEWEXCISE(INDEX(AX$78:AX$91,$D1832),$E1832)</f>
        <v/>
      </c>
    </row>
    <row r="1833" hidden="1" outlineLevel="2">
      <c r="A1833" s="5" t="inlineStr">
        <is>
          <t>ntx</t>
        </is>
      </c>
      <c r="B1833" s="5" t="inlineStr">
        <is>
          <t>gso</t>
        </is>
      </c>
      <c r="C1833" s="5" t="inlineStr">
        <is>
          <t>oen</t>
        </is>
      </c>
      <c r="D1833" s="40">
        <f>INDEX(Inputs!$L$5:$L$132,MATCH($B1833&amp;"|"&amp;$C1833,Inputs!$A$5:$A$132,0))</f>
        <v/>
      </c>
      <c r="E1833" s="40">
        <f>INDEX(Inputs!$I$5:$I$132,MATCH($B1833&amp;"|"&amp;$C1833,Inputs!$A$5:$A$132,0))</f>
        <v/>
      </c>
      <c r="F1833" s="39" t="n"/>
      <c r="G1833" s="39" t="n"/>
      <c r="H1833" s="5">
        <f>INDEX(Variables!$B$5:$B$105,MATCH($A1833,Variables!$A$5:$A$105,0))&amp;IF($C1833="",""," | "&amp;INDEX(Mapping!$B$5:$B$26,MATCH($C1833,Mapping!$A$5:$A$26,0))&amp;" | "&amp;INDEX(Mapping!$B$30:$B$41,MATCH($B1833,Mapping!$A$30:$A$41,0)))</f>
        <v/>
      </c>
      <c r="I1833" s="5">
        <f>INDEX(Variables!$C$5:$C$105,MATCH($A1833,Variables!$A$5:$A$105,0))</f>
        <v/>
      </c>
      <c r="J1833" s="5">
        <f>INDEX(Variables!$E$5:$E$105,MATCH($A1833,Variables!$A$5:$A$105,0))</f>
        <v/>
      </c>
      <c r="K1833" s="25">
        <f>LOWER(Settings!$C$4)&amp;".mit."&amp;$A1833&amp;IF($C1833="","","."&amp;$C1833&amp;"."&amp;$B1833)&amp;IF(INDEX(Variables!$D$5:$D$105,MATCH($A1833,Variables!$A$5:$A$105,0))="","","."&amp;INDEX(Variables!$D$5:$D$105,MATCH($A1833,Variables!$A$5:$A$105,0)))&amp;"."&amp;K$5</f>
        <v/>
      </c>
      <c r="L1833" s="41">
        <f>INDEX(L$78:L$91,$D1833)/$E1833</f>
        <v/>
      </c>
      <c r="M1833" s="40">
        <f>INDEX(M$78:M$91,$D1833)/$E1833</f>
        <v/>
      </c>
      <c r="N1833" s="40">
        <f>INDEX(N$78:N$91,$D1833)/$E1833</f>
        <v/>
      </c>
      <c r="O1833" s="40">
        <f>INDEX(O$78:O$91,$D1833)/$E1833</f>
        <v/>
      </c>
      <c r="P1833" s="40">
        <f>INDEX(P$78:P$91,$D1833)/$E1833</f>
        <v/>
      </c>
      <c r="Q1833" s="40">
        <f>INDEX(Q$78:Q$91,$D1833)/$E1833</f>
        <v/>
      </c>
      <c r="R1833" s="40">
        <f>INDEX(R$78:R$91,$D1833)/$E1833</f>
        <v/>
      </c>
      <c r="S1833" s="40">
        <f>INDEX(S$78:S$91,$D1833)/$E1833</f>
        <v/>
      </c>
      <c r="T1833" s="40">
        <f>INDEX(T$78:T$91,$D1833)/$E1833</f>
        <v/>
      </c>
      <c r="U1833" s="40">
        <f>INDEX(U$78:U$91,$D1833)/$E1833</f>
        <v/>
      </c>
      <c r="V1833" s="40">
        <f>INDEX(V$78:V$91,$D1833)/$E1833</f>
        <v/>
      </c>
      <c r="W1833" s="40">
        <f>INDEX(W$78:W$91,$D1833)/$E1833</f>
        <v/>
      </c>
      <c r="X1833" s="40">
        <f>INDEX(X$78:X$91,$D1833)/$E1833</f>
        <v/>
      </c>
      <c r="Y1833" s="40">
        <f>INDEX(Y$78:Y$91,$D1833)/$E1833</f>
        <v/>
      </c>
      <c r="Z1833" s="40">
        <f>INDEX(Z$78:Z$91,$D1833)/$E1833</f>
        <v/>
      </c>
      <c r="AA1833" s="40">
        <f>INDEX(AA$78:AA$91,$D1833)/$E1833</f>
        <v/>
      </c>
      <c r="AB1833" s="40">
        <f>INDEX(AB$78:AB$91,$D1833)/$E1833</f>
        <v/>
      </c>
      <c r="AC1833" s="40">
        <f>INDEX(AC$78:AC$91,$D1833)/$E1833</f>
        <v/>
      </c>
      <c r="AD1833" s="42">
        <f>NEWEXCISE(INDEX(AD$78:AD$91,$D1833),$E1833)</f>
        <v/>
      </c>
      <c r="AE1833" s="25">
        <f>LOWER(Settings!$C$4)&amp;".mit."&amp;$A1833&amp;IF($C1833="","","."&amp;$C1833&amp;"."&amp;$B1833)&amp;IF(INDEX(Variables!$D$5:$D$105,MATCH($A1833,Variables!$A$5:$A$105,0))="","","."&amp;INDEX(Variables!$D$5:$D$105,MATCH($A1833,Variables!$A$5:$A$105,0)))&amp;"."&amp;AE$5</f>
        <v/>
      </c>
      <c r="AF1833" s="41">
        <f>INDEX(AF$78:AF$91,$D1833)/$E1833</f>
        <v/>
      </c>
      <c r="AG1833" s="40">
        <f>INDEX(AG$78:AG$91,$D1833)/$E1833</f>
        <v/>
      </c>
      <c r="AH1833" s="40">
        <f>INDEX(AH$78:AH$91,$D1833)/$E1833</f>
        <v/>
      </c>
      <c r="AI1833" s="40">
        <f>INDEX(AI$78:AI$91,$D1833)/$E1833</f>
        <v/>
      </c>
      <c r="AJ1833" s="40">
        <f>INDEX(AJ$78:AJ$91,$D1833)/$E1833</f>
        <v/>
      </c>
      <c r="AK1833" s="40">
        <f>INDEX(AK$78:AK$91,$D1833)/$E1833</f>
        <v/>
      </c>
      <c r="AL1833" s="40">
        <f>INDEX(AL$78:AL$91,$D1833)/$E1833</f>
        <v/>
      </c>
      <c r="AM1833" s="40">
        <f>INDEX(AM$78:AM$91,$D1833)/$E1833</f>
        <v/>
      </c>
      <c r="AN1833" s="40">
        <f>INDEX(AN$78:AN$91,$D1833)/$E1833</f>
        <v/>
      </c>
      <c r="AO1833" s="40">
        <f>INDEX(AO$78:AO$91,$D1833)/$E1833</f>
        <v/>
      </c>
      <c r="AP1833" s="40">
        <f>INDEX(AP$78:AP$91,$D1833)/$E1833</f>
        <v/>
      </c>
      <c r="AQ1833" s="40">
        <f>INDEX(AQ$78:AQ$91,$D1833)/$E1833</f>
        <v/>
      </c>
      <c r="AR1833" s="40">
        <f>INDEX(AR$78:AR$91,$D1833)/$E1833</f>
        <v/>
      </c>
      <c r="AS1833" s="40">
        <f>INDEX(AS$78:AS$91,$D1833)/$E1833</f>
        <v/>
      </c>
      <c r="AT1833" s="40">
        <f>INDEX(AT$78:AT$91,$D1833)/$E1833</f>
        <v/>
      </c>
      <c r="AU1833" s="40">
        <f>INDEX(AU$78:AU$91,$D1833)/$E1833</f>
        <v/>
      </c>
      <c r="AV1833" s="40">
        <f>INDEX(AV$78:AV$91,$D1833)/$E1833</f>
        <v/>
      </c>
      <c r="AW1833" s="40">
        <f>INDEX(AW$78:AW$91,$D1833)/$E1833</f>
        <v/>
      </c>
      <c r="AX1833" s="42">
        <f>NEWEXCISE(INDEX(AX$78:AX$91,$D1833),$E1833)</f>
        <v/>
      </c>
    </row>
    <row r="1834" hidden="1" outlineLevel="2">
      <c r="A1834" s="5" t="inlineStr">
        <is>
          <t>ntx</t>
        </is>
      </c>
      <c r="B1834" s="5" t="inlineStr">
        <is>
          <t>die</t>
        </is>
      </c>
      <c r="C1834" s="5" t="inlineStr">
        <is>
          <t>oen</t>
        </is>
      </c>
      <c r="D1834" s="40">
        <f>INDEX(Inputs!$L$5:$L$132,MATCH($B1834&amp;"|"&amp;$C1834,Inputs!$A$5:$A$132,0))</f>
        <v/>
      </c>
      <c r="E1834" s="40">
        <f>INDEX(Inputs!$I$5:$I$132,MATCH($B1834&amp;"|"&amp;$C1834,Inputs!$A$5:$A$132,0))</f>
        <v/>
      </c>
      <c r="F1834" s="39" t="n"/>
      <c r="G1834" s="39" t="n"/>
      <c r="H1834" s="5">
        <f>INDEX(Variables!$B$5:$B$105,MATCH($A1834,Variables!$A$5:$A$105,0))&amp;IF($C1834="",""," | "&amp;INDEX(Mapping!$B$5:$B$26,MATCH($C1834,Mapping!$A$5:$A$26,0))&amp;" | "&amp;INDEX(Mapping!$B$30:$B$41,MATCH($B1834,Mapping!$A$30:$A$41,0)))</f>
        <v/>
      </c>
      <c r="I1834" s="5">
        <f>INDEX(Variables!$C$5:$C$105,MATCH($A1834,Variables!$A$5:$A$105,0))</f>
        <v/>
      </c>
      <c r="J1834" s="5">
        <f>INDEX(Variables!$E$5:$E$105,MATCH($A1834,Variables!$A$5:$A$105,0))</f>
        <v/>
      </c>
      <c r="K1834" s="25">
        <f>LOWER(Settings!$C$4)&amp;".mit."&amp;$A1834&amp;IF($C1834="","","."&amp;$C1834&amp;"."&amp;$B1834)&amp;IF(INDEX(Variables!$D$5:$D$105,MATCH($A1834,Variables!$A$5:$A$105,0))="","","."&amp;INDEX(Variables!$D$5:$D$105,MATCH($A1834,Variables!$A$5:$A$105,0)))&amp;"."&amp;K$5</f>
        <v/>
      </c>
      <c r="L1834" s="41">
        <f>INDEX(L$78:L$91,$D1834)/$E1834</f>
        <v/>
      </c>
      <c r="M1834" s="40">
        <f>INDEX(M$78:M$91,$D1834)/$E1834</f>
        <v/>
      </c>
      <c r="N1834" s="40">
        <f>INDEX(N$78:N$91,$D1834)/$E1834</f>
        <v/>
      </c>
      <c r="O1834" s="40">
        <f>INDEX(O$78:O$91,$D1834)/$E1834</f>
        <v/>
      </c>
      <c r="P1834" s="40">
        <f>INDEX(P$78:P$91,$D1834)/$E1834</f>
        <v/>
      </c>
      <c r="Q1834" s="40">
        <f>INDEX(Q$78:Q$91,$D1834)/$E1834</f>
        <v/>
      </c>
      <c r="R1834" s="40">
        <f>INDEX(R$78:R$91,$D1834)/$E1834</f>
        <v/>
      </c>
      <c r="S1834" s="40">
        <f>INDEX(S$78:S$91,$D1834)/$E1834</f>
        <v/>
      </c>
      <c r="T1834" s="40">
        <f>INDEX(T$78:T$91,$D1834)/$E1834</f>
        <v/>
      </c>
      <c r="U1834" s="40">
        <f>INDEX(U$78:U$91,$D1834)/$E1834</f>
        <v/>
      </c>
      <c r="V1834" s="40">
        <f>INDEX(V$78:V$91,$D1834)/$E1834</f>
        <v/>
      </c>
      <c r="W1834" s="40">
        <f>INDEX(W$78:W$91,$D1834)/$E1834</f>
        <v/>
      </c>
      <c r="X1834" s="40">
        <f>INDEX(X$78:X$91,$D1834)/$E1834</f>
        <v/>
      </c>
      <c r="Y1834" s="40">
        <f>INDEX(Y$78:Y$91,$D1834)/$E1834</f>
        <v/>
      </c>
      <c r="Z1834" s="40">
        <f>INDEX(Z$78:Z$91,$D1834)/$E1834</f>
        <v/>
      </c>
      <c r="AA1834" s="40">
        <f>INDEX(AA$78:AA$91,$D1834)/$E1834</f>
        <v/>
      </c>
      <c r="AB1834" s="40">
        <f>INDEX(AB$78:AB$91,$D1834)/$E1834</f>
        <v/>
      </c>
      <c r="AC1834" s="40">
        <f>INDEX(AC$78:AC$91,$D1834)/$E1834</f>
        <v/>
      </c>
      <c r="AD1834" s="42">
        <f>NEWEXCISE(INDEX(AD$78:AD$91,$D1834),$E1834)</f>
        <v/>
      </c>
      <c r="AE1834" s="25">
        <f>LOWER(Settings!$C$4)&amp;".mit."&amp;$A1834&amp;IF($C1834="","","."&amp;$C1834&amp;"."&amp;$B1834)&amp;IF(INDEX(Variables!$D$5:$D$105,MATCH($A1834,Variables!$A$5:$A$105,0))="","","."&amp;INDEX(Variables!$D$5:$D$105,MATCH($A1834,Variables!$A$5:$A$105,0)))&amp;"."&amp;AE$5</f>
        <v/>
      </c>
      <c r="AF1834" s="41">
        <f>INDEX(AF$78:AF$91,$D1834)/$E1834</f>
        <v/>
      </c>
      <c r="AG1834" s="40">
        <f>INDEX(AG$78:AG$91,$D1834)/$E1834</f>
        <v/>
      </c>
      <c r="AH1834" s="40">
        <f>INDEX(AH$78:AH$91,$D1834)/$E1834</f>
        <v/>
      </c>
      <c r="AI1834" s="40">
        <f>INDEX(AI$78:AI$91,$D1834)/$E1834</f>
        <v/>
      </c>
      <c r="AJ1834" s="40">
        <f>INDEX(AJ$78:AJ$91,$D1834)/$E1834</f>
        <v/>
      </c>
      <c r="AK1834" s="40">
        <f>INDEX(AK$78:AK$91,$D1834)/$E1834</f>
        <v/>
      </c>
      <c r="AL1834" s="40">
        <f>INDEX(AL$78:AL$91,$D1834)/$E1834</f>
        <v/>
      </c>
      <c r="AM1834" s="40">
        <f>INDEX(AM$78:AM$91,$D1834)/$E1834</f>
        <v/>
      </c>
      <c r="AN1834" s="40">
        <f>INDEX(AN$78:AN$91,$D1834)/$E1834</f>
        <v/>
      </c>
      <c r="AO1834" s="40">
        <f>INDEX(AO$78:AO$91,$D1834)/$E1834</f>
        <v/>
      </c>
      <c r="AP1834" s="40">
        <f>INDEX(AP$78:AP$91,$D1834)/$E1834</f>
        <v/>
      </c>
      <c r="AQ1834" s="40">
        <f>INDEX(AQ$78:AQ$91,$D1834)/$E1834</f>
        <v/>
      </c>
      <c r="AR1834" s="40">
        <f>INDEX(AR$78:AR$91,$D1834)/$E1834</f>
        <v/>
      </c>
      <c r="AS1834" s="40">
        <f>INDEX(AS$78:AS$91,$D1834)/$E1834</f>
        <v/>
      </c>
      <c r="AT1834" s="40">
        <f>INDEX(AT$78:AT$91,$D1834)/$E1834</f>
        <v/>
      </c>
      <c r="AU1834" s="40">
        <f>INDEX(AU$78:AU$91,$D1834)/$E1834</f>
        <v/>
      </c>
      <c r="AV1834" s="40">
        <f>INDEX(AV$78:AV$91,$D1834)/$E1834</f>
        <v/>
      </c>
      <c r="AW1834" s="40">
        <f>INDEX(AW$78:AW$91,$D1834)/$E1834</f>
        <v/>
      </c>
      <c r="AX1834" s="42">
        <f>NEWEXCISE(INDEX(AX$78:AX$91,$D1834),$E1834)</f>
        <v/>
      </c>
    </row>
    <row r="1835" hidden="1" outlineLevel="2">
      <c r="A1835" s="5" t="inlineStr">
        <is>
          <t>ntx</t>
        </is>
      </c>
      <c r="B1835" s="5" t="inlineStr">
        <is>
          <t>lpg</t>
        </is>
      </c>
      <c r="C1835" s="5" t="inlineStr">
        <is>
          <t>oen</t>
        </is>
      </c>
      <c r="D1835" s="40">
        <f>INDEX(Inputs!$L$5:$L$132,MATCH($B1835&amp;"|"&amp;$C1835,Inputs!$A$5:$A$132,0))</f>
        <v/>
      </c>
      <c r="E1835" s="40">
        <f>INDEX(Inputs!$I$5:$I$132,MATCH($B1835&amp;"|"&amp;$C1835,Inputs!$A$5:$A$132,0))</f>
        <v/>
      </c>
      <c r="F1835" s="39" t="n"/>
      <c r="G1835" s="39" t="n"/>
      <c r="H1835" s="5">
        <f>INDEX(Variables!$B$5:$B$105,MATCH($A1835,Variables!$A$5:$A$105,0))&amp;IF($C1835="",""," | "&amp;INDEX(Mapping!$B$5:$B$26,MATCH($C1835,Mapping!$A$5:$A$26,0))&amp;" | "&amp;INDEX(Mapping!$B$30:$B$41,MATCH($B1835,Mapping!$A$30:$A$41,0)))</f>
        <v/>
      </c>
      <c r="I1835" s="5">
        <f>INDEX(Variables!$C$5:$C$105,MATCH($A1835,Variables!$A$5:$A$105,0))</f>
        <v/>
      </c>
      <c r="J1835" s="5">
        <f>INDEX(Variables!$E$5:$E$105,MATCH($A1835,Variables!$A$5:$A$105,0))</f>
        <v/>
      </c>
      <c r="K1835" s="25">
        <f>LOWER(Settings!$C$4)&amp;".mit."&amp;$A1835&amp;IF($C1835="","","."&amp;$C1835&amp;"."&amp;$B1835)&amp;IF(INDEX(Variables!$D$5:$D$105,MATCH($A1835,Variables!$A$5:$A$105,0))="","","."&amp;INDEX(Variables!$D$5:$D$105,MATCH($A1835,Variables!$A$5:$A$105,0)))&amp;"."&amp;K$5</f>
        <v/>
      </c>
      <c r="L1835" s="41">
        <f>INDEX(L$78:L$91,$D1835)/$E1835</f>
        <v/>
      </c>
      <c r="M1835" s="40">
        <f>INDEX(M$78:M$91,$D1835)/$E1835</f>
        <v/>
      </c>
      <c r="N1835" s="40">
        <f>INDEX(N$78:N$91,$D1835)/$E1835</f>
        <v/>
      </c>
      <c r="O1835" s="40">
        <f>INDEX(O$78:O$91,$D1835)/$E1835</f>
        <v/>
      </c>
      <c r="P1835" s="40">
        <f>INDEX(P$78:P$91,$D1835)/$E1835</f>
        <v/>
      </c>
      <c r="Q1835" s="40">
        <f>INDEX(Q$78:Q$91,$D1835)/$E1835</f>
        <v/>
      </c>
      <c r="R1835" s="40">
        <f>INDEX(R$78:R$91,$D1835)/$E1835</f>
        <v/>
      </c>
      <c r="S1835" s="40">
        <f>INDEX(S$78:S$91,$D1835)/$E1835</f>
        <v/>
      </c>
      <c r="T1835" s="40">
        <f>INDEX(T$78:T$91,$D1835)/$E1835</f>
        <v/>
      </c>
      <c r="U1835" s="40">
        <f>INDEX(U$78:U$91,$D1835)/$E1835</f>
        <v/>
      </c>
      <c r="V1835" s="40">
        <f>INDEX(V$78:V$91,$D1835)/$E1835</f>
        <v/>
      </c>
      <c r="W1835" s="40">
        <f>INDEX(W$78:W$91,$D1835)/$E1835</f>
        <v/>
      </c>
      <c r="X1835" s="40">
        <f>INDEX(X$78:X$91,$D1835)/$E1835</f>
        <v/>
      </c>
      <c r="Y1835" s="40">
        <f>INDEX(Y$78:Y$91,$D1835)/$E1835</f>
        <v/>
      </c>
      <c r="Z1835" s="40">
        <f>INDEX(Z$78:Z$91,$D1835)/$E1835</f>
        <v/>
      </c>
      <c r="AA1835" s="40">
        <f>INDEX(AA$78:AA$91,$D1835)/$E1835</f>
        <v/>
      </c>
      <c r="AB1835" s="40">
        <f>INDEX(AB$78:AB$91,$D1835)/$E1835</f>
        <v/>
      </c>
      <c r="AC1835" s="40">
        <f>INDEX(AC$78:AC$91,$D1835)/$E1835</f>
        <v/>
      </c>
      <c r="AD1835" s="42">
        <f>NEWEXCISE(INDEX(AD$78:AD$91,$D1835),$E1835)</f>
        <v/>
      </c>
      <c r="AE1835" s="25">
        <f>LOWER(Settings!$C$4)&amp;".mit."&amp;$A1835&amp;IF($C1835="","","."&amp;$C1835&amp;"."&amp;$B1835)&amp;IF(INDEX(Variables!$D$5:$D$105,MATCH($A1835,Variables!$A$5:$A$105,0))="","","."&amp;INDEX(Variables!$D$5:$D$105,MATCH($A1835,Variables!$A$5:$A$105,0)))&amp;"."&amp;AE$5</f>
        <v/>
      </c>
      <c r="AF1835" s="41">
        <f>INDEX(AF$78:AF$91,$D1835)/$E1835</f>
        <v/>
      </c>
      <c r="AG1835" s="40">
        <f>INDEX(AG$78:AG$91,$D1835)/$E1835</f>
        <v/>
      </c>
      <c r="AH1835" s="40">
        <f>INDEX(AH$78:AH$91,$D1835)/$E1835</f>
        <v/>
      </c>
      <c r="AI1835" s="40">
        <f>INDEX(AI$78:AI$91,$D1835)/$E1835</f>
        <v/>
      </c>
      <c r="AJ1835" s="40">
        <f>INDEX(AJ$78:AJ$91,$D1835)/$E1835</f>
        <v/>
      </c>
      <c r="AK1835" s="40">
        <f>INDEX(AK$78:AK$91,$D1835)/$E1835</f>
        <v/>
      </c>
      <c r="AL1835" s="40">
        <f>INDEX(AL$78:AL$91,$D1835)/$E1835</f>
        <v/>
      </c>
      <c r="AM1835" s="40">
        <f>INDEX(AM$78:AM$91,$D1835)/$E1835</f>
        <v/>
      </c>
      <c r="AN1835" s="40">
        <f>INDEX(AN$78:AN$91,$D1835)/$E1835</f>
        <v/>
      </c>
      <c r="AO1835" s="40">
        <f>INDEX(AO$78:AO$91,$D1835)/$E1835</f>
        <v/>
      </c>
      <c r="AP1835" s="40">
        <f>INDEX(AP$78:AP$91,$D1835)/$E1835</f>
        <v/>
      </c>
      <c r="AQ1835" s="40">
        <f>INDEX(AQ$78:AQ$91,$D1835)/$E1835</f>
        <v/>
      </c>
      <c r="AR1835" s="40">
        <f>INDEX(AR$78:AR$91,$D1835)/$E1835</f>
        <v/>
      </c>
      <c r="AS1835" s="40">
        <f>INDEX(AS$78:AS$91,$D1835)/$E1835</f>
        <v/>
      </c>
      <c r="AT1835" s="40">
        <f>INDEX(AT$78:AT$91,$D1835)/$E1835</f>
        <v/>
      </c>
      <c r="AU1835" s="40">
        <f>INDEX(AU$78:AU$91,$D1835)/$E1835</f>
        <v/>
      </c>
      <c r="AV1835" s="40">
        <f>INDEX(AV$78:AV$91,$D1835)/$E1835</f>
        <v/>
      </c>
      <c r="AW1835" s="40">
        <f>INDEX(AW$78:AW$91,$D1835)/$E1835</f>
        <v/>
      </c>
      <c r="AX1835" s="42">
        <f>NEWEXCISE(INDEX(AX$78:AX$91,$D1835),$E1835)</f>
        <v/>
      </c>
    </row>
    <row r="1836" hidden="1" outlineLevel="2">
      <c r="A1836" s="5" t="inlineStr">
        <is>
          <t>ntx</t>
        </is>
      </c>
      <c r="B1836" s="5" t="inlineStr">
        <is>
          <t>ker</t>
        </is>
      </c>
      <c r="C1836" s="5" t="inlineStr">
        <is>
          <t>oen</t>
        </is>
      </c>
      <c r="D1836" s="40">
        <f>INDEX(Inputs!$L$5:$L$132,MATCH($B1836&amp;"|"&amp;$C1836,Inputs!$A$5:$A$132,0))</f>
        <v/>
      </c>
      <c r="E1836" s="40">
        <f>INDEX(Inputs!$I$5:$I$132,MATCH($B1836&amp;"|"&amp;$C1836,Inputs!$A$5:$A$132,0))</f>
        <v/>
      </c>
      <c r="F1836" s="39" t="n"/>
      <c r="G1836" s="39" t="n"/>
      <c r="H1836" s="5">
        <f>INDEX(Variables!$B$5:$B$105,MATCH($A1836,Variables!$A$5:$A$105,0))&amp;IF($C1836="",""," | "&amp;INDEX(Mapping!$B$5:$B$26,MATCH($C1836,Mapping!$A$5:$A$26,0))&amp;" | "&amp;INDEX(Mapping!$B$30:$B$41,MATCH($B1836,Mapping!$A$30:$A$41,0)))</f>
        <v/>
      </c>
      <c r="I1836" s="5">
        <f>INDEX(Variables!$C$5:$C$105,MATCH($A1836,Variables!$A$5:$A$105,0))</f>
        <v/>
      </c>
      <c r="J1836" s="5">
        <f>INDEX(Variables!$E$5:$E$105,MATCH($A1836,Variables!$A$5:$A$105,0))</f>
        <v/>
      </c>
      <c r="K1836" s="25">
        <f>LOWER(Settings!$C$4)&amp;".mit."&amp;$A1836&amp;IF($C1836="","","."&amp;$C1836&amp;"."&amp;$B1836)&amp;IF(INDEX(Variables!$D$5:$D$105,MATCH($A1836,Variables!$A$5:$A$105,0))="","","."&amp;INDEX(Variables!$D$5:$D$105,MATCH($A1836,Variables!$A$5:$A$105,0)))&amp;"."&amp;K$5</f>
        <v/>
      </c>
      <c r="L1836" s="41">
        <f>INDEX(L$78:L$91,$D1836)/$E1836</f>
        <v/>
      </c>
      <c r="M1836" s="40">
        <f>INDEX(M$78:M$91,$D1836)/$E1836</f>
        <v/>
      </c>
      <c r="N1836" s="40">
        <f>INDEX(N$78:N$91,$D1836)/$E1836</f>
        <v/>
      </c>
      <c r="O1836" s="40">
        <f>INDEX(O$78:O$91,$D1836)/$E1836</f>
        <v/>
      </c>
      <c r="P1836" s="40">
        <f>INDEX(P$78:P$91,$D1836)/$E1836</f>
        <v/>
      </c>
      <c r="Q1836" s="40">
        <f>INDEX(Q$78:Q$91,$D1836)/$E1836</f>
        <v/>
      </c>
      <c r="R1836" s="40">
        <f>INDEX(R$78:R$91,$D1836)/$E1836</f>
        <v/>
      </c>
      <c r="S1836" s="40">
        <f>INDEX(S$78:S$91,$D1836)/$E1836</f>
        <v/>
      </c>
      <c r="T1836" s="40">
        <f>INDEX(T$78:T$91,$D1836)/$E1836</f>
        <v/>
      </c>
      <c r="U1836" s="40">
        <f>INDEX(U$78:U$91,$D1836)/$E1836</f>
        <v/>
      </c>
      <c r="V1836" s="40">
        <f>INDEX(V$78:V$91,$D1836)/$E1836</f>
        <v/>
      </c>
      <c r="W1836" s="40">
        <f>INDEX(W$78:W$91,$D1836)/$E1836</f>
        <v/>
      </c>
      <c r="X1836" s="40">
        <f>INDEX(X$78:X$91,$D1836)/$E1836</f>
        <v/>
      </c>
      <c r="Y1836" s="40">
        <f>INDEX(Y$78:Y$91,$D1836)/$E1836</f>
        <v/>
      </c>
      <c r="Z1836" s="40">
        <f>INDEX(Z$78:Z$91,$D1836)/$E1836</f>
        <v/>
      </c>
      <c r="AA1836" s="40">
        <f>INDEX(AA$78:AA$91,$D1836)/$E1836</f>
        <v/>
      </c>
      <c r="AB1836" s="40">
        <f>INDEX(AB$78:AB$91,$D1836)/$E1836</f>
        <v/>
      </c>
      <c r="AC1836" s="40">
        <f>INDEX(AC$78:AC$91,$D1836)/$E1836</f>
        <v/>
      </c>
      <c r="AD1836" s="42">
        <f>NEWEXCISE(INDEX(AD$78:AD$91,$D1836),$E1836)</f>
        <v/>
      </c>
      <c r="AE1836" s="25">
        <f>LOWER(Settings!$C$4)&amp;".mit."&amp;$A1836&amp;IF($C1836="","","."&amp;$C1836&amp;"."&amp;$B1836)&amp;IF(INDEX(Variables!$D$5:$D$105,MATCH($A1836,Variables!$A$5:$A$105,0))="","","."&amp;INDEX(Variables!$D$5:$D$105,MATCH($A1836,Variables!$A$5:$A$105,0)))&amp;"."&amp;AE$5</f>
        <v/>
      </c>
      <c r="AF1836" s="41">
        <f>INDEX(AF$78:AF$91,$D1836)/$E1836</f>
        <v/>
      </c>
      <c r="AG1836" s="40">
        <f>INDEX(AG$78:AG$91,$D1836)/$E1836</f>
        <v/>
      </c>
      <c r="AH1836" s="40">
        <f>INDEX(AH$78:AH$91,$D1836)/$E1836</f>
        <v/>
      </c>
      <c r="AI1836" s="40">
        <f>INDEX(AI$78:AI$91,$D1836)/$E1836</f>
        <v/>
      </c>
      <c r="AJ1836" s="40">
        <f>INDEX(AJ$78:AJ$91,$D1836)/$E1836</f>
        <v/>
      </c>
      <c r="AK1836" s="40">
        <f>INDEX(AK$78:AK$91,$D1836)/$E1836</f>
        <v/>
      </c>
      <c r="AL1836" s="40">
        <f>INDEX(AL$78:AL$91,$D1836)/$E1836</f>
        <v/>
      </c>
      <c r="AM1836" s="40">
        <f>INDEX(AM$78:AM$91,$D1836)/$E1836</f>
        <v/>
      </c>
      <c r="AN1836" s="40">
        <f>INDEX(AN$78:AN$91,$D1836)/$E1836</f>
        <v/>
      </c>
      <c r="AO1836" s="40">
        <f>INDEX(AO$78:AO$91,$D1836)/$E1836</f>
        <v/>
      </c>
      <c r="AP1836" s="40">
        <f>INDEX(AP$78:AP$91,$D1836)/$E1836</f>
        <v/>
      </c>
      <c r="AQ1836" s="40">
        <f>INDEX(AQ$78:AQ$91,$D1836)/$E1836</f>
        <v/>
      </c>
      <c r="AR1836" s="40">
        <f>INDEX(AR$78:AR$91,$D1836)/$E1836</f>
        <v/>
      </c>
      <c r="AS1836" s="40">
        <f>INDEX(AS$78:AS$91,$D1836)/$E1836</f>
        <v/>
      </c>
      <c r="AT1836" s="40">
        <f>INDEX(AT$78:AT$91,$D1836)/$E1836</f>
        <v/>
      </c>
      <c r="AU1836" s="40">
        <f>INDEX(AU$78:AU$91,$D1836)/$E1836</f>
        <v/>
      </c>
      <c r="AV1836" s="40">
        <f>INDEX(AV$78:AV$91,$D1836)/$E1836</f>
        <v/>
      </c>
      <c r="AW1836" s="40">
        <f>INDEX(AW$78:AW$91,$D1836)/$E1836</f>
        <v/>
      </c>
      <c r="AX1836" s="42">
        <f>NEWEXCISE(INDEX(AX$78:AX$91,$D1836),$E1836)</f>
        <v/>
      </c>
    </row>
    <row r="1837" hidden="1" outlineLevel="2">
      <c r="A1837" s="5" t="inlineStr">
        <is>
          <t>ntx</t>
        </is>
      </c>
      <c r="B1837" s="5" t="inlineStr">
        <is>
          <t>oop</t>
        </is>
      </c>
      <c r="C1837" s="5" t="inlineStr">
        <is>
          <t>oen</t>
        </is>
      </c>
      <c r="D1837" s="40">
        <f>INDEX(Inputs!$L$5:$L$132,MATCH($B1837&amp;"|"&amp;$C1837,Inputs!$A$5:$A$132,0))</f>
        <v/>
      </c>
      <c r="E1837" s="40">
        <f>INDEX(Inputs!$I$5:$I$132,MATCH($B1837&amp;"|"&amp;$C1837,Inputs!$A$5:$A$132,0))</f>
        <v/>
      </c>
      <c r="F1837" s="39" t="n"/>
      <c r="G1837" s="39" t="n"/>
      <c r="H1837" s="5">
        <f>INDEX(Variables!$B$5:$B$105,MATCH($A1837,Variables!$A$5:$A$105,0))&amp;IF($C1837="",""," | "&amp;INDEX(Mapping!$B$5:$B$26,MATCH($C1837,Mapping!$A$5:$A$26,0))&amp;" | "&amp;INDEX(Mapping!$B$30:$B$41,MATCH($B1837,Mapping!$A$30:$A$41,0)))</f>
        <v/>
      </c>
      <c r="I1837" s="5">
        <f>INDEX(Variables!$C$5:$C$105,MATCH($A1837,Variables!$A$5:$A$105,0))</f>
        <v/>
      </c>
      <c r="J1837" s="5">
        <f>INDEX(Variables!$E$5:$E$105,MATCH($A1837,Variables!$A$5:$A$105,0))</f>
        <v/>
      </c>
      <c r="K1837" s="25">
        <f>LOWER(Settings!$C$4)&amp;".mit."&amp;$A1837&amp;IF($C1837="","","."&amp;$C1837&amp;"."&amp;$B1837)&amp;IF(INDEX(Variables!$D$5:$D$105,MATCH($A1837,Variables!$A$5:$A$105,0))="","","."&amp;INDEX(Variables!$D$5:$D$105,MATCH($A1837,Variables!$A$5:$A$105,0)))&amp;"."&amp;K$5</f>
        <v/>
      </c>
      <c r="L1837" s="41">
        <f>INDEX(L$78:L$91,$D1837)/$E1837</f>
        <v/>
      </c>
      <c r="M1837" s="40">
        <f>INDEX(M$78:M$91,$D1837)/$E1837</f>
        <v/>
      </c>
      <c r="N1837" s="40">
        <f>INDEX(N$78:N$91,$D1837)/$E1837</f>
        <v/>
      </c>
      <c r="O1837" s="40">
        <f>INDEX(O$78:O$91,$D1837)/$E1837</f>
        <v/>
      </c>
      <c r="P1837" s="40">
        <f>INDEX(P$78:P$91,$D1837)/$E1837</f>
        <v/>
      </c>
      <c r="Q1837" s="40">
        <f>INDEX(Q$78:Q$91,$D1837)/$E1837</f>
        <v/>
      </c>
      <c r="R1837" s="40">
        <f>INDEX(R$78:R$91,$D1837)/$E1837</f>
        <v/>
      </c>
      <c r="S1837" s="40">
        <f>INDEX(S$78:S$91,$D1837)/$E1837</f>
        <v/>
      </c>
      <c r="T1837" s="40">
        <f>INDEX(T$78:T$91,$D1837)/$E1837</f>
        <v/>
      </c>
      <c r="U1837" s="40">
        <f>INDEX(U$78:U$91,$D1837)/$E1837</f>
        <v/>
      </c>
      <c r="V1837" s="40">
        <f>INDEX(V$78:V$91,$D1837)/$E1837</f>
        <v/>
      </c>
      <c r="W1837" s="40">
        <f>INDEX(W$78:W$91,$D1837)/$E1837</f>
        <v/>
      </c>
      <c r="X1837" s="40">
        <f>INDEX(X$78:X$91,$D1837)/$E1837</f>
        <v/>
      </c>
      <c r="Y1837" s="40">
        <f>INDEX(Y$78:Y$91,$D1837)/$E1837</f>
        <v/>
      </c>
      <c r="Z1837" s="40">
        <f>INDEX(Z$78:Z$91,$D1837)/$E1837</f>
        <v/>
      </c>
      <c r="AA1837" s="40">
        <f>INDEX(AA$78:AA$91,$D1837)/$E1837</f>
        <v/>
      </c>
      <c r="AB1837" s="40">
        <f>INDEX(AB$78:AB$91,$D1837)/$E1837</f>
        <v/>
      </c>
      <c r="AC1837" s="40">
        <f>INDEX(AC$78:AC$91,$D1837)/$E1837</f>
        <v/>
      </c>
      <c r="AD1837" s="42">
        <f>NEWEXCISE(INDEX(AD$78:AD$91,$D1837),$E1837)</f>
        <v/>
      </c>
      <c r="AE1837" s="25">
        <f>LOWER(Settings!$C$4)&amp;".mit."&amp;$A1837&amp;IF($C1837="","","."&amp;$C1837&amp;"."&amp;$B1837)&amp;IF(INDEX(Variables!$D$5:$D$105,MATCH($A1837,Variables!$A$5:$A$105,0))="","","."&amp;INDEX(Variables!$D$5:$D$105,MATCH($A1837,Variables!$A$5:$A$105,0)))&amp;"."&amp;AE$5</f>
        <v/>
      </c>
      <c r="AF1837" s="41">
        <f>INDEX(AF$78:AF$91,$D1837)/$E1837</f>
        <v/>
      </c>
      <c r="AG1837" s="40">
        <f>INDEX(AG$78:AG$91,$D1837)/$E1837</f>
        <v/>
      </c>
      <c r="AH1837" s="40">
        <f>INDEX(AH$78:AH$91,$D1837)/$E1837</f>
        <v/>
      </c>
      <c r="AI1837" s="40">
        <f>INDEX(AI$78:AI$91,$D1837)/$E1837</f>
        <v/>
      </c>
      <c r="AJ1837" s="40">
        <f>INDEX(AJ$78:AJ$91,$D1837)/$E1837</f>
        <v/>
      </c>
      <c r="AK1837" s="40">
        <f>INDEX(AK$78:AK$91,$D1837)/$E1837</f>
        <v/>
      </c>
      <c r="AL1837" s="40">
        <f>INDEX(AL$78:AL$91,$D1837)/$E1837</f>
        <v/>
      </c>
      <c r="AM1837" s="40">
        <f>INDEX(AM$78:AM$91,$D1837)/$E1837</f>
        <v/>
      </c>
      <c r="AN1837" s="40">
        <f>INDEX(AN$78:AN$91,$D1837)/$E1837</f>
        <v/>
      </c>
      <c r="AO1837" s="40">
        <f>INDEX(AO$78:AO$91,$D1837)/$E1837</f>
        <v/>
      </c>
      <c r="AP1837" s="40">
        <f>INDEX(AP$78:AP$91,$D1837)/$E1837</f>
        <v/>
      </c>
      <c r="AQ1837" s="40">
        <f>INDEX(AQ$78:AQ$91,$D1837)/$E1837</f>
        <v/>
      </c>
      <c r="AR1837" s="40">
        <f>INDEX(AR$78:AR$91,$D1837)/$E1837</f>
        <v/>
      </c>
      <c r="AS1837" s="40">
        <f>INDEX(AS$78:AS$91,$D1837)/$E1837</f>
        <v/>
      </c>
      <c r="AT1837" s="40">
        <f>INDEX(AT$78:AT$91,$D1837)/$E1837</f>
        <v/>
      </c>
      <c r="AU1837" s="40">
        <f>INDEX(AU$78:AU$91,$D1837)/$E1837</f>
        <v/>
      </c>
      <c r="AV1837" s="40">
        <f>INDEX(AV$78:AV$91,$D1837)/$E1837</f>
        <v/>
      </c>
      <c r="AW1837" s="40">
        <f>INDEX(AW$78:AW$91,$D1837)/$E1837</f>
        <v/>
      </c>
      <c r="AX1837" s="42">
        <f>NEWEXCISE(INDEX(AX$78:AX$91,$D1837),$E1837)</f>
        <v/>
      </c>
    </row>
    <row r="1838" hidden="1" outlineLevel="2">
      <c r="A1838" s="5" t="inlineStr">
        <is>
          <t>ntx</t>
        </is>
      </c>
      <c r="B1838" s="5" t="inlineStr">
        <is>
          <t>bio</t>
        </is>
      </c>
      <c r="C1838" s="5" t="inlineStr">
        <is>
          <t>oen</t>
        </is>
      </c>
      <c r="D1838" s="40">
        <f>INDEX(Inputs!$L$5:$L$132,MATCH($B1838&amp;"|"&amp;$C1838,Inputs!$A$5:$A$132,0))</f>
        <v/>
      </c>
      <c r="E1838" s="40">
        <f>INDEX(Inputs!$I$5:$I$132,MATCH($B1838&amp;"|"&amp;$C1838,Inputs!$A$5:$A$132,0))</f>
        <v/>
      </c>
      <c r="F1838" s="39" t="n"/>
      <c r="G1838" s="39" t="n"/>
      <c r="H1838" s="5">
        <f>INDEX(Variables!$B$5:$B$105,MATCH($A1838,Variables!$A$5:$A$105,0))&amp;IF($C1838="",""," | "&amp;INDEX(Mapping!$B$5:$B$26,MATCH($C1838,Mapping!$A$5:$A$26,0))&amp;" | "&amp;INDEX(Mapping!$B$30:$B$41,MATCH($B1838,Mapping!$A$30:$A$41,0)))</f>
        <v/>
      </c>
      <c r="I1838" s="5">
        <f>INDEX(Variables!$C$5:$C$105,MATCH($A1838,Variables!$A$5:$A$105,0))</f>
        <v/>
      </c>
      <c r="J1838" s="5">
        <f>INDEX(Variables!$E$5:$E$105,MATCH($A1838,Variables!$A$5:$A$105,0))</f>
        <v/>
      </c>
      <c r="K1838" s="25">
        <f>LOWER(Settings!$C$4)&amp;".mit."&amp;$A1838&amp;IF($C1838="","","."&amp;$C1838&amp;"."&amp;$B1838)&amp;IF(INDEX(Variables!$D$5:$D$105,MATCH($A1838,Variables!$A$5:$A$105,0))="","","."&amp;INDEX(Variables!$D$5:$D$105,MATCH($A1838,Variables!$A$5:$A$105,0)))&amp;"."&amp;K$5</f>
        <v/>
      </c>
      <c r="L1838" s="41">
        <f>INDEX(L$78:L$91,$D1838)/$E1838</f>
        <v/>
      </c>
      <c r="M1838" s="40">
        <f>INDEX(M$78:M$91,$D1838)/$E1838</f>
        <v/>
      </c>
      <c r="N1838" s="40">
        <f>INDEX(N$78:N$91,$D1838)/$E1838</f>
        <v/>
      </c>
      <c r="O1838" s="40">
        <f>INDEX(O$78:O$91,$D1838)/$E1838</f>
        <v/>
      </c>
      <c r="P1838" s="40">
        <f>INDEX(P$78:P$91,$D1838)/$E1838</f>
        <v/>
      </c>
      <c r="Q1838" s="40">
        <f>INDEX(Q$78:Q$91,$D1838)/$E1838</f>
        <v/>
      </c>
      <c r="R1838" s="40">
        <f>INDEX(R$78:R$91,$D1838)/$E1838</f>
        <v/>
      </c>
      <c r="S1838" s="40">
        <f>INDEX(S$78:S$91,$D1838)/$E1838</f>
        <v/>
      </c>
      <c r="T1838" s="40">
        <f>INDEX(T$78:T$91,$D1838)/$E1838</f>
        <v/>
      </c>
      <c r="U1838" s="40">
        <f>INDEX(U$78:U$91,$D1838)/$E1838</f>
        <v/>
      </c>
      <c r="V1838" s="40">
        <f>INDEX(V$78:V$91,$D1838)/$E1838</f>
        <v/>
      </c>
      <c r="W1838" s="40">
        <f>INDEX(W$78:W$91,$D1838)/$E1838</f>
        <v/>
      </c>
      <c r="X1838" s="40">
        <f>INDEX(X$78:X$91,$D1838)/$E1838</f>
        <v/>
      </c>
      <c r="Y1838" s="40">
        <f>INDEX(Y$78:Y$91,$D1838)/$E1838</f>
        <v/>
      </c>
      <c r="Z1838" s="40">
        <f>INDEX(Z$78:Z$91,$D1838)/$E1838</f>
        <v/>
      </c>
      <c r="AA1838" s="40">
        <f>INDEX(AA$78:AA$91,$D1838)/$E1838</f>
        <v/>
      </c>
      <c r="AB1838" s="40">
        <f>INDEX(AB$78:AB$91,$D1838)/$E1838</f>
        <v/>
      </c>
      <c r="AC1838" s="40">
        <f>INDEX(AC$78:AC$91,$D1838)/$E1838</f>
        <v/>
      </c>
      <c r="AD1838" s="42">
        <f>NEWEXCISE(INDEX(AD$78:AD$91,$D1838),$E1838)</f>
        <v/>
      </c>
      <c r="AE1838" s="25">
        <f>LOWER(Settings!$C$4)&amp;".mit."&amp;$A1838&amp;IF($C1838="","","."&amp;$C1838&amp;"."&amp;$B1838)&amp;IF(INDEX(Variables!$D$5:$D$105,MATCH($A1838,Variables!$A$5:$A$105,0))="","","."&amp;INDEX(Variables!$D$5:$D$105,MATCH($A1838,Variables!$A$5:$A$105,0)))&amp;"."&amp;AE$5</f>
        <v/>
      </c>
      <c r="AF1838" s="41">
        <f>INDEX(AF$78:AF$91,$D1838)/$E1838</f>
        <v/>
      </c>
      <c r="AG1838" s="40">
        <f>INDEX(AG$78:AG$91,$D1838)/$E1838</f>
        <v/>
      </c>
      <c r="AH1838" s="40">
        <f>INDEX(AH$78:AH$91,$D1838)/$E1838</f>
        <v/>
      </c>
      <c r="AI1838" s="40">
        <f>INDEX(AI$78:AI$91,$D1838)/$E1838</f>
        <v/>
      </c>
      <c r="AJ1838" s="40">
        <f>INDEX(AJ$78:AJ$91,$D1838)/$E1838</f>
        <v/>
      </c>
      <c r="AK1838" s="40">
        <f>INDEX(AK$78:AK$91,$D1838)/$E1838</f>
        <v/>
      </c>
      <c r="AL1838" s="40">
        <f>INDEX(AL$78:AL$91,$D1838)/$E1838</f>
        <v/>
      </c>
      <c r="AM1838" s="40">
        <f>INDEX(AM$78:AM$91,$D1838)/$E1838</f>
        <v/>
      </c>
      <c r="AN1838" s="40">
        <f>INDEX(AN$78:AN$91,$D1838)/$E1838</f>
        <v/>
      </c>
      <c r="AO1838" s="40">
        <f>INDEX(AO$78:AO$91,$D1838)/$E1838</f>
        <v/>
      </c>
      <c r="AP1838" s="40">
        <f>INDEX(AP$78:AP$91,$D1838)/$E1838</f>
        <v/>
      </c>
      <c r="AQ1838" s="40">
        <f>INDEX(AQ$78:AQ$91,$D1838)/$E1838</f>
        <v/>
      </c>
      <c r="AR1838" s="40">
        <f>INDEX(AR$78:AR$91,$D1838)/$E1838</f>
        <v/>
      </c>
      <c r="AS1838" s="40">
        <f>INDEX(AS$78:AS$91,$D1838)/$E1838</f>
        <v/>
      </c>
      <c r="AT1838" s="40">
        <f>INDEX(AT$78:AT$91,$D1838)/$E1838</f>
        <v/>
      </c>
      <c r="AU1838" s="40">
        <f>INDEX(AU$78:AU$91,$D1838)/$E1838</f>
        <v/>
      </c>
      <c r="AV1838" s="40">
        <f>INDEX(AV$78:AV$91,$D1838)/$E1838</f>
        <v/>
      </c>
      <c r="AW1838" s="40">
        <f>INDEX(AW$78:AW$91,$D1838)/$E1838</f>
        <v/>
      </c>
      <c r="AX1838" s="42">
        <f>NEWEXCISE(INDEX(AX$78:AX$91,$D1838),$E1838)</f>
        <v/>
      </c>
    </row>
    <row r="1839" hidden="1" outlineLevel="2"/>
    <row r="1840" hidden="1" outlineLevel="2">
      <c r="A1840" s="5" t="inlineStr">
        <is>
          <t>nce</t>
        </is>
      </c>
      <c r="B1840" s="5" t="inlineStr">
        <is>
          <t>coa</t>
        </is>
      </c>
      <c r="C1840" s="5" t="inlineStr">
        <is>
          <t>oen</t>
        </is>
      </c>
      <c r="D1840" s="39" t="n"/>
      <c r="E1840" s="39" t="n"/>
      <c r="F1840" s="39" t="n"/>
      <c r="G1840" s="39" t="n"/>
      <c r="H1840" s="5">
        <f>INDEX(Variables!$B$5:$B$105,MATCH($A1840,Variables!$A$5:$A$105,0))&amp;IF($C1840="",""," | "&amp;INDEX(Mapping!$B$5:$B$26,MATCH($C1840,Mapping!$A$5:$A$26,0))&amp;" | "&amp;INDEX(Mapping!$B$30:$B$41,MATCH($B1840,Mapping!$A$30:$A$41,0)))</f>
        <v/>
      </c>
      <c r="I1840" s="5">
        <f>INDEX(Variables!$C$5:$C$105,MATCH($A1840,Variables!$A$5:$A$105,0))</f>
        <v/>
      </c>
      <c r="J1840" s="5">
        <f>INDEX(Variables!$E$5:$E$105,MATCH($A1840,Variables!$A$5:$A$105,0))</f>
        <v/>
      </c>
      <c r="K1840" s="25">
        <f>LOWER(Settings!$C$4)&amp;".mit."&amp;$A1840&amp;IF($C1840="","","."&amp;$C1840&amp;"."&amp;$B1840)&amp;IF(INDEX(Variables!$D$5:$D$105,MATCH($A1840,Variables!$A$5:$A$105,0))="","","."&amp;INDEX(Variables!$D$5:$D$105,MATCH($A1840,Variables!$A$5:$A$105,0)))&amp;"."&amp;K$5</f>
        <v/>
      </c>
      <c r="L1840" s="41">
        <f>L1813+L1822+L1831</f>
        <v/>
      </c>
      <c r="M1840" s="40">
        <f>M1813+M1822+M1831</f>
        <v/>
      </c>
      <c r="N1840" s="40">
        <f>N1813+N1822+N1831</f>
        <v/>
      </c>
      <c r="O1840" s="40">
        <f>O1813+O1822+O1831</f>
        <v/>
      </c>
      <c r="P1840" s="40">
        <f>P1813+P1822+P1831</f>
        <v/>
      </c>
      <c r="Q1840" s="40">
        <f>Q1813+Q1822+Q1831</f>
        <v/>
      </c>
      <c r="R1840" s="40">
        <f>R1813+R1822+R1831</f>
        <v/>
      </c>
      <c r="S1840" s="40">
        <f>S1813+S1822+S1831</f>
        <v/>
      </c>
      <c r="T1840" s="40">
        <f>T1813+T1822+T1831</f>
        <v/>
      </c>
      <c r="U1840" s="40">
        <f>U1813+U1822+U1831</f>
        <v/>
      </c>
      <c r="V1840" s="40">
        <f>V1813+V1822+V1831</f>
        <v/>
      </c>
      <c r="W1840" s="40">
        <f>W1813+W1822+W1831</f>
        <v/>
      </c>
      <c r="X1840" s="40">
        <f>X1813+X1822+X1831</f>
        <v/>
      </c>
      <c r="Y1840" s="40">
        <f>Y1813+Y1822+Y1831</f>
        <v/>
      </c>
      <c r="Z1840" s="40">
        <f>Z1813+Z1822+Z1831</f>
        <v/>
      </c>
      <c r="AA1840" s="40">
        <f>AA1813+AA1822+AA1831</f>
        <v/>
      </c>
      <c r="AB1840" s="40">
        <f>AB1813+AB1822+AB1831</f>
        <v/>
      </c>
      <c r="AC1840" s="40">
        <f>AC1813+AC1822+AC1831</f>
        <v/>
      </c>
      <c r="AD1840" s="42">
        <f>NEWPOLICY(AD1813,AD1822,AD1831)</f>
        <v/>
      </c>
      <c r="AE1840" s="25">
        <f>LOWER(Settings!$C$4)&amp;".mit."&amp;$A1840&amp;IF($C1840="","","."&amp;$C1840&amp;"."&amp;$B1840)&amp;IF(INDEX(Variables!$D$5:$D$105,MATCH($A1840,Variables!$A$5:$A$105,0))="","","."&amp;INDEX(Variables!$D$5:$D$105,MATCH($A1840,Variables!$A$5:$A$105,0)))&amp;"."&amp;AE$5</f>
        <v/>
      </c>
      <c r="AF1840" s="41">
        <f>AF1813+AF1822+AF1831</f>
        <v/>
      </c>
      <c r="AG1840" s="40">
        <f>AG1813+AG1822+AG1831</f>
        <v/>
      </c>
      <c r="AH1840" s="40">
        <f>AH1813+AH1822+AH1831</f>
        <v/>
      </c>
      <c r="AI1840" s="40">
        <f>AI1813+AI1822+AI1831</f>
        <v/>
      </c>
      <c r="AJ1840" s="40">
        <f>AJ1813+AJ1822+AJ1831</f>
        <v/>
      </c>
      <c r="AK1840" s="40">
        <f>AK1813+AK1822+AK1831</f>
        <v/>
      </c>
      <c r="AL1840" s="40">
        <f>AL1813+AL1822+AL1831</f>
        <v/>
      </c>
      <c r="AM1840" s="40">
        <f>AM1813+AM1822+AM1831</f>
        <v/>
      </c>
      <c r="AN1840" s="40">
        <f>AN1813+AN1822+AN1831</f>
        <v/>
      </c>
      <c r="AO1840" s="40">
        <f>AO1813+AO1822+AO1831</f>
        <v/>
      </c>
      <c r="AP1840" s="40">
        <f>AP1813+AP1822+AP1831</f>
        <v/>
      </c>
      <c r="AQ1840" s="40">
        <f>AQ1813+AQ1822+AQ1831</f>
        <v/>
      </c>
      <c r="AR1840" s="40">
        <f>AR1813+AR1822+AR1831</f>
        <v/>
      </c>
      <c r="AS1840" s="40">
        <f>AS1813+AS1822+AS1831</f>
        <v/>
      </c>
      <c r="AT1840" s="40">
        <f>AT1813+AT1822+AT1831</f>
        <v/>
      </c>
      <c r="AU1840" s="40">
        <f>AU1813+AU1822+AU1831</f>
        <v/>
      </c>
      <c r="AV1840" s="40">
        <f>AV1813+AV1822+AV1831</f>
        <v/>
      </c>
      <c r="AW1840" s="40">
        <f>AW1813+AW1822+AW1831</f>
        <v/>
      </c>
      <c r="AX1840" s="42">
        <f>NEWPOLICY(AX1813,AX1822,AX1831)</f>
        <v/>
      </c>
    </row>
    <row r="1841" hidden="1" outlineLevel="2">
      <c r="A1841" s="5" t="inlineStr">
        <is>
          <t>nce</t>
        </is>
      </c>
      <c r="B1841" s="5" t="inlineStr">
        <is>
          <t>nga</t>
        </is>
      </c>
      <c r="C1841" s="5" t="inlineStr">
        <is>
          <t>oen</t>
        </is>
      </c>
      <c r="D1841" s="39" t="n"/>
      <c r="E1841" s="39" t="n"/>
      <c r="F1841" s="39" t="n"/>
      <c r="G1841" s="39" t="n"/>
      <c r="H1841" s="5">
        <f>INDEX(Variables!$B$5:$B$105,MATCH($A1841,Variables!$A$5:$A$105,0))&amp;IF($C1841="",""," | "&amp;INDEX(Mapping!$B$5:$B$26,MATCH($C1841,Mapping!$A$5:$A$26,0))&amp;" | "&amp;INDEX(Mapping!$B$30:$B$41,MATCH($B1841,Mapping!$A$30:$A$41,0)))</f>
        <v/>
      </c>
      <c r="I1841" s="5">
        <f>INDEX(Variables!$C$5:$C$105,MATCH($A1841,Variables!$A$5:$A$105,0))</f>
        <v/>
      </c>
      <c r="J1841" s="5">
        <f>INDEX(Variables!$E$5:$E$105,MATCH($A1841,Variables!$A$5:$A$105,0))</f>
        <v/>
      </c>
      <c r="K1841" s="25">
        <f>LOWER(Settings!$C$4)&amp;".mit."&amp;$A1841&amp;IF($C1841="","","."&amp;$C1841&amp;"."&amp;$B1841)&amp;IF(INDEX(Variables!$D$5:$D$105,MATCH($A1841,Variables!$A$5:$A$105,0))="","","."&amp;INDEX(Variables!$D$5:$D$105,MATCH($A1841,Variables!$A$5:$A$105,0)))&amp;"."&amp;K$5</f>
        <v/>
      </c>
      <c r="L1841" s="41">
        <f>L1814+L1823+L1832</f>
        <v/>
      </c>
      <c r="M1841" s="40">
        <f>M1814+M1823+M1832</f>
        <v/>
      </c>
      <c r="N1841" s="40">
        <f>N1814+N1823+N1832</f>
        <v/>
      </c>
      <c r="O1841" s="40">
        <f>O1814+O1823+O1832</f>
        <v/>
      </c>
      <c r="P1841" s="40">
        <f>P1814+P1823+P1832</f>
        <v/>
      </c>
      <c r="Q1841" s="40">
        <f>Q1814+Q1823+Q1832</f>
        <v/>
      </c>
      <c r="R1841" s="40">
        <f>R1814+R1823+R1832</f>
        <v/>
      </c>
      <c r="S1841" s="40">
        <f>S1814+S1823+S1832</f>
        <v/>
      </c>
      <c r="T1841" s="40">
        <f>T1814+T1823+T1832</f>
        <v/>
      </c>
      <c r="U1841" s="40">
        <f>U1814+U1823+U1832</f>
        <v/>
      </c>
      <c r="V1841" s="40">
        <f>V1814+V1823+V1832</f>
        <v/>
      </c>
      <c r="W1841" s="40">
        <f>W1814+W1823+W1832</f>
        <v/>
      </c>
      <c r="X1841" s="40">
        <f>X1814+X1823+X1832</f>
        <v/>
      </c>
      <c r="Y1841" s="40">
        <f>Y1814+Y1823+Y1832</f>
        <v/>
      </c>
      <c r="Z1841" s="40">
        <f>Z1814+Z1823+Z1832</f>
        <v/>
      </c>
      <c r="AA1841" s="40">
        <f>AA1814+AA1823+AA1832</f>
        <v/>
      </c>
      <c r="AB1841" s="40">
        <f>AB1814+AB1823+AB1832</f>
        <v/>
      </c>
      <c r="AC1841" s="40">
        <f>AC1814+AC1823+AC1832</f>
        <v/>
      </c>
      <c r="AD1841" s="42">
        <f>NEWPOLICY(AD1814,AD1823,AD1832)</f>
        <v/>
      </c>
      <c r="AE1841" s="25">
        <f>LOWER(Settings!$C$4)&amp;".mit."&amp;$A1841&amp;IF($C1841="","","."&amp;$C1841&amp;"."&amp;$B1841)&amp;IF(INDEX(Variables!$D$5:$D$105,MATCH($A1841,Variables!$A$5:$A$105,0))="","","."&amp;INDEX(Variables!$D$5:$D$105,MATCH($A1841,Variables!$A$5:$A$105,0)))&amp;"."&amp;AE$5</f>
        <v/>
      </c>
      <c r="AF1841" s="41">
        <f>AF1814+AF1823+AF1832</f>
        <v/>
      </c>
      <c r="AG1841" s="40">
        <f>AG1814+AG1823+AG1832</f>
        <v/>
      </c>
      <c r="AH1841" s="40">
        <f>AH1814+AH1823+AH1832</f>
        <v/>
      </c>
      <c r="AI1841" s="40">
        <f>AI1814+AI1823+AI1832</f>
        <v/>
      </c>
      <c r="AJ1841" s="40">
        <f>AJ1814+AJ1823+AJ1832</f>
        <v/>
      </c>
      <c r="AK1841" s="40">
        <f>AK1814+AK1823+AK1832</f>
        <v/>
      </c>
      <c r="AL1841" s="40">
        <f>AL1814+AL1823+AL1832</f>
        <v/>
      </c>
      <c r="AM1841" s="40">
        <f>AM1814+AM1823+AM1832</f>
        <v/>
      </c>
      <c r="AN1841" s="40">
        <f>AN1814+AN1823+AN1832</f>
        <v/>
      </c>
      <c r="AO1841" s="40">
        <f>AO1814+AO1823+AO1832</f>
        <v/>
      </c>
      <c r="AP1841" s="40">
        <f>AP1814+AP1823+AP1832</f>
        <v/>
      </c>
      <c r="AQ1841" s="40">
        <f>AQ1814+AQ1823+AQ1832</f>
        <v/>
      </c>
      <c r="AR1841" s="40">
        <f>AR1814+AR1823+AR1832</f>
        <v/>
      </c>
      <c r="AS1841" s="40">
        <f>AS1814+AS1823+AS1832</f>
        <v/>
      </c>
      <c r="AT1841" s="40">
        <f>AT1814+AT1823+AT1832</f>
        <v/>
      </c>
      <c r="AU1841" s="40">
        <f>AU1814+AU1823+AU1832</f>
        <v/>
      </c>
      <c r="AV1841" s="40">
        <f>AV1814+AV1823+AV1832</f>
        <v/>
      </c>
      <c r="AW1841" s="40">
        <f>AW1814+AW1823+AW1832</f>
        <v/>
      </c>
      <c r="AX1841" s="42">
        <f>NEWPOLICY(AX1814,AX1823,AX1832)</f>
        <v/>
      </c>
    </row>
    <row r="1842" hidden="1" outlineLevel="2">
      <c r="A1842" s="5" t="inlineStr">
        <is>
          <t>nce</t>
        </is>
      </c>
      <c r="B1842" s="5" t="inlineStr">
        <is>
          <t>gso</t>
        </is>
      </c>
      <c r="C1842" s="5" t="inlineStr">
        <is>
          <t>oen</t>
        </is>
      </c>
      <c r="D1842" s="39" t="n"/>
      <c r="E1842" s="39" t="n"/>
      <c r="F1842" s="39" t="n"/>
      <c r="G1842" s="39" t="n"/>
      <c r="H1842" s="5">
        <f>INDEX(Variables!$B$5:$B$105,MATCH($A1842,Variables!$A$5:$A$105,0))&amp;IF($C1842="",""," | "&amp;INDEX(Mapping!$B$5:$B$26,MATCH($C1842,Mapping!$A$5:$A$26,0))&amp;" | "&amp;INDEX(Mapping!$B$30:$B$41,MATCH($B1842,Mapping!$A$30:$A$41,0)))</f>
        <v/>
      </c>
      <c r="I1842" s="5">
        <f>INDEX(Variables!$C$5:$C$105,MATCH($A1842,Variables!$A$5:$A$105,0))</f>
        <v/>
      </c>
      <c r="J1842" s="5">
        <f>INDEX(Variables!$E$5:$E$105,MATCH($A1842,Variables!$A$5:$A$105,0))</f>
        <v/>
      </c>
      <c r="K1842" s="25">
        <f>LOWER(Settings!$C$4)&amp;".mit."&amp;$A1842&amp;IF($C1842="","","."&amp;$C1842&amp;"."&amp;$B1842)&amp;IF(INDEX(Variables!$D$5:$D$105,MATCH($A1842,Variables!$A$5:$A$105,0))="","","."&amp;INDEX(Variables!$D$5:$D$105,MATCH($A1842,Variables!$A$5:$A$105,0)))&amp;"."&amp;K$5</f>
        <v/>
      </c>
      <c r="L1842" s="41">
        <f>L1815+L1824+L1833</f>
        <v/>
      </c>
      <c r="M1842" s="40">
        <f>M1815+M1824+M1833</f>
        <v/>
      </c>
      <c r="N1842" s="40">
        <f>N1815+N1824+N1833</f>
        <v/>
      </c>
      <c r="O1842" s="40">
        <f>O1815+O1824+O1833</f>
        <v/>
      </c>
      <c r="P1842" s="40">
        <f>P1815+P1824+P1833</f>
        <v/>
      </c>
      <c r="Q1842" s="40">
        <f>Q1815+Q1824+Q1833</f>
        <v/>
      </c>
      <c r="R1842" s="40">
        <f>R1815+R1824+R1833</f>
        <v/>
      </c>
      <c r="S1842" s="40">
        <f>S1815+S1824+S1833</f>
        <v/>
      </c>
      <c r="T1842" s="40">
        <f>T1815+T1824+T1833</f>
        <v/>
      </c>
      <c r="U1842" s="40">
        <f>U1815+U1824+U1833</f>
        <v/>
      </c>
      <c r="V1842" s="40">
        <f>V1815+V1824+V1833</f>
        <v/>
      </c>
      <c r="W1842" s="40">
        <f>W1815+W1824+W1833</f>
        <v/>
      </c>
      <c r="X1842" s="40">
        <f>X1815+X1824+X1833</f>
        <v/>
      </c>
      <c r="Y1842" s="40">
        <f>Y1815+Y1824+Y1833</f>
        <v/>
      </c>
      <c r="Z1842" s="40">
        <f>Z1815+Z1824+Z1833</f>
        <v/>
      </c>
      <c r="AA1842" s="40">
        <f>AA1815+AA1824+AA1833</f>
        <v/>
      </c>
      <c r="AB1842" s="40">
        <f>AB1815+AB1824+AB1833</f>
        <v/>
      </c>
      <c r="AC1842" s="40">
        <f>AC1815+AC1824+AC1833</f>
        <v/>
      </c>
      <c r="AD1842" s="42">
        <f>NEWPOLICY(AD1815,AD1824,AD1833)</f>
        <v/>
      </c>
      <c r="AE1842" s="25">
        <f>LOWER(Settings!$C$4)&amp;".mit."&amp;$A1842&amp;IF($C1842="","","."&amp;$C1842&amp;"."&amp;$B1842)&amp;IF(INDEX(Variables!$D$5:$D$105,MATCH($A1842,Variables!$A$5:$A$105,0))="","","."&amp;INDEX(Variables!$D$5:$D$105,MATCH($A1842,Variables!$A$5:$A$105,0)))&amp;"."&amp;AE$5</f>
        <v/>
      </c>
      <c r="AF1842" s="41">
        <f>AF1815+AF1824+AF1833</f>
        <v/>
      </c>
      <c r="AG1842" s="40">
        <f>AG1815+AG1824+AG1833</f>
        <v/>
      </c>
      <c r="AH1842" s="40">
        <f>AH1815+AH1824+AH1833</f>
        <v/>
      </c>
      <c r="AI1842" s="40">
        <f>AI1815+AI1824+AI1833</f>
        <v/>
      </c>
      <c r="AJ1842" s="40">
        <f>AJ1815+AJ1824+AJ1833</f>
        <v/>
      </c>
      <c r="AK1842" s="40">
        <f>AK1815+AK1824+AK1833</f>
        <v/>
      </c>
      <c r="AL1842" s="40">
        <f>AL1815+AL1824+AL1833</f>
        <v/>
      </c>
      <c r="AM1842" s="40">
        <f>AM1815+AM1824+AM1833</f>
        <v/>
      </c>
      <c r="AN1842" s="40">
        <f>AN1815+AN1824+AN1833</f>
        <v/>
      </c>
      <c r="AO1842" s="40">
        <f>AO1815+AO1824+AO1833</f>
        <v/>
      </c>
      <c r="AP1842" s="40">
        <f>AP1815+AP1824+AP1833</f>
        <v/>
      </c>
      <c r="AQ1842" s="40">
        <f>AQ1815+AQ1824+AQ1833</f>
        <v/>
      </c>
      <c r="AR1842" s="40">
        <f>AR1815+AR1824+AR1833</f>
        <v/>
      </c>
      <c r="AS1842" s="40">
        <f>AS1815+AS1824+AS1833</f>
        <v/>
      </c>
      <c r="AT1842" s="40">
        <f>AT1815+AT1824+AT1833</f>
        <v/>
      </c>
      <c r="AU1842" s="40">
        <f>AU1815+AU1824+AU1833</f>
        <v/>
      </c>
      <c r="AV1842" s="40">
        <f>AV1815+AV1824+AV1833</f>
        <v/>
      </c>
      <c r="AW1842" s="40">
        <f>AW1815+AW1824+AW1833</f>
        <v/>
      </c>
      <c r="AX1842" s="42">
        <f>NEWPOLICY(AX1815,AX1824,AX1833)</f>
        <v/>
      </c>
    </row>
    <row r="1843" hidden="1" outlineLevel="2">
      <c r="A1843" s="5" t="inlineStr">
        <is>
          <t>nce</t>
        </is>
      </c>
      <c r="B1843" s="5" t="inlineStr">
        <is>
          <t>die</t>
        </is>
      </c>
      <c r="C1843" s="5" t="inlineStr">
        <is>
          <t>oen</t>
        </is>
      </c>
      <c r="D1843" s="39" t="n"/>
      <c r="E1843" s="39" t="n"/>
      <c r="F1843" s="39" t="n"/>
      <c r="G1843" s="39" t="n"/>
      <c r="H1843" s="5">
        <f>INDEX(Variables!$B$5:$B$105,MATCH($A1843,Variables!$A$5:$A$105,0))&amp;IF($C1843="",""," | "&amp;INDEX(Mapping!$B$5:$B$26,MATCH($C1843,Mapping!$A$5:$A$26,0))&amp;" | "&amp;INDEX(Mapping!$B$30:$B$41,MATCH($B1843,Mapping!$A$30:$A$41,0)))</f>
        <v/>
      </c>
      <c r="I1843" s="5">
        <f>INDEX(Variables!$C$5:$C$105,MATCH($A1843,Variables!$A$5:$A$105,0))</f>
        <v/>
      </c>
      <c r="J1843" s="5">
        <f>INDEX(Variables!$E$5:$E$105,MATCH($A1843,Variables!$A$5:$A$105,0))</f>
        <v/>
      </c>
      <c r="K1843" s="25">
        <f>LOWER(Settings!$C$4)&amp;".mit."&amp;$A1843&amp;IF($C1843="","","."&amp;$C1843&amp;"."&amp;$B1843)&amp;IF(INDEX(Variables!$D$5:$D$105,MATCH($A1843,Variables!$A$5:$A$105,0))="","","."&amp;INDEX(Variables!$D$5:$D$105,MATCH($A1843,Variables!$A$5:$A$105,0)))&amp;"."&amp;K$5</f>
        <v/>
      </c>
      <c r="L1843" s="41">
        <f>L1816+L1825+L1834</f>
        <v/>
      </c>
      <c r="M1843" s="40">
        <f>M1816+M1825+M1834</f>
        <v/>
      </c>
      <c r="N1843" s="40">
        <f>N1816+N1825+N1834</f>
        <v/>
      </c>
      <c r="O1843" s="40">
        <f>O1816+O1825+O1834</f>
        <v/>
      </c>
      <c r="P1843" s="40">
        <f>P1816+P1825+P1834</f>
        <v/>
      </c>
      <c r="Q1843" s="40">
        <f>Q1816+Q1825+Q1834</f>
        <v/>
      </c>
      <c r="R1843" s="40">
        <f>R1816+R1825+R1834</f>
        <v/>
      </c>
      <c r="S1843" s="40">
        <f>S1816+S1825+S1834</f>
        <v/>
      </c>
      <c r="T1843" s="40">
        <f>T1816+T1825+T1834</f>
        <v/>
      </c>
      <c r="U1843" s="40">
        <f>U1816+U1825+U1834</f>
        <v/>
      </c>
      <c r="V1843" s="40">
        <f>V1816+V1825+V1834</f>
        <v/>
      </c>
      <c r="W1843" s="40">
        <f>W1816+W1825+W1834</f>
        <v/>
      </c>
      <c r="X1843" s="40">
        <f>X1816+X1825+X1834</f>
        <v/>
      </c>
      <c r="Y1843" s="40">
        <f>Y1816+Y1825+Y1834</f>
        <v/>
      </c>
      <c r="Z1843" s="40">
        <f>Z1816+Z1825+Z1834</f>
        <v/>
      </c>
      <c r="AA1843" s="40">
        <f>AA1816+AA1825+AA1834</f>
        <v/>
      </c>
      <c r="AB1843" s="40">
        <f>AB1816+AB1825+AB1834</f>
        <v/>
      </c>
      <c r="AC1843" s="40">
        <f>AC1816+AC1825+AC1834</f>
        <v/>
      </c>
      <c r="AD1843" s="42">
        <f>NEWPOLICY(AD1816,AD1825,AD1834)</f>
        <v/>
      </c>
      <c r="AE1843" s="25">
        <f>LOWER(Settings!$C$4)&amp;".mit."&amp;$A1843&amp;IF($C1843="","","."&amp;$C1843&amp;"."&amp;$B1843)&amp;IF(INDEX(Variables!$D$5:$D$105,MATCH($A1843,Variables!$A$5:$A$105,0))="","","."&amp;INDEX(Variables!$D$5:$D$105,MATCH($A1843,Variables!$A$5:$A$105,0)))&amp;"."&amp;AE$5</f>
        <v/>
      </c>
      <c r="AF1843" s="41">
        <f>AF1816+AF1825+AF1834</f>
        <v/>
      </c>
      <c r="AG1843" s="40">
        <f>AG1816+AG1825+AG1834</f>
        <v/>
      </c>
      <c r="AH1843" s="40">
        <f>AH1816+AH1825+AH1834</f>
        <v/>
      </c>
      <c r="AI1843" s="40">
        <f>AI1816+AI1825+AI1834</f>
        <v/>
      </c>
      <c r="AJ1843" s="40">
        <f>AJ1816+AJ1825+AJ1834</f>
        <v/>
      </c>
      <c r="AK1843" s="40">
        <f>AK1816+AK1825+AK1834</f>
        <v/>
      </c>
      <c r="AL1843" s="40">
        <f>AL1816+AL1825+AL1834</f>
        <v/>
      </c>
      <c r="AM1843" s="40">
        <f>AM1816+AM1825+AM1834</f>
        <v/>
      </c>
      <c r="AN1843" s="40">
        <f>AN1816+AN1825+AN1834</f>
        <v/>
      </c>
      <c r="AO1843" s="40">
        <f>AO1816+AO1825+AO1834</f>
        <v/>
      </c>
      <c r="AP1843" s="40">
        <f>AP1816+AP1825+AP1834</f>
        <v/>
      </c>
      <c r="AQ1843" s="40">
        <f>AQ1816+AQ1825+AQ1834</f>
        <v/>
      </c>
      <c r="AR1843" s="40">
        <f>AR1816+AR1825+AR1834</f>
        <v/>
      </c>
      <c r="AS1843" s="40">
        <f>AS1816+AS1825+AS1834</f>
        <v/>
      </c>
      <c r="AT1843" s="40">
        <f>AT1816+AT1825+AT1834</f>
        <v/>
      </c>
      <c r="AU1843" s="40">
        <f>AU1816+AU1825+AU1834</f>
        <v/>
      </c>
      <c r="AV1843" s="40">
        <f>AV1816+AV1825+AV1834</f>
        <v/>
      </c>
      <c r="AW1843" s="40">
        <f>AW1816+AW1825+AW1834</f>
        <v/>
      </c>
      <c r="AX1843" s="42">
        <f>NEWPOLICY(AX1816,AX1825,AX1834)</f>
        <v/>
      </c>
    </row>
    <row r="1844" hidden="1" outlineLevel="2">
      <c r="A1844" s="5" t="inlineStr">
        <is>
          <t>nce</t>
        </is>
      </c>
      <c r="B1844" s="5" t="inlineStr">
        <is>
          <t>lpg</t>
        </is>
      </c>
      <c r="C1844" s="5" t="inlineStr">
        <is>
          <t>oen</t>
        </is>
      </c>
      <c r="D1844" s="39" t="n"/>
      <c r="E1844" s="39" t="n"/>
      <c r="F1844" s="39" t="n"/>
      <c r="G1844" s="39" t="n"/>
      <c r="H1844" s="5">
        <f>INDEX(Variables!$B$5:$B$105,MATCH($A1844,Variables!$A$5:$A$105,0))&amp;IF($C1844="",""," | "&amp;INDEX(Mapping!$B$5:$B$26,MATCH($C1844,Mapping!$A$5:$A$26,0))&amp;" | "&amp;INDEX(Mapping!$B$30:$B$41,MATCH($B1844,Mapping!$A$30:$A$41,0)))</f>
        <v/>
      </c>
      <c r="I1844" s="5">
        <f>INDEX(Variables!$C$5:$C$105,MATCH($A1844,Variables!$A$5:$A$105,0))</f>
        <v/>
      </c>
      <c r="J1844" s="5">
        <f>INDEX(Variables!$E$5:$E$105,MATCH($A1844,Variables!$A$5:$A$105,0))</f>
        <v/>
      </c>
      <c r="K1844" s="25">
        <f>LOWER(Settings!$C$4)&amp;".mit."&amp;$A1844&amp;IF($C1844="","","."&amp;$C1844&amp;"."&amp;$B1844)&amp;IF(INDEX(Variables!$D$5:$D$105,MATCH($A1844,Variables!$A$5:$A$105,0))="","","."&amp;INDEX(Variables!$D$5:$D$105,MATCH($A1844,Variables!$A$5:$A$105,0)))&amp;"."&amp;K$5</f>
        <v/>
      </c>
      <c r="L1844" s="41">
        <f>L1817+L1826+L1835</f>
        <v/>
      </c>
      <c r="M1844" s="40">
        <f>M1817+M1826+M1835</f>
        <v/>
      </c>
      <c r="N1844" s="40">
        <f>N1817+N1826+N1835</f>
        <v/>
      </c>
      <c r="O1844" s="40">
        <f>O1817+O1826+O1835</f>
        <v/>
      </c>
      <c r="P1844" s="40">
        <f>P1817+P1826+P1835</f>
        <v/>
      </c>
      <c r="Q1844" s="40">
        <f>Q1817+Q1826+Q1835</f>
        <v/>
      </c>
      <c r="R1844" s="40">
        <f>R1817+R1826+R1835</f>
        <v/>
      </c>
      <c r="S1844" s="40">
        <f>S1817+S1826+S1835</f>
        <v/>
      </c>
      <c r="T1844" s="40">
        <f>T1817+T1826+T1835</f>
        <v/>
      </c>
      <c r="U1844" s="40">
        <f>U1817+U1826+U1835</f>
        <v/>
      </c>
      <c r="V1844" s="40">
        <f>V1817+V1826+V1835</f>
        <v/>
      </c>
      <c r="W1844" s="40">
        <f>W1817+W1826+W1835</f>
        <v/>
      </c>
      <c r="X1844" s="40">
        <f>X1817+X1826+X1835</f>
        <v/>
      </c>
      <c r="Y1844" s="40">
        <f>Y1817+Y1826+Y1835</f>
        <v/>
      </c>
      <c r="Z1844" s="40">
        <f>Z1817+Z1826+Z1835</f>
        <v/>
      </c>
      <c r="AA1844" s="40">
        <f>AA1817+AA1826+AA1835</f>
        <v/>
      </c>
      <c r="AB1844" s="40">
        <f>AB1817+AB1826+AB1835</f>
        <v/>
      </c>
      <c r="AC1844" s="40">
        <f>AC1817+AC1826+AC1835</f>
        <v/>
      </c>
      <c r="AD1844" s="42">
        <f>NEWPOLICY(AD1817,AD1826,AD1835)</f>
        <v/>
      </c>
      <c r="AE1844" s="25">
        <f>LOWER(Settings!$C$4)&amp;".mit."&amp;$A1844&amp;IF($C1844="","","."&amp;$C1844&amp;"."&amp;$B1844)&amp;IF(INDEX(Variables!$D$5:$D$105,MATCH($A1844,Variables!$A$5:$A$105,0))="","","."&amp;INDEX(Variables!$D$5:$D$105,MATCH($A1844,Variables!$A$5:$A$105,0)))&amp;"."&amp;AE$5</f>
        <v/>
      </c>
      <c r="AF1844" s="41">
        <f>AF1817+AF1826+AF1835</f>
        <v/>
      </c>
      <c r="AG1844" s="40">
        <f>AG1817+AG1826+AG1835</f>
        <v/>
      </c>
      <c r="AH1844" s="40">
        <f>AH1817+AH1826+AH1835</f>
        <v/>
      </c>
      <c r="AI1844" s="40">
        <f>AI1817+AI1826+AI1835</f>
        <v/>
      </c>
      <c r="AJ1844" s="40">
        <f>AJ1817+AJ1826+AJ1835</f>
        <v/>
      </c>
      <c r="AK1844" s="40">
        <f>AK1817+AK1826+AK1835</f>
        <v/>
      </c>
      <c r="AL1844" s="40">
        <f>AL1817+AL1826+AL1835</f>
        <v/>
      </c>
      <c r="AM1844" s="40">
        <f>AM1817+AM1826+AM1835</f>
        <v/>
      </c>
      <c r="AN1844" s="40">
        <f>AN1817+AN1826+AN1835</f>
        <v/>
      </c>
      <c r="AO1844" s="40">
        <f>AO1817+AO1826+AO1835</f>
        <v/>
      </c>
      <c r="AP1844" s="40">
        <f>AP1817+AP1826+AP1835</f>
        <v/>
      </c>
      <c r="AQ1844" s="40">
        <f>AQ1817+AQ1826+AQ1835</f>
        <v/>
      </c>
      <c r="AR1844" s="40">
        <f>AR1817+AR1826+AR1835</f>
        <v/>
      </c>
      <c r="AS1844" s="40">
        <f>AS1817+AS1826+AS1835</f>
        <v/>
      </c>
      <c r="AT1844" s="40">
        <f>AT1817+AT1826+AT1835</f>
        <v/>
      </c>
      <c r="AU1844" s="40">
        <f>AU1817+AU1826+AU1835</f>
        <v/>
      </c>
      <c r="AV1844" s="40">
        <f>AV1817+AV1826+AV1835</f>
        <v/>
      </c>
      <c r="AW1844" s="40">
        <f>AW1817+AW1826+AW1835</f>
        <v/>
      </c>
      <c r="AX1844" s="42">
        <f>NEWPOLICY(AX1817,AX1826,AX1835)</f>
        <v/>
      </c>
    </row>
    <row r="1845" hidden="1" outlineLevel="2">
      <c r="A1845" s="5" t="inlineStr">
        <is>
          <t>nce</t>
        </is>
      </c>
      <c r="B1845" s="5" t="inlineStr">
        <is>
          <t>ker</t>
        </is>
      </c>
      <c r="C1845" s="5" t="inlineStr">
        <is>
          <t>oen</t>
        </is>
      </c>
      <c r="D1845" s="39" t="n"/>
      <c r="E1845" s="39" t="n"/>
      <c r="F1845" s="39" t="n"/>
      <c r="G1845" s="39" t="n"/>
      <c r="H1845" s="5">
        <f>INDEX(Variables!$B$5:$B$105,MATCH($A1845,Variables!$A$5:$A$105,0))&amp;IF($C1845="",""," | "&amp;INDEX(Mapping!$B$5:$B$26,MATCH($C1845,Mapping!$A$5:$A$26,0))&amp;" | "&amp;INDEX(Mapping!$B$30:$B$41,MATCH($B1845,Mapping!$A$30:$A$41,0)))</f>
        <v/>
      </c>
      <c r="I1845" s="5">
        <f>INDEX(Variables!$C$5:$C$105,MATCH($A1845,Variables!$A$5:$A$105,0))</f>
        <v/>
      </c>
      <c r="J1845" s="5">
        <f>INDEX(Variables!$E$5:$E$105,MATCH($A1845,Variables!$A$5:$A$105,0))</f>
        <v/>
      </c>
      <c r="K1845" s="25">
        <f>LOWER(Settings!$C$4)&amp;".mit."&amp;$A1845&amp;IF($C1845="","","."&amp;$C1845&amp;"."&amp;$B1845)&amp;IF(INDEX(Variables!$D$5:$D$105,MATCH($A1845,Variables!$A$5:$A$105,0))="","","."&amp;INDEX(Variables!$D$5:$D$105,MATCH($A1845,Variables!$A$5:$A$105,0)))&amp;"."&amp;K$5</f>
        <v/>
      </c>
      <c r="L1845" s="41">
        <f>L1818+L1827+L1836</f>
        <v/>
      </c>
      <c r="M1845" s="40">
        <f>M1818+M1827+M1836</f>
        <v/>
      </c>
      <c r="N1845" s="40">
        <f>N1818+N1827+N1836</f>
        <v/>
      </c>
      <c r="O1845" s="40">
        <f>O1818+O1827+O1836</f>
        <v/>
      </c>
      <c r="P1845" s="40">
        <f>P1818+P1827+P1836</f>
        <v/>
      </c>
      <c r="Q1845" s="40">
        <f>Q1818+Q1827+Q1836</f>
        <v/>
      </c>
      <c r="R1845" s="40">
        <f>R1818+R1827+R1836</f>
        <v/>
      </c>
      <c r="S1845" s="40">
        <f>S1818+S1827+S1836</f>
        <v/>
      </c>
      <c r="T1845" s="40">
        <f>T1818+T1827+T1836</f>
        <v/>
      </c>
      <c r="U1845" s="40">
        <f>U1818+U1827+U1836</f>
        <v/>
      </c>
      <c r="V1845" s="40">
        <f>V1818+V1827+V1836</f>
        <v/>
      </c>
      <c r="W1845" s="40">
        <f>W1818+W1827+W1836</f>
        <v/>
      </c>
      <c r="X1845" s="40">
        <f>X1818+X1827+X1836</f>
        <v/>
      </c>
      <c r="Y1845" s="40">
        <f>Y1818+Y1827+Y1836</f>
        <v/>
      </c>
      <c r="Z1845" s="40">
        <f>Z1818+Z1827+Z1836</f>
        <v/>
      </c>
      <c r="AA1845" s="40">
        <f>AA1818+AA1827+AA1836</f>
        <v/>
      </c>
      <c r="AB1845" s="40">
        <f>AB1818+AB1827+AB1836</f>
        <v/>
      </c>
      <c r="AC1845" s="40">
        <f>AC1818+AC1827+AC1836</f>
        <v/>
      </c>
      <c r="AD1845" s="42">
        <f>NEWPOLICY(AD1818,AD1827,AD1836)</f>
        <v/>
      </c>
      <c r="AE1845" s="25">
        <f>LOWER(Settings!$C$4)&amp;".mit."&amp;$A1845&amp;IF($C1845="","","."&amp;$C1845&amp;"."&amp;$B1845)&amp;IF(INDEX(Variables!$D$5:$D$105,MATCH($A1845,Variables!$A$5:$A$105,0))="","","."&amp;INDEX(Variables!$D$5:$D$105,MATCH($A1845,Variables!$A$5:$A$105,0)))&amp;"."&amp;AE$5</f>
        <v/>
      </c>
      <c r="AF1845" s="41">
        <f>AF1818+AF1827+AF1836</f>
        <v/>
      </c>
      <c r="AG1845" s="40">
        <f>AG1818+AG1827+AG1836</f>
        <v/>
      </c>
      <c r="AH1845" s="40">
        <f>AH1818+AH1827+AH1836</f>
        <v/>
      </c>
      <c r="AI1845" s="40">
        <f>AI1818+AI1827+AI1836</f>
        <v/>
      </c>
      <c r="AJ1845" s="40">
        <f>AJ1818+AJ1827+AJ1836</f>
        <v/>
      </c>
      <c r="AK1845" s="40">
        <f>AK1818+AK1827+AK1836</f>
        <v/>
      </c>
      <c r="AL1845" s="40">
        <f>AL1818+AL1827+AL1836</f>
        <v/>
      </c>
      <c r="AM1845" s="40">
        <f>AM1818+AM1827+AM1836</f>
        <v/>
      </c>
      <c r="AN1845" s="40">
        <f>AN1818+AN1827+AN1836</f>
        <v/>
      </c>
      <c r="AO1845" s="40">
        <f>AO1818+AO1827+AO1836</f>
        <v/>
      </c>
      <c r="AP1845" s="40">
        <f>AP1818+AP1827+AP1836</f>
        <v/>
      </c>
      <c r="AQ1845" s="40">
        <f>AQ1818+AQ1827+AQ1836</f>
        <v/>
      </c>
      <c r="AR1845" s="40">
        <f>AR1818+AR1827+AR1836</f>
        <v/>
      </c>
      <c r="AS1845" s="40">
        <f>AS1818+AS1827+AS1836</f>
        <v/>
      </c>
      <c r="AT1845" s="40">
        <f>AT1818+AT1827+AT1836</f>
        <v/>
      </c>
      <c r="AU1845" s="40">
        <f>AU1818+AU1827+AU1836</f>
        <v/>
      </c>
      <c r="AV1845" s="40">
        <f>AV1818+AV1827+AV1836</f>
        <v/>
      </c>
      <c r="AW1845" s="40">
        <f>AW1818+AW1827+AW1836</f>
        <v/>
      </c>
      <c r="AX1845" s="42">
        <f>NEWPOLICY(AX1818,AX1827,AX1836)</f>
        <v/>
      </c>
    </row>
    <row r="1846" hidden="1" outlineLevel="2">
      <c r="A1846" s="5" t="inlineStr">
        <is>
          <t>nce</t>
        </is>
      </c>
      <c r="B1846" s="5" t="inlineStr">
        <is>
          <t>oop</t>
        </is>
      </c>
      <c r="C1846" s="5" t="inlineStr">
        <is>
          <t>oen</t>
        </is>
      </c>
      <c r="D1846" s="39" t="n"/>
      <c r="E1846" s="39" t="n"/>
      <c r="F1846" s="39" t="n"/>
      <c r="G1846" s="39" t="n"/>
      <c r="H1846" s="5">
        <f>INDEX(Variables!$B$5:$B$105,MATCH($A1846,Variables!$A$5:$A$105,0))&amp;IF($C1846="",""," | "&amp;INDEX(Mapping!$B$5:$B$26,MATCH($C1846,Mapping!$A$5:$A$26,0))&amp;" | "&amp;INDEX(Mapping!$B$30:$B$41,MATCH($B1846,Mapping!$A$30:$A$41,0)))</f>
        <v/>
      </c>
      <c r="I1846" s="5">
        <f>INDEX(Variables!$C$5:$C$105,MATCH($A1846,Variables!$A$5:$A$105,0))</f>
        <v/>
      </c>
      <c r="J1846" s="5">
        <f>INDEX(Variables!$E$5:$E$105,MATCH($A1846,Variables!$A$5:$A$105,0))</f>
        <v/>
      </c>
      <c r="K1846" s="25">
        <f>LOWER(Settings!$C$4)&amp;".mit."&amp;$A1846&amp;IF($C1846="","","."&amp;$C1846&amp;"."&amp;$B1846)&amp;IF(INDEX(Variables!$D$5:$D$105,MATCH($A1846,Variables!$A$5:$A$105,0))="","","."&amp;INDEX(Variables!$D$5:$D$105,MATCH($A1846,Variables!$A$5:$A$105,0)))&amp;"."&amp;K$5</f>
        <v/>
      </c>
      <c r="L1846" s="41">
        <f>L1819+L1828+L1837</f>
        <v/>
      </c>
      <c r="M1846" s="40">
        <f>M1819+M1828+M1837</f>
        <v/>
      </c>
      <c r="N1846" s="40">
        <f>N1819+N1828+N1837</f>
        <v/>
      </c>
      <c r="O1846" s="40">
        <f>O1819+O1828+O1837</f>
        <v/>
      </c>
      <c r="P1846" s="40">
        <f>P1819+P1828+P1837</f>
        <v/>
      </c>
      <c r="Q1846" s="40">
        <f>Q1819+Q1828+Q1837</f>
        <v/>
      </c>
      <c r="R1846" s="40">
        <f>R1819+R1828+R1837</f>
        <v/>
      </c>
      <c r="S1846" s="40">
        <f>S1819+S1828+S1837</f>
        <v/>
      </c>
      <c r="T1846" s="40">
        <f>T1819+T1828+T1837</f>
        <v/>
      </c>
      <c r="U1846" s="40">
        <f>U1819+U1828+U1837</f>
        <v/>
      </c>
      <c r="V1846" s="40">
        <f>V1819+V1828+V1837</f>
        <v/>
      </c>
      <c r="W1846" s="40">
        <f>W1819+W1828+W1837</f>
        <v/>
      </c>
      <c r="X1846" s="40">
        <f>X1819+X1828+X1837</f>
        <v/>
      </c>
      <c r="Y1846" s="40">
        <f>Y1819+Y1828+Y1837</f>
        <v/>
      </c>
      <c r="Z1846" s="40">
        <f>Z1819+Z1828+Z1837</f>
        <v/>
      </c>
      <c r="AA1846" s="40">
        <f>AA1819+AA1828+AA1837</f>
        <v/>
      </c>
      <c r="AB1846" s="40">
        <f>AB1819+AB1828+AB1837</f>
        <v/>
      </c>
      <c r="AC1846" s="40">
        <f>AC1819+AC1828+AC1837</f>
        <v/>
      </c>
      <c r="AD1846" s="42">
        <f>NEWPOLICY(AD1819,AD1828,AD1837)</f>
        <v/>
      </c>
      <c r="AE1846" s="25">
        <f>LOWER(Settings!$C$4)&amp;".mit."&amp;$A1846&amp;IF($C1846="","","."&amp;$C1846&amp;"."&amp;$B1846)&amp;IF(INDEX(Variables!$D$5:$D$105,MATCH($A1846,Variables!$A$5:$A$105,0))="","","."&amp;INDEX(Variables!$D$5:$D$105,MATCH($A1846,Variables!$A$5:$A$105,0)))&amp;"."&amp;AE$5</f>
        <v/>
      </c>
      <c r="AF1846" s="41">
        <f>AF1819+AF1828+AF1837</f>
        <v/>
      </c>
      <c r="AG1846" s="40">
        <f>AG1819+AG1828+AG1837</f>
        <v/>
      </c>
      <c r="AH1846" s="40">
        <f>AH1819+AH1828+AH1837</f>
        <v/>
      </c>
      <c r="AI1846" s="40">
        <f>AI1819+AI1828+AI1837</f>
        <v/>
      </c>
      <c r="AJ1846" s="40">
        <f>AJ1819+AJ1828+AJ1837</f>
        <v/>
      </c>
      <c r="AK1846" s="40">
        <f>AK1819+AK1828+AK1837</f>
        <v/>
      </c>
      <c r="AL1846" s="40">
        <f>AL1819+AL1828+AL1837</f>
        <v/>
      </c>
      <c r="AM1846" s="40">
        <f>AM1819+AM1828+AM1837</f>
        <v/>
      </c>
      <c r="AN1846" s="40">
        <f>AN1819+AN1828+AN1837</f>
        <v/>
      </c>
      <c r="AO1846" s="40">
        <f>AO1819+AO1828+AO1837</f>
        <v/>
      </c>
      <c r="AP1846" s="40">
        <f>AP1819+AP1828+AP1837</f>
        <v/>
      </c>
      <c r="AQ1846" s="40">
        <f>AQ1819+AQ1828+AQ1837</f>
        <v/>
      </c>
      <c r="AR1846" s="40">
        <f>AR1819+AR1828+AR1837</f>
        <v/>
      </c>
      <c r="AS1846" s="40">
        <f>AS1819+AS1828+AS1837</f>
        <v/>
      </c>
      <c r="AT1846" s="40">
        <f>AT1819+AT1828+AT1837</f>
        <v/>
      </c>
      <c r="AU1846" s="40">
        <f>AU1819+AU1828+AU1837</f>
        <v/>
      </c>
      <c r="AV1846" s="40">
        <f>AV1819+AV1828+AV1837</f>
        <v/>
      </c>
      <c r="AW1846" s="40">
        <f>AW1819+AW1828+AW1837</f>
        <v/>
      </c>
      <c r="AX1846" s="42">
        <f>NEWPOLICY(AX1819,AX1828,AX1837)</f>
        <v/>
      </c>
    </row>
    <row r="1847" hidden="1" outlineLevel="2">
      <c r="A1847" s="5" t="inlineStr">
        <is>
          <t>nce</t>
        </is>
      </c>
      <c r="B1847" s="5" t="inlineStr">
        <is>
          <t>bio</t>
        </is>
      </c>
      <c r="C1847" s="5" t="inlineStr">
        <is>
          <t>oen</t>
        </is>
      </c>
      <c r="D1847" s="39" t="n"/>
      <c r="E1847" s="39" t="n"/>
      <c r="F1847" s="39" t="n"/>
      <c r="G1847" s="39" t="n"/>
      <c r="H1847" s="5">
        <f>INDEX(Variables!$B$5:$B$105,MATCH($A1847,Variables!$A$5:$A$105,0))&amp;IF($C1847="",""," | "&amp;INDEX(Mapping!$B$5:$B$26,MATCH($C1847,Mapping!$A$5:$A$26,0))&amp;" | "&amp;INDEX(Mapping!$B$30:$B$41,MATCH($B1847,Mapping!$A$30:$A$41,0)))</f>
        <v/>
      </c>
      <c r="I1847" s="5">
        <f>INDEX(Variables!$C$5:$C$105,MATCH($A1847,Variables!$A$5:$A$105,0))</f>
        <v/>
      </c>
      <c r="J1847" s="5">
        <f>INDEX(Variables!$E$5:$E$105,MATCH($A1847,Variables!$A$5:$A$105,0))</f>
        <v/>
      </c>
      <c r="K1847" s="25">
        <f>LOWER(Settings!$C$4)&amp;".mit."&amp;$A1847&amp;IF($C1847="","","."&amp;$C1847&amp;"."&amp;$B1847)&amp;IF(INDEX(Variables!$D$5:$D$105,MATCH($A1847,Variables!$A$5:$A$105,0))="","","."&amp;INDEX(Variables!$D$5:$D$105,MATCH($A1847,Variables!$A$5:$A$105,0)))&amp;"."&amp;K$5</f>
        <v/>
      </c>
      <c r="L1847" s="41">
        <f>L1820+L1829+L1838</f>
        <v/>
      </c>
      <c r="M1847" s="40">
        <f>M1820+M1829+M1838</f>
        <v/>
      </c>
      <c r="N1847" s="40">
        <f>N1820+N1829+N1838</f>
        <v/>
      </c>
      <c r="O1847" s="40">
        <f>O1820+O1829+O1838</f>
        <v/>
      </c>
      <c r="P1847" s="40">
        <f>P1820+P1829+P1838</f>
        <v/>
      </c>
      <c r="Q1847" s="40">
        <f>Q1820+Q1829+Q1838</f>
        <v/>
      </c>
      <c r="R1847" s="40">
        <f>R1820+R1829+R1838</f>
        <v/>
      </c>
      <c r="S1847" s="40">
        <f>S1820+S1829+S1838</f>
        <v/>
      </c>
      <c r="T1847" s="40">
        <f>T1820+T1829+T1838</f>
        <v/>
      </c>
      <c r="U1847" s="40">
        <f>U1820+U1829+U1838</f>
        <v/>
      </c>
      <c r="V1847" s="40">
        <f>V1820+V1829+V1838</f>
        <v/>
      </c>
      <c r="W1847" s="40">
        <f>W1820+W1829+W1838</f>
        <v/>
      </c>
      <c r="X1847" s="40">
        <f>X1820+X1829+X1838</f>
        <v/>
      </c>
      <c r="Y1847" s="40">
        <f>Y1820+Y1829+Y1838</f>
        <v/>
      </c>
      <c r="Z1847" s="40">
        <f>Z1820+Z1829+Z1838</f>
        <v/>
      </c>
      <c r="AA1847" s="40">
        <f>AA1820+AA1829+AA1838</f>
        <v/>
      </c>
      <c r="AB1847" s="40">
        <f>AB1820+AB1829+AB1838</f>
        <v/>
      </c>
      <c r="AC1847" s="40">
        <f>AC1820+AC1829+AC1838</f>
        <v/>
      </c>
      <c r="AD1847" s="42">
        <f>NEWPOLICY(AD1820,AD1829,AD1838)</f>
        <v/>
      </c>
      <c r="AE1847" s="25">
        <f>LOWER(Settings!$C$4)&amp;".mit."&amp;$A1847&amp;IF($C1847="","","."&amp;$C1847&amp;"."&amp;$B1847)&amp;IF(INDEX(Variables!$D$5:$D$105,MATCH($A1847,Variables!$A$5:$A$105,0))="","","."&amp;INDEX(Variables!$D$5:$D$105,MATCH($A1847,Variables!$A$5:$A$105,0)))&amp;"."&amp;AE$5</f>
        <v/>
      </c>
      <c r="AF1847" s="41">
        <f>AF1820+AF1829+AF1838</f>
        <v/>
      </c>
      <c r="AG1847" s="40">
        <f>AG1820+AG1829+AG1838</f>
        <v/>
      </c>
      <c r="AH1847" s="40">
        <f>AH1820+AH1829+AH1838</f>
        <v/>
      </c>
      <c r="AI1847" s="40">
        <f>AI1820+AI1829+AI1838</f>
        <v/>
      </c>
      <c r="AJ1847" s="40">
        <f>AJ1820+AJ1829+AJ1838</f>
        <v/>
      </c>
      <c r="AK1847" s="40">
        <f>AK1820+AK1829+AK1838</f>
        <v/>
      </c>
      <c r="AL1847" s="40">
        <f>AL1820+AL1829+AL1838</f>
        <v/>
      </c>
      <c r="AM1847" s="40">
        <f>AM1820+AM1829+AM1838</f>
        <v/>
      </c>
      <c r="AN1847" s="40">
        <f>AN1820+AN1829+AN1838</f>
        <v/>
      </c>
      <c r="AO1847" s="40">
        <f>AO1820+AO1829+AO1838</f>
        <v/>
      </c>
      <c r="AP1847" s="40">
        <f>AP1820+AP1829+AP1838</f>
        <v/>
      </c>
      <c r="AQ1847" s="40">
        <f>AQ1820+AQ1829+AQ1838</f>
        <v/>
      </c>
      <c r="AR1847" s="40">
        <f>AR1820+AR1829+AR1838</f>
        <v/>
      </c>
      <c r="AS1847" s="40">
        <f>AS1820+AS1829+AS1838</f>
        <v/>
      </c>
      <c r="AT1847" s="40">
        <f>AT1820+AT1829+AT1838</f>
        <v/>
      </c>
      <c r="AU1847" s="40">
        <f>AU1820+AU1829+AU1838</f>
        <v/>
      </c>
      <c r="AV1847" s="40">
        <f>AV1820+AV1829+AV1838</f>
        <v/>
      </c>
      <c r="AW1847" s="40">
        <f>AW1820+AW1829+AW1838</f>
        <v/>
      </c>
      <c r="AX1847" s="42">
        <f>NEWPOLICY(AX1820,AX1829,AX1838)</f>
        <v/>
      </c>
    </row>
    <row r="1848" hidden="1" outlineLevel="2"/>
    <row r="1849" hidden="1" outlineLevel="2">
      <c r="A1849" s="5" t="inlineStr">
        <is>
          <t>atp</t>
        </is>
      </c>
      <c r="B1849" s="5" t="inlineStr">
        <is>
          <t>coa</t>
        </is>
      </c>
      <c r="C1849" s="5" t="inlineStr">
        <is>
          <t>oen</t>
        </is>
      </c>
      <c r="D1849" s="40">
        <f>INDEX(Inputs!$R$5:$R$132,MATCH($B1849&amp;"|"&amp;$C1849,Inputs!$A$5:$A$132,0))</f>
        <v/>
      </c>
      <c r="E1849" s="40">
        <f>INDEX(Inputs!$S$5:$S$132,MATCH($B1849&amp;"|"&amp;$C1849,Inputs!$A$5:$A$132,0))</f>
        <v/>
      </c>
      <c r="F1849" s="39" t="n"/>
      <c r="G1849" s="39" t="n"/>
      <c r="H1849" s="5">
        <f>INDEX(Variables!$B$5:$B$105,MATCH($A1849,Variables!$A$5:$A$105,0))&amp;IF($C1849="",""," | "&amp;INDEX(Mapping!$B$5:$B$26,MATCH($C1849,Mapping!$A$5:$A$26,0))&amp;" | "&amp;INDEX(Mapping!$B$30:$B$41,MATCH($B1849,Mapping!$A$30:$A$41,0)))</f>
        <v/>
      </c>
      <c r="I1849" s="5">
        <f>INDEX(Variables!$C$5:$C$105,MATCH($A1849,Variables!$A$5:$A$105,0))</f>
        <v/>
      </c>
      <c r="J1849" s="5">
        <f>INDEX(Variables!$E$5:$E$105,MATCH($A1849,Variables!$A$5:$A$105,0))</f>
        <v/>
      </c>
      <c r="K1849" s="25">
        <f>LOWER(Settings!$C$4)&amp;".mit."&amp;$A1849&amp;IF($C1849="","","."&amp;$C1849&amp;"."&amp;$B1849)&amp;IF(INDEX(Variables!$D$5:$D$105,MATCH($A1849,Variables!$A$5:$A$105,0))="","","."&amp;INDEX(Variables!$D$5:$D$105,MATCH($A1849,Variables!$A$5:$A$105,0)))&amp;"."&amp;K$5</f>
        <v/>
      </c>
      <c r="L1849" s="41">
        <f>MAX(INDEX(L$232:L$243,$D1849)+L1840*(1+$E1849),0.01)</f>
        <v/>
      </c>
      <c r="M1849" s="40">
        <f>MAX(INDEX(M$232:M$243,$D1849)+M1840*(1+$E1849),0.01)</f>
        <v/>
      </c>
      <c r="N1849" s="40">
        <f>MAX(INDEX(N$232:N$243,$D1849)+N1840*(1+$E1849),0.01)</f>
        <v/>
      </c>
      <c r="O1849" s="40">
        <f>MAX(INDEX(O$232:O$243,$D1849)+O1840*(1+$E1849),0.01)</f>
        <v/>
      </c>
      <c r="P1849" s="40">
        <f>MAX(INDEX(P$232:P$243,$D1849)+P1840*(1+$E1849),0.01)</f>
        <v/>
      </c>
      <c r="Q1849" s="40">
        <f>MAX(INDEX(Q$232:Q$243,$D1849)+Q1840*(1+$E1849),0.01)</f>
        <v/>
      </c>
      <c r="R1849" s="40">
        <f>MAX(INDEX(R$232:R$243,$D1849)+R1840*(1+$E1849),0.01)</f>
        <v/>
      </c>
      <c r="S1849" s="40">
        <f>MAX(INDEX(S$232:S$243,$D1849)+S1840*(1+$E1849),0.01)</f>
        <v/>
      </c>
      <c r="T1849" s="40">
        <f>MAX(INDEX(T$232:T$243,$D1849)+T1840*(1+$E1849),0.01)</f>
        <v/>
      </c>
      <c r="U1849" s="40">
        <f>MAX(INDEX(U$232:U$243,$D1849)+U1840*(1+$E1849),0.01)</f>
        <v/>
      </c>
      <c r="V1849" s="40">
        <f>MAX(INDEX(V$232:V$243,$D1849)+V1840*(1+$E1849),0.01)</f>
        <v/>
      </c>
      <c r="W1849" s="40">
        <f>MAX(INDEX(W$232:W$243,$D1849)+W1840*(1+$E1849),0.01)</f>
        <v/>
      </c>
      <c r="X1849" s="40">
        <f>MAX(INDEX(X$232:X$243,$D1849)+X1840*(1+$E1849),0.01)</f>
        <v/>
      </c>
      <c r="Y1849" s="40">
        <f>MAX(INDEX(Y$232:Y$243,$D1849)+Y1840*(1+$E1849),0.01)</f>
        <v/>
      </c>
      <c r="Z1849" s="40">
        <f>MAX(INDEX(Z$232:Z$243,$D1849)+Z1840*(1+$E1849),0.01)</f>
        <v/>
      </c>
      <c r="AA1849" s="40">
        <f>MAX(INDEX(AA$232:AA$243,$D1849)+AA1840*(1+$E1849),0.01)</f>
        <v/>
      </c>
      <c r="AB1849" s="40">
        <f>MAX(INDEX(AB$232:AB$243,$D1849)+AB1840*(1+$E1849),0.01)</f>
        <v/>
      </c>
      <c r="AC1849" s="40">
        <f>MAX(INDEX(AC$232:AC$243,$D1849)+AC1840*(1+$E1849),0.01)</f>
        <v/>
      </c>
      <c r="AD1849" s="42">
        <f>POSTTAX(INDEX(AD$232:AD$243,$D1849),AD1840,$E1849)</f>
        <v/>
      </c>
      <c r="AE1849" s="25">
        <f>LOWER(Settings!$C$4)&amp;".mit."&amp;$A1849&amp;IF($C1849="","","."&amp;$C1849&amp;"."&amp;$B1849)&amp;IF(INDEX(Variables!$D$5:$D$105,MATCH($A1849,Variables!$A$5:$A$105,0))="","","."&amp;INDEX(Variables!$D$5:$D$105,MATCH($A1849,Variables!$A$5:$A$105,0)))&amp;"."&amp;AE$5</f>
        <v/>
      </c>
      <c r="AF1849" s="41">
        <f>MAX(INDEX(AF$232:AF$243,$D1849)+AF1840*(1+$E1849),0.01)</f>
        <v/>
      </c>
      <c r="AG1849" s="40">
        <f>MAX(INDEX(AG$232:AG$243,$D1849)+AG1840*(1+$E1849),0.01)</f>
        <v/>
      </c>
      <c r="AH1849" s="40">
        <f>MAX(INDEX(AH$232:AH$243,$D1849)+AH1840*(1+$E1849),0.01)</f>
        <v/>
      </c>
      <c r="AI1849" s="40">
        <f>MAX(INDEX(AI$232:AI$243,$D1849)+AI1840*(1+$E1849),0.01)</f>
        <v/>
      </c>
      <c r="AJ1849" s="40">
        <f>MAX(INDEX(AJ$232:AJ$243,$D1849)+AJ1840*(1+$E1849),0.01)</f>
        <v/>
      </c>
      <c r="AK1849" s="40">
        <f>MAX(INDEX(AK$232:AK$243,$D1849)+AK1840*(1+$E1849),0.01)</f>
        <v/>
      </c>
      <c r="AL1849" s="40">
        <f>MAX(INDEX(AL$232:AL$243,$D1849)+AL1840*(1+$E1849),0.01)</f>
        <v/>
      </c>
      <c r="AM1849" s="40">
        <f>MAX(INDEX(AM$232:AM$243,$D1849)+AM1840*(1+$E1849),0.01)</f>
        <v/>
      </c>
      <c r="AN1849" s="40">
        <f>MAX(INDEX(AN$232:AN$243,$D1849)+AN1840*(1+$E1849),0.01)</f>
        <v/>
      </c>
      <c r="AO1849" s="40">
        <f>MAX(INDEX(AO$232:AO$243,$D1849)+AO1840*(1+$E1849),0.01)</f>
        <v/>
      </c>
      <c r="AP1849" s="40">
        <f>MAX(INDEX(AP$232:AP$243,$D1849)+AP1840*(1+$E1849),0.01)</f>
        <v/>
      </c>
      <c r="AQ1849" s="40">
        <f>MAX(INDEX(AQ$232:AQ$243,$D1849)+AQ1840*(1+$E1849),0.01)</f>
        <v/>
      </c>
      <c r="AR1849" s="40">
        <f>MAX(INDEX(AR$232:AR$243,$D1849)+AR1840*(1+$E1849),0.01)</f>
        <v/>
      </c>
      <c r="AS1849" s="40">
        <f>MAX(INDEX(AS$232:AS$243,$D1849)+AS1840*(1+$E1849),0.01)</f>
        <v/>
      </c>
      <c r="AT1849" s="40">
        <f>MAX(INDEX(AT$232:AT$243,$D1849)+AT1840*(1+$E1849),0.01)</f>
        <v/>
      </c>
      <c r="AU1849" s="40">
        <f>MAX(INDEX(AU$232:AU$243,$D1849)+AU1840*(1+$E1849),0.01)</f>
        <v/>
      </c>
      <c r="AV1849" s="40">
        <f>MAX(INDEX(AV$232:AV$243,$D1849)+AV1840*(1+$E1849),0.01)</f>
        <v/>
      </c>
      <c r="AW1849" s="40">
        <f>MAX(INDEX(AW$232:AW$243,$D1849)+AW1840*(1+$E1849),0.01)</f>
        <v/>
      </c>
      <c r="AX1849" s="42">
        <f>POSTTAX(INDEX(AX$232:AX$243,$D1849),AX1840,$E1849)</f>
        <v/>
      </c>
    </row>
    <row r="1850" hidden="1" outlineLevel="2">
      <c r="A1850" s="5" t="inlineStr">
        <is>
          <t>atp</t>
        </is>
      </c>
      <c r="B1850" s="5" t="inlineStr">
        <is>
          <t>nga</t>
        </is>
      </c>
      <c r="C1850" s="5" t="inlineStr">
        <is>
          <t>oen</t>
        </is>
      </c>
      <c r="D1850" s="40">
        <f>INDEX(Inputs!$R$5:$R$132,MATCH($B1850&amp;"|"&amp;$C1850,Inputs!$A$5:$A$132,0))</f>
        <v/>
      </c>
      <c r="E1850" s="40">
        <f>INDEX(Inputs!$S$5:$S$132,MATCH($B1850&amp;"|"&amp;$C1850,Inputs!$A$5:$A$132,0))</f>
        <v/>
      </c>
      <c r="F1850" s="39" t="n"/>
      <c r="G1850" s="39" t="n"/>
      <c r="H1850" s="5">
        <f>INDEX(Variables!$B$5:$B$105,MATCH($A1850,Variables!$A$5:$A$105,0))&amp;IF($C1850="",""," | "&amp;INDEX(Mapping!$B$5:$B$26,MATCH($C1850,Mapping!$A$5:$A$26,0))&amp;" | "&amp;INDEX(Mapping!$B$30:$B$41,MATCH($B1850,Mapping!$A$30:$A$41,0)))</f>
        <v/>
      </c>
      <c r="I1850" s="5">
        <f>INDEX(Variables!$C$5:$C$105,MATCH($A1850,Variables!$A$5:$A$105,0))</f>
        <v/>
      </c>
      <c r="J1850" s="5">
        <f>INDEX(Variables!$E$5:$E$105,MATCH($A1850,Variables!$A$5:$A$105,0))</f>
        <v/>
      </c>
      <c r="K1850" s="25">
        <f>LOWER(Settings!$C$4)&amp;".mit."&amp;$A1850&amp;IF($C1850="","","."&amp;$C1850&amp;"."&amp;$B1850)&amp;IF(INDEX(Variables!$D$5:$D$105,MATCH($A1850,Variables!$A$5:$A$105,0))="","","."&amp;INDEX(Variables!$D$5:$D$105,MATCH($A1850,Variables!$A$5:$A$105,0)))&amp;"."&amp;K$5</f>
        <v/>
      </c>
      <c r="L1850" s="41">
        <f>MAX(INDEX(L$232:L$243,$D1850)+L1841*(1+$E1850),0.01)</f>
        <v/>
      </c>
      <c r="M1850" s="40">
        <f>MAX(INDEX(M$232:M$243,$D1850)+M1841*(1+$E1850),0.01)</f>
        <v/>
      </c>
      <c r="N1850" s="40">
        <f>MAX(INDEX(N$232:N$243,$D1850)+N1841*(1+$E1850),0.01)</f>
        <v/>
      </c>
      <c r="O1850" s="40">
        <f>MAX(INDEX(O$232:O$243,$D1850)+O1841*(1+$E1850),0.01)</f>
        <v/>
      </c>
      <c r="P1850" s="40">
        <f>MAX(INDEX(P$232:P$243,$D1850)+P1841*(1+$E1850),0.01)</f>
        <v/>
      </c>
      <c r="Q1850" s="40">
        <f>MAX(INDEX(Q$232:Q$243,$D1850)+Q1841*(1+$E1850),0.01)</f>
        <v/>
      </c>
      <c r="R1850" s="40">
        <f>MAX(INDEX(R$232:R$243,$D1850)+R1841*(1+$E1850),0.01)</f>
        <v/>
      </c>
      <c r="S1850" s="40">
        <f>MAX(INDEX(S$232:S$243,$D1850)+S1841*(1+$E1850),0.01)</f>
        <v/>
      </c>
      <c r="T1850" s="40">
        <f>MAX(INDEX(T$232:T$243,$D1850)+T1841*(1+$E1850),0.01)</f>
        <v/>
      </c>
      <c r="U1850" s="40">
        <f>MAX(INDEX(U$232:U$243,$D1850)+U1841*(1+$E1850),0.01)</f>
        <v/>
      </c>
      <c r="V1850" s="40">
        <f>MAX(INDEX(V$232:V$243,$D1850)+V1841*(1+$E1850),0.01)</f>
        <v/>
      </c>
      <c r="W1850" s="40">
        <f>MAX(INDEX(W$232:W$243,$D1850)+W1841*(1+$E1850),0.01)</f>
        <v/>
      </c>
      <c r="X1850" s="40">
        <f>MAX(INDEX(X$232:X$243,$D1850)+X1841*(1+$E1850),0.01)</f>
        <v/>
      </c>
      <c r="Y1850" s="40">
        <f>MAX(INDEX(Y$232:Y$243,$D1850)+Y1841*(1+$E1850),0.01)</f>
        <v/>
      </c>
      <c r="Z1850" s="40">
        <f>MAX(INDEX(Z$232:Z$243,$D1850)+Z1841*(1+$E1850),0.01)</f>
        <v/>
      </c>
      <c r="AA1850" s="40">
        <f>MAX(INDEX(AA$232:AA$243,$D1850)+AA1841*(1+$E1850),0.01)</f>
        <v/>
      </c>
      <c r="AB1850" s="40">
        <f>MAX(INDEX(AB$232:AB$243,$D1850)+AB1841*(1+$E1850),0.01)</f>
        <v/>
      </c>
      <c r="AC1850" s="40">
        <f>MAX(INDEX(AC$232:AC$243,$D1850)+AC1841*(1+$E1850),0.01)</f>
        <v/>
      </c>
      <c r="AD1850" s="42">
        <f>POSTTAX(INDEX(AD$232:AD$243,$D1850),AD1841,$E1850)</f>
        <v/>
      </c>
      <c r="AE1850" s="25">
        <f>LOWER(Settings!$C$4)&amp;".mit."&amp;$A1850&amp;IF($C1850="","","."&amp;$C1850&amp;"."&amp;$B1850)&amp;IF(INDEX(Variables!$D$5:$D$105,MATCH($A1850,Variables!$A$5:$A$105,0))="","","."&amp;INDEX(Variables!$D$5:$D$105,MATCH($A1850,Variables!$A$5:$A$105,0)))&amp;"."&amp;AE$5</f>
        <v/>
      </c>
      <c r="AF1850" s="41">
        <f>MAX(INDEX(AF$232:AF$243,$D1850)+AF1841*(1+$E1850),0.01)</f>
        <v/>
      </c>
      <c r="AG1850" s="40">
        <f>MAX(INDEX(AG$232:AG$243,$D1850)+AG1841*(1+$E1850),0.01)</f>
        <v/>
      </c>
      <c r="AH1850" s="40">
        <f>MAX(INDEX(AH$232:AH$243,$D1850)+AH1841*(1+$E1850),0.01)</f>
        <v/>
      </c>
      <c r="AI1850" s="40">
        <f>MAX(INDEX(AI$232:AI$243,$D1850)+AI1841*(1+$E1850),0.01)</f>
        <v/>
      </c>
      <c r="AJ1850" s="40">
        <f>MAX(INDEX(AJ$232:AJ$243,$D1850)+AJ1841*(1+$E1850),0.01)</f>
        <v/>
      </c>
      <c r="AK1850" s="40">
        <f>MAX(INDEX(AK$232:AK$243,$D1850)+AK1841*(1+$E1850),0.01)</f>
        <v/>
      </c>
      <c r="AL1850" s="40">
        <f>MAX(INDEX(AL$232:AL$243,$D1850)+AL1841*(1+$E1850),0.01)</f>
        <v/>
      </c>
      <c r="AM1850" s="40">
        <f>MAX(INDEX(AM$232:AM$243,$D1850)+AM1841*(1+$E1850),0.01)</f>
        <v/>
      </c>
      <c r="AN1850" s="40">
        <f>MAX(INDEX(AN$232:AN$243,$D1850)+AN1841*(1+$E1850),0.01)</f>
        <v/>
      </c>
      <c r="AO1850" s="40">
        <f>MAX(INDEX(AO$232:AO$243,$D1850)+AO1841*(1+$E1850),0.01)</f>
        <v/>
      </c>
      <c r="AP1850" s="40">
        <f>MAX(INDEX(AP$232:AP$243,$D1850)+AP1841*(1+$E1850),0.01)</f>
        <v/>
      </c>
      <c r="AQ1850" s="40">
        <f>MAX(INDEX(AQ$232:AQ$243,$D1850)+AQ1841*(1+$E1850),0.01)</f>
        <v/>
      </c>
      <c r="AR1850" s="40">
        <f>MAX(INDEX(AR$232:AR$243,$D1850)+AR1841*(1+$E1850),0.01)</f>
        <v/>
      </c>
      <c r="AS1850" s="40">
        <f>MAX(INDEX(AS$232:AS$243,$D1850)+AS1841*(1+$E1850),0.01)</f>
        <v/>
      </c>
      <c r="AT1850" s="40">
        <f>MAX(INDEX(AT$232:AT$243,$D1850)+AT1841*(1+$E1850),0.01)</f>
        <v/>
      </c>
      <c r="AU1850" s="40">
        <f>MAX(INDEX(AU$232:AU$243,$D1850)+AU1841*(1+$E1850),0.01)</f>
        <v/>
      </c>
      <c r="AV1850" s="40">
        <f>MAX(INDEX(AV$232:AV$243,$D1850)+AV1841*(1+$E1850),0.01)</f>
        <v/>
      </c>
      <c r="AW1850" s="40">
        <f>MAX(INDEX(AW$232:AW$243,$D1850)+AW1841*(1+$E1850),0.01)</f>
        <v/>
      </c>
      <c r="AX1850" s="42">
        <f>POSTTAX(INDEX(AX$232:AX$243,$D1850),AX1841,$E1850)</f>
        <v/>
      </c>
    </row>
    <row r="1851" hidden="1" outlineLevel="2">
      <c r="A1851" s="5" t="inlineStr">
        <is>
          <t>atp</t>
        </is>
      </c>
      <c r="B1851" s="5" t="inlineStr">
        <is>
          <t>gso</t>
        </is>
      </c>
      <c r="C1851" s="5" t="inlineStr">
        <is>
          <t>oen</t>
        </is>
      </c>
      <c r="D1851" s="40">
        <f>INDEX(Inputs!$R$5:$R$132,MATCH($B1851&amp;"|"&amp;$C1851,Inputs!$A$5:$A$132,0))</f>
        <v/>
      </c>
      <c r="E1851" s="40">
        <f>INDEX(Inputs!$S$5:$S$132,MATCH($B1851&amp;"|"&amp;$C1851,Inputs!$A$5:$A$132,0))</f>
        <v/>
      </c>
      <c r="F1851" s="39" t="n"/>
      <c r="G1851" s="39" t="n"/>
      <c r="H1851" s="5">
        <f>INDEX(Variables!$B$5:$B$105,MATCH($A1851,Variables!$A$5:$A$105,0))&amp;IF($C1851="",""," | "&amp;INDEX(Mapping!$B$5:$B$26,MATCH($C1851,Mapping!$A$5:$A$26,0))&amp;" | "&amp;INDEX(Mapping!$B$30:$B$41,MATCH($B1851,Mapping!$A$30:$A$41,0)))</f>
        <v/>
      </c>
      <c r="I1851" s="5">
        <f>INDEX(Variables!$C$5:$C$105,MATCH($A1851,Variables!$A$5:$A$105,0))</f>
        <v/>
      </c>
      <c r="J1851" s="5">
        <f>INDEX(Variables!$E$5:$E$105,MATCH($A1851,Variables!$A$5:$A$105,0))</f>
        <v/>
      </c>
      <c r="K1851" s="25">
        <f>LOWER(Settings!$C$4)&amp;".mit."&amp;$A1851&amp;IF($C1851="","","."&amp;$C1851&amp;"."&amp;$B1851)&amp;IF(INDEX(Variables!$D$5:$D$105,MATCH($A1851,Variables!$A$5:$A$105,0))="","","."&amp;INDEX(Variables!$D$5:$D$105,MATCH($A1851,Variables!$A$5:$A$105,0)))&amp;"."&amp;K$5</f>
        <v/>
      </c>
      <c r="L1851" s="41">
        <f>MAX(INDEX(L$232:L$243,$D1851)+L1842*(1+$E1851),0.01)</f>
        <v/>
      </c>
      <c r="M1851" s="40">
        <f>MAX(INDEX(M$232:M$243,$D1851)+M1842*(1+$E1851),0.01)</f>
        <v/>
      </c>
      <c r="N1851" s="40">
        <f>MAX(INDEX(N$232:N$243,$D1851)+N1842*(1+$E1851),0.01)</f>
        <v/>
      </c>
      <c r="O1851" s="40">
        <f>MAX(INDEX(O$232:O$243,$D1851)+O1842*(1+$E1851),0.01)</f>
        <v/>
      </c>
      <c r="P1851" s="40">
        <f>MAX(INDEX(P$232:P$243,$D1851)+P1842*(1+$E1851),0.01)</f>
        <v/>
      </c>
      <c r="Q1851" s="40">
        <f>MAX(INDEX(Q$232:Q$243,$D1851)+Q1842*(1+$E1851),0.01)</f>
        <v/>
      </c>
      <c r="R1851" s="40">
        <f>MAX(INDEX(R$232:R$243,$D1851)+R1842*(1+$E1851),0.01)</f>
        <v/>
      </c>
      <c r="S1851" s="40">
        <f>MAX(INDEX(S$232:S$243,$D1851)+S1842*(1+$E1851),0.01)</f>
        <v/>
      </c>
      <c r="T1851" s="40">
        <f>MAX(INDEX(T$232:T$243,$D1851)+T1842*(1+$E1851),0.01)</f>
        <v/>
      </c>
      <c r="U1851" s="40">
        <f>MAX(INDEX(U$232:U$243,$D1851)+U1842*(1+$E1851),0.01)</f>
        <v/>
      </c>
      <c r="V1851" s="40">
        <f>MAX(INDEX(V$232:V$243,$D1851)+V1842*(1+$E1851),0.01)</f>
        <v/>
      </c>
      <c r="W1851" s="40">
        <f>MAX(INDEX(W$232:W$243,$D1851)+W1842*(1+$E1851),0.01)</f>
        <v/>
      </c>
      <c r="X1851" s="40">
        <f>MAX(INDEX(X$232:X$243,$D1851)+X1842*(1+$E1851),0.01)</f>
        <v/>
      </c>
      <c r="Y1851" s="40">
        <f>MAX(INDEX(Y$232:Y$243,$D1851)+Y1842*(1+$E1851),0.01)</f>
        <v/>
      </c>
      <c r="Z1851" s="40">
        <f>MAX(INDEX(Z$232:Z$243,$D1851)+Z1842*(1+$E1851),0.01)</f>
        <v/>
      </c>
      <c r="AA1851" s="40">
        <f>MAX(INDEX(AA$232:AA$243,$D1851)+AA1842*(1+$E1851),0.01)</f>
        <v/>
      </c>
      <c r="AB1851" s="40">
        <f>MAX(INDEX(AB$232:AB$243,$D1851)+AB1842*(1+$E1851),0.01)</f>
        <v/>
      </c>
      <c r="AC1851" s="40">
        <f>MAX(INDEX(AC$232:AC$243,$D1851)+AC1842*(1+$E1851),0.01)</f>
        <v/>
      </c>
      <c r="AD1851" s="42">
        <f>POSTTAX(INDEX(AD$232:AD$243,$D1851),AD1842,$E1851)</f>
        <v/>
      </c>
      <c r="AE1851" s="25">
        <f>LOWER(Settings!$C$4)&amp;".mit."&amp;$A1851&amp;IF($C1851="","","."&amp;$C1851&amp;"."&amp;$B1851)&amp;IF(INDEX(Variables!$D$5:$D$105,MATCH($A1851,Variables!$A$5:$A$105,0))="","","."&amp;INDEX(Variables!$D$5:$D$105,MATCH($A1851,Variables!$A$5:$A$105,0)))&amp;"."&amp;AE$5</f>
        <v/>
      </c>
      <c r="AF1851" s="41">
        <f>MAX(INDEX(AF$232:AF$243,$D1851)+AF1842*(1+$E1851),0.01)</f>
        <v/>
      </c>
      <c r="AG1851" s="40">
        <f>MAX(INDEX(AG$232:AG$243,$D1851)+AG1842*(1+$E1851),0.01)</f>
        <v/>
      </c>
      <c r="AH1851" s="40">
        <f>MAX(INDEX(AH$232:AH$243,$D1851)+AH1842*(1+$E1851),0.01)</f>
        <v/>
      </c>
      <c r="AI1851" s="40">
        <f>MAX(INDEX(AI$232:AI$243,$D1851)+AI1842*(1+$E1851),0.01)</f>
        <v/>
      </c>
      <c r="AJ1851" s="40">
        <f>MAX(INDEX(AJ$232:AJ$243,$D1851)+AJ1842*(1+$E1851),0.01)</f>
        <v/>
      </c>
      <c r="AK1851" s="40">
        <f>MAX(INDEX(AK$232:AK$243,$D1851)+AK1842*(1+$E1851),0.01)</f>
        <v/>
      </c>
      <c r="AL1851" s="40">
        <f>MAX(INDEX(AL$232:AL$243,$D1851)+AL1842*(1+$E1851),0.01)</f>
        <v/>
      </c>
      <c r="AM1851" s="40">
        <f>MAX(INDEX(AM$232:AM$243,$D1851)+AM1842*(1+$E1851),0.01)</f>
        <v/>
      </c>
      <c r="AN1851" s="40">
        <f>MAX(INDEX(AN$232:AN$243,$D1851)+AN1842*(1+$E1851),0.01)</f>
        <v/>
      </c>
      <c r="AO1851" s="40">
        <f>MAX(INDEX(AO$232:AO$243,$D1851)+AO1842*(1+$E1851),0.01)</f>
        <v/>
      </c>
      <c r="AP1851" s="40">
        <f>MAX(INDEX(AP$232:AP$243,$D1851)+AP1842*(1+$E1851),0.01)</f>
        <v/>
      </c>
      <c r="AQ1851" s="40">
        <f>MAX(INDEX(AQ$232:AQ$243,$D1851)+AQ1842*(1+$E1851),0.01)</f>
        <v/>
      </c>
      <c r="AR1851" s="40">
        <f>MAX(INDEX(AR$232:AR$243,$D1851)+AR1842*(1+$E1851),0.01)</f>
        <v/>
      </c>
      <c r="AS1851" s="40">
        <f>MAX(INDEX(AS$232:AS$243,$D1851)+AS1842*(1+$E1851),0.01)</f>
        <v/>
      </c>
      <c r="AT1851" s="40">
        <f>MAX(INDEX(AT$232:AT$243,$D1851)+AT1842*(1+$E1851),0.01)</f>
        <v/>
      </c>
      <c r="AU1851" s="40">
        <f>MAX(INDEX(AU$232:AU$243,$D1851)+AU1842*(1+$E1851),0.01)</f>
        <v/>
      </c>
      <c r="AV1851" s="40">
        <f>MAX(INDEX(AV$232:AV$243,$D1851)+AV1842*(1+$E1851),0.01)</f>
        <v/>
      </c>
      <c r="AW1851" s="40">
        <f>MAX(INDEX(AW$232:AW$243,$D1851)+AW1842*(1+$E1851),0.01)</f>
        <v/>
      </c>
      <c r="AX1851" s="42">
        <f>POSTTAX(INDEX(AX$232:AX$243,$D1851),AX1842,$E1851)</f>
        <v/>
      </c>
    </row>
    <row r="1852" hidden="1" outlineLevel="2">
      <c r="A1852" s="5" t="inlineStr">
        <is>
          <t>atp</t>
        </is>
      </c>
      <c r="B1852" s="5" t="inlineStr">
        <is>
          <t>die</t>
        </is>
      </c>
      <c r="C1852" s="5" t="inlineStr">
        <is>
          <t>oen</t>
        </is>
      </c>
      <c r="D1852" s="40">
        <f>INDEX(Inputs!$R$5:$R$132,MATCH($B1852&amp;"|"&amp;$C1852,Inputs!$A$5:$A$132,0))</f>
        <v/>
      </c>
      <c r="E1852" s="40">
        <f>INDEX(Inputs!$S$5:$S$132,MATCH($B1852&amp;"|"&amp;$C1852,Inputs!$A$5:$A$132,0))</f>
        <v/>
      </c>
      <c r="F1852" s="39" t="n"/>
      <c r="G1852" s="39" t="n"/>
      <c r="H1852" s="5">
        <f>INDEX(Variables!$B$5:$B$105,MATCH($A1852,Variables!$A$5:$A$105,0))&amp;IF($C1852="",""," | "&amp;INDEX(Mapping!$B$5:$B$26,MATCH($C1852,Mapping!$A$5:$A$26,0))&amp;" | "&amp;INDEX(Mapping!$B$30:$B$41,MATCH($B1852,Mapping!$A$30:$A$41,0)))</f>
        <v/>
      </c>
      <c r="I1852" s="5">
        <f>INDEX(Variables!$C$5:$C$105,MATCH($A1852,Variables!$A$5:$A$105,0))</f>
        <v/>
      </c>
      <c r="J1852" s="5">
        <f>INDEX(Variables!$E$5:$E$105,MATCH($A1852,Variables!$A$5:$A$105,0))</f>
        <v/>
      </c>
      <c r="K1852" s="25">
        <f>LOWER(Settings!$C$4)&amp;".mit."&amp;$A1852&amp;IF($C1852="","","."&amp;$C1852&amp;"."&amp;$B1852)&amp;IF(INDEX(Variables!$D$5:$D$105,MATCH($A1852,Variables!$A$5:$A$105,0))="","","."&amp;INDEX(Variables!$D$5:$D$105,MATCH($A1852,Variables!$A$5:$A$105,0)))&amp;"."&amp;K$5</f>
        <v/>
      </c>
      <c r="L1852" s="41">
        <f>MAX(INDEX(L$232:L$243,$D1852)+L1843*(1+$E1852),0.01)</f>
        <v/>
      </c>
      <c r="M1852" s="40">
        <f>MAX(INDEX(M$232:M$243,$D1852)+M1843*(1+$E1852),0.01)</f>
        <v/>
      </c>
      <c r="N1852" s="40">
        <f>MAX(INDEX(N$232:N$243,$D1852)+N1843*(1+$E1852),0.01)</f>
        <v/>
      </c>
      <c r="O1852" s="40">
        <f>MAX(INDEX(O$232:O$243,$D1852)+O1843*(1+$E1852),0.01)</f>
        <v/>
      </c>
      <c r="P1852" s="40">
        <f>MAX(INDEX(P$232:P$243,$D1852)+P1843*(1+$E1852),0.01)</f>
        <v/>
      </c>
      <c r="Q1852" s="40">
        <f>MAX(INDEX(Q$232:Q$243,$D1852)+Q1843*(1+$E1852),0.01)</f>
        <v/>
      </c>
      <c r="R1852" s="40">
        <f>MAX(INDEX(R$232:R$243,$D1852)+R1843*(1+$E1852),0.01)</f>
        <v/>
      </c>
      <c r="S1852" s="40">
        <f>MAX(INDEX(S$232:S$243,$D1852)+S1843*(1+$E1852),0.01)</f>
        <v/>
      </c>
      <c r="T1852" s="40">
        <f>MAX(INDEX(T$232:T$243,$D1852)+T1843*(1+$E1852),0.01)</f>
        <v/>
      </c>
      <c r="U1852" s="40">
        <f>MAX(INDEX(U$232:U$243,$D1852)+U1843*(1+$E1852),0.01)</f>
        <v/>
      </c>
      <c r="V1852" s="40">
        <f>MAX(INDEX(V$232:V$243,$D1852)+V1843*(1+$E1852),0.01)</f>
        <v/>
      </c>
      <c r="W1852" s="40">
        <f>MAX(INDEX(W$232:W$243,$D1852)+W1843*(1+$E1852),0.01)</f>
        <v/>
      </c>
      <c r="X1852" s="40">
        <f>MAX(INDEX(X$232:X$243,$D1852)+X1843*(1+$E1852),0.01)</f>
        <v/>
      </c>
      <c r="Y1852" s="40">
        <f>MAX(INDEX(Y$232:Y$243,$D1852)+Y1843*(1+$E1852),0.01)</f>
        <v/>
      </c>
      <c r="Z1852" s="40">
        <f>MAX(INDEX(Z$232:Z$243,$D1852)+Z1843*(1+$E1852),0.01)</f>
        <v/>
      </c>
      <c r="AA1852" s="40">
        <f>MAX(INDEX(AA$232:AA$243,$D1852)+AA1843*(1+$E1852),0.01)</f>
        <v/>
      </c>
      <c r="AB1852" s="40">
        <f>MAX(INDEX(AB$232:AB$243,$D1852)+AB1843*(1+$E1852),0.01)</f>
        <v/>
      </c>
      <c r="AC1852" s="40">
        <f>MAX(INDEX(AC$232:AC$243,$D1852)+AC1843*(1+$E1852),0.01)</f>
        <v/>
      </c>
      <c r="AD1852" s="42">
        <f>POSTTAX(INDEX(AD$232:AD$243,$D1852),AD1843,$E1852)</f>
        <v/>
      </c>
      <c r="AE1852" s="25">
        <f>LOWER(Settings!$C$4)&amp;".mit."&amp;$A1852&amp;IF($C1852="","","."&amp;$C1852&amp;"."&amp;$B1852)&amp;IF(INDEX(Variables!$D$5:$D$105,MATCH($A1852,Variables!$A$5:$A$105,0))="","","."&amp;INDEX(Variables!$D$5:$D$105,MATCH($A1852,Variables!$A$5:$A$105,0)))&amp;"."&amp;AE$5</f>
        <v/>
      </c>
      <c r="AF1852" s="41">
        <f>MAX(INDEX(AF$232:AF$243,$D1852)+AF1843*(1+$E1852),0.01)</f>
        <v/>
      </c>
      <c r="AG1852" s="40">
        <f>MAX(INDEX(AG$232:AG$243,$D1852)+AG1843*(1+$E1852),0.01)</f>
        <v/>
      </c>
      <c r="AH1852" s="40">
        <f>MAX(INDEX(AH$232:AH$243,$D1852)+AH1843*(1+$E1852),0.01)</f>
        <v/>
      </c>
      <c r="AI1852" s="40">
        <f>MAX(INDEX(AI$232:AI$243,$D1852)+AI1843*(1+$E1852),0.01)</f>
        <v/>
      </c>
      <c r="AJ1852" s="40">
        <f>MAX(INDEX(AJ$232:AJ$243,$D1852)+AJ1843*(1+$E1852),0.01)</f>
        <v/>
      </c>
      <c r="AK1852" s="40">
        <f>MAX(INDEX(AK$232:AK$243,$D1852)+AK1843*(1+$E1852),0.01)</f>
        <v/>
      </c>
      <c r="AL1852" s="40">
        <f>MAX(INDEX(AL$232:AL$243,$D1852)+AL1843*(1+$E1852),0.01)</f>
        <v/>
      </c>
      <c r="AM1852" s="40">
        <f>MAX(INDEX(AM$232:AM$243,$D1852)+AM1843*(1+$E1852),0.01)</f>
        <v/>
      </c>
      <c r="AN1852" s="40">
        <f>MAX(INDEX(AN$232:AN$243,$D1852)+AN1843*(1+$E1852),0.01)</f>
        <v/>
      </c>
      <c r="AO1852" s="40">
        <f>MAX(INDEX(AO$232:AO$243,$D1852)+AO1843*(1+$E1852),0.01)</f>
        <v/>
      </c>
      <c r="AP1852" s="40">
        <f>MAX(INDEX(AP$232:AP$243,$D1852)+AP1843*(1+$E1852),0.01)</f>
        <v/>
      </c>
      <c r="AQ1852" s="40">
        <f>MAX(INDEX(AQ$232:AQ$243,$D1852)+AQ1843*(1+$E1852),0.01)</f>
        <v/>
      </c>
      <c r="AR1852" s="40">
        <f>MAX(INDEX(AR$232:AR$243,$D1852)+AR1843*(1+$E1852),0.01)</f>
        <v/>
      </c>
      <c r="AS1852" s="40">
        <f>MAX(INDEX(AS$232:AS$243,$D1852)+AS1843*(1+$E1852),0.01)</f>
        <v/>
      </c>
      <c r="AT1852" s="40">
        <f>MAX(INDEX(AT$232:AT$243,$D1852)+AT1843*(1+$E1852),0.01)</f>
        <v/>
      </c>
      <c r="AU1852" s="40">
        <f>MAX(INDEX(AU$232:AU$243,$D1852)+AU1843*(1+$E1852),0.01)</f>
        <v/>
      </c>
      <c r="AV1852" s="40">
        <f>MAX(INDEX(AV$232:AV$243,$D1852)+AV1843*(1+$E1852),0.01)</f>
        <v/>
      </c>
      <c r="AW1852" s="40">
        <f>MAX(INDEX(AW$232:AW$243,$D1852)+AW1843*(1+$E1852),0.01)</f>
        <v/>
      </c>
      <c r="AX1852" s="42">
        <f>POSTTAX(INDEX(AX$232:AX$243,$D1852),AX1843,$E1852)</f>
        <v/>
      </c>
    </row>
    <row r="1853" hidden="1" outlineLevel="2">
      <c r="A1853" s="5" t="inlineStr">
        <is>
          <t>atp</t>
        </is>
      </c>
      <c r="B1853" s="5" t="inlineStr">
        <is>
          <t>lpg</t>
        </is>
      </c>
      <c r="C1853" s="5" t="inlineStr">
        <is>
          <t>oen</t>
        </is>
      </c>
      <c r="D1853" s="40">
        <f>INDEX(Inputs!$R$5:$R$132,MATCH($B1853&amp;"|"&amp;$C1853,Inputs!$A$5:$A$132,0))</f>
        <v/>
      </c>
      <c r="E1853" s="40">
        <f>INDEX(Inputs!$S$5:$S$132,MATCH($B1853&amp;"|"&amp;$C1853,Inputs!$A$5:$A$132,0))</f>
        <v/>
      </c>
      <c r="F1853" s="39" t="n"/>
      <c r="G1853" s="39" t="n"/>
      <c r="H1853" s="5">
        <f>INDEX(Variables!$B$5:$B$105,MATCH($A1853,Variables!$A$5:$A$105,0))&amp;IF($C1853="",""," | "&amp;INDEX(Mapping!$B$5:$B$26,MATCH($C1853,Mapping!$A$5:$A$26,0))&amp;" | "&amp;INDEX(Mapping!$B$30:$B$41,MATCH($B1853,Mapping!$A$30:$A$41,0)))</f>
        <v/>
      </c>
      <c r="I1853" s="5">
        <f>INDEX(Variables!$C$5:$C$105,MATCH($A1853,Variables!$A$5:$A$105,0))</f>
        <v/>
      </c>
      <c r="J1853" s="5">
        <f>INDEX(Variables!$E$5:$E$105,MATCH($A1853,Variables!$A$5:$A$105,0))</f>
        <v/>
      </c>
      <c r="K1853" s="25">
        <f>LOWER(Settings!$C$4)&amp;".mit."&amp;$A1853&amp;IF($C1853="","","."&amp;$C1853&amp;"."&amp;$B1853)&amp;IF(INDEX(Variables!$D$5:$D$105,MATCH($A1853,Variables!$A$5:$A$105,0))="","","."&amp;INDEX(Variables!$D$5:$D$105,MATCH($A1853,Variables!$A$5:$A$105,0)))&amp;"."&amp;K$5</f>
        <v/>
      </c>
      <c r="L1853" s="41">
        <f>MAX(INDEX(L$232:L$243,$D1853)+L1844*(1+$E1853),0.01)</f>
        <v/>
      </c>
      <c r="M1853" s="40">
        <f>MAX(INDEX(M$232:M$243,$D1853)+M1844*(1+$E1853),0.01)</f>
        <v/>
      </c>
      <c r="N1853" s="40">
        <f>MAX(INDEX(N$232:N$243,$D1853)+N1844*(1+$E1853),0.01)</f>
        <v/>
      </c>
      <c r="O1853" s="40">
        <f>MAX(INDEX(O$232:O$243,$D1853)+O1844*(1+$E1853),0.01)</f>
        <v/>
      </c>
      <c r="P1853" s="40">
        <f>MAX(INDEX(P$232:P$243,$D1853)+P1844*(1+$E1853),0.01)</f>
        <v/>
      </c>
      <c r="Q1853" s="40">
        <f>MAX(INDEX(Q$232:Q$243,$D1853)+Q1844*(1+$E1853),0.01)</f>
        <v/>
      </c>
      <c r="R1853" s="40">
        <f>MAX(INDEX(R$232:R$243,$D1853)+R1844*(1+$E1853),0.01)</f>
        <v/>
      </c>
      <c r="S1853" s="40">
        <f>MAX(INDEX(S$232:S$243,$D1853)+S1844*(1+$E1853),0.01)</f>
        <v/>
      </c>
      <c r="T1853" s="40">
        <f>MAX(INDEX(T$232:T$243,$D1853)+T1844*(1+$E1853),0.01)</f>
        <v/>
      </c>
      <c r="U1853" s="40">
        <f>MAX(INDEX(U$232:U$243,$D1853)+U1844*(1+$E1853),0.01)</f>
        <v/>
      </c>
      <c r="V1853" s="40">
        <f>MAX(INDEX(V$232:V$243,$D1853)+V1844*(1+$E1853),0.01)</f>
        <v/>
      </c>
      <c r="W1853" s="40">
        <f>MAX(INDEX(W$232:W$243,$D1853)+W1844*(1+$E1853),0.01)</f>
        <v/>
      </c>
      <c r="X1853" s="40">
        <f>MAX(INDEX(X$232:X$243,$D1853)+X1844*(1+$E1853),0.01)</f>
        <v/>
      </c>
      <c r="Y1853" s="40">
        <f>MAX(INDEX(Y$232:Y$243,$D1853)+Y1844*(1+$E1853),0.01)</f>
        <v/>
      </c>
      <c r="Z1853" s="40">
        <f>MAX(INDEX(Z$232:Z$243,$D1853)+Z1844*(1+$E1853),0.01)</f>
        <v/>
      </c>
      <c r="AA1853" s="40">
        <f>MAX(INDEX(AA$232:AA$243,$D1853)+AA1844*(1+$E1853),0.01)</f>
        <v/>
      </c>
      <c r="AB1853" s="40">
        <f>MAX(INDEX(AB$232:AB$243,$D1853)+AB1844*(1+$E1853),0.01)</f>
        <v/>
      </c>
      <c r="AC1853" s="40">
        <f>MAX(INDEX(AC$232:AC$243,$D1853)+AC1844*(1+$E1853),0.01)</f>
        <v/>
      </c>
      <c r="AD1853" s="42">
        <f>POSTTAX(INDEX(AD$232:AD$243,$D1853),AD1844,$E1853)</f>
        <v/>
      </c>
      <c r="AE1853" s="25">
        <f>LOWER(Settings!$C$4)&amp;".mit."&amp;$A1853&amp;IF($C1853="","","."&amp;$C1853&amp;"."&amp;$B1853)&amp;IF(INDEX(Variables!$D$5:$D$105,MATCH($A1853,Variables!$A$5:$A$105,0))="","","."&amp;INDEX(Variables!$D$5:$D$105,MATCH($A1853,Variables!$A$5:$A$105,0)))&amp;"."&amp;AE$5</f>
        <v/>
      </c>
      <c r="AF1853" s="41">
        <f>MAX(INDEX(AF$232:AF$243,$D1853)+AF1844*(1+$E1853),0.01)</f>
        <v/>
      </c>
      <c r="AG1853" s="40">
        <f>MAX(INDEX(AG$232:AG$243,$D1853)+AG1844*(1+$E1853),0.01)</f>
        <v/>
      </c>
      <c r="AH1853" s="40">
        <f>MAX(INDEX(AH$232:AH$243,$D1853)+AH1844*(1+$E1853),0.01)</f>
        <v/>
      </c>
      <c r="AI1853" s="40">
        <f>MAX(INDEX(AI$232:AI$243,$D1853)+AI1844*(1+$E1853),0.01)</f>
        <v/>
      </c>
      <c r="AJ1853" s="40">
        <f>MAX(INDEX(AJ$232:AJ$243,$D1853)+AJ1844*(1+$E1853),0.01)</f>
        <v/>
      </c>
      <c r="AK1853" s="40">
        <f>MAX(INDEX(AK$232:AK$243,$D1853)+AK1844*(1+$E1853),0.01)</f>
        <v/>
      </c>
      <c r="AL1853" s="40">
        <f>MAX(INDEX(AL$232:AL$243,$D1853)+AL1844*(1+$E1853),0.01)</f>
        <v/>
      </c>
      <c r="AM1853" s="40">
        <f>MAX(INDEX(AM$232:AM$243,$D1853)+AM1844*(1+$E1853),0.01)</f>
        <v/>
      </c>
      <c r="AN1853" s="40">
        <f>MAX(INDEX(AN$232:AN$243,$D1853)+AN1844*(1+$E1853),0.01)</f>
        <v/>
      </c>
      <c r="AO1853" s="40">
        <f>MAX(INDEX(AO$232:AO$243,$D1853)+AO1844*(1+$E1853),0.01)</f>
        <v/>
      </c>
      <c r="AP1853" s="40">
        <f>MAX(INDEX(AP$232:AP$243,$D1853)+AP1844*(1+$E1853),0.01)</f>
        <v/>
      </c>
      <c r="AQ1853" s="40">
        <f>MAX(INDEX(AQ$232:AQ$243,$D1853)+AQ1844*(1+$E1853),0.01)</f>
        <v/>
      </c>
      <c r="AR1853" s="40">
        <f>MAX(INDEX(AR$232:AR$243,$D1853)+AR1844*(1+$E1853),0.01)</f>
        <v/>
      </c>
      <c r="AS1853" s="40">
        <f>MAX(INDEX(AS$232:AS$243,$D1853)+AS1844*(1+$E1853),0.01)</f>
        <v/>
      </c>
      <c r="AT1853" s="40">
        <f>MAX(INDEX(AT$232:AT$243,$D1853)+AT1844*(1+$E1853),0.01)</f>
        <v/>
      </c>
      <c r="AU1853" s="40">
        <f>MAX(INDEX(AU$232:AU$243,$D1853)+AU1844*(1+$E1853),0.01)</f>
        <v/>
      </c>
      <c r="AV1853" s="40">
        <f>MAX(INDEX(AV$232:AV$243,$D1853)+AV1844*(1+$E1853),0.01)</f>
        <v/>
      </c>
      <c r="AW1853" s="40">
        <f>MAX(INDEX(AW$232:AW$243,$D1853)+AW1844*(1+$E1853),0.01)</f>
        <v/>
      </c>
      <c r="AX1853" s="42">
        <f>POSTTAX(INDEX(AX$232:AX$243,$D1853),AX1844,$E1853)</f>
        <v/>
      </c>
    </row>
    <row r="1854" hidden="1" outlineLevel="2">
      <c r="A1854" s="5" t="inlineStr">
        <is>
          <t>atp</t>
        </is>
      </c>
      <c r="B1854" s="5" t="inlineStr">
        <is>
          <t>ker</t>
        </is>
      </c>
      <c r="C1854" s="5" t="inlineStr">
        <is>
          <t>oen</t>
        </is>
      </c>
      <c r="D1854" s="40">
        <f>INDEX(Inputs!$R$5:$R$132,MATCH($B1854&amp;"|"&amp;$C1854,Inputs!$A$5:$A$132,0))</f>
        <v/>
      </c>
      <c r="E1854" s="40">
        <f>INDEX(Inputs!$S$5:$S$132,MATCH($B1854&amp;"|"&amp;$C1854,Inputs!$A$5:$A$132,0))</f>
        <v/>
      </c>
      <c r="F1854" s="39" t="n"/>
      <c r="G1854" s="39" t="n"/>
      <c r="H1854" s="5">
        <f>INDEX(Variables!$B$5:$B$105,MATCH($A1854,Variables!$A$5:$A$105,0))&amp;IF($C1854="",""," | "&amp;INDEX(Mapping!$B$5:$B$26,MATCH($C1854,Mapping!$A$5:$A$26,0))&amp;" | "&amp;INDEX(Mapping!$B$30:$B$41,MATCH($B1854,Mapping!$A$30:$A$41,0)))</f>
        <v/>
      </c>
      <c r="I1854" s="5">
        <f>INDEX(Variables!$C$5:$C$105,MATCH($A1854,Variables!$A$5:$A$105,0))</f>
        <v/>
      </c>
      <c r="J1854" s="5">
        <f>INDEX(Variables!$E$5:$E$105,MATCH($A1854,Variables!$A$5:$A$105,0))</f>
        <v/>
      </c>
      <c r="K1854" s="25">
        <f>LOWER(Settings!$C$4)&amp;".mit."&amp;$A1854&amp;IF($C1854="","","."&amp;$C1854&amp;"."&amp;$B1854)&amp;IF(INDEX(Variables!$D$5:$D$105,MATCH($A1854,Variables!$A$5:$A$105,0))="","","."&amp;INDEX(Variables!$D$5:$D$105,MATCH($A1854,Variables!$A$5:$A$105,0)))&amp;"."&amp;K$5</f>
        <v/>
      </c>
      <c r="L1854" s="41">
        <f>MAX(INDEX(L$232:L$243,$D1854)+L1845*(1+$E1854),0.01)</f>
        <v/>
      </c>
      <c r="M1854" s="40">
        <f>MAX(INDEX(M$232:M$243,$D1854)+M1845*(1+$E1854),0.01)</f>
        <v/>
      </c>
      <c r="N1854" s="40">
        <f>MAX(INDEX(N$232:N$243,$D1854)+N1845*(1+$E1854),0.01)</f>
        <v/>
      </c>
      <c r="O1854" s="40">
        <f>MAX(INDEX(O$232:O$243,$D1854)+O1845*(1+$E1854),0.01)</f>
        <v/>
      </c>
      <c r="P1854" s="40">
        <f>MAX(INDEX(P$232:P$243,$D1854)+P1845*(1+$E1854),0.01)</f>
        <v/>
      </c>
      <c r="Q1854" s="40">
        <f>MAX(INDEX(Q$232:Q$243,$D1854)+Q1845*(1+$E1854),0.01)</f>
        <v/>
      </c>
      <c r="R1854" s="40">
        <f>MAX(INDEX(R$232:R$243,$D1854)+R1845*(1+$E1854),0.01)</f>
        <v/>
      </c>
      <c r="S1854" s="40">
        <f>MAX(INDEX(S$232:S$243,$D1854)+S1845*(1+$E1854),0.01)</f>
        <v/>
      </c>
      <c r="T1854" s="40">
        <f>MAX(INDEX(T$232:T$243,$D1854)+T1845*(1+$E1854),0.01)</f>
        <v/>
      </c>
      <c r="U1854" s="40">
        <f>MAX(INDEX(U$232:U$243,$D1854)+U1845*(1+$E1854),0.01)</f>
        <v/>
      </c>
      <c r="V1854" s="40">
        <f>MAX(INDEX(V$232:V$243,$D1854)+V1845*(1+$E1854),0.01)</f>
        <v/>
      </c>
      <c r="W1854" s="40">
        <f>MAX(INDEX(W$232:W$243,$D1854)+W1845*(1+$E1854),0.01)</f>
        <v/>
      </c>
      <c r="X1854" s="40">
        <f>MAX(INDEX(X$232:X$243,$D1854)+X1845*(1+$E1854),0.01)</f>
        <v/>
      </c>
      <c r="Y1854" s="40">
        <f>MAX(INDEX(Y$232:Y$243,$D1854)+Y1845*(1+$E1854),0.01)</f>
        <v/>
      </c>
      <c r="Z1854" s="40">
        <f>MAX(INDEX(Z$232:Z$243,$D1854)+Z1845*(1+$E1854),0.01)</f>
        <v/>
      </c>
      <c r="AA1854" s="40">
        <f>MAX(INDEX(AA$232:AA$243,$D1854)+AA1845*(1+$E1854),0.01)</f>
        <v/>
      </c>
      <c r="AB1854" s="40">
        <f>MAX(INDEX(AB$232:AB$243,$D1854)+AB1845*(1+$E1854),0.01)</f>
        <v/>
      </c>
      <c r="AC1854" s="40">
        <f>MAX(INDEX(AC$232:AC$243,$D1854)+AC1845*(1+$E1854),0.01)</f>
        <v/>
      </c>
      <c r="AD1854" s="42">
        <f>POSTTAX(INDEX(AD$232:AD$243,$D1854),AD1845,$E1854)</f>
        <v/>
      </c>
      <c r="AE1854" s="25">
        <f>LOWER(Settings!$C$4)&amp;".mit."&amp;$A1854&amp;IF($C1854="","","."&amp;$C1854&amp;"."&amp;$B1854)&amp;IF(INDEX(Variables!$D$5:$D$105,MATCH($A1854,Variables!$A$5:$A$105,0))="","","."&amp;INDEX(Variables!$D$5:$D$105,MATCH($A1854,Variables!$A$5:$A$105,0)))&amp;"."&amp;AE$5</f>
        <v/>
      </c>
      <c r="AF1854" s="41">
        <f>MAX(INDEX(AF$232:AF$243,$D1854)+AF1845*(1+$E1854),0.01)</f>
        <v/>
      </c>
      <c r="AG1854" s="40">
        <f>MAX(INDEX(AG$232:AG$243,$D1854)+AG1845*(1+$E1854),0.01)</f>
        <v/>
      </c>
      <c r="AH1854" s="40">
        <f>MAX(INDEX(AH$232:AH$243,$D1854)+AH1845*(1+$E1854),0.01)</f>
        <v/>
      </c>
      <c r="AI1854" s="40">
        <f>MAX(INDEX(AI$232:AI$243,$D1854)+AI1845*(1+$E1854),0.01)</f>
        <v/>
      </c>
      <c r="AJ1854" s="40">
        <f>MAX(INDEX(AJ$232:AJ$243,$D1854)+AJ1845*(1+$E1854),0.01)</f>
        <v/>
      </c>
      <c r="AK1854" s="40">
        <f>MAX(INDEX(AK$232:AK$243,$D1854)+AK1845*(1+$E1854),0.01)</f>
        <v/>
      </c>
      <c r="AL1854" s="40">
        <f>MAX(INDEX(AL$232:AL$243,$D1854)+AL1845*(1+$E1854),0.01)</f>
        <v/>
      </c>
      <c r="AM1854" s="40">
        <f>MAX(INDEX(AM$232:AM$243,$D1854)+AM1845*(1+$E1854),0.01)</f>
        <v/>
      </c>
      <c r="AN1854" s="40">
        <f>MAX(INDEX(AN$232:AN$243,$D1854)+AN1845*(1+$E1854),0.01)</f>
        <v/>
      </c>
      <c r="AO1854" s="40">
        <f>MAX(INDEX(AO$232:AO$243,$D1854)+AO1845*(1+$E1854),0.01)</f>
        <v/>
      </c>
      <c r="AP1854" s="40">
        <f>MAX(INDEX(AP$232:AP$243,$D1854)+AP1845*(1+$E1854),0.01)</f>
        <v/>
      </c>
      <c r="AQ1854" s="40">
        <f>MAX(INDEX(AQ$232:AQ$243,$D1854)+AQ1845*(1+$E1854),0.01)</f>
        <v/>
      </c>
      <c r="AR1854" s="40">
        <f>MAX(INDEX(AR$232:AR$243,$D1854)+AR1845*(1+$E1854),0.01)</f>
        <v/>
      </c>
      <c r="AS1854" s="40">
        <f>MAX(INDEX(AS$232:AS$243,$D1854)+AS1845*(1+$E1854),0.01)</f>
        <v/>
      </c>
      <c r="AT1854" s="40">
        <f>MAX(INDEX(AT$232:AT$243,$D1854)+AT1845*(1+$E1854),0.01)</f>
        <v/>
      </c>
      <c r="AU1854" s="40">
        <f>MAX(INDEX(AU$232:AU$243,$D1854)+AU1845*(1+$E1854),0.01)</f>
        <v/>
      </c>
      <c r="AV1854" s="40">
        <f>MAX(INDEX(AV$232:AV$243,$D1854)+AV1845*(1+$E1854),0.01)</f>
        <v/>
      </c>
      <c r="AW1854" s="40">
        <f>MAX(INDEX(AW$232:AW$243,$D1854)+AW1845*(1+$E1854),0.01)</f>
        <v/>
      </c>
      <c r="AX1854" s="42">
        <f>POSTTAX(INDEX(AX$232:AX$243,$D1854),AX1845,$E1854)</f>
        <v/>
      </c>
    </row>
    <row r="1855" hidden="1" outlineLevel="2">
      <c r="A1855" s="5" t="inlineStr">
        <is>
          <t>atp</t>
        </is>
      </c>
      <c r="B1855" s="5" t="inlineStr">
        <is>
          <t>oop</t>
        </is>
      </c>
      <c r="C1855" s="5" t="inlineStr">
        <is>
          <t>oen</t>
        </is>
      </c>
      <c r="D1855" s="40">
        <f>INDEX(Inputs!$R$5:$R$132,MATCH($B1855&amp;"|"&amp;$C1855,Inputs!$A$5:$A$132,0))</f>
        <v/>
      </c>
      <c r="E1855" s="40">
        <f>INDEX(Inputs!$S$5:$S$132,MATCH($B1855&amp;"|"&amp;$C1855,Inputs!$A$5:$A$132,0))</f>
        <v/>
      </c>
      <c r="F1855" s="39" t="n"/>
      <c r="G1855" s="39" t="n"/>
      <c r="H1855" s="5">
        <f>INDEX(Variables!$B$5:$B$105,MATCH($A1855,Variables!$A$5:$A$105,0))&amp;IF($C1855="",""," | "&amp;INDEX(Mapping!$B$5:$B$26,MATCH($C1855,Mapping!$A$5:$A$26,0))&amp;" | "&amp;INDEX(Mapping!$B$30:$B$41,MATCH($B1855,Mapping!$A$30:$A$41,0)))</f>
        <v/>
      </c>
      <c r="I1855" s="5">
        <f>INDEX(Variables!$C$5:$C$105,MATCH($A1855,Variables!$A$5:$A$105,0))</f>
        <v/>
      </c>
      <c r="J1855" s="5">
        <f>INDEX(Variables!$E$5:$E$105,MATCH($A1855,Variables!$A$5:$A$105,0))</f>
        <v/>
      </c>
      <c r="K1855" s="25">
        <f>LOWER(Settings!$C$4)&amp;".mit."&amp;$A1855&amp;IF($C1855="","","."&amp;$C1855&amp;"."&amp;$B1855)&amp;IF(INDEX(Variables!$D$5:$D$105,MATCH($A1855,Variables!$A$5:$A$105,0))="","","."&amp;INDEX(Variables!$D$5:$D$105,MATCH($A1855,Variables!$A$5:$A$105,0)))&amp;"."&amp;K$5</f>
        <v/>
      </c>
      <c r="L1855" s="41">
        <f>MAX(INDEX(L$232:L$243,$D1855)+L1846*(1+$E1855),0.01)</f>
        <v/>
      </c>
      <c r="M1855" s="40">
        <f>MAX(INDEX(M$232:M$243,$D1855)+M1846*(1+$E1855),0.01)</f>
        <v/>
      </c>
      <c r="N1855" s="40">
        <f>MAX(INDEX(N$232:N$243,$D1855)+N1846*(1+$E1855),0.01)</f>
        <v/>
      </c>
      <c r="O1855" s="40">
        <f>MAX(INDEX(O$232:O$243,$D1855)+O1846*(1+$E1855),0.01)</f>
        <v/>
      </c>
      <c r="P1855" s="40">
        <f>MAX(INDEX(P$232:P$243,$D1855)+P1846*(1+$E1855),0.01)</f>
        <v/>
      </c>
      <c r="Q1855" s="40">
        <f>MAX(INDEX(Q$232:Q$243,$D1855)+Q1846*(1+$E1855),0.01)</f>
        <v/>
      </c>
      <c r="R1855" s="40">
        <f>MAX(INDEX(R$232:R$243,$D1855)+R1846*(1+$E1855),0.01)</f>
        <v/>
      </c>
      <c r="S1855" s="40">
        <f>MAX(INDEX(S$232:S$243,$D1855)+S1846*(1+$E1855),0.01)</f>
        <v/>
      </c>
      <c r="T1855" s="40">
        <f>MAX(INDEX(T$232:T$243,$D1855)+T1846*(1+$E1855),0.01)</f>
        <v/>
      </c>
      <c r="U1855" s="40">
        <f>MAX(INDEX(U$232:U$243,$D1855)+U1846*(1+$E1855),0.01)</f>
        <v/>
      </c>
      <c r="V1855" s="40">
        <f>MAX(INDEX(V$232:V$243,$D1855)+V1846*(1+$E1855),0.01)</f>
        <v/>
      </c>
      <c r="W1855" s="40">
        <f>MAX(INDEX(W$232:W$243,$D1855)+W1846*(1+$E1855),0.01)</f>
        <v/>
      </c>
      <c r="X1855" s="40">
        <f>MAX(INDEX(X$232:X$243,$D1855)+X1846*(1+$E1855),0.01)</f>
        <v/>
      </c>
      <c r="Y1855" s="40">
        <f>MAX(INDEX(Y$232:Y$243,$D1855)+Y1846*(1+$E1855),0.01)</f>
        <v/>
      </c>
      <c r="Z1855" s="40">
        <f>MAX(INDEX(Z$232:Z$243,$D1855)+Z1846*(1+$E1855),0.01)</f>
        <v/>
      </c>
      <c r="AA1855" s="40">
        <f>MAX(INDEX(AA$232:AA$243,$D1855)+AA1846*(1+$E1855),0.01)</f>
        <v/>
      </c>
      <c r="AB1855" s="40">
        <f>MAX(INDEX(AB$232:AB$243,$D1855)+AB1846*(1+$E1855),0.01)</f>
        <v/>
      </c>
      <c r="AC1855" s="40">
        <f>MAX(INDEX(AC$232:AC$243,$D1855)+AC1846*(1+$E1855),0.01)</f>
        <v/>
      </c>
      <c r="AD1855" s="42">
        <f>POSTTAX(INDEX(AD$232:AD$243,$D1855),AD1846,$E1855)</f>
        <v/>
      </c>
      <c r="AE1855" s="25">
        <f>LOWER(Settings!$C$4)&amp;".mit."&amp;$A1855&amp;IF($C1855="","","."&amp;$C1855&amp;"."&amp;$B1855)&amp;IF(INDEX(Variables!$D$5:$D$105,MATCH($A1855,Variables!$A$5:$A$105,0))="","","."&amp;INDEX(Variables!$D$5:$D$105,MATCH($A1855,Variables!$A$5:$A$105,0)))&amp;"."&amp;AE$5</f>
        <v/>
      </c>
      <c r="AF1855" s="41">
        <f>MAX(INDEX(AF$232:AF$243,$D1855)+AF1846*(1+$E1855),0.01)</f>
        <v/>
      </c>
      <c r="AG1855" s="40">
        <f>MAX(INDEX(AG$232:AG$243,$D1855)+AG1846*(1+$E1855),0.01)</f>
        <v/>
      </c>
      <c r="AH1855" s="40">
        <f>MAX(INDEX(AH$232:AH$243,$D1855)+AH1846*(1+$E1855),0.01)</f>
        <v/>
      </c>
      <c r="AI1855" s="40">
        <f>MAX(INDEX(AI$232:AI$243,$D1855)+AI1846*(1+$E1855),0.01)</f>
        <v/>
      </c>
      <c r="AJ1855" s="40">
        <f>MAX(INDEX(AJ$232:AJ$243,$D1855)+AJ1846*(1+$E1855),0.01)</f>
        <v/>
      </c>
      <c r="AK1855" s="40">
        <f>MAX(INDEX(AK$232:AK$243,$D1855)+AK1846*(1+$E1855),0.01)</f>
        <v/>
      </c>
      <c r="AL1855" s="40">
        <f>MAX(INDEX(AL$232:AL$243,$D1855)+AL1846*(1+$E1855),0.01)</f>
        <v/>
      </c>
      <c r="AM1855" s="40">
        <f>MAX(INDEX(AM$232:AM$243,$D1855)+AM1846*(1+$E1855),0.01)</f>
        <v/>
      </c>
      <c r="AN1855" s="40">
        <f>MAX(INDEX(AN$232:AN$243,$D1855)+AN1846*(1+$E1855),0.01)</f>
        <v/>
      </c>
      <c r="AO1855" s="40">
        <f>MAX(INDEX(AO$232:AO$243,$D1855)+AO1846*(1+$E1855),0.01)</f>
        <v/>
      </c>
      <c r="AP1855" s="40">
        <f>MAX(INDEX(AP$232:AP$243,$D1855)+AP1846*(1+$E1855),0.01)</f>
        <v/>
      </c>
      <c r="AQ1855" s="40">
        <f>MAX(INDEX(AQ$232:AQ$243,$D1855)+AQ1846*(1+$E1855),0.01)</f>
        <v/>
      </c>
      <c r="AR1855" s="40">
        <f>MAX(INDEX(AR$232:AR$243,$D1855)+AR1846*(1+$E1855),0.01)</f>
        <v/>
      </c>
      <c r="AS1855" s="40">
        <f>MAX(INDEX(AS$232:AS$243,$D1855)+AS1846*(1+$E1855),0.01)</f>
        <v/>
      </c>
      <c r="AT1855" s="40">
        <f>MAX(INDEX(AT$232:AT$243,$D1855)+AT1846*(1+$E1855),0.01)</f>
        <v/>
      </c>
      <c r="AU1855" s="40">
        <f>MAX(INDEX(AU$232:AU$243,$D1855)+AU1846*(1+$E1855),0.01)</f>
        <v/>
      </c>
      <c r="AV1855" s="40">
        <f>MAX(INDEX(AV$232:AV$243,$D1855)+AV1846*(1+$E1855),0.01)</f>
        <v/>
      </c>
      <c r="AW1855" s="40">
        <f>MAX(INDEX(AW$232:AW$243,$D1855)+AW1846*(1+$E1855),0.01)</f>
        <v/>
      </c>
      <c r="AX1855" s="42">
        <f>POSTTAX(INDEX(AX$232:AX$243,$D1855),AX1846,$E1855)</f>
        <v/>
      </c>
    </row>
    <row r="1856" hidden="1" outlineLevel="2">
      <c r="A1856" s="5" t="inlineStr">
        <is>
          <t>atp</t>
        </is>
      </c>
      <c r="B1856" s="5" t="inlineStr">
        <is>
          <t>bio</t>
        </is>
      </c>
      <c r="C1856" s="5" t="inlineStr">
        <is>
          <t>oen</t>
        </is>
      </c>
      <c r="D1856" s="40">
        <f>INDEX(Inputs!$R$5:$R$132,MATCH($B1856&amp;"|"&amp;$C1856,Inputs!$A$5:$A$132,0))</f>
        <v/>
      </c>
      <c r="E1856" s="40">
        <f>INDEX(Inputs!$S$5:$S$132,MATCH($B1856&amp;"|"&amp;$C1856,Inputs!$A$5:$A$132,0))</f>
        <v/>
      </c>
      <c r="F1856" s="39" t="n"/>
      <c r="G1856" s="39" t="n"/>
      <c r="H1856" s="5">
        <f>INDEX(Variables!$B$5:$B$105,MATCH($A1856,Variables!$A$5:$A$105,0))&amp;IF($C1856="",""," | "&amp;INDEX(Mapping!$B$5:$B$26,MATCH($C1856,Mapping!$A$5:$A$26,0))&amp;" | "&amp;INDEX(Mapping!$B$30:$B$41,MATCH($B1856,Mapping!$A$30:$A$41,0)))</f>
        <v/>
      </c>
      <c r="I1856" s="5">
        <f>INDEX(Variables!$C$5:$C$105,MATCH($A1856,Variables!$A$5:$A$105,0))</f>
        <v/>
      </c>
      <c r="J1856" s="5">
        <f>INDEX(Variables!$E$5:$E$105,MATCH($A1856,Variables!$A$5:$A$105,0))</f>
        <v/>
      </c>
      <c r="K1856" s="25">
        <f>LOWER(Settings!$C$4)&amp;".mit."&amp;$A1856&amp;IF($C1856="","","."&amp;$C1856&amp;"."&amp;$B1856)&amp;IF(INDEX(Variables!$D$5:$D$105,MATCH($A1856,Variables!$A$5:$A$105,0))="","","."&amp;INDEX(Variables!$D$5:$D$105,MATCH($A1856,Variables!$A$5:$A$105,0)))&amp;"."&amp;K$5</f>
        <v/>
      </c>
      <c r="L1856" s="41">
        <f>MAX(INDEX(L$232:L$243,$D1856)+L1847*(1+$E1856),0.01)</f>
        <v/>
      </c>
      <c r="M1856" s="40">
        <f>MAX(INDEX(M$232:M$243,$D1856)+M1847*(1+$E1856),0.01)</f>
        <v/>
      </c>
      <c r="N1856" s="40">
        <f>MAX(INDEX(N$232:N$243,$D1856)+N1847*(1+$E1856),0.01)</f>
        <v/>
      </c>
      <c r="O1856" s="40">
        <f>MAX(INDEX(O$232:O$243,$D1856)+O1847*(1+$E1856),0.01)</f>
        <v/>
      </c>
      <c r="P1856" s="40">
        <f>MAX(INDEX(P$232:P$243,$D1856)+P1847*(1+$E1856),0.01)</f>
        <v/>
      </c>
      <c r="Q1856" s="40">
        <f>MAX(INDEX(Q$232:Q$243,$D1856)+Q1847*(1+$E1856),0.01)</f>
        <v/>
      </c>
      <c r="R1856" s="40">
        <f>MAX(INDEX(R$232:R$243,$D1856)+R1847*(1+$E1856),0.01)</f>
        <v/>
      </c>
      <c r="S1856" s="40">
        <f>MAX(INDEX(S$232:S$243,$D1856)+S1847*(1+$E1856),0.01)</f>
        <v/>
      </c>
      <c r="T1856" s="40">
        <f>MAX(INDEX(T$232:T$243,$D1856)+T1847*(1+$E1856),0.01)</f>
        <v/>
      </c>
      <c r="U1856" s="40">
        <f>MAX(INDEX(U$232:U$243,$D1856)+U1847*(1+$E1856),0.01)</f>
        <v/>
      </c>
      <c r="V1856" s="40">
        <f>MAX(INDEX(V$232:V$243,$D1856)+V1847*(1+$E1856),0.01)</f>
        <v/>
      </c>
      <c r="W1856" s="40">
        <f>MAX(INDEX(W$232:W$243,$D1856)+W1847*(1+$E1856),0.01)</f>
        <v/>
      </c>
      <c r="X1856" s="40">
        <f>MAX(INDEX(X$232:X$243,$D1856)+X1847*(1+$E1856),0.01)</f>
        <v/>
      </c>
      <c r="Y1856" s="40">
        <f>MAX(INDEX(Y$232:Y$243,$D1856)+Y1847*(1+$E1856),0.01)</f>
        <v/>
      </c>
      <c r="Z1856" s="40">
        <f>MAX(INDEX(Z$232:Z$243,$D1856)+Z1847*(1+$E1856),0.01)</f>
        <v/>
      </c>
      <c r="AA1856" s="40">
        <f>MAX(INDEX(AA$232:AA$243,$D1856)+AA1847*(1+$E1856),0.01)</f>
        <v/>
      </c>
      <c r="AB1856" s="40">
        <f>MAX(INDEX(AB$232:AB$243,$D1856)+AB1847*(1+$E1856),0.01)</f>
        <v/>
      </c>
      <c r="AC1856" s="40">
        <f>MAX(INDEX(AC$232:AC$243,$D1856)+AC1847*(1+$E1856),0.01)</f>
        <v/>
      </c>
      <c r="AD1856" s="42">
        <f>POSTTAX(INDEX(AD$232:AD$243,$D1856),AD1847,$E1856)</f>
        <v/>
      </c>
      <c r="AE1856" s="25">
        <f>LOWER(Settings!$C$4)&amp;".mit."&amp;$A1856&amp;IF($C1856="","","."&amp;$C1856&amp;"."&amp;$B1856)&amp;IF(INDEX(Variables!$D$5:$D$105,MATCH($A1856,Variables!$A$5:$A$105,0))="","","."&amp;INDEX(Variables!$D$5:$D$105,MATCH($A1856,Variables!$A$5:$A$105,0)))&amp;"."&amp;AE$5</f>
        <v/>
      </c>
      <c r="AF1856" s="41">
        <f>MAX(INDEX(AF$232:AF$243,$D1856)+AF1847*(1+$E1856),0.01)</f>
        <v/>
      </c>
      <c r="AG1856" s="40">
        <f>MAX(INDEX(AG$232:AG$243,$D1856)+AG1847*(1+$E1856),0.01)</f>
        <v/>
      </c>
      <c r="AH1856" s="40">
        <f>MAX(INDEX(AH$232:AH$243,$D1856)+AH1847*(1+$E1856),0.01)</f>
        <v/>
      </c>
      <c r="AI1856" s="40">
        <f>MAX(INDEX(AI$232:AI$243,$D1856)+AI1847*(1+$E1856),0.01)</f>
        <v/>
      </c>
      <c r="AJ1856" s="40">
        <f>MAX(INDEX(AJ$232:AJ$243,$D1856)+AJ1847*(1+$E1856),0.01)</f>
        <v/>
      </c>
      <c r="AK1856" s="40">
        <f>MAX(INDEX(AK$232:AK$243,$D1856)+AK1847*(1+$E1856),0.01)</f>
        <v/>
      </c>
      <c r="AL1856" s="40">
        <f>MAX(INDEX(AL$232:AL$243,$D1856)+AL1847*(1+$E1856),0.01)</f>
        <v/>
      </c>
      <c r="AM1856" s="40">
        <f>MAX(INDEX(AM$232:AM$243,$D1856)+AM1847*(1+$E1856),0.01)</f>
        <v/>
      </c>
      <c r="AN1856" s="40">
        <f>MAX(INDEX(AN$232:AN$243,$D1856)+AN1847*(1+$E1856),0.01)</f>
        <v/>
      </c>
      <c r="AO1856" s="40">
        <f>MAX(INDEX(AO$232:AO$243,$D1856)+AO1847*(1+$E1856),0.01)</f>
        <v/>
      </c>
      <c r="AP1856" s="40">
        <f>MAX(INDEX(AP$232:AP$243,$D1856)+AP1847*(1+$E1856),0.01)</f>
        <v/>
      </c>
      <c r="AQ1856" s="40">
        <f>MAX(INDEX(AQ$232:AQ$243,$D1856)+AQ1847*(1+$E1856),0.01)</f>
        <v/>
      </c>
      <c r="AR1856" s="40">
        <f>MAX(INDEX(AR$232:AR$243,$D1856)+AR1847*(1+$E1856),0.01)</f>
        <v/>
      </c>
      <c r="AS1856" s="40">
        <f>MAX(INDEX(AS$232:AS$243,$D1856)+AS1847*(1+$E1856),0.01)</f>
        <v/>
      </c>
      <c r="AT1856" s="40">
        <f>MAX(INDEX(AT$232:AT$243,$D1856)+AT1847*(1+$E1856),0.01)</f>
        <v/>
      </c>
      <c r="AU1856" s="40">
        <f>MAX(INDEX(AU$232:AU$243,$D1856)+AU1847*(1+$E1856),0.01)</f>
        <v/>
      </c>
      <c r="AV1856" s="40">
        <f>MAX(INDEX(AV$232:AV$243,$D1856)+AV1847*(1+$E1856),0.01)</f>
        <v/>
      </c>
      <c r="AW1856" s="40">
        <f>MAX(INDEX(AW$232:AW$243,$D1856)+AW1847*(1+$E1856),0.01)</f>
        <v/>
      </c>
      <c r="AX1856" s="42">
        <f>POSTTAX(INDEX(AX$232:AX$243,$D1856),AX1847,$E1856)</f>
        <v/>
      </c>
    </row>
    <row r="1857" hidden="1" outlineLevel="2"/>
    <row r="1858" hidden="1" outlineLevel="2">
      <c r="A1858" s="5" t="inlineStr">
        <is>
          <t>shp</t>
        </is>
      </c>
      <c r="B1858" s="5" t="inlineStr">
        <is>
          <t>coa</t>
        </is>
      </c>
      <c r="C1858" s="5" t="inlineStr">
        <is>
          <t>oen</t>
        </is>
      </c>
      <c r="D1858" s="40">
        <f>INDEX(Inputs!$M$5:$M$132,MATCH($B1858&amp;"|"&amp;$C1858,Inputs!$A$5:$A$132,0))</f>
        <v/>
      </c>
      <c r="E1858" s="40">
        <f>INDEX(Inputs!$T$5:$T$132,MATCH($B1858&amp;"|"&amp;$C1858,Inputs!$A$5:$A$132,0))</f>
        <v/>
      </c>
      <c r="F1858" s="40">
        <f>INDEX(Inputs!$K$5:$K$132,MATCH($B1858&amp;"|"&amp;$C1858,Inputs!$A$5:$A$132,0))</f>
        <v/>
      </c>
      <c r="G1858" s="39" t="n"/>
      <c r="H1858" s="5">
        <f>INDEX(Variables!$B$5:$B$105,MATCH($A1858,Variables!$A$5:$A$105,0))&amp;IF($C1858="",""," | "&amp;INDEX(Mapping!$B$5:$B$26,MATCH($C1858,Mapping!$A$5:$A$26,0))&amp;" | "&amp;INDEX(Mapping!$B$30:$B$41,MATCH($B1858,Mapping!$A$30:$A$41,0)))</f>
        <v/>
      </c>
      <c r="I1858" s="5">
        <f>INDEX(Variables!$C$5:$C$105,MATCH($A1858,Variables!$A$5:$A$105,0))</f>
        <v/>
      </c>
      <c r="J1858" s="5">
        <f>INDEX(Variables!$E$5:$E$105,MATCH($A1858,Variables!$A$5:$A$105,0))</f>
        <v/>
      </c>
      <c r="K1858" s="25">
        <f>LOWER(Settings!$C$4)&amp;".mit."&amp;$A1858&amp;IF($C1858="","","."&amp;$C1858&amp;"."&amp;$B1858)&amp;IF(INDEX(Variables!$D$5:$D$105,MATCH($A1858,Variables!$A$5:$A$105,0))="","","."&amp;INDEX(Variables!$D$5:$D$105,MATCH($A1858,Variables!$A$5:$A$105,0)))&amp;"."&amp;K$5</f>
        <v/>
      </c>
      <c r="L1858" s="41">
        <f>INDEX(L$175:L$178,$D1858)*$E1858*INDEX(L$179:L$195,$F1858)</f>
        <v/>
      </c>
      <c r="M1858" s="40">
        <f>INDEX(M$175:M$178,$D1858)*$E1858*INDEX(M$179:M$195,$F1858)</f>
        <v/>
      </c>
      <c r="N1858" s="40">
        <f>INDEX(N$175:N$178,$D1858)*$E1858*INDEX(N$179:N$195,$F1858)</f>
        <v/>
      </c>
      <c r="O1858" s="40">
        <f>INDEX(O$175:O$178,$D1858)*$E1858*INDEX(O$179:O$195,$F1858)</f>
        <v/>
      </c>
      <c r="P1858" s="40">
        <f>INDEX(P$175:P$178,$D1858)*$E1858*INDEX(P$179:P$195,$F1858)</f>
        <v/>
      </c>
      <c r="Q1858" s="40">
        <f>INDEX(Q$175:Q$178,$D1858)*$E1858*INDEX(Q$179:Q$195,$F1858)</f>
        <v/>
      </c>
      <c r="R1858" s="40">
        <f>INDEX(R$175:R$178,$D1858)*$E1858*INDEX(R$179:R$195,$F1858)</f>
        <v/>
      </c>
      <c r="S1858" s="40">
        <f>INDEX(S$175:S$178,$D1858)*$E1858*INDEX(S$179:S$195,$F1858)</f>
        <v/>
      </c>
      <c r="T1858" s="40">
        <f>INDEX(T$175:T$178,$D1858)*$E1858*INDEX(T$179:T$195,$F1858)</f>
        <v/>
      </c>
      <c r="U1858" s="40">
        <f>INDEX(U$175:U$178,$D1858)*$E1858*INDEX(U$179:U$195,$F1858)</f>
        <v/>
      </c>
      <c r="V1858" s="40">
        <f>INDEX(V$175:V$178,$D1858)*$E1858*INDEX(V$179:V$195,$F1858)</f>
        <v/>
      </c>
      <c r="W1858" s="40">
        <f>INDEX(W$175:W$178,$D1858)*$E1858*INDEX(W$179:W$195,$F1858)</f>
        <v/>
      </c>
      <c r="X1858" s="40">
        <f>INDEX(X$175:X$178,$D1858)*$E1858*INDEX(X$179:X$195,$F1858)</f>
        <v/>
      </c>
      <c r="Y1858" s="40">
        <f>INDEX(Y$175:Y$178,$D1858)*$E1858*INDEX(Y$179:Y$195,$F1858)</f>
        <v/>
      </c>
      <c r="Z1858" s="40">
        <f>INDEX(Z$175:Z$178,$D1858)*$E1858*INDEX(Z$179:Z$195,$F1858)</f>
        <v/>
      </c>
      <c r="AA1858" s="40">
        <f>INDEX(AA$175:AA$178,$D1858)*$E1858*INDEX(AA$179:AA$195,$F1858)</f>
        <v/>
      </c>
      <c r="AB1858" s="40">
        <f>INDEX(AB$175:AB$178,$D1858)*$E1858*INDEX(AB$179:AB$195,$F1858)</f>
        <v/>
      </c>
      <c r="AC1858" s="40">
        <f>INDEX(AC$175:AC$178,$D1858)*$E1858*INDEX(AC$179:AC$195,$F1858)</f>
        <v/>
      </c>
      <c r="AD1858" s="42">
        <f>SHADOWEFF(INDEX(AD$175:AD$178,$D1858),$E1858,INDEX(AD$179:AD$195,$F1858))</f>
        <v/>
      </c>
      <c r="AE1858" s="25">
        <f>LOWER(Settings!$C$4)&amp;".mit."&amp;$A1858&amp;IF($C1858="","","."&amp;$C1858&amp;"."&amp;$B1858)&amp;IF(INDEX(Variables!$D$5:$D$105,MATCH($A1858,Variables!$A$5:$A$105,0))="","","."&amp;INDEX(Variables!$D$5:$D$105,MATCH($A1858,Variables!$A$5:$A$105,0)))&amp;"."&amp;AE$5</f>
        <v/>
      </c>
      <c r="AF1858" s="41">
        <f>INDEX(AF$175:AF$178,$D1858)*$E1858*INDEX(AF$179:AF$195,$F1858)</f>
        <v/>
      </c>
      <c r="AG1858" s="40">
        <f>INDEX(AG$175:AG$178,$D1858)*$E1858*INDEX(AG$179:AG$195,$F1858)</f>
        <v/>
      </c>
      <c r="AH1858" s="40">
        <f>INDEX(AH$175:AH$178,$D1858)*$E1858*INDEX(AH$179:AH$195,$F1858)</f>
        <v/>
      </c>
      <c r="AI1858" s="40">
        <f>INDEX(AI$175:AI$178,$D1858)*$E1858*INDEX(AI$179:AI$195,$F1858)</f>
        <v/>
      </c>
      <c r="AJ1858" s="40">
        <f>INDEX(AJ$175:AJ$178,$D1858)*$E1858*INDEX(AJ$179:AJ$195,$F1858)</f>
        <v/>
      </c>
      <c r="AK1858" s="40">
        <f>INDEX(AK$175:AK$178,$D1858)*$E1858*INDEX(AK$179:AK$195,$F1858)</f>
        <v/>
      </c>
      <c r="AL1858" s="40">
        <f>INDEX(AL$175:AL$178,$D1858)*$E1858*INDEX(AL$179:AL$195,$F1858)</f>
        <v/>
      </c>
      <c r="AM1858" s="40">
        <f>INDEX(AM$175:AM$178,$D1858)*$E1858*INDEX(AM$179:AM$195,$F1858)</f>
        <v/>
      </c>
      <c r="AN1858" s="40">
        <f>INDEX(AN$175:AN$178,$D1858)*$E1858*INDEX(AN$179:AN$195,$F1858)</f>
        <v/>
      </c>
      <c r="AO1858" s="40">
        <f>INDEX(AO$175:AO$178,$D1858)*$E1858*INDEX(AO$179:AO$195,$F1858)</f>
        <v/>
      </c>
      <c r="AP1858" s="40">
        <f>INDEX(AP$175:AP$178,$D1858)*$E1858*INDEX(AP$179:AP$195,$F1858)</f>
        <v/>
      </c>
      <c r="AQ1858" s="40">
        <f>INDEX(AQ$175:AQ$178,$D1858)*$E1858*INDEX(AQ$179:AQ$195,$F1858)</f>
        <v/>
      </c>
      <c r="AR1858" s="40">
        <f>INDEX(AR$175:AR$178,$D1858)*$E1858*INDEX(AR$179:AR$195,$F1858)</f>
        <v/>
      </c>
      <c r="AS1858" s="40">
        <f>INDEX(AS$175:AS$178,$D1858)*$E1858*INDEX(AS$179:AS$195,$F1858)</f>
        <v/>
      </c>
      <c r="AT1858" s="40">
        <f>INDEX(AT$175:AT$178,$D1858)*$E1858*INDEX(AT$179:AT$195,$F1858)</f>
        <v/>
      </c>
      <c r="AU1858" s="40">
        <f>INDEX(AU$175:AU$178,$D1858)*$E1858*INDEX(AU$179:AU$195,$F1858)</f>
        <v/>
      </c>
      <c r="AV1858" s="40">
        <f>INDEX(AV$175:AV$178,$D1858)*$E1858*INDEX(AV$179:AV$195,$F1858)</f>
        <v/>
      </c>
      <c r="AW1858" s="40">
        <f>INDEX(AW$175:AW$178,$D1858)*$E1858*INDEX(AW$179:AW$195,$F1858)</f>
        <v/>
      </c>
      <c r="AX1858" s="42">
        <f>SHADOWEFF(INDEX(AX$175:AX$178,$D1858),$E1858,INDEX(AX$179:AX$195,$F1858))</f>
        <v/>
      </c>
    </row>
    <row r="1859" hidden="1" outlineLevel="2">
      <c r="A1859" s="5" t="inlineStr">
        <is>
          <t>shp</t>
        </is>
      </c>
      <c r="B1859" s="5" t="inlineStr">
        <is>
          <t>nga</t>
        </is>
      </c>
      <c r="C1859" s="5" t="inlineStr">
        <is>
          <t>oen</t>
        </is>
      </c>
      <c r="D1859" s="40">
        <f>INDEX(Inputs!$M$5:$M$132,MATCH($B1859&amp;"|"&amp;$C1859,Inputs!$A$5:$A$132,0))</f>
        <v/>
      </c>
      <c r="E1859" s="40">
        <f>INDEX(Inputs!$T$5:$T$132,MATCH($B1859&amp;"|"&amp;$C1859,Inputs!$A$5:$A$132,0))</f>
        <v/>
      </c>
      <c r="F1859" s="40">
        <f>INDEX(Inputs!$K$5:$K$132,MATCH($B1859&amp;"|"&amp;$C1859,Inputs!$A$5:$A$132,0))</f>
        <v/>
      </c>
      <c r="G1859" s="39" t="n"/>
      <c r="H1859" s="5">
        <f>INDEX(Variables!$B$5:$B$105,MATCH($A1859,Variables!$A$5:$A$105,0))&amp;IF($C1859="",""," | "&amp;INDEX(Mapping!$B$5:$B$26,MATCH($C1859,Mapping!$A$5:$A$26,0))&amp;" | "&amp;INDEX(Mapping!$B$30:$B$41,MATCH($B1859,Mapping!$A$30:$A$41,0)))</f>
        <v/>
      </c>
      <c r="I1859" s="5">
        <f>INDEX(Variables!$C$5:$C$105,MATCH($A1859,Variables!$A$5:$A$105,0))</f>
        <v/>
      </c>
      <c r="J1859" s="5">
        <f>INDEX(Variables!$E$5:$E$105,MATCH($A1859,Variables!$A$5:$A$105,0))</f>
        <v/>
      </c>
      <c r="K1859" s="25">
        <f>LOWER(Settings!$C$4)&amp;".mit."&amp;$A1859&amp;IF($C1859="","","."&amp;$C1859&amp;"."&amp;$B1859)&amp;IF(INDEX(Variables!$D$5:$D$105,MATCH($A1859,Variables!$A$5:$A$105,0))="","","."&amp;INDEX(Variables!$D$5:$D$105,MATCH($A1859,Variables!$A$5:$A$105,0)))&amp;"."&amp;K$5</f>
        <v/>
      </c>
      <c r="L1859" s="41">
        <f>INDEX(L$175:L$178,$D1859)*$E1859*INDEX(L$179:L$195,$F1859)</f>
        <v/>
      </c>
      <c r="M1859" s="40">
        <f>INDEX(M$175:M$178,$D1859)*$E1859*INDEX(M$179:M$195,$F1859)</f>
        <v/>
      </c>
      <c r="N1859" s="40">
        <f>INDEX(N$175:N$178,$D1859)*$E1859*INDEX(N$179:N$195,$F1859)</f>
        <v/>
      </c>
      <c r="O1859" s="40">
        <f>INDEX(O$175:O$178,$D1859)*$E1859*INDEX(O$179:O$195,$F1859)</f>
        <v/>
      </c>
      <c r="P1859" s="40">
        <f>INDEX(P$175:P$178,$D1859)*$E1859*INDEX(P$179:P$195,$F1859)</f>
        <v/>
      </c>
      <c r="Q1859" s="40">
        <f>INDEX(Q$175:Q$178,$D1859)*$E1859*INDEX(Q$179:Q$195,$F1859)</f>
        <v/>
      </c>
      <c r="R1859" s="40">
        <f>INDEX(R$175:R$178,$D1859)*$E1859*INDEX(R$179:R$195,$F1859)</f>
        <v/>
      </c>
      <c r="S1859" s="40">
        <f>INDEX(S$175:S$178,$D1859)*$E1859*INDEX(S$179:S$195,$F1859)</f>
        <v/>
      </c>
      <c r="T1859" s="40">
        <f>INDEX(T$175:T$178,$D1859)*$E1859*INDEX(T$179:T$195,$F1859)</f>
        <v/>
      </c>
      <c r="U1859" s="40">
        <f>INDEX(U$175:U$178,$D1859)*$E1859*INDEX(U$179:U$195,$F1859)</f>
        <v/>
      </c>
      <c r="V1859" s="40">
        <f>INDEX(V$175:V$178,$D1859)*$E1859*INDEX(V$179:V$195,$F1859)</f>
        <v/>
      </c>
      <c r="W1859" s="40">
        <f>INDEX(W$175:W$178,$D1859)*$E1859*INDEX(W$179:W$195,$F1859)</f>
        <v/>
      </c>
      <c r="X1859" s="40">
        <f>INDEX(X$175:X$178,$D1859)*$E1859*INDEX(X$179:X$195,$F1859)</f>
        <v/>
      </c>
      <c r="Y1859" s="40">
        <f>INDEX(Y$175:Y$178,$D1859)*$E1859*INDEX(Y$179:Y$195,$F1859)</f>
        <v/>
      </c>
      <c r="Z1859" s="40">
        <f>INDEX(Z$175:Z$178,$D1859)*$E1859*INDEX(Z$179:Z$195,$F1859)</f>
        <v/>
      </c>
      <c r="AA1859" s="40">
        <f>INDEX(AA$175:AA$178,$D1859)*$E1859*INDEX(AA$179:AA$195,$F1859)</f>
        <v/>
      </c>
      <c r="AB1859" s="40">
        <f>INDEX(AB$175:AB$178,$D1859)*$E1859*INDEX(AB$179:AB$195,$F1859)</f>
        <v/>
      </c>
      <c r="AC1859" s="40">
        <f>INDEX(AC$175:AC$178,$D1859)*$E1859*INDEX(AC$179:AC$195,$F1859)</f>
        <v/>
      </c>
      <c r="AD1859" s="42">
        <f>SHADOWEFF(INDEX(AD$175:AD$178,$D1859),$E1859,INDEX(AD$179:AD$195,$F1859))</f>
        <v/>
      </c>
      <c r="AE1859" s="25">
        <f>LOWER(Settings!$C$4)&amp;".mit."&amp;$A1859&amp;IF($C1859="","","."&amp;$C1859&amp;"."&amp;$B1859)&amp;IF(INDEX(Variables!$D$5:$D$105,MATCH($A1859,Variables!$A$5:$A$105,0))="","","."&amp;INDEX(Variables!$D$5:$D$105,MATCH($A1859,Variables!$A$5:$A$105,0)))&amp;"."&amp;AE$5</f>
        <v/>
      </c>
      <c r="AF1859" s="41">
        <f>INDEX(AF$175:AF$178,$D1859)*$E1859*INDEX(AF$179:AF$195,$F1859)</f>
        <v/>
      </c>
      <c r="AG1859" s="40">
        <f>INDEX(AG$175:AG$178,$D1859)*$E1859*INDEX(AG$179:AG$195,$F1859)</f>
        <v/>
      </c>
      <c r="AH1859" s="40">
        <f>INDEX(AH$175:AH$178,$D1859)*$E1859*INDEX(AH$179:AH$195,$F1859)</f>
        <v/>
      </c>
      <c r="AI1859" s="40">
        <f>INDEX(AI$175:AI$178,$D1859)*$E1859*INDEX(AI$179:AI$195,$F1859)</f>
        <v/>
      </c>
      <c r="AJ1859" s="40">
        <f>INDEX(AJ$175:AJ$178,$D1859)*$E1859*INDEX(AJ$179:AJ$195,$F1859)</f>
        <v/>
      </c>
      <c r="AK1859" s="40">
        <f>INDEX(AK$175:AK$178,$D1859)*$E1859*INDEX(AK$179:AK$195,$F1859)</f>
        <v/>
      </c>
      <c r="AL1859" s="40">
        <f>INDEX(AL$175:AL$178,$D1859)*$E1859*INDEX(AL$179:AL$195,$F1859)</f>
        <v/>
      </c>
      <c r="AM1859" s="40">
        <f>INDEX(AM$175:AM$178,$D1859)*$E1859*INDEX(AM$179:AM$195,$F1859)</f>
        <v/>
      </c>
      <c r="AN1859" s="40">
        <f>INDEX(AN$175:AN$178,$D1859)*$E1859*INDEX(AN$179:AN$195,$F1859)</f>
        <v/>
      </c>
      <c r="AO1859" s="40">
        <f>INDEX(AO$175:AO$178,$D1859)*$E1859*INDEX(AO$179:AO$195,$F1859)</f>
        <v/>
      </c>
      <c r="AP1859" s="40">
        <f>INDEX(AP$175:AP$178,$D1859)*$E1859*INDEX(AP$179:AP$195,$F1859)</f>
        <v/>
      </c>
      <c r="AQ1859" s="40">
        <f>INDEX(AQ$175:AQ$178,$D1859)*$E1859*INDEX(AQ$179:AQ$195,$F1859)</f>
        <v/>
      </c>
      <c r="AR1859" s="40">
        <f>INDEX(AR$175:AR$178,$D1859)*$E1859*INDEX(AR$179:AR$195,$F1859)</f>
        <v/>
      </c>
      <c r="AS1859" s="40">
        <f>INDEX(AS$175:AS$178,$D1859)*$E1859*INDEX(AS$179:AS$195,$F1859)</f>
        <v/>
      </c>
      <c r="AT1859" s="40">
        <f>INDEX(AT$175:AT$178,$D1859)*$E1859*INDEX(AT$179:AT$195,$F1859)</f>
        <v/>
      </c>
      <c r="AU1859" s="40">
        <f>INDEX(AU$175:AU$178,$D1859)*$E1859*INDEX(AU$179:AU$195,$F1859)</f>
        <v/>
      </c>
      <c r="AV1859" s="40">
        <f>INDEX(AV$175:AV$178,$D1859)*$E1859*INDEX(AV$179:AV$195,$F1859)</f>
        <v/>
      </c>
      <c r="AW1859" s="40">
        <f>INDEX(AW$175:AW$178,$D1859)*$E1859*INDEX(AW$179:AW$195,$F1859)</f>
        <v/>
      </c>
      <c r="AX1859" s="42">
        <f>SHADOWEFF(INDEX(AX$175:AX$178,$D1859),$E1859,INDEX(AX$179:AX$195,$F1859))</f>
        <v/>
      </c>
    </row>
    <row r="1860" hidden="1" outlineLevel="2">
      <c r="A1860" s="5" t="inlineStr">
        <is>
          <t>shp</t>
        </is>
      </c>
      <c r="B1860" s="5" t="inlineStr">
        <is>
          <t>gso</t>
        </is>
      </c>
      <c r="C1860" s="5" t="inlineStr">
        <is>
          <t>oen</t>
        </is>
      </c>
      <c r="D1860" s="40">
        <f>INDEX(Inputs!$M$5:$M$132,MATCH($B1860&amp;"|"&amp;$C1860,Inputs!$A$5:$A$132,0))</f>
        <v/>
      </c>
      <c r="E1860" s="40">
        <f>INDEX(Inputs!$T$5:$T$132,MATCH($B1860&amp;"|"&amp;$C1860,Inputs!$A$5:$A$132,0))</f>
        <v/>
      </c>
      <c r="F1860" s="40">
        <f>INDEX(Inputs!$K$5:$K$132,MATCH($B1860&amp;"|"&amp;$C1860,Inputs!$A$5:$A$132,0))</f>
        <v/>
      </c>
      <c r="G1860" s="39" t="n"/>
      <c r="H1860" s="5">
        <f>INDEX(Variables!$B$5:$B$105,MATCH($A1860,Variables!$A$5:$A$105,0))&amp;IF($C1860="",""," | "&amp;INDEX(Mapping!$B$5:$B$26,MATCH($C1860,Mapping!$A$5:$A$26,0))&amp;" | "&amp;INDEX(Mapping!$B$30:$B$41,MATCH($B1860,Mapping!$A$30:$A$41,0)))</f>
        <v/>
      </c>
      <c r="I1860" s="5">
        <f>INDEX(Variables!$C$5:$C$105,MATCH($A1860,Variables!$A$5:$A$105,0))</f>
        <v/>
      </c>
      <c r="J1860" s="5">
        <f>INDEX(Variables!$E$5:$E$105,MATCH($A1860,Variables!$A$5:$A$105,0))</f>
        <v/>
      </c>
      <c r="K1860" s="25">
        <f>LOWER(Settings!$C$4)&amp;".mit."&amp;$A1860&amp;IF($C1860="","","."&amp;$C1860&amp;"."&amp;$B1860)&amp;IF(INDEX(Variables!$D$5:$D$105,MATCH($A1860,Variables!$A$5:$A$105,0))="","","."&amp;INDEX(Variables!$D$5:$D$105,MATCH($A1860,Variables!$A$5:$A$105,0)))&amp;"."&amp;K$5</f>
        <v/>
      </c>
      <c r="L1860" s="41">
        <f>INDEX(L$175:L$178,$D1860)*$E1860*INDEX(L$179:L$195,$F1860)</f>
        <v/>
      </c>
      <c r="M1860" s="40">
        <f>INDEX(M$175:M$178,$D1860)*$E1860*INDEX(M$179:M$195,$F1860)</f>
        <v/>
      </c>
      <c r="N1860" s="40">
        <f>INDEX(N$175:N$178,$D1860)*$E1860*INDEX(N$179:N$195,$F1860)</f>
        <v/>
      </c>
      <c r="O1860" s="40">
        <f>INDEX(O$175:O$178,$D1860)*$E1860*INDEX(O$179:O$195,$F1860)</f>
        <v/>
      </c>
      <c r="P1860" s="40">
        <f>INDEX(P$175:P$178,$D1860)*$E1860*INDEX(P$179:P$195,$F1860)</f>
        <v/>
      </c>
      <c r="Q1860" s="40">
        <f>INDEX(Q$175:Q$178,$D1860)*$E1860*INDEX(Q$179:Q$195,$F1860)</f>
        <v/>
      </c>
      <c r="R1860" s="40">
        <f>INDEX(R$175:R$178,$D1860)*$E1860*INDEX(R$179:R$195,$F1860)</f>
        <v/>
      </c>
      <c r="S1860" s="40">
        <f>INDEX(S$175:S$178,$D1860)*$E1860*INDEX(S$179:S$195,$F1860)</f>
        <v/>
      </c>
      <c r="T1860" s="40">
        <f>INDEX(T$175:T$178,$D1860)*$E1860*INDEX(T$179:T$195,$F1860)</f>
        <v/>
      </c>
      <c r="U1860" s="40">
        <f>INDEX(U$175:U$178,$D1860)*$E1860*INDEX(U$179:U$195,$F1860)</f>
        <v/>
      </c>
      <c r="V1860" s="40">
        <f>INDEX(V$175:V$178,$D1860)*$E1860*INDEX(V$179:V$195,$F1860)</f>
        <v/>
      </c>
      <c r="W1860" s="40">
        <f>INDEX(W$175:W$178,$D1860)*$E1860*INDEX(W$179:W$195,$F1860)</f>
        <v/>
      </c>
      <c r="X1860" s="40">
        <f>INDEX(X$175:X$178,$D1860)*$E1860*INDEX(X$179:X$195,$F1860)</f>
        <v/>
      </c>
      <c r="Y1860" s="40">
        <f>INDEX(Y$175:Y$178,$D1860)*$E1860*INDEX(Y$179:Y$195,$F1860)</f>
        <v/>
      </c>
      <c r="Z1860" s="40">
        <f>INDEX(Z$175:Z$178,$D1860)*$E1860*INDEX(Z$179:Z$195,$F1860)</f>
        <v/>
      </c>
      <c r="AA1860" s="40">
        <f>INDEX(AA$175:AA$178,$D1860)*$E1860*INDEX(AA$179:AA$195,$F1860)</f>
        <v/>
      </c>
      <c r="AB1860" s="40">
        <f>INDEX(AB$175:AB$178,$D1860)*$E1860*INDEX(AB$179:AB$195,$F1860)</f>
        <v/>
      </c>
      <c r="AC1860" s="40">
        <f>INDEX(AC$175:AC$178,$D1860)*$E1860*INDEX(AC$179:AC$195,$F1860)</f>
        <v/>
      </c>
      <c r="AD1860" s="42">
        <f>SHADOWEFF(INDEX(AD$175:AD$178,$D1860),$E1860,INDEX(AD$179:AD$195,$F1860))</f>
        <v/>
      </c>
      <c r="AE1860" s="25">
        <f>LOWER(Settings!$C$4)&amp;".mit."&amp;$A1860&amp;IF($C1860="","","."&amp;$C1860&amp;"."&amp;$B1860)&amp;IF(INDEX(Variables!$D$5:$D$105,MATCH($A1860,Variables!$A$5:$A$105,0))="","","."&amp;INDEX(Variables!$D$5:$D$105,MATCH($A1860,Variables!$A$5:$A$105,0)))&amp;"."&amp;AE$5</f>
        <v/>
      </c>
      <c r="AF1860" s="41">
        <f>INDEX(AF$175:AF$178,$D1860)*$E1860*INDEX(AF$179:AF$195,$F1860)</f>
        <v/>
      </c>
      <c r="AG1860" s="40">
        <f>INDEX(AG$175:AG$178,$D1860)*$E1860*INDEX(AG$179:AG$195,$F1860)</f>
        <v/>
      </c>
      <c r="AH1860" s="40">
        <f>INDEX(AH$175:AH$178,$D1860)*$E1860*INDEX(AH$179:AH$195,$F1860)</f>
        <v/>
      </c>
      <c r="AI1860" s="40">
        <f>INDEX(AI$175:AI$178,$D1860)*$E1860*INDEX(AI$179:AI$195,$F1860)</f>
        <v/>
      </c>
      <c r="AJ1860" s="40">
        <f>INDEX(AJ$175:AJ$178,$D1860)*$E1860*INDEX(AJ$179:AJ$195,$F1860)</f>
        <v/>
      </c>
      <c r="AK1860" s="40">
        <f>INDEX(AK$175:AK$178,$D1860)*$E1860*INDEX(AK$179:AK$195,$F1860)</f>
        <v/>
      </c>
      <c r="AL1860" s="40">
        <f>INDEX(AL$175:AL$178,$D1860)*$E1860*INDEX(AL$179:AL$195,$F1860)</f>
        <v/>
      </c>
      <c r="AM1860" s="40">
        <f>INDEX(AM$175:AM$178,$D1860)*$E1860*INDEX(AM$179:AM$195,$F1860)</f>
        <v/>
      </c>
      <c r="AN1860" s="40">
        <f>INDEX(AN$175:AN$178,$D1860)*$E1860*INDEX(AN$179:AN$195,$F1860)</f>
        <v/>
      </c>
      <c r="AO1860" s="40">
        <f>INDEX(AO$175:AO$178,$D1860)*$E1860*INDEX(AO$179:AO$195,$F1860)</f>
        <v/>
      </c>
      <c r="AP1860" s="40">
        <f>INDEX(AP$175:AP$178,$D1860)*$E1860*INDEX(AP$179:AP$195,$F1860)</f>
        <v/>
      </c>
      <c r="AQ1860" s="40">
        <f>INDEX(AQ$175:AQ$178,$D1860)*$E1860*INDEX(AQ$179:AQ$195,$F1860)</f>
        <v/>
      </c>
      <c r="AR1860" s="40">
        <f>INDEX(AR$175:AR$178,$D1860)*$E1860*INDEX(AR$179:AR$195,$F1860)</f>
        <v/>
      </c>
      <c r="AS1860" s="40">
        <f>INDEX(AS$175:AS$178,$D1860)*$E1860*INDEX(AS$179:AS$195,$F1860)</f>
        <v/>
      </c>
      <c r="AT1860" s="40">
        <f>INDEX(AT$175:AT$178,$D1860)*$E1860*INDEX(AT$179:AT$195,$F1860)</f>
        <v/>
      </c>
      <c r="AU1860" s="40">
        <f>INDEX(AU$175:AU$178,$D1860)*$E1860*INDEX(AU$179:AU$195,$F1860)</f>
        <v/>
      </c>
      <c r="AV1860" s="40">
        <f>INDEX(AV$175:AV$178,$D1860)*$E1860*INDEX(AV$179:AV$195,$F1860)</f>
        <v/>
      </c>
      <c r="AW1860" s="40">
        <f>INDEX(AW$175:AW$178,$D1860)*$E1860*INDEX(AW$179:AW$195,$F1860)</f>
        <v/>
      </c>
      <c r="AX1860" s="42">
        <f>SHADOWEFF(INDEX(AX$175:AX$178,$D1860),$E1860,INDEX(AX$179:AX$195,$F1860))</f>
        <v/>
      </c>
    </row>
    <row r="1861" hidden="1" outlineLevel="2">
      <c r="A1861" s="5" t="inlineStr">
        <is>
          <t>shp</t>
        </is>
      </c>
      <c r="B1861" s="5" t="inlineStr">
        <is>
          <t>die</t>
        </is>
      </c>
      <c r="C1861" s="5" t="inlineStr">
        <is>
          <t>oen</t>
        </is>
      </c>
      <c r="D1861" s="40">
        <f>INDEX(Inputs!$M$5:$M$132,MATCH($B1861&amp;"|"&amp;$C1861,Inputs!$A$5:$A$132,0))</f>
        <v/>
      </c>
      <c r="E1861" s="40">
        <f>INDEX(Inputs!$T$5:$T$132,MATCH($B1861&amp;"|"&amp;$C1861,Inputs!$A$5:$A$132,0))</f>
        <v/>
      </c>
      <c r="F1861" s="40">
        <f>INDEX(Inputs!$K$5:$K$132,MATCH($B1861&amp;"|"&amp;$C1861,Inputs!$A$5:$A$132,0))</f>
        <v/>
      </c>
      <c r="G1861" s="39" t="n"/>
      <c r="H1861" s="5">
        <f>INDEX(Variables!$B$5:$B$105,MATCH($A1861,Variables!$A$5:$A$105,0))&amp;IF($C1861="",""," | "&amp;INDEX(Mapping!$B$5:$B$26,MATCH($C1861,Mapping!$A$5:$A$26,0))&amp;" | "&amp;INDEX(Mapping!$B$30:$B$41,MATCH($B1861,Mapping!$A$30:$A$41,0)))</f>
        <v/>
      </c>
      <c r="I1861" s="5">
        <f>INDEX(Variables!$C$5:$C$105,MATCH($A1861,Variables!$A$5:$A$105,0))</f>
        <v/>
      </c>
      <c r="J1861" s="5">
        <f>INDEX(Variables!$E$5:$E$105,MATCH($A1861,Variables!$A$5:$A$105,0))</f>
        <v/>
      </c>
      <c r="K1861" s="25">
        <f>LOWER(Settings!$C$4)&amp;".mit."&amp;$A1861&amp;IF($C1861="","","."&amp;$C1861&amp;"."&amp;$B1861)&amp;IF(INDEX(Variables!$D$5:$D$105,MATCH($A1861,Variables!$A$5:$A$105,0))="","","."&amp;INDEX(Variables!$D$5:$D$105,MATCH($A1861,Variables!$A$5:$A$105,0)))&amp;"."&amp;K$5</f>
        <v/>
      </c>
      <c r="L1861" s="41">
        <f>INDEX(L$175:L$178,$D1861)*$E1861*INDEX(L$179:L$195,$F1861)</f>
        <v/>
      </c>
      <c r="M1861" s="40">
        <f>INDEX(M$175:M$178,$D1861)*$E1861*INDEX(M$179:M$195,$F1861)</f>
        <v/>
      </c>
      <c r="N1861" s="40">
        <f>INDEX(N$175:N$178,$D1861)*$E1861*INDEX(N$179:N$195,$F1861)</f>
        <v/>
      </c>
      <c r="O1861" s="40">
        <f>INDEX(O$175:O$178,$D1861)*$E1861*INDEX(O$179:O$195,$F1861)</f>
        <v/>
      </c>
      <c r="P1861" s="40">
        <f>INDEX(P$175:P$178,$D1861)*$E1861*INDEX(P$179:P$195,$F1861)</f>
        <v/>
      </c>
      <c r="Q1861" s="40">
        <f>INDEX(Q$175:Q$178,$D1861)*$E1861*INDEX(Q$179:Q$195,$F1861)</f>
        <v/>
      </c>
      <c r="R1861" s="40">
        <f>INDEX(R$175:R$178,$D1861)*$E1861*INDEX(R$179:R$195,$F1861)</f>
        <v/>
      </c>
      <c r="S1861" s="40">
        <f>INDEX(S$175:S$178,$D1861)*$E1861*INDEX(S$179:S$195,$F1861)</f>
        <v/>
      </c>
      <c r="T1861" s="40">
        <f>INDEX(T$175:T$178,$D1861)*$E1861*INDEX(T$179:T$195,$F1861)</f>
        <v/>
      </c>
      <c r="U1861" s="40">
        <f>INDEX(U$175:U$178,$D1861)*$E1861*INDEX(U$179:U$195,$F1861)</f>
        <v/>
      </c>
      <c r="V1861" s="40">
        <f>INDEX(V$175:V$178,$D1861)*$E1861*INDEX(V$179:V$195,$F1861)</f>
        <v/>
      </c>
      <c r="W1861" s="40">
        <f>INDEX(W$175:W$178,$D1861)*$E1861*INDEX(W$179:W$195,$F1861)</f>
        <v/>
      </c>
      <c r="X1861" s="40">
        <f>INDEX(X$175:X$178,$D1861)*$E1861*INDEX(X$179:X$195,$F1861)</f>
        <v/>
      </c>
      <c r="Y1861" s="40">
        <f>INDEX(Y$175:Y$178,$D1861)*$E1861*INDEX(Y$179:Y$195,$F1861)</f>
        <v/>
      </c>
      <c r="Z1861" s="40">
        <f>INDEX(Z$175:Z$178,$D1861)*$E1861*INDEX(Z$179:Z$195,$F1861)</f>
        <v/>
      </c>
      <c r="AA1861" s="40">
        <f>INDEX(AA$175:AA$178,$D1861)*$E1861*INDEX(AA$179:AA$195,$F1861)</f>
        <v/>
      </c>
      <c r="AB1861" s="40">
        <f>INDEX(AB$175:AB$178,$D1861)*$E1861*INDEX(AB$179:AB$195,$F1861)</f>
        <v/>
      </c>
      <c r="AC1861" s="40">
        <f>INDEX(AC$175:AC$178,$D1861)*$E1861*INDEX(AC$179:AC$195,$F1861)</f>
        <v/>
      </c>
      <c r="AD1861" s="42">
        <f>SHADOWEFF(INDEX(AD$175:AD$178,$D1861),$E1861,INDEX(AD$179:AD$195,$F1861))</f>
        <v/>
      </c>
      <c r="AE1861" s="25">
        <f>LOWER(Settings!$C$4)&amp;".mit."&amp;$A1861&amp;IF($C1861="","","."&amp;$C1861&amp;"."&amp;$B1861)&amp;IF(INDEX(Variables!$D$5:$D$105,MATCH($A1861,Variables!$A$5:$A$105,0))="","","."&amp;INDEX(Variables!$D$5:$D$105,MATCH($A1861,Variables!$A$5:$A$105,0)))&amp;"."&amp;AE$5</f>
        <v/>
      </c>
      <c r="AF1861" s="41">
        <f>INDEX(AF$175:AF$178,$D1861)*$E1861*INDEX(AF$179:AF$195,$F1861)</f>
        <v/>
      </c>
      <c r="AG1861" s="40">
        <f>INDEX(AG$175:AG$178,$D1861)*$E1861*INDEX(AG$179:AG$195,$F1861)</f>
        <v/>
      </c>
      <c r="AH1861" s="40">
        <f>INDEX(AH$175:AH$178,$D1861)*$E1861*INDEX(AH$179:AH$195,$F1861)</f>
        <v/>
      </c>
      <c r="AI1861" s="40">
        <f>INDEX(AI$175:AI$178,$D1861)*$E1861*INDEX(AI$179:AI$195,$F1861)</f>
        <v/>
      </c>
      <c r="AJ1861" s="40">
        <f>INDEX(AJ$175:AJ$178,$D1861)*$E1861*INDEX(AJ$179:AJ$195,$F1861)</f>
        <v/>
      </c>
      <c r="AK1861" s="40">
        <f>INDEX(AK$175:AK$178,$D1861)*$E1861*INDEX(AK$179:AK$195,$F1861)</f>
        <v/>
      </c>
      <c r="AL1861" s="40">
        <f>INDEX(AL$175:AL$178,$D1861)*$E1861*INDEX(AL$179:AL$195,$F1861)</f>
        <v/>
      </c>
      <c r="AM1861" s="40">
        <f>INDEX(AM$175:AM$178,$D1861)*$E1861*INDEX(AM$179:AM$195,$F1861)</f>
        <v/>
      </c>
      <c r="AN1861" s="40">
        <f>INDEX(AN$175:AN$178,$D1861)*$E1861*INDEX(AN$179:AN$195,$F1861)</f>
        <v/>
      </c>
      <c r="AO1861" s="40">
        <f>INDEX(AO$175:AO$178,$D1861)*$E1861*INDEX(AO$179:AO$195,$F1861)</f>
        <v/>
      </c>
      <c r="AP1861" s="40">
        <f>INDEX(AP$175:AP$178,$D1861)*$E1861*INDEX(AP$179:AP$195,$F1861)</f>
        <v/>
      </c>
      <c r="AQ1861" s="40">
        <f>INDEX(AQ$175:AQ$178,$D1861)*$E1861*INDEX(AQ$179:AQ$195,$F1861)</f>
        <v/>
      </c>
      <c r="AR1861" s="40">
        <f>INDEX(AR$175:AR$178,$D1861)*$E1861*INDEX(AR$179:AR$195,$F1861)</f>
        <v/>
      </c>
      <c r="AS1861" s="40">
        <f>INDEX(AS$175:AS$178,$D1861)*$E1861*INDEX(AS$179:AS$195,$F1861)</f>
        <v/>
      </c>
      <c r="AT1861" s="40">
        <f>INDEX(AT$175:AT$178,$D1861)*$E1861*INDEX(AT$179:AT$195,$F1861)</f>
        <v/>
      </c>
      <c r="AU1861" s="40">
        <f>INDEX(AU$175:AU$178,$D1861)*$E1861*INDEX(AU$179:AU$195,$F1861)</f>
        <v/>
      </c>
      <c r="AV1861" s="40">
        <f>INDEX(AV$175:AV$178,$D1861)*$E1861*INDEX(AV$179:AV$195,$F1861)</f>
        <v/>
      </c>
      <c r="AW1861" s="40">
        <f>INDEX(AW$175:AW$178,$D1861)*$E1861*INDEX(AW$179:AW$195,$F1861)</f>
        <v/>
      </c>
      <c r="AX1861" s="42">
        <f>SHADOWEFF(INDEX(AX$175:AX$178,$D1861),$E1861,INDEX(AX$179:AX$195,$F1861))</f>
        <v/>
      </c>
    </row>
    <row r="1862" hidden="1" outlineLevel="2">
      <c r="A1862" s="5" t="inlineStr">
        <is>
          <t>shp</t>
        </is>
      </c>
      <c r="B1862" s="5" t="inlineStr">
        <is>
          <t>lpg</t>
        </is>
      </c>
      <c r="C1862" s="5" t="inlineStr">
        <is>
          <t>oen</t>
        </is>
      </c>
      <c r="D1862" s="40">
        <f>INDEX(Inputs!$M$5:$M$132,MATCH($B1862&amp;"|"&amp;$C1862,Inputs!$A$5:$A$132,0))</f>
        <v/>
      </c>
      <c r="E1862" s="40">
        <f>INDEX(Inputs!$T$5:$T$132,MATCH($B1862&amp;"|"&amp;$C1862,Inputs!$A$5:$A$132,0))</f>
        <v/>
      </c>
      <c r="F1862" s="40">
        <f>INDEX(Inputs!$K$5:$K$132,MATCH($B1862&amp;"|"&amp;$C1862,Inputs!$A$5:$A$132,0))</f>
        <v/>
      </c>
      <c r="G1862" s="39" t="n"/>
      <c r="H1862" s="5">
        <f>INDEX(Variables!$B$5:$B$105,MATCH($A1862,Variables!$A$5:$A$105,0))&amp;IF($C1862="",""," | "&amp;INDEX(Mapping!$B$5:$B$26,MATCH($C1862,Mapping!$A$5:$A$26,0))&amp;" | "&amp;INDEX(Mapping!$B$30:$B$41,MATCH($B1862,Mapping!$A$30:$A$41,0)))</f>
        <v/>
      </c>
      <c r="I1862" s="5">
        <f>INDEX(Variables!$C$5:$C$105,MATCH($A1862,Variables!$A$5:$A$105,0))</f>
        <v/>
      </c>
      <c r="J1862" s="5">
        <f>INDEX(Variables!$E$5:$E$105,MATCH($A1862,Variables!$A$5:$A$105,0))</f>
        <v/>
      </c>
      <c r="K1862" s="25">
        <f>LOWER(Settings!$C$4)&amp;".mit."&amp;$A1862&amp;IF($C1862="","","."&amp;$C1862&amp;"."&amp;$B1862)&amp;IF(INDEX(Variables!$D$5:$D$105,MATCH($A1862,Variables!$A$5:$A$105,0))="","","."&amp;INDEX(Variables!$D$5:$D$105,MATCH($A1862,Variables!$A$5:$A$105,0)))&amp;"."&amp;K$5</f>
        <v/>
      </c>
      <c r="L1862" s="41">
        <f>INDEX(L$175:L$178,$D1862)*$E1862*INDEX(L$179:L$195,$F1862)</f>
        <v/>
      </c>
      <c r="M1862" s="40">
        <f>INDEX(M$175:M$178,$D1862)*$E1862*INDEX(M$179:M$195,$F1862)</f>
        <v/>
      </c>
      <c r="N1862" s="40">
        <f>INDEX(N$175:N$178,$D1862)*$E1862*INDEX(N$179:N$195,$F1862)</f>
        <v/>
      </c>
      <c r="O1862" s="40">
        <f>INDEX(O$175:O$178,$D1862)*$E1862*INDEX(O$179:O$195,$F1862)</f>
        <v/>
      </c>
      <c r="P1862" s="40">
        <f>INDEX(P$175:P$178,$D1862)*$E1862*INDEX(P$179:P$195,$F1862)</f>
        <v/>
      </c>
      <c r="Q1862" s="40">
        <f>INDEX(Q$175:Q$178,$D1862)*$E1862*INDEX(Q$179:Q$195,$F1862)</f>
        <v/>
      </c>
      <c r="R1862" s="40">
        <f>INDEX(R$175:R$178,$D1862)*$E1862*INDEX(R$179:R$195,$F1862)</f>
        <v/>
      </c>
      <c r="S1862" s="40">
        <f>INDEX(S$175:S$178,$D1862)*$E1862*INDEX(S$179:S$195,$F1862)</f>
        <v/>
      </c>
      <c r="T1862" s="40">
        <f>INDEX(T$175:T$178,$D1862)*$E1862*INDEX(T$179:T$195,$F1862)</f>
        <v/>
      </c>
      <c r="U1862" s="40">
        <f>INDEX(U$175:U$178,$D1862)*$E1862*INDEX(U$179:U$195,$F1862)</f>
        <v/>
      </c>
      <c r="V1862" s="40">
        <f>INDEX(V$175:V$178,$D1862)*$E1862*INDEX(V$179:V$195,$F1862)</f>
        <v/>
      </c>
      <c r="W1862" s="40">
        <f>INDEX(W$175:W$178,$D1862)*$E1862*INDEX(W$179:W$195,$F1862)</f>
        <v/>
      </c>
      <c r="X1862" s="40">
        <f>INDEX(X$175:X$178,$D1862)*$E1862*INDEX(X$179:X$195,$F1862)</f>
        <v/>
      </c>
      <c r="Y1862" s="40">
        <f>INDEX(Y$175:Y$178,$D1862)*$E1862*INDEX(Y$179:Y$195,$F1862)</f>
        <v/>
      </c>
      <c r="Z1862" s="40">
        <f>INDEX(Z$175:Z$178,$D1862)*$E1862*INDEX(Z$179:Z$195,$F1862)</f>
        <v/>
      </c>
      <c r="AA1862" s="40">
        <f>INDEX(AA$175:AA$178,$D1862)*$E1862*INDEX(AA$179:AA$195,$F1862)</f>
        <v/>
      </c>
      <c r="AB1862" s="40">
        <f>INDEX(AB$175:AB$178,$D1862)*$E1862*INDEX(AB$179:AB$195,$F1862)</f>
        <v/>
      </c>
      <c r="AC1862" s="40">
        <f>INDEX(AC$175:AC$178,$D1862)*$E1862*INDEX(AC$179:AC$195,$F1862)</f>
        <v/>
      </c>
      <c r="AD1862" s="42">
        <f>SHADOWEFF(INDEX(AD$175:AD$178,$D1862),$E1862,INDEX(AD$179:AD$195,$F1862))</f>
        <v/>
      </c>
      <c r="AE1862" s="25">
        <f>LOWER(Settings!$C$4)&amp;".mit."&amp;$A1862&amp;IF($C1862="","","."&amp;$C1862&amp;"."&amp;$B1862)&amp;IF(INDEX(Variables!$D$5:$D$105,MATCH($A1862,Variables!$A$5:$A$105,0))="","","."&amp;INDEX(Variables!$D$5:$D$105,MATCH($A1862,Variables!$A$5:$A$105,0)))&amp;"."&amp;AE$5</f>
        <v/>
      </c>
      <c r="AF1862" s="41">
        <f>INDEX(AF$175:AF$178,$D1862)*$E1862*INDEX(AF$179:AF$195,$F1862)</f>
        <v/>
      </c>
      <c r="AG1862" s="40">
        <f>INDEX(AG$175:AG$178,$D1862)*$E1862*INDEX(AG$179:AG$195,$F1862)</f>
        <v/>
      </c>
      <c r="AH1862" s="40">
        <f>INDEX(AH$175:AH$178,$D1862)*$E1862*INDEX(AH$179:AH$195,$F1862)</f>
        <v/>
      </c>
      <c r="AI1862" s="40">
        <f>INDEX(AI$175:AI$178,$D1862)*$E1862*INDEX(AI$179:AI$195,$F1862)</f>
        <v/>
      </c>
      <c r="AJ1862" s="40">
        <f>INDEX(AJ$175:AJ$178,$D1862)*$E1862*INDEX(AJ$179:AJ$195,$F1862)</f>
        <v/>
      </c>
      <c r="AK1862" s="40">
        <f>INDEX(AK$175:AK$178,$D1862)*$E1862*INDEX(AK$179:AK$195,$F1862)</f>
        <v/>
      </c>
      <c r="AL1862" s="40">
        <f>INDEX(AL$175:AL$178,$D1862)*$E1862*INDEX(AL$179:AL$195,$F1862)</f>
        <v/>
      </c>
      <c r="AM1862" s="40">
        <f>INDEX(AM$175:AM$178,$D1862)*$E1862*INDEX(AM$179:AM$195,$F1862)</f>
        <v/>
      </c>
      <c r="AN1862" s="40">
        <f>INDEX(AN$175:AN$178,$D1862)*$E1862*INDEX(AN$179:AN$195,$F1862)</f>
        <v/>
      </c>
      <c r="AO1862" s="40">
        <f>INDEX(AO$175:AO$178,$D1862)*$E1862*INDEX(AO$179:AO$195,$F1862)</f>
        <v/>
      </c>
      <c r="AP1862" s="40">
        <f>INDEX(AP$175:AP$178,$D1862)*$E1862*INDEX(AP$179:AP$195,$F1862)</f>
        <v/>
      </c>
      <c r="AQ1862" s="40">
        <f>INDEX(AQ$175:AQ$178,$D1862)*$E1862*INDEX(AQ$179:AQ$195,$F1862)</f>
        <v/>
      </c>
      <c r="AR1862" s="40">
        <f>INDEX(AR$175:AR$178,$D1862)*$E1862*INDEX(AR$179:AR$195,$F1862)</f>
        <v/>
      </c>
      <c r="AS1862" s="40">
        <f>INDEX(AS$175:AS$178,$D1862)*$E1862*INDEX(AS$179:AS$195,$F1862)</f>
        <v/>
      </c>
      <c r="AT1862" s="40">
        <f>INDEX(AT$175:AT$178,$D1862)*$E1862*INDEX(AT$179:AT$195,$F1862)</f>
        <v/>
      </c>
      <c r="AU1862" s="40">
        <f>INDEX(AU$175:AU$178,$D1862)*$E1862*INDEX(AU$179:AU$195,$F1862)</f>
        <v/>
      </c>
      <c r="AV1862" s="40">
        <f>INDEX(AV$175:AV$178,$D1862)*$E1862*INDEX(AV$179:AV$195,$F1862)</f>
        <v/>
      </c>
      <c r="AW1862" s="40">
        <f>INDEX(AW$175:AW$178,$D1862)*$E1862*INDEX(AW$179:AW$195,$F1862)</f>
        <v/>
      </c>
      <c r="AX1862" s="42">
        <f>SHADOWEFF(INDEX(AX$175:AX$178,$D1862),$E1862,INDEX(AX$179:AX$195,$F1862))</f>
        <v/>
      </c>
    </row>
    <row r="1863" hidden="1" outlineLevel="2">
      <c r="A1863" s="5" t="inlineStr">
        <is>
          <t>shp</t>
        </is>
      </c>
      <c r="B1863" s="5" t="inlineStr">
        <is>
          <t>ker</t>
        </is>
      </c>
      <c r="C1863" s="5" t="inlineStr">
        <is>
          <t>oen</t>
        </is>
      </c>
      <c r="D1863" s="40">
        <f>INDEX(Inputs!$M$5:$M$132,MATCH($B1863&amp;"|"&amp;$C1863,Inputs!$A$5:$A$132,0))</f>
        <v/>
      </c>
      <c r="E1863" s="40">
        <f>INDEX(Inputs!$T$5:$T$132,MATCH($B1863&amp;"|"&amp;$C1863,Inputs!$A$5:$A$132,0))</f>
        <v/>
      </c>
      <c r="F1863" s="40">
        <f>INDEX(Inputs!$K$5:$K$132,MATCH($B1863&amp;"|"&amp;$C1863,Inputs!$A$5:$A$132,0))</f>
        <v/>
      </c>
      <c r="G1863" s="39" t="n"/>
      <c r="H1863" s="5">
        <f>INDEX(Variables!$B$5:$B$105,MATCH($A1863,Variables!$A$5:$A$105,0))&amp;IF($C1863="",""," | "&amp;INDEX(Mapping!$B$5:$B$26,MATCH($C1863,Mapping!$A$5:$A$26,0))&amp;" | "&amp;INDEX(Mapping!$B$30:$B$41,MATCH($B1863,Mapping!$A$30:$A$41,0)))</f>
        <v/>
      </c>
      <c r="I1863" s="5">
        <f>INDEX(Variables!$C$5:$C$105,MATCH($A1863,Variables!$A$5:$A$105,0))</f>
        <v/>
      </c>
      <c r="J1863" s="5">
        <f>INDEX(Variables!$E$5:$E$105,MATCH($A1863,Variables!$A$5:$A$105,0))</f>
        <v/>
      </c>
      <c r="K1863" s="25">
        <f>LOWER(Settings!$C$4)&amp;".mit."&amp;$A1863&amp;IF($C1863="","","."&amp;$C1863&amp;"."&amp;$B1863)&amp;IF(INDEX(Variables!$D$5:$D$105,MATCH($A1863,Variables!$A$5:$A$105,0))="","","."&amp;INDEX(Variables!$D$5:$D$105,MATCH($A1863,Variables!$A$5:$A$105,0)))&amp;"."&amp;K$5</f>
        <v/>
      </c>
      <c r="L1863" s="41">
        <f>INDEX(L$175:L$178,$D1863)*$E1863*INDEX(L$179:L$195,$F1863)</f>
        <v/>
      </c>
      <c r="M1863" s="40">
        <f>INDEX(M$175:M$178,$D1863)*$E1863*INDEX(M$179:M$195,$F1863)</f>
        <v/>
      </c>
      <c r="N1863" s="40">
        <f>INDEX(N$175:N$178,$D1863)*$E1863*INDEX(N$179:N$195,$F1863)</f>
        <v/>
      </c>
      <c r="O1863" s="40">
        <f>INDEX(O$175:O$178,$D1863)*$E1863*INDEX(O$179:O$195,$F1863)</f>
        <v/>
      </c>
      <c r="P1863" s="40">
        <f>INDEX(P$175:P$178,$D1863)*$E1863*INDEX(P$179:P$195,$F1863)</f>
        <v/>
      </c>
      <c r="Q1863" s="40">
        <f>INDEX(Q$175:Q$178,$D1863)*$E1863*INDEX(Q$179:Q$195,$F1863)</f>
        <v/>
      </c>
      <c r="R1863" s="40">
        <f>INDEX(R$175:R$178,$D1863)*$E1863*INDEX(R$179:R$195,$F1863)</f>
        <v/>
      </c>
      <c r="S1863" s="40">
        <f>INDEX(S$175:S$178,$D1863)*$E1863*INDEX(S$179:S$195,$F1863)</f>
        <v/>
      </c>
      <c r="T1863" s="40">
        <f>INDEX(T$175:T$178,$D1863)*$E1863*INDEX(T$179:T$195,$F1863)</f>
        <v/>
      </c>
      <c r="U1863" s="40">
        <f>INDEX(U$175:U$178,$D1863)*$E1863*INDEX(U$179:U$195,$F1863)</f>
        <v/>
      </c>
      <c r="V1863" s="40">
        <f>INDEX(V$175:V$178,$D1863)*$E1863*INDEX(V$179:V$195,$F1863)</f>
        <v/>
      </c>
      <c r="W1863" s="40">
        <f>INDEX(W$175:W$178,$D1863)*$E1863*INDEX(W$179:W$195,$F1863)</f>
        <v/>
      </c>
      <c r="X1863" s="40">
        <f>INDEX(X$175:X$178,$D1863)*$E1863*INDEX(X$179:X$195,$F1863)</f>
        <v/>
      </c>
      <c r="Y1863" s="40">
        <f>INDEX(Y$175:Y$178,$D1863)*$E1863*INDEX(Y$179:Y$195,$F1863)</f>
        <v/>
      </c>
      <c r="Z1863" s="40">
        <f>INDEX(Z$175:Z$178,$D1863)*$E1863*INDEX(Z$179:Z$195,$F1863)</f>
        <v/>
      </c>
      <c r="AA1863" s="40">
        <f>INDEX(AA$175:AA$178,$D1863)*$E1863*INDEX(AA$179:AA$195,$F1863)</f>
        <v/>
      </c>
      <c r="AB1863" s="40">
        <f>INDEX(AB$175:AB$178,$D1863)*$E1863*INDEX(AB$179:AB$195,$F1863)</f>
        <v/>
      </c>
      <c r="AC1863" s="40">
        <f>INDEX(AC$175:AC$178,$D1863)*$E1863*INDEX(AC$179:AC$195,$F1863)</f>
        <v/>
      </c>
      <c r="AD1863" s="42">
        <f>SHADOWEFF(INDEX(AD$175:AD$178,$D1863),$E1863,INDEX(AD$179:AD$195,$F1863))</f>
        <v/>
      </c>
      <c r="AE1863" s="25">
        <f>LOWER(Settings!$C$4)&amp;".mit."&amp;$A1863&amp;IF($C1863="","","."&amp;$C1863&amp;"."&amp;$B1863)&amp;IF(INDEX(Variables!$D$5:$D$105,MATCH($A1863,Variables!$A$5:$A$105,0))="","","."&amp;INDEX(Variables!$D$5:$D$105,MATCH($A1863,Variables!$A$5:$A$105,0)))&amp;"."&amp;AE$5</f>
        <v/>
      </c>
      <c r="AF1863" s="41">
        <f>INDEX(AF$175:AF$178,$D1863)*$E1863*INDEX(AF$179:AF$195,$F1863)</f>
        <v/>
      </c>
      <c r="AG1863" s="40">
        <f>INDEX(AG$175:AG$178,$D1863)*$E1863*INDEX(AG$179:AG$195,$F1863)</f>
        <v/>
      </c>
      <c r="AH1863" s="40">
        <f>INDEX(AH$175:AH$178,$D1863)*$E1863*INDEX(AH$179:AH$195,$F1863)</f>
        <v/>
      </c>
      <c r="AI1863" s="40">
        <f>INDEX(AI$175:AI$178,$D1863)*$E1863*INDEX(AI$179:AI$195,$F1863)</f>
        <v/>
      </c>
      <c r="AJ1863" s="40">
        <f>INDEX(AJ$175:AJ$178,$D1863)*$E1863*INDEX(AJ$179:AJ$195,$F1863)</f>
        <v/>
      </c>
      <c r="AK1863" s="40">
        <f>INDEX(AK$175:AK$178,$D1863)*$E1863*INDEX(AK$179:AK$195,$F1863)</f>
        <v/>
      </c>
      <c r="AL1863" s="40">
        <f>INDEX(AL$175:AL$178,$D1863)*$E1863*INDEX(AL$179:AL$195,$F1863)</f>
        <v/>
      </c>
      <c r="AM1863" s="40">
        <f>INDEX(AM$175:AM$178,$D1863)*$E1863*INDEX(AM$179:AM$195,$F1863)</f>
        <v/>
      </c>
      <c r="AN1863" s="40">
        <f>INDEX(AN$175:AN$178,$D1863)*$E1863*INDEX(AN$179:AN$195,$F1863)</f>
        <v/>
      </c>
      <c r="AO1863" s="40">
        <f>INDEX(AO$175:AO$178,$D1863)*$E1863*INDEX(AO$179:AO$195,$F1863)</f>
        <v/>
      </c>
      <c r="AP1863" s="40">
        <f>INDEX(AP$175:AP$178,$D1863)*$E1863*INDEX(AP$179:AP$195,$F1863)</f>
        <v/>
      </c>
      <c r="AQ1863" s="40">
        <f>INDEX(AQ$175:AQ$178,$D1863)*$E1863*INDEX(AQ$179:AQ$195,$F1863)</f>
        <v/>
      </c>
      <c r="AR1863" s="40">
        <f>INDEX(AR$175:AR$178,$D1863)*$E1863*INDEX(AR$179:AR$195,$F1863)</f>
        <v/>
      </c>
      <c r="AS1863" s="40">
        <f>INDEX(AS$175:AS$178,$D1863)*$E1863*INDEX(AS$179:AS$195,$F1863)</f>
        <v/>
      </c>
      <c r="AT1863" s="40">
        <f>INDEX(AT$175:AT$178,$D1863)*$E1863*INDEX(AT$179:AT$195,$F1863)</f>
        <v/>
      </c>
      <c r="AU1863" s="40">
        <f>INDEX(AU$175:AU$178,$D1863)*$E1863*INDEX(AU$179:AU$195,$F1863)</f>
        <v/>
      </c>
      <c r="AV1863" s="40">
        <f>INDEX(AV$175:AV$178,$D1863)*$E1863*INDEX(AV$179:AV$195,$F1863)</f>
        <v/>
      </c>
      <c r="AW1863" s="40">
        <f>INDEX(AW$175:AW$178,$D1863)*$E1863*INDEX(AW$179:AW$195,$F1863)</f>
        <v/>
      </c>
      <c r="AX1863" s="42">
        <f>SHADOWEFF(INDEX(AX$175:AX$178,$D1863),$E1863,INDEX(AX$179:AX$195,$F1863))</f>
        <v/>
      </c>
    </row>
    <row r="1864" hidden="1" outlineLevel="2">
      <c r="A1864" s="5" t="inlineStr">
        <is>
          <t>shp</t>
        </is>
      </c>
      <c r="B1864" s="5" t="inlineStr">
        <is>
          <t>oop</t>
        </is>
      </c>
      <c r="C1864" s="5" t="inlineStr">
        <is>
          <t>oen</t>
        </is>
      </c>
      <c r="D1864" s="40">
        <f>INDEX(Inputs!$M$5:$M$132,MATCH($B1864&amp;"|"&amp;$C1864,Inputs!$A$5:$A$132,0))</f>
        <v/>
      </c>
      <c r="E1864" s="40">
        <f>INDEX(Inputs!$T$5:$T$132,MATCH($B1864&amp;"|"&amp;$C1864,Inputs!$A$5:$A$132,0))</f>
        <v/>
      </c>
      <c r="F1864" s="40">
        <f>INDEX(Inputs!$K$5:$K$132,MATCH($B1864&amp;"|"&amp;$C1864,Inputs!$A$5:$A$132,0))</f>
        <v/>
      </c>
      <c r="G1864" s="39" t="n"/>
      <c r="H1864" s="5">
        <f>INDEX(Variables!$B$5:$B$105,MATCH($A1864,Variables!$A$5:$A$105,0))&amp;IF($C1864="",""," | "&amp;INDEX(Mapping!$B$5:$B$26,MATCH($C1864,Mapping!$A$5:$A$26,0))&amp;" | "&amp;INDEX(Mapping!$B$30:$B$41,MATCH($B1864,Mapping!$A$30:$A$41,0)))</f>
        <v/>
      </c>
      <c r="I1864" s="5">
        <f>INDEX(Variables!$C$5:$C$105,MATCH($A1864,Variables!$A$5:$A$105,0))</f>
        <v/>
      </c>
      <c r="J1864" s="5">
        <f>INDEX(Variables!$E$5:$E$105,MATCH($A1864,Variables!$A$5:$A$105,0))</f>
        <v/>
      </c>
      <c r="K1864" s="25">
        <f>LOWER(Settings!$C$4)&amp;".mit."&amp;$A1864&amp;IF($C1864="","","."&amp;$C1864&amp;"."&amp;$B1864)&amp;IF(INDEX(Variables!$D$5:$D$105,MATCH($A1864,Variables!$A$5:$A$105,0))="","","."&amp;INDEX(Variables!$D$5:$D$105,MATCH($A1864,Variables!$A$5:$A$105,0)))&amp;"."&amp;K$5</f>
        <v/>
      </c>
      <c r="L1864" s="41">
        <f>INDEX(L$175:L$178,$D1864)*$E1864*INDEX(L$179:L$195,$F1864)</f>
        <v/>
      </c>
      <c r="M1864" s="40">
        <f>INDEX(M$175:M$178,$D1864)*$E1864*INDEX(M$179:M$195,$F1864)</f>
        <v/>
      </c>
      <c r="N1864" s="40">
        <f>INDEX(N$175:N$178,$D1864)*$E1864*INDEX(N$179:N$195,$F1864)</f>
        <v/>
      </c>
      <c r="O1864" s="40">
        <f>INDEX(O$175:O$178,$D1864)*$E1864*INDEX(O$179:O$195,$F1864)</f>
        <v/>
      </c>
      <c r="P1864" s="40">
        <f>INDEX(P$175:P$178,$D1864)*$E1864*INDEX(P$179:P$195,$F1864)</f>
        <v/>
      </c>
      <c r="Q1864" s="40">
        <f>INDEX(Q$175:Q$178,$D1864)*$E1864*INDEX(Q$179:Q$195,$F1864)</f>
        <v/>
      </c>
      <c r="R1864" s="40">
        <f>INDEX(R$175:R$178,$D1864)*$E1864*INDEX(R$179:R$195,$F1864)</f>
        <v/>
      </c>
      <c r="S1864" s="40">
        <f>INDEX(S$175:S$178,$D1864)*$E1864*INDEX(S$179:S$195,$F1864)</f>
        <v/>
      </c>
      <c r="T1864" s="40">
        <f>INDEX(T$175:T$178,$D1864)*$E1864*INDEX(T$179:T$195,$F1864)</f>
        <v/>
      </c>
      <c r="U1864" s="40">
        <f>INDEX(U$175:U$178,$D1864)*$E1864*INDEX(U$179:U$195,$F1864)</f>
        <v/>
      </c>
      <c r="V1864" s="40">
        <f>INDEX(V$175:V$178,$D1864)*$E1864*INDEX(V$179:V$195,$F1864)</f>
        <v/>
      </c>
      <c r="W1864" s="40">
        <f>INDEX(W$175:W$178,$D1864)*$E1864*INDEX(W$179:W$195,$F1864)</f>
        <v/>
      </c>
      <c r="X1864" s="40">
        <f>INDEX(X$175:X$178,$D1864)*$E1864*INDEX(X$179:X$195,$F1864)</f>
        <v/>
      </c>
      <c r="Y1864" s="40">
        <f>INDEX(Y$175:Y$178,$D1864)*$E1864*INDEX(Y$179:Y$195,$F1864)</f>
        <v/>
      </c>
      <c r="Z1864" s="40">
        <f>INDEX(Z$175:Z$178,$D1864)*$E1864*INDEX(Z$179:Z$195,$F1864)</f>
        <v/>
      </c>
      <c r="AA1864" s="40">
        <f>INDEX(AA$175:AA$178,$D1864)*$E1864*INDEX(AA$179:AA$195,$F1864)</f>
        <v/>
      </c>
      <c r="AB1864" s="40">
        <f>INDEX(AB$175:AB$178,$D1864)*$E1864*INDEX(AB$179:AB$195,$F1864)</f>
        <v/>
      </c>
      <c r="AC1864" s="40">
        <f>INDEX(AC$175:AC$178,$D1864)*$E1864*INDEX(AC$179:AC$195,$F1864)</f>
        <v/>
      </c>
      <c r="AD1864" s="42">
        <f>SHADOWEFF(INDEX(AD$175:AD$178,$D1864),$E1864,INDEX(AD$179:AD$195,$F1864))</f>
        <v/>
      </c>
      <c r="AE1864" s="25">
        <f>LOWER(Settings!$C$4)&amp;".mit."&amp;$A1864&amp;IF($C1864="","","."&amp;$C1864&amp;"."&amp;$B1864)&amp;IF(INDEX(Variables!$D$5:$D$105,MATCH($A1864,Variables!$A$5:$A$105,0))="","","."&amp;INDEX(Variables!$D$5:$D$105,MATCH($A1864,Variables!$A$5:$A$105,0)))&amp;"."&amp;AE$5</f>
        <v/>
      </c>
      <c r="AF1864" s="41">
        <f>INDEX(AF$175:AF$178,$D1864)*$E1864*INDEX(AF$179:AF$195,$F1864)</f>
        <v/>
      </c>
      <c r="AG1864" s="40">
        <f>INDEX(AG$175:AG$178,$D1864)*$E1864*INDEX(AG$179:AG$195,$F1864)</f>
        <v/>
      </c>
      <c r="AH1864" s="40">
        <f>INDEX(AH$175:AH$178,$D1864)*$E1864*INDEX(AH$179:AH$195,$F1864)</f>
        <v/>
      </c>
      <c r="AI1864" s="40">
        <f>INDEX(AI$175:AI$178,$D1864)*$E1864*INDEX(AI$179:AI$195,$F1864)</f>
        <v/>
      </c>
      <c r="AJ1864" s="40">
        <f>INDEX(AJ$175:AJ$178,$D1864)*$E1864*INDEX(AJ$179:AJ$195,$F1864)</f>
        <v/>
      </c>
      <c r="AK1864" s="40">
        <f>INDEX(AK$175:AK$178,$D1864)*$E1864*INDEX(AK$179:AK$195,$F1864)</f>
        <v/>
      </c>
      <c r="AL1864" s="40">
        <f>INDEX(AL$175:AL$178,$D1864)*$E1864*INDEX(AL$179:AL$195,$F1864)</f>
        <v/>
      </c>
      <c r="AM1864" s="40">
        <f>INDEX(AM$175:AM$178,$D1864)*$E1864*INDEX(AM$179:AM$195,$F1864)</f>
        <v/>
      </c>
      <c r="AN1864" s="40">
        <f>INDEX(AN$175:AN$178,$D1864)*$E1864*INDEX(AN$179:AN$195,$F1864)</f>
        <v/>
      </c>
      <c r="AO1864" s="40">
        <f>INDEX(AO$175:AO$178,$D1864)*$E1864*INDEX(AO$179:AO$195,$F1864)</f>
        <v/>
      </c>
      <c r="AP1864" s="40">
        <f>INDEX(AP$175:AP$178,$D1864)*$E1864*INDEX(AP$179:AP$195,$F1864)</f>
        <v/>
      </c>
      <c r="AQ1864" s="40">
        <f>INDEX(AQ$175:AQ$178,$D1864)*$E1864*INDEX(AQ$179:AQ$195,$F1864)</f>
        <v/>
      </c>
      <c r="AR1864" s="40">
        <f>INDEX(AR$175:AR$178,$D1864)*$E1864*INDEX(AR$179:AR$195,$F1864)</f>
        <v/>
      </c>
      <c r="AS1864" s="40">
        <f>INDEX(AS$175:AS$178,$D1864)*$E1864*INDEX(AS$179:AS$195,$F1864)</f>
        <v/>
      </c>
      <c r="AT1864" s="40">
        <f>INDEX(AT$175:AT$178,$D1864)*$E1864*INDEX(AT$179:AT$195,$F1864)</f>
        <v/>
      </c>
      <c r="AU1864" s="40">
        <f>INDEX(AU$175:AU$178,$D1864)*$E1864*INDEX(AU$179:AU$195,$F1864)</f>
        <v/>
      </c>
      <c r="AV1864" s="40">
        <f>INDEX(AV$175:AV$178,$D1864)*$E1864*INDEX(AV$179:AV$195,$F1864)</f>
        <v/>
      </c>
      <c r="AW1864" s="40">
        <f>INDEX(AW$175:AW$178,$D1864)*$E1864*INDEX(AW$179:AW$195,$F1864)</f>
        <v/>
      </c>
      <c r="AX1864" s="42">
        <f>SHADOWEFF(INDEX(AX$175:AX$178,$D1864),$E1864,INDEX(AX$179:AX$195,$F1864))</f>
        <v/>
      </c>
    </row>
    <row r="1865" hidden="1" outlineLevel="2">
      <c r="A1865" s="5" t="inlineStr">
        <is>
          <t>shp</t>
        </is>
      </c>
      <c r="B1865" s="5" t="inlineStr">
        <is>
          <t>bio</t>
        </is>
      </c>
      <c r="C1865" s="5" t="inlineStr">
        <is>
          <t>oen</t>
        </is>
      </c>
      <c r="D1865" s="40">
        <f>INDEX(Inputs!$M$5:$M$132,MATCH($B1865&amp;"|"&amp;$C1865,Inputs!$A$5:$A$132,0))</f>
        <v/>
      </c>
      <c r="E1865" s="40">
        <f>INDEX(Inputs!$T$5:$T$132,MATCH($B1865&amp;"|"&amp;$C1865,Inputs!$A$5:$A$132,0))</f>
        <v/>
      </c>
      <c r="F1865" s="40">
        <f>INDEX(Inputs!$K$5:$K$132,MATCH($B1865&amp;"|"&amp;$C1865,Inputs!$A$5:$A$132,0))</f>
        <v/>
      </c>
      <c r="G1865" s="39" t="n"/>
      <c r="H1865" s="5">
        <f>INDEX(Variables!$B$5:$B$105,MATCH($A1865,Variables!$A$5:$A$105,0))&amp;IF($C1865="",""," | "&amp;INDEX(Mapping!$B$5:$B$26,MATCH($C1865,Mapping!$A$5:$A$26,0))&amp;" | "&amp;INDEX(Mapping!$B$30:$B$41,MATCH($B1865,Mapping!$A$30:$A$41,0)))</f>
        <v/>
      </c>
      <c r="I1865" s="5">
        <f>INDEX(Variables!$C$5:$C$105,MATCH($A1865,Variables!$A$5:$A$105,0))</f>
        <v/>
      </c>
      <c r="J1865" s="5">
        <f>INDEX(Variables!$E$5:$E$105,MATCH($A1865,Variables!$A$5:$A$105,0))</f>
        <v/>
      </c>
      <c r="K1865" s="25">
        <f>LOWER(Settings!$C$4)&amp;".mit."&amp;$A1865&amp;IF($C1865="","","."&amp;$C1865&amp;"."&amp;$B1865)&amp;IF(INDEX(Variables!$D$5:$D$105,MATCH($A1865,Variables!$A$5:$A$105,0))="","","."&amp;INDEX(Variables!$D$5:$D$105,MATCH($A1865,Variables!$A$5:$A$105,0)))&amp;"."&amp;K$5</f>
        <v/>
      </c>
      <c r="L1865" s="41">
        <f>INDEX(L$175:L$178,$D1865)*$E1865*INDEX(L$179:L$195,$F1865)</f>
        <v/>
      </c>
      <c r="M1865" s="40">
        <f>INDEX(M$175:M$178,$D1865)*$E1865*INDEX(M$179:M$195,$F1865)</f>
        <v/>
      </c>
      <c r="N1865" s="40">
        <f>INDEX(N$175:N$178,$D1865)*$E1865*INDEX(N$179:N$195,$F1865)</f>
        <v/>
      </c>
      <c r="O1865" s="40">
        <f>INDEX(O$175:O$178,$D1865)*$E1865*INDEX(O$179:O$195,$F1865)</f>
        <v/>
      </c>
      <c r="P1865" s="40">
        <f>INDEX(P$175:P$178,$D1865)*$E1865*INDEX(P$179:P$195,$F1865)</f>
        <v/>
      </c>
      <c r="Q1865" s="40">
        <f>INDEX(Q$175:Q$178,$D1865)*$E1865*INDEX(Q$179:Q$195,$F1865)</f>
        <v/>
      </c>
      <c r="R1865" s="40">
        <f>INDEX(R$175:R$178,$D1865)*$E1865*INDEX(R$179:R$195,$F1865)</f>
        <v/>
      </c>
      <c r="S1865" s="40">
        <f>INDEX(S$175:S$178,$D1865)*$E1865*INDEX(S$179:S$195,$F1865)</f>
        <v/>
      </c>
      <c r="T1865" s="40">
        <f>INDEX(T$175:T$178,$D1865)*$E1865*INDEX(T$179:T$195,$F1865)</f>
        <v/>
      </c>
      <c r="U1865" s="40">
        <f>INDEX(U$175:U$178,$D1865)*$E1865*INDEX(U$179:U$195,$F1865)</f>
        <v/>
      </c>
      <c r="V1865" s="40">
        <f>INDEX(V$175:V$178,$D1865)*$E1865*INDEX(V$179:V$195,$F1865)</f>
        <v/>
      </c>
      <c r="W1865" s="40">
        <f>INDEX(W$175:W$178,$D1865)*$E1865*INDEX(W$179:W$195,$F1865)</f>
        <v/>
      </c>
      <c r="X1865" s="40">
        <f>INDEX(X$175:X$178,$D1865)*$E1865*INDEX(X$179:X$195,$F1865)</f>
        <v/>
      </c>
      <c r="Y1865" s="40">
        <f>INDEX(Y$175:Y$178,$D1865)*$E1865*INDEX(Y$179:Y$195,$F1865)</f>
        <v/>
      </c>
      <c r="Z1865" s="40">
        <f>INDEX(Z$175:Z$178,$D1865)*$E1865*INDEX(Z$179:Z$195,$F1865)</f>
        <v/>
      </c>
      <c r="AA1865" s="40">
        <f>INDEX(AA$175:AA$178,$D1865)*$E1865*INDEX(AA$179:AA$195,$F1865)</f>
        <v/>
      </c>
      <c r="AB1865" s="40">
        <f>INDEX(AB$175:AB$178,$D1865)*$E1865*INDEX(AB$179:AB$195,$F1865)</f>
        <v/>
      </c>
      <c r="AC1865" s="40">
        <f>INDEX(AC$175:AC$178,$D1865)*$E1865*INDEX(AC$179:AC$195,$F1865)</f>
        <v/>
      </c>
      <c r="AD1865" s="42">
        <f>SHADOWEFF(INDEX(AD$175:AD$178,$D1865),$E1865,INDEX(AD$179:AD$195,$F1865))</f>
        <v/>
      </c>
      <c r="AE1865" s="25">
        <f>LOWER(Settings!$C$4)&amp;".mit."&amp;$A1865&amp;IF($C1865="","","."&amp;$C1865&amp;"."&amp;$B1865)&amp;IF(INDEX(Variables!$D$5:$D$105,MATCH($A1865,Variables!$A$5:$A$105,0))="","","."&amp;INDEX(Variables!$D$5:$D$105,MATCH($A1865,Variables!$A$5:$A$105,0)))&amp;"."&amp;AE$5</f>
        <v/>
      </c>
      <c r="AF1865" s="41">
        <f>INDEX(AF$175:AF$178,$D1865)*$E1865*INDEX(AF$179:AF$195,$F1865)</f>
        <v/>
      </c>
      <c r="AG1865" s="40">
        <f>INDEX(AG$175:AG$178,$D1865)*$E1865*INDEX(AG$179:AG$195,$F1865)</f>
        <v/>
      </c>
      <c r="AH1865" s="40">
        <f>INDEX(AH$175:AH$178,$D1865)*$E1865*INDEX(AH$179:AH$195,$F1865)</f>
        <v/>
      </c>
      <c r="AI1865" s="40">
        <f>INDEX(AI$175:AI$178,$D1865)*$E1865*INDEX(AI$179:AI$195,$F1865)</f>
        <v/>
      </c>
      <c r="AJ1865" s="40">
        <f>INDEX(AJ$175:AJ$178,$D1865)*$E1865*INDEX(AJ$179:AJ$195,$F1865)</f>
        <v/>
      </c>
      <c r="AK1865" s="40">
        <f>INDEX(AK$175:AK$178,$D1865)*$E1865*INDEX(AK$179:AK$195,$F1865)</f>
        <v/>
      </c>
      <c r="AL1865" s="40">
        <f>INDEX(AL$175:AL$178,$D1865)*$E1865*INDEX(AL$179:AL$195,$F1865)</f>
        <v/>
      </c>
      <c r="AM1865" s="40">
        <f>INDEX(AM$175:AM$178,$D1865)*$E1865*INDEX(AM$179:AM$195,$F1865)</f>
        <v/>
      </c>
      <c r="AN1865" s="40">
        <f>INDEX(AN$175:AN$178,$D1865)*$E1865*INDEX(AN$179:AN$195,$F1865)</f>
        <v/>
      </c>
      <c r="AO1865" s="40">
        <f>INDEX(AO$175:AO$178,$D1865)*$E1865*INDEX(AO$179:AO$195,$F1865)</f>
        <v/>
      </c>
      <c r="AP1865" s="40">
        <f>INDEX(AP$175:AP$178,$D1865)*$E1865*INDEX(AP$179:AP$195,$F1865)</f>
        <v/>
      </c>
      <c r="AQ1865" s="40">
        <f>INDEX(AQ$175:AQ$178,$D1865)*$E1865*INDEX(AQ$179:AQ$195,$F1865)</f>
        <v/>
      </c>
      <c r="AR1865" s="40">
        <f>INDEX(AR$175:AR$178,$D1865)*$E1865*INDEX(AR$179:AR$195,$F1865)</f>
        <v/>
      </c>
      <c r="AS1865" s="40">
        <f>INDEX(AS$175:AS$178,$D1865)*$E1865*INDEX(AS$179:AS$195,$F1865)</f>
        <v/>
      </c>
      <c r="AT1865" s="40">
        <f>INDEX(AT$175:AT$178,$D1865)*$E1865*INDEX(AT$179:AT$195,$F1865)</f>
        <v/>
      </c>
      <c r="AU1865" s="40">
        <f>INDEX(AU$175:AU$178,$D1865)*$E1865*INDEX(AU$179:AU$195,$F1865)</f>
        <v/>
      </c>
      <c r="AV1865" s="40">
        <f>INDEX(AV$175:AV$178,$D1865)*$E1865*INDEX(AV$179:AV$195,$F1865)</f>
        <v/>
      </c>
      <c r="AW1865" s="40">
        <f>INDEX(AW$175:AW$178,$D1865)*$E1865*INDEX(AW$179:AW$195,$F1865)</f>
        <v/>
      </c>
      <c r="AX1865" s="42">
        <f>SHADOWEFF(INDEX(AX$175:AX$178,$D1865),$E1865,INDEX(AX$179:AX$195,$F1865))</f>
        <v/>
      </c>
    </row>
    <row r="1866" hidden="1" outlineLevel="2"/>
    <row r="1867" hidden="1" outlineLevel="2">
      <c r="A1867" s="5" t="inlineStr">
        <is>
          <t>ener</t>
        </is>
      </c>
      <c r="B1867" s="5" t="inlineStr">
        <is>
          <t>coa</t>
        </is>
      </c>
      <c r="C1867" s="5" t="inlineStr">
        <is>
          <t>oen</t>
        </is>
      </c>
      <c r="D1867" s="40">
        <f>INDEX(Inputs!$N$5:$N$132,MATCH($B1867&amp;"|"&amp;$C1867,Inputs!$A$5:$A$132,0))</f>
        <v/>
      </c>
      <c r="E1867" s="40">
        <f>INDEX(Inputs!$O$5:$O$132,MATCH($B1867&amp;"|"&amp;$C1867,Inputs!$A$5:$A$132,0))</f>
        <v/>
      </c>
      <c r="F1867" s="40">
        <f>INDEX(Inputs!$P$5:$P$132,MATCH($B1867&amp;"|"&amp;$C1867,Inputs!$A$5:$A$132,0))</f>
        <v/>
      </c>
      <c r="G1867" s="40">
        <f>INDEX(Inputs!$Q$5:$Q$132,MATCH($B1867&amp;"|"&amp;$C1867,Inputs!$A$5:$A$132,0))</f>
        <v/>
      </c>
      <c r="H1867" s="5">
        <f>INDEX(Variables!$B$5:$B$105,MATCH($A1867,Variables!$A$5:$A$105,0))&amp;IF($C1867="",""," | "&amp;INDEX(Mapping!$B$5:$B$26,MATCH($C1867,Mapping!$A$5:$A$26,0))&amp;" | "&amp;INDEX(Mapping!$B$30:$B$41,MATCH($B1867,Mapping!$A$30:$A$41,0)))</f>
        <v/>
      </c>
      <c r="I1867" s="5">
        <f>INDEX(Variables!$C$5:$C$105,MATCH($A1867,Variables!$A$5:$A$105,0))</f>
        <v/>
      </c>
      <c r="J1867" s="5">
        <f>INDEX(Variables!$E$5:$E$105,MATCH($A1867,Variables!$A$5:$A$105,0))</f>
        <v/>
      </c>
      <c r="K1867" s="25">
        <f>LOWER(Settings!$C$4)&amp;".mit."&amp;$A1867&amp;IF($C1867="","","."&amp;$C1867&amp;"."&amp;$B1867)&amp;IF(INDEX(Variables!$D$5:$D$105,MATCH($A1867,Variables!$A$5:$A$105,0))="","","."&amp;INDEX(Variables!$D$5:$D$105,MATCH($A1867,Variables!$A$5:$A$105,0)))&amp;"."&amp;K$5</f>
        <v/>
      </c>
      <c r="L1867" s="46">
        <f>INDEX(Inputs!$U$5:$U$132,MATCH($B1867&amp;"|"&amp;$C1867,Inputs!$A$5:$A$132,0))</f>
        <v/>
      </c>
      <c r="M1867" s="47">
        <f>L1867*(1/(1+$G1867))^(1+$E1867)*(1+M$7)^$D1867*(M1849/L1849)^$E1867*((M1849+M1858)/(L1849+L1858))^($F1867*(1+$E1867))</f>
        <v/>
      </c>
      <c r="N1867" s="47">
        <f>M1867*(1/(1+$G1867))^(1+$E1867)*(1+N$7)^$D1867*(N1849/M1849)^$E1867*((N1849+N1858)/(M1849+M1858))^($F1867*(1+$E1867))</f>
        <v/>
      </c>
      <c r="O1867" s="47">
        <f>N1867*(1/(1+$G1867))^(1+$E1867)*(1+O$7)^$D1867*(O1849/N1849)^$E1867*((O1849+O1858)/(N1849+N1858))^($F1867*(1+$E1867))</f>
        <v/>
      </c>
      <c r="P1867" s="47">
        <f>O1867*(1/(1+$G1867))^(1+$E1867)*(1+P$7)^$D1867*(P1849/O1849)^$E1867*((P1849+P1858)/(O1849+O1858))^($F1867*(1+$E1867))</f>
        <v/>
      </c>
      <c r="Q1867" s="47">
        <f>P1867*(1/(1+$G1867))^(1+$E1867)*(1+Q$7)^$D1867*(Q1849/P1849)^$E1867*((Q1849+Q1858)/(P1849+P1858))^($F1867*(1+$E1867))</f>
        <v/>
      </c>
      <c r="R1867" s="47">
        <f>Q1867*(1/(1+$G1867))^(1+$E1867)*(1+R$7)^$D1867*(R1849/Q1849)^$E1867*((R1849+R1858)/(Q1849+Q1858))^($F1867*(1+$E1867))</f>
        <v/>
      </c>
      <c r="S1867" s="47">
        <f>R1867*(1/(1+$G1867))^(1+$E1867)*(1+S$7)^$D1867*(S1849/R1849)^$E1867*((S1849+S1858)/(R1849+R1858))^($F1867*(1+$E1867))</f>
        <v/>
      </c>
      <c r="T1867" s="47">
        <f>S1867*(1/(1+$G1867))^(1+$E1867)*(1+T$7)^$D1867*(T1849/S1849)^$E1867*((T1849+T1858)/(S1849+S1858))^($F1867*(1+$E1867))</f>
        <v/>
      </c>
      <c r="U1867" s="47">
        <f>T1867*(1/(1+$G1867))^(1+$E1867)*(1+U$7)^$D1867*(U1849/T1849)^$E1867*((U1849+U1858)/(T1849+T1858))^($F1867*(1+$E1867))</f>
        <v/>
      </c>
      <c r="V1867" s="47">
        <f>U1867*(1/(1+$G1867))^(1+$E1867)*(1+V$7)^$D1867*(V1849/U1849)^$E1867*((V1849+V1858)/(U1849+U1858))^($F1867*(1+$E1867))</f>
        <v/>
      </c>
      <c r="W1867" s="47">
        <f>V1867*(1/(1+$G1867))^(1+$E1867)*(1+W$7)^$D1867*(W1849/V1849)^$E1867*((W1849+W1858)/(V1849+V1858))^($F1867*(1+$E1867))</f>
        <v/>
      </c>
      <c r="X1867" s="47">
        <f>W1867*(1/(1+$G1867))^(1+$E1867)*(1+X$7)^$D1867*(X1849/W1849)^$E1867*((X1849+X1858)/(W1849+W1858))^($F1867*(1+$E1867))</f>
        <v/>
      </c>
      <c r="Y1867" s="47">
        <f>X1867*(1/(1+$G1867))^(1+$E1867)*(1+Y$7)^$D1867*(Y1849/X1849)^$E1867*((Y1849+Y1858)/(X1849+X1858))^($F1867*(1+$E1867))</f>
        <v/>
      </c>
      <c r="Z1867" s="47">
        <f>Y1867*(1/(1+$G1867))^(1+$E1867)*(1+Z$7)^$D1867*(Z1849/Y1849)^$E1867*((Z1849+Z1858)/(Y1849+Y1858))^($F1867*(1+$E1867))</f>
        <v/>
      </c>
      <c r="AA1867" s="47">
        <f>Z1867*(1/(1+$G1867))^(1+$E1867)*(1+AA$7)^$D1867*(AA1849/Z1849)^$E1867*((AA1849+AA1858)/(Z1849+Z1858))^($F1867*(1+$E1867))</f>
        <v/>
      </c>
      <c r="AB1867" s="47">
        <f>AA1867*(1/(1+$G1867))^(1+$E1867)*(1+AB$7)^$D1867*(AB1849/AA1849)^$E1867*((AB1849+AB1858)/(AA1849+AA1858))^($F1867*(1+$E1867))</f>
        <v/>
      </c>
      <c r="AC1867" s="47">
        <f>AB1867*(1/(1+$G1867))^(1+$E1867)*(1+AC$7)^$D1867*(AC1849/AB1849)^$E1867*((AC1849+AC1858)/(AB1849+AB1858))^($F1867*(1+$E1867))</f>
        <v/>
      </c>
      <c r="AD1867" s="48">
        <f>FUELUSE(AC1867,AD1849,AC1849,AD1858,AC1858,AD$7,$D1867,$E1867,$F1867,$G1867)</f>
        <v/>
      </c>
      <c r="AE1867" s="25">
        <f>LOWER(Settings!$C$4)&amp;".mit."&amp;$A1867&amp;IF($C1867="","","."&amp;$C1867&amp;"."&amp;$B1867)&amp;IF(INDEX(Variables!$D$5:$D$105,MATCH($A1867,Variables!$A$5:$A$105,0))="","","."&amp;INDEX(Variables!$D$5:$D$105,MATCH($A1867,Variables!$A$5:$A$105,0)))&amp;"."&amp;AE$5</f>
        <v/>
      </c>
      <c r="AF1867" s="46">
        <f>INDEX(Inputs!$U$5:$U$132,MATCH($B1867&amp;"|"&amp;$C1867,Inputs!$A$5:$A$132,0))</f>
        <v/>
      </c>
      <c r="AG1867" s="47">
        <f>AF1867*(1/(1+$G1867))^(1+$E1867)*(1+AG$7)^$D1867*(AG1849/AF1849)^$E1867*((AG1849+AG1858)/(AF1849+AF1858))^($F1867*(1+$E1867))</f>
        <v/>
      </c>
      <c r="AH1867" s="47">
        <f>AG1867*(1/(1+$G1867))^(1+$E1867)*(1+AH$7)^$D1867*(AH1849/AG1849)^$E1867*((AH1849+AH1858)/(AG1849+AG1858))^($F1867*(1+$E1867))</f>
        <v/>
      </c>
      <c r="AI1867" s="47">
        <f>AH1867*(1/(1+$G1867))^(1+$E1867)*(1+AI$7)^$D1867*(AI1849/AH1849)^$E1867*((AI1849+AI1858)/(AH1849+AH1858))^($F1867*(1+$E1867))</f>
        <v/>
      </c>
      <c r="AJ1867" s="47">
        <f>AI1867*(1/(1+$G1867))^(1+$E1867)*(1+AJ$7)^$D1867*(AJ1849/AI1849)^$E1867*((AJ1849+AJ1858)/(AI1849+AI1858))^($F1867*(1+$E1867))</f>
        <v/>
      </c>
      <c r="AK1867" s="47">
        <f>AJ1867*(1/(1+$G1867))^(1+$E1867)*(1+AK$7)^$D1867*(AK1849/AJ1849)^$E1867*((AK1849+AK1858)/(AJ1849+AJ1858))^($F1867*(1+$E1867))</f>
        <v/>
      </c>
      <c r="AL1867" s="47">
        <f>AK1867*(1/(1+$G1867))^(1+$E1867)*(1+AL$7)^$D1867*(AL1849/AK1849)^$E1867*((AL1849+AL1858)/(AK1849+AK1858))^($F1867*(1+$E1867))</f>
        <v/>
      </c>
      <c r="AM1867" s="47">
        <f>AL1867*(1/(1+$G1867))^(1+$E1867)*(1+AM$7)^$D1867*(AM1849/AL1849)^$E1867*((AM1849+AM1858)/(AL1849+AL1858))^($F1867*(1+$E1867))</f>
        <v/>
      </c>
      <c r="AN1867" s="47">
        <f>AM1867*(1/(1+$G1867))^(1+$E1867)*(1+AN$7)^$D1867*(AN1849/AM1849)^$E1867*((AN1849+AN1858)/(AM1849+AM1858))^($F1867*(1+$E1867))</f>
        <v/>
      </c>
      <c r="AO1867" s="47">
        <f>AN1867*(1/(1+$G1867))^(1+$E1867)*(1+AO$7)^$D1867*(AO1849/AN1849)^$E1867*((AO1849+AO1858)/(AN1849+AN1858))^($F1867*(1+$E1867))</f>
        <v/>
      </c>
      <c r="AP1867" s="47">
        <f>AO1867*(1/(1+$G1867))^(1+$E1867)*(1+AP$7)^$D1867*(AP1849/AO1849)^$E1867*((AP1849+AP1858)/(AO1849+AO1858))^($F1867*(1+$E1867))</f>
        <v/>
      </c>
      <c r="AQ1867" s="47">
        <f>AP1867*(1/(1+$G1867))^(1+$E1867)*(1+AQ$7)^$D1867*(AQ1849/AP1849)^$E1867*((AQ1849+AQ1858)/(AP1849+AP1858))^($F1867*(1+$E1867))</f>
        <v/>
      </c>
      <c r="AR1867" s="47">
        <f>AQ1867*(1/(1+$G1867))^(1+$E1867)*(1+AR$7)^$D1867*(AR1849/AQ1849)^$E1867*((AR1849+AR1858)/(AQ1849+AQ1858))^($F1867*(1+$E1867))</f>
        <v/>
      </c>
      <c r="AS1867" s="47">
        <f>AR1867*(1/(1+$G1867))^(1+$E1867)*(1+AS$7)^$D1867*(AS1849/AR1849)^$E1867*((AS1849+AS1858)/(AR1849+AR1858))^($F1867*(1+$E1867))</f>
        <v/>
      </c>
      <c r="AT1867" s="47">
        <f>AS1867*(1/(1+$G1867))^(1+$E1867)*(1+AT$7)^$D1867*(AT1849/AS1849)^$E1867*((AT1849+AT1858)/(AS1849+AS1858))^($F1867*(1+$E1867))</f>
        <v/>
      </c>
      <c r="AU1867" s="47">
        <f>AT1867*(1/(1+$G1867))^(1+$E1867)*(1+AU$7)^$D1867*(AU1849/AT1849)^$E1867*((AU1849+AU1858)/(AT1849+AT1858))^($F1867*(1+$E1867))</f>
        <v/>
      </c>
      <c r="AV1867" s="47">
        <f>AU1867*(1/(1+$G1867))^(1+$E1867)*(1+AV$7)^$D1867*(AV1849/AU1849)^$E1867*((AV1849+AV1858)/(AU1849+AU1858))^($F1867*(1+$E1867))</f>
        <v/>
      </c>
      <c r="AW1867" s="47">
        <f>AV1867*(1/(1+$G1867))^(1+$E1867)*(1+AW$7)^$D1867*(AW1849/AV1849)^$E1867*((AW1849+AW1858)/(AV1849+AV1858))^($F1867*(1+$E1867))</f>
        <v/>
      </c>
      <c r="AX1867" s="48">
        <f>FUELUSE(AW1867,AX1849,AW1849,AX1858,AW1858,AX$7,$D1867,$E1867,$F1867,$G1867)</f>
        <v/>
      </c>
    </row>
    <row r="1868" hidden="1" outlineLevel="2">
      <c r="A1868" s="5" t="inlineStr">
        <is>
          <t>ener</t>
        </is>
      </c>
      <c r="B1868" s="5" t="inlineStr">
        <is>
          <t>nga</t>
        </is>
      </c>
      <c r="C1868" s="5" t="inlineStr">
        <is>
          <t>oen</t>
        </is>
      </c>
      <c r="D1868" s="40">
        <f>INDEX(Inputs!$N$5:$N$132,MATCH($B1868&amp;"|"&amp;$C1868,Inputs!$A$5:$A$132,0))</f>
        <v/>
      </c>
      <c r="E1868" s="40">
        <f>INDEX(Inputs!$O$5:$O$132,MATCH($B1868&amp;"|"&amp;$C1868,Inputs!$A$5:$A$132,0))</f>
        <v/>
      </c>
      <c r="F1868" s="40">
        <f>INDEX(Inputs!$P$5:$P$132,MATCH($B1868&amp;"|"&amp;$C1868,Inputs!$A$5:$A$132,0))</f>
        <v/>
      </c>
      <c r="G1868" s="40">
        <f>INDEX(Inputs!$Q$5:$Q$132,MATCH($B1868&amp;"|"&amp;$C1868,Inputs!$A$5:$A$132,0))</f>
        <v/>
      </c>
      <c r="H1868" s="5">
        <f>INDEX(Variables!$B$5:$B$105,MATCH($A1868,Variables!$A$5:$A$105,0))&amp;IF($C1868="",""," | "&amp;INDEX(Mapping!$B$5:$B$26,MATCH($C1868,Mapping!$A$5:$A$26,0))&amp;" | "&amp;INDEX(Mapping!$B$30:$B$41,MATCH($B1868,Mapping!$A$30:$A$41,0)))</f>
        <v/>
      </c>
      <c r="I1868" s="5">
        <f>INDEX(Variables!$C$5:$C$105,MATCH($A1868,Variables!$A$5:$A$105,0))</f>
        <v/>
      </c>
      <c r="J1868" s="5">
        <f>INDEX(Variables!$E$5:$E$105,MATCH($A1868,Variables!$A$5:$A$105,0))</f>
        <v/>
      </c>
      <c r="K1868" s="25">
        <f>LOWER(Settings!$C$4)&amp;".mit."&amp;$A1868&amp;IF($C1868="","","."&amp;$C1868&amp;"."&amp;$B1868)&amp;IF(INDEX(Variables!$D$5:$D$105,MATCH($A1868,Variables!$A$5:$A$105,0))="","","."&amp;INDEX(Variables!$D$5:$D$105,MATCH($A1868,Variables!$A$5:$A$105,0)))&amp;"."&amp;K$5</f>
        <v/>
      </c>
      <c r="L1868" s="46">
        <f>INDEX(Inputs!$U$5:$U$132,MATCH($B1868&amp;"|"&amp;$C1868,Inputs!$A$5:$A$132,0))</f>
        <v/>
      </c>
      <c r="M1868" s="47">
        <f>L1868*(1/(1+$G1868))^(1+$E1868)*(1+M$7)^$D1868*(M1850/L1850)^$E1868*((M1850+M1859)/(L1850+L1859))^($F1868*(1+$E1868))</f>
        <v/>
      </c>
      <c r="N1868" s="47">
        <f>M1868*(1/(1+$G1868))^(1+$E1868)*(1+N$7)^$D1868*(N1850/M1850)^$E1868*((N1850+N1859)/(M1850+M1859))^($F1868*(1+$E1868))</f>
        <v/>
      </c>
      <c r="O1868" s="47">
        <f>N1868*(1/(1+$G1868))^(1+$E1868)*(1+O$7)^$D1868*(O1850/N1850)^$E1868*((O1850+O1859)/(N1850+N1859))^($F1868*(1+$E1868))</f>
        <v/>
      </c>
      <c r="P1868" s="47">
        <f>O1868*(1/(1+$G1868))^(1+$E1868)*(1+P$7)^$D1868*(P1850/O1850)^$E1868*((P1850+P1859)/(O1850+O1859))^($F1868*(1+$E1868))</f>
        <v/>
      </c>
      <c r="Q1868" s="47">
        <f>P1868*(1/(1+$G1868))^(1+$E1868)*(1+Q$7)^$D1868*(Q1850/P1850)^$E1868*((Q1850+Q1859)/(P1850+P1859))^($F1868*(1+$E1868))</f>
        <v/>
      </c>
      <c r="R1868" s="47">
        <f>Q1868*(1/(1+$G1868))^(1+$E1868)*(1+R$7)^$D1868*(R1850/Q1850)^$E1868*((R1850+R1859)/(Q1850+Q1859))^($F1868*(1+$E1868))</f>
        <v/>
      </c>
      <c r="S1868" s="47">
        <f>R1868*(1/(1+$G1868))^(1+$E1868)*(1+S$7)^$D1868*(S1850/R1850)^$E1868*((S1850+S1859)/(R1850+R1859))^($F1868*(1+$E1868))</f>
        <v/>
      </c>
      <c r="T1868" s="47">
        <f>S1868*(1/(1+$G1868))^(1+$E1868)*(1+T$7)^$D1868*(T1850/S1850)^$E1868*((T1850+T1859)/(S1850+S1859))^($F1868*(1+$E1868))</f>
        <v/>
      </c>
      <c r="U1868" s="47">
        <f>T1868*(1/(1+$G1868))^(1+$E1868)*(1+U$7)^$D1868*(U1850/T1850)^$E1868*((U1850+U1859)/(T1850+T1859))^($F1868*(1+$E1868))</f>
        <v/>
      </c>
      <c r="V1868" s="47">
        <f>U1868*(1/(1+$G1868))^(1+$E1868)*(1+V$7)^$D1868*(V1850/U1850)^$E1868*((V1850+V1859)/(U1850+U1859))^($F1868*(1+$E1868))</f>
        <v/>
      </c>
      <c r="W1868" s="47">
        <f>V1868*(1/(1+$G1868))^(1+$E1868)*(1+W$7)^$D1868*(W1850/V1850)^$E1868*((W1850+W1859)/(V1850+V1859))^($F1868*(1+$E1868))</f>
        <v/>
      </c>
      <c r="X1868" s="47">
        <f>W1868*(1/(1+$G1868))^(1+$E1868)*(1+X$7)^$D1868*(X1850/W1850)^$E1868*((X1850+X1859)/(W1850+W1859))^($F1868*(1+$E1868))</f>
        <v/>
      </c>
      <c r="Y1868" s="47">
        <f>X1868*(1/(1+$G1868))^(1+$E1868)*(1+Y$7)^$D1868*(Y1850/X1850)^$E1868*((Y1850+Y1859)/(X1850+X1859))^($F1868*(1+$E1868))</f>
        <v/>
      </c>
      <c r="Z1868" s="47">
        <f>Y1868*(1/(1+$G1868))^(1+$E1868)*(1+Z$7)^$D1868*(Z1850/Y1850)^$E1868*((Z1850+Z1859)/(Y1850+Y1859))^($F1868*(1+$E1868))</f>
        <v/>
      </c>
      <c r="AA1868" s="47">
        <f>Z1868*(1/(1+$G1868))^(1+$E1868)*(1+AA$7)^$D1868*(AA1850/Z1850)^$E1868*((AA1850+AA1859)/(Z1850+Z1859))^($F1868*(1+$E1868))</f>
        <v/>
      </c>
      <c r="AB1868" s="47">
        <f>AA1868*(1/(1+$G1868))^(1+$E1868)*(1+AB$7)^$D1868*(AB1850/AA1850)^$E1868*((AB1850+AB1859)/(AA1850+AA1859))^($F1868*(1+$E1868))</f>
        <v/>
      </c>
      <c r="AC1868" s="47">
        <f>AB1868*(1/(1+$G1868))^(1+$E1868)*(1+AC$7)^$D1868*(AC1850/AB1850)^$E1868*((AC1850+AC1859)/(AB1850+AB1859))^($F1868*(1+$E1868))</f>
        <v/>
      </c>
      <c r="AD1868" s="48">
        <f>FUELUSE(AC1868,AD1850,AC1850,AD1859,AC1859,AD$7,$D1868,$E1868,$F1868,$G1868)</f>
        <v/>
      </c>
      <c r="AE1868" s="25">
        <f>LOWER(Settings!$C$4)&amp;".mit."&amp;$A1868&amp;IF($C1868="","","."&amp;$C1868&amp;"."&amp;$B1868)&amp;IF(INDEX(Variables!$D$5:$D$105,MATCH($A1868,Variables!$A$5:$A$105,0))="","","."&amp;INDEX(Variables!$D$5:$D$105,MATCH($A1868,Variables!$A$5:$A$105,0)))&amp;"."&amp;AE$5</f>
        <v/>
      </c>
      <c r="AF1868" s="46">
        <f>INDEX(Inputs!$U$5:$U$132,MATCH($B1868&amp;"|"&amp;$C1868,Inputs!$A$5:$A$132,0))</f>
        <v/>
      </c>
      <c r="AG1868" s="47">
        <f>AF1868*(1/(1+$G1868))^(1+$E1868)*(1+AG$7)^$D1868*(AG1850/AF1850)^$E1868*((AG1850+AG1859)/(AF1850+AF1859))^($F1868*(1+$E1868))</f>
        <v/>
      </c>
      <c r="AH1868" s="47">
        <f>AG1868*(1/(1+$G1868))^(1+$E1868)*(1+AH$7)^$D1868*(AH1850/AG1850)^$E1868*((AH1850+AH1859)/(AG1850+AG1859))^($F1868*(1+$E1868))</f>
        <v/>
      </c>
      <c r="AI1868" s="47">
        <f>AH1868*(1/(1+$G1868))^(1+$E1868)*(1+AI$7)^$D1868*(AI1850/AH1850)^$E1868*((AI1850+AI1859)/(AH1850+AH1859))^($F1868*(1+$E1868))</f>
        <v/>
      </c>
      <c r="AJ1868" s="47">
        <f>AI1868*(1/(1+$G1868))^(1+$E1868)*(1+AJ$7)^$D1868*(AJ1850/AI1850)^$E1868*((AJ1850+AJ1859)/(AI1850+AI1859))^($F1868*(1+$E1868))</f>
        <v/>
      </c>
      <c r="AK1868" s="47">
        <f>AJ1868*(1/(1+$G1868))^(1+$E1868)*(1+AK$7)^$D1868*(AK1850/AJ1850)^$E1868*((AK1850+AK1859)/(AJ1850+AJ1859))^($F1868*(1+$E1868))</f>
        <v/>
      </c>
      <c r="AL1868" s="47">
        <f>AK1868*(1/(1+$G1868))^(1+$E1868)*(1+AL$7)^$D1868*(AL1850/AK1850)^$E1868*((AL1850+AL1859)/(AK1850+AK1859))^($F1868*(1+$E1868))</f>
        <v/>
      </c>
      <c r="AM1868" s="47">
        <f>AL1868*(1/(1+$G1868))^(1+$E1868)*(1+AM$7)^$D1868*(AM1850/AL1850)^$E1868*((AM1850+AM1859)/(AL1850+AL1859))^($F1868*(1+$E1868))</f>
        <v/>
      </c>
      <c r="AN1868" s="47">
        <f>AM1868*(1/(1+$G1868))^(1+$E1868)*(1+AN$7)^$D1868*(AN1850/AM1850)^$E1868*((AN1850+AN1859)/(AM1850+AM1859))^($F1868*(1+$E1868))</f>
        <v/>
      </c>
      <c r="AO1868" s="47">
        <f>AN1868*(1/(1+$G1868))^(1+$E1868)*(1+AO$7)^$D1868*(AO1850/AN1850)^$E1868*((AO1850+AO1859)/(AN1850+AN1859))^($F1868*(1+$E1868))</f>
        <v/>
      </c>
      <c r="AP1868" s="47">
        <f>AO1868*(1/(1+$G1868))^(1+$E1868)*(1+AP$7)^$D1868*(AP1850/AO1850)^$E1868*((AP1850+AP1859)/(AO1850+AO1859))^($F1868*(1+$E1868))</f>
        <v/>
      </c>
      <c r="AQ1868" s="47">
        <f>AP1868*(1/(1+$G1868))^(1+$E1868)*(1+AQ$7)^$D1868*(AQ1850/AP1850)^$E1868*((AQ1850+AQ1859)/(AP1850+AP1859))^($F1868*(1+$E1868))</f>
        <v/>
      </c>
      <c r="AR1868" s="47">
        <f>AQ1868*(1/(1+$G1868))^(1+$E1868)*(1+AR$7)^$D1868*(AR1850/AQ1850)^$E1868*((AR1850+AR1859)/(AQ1850+AQ1859))^($F1868*(1+$E1868))</f>
        <v/>
      </c>
      <c r="AS1868" s="47">
        <f>AR1868*(1/(1+$G1868))^(1+$E1868)*(1+AS$7)^$D1868*(AS1850/AR1850)^$E1868*((AS1850+AS1859)/(AR1850+AR1859))^($F1868*(1+$E1868))</f>
        <v/>
      </c>
      <c r="AT1868" s="47">
        <f>AS1868*(1/(1+$G1868))^(1+$E1868)*(1+AT$7)^$D1868*(AT1850/AS1850)^$E1868*((AT1850+AT1859)/(AS1850+AS1859))^($F1868*(1+$E1868))</f>
        <v/>
      </c>
      <c r="AU1868" s="47">
        <f>AT1868*(1/(1+$G1868))^(1+$E1868)*(1+AU$7)^$D1868*(AU1850/AT1850)^$E1868*((AU1850+AU1859)/(AT1850+AT1859))^($F1868*(1+$E1868))</f>
        <v/>
      </c>
      <c r="AV1868" s="47">
        <f>AU1868*(1/(1+$G1868))^(1+$E1868)*(1+AV$7)^$D1868*(AV1850/AU1850)^$E1868*((AV1850+AV1859)/(AU1850+AU1859))^($F1868*(1+$E1868))</f>
        <v/>
      </c>
      <c r="AW1868" s="47">
        <f>AV1868*(1/(1+$G1868))^(1+$E1868)*(1+AW$7)^$D1868*(AW1850/AV1850)^$E1868*((AW1850+AW1859)/(AV1850+AV1859))^($F1868*(1+$E1868))</f>
        <v/>
      </c>
      <c r="AX1868" s="48">
        <f>FUELUSE(AW1868,AX1850,AW1850,AX1859,AW1859,AX$7,$D1868,$E1868,$F1868,$G1868)</f>
        <v/>
      </c>
    </row>
    <row r="1869" hidden="1" outlineLevel="2">
      <c r="A1869" s="5" t="inlineStr">
        <is>
          <t>ener</t>
        </is>
      </c>
      <c r="B1869" s="5" t="inlineStr">
        <is>
          <t>gso</t>
        </is>
      </c>
      <c r="C1869" s="5" t="inlineStr">
        <is>
          <t>oen</t>
        </is>
      </c>
      <c r="D1869" s="40">
        <f>INDEX(Inputs!$N$5:$N$132,MATCH($B1869&amp;"|"&amp;$C1869,Inputs!$A$5:$A$132,0))</f>
        <v/>
      </c>
      <c r="E1869" s="40">
        <f>INDEX(Inputs!$O$5:$O$132,MATCH($B1869&amp;"|"&amp;$C1869,Inputs!$A$5:$A$132,0))</f>
        <v/>
      </c>
      <c r="F1869" s="40">
        <f>INDEX(Inputs!$P$5:$P$132,MATCH($B1869&amp;"|"&amp;$C1869,Inputs!$A$5:$A$132,0))</f>
        <v/>
      </c>
      <c r="G1869" s="40">
        <f>INDEX(Inputs!$Q$5:$Q$132,MATCH($B1869&amp;"|"&amp;$C1869,Inputs!$A$5:$A$132,0))</f>
        <v/>
      </c>
      <c r="H1869" s="5">
        <f>INDEX(Variables!$B$5:$B$105,MATCH($A1869,Variables!$A$5:$A$105,0))&amp;IF($C1869="",""," | "&amp;INDEX(Mapping!$B$5:$B$26,MATCH($C1869,Mapping!$A$5:$A$26,0))&amp;" | "&amp;INDEX(Mapping!$B$30:$B$41,MATCH($B1869,Mapping!$A$30:$A$41,0)))</f>
        <v/>
      </c>
      <c r="I1869" s="5">
        <f>INDEX(Variables!$C$5:$C$105,MATCH($A1869,Variables!$A$5:$A$105,0))</f>
        <v/>
      </c>
      <c r="J1869" s="5">
        <f>INDEX(Variables!$E$5:$E$105,MATCH($A1869,Variables!$A$5:$A$105,0))</f>
        <v/>
      </c>
      <c r="K1869" s="25">
        <f>LOWER(Settings!$C$4)&amp;".mit."&amp;$A1869&amp;IF($C1869="","","."&amp;$C1869&amp;"."&amp;$B1869)&amp;IF(INDEX(Variables!$D$5:$D$105,MATCH($A1869,Variables!$A$5:$A$105,0))="","","."&amp;INDEX(Variables!$D$5:$D$105,MATCH($A1869,Variables!$A$5:$A$105,0)))&amp;"."&amp;K$5</f>
        <v/>
      </c>
      <c r="L1869" s="46">
        <f>INDEX(Inputs!$U$5:$U$132,MATCH($B1869&amp;"|"&amp;$C1869,Inputs!$A$5:$A$132,0))</f>
        <v/>
      </c>
      <c r="M1869" s="47">
        <f>L1869*(1/(1+$G1869))^(1+$E1869)*(1+M$7)^$D1869*(M1851/L1851)^$E1869*((M1851+M1860)/(L1851+L1860))^($F1869*(1+$E1869))</f>
        <v/>
      </c>
      <c r="N1869" s="47">
        <f>M1869*(1/(1+$G1869))^(1+$E1869)*(1+N$7)^$D1869*(N1851/M1851)^$E1869*((N1851+N1860)/(M1851+M1860))^($F1869*(1+$E1869))</f>
        <v/>
      </c>
      <c r="O1869" s="47">
        <f>N1869*(1/(1+$G1869))^(1+$E1869)*(1+O$7)^$D1869*(O1851/N1851)^$E1869*((O1851+O1860)/(N1851+N1860))^($F1869*(1+$E1869))</f>
        <v/>
      </c>
      <c r="P1869" s="47">
        <f>O1869*(1/(1+$G1869))^(1+$E1869)*(1+P$7)^$D1869*(P1851/O1851)^$E1869*((P1851+P1860)/(O1851+O1860))^($F1869*(1+$E1869))</f>
        <v/>
      </c>
      <c r="Q1869" s="47">
        <f>P1869*(1/(1+$G1869))^(1+$E1869)*(1+Q$7)^$D1869*(Q1851/P1851)^$E1869*((Q1851+Q1860)/(P1851+P1860))^($F1869*(1+$E1869))</f>
        <v/>
      </c>
      <c r="R1869" s="47">
        <f>Q1869*(1/(1+$G1869))^(1+$E1869)*(1+R$7)^$D1869*(R1851/Q1851)^$E1869*((R1851+R1860)/(Q1851+Q1860))^($F1869*(1+$E1869))</f>
        <v/>
      </c>
      <c r="S1869" s="47">
        <f>R1869*(1/(1+$G1869))^(1+$E1869)*(1+S$7)^$D1869*(S1851/R1851)^$E1869*((S1851+S1860)/(R1851+R1860))^($F1869*(1+$E1869))</f>
        <v/>
      </c>
      <c r="T1869" s="47">
        <f>S1869*(1/(1+$G1869))^(1+$E1869)*(1+T$7)^$D1869*(T1851/S1851)^$E1869*((T1851+T1860)/(S1851+S1860))^($F1869*(1+$E1869))</f>
        <v/>
      </c>
      <c r="U1869" s="47">
        <f>T1869*(1/(1+$G1869))^(1+$E1869)*(1+U$7)^$D1869*(U1851/T1851)^$E1869*((U1851+U1860)/(T1851+T1860))^($F1869*(1+$E1869))</f>
        <v/>
      </c>
      <c r="V1869" s="47">
        <f>U1869*(1/(1+$G1869))^(1+$E1869)*(1+V$7)^$D1869*(V1851/U1851)^$E1869*((V1851+V1860)/(U1851+U1860))^($F1869*(1+$E1869))</f>
        <v/>
      </c>
      <c r="W1869" s="47">
        <f>V1869*(1/(1+$G1869))^(1+$E1869)*(1+W$7)^$D1869*(W1851/V1851)^$E1869*((W1851+W1860)/(V1851+V1860))^($F1869*(1+$E1869))</f>
        <v/>
      </c>
      <c r="X1869" s="47">
        <f>W1869*(1/(1+$G1869))^(1+$E1869)*(1+X$7)^$D1869*(X1851/W1851)^$E1869*((X1851+X1860)/(W1851+W1860))^($F1869*(1+$E1869))</f>
        <v/>
      </c>
      <c r="Y1869" s="47">
        <f>X1869*(1/(1+$G1869))^(1+$E1869)*(1+Y$7)^$D1869*(Y1851/X1851)^$E1869*((Y1851+Y1860)/(X1851+X1860))^($F1869*(1+$E1869))</f>
        <v/>
      </c>
      <c r="Z1869" s="47">
        <f>Y1869*(1/(1+$G1869))^(1+$E1869)*(1+Z$7)^$D1869*(Z1851/Y1851)^$E1869*((Z1851+Z1860)/(Y1851+Y1860))^($F1869*(1+$E1869))</f>
        <v/>
      </c>
      <c r="AA1869" s="47">
        <f>Z1869*(1/(1+$G1869))^(1+$E1869)*(1+AA$7)^$D1869*(AA1851/Z1851)^$E1869*((AA1851+AA1860)/(Z1851+Z1860))^($F1869*(1+$E1869))</f>
        <v/>
      </c>
      <c r="AB1869" s="47">
        <f>AA1869*(1/(1+$G1869))^(1+$E1869)*(1+AB$7)^$D1869*(AB1851/AA1851)^$E1869*((AB1851+AB1860)/(AA1851+AA1860))^($F1869*(1+$E1869))</f>
        <v/>
      </c>
      <c r="AC1869" s="47">
        <f>AB1869*(1/(1+$G1869))^(1+$E1869)*(1+AC$7)^$D1869*(AC1851/AB1851)^$E1869*((AC1851+AC1860)/(AB1851+AB1860))^($F1869*(1+$E1869))</f>
        <v/>
      </c>
      <c r="AD1869" s="48">
        <f>FUELUSE(AC1869,AD1851,AC1851,AD1860,AC1860,AD$7,$D1869,$E1869,$F1869,$G1869)</f>
        <v/>
      </c>
      <c r="AE1869" s="25">
        <f>LOWER(Settings!$C$4)&amp;".mit."&amp;$A1869&amp;IF($C1869="","","."&amp;$C1869&amp;"."&amp;$B1869)&amp;IF(INDEX(Variables!$D$5:$D$105,MATCH($A1869,Variables!$A$5:$A$105,0))="","","."&amp;INDEX(Variables!$D$5:$D$105,MATCH($A1869,Variables!$A$5:$A$105,0)))&amp;"."&amp;AE$5</f>
        <v/>
      </c>
      <c r="AF1869" s="46">
        <f>INDEX(Inputs!$U$5:$U$132,MATCH($B1869&amp;"|"&amp;$C1869,Inputs!$A$5:$A$132,0))</f>
        <v/>
      </c>
      <c r="AG1869" s="47">
        <f>AF1869*(1/(1+$G1869))^(1+$E1869)*(1+AG$7)^$D1869*(AG1851/AF1851)^$E1869*((AG1851+AG1860)/(AF1851+AF1860))^($F1869*(1+$E1869))</f>
        <v/>
      </c>
      <c r="AH1869" s="47">
        <f>AG1869*(1/(1+$G1869))^(1+$E1869)*(1+AH$7)^$D1869*(AH1851/AG1851)^$E1869*((AH1851+AH1860)/(AG1851+AG1860))^($F1869*(1+$E1869))</f>
        <v/>
      </c>
      <c r="AI1869" s="47">
        <f>AH1869*(1/(1+$G1869))^(1+$E1869)*(1+AI$7)^$D1869*(AI1851/AH1851)^$E1869*((AI1851+AI1860)/(AH1851+AH1860))^($F1869*(1+$E1869))</f>
        <v/>
      </c>
      <c r="AJ1869" s="47">
        <f>AI1869*(1/(1+$G1869))^(1+$E1869)*(1+AJ$7)^$D1869*(AJ1851/AI1851)^$E1869*((AJ1851+AJ1860)/(AI1851+AI1860))^($F1869*(1+$E1869))</f>
        <v/>
      </c>
      <c r="AK1869" s="47">
        <f>AJ1869*(1/(1+$G1869))^(1+$E1869)*(1+AK$7)^$D1869*(AK1851/AJ1851)^$E1869*((AK1851+AK1860)/(AJ1851+AJ1860))^($F1869*(1+$E1869))</f>
        <v/>
      </c>
      <c r="AL1869" s="47">
        <f>AK1869*(1/(1+$G1869))^(1+$E1869)*(1+AL$7)^$D1869*(AL1851/AK1851)^$E1869*((AL1851+AL1860)/(AK1851+AK1860))^($F1869*(1+$E1869))</f>
        <v/>
      </c>
      <c r="AM1869" s="47">
        <f>AL1869*(1/(1+$G1869))^(1+$E1869)*(1+AM$7)^$D1869*(AM1851/AL1851)^$E1869*((AM1851+AM1860)/(AL1851+AL1860))^($F1869*(1+$E1869))</f>
        <v/>
      </c>
      <c r="AN1869" s="47">
        <f>AM1869*(1/(1+$G1869))^(1+$E1869)*(1+AN$7)^$D1869*(AN1851/AM1851)^$E1869*((AN1851+AN1860)/(AM1851+AM1860))^($F1869*(1+$E1869))</f>
        <v/>
      </c>
      <c r="AO1869" s="47">
        <f>AN1869*(1/(1+$G1869))^(1+$E1869)*(1+AO$7)^$D1869*(AO1851/AN1851)^$E1869*((AO1851+AO1860)/(AN1851+AN1860))^($F1869*(1+$E1869))</f>
        <v/>
      </c>
      <c r="AP1869" s="47">
        <f>AO1869*(1/(1+$G1869))^(1+$E1869)*(1+AP$7)^$D1869*(AP1851/AO1851)^$E1869*((AP1851+AP1860)/(AO1851+AO1860))^($F1869*(1+$E1869))</f>
        <v/>
      </c>
      <c r="AQ1869" s="47">
        <f>AP1869*(1/(1+$G1869))^(1+$E1869)*(1+AQ$7)^$D1869*(AQ1851/AP1851)^$E1869*((AQ1851+AQ1860)/(AP1851+AP1860))^($F1869*(1+$E1869))</f>
        <v/>
      </c>
      <c r="AR1869" s="47">
        <f>AQ1869*(1/(1+$G1869))^(1+$E1869)*(1+AR$7)^$D1869*(AR1851/AQ1851)^$E1869*((AR1851+AR1860)/(AQ1851+AQ1860))^($F1869*(1+$E1869))</f>
        <v/>
      </c>
      <c r="AS1869" s="47">
        <f>AR1869*(1/(1+$G1869))^(1+$E1869)*(1+AS$7)^$D1869*(AS1851/AR1851)^$E1869*((AS1851+AS1860)/(AR1851+AR1860))^($F1869*(1+$E1869))</f>
        <v/>
      </c>
      <c r="AT1869" s="47">
        <f>AS1869*(1/(1+$G1869))^(1+$E1869)*(1+AT$7)^$D1869*(AT1851/AS1851)^$E1869*((AT1851+AT1860)/(AS1851+AS1860))^($F1869*(1+$E1869))</f>
        <v/>
      </c>
      <c r="AU1869" s="47">
        <f>AT1869*(1/(1+$G1869))^(1+$E1869)*(1+AU$7)^$D1869*(AU1851/AT1851)^$E1869*((AU1851+AU1860)/(AT1851+AT1860))^($F1869*(1+$E1869))</f>
        <v/>
      </c>
      <c r="AV1869" s="47">
        <f>AU1869*(1/(1+$G1869))^(1+$E1869)*(1+AV$7)^$D1869*(AV1851/AU1851)^$E1869*((AV1851+AV1860)/(AU1851+AU1860))^($F1869*(1+$E1869))</f>
        <v/>
      </c>
      <c r="AW1869" s="47">
        <f>AV1869*(1/(1+$G1869))^(1+$E1869)*(1+AW$7)^$D1869*(AW1851/AV1851)^$E1869*((AW1851+AW1860)/(AV1851+AV1860))^($F1869*(1+$E1869))</f>
        <v/>
      </c>
      <c r="AX1869" s="48">
        <f>FUELUSE(AW1869,AX1851,AW1851,AX1860,AW1860,AX$7,$D1869,$E1869,$F1869,$G1869)</f>
        <v/>
      </c>
    </row>
    <row r="1870" hidden="1" outlineLevel="2">
      <c r="A1870" s="5" t="inlineStr">
        <is>
          <t>ener</t>
        </is>
      </c>
      <c r="B1870" s="5" t="inlineStr">
        <is>
          <t>die</t>
        </is>
      </c>
      <c r="C1870" s="5" t="inlineStr">
        <is>
          <t>oen</t>
        </is>
      </c>
      <c r="D1870" s="40">
        <f>INDEX(Inputs!$N$5:$N$132,MATCH($B1870&amp;"|"&amp;$C1870,Inputs!$A$5:$A$132,0))</f>
        <v/>
      </c>
      <c r="E1870" s="40">
        <f>INDEX(Inputs!$O$5:$O$132,MATCH($B1870&amp;"|"&amp;$C1870,Inputs!$A$5:$A$132,0))</f>
        <v/>
      </c>
      <c r="F1870" s="40">
        <f>INDEX(Inputs!$P$5:$P$132,MATCH($B1870&amp;"|"&amp;$C1870,Inputs!$A$5:$A$132,0))</f>
        <v/>
      </c>
      <c r="G1870" s="40">
        <f>INDEX(Inputs!$Q$5:$Q$132,MATCH($B1870&amp;"|"&amp;$C1870,Inputs!$A$5:$A$132,0))</f>
        <v/>
      </c>
      <c r="H1870" s="5">
        <f>INDEX(Variables!$B$5:$B$105,MATCH($A1870,Variables!$A$5:$A$105,0))&amp;IF($C1870="",""," | "&amp;INDEX(Mapping!$B$5:$B$26,MATCH($C1870,Mapping!$A$5:$A$26,0))&amp;" | "&amp;INDEX(Mapping!$B$30:$B$41,MATCH($B1870,Mapping!$A$30:$A$41,0)))</f>
        <v/>
      </c>
      <c r="I1870" s="5">
        <f>INDEX(Variables!$C$5:$C$105,MATCH($A1870,Variables!$A$5:$A$105,0))</f>
        <v/>
      </c>
      <c r="J1870" s="5">
        <f>INDEX(Variables!$E$5:$E$105,MATCH($A1870,Variables!$A$5:$A$105,0))</f>
        <v/>
      </c>
      <c r="K1870" s="25">
        <f>LOWER(Settings!$C$4)&amp;".mit."&amp;$A1870&amp;IF($C1870="","","."&amp;$C1870&amp;"."&amp;$B1870)&amp;IF(INDEX(Variables!$D$5:$D$105,MATCH($A1870,Variables!$A$5:$A$105,0))="","","."&amp;INDEX(Variables!$D$5:$D$105,MATCH($A1870,Variables!$A$5:$A$105,0)))&amp;"."&amp;K$5</f>
        <v/>
      </c>
      <c r="L1870" s="46">
        <f>INDEX(Inputs!$U$5:$U$132,MATCH($B1870&amp;"|"&amp;$C1870,Inputs!$A$5:$A$132,0))</f>
        <v/>
      </c>
      <c r="M1870" s="47">
        <f>L1870*(1/(1+$G1870))^(1+$E1870)*(1+M$7)^$D1870*(M1852/L1852)^$E1870*((M1852+M1861)/(L1852+L1861))^($F1870*(1+$E1870))</f>
        <v/>
      </c>
      <c r="N1870" s="47">
        <f>M1870*(1/(1+$G1870))^(1+$E1870)*(1+N$7)^$D1870*(N1852/M1852)^$E1870*((N1852+N1861)/(M1852+M1861))^($F1870*(1+$E1870))</f>
        <v/>
      </c>
      <c r="O1870" s="47">
        <f>N1870*(1/(1+$G1870))^(1+$E1870)*(1+O$7)^$D1870*(O1852/N1852)^$E1870*((O1852+O1861)/(N1852+N1861))^($F1870*(1+$E1870))</f>
        <v/>
      </c>
      <c r="P1870" s="47">
        <f>O1870*(1/(1+$G1870))^(1+$E1870)*(1+P$7)^$D1870*(P1852/O1852)^$E1870*((P1852+P1861)/(O1852+O1861))^($F1870*(1+$E1870))</f>
        <v/>
      </c>
      <c r="Q1870" s="47">
        <f>P1870*(1/(1+$G1870))^(1+$E1870)*(1+Q$7)^$D1870*(Q1852/P1852)^$E1870*((Q1852+Q1861)/(P1852+P1861))^($F1870*(1+$E1870))</f>
        <v/>
      </c>
      <c r="R1870" s="47">
        <f>Q1870*(1/(1+$G1870))^(1+$E1870)*(1+R$7)^$D1870*(R1852/Q1852)^$E1870*((R1852+R1861)/(Q1852+Q1861))^($F1870*(1+$E1870))</f>
        <v/>
      </c>
      <c r="S1870" s="47">
        <f>R1870*(1/(1+$G1870))^(1+$E1870)*(1+S$7)^$D1870*(S1852/R1852)^$E1870*((S1852+S1861)/(R1852+R1861))^($F1870*(1+$E1870))</f>
        <v/>
      </c>
      <c r="T1870" s="47">
        <f>S1870*(1/(1+$G1870))^(1+$E1870)*(1+T$7)^$D1870*(T1852/S1852)^$E1870*((T1852+T1861)/(S1852+S1861))^($F1870*(1+$E1870))</f>
        <v/>
      </c>
      <c r="U1870" s="47">
        <f>T1870*(1/(1+$G1870))^(1+$E1870)*(1+U$7)^$D1870*(U1852/T1852)^$E1870*((U1852+U1861)/(T1852+T1861))^($F1870*(1+$E1870))</f>
        <v/>
      </c>
      <c r="V1870" s="47">
        <f>U1870*(1/(1+$G1870))^(1+$E1870)*(1+V$7)^$D1870*(V1852/U1852)^$E1870*((V1852+V1861)/(U1852+U1861))^($F1870*(1+$E1870))</f>
        <v/>
      </c>
      <c r="W1870" s="47">
        <f>V1870*(1/(1+$G1870))^(1+$E1870)*(1+W$7)^$D1870*(W1852/V1852)^$E1870*((W1852+W1861)/(V1852+V1861))^($F1870*(1+$E1870))</f>
        <v/>
      </c>
      <c r="X1870" s="47">
        <f>W1870*(1/(1+$G1870))^(1+$E1870)*(1+X$7)^$D1870*(X1852/W1852)^$E1870*((X1852+X1861)/(W1852+W1861))^($F1870*(1+$E1870))</f>
        <v/>
      </c>
      <c r="Y1870" s="47">
        <f>X1870*(1/(1+$G1870))^(1+$E1870)*(1+Y$7)^$D1870*(Y1852/X1852)^$E1870*((Y1852+Y1861)/(X1852+X1861))^($F1870*(1+$E1870))</f>
        <v/>
      </c>
      <c r="Z1870" s="47">
        <f>Y1870*(1/(1+$G1870))^(1+$E1870)*(1+Z$7)^$D1870*(Z1852/Y1852)^$E1870*((Z1852+Z1861)/(Y1852+Y1861))^($F1870*(1+$E1870))</f>
        <v/>
      </c>
      <c r="AA1870" s="47">
        <f>Z1870*(1/(1+$G1870))^(1+$E1870)*(1+AA$7)^$D1870*(AA1852/Z1852)^$E1870*((AA1852+AA1861)/(Z1852+Z1861))^($F1870*(1+$E1870))</f>
        <v/>
      </c>
      <c r="AB1870" s="47">
        <f>AA1870*(1/(1+$G1870))^(1+$E1870)*(1+AB$7)^$D1870*(AB1852/AA1852)^$E1870*((AB1852+AB1861)/(AA1852+AA1861))^($F1870*(1+$E1870))</f>
        <v/>
      </c>
      <c r="AC1870" s="47">
        <f>AB1870*(1/(1+$G1870))^(1+$E1870)*(1+AC$7)^$D1870*(AC1852/AB1852)^$E1870*((AC1852+AC1861)/(AB1852+AB1861))^($F1870*(1+$E1870))</f>
        <v/>
      </c>
      <c r="AD1870" s="48">
        <f>FUELUSE(AC1870,AD1852,AC1852,AD1861,AC1861,AD$7,$D1870,$E1870,$F1870,$G1870)</f>
        <v/>
      </c>
      <c r="AE1870" s="25">
        <f>LOWER(Settings!$C$4)&amp;".mit."&amp;$A1870&amp;IF($C1870="","","."&amp;$C1870&amp;"."&amp;$B1870)&amp;IF(INDEX(Variables!$D$5:$D$105,MATCH($A1870,Variables!$A$5:$A$105,0))="","","."&amp;INDEX(Variables!$D$5:$D$105,MATCH($A1870,Variables!$A$5:$A$105,0)))&amp;"."&amp;AE$5</f>
        <v/>
      </c>
      <c r="AF1870" s="46">
        <f>INDEX(Inputs!$U$5:$U$132,MATCH($B1870&amp;"|"&amp;$C1870,Inputs!$A$5:$A$132,0))</f>
        <v/>
      </c>
      <c r="AG1870" s="47">
        <f>AF1870*(1/(1+$G1870))^(1+$E1870)*(1+AG$7)^$D1870*(AG1852/AF1852)^$E1870*((AG1852+AG1861)/(AF1852+AF1861))^($F1870*(1+$E1870))</f>
        <v/>
      </c>
      <c r="AH1870" s="47">
        <f>AG1870*(1/(1+$G1870))^(1+$E1870)*(1+AH$7)^$D1870*(AH1852/AG1852)^$E1870*((AH1852+AH1861)/(AG1852+AG1861))^($F1870*(1+$E1870))</f>
        <v/>
      </c>
      <c r="AI1870" s="47">
        <f>AH1870*(1/(1+$G1870))^(1+$E1870)*(1+AI$7)^$D1870*(AI1852/AH1852)^$E1870*((AI1852+AI1861)/(AH1852+AH1861))^($F1870*(1+$E1870))</f>
        <v/>
      </c>
      <c r="AJ1870" s="47">
        <f>AI1870*(1/(1+$G1870))^(1+$E1870)*(1+AJ$7)^$D1870*(AJ1852/AI1852)^$E1870*((AJ1852+AJ1861)/(AI1852+AI1861))^($F1870*(1+$E1870))</f>
        <v/>
      </c>
      <c r="AK1870" s="47">
        <f>AJ1870*(1/(1+$G1870))^(1+$E1870)*(1+AK$7)^$D1870*(AK1852/AJ1852)^$E1870*((AK1852+AK1861)/(AJ1852+AJ1861))^($F1870*(1+$E1870))</f>
        <v/>
      </c>
      <c r="AL1870" s="47">
        <f>AK1870*(1/(1+$G1870))^(1+$E1870)*(1+AL$7)^$D1870*(AL1852/AK1852)^$E1870*((AL1852+AL1861)/(AK1852+AK1861))^($F1870*(1+$E1870))</f>
        <v/>
      </c>
      <c r="AM1870" s="47">
        <f>AL1870*(1/(1+$G1870))^(1+$E1870)*(1+AM$7)^$D1870*(AM1852/AL1852)^$E1870*((AM1852+AM1861)/(AL1852+AL1861))^($F1870*(1+$E1870))</f>
        <v/>
      </c>
      <c r="AN1870" s="47">
        <f>AM1870*(1/(1+$G1870))^(1+$E1870)*(1+AN$7)^$D1870*(AN1852/AM1852)^$E1870*((AN1852+AN1861)/(AM1852+AM1861))^($F1870*(1+$E1870))</f>
        <v/>
      </c>
      <c r="AO1870" s="47">
        <f>AN1870*(1/(1+$G1870))^(1+$E1870)*(1+AO$7)^$D1870*(AO1852/AN1852)^$E1870*((AO1852+AO1861)/(AN1852+AN1861))^($F1870*(1+$E1870))</f>
        <v/>
      </c>
      <c r="AP1870" s="47">
        <f>AO1870*(1/(1+$G1870))^(1+$E1870)*(1+AP$7)^$D1870*(AP1852/AO1852)^$E1870*((AP1852+AP1861)/(AO1852+AO1861))^($F1870*(1+$E1870))</f>
        <v/>
      </c>
      <c r="AQ1870" s="47">
        <f>AP1870*(1/(1+$G1870))^(1+$E1870)*(1+AQ$7)^$D1870*(AQ1852/AP1852)^$E1870*((AQ1852+AQ1861)/(AP1852+AP1861))^($F1870*(1+$E1870))</f>
        <v/>
      </c>
      <c r="AR1870" s="47">
        <f>AQ1870*(1/(1+$G1870))^(1+$E1870)*(1+AR$7)^$D1870*(AR1852/AQ1852)^$E1870*((AR1852+AR1861)/(AQ1852+AQ1861))^($F1870*(1+$E1870))</f>
        <v/>
      </c>
      <c r="AS1870" s="47">
        <f>AR1870*(1/(1+$G1870))^(1+$E1870)*(1+AS$7)^$D1870*(AS1852/AR1852)^$E1870*((AS1852+AS1861)/(AR1852+AR1861))^($F1870*(1+$E1870))</f>
        <v/>
      </c>
      <c r="AT1870" s="47">
        <f>AS1870*(1/(1+$G1870))^(1+$E1870)*(1+AT$7)^$D1870*(AT1852/AS1852)^$E1870*((AT1852+AT1861)/(AS1852+AS1861))^($F1870*(1+$E1870))</f>
        <v/>
      </c>
      <c r="AU1870" s="47">
        <f>AT1870*(1/(1+$G1870))^(1+$E1870)*(1+AU$7)^$D1870*(AU1852/AT1852)^$E1870*((AU1852+AU1861)/(AT1852+AT1861))^($F1870*(1+$E1870))</f>
        <v/>
      </c>
      <c r="AV1870" s="47">
        <f>AU1870*(1/(1+$G1870))^(1+$E1870)*(1+AV$7)^$D1870*(AV1852/AU1852)^$E1870*((AV1852+AV1861)/(AU1852+AU1861))^($F1870*(1+$E1870))</f>
        <v/>
      </c>
      <c r="AW1870" s="47">
        <f>AV1870*(1/(1+$G1870))^(1+$E1870)*(1+AW$7)^$D1870*(AW1852/AV1852)^$E1870*((AW1852+AW1861)/(AV1852+AV1861))^($F1870*(1+$E1870))</f>
        <v/>
      </c>
      <c r="AX1870" s="48">
        <f>FUELUSE(AW1870,AX1852,AW1852,AX1861,AW1861,AX$7,$D1870,$E1870,$F1870,$G1870)</f>
        <v/>
      </c>
    </row>
    <row r="1871" hidden="1" outlineLevel="2">
      <c r="A1871" s="5" t="inlineStr">
        <is>
          <t>ener</t>
        </is>
      </c>
      <c r="B1871" s="5" t="inlineStr">
        <is>
          <t>lpg</t>
        </is>
      </c>
      <c r="C1871" s="5" t="inlineStr">
        <is>
          <t>oen</t>
        </is>
      </c>
      <c r="D1871" s="40">
        <f>INDEX(Inputs!$N$5:$N$132,MATCH($B1871&amp;"|"&amp;$C1871,Inputs!$A$5:$A$132,0))</f>
        <v/>
      </c>
      <c r="E1871" s="40">
        <f>INDEX(Inputs!$O$5:$O$132,MATCH($B1871&amp;"|"&amp;$C1871,Inputs!$A$5:$A$132,0))</f>
        <v/>
      </c>
      <c r="F1871" s="40">
        <f>INDEX(Inputs!$P$5:$P$132,MATCH($B1871&amp;"|"&amp;$C1871,Inputs!$A$5:$A$132,0))</f>
        <v/>
      </c>
      <c r="G1871" s="40">
        <f>INDEX(Inputs!$Q$5:$Q$132,MATCH($B1871&amp;"|"&amp;$C1871,Inputs!$A$5:$A$132,0))</f>
        <v/>
      </c>
      <c r="H1871" s="5">
        <f>INDEX(Variables!$B$5:$B$105,MATCH($A1871,Variables!$A$5:$A$105,0))&amp;IF($C1871="",""," | "&amp;INDEX(Mapping!$B$5:$B$26,MATCH($C1871,Mapping!$A$5:$A$26,0))&amp;" | "&amp;INDEX(Mapping!$B$30:$B$41,MATCH($B1871,Mapping!$A$30:$A$41,0)))</f>
        <v/>
      </c>
      <c r="I1871" s="5">
        <f>INDEX(Variables!$C$5:$C$105,MATCH($A1871,Variables!$A$5:$A$105,0))</f>
        <v/>
      </c>
      <c r="J1871" s="5">
        <f>INDEX(Variables!$E$5:$E$105,MATCH($A1871,Variables!$A$5:$A$105,0))</f>
        <v/>
      </c>
      <c r="K1871" s="25">
        <f>LOWER(Settings!$C$4)&amp;".mit."&amp;$A1871&amp;IF($C1871="","","."&amp;$C1871&amp;"."&amp;$B1871)&amp;IF(INDEX(Variables!$D$5:$D$105,MATCH($A1871,Variables!$A$5:$A$105,0))="","","."&amp;INDEX(Variables!$D$5:$D$105,MATCH($A1871,Variables!$A$5:$A$105,0)))&amp;"."&amp;K$5</f>
        <v/>
      </c>
      <c r="L1871" s="46">
        <f>INDEX(Inputs!$U$5:$U$132,MATCH($B1871&amp;"|"&amp;$C1871,Inputs!$A$5:$A$132,0))</f>
        <v/>
      </c>
      <c r="M1871" s="47">
        <f>L1871*(1/(1+$G1871))^(1+$E1871)*(1+M$7)^$D1871*(M1853/L1853)^$E1871*((M1853+M1862)/(L1853+L1862))^($F1871*(1+$E1871))</f>
        <v/>
      </c>
      <c r="N1871" s="47">
        <f>M1871*(1/(1+$G1871))^(1+$E1871)*(1+N$7)^$D1871*(N1853/M1853)^$E1871*((N1853+N1862)/(M1853+M1862))^($F1871*(1+$E1871))</f>
        <v/>
      </c>
      <c r="O1871" s="47">
        <f>N1871*(1/(1+$G1871))^(1+$E1871)*(1+O$7)^$D1871*(O1853/N1853)^$E1871*((O1853+O1862)/(N1853+N1862))^($F1871*(1+$E1871))</f>
        <v/>
      </c>
      <c r="P1871" s="47">
        <f>O1871*(1/(1+$G1871))^(1+$E1871)*(1+P$7)^$D1871*(P1853/O1853)^$E1871*((P1853+P1862)/(O1853+O1862))^($F1871*(1+$E1871))</f>
        <v/>
      </c>
      <c r="Q1871" s="47">
        <f>P1871*(1/(1+$G1871))^(1+$E1871)*(1+Q$7)^$D1871*(Q1853/P1853)^$E1871*((Q1853+Q1862)/(P1853+P1862))^($F1871*(1+$E1871))</f>
        <v/>
      </c>
      <c r="R1871" s="47">
        <f>Q1871*(1/(1+$G1871))^(1+$E1871)*(1+R$7)^$D1871*(R1853/Q1853)^$E1871*((R1853+R1862)/(Q1853+Q1862))^($F1871*(1+$E1871))</f>
        <v/>
      </c>
      <c r="S1871" s="47">
        <f>R1871*(1/(1+$G1871))^(1+$E1871)*(1+S$7)^$D1871*(S1853/R1853)^$E1871*((S1853+S1862)/(R1853+R1862))^($F1871*(1+$E1871))</f>
        <v/>
      </c>
      <c r="T1871" s="47">
        <f>S1871*(1/(1+$G1871))^(1+$E1871)*(1+T$7)^$D1871*(T1853/S1853)^$E1871*((T1853+T1862)/(S1853+S1862))^($F1871*(1+$E1871))</f>
        <v/>
      </c>
      <c r="U1871" s="47">
        <f>T1871*(1/(1+$G1871))^(1+$E1871)*(1+U$7)^$D1871*(U1853/T1853)^$E1871*((U1853+U1862)/(T1853+T1862))^($F1871*(1+$E1871))</f>
        <v/>
      </c>
      <c r="V1871" s="47">
        <f>U1871*(1/(1+$G1871))^(1+$E1871)*(1+V$7)^$D1871*(V1853/U1853)^$E1871*((V1853+V1862)/(U1853+U1862))^($F1871*(1+$E1871))</f>
        <v/>
      </c>
      <c r="W1871" s="47">
        <f>V1871*(1/(1+$G1871))^(1+$E1871)*(1+W$7)^$D1871*(W1853/V1853)^$E1871*((W1853+W1862)/(V1853+V1862))^($F1871*(1+$E1871))</f>
        <v/>
      </c>
      <c r="X1871" s="47">
        <f>W1871*(1/(1+$G1871))^(1+$E1871)*(1+X$7)^$D1871*(X1853/W1853)^$E1871*((X1853+X1862)/(W1853+W1862))^($F1871*(1+$E1871))</f>
        <v/>
      </c>
      <c r="Y1871" s="47">
        <f>X1871*(1/(1+$G1871))^(1+$E1871)*(1+Y$7)^$D1871*(Y1853/X1853)^$E1871*((Y1853+Y1862)/(X1853+X1862))^($F1871*(1+$E1871))</f>
        <v/>
      </c>
      <c r="Z1871" s="47">
        <f>Y1871*(1/(1+$G1871))^(1+$E1871)*(1+Z$7)^$D1871*(Z1853/Y1853)^$E1871*((Z1853+Z1862)/(Y1853+Y1862))^($F1871*(1+$E1871))</f>
        <v/>
      </c>
      <c r="AA1871" s="47">
        <f>Z1871*(1/(1+$G1871))^(1+$E1871)*(1+AA$7)^$D1871*(AA1853/Z1853)^$E1871*((AA1853+AA1862)/(Z1853+Z1862))^($F1871*(1+$E1871))</f>
        <v/>
      </c>
      <c r="AB1871" s="47">
        <f>AA1871*(1/(1+$G1871))^(1+$E1871)*(1+AB$7)^$D1871*(AB1853/AA1853)^$E1871*((AB1853+AB1862)/(AA1853+AA1862))^($F1871*(1+$E1871))</f>
        <v/>
      </c>
      <c r="AC1871" s="47">
        <f>AB1871*(1/(1+$G1871))^(1+$E1871)*(1+AC$7)^$D1871*(AC1853/AB1853)^$E1871*((AC1853+AC1862)/(AB1853+AB1862))^($F1871*(1+$E1871))</f>
        <v/>
      </c>
      <c r="AD1871" s="48">
        <f>FUELUSE(AC1871,AD1853,AC1853,AD1862,AC1862,AD$7,$D1871,$E1871,$F1871,$G1871)</f>
        <v/>
      </c>
      <c r="AE1871" s="25">
        <f>LOWER(Settings!$C$4)&amp;".mit."&amp;$A1871&amp;IF($C1871="","","."&amp;$C1871&amp;"."&amp;$B1871)&amp;IF(INDEX(Variables!$D$5:$D$105,MATCH($A1871,Variables!$A$5:$A$105,0))="","","."&amp;INDEX(Variables!$D$5:$D$105,MATCH($A1871,Variables!$A$5:$A$105,0)))&amp;"."&amp;AE$5</f>
        <v/>
      </c>
      <c r="AF1871" s="46">
        <f>INDEX(Inputs!$U$5:$U$132,MATCH($B1871&amp;"|"&amp;$C1871,Inputs!$A$5:$A$132,0))</f>
        <v/>
      </c>
      <c r="AG1871" s="47">
        <f>AF1871*(1/(1+$G1871))^(1+$E1871)*(1+AG$7)^$D1871*(AG1853/AF1853)^$E1871*((AG1853+AG1862)/(AF1853+AF1862))^($F1871*(1+$E1871))</f>
        <v/>
      </c>
      <c r="AH1871" s="47">
        <f>AG1871*(1/(1+$G1871))^(1+$E1871)*(1+AH$7)^$D1871*(AH1853/AG1853)^$E1871*((AH1853+AH1862)/(AG1853+AG1862))^($F1871*(1+$E1871))</f>
        <v/>
      </c>
      <c r="AI1871" s="47">
        <f>AH1871*(1/(1+$G1871))^(1+$E1871)*(1+AI$7)^$D1871*(AI1853/AH1853)^$E1871*((AI1853+AI1862)/(AH1853+AH1862))^($F1871*(1+$E1871))</f>
        <v/>
      </c>
      <c r="AJ1871" s="47">
        <f>AI1871*(1/(1+$G1871))^(1+$E1871)*(1+AJ$7)^$D1871*(AJ1853/AI1853)^$E1871*((AJ1853+AJ1862)/(AI1853+AI1862))^($F1871*(1+$E1871))</f>
        <v/>
      </c>
      <c r="AK1871" s="47">
        <f>AJ1871*(1/(1+$G1871))^(1+$E1871)*(1+AK$7)^$D1871*(AK1853/AJ1853)^$E1871*((AK1853+AK1862)/(AJ1853+AJ1862))^($F1871*(1+$E1871))</f>
        <v/>
      </c>
      <c r="AL1871" s="47">
        <f>AK1871*(1/(1+$G1871))^(1+$E1871)*(1+AL$7)^$D1871*(AL1853/AK1853)^$E1871*((AL1853+AL1862)/(AK1853+AK1862))^($F1871*(1+$E1871))</f>
        <v/>
      </c>
      <c r="AM1871" s="47">
        <f>AL1871*(1/(1+$G1871))^(1+$E1871)*(1+AM$7)^$D1871*(AM1853/AL1853)^$E1871*((AM1853+AM1862)/(AL1853+AL1862))^($F1871*(1+$E1871))</f>
        <v/>
      </c>
      <c r="AN1871" s="47">
        <f>AM1871*(1/(1+$G1871))^(1+$E1871)*(1+AN$7)^$D1871*(AN1853/AM1853)^$E1871*((AN1853+AN1862)/(AM1853+AM1862))^($F1871*(1+$E1871))</f>
        <v/>
      </c>
      <c r="AO1871" s="47">
        <f>AN1871*(1/(1+$G1871))^(1+$E1871)*(1+AO$7)^$D1871*(AO1853/AN1853)^$E1871*((AO1853+AO1862)/(AN1853+AN1862))^($F1871*(1+$E1871))</f>
        <v/>
      </c>
      <c r="AP1871" s="47">
        <f>AO1871*(1/(1+$G1871))^(1+$E1871)*(1+AP$7)^$D1871*(AP1853/AO1853)^$E1871*((AP1853+AP1862)/(AO1853+AO1862))^($F1871*(1+$E1871))</f>
        <v/>
      </c>
      <c r="AQ1871" s="47">
        <f>AP1871*(1/(1+$G1871))^(1+$E1871)*(1+AQ$7)^$D1871*(AQ1853/AP1853)^$E1871*((AQ1853+AQ1862)/(AP1853+AP1862))^($F1871*(1+$E1871))</f>
        <v/>
      </c>
      <c r="AR1871" s="47">
        <f>AQ1871*(1/(1+$G1871))^(1+$E1871)*(1+AR$7)^$D1871*(AR1853/AQ1853)^$E1871*((AR1853+AR1862)/(AQ1853+AQ1862))^($F1871*(1+$E1871))</f>
        <v/>
      </c>
      <c r="AS1871" s="47">
        <f>AR1871*(1/(1+$G1871))^(1+$E1871)*(1+AS$7)^$D1871*(AS1853/AR1853)^$E1871*((AS1853+AS1862)/(AR1853+AR1862))^($F1871*(1+$E1871))</f>
        <v/>
      </c>
      <c r="AT1871" s="47">
        <f>AS1871*(1/(1+$G1871))^(1+$E1871)*(1+AT$7)^$D1871*(AT1853/AS1853)^$E1871*((AT1853+AT1862)/(AS1853+AS1862))^($F1871*(1+$E1871))</f>
        <v/>
      </c>
      <c r="AU1871" s="47">
        <f>AT1871*(1/(1+$G1871))^(1+$E1871)*(1+AU$7)^$D1871*(AU1853/AT1853)^$E1871*((AU1853+AU1862)/(AT1853+AT1862))^($F1871*(1+$E1871))</f>
        <v/>
      </c>
      <c r="AV1871" s="47">
        <f>AU1871*(1/(1+$G1871))^(1+$E1871)*(1+AV$7)^$D1871*(AV1853/AU1853)^$E1871*((AV1853+AV1862)/(AU1853+AU1862))^($F1871*(1+$E1871))</f>
        <v/>
      </c>
      <c r="AW1871" s="47">
        <f>AV1871*(1/(1+$G1871))^(1+$E1871)*(1+AW$7)^$D1871*(AW1853/AV1853)^$E1871*((AW1853+AW1862)/(AV1853+AV1862))^($F1871*(1+$E1871))</f>
        <v/>
      </c>
      <c r="AX1871" s="48">
        <f>FUELUSE(AW1871,AX1853,AW1853,AX1862,AW1862,AX$7,$D1871,$E1871,$F1871,$G1871)</f>
        <v/>
      </c>
    </row>
    <row r="1872" hidden="1" outlineLevel="2">
      <c r="A1872" s="5" t="inlineStr">
        <is>
          <t>ener</t>
        </is>
      </c>
      <c r="B1872" s="5" t="inlineStr">
        <is>
          <t>ker</t>
        </is>
      </c>
      <c r="C1872" s="5" t="inlineStr">
        <is>
          <t>oen</t>
        </is>
      </c>
      <c r="D1872" s="40">
        <f>INDEX(Inputs!$N$5:$N$132,MATCH($B1872&amp;"|"&amp;$C1872,Inputs!$A$5:$A$132,0))</f>
        <v/>
      </c>
      <c r="E1872" s="40">
        <f>INDEX(Inputs!$O$5:$O$132,MATCH($B1872&amp;"|"&amp;$C1872,Inputs!$A$5:$A$132,0))</f>
        <v/>
      </c>
      <c r="F1872" s="40">
        <f>INDEX(Inputs!$P$5:$P$132,MATCH($B1872&amp;"|"&amp;$C1872,Inputs!$A$5:$A$132,0))</f>
        <v/>
      </c>
      <c r="G1872" s="40">
        <f>INDEX(Inputs!$Q$5:$Q$132,MATCH($B1872&amp;"|"&amp;$C1872,Inputs!$A$5:$A$132,0))</f>
        <v/>
      </c>
      <c r="H1872" s="5">
        <f>INDEX(Variables!$B$5:$B$105,MATCH($A1872,Variables!$A$5:$A$105,0))&amp;IF($C1872="",""," | "&amp;INDEX(Mapping!$B$5:$B$26,MATCH($C1872,Mapping!$A$5:$A$26,0))&amp;" | "&amp;INDEX(Mapping!$B$30:$B$41,MATCH($B1872,Mapping!$A$30:$A$41,0)))</f>
        <v/>
      </c>
      <c r="I1872" s="5">
        <f>INDEX(Variables!$C$5:$C$105,MATCH($A1872,Variables!$A$5:$A$105,0))</f>
        <v/>
      </c>
      <c r="J1872" s="5">
        <f>INDEX(Variables!$E$5:$E$105,MATCH($A1872,Variables!$A$5:$A$105,0))</f>
        <v/>
      </c>
      <c r="K1872" s="25">
        <f>LOWER(Settings!$C$4)&amp;".mit."&amp;$A1872&amp;IF($C1872="","","."&amp;$C1872&amp;"."&amp;$B1872)&amp;IF(INDEX(Variables!$D$5:$D$105,MATCH($A1872,Variables!$A$5:$A$105,0))="","","."&amp;INDEX(Variables!$D$5:$D$105,MATCH($A1872,Variables!$A$5:$A$105,0)))&amp;"."&amp;K$5</f>
        <v/>
      </c>
      <c r="L1872" s="46">
        <f>INDEX(Inputs!$U$5:$U$132,MATCH($B1872&amp;"|"&amp;$C1872,Inputs!$A$5:$A$132,0))</f>
        <v/>
      </c>
      <c r="M1872" s="47">
        <f>L1872*(1/(1+$G1872))^(1+$E1872)*(1+M$7)^$D1872*(M1854/L1854)^$E1872*((M1854+M1863)/(L1854+L1863))^($F1872*(1+$E1872))</f>
        <v/>
      </c>
      <c r="N1872" s="47">
        <f>M1872*(1/(1+$G1872))^(1+$E1872)*(1+N$7)^$D1872*(N1854/M1854)^$E1872*((N1854+N1863)/(M1854+M1863))^($F1872*(1+$E1872))</f>
        <v/>
      </c>
      <c r="O1872" s="47">
        <f>N1872*(1/(1+$G1872))^(1+$E1872)*(1+O$7)^$D1872*(O1854/N1854)^$E1872*((O1854+O1863)/(N1854+N1863))^($F1872*(1+$E1872))</f>
        <v/>
      </c>
      <c r="P1872" s="47">
        <f>O1872*(1/(1+$G1872))^(1+$E1872)*(1+P$7)^$D1872*(P1854/O1854)^$E1872*((P1854+P1863)/(O1854+O1863))^($F1872*(1+$E1872))</f>
        <v/>
      </c>
      <c r="Q1872" s="47">
        <f>P1872*(1/(1+$G1872))^(1+$E1872)*(1+Q$7)^$D1872*(Q1854/P1854)^$E1872*((Q1854+Q1863)/(P1854+P1863))^($F1872*(1+$E1872))</f>
        <v/>
      </c>
      <c r="R1872" s="47">
        <f>Q1872*(1/(1+$G1872))^(1+$E1872)*(1+R$7)^$D1872*(R1854/Q1854)^$E1872*((R1854+R1863)/(Q1854+Q1863))^($F1872*(1+$E1872))</f>
        <v/>
      </c>
      <c r="S1872" s="47">
        <f>R1872*(1/(1+$G1872))^(1+$E1872)*(1+S$7)^$D1872*(S1854/R1854)^$E1872*((S1854+S1863)/(R1854+R1863))^($F1872*(1+$E1872))</f>
        <v/>
      </c>
      <c r="T1872" s="47">
        <f>S1872*(1/(1+$G1872))^(1+$E1872)*(1+T$7)^$D1872*(T1854/S1854)^$E1872*((T1854+T1863)/(S1854+S1863))^($F1872*(1+$E1872))</f>
        <v/>
      </c>
      <c r="U1872" s="47">
        <f>T1872*(1/(1+$G1872))^(1+$E1872)*(1+U$7)^$D1872*(U1854/T1854)^$E1872*((U1854+U1863)/(T1854+T1863))^($F1872*(1+$E1872))</f>
        <v/>
      </c>
      <c r="V1872" s="47">
        <f>U1872*(1/(1+$G1872))^(1+$E1872)*(1+V$7)^$D1872*(V1854/U1854)^$E1872*((V1854+V1863)/(U1854+U1863))^($F1872*(1+$E1872))</f>
        <v/>
      </c>
      <c r="W1872" s="47">
        <f>V1872*(1/(1+$G1872))^(1+$E1872)*(1+W$7)^$D1872*(W1854/V1854)^$E1872*((W1854+W1863)/(V1854+V1863))^($F1872*(1+$E1872))</f>
        <v/>
      </c>
      <c r="X1872" s="47">
        <f>W1872*(1/(1+$G1872))^(1+$E1872)*(1+X$7)^$D1872*(X1854/W1854)^$E1872*((X1854+X1863)/(W1854+W1863))^($F1872*(1+$E1872))</f>
        <v/>
      </c>
      <c r="Y1872" s="47">
        <f>X1872*(1/(1+$G1872))^(1+$E1872)*(1+Y$7)^$D1872*(Y1854/X1854)^$E1872*((Y1854+Y1863)/(X1854+X1863))^($F1872*(1+$E1872))</f>
        <v/>
      </c>
      <c r="Z1872" s="47">
        <f>Y1872*(1/(1+$G1872))^(1+$E1872)*(1+Z$7)^$D1872*(Z1854/Y1854)^$E1872*((Z1854+Z1863)/(Y1854+Y1863))^($F1872*(1+$E1872))</f>
        <v/>
      </c>
      <c r="AA1872" s="47">
        <f>Z1872*(1/(1+$G1872))^(1+$E1872)*(1+AA$7)^$D1872*(AA1854/Z1854)^$E1872*((AA1854+AA1863)/(Z1854+Z1863))^($F1872*(1+$E1872))</f>
        <v/>
      </c>
      <c r="AB1872" s="47">
        <f>AA1872*(1/(1+$G1872))^(1+$E1872)*(1+AB$7)^$D1872*(AB1854/AA1854)^$E1872*((AB1854+AB1863)/(AA1854+AA1863))^($F1872*(1+$E1872))</f>
        <v/>
      </c>
      <c r="AC1872" s="47">
        <f>AB1872*(1/(1+$G1872))^(1+$E1872)*(1+AC$7)^$D1872*(AC1854/AB1854)^$E1872*((AC1854+AC1863)/(AB1854+AB1863))^($F1872*(1+$E1872))</f>
        <v/>
      </c>
      <c r="AD1872" s="48">
        <f>FUELUSE(AC1872,AD1854,AC1854,AD1863,AC1863,AD$7,$D1872,$E1872,$F1872,$G1872)</f>
        <v/>
      </c>
      <c r="AE1872" s="25">
        <f>LOWER(Settings!$C$4)&amp;".mit."&amp;$A1872&amp;IF($C1872="","","."&amp;$C1872&amp;"."&amp;$B1872)&amp;IF(INDEX(Variables!$D$5:$D$105,MATCH($A1872,Variables!$A$5:$A$105,0))="","","."&amp;INDEX(Variables!$D$5:$D$105,MATCH($A1872,Variables!$A$5:$A$105,0)))&amp;"."&amp;AE$5</f>
        <v/>
      </c>
      <c r="AF1872" s="46">
        <f>INDEX(Inputs!$U$5:$U$132,MATCH($B1872&amp;"|"&amp;$C1872,Inputs!$A$5:$A$132,0))</f>
        <v/>
      </c>
      <c r="AG1872" s="47">
        <f>AF1872*(1/(1+$G1872))^(1+$E1872)*(1+AG$7)^$D1872*(AG1854/AF1854)^$E1872*((AG1854+AG1863)/(AF1854+AF1863))^($F1872*(1+$E1872))</f>
        <v/>
      </c>
      <c r="AH1872" s="47">
        <f>AG1872*(1/(1+$G1872))^(1+$E1872)*(1+AH$7)^$D1872*(AH1854/AG1854)^$E1872*((AH1854+AH1863)/(AG1854+AG1863))^($F1872*(1+$E1872))</f>
        <v/>
      </c>
      <c r="AI1872" s="47">
        <f>AH1872*(1/(1+$G1872))^(1+$E1872)*(1+AI$7)^$D1872*(AI1854/AH1854)^$E1872*((AI1854+AI1863)/(AH1854+AH1863))^($F1872*(1+$E1872))</f>
        <v/>
      </c>
      <c r="AJ1872" s="47">
        <f>AI1872*(1/(1+$G1872))^(1+$E1872)*(1+AJ$7)^$D1872*(AJ1854/AI1854)^$E1872*((AJ1854+AJ1863)/(AI1854+AI1863))^($F1872*(1+$E1872))</f>
        <v/>
      </c>
      <c r="AK1872" s="47">
        <f>AJ1872*(1/(1+$G1872))^(1+$E1872)*(1+AK$7)^$D1872*(AK1854/AJ1854)^$E1872*((AK1854+AK1863)/(AJ1854+AJ1863))^($F1872*(1+$E1872))</f>
        <v/>
      </c>
      <c r="AL1872" s="47">
        <f>AK1872*(1/(1+$G1872))^(1+$E1872)*(1+AL$7)^$D1872*(AL1854/AK1854)^$E1872*((AL1854+AL1863)/(AK1854+AK1863))^($F1872*(1+$E1872))</f>
        <v/>
      </c>
      <c r="AM1872" s="47">
        <f>AL1872*(1/(1+$G1872))^(1+$E1872)*(1+AM$7)^$D1872*(AM1854/AL1854)^$E1872*((AM1854+AM1863)/(AL1854+AL1863))^($F1872*(1+$E1872))</f>
        <v/>
      </c>
      <c r="AN1872" s="47">
        <f>AM1872*(1/(1+$G1872))^(1+$E1872)*(1+AN$7)^$D1872*(AN1854/AM1854)^$E1872*((AN1854+AN1863)/(AM1854+AM1863))^($F1872*(1+$E1872))</f>
        <v/>
      </c>
      <c r="AO1872" s="47">
        <f>AN1872*(1/(1+$G1872))^(1+$E1872)*(1+AO$7)^$D1872*(AO1854/AN1854)^$E1872*((AO1854+AO1863)/(AN1854+AN1863))^($F1872*(1+$E1872))</f>
        <v/>
      </c>
      <c r="AP1872" s="47">
        <f>AO1872*(1/(1+$G1872))^(1+$E1872)*(1+AP$7)^$D1872*(AP1854/AO1854)^$E1872*((AP1854+AP1863)/(AO1854+AO1863))^($F1872*(1+$E1872))</f>
        <v/>
      </c>
      <c r="AQ1872" s="47">
        <f>AP1872*(1/(1+$G1872))^(1+$E1872)*(1+AQ$7)^$D1872*(AQ1854/AP1854)^$E1872*((AQ1854+AQ1863)/(AP1854+AP1863))^($F1872*(1+$E1872))</f>
        <v/>
      </c>
      <c r="AR1872" s="47">
        <f>AQ1872*(1/(1+$G1872))^(1+$E1872)*(1+AR$7)^$D1872*(AR1854/AQ1854)^$E1872*((AR1854+AR1863)/(AQ1854+AQ1863))^($F1872*(1+$E1872))</f>
        <v/>
      </c>
      <c r="AS1872" s="47">
        <f>AR1872*(1/(1+$G1872))^(1+$E1872)*(1+AS$7)^$D1872*(AS1854/AR1854)^$E1872*((AS1854+AS1863)/(AR1854+AR1863))^($F1872*(1+$E1872))</f>
        <v/>
      </c>
      <c r="AT1872" s="47">
        <f>AS1872*(1/(1+$G1872))^(1+$E1872)*(1+AT$7)^$D1872*(AT1854/AS1854)^$E1872*((AT1854+AT1863)/(AS1854+AS1863))^($F1872*(1+$E1872))</f>
        <v/>
      </c>
      <c r="AU1872" s="47">
        <f>AT1872*(1/(1+$G1872))^(1+$E1872)*(1+AU$7)^$D1872*(AU1854/AT1854)^$E1872*((AU1854+AU1863)/(AT1854+AT1863))^($F1872*(1+$E1872))</f>
        <v/>
      </c>
      <c r="AV1872" s="47">
        <f>AU1872*(1/(1+$G1872))^(1+$E1872)*(1+AV$7)^$D1872*(AV1854/AU1854)^$E1872*((AV1854+AV1863)/(AU1854+AU1863))^($F1872*(1+$E1872))</f>
        <v/>
      </c>
      <c r="AW1872" s="47">
        <f>AV1872*(1/(1+$G1872))^(1+$E1872)*(1+AW$7)^$D1872*(AW1854/AV1854)^$E1872*((AW1854+AW1863)/(AV1854+AV1863))^($F1872*(1+$E1872))</f>
        <v/>
      </c>
      <c r="AX1872" s="48">
        <f>FUELUSE(AW1872,AX1854,AW1854,AX1863,AW1863,AX$7,$D1872,$E1872,$F1872,$G1872)</f>
        <v/>
      </c>
    </row>
    <row r="1873" hidden="1" outlineLevel="2">
      <c r="A1873" s="5" t="inlineStr">
        <is>
          <t>ener</t>
        </is>
      </c>
      <c r="B1873" s="5" t="inlineStr">
        <is>
          <t>oop</t>
        </is>
      </c>
      <c r="C1873" s="5" t="inlineStr">
        <is>
          <t>oen</t>
        </is>
      </c>
      <c r="D1873" s="40">
        <f>INDEX(Inputs!$N$5:$N$132,MATCH($B1873&amp;"|"&amp;$C1873,Inputs!$A$5:$A$132,0))</f>
        <v/>
      </c>
      <c r="E1873" s="40">
        <f>INDEX(Inputs!$O$5:$O$132,MATCH($B1873&amp;"|"&amp;$C1873,Inputs!$A$5:$A$132,0))</f>
        <v/>
      </c>
      <c r="F1873" s="40">
        <f>INDEX(Inputs!$P$5:$P$132,MATCH($B1873&amp;"|"&amp;$C1873,Inputs!$A$5:$A$132,0))</f>
        <v/>
      </c>
      <c r="G1873" s="40">
        <f>INDEX(Inputs!$Q$5:$Q$132,MATCH($B1873&amp;"|"&amp;$C1873,Inputs!$A$5:$A$132,0))</f>
        <v/>
      </c>
      <c r="H1873" s="5">
        <f>INDEX(Variables!$B$5:$B$105,MATCH($A1873,Variables!$A$5:$A$105,0))&amp;IF($C1873="",""," | "&amp;INDEX(Mapping!$B$5:$B$26,MATCH($C1873,Mapping!$A$5:$A$26,0))&amp;" | "&amp;INDEX(Mapping!$B$30:$B$41,MATCH($B1873,Mapping!$A$30:$A$41,0)))</f>
        <v/>
      </c>
      <c r="I1873" s="5">
        <f>INDEX(Variables!$C$5:$C$105,MATCH($A1873,Variables!$A$5:$A$105,0))</f>
        <v/>
      </c>
      <c r="J1873" s="5">
        <f>INDEX(Variables!$E$5:$E$105,MATCH($A1873,Variables!$A$5:$A$105,0))</f>
        <v/>
      </c>
      <c r="K1873" s="25">
        <f>LOWER(Settings!$C$4)&amp;".mit."&amp;$A1873&amp;IF($C1873="","","."&amp;$C1873&amp;"."&amp;$B1873)&amp;IF(INDEX(Variables!$D$5:$D$105,MATCH($A1873,Variables!$A$5:$A$105,0))="","","."&amp;INDEX(Variables!$D$5:$D$105,MATCH($A1873,Variables!$A$5:$A$105,0)))&amp;"."&amp;K$5</f>
        <v/>
      </c>
      <c r="L1873" s="46">
        <f>INDEX(Inputs!$U$5:$U$132,MATCH($B1873&amp;"|"&amp;$C1873,Inputs!$A$5:$A$132,0))</f>
        <v/>
      </c>
      <c r="M1873" s="47">
        <f>L1873*(1/(1+$G1873))^(1+$E1873)*(1+M$7)^$D1873*(M1855/L1855)^$E1873*((M1855+M1864)/(L1855+L1864))^($F1873*(1+$E1873))</f>
        <v/>
      </c>
      <c r="N1873" s="47">
        <f>M1873*(1/(1+$G1873))^(1+$E1873)*(1+N$7)^$D1873*(N1855/M1855)^$E1873*((N1855+N1864)/(M1855+M1864))^($F1873*(1+$E1873))</f>
        <v/>
      </c>
      <c r="O1873" s="47">
        <f>N1873*(1/(1+$G1873))^(1+$E1873)*(1+O$7)^$D1873*(O1855/N1855)^$E1873*((O1855+O1864)/(N1855+N1864))^($F1873*(1+$E1873))</f>
        <v/>
      </c>
      <c r="P1873" s="47">
        <f>O1873*(1/(1+$G1873))^(1+$E1873)*(1+P$7)^$D1873*(P1855/O1855)^$E1873*((P1855+P1864)/(O1855+O1864))^($F1873*(1+$E1873))</f>
        <v/>
      </c>
      <c r="Q1873" s="47">
        <f>P1873*(1/(1+$G1873))^(1+$E1873)*(1+Q$7)^$D1873*(Q1855/P1855)^$E1873*((Q1855+Q1864)/(P1855+P1864))^($F1873*(1+$E1873))</f>
        <v/>
      </c>
      <c r="R1873" s="47">
        <f>Q1873*(1/(1+$G1873))^(1+$E1873)*(1+R$7)^$D1873*(R1855/Q1855)^$E1873*((R1855+R1864)/(Q1855+Q1864))^($F1873*(1+$E1873))</f>
        <v/>
      </c>
      <c r="S1873" s="47">
        <f>R1873*(1/(1+$G1873))^(1+$E1873)*(1+S$7)^$D1873*(S1855/R1855)^$E1873*((S1855+S1864)/(R1855+R1864))^($F1873*(1+$E1873))</f>
        <v/>
      </c>
      <c r="T1873" s="47">
        <f>S1873*(1/(1+$G1873))^(1+$E1873)*(1+T$7)^$D1873*(T1855/S1855)^$E1873*((T1855+T1864)/(S1855+S1864))^($F1873*(1+$E1873))</f>
        <v/>
      </c>
      <c r="U1873" s="47">
        <f>T1873*(1/(1+$G1873))^(1+$E1873)*(1+U$7)^$D1873*(U1855/T1855)^$E1873*((U1855+U1864)/(T1855+T1864))^($F1873*(1+$E1873))</f>
        <v/>
      </c>
      <c r="V1873" s="47">
        <f>U1873*(1/(1+$G1873))^(1+$E1873)*(1+V$7)^$D1873*(V1855/U1855)^$E1873*((V1855+V1864)/(U1855+U1864))^($F1873*(1+$E1873))</f>
        <v/>
      </c>
      <c r="W1873" s="47">
        <f>V1873*(1/(1+$G1873))^(1+$E1873)*(1+W$7)^$D1873*(W1855/V1855)^$E1873*((W1855+W1864)/(V1855+V1864))^($F1873*(1+$E1873))</f>
        <v/>
      </c>
      <c r="X1873" s="47">
        <f>W1873*(1/(1+$G1873))^(1+$E1873)*(1+X$7)^$D1873*(X1855/W1855)^$E1873*((X1855+X1864)/(W1855+W1864))^($F1873*(1+$E1873))</f>
        <v/>
      </c>
      <c r="Y1873" s="47">
        <f>X1873*(1/(1+$G1873))^(1+$E1873)*(1+Y$7)^$D1873*(Y1855/X1855)^$E1873*((Y1855+Y1864)/(X1855+X1864))^($F1873*(1+$E1873))</f>
        <v/>
      </c>
      <c r="Z1873" s="47">
        <f>Y1873*(1/(1+$G1873))^(1+$E1873)*(1+Z$7)^$D1873*(Z1855/Y1855)^$E1873*((Z1855+Z1864)/(Y1855+Y1864))^($F1873*(1+$E1873))</f>
        <v/>
      </c>
      <c r="AA1873" s="47">
        <f>Z1873*(1/(1+$G1873))^(1+$E1873)*(1+AA$7)^$D1873*(AA1855/Z1855)^$E1873*((AA1855+AA1864)/(Z1855+Z1864))^($F1873*(1+$E1873))</f>
        <v/>
      </c>
      <c r="AB1873" s="47">
        <f>AA1873*(1/(1+$G1873))^(1+$E1873)*(1+AB$7)^$D1873*(AB1855/AA1855)^$E1873*((AB1855+AB1864)/(AA1855+AA1864))^($F1873*(1+$E1873))</f>
        <v/>
      </c>
      <c r="AC1873" s="47">
        <f>AB1873*(1/(1+$G1873))^(1+$E1873)*(1+AC$7)^$D1873*(AC1855/AB1855)^$E1873*((AC1855+AC1864)/(AB1855+AB1864))^($F1873*(1+$E1873))</f>
        <v/>
      </c>
      <c r="AD1873" s="48">
        <f>FUELUSE(AC1873,AD1855,AC1855,AD1864,AC1864,AD$7,$D1873,$E1873,$F1873,$G1873)</f>
        <v/>
      </c>
      <c r="AE1873" s="25">
        <f>LOWER(Settings!$C$4)&amp;".mit."&amp;$A1873&amp;IF($C1873="","","."&amp;$C1873&amp;"."&amp;$B1873)&amp;IF(INDEX(Variables!$D$5:$D$105,MATCH($A1873,Variables!$A$5:$A$105,0))="","","."&amp;INDEX(Variables!$D$5:$D$105,MATCH($A1873,Variables!$A$5:$A$105,0)))&amp;"."&amp;AE$5</f>
        <v/>
      </c>
      <c r="AF1873" s="46">
        <f>INDEX(Inputs!$U$5:$U$132,MATCH($B1873&amp;"|"&amp;$C1873,Inputs!$A$5:$A$132,0))</f>
        <v/>
      </c>
      <c r="AG1873" s="47">
        <f>AF1873*(1/(1+$G1873))^(1+$E1873)*(1+AG$7)^$D1873*(AG1855/AF1855)^$E1873*((AG1855+AG1864)/(AF1855+AF1864))^($F1873*(1+$E1873))</f>
        <v/>
      </c>
      <c r="AH1873" s="47">
        <f>AG1873*(1/(1+$G1873))^(1+$E1873)*(1+AH$7)^$D1873*(AH1855/AG1855)^$E1873*((AH1855+AH1864)/(AG1855+AG1864))^($F1873*(1+$E1873))</f>
        <v/>
      </c>
      <c r="AI1873" s="47">
        <f>AH1873*(1/(1+$G1873))^(1+$E1873)*(1+AI$7)^$D1873*(AI1855/AH1855)^$E1873*((AI1855+AI1864)/(AH1855+AH1864))^($F1873*(1+$E1873))</f>
        <v/>
      </c>
      <c r="AJ1873" s="47">
        <f>AI1873*(1/(1+$G1873))^(1+$E1873)*(1+AJ$7)^$D1873*(AJ1855/AI1855)^$E1873*((AJ1855+AJ1864)/(AI1855+AI1864))^($F1873*(1+$E1873))</f>
        <v/>
      </c>
      <c r="AK1873" s="47">
        <f>AJ1873*(1/(1+$G1873))^(1+$E1873)*(1+AK$7)^$D1873*(AK1855/AJ1855)^$E1873*((AK1855+AK1864)/(AJ1855+AJ1864))^($F1873*(1+$E1873))</f>
        <v/>
      </c>
      <c r="AL1873" s="47">
        <f>AK1873*(1/(1+$G1873))^(1+$E1873)*(1+AL$7)^$D1873*(AL1855/AK1855)^$E1873*((AL1855+AL1864)/(AK1855+AK1864))^($F1873*(1+$E1873))</f>
        <v/>
      </c>
      <c r="AM1873" s="47">
        <f>AL1873*(1/(1+$G1873))^(1+$E1873)*(1+AM$7)^$D1873*(AM1855/AL1855)^$E1873*((AM1855+AM1864)/(AL1855+AL1864))^($F1873*(1+$E1873))</f>
        <v/>
      </c>
      <c r="AN1873" s="47">
        <f>AM1873*(1/(1+$G1873))^(1+$E1873)*(1+AN$7)^$D1873*(AN1855/AM1855)^$E1873*((AN1855+AN1864)/(AM1855+AM1864))^($F1873*(1+$E1873))</f>
        <v/>
      </c>
      <c r="AO1873" s="47">
        <f>AN1873*(1/(1+$G1873))^(1+$E1873)*(1+AO$7)^$D1873*(AO1855/AN1855)^$E1873*((AO1855+AO1864)/(AN1855+AN1864))^($F1873*(1+$E1873))</f>
        <v/>
      </c>
      <c r="AP1873" s="47">
        <f>AO1873*(1/(1+$G1873))^(1+$E1873)*(1+AP$7)^$D1873*(AP1855/AO1855)^$E1873*((AP1855+AP1864)/(AO1855+AO1864))^($F1873*(1+$E1873))</f>
        <v/>
      </c>
      <c r="AQ1873" s="47">
        <f>AP1873*(1/(1+$G1873))^(1+$E1873)*(1+AQ$7)^$D1873*(AQ1855/AP1855)^$E1873*((AQ1855+AQ1864)/(AP1855+AP1864))^($F1873*(1+$E1873))</f>
        <v/>
      </c>
      <c r="AR1873" s="47">
        <f>AQ1873*(1/(1+$G1873))^(1+$E1873)*(1+AR$7)^$D1873*(AR1855/AQ1855)^$E1873*((AR1855+AR1864)/(AQ1855+AQ1864))^($F1873*(1+$E1873))</f>
        <v/>
      </c>
      <c r="AS1873" s="47">
        <f>AR1873*(1/(1+$G1873))^(1+$E1873)*(1+AS$7)^$D1873*(AS1855/AR1855)^$E1873*((AS1855+AS1864)/(AR1855+AR1864))^($F1873*(1+$E1873))</f>
        <v/>
      </c>
      <c r="AT1873" s="47">
        <f>AS1873*(1/(1+$G1873))^(1+$E1873)*(1+AT$7)^$D1873*(AT1855/AS1855)^$E1873*((AT1855+AT1864)/(AS1855+AS1864))^($F1873*(1+$E1873))</f>
        <v/>
      </c>
      <c r="AU1873" s="47">
        <f>AT1873*(1/(1+$G1873))^(1+$E1873)*(1+AU$7)^$D1873*(AU1855/AT1855)^$E1873*((AU1855+AU1864)/(AT1855+AT1864))^($F1873*(1+$E1873))</f>
        <v/>
      </c>
      <c r="AV1873" s="47">
        <f>AU1873*(1/(1+$G1873))^(1+$E1873)*(1+AV$7)^$D1873*(AV1855/AU1855)^$E1873*((AV1855+AV1864)/(AU1855+AU1864))^($F1873*(1+$E1873))</f>
        <v/>
      </c>
      <c r="AW1873" s="47">
        <f>AV1873*(1/(1+$G1873))^(1+$E1873)*(1+AW$7)^$D1873*(AW1855/AV1855)^$E1873*((AW1855+AW1864)/(AV1855+AV1864))^($F1873*(1+$E1873))</f>
        <v/>
      </c>
      <c r="AX1873" s="48">
        <f>FUELUSE(AW1873,AX1855,AW1855,AX1864,AW1864,AX$7,$D1873,$E1873,$F1873,$G1873)</f>
        <v/>
      </c>
    </row>
    <row r="1874" hidden="1" outlineLevel="2">
      <c r="A1874" s="5" t="inlineStr">
        <is>
          <t>ener</t>
        </is>
      </c>
      <c r="B1874" s="5" t="inlineStr">
        <is>
          <t>bio</t>
        </is>
      </c>
      <c r="C1874" s="5" t="inlineStr">
        <is>
          <t>oen</t>
        </is>
      </c>
      <c r="D1874" s="40">
        <f>INDEX(Inputs!$N$5:$N$132,MATCH($B1874&amp;"|"&amp;$C1874,Inputs!$A$5:$A$132,0))</f>
        <v/>
      </c>
      <c r="E1874" s="40">
        <f>INDEX(Inputs!$O$5:$O$132,MATCH($B1874&amp;"|"&amp;$C1874,Inputs!$A$5:$A$132,0))</f>
        <v/>
      </c>
      <c r="F1874" s="40">
        <f>INDEX(Inputs!$P$5:$P$132,MATCH($B1874&amp;"|"&amp;$C1874,Inputs!$A$5:$A$132,0))</f>
        <v/>
      </c>
      <c r="G1874" s="40">
        <f>INDEX(Inputs!$Q$5:$Q$132,MATCH($B1874&amp;"|"&amp;$C1874,Inputs!$A$5:$A$132,0))</f>
        <v/>
      </c>
      <c r="H1874" s="5">
        <f>INDEX(Variables!$B$5:$B$105,MATCH($A1874,Variables!$A$5:$A$105,0))&amp;IF($C1874="",""," | "&amp;INDEX(Mapping!$B$5:$B$26,MATCH($C1874,Mapping!$A$5:$A$26,0))&amp;" | "&amp;INDEX(Mapping!$B$30:$B$41,MATCH($B1874,Mapping!$A$30:$A$41,0)))</f>
        <v/>
      </c>
      <c r="I1874" s="5">
        <f>INDEX(Variables!$C$5:$C$105,MATCH($A1874,Variables!$A$5:$A$105,0))</f>
        <v/>
      </c>
      <c r="J1874" s="5">
        <f>INDEX(Variables!$E$5:$E$105,MATCH($A1874,Variables!$A$5:$A$105,0))</f>
        <v/>
      </c>
      <c r="K1874" s="25">
        <f>LOWER(Settings!$C$4)&amp;".mit."&amp;$A1874&amp;IF($C1874="","","."&amp;$C1874&amp;"."&amp;$B1874)&amp;IF(INDEX(Variables!$D$5:$D$105,MATCH($A1874,Variables!$A$5:$A$105,0))="","","."&amp;INDEX(Variables!$D$5:$D$105,MATCH($A1874,Variables!$A$5:$A$105,0)))&amp;"."&amp;K$5</f>
        <v/>
      </c>
      <c r="L1874" s="46">
        <f>INDEX(Inputs!$U$5:$U$132,MATCH($B1874&amp;"|"&amp;$C1874,Inputs!$A$5:$A$132,0))</f>
        <v/>
      </c>
      <c r="M1874" s="47">
        <f>L1874*(1/(1+$G1874))^(1+$E1874)*(1+M$7)^$D1874*(M1856/L1856)^$E1874*((M1856+M1865)/(L1856+L1865))^($F1874*(1+$E1874))</f>
        <v/>
      </c>
      <c r="N1874" s="47">
        <f>M1874*(1/(1+$G1874))^(1+$E1874)*(1+N$7)^$D1874*(N1856/M1856)^$E1874*((N1856+N1865)/(M1856+M1865))^($F1874*(1+$E1874))</f>
        <v/>
      </c>
      <c r="O1874" s="47">
        <f>N1874*(1/(1+$G1874))^(1+$E1874)*(1+O$7)^$D1874*(O1856/N1856)^$E1874*((O1856+O1865)/(N1856+N1865))^($F1874*(1+$E1874))</f>
        <v/>
      </c>
      <c r="P1874" s="47">
        <f>O1874*(1/(1+$G1874))^(1+$E1874)*(1+P$7)^$D1874*(P1856/O1856)^$E1874*((P1856+P1865)/(O1856+O1865))^($F1874*(1+$E1874))</f>
        <v/>
      </c>
      <c r="Q1874" s="47">
        <f>P1874*(1/(1+$G1874))^(1+$E1874)*(1+Q$7)^$D1874*(Q1856/P1856)^$E1874*((Q1856+Q1865)/(P1856+P1865))^($F1874*(1+$E1874))</f>
        <v/>
      </c>
      <c r="R1874" s="47">
        <f>Q1874*(1/(1+$G1874))^(1+$E1874)*(1+R$7)^$D1874*(R1856/Q1856)^$E1874*((R1856+R1865)/(Q1856+Q1865))^($F1874*(1+$E1874))</f>
        <v/>
      </c>
      <c r="S1874" s="47">
        <f>R1874*(1/(1+$G1874))^(1+$E1874)*(1+S$7)^$D1874*(S1856/R1856)^$E1874*((S1856+S1865)/(R1856+R1865))^($F1874*(1+$E1874))</f>
        <v/>
      </c>
      <c r="T1874" s="47">
        <f>S1874*(1/(1+$G1874))^(1+$E1874)*(1+T$7)^$D1874*(T1856/S1856)^$E1874*((T1856+T1865)/(S1856+S1865))^($F1874*(1+$E1874))</f>
        <v/>
      </c>
      <c r="U1874" s="47">
        <f>T1874*(1/(1+$G1874))^(1+$E1874)*(1+U$7)^$D1874*(U1856/T1856)^$E1874*((U1856+U1865)/(T1856+T1865))^($F1874*(1+$E1874))</f>
        <v/>
      </c>
      <c r="V1874" s="47">
        <f>U1874*(1/(1+$G1874))^(1+$E1874)*(1+V$7)^$D1874*(V1856/U1856)^$E1874*((V1856+V1865)/(U1856+U1865))^($F1874*(1+$E1874))</f>
        <v/>
      </c>
      <c r="W1874" s="47">
        <f>V1874*(1/(1+$G1874))^(1+$E1874)*(1+W$7)^$D1874*(W1856/V1856)^$E1874*((W1856+W1865)/(V1856+V1865))^($F1874*(1+$E1874))</f>
        <v/>
      </c>
      <c r="X1874" s="47">
        <f>W1874*(1/(1+$G1874))^(1+$E1874)*(1+X$7)^$D1874*(X1856/W1856)^$E1874*((X1856+X1865)/(W1856+W1865))^($F1874*(1+$E1874))</f>
        <v/>
      </c>
      <c r="Y1874" s="47">
        <f>X1874*(1/(1+$G1874))^(1+$E1874)*(1+Y$7)^$D1874*(Y1856/X1856)^$E1874*((Y1856+Y1865)/(X1856+X1865))^($F1874*(1+$E1874))</f>
        <v/>
      </c>
      <c r="Z1874" s="47">
        <f>Y1874*(1/(1+$G1874))^(1+$E1874)*(1+Z$7)^$D1874*(Z1856/Y1856)^$E1874*((Z1856+Z1865)/(Y1856+Y1865))^($F1874*(1+$E1874))</f>
        <v/>
      </c>
      <c r="AA1874" s="47">
        <f>Z1874*(1/(1+$G1874))^(1+$E1874)*(1+AA$7)^$D1874*(AA1856/Z1856)^$E1874*((AA1856+AA1865)/(Z1856+Z1865))^($F1874*(1+$E1874))</f>
        <v/>
      </c>
      <c r="AB1874" s="47">
        <f>AA1874*(1/(1+$G1874))^(1+$E1874)*(1+AB$7)^$D1874*(AB1856/AA1856)^$E1874*((AB1856+AB1865)/(AA1856+AA1865))^($F1874*(1+$E1874))</f>
        <v/>
      </c>
      <c r="AC1874" s="47">
        <f>AB1874*(1/(1+$G1874))^(1+$E1874)*(1+AC$7)^$D1874*(AC1856/AB1856)^$E1874*((AC1856+AC1865)/(AB1856+AB1865))^($F1874*(1+$E1874))</f>
        <v/>
      </c>
      <c r="AD1874" s="48">
        <f>FUELUSE(AC1874,AD1856,AC1856,AD1865,AC1865,AD$7,$D1874,$E1874,$F1874,$G1874)</f>
        <v/>
      </c>
      <c r="AE1874" s="25">
        <f>LOWER(Settings!$C$4)&amp;".mit."&amp;$A1874&amp;IF($C1874="","","."&amp;$C1874&amp;"."&amp;$B1874)&amp;IF(INDEX(Variables!$D$5:$D$105,MATCH($A1874,Variables!$A$5:$A$105,0))="","","."&amp;INDEX(Variables!$D$5:$D$105,MATCH($A1874,Variables!$A$5:$A$105,0)))&amp;"."&amp;AE$5</f>
        <v/>
      </c>
      <c r="AF1874" s="46">
        <f>INDEX(Inputs!$U$5:$U$132,MATCH($B1874&amp;"|"&amp;$C1874,Inputs!$A$5:$A$132,0))</f>
        <v/>
      </c>
      <c r="AG1874" s="47">
        <f>AF1874*(1/(1+$G1874))^(1+$E1874)*(1+AG$7)^$D1874*(AG1856/AF1856)^$E1874*((AG1856+AG1865)/(AF1856+AF1865))^($F1874*(1+$E1874))</f>
        <v/>
      </c>
      <c r="AH1874" s="47">
        <f>AG1874*(1/(1+$G1874))^(1+$E1874)*(1+AH$7)^$D1874*(AH1856/AG1856)^$E1874*((AH1856+AH1865)/(AG1856+AG1865))^($F1874*(1+$E1874))</f>
        <v/>
      </c>
      <c r="AI1874" s="47">
        <f>AH1874*(1/(1+$G1874))^(1+$E1874)*(1+AI$7)^$D1874*(AI1856/AH1856)^$E1874*((AI1856+AI1865)/(AH1856+AH1865))^($F1874*(1+$E1874))</f>
        <v/>
      </c>
      <c r="AJ1874" s="47">
        <f>AI1874*(1/(1+$G1874))^(1+$E1874)*(1+AJ$7)^$D1874*(AJ1856/AI1856)^$E1874*((AJ1856+AJ1865)/(AI1856+AI1865))^($F1874*(1+$E1874))</f>
        <v/>
      </c>
      <c r="AK1874" s="47">
        <f>AJ1874*(1/(1+$G1874))^(1+$E1874)*(1+AK$7)^$D1874*(AK1856/AJ1856)^$E1874*((AK1856+AK1865)/(AJ1856+AJ1865))^($F1874*(1+$E1874))</f>
        <v/>
      </c>
      <c r="AL1874" s="47">
        <f>AK1874*(1/(1+$G1874))^(1+$E1874)*(1+AL$7)^$D1874*(AL1856/AK1856)^$E1874*((AL1856+AL1865)/(AK1856+AK1865))^($F1874*(1+$E1874))</f>
        <v/>
      </c>
      <c r="AM1874" s="47">
        <f>AL1874*(1/(1+$G1874))^(1+$E1874)*(1+AM$7)^$D1874*(AM1856/AL1856)^$E1874*((AM1856+AM1865)/(AL1856+AL1865))^($F1874*(1+$E1874))</f>
        <v/>
      </c>
      <c r="AN1874" s="47">
        <f>AM1874*(1/(1+$G1874))^(1+$E1874)*(1+AN$7)^$D1874*(AN1856/AM1856)^$E1874*((AN1856+AN1865)/(AM1856+AM1865))^($F1874*(1+$E1874))</f>
        <v/>
      </c>
      <c r="AO1874" s="47">
        <f>AN1874*(1/(1+$G1874))^(1+$E1874)*(1+AO$7)^$D1874*(AO1856/AN1856)^$E1874*((AO1856+AO1865)/(AN1856+AN1865))^($F1874*(1+$E1874))</f>
        <v/>
      </c>
      <c r="AP1874" s="47">
        <f>AO1874*(1/(1+$G1874))^(1+$E1874)*(1+AP$7)^$D1874*(AP1856/AO1856)^$E1874*((AP1856+AP1865)/(AO1856+AO1865))^($F1874*(1+$E1874))</f>
        <v/>
      </c>
      <c r="AQ1874" s="47">
        <f>AP1874*(1/(1+$G1874))^(1+$E1874)*(1+AQ$7)^$D1874*(AQ1856/AP1856)^$E1874*((AQ1856+AQ1865)/(AP1856+AP1865))^($F1874*(1+$E1874))</f>
        <v/>
      </c>
      <c r="AR1874" s="47">
        <f>AQ1874*(1/(1+$G1874))^(1+$E1874)*(1+AR$7)^$D1874*(AR1856/AQ1856)^$E1874*((AR1856+AR1865)/(AQ1856+AQ1865))^($F1874*(1+$E1874))</f>
        <v/>
      </c>
      <c r="AS1874" s="47">
        <f>AR1874*(1/(1+$G1874))^(1+$E1874)*(1+AS$7)^$D1874*(AS1856/AR1856)^$E1874*((AS1856+AS1865)/(AR1856+AR1865))^($F1874*(1+$E1874))</f>
        <v/>
      </c>
      <c r="AT1874" s="47">
        <f>AS1874*(1/(1+$G1874))^(1+$E1874)*(1+AT$7)^$D1874*(AT1856/AS1856)^$E1874*((AT1856+AT1865)/(AS1856+AS1865))^($F1874*(1+$E1874))</f>
        <v/>
      </c>
      <c r="AU1874" s="47">
        <f>AT1874*(1/(1+$G1874))^(1+$E1874)*(1+AU$7)^$D1874*(AU1856/AT1856)^$E1874*((AU1856+AU1865)/(AT1856+AT1865))^($F1874*(1+$E1874))</f>
        <v/>
      </c>
      <c r="AV1874" s="47">
        <f>AU1874*(1/(1+$G1874))^(1+$E1874)*(1+AV$7)^$D1874*(AV1856/AU1856)^$E1874*((AV1856+AV1865)/(AU1856+AU1865))^($F1874*(1+$E1874))</f>
        <v/>
      </c>
      <c r="AW1874" s="47">
        <f>AV1874*(1/(1+$G1874))^(1+$E1874)*(1+AW$7)^$D1874*(AW1856/AV1856)^$E1874*((AW1856+AW1865)/(AV1856+AV1865))^($F1874*(1+$E1874))</f>
        <v/>
      </c>
      <c r="AX1874" s="48">
        <f>FUELUSE(AW1874,AX1856,AW1856,AX1865,AW1865,AX$7,$D1874,$E1874,$F1874,$G1874)</f>
        <v/>
      </c>
    </row>
    <row r="1875" hidden="1" outlineLevel="2"/>
    <row r="1876" hidden="1" outlineLevel="2">
      <c r="A1876" s="5" t="inlineStr">
        <is>
          <t>co2</t>
        </is>
      </c>
      <c r="B1876" s="5" t="inlineStr">
        <is>
          <t>coa</t>
        </is>
      </c>
      <c r="C1876" s="5" t="inlineStr">
        <is>
          <t>oen</t>
        </is>
      </c>
      <c r="D1876" s="40">
        <f>INDEX(Inputs!$T$5:$T$132,MATCH($B1876&amp;"|"&amp;$C1876,Inputs!$A$5:$A$132,0))</f>
        <v/>
      </c>
      <c r="E1876" s="39" t="n"/>
      <c r="F1876" s="39" t="n"/>
      <c r="G1876" s="39" t="n"/>
      <c r="H1876" s="5">
        <f>INDEX(Variables!$B$5:$B$105,MATCH($A1876,Variables!$A$5:$A$105,0))&amp;IF($C1876="",""," | "&amp;INDEX(Mapping!$B$5:$B$26,MATCH($C1876,Mapping!$A$5:$A$26,0))&amp;" | "&amp;INDEX(Mapping!$B$30:$B$41,MATCH($B1876,Mapping!$A$30:$A$41,0)))</f>
        <v/>
      </c>
      <c r="I1876" s="5">
        <f>INDEX(Variables!$C$5:$C$105,MATCH($A1876,Variables!$A$5:$A$105,0))</f>
        <v/>
      </c>
      <c r="J1876" s="5">
        <f>INDEX(Variables!$E$5:$E$105,MATCH($A1876,Variables!$A$5:$A$105,0))</f>
        <v/>
      </c>
      <c r="K1876" s="25">
        <f>LOWER(Settings!$C$4)&amp;".mit."&amp;$A1876&amp;IF($C1876="","","."&amp;$C1876&amp;"."&amp;$B1876)&amp;IF(INDEX(Variables!$D$5:$D$105,MATCH($A1876,Variables!$A$5:$A$105,0))="","","."&amp;INDEX(Variables!$D$5:$D$105,MATCH($A1876,Variables!$A$5:$A$105,0)))&amp;"."&amp;K$5</f>
        <v/>
      </c>
      <c r="L1876" s="28">
        <f>L1867*Settings!$C$13*$D1876</f>
        <v/>
      </c>
      <c r="M1876" s="29">
        <f>M1867*Settings!$C$13*$D1876</f>
        <v/>
      </c>
      <c r="N1876" s="29">
        <f>N1867*Settings!$C$13*$D1876</f>
        <v/>
      </c>
      <c r="O1876" s="29">
        <f>O1867*Settings!$C$13*$D1876</f>
        <v/>
      </c>
      <c r="P1876" s="29">
        <f>P1867*Settings!$C$13*$D1876</f>
        <v/>
      </c>
      <c r="Q1876" s="29">
        <f>Q1867*Settings!$C$13*$D1876</f>
        <v/>
      </c>
      <c r="R1876" s="29">
        <f>R1867*Settings!$C$13*$D1876</f>
        <v/>
      </c>
      <c r="S1876" s="29">
        <f>S1867*Settings!$C$13*$D1876</f>
        <v/>
      </c>
      <c r="T1876" s="29">
        <f>T1867*Settings!$C$13*$D1876</f>
        <v/>
      </c>
      <c r="U1876" s="29">
        <f>U1867*Settings!$C$13*$D1876</f>
        <v/>
      </c>
      <c r="V1876" s="29">
        <f>V1867*Settings!$C$13*$D1876</f>
        <v/>
      </c>
      <c r="W1876" s="29">
        <f>W1867*Settings!$C$13*$D1876</f>
        <v/>
      </c>
      <c r="X1876" s="29">
        <f>X1867*Settings!$C$13*$D1876</f>
        <v/>
      </c>
      <c r="Y1876" s="29">
        <f>Y1867*Settings!$C$13*$D1876</f>
        <v/>
      </c>
      <c r="Z1876" s="29">
        <f>Z1867*Settings!$C$13*$D1876</f>
        <v/>
      </c>
      <c r="AA1876" s="29">
        <f>AA1867*Settings!$C$13*$D1876</f>
        <v/>
      </c>
      <c r="AB1876" s="29">
        <f>AB1867*Settings!$C$13*$D1876</f>
        <v/>
      </c>
      <c r="AC1876" s="29">
        <f>AC1867*Settings!$C$13*$D1876</f>
        <v/>
      </c>
      <c r="AD1876" s="49">
        <f>EMISSIONS(AD1867,Settings!$C$13,$D1876)</f>
        <v/>
      </c>
      <c r="AE1876" s="25">
        <f>LOWER(Settings!$C$4)&amp;".mit."&amp;$A1876&amp;IF($C1876="","","."&amp;$C1876&amp;"."&amp;$B1876)&amp;IF(INDEX(Variables!$D$5:$D$105,MATCH($A1876,Variables!$A$5:$A$105,0))="","","."&amp;INDEX(Variables!$D$5:$D$105,MATCH($A1876,Variables!$A$5:$A$105,0)))&amp;"."&amp;AE$5</f>
        <v/>
      </c>
      <c r="AF1876" s="28">
        <f>AF1867*Settings!$C$13*$D1876</f>
        <v/>
      </c>
      <c r="AG1876" s="29">
        <f>AG1867*Settings!$C$13*$D1876</f>
        <v/>
      </c>
      <c r="AH1876" s="29">
        <f>AH1867*Settings!$C$13*$D1876</f>
        <v/>
      </c>
      <c r="AI1876" s="29">
        <f>AI1867*Settings!$C$13*$D1876</f>
        <v/>
      </c>
      <c r="AJ1876" s="29">
        <f>AJ1867*Settings!$C$13*$D1876</f>
        <v/>
      </c>
      <c r="AK1876" s="29">
        <f>AK1867*Settings!$C$13*$D1876</f>
        <v/>
      </c>
      <c r="AL1876" s="29">
        <f>AL1867*Settings!$C$13*$D1876</f>
        <v/>
      </c>
      <c r="AM1876" s="29">
        <f>AM1867*Settings!$C$13*$D1876</f>
        <v/>
      </c>
      <c r="AN1876" s="29">
        <f>AN1867*Settings!$C$13*$D1876</f>
        <v/>
      </c>
      <c r="AO1876" s="29">
        <f>AO1867*Settings!$C$13*$D1876</f>
        <v/>
      </c>
      <c r="AP1876" s="29">
        <f>AP1867*Settings!$C$13*$D1876</f>
        <v/>
      </c>
      <c r="AQ1876" s="29">
        <f>AQ1867*Settings!$C$13*$D1876</f>
        <v/>
      </c>
      <c r="AR1876" s="29">
        <f>AR1867*Settings!$C$13*$D1876</f>
        <v/>
      </c>
      <c r="AS1876" s="29">
        <f>AS1867*Settings!$C$13*$D1876</f>
        <v/>
      </c>
      <c r="AT1876" s="29">
        <f>AT1867*Settings!$C$13*$D1876</f>
        <v/>
      </c>
      <c r="AU1876" s="29">
        <f>AU1867*Settings!$C$13*$D1876</f>
        <v/>
      </c>
      <c r="AV1876" s="29">
        <f>AV1867*Settings!$C$13*$D1876</f>
        <v/>
      </c>
      <c r="AW1876" s="29">
        <f>AW1867*Settings!$C$13*$D1876</f>
        <v/>
      </c>
      <c r="AX1876" s="49">
        <f>EMISSIONS(AX1867,Settings!$C$13,$D1876)</f>
        <v/>
      </c>
    </row>
    <row r="1877" hidden="1" outlineLevel="2">
      <c r="A1877" s="5" t="inlineStr">
        <is>
          <t>co2</t>
        </is>
      </c>
      <c r="B1877" s="5" t="inlineStr">
        <is>
          <t>nga</t>
        </is>
      </c>
      <c r="C1877" s="5" t="inlineStr">
        <is>
          <t>oen</t>
        </is>
      </c>
      <c r="D1877" s="40">
        <f>INDEX(Inputs!$T$5:$T$132,MATCH($B1877&amp;"|"&amp;$C1877,Inputs!$A$5:$A$132,0))</f>
        <v/>
      </c>
      <c r="E1877" s="39" t="n"/>
      <c r="F1877" s="39" t="n"/>
      <c r="G1877" s="39" t="n"/>
      <c r="H1877" s="5">
        <f>INDEX(Variables!$B$5:$B$105,MATCH($A1877,Variables!$A$5:$A$105,0))&amp;IF($C1877="",""," | "&amp;INDEX(Mapping!$B$5:$B$26,MATCH($C1877,Mapping!$A$5:$A$26,0))&amp;" | "&amp;INDEX(Mapping!$B$30:$B$41,MATCH($B1877,Mapping!$A$30:$A$41,0)))</f>
        <v/>
      </c>
      <c r="I1877" s="5">
        <f>INDEX(Variables!$C$5:$C$105,MATCH($A1877,Variables!$A$5:$A$105,0))</f>
        <v/>
      </c>
      <c r="J1877" s="5">
        <f>INDEX(Variables!$E$5:$E$105,MATCH($A1877,Variables!$A$5:$A$105,0))</f>
        <v/>
      </c>
      <c r="K1877" s="25">
        <f>LOWER(Settings!$C$4)&amp;".mit."&amp;$A1877&amp;IF($C1877="","","."&amp;$C1877&amp;"."&amp;$B1877)&amp;IF(INDEX(Variables!$D$5:$D$105,MATCH($A1877,Variables!$A$5:$A$105,0))="","","."&amp;INDEX(Variables!$D$5:$D$105,MATCH($A1877,Variables!$A$5:$A$105,0)))&amp;"."&amp;K$5</f>
        <v/>
      </c>
      <c r="L1877" s="28">
        <f>L1868*Settings!$C$13*$D1877</f>
        <v/>
      </c>
      <c r="M1877" s="29">
        <f>M1868*Settings!$C$13*$D1877</f>
        <v/>
      </c>
      <c r="N1877" s="29">
        <f>N1868*Settings!$C$13*$D1877</f>
        <v/>
      </c>
      <c r="O1877" s="29">
        <f>O1868*Settings!$C$13*$D1877</f>
        <v/>
      </c>
      <c r="P1877" s="29">
        <f>P1868*Settings!$C$13*$D1877</f>
        <v/>
      </c>
      <c r="Q1877" s="29">
        <f>Q1868*Settings!$C$13*$D1877</f>
        <v/>
      </c>
      <c r="R1877" s="29">
        <f>R1868*Settings!$C$13*$D1877</f>
        <v/>
      </c>
      <c r="S1877" s="29">
        <f>S1868*Settings!$C$13*$D1877</f>
        <v/>
      </c>
      <c r="T1877" s="29">
        <f>T1868*Settings!$C$13*$D1877</f>
        <v/>
      </c>
      <c r="U1877" s="29">
        <f>U1868*Settings!$C$13*$D1877</f>
        <v/>
      </c>
      <c r="V1877" s="29">
        <f>V1868*Settings!$C$13*$D1877</f>
        <v/>
      </c>
      <c r="W1877" s="29">
        <f>W1868*Settings!$C$13*$D1877</f>
        <v/>
      </c>
      <c r="X1877" s="29">
        <f>X1868*Settings!$C$13*$D1877</f>
        <v/>
      </c>
      <c r="Y1877" s="29">
        <f>Y1868*Settings!$C$13*$D1877</f>
        <v/>
      </c>
      <c r="Z1877" s="29">
        <f>Z1868*Settings!$C$13*$D1877</f>
        <v/>
      </c>
      <c r="AA1877" s="29">
        <f>AA1868*Settings!$C$13*$D1877</f>
        <v/>
      </c>
      <c r="AB1877" s="29">
        <f>AB1868*Settings!$C$13*$D1877</f>
        <v/>
      </c>
      <c r="AC1877" s="29">
        <f>AC1868*Settings!$C$13*$D1877</f>
        <v/>
      </c>
      <c r="AD1877" s="49">
        <f>EMISSIONS(AD1868,Settings!$C$13,$D1877)</f>
        <v/>
      </c>
      <c r="AE1877" s="25">
        <f>LOWER(Settings!$C$4)&amp;".mit."&amp;$A1877&amp;IF($C1877="","","."&amp;$C1877&amp;"."&amp;$B1877)&amp;IF(INDEX(Variables!$D$5:$D$105,MATCH($A1877,Variables!$A$5:$A$105,0))="","","."&amp;INDEX(Variables!$D$5:$D$105,MATCH($A1877,Variables!$A$5:$A$105,0)))&amp;"."&amp;AE$5</f>
        <v/>
      </c>
      <c r="AF1877" s="28">
        <f>AF1868*Settings!$C$13*$D1877</f>
        <v/>
      </c>
      <c r="AG1877" s="29">
        <f>AG1868*Settings!$C$13*$D1877</f>
        <v/>
      </c>
      <c r="AH1877" s="29">
        <f>AH1868*Settings!$C$13*$D1877</f>
        <v/>
      </c>
      <c r="AI1877" s="29">
        <f>AI1868*Settings!$C$13*$D1877</f>
        <v/>
      </c>
      <c r="AJ1877" s="29">
        <f>AJ1868*Settings!$C$13*$D1877</f>
        <v/>
      </c>
      <c r="AK1877" s="29">
        <f>AK1868*Settings!$C$13*$D1877</f>
        <v/>
      </c>
      <c r="AL1877" s="29">
        <f>AL1868*Settings!$C$13*$D1877</f>
        <v/>
      </c>
      <c r="AM1877" s="29">
        <f>AM1868*Settings!$C$13*$D1877</f>
        <v/>
      </c>
      <c r="AN1877" s="29">
        <f>AN1868*Settings!$C$13*$D1877</f>
        <v/>
      </c>
      <c r="AO1877" s="29">
        <f>AO1868*Settings!$C$13*$D1877</f>
        <v/>
      </c>
      <c r="AP1877" s="29">
        <f>AP1868*Settings!$C$13*$D1877</f>
        <v/>
      </c>
      <c r="AQ1877" s="29">
        <f>AQ1868*Settings!$C$13*$D1877</f>
        <v/>
      </c>
      <c r="AR1877" s="29">
        <f>AR1868*Settings!$C$13*$D1877</f>
        <v/>
      </c>
      <c r="AS1877" s="29">
        <f>AS1868*Settings!$C$13*$D1877</f>
        <v/>
      </c>
      <c r="AT1877" s="29">
        <f>AT1868*Settings!$C$13*$D1877</f>
        <v/>
      </c>
      <c r="AU1877" s="29">
        <f>AU1868*Settings!$C$13*$D1877</f>
        <v/>
      </c>
      <c r="AV1877" s="29">
        <f>AV1868*Settings!$C$13*$D1877</f>
        <v/>
      </c>
      <c r="AW1877" s="29">
        <f>AW1868*Settings!$C$13*$D1877</f>
        <v/>
      </c>
      <c r="AX1877" s="49">
        <f>EMISSIONS(AX1868,Settings!$C$13,$D1877)</f>
        <v/>
      </c>
    </row>
    <row r="1878" hidden="1" outlineLevel="2">
      <c r="A1878" s="5" t="inlineStr">
        <is>
          <t>co2</t>
        </is>
      </c>
      <c r="B1878" s="5" t="inlineStr">
        <is>
          <t>gso</t>
        </is>
      </c>
      <c r="C1878" s="5" t="inlineStr">
        <is>
          <t>oen</t>
        </is>
      </c>
      <c r="D1878" s="40">
        <f>INDEX(Inputs!$T$5:$T$132,MATCH($B1878&amp;"|"&amp;$C1878,Inputs!$A$5:$A$132,0))</f>
        <v/>
      </c>
      <c r="E1878" s="39" t="n"/>
      <c r="F1878" s="39" t="n"/>
      <c r="G1878" s="39" t="n"/>
      <c r="H1878" s="5">
        <f>INDEX(Variables!$B$5:$B$105,MATCH($A1878,Variables!$A$5:$A$105,0))&amp;IF($C1878="",""," | "&amp;INDEX(Mapping!$B$5:$B$26,MATCH($C1878,Mapping!$A$5:$A$26,0))&amp;" | "&amp;INDEX(Mapping!$B$30:$B$41,MATCH($B1878,Mapping!$A$30:$A$41,0)))</f>
        <v/>
      </c>
      <c r="I1878" s="5">
        <f>INDEX(Variables!$C$5:$C$105,MATCH($A1878,Variables!$A$5:$A$105,0))</f>
        <v/>
      </c>
      <c r="J1878" s="5">
        <f>INDEX(Variables!$E$5:$E$105,MATCH($A1878,Variables!$A$5:$A$105,0))</f>
        <v/>
      </c>
      <c r="K1878" s="25">
        <f>LOWER(Settings!$C$4)&amp;".mit."&amp;$A1878&amp;IF($C1878="","","."&amp;$C1878&amp;"."&amp;$B1878)&amp;IF(INDEX(Variables!$D$5:$D$105,MATCH($A1878,Variables!$A$5:$A$105,0))="","","."&amp;INDEX(Variables!$D$5:$D$105,MATCH($A1878,Variables!$A$5:$A$105,0)))&amp;"."&amp;K$5</f>
        <v/>
      </c>
      <c r="L1878" s="28">
        <f>L1869*Settings!$C$13*$D1878</f>
        <v/>
      </c>
      <c r="M1878" s="29">
        <f>M1869*Settings!$C$13*$D1878</f>
        <v/>
      </c>
      <c r="N1878" s="29">
        <f>N1869*Settings!$C$13*$D1878</f>
        <v/>
      </c>
      <c r="O1878" s="29">
        <f>O1869*Settings!$C$13*$D1878</f>
        <v/>
      </c>
      <c r="P1878" s="29">
        <f>P1869*Settings!$C$13*$D1878</f>
        <v/>
      </c>
      <c r="Q1878" s="29">
        <f>Q1869*Settings!$C$13*$D1878</f>
        <v/>
      </c>
      <c r="R1878" s="29">
        <f>R1869*Settings!$C$13*$D1878</f>
        <v/>
      </c>
      <c r="S1878" s="29">
        <f>S1869*Settings!$C$13*$D1878</f>
        <v/>
      </c>
      <c r="T1878" s="29">
        <f>T1869*Settings!$C$13*$D1878</f>
        <v/>
      </c>
      <c r="U1878" s="29">
        <f>U1869*Settings!$C$13*$D1878</f>
        <v/>
      </c>
      <c r="V1878" s="29">
        <f>V1869*Settings!$C$13*$D1878</f>
        <v/>
      </c>
      <c r="W1878" s="29">
        <f>W1869*Settings!$C$13*$D1878</f>
        <v/>
      </c>
      <c r="X1878" s="29">
        <f>X1869*Settings!$C$13*$D1878</f>
        <v/>
      </c>
      <c r="Y1878" s="29">
        <f>Y1869*Settings!$C$13*$D1878</f>
        <v/>
      </c>
      <c r="Z1878" s="29">
        <f>Z1869*Settings!$C$13*$D1878</f>
        <v/>
      </c>
      <c r="AA1878" s="29">
        <f>AA1869*Settings!$C$13*$D1878</f>
        <v/>
      </c>
      <c r="AB1878" s="29">
        <f>AB1869*Settings!$C$13*$D1878</f>
        <v/>
      </c>
      <c r="AC1878" s="29">
        <f>AC1869*Settings!$C$13*$D1878</f>
        <v/>
      </c>
      <c r="AD1878" s="49">
        <f>EMISSIONS(AD1869,Settings!$C$13,$D1878)</f>
        <v/>
      </c>
      <c r="AE1878" s="25">
        <f>LOWER(Settings!$C$4)&amp;".mit."&amp;$A1878&amp;IF($C1878="","","."&amp;$C1878&amp;"."&amp;$B1878)&amp;IF(INDEX(Variables!$D$5:$D$105,MATCH($A1878,Variables!$A$5:$A$105,0))="","","."&amp;INDEX(Variables!$D$5:$D$105,MATCH($A1878,Variables!$A$5:$A$105,0)))&amp;"."&amp;AE$5</f>
        <v/>
      </c>
      <c r="AF1878" s="28">
        <f>AF1869*Settings!$C$13*$D1878</f>
        <v/>
      </c>
      <c r="AG1878" s="29">
        <f>AG1869*Settings!$C$13*$D1878</f>
        <v/>
      </c>
      <c r="AH1878" s="29">
        <f>AH1869*Settings!$C$13*$D1878</f>
        <v/>
      </c>
      <c r="AI1878" s="29">
        <f>AI1869*Settings!$C$13*$D1878</f>
        <v/>
      </c>
      <c r="AJ1878" s="29">
        <f>AJ1869*Settings!$C$13*$D1878</f>
        <v/>
      </c>
      <c r="AK1878" s="29">
        <f>AK1869*Settings!$C$13*$D1878</f>
        <v/>
      </c>
      <c r="AL1878" s="29">
        <f>AL1869*Settings!$C$13*$D1878</f>
        <v/>
      </c>
      <c r="AM1878" s="29">
        <f>AM1869*Settings!$C$13*$D1878</f>
        <v/>
      </c>
      <c r="AN1878" s="29">
        <f>AN1869*Settings!$C$13*$D1878</f>
        <v/>
      </c>
      <c r="AO1878" s="29">
        <f>AO1869*Settings!$C$13*$D1878</f>
        <v/>
      </c>
      <c r="AP1878" s="29">
        <f>AP1869*Settings!$C$13*$D1878</f>
        <v/>
      </c>
      <c r="AQ1878" s="29">
        <f>AQ1869*Settings!$C$13*$D1878</f>
        <v/>
      </c>
      <c r="AR1878" s="29">
        <f>AR1869*Settings!$C$13*$D1878</f>
        <v/>
      </c>
      <c r="AS1878" s="29">
        <f>AS1869*Settings!$C$13*$D1878</f>
        <v/>
      </c>
      <c r="AT1878" s="29">
        <f>AT1869*Settings!$C$13*$D1878</f>
        <v/>
      </c>
      <c r="AU1878" s="29">
        <f>AU1869*Settings!$C$13*$D1878</f>
        <v/>
      </c>
      <c r="AV1878" s="29">
        <f>AV1869*Settings!$C$13*$D1878</f>
        <v/>
      </c>
      <c r="AW1878" s="29">
        <f>AW1869*Settings!$C$13*$D1878</f>
        <v/>
      </c>
      <c r="AX1878" s="49">
        <f>EMISSIONS(AX1869,Settings!$C$13,$D1878)</f>
        <v/>
      </c>
    </row>
    <row r="1879" hidden="1" outlineLevel="2">
      <c r="A1879" s="5" t="inlineStr">
        <is>
          <t>co2</t>
        </is>
      </c>
      <c r="B1879" s="5" t="inlineStr">
        <is>
          <t>die</t>
        </is>
      </c>
      <c r="C1879" s="5" t="inlineStr">
        <is>
          <t>oen</t>
        </is>
      </c>
      <c r="D1879" s="40">
        <f>INDEX(Inputs!$T$5:$T$132,MATCH($B1879&amp;"|"&amp;$C1879,Inputs!$A$5:$A$132,0))</f>
        <v/>
      </c>
      <c r="E1879" s="39" t="n"/>
      <c r="F1879" s="39" t="n"/>
      <c r="G1879" s="39" t="n"/>
      <c r="H1879" s="5">
        <f>INDEX(Variables!$B$5:$B$105,MATCH($A1879,Variables!$A$5:$A$105,0))&amp;IF($C1879="",""," | "&amp;INDEX(Mapping!$B$5:$B$26,MATCH($C1879,Mapping!$A$5:$A$26,0))&amp;" | "&amp;INDEX(Mapping!$B$30:$B$41,MATCH($B1879,Mapping!$A$30:$A$41,0)))</f>
        <v/>
      </c>
      <c r="I1879" s="5">
        <f>INDEX(Variables!$C$5:$C$105,MATCH($A1879,Variables!$A$5:$A$105,0))</f>
        <v/>
      </c>
      <c r="J1879" s="5">
        <f>INDEX(Variables!$E$5:$E$105,MATCH($A1879,Variables!$A$5:$A$105,0))</f>
        <v/>
      </c>
      <c r="K1879" s="25">
        <f>LOWER(Settings!$C$4)&amp;".mit."&amp;$A1879&amp;IF($C1879="","","."&amp;$C1879&amp;"."&amp;$B1879)&amp;IF(INDEX(Variables!$D$5:$D$105,MATCH($A1879,Variables!$A$5:$A$105,0))="","","."&amp;INDEX(Variables!$D$5:$D$105,MATCH($A1879,Variables!$A$5:$A$105,0)))&amp;"."&amp;K$5</f>
        <v/>
      </c>
      <c r="L1879" s="28">
        <f>L1870*Settings!$C$13*$D1879</f>
        <v/>
      </c>
      <c r="M1879" s="29">
        <f>M1870*Settings!$C$13*$D1879</f>
        <v/>
      </c>
      <c r="N1879" s="29">
        <f>N1870*Settings!$C$13*$D1879</f>
        <v/>
      </c>
      <c r="O1879" s="29">
        <f>O1870*Settings!$C$13*$D1879</f>
        <v/>
      </c>
      <c r="P1879" s="29">
        <f>P1870*Settings!$C$13*$D1879</f>
        <v/>
      </c>
      <c r="Q1879" s="29">
        <f>Q1870*Settings!$C$13*$D1879</f>
        <v/>
      </c>
      <c r="R1879" s="29">
        <f>R1870*Settings!$C$13*$D1879</f>
        <v/>
      </c>
      <c r="S1879" s="29">
        <f>S1870*Settings!$C$13*$D1879</f>
        <v/>
      </c>
      <c r="T1879" s="29">
        <f>T1870*Settings!$C$13*$D1879</f>
        <v/>
      </c>
      <c r="U1879" s="29">
        <f>U1870*Settings!$C$13*$D1879</f>
        <v/>
      </c>
      <c r="V1879" s="29">
        <f>V1870*Settings!$C$13*$D1879</f>
        <v/>
      </c>
      <c r="W1879" s="29">
        <f>W1870*Settings!$C$13*$D1879</f>
        <v/>
      </c>
      <c r="X1879" s="29">
        <f>X1870*Settings!$C$13*$D1879</f>
        <v/>
      </c>
      <c r="Y1879" s="29">
        <f>Y1870*Settings!$C$13*$D1879</f>
        <v/>
      </c>
      <c r="Z1879" s="29">
        <f>Z1870*Settings!$C$13*$D1879</f>
        <v/>
      </c>
      <c r="AA1879" s="29">
        <f>AA1870*Settings!$C$13*$D1879</f>
        <v/>
      </c>
      <c r="AB1879" s="29">
        <f>AB1870*Settings!$C$13*$D1879</f>
        <v/>
      </c>
      <c r="AC1879" s="29">
        <f>AC1870*Settings!$C$13*$D1879</f>
        <v/>
      </c>
      <c r="AD1879" s="49">
        <f>EMISSIONS(AD1870,Settings!$C$13,$D1879)</f>
        <v/>
      </c>
      <c r="AE1879" s="25">
        <f>LOWER(Settings!$C$4)&amp;".mit."&amp;$A1879&amp;IF($C1879="","","."&amp;$C1879&amp;"."&amp;$B1879)&amp;IF(INDEX(Variables!$D$5:$D$105,MATCH($A1879,Variables!$A$5:$A$105,0))="","","."&amp;INDEX(Variables!$D$5:$D$105,MATCH($A1879,Variables!$A$5:$A$105,0)))&amp;"."&amp;AE$5</f>
        <v/>
      </c>
      <c r="AF1879" s="28">
        <f>AF1870*Settings!$C$13*$D1879</f>
        <v/>
      </c>
      <c r="AG1879" s="29">
        <f>AG1870*Settings!$C$13*$D1879</f>
        <v/>
      </c>
      <c r="AH1879" s="29">
        <f>AH1870*Settings!$C$13*$D1879</f>
        <v/>
      </c>
      <c r="AI1879" s="29">
        <f>AI1870*Settings!$C$13*$D1879</f>
        <v/>
      </c>
      <c r="AJ1879" s="29">
        <f>AJ1870*Settings!$C$13*$D1879</f>
        <v/>
      </c>
      <c r="AK1879" s="29">
        <f>AK1870*Settings!$C$13*$D1879</f>
        <v/>
      </c>
      <c r="AL1879" s="29">
        <f>AL1870*Settings!$C$13*$D1879</f>
        <v/>
      </c>
      <c r="AM1879" s="29">
        <f>AM1870*Settings!$C$13*$D1879</f>
        <v/>
      </c>
      <c r="AN1879" s="29">
        <f>AN1870*Settings!$C$13*$D1879</f>
        <v/>
      </c>
      <c r="AO1879" s="29">
        <f>AO1870*Settings!$C$13*$D1879</f>
        <v/>
      </c>
      <c r="AP1879" s="29">
        <f>AP1870*Settings!$C$13*$D1879</f>
        <v/>
      </c>
      <c r="AQ1879" s="29">
        <f>AQ1870*Settings!$C$13*$D1879</f>
        <v/>
      </c>
      <c r="AR1879" s="29">
        <f>AR1870*Settings!$C$13*$D1879</f>
        <v/>
      </c>
      <c r="AS1879" s="29">
        <f>AS1870*Settings!$C$13*$D1879</f>
        <v/>
      </c>
      <c r="AT1879" s="29">
        <f>AT1870*Settings!$C$13*$D1879</f>
        <v/>
      </c>
      <c r="AU1879" s="29">
        <f>AU1870*Settings!$C$13*$D1879</f>
        <v/>
      </c>
      <c r="AV1879" s="29">
        <f>AV1870*Settings!$C$13*$D1879</f>
        <v/>
      </c>
      <c r="AW1879" s="29">
        <f>AW1870*Settings!$C$13*$D1879</f>
        <v/>
      </c>
      <c r="AX1879" s="49">
        <f>EMISSIONS(AX1870,Settings!$C$13,$D1879)</f>
        <v/>
      </c>
    </row>
    <row r="1880" hidden="1" outlineLevel="2">
      <c r="A1880" s="5" t="inlineStr">
        <is>
          <t>co2</t>
        </is>
      </c>
      <c r="B1880" s="5" t="inlineStr">
        <is>
          <t>lpg</t>
        </is>
      </c>
      <c r="C1880" s="5" t="inlineStr">
        <is>
          <t>oen</t>
        </is>
      </c>
      <c r="D1880" s="40">
        <f>INDEX(Inputs!$T$5:$T$132,MATCH($B1880&amp;"|"&amp;$C1880,Inputs!$A$5:$A$132,0))</f>
        <v/>
      </c>
      <c r="E1880" s="39" t="n"/>
      <c r="F1880" s="39" t="n"/>
      <c r="G1880" s="39" t="n"/>
      <c r="H1880" s="5">
        <f>INDEX(Variables!$B$5:$B$105,MATCH($A1880,Variables!$A$5:$A$105,0))&amp;IF($C1880="",""," | "&amp;INDEX(Mapping!$B$5:$B$26,MATCH($C1880,Mapping!$A$5:$A$26,0))&amp;" | "&amp;INDEX(Mapping!$B$30:$B$41,MATCH($B1880,Mapping!$A$30:$A$41,0)))</f>
        <v/>
      </c>
      <c r="I1880" s="5">
        <f>INDEX(Variables!$C$5:$C$105,MATCH($A1880,Variables!$A$5:$A$105,0))</f>
        <v/>
      </c>
      <c r="J1880" s="5">
        <f>INDEX(Variables!$E$5:$E$105,MATCH($A1880,Variables!$A$5:$A$105,0))</f>
        <v/>
      </c>
      <c r="K1880" s="25">
        <f>LOWER(Settings!$C$4)&amp;".mit."&amp;$A1880&amp;IF($C1880="","","."&amp;$C1880&amp;"."&amp;$B1880)&amp;IF(INDEX(Variables!$D$5:$D$105,MATCH($A1880,Variables!$A$5:$A$105,0))="","","."&amp;INDEX(Variables!$D$5:$D$105,MATCH($A1880,Variables!$A$5:$A$105,0)))&amp;"."&amp;K$5</f>
        <v/>
      </c>
      <c r="L1880" s="28">
        <f>L1871*Settings!$C$13*$D1880</f>
        <v/>
      </c>
      <c r="M1880" s="29">
        <f>M1871*Settings!$C$13*$D1880</f>
        <v/>
      </c>
      <c r="N1880" s="29">
        <f>N1871*Settings!$C$13*$D1880</f>
        <v/>
      </c>
      <c r="O1880" s="29">
        <f>O1871*Settings!$C$13*$D1880</f>
        <v/>
      </c>
      <c r="P1880" s="29">
        <f>P1871*Settings!$C$13*$D1880</f>
        <v/>
      </c>
      <c r="Q1880" s="29">
        <f>Q1871*Settings!$C$13*$D1880</f>
        <v/>
      </c>
      <c r="R1880" s="29">
        <f>R1871*Settings!$C$13*$D1880</f>
        <v/>
      </c>
      <c r="S1880" s="29">
        <f>S1871*Settings!$C$13*$D1880</f>
        <v/>
      </c>
      <c r="T1880" s="29">
        <f>T1871*Settings!$C$13*$D1880</f>
        <v/>
      </c>
      <c r="U1880" s="29">
        <f>U1871*Settings!$C$13*$D1880</f>
        <v/>
      </c>
      <c r="V1880" s="29">
        <f>V1871*Settings!$C$13*$D1880</f>
        <v/>
      </c>
      <c r="W1880" s="29">
        <f>W1871*Settings!$C$13*$D1880</f>
        <v/>
      </c>
      <c r="X1880" s="29">
        <f>X1871*Settings!$C$13*$D1880</f>
        <v/>
      </c>
      <c r="Y1880" s="29">
        <f>Y1871*Settings!$C$13*$D1880</f>
        <v/>
      </c>
      <c r="Z1880" s="29">
        <f>Z1871*Settings!$C$13*$D1880</f>
        <v/>
      </c>
      <c r="AA1880" s="29">
        <f>AA1871*Settings!$C$13*$D1880</f>
        <v/>
      </c>
      <c r="AB1880" s="29">
        <f>AB1871*Settings!$C$13*$D1880</f>
        <v/>
      </c>
      <c r="AC1880" s="29">
        <f>AC1871*Settings!$C$13*$D1880</f>
        <v/>
      </c>
      <c r="AD1880" s="49">
        <f>EMISSIONS(AD1871,Settings!$C$13,$D1880)</f>
        <v/>
      </c>
      <c r="AE1880" s="25">
        <f>LOWER(Settings!$C$4)&amp;".mit."&amp;$A1880&amp;IF($C1880="","","."&amp;$C1880&amp;"."&amp;$B1880)&amp;IF(INDEX(Variables!$D$5:$D$105,MATCH($A1880,Variables!$A$5:$A$105,0))="","","."&amp;INDEX(Variables!$D$5:$D$105,MATCH($A1880,Variables!$A$5:$A$105,0)))&amp;"."&amp;AE$5</f>
        <v/>
      </c>
      <c r="AF1880" s="28">
        <f>AF1871*Settings!$C$13*$D1880</f>
        <v/>
      </c>
      <c r="AG1880" s="29">
        <f>AG1871*Settings!$C$13*$D1880</f>
        <v/>
      </c>
      <c r="AH1880" s="29">
        <f>AH1871*Settings!$C$13*$D1880</f>
        <v/>
      </c>
      <c r="AI1880" s="29">
        <f>AI1871*Settings!$C$13*$D1880</f>
        <v/>
      </c>
      <c r="AJ1880" s="29">
        <f>AJ1871*Settings!$C$13*$D1880</f>
        <v/>
      </c>
      <c r="AK1880" s="29">
        <f>AK1871*Settings!$C$13*$D1880</f>
        <v/>
      </c>
      <c r="AL1880" s="29">
        <f>AL1871*Settings!$C$13*$D1880</f>
        <v/>
      </c>
      <c r="AM1880" s="29">
        <f>AM1871*Settings!$C$13*$D1880</f>
        <v/>
      </c>
      <c r="AN1880" s="29">
        <f>AN1871*Settings!$C$13*$D1880</f>
        <v/>
      </c>
      <c r="AO1880" s="29">
        <f>AO1871*Settings!$C$13*$D1880</f>
        <v/>
      </c>
      <c r="AP1880" s="29">
        <f>AP1871*Settings!$C$13*$D1880</f>
        <v/>
      </c>
      <c r="AQ1880" s="29">
        <f>AQ1871*Settings!$C$13*$D1880</f>
        <v/>
      </c>
      <c r="AR1880" s="29">
        <f>AR1871*Settings!$C$13*$D1880</f>
        <v/>
      </c>
      <c r="AS1880" s="29">
        <f>AS1871*Settings!$C$13*$D1880</f>
        <v/>
      </c>
      <c r="AT1880" s="29">
        <f>AT1871*Settings!$C$13*$D1880</f>
        <v/>
      </c>
      <c r="AU1880" s="29">
        <f>AU1871*Settings!$C$13*$D1880</f>
        <v/>
      </c>
      <c r="AV1880" s="29">
        <f>AV1871*Settings!$C$13*$D1880</f>
        <v/>
      </c>
      <c r="AW1880" s="29">
        <f>AW1871*Settings!$C$13*$D1880</f>
        <v/>
      </c>
      <c r="AX1880" s="49">
        <f>EMISSIONS(AX1871,Settings!$C$13,$D1880)</f>
        <v/>
      </c>
    </row>
    <row r="1881" hidden="1" outlineLevel="2">
      <c r="A1881" s="5" t="inlineStr">
        <is>
          <t>co2</t>
        </is>
      </c>
      <c r="B1881" s="5" t="inlineStr">
        <is>
          <t>ker</t>
        </is>
      </c>
      <c r="C1881" s="5" t="inlineStr">
        <is>
          <t>oen</t>
        </is>
      </c>
      <c r="D1881" s="40">
        <f>INDEX(Inputs!$T$5:$T$132,MATCH($B1881&amp;"|"&amp;$C1881,Inputs!$A$5:$A$132,0))</f>
        <v/>
      </c>
      <c r="E1881" s="39" t="n"/>
      <c r="F1881" s="39" t="n"/>
      <c r="G1881" s="39" t="n"/>
      <c r="H1881" s="5">
        <f>INDEX(Variables!$B$5:$B$105,MATCH($A1881,Variables!$A$5:$A$105,0))&amp;IF($C1881="",""," | "&amp;INDEX(Mapping!$B$5:$B$26,MATCH($C1881,Mapping!$A$5:$A$26,0))&amp;" | "&amp;INDEX(Mapping!$B$30:$B$41,MATCH($B1881,Mapping!$A$30:$A$41,0)))</f>
        <v/>
      </c>
      <c r="I1881" s="5">
        <f>INDEX(Variables!$C$5:$C$105,MATCH($A1881,Variables!$A$5:$A$105,0))</f>
        <v/>
      </c>
      <c r="J1881" s="5">
        <f>INDEX(Variables!$E$5:$E$105,MATCH($A1881,Variables!$A$5:$A$105,0))</f>
        <v/>
      </c>
      <c r="K1881" s="25">
        <f>LOWER(Settings!$C$4)&amp;".mit."&amp;$A1881&amp;IF($C1881="","","."&amp;$C1881&amp;"."&amp;$B1881)&amp;IF(INDEX(Variables!$D$5:$D$105,MATCH($A1881,Variables!$A$5:$A$105,0))="","","."&amp;INDEX(Variables!$D$5:$D$105,MATCH($A1881,Variables!$A$5:$A$105,0)))&amp;"."&amp;K$5</f>
        <v/>
      </c>
      <c r="L1881" s="28">
        <f>L1872*Settings!$C$13*$D1881</f>
        <v/>
      </c>
      <c r="M1881" s="29">
        <f>M1872*Settings!$C$13*$D1881</f>
        <v/>
      </c>
      <c r="N1881" s="29">
        <f>N1872*Settings!$C$13*$D1881</f>
        <v/>
      </c>
      <c r="O1881" s="29">
        <f>O1872*Settings!$C$13*$D1881</f>
        <v/>
      </c>
      <c r="P1881" s="29">
        <f>P1872*Settings!$C$13*$D1881</f>
        <v/>
      </c>
      <c r="Q1881" s="29">
        <f>Q1872*Settings!$C$13*$D1881</f>
        <v/>
      </c>
      <c r="R1881" s="29">
        <f>R1872*Settings!$C$13*$D1881</f>
        <v/>
      </c>
      <c r="S1881" s="29">
        <f>S1872*Settings!$C$13*$D1881</f>
        <v/>
      </c>
      <c r="T1881" s="29">
        <f>T1872*Settings!$C$13*$D1881</f>
        <v/>
      </c>
      <c r="U1881" s="29">
        <f>U1872*Settings!$C$13*$D1881</f>
        <v/>
      </c>
      <c r="V1881" s="29">
        <f>V1872*Settings!$C$13*$D1881</f>
        <v/>
      </c>
      <c r="W1881" s="29">
        <f>W1872*Settings!$C$13*$D1881</f>
        <v/>
      </c>
      <c r="X1881" s="29">
        <f>X1872*Settings!$C$13*$D1881</f>
        <v/>
      </c>
      <c r="Y1881" s="29">
        <f>Y1872*Settings!$C$13*$D1881</f>
        <v/>
      </c>
      <c r="Z1881" s="29">
        <f>Z1872*Settings!$C$13*$D1881</f>
        <v/>
      </c>
      <c r="AA1881" s="29">
        <f>AA1872*Settings!$C$13*$D1881</f>
        <v/>
      </c>
      <c r="AB1881" s="29">
        <f>AB1872*Settings!$C$13*$D1881</f>
        <v/>
      </c>
      <c r="AC1881" s="29">
        <f>AC1872*Settings!$C$13*$D1881</f>
        <v/>
      </c>
      <c r="AD1881" s="49">
        <f>EMISSIONS(AD1872,Settings!$C$13,$D1881)</f>
        <v/>
      </c>
      <c r="AE1881" s="25">
        <f>LOWER(Settings!$C$4)&amp;".mit."&amp;$A1881&amp;IF($C1881="","","."&amp;$C1881&amp;"."&amp;$B1881)&amp;IF(INDEX(Variables!$D$5:$D$105,MATCH($A1881,Variables!$A$5:$A$105,0))="","","."&amp;INDEX(Variables!$D$5:$D$105,MATCH($A1881,Variables!$A$5:$A$105,0)))&amp;"."&amp;AE$5</f>
        <v/>
      </c>
      <c r="AF1881" s="28">
        <f>AF1872*Settings!$C$13*$D1881</f>
        <v/>
      </c>
      <c r="AG1881" s="29">
        <f>AG1872*Settings!$C$13*$D1881</f>
        <v/>
      </c>
      <c r="AH1881" s="29">
        <f>AH1872*Settings!$C$13*$D1881</f>
        <v/>
      </c>
      <c r="AI1881" s="29">
        <f>AI1872*Settings!$C$13*$D1881</f>
        <v/>
      </c>
      <c r="AJ1881" s="29">
        <f>AJ1872*Settings!$C$13*$D1881</f>
        <v/>
      </c>
      <c r="AK1881" s="29">
        <f>AK1872*Settings!$C$13*$D1881</f>
        <v/>
      </c>
      <c r="AL1881" s="29">
        <f>AL1872*Settings!$C$13*$D1881</f>
        <v/>
      </c>
      <c r="AM1881" s="29">
        <f>AM1872*Settings!$C$13*$D1881</f>
        <v/>
      </c>
      <c r="AN1881" s="29">
        <f>AN1872*Settings!$C$13*$D1881</f>
        <v/>
      </c>
      <c r="AO1881" s="29">
        <f>AO1872*Settings!$C$13*$D1881</f>
        <v/>
      </c>
      <c r="AP1881" s="29">
        <f>AP1872*Settings!$C$13*$D1881</f>
        <v/>
      </c>
      <c r="AQ1881" s="29">
        <f>AQ1872*Settings!$C$13*$D1881</f>
        <v/>
      </c>
      <c r="AR1881" s="29">
        <f>AR1872*Settings!$C$13*$D1881</f>
        <v/>
      </c>
      <c r="AS1881" s="29">
        <f>AS1872*Settings!$C$13*$D1881</f>
        <v/>
      </c>
      <c r="AT1881" s="29">
        <f>AT1872*Settings!$C$13*$D1881</f>
        <v/>
      </c>
      <c r="AU1881" s="29">
        <f>AU1872*Settings!$C$13*$D1881</f>
        <v/>
      </c>
      <c r="AV1881" s="29">
        <f>AV1872*Settings!$C$13*$D1881</f>
        <v/>
      </c>
      <c r="AW1881" s="29">
        <f>AW1872*Settings!$C$13*$D1881</f>
        <v/>
      </c>
      <c r="AX1881" s="49">
        <f>EMISSIONS(AX1872,Settings!$C$13,$D1881)</f>
        <v/>
      </c>
    </row>
    <row r="1882" hidden="1" outlineLevel="2">
      <c r="A1882" s="5" t="inlineStr">
        <is>
          <t>co2</t>
        </is>
      </c>
      <c r="B1882" s="5" t="inlineStr">
        <is>
          <t>oop</t>
        </is>
      </c>
      <c r="C1882" s="5" t="inlineStr">
        <is>
          <t>oen</t>
        </is>
      </c>
      <c r="D1882" s="40">
        <f>INDEX(Inputs!$T$5:$T$132,MATCH($B1882&amp;"|"&amp;$C1882,Inputs!$A$5:$A$132,0))</f>
        <v/>
      </c>
      <c r="E1882" s="39" t="n"/>
      <c r="F1882" s="39" t="n"/>
      <c r="G1882" s="39" t="n"/>
      <c r="H1882" s="5">
        <f>INDEX(Variables!$B$5:$B$105,MATCH($A1882,Variables!$A$5:$A$105,0))&amp;IF($C1882="",""," | "&amp;INDEX(Mapping!$B$5:$B$26,MATCH($C1882,Mapping!$A$5:$A$26,0))&amp;" | "&amp;INDEX(Mapping!$B$30:$B$41,MATCH($B1882,Mapping!$A$30:$A$41,0)))</f>
        <v/>
      </c>
      <c r="I1882" s="5">
        <f>INDEX(Variables!$C$5:$C$105,MATCH($A1882,Variables!$A$5:$A$105,0))</f>
        <v/>
      </c>
      <c r="J1882" s="5">
        <f>INDEX(Variables!$E$5:$E$105,MATCH($A1882,Variables!$A$5:$A$105,0))</f>
        <v/>
      </c>
      <c r="K1882" s="25">
        <f>LOWER(Settings!$C$4)&amp;".mit."&amp;$A1882&amp;IF($C1882="","","."&amp;$C1882&amp;"."&amp;$B1882)&amp;IF(INDEX(Variables!$D$5:$D$105,MATCH($A1882,Variables!$A$5:$A$105,0))="","","."&amp;INDEX(Variables!$D$5:$D$105,MATCH($A1882,Variables!$A$5:$A$105,0)))&amp;"."&amp;K$5</f>
        <v/>
      </c>
      <c r="L1882" s="28">
        <f>L1873*Settings!$C$13*$D1882</f>
        <v/>
      </c>
      <c r="M1882" s="29">
        <f>M1873*Settings!$C$13*$D1882</f>
        <v/>
      </c>
      <c r="N1882" s="29">
        <f>N1873*Settings!$C$13*$D1882</f>
        <v/>
      </c>
      <c r="O1882" s="29">
        <f>O1873*Settings!$C$13*$D1882</f>
        <v/>
      </c>
      <c r="P1882" s="29">
        <f>P1873*Settings!$C$13*$D1882</f>
        <v/>
      </c>
      <c r="Q1882" s="29">
        <f>Q1873*Settings!$C$13*$D1882</f>
        <v/>
      </c>
      <c r="R1882" s="29">
        <f>R1873*Settings!$C$13*$D1882</f>
        <v/>
      </c>
      <c r="S1882" s="29">
        <f>S1873*Settings!$C$13*$D1882</f>
        <v/>
      </c>
      <c r="T1882" s="29">
        <f>T1873*Settings!$C$13*$D1882</f>
        <v/>
      </c>
      <c r="U1882" s="29">
        <f>U1873*Settings!$C$13*$D1882</f>
        <v/>
      </c>
      <c r="V1882" s="29">
        <f>V1873*Settings!$C$13*$D1882</f>
        <v/>
      </c>
      <c r="W1882" s="29">
        <f>W1873*Settings!$C$13*$D1882</f>
        <v/>
      </c>
      <c r="X1882" s="29">
        <f>X1873*Settings!$C$13*$D1882</f>
        <v/>
      </c>
      <c r="Y1882" s="29">
        <f>Y1873*Settings!$C$13*$D1882</f>
        <v/>
      </c>
      <c r="Z1882" s="29">
        <f>Z1873*Settings!$C$13*$D1882</f>
        <v/>
      </c>
      <c r="AA1882" s="29">
        <f>AA1873*Settings!$C$13*$D1882</f>
        <v/>
      </c>
      <c r="AB1882" s="29">
        <f>AB1873*Settings!$C$13*$D1882</f>
        <v/>
      </c>
      <c r="AC1882" s="29">
        <f>AC1873*Settings!$C$13*$D1882</f>
        <v/>
      </c>
      <c r="AD1882" s="49">
        <f>EMISSIONS(AD1873,Settings!$C$13,$D1882)</f>
        <v/>
      </c>
      <c r="AE1882" s="25">
        <f>LOWER(Settings!$C$4)&amp;".mit."&amp;$A1882&amp;IF($C1882="","","."&amp;$C1882&amp;"."&amp;$B1882)&amp;IF(INDEX(Variables!$D$5:$D$105,MATCH($A1882,Variables!$A$5:$A$105,0))="","","."&amp;INDEX(Variables!$D$5:$D$105,MATCH($A1882,Variables!$A$5:$A$105,0)))&amp;"."&amp;AE$5</f>
        <v/>
      </c>
      <c r="AF1882" s="28">
        <f>AF1873*Settings!$C$13*$D1882</f>
        <v/>
      </c>
      <c r="AG1882" s="29">
        <f>AG1873*Settings!$C$13*$D1882</f>
        <v/>
      </c>
      <c r="AH1882" s="29">
        <f>AH1873*Settings!$C$13*$D1882</f>
        <v/>
      </c>
      <c r="AI1882" s="29">
        <f>AI1873*Settings!$C$13*$D1882</f>
        <v/>
      </c>
      <c r="AJ1882" s="29">
        <f>AJ1873*Settings!$C$13*$D1882</f>
        <v/>
      </c>
      <c r="AK1882" s="29">
        <f>AK1873*Settings!$C$13*$D1882</f>
        <v/>
      </c>
      <c r="AL1882" s="29">
        <f>AL1873*Settings!$C$13*$D1882</f>
        <v/>
      </c>
      <c r="AM1882" s="29">
        <f>AM1873*Settings!$C$13*$D1882</f>
        <v/>
      </c>
      <c r="AN1882" s="29">
        <f>AN1873*Settings!$C$13*$D1882</f>
        <v/>
      </c>
      <c r="AO1882" s="29">
        <f>AO1873*Settings!$C$13*$D1882</f>
        <v/>
      </c>
      <c r="AP1882" s="29">
        <f>AP1873*Settings!$C$13*$D1882</f>
        <v/>
      </c>
      <c r="AQ1882" s="29">
        <f>AQ1873*Settings!$C$13*$D1882</f>
        <v/>
      </c>
      <c r="AR1882" s="29">
        <f>AR1873*Settings!$C$13*$D1882</f>
        <v/>
      </c>
      <c r="AS1882" s="29">
        <f>AS1873*Settings!$C$13*$D1882</f>
        <v/>
      </c>
      <c r="AT1882" s="29">
        <f>AT1873*Settings!$C$13*$D1882</f>
        <v/>
      </c>
      <c r="AU1882" s="29">
        <f>AU1873*Settings!$C$13*$D1882</f>
        <v/>
      </c>
      <c r="AV1882" s="29">
        <f>AV1873*Settings!$C$13*$D1882</f>
        <v/>
      </c>
      <c r="AW1882" s="29">
        <f>AW1873*Settings!$C$13*$D1882</f>
        <v/>
      </c>
      <c r="AX1882" s="49">
        <f>EMISSIONS(AX1873,Settings!$C$13,$D1882)</f>
        <v/>
      </c>
    </row>
    <row r="1883" hidden="1" outlineLevel="2">
      <c r="A1883" s="5" t="inlineStr">
        <is>
          <t>co2</t>
        </is>
      </c>
      <c r="B1883" s="5" t="inlineStr">
        <is>
          <t>bio</t>
        </is>
      </c>
      <c r="C1883" s="5" t="inlineStr">
        <is>
          <t>oen</t>
        </is>
      </c>
      <c r="D1883" s="40">
        <f>INDEX(Inputs!$T$5:$T$132,MATCH($B1883&amp;"|"&amp;$C1883,Inputs!$A$5:$A$132,0))</f>
        <v/>
      </c>
      <c r="E1883" s="39" t="n"/>
      <c r="F1883" s="39" t="n"/>
      <c r="G1883" s="39" t="n"/>
      <c r="H1883" s="5">
        <f>INDEX(Variables!$B$5:$B$105,MATCH($A1883,Variables!$A$5:$A$105,0))&amp;IF($C1883="",""," | "&amp;INDEX(Mapping!$B$5:$B$26,MATCH($C1883,Mapping!$A$5:$A$26,0))&amp;" | "&amp;INDEX(Mapping!$B$30:$B$41,MATCH($B1883,Mapping!$A$30:$A$41,0)))</f>
        <v/>
      </c>
      <c r="I1883" s="5">
        <f>INDEX(Variables!$C$5:$C$105,MATCH($A1883,Variables!$A$5:$A$105,0))</f>
        <v/>
      </c>
      <c r="J1883" s="5">
        <f>INDEX(Variables!$E$5:$E$105,MATCH($A1883,Variables!$A$5:$A$105,0))</f>
        <v/>
      </c>
      <c r="K1883" s="25">
        <f>LOWER(Settings!$C$4)&amp;".mit."&amp;$A1883&amp;IF($C1883="","","."&amp;$C1883&amp;"."&amp;$B1883)&amp;IF(INDEX(Variables!$D$5:$D$105,MATCH($A1883,Variables!$A$5:$A$105,0))="","","."&amp;INDEX(Variables!$D$5:$D$105,MATCH($A1883,Variables!$A$5:$A$105,0)))&amp;"."&amp;K$5</f>
        <v/>
      </c>
      <c r="L1883" s="28">
        <f>L1874*Settings!$C$13*$D1883</f>
        <v/>
      </c>
      <c r="M1883" s="29">
        <f>M1874*Settings!$C$13*$D1883</f>
        <v/>
      </c>
      <c r="N1883" s="29">
        <f>N1874*Settings!$C$13*$D1883</f>
        <v/>
      </c>
      <c r="O1883" s="29">
        <f>O1874*Settings!$C$13*$D1883</f>
        <v/>
      </c>
      <c r="P1883" s="29">
        <f>P1874*Settings!$C$13*$D1883</f>
        <v/>
      </c>
      <c r="Q1883" s="29">
        <f>Q1874*Settings!$C$13*$D1883</f>
        <v/>
      </c>
      <c r="R1883" s="29">
        <f>R1874*Settings!$C$13*$D1883</f>
        <v/>
      </c>
      <c r="S1883" s="29">
        <f>S1874*Settings!$C$13*$D1883</f>
        <v/>
      </c>
      <c r="T1883" s="29">
        <f>T1874*Settings!$C$13*$D1883</f>
        <v/>
      </c>
      <c r="U1883" s="29">
        <f>U1874*Settings!$C$13*$D1883</f>
        <v/>
      </c>
      <c r="V1883" s="29">
        <f>V1874*Settings!$C$13*$D1883</f>
        <v/>
      </c>
      <c r="W1883" s="29">
        <f>W1874*Settings!$C$13*$D1883</f>
        <v/>
      </c>
      <c r="X1883" s="29">
        <f>X1874*Settings!$C$13*$D1883</f>
        <v/>
      </c>
      <c r="Y1883" s="29">
        <f>Y1874*Settings!$C$13*$D1883</f>
        <v/>
      </c>
      <c r="Z1883" s="29">
        <f>Z1874*Settings!$C$13*$D1883</f>
        <v/>
      </c>
      <c r="AA1883" s="29">
        <f>AA1874*Settings!$C$13*$D1883</f>
        <v/>
      </c>
      <c r="AB1883" s="29">
        <f>AB1874*Settings!$C$13*$D1883</f>
        <v/>
      </c>
      <c r="AC1883" s="29">
        <f>AC1874*Settings!$C$13*$D1883</f>
        <v/>
      </c>
      <c r="AD1883" s="49">
        <f>EMISSIONS(AD1874,Settings!$C$13,$D1883)</f>
        <v/>
      </c>
      <c r="AE1883" s="25">
        <f>LOWER(Settings!$C$4)&amp;".mit."&amp;$A1883&amp;IF($C1883="","","."&amp;$C1883&amp;"."&amp;$B1883)&amp;IF(INDEX(Variables!$D$5:$D$105,MATCH($A1883,Variables!$A$5:$A$105,0))="","","."&amp;INDEX(Variables!$D$5:$D$105,MATCH($A1883,Variables!$A$5:$A$105,0)))&amp;"."&amp;AE$5</f>
        <v/>
      </c>
      <c r="AF1883" s="28">
        <f>AF1874*Settings!$C$13*$D1883</f>
        <v/>
      </c>
      <c r="AG1883" s="29">
        <f>AG1874*Settings!$C$13*$D1883</f>
        <v/>
      </c>
      <c r="AH1883" s="29">
        <f>AH1874*Settings!$C$13*$D1883</f>
        <v/>
      </c>
      <c r="AI1883" s="29">
        <f>AI1874*Settings!$C$13*$D1883</f>
        <v/>
      </c>
      <c r="AJ1883" s="29">
        <f>AJ1874*Settings!$C$13*$D1883</f>
        <v/>
      </c>
      <c r="AK1883" s="29">
        <f>AK1874*Settings!$C$13*$D1883</f>
        <v/>
      </c>
      <c r="AL1883" s="29">
        <f>AL1874*Settings!$C$13*$D1883</f>
        <v/>
      </c>
      <c r="AM1883" s="29">
        <f>AM1874*Settings!$C$13*$D1883</f>
        <v/>
      </c>
      <c r="AN1883" s="29">
        <f>AN1874*Settings!$C$13*$D1883</f>
        <v/>
      </c>
      <c r="AO1883" s="29">
        <f>AO1874*Settings!$C$13*$D1883</f>
        <v/>
      </c>
      <c r="AP1883" s="29">
        <f>AP1874*Settings!$C$13*$D1883</f>
        <v/>
      </c>
      <c r="AQ1883" s="29">
        <f>AQ1874*Settings!$C$13*$D1883</f>
        <v/>
      </c>
      <c r="AR1883" s="29">
        <f>AR1874*Settings!$C$13*$D1883</f>
        <v/>
      </c>
      <c r="AS1883" s="29">
        <f>AS1874*Settings!$C$13*$D1883</f>
        <v/>
      </c>
      <c r="AT1883" s="29">
        <f>AT1874*Settings!$C$13*$D1883</f>
        <v/>
      </c>
      <c r="AU1883" s="29">
        <f>AU1874*Settings!$C$13*$D1883</f>
        <v/>
      </c>
      <c r="AV1883" s="29">
        <f>AV1874*Settings!$C$13*$D1883</f>
        <v/>
      </c>
      <c r="AW1883" s="29">
        <f>AW1874*Settings!$C$13*$D1883</f>
        <v/>
      </c>
      <c r="AX1883" s="49">
        <f>EMISSIONS(AX1874,Settings!$C$13,$D1883)</f>
        <v/>
      </c>
    </row>
    <row r="1884" hidden="1" outlineLevel="2"/>
    <row r="1885" hidden="1" outlineLevel="2">
      <c r="A1885" s="5" t="inlineStr">
        <is>
          <t>rtx</t>
        </is>
      </c>
      <c r="B1885" s="5" t="inlineStr">
        <is>
          <t>coa</t>
        </is>
      </c>
      <c r="C1885" s="5" t="inlineStr">
        <is>
          <t>oen</t>
        </is>
      </c>
      <c r="D1885" s="40">
        <f>INDEX(Inputs!$R$5:$R$132,MATCH($B1885&amp;"|"&amp;$C1885,Inputs!$A$5:$A$132,0))</f>
        <v/>
      </c>
      <c r="E1885" s="39" t="n"/>
      <c r="F1885" s="39" t="n"/>
      <c r="G1885" s="39" t="n"/>
      <c r="H1885" s="5">
        <f>INDEX(Variables!$B$5:$B$105,MATCH($A1885,Variables!$A$5:$A$105,0))&amp;IF($C1885="",""," | "&amp;INDEX(Mapping!$B$5:$B$26,MATCH($C1885,Mapping!$A$5:$A$26,0))&amp;" | "&amp;INDEX(Mapping!$B$30:$B$41,MATCH($B1885,Mapping!$A$30:$A$41,0)))</f>
        <v/>
      </c>
      <c r="I1885" s="5">
        <f>INDEX(Variables!$C$5:$C$105,MATCH($A1885,Variables!$A$5:$A$105,0))</f>
        <v/>
      </c>
      <c r="J1885" s="5">
        <f>INDEX(Variables!$E$5:$E$105,MATCH($A1885,Variables!$A$5:$A$105,0))</f>
        <v/>
      </c>
      <c r="K1885" s="25">
        <f>LOWER(Settings!$C$4)&amp;".mit."&amp;$A1885&amp;IF($C1885="","","."&amp;$C1885&amp;"."&amp;$B1885)&amp;IF(INDEX(Variables!$D$5:$D$105,MATCH($A1885,Variables!$A$5:$A$105,0))="","","."&amp;INDEX(Variables!$D$5:$D$105,MATCH($A1885,Variables!$A$5:$A$105,0)))&amp;"."&amp;K$5</f>
        <v/>
      </c>
      <c r="L1885" s="46">
        <f>L1867*Settings!$C$13*(INDEX(L$258:L$269,$D1885)+INDEX(L$245:L$256,$D1885))</f>
        <v/>
      </c>
      <c r="M1885" s="47">
        <f>M1867*Settings!$C$13*(INDEX(M$258:M$269,$D1885)+INDEX(M$245:M$256,$D1885))</f>
        <v/>
      </c>
      <c r="N1885" s="47">
        <f>N1867*Settings!$C$13*(INDEX(N$258:N$269,$D1885)+INDEX(N$245:N$256,$D1885))</f>
        <v/>
      </c>
      <c r="O1885" s="47">
        <f>O1867*Settings!$C$13*(INDEX(O$258:O$269,$D1885)+INDEX(O$245:O$256,$D1885))</f>
        <v/>
      </c>
      <c r="P1885" s="47">
        <f>P1867*Settings!$C$13*(INDEX(P$258:P$269,$D1885)+INDEX(P$245:P$256,$D1885))</f>
        <v/>
      </c>
      <c r="Q1885" s="47">
        <f>Q1867*Settings!$C$13*(INDEX(Q$258:Q$269,$D1885)+INDEX(Q$245:Q$256,$D1885))</f>
        <v/>
      </c>
      <c r="R1885" s="47">
        <f>R1867*Settings!$C$13*(INDEX(R$258:R$269,$D1885)+INDEX(R$245:R$256,$D1885))</f>
        <v/>
      </c>
      <c r="S1885" s="47">
        <f>S1867*Settings!$C$13*(INDEX(S$258:S$269,$D1885)+INDEX(S$245:S$256,$D1885))</f>
        <v/>
      </c>
      <c r="T1885" s="47">
        <f>T1867*Settings!$C$13*(INDEX(T$258:T$269,$D1885)+INDEX(T$245:T$256,$D1885))</f>
        <v/>
      </c>
      <c r="U1885" s="47">
        <f>U1867*Settings!$C$13*(INDEX(U$258:U$269,$D1885)+INDEX(U$245:U$256,$D1885))</f>
        <v/>
      </c>
      <c r="V1885" s="47">
        <f>V1867*Settings!$C$13*(INDEX(V$258:V$269,$D1885)+INDEX(V$245:V$256,$D1885))</f>
        <v/>
      </c>
      <c r="W1885" s="47">
        <f>W1867*Settings!$C$13*(INDEX(W$258:W$269,$D1885)+INDEX(W$245:W$256,$D1885))</f>
        <v/>
      </c>
      <c r="X1885" s="47">
        <f>X1867*Settings!$C$13*(INDEX(X$258:X$269,$D1885)+INDEX(X$245:X$256,$D1885))</f>
        <v/>
      </c>
      <c r="Y1885" s="47">
        <f>Y1867*Settings!$C$13*(INDEX(Y$258:Y$269,$D1885)+INDEX(Y$245:Y$256,$D1885))</f>
        <v/>
      </c>
      <c r="Z1885" s="47">
        <f>Z1867*Settings!$C$13*(INDEX(Z$258:Z$269,$D1885)+INDEX(Z$245:Z$256,$D1885))</f>
        <v/>
      </c>
      <c r="AA1885" s="47">
        <f>AA1867*Settings!$C$13*(INDEX(AA$258:AA$269,$D1885)+INDEX(AA$245:AA$256,$D1885))</f>
        <v/>
      </c>
      <c r="AB1885" s="47">
        <f>AB1867*Settings!$C$13*(INDEX(AB$258:AB$269,$D1885)+INDEX(AB$245:AB$256,$D1885))</f>
        <v/>
      </c>
      <c r="AC1885" s="47">
        <f>AC1867*Settings!$C$13*(INDEX(AC$258:AC$269,$D1885)+INDEX(AC$245:AC$256,$D1885))</f>
        <v/>
      </c>
      <c r="AD1885" s="48">
        <f>REVENUE(AD1867,Settings!$C$13,INDEX(AD$258:AD$269,$D1885)+INDEX(AD$245:AD$256,$D1885))</f>
        <v/>
      </c>
      <c r="AE1885" s="25">
        <f>LOWER(Settings!$C$4)&amp;".mit."&amp;$A1885&amp;IF($C1885="","","."&amp;$C1885&amp;"."&amp;$B1885)&amp;IF(INDEX(Variables!$D$5:$D$105,MATCH($A1885,Variables!$A$5:$A$105,0))="","","."&amp;INDEX(Variables!$D$5:$D$105,MATCH($A1885,Variables!$A$5:$A$105,0)))&amp;"."&amp;AE$5</f>
        <v/>
      </c>
      <c r="AF1885" s="46">
        <f>AF1867*Settings!$C$13*(INDEX(AF$258:AF$269,$D1885)+INDEX(AF$245:AF$256,$D1885))</f>
        <v/>
      </c>
      <c r="AG1885" s="47">
        <f>AG1867*Settings!$C$13*(INDEX(AG$258:AG$269,$D1885)+INDEX(AG$245:AG$256,$D1885))</f>
        <v/>
      </c>
      <c r="AH1885" s="47">
        <f>AH1867*Settings!$C$13*(INDEX(AH$258:AH$269,$D1885)+INDEX(AH$245:AH$256,$D1885))</f>
        <v/>
      </c>
      <c r="AI1885" s="47">
        <f>AI1867*Settings!$C$13*(INDEX(AI$258:AI$269,$D1885)+INDEX(AI$245:AI$256,$D1885))</f>
        <v/>
      </c>
      <c r="AJ1885" s="47">
        <f>AJ1867*Settings!$C$13*(INDEX(AJ$258:AJ$269,$D1885)+INDEX(AJ$245:AJ$256,$D1885))</f>
        <v/>
      </c>
      <c r="AK1885" s="47">
        <f>AK1867*Settings!$C$13*(INDEX(AK$258:AK$269,$D1885)+INDEX(AK$245:AK$256,$D1885))</f>
        <v/>
      </c>
      <c r="AL1885" s="47">
        <f>AL1867*Settings!$C$13*(INDEX(AL$258:AL$269,$D1885)+INDEX(AL$245:AL$256,$D1885))</f>
        <v/>
      </c>
      <c r="AM1885" s="47">
        <f>AM1867*Settings!$C$13*(INDEX(AM$258:AM$269,$D1885)+INDEX(AM$245:AM$256,$D1885))</f>
        <v/>
      </c>
      <c r="AN1885" s="47">
        <f>AN1867*Settings!$C$13*(INDEX(AN$258:AN$269,$D1885)+INDEX(AN$245:AN$256,$D1885))</f>
        <v/>
      </c>
      <c r="AO1885" s="47">
        <f>AO1867*Settings!$C$13*(INDEX(AO$258:AO$269,$D1885)+INDEX(AO$245:AO$256,$D1885))</f>
        <v/>
      </c>
      <c r="AP1885" s="47">
        <f>AP1867*Settings!$C$13*(INDEX(AP$258:AP$269,$D1885)+INDEX(AP$245:AP$256,$D1885))</f>
        <v/>
      </c>
      <c r="AQ1885" s="47">
        <f>AQ1867*Settings!$C$13*(INDEX(AQ$258:AQ$269,$D1885)+INDEX(AQ$245:AQ$256,$D1885))</f>
        <v/>
      </c>
      <c r="AR1885" s="47">
        <f>AR1867*Settings!$C$13*(INDEX(AR$258:AR$269,$D1885)+INDEX(AR$245:AR$256,$D1885))</f>
        <v/>
      </c>
      <c r="AS1885" s="47">
        <f>AS1867*Settings!$C$13*(INDEX(AS$258:AS$269,$D1885)+INDEX(AS$245:AS$256,$D1885))</f>
        <v/>
      </c>
      <c r="AT1885" s="47">
        <f>AT1867*Settings!$C$13*(INDEX(AT$258:AT$269,$D1885)+INDEX(AT$245:AT$256,$D1885))</f>
        <v/>
      </c>
      <c r="AU1885" s="47">
        <f>AU1867*Settings!$C$13*(INDEX(AU$258:AU$269,$D1885)+INDEX(AU$245:AU$256,$D1885))</f>
        <v/>
      </c>
      <c r="AV1885" s="47">
        <f>AV1867*Settings!$C$13*(INDEX(AV$258:AV$269,$D1885)+INDEX(AV$245:AV$256,$D1885))</f>
        <v/>
      </c>
      <c r="AW1885" s="47">
        <f>AW1867*Settings!$C$13*(INDEX(AW$258:AW$269,$D1885)+INDEX(AW$245:AW$256,$D1885))</f>
        <v/>
      </c>
      <c r="AX1885" s="48">
        <f>REVENUE(AX1867,Settings!$C$13,INDEX(AX$258:AX$269,$D1885)+INDEX(AX$245:AX$256,$D1885))</f>
        <v/>
      </c>
    </row>
    <row r="1886" hidden="1" outlineLevel="2">
      <c r="A1886" s="5" t="inlineStr">
        <is>
          <t>rtx</t>
        </is>
      </c>
      <c r="B1886" s="5" t="inlineStr">
        <is>
          <t>nga</t>
        </is>
      </c>
      <c r="C1886" s="5" t="inlineStr">
        <is>
          <t>oen</t>
        </is>
      </c>
      <c r="D1886" s="40">
        <f>INDEX(Inputs!$R$5:$R$132,MATCH($B1886&amp;"|"&amp;$C1886,Inputs!$A$5:$A$132,0))</f>
        <v/>
      </c>
      <c r="E1886" s="39" t="n"/>
      <c r="F1886" s="39" t="n"/>
      <c r="G1886" s="39" t="n"/>
      <c r="H1886" s="5">
        <f>INDEX(Variables!$B$5:$B$105,MATCH($A1886,Variables!$A$5:$A$105,0))&amp;IF($C1886="",""," | "&amp;INDEX(Mapping!$B$5:$B$26,MATCH($C1886,Mapping!$A$5:$A$26,0))&amp;" | "&amp;INDEX(Mapping!$B$30:$B$41,MATCH($B1886,Mapping!$A$30:$A$41,0)))</f>
        <v/>
      </c>
      <c r="I1886" s="5">
        <f>INDEX(Variables!$C$5:$C$105,MATCH($A1886,Variables!$A$5:$A$105,0))</f>
        <v/>
      </c>
      <c r="J1886" s="5">
        <f>INDEX(Variables!$E$5:$E$105,MATCH($A1886,Variables!$A$5:$A$105,0))</f>
        <v/>
      </c>
      <c r="K1886" s="25">
        <f>LOWER(Settings!$C$4)&amp;".mit."&amp;$A1886&amp;IF($C1886="","","."&amp;$C1886&amp;"."&amp;$B1886)&amp;IF(INDEX(Variables!$D$5:$D$105,MATCH($A1886,Variables!$A$5:$A$105,0))="","","."&amp;INDEX(Variables!$D$5:$D$105,MATCH($A1886,Variables!$A$5:$A$105,0)))&amp;"."&amp;K$5</f>
        <v/>
      </c>
      <c r="L1886" s="46">
        <f>L1868*Settings!$C$13*(INDEX(L$258:L$269,$D1886)+INDEX(L$245:L$256,$D1886))</f>
        <v/>
      </c>
      <c r="M1886" s="47">
        <f>M1868*Settings!$C$13*(INDEX(M$258:M$269,$D1886)+INDEX(M$245:M$256,$D1886))</f>
        <v/>
      </c>
      <c r="N1886" s="47">
        <f>N1868*Settings!$C$13*(INDEX(N$258:N$269,$D1886)+INDEX(N$245:N$256,$D1886))</f>
        <v/>
      </c>
      <c r="O1886" s="47">
        <f>O1868*Settings!$C$13*(INDEX(O$258:O$269,$D1886)+INDEX(O$245:O$256,$D1886))</f>
        <v/>
      </c>
      <c r="P1886" s="47">
        <f>P1868*Settings!$C$13*(INDEX(P$258:P$269,$D1886)+INDEX(P$245:P$256,$D1886))</f>
        <v/>
      </c>
      <c r="Q1886" s="47">
        <f>Q1868*Settings!$C$13*(INDEX(Q$258:Q$269,$D1886)+INDEX(Q$245:Q$256,$D1886))</f>
        <v/>
      </c>
      <c r="R1886" s="47">
        <f>R1868*Settings!$C$13*(INDEX(R$258:R$269,$D1886)+INDEX(R$245:R$256,$D1886))</f>
        <v/>
      </c>
      <c r="S1886" s="47">
        <f>S1868*Settings!$C$13*(INDEX(S$258:S$269,$D1886)+INDEX(S$245:S$256,$D1886))</f>
        <v/>
      </c>
      <c r="T1886" s="47">
        <f>T1868*Settings!$C$13*(INDEX(T$258:T$269,$D1886)+INDEX(T$245:T$256,$D1886))</f>
        <v/>
      </c>
      <c r="U1886" s="47">
        <f>U1868*Settings!$C$13*(INDEX(U$258:U$269,$D1886)+INDEX(U$245:U$256,$D1886))</f>
        <v/>
      </c>
      <c r="V1886" s="47">
        <f>V1868*Settings!$C$13*(INDEX(V$258:V$269,$D1886)+INDEX(V$245:V$256,$D1886))</f>
        <v/>
      </c>
      <c r="W1886" s="47">
        <f>W1868*Settings!$C$13*(INDEX(W$258:W$269,$D1886)+INDEX(W$245:W$256,$D1886))</f>
        <v/>
      </c>
      <c r="X1886" s="47">
        <f>X1868*Settings!$C$13*(INDEX(X$258:X$269,$D1886)+INDEX(X$245:X$256,$D1886))</f>
        <v/>
      </c>
      <c r="Y1886" s="47">
        <f>Y1868*Settings!$C$13*(INDEX(Y$258:Y$269,$D1886)+INDEX(Y$245:Y$256,$D1886))</f>
        <v/>
      </c>
      <c r="Z1886" s="47">
        <f>Z1868*Settings!$C$13*(INDEX(Z$258:Z$269,$D1886)+INDEX(Z$245:Z$256,$D1886))</f>
        <v/>
      </c>
      <c r="AA1886" s="47">
        <f>AA1868*Settings!$C$13*(INDEX(AA$258:AA$269,$D1886)+INDEX(AA$245:AA$256,$D1886))</f>
        <v/>
      </c>
      <c r="AB1886" s="47">
        <f>AB1868*Settings!$C$13*(INDEX(AB$258:AB$269,$D1886)+INDEX(AB$245:AB$256,$D1886))</f>
        <v/>
      </c>
      <c r="AC1886" s="47">
        <f>AC1868*Settings!$C$13*(INDEX(AC$258:AC$269,$D1886)+INDEX(AC$245:AC$256,$D1886))</f>
        <v/>
      </c>
      <c r="AD1886" s="48">
        <f>REVENUE(AD1868,Settings!$C$13,INDEX(AD$258:AD$269,$D1886)+INDEX(AD$245:AD$256,$D1886))</f>
        <v/>
      </c>
      <c r="AE1886" s="25">
        <f>LOWER(Settings!$C$4)&amp;".mit."&amp;$A1886&amp;IF($C1886="","","."&amp;$C1886&amp;"."&amp;$B1886)&amp;IF(INDEX(Variables!$D$5:$D$105,MATCH($A1886,Variables!$A$5:$A$105,0))="","","."&amp;INDEX(Variables!$D$5:$D$105,MATCH($A1886,Variables!$A$5:$A$105,0)))&amp;"."&amp;AE$5</f>
        <v/>
      </c>
      <c r="AF1886" s="46">
        <f>AF1868*Settings!$C$13*(INDEX(AF$258:AF$269,$D1886)+INDEX(AF$245:AF$256,$D1886))</f>
        <v/>
      </c>
      <c r="AG1886" s="47">
        <f>AG1868*Settings!$C$13*(INDEX(AG$258:AG$269,$D1886)+INDEX(AG$245:AG$256,$D1886))</f>
        <v/>
      </c>
      <c r="AH1886" s="47">
        <f>AH1868*Settings!$C$13*(INDEX(AH$258:AH$269,$D1886)+INDEX(AH$245:AH$256,$D1886))</f>
        <v/>
      </c>
      <c r="AI1886" s="47">
        <f>AI1868*Settings!$C$13*(INDEX(AI$258:AI$269,$D1886)+INDEX(AI$245:AI$256,$D1886))</f>
        <v/>
      </c>
      <c r="AJ1886" s="47">
        <f>AJ1868*Settings!$C$13*(INDEX(AJ$258:AJ$269,$D1886)+INDEX(AJ$245:AJ$256,$D1886))</f>
        <v/>
      </c>
      <c r="AK1886" s="47">
        <f>AK1868*Settings!$C$13*(INDEX(AK$258:AK$269,$D1886)+INDEX(AK$245:AK$256,$D1886))</f>
        <v/>
      </c>
      <c r="AL1886" s="47">
        <f>AL1868*Settings!$C$13*(INDEX(AL$258:AL$269,$D1886)+INDEX(AL$245:AL$256,$D1886))</f>
        <v/>
      </c>
      <c r="AM1886" s="47">
        <f>AM1868*Settings!$C$13*(INDEX(AM$258:AM$269,$D1886)+INDEX(AM$245:AM$256,$D1886))</f>
        <v/>
      </c>
      <c r="AN1886" s="47">
        <f>AN1868*Settings!$C$13*(INDEX(AN$258:AN$269,$D1886)+INDEX(AN$245:AN$256,$D1886))</f>
        <v/>
      </c>
      <c r="AO1886" s="47">
        <f>AO1868*Settings!$C$13*(INDEX(AO$258:AO$269,$D1886)+INDEX(AO$245:AO$256,$D1886))</f>
        <v/>
      </c>
      <c r="AP1886" s="47">
        <f>AP1868*Settings!$C$13*(INDEX(AP$258:AP$269,$D1886)+INDEX(AP$245:AP$256,$D1886))</f>
        <v/>
      </c>
      <c r="AQ1886" s="47">
        <f>AQ1868*Settings!$C$13*(INDEX(AQ$258:AQ$269,$D1886)+INDEX(AQ$245:AQ$256,$D1886))</f>
        <v/>
      </c>
      <c r="AR1886" s="47">
        <f>AR1868*Settings!$C$13*(INDEX(AR$258:AR$269,$D1886)+INDEX(AR$245:AR$256,$D1886))</f>
        <v/>
      </c>
      <c r="AS1886" s="47">
        <f>AS1868*Settings!$C$13*(INDEX(AS$258:AS$269,$D1886)+INDEX(AS$245:AS$256,$D1886))</f>
        <v/>
      </c>
      <c r="AT1886" s="47">
        <f>AT1868*Settings!$C$13*(INDEX(AT$258:AT$269,$D1886)+INDEX(AT$245:AT$256,$D1886))</f>
        <v/>
      </c>
      <c r="AU1886" s="47">
        <f>AU1868*Settings!$C$13*(INDEX(AU$258:AU$269,$D1886)+INDEX(AU$245:AU$256,$D1886))</f>
        <v/>
      </c>
      <c r="AV1886" s="47">
        <f>AV1868*Settings!$C$13*(INDEX(AV$258:AV$269,$D1886)+INDEX(AV$245:AV$256,$D1886))</f>
        <v/>
      </c>
      <c r="AW1886" s="47">
        <f>AW1868*Settings!$C$13*(INDEX(AW$258:AW$269,$D1886)+INDEX(AW$245:AW$256,$D1886))</f>
        <v/>
      </c>
      <c r="AX1886" s="48">
        <f>REVENUE(AX1868,Settings!$C$13,INDEX(AX$258:AX$269,$D1886)+INDEX(AX$245:AX$256,$D1886))</f>
        <v/>
      </c>
    </row>
    <row r="1887" hidden="1" outlineLevel="2">
      <c r="A1887" s="5" t="inlineStr">
        <is>
          <t>rtx</t>
        </is>
      </c>
      <c r="B1887" s="5" t="inlineStr">
        <is>
          <t>gso</t>
        </is>
      </c>
      <c r="C1887" s="5" t="inlineStr">
        <is>
          <t>oen</t>
        </is>
      </c>
      <c r="D1887" s="40">
        <f>INDEX(Inputs!$R$5:$R$132,MATCH($B1887&amp;"|"&amp;$C1887,Inputs!$A$5:$A$132,0))</f>
        <v/>
      </c>
      <c r="E1887" s="39" t="n"/>
      <c r="F1887" s="39" t="n"/>
      <c r="G1887" s="39" t="n"/>
      <c r="H1887" s="5">
        <f>INDEX(Variables!$B$5:$B$105,MATCH($A1887,Variables!$A$5:$A$105,0))&amp;IF($C1887="",""," | "&amp;INDEX(Mapping!$B$5:$B$26,MATCH($C1887,Mapping!$A$5:$A$26,0))&amp;" | "&amp;INDEX(Mapping!$B$30:$B$41,MATCH($B1887,Mapping!$A$30:$A$41,0)))</f>
        <v/>
      </c>
      <c r="I1887" s="5">
        <f>INDEX(Variables!$C$5:$C$105,MATCH($A1887,Variables!$A$5:$A$105,0))</f>
        <v/>
      </c>
      <c r="J1887" s="5">
        <f>INDEX(Variables!$E$5:$E$105,MATCH($A1887,Variables!$A$5:$A$105,0))</f>
        <v/>
      </c>
      <c r="K1887" s="25">
        <f>LOWER(Settings!$C$4)&amp;".mit."&amp;$A1887&amp;IF($C1887="","","."&amp;$C1887&amp;"."&amp;$B1887)&amp;IF(INDEX(Variables!$D$5:$D$105,MATCH($A1887,Variables!$A$5:$A$105,0))="","","."&amp;INDEX(Variables!$D$5:$D$105,MATCH($A1887,Variables!$A$5:$A$105,0)))&amp;"."&amp;K$5</f>
        <v/>
      </c>
      <c r="L1887" s="46">
        <f>L1869*Settings!$C$13*(INDEX(L$258:L$269,$D1887)+INDEX(L$245:L$256,$D1887))</f>
        <v/>
      </c>
      <c r="M1887" s="47">
        <f>M1869*Settings!$C$13*(INDEX(M$258:M$269,$D1887)+INDEX(M$245:M$256,$D1887))</f>
        <v/>
      </c>
      <c r="N1887" s="47">
        <f>N1869*Settings!$C$13*(INDEX(N$258:N$269,$D1887)+INDEX(N$245:N$256,$D1887))</f>
        <v/>
      </c>
      <c r="O1887" s="47">
        <f>O1869*Settings!$C$13*(INDEX(O$258:O$269,$D1887)+INDEX(O$245:O$256,$D1887))</f>
        <v/>
      </c>
      <c r="P1887" s="47">
        <f>P1869*Settings!$C$13*(INDEX(P$258:P$269,$D1887)+INDEX(P$245:P$256,$D1887))</f>
        <v/>
      </c>
      <c r="Q1887" s="47">
        <f>Q1869*Settings!$C$13*(INDEX(Q$258:Q$269,$D1887)+INDEX(Q$245:Q$256,$D1887))</f>
        <v/>
      </c>
      <c r="R1887" s="47">
        <f>R1869*Settings!$C$13*(INDEX(R$258:R$269,$D1887)+INDEX(R$245:R$256,$D1887))</f>
        <v/>
      </c>
      <c r="S1887" s="47">
        <f>S1869*Settings!$C$13*(INDEX(S$258:S$269,$D1887)+INDEX(S$245:S$256,$D1887))</f>
        <v/>
      </c>
      <c r="T1887" s="47">
        <f>T1869*Settings!$C$13*(INDEX(T$258:T$269,$D1887)+INDEX(T$245:T$256,$D1887))</f>
        <v/>
      </c>
      <c r="U1887" s="47">
        <f>U1869*Settings!$C$13*(INDEX(U$258:U$269,$D1887)+INDEX(U$245:U$256,$D1887))</f>
        <v/>
      </c>
      <c r="V1887" s="47">
        <f>V1869*Settings!$C$13*(INDEX(V$258:V$269,$D1887)+INDEX(V$245:V$256,$D1887))</f>
        <v/>
      </c>
      <c r="W1887" s="47">
        <f>W1869*Settings!$C$13*(INDEX(W$258:W$269,$D1887)+INDEX(W$245:W$256,$D1887))</f>
        <v/>
      </c>
      <c r="X1887" s="47">
        <f>X1869*Settings!$C$13*(INDEX(X$258:X$269,$D1887)+INDEX(X$245:X$256,$D1887))</f>
        <v/>
      </c>
      <c r="Y1887" s="47">
        <f>Y1869*Settings!$C$13*(INDEX(Y$258:Y$269,$D1887)+INDEX(Y$245:Y$256,$D1887))</f>
        <v/>
      </c>
      <c r="Z1887" s="47">
        <f>Z1869*Settings!$C$13*(INDEX(Z$258:Z$269,$D1887)+INDEX(Z$245:Z$256,$D1887))</f>
        <v/>
      </c>
      <c r="AA1887" s="47">
        <f>AA1869*Settings!$C$13*(INDEX(AA$258:AA$269,$D1887)+INDEX(AA$245:AA$256,$D1887))</f>
        <v/>
      </c>
      <c r="AB1887" s="47">
        <f>AB1869*Settings!$C$13*(INDEX(AB$258:AB$269,$D1887)+INDEX(AB$245:AB$256,$D1887))</f>
        <v/>
      </c>
      <c r="AC1887" s="47">
        <f>AC1869*Settings!$C$13*(INDEX(AC$258:AC$269,$D1887)+INDEX(AC$245:AC$256,$D1887))</f>
        <v/>
      </c>
      <c r="AD1887" s="48">
        <f>REVENUE(AD1869,Settings!$C$13,INDEX(AD$258:AD$269,$D1887)+INDEX(AD$245:AD$256,$D1887))</f>
        <v/>
      </c>
      <c r="AE1887" s="25">
        <f>LOWER(Settings!$C$4)&amp;".mit."&amp;$A1887&amp;IF($C1887="","","."&amp;$C1887&amp;"."&amp;$B1887)&amp;IF(INDEX(Variables!$D$5:$D$105,MATCH($A1887,Variables!$A$5:$A$105,0))="","","."&amp;INDEX(Variables!$D$5:$D$105,MATCH($A1887,Variables!$A$5:$A$105,0)))&amp;"."&amp;AE$5</f>
        <v/>
      </c>
      <c r="AF1887" s="46">
        <f>AF1869*Settings!$C$13*(INDEX(AF$258:AF$269,$D1887)+INDEX(AF$245:AF$256,$D1887))</f>
        <v/>
      </c>
      <c r="AG1887" s="47">
        <f>AG1869*Settings!$C$13*(INDEX(AG$258:AG$269,$D1887)+INDEX(AG$245:AG$256,$D1887))</f>
        <v/>
      </c>
      <c r="AH1887" s="47">
        <f>AH1869*Settings!$C$13*(INDEX(AH$258:AH$269,$D1887)+INDEX(AH$245:AH$256,$D1887))</f>
        <v/>
      </c>
      <c r="AI1887" s="47">
        <f>AI1869*Settings!$C$13*(INDEX(AI$258:AI$269,$D1887)+INDEX(AI$245:AI$256,$D1887))</f>
        <v/>
      </c>
      <c r="AJ1887" s="47">
        <f>AJ1869*Settings!$C$13*(INDEX(AJ$258:AJ$269,$D1887)+INDEX(AJ$245:AJ$256,$D1887))</f>
        <v/>
      </c>
      <c r="AK1887" s="47">
        <f>AK1869*Settings!$C$13*(INDEX(AK$258:AK$269,$D1887)+INDEX(AK$245:AK$256,$D1887))</f>
        <v/>
      </c>
      <c r="AL1887" s="47">
        <f>AL1869*Settings!$C$13*(INDEX(AL$258:AL$269,$D1887)+INDEX(AL$245:AL$256,$D1887))</f>
        <v/>
      </c>
      <c r="AM1887" s="47">
        <f>AM1869*Settings!$C$13*(INDEX(AM$258:AM$269,$D1887)+INDEX(AM$245:AM$256,$D1887))</f>
        <v/>
      </c>
      <c r="AN1887" s="47">
        <f>AN1869*Settings!$C$13*(INDEX(AN$258:AN$269,$D1887)+INDEX(AN$245:AN$256,$D1887))</f>
        <v/>
      </c>
      <c r="AO1887" s="47">
        <f>AO1869*Settings!$C$13*(INDEX(AO$258:AO$269,$D1887)+INDEX(AO$245:AO$256,$D1887))</f>
        <v/>
      </c>
      <c r="AP1887" s="47">
        <f>AP1869*Settings!$C$13*(INDEX(AP$258:AP$269,$D1887)+INDEX(AP$245:AP$256,$D1887))</f>
        <v/>
      </c>
      <c r="AQ1887" s="47">
        <f>AQ1869*Settings!$C$13*(INDEX(AQ$258:AQ$269,$D1887)+INDEX(AQ$245:AQ$256,$D1887))</f>
        <v/>
      </c>
      <c r="AR1887" s="47">
        <f>AR1869*Settings!$C$13*(INDEX(AR$258:AR$269,$D1887)+INDEX(AR$245:AR$256,$D1887))</f>
        <v/>
      </c>
      <c r="AS1887" s="47">
        <f>AS1869*Settings!$C$13*(INDEX(AS$258:AS$269,$D1887)+INDEX(AS$245:AS$256,$D1887))</f>
        <v/>
      </c>
      <c r="AT1887" s="47">
        <f>AT1869*Settings!$C$13*(INDEX(AT$258:AT$269,$D1887)+INDEX(AT$245:AT$256,$D1887))</f>
        <v/>
      </c>
      <c r="AU1887" s="47">
        <f>AU1869*Settings!$C$13*(INDEX(AU$258:AU$269,$D1887)+INDEX(AU$245:AU$256,$D1887))</f>
        <v/>
      </c>
      <c r="AV1887" s="47">
        <f>AV1869*Settings!$C$13*(INDEX(AV$258:AV$269,$D1887)+INDEX(AV$245:AV$256,$D1887))</f>
        <v/>
      </c>
      <c r="AW1887" s="47">
        <f>AW1869*Settings!$C$13*(INDEX(AW$258:AW$269,$D1887)+INDEX(AW$245:AW$256,$D1887))</f>
        <v/>
      </c>
      <c r="AX1887" s="48">
        <f>REVENUE(AX1869,Settings!$C$13,INDEX(AX$258:AX$269,$D1887)+INDEX(AX$245:AX$256,$D1887))</f>
        <v/>
      </c>
    </row>
    <row r="1888" hidden="1" outlineLevel="2">
      <c r="A1888" s="5" t="inlineStr">
        <is>
          <t>rtx</t>
        </is>
      </c>
      <c r="B1888" s="5" t="inlineStr">
        <is>
          <t>die</t>
        </is>
      </c>
      <c r="C1888" s="5" t="inlineStr">
        <is>
          <t>oen</t>
        </is>
      </c>
      <c r="D1888" s="40">
        <f>INDEX(Inputs!$R$5:$R$132,MATCH($B1888&amp;"|"&amp;$C1888,Inputs!$A$5:$A$132,0))</f>
        <v/>
      </c>
      <c r="E1888" s="39" t="n"/>
      <c r="F1888" s="39" t="n"/>
      <c r="G1888" s="39" t="n"/>
      <c r="H1888" s="5">
        <f>INDEX(Variables!$B$5:$B$105,MATCH($A1888,Variables!$A$5:$A$105,0))&amp;IF($C1888="",""," | "&amp;INDEX(Mapping!$B$5:$B$26,MATCH($C1888,Mapping!$A$5:$A$26,0))&amp;" | "&amp;INDEX(Mapping!$B$30:$B$41,MATCH($B1888,Mapping!$A$30:$A$41,0)))</f>
        <v/>
      </c>
      <c r="I1888" s="5">
        <f>INDEX(Variables!$C$5:$C$105,MATCH($A1888,Variables!$A$5:$A$105,0))</f>
        <v/>
      </c>
      <c r="J1888" s="5">
        <f>INDEX(Variables!$E$5:$E$105,MATCH($A1888,Variables!$A$5:$A$105,0))</f>
        <v/>
      </c>
      <c r="K1888" s="25">
        <f>LOWER(Settings!$C$4)&amp;".mit."&amp;$A1888&amp;IF($C1888="","","."&amp;$C1888&amp;"."&amp;$B1888)&amp;IF(INDEX(Variables!$D$5:$D$105,MATCH($A1888,Variables!$A$5:$A$105,0))="","","."&amp;INDEX(Variables!$D$5:$D$105,MATCH($A1888,Variables!$A$5:$A$105,0)))&amp;"."&amp;K$5</f>
        <v/>
      </c>
      <c r="L1888" s="46">
        <f>L1870*Settings!$C$13*(INDEX(L$258:L$269,$D1888)+INDEX(L$245:L$256,$D1888))</f>
        <v/>
      </c>
      <c r="M1888" s="47">
        <f>M1870*Settings!$C$13*(INDEX(M$258:M$269,$D1888)+INDEX(M$245:M$256,$D1888))</f>
        <v/>
      </c>
      <c r="N1888" s="47">
        <f>N1870*Settings!$C$13*(INDEX(N$258:N$269,$D1888)+INDEX(N$245:N$256,$D1888))</f>
        <v/>
      </c>
      <c r="O1888" s="47">
        <f>O1870*Settings!$C$13*(INDEX(O$258:O$269,$D1888)+INDEX(O$245:O$256,$D1888))</f>
        <v/>
      </c>
      <c r="P1888" s="47">
        <f>P1870*Settings!$C$13*(INDEX(P$258:P$269,$D1888)+INDEX(P$245:P$256,$D1888))</f>
        <v/>
      </c>
      <c r="Q1888" s="47">
        <f>Q1870*Settings!$C$13*(INDEX(Q$258:Q$269,$D1888)+INDEX(Q$245:Q$256,$D1888))</f>
        <v/>
      </c>
      <c r="R1888" s="47">
        <f>R1870*Settings!$C$13*(INDEX(R$258:R$269,$D1888)+INDEX(R$245:R$256,$D1888))</f>
        <v/>
      </c>
      <c r="S1888" s="47">
        <f>S1870*Settings!$C$13*(INDEX(S$258:S$269,$D1888)+INDEX(S$245:S$256,$D1888))</f>
        <v/>
      </c>
      <c r="T1888" s="47">
        <f>T1870*Settings!$C$13*(INDEX(T$258:T$269,$D1888)+INDEX(T$245:T$256,$D1888))</f>
        <v/>
      </c>
      <c r="U1888" s="47">
        <f>U1870*Settings!$C$13*(INDEX(U$258:U$269,$D1888)+INDEX(U$245:U$256,$D1888))</f>
        <v/>
      </c>
      <c r="V1888" s="47">
        <f>V1870*Settings!$C$13*(INDEX(V$258:V$269,$D1888)+INDEX(V$245:V$256,$D1888))</f>
        <v/>
      </c>
      <c r="W1888" s="47">
        <f>W1870*Settings!$C$13*(INDEX(W$258:W$269,$D1888)+INDEX(W$245:W$256,$D1888))</f>
        <v/>
      </c>
      <c r="X1888" s="47">
        <f>X1870*Settings!$C$13*(INDEX(X$258:X$269,$D1888)+INDEX(X$245:X$256,$D1888))</f>
        <v/>
      </c>
      <c r="Y1888" s="47">
        <f>Y1870*Settings!$C$13*(INDEX(Y$258:Y$269,$D1888)+INDEX(Y$245:Y$256,$D1888))</f>
        <v/>
      </c>
      <c r="Z1888" s="47">
        <f>Z1870*Settings!$C$13*(INDEX(Z$258:Z$269,$D1888)+INDEX(Z$245:Z$256,$D1888))</f>
        <v/>
      </c>
      <c r="AA1888" s="47">
        <f>AA1870*Settings!$C$13*(INDEX(AA$258:AA$269,$D1888)+INDEX(AA$245:AA$256,$D1888))</f>
        <v/>
      </c>
      <c r="AB1888" s="47">
        <f>AB1870*Settings!$C$13*(INDEX(AB$258:AB$269,$D1888)+INDEX(AB$245:AB$256,$D1888))</f>
        <v/>
      </c>
      <c r="AC1888" s="47">
        <f>AC1870*Settings!$C$13*(INDEX(AC$258:AC$269,$D1888)+INDEX(AC$245:AC$256,$D1888))</f>
        <v/>
      </c>
      <c r="AD1888" s="48">
        <f>REVENUE(AD1870,Settings!$C$13,INDEX(AD$258:AD$269,$D1888)+INDEX(AD$245:AD$256,$D1888))</f>
        <v/>
      </c>
      <c r="AE1888" s="25">
        <f>LOWER(Settings!$C$4)&amp;".mit."&amp;$A1888&amp;IF($C1888="","","."&amp;$C1888&amp;"."&amp;$B1888)&amp;IF(INDEX(Variables!$D$5:$D$105,MATCH($A1888,Variables!$A$5:$A$105,0))="","","."&amp;INDEX(Variables!$D$5:$D$105,MATCH($A1888,Variables!$A$5:$A$105,0)))&amp;"."&amp;AE$5</f>
        <v/>
      </c>
      <c r="AF1888" s="46">
        <f>AF1870*Settings!$C$13*(INDEX(AF$258:AF$269,$D1888)+INDEX(AF$245:AF$256,$D1888))</f>
        <v/>
      </c>
      <c r="AG1888" s="47">
        <f>AG1870*Settings!$C$13*(INDEX(AG$258:AG$269,$D1888)+INDEX(AG$245:AG$256,$D1888))</f>
        <v/>
      </c>
      <c r="AH1888" s="47">
        <f>AH1870*Settings!$C$13*(INDEX(AH$258:AH$269,$D1888)+INDEX(AH$245:AH$256,$D1888))</f>
        <v/>
      </c>
      <c r="AI1888" s="47">
        <f>AI1870*Settings!$C$13*(INDEX(AI$258:AI$269,$D1888)+INDEX(AI$245:AI$256,$D1888))</f>
        <v/>
      </c>
      <c r="AJ1888" s="47">
        <f>AJ1870*Settings!$C$13*(INDEX(AJ$258:AJ$269,$D1888)+INDEX(AJ$245:AJ$256,$D1888))</f>
        <v/>
      </c>
      <c r="AK1888" s="47">
        <f>AK1870*Settings!$C$13*(INDEX(AK$258:AK$269,$D1888)+INDEX(AK$245:AK$256,$D1888))</f>
        <v/>
      </c>
      <c r="AL1888" s="47">
        <f>AL1870*Settings!$C$13*(INDEX(AL$258:AL$269,$D1888)+INDEX(AL$245:AL$256,$D1888))</f>
        <v/>
      </c>
      <c r="AM1888" s="47">
        <f>AM1870*Settings!$C$13*(INDEX(AM$258:AM$269,$D1888)+INDEX(AM$245:AM$256,$D1888))</f>
        <v/>
      </c>
      <c r="AN1888" s="47">
        <f>AN1870*Settings!$C$13*(INDEX(AN$258:AN$269,$D1888)+INDEX(AN$245:AN$256,$D1888))</f>
        <v/>
      </c>
      <c r="AO1888" s="47">
        <f>AO1870*Settings!$C$13*(INDEX(AO$258:AO$269,$D1888)+INDEX(AO$245:AO$256,$D1888))</f>
        <v/>
      </c>
      <c r="AP1888" s="47">
        <f>AP1870*Settings!$C$13*(INDEX(AP$258:AP$269,$D1888)+INDEX(AP$245:AP$256,$D1888))</f>
        <v/>
      </c>
      <c r="AQ1888" s="47">
        <f>AQ1870*Settings!$C$13*(INDEX(AQ$258:AQ$269,$D1888)+INDEX(AQ$245:AQ$256,$D1888))</f>
        <v/>
      </c>
      <c r="AR1888" s="47">
        <f>AR1870*Settings!$C$13*(INDEX(AR$258:AR$269,$D1888)+INDEX(AR$245:AR$256,$D1888))</f>
        <v/>
      </c>
      <c r="AS1888" s="47">
        <f>AS1870*Settings!$C$13*(INDEX(AS$258:AS$269,$D1888)+INDEX(AS$245:AS$256,$D1888))</f>
        <v/>
      </c>
      <c r="AT1888" s="47">
        <f>AT1870*Settings!$C$13*(INDEX(AT$258:AT$269,$D1888)+INDEX(AT$245:AT$256,$D1888))</f>
        <v/>
      </c>
      <c r="AU1888" s="47">
        <f>AU1870*Settings!$C$13*(INDEX(AU$258:AU$269,$D1888)+INDEX(AU$245:AU$256,$D1888))</f>
        <v/>
      </c>
      <c r="AV1888" s="47">
        <f>AV1870*Settings!$C$13*(INDEX(AV$258:AV$269,$D1888)+INDEX(AV$245:AV$256,$D1888))</f>
        <v/>
      </c>
      <c r="AW1888" s="47">
        <f>AW1870*Settings!$C$13*(INDEX(AW$258:AW$269,$D1888)+INDEX(AW$245:AW$256,$D1888))</f>
        <v/>
      </c>
      <c r="AX1888" s="48">
        <f>REVENUE(AX1870,Settings!$C$13,INDEX(AX$258:AX$269,$D1888)+INDEX(AX$245:AX$256,$D1888))</f>
        <v/>
      </c>
    </row>
    <row r="1889" hidden="1" outlineLevel="2">
      <c r="A1889" s="5" t="inlineStr">
        <is>
          <t>rtx</t>
        </is>
      </c>
      <c r="B1889" s="5" t="inlineStr">
        <is>
          <t>lpg</t>
        </is>
      </c>
      <c r="C1889" s="5" t="inlineStr">
        <is>
          <t>oen</t>
        </is>
      </c>
      <c r="D1889" s="40">
        <f>INDEX(Inputs!$R$5:$R$132,MATCH($B1889&amp;"|"&amp;$C1889,Inputs!$A$5:$A$132,0))</f>
        <v/>
      </c>
      <c r="E1889" s="39" t="n"/>
      <c r="F1889" s="39" t="n"/>
      <c r="G1889" s="39" t="n"/>
      <c r="H1889" s="5">
        <f>INDEX(Variables!$B$5:$B$105,MATCH($A1889,Variables!$A$5:$A$105,0))&amp;IF($C1889="",""," | "&amp;INDEX(Mapping!$B$5:$B$26,MATCH($C1889,Mapping!$A$5:$A$26,0))&amp;" | "&amp;INDEX(Mapping!$B$30:$B$41,MATCH($B1889,Mapping!$A$30:$A$41,0)))</f>
        <v/>
      </c>
      <c r="I1889" s="5">
        <f>INDEX(Variables!$C$5:$C$105,MATCH($A1889,Variables!$A$5:$A$105,0))</f>
        <v/>
      </c>
      <c r="J1889" s="5">
        <f>INDEX(Variables!$E$5:$E$105,MATCH($A1889,Variables!$A$5:$A$105,0))</f>
        <v/>
      </c>
      <c r="K1889" s="25">
        <f>LOWER(Settings!$C$4)&amp;".mit."&amp;$A1889&amp;IF($C1889="","","."&amp;$C1889&amp;"."&amp;$B1889)&amp;IF(INDEX(Variables!$D$5:$D$105,MATCH($A1889,Variables!$A$5:$A$105,0))="","","."&amp;INDEX(Variables!$D$5:$D$105,MATCH($A1889,Variables!$A$5:$A$105,0)))&amp;"."&amp;K$5</f>
        <v/>
      </c>
      <c r="L1889" s="46">
        <f>L1871*Settings!$C$13*(INDEX(L$258:L$269,$D1889)+INDEX(L$245:L$256,$D1889))</f>
        <v/>
      </c>
      <c r="M1889" s="47">
        <f>M1871*Settings!$C$13*(INDEX(M$258:M$269,$D1889)+INDEX(M$245:M$256,$D1889))</f>
        <v/>
      </c>
      <c r="N1889" s="47">
        <f>N1871*Settings!$C$13*(INDEX(N$258:N$269,$D1889)+INDEX(N$245:N$256,$D1889))</f>
        <v/>
      </c>
      <c r="O1889" s="47">
        <f>O1871*Settings!$C$13*(INDEX(O$258:O$269,$D1889)+INDEX(O$245:O$256,$D1889))</f>
        <v/>
      </c>
      <c r="P1889" s="47">
        <f>P1871*Settings!$C$13*(INDEX(P$258:P$269,$D1889)+INDEX(P$245:P$256,$D1889))</f>
        <v/>
      </c>
      <c r="Q1889" s="47">
        <f>Q1871*Settings!$C$13*(INDEX(Q$258:Q$269,$D1889)+INDEX(Q$245:Q$256,$D1889))</f>
        <v/>
      </c>
      <c r="R1889" s="47">
        <f>R1871*Settings!$C$13*(INDEX(R$258:R$269,$D1889)+INDEX(R$245:R$256,$D1889))</f>
        <v/>
      </c>
      <c r="S1889" s="47">
        <f>S1871*Settings!$C$13*(INDEX(S$258:S$269,$D1889)+INDEX(S$245:S$256,$D1889))</f>
        <v/>
      </c>
      <c r="T1889" s="47">
        <f>T1871*Settings!$C$13*(INDEX(T$258:T$269,$D1889)+INDEX(T$245:T$256,$D1889))</f>
        <v/>
      </c>
      <c r="U1889" s="47">
        <f>U1871*Settings!$C$13*(INDEX(U$258:U$269,$D1889)+INDEX(U$245:U$256,$D1889))</f>
        <v/>
      </c>
      <c r="V1889" s="47">
        <f>V1871*Settings!$C$13*(INDEX(V$258:V$269,$D1889)+INDEX(V$245:V$256,$D1889))</f>
        <v/>
      </c>
      <c r="W1889" s="47">
        <f>W1871*Settings!$C$13*(INDEX(W$258:W$269,$D1889)+INDEX(W$245:W$256,$D1889))</f>
        <v/>
      </c>
      <c r="X1889" s="47">
        <f>X1871*Settings!$C$13*(INDEX(X$258:X$269,$D1889)+INDEX(X$245:X$256,$D1889))</f>
        <v/>
      </c>
      <c r="Y1889" s="47">
        <f>Y1871*Settings!$C$13*(INDEX(Y$258:Y$269,$D1889)+INDEX(Y$245:Y$256,$D1889))</f>
        <v/>
      </c>
      <c r="Z1889" s="47">
        <f>Z1871*Settings!$C$13*(INDEX(Z$258:Z$269,$D1889)+INDEX(Z$245:Z$256,$D1889))</f>
        <v/>
      </c>
      <c r="AA1889" s="47">
        <f>AA1871*Settings!$C$13*(INDEX(AA$258:AA$269,$D1889)+INDEX(AA$245:AA$256,$D1889))</f>
        <v/>
      </c>
      <c r="AB1889" s="47">
        <f>AB1871*Settings!$C$13*(INDEX(AB$258:AB$269,$D1889)+INDEX(AB$245:AB$256,$D1889))</f>
        <v/>
      </c>
      <c r="AC1889" s="47">
        <f>AC1871*Settings!$C$13*(INDEX(AC$258:AC$269,$D1889)+INDEX(AC$245:AC$256,$D1889))</f>
        <v/>
      </c>
      <c r="AD1889" s="48">
        <f>REVENUE(AD1871,Settings!$C$13,INDEX(AD$258:AD$269,$D1889)+INDEX(AD$245:AD$256,$D1889))</f>
        <v/>
      </c>
      <c r="AE1889" s="25">
        <f>LOWER(Settings!$C$4)&amp;".mit."&amp;$A1889&amp;IF($C1889="","","."&amp;$C1889&amp;"."&amp;$B1889)&amp;IF(INDEX(Variables!$D$5:$D$105,MATCH($A1889,Variables!$A$5:$A$105,0))="","","."&amp;INDEX(Variables!$D$5:$D$105,MATCH($A1889,Variables!$A$5:$A$105,0)))&amp;"."&amp;AE$5</f>
        <v/>
      </c>
      <c r="AF1889" s="46">
        <f>AF1871*Settings!$C$13*(INDEX(AF$258:AF$269,$D1889)+INDEX(AF$245:AF$256,$D1889))</f>
        <v/>
      </c>
      <c r="AG1889" s="47">
        <f>AG1871*Settings!$C$13*(INDEX(AG$258:AG$269,$D1889)+INDEX(AG$245:AG$256,$D1889))</f>
        <v/>
      </c>
      <c r="AH1889" s="47">
        <f>AH1871*Settings!$C$13*(INDEX(AH$258:AH$269,$D1889)+INDEX(AH$245:AH$256,$D1889))</f>
        <v/>
      </c>
      <c r="AI1889" s="47">
        <f>AI1871*Settings!$C$13*(INDEX(AI$258:AI$269,$D1889)+INDEX(AI$245:AI$256,$D1889))</f>
        <v/>
      </c>
      <c r="AJ1889" s="47">
        <f>AJ1871*Settings!$C$13*(INDEX(AJ$258:AJ$269,$D1889)+INDEX(AJ$245:AJ$256,$D1889))</f>
        <v/>
      </c>
      <c r="AK1889" s="47">
        <f>AK1871*Settings!$C$13*(INDEX(AK$258:AK$269,$D1889)+INDEX(AK$245:AK$256,$D1889))</f>
        <v/>
      </c>
      <c r="AL1889" s="47">
        <f>AL1871*Settings!$C$13*(INDEX(AL$258:AL$269,$D1889)+INDEX(AL$245:AL$256,$D1889))</f>
        <v/>
      </c>
      <c r="AM1889" s="47">
        <f>AM1871*Settings!$C$13*(INDEX(AM$258:AM$269,$D1889)+INDEX(AM$245:AM$256,$D1889))</f>
        <v/>
      </c>
      <c r="AN1889" s="47">
        <f>AN1871*Settings!$C$13*(INDEX(AN$258:AN$269,$D1889)+INDEX(AN$245:AN$256,$D1889))</f>
        <v/>
      </c>
      <c r="AO1889" s="47">
        <f>AO1871*Settings!$C$13*(INDEX(AO$258:AO$269,$D1889)+INDEX(AO$245:AO$256,$D1889))</f>
        <v/>
      </c>
      <c r="AP1889" s="47">
        <f>AP1871*Settings!$C$13*(INDEX(AP$258:AP$269,$D1889)+INDEX(AP$245:AP$256,$D1889))</f>
        <v/>
      </c>
      <c r="AQ1889" s="47">
        <f>AQ1871*Settings!$C$13*(INDEX(AQ$258:AQ$269,$D1889)+INDEX(AQ$245:AQ$256,$D1889))</f>
        <v/>
      </c>
      <c r="AR1889" s="47">
        <f>AR1871*Settings!$C$13*(INDEX(AR$258:AR$269,$D1889)+INDEX(AR$245:AR$256,$D1889))</f>
        <v/>
      </c>
      <c r="AS1889" s="47">
        <f>AS1871*Settings!$C$13*(INDEX(AS$258:AS$269,$D1889)+INDEX(AS$245:AS$256,$D1889))</f>
        <v/>
      </c>
      <c r="AT1889" s="47">
        <f>AT1871*Settings!$C$13*(INDEX(AT$258:AT$269,$D1889)+INDEX(AT$245:AT$256,$D1889))</f>
        <v/>
      </c>
      <c r="AU1889" s="47">
        <f>AU1871*Settings!$C$13*(INDEX(AU$258:AU$269,$D1889)+INDEX(AU$245:AU$256,$D1889))</f>
        <v/>
      </c>
      <c r="AV1889" s="47">
        <f>AV1871*Settings!$C$13*(INDEX(AV$258:AV$269,$D1889)+INDEX(AV$245:AV$256,$D1889))</f>
        <v/>
      </c>
      <c r="AW1889" s="47">
        <f>AW1871*Settings!$C$13*(INDEX(AW$258:AW$269,$D1889)+INDEX(AW$245:AW$256,$D1889))</f>
        <v/>
      </c>
      <c r="AX1889" s="48">
        <f>REVENUE(AX1871,Settings!$C$13,INDEX(AX$258:AX$269,$D1889)+INDEX(AX$245:AX$256,$D1889))</f>
        <v/>
      </c>
    </row>
    <row r="1890" hidden="1" outlineLevel="2">
      <c r="A1890" s="5" t="inlineStr">
        <is>
          <t>rtx</t>
        </is>
      </c>
      <c r="B1890" s="5" t="inlineStr">
        <is>
          <t>ker</t>
        </is>
      </c>
      <c r="C1890" s="5" t="inlineStr">
        <is>
          <t>oen</t>
        </is>
      </c>
      <c r="D1890" s="40">
        <f>INDEX(Inputs!$R$5:$R$132,MATCH($B1890&amp;"|"&amp;$C1890,Inputs!$A$5:$A$132,0))</f>
        <v/>
      </c>
      <c r="E1890" s="39" t="n"/>
      <c r="F1890" s="39" t="n"/>
      <c r="G1890" s="39" t="n"/>
      <c r="H1890" s="5">
        <f>INDEX(Variables!$B$5:$B$105,MATCH($A1890,Variables!$A$5:$A$105,0))&amp;IF($C1890="",""," | "&amp;INDEX(Mapping!$B$5:$B$26,MATCH($C1890,Mapping!$A$5:$A$26,0))&amp;" | "&amp;INDEX(Mapping!$B$30:$B$41,MATCH($B1890,Mapping!$A$30:$A$41,0)))</f>
        <v/>
      </c>
      <c r="I1890" s="5">
        <f>INDEX(Variables!$C$5:$C$105,MATCH($A1890,Variables!$A$5:$A$105,0))</f>
        <v/>
      </c>
      <c r="J1890" s="5">
        <f>INDEX(Variables!$E$5:$E$105,MATCH($A1890,Variables!$A$5:$A$105,0))</f>
        <v/>
      </c>
      <c r="K1890" s="25">
        <f>LOWER(Settings!$C$4)&amp;".mit."&amp;$A1890&amp;IF($C1890="","","."&amp;$C1890&amp;"."&amp;$B1890)&amp;IF(INDEX(Variables!$D$5:$D$105,MATCH($A1890,Variables!$A$5:$A$105,0))="","","."&amp;INDEX(Variables!$D$5:$D$105,MATCH($A1890,Variables!$A$5:$A$105,0)))&amp;"."&amp;K$5</f>
        <v/>
      </c>
      <c r="L1890" s="46">
        <f>L1872*Settings!$C$13*(INDEX(L$258:L$269,$D1890)+INDEX(L$245:L$256,$D1890))</f>
        <v/>
      </c>
      <c r="M1890" s="47">
        <f>M1872*Settings!$C$13*(INDEX(M$258:M$269,$D1890)+INDEX(M$245:M$256,$D1890))</f>
        <v/>
      </c>
      <c r="N1890" s="47">
        <f>N1872*Settings!$C$13*(INDEX(N$258:N$269,$D1890)+INDEX(N$245:N$256,$D1890))</f>
        <v/>
      </c>
      <c r="O1890" s="47">
        <f>O1872*Settings!$C$13*(INDEX(O$258:O$269,$D1890)+INDEX(O$245:O$256,$D1890))</f>
        <v/>
      </c>
      <c r="P1890" s="47">
        <f>P1872*Settings!$C$13*(INDEX(P$258:P$269,$D1890)+INDEX(P$245:P$256,$D1890))</f>
        <v/>
      </c>
      <c r="Q1890" s="47">
        <f>Q1872*Settings!$C$13*(INDEX(Q$258:Q$269,$D1890)+INDEX(Q$245:Q$256,$D1890))</f>
        <v/>
      </c>
      <c r="R1890" s="47">
        <f>R1872*Settings!$C$13*(INDEX(R$258:R$269,$D1890)+INDEX(R$245:R$256,$D1890))</f>
        <v/>
      </c>
      <c r="S1890" s="47">
        <f>S1872*Settings!$C$13*(INDEX(S$258:S$269,$D1890)+INDEX(S$245:S$256,$D1890))</f>
        <v/>
      </c>
      <c r="T1890" s="47">
        <f>T1872*Settings!$C$13*(INDEX(T$258:T$269,$D1890)+INDEX(T$245:T$256,$D1890))</f>
        <v/>
      </c>
      <c r="U1890" s="47">
        <f>U1872*Settings!$C$13*(INDEX(U$258:U$269,$D1890)+INDEX(U$245:U$256,$D1890))</f>
        <v/>
      </c>
      <c r="V1890" s="47">
        <f>V1872*Settings!$C$13*(INDEX(V$258:V$269,$D1890)+INDEX(V$245:V$256,$D1890))</f>
        <v/>
      </c>
      <c r="W1890" s="47">
        <f>W1872*Settings!$C$13*(INDEX(W$258:W$269,$D1890)+INDEX(W$245:W$256,$D1890))</f>
        <v/>
      </c>
      <c r="X1890" s="47">
        <f>X1872*Settings!$C$13*(INDEX(X$258:X$269,$D1890)+INDEX(X$245:X$256,$D1890))</f>
        <v/>
      </c>
      <c r="Y1890" s="47">
        <f>Y1872*Settings!$C$13*(INDEX(Y$258:Y$269,$D1890)+INDEX(Y$245:Y$256,$D1890))</f>
        <v/>
      </c>
      <c r="Z1890" s="47">
        <f>Z1872*Settings!$C$13*(INDEX(Z$258:Z$269,$D1890)+INDEX(Z$245:Z$256,$D1890))</f>
        <v/>
      </c>
      <c r="AA1890" s="47">
        <f>AA1872*Settings!$C$13*(INDEX(AA$258:AA$269,$D1890)+INDEX(AA$245:AA$256,$D1890))</f>
        <v/>
      </c>
      <c r="AB1890" s="47">
        <f>AB1872*Settings!$C$13*(INDEX(AB$258:AB$269,$D1890)+INDEX(AB$245:AB$256,$D1890))</f>
        <v/>
      </c>
      <c r="AC1890" s="47">
        <f>AC1872*Settings!$C$13*(INDEX(AC$258:AC$269,$D1890)+INDEX(AC$245:AC$256,$D1890))</f>
        <v/>
      </c>
      <c r="AD1890" s="48">
        <f>REVENUE(AD1872,Settings!$C$13,INDEX(AD$258:AD$269,$D1890)+INDEX(AD$245:AD$256,$D1890))</f>
        <v/>
      </c>
      <c r="AE1890" s="25">
        <f>LOWER(Settings!$C$4)&amp;".mit."&amp;$A1890&amp;IF($C1890="","","."&amp;$C1890&amp;"."&amp;$B1890)&amp;IF(INDEX(Variables!$D$5:$D$105,MATCH($A1890,Variables!$A$5:$A$105,0))="","","."&amp;INDEX(Variables!$D$5:$D$105,MATCH($A1890,Variables!$A$5:$A$105,0)))&amp;"."&amp;AE$5</f>
        <v/>
      </c>
      <c r="AF1890" s="46">
        <f>AF1872*Settings!$C$13*(INDEX(AF$258:AF$269,$D1890)+INDEX(AF$245:AF$256,$D1890))</f>
        <v/>
      </c>
      <c r="AG1890" s="47">
        <f>AG1872*Settings!$C$13*(INDEX(AG$258:AG$269,$D1890)+INDEX(AG$245:AG$256,$D1890))</f>
        <v/>
      </c>
      <c r="AH1890" s="47">
        <f>AH1872*Settings!$C$13*(INDEX(AH$258:AH$269,$D1890)+INDEX(AH$245:AH$256,$D1890))</f>
        <v/>
      </c>
      <c r="AI1890" s="47">
        <f>AI1872*Settings!$C$13*(INDEX(AI$258:AI$269,$D1890)+INDEX(AI$245:AI$256,$D1890))</f>
        <v/>
      </c>
      <c r="AJ1890" s="47">
        <f>AJ1872*Settings!$C$13*(INDEX(AJ$258:AJ$269,$D1890)+INDEX(AJ$245:AJ$256,$D1890))</f>
        <v/>
      </c>
      <c r="AK1890" s="47">
        <f>AK1872*Settings!$C$13*(INDEX(AK$258:AK$269,$D1890)+INDEX(AK$245:AK$256,$D1890))</f>
        <v/>
      </c>
      <c r="AL1890" s="47">
        <f>AL1872*Settings!$C$13*(INDEX(AL$258:AL$269,$D1890)+INDEX(AL$245:AL$256,$D1890))</f>
        <v/>
      </c>
      <c r="AM1890" s="47">
        <f>AM1872*Settings!$C$13*(INDEX(AM$258:AM$269,$D1890)+INDEX(AM$245:AM$256,$D1890))</f>
        <v/>
      </c>
      <c r="AN1890" s="47">
        <f>AN1872*Settings!$C$13*(INDEX(AN$258:AN$269,$D1890)+INDEX(AN$245:AN$256,$D1890))</f>
        <v/>
      </c>
      <c r="AO1890" s="47">
        <f>AO1872*Settings!$C$13*(INDEX(AO$258:AO$269,$D1890)+INDEX(AO$245:AO$256,$D1890))</f>
        <v/>
      </c>
      <c r="AP1890" s="47">
        <f>AP1872*Settings!$C$13*(INDEX(AP$258:AP$269,$D1890)+INDEX(AP$245:AP$256,$D1890))</f>
        <v/>
      </c>
      <c r="AQ1890" s="47">
        <f>AQ1872*Settings!$C$13*(INDEX(AQ$258:AQ$269,$D1890)+INDEX(AQ$245:AQ$256,$D1890))</f>
        <v/>
      </c>
      <c r="AR1890" s="47">
        <f>AR1872*Settings!$C$13*(INDEX(AR$258:AR$269,$D1890)+INDEX(AR$245:AR$256,$D1890))</f>
        <v/>
      </c>
      <c r="AS1890" s="47">
        <f>AS1872*Settings!$C$13*(INDEX(AS$258:AS$269,$D1890)+INDEX(AS$245:AS$256,$D1890))</f>
        <v/>
      </c>
      <c r="AT1890" s="47">
        <f>AT1872*Settings!$C$13*(INDEX(AT$258:AT$269,$D1890)+INDEX(AT$245:AT$256,$D1890))</f>
        <v/>
      </c>
      <c r="AU1890" s="47">
        <f>AU1872*Settings!$C$13*(INDEX(AU$258:AU$269,$D1890)+INDEX(AU$245:AU$256,$D1890))</f>
        <v/>
      </c>
      <c r="AV1890" s="47">
        <f>AV1872*Settings!$C$13*(INDEX(AV$258:AV$269,$D1890)+INDEX(AV$245:AV$256,$D1890))</f>
        <v/>
      </c>
      <c r="AW1890" s="47">
        <f>AW1872*Settings!$C$13*(INDEX(AW$258:AW$269,$D1890)+INDEX(AW$245:AW$256,$D1890))</f>
        <v/>
      </c>
      <c r="AX1890" s="48">
        <f>REVENUE(AX1872,Settings!$C$13,INDEX(AX$258:AX$269,$D1890)+INDEX(AX$245:AX$256,$D1890))</f>
        <v/>
      </c>
    </row>
    <row r="1891" hidden="1" outlineLevel="2">
      <c r="A1891" s="5" t="inlineStr">
        <is>
          <t>rtx</t>
        </is>
      </c>
      <c r="B1891" s="5" t="inlineStr">
        <is>
          <t>oop</t>
        </is>
      </c>
      <c r="C1891" s="5" t="inlineStr">
        <is>
          <t>oen</t>
        </is>
      </c>
      <c r="D1891" s="40">
        <f>INDEX(Inputs!$R$5:$R$132,MATCH($B1891&amp;"|"&amp;$C1891,Inputs!$A$5:$A$132,0))</f>
        <v/>
      </c>
      <c r="E1891" s="39" t="n"/>
      <c r="F1891" s="39" t="n"/>
      <c r="G1891" s="39" t="n"/>
      <c r="H1891" s="5">
        <f>INDEX(Variables!$B$5:$B$105,MATCH($A1891,Variables!$A$5:$A$105,0))&amp;IF($C1891="",""," | "&amp;INDEX(Mapping!$B$5:$B$26,MATCH($C1891,Mapping!$A$5:$A$26,0))&amp;" | "&amp;INDEX(Mapping!$B$30:$B$41,MATCH($B1891,Mapping!$A$30:$A$41,0)))</f>
        <v/>
      </c>
      <c r="I1891" s="5">
        <f>INDEX(Variables!$C$5:$C$105,MATCH($A1891,Variables!$A$5:$A$105,0))</f>
        <v/>
      </c>
      <c r="J1891" s="5">
        <f>INDEX(Variables!$E$5:$E$105,MATCH($A1891,Variables!$A$5:$A$105,0))</f>
        <v/>
      </c>
      <c r="K1891" s="25">
        <f>LOWER(Settings!$C$4)&amp;".mit."&amp;$A1891&amp;IF($C1891="","","."&amp;$C1891&amp;"."&amp;$B1891)&amp;IF(INDEX(Variables!$D$5:$D$105,MATCH($A1891,Variables!$A$5:$A$105,0))="","","."&amp;INDEX(Variables!$D$5:$D$105,MATCH($A1891,Variables!$A$5:$A$105,0)))&amp;"."&amp;K$5</f>
        <v/>
      </c>
      <c r="L1891" s="46">
        <f>L1873*Settings!$C$13*(INDEX(L$258:L$269,$D1891)+INDEX(L$245:L$256,$D1891))</f>
        <v/>
      </c>
      <c r="M1891" s="47">
        <f>M1873*Settings!$C$13*(INDEX(M$258:M$269,$D1891)+INDEX(M$245:M$256,$D1891))</f>
        <v/>
      </c>
      <c r="N1891" s="47">
        <f>N1873*Settings!$C$13*(INDEX(N$258:N$269,$D1891)+INDEX(N$245:N$256,$D1891))</f>
        <v/>
      </c>
      <c r="O1891" s="47">
        <f>O1873*Settings!$C$13*(INDEX(O$258:O$269,$D1891)+INDEX(O$245:O$256,$D1891))</f>
        <v/>
      </c>
      <c r="P1891" s="47">
        <f>P1873*Settings!$C$13*(INDEX(P$258:P$269,$D1891)+INDEX(P$245:P$256,$D1891))</f>
        <v/>
      </c>
      <c r="Q1891" s="47">
        <f>Q1873*Settings!$C$13*(INDEX(Q$258:Q$269,$D1891)+INDEX(Q$245:Q$256,$D1891))</f>
        <v/>
      </c>
      <c r="R1891" s="47">
        <f>R1873*Settings!$C$13*(INDEX(R$258:R$269,$D1891)+INDEX(R$245:R$256,$D1891))</f>
        <v/>
      </c>
      <c r="S1891" s="47">
        <f>S1873*Settings!$C$13*(INDEX(S$258:S$269,$D1891)+INDEX(S$245:S$256,$D1891))</f>
        <v/>
      </c>
      <c r="T1891" s="47">
        <f>T1873*Settings!$C$13*(INDEX(T$258:T$269,$D1891)+INDEX(T$245:T$256,$D1891))</f>
        <v/>
      </c>
      <c r="U1891" s="47">
        <f>U1873*Settings!$C$13*(INDEX(U$258:U$269,$D1891)+INDEX(U$245:U$256,$D1891))</f>
        <v/>
      </c>
      <c r="V1891" s="47">
        <f>V1873*Settings!$C$13*(INDEX(V$258:V$269,$D1891)+INDEX(V$245:V$256,$D1891))</f>
        <v/>
      </c>
      <c r="W1891" s="47">
        <f>W1873*Settings!$C$13*(INDEX(W$258:W$269,$D1891)+INDEX(W$245:W$256,$D1891))</f>
        <v/>
      </c>
      <c r="X1891" s="47">
        <f>X1873*Settings!$C$13*(INDEX(X$258:X$269,$D1891)+INDEX(X$245:X$256,$D1891))</f>
        <v/>
      </c>
      <c r="Y1891" s="47">
        <f>Y1873*Settings!$C$13*(INDEX(Y$258:Y$269,$D1891)+INDEX(Y$245:Y$256,$D1891))</f>
        <v/>
      </c>
      <c r="Z1891" s="47">
        <f>Z1873*Settings!$C$13*(INDEX(Z$258:Z$269,$D1891)+INDEX(Z$245:Z$256,$D1891))</f>
        <v/>
      </c>
      <c r="AA1891" s="47">
        <f>AA1873*Settings!$C$13*(INDEX(AA$258:AA$269,$D1891)+INDEX(AA$245:AA$256,$D1891))</f>
        <v/>
      </c>
      <c r="AB1891" s="47">
        <f>AB1873*Settings!$C$13*(INDEX(AB$258:AB$269,$D1891)+INDEX(AB$245:AB$256,$D1891))</f>
        <v/>
      </c>
      <c r="AC1891" s="47">
        <f>AC1873*Settings!$C$13*(INDEX(AC$258:AC$269,$D1891)+INDEX(AC$245:AC$256,$D1891))</f>
        <v/>
      </c>
      <c r="AD1891" s="48">
        <f>REVENUE(AD1873,Settings!$C$13,INDEX(AD$258:AD$269,$D1891)+INDEX(AD$245:AD$256,$D1891))</f>
        <v/>
      </c>
      <c r="AE1891" s="25">
        <f>LOWER(Settings!$C$4)&amp;".mit."&amp;$A1891&amp;IF($C1891="","","."&amp;$C1891&amp;"."&amp;$B1891)&amp;IF(INDEX(Variables!$D$5:$D$105,MATCH($A1891,Variables!$A$5:$A$105,0))="","","."&amp;INDEX(Variables!$D$5:$D$105,MATCH($A1891,Variables!$A$5:$A$105,0)))&amp;"."&amp;AE$5</f>
        <v/>
      </c>
      <c r="AF1891" s="46">
        <f>AF1873*Settings!$C$13*(INDEX(AF$258:AF$269,$D1891)+INDEX(AF$245:AF$256,$D1891))</f>
        <v/>
      </c>
      <c r="AG1891" s="47">
        <f>AG1873*Settings!$C$13*(INDEX(AG$258:AG$269,$D1891)+INDEX(AG$245:AG$256,$D1891))</f>
        <v/>
      </c>
      <c r="AH1891" s="47">
        <f>AH1873*Settings!$C$13*(INDEX(AH$258:AH$269,$D1891)+INDEX(AH$245:AH$256,$D1891))</f>
        <v/>
      </c>
      <c r="AI1891" s="47">
        <f>AI1873*Settings!$C$13*(INDEX(AI$258:AI$269,$D1891)+INDEX(AI$245:AI$256,$D1891))</f>
        <v/>
      </c>
      <c r="AJ1891" s="47">
        <f>AJ1873*Settings!$C$13*(INDEX(AJ$258:AJ$269,$D1891)+INDEX(AJ$245:AJ$256,$D1891))</f>
        <v/>
      </c>
      <c r="AK1891" s="47">
        <f>AK1873*Settings!$C$13*(INDEX(AK$258:AK$269,$D1891)+INDEX(AK$245:AK$256,$D1891))</f>
        <v/>
      </c>
      <c r="AL1891" s="47">
        <f>AL1873*Settings!$C$13*(INDEX(AL$258:AL$269,$D1891)+INDEX(AL$245:AL$256,$D1891))</f>
        <v/>
      </c>
      <c r="AM1891" s="47">
        <f>AM1873*Settings!$C$13*(INDEX(AM$258:AM$269,$D1891)+INDEX(AM$245:AM$256,$D1891))</f>
        <v/>
      </c>
      <c r="AN1891" s="47">
        <f>AN1873*Settings!$C$13*(INDEX(AN$258:AN$269,$D1891)+INDEX(AN$245:AN$256,$D1891))</f>
        <v/>
      </c>
      <c r="AO1891" s="47">
        <f>AO1873*Settings!$C$13*(INDEX(AO$258:AO$269,$D1891)+INDEX(AO$245:AO$256,$D1891))</f>
        <v/>
      </c>
      <c r="AP1891" s="47">
        <f>AP1873*Settings!$C$13*(INDEX(AP$258:AP$269,$D1891)+INDEX(AP$245:AP$256,$D1891))</f>
        <v/>
      </c>
      <c r="AQ1891" s="47">
        <f>AQ1873*Settings!$C$13*(INDEX(AQ$258:AQ$269,$D1891)+INDEX(AQ$245:AQ$256,$D1891))</f>
        <v/>
      </c>
      <c r="AR1891" s="47">
        <f>AR1873*Settings!$C$13*(INDEX(AR$258:AR$269,$D1891)+INDEX(AR$245:AR$256,$D1891))</f>
        <v/>
      </c>
      <c r="AS1891" s="47">
        <f>AS1873*Settings!$C$13*(INDEX(AS$258:AS$269,$D1891)+INDEX(AS$245:AS$256,$D1891))</f>
        <v/>
      </c>
      <c r="AT1891" s="47">
        <f>AT1873*Settings!$C$13*(INDEX(AT$258:AT$269,$D1891)+INDEX(AT$245:AT$256,$D1891))</f>
        <v/>
      </c>
      <c r="AU1891" s="47">
        <f>AU1873*Settings!$C$13*(INDEX(AU$258:AU$269,$D1891)+INDEX(AU$245:AU$256,$D1891))</f>
        <v/>
      </c>
      <c r="AV1891" s="47">
        <f>AV1873*Settings!$C$13*(INDEX(AV$258:AV$269,$D1891)+INDEX(AV$245:AV$256,$D1891))</f>
        <v/>
      </c>
      <c r="AW1891" s="47">
        <f>AW1873*Settings!$C$13*(INDEX(AW$258:AW$269,$D1891)+INDEX(AW$245:AW$256,$D1891))</f>
        <v/>
      </c>
      <c r="AX1891" s="48">
        <f>REVENUE(AX1873,Settings!$C$13,INDEX(AX$258:AX$269,$D1891)+INDEX(AX$245:AX$256,$D1891))</f>
        <v/>
      </c>
    </row>
    <row r="1892" hidden="1" outlineLevel="2">
      <c r="A1892" s="5" t="inlineStr">
        <is>
          <t>rtx</t>
        </is>
      </c>
      <c r="B1892" s="5" t="inlineStr">
        <is>
          <t>bio</t>
        </is>
      </c>
      <c r="C1892" s="5" t="inlineStr">
        <is>
          <t>oen</t>
        </is>
      </c>
      <c r="D1892" s="40">
        <f>INDEX(Inputs!$R$5:$R$132,MATCH($B1892&amp;"|"&amp;$C1892,Inputs!$A$5:$A$132,0))</f>
        <v/>
      </c>
      <c r="E1892" s="39" t="n"/>
      <c r="F1892" s="39" t="n"/>
      <c r="G1892" s="39" t="n"/>
      <c r="H1892" s="5">
        <f>INDEX(Variables!$B$5:$B$105,MATCH($A1892,Variables!$A$5:$A$105,0))&amp;IF($C1892="",""," | "&amp;INDEX(Mapping!$B$5:$B$26,MATCH($C1892,Mapping!$A$5:$A$26,0))&amp;" | "&amp;INDEX(Mapping!$B$30:$B$41,MATCH($B1892,Mapping!$A$30:$A$41,0)))</f>
        <v/>
      </c>
      <c r="I1892" s="5">
        <f>INDEX(Variables!$C$5:$C$105,MATCH($A1892,Variables!$A$5:$A$105,0))</f>
        <v/>
      </c>
      <c r="J1892" s="5">
        <f>INDEX(Variables!$E$5:$E$105,MATCH($A1892,Variables!$A$5:$A$105,0))</f>
        <v/>
      </c>
      <c r="K1892" s="25">
        <f>LOWER(Settings!$C$4)&amp;".mit."&amp;$A1892&amp;IF($C1892="","","."&amp;$C1892&amp;"."&amp;$B1892)&amp;IF(INDEX(Variables!$D$5:$D$105,MATCH($A1892,Variables!$A$5:$A$105,0))="","","."&amp;INDEX(Variables!$D$5:$D$105,MATCH($A1892,Variables!$A$5:$A$105,0)))&amp;"."&amp;K$5</f>
        <v/>
      </c>
      <c r="L1892" s="46">
        <f>L1874*Settings!$C$13*(INDEX(L$258:L$269,$D1892)+INDEX(L$245:L$256,$D1892))</f>
        <v/>
      </c>
      <c r="M1892" s="47">
        <f>M1874*Settings!$C$13*(INDEX(M$258:M$269,$D1892)+INDEX(M$245:M$256,$D1892))</f>
        <v/>
      </c>
      <c r="N1892" s="47">
        <f>N1874*Settings!$C$13*(INDEX(N$258:N$269,$D1892)+INDEX(N$245:N$256,$D1892))</f>
        <v/>
      </c>
      <c r="O1892" s="47">
        <f>O1874*Settings!$C$13*(INDEX(O$258:O$269,$D1892)+INDEX(O$245:O$256,$D1892))</f>
        <v/>
      </c>
      <c r="P1892" s="47">
        <f>P1874*Settings!$C$13*(INDEX(P$258:P$269,$D1892)+INDEX(P$245:P$256,$D1892))</f>
        <v/>
      </c>
      <c r="Q1892" s="47">
        <f>Q1874*Settings!$C$13*(INDEX(Q$258:Q$269,$D1892)+INDEX(Q$245:Q$256,$D1892))</f>
        <v/>
      </c>
      <c r="R1892" s="47">
        <f>R1874*Settings!$C$13*(INDEX(R$258:R$269,$D1892)+INDEX(R$245:R$256,$D1892))</f>
        <v/>
      </c>
      <c r="S1892" s="47">
        <f>S1874*Settings!$C$13*(INDEX(S$258:S$269,$D1892)+INDEX(S$245:S$256,$D1892))</f>
        <v/>
      </c>
      <c r="T1892" s="47">
        <f>T1874*Settings!$C$13*(INDEX(T$258:T$269,$D1892)+INDEX(T$245:T$256,$D1892))</f>
        <v/>
      </c>
      <c r="U1892" s="47">
        <f>U1874*Settings!$C$13*(INDEX(U$258:U$269,$D1892)+INDEX(U$245:U$256,$D1892))</f>
        <v/>
      </c>
      <c r="V1892" s="47">
        <f>V1874*Settings!$C$13*(INDEX(V$258:V$269,$D1892)+INDEX(V$245:V$256,$D1892))</f>
        <v/>
      </c>
      <c r="W1892" s="47">
        <f>W1874*Settings!$C$13*(INDEX(W$258:W$269,$D1892)+INDEX(W$245:W$256,$D1892))</f>
        <v/>
      </c>
      <c r="X1892" s="47">
        <f>X1874*Settings!$C$13*(INDEX(X$258:X$269,$D1892)+INDEX(X$245:X$256,$D1892))</f>
        <v/>
      </c>
      <c r="Y1892" s="47">
        <f>Y1874*Settings!$C$13*(INDEX(Y$258:Y$269,$D1892)+INDEX(Y$245:Y$256,$D1892))</f>
        <v/>
      </c>
      <c r="Z1892" s="47">
        <f>Z1874*Settings!$C$13*(INDEX(Z$258:Z$269,$D1892)+INDEX(Z$245:Z$256,$D1892))</f>
        <v/>
      </c>
      <c r="AA1892" s="47">
        <f>AA1874*Settings!$C$13*(INDEX(AA$258:AA$269,$D1892)+INDEX(AA$245:AA$256,$D1892))</f>
        <v/>
      </c>
      <c r="AB1892" s="47">
        <f>AB1874*Settings!$C$13*(INDEX(AB$258:AB$269,$D1892)+INDEX(AB$245:AB$256,$D1892))</f>
        <v/>
      </c>
      <c r="AC1892" s="47">
        <f>AC1874*Settings!$C$13*(INDEX(AC$258:AC$269,$D1892)+INDEX(AC$245:AC$256,$D1892))</f>
        <v/>
      </c>
      <c r="AD1892" s="48">
        <f>REVENUE(AD1874,Settings!$C$13,INDEX(AD$258:AD$269,$D1892)+INDEX(AD$245:AD$256,$D1892))</f>
        <v/>
      </c>
      <c r="AE1892" s="25">
        <f>LOWER(Settings!$C$4)&amp;".mit."&amp;$A1892&amp;IF($C1892="","","."&amp;$C1892&amp;"."&amp;$B1892)&amp;IF(INDEX(Variables!$D$5:$D$105,MATCH($A1892,Variables!$A$5:$A$105,0))="","","."&amp;INDEX(Variables!$D$5:$D$105,MATCH($A1892,Variables!$A$5:$A$105,0)))&amp;"."&amp;AE$5</f>
        <v/>
      </c>
      <c r="AF1892" s="46">
        <f>AF1874*Settings!$C$13*(INDEX(AF$258:AF$269,$D1892)+INDEX(AF$245:AF$256,$D1892))</f>
        <v/>
      </c>
      <c r="AG1892" s="47">
        <f>AG1874*Settings!$C$13*(INDEX(AG$258:AG$269,$D1892)+INDEX(AG$245:AG$256,$D1892))</f>
        <v/>
      </c>
      <c r="AH1892" s="47">
        <f>AH1874*Settings!$C$13*(INDEX(AH$258:AH$269,$D1892)+INDEX(AH$245:AH$256,$D1892))</f>
        <v/>
      </c>
      <c r="AI1892" s="47">
        <f>AI1874*Settings!$C$13*(INDEX(AI$258:AI$269,$D1892)+INDEX(AI$245:AI$256,$D1892))</f>
        <v/>
      </c>
      <c r="AJ1892" s="47">
        <f>AJ1874*Settings!$C$13*(INDEX(AJ$258:AJ$269,$D1892)+INDEX(AJ$245:AJ$256,$D1892))</f>
        <v/>
      </c>
      <c r="AK1892" s="47">
        <f>AK1874*Settings!$C$13*(INDEX(AK$258:AK$269,$D1892)+INDEX(AK$245:AK$256,$D1892))</f>
        <v/>
      </c>
      <c r="AL1892" s="47">
        <f>AL1874*Settings!$C$13*(INDEX(AL$258:AL$269,$D1892)+INDEX(AL$245:AL$256,$D1892))</f>
        <v/>
      </c>
      <c r="AM1892" s="47">
        <f>AM1874*Settings!$C$13*(INDEX(AM$258:AM$269,$D1892)+INDEX(AM$245:AM$256,$D1892))</f>
        <v/>
      </c>
      <c r="AN1892" s="47">
        <f>AN1874*Settings!$C$13*(INDEX(AN$258:AN$269,$D1892)+INDEX(AN$245:AN$256,$D1892))</f>
        <v/>
      </c>
      <c r="AO1892" s="47">
        <f>AO1874*Settings!$C$13*(INDEX(AO$258:AO$269,$D1892)+INDEX(AO$245:AO$256,$D1892))</f>
        <v/>
      </c>
      <c r="AP1892" s="47">
        <f>AP1874*Settings!$C$13*(INDEX(AP$258:AP$269,$D1892)+INDEX(AP$245:AP$256,$D1892))</f>
        <v/>
      </c>
      <c r="AQ1892" s="47">
        <f>AQ1874*Settings!$C$13*(INDEX(AQ$258:AQ$269,$D1892)+INDEX(AQ$245:AQ$256,$D1892))</f>
        <v/>
      </c>
      <c r="AR1892" s="47">
        <f>AR1874*Settings!$C$13*(INDEX(AR$258:AR$269,$D1892)+INDEX(AR$245:AR$256,$D1892))</f>
        <v/>
      </c>
      <c r="AS1892" s="47">
        <f>AS1874*Settings!$C$13*(INDEX(AS$258:AS$269,$D1892)+INDEX(AS$245:AS$256,$D1892))</f>
        <v/>
      </c>
      <c r="AT1892" s="47">
        <f>AT1874*Settings!$C$13*(INDEX(AT$258:AT$269,$D1892)+INDEX(AT$245:AT$256,$D1892))</f>
        <v/>
      </c>
      <c r="AU1892" s="47">
        <f>AU1874*Settings!$C$13*(INDEX(AU$258:AU$269,$D1892)+INDEX(AU$245:AU$256,$D1892))</f>
        <v/>
      </c>
      <c r="AV1892" s="47">
        <f>AV1874*Settings!$C$13*(INDEX(AV$258:AV$269,$D1892)+INDEX(AV$245:AV$256,$D1892))</f>
        <v/>
      </c>
      <c r="AW1892" s="47">
        <f>AW1874*Settings!$C$13*(INDEX(AW$258:AW$269,$D1892)+INDEX(AW$245:AW$256,$D1892))</f>
        <v/>
      </c>
      <c r="AX1892" s="48">
        <f>REVENUE(AX1874,Settings!$C$13,INDEX(AX$258:AX$269,$D1892)+INDEX(AX$245:AX$256,$D1892))</f>
        <v/>
      </c>
    </row>
    <row r="1893" hidden="1" outlineLevel="2"/>
    <row r="1894" hidden="1" outlineLevel="2">
      <c r="A1894" s="5" t="inlineStr">
        <is>
          <t>rsub</t>
        </is>
      </c>
      <c r="B1894" s="5" t="inlineStr">
        <is>
          <t>coa</t>
        </is>
      </c>
      <c r="C1894" s="5" t="inlineStr">
        <is>
          <t>oen</t>
        </is>
      </c>
      <c r="D1894" s="40">
        <f>INDEX(Inputs!$R$5:$R$132,MATCH($B1894&amp;"|"&amp;$C1894,Inputs!$A$5:$A$132,0))</f>
        <v/>
      </c>
      <c r="E1894" s="39" t="n"/>
      <c r="F1894" s="39" t="n"/>
      <c r="G1894" s="39" t="n"/>
      <c r="H1894" s="5">
        <f>INDEX(Variables!$B$5:$B$105,MATCH($A1894,Variables!$A$5:$A$105,0))&amp;IF($C1894="",""," | "&amp;INDEX(Mapping!$B$5:$B$26,MATCH($C1894,Mapping!$A$5:$A$26,0))&amp;" | "&amp;INDEX(Mapping!$B$30:$B$41,MATCH($B1894,Mapping!$A$30:$A$41,0)))</f>
        <v/>
      </c>
      <c r="I1894" s="5">
        <f>INDEX(Variables!$C$5:$C$105,MATCH($A1894,Variables!$A$5:$A$105,0))</f>
        <v/>
      </c>
      <c r="J1894" s="5">
        <f>INDEX(Variables!$E$5:$E$105,MATCH($A1894,Variables!$A$5:$A$105,0))</f>
        <v/>
      </c>
      <c r="K1894" s="25">
        <f>LOWER(Settings!$C$4)&amp;".mit."&amp;$A1894&amp;IF($C1894="","","."&amp;$C1894&amp;"."&amp;$B1894)&amp;IF(INDEX(Variables!$D$5:$D$105,MATCH($A1894,Variables!$A$5:$A$105,0))="","","."&amp;INDEX(Variables!$D$5:$D$105,MATCH($A1894,Variables!$A$5:$A$105,0)))&amp;"."&amp;K$5</f>
        <v/>
      </c>
      <c r="L1894" s="46">
        <f>L1867*Settings!$C$13*(INDEX(L$271:L$282,$D1894))</f>
        <v/>
      </c>
      <c r="M1894" s="47">
        <f>M1867*Settings!$C$13*(INDEX(M$271:M$282,$D1894))</f>
        <v/>
      </c>
      <c r="N1894" s="47">
        <f>N1867*Settings!$C$13*(INDEX(N$271:N$282,$D1894))</f>
        <v/>
      </c>
      <c r="O1894" s="47">
        <f>O1867*Settings!$C$13*(INDEX(O$271:O$282,$D1894))</f>
        <v/>
      </c>
      <c r="P1894" s="47">
        <f>P1867*Settings!$C$13*(INDEX(P$271:P$282,$D1894))</f>
        <v/>
      </c>
      <c r="Q1894" s="47">
        <f>Q1867*Settings!$C$13*(INDEX(Q$271:Q$282,$D1894))</f>
        <v/>
      </c>
      <c r="R1894" s="47">
        <f>R1867*Settings!$C$13*(INDEX(R$271:R$282,$D1894))</f>
        <v/>
      </c>
      <c r="S1894" s="47">
        <f>S1867*Settings!$C$13*(INDEX(S$271:S$282,$D1894))</f>
        <v/>
      </c>
      <c r="T1894" s="47">
        <f>T1867*Settings!$C$13*(INDEX(T$271:T$282,$D1894))</f>
        <v/>
      </c>
      <c r="U1894" s="47">
        <f>U1867*Settings!$C$13*(INDEX(U$271:U$282,$D1894))</f>
        <v/>
      </c>
      <c r="V1894" s="47">
        <f>V1867*Settings!$C$13*(INDEX(V$271:V$282,$D1894))</f>
        <v/>
      </c>
      <c r="W1894" s="47">
        <f>W1867*Settings!$C$13*(INDEX(W$271:W$282,$D1894))</f>
        <v/>
      </c>
      <c r="X1894" s="47">
        <f>X1867*Settings!$C$13*(INDEX(X$271:X$282,$D1894))</f>
        <v/>
      </c>
      <c r="Y1894" s="47">
        <f>Y1867*Settings!$C$13*(INDEX(Y$271:Y$282,$D1894))</f>
        <v/>
      </c>
      <c r="Z1894" s="47">
        <f>Z1867*Settings!$C$13*(INDEX(Z$271:Z$282,$D1894))</f>
        <v/>
      </c>
      <c r="AA1894" s="47">
        <f>AA1867*Settings!$C$13*(INDEX(AA$271:AA$282,$D1894))</f>
        <v/>
      </c>
      <c r="AB1894" s="47">
        <f>AB1867*Settings!$C$13*(INDEX(AB$271:AB$282,$D1894))</f>
        <v/>
      </c>
      <c r="AC1894" s="47">
        <f>AC1867*Settings!$C$13*(INDEX(AC$271:AC$282,$D1894))</f>
        <v/>
      </c>
      <c r="AD1894" s="48">
        <f>REVENUE(AD1867,Settings!$C$13,INDEX(AD$271:AD$282,$D1894))</f>
        <v/>
      </c>
      <c r="AE1894" s="25">
        <f>LOWER(Settings!$C$4)&amp;".mit."&amp;$A1894&amp;IF($C1894="","","."&amp;$C1894&amp;"."&amp;$B1894)&amp;IF(INDEX(Variables!$D$5:$D$105,MATCH($A1894,Variables!$A$5:$A$105,0))="","","."&amp;INDEX(Variables!$D$5:$D$105,MATCH($A1894,Variables!$A$5:$A$105,0)))&amp;"."&amp;AE$5</f>
        <v/>
      </c>
      <c r="AF1894" s="46">
        <f>AF1867*Settings!$C$13*(INDEX(AF$271:AF$282,$D1894))</f>
        <v/>
      </c>
      <c r="AG1894" s="47">
        <f>AG1867*Settings!$C$13*(INDEX(AG$271:AG$282,$D1894))</f>
        <v/>
      </c>
      <c r="AH1894" s="47">
        <f>AH1867*Settings!$C$13*(INDEX(AH$271:AH$282,$D1894))</f>
        <v/>
      </c>
      <c r="AI1894" s="47">
        <f>AI1867*Settings!$C$13*(INDEX(AI$271:AI$282,$D1894))</f>
        <v/>
      </c>
      <c r="AJ1894" s="47">
        <f>AJ1867*Settings!$C$13*(INDEX(AJ$271:AJ$282,$D1894))</f>
        <v/>
      </c>
      <c r="AK1894" s="47">
        <f>AK1867*Settings!$C$13*(INDEX(AK$271:AK$282,$D1894))</f>
        <v/>
      </c>
      <c r="AL1894" s="47">
        <f>AL1867*Settings!$C$13*(INDEX(AL$271:AL$282,$D1894))</f>
        <v/>
      </c>
      <c r="AM1894" s="47">
        <f>AM1867*Settings!$C$13*(INDEX(AM$271:AM$282,$D1894))</f>
        <v/>
      </c>
      <c r="AN1894" s="47">
        <f>AN1867*Settings!$C$13*(INDEX(AN$271:AN$282,$D1894))</f>
        <v/>
      </c>
      <c r="AO1894" s="47">
        <f>AO1867*Settings!$C$13*(INDEX(AO$271:AO$282,$D1894))</f>
        <v/>
      </c>
      <c r="AP1894" s="47">
        <f>AP1867*Settings!$C$13*(INDEX(AP$271:AP$282,$D1894))</f>
        <v/>
      </c>
      <c r="AQ1894" s="47">
        <f>AQ1867*Settings!$C$13*(INDEX(AQ$271:AQ$282,$D1894))</f>
        <v/>
      </c>
      <c r="AR1894" s="47">
        <f>AR1867*Settings!$C$13*(INDEX(AR$271:AR$282,$D1894))</f>
        <v/>
      </c>
      <c r="AS1894" s="47">
        <f>AS1867*Settings!$C$13*(INDEX(AS$271:AS$282,$D1894))</f>
        <v/>
      </c>
      <c r="AT1894" s="47">
        <f>AT1867*Settings!$C$13*(INDEX(AT$271:AT$282,$D1894))</f>
        <v/>
      </c>
      <c r="AU1894" s="47">
        <f>AU1867*Settings!$C$13*(INDEX(AU$271:AU$282,$D1894))</f>
        <v/>
      </c>
      <c r="AV1894" s="47">
        <f>AV1867*Settings!$C$13*(INDEX(AV$271:AV$282,$D1894))</f>
        <v/>
      </c>
      <c r="AW1894" s="47">
        <f>AW1867*Settings!$C$13*(INDEX(AW$271:AW$282,$D1894))</f>
        <v/>
      </c>
      <c r="AX1894" s="48">
        <f>REVENUE(AX1867,Settings!$C$13,INDEX(AX$271:AX$282,$D1894))</f>
        <v/>
      </c>
    </row>
    <row r="1895" hidden="1" outlineLevel="2">
      <c r="A1895" s="5" t="inlineStr">
        <is>
          <t>rsub</t>
        </is>
      </c>
      <c r="B1895" s="5" t="inlineStr">
        <is>
          <t>nga</t>
        </is>
      </c>
      <c r="C1895" s="5" t="inlineStr">
        <is>
          <t>oen</t>
        </is>
      </c>
      <c r="D1895" s="40">
        <f>INDEX(Inputs!$R$5:$R$132,MATCH($B1895&amp;"|"&amp;$C1895,Inputs!$A$5:$A$132,0))</f>
        <v/>
      </c>
      <c r="E1895" s="39" t="n"/>
      <c r="F1895" s="39" t="n"/>
      <c r="G1895" s="39" t="n"/>
      <c r="H1895" s="5">
        <f>INDEX(Variables!$B$5:$B$105,MATCH($A1895,Variables!$A$5:$A$105,0))&amp;IF($C1895="",""," | "&amp;INDEX(Mapping!$B$5:$B$26,MATCH($C1895,Mapping!$A$5:$A$26,0))&amp;" | "&amp;INDEX(Mapping!$B$30:$B$41,MATCH($B1895,Mapping!$A$30:$A$41,0)))</f>
        <v/>
      </c>
      <c r="I1895" s="5">
        <f>INDEX(Variables!$C$5:$C$105,MATCH($A1895,Variables!$A$5:$A$105,0))</f>
        <v/>
      </c>
      <c r="J1895" s="5">
        <f>INDEX(Variables!$E$5:$E$105,MATCH($A1895,Variables!$A$5:$A$105,0))</f>
        <v/>
      </c>
      <c r="K1895" s="25">
        <f>LOWER(Settings!$C$4)&amp;".mit."&amp;$A1895&amp;IF($C1895="","","."&amp;$C1895&amp;"."&amp;$B1895)&amp;IF(INDEX(Variables!$D$5:$D$105,MATCH($A1895,Variables!$A$5:$A$105,0))="","","."&amp;INDEX(Variables!$D$5:$D$105,MATCH($A1895,Variables!$A$5:$A$105,0)))&amp;"."&amp;K$5</f>
        <v/>
      </c>
      <c r="L1895" s="46">
        <f>L1868*Settings!$C$13*(INDEX(L$271:L$282,$D1895))</f>
        <v/>
      </c>
      <c r="M1895" s="47">
        <f>M1868*Settings!$C$13*(INDEX(M$271:M$282,$D1895))</f>
        <v/>
      </c>
      <c r="N1895" s="47">
        <f>N1868*Settings!$C$13*(INDEX(N$271:N$282,$D1895))</f>
        <v/>
      </c>
      <c r="O1895" s="47">
        <f>O1868*Settings!$C$13*(INDEX(O$271:O$282,$D1895))</f>
        <v/>
      </c>
      <c r="P1895" s="47">
        <f>P1868*Settings!$C$13*(INDEX(P$271:P$282,$D1895))</f>
        <v/>
      </c>
      <c r="Q1895" s="47">
        <f>Q1868*Settings!$C$13*(INDEX(Q$271:Q$282,$D1895))</f>
        <v/>
      </c>
      <c r="R1895" s="47">
        <f>R1868*Settings!$C$13*(INDEX(R$271:R$282,$D1895))</f>
        <v/>
      </c>
      <c r="S1895" s="47">
        <f>S1868*Settings!$C$13*(INDEX(S$271:S$282,$D1895))</f>
        <v/>
      </c>
      <c r="T1895" s="47">
        <f>T1868*Settings!$C$13*(INDEX(T$271:T$282,$D1895))</f>
        <v/>
      </c>
      <c r="U1895" s="47">
        <f>U1868*Settings!$C$13*(INDEX(U$271:U$282,$D1895))</f>
        <v/>
      </c>
      <c r="V1895" s="47">
        <f>V1868*Settings!$C$13*(INDEX(V$271:V$282,$D1895))</f>
        <v/>
      </c>
      <c r="W1895" s="47">
        <f>W1868*Settings!$C$13*(INDEX(W$271:W$282,$D1895))</f>
        <v/>
      </c>
      <c r="X1895" s="47">
        <f>X1868*Settings!$C$13*(INDEX(X$271:X$282,$D1895))</f>
        <v/>
      </c>
      <c r="Y1895" s="47">
        <f>Y1868*Settings!$C$13*(INDEX(Y$271:Y$282,$D1895))</f>
        <v/>
      </c>
      <c r="Z1895" s="47">
        <f>Z1868*Settings!$C$13*(INDEX(Z$271:Z$282,$D1895))</f>
        <v/>
      </c>
      <c r="AA1895" s="47">
        <f>AA1868*Settings!$C$13*(INDEX(AA$271:AA$282,$D1895))</f>
        <v/>
      </c>
      <c r="AB1895" s="47">
        <f>AB1868*Settings!$C$13*(INDEX(AB$271:AB$282,$D1895))</f>
        <v/>
      </c>
      <c r="AC1895" s="47">
        <f>AC1868*Settings!$C$13*(INDEX(AC$271:AC$282,$D1895))</f>
        <v/>
      </c>
      <c r="AD1895" s="48">
        <f>REVENUE(AD1868,Settings!$C$13,INDEX(AD$271:AD$282,$D1895))</f>
        <v/>
      </c>
      <c r="AE1895" s="25">
        <f>LOWER(Settings!$C$4)&amp;".mit."&amp;$A1895&amp;IF($C1895="","","."&amp;$C1895&amp;"."&amp;$B1895)&amp;IF(INDEX(Variables!$D$5:$D$105,MATCH($A1895,Variables!$A$5:$A$105,0))="","","."&amp;INDEX(Variables!$D$5:$D$105,MATCH($A1895,Variables!$A$5:$A$105,0)))&amp;"."&amp;AE$5</f>
        <v/>
      </c>
      <c r="AF1895" s="46">
        <f>AF1868*Settings!$C$13*(INDEX(AF$271:AF$282,$D1895))</f>
        <v/>
      </c>
      <c r="AG1895" s="47">
        <f>AG1868*Settings!$C$13*(INDEX(AG$271:AG$282,$D1895))</f>
        <v/>
      </c>
      <c r="AH1895" s="47">
        <f>AH1868*Settings!$C$13*(INDEX(AH$271:AH$282,$D1895))</f>
        <v/>
      </c>
      <c r="AI1895" s="47">
        <f>AI1868*Settings!$C$13*(INDEX(AI$271:AI$282,$D1895))</f>
        <v/>
      </c>
      <c r="AJ1895" s="47">
        <f>AJ1868*Settings!$C$13*(INDEX(AJ$271:AJ$282,$D1895))</f>
        <v/>
      </c>
      <c r="AK1895" s="47">
        <f>AK1868*Settings!$C$13*(INDEX(AK$271:AK$282,$D1895))</f>
        <v/>
      </c>
      <c r="AL1895" s="47">
        <f>AL1868*Settings!$C$13*(INDEX(AL$271:AL$282,$D1895))</f>
        <v/>
      </c>
      <c r="AM1895" s="47">
        <f>AM1868*Settings!$C$13*(INDEX(AM$271:AM$282,$D1895))</f>
        <v/>
      </c>
      <c r="AN1895" s="47">
        <f>AN1868*Settings!$C$13*(INDEX(AN$271:AN$282,$D1895))</f>
        <v/>
      </c>
      <c r="AO1895" s="47">
        <f>AO1868*Settings!$C$13*(INDEX(AO$271:AO$282,$D1895))</f>
        <v/>
      </c>
      <c r="AP1895" s="47">
        <f>AP1868*Settings!$C$13*(INDEX(AP$271:AP$282,$D1895))</f>
        <v/>
      </c>
      <c r="AQ1895" s="47">
        <f>AQ1868*Settings!$C$13*(INDEX(AQ$271:AQ$282,$D1895))</f>
        <v/>
      </c>
      <c r="AR1895" s="47">
        <f>AR1868*Settings!$C$13*(INDEX(AR$271:AR$282,$D1895))</f>
        <v/>
      </c>
      <c r="AS1895" s="47">
        <f>AS1868*Settings!$C$13*(INDEX(AS$271:AS$282,$D1895))</f>
        <v/>
      </c>
      <c r="AT1895" s="47">
        <f>AT1868*Settings!$C$13*(INDEX(AT$271:AT$282,$D1895))</f>
        <v/>
      </c>
      <c r="AU1895" s="47">
        <f>AU1868*Settings!$C$13*(INDEX(AU$271:AU$282,$D1895))</f>
        <v/>
      </c>
      <c r="AV1895" s="47">
        <f>AV1868*Settings!$C$13*(INDEX(AV$271:AV$282,$D1895))</f>
        <v/>
      </c>
      <c r="AW1895" s="47">
        <f>AW1868*Settings!$C$13*(INDEX(AW$271:AW$282,$D1895))</f>
        <v/>
      </c>
      <c r="AX1895" s="48">
        <f>REVENUE(AX1868,Settings!$C$13,INDEX(AX$271:AX$282,$D1895))</f>
        <v/>
      </c>
    </row>
    <row r="1896" hidden="1" outlineLevel="2">
      <c r="A1896" s="5" t="inlineStr">
        <is>
          <t>rsub</t>
        </is>
      </c>
      <c r="B1896" s="5" t="inlineStr">
        <is>
          <t>gso</t>
        </is>
      </c>
      <c r="C1896" s="5" t="inlineStr">
        <is>
          <t>oen</t>
        </is>
      </c>
      <c r="D1896" s="40">
        <f>INDEX(Inputs!$R$5:$R$132,MATCH($B1896&amp;"|"&amp;$C1896,Inputs!$A$5:$A$132,0))</f>
        <v/>
      </c>
      <c r="E1896" s="39" t="n"/>
      <c r="F1896" s="39" t="n"/>
      <c r="G1896" s="39" t="n"/>
      <c r="H1896" s="5">
        <f>INDEX(Variables!$B$5:$B$105,MATCH($A1896,Variables!$A$5:$A$105,0))&amp;IF($C1896="",""," | "&amp;INDEX(Mapping!$B$5:$B$26,MATCH($C1896,Mapping!$A$5:$A$26,0))&amp;" | "&amp;INDEX(Mapping!$B$30:$B$41,MATCH($B1896,Mapping!$A$30:$A$41,0)))</f>
        <v/>
      </c>
      <c r="I1896" s="5">
        <f>INDEX(Variables!$C$5:$C$105,MATCH($A1896,Variables!$A$5:$A$105,0))</f>
        <v/>
      </c>
      <c r="J1896" s="5">
        <f>INDEX(Variables!$E$5:$E$105,MATCH($A1896,Variables!$A$5:$A$105,0))</f>
        <v/>
      </c>
      <c r="K1896" s="25">
        <f>LOWER(Settings!$C$4)&amp;".mit."&amp;$A1896&amp;IF($C1896="","","."&amp;$C1896&amp;"."&amp;$B1896)&amp;IF(INDEX(Variables!$D$5:$D$105,MATCH($A1896,Variables!$A$5:$A$105,0))="","","."&amp;INDEX(Variables!$D$5:$D$105,MATCH($A1896,Variables!$A$5:$A$105,0)))&amp;"."&amp;K$5</f>
        <v/>
      </c>
      <c r="L1896" s="46">
        <f>L1869*Settings!$C$13*(INDEX(L$271:L$282,$D1896))</f>
        <v/>
      </c>
      <c r="M1896" s="47">
        <f>M1869*Settings!$C$13*(INDEX(M$271:M$282,$D1896))</f>
        <v/>
      </c>
      <c r="N1896" s="47">
        <f>N1869*Settings!$C$13*(INDEX(N$271:N$282,$D1896))</f>
        <v/>
      </c>
      <c r="O1896" s="47">
        <f>O1869*Settings!$C$13*(INDEX(O$271:O$282,$D1896))</f>
        <v/>
      </c>
      <c r="P1896" s="47">
        <f>P1869*Settings!$C$13*(INDEX(P$271:P$282,$D1896))</f>
        <v/>
      </c>
      <c r="Q1896" s="47">
        <f>Q1869*Settings!$C$13*(INDEX(Q$271:Q$282,$D1896))</f>
        <v/>
      </c>
      <c r="R1896" s="47">
        <f>R1869*Settings!$C$13*(INDEX(R$271:R$282,$D1896))</f>
        <v/>
      </c>
      <c r="S1896" s="47">
        <f>S1869*Settings!$C$13*(INDEX(S$271:S$282,$D1896))</f>
        <v/>
      </c>
      <c r="T1896" s="47">
        <f>T1869*Settings!$C$13*(INDEX(T$271:T$282,$D1896))</f>
        <v/>
      </c>
      <c r="U1896" s="47">
        <f>U1869*Settings!$C$13*(INDEX(U$271:U$282,$D1896))</f>
        <v/>
      </c>
      <c r="V1896" s="47">
        <f>V1869*Settings!$C$13*(INDEX(V$271:V$282,$D1896))</f>
        <v/>
      </c>
      <c r="W1896" s="47">
        <f>W1869*Settings!$C$13*(INDEX(W$271:W$282,$D1896))</f>
        <v/>
      </c>
      <c r="X1896" s="47">
        <f>X1869*Settings!$C$13*(INDEX(X$271:X$282,$D1896))</f>
        <v/>
      </c>
      <c r="Y1896" s="47">
        <f>Y1869*Settings!$C$13*(INDEX(Y$271:Y$282,$D1896))</f>
        <v/>
      </c>
      <c r="Z1896" s="47">
        <f>Z1869*Settings!$C$13*(INDEX(Z$271:Z$282,$D1896))</f>
        <v/>
      </c>
      <c r="AA1896" s="47">
        <f>AA1869*Settings!$C$13*(INDEX(AA$271:AA$282,$D1896))</f>
        <v/>
      </c>
      <c r="AB1896" s="47">
        <f>AB1869*Settings!$C$13*(INDEX(AB$271:AB$282,$D1896))</f>
        <v/>
      </c>
      <c r="AC1896" s="47">
        <f>AC1869*Settings!$C$13*(INDEX(AC$271:AC$282,$D1896))</f>
        <v/>
      </c>
      <c r="AD1896" s="48">
        <f>REVENUE(AD1869,Settings!$C$13,INDEX(AD$271:AD$282,$D1896))</f>
        <v/>
      </c>
      <c r="AE1896" s="25">
        <f>LOWER(Settings!$C$4)&amp;".mit."&amp;$A1896&amp;IF($C1896="","","."&amp;$C1896&amp;"."&amp;$B1896)&amp;IF(INDEX(Variables!$D$5:$D$105,MATCH($A1896,Variables!$A$5:$A$105,0))="","","."&amp;INDEX(Variables!$D$5:$D$105,MATCH($A1896,Variables!$A$5:$A$105,0)))&amp;"."&amp;AE$5</f>
        <v/>
      </c>
      <c r="AF1896" s="46">
        <f>AF1869*Settings!$C$13*(INDEX(AF$271:AF$282,$D1896))</f>
        <v/>
      </c>
      <c r="AG1896" s="47">
        <f>AG1869*Settings!$C$13*(INDEX(AG$271:AG$282,$D1896))</f>
        <v/>
      </c>
      <c r="AH1896" s="47">
        <f>AH1869*Settings!$C$13*(INDEX(AH$271:AH$282,$D1896))</f>
        <v/>
      </c>
      <c r="AI1896" s="47">
        <f>AI1869*Settings!$C$13*(INDEX(AI$271:AI$282,$D1896))</f>
        <v/>
      </c>
      <c r="AJ1896" s="47">
        <f>AJ1869*Settings!$C$13*(INDEX(AJ$271:AJ$282,$D1896))</f>
        <v/>
      </c>
      <c r="AK1896" s="47">
        <f>AK1869*Settings!$C$13*(INDEX(AK$271:AK$282,$D1896))</f>
        <v/>
      </c>
      <c r="AL1896" s="47">
        <f>AL1869*Settings!$C$13*(INDEX(AL$271:AL$282,$D1896))</f>
        <v/>
      </c>
      <c r="AM1896" s="47">
        <f>AM1869*Settings!$C$13*(INDEX(AM$271:AM$282,$D1896))</f>
        <v/>
      </c>
      <c r="AN1896" s="47">
        <f>AN1869*Settings!$C$13*(INDEX(AN$271:AN$282,$D1896))</f>
        <v/>
      </c>
      <c r="AO1896" s="47">
        <f>AO1869*Settings!$C$13*(INDEX(AO$271:AO$282,$D1896))</f>
        <v/>
      </c>
      <c r="AP1896" s="47">
        <f>AP1869*Settings!$C$13*(INDEX(AP$271:AP$282,$D1896))</f>
        <v/>
      </c>
      <c r="AQ1896" s="47">
        <f>AQ1869*Settings!$C$13*(INDEX(AQ$271:AQ$282,$D1896))</f>
        <v/>
      </c>
      <c r="AR1896" s="47">
        <f>AR1869*Settings!$C$13*(INDEX(AR$271:AR$282,$D1896))</f>
        <v/>
      </c>
      <c r="AS1896" s="47">
        <f>AS1869*Settings!$C$13*(INDEX(AS$271:AS$282,$D1896))</f>
        <v/>
      </c>
      <c r="AT1896" s="47">
        <f>AT1869*Settings!$C$13*(INDEX(AT$271:AT$282,$D1896))</f>
        <v/>
      </c>
      <c r="AU1896" s="47">
        <f>AU1869*Settings!$C$13*(INDEX(AU$271:AU$282,$D1896))</f>
        <v/>
      </c>
      <c r="AV1896" s="47">
        <f>AV1869*Settings!$C$13*(INDEX(AV$271:AV$282,$D1896))</f>
        <v/>
      </c>
      <c r="AW1896" s="47">
        <f>AW1869*Settings!$C$13*(INDEX(AW$271:AW$282,$D1896))</f>
        <v/>
      </c>
      <c r="AX1896" s="48">
        <f>REVENUE(AX1869,Settings!$C$13,INDEX(AX$271:AX$282,$D1896))</f>
        <v/>
      </c>
    </row>
    <row r="1897" hidden="1" outlineLevel="2">
      <c r="A1897" s="5" t="inlineStr">
        <is>
          <t>rsub</t>
        </is>
      </c>
      <c r="B1897" s="5" t="inlineStr">
        <is>
          <t>die</t>
        </is>
      </c>
      <c r="C1897" s="5" t="inlineStr">
        <is>
          <t>oen</t>
        </is>
      </c>
      <c r="D1897" s="40">
        <f>INDEX(Inputs!$R$5:$R$132,MATCH($B1897&amp;"|"&amp;$C1897,Inputs!$A$5:$A$132,0))</f>
        <v/>
      </c>
      <c r="E1897" s="39" t="n"/>
      <c r="F1897" s="39" t="n"/>
      <c r="G1897" s="39" t="n"/>
      <c r="H1897" s="5">
        <f>INDEX(Variables!$B$5:$B$105,MATCH($A1897,Variables!$A$5:$A$105,0))&amp;IF($C1897="",""," | "&amp;INDEX(Mapping!$B$5:$B$26,MATCH($C1897,Mapping!$A$5:$A$26,0))&amp;" | "&amp;INDEX(Mapping!$B$30:$B$41,MATCH($B1897,Mapping!$A$30:$A$41,0)))</f>
        <v/>
      </c>
      <c r="I1897" s="5">
        <f>INDEX(Variables!$C$5:$C$105,MATCH($A1897,Variables!$A$5:$A$105,0))</f>
        <v/>
      </c>
      <c r="J1897" s="5">
        <f>INDEX(Variables!$E$5:$E$105,MATCH($A1897,Variables!$A$5:$A$105,0))</f>
        <v/>
      </c>
      <c r="K1897" s="25">
        <f>LOWER(Settings!$C$4)&amp;".mit."&amp;$A1897&amp;IF($C1897="","","."&amp;$C1897&amp;"."&amp;$B1897)&amp;IF(INDEX(Variables!$D$5:$D$105,MATCH($A1897,Variables!$A$5:$A$105,0))="","","."&amp;INDEX(Variables!$D$5:$D$105,MATCH($A1897,Variables!$A$5:$A$105,0)))&amp;"."&amp;K$5</f>
        <v/>
      </c>
      <c r="L1897" s="46">
        <f>L1870*Settings!$C$13*(INDEX(L$271:L$282,$D1897))</f>
        <v/>
      </c>
      <c r="M1897" s="47">
        <f>M1870*Settings!$C$13*(INDEX(M$271:M$282,$D1897))</f>
        <v/>
      </c>
      <c r="N1897" s="47">
        <f>N1870*Settings!$C$13*(INDEX(N$271:N$282,$D1897))</f>
        <v/>
      </c>
      <c r="O1897" s="47">
        <f>O1870*Settings!$C$13*(INDEX(O$271:O$282,$D1897))</f>
        <v/>
      </c>
      <c r="P1897" s="47">
        <f>P1870*Settings!$C$13*(INDEX(P$271:P$282,$D1897))</f>
        <v/>
      </c>
      <c r="Q1897" s="47">
        <f>Q1870*Settings!$C$13*(INDEX(Q$271:Q$282,$D1897))</f>
        <v/>
      </c>
      <c r="R1897" s="47">
        <f>R1870*Settings!$C$13*(INDEX(R$271:R$282,$D1897))</f>
        <v/>
      </c>
      <c r="S1897" s="47">
        <f>S1870*Settings!$C$13*(INDEX(S$271:S$282,$D1897))</f>
        <v/>
      </c>
      <c r="T1897" s="47">
        <f>T1870*Settings!$C$13*(INDEX(T$271:T$282,$D1897))</f>
        <v/>
      </c>
      <c r="U1897" s="47">
        <f>U1870*Settings!$C$13*(INDEX(U$271:U$282,$D1897))</f>
        <v/>
      </c>
      <c r="V1897" s="47">
        <f>V1870*Settings!$C$13*(INDEX(V$271:V$282,$D1897))</f>
        <v/>
      </c>
      <c r="W1897" s="47">
        <f>W1870*Settings!$C$13*(INDEX(W$271:W$282,$D1897))</f>
        <v/>
      </c>
      <c r="X1897" s="47">
        <f>X1870*Settings!$C$13*(INDEX(X$271:X$282,$D1897))</f>
        <v/>
      </c>
      <c r="Y1897" s="47">
        <f>Y1870*Settings!$C$13*(INDEX(Y$271:Y$282,$D1897))</f>
        <v/>
      </c>
      <c r="Z1897" s="47">
        <f>Z1870*Settings!$C$13*(INDEX(Z$271:Z$282,$D1897))</f>
        <v/>
      </c>
      <c r="AA1897" s="47">
        <f>AA1870*Settings!$C$13*(INDEX(AA$271:AA$282,$D1897))</f>
        <v/>
      </c>
      <c r="AB1897" s="47">
        <f>AB1870*Settings!$C$13*(INDEX(AB$271:AB$282,$D1897))</f>
        <v/>
      </c>
      <c r="AC1897" s="47">
        <f>AC1870*Settings!$C$13*(INDEX(AC$271:AC$282,$D1897))</f>
        <v/>
      </c>
      <c r="AD1897" s="48">
        <f>REVENUE(AD1870,Settings!$C$13,INDEX(AD$271:AD$282,$D1897))</f>
        <v/>
      </c>
      <c r="AE1897" s="25">
        <f>LOWER(Settings!$C$4)&amp;".mit."&amp;$A1897&amp;IF($C1897="","","."&amp;$C1897&amp;"."&amp;$B1897)&amp;IF(INDEX(Variables!$D$5:$D$105,MATCH($A1897,Variables!$A$5:$A$105,0))="","","."&amp;INDEX(Variables!$D$5:$D$105,MATCH($A1897,Variables!$A$5:$A$105,0)))&amp;"."&amp;AE$5</f>
        <v/>
      </c>
      <c r="AF1897" s="46">
        <f>AF1870*Settings!$C$13*(INDEX(AF$271:AF$282,$D1897))</f>
        <v/>
      </c>
      <c r="AG1897" s="47">
        <f>AG1870*Settings!$C$13*(INDEX(AG$271:AG$282,$D1897))</f>
        <v/>
      </c>
      <c r="AH1897" s="47">
        <f>AH1870*Settings!$C$13*(INDEX(AH$271:AH$282,$D1897))</f>
        <v/>
      </c>
      <c r="AI1897" s="47">
        <f>AI1870*Settings!$C$13*(INDEX(AI$271:AI$282,$D1897))</f>
        <v/>
      </c>
      <c r="AJ1897" s="47">
        <f>AJ1870*Settings!$C$13*(INDEX(AJ$271:AJ$282,$D1897))</f>
        <v/>
      </c>
      <c r="AK1897" s="47">
        <f>AK1870*Settings!$C$13*(INDEX(AK$271:AK$282,$D1897))</f>
        <v/>
      </c>
      <c r="AL1897" s="47">
        <f>AL1870*Settings!$C$13*(INDEX(AL$271:AL$282,$D1897))</f>
        <v/>
      </c>
      <c r="AM1897" s="47">
        <f>AM1870*Settings!$C$13*(INDEX(AM$271:AM$282,$D1897))</f>
        <v/>
      </c>
      <c r="AN1897" s="47">
        <f>AN1870*Settings!$C$13*(INDEX(AN$271:AN$282,$D1897))</f>
        <v/>
      </c>
      <c r="AO1897" s="47">
        <f>AO1870*Settings!$C$13*(INDEX(AO$271:AO$282,$D1897))</f>
        <v/>
      </c>
      <c r="AP1897" s="47">
        <f>AP1870*Settings!$C$13*(INDEX(AP$271:AP$282,$D1897))</f>
        <v/>
      </c>
      <c r="AQ1897" s="47">
        <f>AQ1870*Settings!$C$13*(INDEX(AQ$271:AQ$282,$D1897))</f>
        <v/>
      </c>
      <c r="AR1897" s="47">
        <f>AR1870*Settings!$C$13*(INDEX(AR$271:AR$282,$D1897))</f>
        <v/>
      </c>
      <c r="AS1897" s="47">
        <f>AS1870*Settings!$C$13*(INDEX(AS$271:AS$282,$D1897))</f>
        <v/>
      </c>
      <c r="AT1897" s="47">
        <f>AT1870*Settings!$C$13*(INDEX(AT$271:AT$282,$D1897))</f>
        <v/>
      </c>
      <c r="AU1897" s="47">
        <f>AU1870*Settings!$C$13*(INDEX(AU$271:AU$282,$D1897))</f>
        <v/>
      </c>
      <c r="AV1897" s="47">
        <f>AV1870*Settings!$C$13*(INDEX(AV$271:AV$282,$D1897))</f>
        <v/>
      </c>
      <c r="AW1897" s="47">
        <f>AW1870*Settings!$C$13*(INDEX(AW$271:AW$282,$D1897))</f>
        <v/>
      </c>
      <c r="AX1897" s="48">
        <f>REVENUE(AX1870,Settings!$C$13,INDEX(AX$271:AX$282,$D1897))</f>
        <v/>
      </c>
    </row>
    <row r="1898" hidden="1" outlineLevel="2">
      <c r="A1898" s="5" t="inlineStr">
        <is>
          <t>rsub</t>
        </is>
      </c>
      <c r="B1898" s="5" t="inlineStr">
        <is>
          <t>lpg</t>
        </is>
      </c>
      <c r="C1898" s="5" t="inlineStr">
        <is>
          <t>oen</t>
        </is>
      </c>
      <c r="D1898" s="40">
        <f>INDEX(Inputs!$R$5:$R$132,MATCH($B1898&amp;"|"&amp;$C1898,Inputs!$A$5:$A$132,0))</f>
        <v/>
      </c>
      <c r="E1898" s="39" t="n"/>
      <c r="F1898" s="39" t="n"/>
      <c r="G1898" s="39" t="n"/>
      <c r="H1898" s="5">
        <f>INDEX(Variables!$B$5:$B$105,MATCH($A1898,Variables!$A$5:$A$105,0))&amp;IF($C1898="",""," | "&amp;INDEX(Mapping!$B$5:$B$26,MATCH($C1898,Mapping!$A$5:$A$26,0))&amp;" | "&amp;INDEX(Mapping!$B$30:$B$41,MATCH($B1898,Mapping!$A$30:$A$41,0)))</f>
        <v/>
      </c>
      <c r="I1898" s="5">
        <f>INDEX(Variables!$C$5:$C$105,MATCH($A1898,Variables!$A$5:$A$105,0))</f>
        <v/>
      </c>
      <c r="J1898" s="5">
        <f>INDEX(Variables!$E$5:$E$105,MATCH($A1898,Variables!$A$5:$A$105,0))</f>
        <v/>
      </c>
      <c r="K1898" s="25">
        <f>LOWER(Settings!$C$4)&amp;".mit."&amp;$A1898&amp;IF($C1898="","","."&amp;$C1898&amp;"."&amp;$B1898)&amp;IF(INDEX(Variables!$D$5:$D$105,MATCH($A1898,Variables!$A$5:$A$105,0))="","","."&amp;INDEX(Variables!$D$5:$D$105,MATCH($A1898,Variables!$A$5:$A$105,0)))&amp;"."&amp;K$5</f>
        <v/>
      </c>
      <c r="L1898" s="46">
        <f>L1871*Settings!$C$13*(INDEX(L$271:L$282,$D1898))</f>
        <v/>
      </c>
      <c r="M1898" s="47">
        <f>M1871*Settings!$C$13*(INDEX(M$271:M$282,$D1898))</f>
        <v/>
      </c>
      <c r="N1898" s="47">
        <f>N1871*Settings!$C$13*(INDEX(N$271:N$282,$D1898))</f>
        <v/>
      </c>
      <c r="O1898" s="47">
        <f>O1871*Settings!$C$13*(INDEX(O$271:O$282,$D1898))</f>
        <v/>
      </c>
      <c r="P1898" s="47">
        <f>P1871*Settings!$C$13*(INDEX(P$271:P$282,$D1898))</f>
        <v/>
      </c>
      <c r="Q1898" s="47">
        <f>Q1871*Settings!$C$13*(INDEX(Q$271:Q$282,$D1898))</f>
        <v/>
      </c>
      <c r="R1898" s="47">
        <f>R1871*Settings!$C$13*(INDEX(R$271:R$282,$D1898))</f>
        <v/>
      </c>
      <c r="S1898" s="47">
        <f>S1871*Settings!$C$13*(INDEX(S$271:S$282,$D1898))</f>
        <v/>
      </c>
      <c r="T1898" s="47">
        <f>T1871*Settings!$C$13*(INDEX(T$271:T$282,$D1898))</f>
        <v/>
      </c>
      <c r="U1898" s="47">
        <f>U1871*Settings!$C$13*(INDEX(U$271:U$282,$D1898))</f>
        <v/>
      </c>
      <c r="V1898" s="47">
        <f>V1871*Settings!$C$13*(INDEX(V$271:V$282,$D1898))</f>
        <v/>
      </c>
      <c r="W1898" s="47">
        <f>W1871*Settings!$C$13*(INDEX(W$271:W$282,$D1898))</f>
        <v/>
      </c>
      <c r="X1898" s="47">
        <f>X1871*Settings!$C$13*(INDEX(X$271:X$282,$D1898))</f>
        <v/>
      </c>
      <c r="Y1898" s="47">
        <f>Y1871*Settings!$C$13*(INDEX(Y$271:Y$282,$D1898))</f>
        <v/>
      </c>
      <c r="Z1898" s="47">
        <f>Z1871*Settings!$C$13*(INDEX(Z$271:Z$282,$D1898))</f>
        <v/>
      </c>
      <c r="AA1898" s="47">
        <f>AA1871*Settings!$C$13*(INDEX(AA$271:AA$282,$D1898))</f>
        <v/>
      </c>
      <c r="AB1898" s="47">
        <f>AB1871*Settings!$C$13*(INDEX(AB$271:AB$282,$D1898))</f>
        <v/>
      </c>
      <c r="AC1898" s="47">
        <f>AC1871*Settings!$C$13*(INDEX(AC$271:AC$282,$D1898))</f>
        <v/>
      </c>
      <c r="AD1898" s="48">
        <f>REVENUE(AD1871,Settings!$C$13,INDEX(AD$271:AD$282,$D1898))</f>
        <v/>
      </c>
      <c r="AE1898" s="25">
        <f>LOWER(Settings!$C$4)&amp;".mit."&amp;$A1898&amp;IF($C1898="","","."&amp;$C1898&amp;"."&amp;$B1898)&amp;IF(INDEX(Variables!$D$5:$D$105,MATCH($A1898,Variables!$A$5:$A$105,0))="","","."&amp;INDEX(Variables!$D$5:$D$105,MATCH($A1898,Variables!$A$5:$A$105,0)))&amp;"."&amp;AE$5</f>
        <v/>
      </c>
      <c r="AF1898" s="46">
        <f>AF1871*Settings!$C$13*(INDEX(AF$271:AF$282,$D1898))</f>
        <v/>
      </c>
      <c r="AG1898" s="47">
        <f>AG1871*Settings!$C$13*(INDEX(AG$271:AG$282,$D1898))</f>
        <v/>
      </c>
      <c r="AH1898" s="47">
        <f>AH1871*Settings!$C$13*(INDEX(AH$271:AH$282,$D1898))</f>
        <v/>
      </c>
      <c r="AI1898" s="47">
        <f>AI1871*Settings!$C$13*(INDEX(AI$271:AI$282,$D1898))</f>
        <v/>
      </c>
      <c r="AJ1898" s="47">
        <f>AJ1871*Settings!$C$13*(INDEX(AJ$271:AJ$282,$D1898))</f>
        <v/>
      </c>
      <c r="AK1898" s="47">
        <f>AK1871*Settings!$C$13*(INDEX(AK$271:AK$282,$D1898))</f>
        <v/>
      </c>
      <c r="AL1898" s="47">
        <f>AL1871*Settings!$C$13*(INDEX(AL$271:AL$282,$D1898))</f>
        <v/>
      </c>
      <c r="AM1898" s="47">
        <f>AM1871*Settings!$C$13*(INDEX(AM$271:AM$282,$D1898))</f>
        <v/>
      </c>
      <c r="AN1898" s="47">
        <f>AN1871*Settings!$C$13*(INDEX(AN$271:AN$282,$D1898))</f>
        <v/>
      </c>
      <c r="AO1898" s="47">
        <f>AO1871*Settings!$C$13*(INDEX(AO$271:AO$282,$D1898))</f>
        <v/>
      </c>
      <c r="AP1898" s="47">
        <f>AP1871*Settings!$C$13*(INDEX(AP$271:AP$282,$D1898))</f>
        <v/>
      </c>
      <c r="AQ1898" s="47">
        <f>AQ1871*Settings!$C$13*(INDEX(AQ$271:AQ$282,$D1898))</f>
        <v/>
      </c>
      <c r="AR1898" s="47">
        <f>AR1871*Settings!$C$13*(INDEX(AR$271:AR$282,$D1898))</f>
        <v/>
      </c>
      <c r="AS1898" s="47">
        <f>AS1871*Settings!$C$13*(INDEX(AS$271:AS$282,$D1898))</f>
        <v/>
      </c>
      <c r="AT1898" s="47">
        <f>AT1871*Settings!$C$13*(INDEX(AT$271:AT$282,$D1898))</f>
        <v/>
      </c>
      <c r="AU1898" s="47">
        <f>AU1871*Settings!$C$13*(INDEX(AU$271:AU$282,$D1898))</f>
        <v/>
      </c>
      <c r="AV1898" s="47">
        <f>AV1871*Settings!$C$13*(INDEX(AV$271:AV$282,$D1898))</f>
        <v/>
      </c>
      <c r="AW1898" s="47">
        <f>AW1871*Settings!$C$13*(INDEX(AW$271:AW$282,$D1898))</f>
        <v/>
      </c>
      <c r="AX1898" s="48">
        <f>REVENUE(AX1871,Settings!$C$13,INDEX(AX$271:AX$282,$D1898))</f>
        <v/>
      </c>
    </row>
    <row r="1899" hidden="1" outlineLevel="2">
      <c r="A1899" s="5" t="inlineStr">
        <is>
          <t>rsub</t>
        </is>
      </c>
      <c r="B1899" s="5" t="inlineStr">
        <is>
          <t>ker</t>
        </is>
      </c>
      <c r="C1899" s="5" t="inlineStr">
        <is>
          <t>oen</t>
        </is>
      </c>
      <c r="D1899" s="40">
        <f>INDEX(Inputs!$R$5:$R$132,MATCH($B1899&amp;"|"&amp;$C1899,Inputs!$A$5:$A$132,0))</f>
        <v/>
      </c>
      <c r="E1899" s="39" t="n"/>
      <c r="F1899" s="39" t="n"/>
      <c r="G1899" s="39" t="n"/>
      <c r="H1899" s="5">
        <f>INDEX(Variables!$B$5:$B$105,MATCH($A1899,Variables!$A$5:$A$105,0))&amp;IF($C1899="",""," | "&amp;INDEX(Mapping!$B$5:$B$26,MATCH($C1899,Mapping!$A$5:$A$26,0))&amp;" | "&amp;INDEX(Mapping!$B$30:$B$41,MATCH($B1899,Mapping!$A$30:$A$41,0)))</f>
        <v/>
      </c>
      <c r="I1899" s="5">
        <f>INDEX(Variables!$C$5:$C$105,MATCH($A1899,Variables!$A$5:$A$105,0))</f>
        <v/>
      </c>
      <c r="J1899" s="5">
        <f>INDEX(Variables!$E$5:$E$105,MATCH($A1899,Variables!$A$5:$A$105,0))</f>
        <v/>
      </c>
      <c r="K1899" s="25">
        <f>LOWER(Settings!$C$4)&amp;".mit."&amp;$A1899&amp;IF($C1899="","","."&amp;$C1899&amp;"."&amp;$B1899)&amp;IF(INDEX(Variables!$D$5:$D$105,MATCH($A1899,Variables!$A$5:$A$105,0))="","","."&amp;INDEX(Variables!$D$5:$D$105,MATCH($A1899,Variables!$A$5:$A$105,0)))&amp;"."&amp;K$5</f>
        <v/>
      </c>
      <c r="L1899" s="46">
        <f>L1872*Settings!$C$13*(INDEX(L$271:L$282,$D1899))</f>
        <v/>
      </c>
      <c r="M1899" s="47">
        <f>M1872*Settings!$C$13*(INDEX(M$271:M$282,$D1899))</f>
        <v/>
      </c>
      <c r="N1899" s="47">
        <f>N1872*Settings!$C$13*(INDEX(N$271:N$282,$D1899))</f>
        <v/>
      </c>
      <c r="O1899" s="47">
        <f>O1872*Settings!$C$13*(INDEX(O$271:O$282,$D1899))</f>
        <v/>
      </c>
      <c r="P1899" s="47">
        <f>P1872*Settings!$C$13*(INDEX(P$271:P$282,$D1899))</f>
        <v/>
      </c>
      <c r="Q1899" s="47">
        <f>Q1872*Settings!$C$13*(INDEX(Q$271:Q$282,$D1899))</f>
        <v/>
      </c>
      <c r="R1899" s="47">
        <f>R1872*Settings!$C$13*(INDEX(R$271:R$282,$D1899))</f>
        <v/>
      </c>
      <c r="S1899" s="47">
        <f>S1872*Settings!$C$13*(INDEX(S$271:S$282,$D1899))</f>
        <v/>
      </c>
      <c r="T1899" s="47">
        <f>T1872*Settings!$C$13*(INDEX(T$271:T$282,$D1899))</f>
        <v/>
      </c>
      <c r="U1899" s="47">
        <f>U1872*Settings!$C$13*(INDEX(U$271:U$282,$D1899))</f>
        <v/>
      </c>
      <c r="V1899" s="47">
        <f>V1872*Settings!$C$13*(INDEX(V$271:V$282,$D1899))</f>
        <v/>
      </c>
      <c r="W1899" s="47">
        <f>W1872*Settings!$C$13*(INDEX(W$271:W$282,$D1899))</f>
        <v/>
      </c>
      <c r="X1899" s="47">
        <f>X1872*Settings!$C$13*(INDEX(X$271:X$282,$D1899))</f>
        <v/>
      </c>
      <c r="Y1899" s="47">
        <f>Y1872*Settings!$C$13*(INDEX(Y$271:Y$282,$D1899))</f>
        <v/>
      </c>
      <c r="Z1899" s="47">
        <f>Z1872*Settings!$C$13*(INDEX(Z$271:Z$282,$D1899))</f>
        <v/>
      </c>
      <c r="AA1899" s="47">
        <f>AA1872*Settings!$C$13*(INDEX(AA$271:AA$282,$D1899))</f>
        <v/>
      </c>
      <c r="AB1899" s="47">
        <f>AB1872*Settings!$C$13*(INDEX(AB$271:AB$282,$D1899))</f>
        <v/>
      </c>
      <c r="AC1899" s="47">
        <f>AC1872*Settings!$C$13*(INDEX(AC$271:AC$282,$D1899))</f>
        <v/>
      </c>
      <c r="AD1899" s="48">
        <f>REVENUE(AD1872,Settings!$C$13,INDEX(AD$271:AD$282,$D1899))</f>
        <v/>
      </c>
      <c r="AE1899" s="25">
        <f>LOWER(Settings!$C$4)&amp;".mit."&amp;$A1899&amp;IF($C1899="","","."&amp;$C1899&amp;"."&amp;$B1899)&amp;IF(INDEX(Variables!$D$5:$D$105,MATCH($A1899,Variables!$A$5:$A$105,0))="","","."&amp;INDEX(Variables!$D$5:$D$105,MATCH($A1899,Variables!$A$5:$A$105,0)))&amp;"."&amp;AE$5</f>
        <v/>
      </c>
      <c r="AF1899" s="46">
        <f>AF1872*Settings!$C$13*(INDEX(AF$271:AF$282,$D1899))</f>
        <v/>
      </c>
      <c r="AG1899" s="47">
        <f>AG1872*Settings!$C$13*(INDEX(AG$271:AG$282,$D1899))</f>
        <v/>
      </c>
      <c r="AH1899" s="47">
        <f>AH1872*Settings!$C$13*(INDEX(AH$271:AH$282,$D1899))</f>
        <v/>
      </c>
      <c r="AI1899" s="47">
        <f>AI1872*Settings!$C$13*(INDEX(AI$271:AI$282,$D1899))</f>
        <v/>
      </c>
      <c r="AJ1899" s="47">
        <f>AJ1872*Settings!$C$13*(INDEX(AJ$271:AJ$282,$D1899))</f>
        <v/>
      </c>
      <c r="AK1899" s="47">
        <f>AK1872*Settings!$C$13*(INDEX(AK$271:AK$282,$D1899))</f>
        <v/>
      </c>
      <c r="AL1899" s="47">
        <f>AL1872*Settings!$C$13*(INDEX(AL$271:AL$282,$D1899))</f>
        <v/>
      </c>
      <c r="AM1899" s="47">
        <f>AM1872*Settings!$C$13*(INDEX(AM$271:AM$282,$D1899))</f>
        <v/>
      </c>
      <c r="AN1899" s="47">
        <f>AN1872*Settings!$C$13*(INDEX(AN$271:AN$282,$D1899))</f>
        <v/>
      </c>
      <c r="AO1899" s="47">
        <f>AO1872*Settings!$C$13*(INDEX(AO$271:AO$282,$D1899))</f>
        <v/>
      </c>
      <c r="AP1899" s="47">
        <f>AP1872*Settings!$C$13*(INDEX(AP$271:AP$282,$D1899))</f>
        <v/>
      </c>
      <c r="AQ1899" s="47">
        <f>AQ1872*Settings!$C$13*(INDEX(AQ$271:AQ$282,$D1899))</f>
        <v/>
      </c>
      <c r="AR1899" s="47">
        <f>AR1872*Settings!$C$13*(INDEX(AR$271:AR$282,$D1899))</f>
        <v/>
      </c>
      <c r="AS1899" s="47">
        <f>AS1872*Settings!$C$13*(INDEX(AS$271:AS$282,$D1899))</f>
        <v/>
      </c>
      <c r="AT1899" s="47">
        <f>AT1872*Settings!$C$13*(INDEX(AT$271:AT$282,$D1899))</f>
        <v/>
      </c>
      <c r="AU1899" s="47">
        <f>AU1872*Settings!$C$13*(INDEX(AU$271:AU$282,$D1899))</f>
        <v/>
      </c>
      <c r="AV1899" s="47">
        <f>AV1872*Settings!$C$13*(INDEX(AV$271:AV$282,$D1899))</f>
        <v/>
      </c>
      <c r="AW1899" s="47">
        <f>AW1872*Settings!$C$13*(INDEX(AW$271:AW$282,$D1899))</f>
        <v/>
      </c>
      <c r="AX1899" s="48">
        <f>REVENUE(AX1872,Settings!$C$13,INDEX(AX$271:AX$282,$D1899))</f>
        <v/>
      </c>
    </row>
    <row r="1900" hidden="1" outlineLevel="2">
      <c r="A1900" s="5" t="inlineStr">
        <is>
          <t>rsub</t>
        </is>
      </c>
      <c r="B1900" s="5" t="inlineStr">
        <is>
          <t>oop</t>
        </is>
      </c>
      <c r="C1900" s="5" t="inlineStr">
        <is>
          <t>oen</t>
        </is>
      </c>
      <c r="D1900" s="40">
        <f>INDEX(Inputs!$R$5:$R$132,MATCH($B1900&amp;"|"&amp;$C1900,Inputs!$A$5:$A$132,0))</f>
        <v/>
      </c>
      <c r="E1900" s="39" t="n"/>
      <c r="F1900" s="39" t="n"/>
      <c r="G1900" s="39" t="n"/>
      <c r="H1900" s="5">
        <f>INDEX(Variables!$B$5:$B$105,MATCH($A1900,Variables!$A$5:$A$105,0))&amp;IF($C1900="",""," | "&amp;INDEX(Mapping!$B$5:$B$26,MATCH($C1900,Mapping!$A$5:$A$26,0))&amp;" | "&amp;INDEX(Mapping!$B$30:$B$41,MATCH($B1900,Mapping!$A$30:$A$41,0)))</f>
        <v/>
      </c>
      <c r="I1900" s="5">
        <f>INDEX(Variables!$C$5:$C$105,MATCH($A1900,Variables!$A$5:$A$105,0))</f>
        <v/>
      </c>
      <c r="J1900" s="5">
        <f>INDEX(Variables!$E$5:$E$105,MATCH($A1900,Variables!$A$5:$A$105,0))</f>
        <v/>
      </c>
      <c r="K1900" s="25">
        <f>LOWER(Settings!$C$4)&amp;".mit."&amp;$A1900&amp;IF($C1900="","","."&amp;$C1900&amp;"."&amp;$B1900)&amp;IF(INDEX(Variables!$D$5:$D$105,MATCH($A1900,Variables!$A$5:$A$105,0))="","","."&amp;INDEX(Variables!$D$5:$D$105,MATCH($A1900,Variables!$A$5:$A$105,0)))&amp;"."&amp;K$5</f>
        <v/>
      </c>
      <c r="L1900" s="46">
        <f>L1873*Settings!$C$13*(INDEX(L$271:L$282,$D1900))</f>
        <v/>
      </c>
      <c r="M1900" s="47">
        <f>M1873*Settings!$C$13*(INDEX(M$271:M$282,$D1900))</f>
        <v/>
      </c>
      <c r="N1900" s="47">
        <f>N1873*Settings!$C$13*(INDEX(N$271:N$282,$D1900))</f>
        <v/>
      </c>
      <c r="O1900" s="47">
        <f>O1873*Settings!$C$13*(INDEX(O$271:O$282,$D1900))</f>
        <v/>
      </c>
      <c r="P1900" s="47">
        <f>P1873*Settings!$C$13*(INDEX(P$271:P$282,$D1900))</f>
        <v/>
      </c>
      <c r="Q1900" s="47">
        <f>Q1873*Settings!$C$13*(INDEX(Q$271:Q$282,$D1900))</f>
        <v/>
      </c>
      <c r="R1900" s="47">
        <f>R1873*Settings!$C$13*(INDEX(R$271:R$282,$D1900))</f>
        <v/>
      </c>
      <c r="S1900" s="47">
        <f>S1873*Settings!$C$13*(INDEX(S$271:S$282,$D1900))</f>
        <v/>
      </c>
      <c r="T1900" s="47">
        <f>T1873*Settings!$C$13*(INDEX(T$271:T$282,$D1900))</f>
        <v/>
      </c>
      <c r="U1900" s="47">
        <f>U1873*Settings!$C$13*(INDEX(U$271:U$282,$D1900))</f>
        <v/>
      </c>
      <c r="V1900" s="47">
        <f>V1873*Settings!$C$13*(INDEX(V$271:V$282,$D1900))</f>
        <v/>
      </c>
      <c r="W1900" s="47">
        <f>W1873*Settings!$C$13*(INDEX(W$271:W$282,$D1900))</f>
        <v/>
      </c>
      <c r="X1900" s="47">
        <f>X1873*Settings!$C$13*(INDEX(X$271:X$282,$D1900))</f>
        <v/>
      </c>
      <c r="Y1900" s="47">
        <f>Y1873*Settings!$C$13*(INDEX(Y$271:Y$282,$D1900))</f>
        <v/>
      </c>
      <c r="Z1900" s="47">
        <f>Z1873*Settings!$C$13*(INDEX(Z$271:Z$282,$D1900))</f>
        <v/>
      </c>
      <c r="AA1900" s="47">
        <f>AA1873*Settings!$C$13*(INDEX(AA$271:AA$282,$D1900))</f>
        <v/>
      </c>
      <c r="AB1900" s="47">
        <f>AB1873*Settings!$C$13*(INDEX(AB$271:AB$282,$D1900))</f>
        <v/>
      </c>
      <c r="AC1900" s="47">
        <f>AC1873*Settings!$C$13*(INDEX(AC$271:AC$282,$D1900))</f>
        <v/>
      </c>
      <c r="AD1900" s="48">
        <f>REVENUE(AD1873,Settings!$C$13,INDEX(AD$271:AD$282,$D1900))</f>
        <v/>
      </c>
      <c r="AE1900" s="25">
        <f>LOWER(Settings!$C$4)&amp;".mit."&amp;$A1900&amp;IF($C1900="","","."&amp;$C1900&amp;"."&amp;$B1900)&amp;IF(INDEX(Variables!$D$5:$D$105,MATCH($A1900,Variables!$A$5:$A$105,0))="","","."&amp;INDEX(Variables!$D$5:$D$105,MATCH($A1900,Variables!$A$5:$A$105,0)))&amp;"."&amp;AE$5</f>
        <v/>
      </c>
      <c r="AF1900" s="46">
        <f>AF1873*Settings!$C$13*(INDEX(AF$271:AF$282,$D1900))</f>
        <v/>
      </c>
      <c r="AG1900" s="47">
        <f>AG1873*Settings!$C$13*(INDEX(AG$271:AG$282,$D1900))</f>
        <v/>
      </c>
      <c r="AH1900" s="47">
        <f>AH1873*Settings!$C$13*(INDEX(AH$271:AH$282,$D1900))</f>
        <v/>
      </c>
      <c r="AI1900" s="47">
        <f>AI1873*Settings!$C$13*(INDEX(AI$271:AI$282,$D1900))</f>
        <v/>
      </c>
      <c r="AJ1900" s="47">
        <f>AJ1873*Settings!$C$13*(INDEX(AJ$271:AJ$282,$D1900))</f>
        <v/>
      </c>
      <c r="AK1900" s="47">
        <f>AK1873*Settings!$C$13*(INDEX(AK$271:AK$282,$D1900))</f>
        <v/>
      </c>
      <c r="AL1900" s="47">
        <f>AL1873*Settings!$C$13*(INDEX(AL$271:AL$282,$D1900))</f>
        <v/>
      </c>
      <c r="AM1900" s="47">
        <f>AM1873*Settings!$C$13*(INDEX(AM$271:AM$282,$D1900))</f>
        <v/>
      </c>
      <c r="AN1900" s="47">
        <f>AN1873*Settings!$C$13*(INDEX(AN$271:AN$282,$D1900))</f>
        <v/>
      </c>
      <c r="AO1900" s="47">
        <f>AO1873*Settings!$C$13*(INDEX(AO$271:AO$282,$D1900))</f>
        <v/>
      </c>
      <c r="AP1900" s="47">
        <f>AP1873*Settings!$C$13*(INDEX(AP$271:AP$282,$D1900))</f>
        <v/>
      </c>
      <c r="AQ1900" s="47">
        <f>AQ1873*Settings!$C$13*(INDEX(AQ$271:AQ$282,$D1900))</f>
        <v/>
      </c>
      <c r="AR1900" s="47">
        <f>AR1873*Settings!$C$13*(INDEX(AR$271:AR$282,$D1900))</f>
        <v/>
      </c>
      <c r="AS1900" s="47">
        <f>AS1873*Settings!$C$13*(INDEX(AS$271:AS$282,$D1900))</f>
        <v/>
      </c>
      <c r="AT1900" s="47">
        <f>AT1873*Settings!$C$13*(INDEX(AT$271:AT$282,$D1900))</f>
        <v/>
      </c>
      <c r="AU1900" s="47">
        <f>AU1873*Settings!$C$13*(INDEX(AU$271:AU$282,$D1900))</f>
        <v/>
      </c>
      <c r="AV1900" s="47">
        <f>AV1873*Settings!$C$13*(INDEX(AV$271:AV$282,$D1900))</f>
        <v/>
      </c>
      <c r="AW1900" s="47">
        <f>AW1873*Settings!$C$13*(INDEX(AW$271:AW$282,$D1900))</f>
        <v/>
      </c>
      <c r="AX1900" s="48">
        <f>REVENUE(AX1873,Settings!$C$13,INDEX(AX$271:AX$282,$D1900))</f>
        <v/>
      </c>
    </row>
    <row r="1901" hidden="1" outlineLevel="2">
      <c r="A1901" s="5" t="inlineStr">
        <is>
          <t>rsub</t>
        </is>
      </c>
      <c r="B1901" s="5" t="inlineStr">
        <is>
          <t>bio</t>
        </is>
      </c>
      <c r="C1901" s="5" t="inlineStr">
        <is>
          <t>oen</t>
        </is>
      </c>
      <c r="D1901" s="40">
        <f>INDEX(Inputs!$R$5:$R$132,MATCH($B1901&amp;"|"&amp;$C1901,Inputs!$A$5:$A$132,0))</f>
        <v/>
      </c>
      <c r="E1901" s="39" t="n"/>
      <c r="F1901" s="39" t="n"/>
      <c r="G1901" s="39" t="n"/>
      <c r="H1901" s="5">
        <f>INDEX(Variables!$B$5:$B$105,MATCH($A1901,Variables!$A$5:$A$105,0))&amp;IF($C1901="",""," | "&amp;INDEX(Mapping!$B$5:$B$26,MATCH($C1901,Mapping!$A$5:$A$26,0))&amp;" | "&amp;INDEX(Mapping!$B$30:$B$41,MATCH($B1901,Mapping!$A$30:$A$41,0)))</f>
        <v/>
      </c>
      <c r="I1901" s="5">
        <f>INDEX(Variables!$C$5:$C$105,MATCH($A1901,Variables!$A$5:$A$105,0))</f>
        <v/>
      </c>
      <c r="J1901" s="5">
        <f>INDEX(Variables!$E$5:$E$105,MATCH($A1901,Variables!$A$5:$A$105,0))</f>
        <v/>
      </c>
      <c r="K1901" s="25">
        <f>LOWER(Settings!$C$4)&amp;".mit."&amp;$A1901&amp;IF($C1901="","","."&amp;$C1901&amp;"."&amp;$B1901)&amp;IF(INDEX(Variables!$D$5:$D$105,MATCH($A1901,Variables!$A$5:$A$105,0))="","","."&amp;INDEX(Variables!$D$5:$D$105,MATCH($A1901,Variables!$A$5:$A$105,0)))&amp;"."&amp;K$5</f>
        <v/>
      </c>
      <c r="L1901" s="46">
        <f>L1874*Settings!$C$13*(INDEX(L$271:L$282,$D1901))</f>
        <v/>
      </c>
      <c r="M1901" s="47">
        <f>M1874*Settings!$C$13*(INDEX(M$271:M$282,$D1901))</f>
        <v/>
      </c>
      <c r="N1901" s="47">
        <f>N1874*Settings!$C$13*(INDEX(N$271:N$282,$D1901))</f>
        <v/>
      </c>
      <c r="O1901" s="47">
        <f>O1874*Settings!$C$13*(INDEX(O$271:O$282,$D1901))</f>
        <v/>
      </c>
      <c r="P1901" s="47">
        <f>P1874*Settings!$C$13*(INDEX(P$271:P$282,$D1901))</f>
        <v/>
      </c>
      <c r="Q1901" s="47">
        <f>Q1874*Settings!$C$13*(INDEX(Q$271:Q$282,$D1901))</f>
        <v/>
      </c>
      <c r="R1901" s="47">
        <f>R1874*Settings!$C$13*(INDEX(R$271:R$282,$D1901))</f>
        <v/>
      </c>
      <c r="S1901" s="47">
        <f>S1874*Settings!$C$13*(INDEX(S$271:S$282,$D1901))</f>
        <v/>
      </c>
      <c r="T1901" s="47">
        <f>T1874*Settings!$C$13*(INDEX(T$271:T$282,$D1901))</f>
        <v/>
      </c>
      <c r="U1901" s="47">
        <f>U1874*Settings!$C$13*(INDEX(U$271:U$282,$D1901))</f>
        <v/>
      </c>
      <c r="V1901" s="47">
        <f>V1874*Settings!$C$13*(INDEX(V$271:V$282,$D1901))</f>
        <v/>
      </c>
      <c r="W1901" s="47">
        <f>W1874*Settings!$C$13*(INDEX(W$271:W$282,$D1901))</f>
        <v/>
      </c>
      <c r="X1901" s="47">
        <f>X1874*Settings!$C$13*(INDEX(X$271:X$282,$D1901))</f>
        <v/>
      </c>
      <c r="Y1901" s="47">
        <f>Y1874*Settings!$C$13*(INDEX(Y$271:Y$282,$D1901))</f>
        <v/>
      </c>
      <c r="Z1901" s="47">
        <f>Z1874*Settings!$C$13*(INDEX(Z$271:Z$282,$D1901))</f>
        <v/>
      </c>
      <c r="AA1901" s="47">
        <f>AA1874*Settings!$C$13*(INDEX(AA$271:AA$282,$D1901))</f>
        <v/>
      </c>
      <c r="AB1901" s="47">
        <f>AB1874*Settings!$C$13*(INDEX(AB$271:AB$282,$D1901))</f>
        <v/>
      </c>
      <c r="AC1901" s="47">
        <f>AC1874*Settings!$C$13*(INDEX(AC$271:AC$282,$D1901))</f>
        <v/>
      </c>
      <c r="AD1901" s="48">
        <f>REVENUE(AD1874,Settings!$C$13,INDEX(AD$271:AD$282,$D1901))</f>
        <v/>
      </c>
      <c r="AE1901" s="25">
        <f>LOWER(Settings!$C$4)&amp;".mit."&amp;$A1901&amp;IF($C1901="","","."&amp;$C1901&amp;"."&amp;$B1901)&amp;IF(INDEX(Variables!$D$5:$D$105,MATCH($A1901,Variables!$A$5:$A$105,0))="","","."&amp;INDEX(Variables!$D$5:$D$105,MATCH($A1901,Variables!$A$5:$A$105,0)))&amp;"."&amp;AE$5</f>
        <v/>
      </c>
      <c r="AF1901" s="46">
        <f>AF1874*Settings!$C$13*(INDEX(AF$271:AF$282,$D1901))</f>
        <v/>
      </c>
      <c r="AG1901" s="47">
        <f>AG1874*Settings!$C$13*(INDEX(AG$271:AG$282,$D1901))</f>
        <v/>
      </c>
      <c r="AH1901" s="47">
        <f>AH1874*Settings!$C$13*(INDEX(AH$271:AH$282,$D1901))</f>
        <v/>
      </c>
      <c r="AI1901" s="47">
        <f>AI1874*Settings!$C$13*(INDEX(AI$271:AI$282,$D1901))</f>
        <v/>
      </c>
      <c r="AJ1901" s="47">
        <f>AJ1874*Settings!$C$13*(INDEX(AJ$271:AJ$282,$D1901))</f>
        <v/>
      </c>
      <c r="AK1901" s="47">
        <f>AK1874*Settings!$C$13*(INDEX(AK$271:AK$282,$D1901))</f>
        <v/>
      </c>
      <c r="AL1901" s="47">
        <f>AL1874*Settings!$C$13*(INDEX(AL$271:AL$282,$D1901))</f>
        <v/>
      </c>
      <c r="AM1901" s="47">
        <f>AM1874*Settings!$C$13*(INDEX(AM$271:AM$282,$D1901))</f>
        <v/>
      </c>
      <c r="AN1901" s="47">
        <f>AN1874*Settings!$C$13*(INDEX(AN$271:AN$282,$D1901))</f>
        <v/>
      </c>
      <c r="AO1901" s="47">
        <f>AO1874*Settings!$C$13*(INDEX(AO$271:AO$282,$D1901))</f>
        <v/>
      </c>
      <c r="AP1901" s="47">
        <f>AP1874*Settings!$C$13*(INDEX(AP$271:AP$282,$D1901))</f>
        <v/>
      </c>
      <c r="AQ1901" s="47">
        <f>AQ1874*Settings!$C$13*(INDEX(AQ$271:AQ$282,$D1901))</f>
        <v/>
      </c>
      <c r="AR1901" s="47">
        <f>AR1874*Settings!$C$13*(INDEX(AR$271:AR$282,$D1901))</f>
        <v/>
      </c>
      <c r="AS1901" s="47">
        <f>AS1874*Settings!$C$13*(INDEX(AS$271:AS$282,$D1901))</f>
        <v/>
      </c>
      <c r="AT1901" s="47">
        <f>AT1874*Settings!$C$13*(INDEX(AT$271:AT$282,$D1901))</f>
        <v/>
      </c>
      <c r="AU1901" s="47">
        <f>AU1874*Settings!$C$13*(INDEX(AU$271:AU$282,$D1901))</f>
        <v/>
      </c>
      <c r="AV1901" s="47">
        <f>AV1874*Settings!$C$13*(INDEX(AV$271:AV$282,$D1901))</f>
        <v/>
      </c>
      <c r="AW1901" s="47">
        <f>AW1874*Settings!$C$13*(INDEX(AW$271:AW$282,$D1901))</f>
        <v/>
      </c>
      <c r="AX1901" s="48">
        <f>REVENUE(AX1874,Settings!$C$13,INDEX(AX$271:AX$282,$D1901))</f>
        <v/>
      </c>
    </row>
    <row r="1902" hidden="1" outlineLevel="2"/>
    <row r="1903" hidden="1" outlineLevel="2">
      <c r="A1903" s="5" t="inlineStr">
        <is>
          <t>rnew</t>
        </is>
      </c>
      <c r="B1903" s="5" t="inlineStr">
        <is>
          <t>coa</t>
        </is>
      </c>
      <c r="C1903" s="5" t="inlineStr">
        <is>
          <t>oen</t>
        </is>
      </c>
      <c r="D1903" s="40">
        <f>INDEX(Inputs!$S$5:$S$132,MATCH($B1903&amp;"|"&amp;$C1903,Inputs!$A$5:$A$132,0))</f>
        <v/>
      </c>
      <c r="E1903" s="39" t="n"/>
      <c r="F1903" s="39" t="n"/>
      <c r="G1903" s="39" t="n"/>
      <c r="H1903" s="5">
        <f>INDEX(Variables!$B$5:$B$105,MATCH($A1903,Variables!$A$5:$A$105,0))&amp;IF($C1903="",""," | "&amp;INDEX(Mapping!$B$5:$B$26,MATCH($C1903,Mapping!$A$5:$A$26,0))&amp;" | "&amp;INDEX(Mapping!$B$30:$B$41,MATCH($B1903,Mapping!$A$30:$A$41,0)))</f>
        <v/>
      </c>
      <c r="I1903" s="5">
        <f>INDEX(Variables!$C$5:$C$105,MATCH($A1903,Variables!$A$5:$A$105,0))</f>
        <v/>
      </c>
      <c r="J1903" s="5">
        <f>INDEX(Variables!$E$5:$E$105,MATCH($A1903,Variables!$A$5:$A$105,0))</f>
        <v/>
      </c>
      <c r="K1903" s="25">
        <f>LOWER(Settings!$C$4)&amp;".mit."&amp;$A1903&amp;IF($C1903="","","."&amp;$C1903&amp;"."&amp;$B1903)&amp;IF(INDEX(Variables!$D$5:$D$105,MATCH($A1903,Variables!$A$5:$A$105,0))="","","."&amp;INDEX(Variables!$D$5:$D$105,MATCH($A1903,Variables!$A$5:$A$105,0)))&amp;"."&amp;K$5</f>
        <v/>
      </c>
      <c r="L1903" s="46">
        <f>L1867*Settings!$C$13*(L1813+L1831+L1822*L$135+L1840*$D1903)</f>
        <v/>
      </c>
      <c r="M1903" s="47">
        <f>M1867*Settings!$C$13*(M1813+M1831+M1822*M$135+M1840*$D1903)</f>
        <v/>
      </c>
      <c r="N1903" s="47">
        <f>N1867*Settings!$C$13*(N1813+N1831+N1822*N$135+N1840*$D1903)</f>
        <v/>
      </c>
      <c r="O1903" s="47">
        <f>O1867*Settings!$C$13*(O1813+O1831+O1822*O$135+O1840*$D1903)</f>
        <v/>
      </c>
      <c r="P1903" s="47">
        <f>P1867*Settings!$C$13*(P1813+P1831+P1822*P$135+P1840*$D1903)</f>
        <v/>
      </c>
      <c r="Q1903" s="47">
        <f>Q1867*Settings!$C$13*(Q1813+Q1831+Q1822*Q$135+Q1840*$D1903)</f>
        <v/>
      </c>
      <c r="R1903" s="47">
        <f>R1867*Settings!$C$13*(R1813+R1831+R1822*R$135+R1840*$D1903)</f>
        <v/>
      </c>
      <c r="S1903" s="47">
        <f>S1867*Settings!$C$13*(S1813+S1831+S1822*S$135+S1840*$D1903)</f>
        <v/>
      </c>
      <c r="T1903" s="47">
        <f>T1867*Settings!$C$13*(T1813+T1831+T1822*T$135+T1840*$D1903)</f>
        <v/>
      </c>
      <c r="U1903" s="47">
        <f>U1867*Settings!$C$13*(U1813+U1831+U1822*U$135+U1840*$D1903)</f>
        <v/>
      </c>
      <c r="V1903" s="47">
        <f>V1867*Settings!$C$13*(V1813+V1831+V1822*V$135+V1840*$D1903)</f>
        <v/>
      </c>
      <c r="W1903" s="47">
        <f>W1867*Settings!$C$13*(W1813+W1831+W1822*W$135+W1840*$D1903)</f>
        <v/>
      </c>
      <c r="X1903" s="47">
        <f>X1867*Settings!$C$13*(X1813+X1831+X1822*X$135+X1840*$D1903)</f>
        <v/>
      </c>
      <c r="Y1903" s="47">
        <f>Y1867*Settings!$C$13*(Y1813+Y1831+Y1822*Y$135+Y1840*$D1903)</f>
        <v/>
      </c>
      <c r="Z1903" s="47">
        <f>Z1867*Settings!$C$13*(Z1813+Z1831+Z1822*Z$135+Z1840*$D1903)</f>
        <v/>
      </c>
      <c r="AA1903" s="47">
        <f>AA1867*Settings!$C$13*(AA1813+AA1831+AA1822*AA$135+AA1840*$D1903)</f>
        <v/>
      </c>
      <c r="AB1903" s="47">
        <f>AB1867*Settings!$C$13*(AB1813+AB1831+AB1822*AB$135+AB1840*$D1903)</f>
        <v/>
      </c>
      <c r="AC1903" s="47">
        <f>AC1867*Settings!$C$13*(AC1813+AC1831+AC1822*AC$135+AC1840*$D1903)</f>
        <v/>
      </c>
      <c r="AD1903" s="48">
        <f>REVENUE(AD1867,Settings!$C$13,NEWREVRATE(AD1813,AD1831,AD1822,AD$135,AD1840,$D1903))</f>
        <v/>
      </c>
      <c r="AE1903" s="25">
        <f>LOWER(Settings!$C$4)&amp;".mit."&amp;$A1903&amp;IF($C1903="","","."&amp;$C1903&amp;"."&amp;$B1903)&amp;IF(INDEX(Variables!$D$5:$D$105,MATCH($A1903,Variables!$A$5:$A$105,0))="","","."&amp;INDEX(Variables!$D$5:$D$105,MATCH($A1903,Variables!$A$5:$A$105,0)))&amp;"."&amp;AE$5</f>
        <v/>
      </c>
      <c r="AF1903" s="46">
        <f>AF1867*Settings!$C$13*(AF1813+AF1831+AF1822*AF$135+AF1840*$D1903)</f>
        <v/>
      </c>
      <c r="AG1903" s="47">
        <f>AG1867*Settings!$C$13*(AG1813+AG1831+AG1822*AG$135+AG1840*$D1903)</f>
        <v/>
      </c>
      <c r="AH1903" s="47">
        <f>AH1867*Settings!$C$13*(AH1813+AH1831+AH1822*AH$135+AH1840*$D1903)</f>
        <v/>
      </c>
      <c r="AI1903" s="47">
        <f>AI1867*Settings!$C$13*(AI1813+AI1831+AI1822*AI$135+AI1840*$D1903)</f>
        <v/>
      </c>
      <c r="AJ1903" s="47">
        <f>AJ1867*Settings!$C$13*(AJ1813+AJ1831+AJ1822*AJ$135+AJ1840*$D1903)</f>
        <v/>
      </c>
      <c r="AK1903" s="47">
        <f>AK1867*Settings!$C$13*(AK1813+AK1831+AK1822*AK$135+AK1840*$D1903)</f>
        <v/>
      </c>
      <c r="AL1903" s="47">
        <f>AL1867*Settings!$C$13*(AL1813+AL1831+AL1822*AL$135+AL1840*$D1903)</f>
        <v/>
      </c>
      <c r="AM1903" s="47">
        <f>AM1867*Settings!$C$13*(AM1813+AM1831+AM1822*AM$135+AM1840*$D1903)</f>
        <v/>
      </c>
      <c r="AN1903" s="47">
        <f>AN1867*Settings!$C$13*(AN1813+AN1831+AN1822*AN$135+AN1840*$D1903)</f>
        <v/>
      </c>
      <c r="AO1903" s="47">
        <f>AO1867*Settings!$C$13*(AO1813+AO1831+AO1822*AO$135+AO1840*$D1903)</f>
        <v/>
      </c>
      <c r="AP1903" s="47">
        <f>AP1867*Settings!$C$13*(AP1813+AP1831+AP1822*AP$135+AP1840*$D1903)</f>
        <v/>
      </c>
      <c r="AQ1903" s="47">
        <f>AQ1867*Settings!$C$13*(AQ1813+AQ1831+AQ1822*AQ$135+AQ1840*$D1903)</f>
        <v/>
      </c>
      <c r="AR1903" s="47">
        <f>AR1867*Settings!$C$13*(AR1813+AR1831+AR1822*AR$135+AR1840*$D1903)</f>
        <v/>
      </c>
      <c r="AS1903" s="47">
        <f>AS1867*Settings!$C$13*(AS1813+AS1831+AS1822*AS$135+AS1840*$D1903)</f>
        <v/>
      </c>
      <c r="AT1903" s="47">
        <f>AT1867*Settings!$C$13*(AT1813+AT1831+AT1822*AT$135+AT1840*$D1903)</f>
        <v/>
      </c>
      <c r="AU1903" s="47">
        <f>AU1867*Settings!$C$13*(AU1813+AU1831+AU1822*AU$135+AU1840*$D1903)</f>
        <v/>
      </c>
      <c r="AV1903" s="47">
        <f>AV1867*Settings!$C$13*(AV1813+AV1831+AV1822*AV$135+AV1840*$D1903)</f>
        <v/>
      </c>
      <c r="AW1903" s="47">
        <f>AW1867*Settings!$C$13*(AW1813+AW1831+AW1822*AW$135+AW1840*$D1903)</f>
        <v/>
      </c>
      <c r="AX1903" s="48">
        <f>REVENUE(AX1867,Settings!$C$13,NEWREVRATE(AX1813,AX1831,AX1822,AX$135,AX1840,$D1903))</f>
        <v/>
      </c>
    </row>
    <row r="1904" hidden="1" outlineLevel="2">
      <c r="A1904" s="5" t="inlineStr">
        <is>
          <t>rnew</t>
        </is>
      </c>
      <c r="B1904" s="5" t="inlineStr">
        <is>
          <t>nga</t>
        </is>
      </c>
      <c r="C1904" s="5" t="inlineStr">
        <is>
          <t>oen</t>
        </is>
      </c>
      <c r="D1904" s="40">
        <f>INDEX(Inputs!$S$5:$S$132,MATCH($B1904&amp;"|"&amp;$C1904,Inputs!$A$5:$A$132,0))</f>
        <v/>
      </c>
      <c r="E1904" s="39" t="n"/>
      <c r="F1904" s="39" t="n"/>
      <c r="G1904" s="39" t="n"/>
      <c r="H1904" s="5">
        <f>INDEX(Variables!$B$5:$B$105,MATCH($A1904,Variables!$A$5:$A$105,0))&amp;IF($C1904="",""," | "&amp;INDEX(Mapping!$B$5:$B$26,MATCH($C1904,Mapping!$A$5:$A$26,0))&amp;" | "&amp;INDEX(Mapping!$B$30:$B$41,MATCH($B1904,Mapping!$A$30:$A$41,0)))</f>
        <v/>
      </c>
      <c r="I1904" s="5">
        <f>INDEX(Variables!$C$5:$C$105,MATCH($A1904,Variables!$A$5:$A$105,0))</f>
        <v/>
      </c>
      <c r="J1904" s="5">
        <f>INDEX(Variables!$E$5:$E$105,MATCH($A1904,Variables!$A$5:$A$105,0))</f>
        <v/>
      </c>
      <c r="K1904" s="25">
        <f>LOWER(Settings!$C$4)&amp;".mit."&amp;$A1904&amp;IF($C1904="","","."&amp;$C1904&amp;"."&amp;$B1904)&amp;IF(INDEX(Variables!$D$5:$D$105,MATCH($A1904,Variables!$A$5:$A$105,0))="","","."&amp;INDEX(Variables!$D$5:$D$105,MATCH($A1904,Variables!$A$5:$A$105,0)))&amp;"."&amp;K$5</f>
        <v/>
      </c>
      <c r="L1904" s="46">
        <f>L1868*Settings!$C$13*(L1814+L1832+L1823*L$135+L1841*$D1904)</f>
        <v/>
      </c>
      <c r="M1904" s="47">
        <f>M1868*Settings!$C$13*(M1814+M1832+M1823*M$135+M1841*$D1904)</f>
        <v/>
      </c>
      <c r="N1904" s="47">
        <f>N1868*Settings!$C$13*(N1814+N1832+N1823*N$135+N1841*$D1904)</f>
        <v/>
      </c>
      <c r="O1904" s="47">
        <f>O1868*Settings!$C$13*(O1814+O1832+O1823*O$135+O1841*$D1904)</f>
        <v/>
      </c>
      <c r="P1904" s="47">
        <f>P1868*Settings!$C$13*(P1814+P1832+P1823*P$135+P1841*$D1904)</f>
        <v/>
      </c>
      <c r="Q1904" s="47">
        <f>Q1868*Settings!$C$13*(Q1814+Q1832+Q1823*Q$135+Q1841*$D1904)</f>
        <v/>
      </c>
      <c r="R1904" s="47">
        <f>R1868*Settings!$C$13*(R1814+R1832+R1823*R$135+R1841*$D1904)</f>
        <v/>
      </c>
      <c r="S1904" s="47">
        <f>S1868*Settings!$C$13*(S1814+S1832+S1823*S$135+S1841*$D1904)</f>
        <v/>
      </c>
      <c r="T1904" s="47">
        <f>T1868*Settings!$C$13*(T1814+T1832+T1823*T$135+T1841*$D1904)</f>
        <v/>
      </c>
      <c r="U1904" s="47">
        <f>U1868*Settings!$C$13*(U1814+U1832+U1823*U$135+U1841*$D1904)</f>
        <v/>
      </c>
      <c r="V1904" s="47">
        <f>V1868*Settings!$C$13*(V1814+V1832+V1823*V$135+V1841*$D1904)</f>
        <v/>
      </c>
      <c r="W1904" s="47">
        <f>W1868*Settings!$C$13*(W1814+W1832+W1823*W$135+W1841*$D1904)</f>
        <v/>
      </c>
      <c r="X1904" s="47">
        <f>X1868*Settings!$C$13*(X1814+X1832+X1823*X$135+X1841*$D1904)</f>
        <v/>
      </c>
      <c r="Y1904" s="47">
        <f>Y1868*Settings!$C$13*(Y1814+Y1832+Y1823*Y$135+Y1841*$D1904)</f>
        <v/>
      </c>
      <c r="Z1904" s="47">
        <f>Z1868*Settings!$C$13*(Z1814+Z1832+Z1823*Z$135+Z1841*$D1904)</f>
        <v/>
      </c>
      <c r="AA1904" s="47">
        <f>AA1868*Settings!$C$13*(AA1814+AA1832+AA1823*AA$135+AA1841*$D1904)</f>
        <v/>
      </c>
      <c r="AB1904" s="47">
        <f>AB1868*Settings!$C$13*(AB1814+AB1832+AB1823*AB$135+AB1841*$D1904)</f>
        <v/>
      </c>
      <c r="AC1904" s="47">
        <f>AC1868*Settings!$C$13*(AC1814+AC1832+AC1823*AC$135+AC1841*$D1904)</f>
        <v/>
      </c>
      <c r="AD1904" s="48">
        <f>REVENUE(AD1868,Settings!$C$13,NEWREVRATE(AD1814,AD1832,AD1823,AD$135,AD1841,$D1904))</f>
        <v/>
      </c>
      <c r="AE1904" s="25">
        <f>LOWER(Settings!$C$4)&amp;".mit."&amp;$A1904&amp;IF($C1904="","","."&amp;$C1904&amp;"."&amp;$B1904)&amp;IF(INDEX(Variables!$D$5:$D$105,MATCH($A1904,Variables!$A$5:$A$105,0))="","","."&amp;INDEX(Variables!$D$5:$D$105,MATCH($A1904,Variables!$A$5:$A$105,0)))&amp;"."&amp;AE$5</f>
        <v/>
      </c>
      <c r="AF1904" s="46">
        <f>AF1868*Settings!$C$13*(AF1814+AF1832+AF1823*AF$135+AF1841*$D1904)</f>
        <v/>
      </c>
      <c r="AG1904" s="47">
        <f>AG1868*Settings!$C$13*(AG1814+AG1832+AG1823*AG$135+AG1841*$D1904)</f>
        <v/>
      </c>
      <c r="AH1904" s="47">
        <f>AH1868*Settings!$C$13*(AH1814+AH1832+AH1823*AH$135+AH1841*$D1904)</f>
        <v/>
      </c>
      <c r="AI1904" s="47">
        <f>AI1868*Settings!$C$13*(AI1814+AI1832+AI1823*AI$135+AI1841*$D1904)</f>
        <v/>
      </c>
      <c r="AJ1904" s="47">
        <f>AJ1868*Settings!$C$13*(AJ1814+AJ1832+AJ1823*AJ$135+AJ1841*$D1904)</f>
        <v/>
      </c>
      <c r="AK1904" s="47">
        <f>AK1868*Settings!$C$13*(AK1814+AK1832+AK1823*AK$135+AK1841*$D1904)</f>
        <v/>
      </c>
      <c r="AL1904" s="47">
        <f>AL1868*Settings!$C$13*(AL1814+AL1832+AL1823*AL$135+AL1841*$D1904)</f>
        <v/>
      </c>
      <c r="AM1904" s="47">
        <f>AM1868*Settings!$C$13*(AM1814+AM1832+AM1823*AM$135+AM1841*$D1904)</f>
        <v/>
      </c>
      <c r="AN1904" s="47">
        <f>AN1868*Settings!$C$13*(AN1814+AN1832+AN1823*AN$135+AN1841*$D1904)</f>
        <v/>
      </c>
      <c r="AO1904" s="47">
        <f>AO1868*Settings!$C$13*(AO1814+AO1832+AO1823*AO$135+AO1841*$D1904)</f>
        <v/>
      </c>
      <c r="AP1904" s="47">
        <f>AP1868*Settings!$C$13*(AP1814+AP1832+AP1823*AP$135+AP1841*$D1904)</f>
        <v/>
      </c>
      <c r="AQ1904" s="47">
        <f>AQ1868*Settings!$C$13*(AQ1814+AQ1832+AQ1823*AQ$135+AQ1841*$D1904)</f>
        <v/>
      </c>
      <c r="AR1904" s="47">
        <f>AR1868*Settings!$C$13*(AR1814+AR1832+AR1823*AR$135+AR1841*$D1904)</f>
        <v/>
      </c>
      <c r="AS1904" s="47">
        <f>AS1868*Settings!$C$13*(AS1814+AS1832+AS1823*AS$135+AS1841*$D1904)</f>
        <v/>
      </c>
      <c r="AT1904" s="47">
        <f>AT1868*Settings!$C$13*(AT1814+AT1832+AT1823*AT$135+AT1841*$D1904)</f>
        <v/>
      </c>
      <c r="AU1904" s="47">
        <f>AU1868*Settings!$C$13*(AU1814+AU1832+AU1823*AU$135+AU1841*$D1904)</f>
        <v/>
      </c>
      <c r="AV1904" s="47">
        <f>AV1868*Settings!$C$13*(AV1814+AV1832+AV1823*AV$135+AV1841*$D1904)</f>
        <v/>
      </c>
      <c r="AW1904" s="47">
        <f>AW1868*Settings!$C$13*(AW1814+AW1832+AW1823*AW$135+AW1841*$D1904)</f>
        <v/>
      </c>
      <c r="AX1904" s="48">
        <f>REVENUE(AX1868,Settings!$C$13,NEWREVRATE(AX1814,AX1832,AX1823,AX$135,AX1841,$D1904))</f>
        <v/>
      </c>
    </row>
    <row r="1905" hidden="1" outlineLevel="2">
      <c r="A1905" s="5" t="inlineStr">
        <is>
          <t>rnew</t>
        </is>
      </c>
      <c r="B1905" s="5" t="inlineStr">
        <is>
          <t>gso</t>
        </is>
      </c>
      <c r="C1905" s="5" t="inlineStr">
        <is>
          <t>oen</t>
        </is>
      </c>
      <c r="D1905" s="40">
        <f>INDEX(Inputs!$S$5:$S$132,MATCH($B1905&amp;"|"&amp;$C1905,Inputs!$A$5:$A$132,0))</f>
        <v/>
      </c>
      <c r="E1905" s="39" t="n"/>
      <c r="F1905" s="39" t="n"/>
      <c r="G1905" s="39" t="n"/>
      <c r="H1905" s="5">
        <f>INDEX(Variables!$B$5:$B$105,MATCH($A1905,Variables!$A$5:$A$105,0))&amp;IF($C1905="",""," | "&amp;INDEX(Mapping!$B$5:$B$26,MATCH($C1905,Mapping!$A$5:$A$26,0))&amp;" | "&amp;INDEX(Mapping!$B$30:$B$41,MATCH($B1905,Mapping!$A$30:$A$41,0)))</f>
        <v/>
      </c>
      <c r="I1905" s="5">
        <f>INDEX(Variables!$C$5:$C$105,MATCH($A1905,Variables!$A$5:$A$105,0))</f>
        <v/>
      </c>
      <c r="J1905" s="5">
        <f>INDEX(Variables!$E$5:$E$105,MATCH($A1905,Variables!$A$5:$A$105,0))</f>
        <v/>
      </c>
      <c r="K1905" s="25">
        <f>LOWER(Settings!$C$4)&amp;".mit."&amp;$A1905&amp;IF($C1905="","","."&amp;$C1905&amp;"."&amp;$B1905)&amp;IF(INDEX(Variables!$D$5:$D$105,MATCH($A1905,Variables!$A$5:$A$105,0))="","","."&amp;INDEX(Variables!$D$5:$D$105,MATCH($A1905,Variables!$A$5:$A$105,0)))&amp;"."&amp;K$5</f>
        <v/>
      </c>
      <c r="L1905" s="46">
        <f>L1869*Settings!$C$13*(L1815+L1833+L1824*L$135+L1842*$D1905)</f>
        <v/>
      </c>
      <c r="M1905" s="47">
        <f>M1869*Settings!$C$13*(M1815+M1833+M1824*M$135+M1842*$D1905)</f>
        <v/>
      </c>
      <c r="N1905" s="47">
        <f>N1869*Settings!$C$13*(N1815+N1833+N1824*N$135+N1842*$D1905)</f>
        <v/>
      </c>
      <c r="O1905" s="47">
        <f>O1869*Settings!$C$13*(O1815+O1833+O1824*O$135+O1842*$D1905)</f>
        <v/>
      </c>
      <c r="P1905" s="47">
        <f>P1869*Settings!$C$13*(P1815+P1833+P1824*P$135+P1842*$D1905)</f>
        <v/>
      </c>
      <c r="Q1905" s="47">
        <f>Q1869*Settings!$C$13*(Q1815+Q1833+Q1824*Q$135+Q1842*$D1905)</f>
        <v/>
      </c>
      <c r="R1905" s="47">
        <f>R1869*Settings!$C$13*(R1815+R1833+R1824*R$135+R1842*$D1905)</f>
        <v/>
      </c>
      <c r="S1905" s="47">
        <f>S1869*Settings!$C$13*(S1815+S1833+S1824*S$135+S1842*$D1905)</f>
        <v/>
      </c>
      <c r="T1905" s="47">
        <f>T1869*Settings!$C$13*(T1815+T1833+T1824*T$135+T1842*$D1905)</f>
        <v/>
      </c>
      <c r="U1905" s="47">
        <f>U1869*Settings!$C$13*(U1815+U1833+U1824*U$135+U1842*$D1905)</f>
        <v/>
      </c>
      <c r="V1905" s="47">
        <f>V1869*Settings!$C$13*(V1815+V1833+V1824*V$135+V1842*$D1905)</f>
        <v/>
      </c>
      <c r="W1905" s="47">
        <f>W1869*Settings!$C$13*(W1815+W1833+W1824*W$135+W1842*$D1905)</f>
        <v/>
      </c>
      <c r="X1905" s="47">
        <f>X1869*Settings!$C$13*(X1815+X1833+X1824*X$135+X1842*$D1905)</f>
        <v/>
      </c>
      <c r="Y1905" s="47">
        <f>Y1869*Settings!$C$13*(Y1815+Y1833+Y1824*Y$135+Y1842*$D1905)</f>
        <v/>
      </c>
      <c r="Z1905" s="47">
        <f>Z1869*Settings!$C$13*(Z1815+Z1833+Z1824*Z$135+Z1842*$D1905)</f>
        <v/>
      </c>
      <c r="AA1905" s="47">
        <f>AA1869*Settings!$C$13*(AA1815+AA1833+AA1824*AA$135+AA1842*$D1905)</f>
        <v/>
      </c>
      <c r="AB1905" s="47">
        <f>AB1869*Settings!$C$13*(AB1815+AB1833+AB1824*AB$135+AB1842*$D1905)</f>
        <v/>
      </c>
      <c r="AC1905" s="47">
        <f>AC1869*Settings!$C$13*(AC1815+AC1833+AC1824*AC$135+AC1842*$D1905)</f>
        <v/>
      </c>
      <c r="AD1905" s="48">
        <f>REVENUE(AD1869,Settings!$C$13,NEWREVRATE(AD1815,AD1833,AD1824,AD$135,AD1842,$D1905))</f>
        <v/>
      </c>
      <c r="AE1905" s="25">
        <f>LOWER(Settings!$C$4)&amp;".mit."&amp;$A1905&amp;IF($C1905="","","."&amp;$C1905&amp;"."&amp;$B1905)&amp;IF(INDEX(Variables!$D$5:$D$105,MATCH($A1905,Variables!$A$5:$A$105,0))="","","."&amp;INDEX(Variables!$D$5:$D$105,MATCH($A1905,Variables!$A$5:$A$105,0)))&amp;"."&amp;AE$5</f>
        <v/>
      </c>
      <c r="AF1905" s="46">
        <f>AF1869*Settings!$C$13*(AF1815+AF1833+AF1824*AF$135+AF1842*$D1905)</f>
        <v/>
      </c>
      <c r="AG1905" s="47">
        <f>AG1869*Settings!$C$13*(AG1815+AG1833+AG1824*AG$135+AG1842*$D1905)</f>
        <v/>
      </c>
      <c r="AH1905" s="47">
        <f>AH1869*Settings!$C$13*(AH1815+AH1833+AH1824*AH$135+AH1842*$D1905)</f>
        <v/>
      </c>
      <c r="AI1905" s="47">
        <f>AI1869*Settings!$C$13*(AI1815+AI1833+AI1824*AI$135+AI1842*$D1905)</f>
        <v/>
      </c>
      <c r="AJ1905" s="47">
        <f>AJ1869*Settings!$C$13*(AJ1815+AJ1833+AJ1824*AJ$135+AJ1842*$D1905)</f>
        <v/>
      </c>
      <c r="AK1905" s="47">
        <f>AK1869*Settings!$C$13*(AK1815+AK1833+AK1824*AK$135+AK1842*$D1905)</f>
        <v/>
      </c>
      <c r="AL1905" s="47">
        <f>AL1869*Settings!$C$13*(AL1815+AL1833+AL1824*AL$135+AL1842*$D1905)</f>
        <v/>
      </c>
      <c r="AM1905" s="47">
        <f>AM1869*Settings!$C$13*(AM1815+AM1833+AM1824*AM$135+AM1842*$D1905)</f>
        <v/>
      </c>
      <c r="AN1905" s="47">
        <f>AN1869*Settings!$C$13*(AN1815+AN1833+AN1824*AN$135+AN1842*$D1905)</f>
        <v/>
      </c>
      <c r="AO1905" s="47">
        <f>AO1869*Settings!$C$13*(AO1815+AO1833+AO1824*AO$135+AO1842*$D1905)</f>
        <v/>
      </c>
      <c r="AP1905" s="47">
        <f>AP1869*Settings!$C$13*(AP1815+AP1833+AP1824*AP$135+AP1842*$D1905)</f>
        <v/>
      </c>
      <c r="AQ1905" s="47">
        <f>AQ1869*Settings!$C$13*(AQ1815+AQ1833+AQ1824*AQ$135+AQ1842*$D1905)</f>
        <v/>
      </c>
      <c r="AR1905" s="47">
        <f>AR1869*Settings!$C$13*(AR1815+AR1833+AR1824*AR$135+AR1842*$D1905)</f>
        <v/>
      </c>
      <c r="AS1905" s="47">
        <f>AS1869*Settings!$C$13*(AS1815+AS1833+AS1824*AS$135+AS1842*$D1905)</f>
        <v/>
      </c>
      <c r="AT1905" s="47">
        <f>AT1869*Settings!$C$13*(AT1815+AT1833+AT1824*AT$135+AT1842*$D1905)</f>
        <v/>
      </c>
      <c r="AU1905" s="47">
        <f>AU1869*Settings!$C$13*(AU1815+AU1833+AU1824*AU$135+AU1842*$D1905)</f>
        <v/>
      </c>
      <c r="AV1905" s="47">
        <f>AV1869*Settings!$C$13*(AV1815+AV1833+AV1824*AV$135+AV1842*$D1905)</f>
        <v/>
      </c>
      <c r="AW1905" s="47">
        <f>AW1869*Settings!$C$13*(AW1815+AW1833+AW1824*AW$135+AW1842*$D1905)</f>
        <v/>
      </c>
      <c r="AX1905" s="48">
        <f>REVENUE(AX1869,Settings!$C$13,NEWREVRATE(AX1815,AX1833,AX1824,AX$135,AX1842,$D1905))</f>
        <v/>
      </c>
    </row>
    <row r="1906" hidden="1" outlineLevel="2">
      <c r="A1906" s="5" t="inlineStr">
        <is>
          <t>rnew</t>
        </is>
      </c>
      <c r="B1906" s="5" t="inlineStr">
        <is>
          <t>die</t>
        </is>
      </c>
      <c r="C1906" s="5" t="inlineStr">
        <is>
          <t>oen</t>
        </is>
      </c>
      <c r="D1906" s="40">
        <f>INDEX(Inputs!$S$5:$S$132,MATCH($B1906&amp;"|"&amp;$C1906,Inputs!$A$5:$A$132,0))</f>
        <v/>
      </c>
      <c r="E1906" s="39" t="n"/>
      <c r="F1906" s="39" t="n"/>
      <c r="G1906" s="39" t="n"/>
      <c r="H1906" s="5">
        <f>INDEX(Variables!$B$5:$B$105,MATCH($A1906,Variables!$A$5:$A$105,0))&amp;IF($C1906="",""," | "&amp;INDEX(Mapping!$B$5:$B$26,MATCH($C1906,Mapping!$A$5:$A$26,0))&amp;" | "&amp;INDEX(Mapping!$B$30:$B$41,MATCH($B1906,Mapping!$A$30:$A$41,0)))</f>
        <v/>
      </c>
      <c r="I1906" s="5">
        <f>INDEX(Variables!$C$5:$C$105,MATCH($A1906,Variables!$A$5:$A$105,0))</f>
        <v/>
      </c>
      <c r="J1906" s="5">
        <f>INDEX(Variables!$E$5:$E$105,MATCH($A1906,Variables!$A$5:$A$105,0))</f>
        <v/>
      </c>
      <c r="K1906" s="25">
        <f>LOWER(Settings!$C$4)&amp;".mit."&amp;$A1906&amp;IF($C1906="","","."&amp;$C1906&amp;"."&amp;$B1906)&amp;IF(INDEX(Variables!$D$5:$D$105,MATCH($A1906,Variables!$A$5:$A$105,0))="","","."&amp;INDEX(Variables!$D$5:$D$105,MATCH($A1906,Variables!$A$5:$A$105,0)))&amp;"."&amp;K$5</f>
        <v/>
      </c>
      <c r="L1906" s="46">
        <f>L1870*Settings!$C$13*(L1816+L1834+L1825*L$135+L1843*$D1906)</f>
        <v/>
      </c>
      <c r="M1906" s="47">
        <f>M1870*Settings!$C$13*(M1816+M1834+M1825*M$135+M1843*$D1906)</f>
        <v/>
      </c>
      <c r="N1906" s="47">
        <f>N1870*Settings!$C$13*(N1816+N1834+N1825*N$135+N1843*$D1906)</f>
        <v/>
      </c>
      <c r="O1906" s="47">
        <f>O1870*Settings!$C$13*(O1816+O1834+O1825*O$135+O1843*$D1906)</f>
        <v/>
      </c>
      <c r="P1906" s="47">
        <f>P1870*Settings!$C$13*(P1816+P1834+P1825*P$135+P1843*$D1906)</f>
        <v/>
      </c>
      <c r="Q1906" s="47">
        <f>Q1870*Settings!$C$13*(Q1816+Q1834+Q1825*Q$135+Q1843*$D1906)</f>
        <v/>
      </c>
      <c r="R1906" s="47">
        <f>R1870*Settings!$C$13*(R1816+R1834+R1825*R$135+R1843*$D1906)</f>
        <v/>
      </c>
      <c r="S1906" s="47">
        <f>S1870*Settings!$C$13*(S1816+S1834+S1825*S$135+S1843*$D1906)</f>
        <v/>
      </c>
      <c r="T1906" s="47">
        <f>T1870*Settings!$C$13*(T1816+T1834+T1825*T$135+T1843*$D1906)</f>
        <v/>
      </c>
      <c r="U1906" s="47">
        <f>U1870*Settings!$C$13*(U1816+U1834+U1825*U$135+U1843*$D1906)</f>
        <v/>
      </c>
      <c r="V1906" s="47">
        <f>V1870*Settings!$C$13*(V1816+V1834+V1825*V$135+V1843*$D1906)</f>
        <v/>
      </c>
      <c r="W1906" s="47">
        <f>W1870*Settings!$C$13*(W1816+W1834+W1825*W$135+W1843*$D1906)</f>
        <v/>
      </c>
      <c r="X1906" s="47">
        <f>X1870*Settings!$C$13*(X1816+X1834+X1825*X$135+X1843*$D1906)</f>
        <v/>
      </c>
      <c r="Y1906" s="47">
        <f>Y1870*Settings!$C$13*(Y1816+Y1834+Y1825*Y$135+Y1843*$D1906)</f>
        <v/>
      </c>
      <c r="Z1906" s="47">
        <f>Z1870*Settings!$C$13*(Z1816+Z1834+Z1825*Z$135+Z1843*$D1906)</f>
        <v/>
      </c>
      <c r="AA1906" s="47">
        <f>AA1870*Settings!$C$13*(AA1816+AA1834+AA1825*AA$135+AA1843*$D1906)</f>
        <v/>
      </c>
      <c r="AB1906" s="47">
        <f>AB1870*Settings!$C$13*(AB1816+AB1834+AB1825*AB$135+AB1843*$D1906)</f>
        <v/>
      </c>
      <c r="AC1906" s="47">
        <f>AC1870*Settings!$C$13*(AC1816+AC1834+AC1825*AC$135+AC1843*$D1906)</f>
        <v/>
      </c>
      <c r="AD1906" s="48">
        <f>REVENUE(AD1870,Settings!$C$13,NEWREVRATE(AD1816,AD1834,AD1825,AD$135,AD1843,$D1906))</f>
        <v/>
      </c>
      <c r="AE1906" s="25">
        <f>LOWER(Settings!$C$4)&amp;".mit."&amp;$A1906&amp;IF($C1906="","","."&amp;$C1906&amp;"."&amp;$B1906)&amp;IF(INDEX(Variables!$D$5:$D$105,MATCH($A1906,Variables!$A$5:$A$105,0))="","","."&amp;INDEX(Variables!$D$5:$D$105,MATCH($A1906,Variables!$A$5:$A$105,0)))&amp;"."&amp;AE$5</f>
        <v/>
      </c>
      <c r="AF1906" s="46">
        <f>AF1870*Settings!$C$13*(AF1816+AF1834+AF1825*AF$135+AF1843*$D1906)</f>
        <v/>
      </c>
      <c r="AG1906" s="47">
        <f>AG1870*Settings!$C$13*(AG1816+AG1834+AG1825*AG$135+AG1843*$D1906)</f>
        <v/>
      </c>
      <c r="AH1906" s="47">
        <f>AH1870*Settings!$C$13*(AH1816+AH1834+AH1825*AH$135+AH1843*$D1906)</f>
        <v/>
      </c>
      <c r="AI1906" s="47">
        <f>AI1870*Settings!$C$13*(AI1816+AI1834+AI1825*AI$135+AI1843*$D1906)</f>
        <v/>
      </c>
      <c r="AJ1906" s="47">
        <f>AJ1870*Settings!$C$13*(AJ1816+AJ1834+AJ1825*AJ$135+AJ1843*$D1906)</f>
        <v/>
      </c>
      <c r="AK1906" s="47">
        <f>AK1870*Settings!$C$13*(AK1816+AK1834+AK1825*AK$135+AK1843*$D1906)</f>
        <v/>
      </c>
      <c r="AL1906" s="47">
        <f>AL1870*Settings!$C$13*(AL1816+AL1834+AL1825*AL$135+AL1843*$D1906)</f>
        <v/>
      </c>
      <c r="AM1906" s="47">
        <f>AM1870*Settings!$C$13*(AM1816+AM1834+AM1825*AM$135+AM1843*$D1906)</f>
        <v/>
      </c>
      <c r="AN1906" s="47">
        <f>AN1870*Settings!$C$13*(AN1816+AN1834+AN1825*AN$135+AN1843*$D1906)</f>
        <v/>
      </c>
      <c r="AO1906" s="47">
        <f>AO1870*Settings!$C$13*(AO1816+AO1834+AO1825*AO$135+AO1843*$D1906)</f>
        <v/>
      </c>
      <c r="AP1906" s="47">
        <f>AP1870*Settings!$C$13*(AP1816+AP1834+AP1825*AP$135+AP1843*$D1906)</f>
        <v/>
      </c>
      <c r="AQ1906" s="47">
        <f>AQ1870*Settings!$C$13*(AQ1816+AQ1834+AQ1825*AQ$135+AQ1843*$D1906)</f>
        <v/>
      </c>
      <c r="AR1906" s="47">
        <f>AR1870*Settings!$C$13*(AR1816+AR1834+AR1825*AR$135+AR1843*$D1906)</f>
        <v/>
      </c>
      <c r="AS1906" s="47">
        <f>AS1870*Settings!$C$13*(AS1816+AS1834+AS1825*AS$135+AS1843*$D1906)</f>
        <v/>
      </c>
      <c r="AT1906" s="47">
        <f>AT1870*Settings!$C$13*(AT1816+AT1834+AT1825*AT$135+AT1843*$D1906)</f>
        <v/>
      </c>
      <c r="AU1906" s="47">
        <f>AU1870*Settings!$C$13*(AU1816+AU1834+AU1825*AU$135+AU1843*$D1906)</f>
        <v/>
      </c>
      <c r="AV1906" s="47">
        <f>AV1870*Settings!$C$13*(AV1816+AV1834+AV1825*AV$135+AV1843*$D1906)</f>
        <v/>
      </c>
      <c r="AW1906" s="47">
        <f>AW1870*Settings!$C$13*(AW1816+AW1834+AW1825*AW$135+AW1843*$D1906)</f>
        <v/>
      </c>
      <c r="AX1906" s="48">
        <f>REVENUE(AX1870,Settings!$C$13,NEWREVRATE(AX1816,AX1834,AX1825,AX$135,AX1843,$D1906))</f>
        <v/>
      </c>
    </row>
    <row r="1907" hidden="1" outlineLevel="2">
      <c r="A1907" s="5" t="inlineStr">
        <is>
          <t>rnew</t>
        </is>
      </c>
      <c r="B1907" s="5" t="inlineStr">
        <is>
          <t>lpg</t>
        </is>
      </c>
      <c r="C1907" s="5" t="inlineStr">
        <is>
          <t>oen</t>
        </is>
      </c>
      <c r="D1907" s="40">
        <f>INDEX(Inputs!$S$5:$S$132,MATCH($B1907&amp;"|"&amp;$C1907,Inputs!$A$5:$A$132,0))</f>
        <v/>
      </c>
      <c r="E1907" s="39" t="n"/>
      <c r="F1907" s="39" t="n"/>
      <c r="G1907" s="39" t="n"/>
      <c r="H1907" s="5">
        <f>INDEX(Variables!$B$5:$B$105,MATCH($A1907,Variables!$A$5:$A$105,0))&amp;IF($C1907="",""," | "&amp;INDEX(Mapping!$B$5:$B$26,MATCH($C1907,Mapping!$A$5:$A$26,0))&amp;" | "&amp;INDEX(Mapping!$B$30:$B$41,MATCH($B1907,Mapping!$A$30:$A$41,0)))</f>
        <v/>
      </c>
      <c r="I1907" s="5">
        <f>INDEX(Variables!$C$5:$C$105,MATCH($A1907,Variables!$A$5:$A$105,0))</f>
        <v/>
      </c>
      <c r="J1907" s="5">
        <f>INDEX(Variables!$E$5:$E$105,MATCH($A1907,Variables!$A$5:$A$105,0))</f>
        <v/>
      </c>
      <c r="K1907" s="25">
        <f>LOWER(Settings!$C$4)&amp;".mit."&amp;$A1907&amp;IF($C1907="","","."&amp;$C1907&amp;"."&amp;$B1907)&amp;IF(INDEX(Variables!$D$5:$D$105,MATCH($A1907,Variables!$A$5:$A$105,0))="","","."&amp;INDEX(Variables!$D$5:$D$105,MATCH($A1907,Variables!$A$5:$A$105,0)))&amp;"."&amp;K$5</f>
        <v/>
      </c>
      <c r="L1907" s="46">
        <f>L1871*Settings!$C$13*(L1817+L1835+L1826*L$135+L1844*$D1907)</f>
        <v/>
      </c>
      <c r="M1907" s="47">
        <f>M1871*Settings!$C$13*(M1817+M1835+M1826*M$135+M1844*$D1907)</f>
        <v/>
      </c>
      <c r="N1907" s="47">
        <f>N1871*Settings!$C$13*(N1817+N1835+N1826*N$135+N1844*$D1907)</f>
        <v/>
      </c>
      <c r="O1907" s="47">
        <f>O1871*Settings!$C$13*(O1817+O1835+O1826*O$135+O1844*$D1907)</f>
        <v/>
      </c>
      <c r="P1907" s="47">
        <f>P1871*Settings!$C$13*(P1817+P1835+P1826*P$135+P1844*$D1907)</f>
        <v/>
      </c>
      <c r="Q1907" s="47">
        <f>Q1871*Settings!$C$13*(Q1817+Q1835+Q1826*Q$135+Q1844*$D1907)</f>
        <v/>
      </c>
      <c r="R1907" s="47">
        <f>R1871*Settings!$C$13*(R1817+R1835+R1826*R$135+R1844*$D1907)</f>
        <v/>
      </c>
      <c r="S1907" s="47">
        <f>S1871*Settings!$C$13*(S1817+S1835+S1826*S$135+S1844*$D1907)</f>
        <v/>
      </c>
      <c r="T1907" s="47">
        <f>T1871*Settings!$C$13*(T1817+T1835+T1826*T$135+T1844*$D1907)</f>
        <v/>
      </c>
      <c r="U1907" s="47">
        <f>U1871*Settings!$C$13*(U1817+U1835+U1826*U$135+U1844*$D1907)</f>
        <v/>
      </c>
      <c r="V1907" s="47">
        <f>V1871*Settings!$C$13*(V1817+V1835+V1826*V$135+V1844*$D1907)</f>
        <v/>
      </c>
      <c r="W1907" s="47">
        <f>W1871*Settings!$C$13*(W1817+W1835+W1826*W$135+W1844*$D1907)</f>
        <v/>
      </c>
      <c r="X1907" s="47">
        <f>X1871*Settings!$C$13*(X1817+X1835+X1826*X$135+X1844*$D1907)</f>
        <v/>
      </c>
      <c r="Y1907" s="47">
        <f>Y1871*Settings!$C$13*(Y1817+Y1835+Y1826*Y$135+Y1844*$D1907)</f>
        <v/>
      </c>
      <c r="Z1907" s="47">
        <f>Z1871*Settings!$C$13*(Z1817+Z1835+Z1826*Z$135+Z1844*$D1907)</f>
        <v/>
      </c>
      <c r="AA1907" s="47">
        <f>AA1871*Settings!$C$13*(AA1817+AA1835+AA1826*AA$135+AA1844*$D1907)</f>
        <v/>
      </c>
      <c r="AB1907" s="47">
        <f>AB1871*Settings!$C$13*(AB1817+AB1835+AB1826*AB$135+AB1844*$D1907)</f>
        <v/>
      </c>
      <c r="AC1907" s="47">
        <f>AC1871*Settings!$C$13*(AC1817+AC1835+AC1826*AC$135+AC1844*$D1907)</f>
        <v/>
      </c>
      <c r="AD1907" s="48">
        <f>REVENUE(AD1871,Settings!$C$13,NEWREVRATE(AD1817,AD1835,AD1826,AD$135,AD1844,$D1907))</f>
        <v/>
      </c>
      <c r="AE1907" s="25">
        <f>LOWER(Settings!$C$4)&amp;".mit."&amp;$A1907&amp;IF($C1907="","","."&amp;$C1907&amp;"."&amp;$B1907)&amp;IF(INDEX(Variables!$D$5:$D$105,MATCH($A1907,Variables!$A$5:$A$105,0))="","","."&amp;INDEX(Variables!$D$5:$D$105,MATCH($A1907,Variables!$A$5:$A$105,0)))&amp;"."&amp;AE$5</f>
        <v/>
      </c>
      <c r="AF1907" s="46">
        <f>AF1871*Settings!$C$13*(AF1817+AF1835+AF1826*AF$135+AF1844*$D1907)</f>
        <v/>
      </c>
      <c r="AG1907" s="47">
        <f>AG1871*Settings!$C$13*(AG1817+AG1835+AG1826*AG$135+AG1844*$D1907)</f>
        <v/>
      </c>
      <c r="AH1907" s="47">
        <f>AH1871*Settings!$C$13*(AH1817+AH1835+AH1826*AH$135+AH1844*$D1907)</f>
        <v/>
      </c>
      <c r="AI1907" s="47">
        <f>AI1871*Settings!$C$13*(AI1817+AI1835+AI1826*AI$135+AI1844*$D1907)</f>
        <v/>
      </c>
      <c r="AJ1907" s="47">
        <f>AJ1871*Settings!$C$13*(AJ1817+AJ1835+AJ1826*AJ$135+AJ1844*$D1907)</f>
        <v/>
      </c>
      <c r="AK1907" s="47">
        <f>AK1871*Settings!$C$13*(AK1817+AK1835+AK1826*AK$135+AK1844*$D1907)</f>
        <v/>
      </c>
      <c r="AL1907" s="47">
        <f>AL1871*Settings!$C$13*(AL1817+AL1835+AL1826*AL$135+AL1844*$D1907)</f>
        <v/>
      </c>
      <c r="AM1907" s="47">
        <f>AM1871*Settings!$C$13*(AM1817+AM1835+AM1826*AM$135+AM1844*$D1907)</f>
        <v/>
      </c>
      <c r="AN1907" s="47">
        <f>AN1871*Settings!$C$13*(AN1817+AN1835+AN1826*AN$135+AN1844*$D1907)</f>
        <v/>
      </c>
      <c r="AO1907" s="47">
        <f>AO1871*Settings!$C$13*(AO1817+AO1835+AO1826*AO$135+AO1844*$D1907)</f>
        <v/>
      </c>
      <c r="AP1907" s="47">
        <f>AP1871*Settings!$C$13*(AP1817+AP1835+AP1826*AP$135+AP1844*$D1907)</f>
        <v/>
      </c>
      <c r="AQ1907" s="47">
        <f>AQ1871*Settings!$C$13*(AQ1817+AQ1835+AQ1826*AQ$135+AQ1844*$D1907)</f>
        <v/>
      </c>
      <c r="AR1907" s="47">
        <f>AR1871*Settings!$C$13*(AR1817+AR1835+AR1826*AR$135+AR1844*$D1907)</f>
        <v/>
      </c>
      <c r="AS1907" s="47">
        <f>AS1871*Settings!$C$13*(AS1817+AS1835+AS1826*AS$135+AS1844*$D1907)</f>
        <v/>
      </c>
      <c r="AT1907" s="47">
        <f>AT1871*Settings!$C$13*(AT1817+AT1835+AT1826*AT$135+AT1844*$D1907)</f>
        <v/>
      </c>
      <c r="AU1907" s="47">
        <f>AU1871*Settings!$C$13*(AU1817+AU1835+AU1826*AU$135+AU1844*$D1907)</f>
        <v/>
      </c>
      <c r="AV1907" s="47">
        <f>AV1871*Settings!$C$13*(AV1817+AV1835+AV1826*AV$135+AV1844*$D1907)</f>
        <v/>
      </c>
      <c r="AW1907" s="47">
        <f>AW1871*Settings!$C$13*(AW1817+AW1835+AW1826*AW$135+AW1844*$D1907)</f>
        <v/>
      </c>
      <c r="AX1907" s="48">
        <f>REVENUE(AX1871,Settings!$C$13,NEWREVRATE(AX1817,AX1835,AX1826,AX$135,AX1844,$D1907))</f>
        <v/>
      </c>
    </row>
    <row r="1908" hidden="1" outlineLevel="2">
      <c r="A1908" s="5" t="inlineStr">
        <is>
          <t>rnew</t>
        </is>
      </c>
      <c r="B1908" s="5" t="inlineStr">
        <is>
          <t>ker</t>
        </is>
      </c>
      <c r="C1908" s="5" t="inlineStr">
        <is>
          <t>oen</t>
        </is>
      </c>
      <c r="D1908" s="40">
        <f>INDEX(Inputs!$S$5:$S$132,MATCH($B1908&amp;"|"&amp;$C1908,Inputs!$A$5:$A$132,0))</f>
        <v/>
      </c>
      <c r="E1908" s="39" t="n"/>
      <c r="F1908" s="39" t="n"/>
      <c r="G1908" s="39" t="n"/>
      <c r="H1908" s="5">
        <f>INDEX(Variables!$B$5:$B$105,MATCH($A1908,Variables!$A$5:$A$105,0))&amp;IF($C1908="",""," | "&amp;INDEX(Mapping!$B$5:$B$26,MATCH($C1908,Mapping!$A$5:$A$26,0))&amp;" | "&amp;INDEX(Mapping!$B$30:$B$41,MATCH($B1908,Mapping!$A$30:$A$41,0)))</f>
        <v/>
      </c>
      <c r="I1908" s="5">
        <f>INDEX(Variables!$C$5:$C$105,MATCH($A1908,Variables!$A$5:$A$105,0))</f>
        <v/>
      </c>
      <c r="J1908" s="5">
        <f>INDEX(Variables!$E$5:$E$105,MATCH($A1908,Variables!$A$5:$A$105,0))</f>
        <v/>
      </c>
      <c r="K1908" s="25">
        <f>LOWER(Settings!$C$4)&amp;".mit."&amp;$A1908&amp;IF($C1908="","","."&amp;$C1908&amp;"."&amp;$B1908)&amp;IF(INDEX(Variables!$D$5:$D$105,MATCH($A1908,Variables!$A$5:$A$105,0))="","","."&amp;INDEX(Variables!$D$5:$D$105,MATCH($A1908,Variables!$A$5:$A$105,0)))&amp;"."&amp;K$5</f>
        <v/>
      </c>
      <c r="L1908" s="46">
        <f>L1872*Settings!$C$13*(L1818+L1836+L1827*L$135+L1845*$D1908)</f>
        <v/>
      </c>
      <c r="M1908" s="47">
        <f>M1872*Settings!$C$13*(M1818+M1836+M1827*M$135+M1845*$D1908)</f>
        <v/>
      </c>
      <c r="N1908" s="47">
        <f>N1872*Settings!$C$13*(N1818+N1836+N1827*N$135+N1845*$D1908)</f>
        <v/>
      </c>
      <c r="O1908" s="47">
        <f>O1872*Settings!$C$13*(O1818+O1836+O1827*O$135+O1845*$D1908)</f>
        <v/>
      </c>
      <c r="P1908" s="47">
        <f>P1872*Settings!$C$13*(P1818+P1836+P1827*P$135+P1845*$D1908)</f>
        <v/>
      </c>
      <c r="Q1908" s="47">
        <f>Q1872*Settings!$C$13*(Q1818+Q1836+Q1827*Q$135+Q1845*$D1908)</f>
        <v/>
      </c>
      <c r="R1908" s="47">
        <f>R1872*Settings!$C$13*(R1818+R1836+R1827*R$135+R1845*$D1908)</f>
        <v/>
      </c>
      <c r="S1908" s="47">
        <f>S1872*Settings!$C$13*(S1818+S1836+S1827*S$135+S1845*$D1908)</f>
        <v/>
      </c>
      <c r="T1908" s="47">
        <f>T1872*Settings!$C$13*(T1818+T1836+T1827*T$135+T1845*$D1908)</f>
        <v/>
      </c>
      <c r="U1908" s="47">
        <f>U1872*Settings!$C$13*(U1818+U1836+U1827*U$135+U1845*$D1908)</f>
        <v/>
      </c>
      <c r="V1908" s="47">
        <f>V1872*Settings!$C$13*(V1818+V1836+V1827*V$135+V1845*$D1908)</f>
        <v/>
      </c>
      <c r="W1908" s="47">
        <f>W1872*Settings!$C$13*(W1818+W1836+W1827*W$135+W1845*$D1908)</f>
        <v/>
      </c>
      <c r="X1908" s="47">
        <f>X1872*Settings!$C$13*(X1818+X1836+X1827*X$135+X1845*$D1908)</f>
        <v/>
      </c>
      <c r="Y1908" s="47">
        <f>Y1872*Settings!$C$13*(Y1818+Y1836+Y1827*Y$135+Y1845*$D1908)</f>
        <v/>
      </c>
      <c r="Z1908" s="47">
        <f>Z1872*Settings!$C$13*(Z1818+Z1836+Z1827*Z$135+Z1845*$D1908)</f>
        <v/>
      </c>
      <c r="AA1908" s="47">
        <f>AA1872*Settings!$C$13*(AA1818+AA1836+AA1827*AA$135+AA1845*$D1908)</f>
        <v/>
      </c>
      <c r="AB1908" s="47">
        <f>AB1872*Settings!$C$13*(AB1818+AB1836+AB1827*AB$135+AB1845*$D1908)</f>
        <v/>
      </c>
      <c r="AC1908" s="47">
        <f>AC1872*Settings!$C$13*(AC1818+AC1836+AC1827*AC$135+AC1845*$D1908)</f>
        <v/>
      </c>
      <c r="AD1908" s="48">
        <f>REVENUE(AD1872,Settings!$C$13,NEWREVRATE(AD1818,AD1836,AD1827,AD$135,AD1845,$D1908))</f>
        <v/>
      </c>
      <c r="AE1908" s="25">
        <f>LOWER(Settings!$C$4)&amp;".mit."&amp;$A1908&amp;IF($C1908="","","."&amp;$C1908&amp;"."&amp;$B1908)&amp;IF(INDEX(Variables!$D$5:$D$105,MATCH($A1908,Variables!$A$5:$A$105,0))="","","."&amp;INDEX(Variables!$D$5:$D$105,MATCH($A1908,Variables!$A$5:$A$105,0)))&amp;"."&amp;AE$5</f>
        <v/>
      </c>
      <c r="AF1908" s="46">
        <f>AF1872*Settings!$C$13*(AF1818+AF1836+AF1827*AF$135+AF1845*$D1908)</f>
        <v/>
      </c>
      <c r="AG1908" s="47">
        <f>AG1872*Settings!$C$13*(AG1818+AG1836+AG1827*AG$135+AG1845*$D1908)</f>
        <v/>
      </c>
      <c r="AH1908" s="47">
        <f>AH1872*Settings!$C$13*(AH1818+AH1836+AH1827*AH$135+AH1845*$D1908)</f>
        <v/>
      </c>
      <c r="AI1908" s="47">
        <f>AI1872*Settings!$C$13*(AI1818+AI1836+AI1827*AI$135+AI1845*$D1908)</f>
        <v/>
      </c>
      <c r="AJ1908" s="47">
        <f>AJ1872*Settings!$C$13*(AJ1818+AJ1836+AJ1827*AJ$135+AJ1845*$D1908)</f>
        <v/>
      </c>
      <c r="AK1908" s="47">
        <f>AK1872*Settings!$C$13*(AK1818+AK1836+AK1827*AK$135+AK1845*$D1908)</f>
        <v/>
      </c>
      <c r="AL1908" s="47">
        <f>AL1872*Settings!$C$13*(AL1818+AL1836+AL1827*AL$135+AL1845*$D1908)</f>
        <v/>
      </c>
      <c r="AM1908" s="47">
        <f>AM1872*Settings!$C$13*(AM1818+AM1836+AM1827*AM$135+AM1845*$D1908)</f>
        <v/>
      </c>
      <c r="AN1908" s="47">
        <f>AN1872*Settings!$C$13*(AN1818+AN1836+AN1827*AN$135+AN1845*$D1908)</f>
        <v/>
      </c>
      <c r="AO1908" s="47">
        <f>AO1872*Settings!$C$13*(AO1818+AO1836+AO1827*AO$135+AO1845*$D1908)</f>
        <v/>
      </c>
      <c r="AP1908" s="47">
        <f>AP1872*Settings!$C$13*(AP1818+AP1836+AP1827*AP$135+AP1845*$D1908)</f>
        <v/>
      </c>
      <c r="AQ1908" s="47">
        <f>AQ1872*Settings!$C$13*(AQ1818+AQ1836+AQ1827*AQ$135+AQ1845*$D1908)</f>
        <v/>
      </c>
      <c r="AR1908" s="47">
        <f>AR1872*Settings!$C$13*(AR1818+AR1836+AR1827*AR$135+AR1845*$D1908)</f>
        <v/>
      </c>
      <c r="AS1908" s="47">
        <f>AS1872*Settings!$C$13*(AS1818+AS1836+AS1827*AS$135+AS1845*$D1908)</f>
        <v/>
      </c>
      <c r="AT1908" s="47">
        <f>AT1872*Settings!$C$13*(AT1818+AT1836+AT1827*AT$135+AT1845*$D1908)</f>
        <v/>
      </c>
      <c r="AU1908" s="47">
        <f>AU1872*Settings!$C$13*(AU1818+AU1836+AU1827*AU$135+AU1845*$D1908)</f>
        <v/>
      </c>
      <c r="AV1908" s="47">
        <f>AV1872*Settings!$C$13*(AV1818+AV1836+AV1827*AV$135+AV1845*$D1908)</f>
        <v/>
      </c>
      <c r="AW1908" s="47">
        <f>AW1872*Settings!$C$13*(AW1818+AW1836+AW1827*AW$135+AW1845*$D1908)</f>
        <v/>
      </c>
      <c r="AX1908" s="48">
        <f>REVENUE(AX1872,Settings!$C$13,NEWREVRATE(AX1818,AX1836,AX1827,AX$135,AX1845,$D1908))</f>
        <v/>
      </c>
    </row>
    <row r="1909" hidden="1" outlineLevel="2">
      <c r="A1909" s="5" t="inlineStr">
        <is>
          <t>rnew</t>
        </is>
      </c>
      <c r="B1909" s="5" t="inlineStr">
        <is>
          <t>oop</t>
        </is>
      </c>
      <c r="C1909" s="5" t="inlineStr">
        <is>
          <t>oen</t>
        </is>
      </c>
      <c r="D1909" s="40">
        <f>INDEX(Inputs!$S$5:$S$132,MATCH($B1909&amp;"|"&amp;$C1909,Inputs!$A$5:$A$132,0))</f>
        <v/>
      </c>
      <c r="E1909" s="39" t="n"/>
      <c r="F1909" s="39" t="n"/>
      <c r="G1909" s="39" t="n"/>
      <c r="H1909" s="5">
        <f>INDEX(Variables!$B$5:$B$105,MATCH($A1909,Variables!$A$5:$A$105,0))&amp;IF($C1909="",""," | "&amp;INDEX(Mapping!$B$5:$B$26,MATCH($C1909,Mapping!$A$5:$A$26,0))&amp;" | "&amp;INDEX(Mapping!$B$30:$B$41,MATCH($B1909,Mapping!$A$30:$A$41,0)))</f>
        <v/>
      </c>
      <c r="I1909" s="5">
        <f>INDEX(Variables!$C$5:$C$105,MATCH($A1909,Variables!$A$5:$A$105,0))</f>
        <v/>
      </c>
      <c r="J1909" s="5">
        <f>INDEX(Variables!$E$5:$E$105,MATCH($A1909,Variables!$A$5:$A$105,0))</f>
        <v/>
      </c>
      <c r="K1909" s="25">
        <f>LOWER(Settings!$C$4)&amp;".mit."&amp;$A1909&amp;IF($C1909="","","."&amp;$C1909&amp;"."&amp;$B1909)&amp;IF(INDEX(Variables!$D$5:$D$105,MATCH($A1909,Variables!$A$5:$A$105,0))="","","."&amp;INDEX(Variables!$D$5:$D$105,MATCH($A1909,Variables!$A$5:$A$105,0)))&amp;"."&amp;K$5</f>
        <v/>
      </c>
      <c r="L1909" s="46">
        <f>L1873*Settings!$C$13*(L1819+L1837+L1828*L$135+L1846*$D1909)</f>
        <v/>
      </c>
      <c r="M1909" s="47">
        <f>M1873*Settings!$C$13*(M1819+M1837+M1828*M$135+M1846*$D1909)</f>
        <v/>
      </c>
      <c r="N1909" s="47">
        <f>N1873*Settings!$C$13*(N1819+N1837+N1828*N$135+N1846*$D1909)</f>
        <v/>
      </c>
      <c r="O1909" s="47">
        <f>O1873*Settings!$C$13*(O1819+O1837+O1828*O$135+O1846*$D1909)</f>
        <v/>
      </c>
      <c r="P1909" s="47">
        <f>P1873*Settings!$C$13*(P1819+P1837+P1828*P$135+P1846*$D1909)</f>
        <v/>
      </c>
      <c r="Q1909" s="47">
        <f>Q1873*Settings!$C$13*(Q1819+Q1837+Q1828*Q$135+Q1846*$D1909)</f>
        <v/>
      </c>
      <c r="R1909" s="47">
        <f>R1873*Settings!$C$13*(R1819+R1837+R1828*R$135+R1846*$D1909)</f>
        <v/>
      </c>
      <c r="S1909" s="47">
        <f>S1873*Settings!$C$13*(S1819+S1837+S1828*S$135+S1846*$D1909)</f>
        <v/>
      </c>
      <c r="T1909" s="47">
        <f>T1873*Settings!$C$13*(T1819+T1837+T1828*T$135+T1846*$D1909)</f>
        <v/>
      </c>
      <c r="U1909" s="47">
        <f>U1873*Settings!$C$13*(U1819+U1837+U1828*U$135+U1846*$D1909)</f>
        <v/>
      </c>
      <c r="V1909" s="47">
        <f>V1873*Settings!$C$13*(V1819+V1837+V1828*V$135+V1846*$D1909)</f>
        <v/>
      </c>
      <c r="W1909" s="47">
        <f>W1873*Settings!$C$13*(W1819+W1837+W1828*W$135+W1846*$D1909)</f>
        <v/>
      </c>
      <c r="X1909" s="47">
        <f>X1873*Settings!$C$13*(X1819+X1837+X1828*X$135+X1846*$D1909)</f>
        <v/>
      </c>
      <c r="Y1909" s="47">
        <f>Y1873*Settings!$C$13*(Y1819+Y1837+Y1828*Y$135+Y1846*$D1909)</f>
        <v/>
      </c>
      <c r="Z1909" s="47">
        <f>Z1873*Settings!$C$13*(Z1819+Z1837+Z1828*Z$135+Z1846*$D1909)</f>
        <v/>
      </c>
      <c r="AA1909" s="47">
        <f>AA1873*Settings!$C$13*(AA1819+AA1837+AA1828*AA$135+AA1846*$D1909)</f>
        <v/>
      </c>
      <c r="AB1909" s="47">
        <f>AB1873*Settings!$C$13*(AB1819+AB1837+AB1828*AB$135+AB1846*$D1909)</f>
        <v/>
      </c>
      <c r="AC1909" s="47">
        <f>AC1873*Settings!$C$13*(AC1819+AC1837+AC1828*AC$135+AC1846*$D1909)</f>
        <v/>
      </c>
      <c r="AD1909" s="48">
        <f>REVENUE(AD1873,Settings!$C$13,NEWREVRATE(AD1819,AD1837,AD1828,AD$135,AD1846,$D1909))</f>
        <v/>
      </c>
      <c r="AE1909" s="25">
        <f>LOWER(Settings!$C$4)&amp;".mit."&amp;$A1909&amp;IF($C1909="","","."&amp;$C1909&amp;"."&amp;$B1909)&amp;IF(INDEX(Variables!$D$5:$D$105,MATCH($A1909,Variables!$A$5:$A$105,0))="","","."&amp;INDEX(Variables!$D$5:$D$105,MATCH($A1909,Variables!$A$5:$A$105,0)))&amp;"."&amp;AE$5</f>
        <v/>
      </c>
      <c r="AF1909" s="46">
        <f>AF1873*Settings!$C$13*(AF1819+AF1837+AF1828*AF$135+AF1846*$D1909)</f>
        <v/>
      </c>
      <c r="AG1909" s="47">
        <f>AG1873*Settings!$C$13*(AG1819+AG1837+AG1828*AG$135+AG1846*$D1909)</f>
        <v/>
      </c>
      <c r="AH1909" s="47">
        <f>AH1873*Settings!$C$13*(AH1819+AH1837+AH1828*AH$135+AH1846*$D1909)</f>
        <v/>
      </c>
      <c r="AI1909" s="47">
        <f>AI1873*Settings!$C$13*(AI1819+AI1837+AI1828*AI$135+AI1846*$D1909)</f>
        <v/>
      </c>
      <c r="AJ1909" s="47">
        <f>AJ1873*Settings!$C$13*(AJ1819+AJ1837+AJ1828*AJ$135+AJ1846*$D1909)</f>
        <v/>
      </c>
      <c r="AK1909" s="47">
        <f>AK1873*Settings!$C$13*(AK1819+AK1837+AK1828*AK$135+AK1846*$D1909)</f>
        <v/>
      </c>
      <c r="AL1909" s="47">
        <f>AL1873*Settings!$C$13*(AL1819+AL1837+AL1828*AL$135+AL1846*$D1909)</f>
        <v/>
      </c>
      <c r="AM1909" s="47">
        <f>AM1873*Settings!$C$13*(AM1819+AM1837+AM1828*AM$135+AM1846*$D1909)</f>
        <v/>
      </c>
      <c r="AN1909" s="47">
        <f>AN1873*Settings!$C$13*(AN1819+AN1837+AN1828*AN$135+AN1846*$D1909)</f>
        <v/>
      </c>
      <c r="AO1909" s="47">
        <f>AO1873*Settings!$C$13*(AO1819+AO1837+AO1828*AO$135+AO1846*$D1909)</f>
        <v/>
      </c>
      <c r="AP1909" s="47">
        <f>AP1873*Settings!$C$13*(AP1819+AP1837+AP1828*AP$135+AP1846*$D1909)</f>
        <v/>
      </c>
      <c r="AQ1909" s="47">
        <f>AQ1873*Settings!$C$13*(AQ1819+AQ1837+AQ1828*AQ$135+AQ1846*$D1909)</f>
        <v/>
      </c>
      <c r="AR1909" s="47">
        <f>AR1873*Settings!$C$13*(AR1819+AR1837+AR1828*AR$135+AR1846*$D1909)</f>
        <v/>
      </c>
      <c r="AS1909" s="47">
        <f>AS1873*Settings!$C$13*(AS1819+AS1837+AS1828*AS$135+AS1846*$D1909)</f>
        <v/>
      </c>
      <c r="AT1909" s="47">
        <f>AT1873*Settings!$C$13*(AT1819+AT1837+AT1828*AT$135+AT1846*$D1909)</f>
        <v/>
      </c>
      <c r="AU1909" s="47">
        <f>AU1873*Settings!$C$13*(AU1819+AU1837+AU1828*AU$135+AU1846*$D1909)</f>
        <v/>
      </c>
      <c r="AV1909" s="47">
        <f>AV1873*Settings!$C$13*(AV1819+AV1837+AV1828*AV$135+AV1846*$D1909)</f>
        <v/>
      </c>
      <c r="AW1909" s="47">
        <f>AW1873*Settings!$C$13*(AW1819+AW1837+AW1828*AW$135+AW1846*$D1909)</f>
        <v/>
      </c>
      <c r="AX1909" s="48">
        <f>REVENUE(AX1873,Settings!$C$13,NEWREVRATE(AX1819,AX1837,AX1828,AX$135,AX1846,$D1909))</f>
        <v/>
      </c>
    </row>
    <row r="1910" hidden="1" outlineLevel="2">
      <c r="A1910" s="5" t="inlineStr">
        <is>
          <t>rnew</t>
        </is>
      </c>
      <c r="B1910" s="5" t="inlineStr">
        <is>
          <t>bio</t>
        </is>
      </c>
      <c r="C1910" s="5" t="inlineStr">
        <is>
          <t>oen</t>
        </is>
      </c>
      <c r="D1910" s="40">
        <f>INDEX(Inputs!$S$5:$S$132,MATCH($B1910&amp;"|"&amp;$C1910,Inputs!$A$5:$A$132,0))</f>
        <v/>
      </c>
      <c r="E1910" s="39" t="n"/>
      <c r="F1910" s="39" t="n"/>
      <c r="G1910" s="39" t="n"/>
      <c r="H1910" s="5">
        <f>INDEX(Variables!$B$5:$B$105,MATCH($A1910,Variables!$A$5:$A$105,0))&amp;IF($C1910="",""," | "&amp;INDEX(Mapping!$B$5:$B$26,MATCH($C1910,Mapping!$A$5:$A$26,0))&amp;" | "&amp;INDEX(Mapping!$B$30:$B$41,MATCH($B1910,Mapping!$A$30:$A$41,0)))</f>
        <v/>
      </c>
      <c r="I1910" s="5">
        <f>INDEX(Variables!$C$5:$C$105,MATCH($A1910,Variables!$A$5:$A$105,0))</f>
        <v/>
      </c>
      <c r="J1910" s="5">
        <f>INDEX(Variables!$E$5:$E$105,MATCH($A1910,Variables!$A$5:$A$105,0))</f>
        <v/>
      </c>
      <c r="K1910" s="25">
        <f>LOWER(Settings!$C$4)&amp;".mit."&amp;$A1910&amp;IF($C1910="","","."&amp;$C1910&amp;"."&amp;$B1910)&amp;IF(INDEX(Variables!$D$5:$D$105,MATCH($A1910,Variables!$A$5:$A$105,0))="","","."&amp;INDEX(Variables!$D$5:$D$105,MATCH($A1910,Variables!$A$5:$A$105,0)))&amp;"."&amp;K$5</f>
        <v/>
      </c>
      <c r="L1910" s="46">
        <f>L1874*Settings!$C$13*(L1820+L1838+L1829*L$135+L1847*$D1910)</f>
        <v/>
      </c>
      <c r="M1910" s="47">
        <f>M1874*Settings!$C$13*(M1820+M1838+M1829*M$135+M1847*$D1910)</f>
        <v/>
      </c>
      <c r="N1910" s="47">
        <f>N1874*Settings!$C$13*(N1820+N1838+N1829*N$135+N1847*$D1910)</f>
        <v/>
      </c>
      <c r="O1910" s="47">
        <f>O1874*Settings!$C$13*(O1820+O1838+O1829*O$135+O1847*$D1910)</f>
        <v/>
      </c>
      <c r="P1910" s="47">
        <f>P1874*Settings!$C$13*(P1820+P1838+P1829*P$135+P1847*$D1910)</f>
        <v/>
      </c>
      <c r="Q1910" s="47">
        <f>Q1874*Settings!$C$13*(Q1820+Q1838+Q1829*Q$135+Q1847*$D1910)</f>
        <v/>
      </c>
      <c r="R1910" s="47">
        <f>R1874*Settings!$C$13*(R1820+R1838+R1829*R$135+R1847*$D1910)</f>
        <v/>
      </c>
      <c r="S1910" s="47">
        <f>S1874*Settings!$C$13*(S1820+S1838+S1829*S$135+S1847*$D1910)</f>
        <v/>
      </c>
      <c r="T1910" s="47">
        <f>T1874*Settings!$C$13*(T1820+T1838+T1829*T$135+T1847*$D1910)</f>
        <v/>
      </c>
      <c r="U1910" s="47">
        <f>U1874*Settings!$C$13*(U1820+U1838+U1829*U$135+U1847*$D1910)</f>
        <v/>
      </c>
      <c r="V1910" s="47">
        <f>V1874*Settings!$C$13*(V1820+V1838+V1829*V$135+V1847*$D1910)</f>
        <v/>
      </c>
      <c r="W1910" s="47">
        <f>W1874*Settings!$C$13*(W1820+W1838+W1829*W$135+W1847*$D1910)</f>
        <v/>
      </c>
      <c r="X1910" s="47">
        <f>X1874*Settings!$C$13*(X1820+X1838+X1829*X$135+X1847*$D1910)</f>
        <v/>
      </c>
      <c r="Y1910" s="47">
        <f>Y1874*Settings!$C$13*(Y1820+Y1838+Y1829*Y$135+Y1847*$D1910)</f>
        <v/>
      </c>
      <c r="Z1910" s="47">
        <f>Z1874*Settings!$C$13*(Z1820+Z1838+Z1829*Z$135+Z1847*$D1910)</f>
        <v/>
      </c>
      <c r="AA1910" s="47">
        <f>AA1874*Settings!$C$13*(AA1820+AA1838+AA1829*AA$135+AA1847*$D1910)</f>
        <v/>
      </c>
      <c r="AB1910" s="47">
        <f>AB1874*Settings!$C$13*(AB1820+AB1838+AB1829*AB$135+AB1847*$D1910)</f>
        <v/>
      </c>
      <c r="AC1910" s="47">
        <f>AC1874*Settings!$C$13*(AC1820+AC1838+AC1829*AC$135+AC1847*$D1910)</f>
        <v/>
      </c>
      <c r="AD1910" s="48">
        <f>REVENUE(AD1874,Settings!$C$13,NEWREVRATE(AD1820,AD1838,AD1829,AD$135,AD1847,$D1910))</f>
        <v/>
      </c>
      <c r="AE1910" s="25">
        <f>LOWER(Settings!$C$4)&amp;".mit."&amp;$A1910&amp;IF($C1910="","","."&amp;$C1910&amp;"."&amp;$B1910)&amp;IF(INDEX(Variables!$D$5:$D$105,MATCH($A1910,Variables!$A$5:$A$105,0))="","","."&amp;INDEX(Variables!$D$5:$D$105,MATCH($A1910,Variables!$A$5:$A$105,0)))&amp;"."&amp;AE$5</f>
        <v/>
      </c>
      <c r="AF1910" s="46">
        <f>AF1874*Settings!$C$13*(AF1820+AF1838+AF1829*AF$135+AF1847*$D1910)</f>
        <v/>
      </c>
      <c r="AG1910" s="47">
        <f>AG1874*Settings!$C$13*(AG1820+AG1838+AG1829*AG$135+AG1847*$D1910)</f>
        <v/>
      </c>
      <c r="AH1910" s="47">
        <f>AH1874*Settings!$C$13*(AH1820+AH1838+AH1829*AH$135+AH1847*$D1910)</f>
        <v/>
      </c>
      <c r="AI1910" s="47">
        <f>AI1874*Settings!$C$13*(AI1820+AI1838+AI1829*AI$135+AI1847*$D1910)</f>
        <v/>
      </c>
      <c r="AJ1910" s="47">
        <f>AJ1874*Settings!$C$13*(AJ1820+AJ1838+AJ1829*AJ$135+AJ1847*$D1910)</f>
        <v/>
      </c>
      <c r="AK1910" s="47">
        <f>AK1874*Settings!$C$13*(AK1820+AK1838+AK1829*AK$135+AK1847*$D1910)</f>
        <v/>
      </c>
      <c r="AL1910" s="47">
        <f>AL1874*Settings!$C$13*(AL1820+AL1838+AL1829*AL$135+AL1847*$D1910)</f>
        <v/>
      </c>
      <c r="AM1910" s="47">
        <f>AM1874*Settings!$C$13*(AM1820+AM1838+AM1829*AM$135+AM1847*$D1910)</f>
        <v/>
      </c>
      <c r="AN1910" s="47">
        <f>AN1874*Settings!$C$13*(AN1820+AN1838+AN1829*AN$135+AN1847*$D1910)</f>
        <v/>
      </c>
      <c r="AO1910" s="47">
        <f>AO1874*Settings!$C$13*(AO1820+AO1838+AO1829*AO$135+AO1847*$D1910)</f>
        <v/>
      </c>
      <c r="AP1910" s="47">
        <f>AP1874*Settings!$C$13*(AP1820+AP1838+AP1829*AP$135+AP1847*$D1910)</f>
        <v/>
      </c>
      <c r="AQ1910" s="47">
        <f>AQ1874*Settings!$C$13*(AQ1820+AQ1838+AQ1829*AQ$135+AQ1847*$D1910)</f>
        <v/>
      </c>
      <c r="AR1910" s="47">
        <f>AR1874*Settings!$C$13*(AR1820+AR1838+AR1829*AR$135+AR1847*$D1910)</f>
        <v/>
      </c>
      <c r="AS1910" s="47">
        <f>AS1874*Settings!$C$13*(AS1820+AS1838+AS1829*AS$135+AS1847*$D1910)</f>
        <v/>
      </c>
      <c r="AT1910" s="47">
        <f>AT1874*Settings!$C$13*(AT1820+AT1838+AT1829*AT$135+AT1847*$D1910)</f>
        <v/>
      </c>
      <c r="AU1910" s="47">
        <f>AU1874*Settings!$C$13*(AU1820+AU1838+AU1829*AU$135+AU1847*$D1910)</f>
        <v/>
      </c>
      <c r="AV1910" s="47">
        <f>AV1874*Settings!$C$13*(AV1820+AV1838+AV1829*AV$135+AV1847*$D1910)</f>
        <v/>
      </c>
      <c r="AW1910" s="47">
        <f>AW1874*Settings!$C$13*(AW1820+AW1838+AW1829*AW$135+AW1847*$D1910)</f>
        <v/>
      </c>
      <c r="AX1910" s="48">
        <f>REVENUE(AX1874,Settings!$C$13,NEWREVRATE(AX1820,AX1838,AX1829,AX$135,AX1847,$D1910))</f>
        <v/>
      </c>
    </row>
    <row r="1911" hidden="1" outlineLevel="2"/>
    <row r="1913">
      <c r="A1913" s="20" t="inlineStr">
        <is>
          <t>11. Results - energy consumption</t>
        </is>
      </c>
      <c r="B1913" s="21" t="n"/>
      <c r="C1913" s="21" t="n"/>
      <c r="D1913" s="21" t="n"/>
      <c r="E1913" s="21" t="n"/>
      <c r="F1913" s="21" t="n"/>
      <c r="G1913" s="21" t="n"/>
      <c r="H1913" s="21" t="n"/>
      <c r="I1913" s="21" t="n"/>
      <c r="J1913" s="21" t="n"/>
      <c r="K1913" s="21" t="n"/>
      <c r="L1913" s="21" t="n"/>
      <c r="M1913" s="21" t="n"/>
      <c r="N1913" s="21" t="n"/>
      <c r="O1913" s="21" t="n"/>
      <c r="P1913" s="21" t="n"/>
      <c r="Q1913" s="21" t="n"/>
      <c r="R1913" s="21" t="n"/>
      <c r="S1913" s="21" t="n"/>
      <c r="T1913" s="21" t="n"/>
      <c r="U1913" s="21" t="n"/>
      <c r="V1913" s="21" t="n"/>
      <c r="W1913" s="21" t="n"/>
      <c r="X1913" s="21" t="n"/>
      <c r="Y1913" s="21" t="n"/>
      <c r="Z1913" s="21" t="n"/>
      <c r="AA1913" s="21" t="n"/>
      <c r="AB1913" s="21" t="n"/>
      <c r="AC1913" s="21" t="n"/>
      <c r="AD1913" s="21" t="n"/>
      <c r="AE1913" s="21" t="n"/>
      <c r="AF1913" s="21" t="n"/>
      <c r="AG1913" s="21" t="n"/>
      <c r="AH1913" s="21" t="n"/>
      <c r="AI1913" s="21" t="n"/>
      <c r="AJ1913" s="21" t="n"/>
      <c r="AK1913" s="21" t="n"/>
      <c r="AL1913" s="21" t="n"/>
      <c r="AM1913" s="21" t="n"/>
      <c r="AN1913" s="21" t="n"/>
      <c r="AO1913" s="21" t="n"/>
      <c r="AP1913" s="21" t="n"/>
      <c r="AQ1913" s="21" t="n"/>
      <c r="AR1913" s="21" t="n"/>
      <c r="AS1913" s="21" t="n"/>
      <c r="AT1913" s="21" t="n"/>
      <c r="AU1913" s="21" t="n"/>
      <c r="AV1913" s="21" t="n"/>
      <c r="AW1913" s="21" t="n"/>
      <c r="AX1913" s="21" t="n"/>
    </row>
    <row r="1914">
      <c r="A1914" s="9" t="inlineStr">
        <is>
          <t>ener</t>
        </is>
      </c>
      <c r="B1914" s="9" t="inlineStr">
        <is>
          <t>all</t>
        </is>
      </c>
      <c r="C1914" s="9" t="inlineStr">
        <is>
          <t>all</t>
        </is>
      </c>
      <c r="H1914" s="9">
        <f>INDEX(Variables!$B$5:$B$105,MATCH($A1914,Variables!$A$5:$A$105,0))&amp;IF($C1914="",""," | "&amp;INDEX(Mapping!$B$5:$B$26,MATCH($C1914,Mapping!$A$5:$A$26,0))&amp;" | "&amp;INDEX(Mapping!$B$30:$B$41,MATCH($B1914,Mapping!$A$30:$A$41,0)))</f>
        <v/>
      </c>
      <c r="I1914" s="9">
        <f>INDEX(Variables!$C$5:$C$105,MATCH($A1914,Variables!$A$5:$A$105,0))</f>
        <v/>
      </c>
      <c r="J1914" s="9">
        <f>INDEX(Variables!$E$5:$E$105,MATCH($A1914,Variables!$A$5:$A$105,0))</f>
        <v/>
      </c>
      <c r="K1914" s="30">
        <f>LOWER(Settings!$C$4)&amp;".mit."&amp;$A1914&amp;IF($C1914="","","."&amp;$C1914&amp;"."&amp;$B1914)&amp;IF(INDEX(Variables!$D$5:$D$105,MATCH($A1914,Variables!$A$5:$A$105,0))="","","."&amp;INDEX(Variables!$D$5:$D$105,MATCH($A1914,Variables!$A$5:$A$105,0)))&amp;"."&amp;K$5</f>
        <v/>
      </c>
      <c r="L1914" s="44">
        <f>SUMIFS(L$301:L$1911,$A$301:$A$1911,"ener",$B$301:$B$1911,"&lt;&gt;all")</f>
        <v/>
      </c>
      <c r="M1914" s="45">
        <f>SUMIFS(M$301:M$1911,$A$301:$A$1911,"ener",$B$301:$B$1911,"&lt;&gt;all")</f>
        <v/>
      </c>
      <c r="N1914" s="45">
        <f>SUMIFS(N$301:N$1911,$A$301:$A$1911,"ener",$B$301:$B$1911,"&lt;&gt;all")</f>
        <v/>
      </c>
      <c r="O1914" s="45">
        <f>SUMIFS(O$301:O$1911,$A$301:$A$1911,"ener",$B$301:$B$1911,"&lt;&gt;all")</f>
        <v/>
      </c>
      <c r="P1914" s="45">
        <f>SUMIFS(P$301:P$1911,$A$301:$A$1911,"ener",$B$301:$B$1911,"&lt;&gt;all")</f>
        <v/>
      </c>
      <c r="Q1914" s="45">
        <f>SUMIFS(Q$301:Q$1911,$A$301:$A$1911,"ener",$B$301:$B$1911,"&lt;&gt;all")</f>
        <v/>
      </c>
      <c r="R1914" s="45">
        <f>SUMIFS(R$301:R$1911,$A$301:$A$1911,"ener",$B$301:$B$1911,"&lt;&gt;all")</f>
        <v/>
      </c>
      <c r="S1914" s="45">
        <f>SUMIFS(S$301:S$1911,$A$301:$A$1911,"ener",$B$301:$B$1911,"&lt;&gt;all")</f>
        <v/>
      </c>
      <c r="T1914" s="45">
        <f>SUMIFS(T$301:T$1911,$A$301:$A$1911,"ener",$B$301:$B$1911,"&lt;&gt;all")</f>
        <v/>
      </c>
      <c r="U1914" s="45">
        <f>SUMIFS(U$301:U$1911,$A$301:$A$1911,"ener",$B$301:$B$1911,"&lt;&gt;all")</f>
        <v/>
      </c>
      <c r="V1914" s="45">
        <f>SUMIFS(V$301:V$1911,$A$301:$A$1911,"ener",$B$301:$B$1911,"&lt;&gt;all")</f>
        <v/>
      </c>
      <c r="W1914" s="45">
        <f>SUMIFS(W$301:W$1911,$A$301:$A$1911,"ener",$B$301:$B$1911,"&lt;&gt;all")</f>
        <v/>
      </c>
      <c r="X1914" s="45">
        <f>SUMIFS(X$301:X$1911,$A$301:$A$1911,"ener",$B$301:$B$1911,"&lt;&gt;all")</f>
        <v/>
      </c>
      <c r="Y1914" s="45">
        <f>SUMIFS(Y$301:Y$1911,$A$301:$A$1911,"ener",$B$301:$B$1911,"&lt;&gt;all")</f>
        <v/>
      </c>
      <c r="Z1914" s="45">
        <f>SUMIFS(Z$301:Z$1911,$A$301:$A$1911,"ener",$B$301:$B$1911,"&lt;&gt;all")</f>
        <v/>
      </c>
      <c r="AA1914" s="45">
        <f>SUMIFS(AA$301:AA$1911,$A$301:$A$1911,"ener",$B$301:$B$1911,"&lt;&gt;all")</f>
        <v/>
      </c>
      <c r="AB1914" s="45">
        <f>SUMIFS(AB$301:AB$1911,$A$301:$A$1911,"ener",$B$301:$B$1911,"&lt;&gt;all")</f>
        <v/>
      </c>
      <c r="AC1914" s="45">
        <f>SUMIFS(AC$301:AC$1911,$A$301:$A$1911,"ener",$B$301:$B$1911,"&lt;&gt;all")</f>
        <v/>
      </c>
      <c r="AD1914" s="45">
        <f>SUMIFS(AD$301:AD$1911,$A$301:$A$1911,"ener",$B$301:$B$1911,"&lt;&gt;all")</f>
        <v/>
      </c>
      <c r="AE1914" s="30">
        <f>LOWER(Settings!$C$4)&amp;".mit."&amp;$A1914&amp;IF($C1914="","","."&amp;$C1914&amp;"."&amp;$B1914)&amp;IF(INDEX(Variables!$D$5:$D$105,MATCH($A1914,Variables!$A$5:$A$105,0))="","","."&amp;INDEX(Variables!$D$5:$D$105,MATCH($A1914,Variables!$A$5:$A$105,0)))&amp;"."&amp;AE$5</f>
        <v/>
      </c>
      <c r="AF1914" s="44">
        <f>SUMIFS(AF$301:AF$1911,$A$301:$A$1911,"ener",$B$301:$B$1911,"&lt;&gt;all")</f>
        <v/>
      </c>
      <c r="AG1914" s="45">
        <f>SUMIFS(AG$301:AG$1911,$A$301:$A$1911,"ener",$B$301:$B$1911,"&lt;&gt;all")</f>
        <v/>
      </c>
      <c r="AH1914" s="45">
        <f>SUMIFS(AH$301:AH$1911,$A$301:$A$1911,"ener",$B$301:$B$1911,"&lt;&gt;all")</f>
        <v/>
      </c>
      <c r="AI1914" s="45">
        <f>SUMIFS(AI$301:AI$1911,$A$301:$A$1911,"ener",$B$301:$B$1911,"&lt;&gt;all")</f>
        <v/>
      </c>
      <c r="AJ1914" s="45">
        <f>SUMIFS(AJ$301:AJ$1911,$A$301:$A$1911,"ener",$B$301:$B$1911,"&lt;&gt;all")</f>
        <v/>
      </c>
      <c r="AK1914" s="45">
        <f>SUMIFS(AK$301:AK$1911,$A$301:$A$1911,"ener",$B$301:$B$1911,"&lt;&gt;all")</f>
        <v/>
      </c>
      <c r="AL1914" s="45">
        <f>SUMIFS(AL$301:AL$1911,$A$301:$A$1911,"ener",$B$301:$B$1911,"&lt;&gt;all")</f>
        <v/>
      </c>
      <c r="AM1914" s="45">
        <f>SUMIFS(AM$301:AM$1911,$A$301:$A$1911,"ener",$B$301:$B$1911,"&lt;&gt;all")</f>
        <v/>
      </c>
      <c r="AN1914" s="45">
        <f>SUMIFS(AN$301:AN$1911,$A$301:$A$1911,"ener",$B$301:$B$1911,"&lt;&gt;all")</f>
        <v/>
      </c>
      <c r="AO1914" s="45">
        <f>SUMIFS(AO$301:AO$1911,$A$301:$A$1911,"ener",$B$301:$B$1911,"&lt;&gt;all")</f>
        <v/>
      </c>
      <c r="AP1914" s="45">
        <f>SUMIFS(AP$301:AP$1911,$A$301:$A$1911,"ener",$B$301:$B$1911,"&lt;&gt;all")</f>
        <v/>
      </c>
      <c r="AQ1914" s="45">
        <f>SUMIFS(AQ$301:AQ$1911,$A$301:$A$1911,"ener",$B$301:$B$1911,"&lt;&gt;all")</f>
        <v/>
      </c>
      <c r="AR1914" s="45">
        <f>SUMIFS(AR$301:AR$1911,$A$301:$A$1911,"ener",$B$301:$B$1911,"&lt;&gt;all")</f>
        <v/>
      </c>
      <c r="AS1914" s="45">
        <f>SUMIFS(AS$301:AS$1911,$A$301:$A$1911,"ener",$B$301:$B$1911,"&lt;&gt;all")</f>
        <v/>
      </c>
      <c r="AT1914" s="45">
        <f>SUMIFS(AT$301:AT$1911,$A$301:$A$1911,"ener",$B$301:$B$1911,"&lt;&gt;all")</f>
        <v/>
      </c>
      <c r="AU1914" s="45">
        <f>SUMIFS(AU$301:AU$1911,$A$301:$A$1911,"ener",$B$301:$B$1911,"&lt;&gt;all")</f>
        <v/>
      </c>
      <c r="AV1914" s="45">
        <f>SUMIFS(AV$301:AV$1911,$A$301:$A$1911,"ener",$B$301:$B$1911,"&lt;&gt;all")</f>
        <v/>
      </c>
      <c r="AW1914" s="45">
        <f>SUMIFS(AW$301:AW$1911,$A$301:$A$1911,"ener",$B$301:$B$1911,"&lt;&gt;all")</f>
        <v/>
      </c>
      <c r="AX1914" s="45">
        <f>SUMIFS(AX$301:AX$1911,$A$301:$A$1911,"ener",$B$301:$B$1911,"&lt;&gt;all")</f>
        <v/>
      </c>
    </row>
    <row r="1916" outlineLevel="1">
      <c r="A1916" s="5" t="inlineStr">
        <is>
          <t>ener</t>
        </is>
      </c>
      <c r="B1916" s="5" t="inlineStr">
        <is>
          <t>all</t>
        </is>
      </c>
      <c r="C1916" s="5" t="inlineStr">
        <is>
          <t>rod</t>
        </is>
      </c>
      <c r="H1916" s="5">
        <f>INDEX(Variables!$B$5:$B$105,MATCH($A1916,Variables!$A$5:$A$105,0))&amp;IF($C1916="",""," | "&amp;INDEX(Mapping!$B$5:$B$26,MATCH($C1916,Mapping!$A$5:$A$26,0))&amp;" | "&amp;INDEX(Mapping!$B$30:$B$41,MATCH($B1916,Mapping!$A$30:$A$41,0)))</f>
        <v/>
      </c>
      <c r="I1916" s="5">
        <f>INDEX(Variables!$C$5:$C$105,MATCH($A1916,Variables!$A$5:$A$105,0))</f>
        <v/>
      </c>
      <c r="J1916" s="5">
        <f>INDEX(Variables!$E$5:$E$105,MATCH($A1916,Variables!$A$5:$A$105,0))</f>
        <v/>
      </c>
      <c r="K1916" s="25">
        <f>LOWER(Settings!$C$4)&amp;".mit."&amp;$A1916&amp;IF($C1916="","","."&amp;$C1916&amp;"."&amp;$B1916)&amp;IF(INDEX(Variables!$D$5:$D$105,MATCH($A1916,Variables!$A$5:$A$105,0))="","","."&amp;INDEX(Variables!$D$5:$D$105,MATCH($A1916,Variables!$A$5:$A$105,0)))&amp;"."&amp;K$5</f>
        <v/>
      </c>
      <c r="L1916" s="46">
        <f>SUMIFS(L$301:L$1911,$A$301:$A$1911,"ener",$C$301:$C$1911,$C1916,$B$301:$B$1911,"&lt;&gt;all")</f>
        <v/>
      </c>
      <c r="M1916" s="47">
        <f>SUMIFS(M$301:M$1911,$A$301:$A$1911,"ener",$C$301:$C$1911,$C1916,$B$301:$B$1911,"&lt;&gt;all")</f>
        <v/>
      </c>
      <c r="N1916" s="47">
        <f>SUMIFS(N$301:N$1911,$A$301:$A$1911,"ener",$C$301:$C$1911,$C1916,$B$301:$B$1911,"&lt;&gt;all")</f>
        <v/>
      </c>
      <c r="O1916" s="47">
        <f>SUMIFS(O$301:O$1911,$A$301:$A$1911,"ener",$C$301:$C$1911,$C1916,$B$301:$B$1911,"&lt;&gt;all")</f>
        <v/>
      </c>
      <c r="P1916" s="47">
        <f>SUMIFS(P$301:P$1911,$A$301:$A$1911,"ener",$C$301:$C$1911,$C1916,$B$301:$B$1911,"&lt;&gt;all")</f>
        <v/>
      </c>
      <c r="Q1916" s="47">
        <f>SUMIFS(Q$301:Q$1911,$A$301:$A$1911,"ener",$C$301:$C$1911,$C1916,$B$301:$B$1911,"&lt;&gt;all")</f>
        <v/>
      </c>
      <c r="R1916" s="47">
        <f>SUMIFS(R$301:R$1911,$A$301:$A$1911,"ener",$C$301:$C$1911,$C1916,$B$301:$B$1911,"&lt;&gt;all")</f>
        <v/>
      </c>
      <c r="S1916" s="47">
        <f>SUMIFS(S$301:S$1911,$A$301:$A$1911,"ener",$C$301:$C$1911,$C1916,$B$301:$B$1911,"&lt;&gt;all")</f>
        <v/>
      </c>
      <c r="T1916" s="47">
        <f>SUMIFS(T$301:T$1911,$A$301:$A$1911,"ener",$C$301:$C$1911,$C1916,$B$301:$B$1911,"&lt;&gt;all")</f>
        <v/>
      </c>
      <c r="U1916" s="47">
        <f>SUMIFS(U$301:U$1911,$A$301:$A$1911,"ener",$C$301:$C$1911,$C1916,$B$301:$B$1911,"&lt;&gt;all")</f>
        <v/>
      </c>
      <c r="V1916" s="47">
        <f>SUMIFS(V$301:V$1911,$A$301:$A$1911,"ener",$C$301:$C$1911,$C1916,$B$301:$B$1911,"&lt;&gt;all")</f>
        <v/>
      </c>
      <c r="W1916" s="47">
        <f>SUMIFS(W$301:W$1911,$A$301:$A$1911,"ener",$C$301:$C$1911,$C1916,$B$301:$B$1911,"&lt;&gt;all")</f>
        <v/>
      </c>
      <c r="X1916" s="47">
        <f>SUMIFS(X$301:X$1911,$A$301:$A$1911,"ener",$C$301:$C$1911,$C1916,$B$301:$B$1911,"&lt;&gt;all")</f>
        <v/>
      </c>
      <c r="Y1916" s="47">
        <f>SUMIFS(Y$301:Y$1911,$A$301:$A$1911,"ener",$C$301:$C$1911,$C1916,$B$301:$B$1911,"&lt;&gt;all")</f>
        <v/>
      </c>
      <c r="Z1916" s="47">
        <f>SUMIFS(Z$301:Z$1911,$A$301:$A$1911,"ener",$C$301:$C$1911,$C1916,$B$301:$B$1911,"&lt;&gt;all")</f>
        <v/>
      </c>
      <c r="AA1916" s="47">
        <f>SUMIFS(AA$301:AA$1911,$A$301:$A$1911,"ener",$C$301:$C$1911,$C1916,$B$301:$B$1911,"&lt;&gt;all")</f>
        <v/>
      </c>
      <c r="AB1916" s="47">
        <f>SUMIFS(AB$301:AB$1911,$A$301:$A$1911,"ener",$C$301:$C$1911,$C1916,$B$301:$B$1911,"&lt;&gt;all")</f>
        <v/>
      </c>
      <c r="AC1916" s="47">
        <f>SUMIFS(AC$301:AC$1911,$A$301:$A$1911,"ener",$C$301:$C$1911,$C1916,$B$301:$B$1911,"&lt;&gt;all")</f>
        <v/>
      </c>
      <c r="AD1916" s="47">
        <f>SUMIFS(AD$301:AD$1911,$A$301:$A$1911,"ener",$C$301:$C$1911,$C1916,$B$301:$B$1911,"&lt;&gt;all")</f>
        <v/>
      </c>
      <c r="AE1916" s="25">
        <f>LOWER(Settings!$C$4)&amp;".mit."&amp;$A1916&amp;IF($C1916="","","."&amp;$C1916&amp;"."&amp;$B1916)&amp;IF(INDEX(Variables!$D$5:$D$105,MATCH($A1916,Variables!$A$5:$A$105,0))="","","."&amp;INDEX(Variables!$D$5:$D$105,MATCH($A1916,Variables!$A$5:$A$105,0)))&amp;"."&amp;AE$5</f>
        <v/>
      </c>
      <c r="AF1916" s="46">
        <f>SUMIFS(AF$301:AF$1911,$A$301:$A$1911,"ener",$C$301:$C$1911,$C1916,$B$301:$B$1911,"&lt;&gt;all")</f>
        <v/>
      </c>
      <c r="AG1916" s="47">
        <f>SUMIFS(AG$301:AG$1911,$A$301:$A$1911,"ener",$C$301:$C$1911,$C1916,$B$301:$B$1911,"&lt;&gt;all")</f>
        <v/>
      </c>
      <c r="AH1916" s="47">
        <f>SUMIFS(AH$301:AH$1911,$A$301:$A$1911,"ener",$C$301:$C$1911,$C1916,$B$301:$B$1911,"&lt;&gt;all")</f>
        <v/>
      </c>
      <c r="AI1916" s="47">
        <f>SUMIFS(AI$301:AI$1911,$A$301:$A$1911,"ener",$C$301:$C$1911,$C1916,$B$301:$B$1911,"&lt;&gt;all")</f>
        <v/>
      </c>
      <c r="AJ1916" s="47">
        <f>SUMIFS(AJ$301:AJ$1911,$A$301:$A$1911,"ener",$C$301:$C$1911,$C1916,$B$301:$B$1911,"&lt;&gt;all")</f>
        <v/>
      </c>
      <c r="AK1916" s="47">
        <f>SUMIFS(AK$301:AK$1911,$A$301:$A$1911,"ener",$C$301:$C$1911,$C1916,$B$301:$B$1911,"&lt;&gt;all")</f>
        <v/>
      </c>
      <c r="AL1916" s="47">
        <f>SUMIFS(AL$301:AL$1911,$A$301:$A$1911,"ener",$C$301:$C$1911,$C1916,$B$301:$B$1911,"&lt;&gt;all")</f>
        <v/>
      </c>
      <c r="AM1916" s="47">
        <f>SUMIFS(AM$301:AM$1911,$A$301:$A$1911,"ener",$C$301:$C$1911,$C1916,$B$301:$B$1911,"&lt;&gt;all")</f>
        <v/>
      </c>
      <c r="AN1916" s="47">
        <f>SUMIFS(AN$301:AN$1911,$A$301:$A$1911,"ener",$C$301:$C$1911,$C1916,$B$301:$B$1911,"&lt;&gt;all")</f>
        <v/>
      </c>
      <c r="AO1916" s="47">
        <f>SUMIFS(AO$301:AO$1911,$A$301:$A$1911,"ener",$C$301:$C$1911,$C1916,$B$301:$B$1911,"&lt;&gt;all")</f>
        <v/>
      </c>
      <c r="AP1916" s="47">
        <f>SUMIFS(AP$301:AP$1911,$A$301:$A$1911,"ener",$C$301:$C$1911,$C1916,$B$301:$B$1911,"&lt;&gt;all")</f>
        <v/>
      </c>
      <c r="AQ1916" s="47">
        <f>SUMIFS(AQ$301:AQ$1911,$A$301:$A$1911,"ener",$C$301:$C$1911,$C1916,$B$301:$B$1911,"&lt;&gt;all")</f>
        <v/>
      </c>
      <c r="AR1916" s="47">
        <f>SUMIFS(AR$301:AR$1911,$A$301:$A$1911,"ener",$C$301:$C$1911,$C1916,$B$301:$B$1911,"&lt;&gt;all")</f>
        <v/>
      </c>
      <c r="AS1916" s="47">
        <f>SUMIFS(AS$301:AS$1911,$A$301:$A$1911,"ener",$C$301:$C$1911,$C1916,$B$301:$B$1911,"&lt;&gt;all")</f>
        <v/>
      </c>
      <c r="AT1916" s="47">
        <f>SUMIFS(AT$301:AT$1911,$A$301:$A$1911,"ener",$C$301:$C$1911,$C1916,$B$301:$B$1911,"&lt;&gt;all")</f>
        <v/>
      </c>
      <c r="AU1916" s="47">
        <f>SUMIFS(AU$301:AU$1911,$A$301:$A$1911,"ener",$C$301:$C$1911,$C1916,$B$301:$B$1911,"&lt;&gt;all")</f>
        <v/>
      </c>
      <c r="AV1916" s="47">
        <f>SUMIFS(AV$301:AV$1911,$A$301:$A$1911,"ener",$C$301:$C$1911,$C1916,$B$301:$B$1911,"&lt;&gt;all")</f>
        <v/>
      </c>
      <c r="AW1916" s="47">
        <f>SUMIFS(AW$301:AW$1911,$A$301:$A$1911,"ener",$C$301:$C$1911,$C1916,$B$301:$B$1911,"&lt;&gt;all")</f>
        <v/>
      </c>
      <c r="AX1916" s="47">
        <f>SUMIFS(AX$301:AX$1911,$A$301:$A$1911,"ener",$C$301:$C$1911,$C1916,$B$301:$B$1911,"&lt;&gt;all")</f>
        <v/>
      </c>
    </row>
    <row r="1917" outlineLevel="1">
      <c r="A1917" s="5" t="inlineStr">
        <is>
          <t>ener</t>
        </is>
      </c>
      <c r="B1917" s="5" t="inlineStr">
        <is>
          <t>all</t>
        </is>
      </c>
      <c r="C1917" s="5" t="inlineStr">
        <is>
          <t>ral</t>
        </is>
      </c>
      <c r="H1917" s="5">
        <f>INDEX(Variables!$B$5:$B$105,MATCH($A1917,Variables!$A$5:$A$105,0))&amp;IF($C1917="",""," | "&amp;INDEX(Mapping!$B$5:$B$26,MATCH($C1917,Mapping!$A$5:$A$26,0))&amp;" | "&amp;INDEX(Mapping!$B$30:$B$41,MATCH($B1917,Mapping!$A$30:$A$41,0)))</f>
        <v/>
      </c>
      <c r="I1917" s="5">
        <f>INDEX(Variables!$C$5:$C$105,MATCH($A1917,Variables!$A$5:$A$105,0))</f>
        <v/>
      </c>
      <c r="J1917" s="5">
        <f>INDEX(Variables!$E$5:$E$105,MATCH($A1917,Variables!$A$5:$A$105,0))</f>
        <v/>
      </c>
      <c r="K1917" s="25">
        <f>LOWER(Settings!$C$4)&amp;".mit."&amp;$A1917&amp;IF($C1917="","","."&amp;$C1917&amp;"."&amp;$B1917)&amp;IF(INDEX(Variables!$D$5:$D$105,MATCH($A1917,Variables!$A$5:$A$105,0))="","","."&amp;INDEX(Variables!$D$5:$D$105,MATCH($A1917,Variables!$A$5:$A$105,0)))&amp;"."&amp;K$5</f>
        <v/>
      </c>
      <c r="L1917" s="46">
        <f>SUMIFS(L$301:L$1911,$A$301:$A$1911,"ener",$C$301:$C$1911,$C1917,$B$301:$B$1911,"&lt;&gt;all")</f>
        <v/>
      </c>
      <c r="M1917" s="47">
        <f>SUMIFS(M$301:M$1911,$A$301:$A$1911,"ener",$C$301:$C$1911,$C1917,$B$301:$B$1911,"&lt;&gt;all")</f>
        <v/>
      </c>
      <c r="N1917" s="47">
        <f>SUMIFS(N$301:N$1911,$A$301:$A$1911,"ener",$C$301:$C$1911,$C1917,$B$301:$B$1911,"&lt;&gt;all")</f>
        <v/>
      </c>
      <c r="O1917" s="47">
        <f>SUMIFS(O$301:O$1911,$A$301:$A$1911,"ener",$C$301:$C$1911,$C1917,$B$301:$B$1911,"&lt;&gt;all")</f>
        <v/>
      </c>
      <c r="P1917" s="47">
        <f>SUMIFS(P$301:P$1911,$A$301:$A$1911,"ener",$C$301:$C$1911,$C1917,$B$301:$B$1911,"&lt;&gt;all")</f>
        <v/>
      </c>
      <c r="Q1917" s="47">
        <f>SUMIFS(Q$301:Q$1911,$A$301:$A$1911,"ener",$C$301:$C$1911,$C1917,$B$301:$B$1911,"&lt;&gt;all")</f>
        <v/>
      </c>
      <c r="R1917" s="47">
        <f>SUMIFS(R$301:R$1911,$A$301:$A$1911,"ener",$C$301:$C$1911,$C1917,$B$301:$B$1911,"&lt;&gt;all")</f>
        <v/>
      </c>
      <c r="S1917" s="47">
        <f>SUMIFS(S$301:S$1911,$A$301:$A$1911,"ener",$C$301:$C$1911,$C1917,$B$301:$B$1911,"&lt;&gt;all")</f>
        <v/>
      </c>
      <c r="T1917" s="47">
        <f>SUMIFS(T$301:T$1911,$A$301:$A$1911,"ener",$C$301:$C$1911,$C1917,$B$301:$B$1911,"&lt;&gt;all")</f>
        <v/>
      </c>
      <c r="U1917" s="47">
        <f>SUMIFS(U$301:U$1911,$A$301:$A$1911,"ener",$C$301:$C$1911,$C1917,$B$301:$B$1911,"&lt;&gt;all")</f>
        <v/>
      </c>
      <c r="V1917" s="47">
        <f>SUMIFS(V$301:V$1911,$A$301:$A$1911,"ener",$C$301:$C$1911,$C1917,$B$301:$B$1911,"&lt;&gt;all")</f>
        <v/>
      </c>
      <c r="W1917" s="47">
        <f>SUMIFS(W$301:W$1911,$A$301:$A$1911,"ener",$C$301:$C$1911,$C1917,$B$301:$B$1911,"&lt;&gt;all")</f>
        <v/>
      </c>
      <c r="X1917" s="47">
        <f>SUMIFS(X$301:X$1911,$A$301:$A$1911,"ener",$C$301:$C$1911,$C1917,$B$301:$B$1911,"&lt;&gt;all")</f>
        <v/>
      </c>
      <c r="Y1917" s="47">
        <f>SUMIFS(Y$301:Y$1911,$A$301:$A$1911,"ener",$C$301:$C$1911,$C1917,$B$301:$B$1911,"&lt;&gt;all")</f>
        <v/>
      </c>
      <c r="Z1917" s="47">
        <f>SUMIFS(Z$301:Z$1911,$A$301:$A$1911,"ener",$C$301:$C$1911,$C1917,$B$301:$B$1911,"&lt;&gt;all")</f>
        <v/>
      </c>
      <c r="AA1917" s="47">
        <f>SUMIFS(AA$301:AA$1911,$A$301:$A$1911,"ener",$C$301:$C$1911,$C1917,$B$301:$B$1911,"&lt;&gt;all")</f>
        <v/>
      </c>
      <c r="AB1917" s="47">
        <f>SUMIFS(AB$301:AB$1911,$A$301:$A$1911,"ener",$C$301:$C$1911,$C1917,$B$301:$B$1911,"&lt;&gt;all")</f>
        <v/>
      </c>
      <c r="AC1917" s="47">
        <f>SUMIFS(AC$301:AC$1911,$A$301:$A$1911,"ener",$C$301:$C$1911,$C1917,$B$301:$B$1911,"&lt;&gt;all")</f>
        <v/>
      </c>
      <c r="AD1917" s="47">
        <f>SUMIFS(AD$301:AD$1911,$A$301:$A$1911,"ener",$C$301:$C$1911,$C1917,$B$301:$B$1911,"&lt;&gt;all")</f>
        <v/>
      </c>
      <c r="AE1917" s="25">
        <f>LOWER(Settings!$C$4)&amp;".mit."&amp;$A1917&amp;IF($C1917="","","."&amp;$C1917&amp;"."&amp;$B1917)&amp;IF(INDEX(Variables!$D$5:$D$105,MATCH($A1917,Variables!$A$5:$A$105,0))="","","."&amp;INDEX(Variables!$D$5:$D$105,MATCH($A1917,Variables!$A$5:$A$105,0)))&amp;"."&amp;AE$5</f>
        <v/>
      </c>
      <c r="AF1917" s="46">
        <f>SUMIFS(AF$301:AF$1911,$A$301:$A$1911,"ener",$C$301:$C$1911,$C1917,$B$301:$B$1911,"&lt;&gt;all")</f>
        <v/>
      </c>
      <c r="AG1917" s="47">
        <f>SUMIFS(AG$301:AG$1911,$A$301:$A$1911,"ener",$C$301:$C$1911,$C1917,$B$301:$B$1911,"&lt;&gt;all")</f>
        <v/>
      </c>
      <c r="AH1917" s="47">
        <f>SUMIFS(AH$301:AH$1911,$A$301:$A$1911,"ener",$C$301:$C$1911,$C1917,$B$301:$B$1911,"&lt;&gt;all")</f>
        <v/>
      </c>
      <c r="AI1917" s="47">
        <f>SUMIFS(AI$301:AI$1911,$A$301:$A$1911,"ener",$C$301:$C$1911,$C1917,$B$301:$B$1911,"&lt;&gt;all")</f>
        <v/>
      </c>
      <c r="AJ1917" s="47">
        <f>SUMIFS(AJ$301:AJ$1911,$A$301:$A$1911,"ener",$C$301:$C$1911,$C1917,$B$301:$B$1911,"&lt;&gt;all")</f>
        <v/>
      </c>
      <c r="AK1917" s="47">
        <f>SUMIFS(AK$301:AK$1911,$A$301:$A$1911,"ener",$C$301:$C$1911,$C1917,$B$301:$B$1911,"&lt;&gt;all")</f>
        <v/>
      </c>
      <c r="AL1917" s="47">
        <f>SUMIFS(AL$301:AL$1911,$A$301:$A$1911,"ener",$C$301:$C$1911,$C1917,$B$301:$B$1911,"&lt;&gt;all")</f>
        <v/>
      </c>
      <c r="AM1917" s="47">
        <f>SUMIFS(AM$301:AM$1911,$A$301:$A$1911,"ener",$C$301:$C$1911,$C1917,$B$301:$B$1911,"&lt;&gt;all")</f>
        <v/>
      </c>
      <c r="AN1917" s="47">
        <f>SUMIFS(AN$301:AN$1911,$A$301:$A$1911,"ener",$C$301:$C$1911,$C1917,$B$301:$B$1911,"&lt;&gt;all")</f>
        <v/>
      </c>
      <c r="AO1917" s="47">
        <f>SUMIFS(AO$301:AO$1911,$A$301:$A$1911,"ener",$C$301:$C$1911,$C1917,$B$301:$B$1911,"&lt;&gt;all")</f>
        <v/>
      </c>
      <c r="AP1917" s="47">
        <f>SUMIFS(AP$301:AP$1911,$A$301:$A$1911,"ener",$C$301:$C$1911,$C1917,$B$301:$B$1911,"&lt;&gt;all")</f>
        <v/>
      </c>
      <c r="AQ1917" s="47">
        <f>SUMIFS(AQ$301:AQ$1911,$A$301:$A$1911,"ener",$C$301:$C$1911,$C1917,$B$301:$B$1911,"&lt;&gt;all")</f>
        <v/>
      </c>
      <c r="AR1917" s="47">
        <f>SUMIFS(AR$301:AR$1911,$A$301:$A$1911,"ener",$C$301:$C$1911,$C1917,$B$301:$B$1911,"&lt;&gt;all")</f>
        <v/>
      </c>
      <c r="AS1917" s="47">
        <f>SUMIFS(AS$301:AS$1911,$A$301:$A$1911,"ener",$C$301:$C$1911,$C1917,$B$301:$B$1911,"&lt;&gt;all")</f>
        <v/>
      </c>
      <c r="AT1917" s="47">
        <f>SUMIFS(AT$301:AT$1911,$A$301:$A$1911,"ener",$C$301:$C$1911,$C1917,$B$301:$B$1911,"&lt;&gt;all")</f>
        <v/>
      </c>
      <c r="AU1917" s="47">
        <f>SUMIFS(AU$301:AU$1911,$A$301:$A$1911,"ener",$C$301:$C$1911,$C1917,$B$301:$B$1911,"&lt;&gt;all")</f>
        <v/>
      </c>
      <c r="AV1917" s="47">
        <f>SUMIFS(AV$301:AV$1911,$A$301:$A$1911,"ener",$C$301:$C$1911,$C1917,$B$301:$B$1911,"&lt;&gt;all")</f>
        <v/>
      </c>
      <c r="AW1917" s="47">
        <f>SUMIFS(AW$301:AW$1911,$A$301:$A$1911,"ener",$C$301:$C$1911,$C1917,$B$301:$B$1911,"&lt;&gt;all")</f>
        <v/>
      </c>
      <c r="AX1917" s="47">
        <f>SUMIFS(AX$301:AX$1911,$A$301:$A$1911,"ener",$C$301:$C$1911,$C1917,$B$301:$B$1911,"&lt;&gt;all")</f>
        <v/>
      </c>
    </row>
    <row r="1918" outlineLevel="1">
      <c r="A1918" s="5" t="inlineStr">
        <is>
          <t>ener</t>
        </is>
      </c>
      <c r="B1918" s="5" t="inlineStr">
        <is>
          <t>all</t>
        </is>
      </c>
      <c r="C1918" s="5" t="inlineStr">
        <is>
          <t>avi</t>
        </is>
      </c>
      <c r="H1918" s="5">
        <f>INDEX(Variables!$B$5:$B$105,MATCH($A1918,Variables!$A$5:$A$105,0))&amp;IF($C1918="",""," | "&amp;INDEX(Mapping!$B$5:$B$26,MATCH($C1918,Mapping!$A$5:$A$26,0))&amp;" | "&amp;INDEX(Mapping!$B$30:$B$41,MATCH($B1918,Mapping!$A$30:$A$41,0)))</f>
        <v/>
      </c>
      <c r="I1918" s="5">
        <f>INDEX(Variables!$C$5:$C$105,MATCH($A1918,Variables!$A$5:$A$105,0))</f>
        <v/>
      </c>
      <c r="J1918" s="5">
        <f>INDEX(Variables!$E$5:$E$105,MATCH($A1918,Variables!$A$5:$A$105,0))</f>
        <v/>
      </c>
      <c r="K1918" s="25">
        <f>LOWER(Settings!$C$4)&amp;".mit."&amp;$A1918&amp;IF($C1918="","","."&amp;$C1918&amp;"."&amp;$B1918)&amp;IF(INDEX(Variables!$D$5:$D$105,MATCH($A1918,Variables!$A$5:$A$105,0))="","","."&amp;INDEX(Variables!$D$5:$D$105,MATCH($A1918,Variables!$A$5:$A$105,0)))&amp;"."&amp;K$5</f>
        <v/>
      </c>
      <c r="L1918" s="46">
        <f>SUMIFS(L$301:L$1911,$A$301:$A$1911,"ener",$C$301:$C$1911,$C1918,$B$301:$B$1911,"&lt;&gt;all")</f>
        <v/>
      </c>
      <c r="M1918" s="47">
        <f>SUMIFS(M$301:M$1911,$A$301:$A$1911,"ener",$C$301:$C$1911,$C1918,$B$301:$B$1911,"&lt;&gt;all")</f>
        <v/>
      </c>
      <c r="N1918" s="47">
        <f>SUMIFS(N$301:N$1911,$A$301:$A$1911,"ener",$C$301:$C$1911,$C1918,$B$301:$B$1911,"&lt;&gt;all")</f>
        <v/>
      </c>
      <c r="O1918" s="47">
        <f>SUMIFS(O$301:O$1911,$A$301:$A$1911,"ener",$C$301:$C$1911,$C1918,$B$301:$B$1911,"&lt;&gt;all")</f>
        <v/>
      </c>
      <c r="P1918" s="47">
        <f>SUMIFS(P$301:P$1911,$A$301:$A$1911,"ener",$C$301:$C$1911,$C1918,$B$301:$B$1911,"&lt;&gt;all")</f>
        <v/>
      </c>
      <c r="Q1918" s="47">
        <f>SUMIFS(Q$301:Q$1911,$A$301:$A$1911,"ener",$C$301:$C$1911,$C1918,$B$301:$B$1911,"&lt;&gt;all")</f>
        <v/>
      </c>
      <c r="R1918" s="47">
        <f>SUMIFS(R$301:R$1911,$A$301:$A$1911,"ener",$C$301:$C$1911,$C1918,$B$301:$B$1911,"&lt;&gt;all")</f>
        <v/>
      </c>
      <c r="S1918" s="47">
        <f>SUMIFS(S$301:S$1911,$A$301:$A$1911,"ener",$C$301:$C$1911,$C1918,$B$301:$B$1911,"&lt;&gt;all")</f>
        <v/>
      </c>
      <c r="T1918" s="47">
        <f>SUMIFS(T$301:T$1911,$A$301:$A$1911,"ener",$C$301:$C$1911,$C1918,$B$301:$B$1911,"&lt;&gt;all")</f>
        <v/>
      </c>
      <c r="U1918" s="47">
        <f>SUMIFS(U$301:U$1911,$A$301:$A$1911,"ener",$C$301:$C$1911,$C1918,$B$301:$B$1911,"&lt;&gt;all")</f>
        <v/>
      </c>
      <c r="V1918" s="47">
        <f>SUMIFS(V$301:V$1911,$A$301:$A$1911,"ener",$C$301:$C$1911,$C1918,$B$301:$B$1911,"&lt;&gt;all")</f>
        <v/>
      </c>
      <c r="W1918" s="47">
        <f>SUMIFS(W$301:W$1911,$A$301:$A$1911,"ener",$C$301:$C$1911,$C1918,$B$301:$B$1911,"&lt;&gt;all")</f>
        <v/>
      </c>
      <c r="X1918" s="47">
        <f>SUMIFS(X$301:X$1911,$A$301:$A$1911,"ener",$C$301:$C$1911,$C1918,$B$301:$B$1911,"&lt;&gt;all")</f>
        <v/>
      </c>
      <c r="Y1918" s="47">
        <f>SUMIFS(Y$301:Y$1911,$A$301:$A$1911,"ener",$C$301:$C$1911,$C1918,$B$301:$B$1911,"&lt;&gt;all")</f>
        <v/>
      </c>
      <c r="Z1918" s="47">
        <f>SUMIFS(Z$301:Z$1911,$A$301:$A$1911,"ener",$C$301:$C$1911,$C1918,$B$301:$B$1911,"&lt;&gt;all")</f>
        <v/>
      </c>
      <c r="AA1918" s="47">
        <f>SUMIFS(AA$301:AA$1911,$A$301:$A$1911,"ener",$C$301:$C$1911,$C1918,$B$301:$B$1911,"&lt;&gt;all")</f>
        <v/>
      </c>
      <c r="AB1918" s="47">
        <f>SUMIFS(AB$301:AB$1911,$A$301:$A$1911,"ener",$C$301:$C$1911,$C1918,$B$301:$B$1911,"&lt;&gt;all")</f>
        <v/>
      </c>
      <c r="AC1918" s="47">
        <f>SUMIFS(AC$301:AC$1911,$A$301:$A$1911,"ener",$C$301:$C$1911,$C1918,$B$301:$B$1911,"&lt;&gt;all")</f>
        <v/>
      </c>
      <c r="AD1918" s="47">
        <f>SUMIFS(AD$301:AD$1911,$A$301:$A$1911,"ener",$C$301:$C$1911,$C1918,$B$301:$B$1911,"&lt;&gt;all")</f>
        <v/>
      </c>
      <c r="AE1918" s="25">
        <f>LOWER(Settings!$C$4)&amp;".mit."&amp;$A1918&amp;IF($C1918="","","."&amp;$C1918&amp;"."&amp;$B1918)&amp;IF(INDEX(Variables!$D$5:$D$105,MATCH($A1918,Variables!$A$5:$A$105,0))="","","."&amp;INDEX(Variables!$D$5:$D$105,MATCH($A1918,Variables!$A$5:$A$105,0)))&amp;"."&amp;AE$5</f>
        <v/>
      </c>
      <c r="AF1918" s="46">
        <f>SUMIFS(AF$301:AF$1911,$A$301:$A$1911,"ener",$C$301:$C$1911,$C1918,$B$301:$B$1911,"&lt;&gt;all")</f>
        <v/>
      </c>
      <c r="AG1918" s="47">
        <f>SUMIFS(AG$301:AG$1911,$A$301:$A$1911,"ener",$C$301:$C$1911,$C1918,$B$301:$B$1911,"&lt;&gt;all")</f>
        <v/>
      </c>
      <c r="AH1918" s="47">
        <f>SUMIFS(AH$301:AH$1911,$A$301:$A$1911,"ener",$C$301:$C$1911,$C1918,$B$301:$B$1911,"&lt;&gt;all")</f>
        <v/>
      </c>
      <c r="AI1918" s="47">
        <f>SUMIFS(AI$301:AI$1911,$A$301:$A$1911,"ener",$C$301:$C$1911,$C1918,$B$301:$B$1911,"&lt;&gt;all")</f>
        <v/>
      </c>
      <c r="AJ1918" s="47">
        <f>SUMIFS(AJ$301:AJ$1911,$A$301:$A$1911,"ener",$C$301:$C$1911,$C1918,$B$301:$B$1911,"&lt;&gt;all")</f>
        <v/>
      </c>
      <c r="AK1918" s="47">
        <f>SUMIFS(AK$301:AK$1911,$A$301:$A$1911,"ener",$C$301:$C$1911,$C1918,$B$301:$B$1911,"&lt;&gt;all")</f>
        <v/>
      </c>
      <c r="AL1918" s="47">
        <f>SUMIFS(AL$301:AL$1911,$A$301:$A$1911,"ener",$C$301:$C$1911,$C1918,$B$301:$B$1911,"&lt;&gt;all")</f>
        <v/>
      </c>
      <c r="AM1918" s="47">
        <f>SUMIFS(AM$301:AM$1911,$A$301:$A$1911,"ener",$C$301:$C$1911,$C1918,$B$301:$B$1911,"&lt;&gt;all")</f>
        <v/>
      </c>
      <c r="AN1918" s="47">
        <f>SUMIFS(AN$301:AN$1911,$A$301:$A$1911,"ener",$C$301:$C$1911,$C1918,$B$301:$B$1911,"&lt;&gt;all")</f>
        <v/>
      </c>
      <c r="AO1918" s="47">
        <f>SUMIFS(AO$301:AO$1911,$A$301:$A$1911,"ener",$C$301:$C$1911,$C1918,$B$301:$B$1911,"&lt;&gt;all")</f>
        <v/>
      </c>
      <c r="AP1918" s="47">
        <f>SUMIFS(AP$301:AP$1911,$A$301:$A$1911,"ener",$C$301:$C$1911,$C1918,$B$301:$B$1911,"&lt;&gt;all")</f>
        <v/>
      </c>
      <c r="AQ1918" s="47">
        <f>SUMIFS(AQ$301:AQ$1911,$A$301:$A$1911,"ener",$C$301:$C$1911,$C1918,$B$301:$B$1911,"&lt;&gt;all")</f>
        <v/>
      </c>
      <c r="AR1918" s="47">
        <f>SUMIFS(AR$301:AR$1911,$A$301:$A$1911,"ener",$C$301:$C$1911,$C1918,$B$301:$B$1911,"&lt;&gt;all")</f>
        <v/>
      </c>
      <c r="AS1918" s="47">
        <f>SUMIFS(AS$301:AS$1911,$A$301:$A$1911,"ener",$C$301:$C$1911,$C1918,$B$301:$B$1911,"&lt;&gt;all")</f>
        <v/>
      </c>
      <c r="AT1918" s="47">
        <f>SUMIFS(AT$301:AT$1911,$A$301:$A$1911,"ener",$C$301:$C$1911,$C1918,$B$301:$B$1911,"&lt;&gt;all")</f>
        <v/>
      </c>
      <c r="AU1918" s="47">
        <f>SUMIFS(AU$301:AU$1911,$A$301:$A$1911,"ener",$C$301:$C$1911,$C1918,$B$301:$B$1911,"&lt;&gt;all")</f>
        <v/>
      </c>
      <c r="AV1918" s="47">
        <f>SUMIFS(AV$301:AV$1911,$A$301:$A$1911,"ener",$C$301:$C$1911,$C1918,$B$301:$B$1911,"&lt;&gt;all")</f>
        <v/>
      </c>
      <c r="AW1918" s="47">
        <f>SUMIFS(AW$301:AW$1911,$A$301:$A$1911,"ener",$C$301:$C$1911,$C1918,$B$301:$B$1911,"&lt;&gt;all")</f>
        <v/>
      </c>
      <c r="AX1918" s="47">
        <f>SUMIFS(AX$301:AX$1911,$A$301:$A$1911,"ener",$C$301:$C$1911,$C1918,$B$301:$B$1911,"&lt;&gt;all")</f>
        <v/>
      </c>
    </row>
    <row r="1919" outlineLevel="1">
      <c r="A1919" s="5" t="inlineStr">
        <is>
          <t>ener</t>
        </is>
      </c>
      <c r="B1919" s="5" t="inlineStr">
        <is>
          <t>all</t>
        </is>
      </c>
      <c r="C1919" s="5" t="inlineStr">
        <is>
          <t>nav</t>
        </is>
      </c>
      <c r="H1919" s="5">
        <f>INDEX(Variables!$B$5:$B$105,MATCH($A1919,Variables!$A$5:$A$105,0))&amp;IF($C1919="",""," | "&amp;INDEX(Mapping!$B$5:$B$26,MATCH($C1919,Mapping!$A$5:$A$26,0))&amp;" | "&amp;INDEX(Mapping!$B$30:$B$41,MATCH($B1919,Mapping!$A$30:$A$41,0)))</f>
        <v/>
      </c>
      <c r="I1919" s="5">
        <f>INDEX(Variables!$C$5:$C$105,MATCH($A1919,Variables!$A$5:$A$105,0))</f>
        <v/>
      </c>
      <c r="J1919" s="5">
        <f>INDEX(Variables!$E$5:$E$105,MATCH($A1919,Variables!$A$5:$A$105,0))</f>
        <v/>
      </c>
      <c r="K1919" s="25">
        <f>LOWER(Settings!$C$4)&amp;".mit."&amp;$A1919&amp;IF($C1919="","","."&amp;$C1919&amp;"."&amp;$B1919)&amp;IF(INDEX(Variables!$D$5:$D$105,MATCH($A1919,Variables!$A$5:$A$105,0))="","","."&amp;INDEX(Variables!$D$5:$D$105,MATCH($A1919,Variables!$A$5:$A$105,0)))&amp;"."&amp;K$5</f>
        <v/>
      </c>
      <c r="L1919" s="46">
        <f>SUMIFS(L$301:L$1911,$A$301:$A$1911,"ener",$C$301:$C$1911,$C1919,$B$301:$B$1911,"&lt;&gt;all")</f>
        <v/>
      </c>
      <c r="M1919" s="47">
        <f>SUMIFS(M$301:M$1911,$A$301:$A$1911,"ener",$C$301:$C$1911,$C1919,$B$301:$B$1911,"&lt;&gt;all")</f>
        <v/>
      </c>
      <c r="N1919" s="47">
        <f>SUMIFS(N$301:N$1911,$A$301:$A$1911,"ener",$C$301:$C$1911,$C1919,$B$301:$B$1911,"&lt;&gt;all")</f>
        <v/>
      </c>
      <c r="O1919" s="47">
        <f>SUMIFS(O$301:O$1911,$A$301:$A$1911,"ener",$C$301:$C$1911,$C1919,$B$301:$B$1911,"&lt;&gt;all")</f>
        <v/>
      </c>
      <c r="P1919" s="47">
        <f>SUMIFS(P$301:P$1911,$A$301:$A$1911,"ener",$C$301:$C$1911,$C1919,$B$301:$B$1911,"&lt;&gt;all")</f>
        <v/>
      </c>
      <c r="Q1919" s="47">
        <f>SUMIFS(Q$301:Q$1911,$A$301:$A$1911,"ener",$C$301:$C$1911,$C1919,$B$301:$B$1911,"&lt;&gt;all")</f>
        <v/>
      </c>
      <c r="R1919" s="47">
        <f>SUMIFS(R$301:R$1911,$A$301:$A$1911,"ener",$C$301:$C$1911,$C1919,$B$301:$B$1911,"&lt;&gt;all")</f>
        <v/>
      </c>
      <c r="S1919" s="47">
        <f>SUMIFS(S$301:S$1911,$A$301:$A$1911,"ener",$C$301:$C$1911,$C1919,$B$301:$B$1911,"&lt;&gt;all")</f>
        <v/>
      </c>
      <c r="T1919" s="47">
        <f>SUMIFS(T$301:T$1911,$A$301:$A$1911,"ener",$C$301:$C$1911,$C1919,$B$301:$B$1911,"&lt;&gt;all")</f>
        <v/>
      </c>
      <c r="U1919" s="47">
        <f>SUMIFS(U$301:U$1911,$A$301:$A$1911,"ener",$C$301:$C$1911,$C1919,$B$301:$B$1911,"&lt;&gt;all")</f>
        <v/>
      </c>
      <c r="V1919" s="47">
        <f>SUMIFS(V$301:V$1911,$A$301:$A$1911,"ener",$C$301:$C$1911,$C1919,$B$301:$B$1911,"&lt;&gt;all")</f>
        <v/>
      </c>
      <c r="W1919" s="47">
        <f>SUMIFS(W$301:W$1911,$A$301:$A$1911,"ener",$C$301:$C$1911,$C1919,$B$301:$B$1911,"&lt;&gt;all")</f>
        <v/>
      </c>
      <c r="X1919" s="47">
        <f>SUMIFS(X$301:X$1911,$A$301:$A$1911,"ener",$C$301:$C$1911,$C1919,$B$301:$B$1911,"&lt;&gt;all")</f>
        <v/>
      </c>
      <c r="Y1919" s="47">
        <f>SUMIFS(Y$301:Y$1911,$A$301:$A$1911,"ener",$C$301:$C$1911,$C1919,$B$301:$B$1911,"&lt;&gt;all")</f>
        <v/>
      </c>
      <c r="Z1919" s="47">
        <f>SUMIFS(Z$301:Z$1911,$A$301:$A$1911,"ener",$C$301:$C$1911,$C1919,$B$301:$B$1911,"&lt;&gt;all")</f>
        <v/>
      </c>
      <c r="AA1919" s="47">
        <f>SUMIFS(AA$301:AA$1911,$A$301:$A$1911,"ener",$C$301:$C$1911,$C1919,$B$301:$B$1911,"&lt;&gt;all")</f>
        <v/>
      </c>
      <c r="AB1919" s="47">
        <f>SUMIFS(AB$301:AB$1911,$A$301:$A$1911,"ener",$C$301:$C$1911,$C1919,$B$301:$B$1911,"&lt;&gt;all")</f>
        <v/>
      </c>
      <c r="AC1919" s="47">
        <f>SUMIFS(AC$301:AC$1911,$A$301:$A$1911,"ener",$C$301:$C$1911,$C1919,$B$301:$B$1911,"&lt;&gt;all")</f>
        <v/>
      </c>
      <c r="AD1919" s="47">
        <f>SUMIFS(AD$301:AD$1911,$A$301:$A$1911,"ener",$C$301:$C$1911,$C1919,$B$301:$B$1911,"&lt;&gt;all")</f>
        <v/>
      </c>
      <c r="AE1919" s="25">
        <f>LOWER(Settings!$C$4)&amp;".mit."&amp;$A1919&amp;IF($C1919="","","."&amp;$C1919&amp;"."&amp;$B1919)&amp;IF(INDEX(Variables!$D$5:$D$105,MATCH($A1919,Variables!$A$5:$A$105,0))="","","."&amp;INDEX(Variables!$D$5:$D$105,MATCH($A1919,Variables!$A$5:$A$105,0)))&amp;"."&amp;AE$5</f>
        <v/>
      </c>
      <c r="AF1919" s="46">
        <f>SUMIFS(AF$301:AF$1911,$A$301:$A$1911,"ener",$C$301:$C$1911,$C1919,$B$301:$B$1911,"&lt;&gt;all")</f>
        <v/>
      </c>
      <c r="AG1919" s="47">
        <f>SUMIFS(AG$301:AG$1911,$A$301:$A$1911,"ener",$C$301:$C$1911,$C1919,$B$301:$B$1911,"&lt;&gt;all")</f>
        <v/>
      </c>
      <c r="AH1919" s="47">
        <f>SUMIFS(AH$301:AH$1911,$A$301:$A$1911,"ener",$C$301:$C$1911,$C1919,$B$301:$B$1911,"&lt;&gt;all")</f>
        <v/>
      </c>
      <c r="AI1919" s="47">
        <f>SUMIFS(AI$301:AI$1911,$A$301:$A$1911,"ener",$C$301:$C$1911,$C1919,$B$301:$B$1911,"&lt;&gt;all")</f>
        <v/>
      </c>
      <c r="AJ1919" s="47">
        <f>SUMIFS(AJ$301:AJ$1911,$A$301:$A$1911,"ener",$C$301:$C$1911,$C1919,$B$301:$B$1911,"&lt;&gt;all")</f>
        <v/>
      </c>
      <c r="AK1919" s="47">
        <f>SUMIFS(AK$301:AK$1911,$A$301:$A$1911,"ener",$C$301:$C$1911,$C1919,$B$301:$B$1911,"&lt;&gt;all")</f>
        <v/>
      </c>
      <c r="AL1919" s="47">
        <f>SUMIFS(AL$301:AL$1911,$A$301:$A$1911,"ener",$C$301:$C$1911,$C1919,$B$301:$B$1911,"&lt;&gt;all")</f>
        <v/>
      </c>
      <c r="AM1919" s="47">
        <f>SUMIFS(AM$301:AM$1911,$A$301:$A$1911,"ener",$C$301:$C$1911,$C1919,$B$301:$B$1911,"&lt;&gt;all")</f>
        <v/>
      </c>
      <c r="AN1919" s="47">
        <f>SUMIFS(AN$301:AN$1911,$A$301:$A$1911,"ener",$C$301:$C$1911,$C1919,$B$301:$B$1911,"&lt;&gt;all")</f>
        <v/>
      </c>
      <c r="AO1919" s="47">
        <f>SUMIFS(AO$301:AO$1911,$A$301:$A$1911,"ener",$C$301:$C$1911,$C1919,$B$301:$B$1911,"&lt;&gt;all")</f>
        <v/>
      </c>
      <c r="AP1919" s="47">
        <f>SUMIFS(AP$301:AP$1911,$A$301:$A$1911,"ener",$C$301:$C$1911,$C1919,$B$301:$B$1911,"&lt;&gt;all")</f>
        <v/>
      </c>
      <c r="AQ1919" s="47">
        <f>SUMIFS(AQ$301:AQ$1911,$A$301:$A$1911,"ener",$C$301:$C$1911,$C1919,$B$301:$B$1911,"&lt;&gt;all")</f>
        <v/>
      </c>
      <c r="AR1919" s="47">
        <f>SUMIFS(AR$301:AR$1911,$A$301:$A$1911,"ener",$C$301:$C$1911,$C1919,$B$301:$B$1911,"&lt;&gt;all")</f>
        <v/>
      </c>
      <c r="AS1919" s="47">
        <f>SUMIFS(AS$301:AS$1911,$A$301:$A$1911,"ener",$C$301:$C$1911,$C1919,$B$301:$B$1911,"&lt;&gt;all")</f>
        <v/>
      </c>
      <c r="AT1919" s="47">
        <f>SUMIFS(AT$301:AT$1911,$A$301:$A$1911,"ener",$C$301:$C$1911,$C1919,$B$301:$B$1911,"&lt;&gt;all")</f>
        <v/>
      </c>
      <c r="AU1919" s="47">
        <f>SUMIFS(AU$301:AU$1911,$A$301:$A$1911,"ener",$C$301:$C$1911,$C1919,$B$301:$B$1911,"&lt;&gt;all")</f>
        <v/>
      </c>
      <c r="AV1919" s="47">
        <f>SUMIFS(AV$301:AV$1911,$A$301:$A$1911,"ener",$C$301:$C$1911,$C1919,$B$301:$B$1911,"&lt;&gt;all")</f>
        <v/>
      </c>
      <c r="AW1919" s="47">
        <f>SUMIFS(AW$301:AW$1911,$A$301:$A$1911,"ener",$C$301:$C$1911,$C1919,$B$301:$B$1911,"&lt;&gt;all")</f>
        <v/>
      </c>
      <c r="AX1919" s="47">
        <f>SUMIFS(AX$301:AX$1911,$A$301:$A$1911,"ener",$C$301:$C$1911,$C1919,$B$301:$B$1911,"&lt;&gt;all")</f>
        <v/>
      </c>
    </row>
    <row r="1920" outlineLevel="1">
      <c r="A1920" s="5" t="inlineStr">
        <is>
          <t>ener</t>
        </is>
      </c>
      <c r="B1920" s="5" t="inlineStr">
        <is>
          <t>all</t>
        </is>
      </c>
      <c r="C1920" s="5" t="inlineStr">
        <is>
          <t>res</t>
        </is>
      </c>
      <c r="H1920" s="5">
        <f>INDEX(Variables!$B$5:$B$105,MATCH($A1920,Variables!$A$5:$A$105,0))&amp;IF($C1920="",""," | "&amp;INDEX(Mapping!$B$5:$B$26,MATCH($C1920,Mapping!$A$5:$A$26,0))&amp;" | "&amp;INDEX(Mapping!$B$30:$B$41,MATCH($B1920,Mapping!$A$30:$A$41,0)))</f>
        <v/>
      </c>
      <c r="I1920" s="5">
        <f>INDEX(Variables!$C$5:$C$105,MATCH($A1920,Variables!$A$5:$A$105,0))</f>
        <v/>
      </c>
      <c r="J1920" s="5">
        <f>INDEX(Variables!$E$5:$E$105,MATCH($A1920,Variables!$A$5:$A$105,0))</f>
        <v/>
      </c>
      <c r="K1920" s="25">
        <f>LOWER(Settings!$C$4)&amp;".mit."&amp;$A1920&amp;IF($C1920="","","."&amp;$C1920&amp;"."&amp;$B1920)&amp;IF(INDEX(Variables!$D$5:$D$105,MATCH($A1920,Variables!$A$5:$A$105,0))="","","."&amp;INDEX(Variables!$D$5:$D$105,MATCH($A1920,Variables!$A$5:$A$105,0)))&amp;"."&amp;K$5</f>
        <v/>
      </c>
      <c r="L1920" s="46">
        <f>SUMIFS(L$301:L$1911,$A$301:$A$1911,"ener",$C$301:$C$1911,$C1920,$B$301:$B$1911,"&lt;&gt;all")</f>
        <v/>
      </c>
      <c r="M1920" s="47">
        <f>SUMIFS(M$301:M$1911,$A$301:$A$1911,"ener",$C$301:$C$1911,$C1920,$B$301:$B$1911,"&lt;&gt;all")</f>
        <v/>
      </c>
      <c r="N1920" s="47">
        <f>SUMIFS(N$301:N$1911,$A$301:$A$1911,"ener",$C$301:$C$1911,$C1920,$B$301:$B$1911,"&lt;&gt;all")</f>
        <v/>
      </c>
      <c r="O1920" s="47">
        <f>SUMIFS(O$301:O$1911,$A$301:$A$1911,"ener",$C$301:$C$1911,$C1920,$B$301:$B$1911,"&lt;&gt;all")</f>
        <v/>
      </c>
      <c r="P1920" s="47">
        <f>SUMIFS(P$301:P$1911,$A$301:$A$1911,"ener",$C$301:$C$1911,$C1920,$B$301:$B$1911,"&lt;&gt;all")</f>
        <v/>
      </c>
      <c r="Q1920" s="47">
        <f>SUMIFS(Q$301:Q$1911,$A$301:$A$1911,"ener",$C$301:$C$1911,$C1920,$B$301:$B$1911,"&lt;&gt;all")</f>
        <v/>
      </c>
      <c r="R1920" s="47">
        <f>SUMIFS(R$301:R$1911,$A$301:$A$1911,"ener",$C$301:$C$1911,$C1920,$B$301:$B$1911,"&lt;&gt;all")</f>
        <v/>
      </c>
      <c r="S1920" s="47">
        <f>SUMIFS(S$301:S$1911,$A$301:$A$1911,"ener",$C$301:$C$1911,$C1920,$B$301:$B$1911,"&lt;&gt;all")</f>
        <v/>
      </c>
      <c r="T1920" s="47">
        <f>SUMIFS(T$301:T$1911,$A$301:$A$1911,"ener",$C$301:$C$1911,$C1920,$B$301:$B$1911,"&lt;&gt;all")</f>
        <v/>
      </c>
      <c r="U1920" s="47">
        <f>SUMIFS(U$301:U$1911,$A$301:$A$1911,"ener",$C$301:$C$1911,$C1920,$B$301:$B$1911,"&lt;&gt;all")</f>
        <v/>
      </c>
      <c r="V1920" s="47">
        <f>SUMIFS(V$301:V$1911,$A$301:$A$1911,"ener",$C$301:$C$1911,$C1920,$B$301:$B$1911,"&lt;&gt;all")</f>
        <v/>
      </c>
      <c r="W1920" s="47">
        <f>SUMIFS(W$301:W$1911,$A$301:$A$1911,"ener",$C$301:$C$1911,$C1920,$B$301:$B$1911,"&lt;&gt;all")</f>
        <v/>
      </c>
      <c r="X1920" s="47">
        <f>SUMIFS(X$301:X$1911,$A$301:$A$1911,"ener",$C$301:$C$1911,$C1920,$B$301:$B$1911,"&lt;&gt;all")</f>
        <v/>
      </c>
      <c r="Y1920" s="47">
        <f>SUMIFS(Y$301:Y$1911,$A$301:$A$1911,"ener",$C$301:$C$1911,$C1920,$B$301:$B$1911,"&lt;&gt;all")</f>
        <v/>
      </c>
      <c r="Z1920" s="47">
        <f>SUMIFS(Z$301:Z$1911,$A$301:$A$1911,"ener",$C$301:$C$1911,$C1920,$B$301:$B$1911,"&lt;&gt;all")</f>
        <v/>
      </c>
      <c r="AA1920" s="47">
        <f>SUMIFS(AA$301:AA$1911,$A$301:$A$1911,"ener",$C$301:$C$1911,$C1920,$B$301:$B$1911,"&lt;&gt;all")</f>
        <v/>
      </c>
      <c r="AB1920" s="47">
        <f>SUMIFS(AB$301:AB$1911,$A$301:$A$1911,"ener",$C$301:$C$1911,$C1920,$B$301:$B$1911,"&lt;&gt;all")</f>
        <v/>
      </c>
      <c r="AC1920" s="47">
        <f>SUMIFS(AC$301:AC$1911,$A$301:$A$1911,"ener",$C$301:$C$1911,$C1920,$B$301:$B$1911,"&lt;&gt;all")</f>
        <v/>
      </c>
      <c r="AD1920" s="47">
        <f>SUMIFS(AD$301:AD$1911,$A$301:$A$1911,"ener",$C$301:$C$1911,$C1920,$B$301:$B$1911,"&lt;&gt;all")</f>
        <v/>
      </c>
      <c r="AE1920" s="25">
        <f>LOWER(Settings!$C$4)&amp;".mit."&amp;$A1920&amp;IF($C1920="","","."&amp;$C1920&amp;"."&amp;$B1920)&amp;IF(INDEX(Variables!$D$5:$D$105,MATCH($A1920,Variables!$A$5:$A$105,0))="","","."&amp;INDEX(Variables!$D$5:$D$105,MATCH($A1920,Variables!$A$5:$A$105,0)))&amp;"."&amp;AE$5</f>
        <v/>
      </c>
      <c r="AF1920" s="46">
        <f>SUMIFS(AF$301:AF$1911,$A$301:$A$1911,"ener",$C$301:$C$1911,$C1920,$B$301:$B$1911,"&lt;&gt;all")</f>
        <v/>
      </c>
      <c r="AG1920" s="47">
        <f>SUMIFS(AG$301:AG$1911,$A$301:$A$1911,"ener",$C$301:$C$1911,$C1920,$B$301:$B$1911,"&lt;&gt;all")</f>
        <v/>
      </c>
      <c r="AH1920" s="47">
        <f>SUMIFS(AH$301:AH$1911,$A$301:$A$1911,"ener",$C$301:$C$1911,$C1920,$B$301:$B$1911,"&lt;&gt;all")</f>
        <v/>
      </c>
      <c r="AI1920" s="47">
        <f>SUMIFS(AI$301:AI$1911,$A$301:$A$1911,"ener",$C$301:$C$1911,$C1920,$B$301:$B$1911,"&lt;&gt;all")</f>
        <v/>
      </c>
      <c r="AJ1920" s="47">
        <f>SUMIFS(AJ$301:AJ$1911,$A$301:$A$1911,"ener",$C$301:$C$1911,$C1920,$B$301:$B$1911,"&lt;&gt;all")</f>
        <v/>
      </c>
      <c r="AK1920" s="47">
        <f>SUMIFS(AK$301:AK$1911,$A$301:$A$1911,"ener",$C$301:$C$1911,$C1920,$B$301:$B$1911,"&lt;&gt;all")</f>
        <v/>
      </c>
      <c r="AL1920" s="47">
        <f>SUMIFS(AL$301:AL$1911,$A$301:$A$1911,"ener",$C$301:$C$1911,$C1920,$B$301:$B$1911,"&lt;&gt;all")</f>
        <v/>
      </c>
      <c r="AM1920" s="47">
        <f>SUMIFS(AM$301:AM$1911,$A$301:$A$1911,"ener",$C$301:$C$1911,$C1920,$B$301:$B$1911,"&lt;&gt;all")</f>
        <v/>
      </c>
      <c r="AN1920" s="47">
        <f>SUMIFS(AN$301:AN$1911,$A$301:$A$1911,"ener",$C$301:$C$1911,$C1920,$B$301:$B$1911,"&lt;&gt;all")</f>
        <v/>
      </c>
      <c r="AO1920" s="47">
        <f>SUMIFS(AO$301:AO$1911,$A$301:$A$1911,"ener",$C$301:$C$1911,$C1920,$B$301:$B$1911,"&lt;&gt;all")</f>
        <v/>
      </c>
      <c r="AP1920" s="47">
        <f>SUMIFS(AP$301:AP$1911,$A$301:$A$1911,"ener",$C$301:$C$1911,$C1920,$B$301:$B$1911,"&lt;&gt;all")</f>
        <v/>
      </c>
      <c r="AQ1920" s="47">
        <f>SUMIFS(AQ$301:AQ$1911,$A$301:$A$1911,"ener",$C$301:$C$1911,$C1920,$B$301:$B$1911,"&lt;&gt;all")</f>
        <v/>
      </c>
      <c r="AR1920" s="47">
        <f>SUMIFS(AR$301:AR$1911,$A$301:$A$1911,"ener",$C$301:$C$1911,$C1920,$B$301:$B$1911,"&lt;&gt;all")</f>
        <v/>
      </c>
      <c r="AS1920" s="47">
        <f>SUMIFS(AS$301:AS$1911,$A$301:$A$1911,"ener",$C$301:$C$1911,$C1920,$B$301:$B$1911,"&lt;&gt;all")</f>
        <v/>
      </c>
      <c r="AT1920" s="47">
        <f>SUMIFS(AT$301:AT$1911,$A$301:$A$1911,"ener",$C$301:$C$1911,$C1920,$B$301:$B$1911,"&lt;&gt;all")</f>
        <v/>
      </c>
      <c r="AU1920" s="47">
        <f>SUMIFS(AU$301:AU$1911,$A$301:$A$1911,"ener",$C$301:$C$1911,$C1920,$B$301:$B$1911,"&lt;&gt;all")</f>
        <v/>
      </c>
      <c r="AV1920" s="47">
        <f>SUMIFS(AV$301:AV$1911,$A$301:$A$1911,"ener",$C$301:$C$1911,$C1920,$B$301:$B$1911,"&lt;&gt;all")</f>
        <v/>
      </c>
      <c r="AW1920" s="47">
        <f>SUMIFS(AW$301:AW$1911,$A$301:$A$1911,"ener",$C$301:$C$1911,$C1920,$B$301:$B$1911,"&lt;&gt;all")</f>
        <v/>
      </c>
      <c r="AX1920" s="47">
        <f>SUMIFS(AX$301:AX$1911,$A$301:$A$1911,"ener",$C$301:$C$1911,$C1920,$B$301:$B$1911,"&lt;&gt;all")</f>
        <v/>
      </c>
    </row>
    <row r="1921" outlineLevel="1">
      <c r="A1921" s="5" t="inlineStr">
        <is>
          <t>ener</t>
        </is>
      </c>
      <c r="B1921" s="5" t="inlineStr">
        <is>
          <t>all</t>
        </is>
      </c>
      <c r="C1921" s="5" t="inlineStr">
        <is>
          <t>foo</t>
        </is>
      </c>
      <c r="H1921" s="5">
        <f>INDEX(Variables!$B$5:$B$105,MATCH($A1921,Variables!$A$5:$A$105,0))&amp;IF($C1921="",""," | "&amp;INDEX(Mapping!$B$5:$B$26,MATCH($C1921,Mapping!$A$5:$A$26,0))&amp;" | "&amp;INDEX(Mapping!$B$30:$B$41,MATCH($B1921,Mapping!$A$30:$A$41,0)))</f>
        <v/>
      </c>
      <c r="I1921" s="5">
        <f>INDEX(Variables!$C$5:$C$105,MATCH($A1921,Variables!$A$5:$A$105,0))</f>
        <v/>
      </c>
      <c r="J1921" s="5">
        <f>INDEX(Variables!$E$5:$E$105,MATCH($A1921,Variables!$A$5:$A$105,0))</f>
        <v/>
      </c>
      <c r="K1921" s="25">
        <f>LOWER(Settings!$C$4)&amp;".mit."&amp;$A1921&amp;IF($C1921="","","."&amp;$C1921&amp;"."&amp;$B1921)&amp;IF(INDEX(Variables!$D$5:$D$105,MATCH($A1921,Variables!$A$5:$A$105,0))="","","."&amp;INDEX(Variables!$D$5:$D$105,MATCH($A1921,Variables!$A$5:$A$105,0)))&amp;"."&amp;K$5</f>
        <v/>
      </c>
      <c r="L1921" s="46">
        <f>SUMIFS(L$301:L$1911,$A$301:$A$1911,"ener",$C$301:$C$1911,$C1921,$B$301:$B$1911,"&lt;&gt;all")</f>
        <v/>
      </c>
      <c r="M1921" s="47">
        <f>SUMIFS(M$301:M$1911,$A$301:$A$1911,"ener",$C$301:$C$1911,$C1921,$B$301:$B$1911,"&lt;&gt;all")</f>
        <v/>
      </c>
      <c r="N1921" s="47">
        <f>SUMIFS(N$301:N$1911,$A$301:$A$1911,"ener",$C$301:$C$1911,$C1921,$B$301:$B$1911,"&lt;&gt;all")</f>
        <v/>
      </c>
      <c r="O1921" s="47">
        <f>SUMIFS(O$301:O$1911,$A$301:$A$1911,"ener",$C$301:$C$1911,$C1921,$B$301:$B$1911,"&lt;&gt;all")</f>
        <v/>
      </c>
      <c r="P1921" s="47">
        <f>SUMIFS(P$301:P$1911,$A$301:$A$1911,"ener",$C$301:$C$1911,$C1921,$B$301:$B$1911,"&lt;&gt;all")</f>
        <v/>
      </c>
      <c r="Q1921" s="47">
        <f>SUMIFS(Q$301:Q$1911,$A$301:$A$1911,"ener",$C$301:$C$1911,$C1921,$B$301:$B$1911,"&lt;&gt;all")</f>
        <v/>
      </c>
      <c r="R1921" s="47">
        <f>SUMIFS(R$301:R$1911,$A$301:$A$1911,"ener",$C$301:$C$1911,$C1921,$B$301:$B$1911,"&lt;&gt;all")</f>
        <v/>
      </c>
      <c r="S1921" s="47">
        <f>SUMIFS(S$301:S$1911,$A$301:$A$1911,"ener",$C$301:$C$1911,$C1921,$B$301:$B$1911,"&lt;&gt;all")</f>
        <v/>
      </c>
      <c r="T1921" s="47">
        <f>SUMIFS(T$301:T$1911,$A$301:$A$1911,"ener",$C$301:$C$1911,$C1921,$B$301:$B$1911,"&lt;&gt;all")</f>
        <v/>
      </c>
      <c r="U1921" s="47">
        <f>SUMIFS(U$301:U$1911,$A$301:$A$1911,"ener",$C$301:$C$1911,$C1921,$B$301:$B$1911,"&lt;&gt;all")</f>
        <v/>
      </c>
      <c r="V1921" s="47">
        <f>SUMIFS(V$301:V$1911,$A$301:$A$1911,"ener",$C$301:$C$1911,$C1921,$B$301:$B$1911,"&lt;&gt;all")</f>
        <v/>
      </c>
      <c r="W1921" s="47">
        <f>SUMIFS(W$301:W$1911,$A$301:$A$1911,"ener",$C$301:$C$1911,$C1921,$B$301:$B$1911,"&lt;&gt;all")</f>
        <v/>
      </c>
      <c r="X1921" s="47">
        <f>SUMIFS(X$301:X$1911,$A$301:$A$1911,"ener",$C$301:$C$1911,$C1921,$B$301:$B$1911,"&lt;&gt;all")</f>
        <v/>
      </c>
      <c r="Y1921" s="47">
        <f>SUMIFS(Y$301:Y$1911,$A$301:$A$1911,"ener",$C$301:$C$1911,$C1921,$B$301:$B$1911,"&lt;&gt;all")</f>
        <v/>
      </c>
      <c r="Z1921" s="47">
        <f>SUMIFS(Z$301:Z$1911,$A$301:$A$1911,"ener",$C$301:$C$1911,$C1921,$B$301:$B$1911,"&lt;&gt;all")</f>
        <v/>
      </c>
      <c r="AA1921" s="47">
        <f>SUMIFS(AA$301:AA$1911,$A$301:$A$1911,"ener",$C$301:$C$1911,$C1921,$B$301:$B$1911,"&lt;&gt;all")</f>
        <v/>
      </c>
      <c r="AB1921" s="47">
        <f>SUMIFS(AB$301:AB$1911,$A$301:$A$1911,"ener",$C$301:$C$1911,$C1921,$B$301:$B$1911,"&lt;&gt;all")</f>
        <v/>
      </c>
      <c r="AC1921" s="47">
        <f>SUMIFS(AC$301:AC$1911,$A$301:$A$1911,"ener",$C$301:$C$1911,$C1921,$B$301:$B$1911,"&lt;&gt;all")</f>
        <v/>
      </c>
      <c r="AD1921" s="47">
        <f>SUMIFS(AD$301:AD$1911,$A$301:$A$1911,"ener",$C$301:$C$1911,$C1921,$B$301:$B$1911,"&lt;&gt;all")</f>
        <v/>
      </c>
      <c r="AE1921" s="25">
        <f>LOWER(Settings!$C$4)&amp;".mit."&amp;$A1921&amp;IF($C1921="","","."&amp;$C1921&amp;"."&amp;$B1921)&amp;IF(INDEX(Variables!$D$5:$D$105,MATCH($A1921,Variables!$A$5:$A$105,0))="","","."&amp;INDEX(Variables!$D$5:$D$105,MATCH($A1921,Variables!$A$5:$A$105,0)))&amp;"."&amp;AE$5</f>
        <v/>
      </c>
      <c r="AF1921" s="46">
        <f>SUMIFS(AF$301:AF$1911,$A$301:$A$1911,"ener",$C$301:$C$1911,$C1921,$B$301:$B$1911,"&lt;&gt;all")</f>
        <v/>
      </c>
      <c r="AG1921" s="47">
        <f>SUMIFS(AG$301:AG$1911,$A$301:$A$1911,"ener",$C$301:$C$1911,$C1921,$B$301:$B$1911,"&lt;&gt;all")</f>
        <v/>
      </c>
      <c r="AH1921" s="47">
        <f>SUMIFS(AH$301:AH$1911,$A$301:$A$1911,"ener",$C$301:$C$1911,$C1921,$B$301:$B$1911,"&lt;&gt;all")</f>
        <v/>
      </c>
      <c r="AI1921" s="47">
        <f>SUMIFS(AI$301:AI$1911,$A$301:$A$1911,"ener",$C$301:$C$1911,$C1921,$B$301:$B$1911,"&lt;&gt;all")</f>
        <v/>
      </c>
      <c r="AJ1921" s="47">
        <f>SUMIFS(AJ$301:AJ$1911,$A$301:$A$1911,"ener",$C$301:$C$1911,$C1921,$B$301:$B$1911,"&lt;&gt;all")</f>
        <v/>
      </c>
      <c r="AK1921" s="47">
        <f>SUMIFS(AK$301:AK$1911,$A$301:$A$1911,"ener",$C$301:$C$1911,$C1921,$B$301:$B$1911,"&lt;&gt;all")</f>
        <v/>
      </c>
      <c r="AL1921" s="47">
        <f>SUMIFS(AL$301:AL$1911,$A$301:$A$1911,"ener",$C$301:$C$1911,$C1921,$B$301:$B$1911,"&lt;&gt;all")</f>
        <v/>
      </c>
      <c r="AM1921" s="47">
        <f>SUMIFS(AM$301:AM$1911,$A$301:$A$1911,"ener",$C$301:$C$1911,$C1921,$B$301:$B$1911,"&lt;&gt;all")</f>
        <v/>
      </c>
      <c r="AN1921" s="47">
        <f>SUMIFS(AN$301:AN$1911,$A$301:$A$1911,"ener",$C$301:$C$1911,$C1921,$B$301:$B$1911,"&lt;&gt;all")</f>
        <v/>
      </c>
      <c r="AO1921" s="47">
        <f>SUMIFS(AO$301:AO$1911,$A$301:$A$1911,"ener",$C$301:$C$1911,$C1921,$B$301:$B$1911,"&lt;&gt;all")</f>
        <v/>
      </c>
      <c r="AP1921" s="47">
        <f>SUMIFS(AP$301:AP$1911,$A$301:$A$1911,"ener",$C$301:$C$1911,$C1921,$B$301:$B$1911,"&lt;&gt;all")</f>
        <v/>
      </c>
      <c r="AQ1921" s="47">
        <f>SUMIFS(AQ$301:AQ$1911,$A$301:$A$1911,"ener",$C$301:$C$1911,$C1921,$B$301:$B$1911,"&lt;&gt;all")</f>
        <v/>
      </c>
      <c r="AR1921" s="47">
        <f>SUMIFS(AR$301:AR$1911,$A$301:$A$1911,"ener",$C$301:$C$1911,$C1921,$B$301:$B$1911,"&lt;&gt;all")</f>
        <v/>
      </c>
      <c r="AS1921" s="47">
        <f>SUMIFS(AS$301:AS$1911,$A$301:$A$1911,"ener",$C$301:$C$1911,$C1921,$B$301:$B$1911,"&lt;&gt;all")</f>
        <v/>
      </c>
      <c r="AT1921" s="47">
        <f>SUMIFS(AT$301:AT$1911,$A$301:$A$1911,"ener",$C$301:$C$1911,$C1921,$B$301:$B$1911,"&lt;&gt;all")</f>
        <v/>
      </c>
      <c r="AU1921" s="47">
        <f>SUMIFS(AU$301:AU$1911,$A$301:$A$1911,"ener",$C$301:$C$1911,$C1921,$B$301:$B$1911,"&lt;&gt;all")</f>
        <v/>
      </c>
      <c r="AV1921" s="47">
        <f>SUMIFS(AV$301:AV$1911,$A$301:$A$1911,"ener",$C$301:$C$1911,$C1921,$B$301:$B$1911,"&lt;&gt;all")</f>
        <v/>
      </c>
      <c r="AW1921" s="47">
        <f>SUMIFS(AW$301:AW$1911,$A$301:$A$1911,"ener",$C$301:$C$1911,$C1921,$B$301:$B$1911,"&lt;&gt;all")</f>
        <v/>
      </c>
      <c r="AX1921" s="47">
        <f>SUMIFS(AX$301:AX$1911,$A$301:$A$1911,"ener",$C$301:$C$1911,$C1921,$B$301:$B$1911,"&lt;&gt;all")</f>
        <v/>
      </c>
    </row>
    <row r="1922" outlineLevel="1">
      <c r="A1922" s="5" t="inlineStr">
        <is>
          <t>ener</t>
        </is>
      </c>
      <c r="B1922" s="5" t="inlineStr">
        <is>
          <t>all</t>
        </is>
      </c>
      <c r="C1922" s="5" t="inlineStr">
        <is>
          <t>srv</t>
        </is>
      </c>
      <c r="H1922" s="5">
        <f>INDEX(Variables!$B$5:$B$105,MATCH($A1922,Variables!$A$5:$A$105,0))&amp;IF($C1922="",""," | "&amp;INDEX(Mapping!$B$5:$B$26,MATCH($C1922,Mapping!$A$5:$A$26,0))&amp;" | "&amp;INDEX(Mapping!$B$30:$B$41,MATCH($B1922,Mapping!$A$30:$A$41,0)))</f>
        <v/>
      </c>
      <c r="I1922" s="5">
        <f>INDEX(Variables!$C$5:$C$105,MATCH($A1922,Variables!$A$5:$A$105,0))</f>
        <v/>
      </c>
      <c r="J1922" s="5">
        <f>INDEX(Variables!$E$5:$E$105,MATCH($A1922,Variables!$A$5:$A$105,0))</f>
        <v/>
      </c>
      <c r="K1922" s="25">
        <f>LOWER(Settings!$C$4)&amp;".mit."&amp;$A1922&amp;IF($C1922="","","."&amp;$C1922&amp;"."&amp;$B1922)&amp;IF(INDEX(Variables!$D$5:$D$105,MATCH($A1922,Variables!$A$5:$A$105,0))="","","."&amp;INDEX(Variables!$D$5:$D$105,MATCH($A1922,Variables!$A$5:$A$105,0)))&amp;"."&amp;K$5</f>
        <v/>
      </c>
      <c r="L1922" s="46">
        <f>SUMIFS(L$301:L$1911,$A$301:$A$1911,"ener",$C$301:$C$1911,$C1922,$B$301:$B$1911,"&lt;&gt;all")</f>
        <v/>
      </c>
      <c r="M1922" s="47">
        <f>SUMIFS(M$301:M$1911,$A$301:$A$1911,"ener",$C$301:$C$1911,$C1922,$B$301:$B$1911,"&lt;&gt;all")</f>
        <v/>
      </c>
      <c r="N1922" s="47">
        <f>SUMIFS(N$301:N$1911,$A$301:$A$1911,"ener",$C$301:$C$1911,$C1922,$B$301:$B$1911,"&lt;&gt;all")</f>
        <v/>
      </c>
      <c r="O1922" s="47">
        <f>SUMIFS(O$301:O$1911,$A$301:$A$1911,"ener",$C$301:$C$1911,$C1922,$B$301:$B$1911,"&lt;&gt;all")</f>
        <v/>
      </c>
      <c r="P1922" s="47">
        <f>SUMIFS(P$301:P$1911,$A$301:$A$1911,"ener",$C$301:$C$1911,$C1922,$B$301:$B$1911,"&lt;&gt;all")</f>
        <v/>
      </c>
      <c r="Q1922" s="47">
        <f>SUMIFS(Q$301:Q$1911,$A$301:$A$1911,"ener",$C$301:$C$1911,$C1922,$B$301:$B$1911,"&lt;&gt;all")</f>
        <v/>
      </c>
      <c r="R1922" s="47">
        <f>SUMIFS(R$301:R$1911,$A$301:$A$1911,"ener",$C$301:$C$1911,$C1922,$B$301:$B$1911,"&lt;&gt;all")</f>
        <v/>
      </c>
      <c r="S1922" s="47">
        <f>SUMIFS(S$301:S$1911,$A$301:$A$1911,"ener",$C$301:$C$1911,$C1922,$B$301:$B$1911,"&lt;&gt;all")</f>
        <v/>
      </c>
      <c r="T1922" s="47">
        <f>SUMIFS(T$301:T$1911,$A$301:$A$1911,"ener",$C$301:$C$1911,$C1922,$B$301:$B$1911,"&lt;&gt;all")</f>
        <v/>
      </c>
      <c r="U1922" s="47">
        <f>SUMIFS(U$301:U$1911,$A$301:$A$1911,"ener",$C$301:$C$1911,$C1922,$B$301:$B$1911,"&lt;&gt;all")</f>
        <v/>
      </c>
      <c r="V1922" s="47">
        <f>SUMIFS(V$301:V$1911,$A$301:$A$1911,"ener",$C$301:$C$1911,$C1922,$B$301:$B$1911,"&lt;&gt;all")</f>
        <v/>
      </c>
      <c r="W1922" s="47">
        <f>SUMIFS(W$301:W$1911,$A$301:$A$1911,"ener",$C$301:$C$1911,$C1922,$B$301:$B$1911,"&lt;&gt;all")</f>
        <v/>
      </c>
      <c r="X1922" s="47">
        <f>SUMIFS(X$301:X$1911,$A$301:$A$1911,"ener",$C$301:$C$1911,$C1922,$B$301:$B$1911,"&lt;&gt;all")</f>
        <v/>
      </c>
      <c r="Y1922" s="47">
        <f>SUMIFS(Y$301:Y$1911,$A$301:$A$1911,"ener",$C$301:$C$1911,$C1922,$B$301:$B$1911,"&lt;&gt;all")</f>
        <v/>
      </c>
      <c r="Z1922" s="47">
        <f>SUMIFS(Z$301:Z$1911,$A$301:$A$1911,"ener",$C$301:$C$1911,$C1922,$B$301:$B$1911,"&lt;&gt;all")</f>
        <v/>
      </c>
      <c r="AA1922" s="47">
        <f>SUMIFS(AA$301:AA$1911,$A$301:$A$1911,"ener",$C$301:$C$1911,$C1922,$B$301:$B$1911,"&lt;&gt;all")</f>
        <v/>
      </c>
      <c r="AB1922" s="47">
        <f>SUMIFS(AB$301:AB$1911,$A$301:$A$1911,"ener",$C$301:$C$1911,$C1922,$B$301:$B$1911,"&lt;&gt;all")</f>
        <v/>
      </c>
      <c r="AC1922" s="47">
        <f>SUMIFS(AC$301:AC$1911,$A$301:$A$1911,"ener",$C$301:$C$1911,$C1922,$B$301:$B$1911,"&lt;&gt;all")</f>
        <v/>
      </c>
      <c r="AD1922" s="47">
        <f>SUMIFS(AD$301:AD$1911,$A$301:$A$1911,"ener",$C$301:$C$1911,$C1922,$B$301:$B$1911,"&lt;&gt;all")</f>
        <v/>
      </c>
      <c r="AE1922" s="25">
        <f>LOWER(Settings!$C$4)&amp;".mit."&amp;$A1922&amp;IF($C1922="","","."&amp;$C1922&amp;"."&amp;$B1922)&amp;IF(INDEX(Variables!$D$5:$D$105,MATCH($A1922,Variables!$A$5:$A$105,0))="","","."&amp;INDEX(Variables!$D$5:$D$105,MATCH($A1922,Variables!$A$5:$A$105,0)))&amp;"."&amp;AE$5</f>
        <v/>
      </c>
      <c r="AF1922" s="46">
        <f>SUMIFS(AF$301:AF$1911,$A$301:$A$1911,"ener",$C$301:$C$1911,$C1922,$B$301:$B$1911,"&lt;&gt;all")</f>
        <v/>
      </c>
      <c r="AG1922" s="47">
        <f>SUMIFS(AG$301:AG$1911,$A$301:$A$1911,"ener",$C$301:$C$1911,$C1922,$B$301:$B$1911,"&lt;&gt;all")</f>
        <v/>
      </c>
      <c r="AH1922" s="47">
        <f>SUMIFS(AH$301:AH$1911,$A$301:$A$1911,"ener",$C$301:$C$1911,$C1922,$B$301:$B$1911,"&lt;&gt;all")</f>
        <v/>
      </c>
      <c r="AI1922" s="47">
        <f>SUMIFS(AI$301:AI$1911,$A$301:$A$1911,"ener",$C$301:$C$1911,$C1922,$B$301:$B$1911,"&lt;&gt;all")</f>
        <v/>
      </c>
      <c r="AJ1922" s="47">
        <f>SUMIFS(AJ$301:AJ$1911,$A$301:$A$1911,"ener",$C$301:$C$1911,$C1922,$B$301:$B$1911,"&lt;&gt;all")</f>
        <v/>
      </c>
      <c r="AK1922" s="47">
        <f>SUMIFS(AK$301:AK$1911,$A$301:$A$1911,"ener",$C$301:$C$1911,$C1922,$B$301:$B$1911,"&lt;&gt;all")</f>
        <v/>
      </c>
      <c r="AL1922" s="47">
        <f>SUMIFS(AL$301:AL$1911,$A$301:$A$1911,"ener",$C$301:$C$1911,$C1922,$B$301:$B$1911,"&lt;&gt;all")</f>
        <v/>
      </c>
      <c r="AM1922" s="47">
        <f>SUMIFS(AM$301:AM$1911,$A$301:$A$1911,"ener",$C$301:$C$1911,$C1922,$B$301:$B$1911,"&lt;&gt;all")</f>
        <v/>
      </c>
      <c r="AN1922" s="47">
        <f>SUMIFS(AN$301:AN$1911,$A$301:$A$1911,"ener",$C$301:$C$1911,$C1922,$B$301:$B$1911,"&lt;&gt;all")</f>
        <v/>
      </c>
      <c r="AO1922" s="47">
        <f>SUMIFS(AO$301:AO$1911,$A$301:$A$1911,"ener",$C$301:$C$1911,$C1922,$B$301:$B$1911,"&lt;&gt;all")</f>
        <v/>
      </c>
      <c r="AP1922" s="47">
        <f>SUMIFS(AP$301:AP$1911,$A$301:$A$1911,"ener",$C$301:$C$1911,$C1922,$B$301:$B$1911,"&lt;&gt;all")</f>
        <v/>
      </c>
      <c r="AQ1922" s="47">
        <f>SUMIFS(AQ$301:AQ$1911,$A$301:$A$1911,"ener",$C$301:$C$1911,$C1922,$B$301:$B$1911,"&lt;&gt;all")</f>
        <v/>
      </c>
      <c r="AR1922" s="47">
        <f>SUMIFS(AR$301:AR$1911,$A$301:$A$1911,"ener",$C$301:$C$1911,$C1922,$B$301:$B$1911,"&lt;&gt;all")</f>
        <v/>
      </c>
      <c r="AS1922" s="47">
        <f>SUMIFS(AS$301:AS$1911,$A$301:$A$1911,"ener",$C$301:$C$1911,$C1922,$B$301:$B$1911,"&lt;&gt;all")</f>
        <v/>
      </c>
      <c r="AT1922" s="47">
        <f>SUMIFS(AT$301:AT$1911,$A$301:$A$1911,"ener",$C$301:$C$1911,$C1922,$B$301:$B$1911,"&lt;&gt;all")</f>
        <v/>
      </c>
      <c r="AU1922" s="47">
        <f>SUMIFS(AU$301:AU$1911,$A$301:$A$1911,"ener",$C$301:$C$1911,$C1922,$B$301:$B$1911,"&lt;&gt;all")</f>
        <v/>
      </c>
      <c r="AV1922" s="47">
        <f>SUMIFS(AV$301:AV$1911,$A$301:$A$1911,"ener",$C$301:$C$1911,$C1922,$B$301:$B$1911,"&lt;&gt;all")</f>
        <v/>
      </c>
      <c r="AW1922" s="47">
        <f>SUMIFS(AW$301:AW$1911,$A$301:$A$1911,"ener",$C$301:$C$1911,$C1922,$B$301:$B$1911,"&lt;&gt;all")</f>
        <v/>
      </c>
      <c r="AX1922" s="47">
        <f>SUMIFS(AX$301:AX$1911,$A$301:$A$1911,"ener",$C$301:$C$1911,$C1922,$B$301:$B$1911,"&lt;&gt;all")</f>
        <v/>
      </c>
    </row>
    <row r="1923" outlineLevel="1">
      <c r="A1923" s="5" t="inlineStr">
        <is>
          <t>ener</t>
        </is>
      </c>
      <c r="B1923" s="5" t="inlineStr">
        <is>
          <t>all</t>
        </is>
      </c>
      <c r="C1923" s="5" t="inlineStr">
        <is>
          <t>mch</t>
        </is>
      </c>
      <c r="H1923" s="5">
        <f>INDEX(Variables!$B$5:$B$105,MATCH($A1923,Variables!$A$5:$A$105,0))&amp;IF($C1923="",""," | "&amp;INDEX(Mapping!$B$5:$B$26,MATCH($C1923,Mapping!$A$5:$A$26,0))&amp;" | "&amp;INDEX(Mapping!$B$30:$B$41,MATCH($B1923,Mapping!$A$30:$A$41,0)))</f>
        <v/>
      </c>
      <c r="I1923" s="5">
        <f>INDEX(Variables!$C$5:$C$105,MATCH($A1923,Variables!$A$5:$A$105,0))</f>
        <v/>
      </c>
      <c r="J1923" s="5">
        <f>INDEX(Variables!$E$5:$E$105,MATCH($A1923,Variables!$A$5:$A$105,0))</f>
        <v/>
      </c>
      <c r="K1923" s="25">
        <f>LOWER(Settings!$C$4)&amp;".mit."&amp;$A1923&amp;IF($C1923="","","."&amp;$C1923&amp;"."&amp;$B1923)&amp;IF(INDEX(Variables!$D$5:$D$105,MATCH($A1923,Variables!$A$5:$A$105,0))="","","."&amp;INDEX(Variables!$D$5:$D$105,MATCH($A1923,Variables!$A$5:$A$105,0)))&amp;"."&amp;K$5</f>
        <v/>
      </c>
      <c r="L1923" s="46">
        <f>SUMIFS(L$301:L$1911,$A$301:$A$1911,"ener",$C$301:$C$1911,$C1923,$B$301:$B$1911,"&lt;&gt;all")</f>
        <v/>
      </c>
      <c r="M1923" s="47">
        <f>SUMIFS(M$301:M$1911,$A$301:$A$1911,"ener",$C$301:$C$1911,$C1923,$B$301:$B$1911,"&lt;&gt;all")</f>
        <v/>
      </c>
      <c r="N1923" s="47">
        <f>SUMIFS(N$301:N$1911,$A$301:$A$1911,"ener",$C$301:$C$1911,$C1923,$B$301:$B$1911,"&lt;&gt;all")</f>
        <v/>
      </c>
      <c r="O1923" s="47">
        <f>SUMIFS(O$301:O$1911,$A$301:$A$1911,"ener",$C$301:$C$1911,$C1923,$B$301:$B$1911,"&lt;&gt;all")</f>
        <v/>
      </c>
      <c r="P1923" s="47">
        <f>SUMIFS(P$301:P$1911,$A$301:$A$1911,"ener",$C$301:$C$1911,$C1923,$B$301:$B$1911,"&lt;&gt;all")</f>
        <v/>
      </c>
      <c r="Q1923" s="47">
        <f>SUMIFS(Q$301:Q$1911,$A$301:$A$1911,"ener",$C$301:$C$1911,$C1923,$B$301:$B$1911,"&lt;&gt;all")</f>
        <v/>
      </c>
      <c r="R1923" s="47">
        <f>SUMIFS(R$301:R$1911,$A$301:$A$1911,"ener",$C$301:$C$1911,$C1923,$B$301:$B$1911,"&lt;&gt;all")</f>
        <v/>
      </c>
      <c r="S1923" s="47">
        <f>SUMIFS(S$301:S$1911,$A$301:$A$1911,"ener",$C$301:$C$1911,$C1923,$B$301:$B$1911,"&lt;&gt;all")</f>
        <v/>
      </c>
      <c r="T1923" s="47">
        <f>SUMIFS(T$301:T$1911,$A$301:$A$1911,"ener",$C$301:$C$1911,$C1923,$B$301:$B$1911,"&lt;&gt;all")</f>
        <v/>
      </c>
      <c r="U1923" s="47">
        <f>SUMIFS(U$301:U$1911,$A$301:$A$1911,"ener",$C$301:$C$1911,$C1923,$B$301:$B$1911,"&lt;&gt;all")</f>
        <v/>
      </c>
      <c r="V1923" s="47">
        <f>SUMIFS(V$301:V$1911,$A$301:$A$1911,"ener",$C$301:$C$1911,$C1923,$B$301:$B$1911,"&lt;&gt;all")</f>
        <v/>
      </c>
      <c r="W1923" s="47">
        <f>SUMIFS(W$301:W$1911,$A$301:$A$1911,"ener",$C$301:$C$1911,$C1923,$B$301:$B$1911,"&lt;&gt;all")</f>
        <v/>
      </c>
      <c r="X1923" s="47">
        <f>SUMIFS(X$301:X$1911,$A$301:$A$1911,"ener",$C$301:$C$1911,$C1923,$B$301:$B$1911,"&lt;&gt;all")</f>
        <v/>
      </c>
      <c r="Y1923" s="47">
        <f>SUMIFS(Y$301:Y$1911,$A$301:$A$1911,"ener",$C$301:$C$1911,$C1923,$B$301:$B$1911,"&lt;&gt;all")</f>
        <v/>
      </c>
      <c r="Z1923" s="47">
        <f>SUMIFS(Z$301:Z$1911,$A$301:$A$1911,"ener",$C$301:$C$1911,$C1923,$B$301:$B$1911,"&lt;&gt;all")</f>
        <v/>
      </c>
      <c r="AA1923" s="47">
        <f>SUMIFS(AA$301:AA$1911,$A$301:$A$1911,"ener",$C$301:$C$1911,$C1923,$B$301:$B$1911,"&lt;&gt;all")</f>
        <v/>
      </c>
      <c r="AB1923" s="47">
        <f>SUMIFS(AB$301:AB$1911,$A$301:$A$1911,"ener",$C$301:$C$1911,$C1923,$B$301:$B$1911,"&lt;&gt;all")</f>
        <v/>
      </c>
      <c r="AC1923" s="47">
        <f>SUMIFS(AC$301:AC$1911,$A$301:$A$1911,"ener",$C$301:$C$1911,$C1923,$B$301:$B$1911,"&lt;&gt;all")</f>
        <v/>
      </c>
      <c r="AD1923" s="47">
        <f>SUMIFS(AD$301:AD$1911,$A$301:$A$1911,"ener",$C$301:$C$1911,$C1923,$B$301:$B$1911,"&lt;&gt;all")</f>
        <v/>
      </c>
      <c r="AE1923" s="25">
        <f>LOWER(Settings!$C$4)&amp;".mit."&amp;$A1923&amp;IF($C1923="","","."&amp;$C1923&amp;"."&amp;$B1923)&amp;IF(INDEX(Variables!$D$5:$D$105,MATCH($A1923,Variables!$A$5:$A$105,0))="","","."&amp;INDEX(Variables!$D$5:$D$105,MATCH($A1923,Variables!$A$5:$A$105,0)))&amp;"."&amp;AE$5</f>
        <v/>
      </c>
      <c r="AF1923" s="46">
        <f>SUMIFS(AF$301:AF$1911,$A$301:$A$1911,"ener",$C$301:$C$1911,$C1923,$B$301:$B$1911,"&lt;&gt;all")</f>
        <v/>
      </c>
      <c r="AG1923" s="47">
        <f>SUMIFS(AG$301:AG$1911,$A$301:$A$1911,"ener",$C$301:$C$1911,$C1923,$B$301:$B$1911,"&lt;&gt;all")</f>
        <v/>
      </c>
      <c r="AH1923" s="47">
        <f>SUMIFS(AH$301:AH$1911,$A$301:$A$1911,"ener",$C$301:$C$1911,$C1923,$B$301:$B$1911,"&lt;&gt;all")</f>
        <v/>
      </c>
      <c r="AI1923" s="47">
        <f>SUMIFS(AI$301:AI$1911,$A$301:$A$1911,"ener",$C$301:$C$1911,$C1923,$B$301:$B$1911,"&lt;&gt;all")</f>
        <v/>
      </c>
      <c r="AJ1923" s="47">
        <f>SUMIFS(AJ$301:AJ$1911,$A$301:$A$1911,"ener",$C$301:$C$1911,$C1923,$B$301:$B$1911,"&lt;&gt;all")</f>
        <v/>
      </c>
      <c r="AK1923" s="47">
        <f>SUMIFS(AK$301:AK$1911,$A$301:$A$1911,"ener",$C$301:$C$1911,$C1923,$B$301:$B$1911,"&lt;&gt;all")</f>
        <v/>
      </c>
      <c r="AL1923" s="47">
        <f>SUMIFS(AL$301:AL$1911,$A$301:$A$1911,"ener",$C$301:$C$1911,$C1923,$B$301:$B$1911,"&lt;&gt;all")</f>
        <v/>
      </c>
      <c r="AM1923" s="47">
        <f>SUMIFS(AM$301:AM$1911,$A$301:$A$1911,"ener",$C$301:$C$1911,$C1923,$B$301:$B$1911,"&lt;&gt;all")</f>
        <v/>
      </c>
      <c r="AN1923" s="47">
        <f>SUMIFS(AN$301:AN$1911,$A$301:$A$1911,"ener",$C$301:$C$1911,$C1923,$B$301:$B$1911,"&lt;&gt;all")</f>
        <v/>
      </c>
      <c r="AO1923" s="47">
        <f>SUMIFS(AO$301:AO$1911,$A$301:$A$1911,"ener",$C$301:$C$1911,$C1923,$B$301:$B$1911,"&lt;&gt;all")</f>
        <v/>
      </c>
      <c r="AP1923" s="47">
        <f>SUMIFS(AP$301:AP$1911,$A$301:$A$1911,"ener",$C$301:$C$1911,$C1923,$B$301:$B$1911,"&lt;&gt;all")</f>
        <v/>
      </c>
      <c r="AQ1923" s="47">
        <f>SUMIFS(AQ$301:AQ$1911,$A$301:$A$1911,"ener",$C$301:$C$1911,$C1923,$B$301:$B$1911,"&lt;&gt;all")</f>
        <v/>
      </c>
      <c r="AR1923" s="47">
        <f>SUMIFS(AR$301:AR$1911,$A$301:$A$1911,"ener",$C$301:$C$1911,$C1923,$B$301:$B$1911,"&lt;&gt;all")</f>
        <v/>
      </c>
      <c r="AS1923" s="47">
        <f>SUMIFS(AS$301:AS$1911,$A$301:$A$1911,"ener",$C$301:$C$1911,$C1923,$B$301:$B$1911,"&lt;&gt;all")</f>
        <v/>
      </c>
      <c r="AT1923" s="47">
        <f>SUMIFS(AT$301:AT$1911,$A$301:$A$1911,"ener",$C$301:$C$1911,$C1923,$B$301:$B$1911,"&lt;&gt;all")</f>
        <v/>
      </c>
      <c r="AU1923" s="47">
        <f>SUMIFS(AU$301:AU$1911,$A$301:$A$1911,"ener",$C$301:$C$1911,$C1923,$B$301:$B$1911,"&lt;&gt;all")</f>
        <v/>
      </c>
      <c r="AV1923" s="47">
        <f>SUMIFS(AV$301:AV$1911,$A$301:$A$1911,"ener",$C$301:$C$1911,$C1923,$B$301:$B$1911,"&lt;&gt;all")</f>
        <v/>
      </c>
      <c r="AW1923" s="47">
        <f>SUMIFS(AW$301:AW$1911,$A$301:$A$1911,"ener",$C$301:$C$1911,$C1923,$B$301:$B$1911,"&lt;&gt;all")</f>
        <v/>
      </c>
      <c r="AX1923" s="47">
        <f>SUMIFS(AX$301:AX$1911,$A$301:$A$1911,"ener",$C$301:$C$1911,$C1923,$B$301:$B$1911,"&lt;&gt;all")</f>
        <v/>
      </c>
    </row>
    <row r="1924" outlineLevel="1">
      <c r="A1924" s="5" t="inlineStr">
        <is>
          <t>ener</t>
        </is>
      </c>
      <c r="B1924" s="5" t="inlineStr">
        <is>
          <t>all</t>
        </is>
      </c>
      <c r="C1924" s="5" t="inlineStr">
        <is>
          <t>irn</t>
        </is>
      </c>
      <c r="H1924" s="5">
        <f>INDEX(Variables!$B$5:$B$105,MATCH($A1924,Variables!$A$5:$A$105,0))&amp;IF($C1924="",""," | "&amp;INDEX(Mapping!$B$5:$B$26,MATCH($C1924,Mapping!$A$5:$A$26,0))&amp;" | "&amp;INDEX(Mapping!$B$30:$B$41,MATCH($B1924,Mapping!$A$30:$A$41,0)))</f>
        <v/>
      </c>
      <c r="I1924" s="5">
        <f>INDEX(Variables!$C$5:$C$105,MATCH($A1924,Variables!$A$5:$A$105,0))</f>
        <v/>
      </c>
      <c r="J1924" s="5">
        <f>INDEX(Variables!$E$5:$E$105,MATCH($A1924,Variables!$A$5:$A$105,0))</f>
        <v/>
      </c>
      <c r="K1924" s="25">
        <f>LOWER(Settings!$C$4)&amp;".mit."&amp;$A1924&amp;IF($C1924="","","."&amp;$C1924&amp;"."&amp;$B1924)&amp;IF(INDEX(Variables!$D$5:$D$105,MATCH($A1924,Variables!$A$5:$A$105,0))="","","."&amp;INDEX(Variables!$D$5:$D$105,MATCH($A1924,Variables!$A$5:$A$105,0)))&amp;"."&amp;K$5</f>
        <v/>
      </c>
      <c r="L1924" s="46">
        <f>SUMIFS(L$301:L$1911,$A$301:$A$1911,"ener",$C$301:$C$1911,$C1924,$B$301:$B$1911,"&lt;&gt;all")</f>
        <v/>
      </c>
      <c r="M1924" s="47">
        <f>SUMIFS(M$301:M$1911,$A$301:$A$1911,"ener",$C$301:$C$1911,$C1924,$B$301:$B$1911,"&lt;&gt;all")</f>
        <v/>
      </c>
      <c r="N1924" s="47">
        <f>SUMIFS(N$301:N$1911,$A$301:$A$1911,"ener",$C$301:$C$1911,$C1924,$B$301:$B$1911,"&lt;&gt;all")</f>
        <v/>
      </c>
      <c r="O1924" s="47">
        <f>SUMIFS(O$301:O$1911,$A$301:$A$1911,"ener",$C$301:$C$1911,$C1924,$B$301:$B$1911,"&lt;&gt;all")</f>
        <v/>
      </c>
      <c r="P1924" s="47">
        <f>SUMIFS(P$301:P$1911,$A$301:$A$1911,"ener",$C$301:$C$1911,$C1924,$B$301:$B$1911,"&lt;&gt;all")</f>
        <v/>
      </c>
      <c r="Q1924" s="47">
        <f>SUMIFS(Q$301:Q$1911,$A$301:$A$1911,"ener",$C$301:$C$1911,$C1924,$B$301:$B$1911,"&lt;&gt;all")</f>
        <v/>
      </c>
      <c r="R1924" s="47">
        <f>SUMIFS(R$301:R$1911,$A$301:$A$1911,"ener",$C$301:$C$1911,$C1924,$B$301:$B$1911,"&lt;&gt;all")</f>
        <v/>
      </c>
      <c r="S1924" s="47">
        <f>SUMIFS(S$301:S$1911,$A$301:$A$1911,"ener",$C$301:$C$1911,$C1924,$B$301:$B$1911,"&lt;&gt;all")</f>
        <v/>
      </c>
      <c r="T1924" s="47">
        <f>SUMIFS(T$301:T$1911,$A$301:$A$1911,"ener",$C$301:$C$1911,$C1924,$B$301:$B$1911,"&lt;&gt;all")</f>
        <v/>
      </c>
      <c r="U1924" s="47">
        <f>SUMIFS(U$301:U$1911,$A$301:$A$1911,"ener",$C$301:$C$1911,$C1924,$B$301:$B$1911,"&lt;&gt;all")</f>
        <v/>
      </c>
      <c r="V1924" s="47">
        <f>SUMIFS(V$301:V$1911,$A$301:$A$1911,"ener",$C$301:$C$1911,$C1924,$B$301:$B$1911,"&lt;&gt;all")</f>
        <v/>
      </c>
      <c r="W1924" s="47">
        <f>SUMIFS(W$301:W$1911,$A$301:$A$1911,"ener",$C$301:$C$1911,$C1924,$B$301:$B$1911,"&lt;&gt;all")</f>
        <v/>
      </c>
      <c r="X1924" s="47">
        <f>SUMIFS(X$301:X$1911,$A$301:$A$1911,"ener",$C$301:$C$1911,$C1924,$B$301:$B$1911,"&lt;&gt;all")</f>
        <v/>
      </c>
      <c r="Y1924" s="47">
        <f>SUMIFS(Y$301:Y$1911,$A$301:$A$1911,"ener",$C$301:$C$1911,$C1924,$B$301:$B$1911,"&lt;&gt;all")</f>
        <v/>
      </c>
      <c r="Z1924" s="47">
        <f>SUMIFS(Z$301:Z$1911,$A$301:$A$1911,"ener",$C$301:$C$1911,$C1924,$B$301:$B$1911,"&lt;&gt;all")</f>
        <v/>
      </c>
      <c r="AA1924" s="47">
        <f>SUMIFS(AA$301:AA$1911,$A$301:$A$1911,"ener",$C$301:$C$1911,$C1924,$B$301:$B$1911,"&lt;&gt;all")</f>
        <v/>
      </c>
      <c r="AB1924" s="47">
        <f>SUMIFS(AB$301:AB$1911,$A$301:$A$1911,"ener",$C$301:$C$1911,$C1924,$B$301:$B$1911,"&lt;&gt;all")</f>
        <v/>
      </c>
      <c r="AC1924" s="47">
        <f>SUMIFS(AC$301:AC$1911,$A$301:$A$1911,"ener",$C$301:$C$1911,$C1924,$B$301:$B$1911,"&lt;&gt;all")</f>
        <v/>
      </c>
      <c r="AD1924" s="47">
        <f>SUMIFS(AD$301:AD$1911,$A$301:$A$1911,"ener",$C$301:$C$1911,$C1924,$B$301:$B$1911,"&lt;&gt;all")</f>
        <v/>
      </c>
      <c r="AE1924" s="25">
        <f>LOWER(Settings!$C$4)&amp;".mit."&amp;$A1924&amp;IF($C1924="","","."&amp;$C1924&amp;"."&amp;$B1924)&amp;IF(INDEX(Variables!$D$5:$D$105,MATCH($A1924,Variables!$A$5:$A$105,0))="","","."&amp;INDEX(Variables!$D$5:$D$105,MATCH($A1924,Variables!$A$5:$A$105,0)))&amp;"."&amp;AE$5</f>
        <v/>
      </c>
      <c r="AF1924" s="46">
        <f>SUMIFS(AF$301:AF$1911,$A$301:$A$1911,"ener",$C$301:$C$1911,$C1924,$B$301:$B$1911,"&lt;&gt;all")</f>
        <v/>
      </c>
      <c r="AG1924" s="47">
        <f>SUMIFS(AG$301:AG$1911,$A$301:$A$1911,"ener",$C$301:$C$1911,$C1924,$B$301:$B$1911,"&lt;&gt;all")</f>
        <v/>
      </c>
      <c r="AH1924" s="47">
        <f>SUMIFS(AH$301:AH$1911,$A$301:$A$1911,"ener",$C$301:$C$1911,$C1924,$B$301:$B$1911,"&lt;&gt;all")</f>
        <v/>
      </c>
      <c r="AI1924" s="47">
        <f>SUMIFS(AI$301:AI$1911,$A$301:$A$1911,"ener",$C$301:$C$1911,$C1924,$B$301:$B$1911,"&lt;&gt;all")</f>
        <v/>
      </c>
      <c r="AJ1924" s="47">
        <f>SUMIFS(AJ$301:AJ$1911,$A$301:$A$1911,"ener",$C$301:$C$1911,$C1924,$B$301:$B$1911,"&lt;&gt;all")</f>
        <v/>
      </c>
      <c r="AK1924" s="47">
        <f>SUMIFS(AK$301:AK$1911,$A$301:$A$1911,"ener",$C$301:$C$1911,$C1924,$B$301:$B$1911,"&lt;&gt;all")</f>
        <v/>
      </c>
      <c r="AL1924" s="47">
        <f>SUMIFS(AL$301:AL$1911,$A$301:$A$1911,"ener",$C$301:$C$1911,$C1924,$B$301:$B$1911,"&lt;&gt;all")</f>
        <v/>
      </c>
      <c r="AM1924" s="47">
        <f>SUMIFS(AM$301:AM$1911,$A$301:$A$1911,"ener",$C$301:$C$1911,$C1924,$B$301:$B$1911,"&lt;&gt;all")</f>
        <v/>
      </c>
      <c r="AN1924" s="47">
        <f>SUMIFS(AN$301:AN$1911,$A$301:$A$1911,"ener",$C$301:$C$1911,$C1924,$B$301:$B$1911,"&lt;&gt;all")</f>
        <v/>
      </c>
      <c r="AO1924" s="47">
        <f>SUMIFS(AO$301:AO$1911,$A$301:$A$1911,"ener",$C$301:$C$1911,$C1924,$B$301:$B$1911,"&lt;&gt;all")</f>
        <v/>
      </c>
      <c r="AP1924" s="47">
        <f>SUMIFS(AP$301:AP$1911,$A$301:$A$1911,"ener",$C$301:$C$1911,$C1924,$B$301:$B$1911,"&lt;&gt;all")</f>
        <v/>
      </c>
      <c r="AQ1924" s="47">
        <f>SUMIFS(AQ$301:AQ$1911,$A$301:$A$1911,"ener",$C$301:$C$1911,$C1924,$B$301:$B$1911,"&lt;&gt;all")</f>
        <v/>
      </c>
      <c r="AR1924" s="47">
        <f>SUMIFS(AR$301:AR$1911,$A$301:$A$1911,"ener",$C$301:$C$1911,$C1924,$B$301:$B$1911,"&lt;&gt;all")</f>
        <v/>
      </c>
      <c r="AS1924" s="47">
        <f>SUMIFS(AS$301:AS$1911,$A$301:$A$1911,"ener",$C$301:$C$1911,$C1924,$B$301:$B$1911,"&lt;&gt;all")</f>
        <v/>
      </c>
      <c r="AT1924" s="47">
        <f>SUMIFS(AT$301:AT$1911,$A$301:$A$1911,"ener",$C$301:$C$1911,$C1924,$B$301:$B$1911,"&lt;&gt;all")</f>
        <v/>
      </c>
      <c r="AU1924" s="47">
        <f>SUMIFS(AU$301:AU$1911,$A$301:$A$1911,"ener",$C$301:$C$1911,$C1924,$B$301:$B$1911,"&lt;&gt;all")</f>
        <v/>
      </c>
      <c r="AV1924" s="47">
        <f>SUMIFS(AV$301:AV$1911,$A$301:$A$1911,"ener",$C$301:$C$1911,$C1924,$B$301:$B$1911,"&lt;&gt;all")</f>
        <v/>
      </c>
      <c r="AW1924" s="47">
        <f>SUMIFS(AW$301:AW$1911,$A$301:$A$1911,"ener",$C$301:$C$1911,$C1924,$B$301:$B$1911,"&lt;&gt;all")</f>
        <v/>
      </c>
      <c r="AX1924" s="47">
        <f>SUMIFS(AX$301:AX$1911,$A$301:$A$1911,"ener",$C$301:$C$1911,$C1924,$B$301:$B$1911,"&lt;&gt;all")</f>
        <v/>
      </c>
    </row>
    <row r="1925" outlineLevel="1">
      <c r="A1925" s="5" t="inlineStr">
        <is>
          <t>ener</t>
        </is>
      </c>
      <c r="B1925" s="5" t="inlineStr">
        <is>
          <t>all</t>
        </is>
      </c>
      <c r="C1925" s="5" t="inlineStr">
        <is>
          <t>nfm</t>
        </is>
      </c>
      <c r="H1925" s="5">
        <f>INDEX(Variables!$B$5:$B$105,MATCH($A1925,Variables!$A$5:$A$105,0))&amp;IF($C1925="",""," | "&amp;INDEX(Mapping!$B$5:$B$26,MATCH($C1925,Mapping!$A$5:$A$26,0))&amp;" | "&amp;INDEX(Mapping!$B$30:$B$41,MATCH($B1925,Mapping!$A$30:$A$41,0)))</f>
        <v/>
      </c>
      <c r="I1925" s="5">
        <f>INDEX(Variables!$C$5:$C$105,MATCH($A1925,Variables!$A$5:$A$105,0))</f>
        <v/>
      </c>
      <c r="J1925" s="5">
        <f>INDEX(Variables!$E$5:$E$105,MATCH($A1925,Variables!$A$5:$A$105,0))</f>
        <v/>
      </c>
      <c r="K1925" s="25">
        <f>LOWER(Settings!$C$4)&amp;".mit."&amp;$A1925&amp;IF($C1925="","","."&amp;$C1925&amp;"."&amp;$B1925)&amp;IF(INDEX(Variables!$D$5:$D$105,MATCH($A1925,Variables!$A$5:$A$105,0))="","","."&amp;INDEX(Variables!$D$5:$D$105,MATCH($A1925,Variables!$A$5:$A$105,0)))&amp;"."&amp;K$5</f>
        <v/>
      </c>
      <c r="L1925" s="46">
        <f>SUMIFS(L$301:L$1911,$A$301:$A$1911,"ener",$C$301:$C$1911,$C1925,$B$301:$B$1911,"&lt;&gt;all")</f>
        <v/>
      </c>
      <c r="M1925" s="47">
        <f>SUMIFS(M$301:M$1911,$A$301:$A$1911,"ener",$C$301:$C$1911,$C1925,$B$301:$B$1911,"&lt;&gt;all")</f>
        <v/>
      </c>
      <c r="N1925" s="47">
        <f>SUMIFS(N$301:N$1911,$A$301:$A$1911,"ener",$C$301:$C$1911,$C1925,$B$301:$B$1911,"&lt;&gt;all")</f>
        <v/>
      </c>
      <c r="O1925" s="47">
        <f>SUMIFS(O$301:O$1911,$A$301:$A$1911,"ener",$C$301:$C$1911,$C1925,$B$301:$B$1911,"&lt;&gt;all")</f>
        <v/>
      </c>
      <c r="P1925" s="47">
        <f>SUMIFS(P$301:P$1911,$A$301:$A$1911,"ener",$C$301:$C$1911,$C1925,$B$301:$B$1911,"&lt;&gt;all")</f>
        <v/>
      </c>
      <c r="Q1925" s="47">
        <f>SUMIFS(Q$301:Q$1911,$A$301:$A$1911,"ener",$C$301:$C$1911,$C1925,$B$301:$B$1911,"&lt;&gt;all")</f>
        <v/>
      </c>
      <c r="R1925" s="47">
        <f>SUMIFS(R$301:R$1911,$A$301:$A$1911,"ener",$C$301:$C$1911,$C1925,$B$301:$B$1911,"&lt;&gt;all")</f>
        <v/>
      </c>
      <c r="S1925" s="47">
        <f>SUMIFS(S$301:S$1911,$A$301:$A$1911,"ener",$C$301:$C$1911,$C1925,$B$301:$B$1911,"&lt;&gt;all")</f>
        <v/>
      </c>
      <c r="T1925" s="47">
        <f>SUMIFS(T$301:T$1911,$A$301:$A$1911,"ener",$C$301:$C$1911,$C1925,$B$301:$B$1911,"&lt;&gt;all")</f>
        <v/>
      </c>
      <c r="U1925" s="47">
        <f>SUMIFS(U$301:U$1911,$A$301:$A$1911,"ener",$C$301:$C$1911,$C1925,$B$301:$B$1911,"&lt;&gt;all")</f>
        <v/>
      </c>
      <c r="V1925" s="47">
        <f>SUMIFS(V$301:V$1911,$A$301:$A$1911,"ener",$C$301:$C$1911,$C1925,$B$301:$B$1911,"&lt;&gt;all")</f>
        <v/>
      </c>
      <c r="W1925" s="47">
        <f>SUMIFS(W$301:W$1911,$A$301:$A$1911,"ener",$C$301:$C$1911,$C1925,$B$301:$B$1911,"&lt;&gt;all")</f>
        <v/>
      </c>
      <c r="X1925" s="47">
        <f>SUMIFS(X$301:X$1911,$A$301:$A$1911,"ener",$C$301:$C$1911,$C1925,$B$301:$B$1911,"&lt;&gt;all")</f>
        <v/>
      </c>
      <c r="Y1925" s="47">
        <f>SUMIFS(Y$301:Y$1911,$A$301:$A$1911,"ener",$C$301:$C$1911,$C1925,$B$301:$B$1911,"&lt;&gt;all")</f>
        <v/>
      </c>
      <c r="Z1925" s="47">
        <f>SUMIFS(Z$301:Z$1911,$A$301:$A$1911,"ener",$C$301:$C$1911,$C1925,$B$301:$B$1911,"&lt;&gt;all")</f>
        <v/>
      </c>
      <c r="AA1925" s="47">
        <f>SUMIFS(AA$301:AA$1911,$A$301:$A$1911,"ener",$C$301:$C$1911,$C1925,$B$301:$B$1911,"&lt;&gt;all")</f>
        <v/>
      </c>
      <c r="AB1925" s="47">
        <f>SUMIFS(AB$301:AB$1911,$A$301:$A$1911,"ener",$C$301:$C$1911,$C1925,$B$301:$B$1911,"&lt;&gt;all")</f>
        <v/>
      </c>
      <c r="AC1925" s="47">
        <f>SUMIFS(AC$301:AC$1911,$A$301:$A$1911,"ener",$C$301:$C$1911,$C1925,$B$301:$B$1911,"&lt;&gt;all")</f>
        <v/>
      </c>
      <c r="AD1925" s="47">
        <f>SUMIFS(AD$301:AD$1911,$A$301:$A$1911,"ener",$C$301:$C$1911,$C1925,$B$301:$B$1911,"&lt;&gt;all")</f>
        <v/>
      </c>
      <c r="AE1925" s="25">
        <f>LOWER(Settings!$C$4)&amp;".mit."&amp;$A1925&amp;IF($C1925="","","."&amp;$C1925&amp;"."&amp;$B1925)&amp;IF(INDEX(Variables!$D$5:$D$105,MATCH($A1925,Variables!$A$5:$A$105,0))="","","."&amp;INDEX(Variables!$D$5:$D$105,MATCH($A1925,Variables!$A$5:$A$105,0)))&amp;"."&amp;AE$5</f>
        <v/>
      </c>
      <c r="AF1925" s="46">
        <f>SUMIFS(AF$301:AF$1911,$A$301:$A$1911,"ener",$C$301:$C$1911,$C1925,$B$301:$B$1911,"&lt;&gt;all")</f>
        <v/>
      </c>
      <c r="AG1925" s="47">
        <f>SUMIFS(AG$301:AG$1911,$A$301:$A$1911,"ener",$C$301:$C$1911,$C1925,$B$301:$B$1911,"&lt;&gt;all")</f>
        <v/>
      </c>
      <c r="AH1925" s="47">
        <f>SUMIFS(AH$301:AH$1911,$A$301:$A$1911,"ener",$C$301:$C$1911,$C1925,$B$301:$B$1911,"&lt;&gt;all")</f>
        <v/>
      </c>
      <c r="AI1925" s="47">
        <f>SUMIFS(AI$301:AI$1911,$A$301:$A$1911,"ener",$C$301:$C$1911,$C1925,$B$301:$B$1911,"&lt;&gt;all")</f>
        <v/>
      </c>
      <c r="AJ1925" s="47">
        <f>SUMIFS(AJ$301:AJ$1911,$A$301:$A$1911,"ener",$C$301:$C$1911,$C1925,$B$301:$B$1911,"&lt;&gt;all")</f>
        <v/>
      </c>
      <c r="AK1925" s="47">
        <f>SUMIFS(AK$301:AK$1911,$A$301:$A$1911,"ener",$C$301:$C$1911,$C1925,$B$301:$B$1911,"&lt;&gt;all")</f>
        <v/>
      </c>
      <c r="AL1925" s="47">
        <f>SUMIFS(AL$301:AL$1911,$A$301:$A$1911,"ener",$C$301:$C$1911,$C1925,$B$301:$B$1911,"&lt;&gt;all")</f>
        <v/>
      </c>
      <c r="AM1925" s="47">
        <f>SUMIFS(AM$301:AM$1911,$A$301:$A$1911,"ener",$C$301:$C$1911,$C1925,$B$301:$B$1911,"&lt;&gt;all")</f>
        <v/>
      </c>
      <c r="AN1925" s="47">
        <f>SUMIFS(AN$301:AN$1911,$A$301:$A$1911,"ener",$C$301:$C$1911,$C1925,$B$301:$B$1911,"&lt;&gt;all")</f>
        <v/>
      </c>
      <c r="AO1925" s="47">
        <f>SUMIFS(AO$301:AO$1911,$A$301:$A$1911,"ener",$C$301:$C$1911,$C1925,$B$301:$B$1911,"&lt;&gt;all")</f>
        <v/>
      </c>
      <c r="AP1925" s="47">
        <f>SUMIFS(AP$301:AP$1911,$A$301:$A$1911,"ener",$C$301:$C$1911,$C1925,$B$301:$B$1911,"&lt;&gt;all")</f>
        <v/>
      </c>
      <c r="AQ1925" s="47">
        <f>SUMIFS(AQ$301:AQ$1911,$A$301:$A$1911,"ener",$C$301:$C$1911,$C1925,$B$301:$B$1911,"&lt;&gt;all")</f>
        <v/>
      </c>
      <c r="AR1925" s="47">
        <f>SUMIFS(AR$301:AR$1911,$A$301:$A$1911,"ener",$C$301:$C$1911,$C1925,$B$301:$B$1911,"&lt;&gt;all")</f>
        <v/>
      </c>
      <c r="AS1925" s="47">
        <f>SUMIFS(AS$301:AS$1911,$A$301:$A$1911,"ener",$C$301:$C$1911,$C1925,$B$301:$B$1911,"&lt;&gt;all")</f>
        <v/>
      </c>
      <c r="AT1925" s="47">
        <f>SUMIFS(AT$301:AT$1911,$A$301:$A$1911,"ener",$C$301:$C$1911,$C1925,$B$301:$B$1911,"&lt;&gt;all")</f>
        <v/>
      </c>
      <c r="AU1925" s="47">
        <f>SUMIFS(AU$301:AU$1911,$A$301:$A$1911,"ener",$C$301:$C$1911,$C1925,$B$301:$B$1911,"&lt;&gt;all")</f>
        <v/>
      </c>
      <c r="AV1925" s="47">
        <f>SUMIFS(AV$301:AV$1911,$A$301:$A$1911,"ener",$C$301:$C$1911,$C1925,$B$301:$B$1911,"&lt;&gt;all")</f>
        <v/>
      </c>
      <c r="AW1925" s="47">
        <f>SUMIFS(AW$301:AW$1911,$A$301:$A$1911,"ener",$C$301:$C$1911,$C1925,$B$301:$B$1911,"&lt;&gt;all")</f>
        <v/>
      </c>
      <c r="AX1925" s="47">
        <f>SUMIFS(AX$301:AX$1911,$A$301:$A$1911,"ener",$C$301:$C$1911,$C1925,$B$301:$B$1911,"&lt;&gt;all")</f>
        <v/>
      </c>
    </row>
    <row r="1926" outlineLevel="1">
      <c r="A1926" s="5" t="inlineStr">
        <is>
          <t>ener</t>
        </is>
      </c>
      <c r="B1926" s="5" t="inlineStr">
        <is>
          <t>all</t>
        </is>
      </c>
      <c r="C1926" s="5" t="inlineStr">
        <is>
          <t>mac</t>
        </is>
      </c>
      <c r="H1926" s="5">
        <f>INDEX(Variables!$B$5:$B$105,MATCH($A1926,Variables!$A$5:$A$105,0))&amp;IF($C1926="",""," | "&amp;INDEX(Mapping!$B$5:$B$26,MATCH($C1926,Mapping!$A$5:$A$26,0))&amp;" | "&amp;INDEX(Mapping!$B$30:$B$41,MATCH($B1926,Mapping!$A$30:$A$41,0)))</f>
        <v/>
      </c>
      <c r="I1926" s="5">
        <f>INDEX(Variables!$C$5:$C$105,MATCH($A1926,Variables!$A$5:$A$105,0))</f>
        <v/>
      </c>
      <c r="J1926" s="5">
        <f>INDEX(Variables!$E$5:$E$105,MATCH($A1926,Variables!$A$5:$A$105,0))</f>
        <v/>
      </c>
      <c r="K1926" s="25">
        <f>LOWER(Settings!$C$4)&amp;".mit."&amp;$A1926&amp;IF($C1926="","","."&amp;$C1926&amp;"."&amp;$B1926)&amp;IF(INDEX(Variables!$D$5:$D$105,MATCH($A1926,Variables!$A$5:$A$105,0))="","","."&amp;INDEX(Variables!$D$5:$D$105,MATCH($A1926,Variables!$A$5:$A$105,0)))&amp;"."&amp;K$5</f>
        <v/>
      </c>
      <c r="L1926" s="46">
        <f>SUMIFS(L$301:L$1911,$A$301:$A$1911,"ener",$C$301:$C$1911,$C1926,$B$301:$B$1911,"&lt;&gt;all")</f>
        <v/>
      </c>
      <c r="M1926" s="47">
        <f>SUMIFS(M$301:M$1911,$A$301:$A$1911,"ener",$C$301:$C$1911,$C1926,$B$301:$B$1911,"&lt;&gt;all")</f>
        <v/>
      </c>
      <c r="N1926" s="47">
        <f>SUMIFS(N$301:N$1911,$A$301:$A$1911,"ener",$C$301:$C$1911,$C1926,$B$301:$B$1911,"&lt;&gt;all")</f>
        <v/>
      </c>
      <c r="O1926" s="47">
        <f>SUMIFS(O$301:O$1911,$A$301:$A$1911,"ener",$C$301:$C$1911,$C1926,$B$301:$B$1911,"&lt;&gt;all")</f>
        <v/>
      </c>
      <c r="P1926" s="47">
        <f>SUMIFS(P$301:P$1911,$A$301:$A$1911,"ener",$C$301:$C$1911,$C1926,$B$301:$B$1911,"&lt;&gt;all")</f>
        <v/>
      </c>
      <c r="Q1926" s="47">
        <f>SUMIFS(Q$301:Q$1911,$A$301:$A$1911,"ener",$C$301:$C$1911,$C1926,$B$301:$B$1911,"&lt;&gt;all")</f>
        <v/>
      </c>
      <c r="R1926" s="47">
        <f>SUMIFS(R$301:R$1911,$A$301:$A$1911,"ener",$C$301:$C$1911,$C1926,$B$301:$B$1911,"&lt;&gt;all")</f>
        <v/>
      </c>
      <c r="S1926" s="47">
        <f>SUMIFS(S$301:S$1911,$A$301:$A$1911,"ener",$C$301:$C$1911,$C1926,$B$301:$B$1911,"&lt;&gt;all")</f>
        <v/>
      </c>
      <c r="T1926" s="47">
        <f>SUMIFS(T$301:T$1911,$A$301:$A$1911,"ener",$C$301:$C$1911,$C1926,$B$301:$B$1911,"&lt;&gt;all")</f>
        <v/>
      </c>
      <c r="U1926" s="47">
        <f>SUMIFS(U$301:U$1911,$A$301:$A$1911,"ener",$C$301:$C$1911,$C1926,$B$301:$B$1911,"&lt;&gt;all")</f>
        <v/>
      </c>
      <c r="V1926" s="47">
        <f>SUMIFS(V$301:V$1911,$A$301:$A$1911,"ener",$C$301:$C$1911,$C1926,$B$301:$B$1911,"&lt;&gt;all")</f>
        <v/>
      </c>
      <c r="W1926" s="47">
        <f>SUMIFS(W$301:W$1911,$A$301:$A$1911,"ener",$C$301:$C$1911,$C1926,$B$301:$B$1911,"&lt;&gt;all")</f>
        <v/>
      </c>
      <c r="X1926" s="47">
        <f>SUMIFS(X$301:X$1911,$A$301:$A$1911,"ener",$C$301:$C$1911,$C1926,$B$301:$B$1911,"&lt;&gt;all")</f>
        <v/>
      </c>
      <c r="Y1926" s="47">
        <f>SUMIFS(Y$301:Y$1911,$A$301:$A$1911,"ener",$C$301:$C$1911,$C1926,$B$301:$B$1911,"&lt;&gt;all")</f>
        <v/>
      </c>
      <c r="Z1926" s="47">
        <f>SUMIFS(Z$301:Z$1911,$A$301:$A$1911,"ener",$C$301:$C$1911,$C1926,$B$301:$B$1911,"&lt;&gt;all")</f>
        <v/>
      </c>
      <c r="AA1926" s="47">
        <f>SUMIFS(AA$301:AA$1911,$A$301:$A$1911,"ener",$C$301:$C$1911,$C1926,$B$301:$B$1911,"&lt;&gt;all")</f>
        <v/>
      </c>
      <c r="AB1926" s="47">
        <f>SUMIFS(AB$301:AB$1911,$A$301:$A$1911,"ener",$C$301:$C$1911,$C1926,$B$301:$B$1911,"&lt;&gt;all")</f>
        <v/>
      </c>
      <c r="AC1926" s="47">
        <f>SUMIFS(AC$301:AC$1911,$A$301:$A$1911,"ener",$C$301:$C$1911,$C1926,$B$301:$B$1911,"&lt;&gt;all")</f>
        <v/>
      </c>
      <c r="AD1926" s="47">
        <f>SUMIFS(AD$301:AD$1911,$A$301:$A$1911,"ener",$C$301:$C$1911,$C1926,$B$301:$B$1911,"&lt;&gt;all")</f>
        <v/>
      </c>
      <c r="AE1926" s="25">
        <f>LOWER(Settings!$C$4)&amp;".mit."&amp;$A1926&amp;IF($C1926="","","."&amp;$C1926&amp;"."&amp;$B1926)&amp;IF(INDEX(Variables!$D$5:$D$105,MATCH($A1926,Variables!$A$5:$A$105,0))="","","."&amp;INDEX(Variables!$D$5:$D$105,MATCH($A1926,Variables!$A$5:$A$105,0)))&amp;"."&amp;AE$5</f>
        <v/>
      </c>
      <c r="AF1926" s="46">
        <f>SUMIFS(AF$301:AF$1911,$A$301:$A$1911,"ener",$C$301:$C$1911,$C1926,$B$301:$B$1911,"&lt;&gt;all")</f>
        <v/>
      </c>
      <c r="AG1926" s="47">
        <f>SUMIFS(AG$301:AG$1911,$A$301:$A$1911,"ener",$C$301:$C$1911,$C1926,$B$301:$B$1911,"&lt;&gt;all")</f>
        <v/>
      </c>
      <c r="AH1926" s="47">
        <f>SUMIFS(AH$301:AH$1911,$A$301:$A$1911,"ener",$C$301:$C$1911,$C1926,$B$301:$B$1911,"&lt;&gt;all")</f>
        <v/>
      </c>
      <c r="AI1926" s="47">
        <f>SUMIFS(AI$301:AI$1911,$A$301:$A$1911,"ener",$C$301:$C$1911,$C1926,$B$301:$B$1911,"&lt;&gt;all")</f>
        <v/>
      </c>
      <c r="AJ1926" s="47">
        <f>SUMIFS(AJ$301:AJ$1911,$A$301:$A$1911,"ener",$C$301:$C$1911,$C1926,$B$301:$B$1911,"&lt;&gt;all")</f>
        <v/>
      </c>
      <c r="AK1926" s="47">
        <f>SUMIFS(AK$301:AK$1911,$A$301:$A$1911,"ener",$C$301:$C$1911,$C1926,$B$301:$B$1911,"&lt;&gt;all")</f>
        <v/>
      </c>
      <c r="AL1926" s="47">
        <f>SUMIFS(AL$301:AL$1911,$A$301:$A$1911,"ener",$C$301:$C$1911,$C1926,$B$301:$B$1911,"&lt;&gt;all")</f>
        <v/>
      </c>
      <c r="AM1926" s="47">
        <f>SUMIFS(AM$301:AM$1911,$A$301:$A$1911,"ener",$C$301:$C$1911,$C1926,$B$301:$B$1911,"&lt;&gt;all")</f>
        <v/>
      </c>
      <c r="AN1926" s="47">
        <f>SUMIFS(AN$301:AN$1911,$A$301:$A$1911,"ener",$C$301:$C$1911,$C1926,$B$301:$B$1911,"&lt;&gt;all")</f>
        <v/>
      </c>
      <c r="AO1926" s="47">
        <f>SUMIFS(AO$301:AO$1911,$A$301:$A$1911,"ener",$C$301:$C$1911,$C1926,$B$301:$B$1911,"&lt;&gt;all")</f>
        <v/>
      </c>
      <c r="AP1926" s="47">
        <f>SUMIFS(AP$301:AP$1911,$A$301:$A$1911,"ener",$C$301:$C$1911,$C1926,$B$301:$B$1911,"&lt;&gt;all")</f>
        <v/>
      </c>
      <c r="AQ1926" s="47">
        <f>SUMIFS(AQ$301:AQ$1911,$A$301:$A$1911,"ener",$C$301:$C$1911,$C1926,$B$301:$B$1911,"&lt;&gt;all")</f>
        <v/>
      </c>
      <c r="AR1926" s="47">
        <f>SUMIFS(AR$301:AR$1911,$A$301:$A$1911,"ener",$C$301:$C$1911,$C1926,$B$301:$B$1911,"&lt;&gt;all")</f>
        <v/>
      </c>
      <c r="AS1926" s="47">
        <f>SUMIFS(AS$301:AS$1911,$A$301:$A$1911,"ener",$C$301:$C$1911,$C1926,$B$301:$B$1911,"&lt;&gt;all")</f>
        <v/>
      </c>
      <c r="AT1926" s="47">
        <f>SUMIFS(AT$301:AT$1911,$A$301:$A$1911,"ener",$C$301:$C$1911,$C1926,$B$301:$B$1911,"&lt;&gt;all")</f>
        <v/>
      </c>
      <c r="AU1926" s="47">
        <f>SUMIFS(AU$301:AU$1911,$A$301:$A$1911,"ener",$C$301:$C$1911,$C1926,$B$301:$B$1911,"&lt;&gt;all")</f>
        <v/>
      </c>
      <c r="AV1926" s="47">
        <f>SUMIFS(AV$301:AV$1911,$A$301:$A$1911,"ener",$C$301:$C$1911,$C1926,$B$301:$B$1911,"&lt;&gt;all")</f>
        <v/>
      </c>
      <c r="AW1926" s="47">
        <f>SUMIFS(AW$301:AW$1911,$A$301:$A$1911,"ener",$C$301:$C$1911,$C1926,$B$301:$B$1911,"&lt;&gt;all")</f>
        <v/>
      </c>
      <c r="AX1926" s="47">
        <f>SUMIFS(AX$301:AX$1911,$A$301:$A$1911,"ener",$C$301:$C$1911,$C1926,$B$301:$B$1911,"&lt;&gt;all")</f>
        <v/>
      </c>
    </row>
    <row r="1927" outlineLevel="1">
      <c r="A1927" s="5" t="inlineStr">
        <is>
          <t>ener</t>
        </is>
      </c>
      <c r="B1927" s="5" t="inlineStr">
        <is>
          <t>all</t>
        </is>
      </c>
      <c r="C1927" s="5" t="inlineStr">
        <is>
          <t>cem</t>
        </is>
      </c>
      <c r="H1927" s="5">
        <f>INDEX(Variables!$B$5:$B$105,MATCH($A1927,Variables!$A$5:$A$105,0))&amp;IF($C1927="",""," | "&amp;INDEX(Mapping!$B$5:$B$26,MATCH($C1927,Mapping!$A$5:$A$26,0))&amp;" | "&amp;INDEX(Mapping!$B$30:$B$41,MATCH($B1927,Mapping!$A$30:$A$41,0)))</f>
        <v/>
      </c>
      <c r="I1927" s="5">
        <f>INDEX(Variables!$C$5:$C$105,MATCH($A1927,Variables!$A$5:$A$105,0))</f>
        <v/>
      </c>
      <c r="J1927" s="5">
        <f>INDEX(Variables!$E$5:$E$105,MATCH($A1927,Variables!$A$5:$A$105,0))</f>
        <v/>
      </c>
      <c r="K1927" s="25">
        <f>LOWER(Settings!$C$4)&amp;".mit."&amp;$A1927&amp;IF($C1927="","","."&amp;$C1927&amp;"."&amp;$B1927)&amp;IF(INDEX(Variables!$D$5:$D$105,MATCH($A1927,Variables!$A$5:$A$105,0))="","","."&amp;INDEX(Variables!$D$5:$D$105,MATCH($A1927,Variables!$A$5:$A$105,0)))&amp;"."&amp;K$5</f>
        <v/>
      </c>
      <c r="L1927" s="46">
        <f>SUMIFS(L$301:L$1911,$A$301:$A$1911,"ener",$C$301:$C$1911,$C1927,$B$301:$B$1911,"&lt;&gt;all")</f>
        <v/>
      </c>
      <c r="M1927" s="47">
        <f>SUMIFS(M$301:M$1911,$A$301:$A$1911,"ener",$C$301:$C$1911,$C1927,$B$301:$B$1911,"&lt;&gt;all")</f>
        <v/>
      </c>
      <c r="N1927" s="47">
        <f>SUMIFS(N$301:N$1911,$A$301:$A$1911,"ener",$C$301:$C$1911,$C1927,$B$301:$B$1911,"&lt;&gt;all")</f>
        <v/>
      </c>
      <c r="O1927" s="47">
        <f>SUMIFS(O$301:O$1911,$A$301:$A$1911,"ener",$C$301:$C$1911,$C1927,$B$301:$B$1911,"&lt;&gt;all")</f>
        <v/>
      </c>
      <c r="P1927" s="47">
        <f>SUMIFS(P$301:P$1911,$A$301:$A$1911,"ener",$C$301:$C$1911,$C1927,$B$301:$B$1911,"&lt;&gt;all")</f>
        <v/>
      </c>
      <c r="Q1927" s="47">
        <f>SUMIFS(Q$301:Q$1911,$A$301:$A$1911,"ener",$C$301:$C$1911,$C1927,$B$301:$B$1911,"&lt;&gt;all")</f>
        <v/>
      </c>
      <c r="R1927" s="47">
        <f>SUMIFS(R$301:R$1911,$A$301:$A$1911,"ener",$C$301:$C$1911,$C1927,$B$301:$B$1911,"&lt;&gt;all")</f>
        <v/>
      </c>
      <c r="S1927" s="47">
        <f>SUMIFS(S$301:S$1911,$A$301:$A$1911,"ener",$C$301:$C$1911,$C1927,$B$301:$B$1911,"&lt;&gt;all")</f>
        <v/>
      </c>
      <c r="T1927" s="47">
        <f>SUMIFS(T$301:T$1911,$A$301:$A$1911,"ener",$C$301:$C$1911,$C1927,$B$301:$B$1911,"&lt;&gt;all")</f>
        <v/>
      </c>
      <c r="U1927" s="47">
        <f>SUMIFS(U$301:U$1911,$A$301:$A$1911,"ener",$C$301:$C$1911,$C1927,$B$301:$B$1911,"&lt;&gt;all")</f>
        <v/>
      </c>
      <c r="V1927" s="47">
        <f>SUMIFS(V$301:V$1911,$A$301:$A$1911,"ener",$C$301:$C$1911,$C1927,$B$301:$B$1911,"&lt;&gt;all")</f>
        <v/>
      </c>
      <c r="W1927" s="47">
        <f>SUMIFS(W$301:W$1911,$A$301:$A$1911,"ener",$C$301:$C$1911,$C1927,$B$301:$B$1911,"&lt;&gt;all")</f>
        <v/>
      </c>
      <c r="X1927" s="47">
        <f>SUMIFS(X$301:X$1911,$A$301:$A$1911,"ener",$C$301:$C$1911,$C1927,$B$301:$B$1911,"&lt;&gt;all")</f>
        <v/>
      </c>
      <c r="Y1927" s="47">
        <f>SUMIFS(Y$301:Y$1911,$A$301:$A$1911,"ener",$C$301:$C$1911,$C1927,$B$301:$B$1911,"&lt;&gt;all")</f>
        <v/>
      </c>
      <c r="Z1927" s="47">
        <f>SUMIFS(Z$301:Z$1911,$A$301:$A$1911,"ener",$C$301:$C$1911,$C1927,$B$301:$B$1911,"&lt;&gt;all")</f>
        <v/>
      </c>
      <c r="AA1927" s="47">
        <f>SUMIFS(AA$301:AA$1911,$A$301:$A$1911,"ener",$C$301:$C$1911,$C1927,$B$301:$B$1911,"&lt;&gt;all")</f>
        <v/>
      </c>
      <c r="AB1927" s="47">
        <f>SUMIFS(AB$301:AB$1911,$A$301:$A$1911,"ener",$C$301:$C$1911,$C1927,$B$301:$B$1911,"&lt;&gt;all")</f>
        <v/>
      </c>
      <c r="AC1927" s="47">
        <f>SUMIFS(AC$301:AC$1911,$A$301:$A$1911,"ener",$C$301:$C$1911,$C1927,$B$301:$B$1911,"&lt;&gt;all")</f>
        <v/>
      </c>
      <c r="AD1927" s="47">
        <f>SUMIFS(AD$301:AD$1911,$A$301:$A$1911,"ener",$C$301:$C$1911,$C1927,$B$301:$B$1911,"&lt;&gt;all")</f>
        <v/>
      </c>
      <c r="AE1927" s="25">
        <f>LOWER(Settings!$C$4)&amp;".mit."&amp;$A1927&amp;IF($C1927="","","."&amp;$C1927&amp;"."&amp;$B1927)&amp;IF(INDEX(Variables!$D$5:$D$105,MATCH($A1927,Variables!$A$5:$A$105,0))="","","."&amp;INDEX(Variables!$D$5:$D$105,MATCH($A1927,Variables!$A$5:$A$105,0)))&amp;"."&amp;AE$5</f>
        <v/>
      </c>
      <c r="AF1927" s="46">
        <f>SUMIFS(AF$301:AF$1911,$A$301:$A$1911,"ener",$C$301:$C$1911,$C1927,$B$301:$B$1911,"&lt;&gt;all")</f>
        <v/>
      </c>
      <c r="AG1927" s="47">
        <f>SUMIFS(AG$301:AG$1911,$A$301:$A$1911,"ener",$C$301:$C$1911,$C1927,$B$301:$B$1911,"&lt;&gt;all")</f>
        <v/>
      </c>
      <c r="AH1927" s="47">
        <f>SUMIFS(AH$301:AH$1911,$A$301:$A$1911,"ener",$C$301:$C$1911,$C1927,$B$301:$B$1911,"&lt;&gt;all")</f>
        <v/>
      </c>
      <c r="AI1927" s="47">
        <f>SUMIFS(AI$301:AI$1911,$A$301:$A$1911,"ener",$C$301:$C$1911,$C1927,$B$301:$B$1911,"&lt;&gt;all")</f>
        <v/>
      </c>
      <c r="AJ1927" s="47">
        <f>SUMIFS(AJ$301:AJ$1911,$A$301:$A$1911,"ener",$C$301:$C$1911,$C1927,$B$301:$B$1911,"&lt;&gt;all")</f>
        <v/>
      </c>
      <c r="AK1927" s="47">
        <f>SUMIFS(AK$301:AK$1911,$A$301:$A$1911,"ener",$C$301:$C$1911,$C1927,$B$301:$B$1911,"&lt;&gt;all")</f>
        <v/>
      </c>
      <c r="AL1927" s="47">
        <f>SUMIFS(AL$301:AL$1911,$A$301:$A$1911,"ener",$C$301:$C$1911,$C1927,$B$301:$B$1911,"&lt;&gt;all")</f>
        <v/>
      </c>
      <c r="AM1927" s="47">
        <f>SUMIFS(AM$301:AM$1911,$A$301:$A$1911,"ener",$C$301:$C$1911,$C1927,$B$301:$B$1911,"&lt;&gt;all")</f>
        <v/>
      </c>
      <c r="AN1927" s="47">
        <f>SUMIFS(AN$301:AN$1911,$A$301:$A$1911,"ener",$C$301:$C$1911,$C1927,$B$301:$B$1911,"&lt;&gt;all")</f>
        <v/>
      </c>
      <c r="AO1927" s="47">
        <f>SUMIFS(AO$301:AO$1911,$A$301:$A$1911,"ener",$C$301:$C$1911,$C1927,$B$301:$B$1911,"&lt;&gt;all")</f>
        <v/>
      </c>
      <c r="AP1927" s="47">
        <f>SUMIFS(AP$301:AP$1911,$A$301:$A$1911,"ener",$C$301:$C$1911,$C1927,$B$301:$B$1911,"&lt;&gt;all")</f>
        <v/>
      </c>
      <c r="AQ1927" s="47">
        <f>SUMIFS(AQ$301:AQ$1911,$A$301:$A$1911,"ener",$C$301:$C$1911,$C1927,$B$301:$B$1911,"&lt;&gt;all")</f>
        <v/>
      </c>
      <c r="AR1927" s="47">
        <f>SUMIFS(AR$301:AR$1911,$A$301:$A$1911,"ener",$C$301:$C$1911,$C1927,$B$301:$B$1911,"&lt;&gt;all")</f>
        <v/>
      </c>
      <c r="AS1927" s="47">
        <f>SUMIFS(AS$301:AS$1911,$A$301:$A$1911,"ener",$C$301:$C$1911,$C1927,$B$301:$B$1911,"&lt;&gt;all")</f>
        <v/>
      </c>
      <c r="AT1927" s="47">
        <f>SUMIFS(AT$301:AT$1911,$A$301:$A$1911,"ener",$C$301:$C$1911,$C1927,$B$301:$B$1911,"&lt;&gt;all")</f>
        <v/>
      </c>
      <c r="AU1927" s="47">
        <f>SUMIFS(AU$301:AU$1911,$A$301:$A$1911,"ener",$C$301:$C$1911,$C1927,$B$301:$B$1911,"&lt;&gt;all")</f>
        <v/>
      </c>
      <c r="AV1927" s="47">
        <f>SUMIFS(AV$301:AV$1911,$A$301:$A$1911,"ener",$C$301:$C$1911,$C1927,$B$301:$B$1911,"&lt;&gt;all")</f>
        <v/>
      </c>
      <c r="AW1927" s="47">
        <f>SUMIFS(AW$301:AW$1911,$A$301:$A$1911,"ener",$C$301:$C$1911,$C1927,$B$301:$B$1911,"&lt;&gt;all")</f>
        <v/>
      </c>
      <c r="AX1927" s="47">
        <f>SUMIFS(AX$301:AX$1911,$A$301:$A$1911,"ener",$C$301:$C$1911,$C1927,$B$301:$B$1911,"&lt;&gt;all")</f>
        <v/>
      </c>
    </row>
    <row r="1928" outlineLevel="1">
      <c r="A1928" s="5" t="inlineStr">
        <is>
          <t>ener</t>
        </is>
      </c>
      <c r="B1928" s="5" t="inlineStr">
        <is>
          <t>all</t>
        </is>
      </c>
      <c r="C1928" s="5" t="inlineStr">
        <is>
          <t>omn</t>
        </is>
      </c>
      <c r="H1928" s="5">
        <f>INDEX(Variables!$B$5:$B$105,MATCH($A1928,Variables!$A$5:$A$105,0))&amp;IF($C1928="",""," | "&amp;INDEX(Mapping!$B$5:$B$26,MATCH($C1928,Mapping!$A$5:$A$26,0))&amp;" | "&amp;INDEX(Mapping!$B$30:$B$41,MATCH($B1928,Mapping!$A$30:$A$41,0)))</f>
        <v/>
      </c>
      <c r="I1928" s="5">
        <f>INDEX(Variables!$C$5:$C$105,MATCH($A1928,Variables!$A$5:$A$105,0))</f>
        <v/>
      </c>
      <c r="J1928" s="5">
        <f>INDEX(Variables!$E$5:$E$105,MATCH($A1928,Variables!$A$5:$A$105,0))</f>
        <v/>
      </c>
      <c r="K1928" s="25">
        <f>LOWER(Settings!$C$4)&amp;".mit."&amp;$A1928&amp;IF($C1928="","","."&amp;$C1928&amp;"."&amp;$B1928)&amp;IF(INDEX(Variables!$D$5:$D$105,MATCH($A1928,Variables!$A$5:$A$105,0))="","","."&amp;INDEX(Variables!$D$5:$D$105,MATCH($A1928,Variables!$A$5:$A$105,0)))&amp;"."&amp;K$5</f>
        <v/>
      </c>
      <c r="L1928" s="46">
        <f>SUMIFS(L$301:L$1911,$A$301:$A$1911,"ener",$C$301:$C$1911,$C1928,$B$301:$B$1911,"&lt;&gt;all")</f>
        <v/>
      </c>
      <c r="M1928" s="47">
        <f>SUMIFS(M$301:M$1911,$A$301:$A$1911,"ener",$C$301:$C$1911,$C1928,$B$301:$B$1911,"&lt;&gt;all")</f>
        <v/>
      </c>
      <c r="N1928" s="47">
        <f>SUMIFS(N$301:N$1911,$A$301:$A$1911,"ener",$C$301:$C$1911,$C1928,$B$301:$B$1911,"&lt;&gt;all")</f>
        <v/>
      </c>
      <c r="O1928" s="47">
        <f>SUMIFS(O$301:O$1911,$A$301:$A$1911,"ener",$C$301:$C$1911,$C1928,$B$301:$B$1911,"&lt;&gt;all")</f>
        <v/>
      </c>
      <c r="P1928" s="47">
        <f>SUMIFS(P$301:P$1911,$A$301:$A$1911,"ener",$C$301:$C$1911,$C1928,$B$301:$B$1911,"&lt;&gt;all")</f>
        <v/>
      </c>
      <c r="Q1928" s="47">
        <f>SUMIFS(Q$301:Q$1911,$A$301:$A$1911,"ener",$C$301:$C$1911,$C1928,$B$301:$B$1911,"&lt;&gt;all")</f>
        <v/>
      </c>
      <c r="R1928" s="47">
        <f>SUMIFS(R$301:R$1911,$A$301:$A$1911,"ener",$C$301:$C$1911,$C1928,$B$301:$B$1911,"&lt;&gt;all")</f>
        <v/>
      </c>
      <c r="S1928" s="47">
        <f>SUMIFS(S$301:S$1911,$A$301:$A$1911,"ener",$C$301:$C$1911,$C1928,$B$301:$B$1911,"&lt;&gt;all")</f>
        <v/>
      </c>
      <c r="T1928" s="47">
        <f>SUMIFS(T$301:T$1911,$A$301:$A$1911,"ener",$C$301:$C$1911,$C1928,$B$301:$B$1911,"&lt;&gt;all")</f>
        <v/>
      </c>
      <c r="U1928" s="47">
        <f>SUMIFS(U$301:U$1911,$A$301:$A$1911,"ener",$C$301:$C$1911,$C1928,$B$301:$B$1911,"&lt;&gt;all")</f>
        <v/>
      </c>
      <c r="V1928" s="47">
        <f>SUMIFS(V$301:V$1911,$A$301:$A$1911,"ener",$C$301:$C$1911,$C1928,$B$301:$B$1911,"&lt;&gt;all")</f>
        <v/>
      </c>
      <c r="W1928" s="47">
        <f>SUMIFS(W$301:W$1911,$A$301:$A$1911,"ener",$C$301:$C$1911,$C1928,$B$301:$B$1911,"&lt;&gt;all")</f>
        <v/>
      </c>
      <c r="X1928" s="47">
        <f>SUMIFS(X$301:X$1911,$A$301:$A$1911,"ener",$C$301:$C$1911,$C1928,$B$301:$B$1911,"&lt;&gt;all")</f>
        <v/>
      </c>
      <c r="Y1928" s="47">
        <f>SUMIFS(Y$301:Y$1911,$A$301:$A$1911,"ener",$C$301:$C$1911,$C1928,$B$301:$B$1911,"&lt;&gt;all")</f>
        <v/>
      </c>
      <c r="Z1928" s="47">
        <f>SUMIFS(Z$301:Z$1911,$A$301:$A$1911,"ener",$C$301:$C$1911,$C1928,$B$301:$B$1911,"&lt;&gt;all")</f>
        <v/>
      </c>
      <c r="AA1928" s="47">
        <f>SUMIFS(AA$301:AA$1911,$A$301:$A$1911,"ener",$C$301:$C$1911,$C1928,$B$301:$B$1911,"&lt;&gt;all")</f>
        <v/>
      </c>
      <c r="AB1928" s="47">
        <f>SUMIFS(AB$301:AB$1911,$A$301:$A$1911,"ener",$C$301:$C$1911,$C1928,$B$301:$B$1911,"&lt;&gt;all")</f>
        <v/>
      </c>
      <c r="AC1928" s="47">
        <f>SUMIFS(AC$301:AC$1911,$A$301:$A$1911,"ener",$C$301:$C$1911,$C1928,$B$301:$B$1911,"&lt;&gt;all")</f>
        <v/>
      </c>
      <c r="AD1928" s="47">
        <f>SUMIFS(AD$301:AD$1911,$A$301:$A$1911,"ener",$C$301:$C$1911,$C1928,$B$301:$B$1911,"&lt;&gt;all")</f>
        <v/>
      </c>
      <c r="AE1928" s="25">
        <f>LOWER(Settings!$C$4)&amp;".mit."&amp;$A1928&amp;IF($C1928="","","."&amp;$C1928&amp;"."&amp;$B1928)&amp;IF(INDEX(Variables!$D$5:$D$105,MATCH($A1928,Variables!$A$5:$A$105,0))="","","."&amp;INDEX(Variables!$D$5:$D$105,MATCH($A1928,Variables!$A$5:$A$105,0)))&amp;"."&amp;AE$5</f>
        <v/>
      </c>
      <c r="AF1928" s="46">
        <f>SUMIFS(AF$301:AF$1911,$A$301:$A$1911,"ener",$C$301:$C$1911,$C1928,$B$301:$B$1911,"&lt;&gt;all")</f>
        <v/>
      </c>
      <c r="AG1928" s="47">
        <f>SUMIFS(AG$301:AG$1911,$A$301:$A$1911,"ener",$C$301:$C$1911,$C1928,$B$301:$B$1911,"&lt;&gt;all")</f>
        <v/>
      </c>
      <c r="AH1928" s="47">
        <f>SUMIFS(AH$301:AH$1911,$A$301:$A$1911,"ener",$C$301:$C$1911,$C1928,$B$301:$B$1911,"&lt;&gt;all")</f>
        <v/>
      </c>
      <c r="AI1928" s="47">
        <f>SUMIFS(AI$301:AI$1911,$A$301:$A$1911,"ener",$C$301:$C$1911,$C1928,$B$301:$B$1911,"&lt;&gt;all")</f>
        <v/>
      </c>
      <c r="AJ1928" s="47">
        <f>SUMIFS(AJ$301:AJ$1911,$A$301:$A$1911,"ener",$C$301:$C$1911,$C1928,$B$301:$B$1911,"&lt;&gt;all")</f>
        <v/>
      </c>
      <c r="AK1928" s="47">
        <f>SUMIFS(AK$301:AK$1911,$A$301:$A$1911,"ener",$C$301:$C$1911,$C1928,$B$301:$B$1911,"&lt;&gt;all")</f>
        <v/>
      </c>
      <c r="AL1928" s="47">
        <f>SUMIFS(AL$301:AL$1911,$A$301:$A$1911,"ener",$C$301:$C$1911,$C1928,$B$301:$B$1911,"&lt;&gt;all")</f>
        <v/>
      </c>
      <c r="AM1928" s="47">
        <f>SUMIFS(AM$301:AM$1911,$A$301:$A$1911,"ener",$C$301:$C$1911,$C1928,$B$301:$B$1911,"&lt;&gt;all")</f>
        <v/>
      </c>
      <c r="AN1928" s="47">
        <f>SUMIFS(AN$301:AN$1911,$A$301:$A$1911,"ener",$C$301:$C$1911,$C1928,$B$301:$B$1911,"&lt;&gt;all")</f>
        <v/>
      </c>
      <c r="AO1928" s="47">
        <f>SUMIFS(AO$301:AO$1911,$A$301:$A$1911,"ener",$C$301:$C$1911,$C1928,$B$301:$B$1911,"&lt;&gt;all")</f>
        <v/>
      </c>
      <c r="AP1928" s="47">
        <f>SUMIFS(AP$301:AP$1911,$A$301:$A$1911,"ener",$C$301:$C$1911,$C1928,$B$301:$B$1911,"&lt;&gt;all")</f>
        <v/>
      </c>
      <c r="AQ1928" s="47">
        <f>SUMIFS(AQ$301:AQ$1911,$A$301:$A$1911,"ener",$C$301:$C$1911,$C1928,$B$301:$B$1911,"&lt;&gt;all")</f>
        <v/>
      </c>
      <c r="AR1928" s="47">
        <f>SUMIFS(AR$301:AR$1911,$A$301:$A$1911,"ener",$C$301:$C$1911,$C1928,$B$301:$B$1911,"&lt;&gt;all")</f>
        <v/>
      </c>
      <c r="AS1928" s="47">
        <f>SUMIFS(AS$301:AS$1911,$A$301:$A$1911,"ener",$C$301:$C$1911,$C1928,$B$301:$B$1911,"&lt;&gt;all")</f>
        <v/>
      </c>
      <c r="AT1928" s="47">
        <f>SUMIFS(AT$301:AT$1911,$A$301:$A$1911,"ener",$C$301:$C$1911,$C1928,$B$301:$B$1911,"&lt;&gt;all")</f>
        <v/>
      </c>
      <c r="AU1928" s="47">
        <f>SUMIFS(AU$301:AU$1911,$A$301:$A$1911,"ener",$C$301:$C$1911,$C1928,$B$301:$B$1911,"&lt;&gt;all")</f>
        <v/>
      </c>
      <c r="AV1928" s="47">
        <f>SUMIFS(AV$301:AV$1911,$A$301:$A$1911,"ener",$C$301:$C$1911,$C1928,$B$301:$B$1911,"&lt;&gt;all")</f>
        <v/>
      </c>
      <c r="AW1928" s="47">
        <f>SUMIFS(AW$301:AW$1911,$A$301:$A$1911,"ener",$C$301:$C$1911,$C1928,$B$301:$B$1911,"&lt;&gt;all")</f>
        <v/>
      </c>
      <c r="AX1928" s="47">
        <f>SUMIFS(AX$301:AX$1911,$A$301:$A$1911,"ener",$C$301:$C$1911,$C1928,$B$301:$B$1911,"&lt;&gt;all")</f>
        <v/>
      </c>
    </row>
    <row r="1929" outlineLevel="1">
      <c r="A1929" s="5" t="inlineStr">
        <is>
          <t>ener</t>
        </is>
      </c>
      <c r="B1929" s="5" t="inlineStr">
        <is>
          <t>all</t>
        </is>
      </c>
      <c r="C1929" s="5" t="inlineStr">
        <is>
          <t>cst</t>
        </is>
      </c>
      <c r="H1929" s="5">
        <f>INDEX(Variables!$B$5:$B$105,MATCH($A1929,Variables!$A$5:$A$105,0))&amp;IF($C1929="",""," | "&amp;INDEX(Mapping!$B$5:$B$26,MATCH($C1929,Mapping!$A$5:$A$26,0))&amp;" | "&amp;INDEX(Mapping!$B$30:$B$41,MATCH($B1929,Mapping!$A$30:$A$41,0)))</f>
        <v/>
      </c>
      <c r="I1929" s="5">
        <f>INDEX(Variables!$C$5:$C$105,MATCH($A1929,Variables!$A$5:$A$105,0))</f>
        <v/>
      </c>
      <c r="J1929" s="5">
        <f>INDEX(Variables!$E$5:$E$105,MATCH($A1929,Variables!$A$5:$A$105,0))</f>
        <v/>
      </c>
      <c r="K1929" s="25">
        <f>LOWER(Settings!$C$4)&amp;".mit."&amp;$A1929&amp;IF($C1929="","","."&amp;$C1929&amp;"."&amp;$B1929)&amp;IF(INDEX(Variables!$D$5:$D$105,MATCH($A1929,Variables!$A$5:$A$105,0))="","","."&amp;INDEX(Variables!$D$5:$D$105,MATCH($A1929,Variables!$A$5:$A$105,0)))&amp;"."&amp;K$5</f>
        <v/>
      </c>
      <c r="L1929" s="46">
        <f>SUMIFS(L$301:L$1911,$A$301:$A$1911,"ener",$C$301:$C$1911,$C1929,$B$301:$B$1911,"&lt;&gt;all")</f>
        <v/>
      </c>
      <c r="M1929" s="47">
        <f>SUMIFS(M$301:M$1911,$A$301:$A$1911,"ener",$C$301:$C$1911,$C1929,$B$301:$B$1911,"&lt;&gt;all")</f>
        <v/>
      </c>
      <c r="N1929" s="47">
        <f>SUMIFS(N$301:N$1911,$A$301:$A$1911,"ener",$C$301:$C$1911,$C1929,$B$301:$B$1911,"&lt;&gt;all")</f>
        <v/>
      </c>
      <c r="O1929" s="47">
        <f>SUMIFS(O$301:O$1911,$A$301:$A$1911,"ener",$C$301:$C$1911,$C1929,$B$301:$B$1911,"&lt;&gt;all")</f>
        <v/>
      </c>
      <c r="P1929" s="47">
        <f>SUMIFS(P$301:P$1911,$A$301:$A$1911,"ener",$C$301:$C$1911,$C1929,$B$301:$B$1911,"&lt;&gt;all")</f>
        <v/>
      </c>
      <c r="Q1929" s="47">
        <f>SUMIFS(Q$301:Q$1911,$A$301:$A$1911,"ener",$C$301:$C$1911,$C1929,$B$301:$B$1911,"&lt;&gt;all")</f>
        <v/>
      </c>
      <c r="R1929" s="47">
        <f>SUMIFS(R$301:R$1911,$A$301:$A$1911,"ener",$C$301:$C$1911,$C1929,$B$301:$B$1911,"&lt;&gt;all")</f>
        <v/>
      </c>
      <c r="S1929" s="47">
        <f>SUMIFS(S$301:S$1911,$A$301:$A$1911,"ener",$C$301:$C$1911,$C1929,$B$301:$B$1911,"&lt;&gt;all")</f>
        <v/>
      </c>
      <c r="T1929" s="47">
        <f>SUMIFS(T$301:T$1911,$A$301:$A$1911,"ener",$C$301:$C$1911,$C1929,$B$301:$B$1911,"&lt;&gt;all")</f>
        <v/>
      </c>
      <c r="U1929" s="47">
        <f>SUMIFS(U$301:U$1911,$A$301:$A$1911,"ener",$C$301:$C$1911,$C1929,$B$301:$B$1911,"&lt;&gt;all")</f>
        <v/>
      </c>
      <c r="V1929" s="47">
        <f>SUMIFS(V$301:V$1911,$A$301:$A$1911,"ener",$C$301:$C$1911,$C1929,$B$301:$B$1911,"&lt;&gt;all")</f>
        <v/>
      </c>
      <c r="W1929" s="47">
        <f>SUMIFS(W$301:W$1911,$A$301:$A$1911,"ener",$C$301:$C$1911,$C1929,$B$301:$B$1911,"&lt;&gt;all")</f>
        <v/>
      </c>
      <c r="X1929" s="47">
        <f>SUMIFS(X$301:X$1911,$A$301:$A$1911,"ener",$C$301:$C$1911,$C1929,$B$301:$B$1911,"&lt;&gt;all")</f>
        <v/>
      </c>
      <c r="Y1929" s="47">
        <f>SUMIFS(Y$301:Y$1911,$A$301:$A$1911,"ener",$C$301:$C$1911,$C1929,$B$301:$B$1911,"&lt;&gt;all")</f>
        <v/>
      </c>
      <c r="Z1929" s="47">
        <f>SUMIFS(Z$301:Z$1911,$A$301:$A$1911,"ener",$C$301:$C$1911,$C1929,$B$301:$B$1911,"&lt;&gt;all")</f>
        <v/>
      </c>
      <c r="AA1929" s="47">
        <f>SUMIFS(AA$301:AA$1911,$A$301:$A$1911,"ener",$C$301:$C$1911,$C1929,$B$301:$B$1911,"&lt;&gt;all")</f>
        <v/>
      </c>
      <c r="AB1929" s="47">
        <f>SUMIFS(AB$301:AB$1911,$A$301:$A$1911,"ener",$C$301:$C$1911,$C1929,$B$301:$B$1911,"&lt;&gt;all")</f>
        <v/>
      </c>
      <c r="AC1929" s="47">
        <f>SUMIFS(AC$301:AC$1911,$A$301:$A$1911,"ener",$C$301:$C$1911,$C1929,$B$301:$B$1911,"&lt;&gt;all")</f>
        <v/>
      </c>
      <c r="AD1929" s="47">
        <f>SUMIFS(AD$301:AD$1911,$A$301:$A$1911,"ener",$C$301:$C$1911,$C1929,$B$301:$B$1911,"&lt;&gt;all")</f>
        <v/>
      </c>
      <c r="AE1929" s="25">
        <f>LOWER(Settings!$C$4)&amp;".mit."&amp;$A1929&amp;IF($C1929="","","."&amp;$C1929&amp;"."&amp;$B1929)&amp;IF(INDEX(Variables!$D$5:$D$105,MATCH($A1929,Variables!$A$5:$A$105,0))="","","."&amp;INDEX(Variables!$D$5:$D$105,MATCH($A1929,Variables!$A$5:$A$105,0)))&amp;"."&amp;AE$5</f>
        <v/>
      </c>
      <c r="AF1929" s="46">
        <f>SUMIFS(AF$301:AF$1911,$A$301:$A$1911,"ener",$C$301:$C$1911,$C1929,$B$301:$B$1911,"&lt;&gt;all")</f>
        <v/>
      </c>
      <c r="AG1929" s="47">
        <f>SUMIFS(AG$301:AG$1911,$A$301:$A$1911,"ener",$C$301:$C$1911,$C1929,$B$301:$B$1911,"&lt;&gt;all")</f>
        <v/>
      </c>
      <c r="AH1929" s="47">
        <f>SUMIFS(AH$301:AH$1911,$A$301:$A$1911,"ener",$C$301:$C$1911,$C1929,$B$301:$B$1911,"&lt;&gt;all")</f>
        <v/>
      </c>
      <c r="AI1929" s="47">
        <f>SUMIFS(AI$301:AI$1911,$A$301:$A$1911,"ener",$C$301:$C$1911,$C1929,$B$301:$B$1911,"&lt;&gt;all")</f>
        <v/>
      </c>
      <c r="AJ1929" s="47">
        <f>SUMIFS(AJ$301:AJ$1911,$A$301:$A$1911,"ener",$C$301:$C$1911,$C1929,$B$301:$B$1911,"&lt;&gt;all")</f>
        <v/>
      </c>
      <c r="AK1929" s="47">
        <f>SUMIFS(AK$301:AK$1911,$A$301:$A$1911,"ener",$C$301:$C$1911,$C1929,$B$301:$B$1911,"&lt;&gt;all")</f>
        <v/>
      </c>
      <c r="AL1929" s="47">
        <f>SUMIFS(AL$301:AL$1911,$A$301:$A$1911,"ener",$C$301:$C$1911,$C1929,$B$301:$B$1911,"&lt;&gt;all")</f>
        <v/>
      </c>
      <c r="AM1929" s="47">
        <f>SUMIFS(AM$301:AM$1911,$A$301:$A$1911,"ener",$C$301:$C$1911,$C1929,$B$301:$B$1911,"&lt;&gt;all")</f>
        <v/>
      </c>
      <c r="AN1929" s="47">
        <f>SUMIFS(AN$301:AN$1911,$A$301:$A$1911,"ener",$C$301:$C$1911,$C1929,$B$301:$B$1911,"&lt;&gt;all")</f>
        <v/>
      </c>
      <c r="AO1929" s="47">
        <f>SUMIFS(AO$301:AO$1911,$A$301:$A$1911,"ener",$C$301:$C$1911,$C1929,$B$301:$B$1911,"&lt;&gt;all")</f>
        <v/>
      </c>
      <c r="AP1929" s="47">
        <f>SUMIFS(AP$301:AP$1911,$A$301:$A$1911,"ener",$C$301:$C$1911,$C1929,$B$301:$B$1911,"&lt;&gt;all")</f>
        <v/>
      </c>
      <c r="AQ1929" s="47">
        <f>SUMIFS(AQ$301:AQ$1911,$A$301:$A$1911,"ener",$C$301:$C$1911,$C1929,$B$301:$B$1911,"&lt;&gt;all")</f>
        <v/>
      </c>
      <c r="AR1929" s="47">
        <f>SUMIFS(AR$301:AR$1911,$A$301:$A$1911,"ener",$C$301:$C$1911,$C1929,$B$301:$B$1911,"&lt;&gt;all")</f>
        <v/>
      </c>
      <c r="AS1929" s="47">
        <f>SUMIFS(AS$301:AS$1911,$A$301:$A$1911,"ener",$C$301:$C$1911,$C1929,$B$301:$B$1911,"&lt;&gt;all")</f>
        <v/>
      </c>
      <c r="AT1929" s="47">
        <f>SUMIFS(AT$301:AT$1911,$A$301:$A$1911,"ener",$C$301:$C$1911,$C1929,$B$301:$B$1911,"&lt;&gt;all")</f>
        <v/>
      </c>
      <c r="AU1929" s="47">
        <f>SUMIFS(AU$301:AU$1911,$A$301:$A$1911,"ener",$C$301:$C$1911,$C1929,$B$301:$B$1911,"&lt;&gt;all")</f>
        <v/>
      </c>
      <c r="AV1929" s="47">
        <f>SUMIFS(AV$301:AV$1911,$A$301:$A$1911,"ener",$C$301:$C$1911,$C1929,$B$301:$B$1911,"&lt;&gt;all")</f>
        <v/>
      </c>
      <c r="AW1929" s="47">
        <f>SUMIFS(AW$301:AW$1911,$A$301:$A$1911,"ener",$C$301:$C$1911,$C1929,$B$301:$B$1911,"&lt;&gt;all")</f>
        <v/>
      </c>
      <c r="AX1929" s="47">
        <f>SUMIFS(AX$301:AX$1911,$A$301:$A$1911,"ener",$C$301:$C$1911,$C1929,$B$301:$B$1911,"&lt;&gt;all")</f>
        <v/>
      </c>
    </row>
    <row r="1930" outlineLevel="1">
      <c r="A1930" s="5" t="inlineStr">
        <is>
          <t>ener</t>
        </is>
      </c>
      <c r="B1930" s="5" t="inlineStr">
        <is>
          <t>all</t>
        </is>
      </c>
      <c r="C1930" s="5" t="inlineStr">
        <is>
          <t>ftr</t>
        </is>
      </c>
      <c r="H1930" s="5">
        <f>INDEX(Variables!$B$5:$B$105,MATCH($A1930,Variables!$A$5:$A$105,0))&amp;IF($C1930="",""," | "&amp;INDEX(Mapping!$B$5:$B$26,MATCH($C1930,Mapping!$A$5:$A$26,0))&amp;" | "&amp;INDEX(Mapping!$B$30:$B$41,MATCH($B1930,Mapping!$A$30:$A$41,0)))</f>
        <v/>
      </c>
      <c r="I1930" s="5">
        <f>INDEX(Variables!$C$5:$C$105,MATCH($A1930,Variables!$A$5:$A$105,0))</f>
        <v/>
      </c>
      <c r="J1930" s="5">
        <f>INDEX(Variables!$E$5:$E$105,MATCH($A1930,Variables!$A$5:$A$105,0))</f>
        <v/>
      </c>
      <c r="K1930" s="25">
        <f>LOWER(Settings!$C$4)&amp;".mit."&amp;$A1930&amp;IF($C1930="","","."&amp;$C1930&amp;"."&amp;$B1930)&amp;IF(INDEX(Variables!$D$5:$D$105,MATCH($A1930,Variables!$A$5:$A$105,0))="","","."&amp;INDEX(Variables!$D$5:$D$105,MATCH($A1930,Variables!$A$5:$A$105,0)))&amp;"."&amp;K$5</f>
        <v/>
      </c>
      <c r="L1930" s="46">
        <f>SUMIFS(L$301:L$1911,$A$301:$A$1911,"ener",$C$301:$C$1911,$C1930,$B$301:$B$1911,"&lt;&gt;all")</f>
        <v/>
      </c>
      <c r="M1930" s="47">
        <f>SUMIFS(M$301:M$1911,$A$301:$A$1911,"ener",$C$301:$C$1911,$C1930,$B$301:$B$1911,"&lt;&gt;all")</f>
        <v/>
      </c>
      <c r="N1930" s="47">
        <f>SUMIFS(N$301:N$1911,$A$301:$A$1911,"ener",$C$301:$C$1911,$C1930,$B$301:$B$1911,"&lt;&gt;all")</f>
        <v/>
      </c>
      <c r="O1930" s="47">
        <f>SUMIFS(O$301:O$1911,$A$301:$A$1911,"ener",$C$301:$C$1911,$C1930,$B$301:$B$1911,"&lt;&gt;all")</f>
        <v/>
      </c>
      <c r="P1930" s="47">
        <f>SUMIFS(P$301:P$1911,$A$301:$A$1911,"ener",$C$301:$C$1911,$C1930,$B$301:$B$1911,"&lt;&gt;all")</f>
        <v/>
      </c>
      <c r="Q1930" s="47">
        <f>SUMIFS(Q$301:Q$1911,$A$301:$A$1911,"ener",$C$301:$C$1911,$C1930,$B$301:$B$1911,"&lt;&gt;all")</f>
        <v/>
      </c>
      <c r="R1930" s="47">
        <f>SUMIFS(R$301:R$1911,$A$301:$A$1911,"ener",$C$301:$C$1911,$C1930,$B$301:$B$1911,"&lt;&gt;all")</f>
        <v/>
      </c>
      <c r="S1930" s="47">
        <f>SUMIFS(S$301:S$1911,$A$301:$A$1911,"ener",$C$301:$C$1911,$C1930,$B$301:$B$1911,"&lt;&gt;all")</f>
        <v/>
      </c>
      <c r="T1930" s="47">
        <f>SUMIFS(T$301:T$1911,$A$301:$A$1911,"ener",$C$301:$C$1911,$C1930,$B$301:$B$1911,"&lt;&gt;all")</f>
        <v/>
      </c>
      <c r="U1930" s="47">
        <f>SUMIFS(U$301:U$1911,$A$301:$A$1911,"ener",$C$301:$C$1911,$C1930,$B$301:$B$1911,"&lt;&gt;all")</f>
        <v/>
      </c>
      <c r="V1930" s="47">
        <f>SUMIFS(V$301:V$1911,$A$301:$A$1911,"ener",$C$301:$C$1911,$C1930,$B$301:$B$1911,"&lt;&gt;all")</f>
        <v/>
      </c>
      <c r="W1930" s="47">
        <f>SUMIFS(W$301:W$1911,$A$301:$A$1911,"ener",$C$301:$C$1911,$C1930,$B$301:$B$1911,"&lt;&gt;all")</f>
        <v/>
      </c>
      <c r="X1930" s="47">
        <f>SUMIFS(X$301:X$1911,$A$301:$A$1911,"ener",$C$301:$C$1911,$C1930,$B$301:$B$1911,"&lt;&gt;all")</f>
        <v/>
      </c>
      <c r="Y1930" s="47">
        <f>SUMIFS(Y$301:Y$1911,$A$301:$A$1911,"ener",$C$301:$C$1911,$C1930,$B$301:$B$1911,"&lt;&gt;all")</f>
        <v/>
      </c>
      <c r="Z1930" s="47">
        <f>SUMIFS(Z$301:Z$1911,$A$301:$A$1911,"ener",$C$301:$C$1911,$C1930,$B$301:$B$1911,"&lt;&gt;all")</f>
        <v/>
      </c>
      <c r="AA1930" s="47">
        <f>SUMIFS(AA$301:AA$1911,$A$301:$A$1911,"ener",$C$301:$C$1911,$C1930,$B$301:$B$1911,"&lt;&gt;all")</f>
        <v/>
      </c>
      <c r="AB1930" s="47">
        <f>SUMIFS(AB$301:AB$1911,$A$301:$A$1911,"ener",$C$301:$C$1911,$C1930,$B$301:$B$1911,"&lt;&gt;all")</f>
        <v/>
      </c>
      <c r="AC1930" s="47">
        <f>SUMIFS(AC$301:AC$1911,$A$301:$A$1911,"ener",$C$301:$C$1911,$C1930,$B$301:$B$1911,"&lt;&gt;all")</f>
        <v/>
      </c>
      <c r="AD1930" s="47">
        <f>SUMIFS(AD$301:AD$1911,$A$301:$A$1911,"ener",$C$301:$C$1911,$C1930,$B$301:$B$1911,"&lt;&gt;all")</f>
        <v/>
      </c>
      <c r="AE1930" s="25">
        <f>LOWER(Settings!$C$4)&amp;".mit."&amp;$A1930&amp;IF($C1930="","","."&amp;$C1930&amp;"."&amp;$B1930)&amp;IF(INDEX(Variables!$D$5:$D$105,MATCH($A1930,Variables!$A$5:$A$105,0))="","","."&amp;INDEX(Variables!$D$5:$D$105,MATCH($A1930,Variables!$A$5:$A$105,0)))&amp;"."&amp;AE$5</f>
        <v/>
      </c>
      <c r="AF1930" s="46">
        <f>SUMIFS(AF$301:AF$1911,$A$301:$A$1911,"ener",$C$301:$C$1911,$C1930,$B$301:$B$1911,"&lt;&gt;all")</f>
        <v/>
      </c>
      <c r="AG1930" s="47">
        <f>SUMIFS(AG$301:AG$1911,$A$301:$A$1911,"ener",$C$301:$C$1911,$C1930,$B$301:$B$1911,"&lt;&gt;all")</f>
        <v/>
      </c>
      <c r="AH1930" s="47">
        <f>SUMIFS(AH$301:AH$1911,$A$301:$A$1911,"ener",$C$301:$C$1911,$C1930,$B$301:$B$1911,"&lt;&gt;all")</f>
        <v/>
      </c>
      <c r="AI1930" s="47">
        <f>SUMIFS(AI$301:AI$1911,$A$301:$A$1911,"ener",$C$301:$C$1911,$C1930,$B$301:$B$1911,"&lt;&gt;all")</f>
        <v/>
      </c>
      <c r="AJ1930" s="47">
        <f>SUMIFS(AJ$301:AJ$1911,$A$301:$A$1911,"ener",$C$301:$C$1911,$C1930,$B$301:$B$1911,"&lt;&gt;all")</f>
        <v/>
      </c>
      <c r="AK1930" s="47">
        <f>SUMIFS(AK$301:AK$1911,$A$301:$A$1911,"ener",$C$301:$C$1911,$C1930,$B$301:$B$1911,"&lt;&gt;all")</f>
        <v/>
      </c>
      <c r="AL1930" s="47">
        <f>SUMIFS(AL$301:AL$1911,$A$301:$A$1911,"ener",$C$301:$C$1911,$C1930,$B$301:$B$1911,"&lt;&gt;all")</f>
        <v/>
      </c>
      <c r="AM1930" s="47">
        <f>SUMIFS(AM$301:AM$1911,$A$301:$A$1911,"ener",$C$301:$C$1911,$C1930,$B$301:$B$1911,"&lt;&gt;all")</f>
        <v/>
      </c>
      <c r="AN1930" s="47">
        <f>SUMIFS(AN$301:AN$1911,$A$301:$A$1911,"ener",$C$301:$C$1911,$C1930,$B$301:$B$1911,"&lt;&gt;all")</f>
        <v/>
      </c>
      <c r="AO1930" s="47">
        <f>SUMIFS(AO$301:AO$1911,$A$301:$A$1911,"ener",$C$301:$C$1911,$C1930,$B$301:$B$1911,"&lt;&gt;all")</f>
        <v/>
      </c>
      <c r="AP1930" s="47">
        <f>SUMIFS(AP$301:AP$1911,$A$301:$A$1911,"ener",$C$301:$C$1911,$C1930,$B$301:$B$1911,"&lt;&gt;all")</f>
        <v/>
      </c>
      <c r="AQ1930" s="47">
        <f>SUMIFS(AQ$301:AQ$1911,$A$301:$A$1911,"ener",$C$301:$C$1911,$C1930,$B$301:$B$1911,"&lt;&gt;all")</f>
        <v/>
      </c>
      <c r="AR1930" s="47">
        <f>SUMIFS(AR$301:AR$1911,$A$301:$A$1911,"ener",$C$301:$C$1911,$C1930,$B$301:$B$1911,"&lt;&gt;all")</f>
        <v/>
      </c>
      <c r="AS1930" s="47">
        <f>SUMIFS(AS$301:AS$1911,$A$301:$A$1911,"ener",$C$301:$C$1911,$C1930,$B$301:$B$1911,"&lt;&gt;all")</f>
        <v/>
      </c>
      <c r="AT1930" s="47">
        <f>SUMIFS(AT$301:AT$1911,$A$301:$A$1911,"ener",$C$301:$C$1911,$C1930,$B$301:$B$1911,"&lt;&gt;all")</f>
        <v/>
      </c>
      <c r="AU1930" s="47">
        <f>SUMIFS(AU$301:AU$1911,$A$301:$A$1911,"ener",$C$301:$C$1911,$C1930,$B$301:$B$1911,"&lt;&gt;all")</f>
        <v/>
      </c>
      <c r="AV1930" s="47">
        <f>SUMIFS(AV$301:AV$1911,$A$301:$A$1911,"ener",$C$301:$C$1911,$C1930,$B$301:$B$1911,"&lt;&gt;all")</f>
        <v/>
      </c>
      <c r="AW1930" s="47">
        <f>SUMIFS(AW$301:AW$1911,$A$301:$A$1911,"ener",$C$301:$C$1911,$C1930,$B$301:$B$1911,"&lt;&gt;all")</f>
        <v/>
      </c>
      <c r="AX1930" s="47">
        <f>SUMIFS(AX$301:AX$1911,$A$301:$A$1911,"ener",$C$301:$C$1911,$C1930,$B$301:$B$1911,"&lt;&gt;all")</f>
        <v/>
      </c>
    </row>
    <row r="1931" outlineLevel="1">
      <c r="A1931" s="5" t="inlineStr">
        <is>
          <t>ener</t>
        </is>
      </c>
      <c r="B1931" s="5" t="inlineStr">
        <is>
          <t>all</t>
        </is>
      </c>
      <c r="C1931" s="5" t="inlineStr">
        <is>
          <t>oen</t>
        </is>
      </c>
      <c r="H1931" s="5">
        <f>INDEX(Variables!$B$5:$B$105,MATCH($A1931,Variables!$A$5:$A$105,0))&amp;IF($C1931="",""," | "&amp;INDEX(Mapping!$B$5:$B$26,MATCH($C1931,Mapping!$A$5:$A$26,0))&amp;" | "&amp;INDEX(Mapping!$B$30:$B$41,MATCH($B1931,Mapping!$A$30:$A$41,0)))</f>
        <v/>
      </c>
      <c r="I1931" s="5">
        <f>INDEX(Variables!$C$5:$C$105,MATCH($A1931,Variables!$A$5:$A$105,0))</f>
        <v/>
      </c>
      <c r="J1931" s="5">
        <f>INDEX(Variables!$E$5:$E$105,MATCH($A1931,Variables!$A$5:$A$105,0))</f>
        <v/>
      </c>
      <c r="K1931" s="25">
        <f>LOWER(Settings!$C$4)&amp;".mit."&amp;$A1931&amp;IF($C1931="","","."&amp;$C1931&amp;"."&amp;$B1931)&amp;IF(INDEX(Variables!$D$5:$D$105,MATCH($A1931,Variables!$A$5:$A$105,0))="","","."&amp;INDEX(Variables!$D$5:$D$105,MATCH($A1931,Variables!$A$5:$A$105,0)))&amp;"."&amp;K$5</f>
        <v/>
      </c>
      <c r="L1931" s="46">
        <f>SUMIFS(L$301:L$1911,$A$301:$A$1911,"ener",$C$301:$C$1911,$C1931,$B$301:$B$1911,"&lt;&gt;all")</f>
        <v/>
      </c>
      <c r="M1931" s="47">
        <f>SUMIFS(M$301:M$1911,$A$301:$A$1911,"ener",$C$301:$C$1911,$C1931,$B$301:$B$1911,"&lt;&gt;all")</f>
        <v/>
      </c>
      <c r="N1931" s="47">
        <f>SUMIFS(N$301:N$1911,$A$301:$A$1911,"ener",$C$301:$C$1911,$C1931,$B$301:$B$1911,"&lt;&gt;all")</f>
        <v/>
      </c>
      <c r="O1931" s="47">
        <f>SUMIFS(O$301:O$1911,$A$301:$A$1911,"ener",$C$301:$C$1911,$C1931,$B$301:$B$1911,"&lt;&gt;all")</f>
        <v/>
      </c>
      <c r="P1931" s="47">
        <f>SUMIFS(P$301:P$1911,$A$301:$A$1911,"ener",$C$301:$C$1911,$C1931,$B$301:$B$1911,"&lt;&gt;all")</f>
        <v/>
      </c>
      <c r="Q1931" s="47">
        <f>SUMIFS(Q$301:Q$1911,$A$301:$A$1911,"ener",$C$301:$C$1911,$C1931,$B$301:$B$1911,"&lt;&gt;all")</f>
        <v/>
      </c>
      <c r="R1931" s="47">
        <f>SUMIFS(R$301:R$1911,$A$301:$A$1911,"ener",$C$301:$C$1911,$C1931,$B$301:$B$1911,"&lt;&gt;all")</f>
        <v/>
      </c>
      <c r="S1931" s="47">
        <f>SUMIFS(S$301:S$1911,$A$301:$A$1911,"ener",$C$301:$C$1911,$C1931,$B$301:$B$1911,"&lt;&gt;all")</f>
        <v/>
      </c>
      <c r="T1931" s="47">
        <f>SUMIFS(T$301:T$1911,$A$301:$A$1911,"ener",$C$301:$C$1911,$C1931,$B$301:$B$1911,"&lt;&gt;all")</f>
        <v/>
      </c>
      <c r="U1931" s="47">
        <f>SUMIFS(U$301:U$1911,$A$301:$A$1911,"ener",$C$301:$C$1911,$C1931,$B$301:$B$1911,"&lt;&gt;all")</f>
        <v/>
      </c>
      <c r="V1931" s="47">
        <f>SUMIFS(V$301:V$1911,$A$301:$A$1911,"ener",$C$301:$C$1911,$C1931,$B$301:$B$1911,"&lt;&gt;all")</f>
        <v/>
      </c>
      <c r="W1931" s="47">
        <f>SUMIFS(W$301:W$1911,$A$301:$A$1911,"ener",$C$301:$C$1911,$C1931,$B$301:$B$1911,"&lt;&gt;all")</f>
        <v/>
      </c>
      <c r="X1931" s="47">
        <f>SUMIFS(X$301:X$1911,$A$301:$A$1911,"ener",$C$301:$C$1911,$C1931,$B$301:$B$1911,"&lt;&gt;all")</f>
        <v/>
      </c>
      <c r="Y1931" s="47">
        <f>SUMIFS(Y$301:Y$1911,$A$301:$A$1911,"ener",$C$301:$C$1911,$C1931,$B$301:$B$1911,"&lt;&gt;all")</f>
        <v/>
      </c>
      <c r="Z1931" s="47">
        <f>SUMIFS(Z$301:Z$1911,$A$301:$A$1911,"ener",$C$301:$C$1911,$C1931,$B$301:$B$1911,"&lt;&gt;all")</f>
        <v/>
      </c>
      <c r="AA1931" s="47">
        <f>SUMIFS(AA$301:AA$1911,$A$301:$A$1911,"ener",$C$301:$C$1911,$C1931,$B$301:$B$1911,"&lt;&gt;all")</f>
        <v/>
      </c>
      <c r="AB1931" s="47">
        <f>SUMIFS(AB$301:AB$1911,$A$301:$A$1911,"ener",$C$301:$C$1911,$C1931,$B$301:$B$1911,"&lt;&gt;all")</f>
        <v/>
      </c>
      <c r="AC1931" s="47">
        <f>SUMIFS(AC$301:AC$1911,$A$301:$A$1911,"ener",$C$301:$C$1911,$C1931,$B$301:$B$1911,"&lt;&gt;all")</f>
        <v/>
      </c>
      <c r="AD1931" s="47">
        <f>SUMIFS(AD$301:AD$1911,$A$301:$A$1911,"ener",$C$301:$C$1911,$C1931,$B$301:$B$1911,"&lt;&gt;all")</f>
        <v/>
      </c>
      <c r="AE1931" s="25">
        <f>LOWER(Settings!$C$4)&amp;".mit."&amp;$A1931&amp;IF($C1931="","","."&amp;$C1931&amp;"."&amp;$B1931)&amp;IF(INDEX(Variables!$D$5:$D$105,MATCH($A1931,Variables!$A$5:$A$105,0))="","","."&amp;INDEX(Variables!$D$5:$D$105,MATCH($A1931,Variables!$A$5:$A$105,0)))&amp;"."&amp;AE$5</f>
        <v/>
      </c>
      <c r="AF1931" s="46">
        <f>SUMIFS(AF$301:AF$1911,$A$301:$A$1911,"ener",$C$301:$C$1911,$C1931,$B$301:$B$1911,"&lt;&gt;all")</f>
        <v/>
      </c>
      <c r="AG1931" s="47">
        <f>SUMIFS(AG$301:AG$1911,$A$301:$A$1911,"ener",$C$301:$C$1911,$C1931,$B$301:$B$1911,"&lt;&gt;all")</f>
        <v/>
      </c>
      <c r="AH1931" s="47">
        <f>SUMIFS(AH$301:AH$1911,$A$301:$A$1911,"ener",$C$301:$C$1911,$C1931,$B$301:$B$1911,"&lt;&gt;all")</f>
        <v/>
      </c>
      <c r="AI1931" s="47">
        <f>SUMIFS(AI$301:AI$1911,$A$301:$A$1911,"ener",$C$301:$C$1911,$C1931,$B$301:$B$1911,"&lt;&gt;all")</f>
        <v/>
      </c>
      <c r="AJ1931" s="47">
        <f>SUMIFS(AJ$301:AJ$1911,$A$301:$A$1911,"ener",$C$301:$C$1911,$C1931,$B$301:$B$1911,"&lt;&gt;all")</f>
        <v/>
      </c>
      <c r="AK1931" s="47">
        <f>SUMIFS(AK$301:AK$1911,$A$301:$A$1911,"ener",$C$301:$C$1911,$C1931,$B$301:$B$1911,"&lt;&gt;all")</f>
        <v/>
      </c>
      <c r="AL1931" s="47">
        <f>SUMIFS(AL$301:AL$1911,$A$301:$A$1911,"ener",$C$301:$C$1911,$C1931,$B$301:$B$1911,"&lt;&gt;all")</f>
        <v/>
      </c>
      <c r="AM1931" s="47">
        <f>SUMIFS(AM$301:AM$1911,$A$301:$A$1911,"ener",$C$301:$C$1911,$C1931,$B$301:$B$1911,"&lt;&gt;all")</f>
        <v/>
      </c>
      <c r="AN1931" s="47">
        <f>SUMIFS(AN$301:AN$1911,$A$301:$A$1911,"ener",$C$301:$C$1911,$C1931,$B$301:$B$1911,"&lt;&gt;all")</f>
        <v/>
      </c>
      <c r="AO1931" s="47">
        <f>SUMIFS(AO$301:AO$1911,$A$301:$A$1911,"ener",$C$301:$C$1911,$C1931,$B$301:$B$1911,"&lt;&gt;all")</f>
        <v/>
      </c>
      <c r="AP1931" s="47">
        <f>SUMIFS(AP$301:AP$1911,$A$301:$A$1911,"ener",$C$301:$C$1911,$C1931,$B$301:$B$1911,"&lt;&gt;all")</f>
        <v/>
      </c>
      <c r="AQ1931" s="47">
        <f>SUMIFS(AQ$301:AQ$1911,$A$301:$A$1911,"ener",$C$301:$C$1911,$C1931,$B$301:$B$1911,"&lt;&gt;all")</f>
        <v/>
      </c>
      <c r="AR1931" s="47">
        <f>SUMIFS(AR$301:AR$1911,$A$301:$A$1911,"ener",$C$301:$C$1911,$C1931,$B$301:$B$1911,"&lt;&gt;all")</f>
        <v/>
      </c>
      <c r="AS1931" s="47">
        <f>SUMIFS(AS$301:AS$1911,$A$301:$A$1911,"ener",$C$301:$C$1911,$C1931,$B$301:$B$1911,"&lt;&gt;all")</f>
        <v/>
      </c>
      <c r="AT1931" s="47">
        <f>SUMIFS(AT$301:AT$1911,$A$301:$A$1911,"ener",$C$301:$C$1911,$C1931,$B$301:$B$1911,"&lt;&gt;all")</f>
        <v/>
      </c>
      <c r="AU1931" s="47">
        <f>SUMIFS(AU$301:AU$1911,$A$301:$A$1911,"ener",$C$301:$C$1911,$C1931,$B$301:$B$1911,"&lt;&gt;all")</f>
        <v/>
      </c>
      <c r="AV1931" s="47">
        <f>SUMIFS(AV$301:AV$1911,$A$301:$A$1911,"ener",$C$301:$C$1911,$C1931,$B$301:$B$1911,"&lt;&gt;all")</f>
        <v/>
      </c>
      <c r="AW1931" s="47">
        <f>SUMIFS(AW$301:AW$1911,$A$301:$A$1911,"ener",$C$301:$C$1911,$C1931,$B$301:$B$1911,"&lt;&gt;all")</f>
        <v/>
      </c>
      <c r="AX1931" s="47">
        <f>SUMIFS(AX$301:AX$1911,$A$301:$A$1911,"ener",$C$301:$C$1911,$C1931,$B$301:$B$1911,"&lt;&gt;all")</f>
        <v/>
      </c>
    </row>
    <row r="1932" outlineLevel="1"/>
    <row r="1933" outlineLevel="1">
      <c r="A1933" s="5" t="inlineStr">
        <is>
          <t>ener</t>
        </is>
      </c>
      <c r="B1933" s="5" t="inlineStr">
        <is>
          <t>coa</t>
        </is>
      </c>
      <c r="C1933" s="5" t="inlineStr">
        <is>
          <t>all</t>
        </is>
      </c>
      <c r="H1933" s="5">
        <f>INDEX(Variables!$B$5:$B$105,MATCH($A1933,Variables!$A$5:$A$105,0))&amp;IF($C1933="",""," | "&amp;INDEX(Mapping!$B$5:$B$26,MATCH($C1933,Mapping!$A$5:$A$26,0))&amp;" | "&amp;INDEX(Mapping!$B$30:$B$41,MATCH($B1933,Mapping!$A$30:$A$41,0)))</f>
        <v/>
      </c>
      <c r="I1933" s="5">
        <f>INDEX(Variables!$C$5:$C$105,MATCH($A1933,Variables!$A$5:$A$105,0))</f>
        <v/>
      </c>
      <c r="J1933" s="5">
        <f>INDEX(Variables!$E$5:$E$105,MATCH($A1933,Variables!$A$5:$A$105,0))</f>
        <v/>
      </c>
      <c r="K1933" s="25">
        <f>LOWER(Settings!$C$4)&amp;".mit."&amp;$A1933&amp;IF($C1933="","","."&amp;$C1933&amp;"."&amp;$B1933)&amp;IF(INDEX(Variables!$D$5:$D$105,MATCH($A1933,Variables!$A$5:$A$105,0))="","","."&amp;INDEX(Variables!$D$5:$D$105,MATCH($A1933,Variables!$A$5:$A$105,0)))&amp;"."&amp;K$5</f>
        <v/>
      </c>
      <c r="L1933" s="46">
        <f>SUMIFS(L$301:L$1911,$A$301:$A$1911,"ener",$B$301:$B$1911,$B1933)</f>
        <v/>
      </c>
      <c r="M1933" s="47">
        <f>SUMIFS(M$301:M$1911,$A$301:$A$1911,"ener",$B$301:$B$1911,$B1933)</f>
        <v/>
      </c>
      <c r="N1933" s="47">
        <f>SUMIFS(N$301:N$1911,$A$301:$A$1911,"ener",$B$301:$B$1911,$B1933)</f>
        <v/>
      </c>
      <c r="O1933" s="47">
        <f>SUMIFS(O$301:O$1911,$A$301:$A$1911,"ener",$B$301:$B$1911,$B1933)</f>
        <v/>
      </c>
      <c r="P1933" s="47">
        <f>SUMIFS(P$301:P$1911,$A$301:$A$1911,"ener",$B$301:$B$1911,$B1933)</f>
        <v/>
      </c>
      <c r="Q1933" s="47">
        <f>SUMIFS(Q$301:Q$1911,$A$301:$A$1911,"ener",$B$301:$B$1911,$B1933)</f>
        <v/>
      </c>
      <c r="R1933" s="47">
        <f>SUMIFS(R$301:R$1911,$A$301:$A$1911,"ener",$B$301:$B$1911,$B1933)</f>
        <v/>
      </c>
      <c r="S1933" s="47">
        <f>SUMIFS(S$301:S$1911,$A$301:$A$1911,"ener",$B$301:$B$1911,$B1933)</f>
        <v/>
      </c>
      <c r="T1933" s="47">
        <f>SUMIFS(T$301:T$1911,$A$301:$A$1911,"ener",$B$301:$B$1911,$B1933)</f>
        <v/>
      </c>
      <c r="U1933" s="47">
        <f>SUMIFS(U$301:U$1911,$A$301:$A$1911,"ener",$B$301:$B$1911,$B1933)</f>
        <v/>
      </c>
      <c r="V1933" s="47">
        <f>SUMIFS(V$301:V$1911,$A$301:$A$1911,"ener",$B$301:$B$1911,$B1933)</f>
        <v/>
      </c>
      <c r="W1933" s="47">
        <f>SUMIFS(W$301:W$1911,$A$301:$A$1911,"ener",$B$301:$B$1911,$B1933)</f>
        <v/>
      </c>
      <c r="X1933" s="47">
        <f>SUMIFS(X$301:X$1911,$A$301:$A$1911,"ener",$B$301:$B$1911,$B1933)</f>
        <v/>
      </c>
      <c r="Y1933" s="47">
        <f>SUMIFS(Y$301:Y$1911,$A$301:$A$1911,"ener",$B$301:$B$1911,$B1933)</f>
        <v/>
      </c>
      <c r="Z1933" s="47">
        <f>SUMIFS(Z$301:Z$1911,$A$301:$A$1911,"ener",$B$301:$B$1911,$B1933)</f>
        <v/>
      </c>
      <c r="AA1933" s="47">
        <f>SUMIFS(AA$301:AA$1911,$A$301:$A$1911,"ener",$B$301:$B$1911,$B1933)</f>
        <v/>
      </c>
      <c r="AB1933" s="47">
        <f>SUMIFS(AB$301:AB$1911,$A$301:$A$1911,"ener",$B$301:$B$1911,$B1933)</f>
        <v/>
      </c>
      <c r="AC1933" s="47">
        <f>SUMIFS(AC$301:AC$1911,$A$301:$A$1911,"ener",$B$301:$B$1911,$B1933)</f>
        <v/>
      </c>
      <c r="AD1933" s="47">
        <f>SUMIFS(AD$301:AD$1911,$A$301:$A$1911,"ener",$B$301:$B$1911,$B1933)</f>
        <v/>
      </c>
      <c r="AE1933" s="25">
        <f>LOWER(Settings!$C$4)&amp;".mit."&amp;$A1933&amp;IF($C1933="","","."&amp;$C1933&amp;"."&amp;$B1933)&amp;IF(INDEX(Variables!$D$5:$D$105,MATCH($A1933,Variables!$A$5:$A$105,0))="","","."&amp;INDEX(Variables!$D$5:$D$105,MATCH($A1933,Variables!$A$5:$A$105,0)))&amp;"."&amp;AE$5</f>
        <v/>
      </c>
      <c r="AF1933" s="46">
        <f>SUMIFS(AF$301:AF$1911,$A$301:$A$1911,"ener",$B$301:$B$1911,$B1933)</f>
        <v/>
      </c>
      <c r="AG1933" s="47">
        <f>SUMIFS(AG$301:AG$1911,$A$301:$A$1911,"ener",$B$301:$B$1911,$B1933)</f>
        <v/>
      </c>
      <c r="AH1933" s="47">
        <f>SUMIFS(AH$301:AH$1911,$A$301:$A$1911,"ener",$B$301:$B$1911,$B1933)</f>
        <v/>
      </c>
      <c r="AI1933" s="47">
        <f>SUMIFS(AI$301:AI$1911,$A$301:$A$1911,"ener",$B$301:$B$1911,$B1933)</f>
        <v/>
      </c>
      <c r="AJ1933" s="47">
        <f>SUMIFS(AJ$301:AJ$1911,$A$301:$A$1911,"ener",$B$301:$B$1911,$B1933)</f>
        <v/>
      </c>
      <c r="AK1933" s="47">
        <f>SUMIFS(AK$301:AK$1911,$A$301:$A$1911,"ener",$B$301:$B$1911,$B1933)</f>
        <v/>
      </c>
      <c r="AL1933" s="47">
        <f>SUMIFS(AL$301:AL$1911,$A$301:$A$1911,"ener",$B$301:$B$1911,$B1933)</f>
        <v/>
      </c>
      <c r="AM1933" s="47">
        <f>SUMIFS(AM$301:AM$1911,$A$301:$A$1911,"ener",$B$301:$B$1911,$B1933)</f>
        <v/>
      </c>
      <c r="AN1933" s="47">
        <f>SUMIFS(AN$301:AN$1911,$A$301:$A$1911,"ener",$B$301:$B$1911,$B1933)</f>
        <v/>
      </c>
      <c r="AO1933" s="47">
        <f>SUMIFS(AO$301:AO$1911,$A$301:$A$1911,"ener",$B$301:$B$1911,$B1933)</f>
        <v/>
      </c>
      <c r="AP1933" s="47">
        <f>SUMIFS(AP$301:AP$1911,$A$301:$A$1911,"ener",$B$301:$B$1911,$B1933)</f>
        <v/>
      </c>
      <c r="AQ1933" s="47">
        <f>SUMIFS(AQ$301:AQ$1911,$A$301:$A$1911,"ener",$B$301:$B$1911,$B1933)</f>
        <v/>
      </c>
      <c r="AR1933" s="47">
        <f>SUMIFS(AR$301:AR$1911,$A$301:$A$1911,"ener",$B$301:$B$1911,$B1933)</f>
        <v/>
      </c>
      <c r="AS1933" s="47">
        <f>SUMIFS(AS$301:AS$1911,$A$301:$A$1911,"ener",$B$301:$B$1911,$B1933)</f>
        <v/>
      </c>
      <c r="AT1933" s="47">
        <f>SUMIFS(AT$301:AT$1911,$A$301:$A$1911,"ener",$B$301:$B$1911,$B1933)</f>
        <v/>
      </c>
      <c r="AU1933" s="47">
        <f>SUMIFS(AU$301:AU$1911,$A$301:$A$1911,"ener",$B$301:$B$1911,$B1933)</f>
        <v/>
      </c>
      <c r="AV1933" s="47">
        <f>SUMIFS(AV$301:AV$1911,$A$301:$A$1911,"ener",$B$301:$B$1911,$B1933)</f>
        <v/>
      </c>
      <c r="AW1933" s="47">
        <f>SUMIFS(AW$301:AW$1911,$A$301:$A$1911,"ener",$B$301:$B$1911,$B1933)</f>
        <v/>
      </c>
      <c r="AX1933" s="47">
        <f>SUMIFS(AX$301:AX$1911,$A$301:$A$1911,"ener",$B$301:$B$1911,$B1933)</f>
        <v/>
      </c>
    </row>
    <row r="1934" outlineLevel="1">
      <c r="A1934" s="5" t="inlineStr">
        <is>
          <t>ener</t>
        </is>
      </c>
      <c r="B1934" s="5" t="inlineStr">
        <is>
          <t>nga</t>
        </is>
      </c>
      <c r="C1934" s="5" t="inlineStr">
        <is>
          <t>all</t>
        </is>
      </c>
      <c r="H1934" s="5">
        <f>INDEX(Variables!$B$5:$B$105,MATCH($A1934,Variables!$A$5:$A$105,0))&amp;IF($C1934="",""," | "&amp;INDEX(Mapping!$B$5:$B$26,MATCH($C1934,Mapping!$A$5:$A$26,0))&amp;" | "&amp;INDEX(Mapping!$B$30:$B$41,MATCH($B1934,Mapping!$A$30:$A$41,0)))</f>
        <v/>
      </c>
      <c r="I1934" s="5">
        <f>INDEX(Variables!$C$5:$C$105,MATCH($A1934,Variables!$A$5:$A$105,0))</f>
        <v/>
      </c>
      <c r="J1934" s="5">
        <f>INDEX(Variables!$E$5:$E$105,MATCH($A1934,Variables!$A$5:$A$105,0))</f>
        <v/>
      </c>
      <c r="K1934" s="25">
        <f>LOWER(Settings!$C$4)&amp;".mit."&amp;$A1934&amp;IF($C1934="","","."&amp;$C1934&amp;"."&amp;$B1934)&amp;IF(INDEX(Variables!$D$5:$D$105,MATCH($A1934,Variables!$A$5:$A$105,0))="","","."&amp;INDEX(Variables!$D$5:$D$105,MATCH($A1934,Variables!$A$5:$A$105,0)))&amp;"."&amp;K$5</f>
        <v/>
      </c>
      <c r="L1934" s="46">
        <f>SUMIFS(L$301:L$1911,$A$301:$A$1911,"ener",$B$301:$B$1911,$B1934)</f>
        <v/>
      </c>
      <c r="M1934" s="47">
        <f>SUMIFS(M$301:M$1911,$A$301:$A$1911,"ener",$B$301:$B$1911,$B1934)</f>
        <v/>
      </c>
      <c r="N1934" s="47">
        <f>SUMIFS(N$301:N$1911,$A$301:$A$1911,"ener",$B$301:$B$1911,$B1934)</f>
        <v/>
      </c>
      <c r="O1934" s="47">
        <f>SUMIFS(O$301:O$1911,$A$301:$A$1911,"ener",$B$301:$B$1911,$B1934)</f>
        <v/>
      </c>
      <c r="P1934" s="47">
        <f>SUMIFS(P$301:P$1911,$A$301:$A$1911,"ener",$B$301:$B$1911,$B1934)</f>
        <v/>
      </c>
      <c r="Q1934" s="47">
        <f>SUMIFS(Q$301:Q$1911,$A$301:$A$1911,"ener",$B$301:$B$1911,$B1934)</f>
        <v/>
      </c>
      <c r="R1934" s="47">
        <f>SUMIFS(R$301:R$1911,$A$301:$A$1911,"ener",$B$301:$B$1911,$B1934)</f>
        <v/>
      </c>
      <c r="S1934" s="47">
        <f>SUMIFS(S$301:S$1911,$A$301:$A$1911,"ener",$B$301:$B$1911,$B1934)</f>
        <v/>
      </c>
      <c r="T1934" s="47">
        <f>SUMIFS(T$301:T$1911,$A$301:$A$1911,"ener",$B$301:$B$1911,$B1934)</f>
        <v/>
      </c>
      <c r="U1934" s="47">
        <f>SUMIFS(U$301:U$1911,$A$301:$A$1911,"ener",$B$301:$B$1911,$B1934)</f>
        <v/>
      </c>
      <c r="V1934" s="47">
        <f>SUMIFS(V$301:V$1911,$A$301:$A$1911,"ener",$B$301:$B$1911,$B1934)</f>
        <v/>
      </c>
      <c r="W1934" s="47">
        <f>SUMIFS(W$301:W$1911,$A$301:$A$1911,"ener",$B$301:$B$1911,$B1934)</f>
        <v/>
      </c>
      <c r="X1934" s="47">
        <f>SUMIFS(X$301:X$1911,$A$301:$A$1911,"ener",$B$301:$B$1911,$B1934)</f>
        <v/>
      </c>
      <c r="Y1934" s="47">
        <f>SUMIFS(Y$301:Y$1911,$A$301:$A$1911,"ener",$B$301:$B$1911,$B1934)</f>
        <v/>
      </c>
      <c r="Z1934" s="47">
        <f>SUMIFS(Z$301:Z$1911,$A$301:$A$1911,"ener",$B$301:$B$1911,$B1934)</f>
        <v/>
      </c>
      <c r="AA1934" s="47">
        <f>SUMIFS(AA$301:AA$1911,$A$301:$A$1911,"ener",$B$301:$B$1911,$B1934)</f>
        <v/>
      </c>
      <c r="AB1934" s="47">
        <f>SUMIFS(AB$301:AB$1911,$A$301:$A$1911,"ener",$B$301:$B$1911,$B1934)</f>
        <v/>
      </c>
      <c r="AC1934" s="47">
        <f>SUMIFS(AC$301:AC$1911,$A$301:$A$1911,"ener",$B$301:$B$1911,$B1934)</f>
        <v/>
      </c>
      <c r="AD1934" s="47">
        <f>SUMIFS(AD$301:AD$1911,$A$301:$A$1911,"ener",$B$301:$B$1911,$B1934)</f>
        <v/>
      </c>
      <c r="AE1934" s="25">
        <f>LOWER(Settings!$C$4)&amp;".mit."&amp;$A1934&amp;IF($C1934="","","."&amp;$C1934&amp;"."&amp;$B1934)&amp;IF(INDEX(Variables!$D$5:$D$105,MATCH($A1934,Variables!$A$5:$A$105,0))="","","."&amp;INDEX(Variables!$D$5:$D$105,MATCH($A1934,Variables!$A$5:$A$105,0)))&amp;"."&amp;AE$5</f>
        <v/>
      </c>
      <c r="AF1934" s="46">
        <f>SUMIFS(AF$301:AF$1911,$A$301:$A$1911,"ener",$B$301:$B$1911,$B1934)</f>
        <v/>
      </c>
      <c r="AG1934" s="47">
        <f>SUMIFS(AG$301:AG$1911,$A$301:$A$1911,"ener",$B$301:$B$1911,$B1934)</f>
        <v/>
      </c>
      <c r="AH1934" s="47">
        <f>SUMIFS(AH$301:AH$1911,$A$301:$A$1911,"ener",$B$301:$B$1911,$B1934)</f>
        <v/>
      </c>
      <c r="AI1934" s="47">
        <f>SUMIFS(AI$301:AI$1911,$A$301:$A$1911,"ener",$B$301:$B$1911,$B1934)</f>
        <v/>
      </c>
      <c r="AJ1934" s="47">
        <f>SUMIFS(AJ$301:AJ$1911,$A$301:$A$1911,"ener",$B$301:$B$1911,$B1934)</f>
        <v/>
      </c>
      <c r="AK1934" s="47">
        <f>SUMIFS(AK$301:AK$1911,$A$301:$A$1911,"ener",$B$301:$B$1911,$B1934)</f>
        <v/>
      </c>
      <c r="AL1934" s="47">
        <f>SUMIFS(AL$301:AL$1911,$A$301:$A$1911,"ener",$B$301:$B$1911,$B1934)</f>
        <v/>
      </c>
      <c r="AM1934" s="47">
        <f>SUMIFS(AM$301:AM$1911,$A$301:$A$1911,"ener",$B$301:$B$1911,$B1934)</f>
        <v/>
      </c>
      <c r="AN1934" s="47">
        <f>SUMIFS(AN$301:AN$1911,$A$301:$A$1911,"ener",$B$301:$B$1911,$B1934)</f>
        <v/>
      </c>
      <c r="AO1934" s="47">
        <f>SUMIFS(AO$301:AO$1911,$A$301:$A$1911,"ener",$B$301:$B$1911,$B1934)</f>
        <v/>
      </c>
      <c r="AP1934" s="47">
        <f>SUMIFS(AP$301:AP$1911,$A$301:$A$1911,"ener",$B$301:$B$1911,$B1934)</f>
        <v/>
      </c>
      <c r="AQ1934" s="47">
        <f>SUMIFS(AQ$301:AQ$1911,$A$301:$A$1911,"ener",$B$301:$B$1911,$B1934)</f>
        <v/>
      </c>
      <c r="AR1934" s="47">
        <f>SUMIFS(AR$301:AR$1911,$A$301:$A$1911,"ener",$B$301:$B$1911,$B1934)</f>
        <v/>
      </c>
      <c r="AS1934" s="47">
        <f>SUMIFS(AS$301:AS$1911,$A$301:$A$1911,"ener",$B$301:$B$1911,$B1934)</f>
        <v/>
      </c>
      <c r="AT1934" s="47">
        <f>SUMIFS(AT$301:AT$1911,$A$301:$A$1911,"ener",$B$301:$B$1911,$B1934)</f>
        <v/>
      </c>
      <c r="AU1934" s="47">
        <f>SUMIFS(AU$301:AU$1911,$A$301:$A$1911,"ener",$B$301:$B$1911,$B1934)</f>
        <v/>
      </c>
      <c r="AV1934" s="47">
        <f>SUMIFS(AV$301:AV$1911,$A$301:$A$1911,"ener",$B$301:$B$1911,$B1934)</f>
        <v/>
      </c>
      <c r="AW1934" s="47">
        <f>SUMIFS(AW$301:AW$1911,$A$301:$A$1911,"ener",$B$301:$B$1911,$B1934)</f>
        <v/>
      </c>
      <c r="AX1934" s="47">
        <f>SUMIFS(AX$301:AX$1911,$A$301:$A$1911,"ener",$B$301:$B$1911,$B1934)</f>
        <v/>
      </c>
    </row>
    <row r="1935" outlineLevel="1">
      <c r="A1935" s="5" t="inlineStr">
        <is>
          <t>ener</t>
        </is>
      </c>
      <c r="B1935" s="5" t="inlineStr">
        <is>
          <t>gso</t>
        </is>
      </c>
      <c r="C1935" s="5" t="inlineStr">
        <is>
          <t>all</t>
        </is>
      </c>
      <c r="H1935" s="5">
        <f>INDEX(Variables!$B$5:$B$105,MATCH($A1935,Variables!$A$5:$A$105,0))&amp;IF($C1935="",""," | "&amp;INDEX(Mapping!$B$5:$B$26,MATCH($C1935,Mapping!$A$5:$A$26,0))&amp;" | "&amp;INDEX(Mapping!$B$30:$B$41,MATCH($B1935,Mapping!$A$30:$A$41,0)))</f>
        <v/>
      </c>
      <c r="I1935" s="5">
        <f>INDEX(Variables!$C$5:$C$105,MATCH($A1935,Variables!$A$5:$A$105,0))</f>
        <v/>
      </c>
      <c r="J1935" s="5">
        <f>INDEX(Variables!$E$5:$E$105,MATCH($A1935,Variables!$A$5:$A$105,0))</f>
        <v/>
      </c>
      <c r="K1935" s="25">
        <f>LOWER(Settings!$C$4)&amp;".mit."&amp;$A1935&amp;IF($C1935="","","."&amp;$C1935&amp;"."&amp;$B1935)&amp;IF(INDEX(Variables!$D$5:$D$105,MATCH($A1935,Variables!$A$5:$A$105,0))="","","."&amp;INDEX(Variables!$D$5:$D$105,MATCH($A1935,Variables!$A$5:$A$105,0)))&amp;"."&amp;K$5</f>
        <v/>
      </c>
      <c r="L1935" s="46">
        <f>SUMIFS(L$301:L$1911,$A$301:$A$1911,"ener",$B$301:$B$1911,$B1935)</f>
        <v/>
      </c>
      <c r="M1935" s="47">
        <f>SUMIFS(M$301:M$1911,$A$301:$A$1911,"ener",$B$301:$B$1911,$B1935)</f>
        <v/>
      </c>
      <c r="N1935" s="47">
        <f>SUMIFS(N$301:N$1911,$A$301:$A$1911,"ener",$B$301:$B$1911,$B1935)</f>
        <v/>
      </c>
      <c r="O1935" s="47">
        <f>SUMIFS(O$301:O$1911,$A$301:$A$1911,"ener",$B$301:$B$1911,$B1935)</f>
        <v/>
      </c>
      <c r="P1935" s="47">
        <f>SUMIFS(P$301:P$1911,$A$301:$A$1911,"ener",$B$301:$B$1911,$B1935)</f>
        <v/>
      </c>
      <c r="Q1935" s="47">
        <f>SUMIFS(Q$301:Q$1911,$A$301:$A$1911,"ener",$B$301:$B$1911,$B1935)</f>
        <v/>
      </c>
      <c r="R1935" s="47">
        <f>SUMIFS(R$301:R$1911,$A$301:$A$1911,"ener",$B$301:$B$1911,$B1935)</f>
        <v/>
      </c>
      <c r="S1935" s="47">
        <f>SUMIFS(S$301:S$1911,$A$301:$A$1911,"ener",$B$301:$B$1911,$B1935)</f>
        <v/>
      </c>
      <c r="T1935" s="47">
        <f>SUMIFS(T$301:T$1911,$A$301:$A$1911,"ener",$B$301:$B$1911,$B1935)</f>
        <v/>
      </c>
      <c r="U1935" s="47">
        <f>SUMIFS(U$301:U$1911,$A$301:$A$1911,"ener",$B$301:$B$1911,$B1935)</f>
        <v/>
      </c>
      <c r="V1935" s="47">
        <f>SUMIFS(V$301:V$1911,$A$301:$A$1911,"ener",$B$301:$B$1911,$B1935)</f>
        <v/>
      </c>
      <c r="W1935" s="47">
        <f>SUMIFS(W$301:W$1911,$A$301:$A$1911,"ener",$B$301:$B$1911,$B1935)</f>
        <v/>
      </c>
      <c r="X1935" s="47">
        <f>SUMIFS(X$301:X$1911,$A$301:$A$1911,"ener",$B$301:$B$1911,$B1935)</f>
        <v/>
      </c>
      <c r="Y1935" s="47">
        <f>SUMIFS(Y$301:Y$1911,$A$301:$A$1911,"ener",$B$301:$B$1911,$B1935)</f>
        <v/>
      </c>
      <c r="Z1935" s="47">
        <f>SUMIFS(Z$301:Z$1911,$A$301:$A$1911,"ener",$B$301:$B$1911,$B1935)</f>
        <v/>
      </c>
      <c r="AA1935" s="47">
        <f>SUMIFS(AA$301:AA$1911,$A$301:$A$1911,"ener",$B$301:$B$1911,$B1935)</f>
        <v/>
      </c>
      <c r="AB1935" s="47">
        <f>SUMIFS(AB$301:AB$1911,$A$301:$A$1911,"ener",$B$301:$B$1911,$B1935)</f>
        <v/>
      </c>
      <c r="AC1935" s="47">
        <f>SUMIFS(AC$301:AC$1911,$A$301:$A$1911,"ener",$B$301:$B$1911,$B1935)</f>
        <v/>
      </c>
      <c r="AD1935" s="47">
        <f>SUMIFS(AD$301:AD$1911,$A$301:$A$1911,"ener",$B$301:$B$1911,$B1935)</f>
        <v/>
      </c>
      <c r="AE1935" s="25">
        <f>LOWER(Settings!$C$4)&amp;".mit."&amp;$A1935&amp;IF($C1935="","","."&amp;$C1935&amp;"."&amp;$B1935)&amp;IF(INDEX(Variables!$D$5:$D$105,MATCH($A1935,Variables!$A$5:$A$105,0))="","","."&amp;INDEX(Variables!$D$5:$D$105,MATCH($A1935,Variables!$A$5:$A$105,0)))&amp;"."&amp;AE$5</f>
        <v/>
      </c>
      <c r="AF1935" s="46">
        <f>SUMIFS(AF$301:AF$1911,$A$301:$A$1911,"ener",$B$301:$B$1911,$B1935)</f>
        <v/>
      </c>
      <c r="AG1935" s="47">
        <f>SUMIFS(AG$301:AG$1911,$A$301:$A$1911,"ener",$B$301:$B$1911,$B1935)</f>
        <v/>
      </c>
      <c r="AH1935" s="47">
        <f>SUMIFS(AH$301:AH$1911,$A$301:$A$1911,"ener",$B$301:$B$1911,$B1935)</f>
        <v/>
      </c>
      <c r="AI1935" s="47">
        <f>SUMIFS(AI$301:AI$1911,$A$301:$A$1911,"ener",$B$301:$B$1911,$B1935)</f>
        <v/>
      </c>
      <c r="AJ1935" s="47">
        <f>SUMIFS(AJ$301:AJ$1911,$A$301:$A$1911,"ener",$B$301:$B$1911,$B1935)</f>
        <v/>
      </c>
      <c r="AK1935" s="47">
        <f>SUMIFS(AK$301:AK$1911,$A$301:$A$1911,"ener",$B$301:$B$1911,$B1935)</f>
        <v/>
      </c>
      <c r="AL1935" s="47">
        <f>SUMIFS(AL$301:AL$1911,$A$301:$A$1911,"ener",$B$301:$B$1911,$B1935)</f>
        <v/>
      </c>
      <c r="AM1935" s="47">
        <f>SUMIFS(AM$301:AM$1911,$A$301:$A$1911,"ener",$B$301:$B$1911,$B1935)</f>
        <v/>
      </c>
      <c r="AN1935" s="47">
        <f>SUMIFS(AN$301:AN$1911,$A$301:$A$1911,"ener",$B$301:$B$1911,$B1935)</f>
        <v/>
      </c>
      <c r="AO1935" s="47">
        <f>SUMIFS(AO$301:AO$1911,$A$301:$A$1911,"ener",$B$301:$B$1911,$B1935)</f>
        <v/>
      </c>
      <c r="AP1935" s="47">
        <f>SUMIFS(AP$301:AP$1911,$A$301:$A$1911,"ener",$B$301:$B$1911,$B1935)</f>
        <v/>
      </c>
      <c r="AQ1935" s="47">
        <f>SUMIFS(AQ$301:AQ$1911,$A$301:$A$1911,"ener",$B$301:$B$1911,$B1935)</f>
        <v/>
      </c>
      <c r="AR1935" s="47">
        <f>SUMIFS(AR$301:AR$1911,$A$301:$A$1911,"ener",$B$301:$B$1911,$B1935)</f>
        <v/>
      </c>
      <c r="AS1935" s="47">
        <f>SUMIFS(AS$301:AS$1911,$A$301:$A$1911,"ener",$B$301:$B$1911,$B1935)</f>
        <v/>
      </c>
      <c r="AT1935" s="47">
        <f>SUMIFS(AT$301:AT$1911,$A$301:$A$1911,"ener",$B$301:$B$1911,$B1935)</f>
        <v/>
      </c>
      <c r="AU1935" s="47">
        <f>SUMIFS(AU$301:AU$1911,$A$301:$A$1911,"ener",$B$301:$B$1911,$B1935)</f>
        <v/>
      </c>
      <c r="AV1935" s="47">
        <f>SUMIFS(AV$301:AV$1911,$A$301:$A$1911,"ener",$B$301:$B$1911,$B1935)</f>
        <v/>
      </c>
      <c r="AW1935" s="47">
        <f>SUMIFS(AW$301:AW$1911,$A$301:$A$1911,"ener",$B$301:$B$1911,$B1935)</f>
        <v/>
      </c>
      <c r="AX1935" s="47">
        <f>SUMIFS(AX$301:AX$1911,$A$301:$A$1911,"ener",$B$301:$B$1911,$B1935)</f>
        <v/>
      </c>
    </row>
    <row r="1936" outlineLevel="1">
      <c r="A1936" s="5" t="inlineStr">
        <is>
          <t>ener</t>
        </is>
      </c>
      <c r="B1936" s="5" t="inlineStr">
        <is>
          <t>die</t>
        </is>
      </c>
      <c r="C1936" s="5" t="inlineStr">
        <is>
          <t>all</t>
        </is>
      </c>
      <c r="H1936" s="5">
        <f>INDEX(Variables!$B$5:$B$105,MATCH($A1936,Variables!$A$5:$A$105,0))&amp;IF($C1936="",""," | "&amp;INDEX(Mapping!$B$5:$B$26,MATCH($C1936,Mapping!$A$5:$A$26,0))&amp;" | "&amp;INDEX(Mapping!$B$30:$B$41,MATCH($B1936,Mapping!$A$30:$A$41,0)))</f>
        <v/>
      </c>
      <c r="I1936" s="5">
        <f>INDEX(Variables!$C$5:$C$105,MATCH($A1936,Variables!$A$5:$A$105,0))</f>
        <v/>
      </c>
      <c r="J1936" s="5">
        <f>INDEX(Variables!$E$5:$E$105,MATCH($A1936,Variables!$A$5:$A$105,0))</f>
        <v/>
      </c>
      <c r="K1936" s="25">
        <f>LOWER(Settings!$C$4)&amp;".mit."&amp;$A1936&amp;IF($C1936="","","."&amp;$C1936&amp;"."&amp;$B1936)&amp;IF(INDEX(Variables!$D$5:$D$105,MATCH($A1936,Variables!$A$5:$A$105,0))="","","."&amp;INDEX(Variables!$D$5:$D$105,MATCH($A1936,Variables!$A$5:$A$105,0)))&amp;"."&amp;K$5</f>
        <v/>
      </c>
      <c r="L1936" s="46">
        <f>SUMIFS(L$301:L$1911,$A$301:$A$1911,"ener",$B$301:$B$1911,$B1936)</f>
        <v/>
      </c>
      <c r="M1936" s="47">
        <f>SUMIFS(M$301:M$1911,$A$301:$A$1911,"ener",$B$301:$B$1911,$B1936)</f>
        <v/>
      </c>
      <c r="N1936" s="47">
        <f>SUMIFS(N$301:N$1911,$A$301:$A$1911,"ener",$B$301:$B$1911,$B1936)</f>
        <v/>
      </c>
      <c r="O1936" s="47">
        <f>SUMIFS(O$301:O$1911,$A$301:$A$1911,"ener",$B$301:$B$1911,$B1936)</f>
        <v/>
      </c>
      <c r="P1936" s="47">
        <f>SUMIFS(P$301:P$1911,$A$301:$A$1911,"ener",$B$301:$B$1911,$B1936)</f>
        <v/>
      </c>
      <c r="Q1936" s="47">
        <f>SUMIFS(Q$301:Q$1911,$A$301:$A$1911,"ener",$B$301:$B$1911,$B1936)</f>
        <v/>
      </c>
      <c r="R1936" s="47">
        <f>SUMIFS(R$301:R$1911,$A$301:$A$1911,"ener",$B$301:$B$1911,$B1936)</f>
        <v/>
      </c>
      <c r="S1936" s="47">
        <f>SUMIFS(S$301:S$1911,$A$301:$A$1911,"ener",$B$301:$B$1911,$B1936)</f>
        <v/>
      </c>
      <c r="T1936" s="47">
        <f>SUMIFS(T$301:T$1911,$A$301:$A$1911,"ener",$B$301:$B$1911,$B1936)</f>
        <v/>
      </c>
      <c r="U1936" s="47">
        <f>SUMIFS(U$301:U$1911,$A$301:$A$1911,"ener",$B$301:$B$1911,$B1936)</f>
        <v/>
      </c>
      <c r="V1936" s="47">
        <f>SUMIFS(V$301:V$1911,$A$301:$A$1911,"ener",$B$301:$B$1911,$B1936)</f>
        <v/>
      </c>
      <c r="W1936" s="47">
        <f>SUMIFS(W$301:W$1911,$A$301:$A$1911,"ener",$B$301:$B$1911,$B1936)</f>
        <v/>
      </c>
      <c r="X1936" s="47">
        <f>SUMIFS(X$301:X$1911,$A$301:$A$1911,"ener",$B$301:$B$1911,$B1936)</f>
        <v/>
      </c>
      <c r="Y1936" s="47">
        <f>SUMIFS(Y$301:Y$1911,$A$301:$A$1911,"ener",$B$301:$B$1911,$B1936)</f>
        <v/>
      </c>
      <c r="Z1936" s="47">
        <f>SUMIFS(Z$301:Z$1911,$A$301:$A$1911,"ener",$B$301:$B$1911,$B1936)</f>
        <v/>
      </c>
      <c r="AA1936" s="47">
        <f>SUMIFS(AA$301:AA$1911,$A$301:$A$1911,"ener",$B$301:$B$1911,$B1936)</f>
        <v/>
      </c>
      <c r="AB1936" s="47">
        <f>SUMIFS(AB$301:AB$1911,$A$301:$A$1911,"ener",$B$301:$B$1911,$B1936)</f>
        <v/>
      </c>
      <c r="AC1936" s="47">
        <f>SUMIFS(AC$301:AC$1911,$A$301:$A$1911,"ener",$B$301:$B$1911,$B1936)</f>
        <v/>
      </c>
      <c r="AD1936" s="47">
        <f>SUMIFS(AD$301:AD$1911,$A$301:$A$1911,"ener",$B$301:$B$1911,$B1936)</f>
        <v/>
      </c>
      <c r="AE1936" s="25">
        <f>LOWER(Settings!$C$4)&amp;".mit."&amp;$A1936&amp;IF($C1936="","","."&amp;$C1936&amp;"."&amp;$B1936)&amp;IF(INDEX(Variables!$D$5:$D$105,MATCH($A1936,Variables!$A$5:$A$105,0))="","","."&amp;INDEX(Variables!$D$5:$D$105,MATCH($A1936,Variables!$A$5:$A$105,0)))&amp;"."&amp;AE$5</f>
        <v/>
      </c>
      <c r="AF1936" s="46">
        <f>SUMIFS(AF$301:AF$1911,$A$301:$A$1911,"ener",$B$301:$B$1911,$B1936)</f>
        <v/>
      </c>
      <c r="AG1936" s="47">
        <f>SUMIFS(AG$301:AG$1911,$A$301:$A$1911,"ener",$B$301:$B$1911,$B1936)</f>
        <v/>
      </c>
      <c r="AH1936" s="47">
        <f>SUMIFS(AH$301:AH$1911,$A$301:$A$1911,"ener",$B$301:$B$1911,$B1936)</f>
        <v/>
      </c>
      <c r="AI1936" s="47">
        <f>SUMIFS(AI$301:AI$1911,$A$301:$A$1911,"ener",$B$301:$B$1911,$B1936)</f>
        <v/>
      </c>
      <c r="AJ1936" s="47">
        <f>SUMIFS(AJ$301:AJ$1911,$A$301:$A$1911,"ener",$B$301:$B$1911,$B1936)</f>
        <v/>
      </c>
      <c r="AK1936" s="47">
        <f>SUMIFS(AK$301:AK$1911,$A$301:$A$1911,"ener",$B$301:$B$1911,$B1936)</f>
        <v/>
      </c>
      <c r="AL1936" s="47">
        <f>SUMIFS(AL$301:AL$1911,$A$301:$A$1911,"ener",$B$301:$B$1911,$B1936)</f>
        <v/>
      </c>
      <c r="AM1936" s="47">
        <f>SUMIFS(AM$301:AM$1911,$A$301:$A$1911,"ener",$B$301:$B$1911,$B1936)</f>
        <v/>
      </c>
      <c r="AN1936" s="47">
        <f>SUMIFS(AN$301:AN$1911,$A$301:$A$1911,"ener",$B$301:$B$1911,$B1936)</f>
        <v/>
      </c>
      <c r="AO1936" s="47">
        <f>SUMIFS(AO$301:AO$1911,$A$301:$A$1911,"ener",$B$301:$B$1911,$B1936)</f>
        <v/>
      </c>
      <c r="AP1936" s="47">
        <f>SUMIFS(AP$301:AP$1911,$A$301:$A$1911,"ener",$B$301:$B$1911,$B1936)</f>
        <v/>
      </c>
      <c r="AQ1936" s="47">
        <f>SUMIFS(AQ$301:AQ$1911,$A$301:$A$1911,"ener",$B$301:$B$1911,$B1936)</f>
        <v/>
      </c>
      <c r="AR1936" s="47">
        <f>SUMIFS(AR$301:AR$1911,$A$301:$A$1911,"ener",$B$301:$B$1911,$B1936)</f>
        <v/>
      </c>
      <c r="AS1936" s="47">
        <f>SUMIFS(AS$301:AS$1911,$A$301:$A$1911,"ener",$B$301:$B$1911,$B1936)</f>
        <v/>
      </c>
      <c r="AT1936" s="47">
        <f>SUMIFS(AT$301:AT$1911,$A$301:$A$1911,"ener",$B$301:$B$1911,$B1936)</f>
        <v/>
      </c>
      <c r="AU1936" s="47">
        <f>SUMIFS(AU$301:AU$1911,$A$301:$A$1911,"ener",$B$301:$B$1911,$B1936)</f>
        <v/>
      </c>
      <c r="AV1936" s="47">
        <f>SUMIFS(AV$301:AV$1911,$A$301:$A$1911,"ener",$B$301:$B$1911,$B1936)</f>
        <v/>
      </c>
      <c r="AW1936" s="47">
        <f>SUMIFS(AW$301:AW$1911,$A$301:$A$1911,"ener",$B$301:$B$1911,$B1936)</f>
        <v/>
      </c>
      <c r="AX1936" s="47">
        <f>SUMIFS(AX$301:AX$1911,$A$301:$A$1911,"ener",$B$301:$B$1911,$B1936)</f>
        <v/>
      </c>
    </row>
    <row r="1937" outlineLevel="1">
      <c r="A1937" s="5" t="inlineStr">
        <is>
          <t>ener</t>
        </is>
      </c>
      <c r="B1937" s="5" t="inlineStr">
        <is>
          <t>lpg</t>
        </is>
      </c>
      <c r="C1937" s="5" t="inlineStr">
        <is>
          <t>all</t>
        </is>
      </c>
      <c r="H1937" s="5">
        <f>INDEX(Variables!$B$5:$B$105,MATCH($A1937,Variables!$A$5:$A$105,0))&amp;IF($C1937="",""," | "&amp;INDEX(Mapping!$B$5:$B$26,MATCH($C1937,Mapping!$A$5:$A$26,0))&amp;" | "&amp;INDEX(Mapping!$B$30:$B$41,MATCH($B1937,Mapping!$A$30:$A$41,0)))</f>
        <v/>
      </c>
      <c r="I1937" s="5">
        <f>INDEX(Variables!$C$5:$C$105,MATCH($A1937,Variables!$A$5:$A$105,0))</f>
        <v/>
      </c>
      <c r="J1937" s="5">
        <f>INDEX(Variables!$E$5:$E$105,MATCH($A1937,Variables!$A$5:$A$105,0))</f>
        <v/>
      </c>
      <c r="K1937" s="25">
        <f>LOWER(Settings!$C$4)&amp;".mit."&amp;$A1937&amp;IF($C1937="","","."&amp;$C1937&amp;"."&amp;$B1937)&amp;IF(INDEX(Variables!$D$5:$D$105,MATCH($A1937,Variables!$A$5:$A$105,0))="","","."&amp;INDEX(Variables!$D$5:$D$105,MATCH($A1937,Variables!$A$5:$A$105,0)))&amp;"."&amp;K$5</f>
        <v/>
      </c>
      <c r="L1937" s="46">
        <f>SUMIFS(L$301:L$1911,$A$301:$A$1911,"ener",$B$301:$B$1911,$B1937)</f>
        <v/>
      </c>
      <c r="M1937" s="47">
        <f>SUMIFS(M$301:M$1911,$A$301:$A$1911,"ener",$B$301:$B$1911,$B1937)</f>
        <v/>
      </c>
      <c r="N1937" s="47">
        <f>SUMIFS(N$301:N$1911,$A$301:$A$1911,"ener",$B$301:$B$1911,$B1937)</f>
        <v/>
      </c>
      <c r="O1937" s="47">
        <f>SUMIFS(O$301:O$1911,$A$301:$A$1911,"ener",$B$301:$B$1911,$B1937)</f>
        <v/>
      </c>
      <c r="P1937" s="47">
        <f>SUMIFS(P$301:P$1911,$A$301:$A$1911,"ener",$B$301:$B$1911,$B1937)</f>
        <v/>
      </c>
      <c r="Q1937" s="47">
        <f>SUMIFS(Q$301:Q$1911,$A$301:$A$1911,"ener",$B$301:$B$1911,$B1937)</f>
        <v/>
      </c>
      <c r="R1937" s="47">
        <f>SUMIFS(R$301:R$1911,$A$301:$A$1911,"ener",$B$301:$B$1911,$B1937)</f>
        <v/>
      </c>
      <c r="S1937" s="47">
        <f>SUMIFS(S$301:S$1911,$A$301:$A$1911,"ener",$B$301:$B$1911,$B1937)</f>
        <v/>
      </c>
      <c r="T1937" s="47">
        <f>SUMIFS(T$301:T$1911,$A$301:$A$1911,"ener",$B$301:$B$1911,$B1937)</f>
        <v/>
      </c>
      <c r="U1937" s="47">
        <f>SUMIFS(U$301:U$1911,$A$301:$A$1911,"ener",$B$301:$B$1911,$B1937)</f>
        <v/>
      </c>
      <c r="V1937" s="47">
        <f>SUMIFS(V$301:V$1911,$A$301:$A$1911,"ener",$B$301:$B$1911,$B1937)</f>
        <v/>
      </c>
      <c r="W1937" s="47">
        <f>SUMIFS(W$301:W$1911,$A$301:$A$1911,"ener",$B$301:$B$1911,$B1937)</f>
        <v/>
      </c>
      <c r="X1937" s="47">
        <f>SUMIFS(X$301:X$1911,$A$301:$A$1911,"ener",$B$301:$B$1911,$B1937)</f>
        <v/>
      </c>
      <c r="Y1937" s="47">
        <f>SUMIFS(Y$301:Y$1911,$A$301:$A$1911,"ener",$B$301:$B$1911,$B1937)</f>
        <v/>
      </c>
      <c r="Z1937" s="47">
        <f>SUMIFS(Z$301:Z$1911,$A$301:$A$1911,"ener",$B$301:$B$1911,$B1937)</f>
        <v/>
      </c>
      <c r="AA1937" s="47">
        <f>SUMIFS(AA$301:AA$1911,$A$301:$A$1911,"ener",$B$301:$B$1911,$B1937)</f>
        <v/>
      </c>
      <c r="AB1937" s="47">
        <f>SUMIFS(AB$301:AB$1911,$A$301:$A$1911,"ener",$B$301:$B$1911,$B1937)</f>
        <v/>
      </c>
      <c r="AC1937" s="47">
        <f>SUMIFS(AC$301:AC$1911,$A$301:$A$1911,"ener",$B$301:$B$1911,$B1937)</f>
        <v/>
      </c>
      <c r="AD1937" s="47">
        <f>SUMIFS(AD$301:AD$1911,$A$301:$A$1911,"ener",$B$301:$B$1911,$B1937)</f>
        <v/>
      </c>
      <c r="AE1937" s="25">
        <f>LOWER(Settings!$C$4)&amp;".mit."&amp;$A1937&amp;IF($C1937="","","."&amp;$C1937&amp;"."&amp;$B1937)&amp;IF(INDEX(Variables!$D$5:$D$105,MATCH($A1937,Variables!$A$5:$A$105,0))="","","."&amp;INDEX(Variables!$D$5:$D$105,MATCH($A1937,Variables!$A$5:$A$105,0)))&amp;"."&amp;AE$5</f>
        <v/>
      </c>
      <c r="AF1937" s="46">
        <f>SUMIFS(AF$301:AF$1911,$A$301:$A$1911,"ener",$B$301:$B$1911,$B1937)</f>
        <v/>
      </c>
      <c r="AG1937" s="47">
        <f>SUMIFS(AG$301:AG$1911,$A$301:$A$1911,"ener",$B$301:$B$1911,$B1937)</f>
        <v/>
      </c>
      <c r="AH1937" s="47">
        <f>SUMIFS(AH$301:AH$1911,$A$301:$A$1911,"ener",$B$301:$B$1911,$B1937)</f>
        <v/>
      </c>
      <c r="AI1937" s="47">
        <f>SUMIFS(AI$301:AI$1911,$A$301:$A$1911,"ener",$B$301:$B$1911,$B1937)</f>
        <v/>
      </c>
      <c r="AJ1937" s="47">
        <f>SUMIFS(AJ$301:AJ$1911,$A$301:$A$1911,"ener",$B$301:$B$1911,$B1937)</f>
        <v/>
      </c>
      <c r="AK1937" s="47">
        <f>SUMIFS(AK$301:AK$1911,$A$301:$A$1911,"ener",$B$301:$B$1911,$B1937)</f>
        <v/>
      </c>
      <c r="AL1937" s="47">
        <f>SUMIFS(AL$301:AL$1911,$A$301:$A$1911,"ener",$B$301:$B$1911,$B1937)</f>
        <v/>
      </c>
      <c r="AM1937" s="47">
        <f>SUMIFS(AM$301:AM$1911,$A$301:$A$1911,"ener",$B$301:$B$1911,$B1937)</f>
        <v/>
      </c>
      <c r="AN1937" s="47">
        <f>SUMIFS(AN$301:AN$1911,$A$301:$A$1911,"ener",$B$301:$B$1911,$B1937)</f>
        <v/>
      </c>
      <c r="AO1937" s="47">
        <f>SUMIFS(AO$301:AO$1911,$A$301:$A$1911,"ener",$B$301:$B$1911,$B1937)</f>
        <v/>
      </c>
      <c r="AP1937" s="47">
        <f>SUMIFS(AP$301:AP$1911,$A$301:$A$1911,"ener",$B$301:$B$1911,$B1937)</f>
        <v/>
      </c>
      <c r="AQ1937" s="47">
        <f>SUMIFS(AQ$301:AQ$1911,$A$301:$A$1911,"ener",$B$301:$B$1911,$B1937)</f>
        <v/>
      </c>
      <c r="AR1937" s="47">
        <f>SUMIFS(AR$301:AR$1911,$A$301:$A$1911,"ener",$B$301:$B$1911,$B1937)</f>
        <v/>
      </c>
      <c r="AS1937" s="47">
        <f>SUMIFS(AS$301:AS$1911,$A$301:$A$1911,"ener",$B$301:$B$1911,$B1937)</f>
        <v/>
      </c>
      <c r="AT1937" s="47">
        <f>SUMIFS(AT$301:AT$1911,$A$301:$A$1911,"ener",$B$301:$B$1911,$B1937)</f>
        <v/>
      </c>
      <c r="AU1937" s="47">
        <f>SUMIFS(AU$301:AU$1911,$A$301:$A$1911,"ener",$B$301:$B$1911,$B1937)</f>
        <v/>
      </c>
      <c r="AV1937" s="47">
        <f>SUMIFS(AV$301:AV$1911,$A$301:$A$1911,"ener",$B$301:$B$1911,$B1937)</f>
        <v/>
      </c>
      <c r="AW1937" s="47">
        <f>SUMIFS(AW$301:AW$1911,$A$301:$A$1911,"ener",$B$301:$B$1911,$B1937)</f>
        <v/>
      </c>
      <c r="AX1937" s="47">
        <f>SUMIFS(AX$301:AX$1911,$A$301:$A$1911,"ener",$B$301:$B$1911,$B1937)</f>
        <v/>
      </c>
    </row>
    <row r="1938" outlineLevel="1">
      <c r="A1938" s="5" t="inlineStr">
        <is>
          <t>ener</t>
        </is>
      </c>
      <c r="B1938" s="5" t="inlineStr">
        <is>
          <t>ker</t>
        </is>
      </c>
      <c r="C1938" s="5" t="inlineStr">
        <is>
          <t>all</t>
        </is>
      </c>
      <c r="H1938" s="5">
        <f>INDEX(Variables!$B$5:$B$105,MATCH($A1938,Variables!$A$5:$A$105,0))&amp;IF($C1938="",""," | "&amp;INDEX(Mapping!$B$5:$B$26,MATCH($C1938,Mapping!$A$5:$A$26,0))&amp;" | "&amp;INDEX(Mapping!$B$30:$B$41,MATCH($B1938,Mapping!$A$30:$A$41,0)))</f>
        <v/>
      </c>
      <c r="I1938" s="5">
        <f>INDEX(Variables!$C$5:$C$105,MATCH($A1938,Variables!$A$5:$A$105,0))</f>
        <v/>
      </c>
      <c r="J1938" s="5">
        <f>INDEX(Variables!$E$5:$E$105,MATCH($A1938,Variables!$A$5:$A$105,0))</f>
        <v/>
      </c>
      <c r="K1938" s="25">
        <f>LOWER(Settings!$C$4)&amp;".mit."&amp;$A1938&amp;IF($C1938="","","."&amp;$C1938&amp;"."&amp;$B1938)&amp;IF(INDEX(Variables!$D$5:$D$105,MATCH($A1938,Variables!$A$5:$A$105,0))="","","."&amp;INDEX(Variables!$D$5:$D$105,MATCH($A1938,Variables!$A$5:$A$105,0)))&amp;"."&amp;K$5</f>
        <v/>
      </c>
      <c r="L1938" s="46">
        <f>SUMIFS(L$301:L$1911,$A$301:$A$1911,"ener",$B$301:$B$1911,$B1938)</f>
        <v/>
      </c>
      <c r="M1938" s="47">
        <f>SUMIFS(M$301:M$1911,$A$301:$A$1911,"ener",$B$301:$B$1911,$B1938)</f>
        <v/>
      </c>
      <c r="N1938" s="47">
        <f>SUMIFS(N$301:N$1911,$A$301:$A$1911,"ener",$B$301:$B$1911,$B1938)</f>
        <v/>
      </c>
      <c r="O1938" s="47">
        <f>SUMIFS(O$301:O$1911,$A$301:$A$1911,"ener",$B$301:$B$1911,$B1938)</f>
        <v/>
      </c>
      <c r="P1938" s="47">
        <f>SUMIFS(P$301:P$1911,$A$301:$A$1911,"ener",$B$301:$B$1911,$B1938)</f>
        <v/>
      </c>
      <c r="Q1938" s="47">
        <f>SUMIFS(Q$301:Q$1911,$A$301:$A$1911,"ener",$B$301:$B$1911,$B1938)</f>
        <v/>
      </c>
      <c r="R1938" s="47">
        <f>SUMIFS(R$301:R$1911,$A$301:$A$1911,"ener",$B$301:$B$1911,$B1938)</f>
        <v/>
      </c>
      <c r="S1938" s="47">
        <f>SUMIFS(S$301:S$1911,$A$301:$A$1911,"ener",$B$301:$B$1911,$B1938)</f>
        <v/>
      </c>
      <c r="T1938" s="47">
        <f>SUMIFS(T$301:T$1911,$A$301:$A$1911,"ener",$B$301:$B$1911,$B1938)</f>
        <v/>
      </c>
      <c r="U1938" s="47">
        <f>SUMIFS(U$301:U$1911,$A$301:$A$1911,"ener",$B$301:$B$1911,$B1938)</f>
        <v/>
      </c>
      <c r="V1938" s="47">
        <f>SUMIFS(V$301:V$1911,$A$301:$A$1911,"ener",$B$301:$B$1911,$B1938)</f>
        <v/>
      </c>
      <c r="W1938" s="47">
        <f>SUMIFS(W$301:W$1911,$A$301:$A$1911,"ener",$B$301:$B$1911,$B1938)</f>
        <v/>
      </c>
      <c r="X1938" s="47">
        <f>SUMIFS(X$301:X$1911,$A$301:$A$1911,"ener",$B$301:$B$1911,$B1938)</f>
        <v/>
      </c>
      <c r="Y1938" s="47">
        <f>SUMIFS(Y$301:Y$1911,$A$301:$A$1911,"ener",$B$301:$B$1911,$B1938)</f>
        <v/>
      </c>
      <c r="Z1938" s="47">
        <f>SUMIFS(Z$301:Z$1911,$A$301:$A$1911,"ener",$B$301:$B$1911,$B1938)</f>
        <v/>
      </c>
      <c r="AA1938" s="47">
        <f>SUMIFS(AA$301:AA$1911,$A$301:$A$1911,"ener",$B$301:$B$1911,$B1938)</f>
        <v/>
      </c>
      <c r="AB1938" s="47">
        <f>SUMIFS(AB$301:AB$1911,$A$301:$A$1911,"ener",$B$301:$B$1911,$B1938)</f>
        <v/>
      </c>
      <c r="AC1938" s="47">
        <f>SUMIFS(AC$301:AC$1911,$A$301:$A$1911,"ener",$B$301:$B$1911,$B1938)</f>
        <v/>
      </c>
      <c r="AD1938" s="47">
        <f>SUMIFS(AD$301:AD$1911,$A$301:$A$1911,"ener",$B$301:$B$1911,$B1938)</f>
        <v/>
      </c>
      <c r="AE1938" s="25">
        <f>LOWER(Settings!$C$4)&amp;".mit."&amp;$A1938&amp;IF($C1938="","","."&amp;$C1938&amp;"."&amp;$B1938)&amp;IF(INDEX(Variables!$D$5:$D$105,MATCH($A1938,Variables!$A$5:$A$105,0))="","","."&amp;INDEX(Variables!$D$5:$D$105,MATCH($A1938,Variables!$A$5:$A$105,0)))&amp;"."&amp;AE$5</f>
        <v/>
      </c>
      <c r="AF1938" s="46">
        <f>SUMIFS(AF$301:AF$1911,$A$301:$A$1911,"ener",$B$301:$B$1911,$B1938)</f>
        <v/>
      </c>
      <c r="AG1938" s="47">
        <f>SUMIFS(AG$301:AG$1911,$A$301:$A$1911,"ener",$B$301:$B$1911,$B1938)</f>
        <v/>
      </c>
      <c r="AH1938" s="47">
        <f>SUMIFS(AH$301:AH$1911,$A$301:$A$1911,"ener",$B$301:$B$1911,$B1938)</f>
        <v/>
      </c>
      <c r="AI1938" s="47">
        <f>SUMIFS(AI$301:AI$1911,$A$301:$A$1911,"ener",$B$301:$B$1911,$B1938)</f>
        <v/>
      </c>
      <c r="AJ1938" s="47">
        <f>SUMIFS(AJ$301:AJ$1911,$A$301:$A$1911,"ener",$B$301:$B$1911,$B1938)</f>
        <v/>
      </c>
      <c r="AK1938" s="47">
        <f>SUMIFS(AK$301:AK$1911,$A$301:$A$1911,"ener",$B$301:$B$1911,$B1938)</f>
        <v/>
      </c>
      <c r="AL1938" s="47">
        <f>SUMIFS(AL$301:AL$1911,$A$301:$A$1911,"ener",$B$301:$B$1911,$B1938)</f>
        <v/>
      </c>
      <c r="AM1938" s="47">
        <f>SUMIFS(AM$301:AM$1911,$A$301:$A$1911,"ener",$B$301:$B$1911,$B1938)</f>
        <v/>
      </c>
      <c r="AN1938" s="47">
        <f>SUMIFS(AN$301:AN$1911,$A$301:$A$1911,"ener",$B$301:$B$1911,$B1938)</f>
        <v/>
      </c>
      <c r="AO1938" s="47">
        <f>SUMIFS(AO$301:AO$1911,$A$301:$A$1911,"ener",$B$301:$B$1911,$B1938)</f>
        <v/>
      </c>
      <c r="AP1938" s="47">
        <f>SUMIFS(AP$301:AP$1911,$A$301:$A$1911,"ener",$B$301:$B$1911,$B1938)</f>
        <v/>
      </c>
      <c r="AQ1938" s="47">
        <f>SUMIFS(AQ$301:AQ$1911,$A$301:$A$1911,"ener",$B$301:$B$1911,$B1938)</f>
        <v/>
      </c>
      <c r="AR1938" s="47">
        <f>SUMIFS(AR$301:AR$1911,$A$301:$A$1911,"ener",$B$301:$B$1911,$B1938)</f>
        <v/>
      </c>
      <c r="AS1938" s="47">
        <f>SUMIFS(AS$301:AS$1911,$A$301:$A$1911,"ener",$B$301:$B$1911,$B1938)</f>
        <v/>
      </c>
      <c r="AT1938" s="47">
        <f>SUMIFS(AT$301:AT$1911,$A$301:$A$1911,"ener",$B$301:$B$1911,$B1938)</f>
        <v/>
      </c>
      <c r="AU1938" s="47">
        <f>SUMIFS(AU$301:AU$1911,$A$301:$A$1911,"ener",$B$301:$B$1911,$B1938)</f>
        <v/>
      </c>
      <c r="AV1938" s="47">
        <f>SUMIFS(AV$301:AV$1911,$A$301:$A$1911,"ener",$B$301:$B$1911,$B1938)</f>
        <v/>
      </c>
      <c r="AW1938" s="47">
        <f>SUMIFS(AW$301:AW$1911,$A$301:$A$1911,"ener",$B$301:$B$1911,$B1938)</f>
        <v/>
      </c>
      <c r="AX1938" s="47">
        <f>SUMIFS(AX$301:AX$1911,$A$301:$A$1911,"ener",$B$301:$B$1911,$B1938)</f>
        <v/>
      </c>
    </row>
    <row r="1939" outlineLevel="1">
      <c r="A1939" s="5" t="inlineStr">
        <is>
          <t>ener</t>
        </is>
      </c>
      <c r="B1939" s="5" t="inlineStr">
        <is>
          <t>oop</t>
        </is>
      </c>
      <c r="C1939" s="5" t="inlineStr">
        <is>
          <t>all</t>
        </is>
      </c>
      <c r="H1939" s="5">
        <f>INDEX(Variables!$B$5:$B$105,MATCH($A1939,Variables!$A$5:$A$105,0))&amp;IF($C1939="",""," | "&amp;INDEX(Mapping!$B$5:$B$26,MATCH($C1939,Mapping!$A$5:$A$26,0))&amp;" | "&amp;INDEX(Mapping!$B$30:$B$41,MATCH($B1939,Mapping!$A$30:$A$41,0)))</f>
        <v/>
      </c>
      <c r="I1939" s="5">
        <f>INDEX(Variables!$C$5:$C$105,MATCH($A1939,Variables!$A$5:$A$105,0))</f>
        <v/>
      </c>
      <c r="J1939" s="5">
        <f>INDEX(Variables!$E$5:$E$105,MATCH($A1939,Variables!$A$5:$A$105,0))</f>
        <v/>
      </c>
      <c r="K1939" s="25">
        <f>LOWER(Settings!$C$4)&amp;".mit."&amp;$A1939&amp;IF($C1939="","","."&amp;$C1939&amp;"."&amp;$B1939)&amp;IF(INDEX(Variables!$D$5:$D$105,MATCH($A1939,Variables!$A$5:$A$105,0))="","","."&amp;INDEX(Variables!$D$5:$D$105,MATCH($A1939,Variables!$A$5:$A$105,0)))&amp;"."&amp;K$5</f>
        <v/>
      </c>
      <c r="L1939" s="46">
        <f>SUMIFS(L$301:L$1911,$A$301:$A$1911,"ener",$B$301:$B$1911,$B1939)</f>
        <v/>
      </c>
      <c r="M1939" s="47">
        <f>SUMIFS(M$301:M$1911,$A$301:$A$1911,"ener",$B$301:$B$1911,$B1939)</f>
        <v/>
      </c>
      <c r="N1939" s="47">
        <f>SUMIFS(N$301:N$1911,$A$301:$A$1911,"ener",$B$301:$B$1911,$B1939)</f>
        <v/>
      </c>
      <c r="O1939" s="47">
        <f>SUMIFS(O$301:O$1911,$A$301:$A$1911,"ener",$B$301:$B$1911,$B1939)</f>
        <v/>
      </c>
      <c r="P1939" s="47">
        <f>SUMIFS(P$301:P$1911,$A$301:$A$1911,"ener",$B$301:$B$1911,$B1939)</f>
        <v/>
      </c>
      <c r="Q1939" s="47">
        <f>SUMIFS(Q$301:Q$1911,$A$301:$A$1911,"ener",$B$301:$B$1911,$B1939)</f>
        <v/>
      </c>
      <c r="R1939" s="47">
        <f>SUMIFS(R$301:R$1911,$A$301:$A$1911,"ener",$B$301:$B$1911,$B1939)</f>
        <v/>
      </c>
      <c r="S1939" s="47">
        <f>SUMIFS(S$301:S$1911,$A$301:$A$1911,"ener",$B$301:$B$1911,$B1939)</f>
        <v/>
      </c>
      <c r="T1939" s="47">
        <f>SUMIFS(T$301:T$1911,$A$301:$A$1911,"ener",$B$301:$B$1911,$B1939)</f>
        <v/>
      </c>
      <c r="U1939" s="47">
        <f>SUMIFS(U$301:U$1911,$A$301:$A$1911,"ener",$B$301:$B$1911,$B1939)</f>
        <v/>
      </c>
      <c r="V1939" s="47">
        <f>SUMIFS(V$301:V$1911,$A$301:$A$1911,"ener",$B$301:$B$1911,$B1939)</f>
        <v/>
      </c>
      <c r="W1939" s="47">
        <f>SUMIFS(W$301:W$1911,$A$301:$A$1911,"ener",$B$301:$B$1911,$B1939)</f>
        <v/>
      </c>
      <c r="X1939" s="47">
        <f>SUMIFS(X$301:X$1911,$A$301:$A$1911,"ener",$B$301:$B$1911,$B1939)</f>
        <v/>
      </c>
      <c r="Y1939" s="47">
        <f>SUMIFS(Y$301:Y$1911,$A$301:$A$1911,"ener",$B$301:$B$1911,$B1939)</f>
        <v/>
      </c>
      <c r="Z1939" s="47">
        <f>SUMIFS(Z$301:Z$1911,$A$301:$A$1911,"ener",$B$301:$B$1911,$B1939)</f>
        <v/>
      </c>
      <c r="AA1939" s="47">
        <f>SUMIFS(AA$301:AA$1911,$A$301:$A$1911,"ener",$B$301:$B$1911,$B1939)</f>
        <v/>
      </c>
      <c r="AB1939" s="47">
        <f>SUMIFS(AB$301:AB$1911,$A$301:$A$1911,"ener",$B$301:$B$1911,$B1939)</f>
        <v/>
      </c>
      <c r="AC1939" s="47">
        <f>SUMIFS(AC$301:AC$1911,$A$301:$A$1911,"ener",$B$301:$B$1911,$B1939)</f>
        <v/>
      </c>
      <c r="AD1939" s="47">
        <f>SUMIFS(AD$301:AD$1911,$A$301:$A$1911,"ener",$B$301:$B$1911,$B1939)</f>
        <v/>
      </c>
      <c r="AE1939" s="25">
        <f>LOWER(Settings!$C$4)&amp;".mit."&amp;$A1939&amp;IF($C1939="","","."&amp;$C1939&amp;"."&amp;$B1939)&amp;IF(INDEX(Variables!$D$5:$D$105,MATCH($A1939,Variables!$A$5:$A$105,0))="","","."&amp;INDEX(Variables!$D$5:$D$105,MATCH($A1939,Variables!$A$5:$A$105,0)))&amp;"."&amp;AE$5</f>
        <v/>
      </c>
      <c r="AF1939" s="46">
        <f>SUMIFS(AF$301:AF$1911,$A$301:$A$1911,"ener",$B$301:$B$1911,$B1939)</f>
        <v/>
      </c>
      <c r="AG1939" s="47">
        <f>SUMIFS(AG$301:AG$1911,$A$301:$A$1911,"ener",$B$301:$B$1911,$B1939)</f>
        <v/>
      </c>
      <c r="AH1939" s="47">
        <f>SUMIFS(AH$301:AH$1911,$A$301:$A$1911,"ener",$B$301:$B$1911,$B1939)</f>
        <v/>
      </c>
      <c r="AI1939" s="47">
        <f>SUMIFS(AI$301:AI$1911,$A$301:$A$1911,"ener",$B$301:$B$1911,$B1939)</f>
        <v/>
      </c>
      <c r="AJ1939" s="47">
        <f>SUMIFS(AJ$301:AJ$1911,$A$301:$A$1911,"ener",$B$301:$B$1911,$B1939)</f>
        <v/>
      </c>
      <c r="AK1939" s="47">
        <f>SUMIFS(AK$301:AK$1911,$A$301:$A$1911,"ener",$B$301:$B$1911,$B1939)</f>
        <v/>
      </c>
      <c r="AL1939" s="47">
        <f>SUMIFS(AL$301:AL$1911,$A$301:$A$1911,"ener",$B$301:$B$1911,$B1939)</f>
        <v/>
      </c>
      <c r="AM1939" s="47">
        <f>SUMIFS(AM$301:AM$1911,$A$301:$A$1911,"ener",$B$301:$B$1911,$B1939)</f>
        <v/>
      </c>
      <c r="AN1939" s="47">
        <f>SUMIFS(AN$301:AN$1911,$A$301:$A$1911,"ener",$B$301:$B$1911,$B1939)</f>
        <v/>
      </c>
      <c r="AO1939" s="47">
        <f>SUMIFS(AO$301:AO$1911,$A$301:$A$1911,"ener",$B$301:$B$1911,$B1939)</f>
        <v/>
      </c>
      <c r="AP1939" s="47">
        <f>SUMIFS(AP$301:AP$1911,$A$301:$A$1911,"ener",$B$301:$B$1911,$B1939)</f>
        <v/>
      </c>
      <c r="AQ1939" s="47">
        <f>SUMIFS(AQ$301:AQ$1911,$A$301:$A$1911,"ener",$B$301:$B$1911,$B1939)</f>
        <v/>
      </c>
      <c r="AR1939" s="47">
        <f>SUMIFS(AR$301:AR$1911,$A$301:$A$1911,"ener",$B$301:$B$1911,$B1939)</f>
        <v/>
      </c>
      <c r="AS1939" s="47">
        <f>SUMIFS(AS$301:AS$1911,$A$301:$A$1911,"ener",$B$301:$B$1911,$B1939)</f>
        <v/>
      </c>
      <c r="AT1939" s="47">
        <f>SUMIFS(AT$301:AT$1911,$A$301:$A$1911,"ener",$B$301:$B$1911,$B1939)</f>
        <v/>
      </c>
      <c r="AU1939" s="47">
        <f>SUMIFS(AU$301:AU$1911,$A$301:$A$1911,"ener",$B$301:$B$1911,$B1939)</f>
        <v/>
      </c>
      <c r="AV1939" s="47">
        <f>SUMIFS(AV$301:AV$1911,$A$301:$A$1911,"ener",$B$301:$B$1911,$B1939)</f>
        <v/>
      </c>
      <c r="AW1939" s="47">
        <f>SUMIFS(AW$301:AW$1911,$A$301:$A$1911,"ener",$B$301:$B$1911,$B1939)</f>
        <v/>
      </c>
      <c r="AX1939" s="47">
        <f>SUMIFS(AX$301:AX$1911,$A$301:$A$1911,"ener",$B$301:$B$1911,$B1939)</f>
        <v/>
      </c>
    </row>
    <row r="1940" outlineLevel="1">
      <c r="A1940" s="5" t="inlineStr">
        <is>
          <t>ener</t>
        </is>
      </c>
      <c r="B1940" s="5" t="inlineStr">
        <is>
          <t>bio</t>
        </is>
      </c>
      <c r="C1940" s="5" t="inlineStr">
        <is>
          <t>all</t>
        </is>
      </c>
      <c r="H1940" s="5">
        <f>INDEX(Variables!$B$5:$B$105,MATCH($A1940,Variables!$A$5:$A$105,0))&amp;IF($C1940="",""," | "&amp;INDEX(Mapping!$B$5:$B$26,MATCH($C1940,Mapping!$A$5:$A$26,0))&amp;" | "&amp;INDEX(Mapping!$B$30:$B$41,MATCH($B1940,Mapping!$A$30:$A$41,0)))</f>
        <v/>
      </c>
      <c r="I1940" s="5">
        <f>INDEX(Variables!$C$5:$C$105,MATCH($A1940,Variables!$A$5:$A$105,0))</f>
        <v/>
      </c>
      <c r="J1940" s="5">
        <f>INDEX(Variables!$E$5:$E$105,MATCH($A1940,Variables!$A$5:$A$105,0))</f>
        <v/>
      </c>
      <c r="K1940" s="25">
        <f>LOWER(Settings!$C$4)&amp;".mit."&amp;$A1940&amp;IF($C1940="","","."&amp;$C1940&amp;"."&amp;$B1940)&amp;IF(INDEX(Variables!$D$5:$D$105,MATCH($A1940,Variables!$A$5:$A$105,0))="","","."&amp;INDEX(Variables!$D$5:$D$105,MATCH($A1940,Variables!$A$5:$A$105,0)))&amp;"."&amp;K$5</f>
        <v/>
      </c>
      <c r="L1940" s="46">
        <f>SUMIFS(L$301:L$1911,$A$301:$A$1911,"ener",$B$301:$B$1911,$B1940)</f>
        <v/>
      </c>
      <c r="M1940" s="47">
        <f>SUMIFS(M$301:M$1911,$A$301:$A$1911,"ener",$B$301:$B$1911,$B1940)</f>
        <v/>
      </c>
      <c r="N1940" s="47">
        <f>SUMIFS(N$301:N$1911,$A$301:$A$1911,"ener",$B$301:$B$1911,$B1940)</f>
        <v/>
      </c>
      <c r="O1940" s="47">
        <f>SUMIFS(O$301:O$1911,$A$301:$A$1911,"ener",$B$301:$B$1911,$B1940)</f>
        <v/>
      </c>
      <c r="P1940" s="47">
        <f>SUMIFS(P$301:P$1911,$A$301:$A$1911,"ener",$B$301:$B$1911,$B1940)</f>
        <v/>
      </c>
      <c r="Q1940" s="47">
        <f>SUMIFS(Q$301:Q$1911,$A$301:$A$1911,"ener",$B$301:$B$1911,$B1940)</f>
        <v/>
      </c>
      <c r="R1940" s="47">
        <f>SUMIFS(R$301:R$1911,$A$301:$A$1911,"ener",$B$301:$B$1911,$B1940)</f>
        <v/>
      </c>
      <c r="S1940" s="47">
        <f>SUMIFS(S$301:S$1911,$A$301:$A$1911,"ener",$B$301:$B$1911,$B1940)</f>
        <v/>
      </c>
      <c r="T1940" s="47">
        <f>SUMIFS(T$301:T$1911,$A$301:$A$1911,"ener",$B$301:$B$1911,$B1940)</f>
        <v/>
      </c>
      <c r="U1940" s="47">
        <f>SUMIFS(U$301:U$1911,$A$301:$A$1911,"ener",$B$301:$B$1911,$B1940)</f>
        <v/>
      </c>
      <c r="V1940" s="47">
        <f>SUMIFS(V$301:V$1911,$A$301:$A$1911,"ener",$B$301:$B$1911,$B1940)</f>
        <v/>
      </c>
      <c r="W1940" s="47">
        <f>SUMIFS(W$301:W$1911,$A$301:$A$1911,"ener",$B$301:$B$1911,$B1940)</f>
        <v/>
      </c>
      <c r="X1940" s="47">
        <f>SUMIFS(X$301:X$1911,$A$301:$A$1911,"ener",$B$301:$B$1911,$B1940)</f>
        <v/>
      </c>
      <c r="Y1940" s="47">
        <f>SUMIFS(Y$301:Y$1911,$A$301:$A$1911,"ener",$B$301:$B$1911,$B1940)</f>
        <v/>
      </c>
      <c r="Z1940" s="47">
        <f>SUMIFS(Z$301:Z$1911,$A$301:$A$1911,"ener",$B$301:$B$1911,$B1940)</f>
        <v/>
      </c>
      <c r="AA1940" s="47">
        <f>SUMIFS(AA$301:AA$1911,$A$301:$A$1911,"ener",$B$301:$B$1911,$B1940)</f>
        <v/>
      </c>
      <c r="AB1940" s="47">
        <f>SUMIFS(AB$301:AB$1911,$A$301:$A$1911,"ener",$B$301:$B$1911,$B1940)</f>
        <v/>
      </c>
      <c r="AC1940" s="47">
        <f>SUMIFS(AC$301:AC$1911,$A$301:$A$1911,"ener",$B$301:$B$1911,$B1940)</f>
        <v/>
      </c>
      <c r="AD1940" s="47">
        <f>SUMIFS(AD$301:AD$1911,$A$301:$A$1911,"ener",$B$301:$B$1911,$B1940)</f>
        <v/>
      </c>
      <c r="AE1940" s="25">
        <f>LOWER(Settings!$C$4)&amp;".mit."&amp;$A1940&amp;IF($C1940="","","."&amp;$C1940&amp;"."&amp;$B1940)&amp;IF(INDEX(Variables!$D$5:$D$105,MATCH($A1940,Variables!$A$5:$A$105,0))="","","."&amp;INDEX(Variables!$D$5:$D$105,MATCH($A1940,Variables!$A$5:$A$105,0)))&amp;"."&amp;AE$5</f>
        <v/>
      </c>
      <c r="AF1940" s="46">
        <f>SUMIFS(AF$301:AF$1911,$A$301:$A$1911,"ener",$B$301:$B$1911,$B1940)</f>
        <v/>
      </c>
      <c r="AG1940" s="47">
        <f>SUMIFS(AG$301:AG$1911,$A$301:$A$1911,"ener",$B$301:$B$1911,$B1940)</f>
        <v/>
      </c>
      <c r="AH1940" s="47">
        <f>SUMIFS(AH$301:AH$1911,$A$301:$A$1911,"ener",$B$301:$B$1911,$B1940)</f>
        <v/>
      </c>
      <c r="AI1940" s="47">
        <f>SUMIFS(AI$301:AI$1911,$A$301:$A$1911,"ener",$B$301:$B$1911,$B1940)</f>
        <v/>
      </c>
      <c r="AJ1940" s="47">
        <f>SUMIFS(AJ$301:AJ$1911,$A$301:$A$1911,"ener",$B$301:$B$1911,$B1940)</f>
        <v/>
      </c>
      <c r="AK1940" s="47">
        <f>SUMIFS(AK$301:AK$1911,$A$301:$A$1911,"ener",$B$301:$B$1911,$B1940)</f>
        <v/>
      </c>
      <c r="AL1940" s="47">
        <f>SUMIFS(AL$301:AL$1911,$A$301:$A$1911,"ener",$B$301:$B$1911,$B1940)</f>
        <v/>
      </c>
      <c r="AM1940" s="47">
        <f>SUMIFS(AM$301:AM$1911,$A$301:$A$1911,"ener",$B$301:$B$1911,$B1940)</f>
        <v/>
      </c>
      <c r="AN1940" s="47">
        <f>SUMIFS(AN$301:AN$1911,$A$301:$A$1911,"ener",$B$301:$B$1911,$B1940)</f>
        <v/>
      </c>
      <c r="AO1940" s="47">
        <f>SUMIFS(AO$301:AO$1911,$A$301:$A$1911,"ener",$B$301:$B$1911,$B1940)</f>
        <v/>
      </c>
      <c r="AP1940" s="47">
        <f>SUMIFS(AP$301:AP$1911,$A$301:$A$1911,"ener",$B$301:$B$1911,$B1940)</f>
        <v/>
      </c>
      <c r="AQ1940" s="47">
        <f>SUMIFS(AQ$301:AQ$1911,$A$301:$A$1911,"ener",$B$301:$B$1911,$B1940)</f>
        <v/>
      </c>
      <c r="AR1940" s="47">
        <f>SUMIFS(AR$301:AR$1911,$A$301:$A$1911,"ener",$B$301:$B$1911,$B1940)</f>
        <v/>
      </c>
      <c r="AS1940" s="47">
        <f>SUMIFS(AS$301:AS$1911,$A$301:$A$1911,"ener",$B$301:$B$1911,$B1940)</f>
        <v/>
      </c>
      <c r="AT1940" s="47">
        <f>SUMIFS(AT$301:AT$1911,$A$301:$A$1911,"ener",$B$301:$B$1911,$B1940)</f>
        <v/>
      </c>
      <c r="AU1940" s="47">
        <f>SUMIFS(AU$301:AU$1911,$A$301:$A$1911,"ener",$B$301:$B$1911,$B1940)</f>
        <v/>
      </c>
      <c r="AV1940" s="47">
        <f>SUMIFS(AV$301:AV$1911,$A$301:$A$1911,"ener",$B$301:$B$1911,$B1940)</f>
        <v/>
      </c>
      <c r="AW1940" s="47">
        <f>SUMIFS(AW$301:AW$1911,$A$301:$A$1911,"ener",$B$301:$B$1911,$B1940)</f>
        <v/>
      </c>
      <c r="AX1940" s="47">
        <f>SUMIFS(AX$301:AX$1911,$A$301:$A$1911,"ener",$B$301:$B$1911,$B1940)</f>
        <v/>
      </c>
    </row>
    <row r="1941" outlineLevel="1"/>
    <row r="1942" outlineLevel="1">
      <c r="A1942" s="9" t="inlineStr">
        <is>
          <t>ener.chk</t>
        </is>
      </c>
      <c r="B1942" s="9" t="inlineStr"/>
      <c r="C1942" s="9" t="inlineStr"/>
      <c r="H1942" s="9">
        <f>INDEX(Variables!$B$5:$B$105,MATCH($A1942,Variables!$A$5:$A$105,0))&amp;IF($C1942="",""," | "&amp;INDEX(Mapping!$B$5:$B$26,MATCH($C1942,Mapping!$A$5:$A$26,0))&amp;" | "&amp;INDEX(Mapping!$B$30:$B$41,MATCH($B1942,Mapping!$A$30:$A$41,0)))</f>
        <v/>
      </c>
      <c r="I1942" s="9">
        <f>INDEX(Variables!$C$5:$C$105,MATCH($A1942,Variables!$A$5:$A$105,0))</f>
        <v/>
      </c>
      <c r="J1942" s="9">
        <f>INDEX(Variables!$E$5:$E$105,MATCH($A1942,Variables!$A$5:$A$105,0))</f>
        <v/>
      </c>
      <c r="K1942" s="25">
        <f>LOWER(Settings!$C$4)&amp;".mit."&amp;$A1942&amp;IF($C1942="","","."&amp;$C1942&amp;"."&amp;$B1942)&amp;IF(INDEX(Variables!$D$5:$D$105,MATCH($A1942,Variables!$A$5:$A$105,0))="","","."&amp;INDEX(Variables!$D$5:$D$105,MATCH($A1942,Variables!$A$5:$A$105,0)))&amp;"."&amp;K$5</f>
        <v/>
      </c>
      <c r="L1942" s="50">
        <f>ABS(SUM(L1916:L1931)-L1914)+ABS(SUM(L1933:L1940)-L1914)</f>
        <v/>
      </c>
      <c r="M1942" s="50">
        <f>ABS(SUM(M1916:M1931)-M1914)+ABS(SUM(M1933:M1940)-M1914)</f>
        <v/>
      </c>
      <c r="N1942" s="50">
        <f>ABS(SUM(N1916:N1931)-N1914)+ABS(SUM(N1933:N1940)-N1914)</f>
        <v/>
      </c>
      <c r="O1942" s="50">
        <f>ABS(SUM(O1916:O1931)-O1914)+ABS(SUM(O1933:O1940)-O1914)</f>
        <v/>
      </c>
      <c r="P1942" s="50">
        <f>ABS(SUM(P1916:P1931)-P1914)+ABS(SUM(P1933:P1940)-P1914)</f>
        <v/>
      </c>
      <c r="Q1942" s="50">
        <f>ABS(SUM(Q1916:Q1931)-Q1914)+ABS(SUM(Q1933:Q1940)-Q1914)</f>
        <v/>
      </c>
      <c r="R1942" s="50">
        <f>ABS(SUM(R1916:R1931)-R1914)+ABS(SUM(R1933:R1940)-R1914)</f>
        <v/>
      </c>
      <c r="S1942" s="50">
        <f>ABS(SUM(S1916:S1931)-S1914)+ABS(SUM(S1933:S1940)-S1914)</f>
        <v/>
      </c>
      <c r="T1942" s="50">
        <f>ABS(SUM(T1916:T1931)-T1914)+ABS(SUM(T1933:T1940)-T1914)</f>
        <v/>
      </c>
      <c r="U1942" s="50">
        <f>ABS(SUM(U1916:U1931)-U1914)+ABS(SUM(U1933:U1940)-U1914)</f>
        <v/>
      </c>
      <c r="V1942" s="50">
        <f>ABS(SUM(V1916:V1931)-V1914)+ABS(SUM(V1933:V1940)-V1914)</f>
        <v/>
      </c>
      <c r="W1942" s="50">
        <f>ABS(SUM(W1916:W1931)-W1914)+ABS(SUM(W1933:W1940)-W1914)</f>
        <v/>
      </c>
      <c r="X1942" s="50">
        <f>ABS(SUM(X1916:X1931)-X1914)+ABS(SUM(X1933:X1940)-X1914)</f>
        <v/>
      </c>
      <c r="Y1942" s="50">
        <f>ABS(SUM(Y1916:Y1931)-Y1914)+ABS(SUM(Y1933:Y1940)-Y1914)</f>
        <v/>
      </c>
      <c r="Z1942" s="50">
        <f>ABS(SUM(Z1916:Z1931)-Z1914)+ABS(SUM(Z1933:Z1940)-Z1914)</f>
        <v/>
      </c>
      <c r="AA1942" s="50">
        <f>ABS(SUM(AA1916:AA1931)-AA1914)+ABS(SUM(AA1933:AA1940)-AA1914)</f>
        <v/>
      </c>
      <c r="AB1942" s="50">
        <f>ABS(SUM(AB1916:AB1931)-AB1914)+ABS(SUM(AB1933:AB1940)-AB1914)</f>
        <v/>
      </c>
      <c r="AC1942" s="50">
        <f>ABS(SUM(AC1916:AC1931)-AC1914)+ABS(SUM(AC1933:AC1940)-AC1914)</f>
        <v/>
      </c>
      <c r="AD1942" s="50">
        <f>ABS(SUM(AD1916:AD1931)-AD1914)+ABS(SUM(AD1933:AD1940)-AD1914)</f>
        <v/>
      </c>
      <c r="AE1942" s="25">
        <f>LOWER(Settings!$C$4)&amp;".mit."&amp;$A1942&amp;IF($C1942="","","."&amp;$C1942&amp;"."&amp;$B1942)&amp;IF(INDEX(Variables!$D$5:$D$105,MATCH($A1942,Variables!$A$5:$A$105,0))="","","."&amp;INDEX(Variables!$D$5:$D$105,MATCH($A1942,Variables!$A$5:$A$105,0)))&amp;"."&amp;AE$5</f>
        <v/>
      </c>
      <c r="AF1942" s="50">
        <f>ABS(SUM(AF1916:AF1931)-AF1914)+ABS(SUM(AF1933:AF1940)-AF1914)</f>
        <v/>
      </c>
      <c r="AG1942" s="50">
        <f>ABS(SUM(AG1916:AG1931)-AG1914)+ABS(SUM(AG1933:AG1940)-AG1914)</f>
        <v/>
      </c>
      <c r="AH1942" s="50">
        <f>ABS(SUM(AH1916:AH1931)-AH1914)+ABS(SUM(AH1933:AH1940)-AH1914)</f>
        <v/>
      </c>
      <c r="AI1942" s="50">
        <f>ABS(SUM(AI1916:AI1931)-AI1914)+ABS(SUM(AI1933:AI1940)-AI1914)</f>
        <v/>
      </c>
      <c r="AJ1942" s="50">
        <f>ABS(SUM(AJ1916:AJ1931)-AJ1914)+ABS(SUM(AJ1933:AJ1940)-AJ1914)</f>
        <v/>
      </c>
      <c r="AK1942" s="50">
        <f>ABS(SUM(AK1916:AK1931)-AK1914)+ABS(SUM(AK1933:AK1940)-AK1914)</f>
        <v/>
      </c>
      <c r="AL1942" s="50">
        <f>ABS(SUM(AL1916:AL1931)-AL1914)+ABS(SUM(AL1933:AL1940)-AL1914)</f>
        <v/>
      </c>
      <c r="AM1942" s="50">
        <f>ABS(SUM(AM1916:AM1931)-AM1914)+ABS(SUM(AM1933:AM1940)-AM1914)</f>
        <v/>
      </c>
      <c r="AN1942" s="50">
        <f>ABS(SUM(AN1916:AN1931)-AN1914)+ABS(SUM(AN1933:AN1940)-AN1914)</f>
        <v/>
      </c>
      <c r="AO1942" s="50">
        <f>ABS(SUM(AO1916:AO1931)-AO1914)+ABS(SUM(AO1933:AO1940)-AO1914)</f>
        <v/>
      </c>
      <c r="AP1942" s="50">
        <f>ABS(SUM(AP1916:AP1931)-AP1914)+ABS(SUM(AP1933:AP1940)-AP1914)</f>
        <v/>
      </c>
      <c r="AQ1942" s="50">
        <f>ABS(SUM(AQ1916:AQ1931)-AQ1914)+ABS(SUM(AQ1933:AQ1940)-AQ1914)</f>
        <v/>
      </c>
      <c r="AR1942" s="50">
        <f>ABS(SUM(AR1916:AR1931)-AR1914)+ABS(SUM(AR1933:AR1940)-AR1914)</f>
        <v/>
      </c>
      <c r="AS1942" s="50">
        <f>ABS(SUM(AS1916:AS1931)-AS1914)+ABS(SUM(AS1933:AS1940)-AS1914)</f>
        <v/>
      </c>
      <c r="AT1942" s="50">
        <f>ABS(SUM(AT1916:AT1931)-AT1914)+ABS(SUM(AT1933:AT1940)-AT1914)</f>
        <v/>
      </c>
      <c r="AU1942" s="50">
        <f>ABS(SUM(AU1916:AU1931)-AU1914)+ABS(SUM(AU1933:AU1940)-AU1914)</f>
        <v/>
      </c>
      <c r="AV1942" s="50">
        <f>ABS(SUM(AV1916:AV1931)-AV1914)+ABS(SUM(AV1933:AV1940)-AV1914)</f>
        <v/>
      </c>
      <c r="AW1942" s="50">
        <f>ABS(SUM(AW1916:AW1931)-AW1914)+ABS(SUM(AW1933:AW1940)-AW1914)</f>
        <v/>
      </c>
      <c r="AX1942" s="50">
        <f>ABS(SUM(AX1916:AX1931)-AX1914)+ABS(SUM(AX1933:AX1940)-AX1914)</f>
        <v/>
      </c>
    </row>
    <row r="1943" outlineLevel="1"/>
    <row r="1944" outlineLevel="1">
      <c r="A1944" s="9" t="inlineStr">
        <is>
          <t>ener.ref</t>
        </is>
      </c>
      <c r="B1944" s="9" t="inlineStr">
        <is>
          <t>all</t>
        </is>
      </c>
      <c r="C1944" s="9" t="inlineStr">
        <is>
          <t>all</t>
        </is>
      </c>
      <c r="H1944" s="9">
        <f>INDEX(Variables!$B$5:$B$105,MATCH($A1944,Variables!$A$5:$A$105,0))&amp;IF($C1944="",""," | "&amp;INDEX(Mapping!$B$5:$B$26,MATCH($C1944,Mapping!$A$5:$A$26,0))&amp;" | "&amp;INDEX(Mapping!$B$30:$B$41,MATCH($B1944,Mapping!$A$30:$A$41,0)))</f>
        <v/>
      </c>
      <c r="I1944" s="9">
        <f>INDEX(Variables!$C$5:$C$105,MATCH($A1944,Variables!$A$5:$A$105,0))</f>
        <v/>
      </c>
      <c r="J1944" s="9">
        <f>INDEX(Variables!$E$5:$E$105,MATCH($A1944,Variables!$A$5:$A$105,0))</f>
        <v/>
      </c>
      <c r="K1944" s="25">
        <f>LOWER(Settings!$C$4)&amp;".mit."&amp;$A1944&amp;IF($C1944="","","."&amp;$C1944&amp;"."&amp;$B1944)&amp;IF(INDEX(Variables!$D$5:$D$105,MATCH($A1944,Variables!$A$5:$A$105,0))="","","."&amp;INDEX(Variables!$D$5:$D$105,MATCH($A1944,Variables!$A$5:$A$105,0)))&amp;"."&amp;K$5</f>
        <v/>
      </c>
      <c r="L1944" s="46">
        <f>INDEX($K1914:$IP1914,MATCH(L$4,$K$4:$IP$4,0))</f>
        <v/>
      </c>
      <c r="M1944" s="47">
        <f>INDEX($K1914:$IP1914,MATCH(M$4,$K$4:$IP$4,0))</f>
        <v/>
      </c>
      <c r="N1944" s="47">
        <f>INDEX($K1914:$IP1914,MATCH(N$4,$K$4:$IP$4,0))</f>
        <v/>
      </c>
      <c r="O1944" s="47">
        <f>INDEX($K1914:$IP1914,MATCH(O$4,$K$4:$IP$4,0))</f>
        <v/>
      </c>
      <c r="P1944" s="47">
        <f>INDEX($K1914:$IP1914,MATCH(P$4,$K$4:$IP$4,0))</f>
        <v/>
      </c>
      <c r="Q1944" s="47">
        <f>INDEX($K1914:$IP1914,MATCH(Q$4,$K$4:$IP$4,0))</f>
        <v/>
      </c>
      <c r="R1944" s="47">
        <f>INDEX($K1914:$IP1914,MATCH(R$4,$K$4:$IP$4,0))</f>
        <v/>
      </c>
      <c r="S1944" s="47">
        <f>INDEX($K1914:$IP1914,MATCH(S$4,$K$4:$IP$4,0))</f>
        <v/>
      </c>
      <c r="T1944" s="47">
        <f>INDEX($K1914:$IP1914,MATCH(T$4,$K$4:$IP$4,0))</f>
        <v/>
      </c>
      <c r="U1944" s="47">
        <f>INDEX($K1914:$IP1914,MATCH(U$4,$K$4:$IP$4,0))</f>
        <v/>
      </c>
      <c r="V1944" s="47">
        <f>INDEX($K1914:$IP1914,MATCH(V$4,$K$4:$IP$4,0))</f>
        <v/>
      </c>
      <c r="W1944" s="47">
        <f>INDEX($K1914:$IP1914,MATCH(W$4,$K$4:$IP$4,0))</f>
        <v/>
      </c>
      <c r="X1944" s="47">
        <f>INDEX($K1914:$IP1914,MATCH(X$4,$K$4:$IP$4,0))</f>
        <v/>
      </c>
      <c r="Y1944" s="47">
        <f>INDEX($K1914:$IP1914,MATCH(Y$4,$K$4:$IP$4,0))</f>
        <v/>
      </c>
      <c r="Z1944" s="47">
        <f>INDEX($K1914:$IP1914,MATCH(Z$4,$K$4:$IP$4,0))</f>
        <v/>
      </c>
      <c r="AA1944" s="47">
        <f>INDEX($K1914:$IP1914,MATCH(AA$4,$K$4:$IP$4,0))</f>
        <v/>
      </c>
      <c r="AB1944" s="47">
        <f>INDEX($K1914:$IP1914,MATCH(AB$4,$K$4:$IP$4,0))</f>
        <v/>
      </c>
      <c r="AC1944" s="47">
        <f>INDEX($K1914:$IP1914,MATCH(AC$4,$K$4:$IP$4,0))</f>
        <v/>
      </c>
      <c r="AD1944" s="47">
        <f>INDEX($K1914:$IP1914,MATCH(AD$4,$K$4:$IP$4,0))</f>
        <v/>
      </c>
      <c r="AE1944" s="25">
        <f>LOWER(Settings!$C$4)&amp;".mit."&amp;$A1944&amp;IF($C1944="","","."&amp;$C1944&amp;"."&amp;$B1944)&amp;IF(INDEX(Variables!$D$5:$D$105,MATCH($A1944,Variables!$A$5:$A$105,0))="","","."&amp;INDEX(Variables!$D$5:$D$105,MATCH($A1944,Variables!$A$5:$A$105,0)))&amp;"."&amp;AE$5</f>
        <v/>
      </c>
      <c r="AF1944" s="46">
        <f>INDEX($K1914:$IP1914,MATCH(AF$4,$K$4:$IP$4,0))</f>
        <v/>
      </c>
      <c r="AG1944" s="47">
        <f>INDEX($K1914:$IP1914,MATCH(AG$4,$K$4:$IP$4,0))</f>
        <v/>
      </c>
      <c r="AH1944" s="47">
        <f>INDEX($K1914:$IP1914,MATCH(AH$4,$K$4:$IP$4,0))</f>
        <v/>
      </c>
      <c r="AI1944" s="47">
        <f>INDEX($K1914:$IP1914,MATCH(AI$4,$K$4:$IP$4,0))</f>
        <v/>
      </c>
      <c r="AJ1944" s="47">
        <f>INDEX($K1914:$IP1914,MATCH(AJ$4,$K$4:$IP$4,0))</f>
        <v/>
      </c>
      <c r="AK1944" s="47">
        <f>INDEX($K1914:$IP1914,MATCH(AK$4,$K$4:$IP$4,0))</f>
        <v/>
      </c>
      <c r="AL1944" s="47">
        <f>INDEX($K1914:$IP1914,MATCH(AL$4,$K$4:$IP$4,0))</f>
        <v/>
      </c>
      <c r="AM1944" s="47">
        <f>INDEX($K1914:$IP1914,MATCH(AM$4,$K$4:$IP$4,0))</f>
        <v/>
      </c>
      <c r="AN1944" s="47">
        <f>INDEX($K1914:$IP1914,MATCH(AN$4,$K$4:$IP$4,0))</f>
        <v/>
      </c>
      <c r="AO1944" s="47">
        <f>INDEX($K1914:$IP1914,MATCH(AO$4,$K$4:$IP$4,0))</f>
        <v/>
      </c>
      <c r="AP1944" s="47">
        <f>INDEX($K1914:$IP1914,MATCH(AP$4,$K$4:$IP$4,0))</f>
        <v/>
      </c>
      <c r="AQ1944" s="47">
        <f>INDEX($K1914:$IP1914,MATCH(AQ$4,$K$4:$IP$4,0))</f>
        <v/>
      </c>
      <c r="AR1944" s="47">
        <f>INDEX($K1914:$IP1914,MATCH(AR$4,$K$4:$IP$4,0))</f>
        <v/>
      </c>
      <c r="AS1944" s="47">
        <f>INDEX($K1914:$IP1914,MATCH(AS$4,$K$4:$IP$4,0))</f>
        <v/>
      </c>
      <c r="AT1944" s="47">
        <f>INDEX($K1914:$IP1914,MATCH(AT$4,$K$4:$IP$4,0))</f>
        <v/>
      </c>
      <c r="AU1944" s="47">
        <f>INDEX($K1914:$IP1914,MATCH(AU$4,$K$4:$IP$4,0))</f>
        <v/>
      </c>
      <c r="AV1944" s="47">
        <f>INDEX($K1914:$IP1914,MATCH(AV$4,$K$4:$IP$4,0))</f>
        <v/>
      </c>
      <c r="AW1944" s="47">
        <f>INDEX($K1914:$IP1914,MATCH(AW$4,$K$4:$IP$4,0))</f>
        <v/>
      </c>
      <c r="AX1944" s="47">
        <f>INDEX($K1914:$IP1914,MATCH(AX$4,$K$4:$IP$4,0))</f>
        <v/>
      </c>
    </row>
    <row r="1945" outlineLevel="1">
      <c r="A1945" s="9" t="inlineStr">
        <is>
          <t>ener.pct</t>
        </is>
      </c>
      <c r="B1945" s="9" t="inlineStr">
        <is>
          <t>all</t>
        </is>
      </c>
      <c r="C1945" s="9" t="inlineStr">
        <is>
          <t>all</t>
        </is>
      </c>
      <c r="H1945" s="9">
        <f>INDEX(Variables!$B$5:$B$105,MATCH($A1945,Variables!$A$5:$A$105,0))&amp;IF($C1945="",""," | "&amp;INDEX(Mapping!$B$5:$B$26,MATCH($C1945,Mapping!$A$5:$A$26,0))&amp;" | "&amp;INDEX(Mapping!$B$30:$B$41,MATCH($B1945,Mapping!$A$30:$A$41,0)))</f>
        <v/>
      </c>
      <c r="I1945" s="9">
        <f>INDEX(Variables!$C$5:$C$105,MATCH($A1945,Variables!$A$5:$A$105,0))</f>
        <v/>
      </c>
      <c r="J1945" s="9">
        <f>INDEX(Variables!$E$5:$E$105,MATCH($A1945,Variables!$A$5:$A$105,0))</f>
        <v/>
      </c>
      <c r="K1945" s="25">
        <f>LOWER(Settings!$C$4)&amp;".mit."&amp;$A1945&amp;IF($C1945="","","."&amp;$C1945&amp;"."&amp;$B1945)&amp;IF(INDEX(Variables!$D$5:$D$105,MATCH($A1945,Variables!$A$5:$A$105,0))="","","."&amp;INDEX(Variables!$D$5:$D$105,MATCH($A1945,Variables!$A$5:$A$105,0)))&amp;"."&amp;K$5</f>
        <v/>
      </c>
      <c r="L1945" s="51">
        <f>L1914/L1944-1</f>
        <v/>
      </c>
      <c r="M1945" s="52">
        <f>M1914/M1944-1</f>
        <v/>
      </c>
      <c r="N1945" s="52">
        <f>N1914/N1944-1</f>
        <v/>
      </c>
      <c r="O1945" s="52">
        <f>O1914/O1944-1</f>
        <v/>
      </c>
      <c r="P1945" s="52">
        <f>P1914/P1944-1</f>
        <v/>
      </c>
      <c r="Q1945" s="52">
        <f>Q1914/Q1944-1</f>
        <v/>
      </c>
      <c r="R1945" s="52">
        <f>R1914/R1944-1</f>
        <v/>
      </c>
      <c r="S1945" s="52">
        <f>S1914/S1944-1</f>
        <v/>
      </c>
      <c r="T1945" s="52">
        <f>T1914/T1944-1</f>
        <v/>
      </c>
      <c r="U1945" s="52">
        <f>U1914/U1944-1</f>
        <v/>
      </c>
      <c r="V1945" s="52">
        <f>V1914/V1944-1</f>
        <v/>
      </c>
      <c r="W1945" s="52">
        <f>W1914/W1944-1</f>
        <v/>
      </c>
      <c r="X1945" s="52">
        <f>X1914/X1944-1</f>
        <v/>
      </c>
      <c r="Y1945" s="52">
        <f>Y1914/Y1944-1</f>
        <v/>
      </c>
      <c r="Z1945" s="52">
        <f>Z1914/Z1944-1</f>
        <v/>
      </c>
      <c r="AA1945" s="52">
        <f>AA1914/AA1944-1</f>
        <v/>
      </c>
      <c r="AB1945" s="52">
        <f>AB1914/AB1944-1</f>
        <v/>
      </c>
      <c r="AC1945" s="52">
        <f>AC1914/AC1944-1</f>
        <v/>
      </c>
      <c r="AD1945" s="52">
        <f>AD1914/AD1944-1</f>
        <v/>
      </c>
      <c r="AE1945" s="25">
        <f>LOWER(Settings!$C$4)&amp;".mit."&amp;$A1945&amp;IF($C1945="","","."&amp;$C1945&amp;"."&amp;$B1945)&amp;IF(INDEX(Variables!$D$5:$D$105,MATCH($A1945,Variables!$A$5:$A$105,0))="","","."&amp;INDEX(Variables!$D$5:$D$105,MATCH($A1945,Variables!$A$5:$A$105,0)))&amp;"."&amp;AE$5</f>
        <v/>
      </c>
      <c r="AF1945" s="51">
        <f>AF1914/AF1944-1</f>
        <v/>
      </c>
      <c r="AG1945" s="52">
        <f>AG1914/AG1944-1</f>
        <v/>
      </c>
      <c r="AH1945" s="52">
        <f>AH1914/AH1944-1</f>
        <v/>
      </c>
      <c r="AI1945" s="52">
        <f>AI1914/AI1944-1</f>
        <v/>
      </c>
      <c r="AJ1945" s="52">
        <f>AJ1914/AJ1944-1</f>
        <v/>
      </c>
      <c r="AK1945" s="52">
        <f>AK1914/AK1944-1</f>
        <v/>
      </c>
      <c r="AL1945" s="52">
        <f>AL1914/AL1944-1</f>
        <v/>
      </c>
      <c r="AM1945" s="52">
        <f>AM1914/AM1944-1</f>
        <v/>
      </c>
      <c r="AN1945" s="52">
        <f>AN1914/AN1944-1</f>
        <v/>
      </c>
      <c r="AO1945" s="52">
        <f>AO1914/AO1944-1</f>
        <v/>
      </c>
      <c r="AP1945" s="52">
        <f>AP1914/AP1944-1</f>
        <v/>
      </c>
      <c r="AQ1945" s="52">
        <f>AQ1914/AQ1944-1</f>
        <v/>
      </c>
      <c r="AR1945" s="52">
        <f>AR1914/AR1944-1</f>
        <v/>
      </c>
      <c r="AS1945" s="52">
        <f>AS1914/AS1944-1</f>
        <v/>
      </c>
      <c r="AT1945" s="52">
        <f>AT1914/AT1944-1</f>
        <v/>
      </c>
      <c r="AU1945" s="52">
        <f>AU1914/AU1944-1</f>
        <v/>
      </c>
      <c r="AV1945" s="52">
        <f>AV1914/AV1944-1</f>
        <v/>
      </c>
      <c r="AW1945" s="52">
        <f>AW1914/AW1944-1</f>
        <v/>
      </c>
      <c r="AX1945" s="52">
        <f>AX1914/AX1944-1</f>
        <v/>
      </c>
    </row>
    <row r="1947">
      <c r="A1947" s="20" t="inlineStr">
        <is>
          <t>12. Revenues (USD million, real of ResultsYear): existing taxes, existing subsidies and new policies, calculated separately</t>
        </is>
      </c>
      <c r="B1947" s="21" t="n"/>
      <c r="C1947" s="21" t="n"/>
      <c r="D1947" s="21" t="n"/>
      <c r="E1947" s="21" t="n"/>
      <c r="F1947" s="21" t="n"/>
      <c r="G1947" s="21" t="n"/>
      <c r="H1947" s="21" t="n"/>
      <c r="I1947" s="21" t="n"/>
      <c r="J1947" s="21" t="n"/>
      <c r="K1947" s="21" t="n"/>
      <c r="L1947" s="21" t="n"/>
      <c r="M1947" s="21" t="n"/>
      <c r="N1947" s="21" t="n"/>
      <c r="O1947" s="21" t="n"/>
      <c r="P1947" s="21" t="n"/>
      <c r="Q1947" s="21" t="n"/>
      <c r="R1947" s="21" t="n"/>
      <c r="S1947" s="21" t="n"/>
      <c r="T1947" s="21" t="n"/>
      <c r="U1947" s="21" t="n"/>
      <c r="V1947" s="21" t="n"/>
      <c r="W1947" s="21" t="n"/>
      <c r="X1947" s="21" t="n"/>
      <c r="Y1947" s="21" t="n"/>
      <c r="Z1947" s="21" t="n"/>
      <c r="AA1947" s="21" t="n"/>
      <c r="AB1947" s="21" t="n"/>
      <c r="AC1947" s="21" t="n"/>
      <c r="AD1947" s="21" t="n"/>
      <c r="AE1947" s="21" t="n"/>
      <c r="AF1947" s="21" t="n"/>
      <c r="AG1947" s="21" t="n"/>
      <c r="AH1947" s="21" t="n"/>
      <c r="AI1947" s="21" t="n"/>
      <c r="AJ1947" s="21" t="n"/>
      <c r="AK1947" s="21" t="n"/>
      <c r="AL1947" s="21" t="n"/>
      <c r="AM1947" s="21" t="n"/>
      <c r="AN1947" s="21" t="n"/>
      <c r="AO1947" s="21" t="n"/>
      <c r="AP1947" s="21" t="n"/>
      <c r="AQ1947" s="21" t="n"/>
      <c r="AR1947" s="21" t="n"/>
      <c r="AS1947" s="21" t="n"/>
      <c r="AT1947" s="21" t="n"/>
      <c r="AU1947" s="21" t="n"/>
      <c r="AV1947" s="21" t="n"/>
      <c r="AW1947" s="21" t="n"/>
      <c r="AX1947" s="21" t="n"/>
    </row>
    <row r="1948">
      <c r="A1948" s="9" t="inlineStr">
        <is>
          <t>rtx</t>
        </is>
      </c>
      <c r="B1948" s="9" t="inlineStr">
        <is>
          <t>all</t>
        </is>
      </c>
      <c r="C1948" s="9" t="inlineStr">
        <is>
          <t>all</t>
        </is>
      </c>
      <c r="H1948" s="9">
        <f>INDEX(Variables!$B$5:$B$105,MATCH($A1948,Variables!$A$5:$A$105,0))&amp;IF($C1948="",""," | "&amp;INDEX(Mapping!$B$5:$B$26,MATCH($C1948,Mapping!$A$5:$A$26,0))&amp;" | "&amp;INDEX(Mapping!$B$30:$B$41,MATCH($B1948,Mapping!$A$30:$A$41,0)))</f>
        <v/>
      </c>
      <c r="I1948" s="9">
        <f>INDEX(Variables!$C$5:$C$105,MATCH($A1948,Variables!$A$5:$A$105,0))</f>
        <v/>
      </c>
      <c r="J1948" s="9">
        <f>INDEX(Variables!$E$5:$E$105,MATCH($A1948,Variables!$A$5:$A$105,0))</f>
        <v/>
      </c>
      <c r="K1948" s="30">
        <f>LOWER(Settings!$C$4)&amp;".mit."&amp;$A1948&amp;IF($C1948="","","."&amp;$C1948&amp;"."&amp;$B1948)&amp;IF(INDEX(Variables!$D$5:$D$105,MATCH($A1948,Variables!$A$5:$A$105,0))="","","."&amp;INDEX(Variables!$D$5:$D$105,MATCH($A1948,Variables!$A$5:$A$105,0)))&amp;"."&amp;K$5</f>
        <v/>
      </c>
      <c r="L1948" s="44">
        <f>SUMIFS(L$301:L$1911,$A$301:$A$1911,"rtx",$B$301:$B$1911,"&lt;&gt;all")</f>
        <v/>
      </c>
      <c r="M1948" s="45">
        <f>SUMIFS(M$301:M$1911,$A$301:$A$1911,"rtx",$B$301:$B$1911,"&lt;&gt;all")</f>
        <v/>
      </c>
      <c r="N1948" s="45">
        <f>SUMIFS(N$301:N$1911,$A$301:$A$1911,"rtx",$B$301:$B$1911,"&lt;&gt;all")</f>
        <v/>
      </c>
      <c r="O1948" s="45">
        <f>SUMIFS(O$301:O$1911,$A$301:$A$1911,"rtx",$B$301:$B$1911,"&lt;&gt;all")</f>
        <v/>
      </c>
      <c r="P1948" s="45">
        <f>SUMIFS(P$301:P$1911,$A$301:$A$1911,"rtx",$B$301:$B$1911,"&lt;&gt;all")</f>
        <v/>
      </c>
      <c r="Q1948" s="45">
        <f>SUMIFS(Q$301:Q$1911,$A$301:$A$1911,"rtx",$B$301:$B$1911,"&lt;&gt;all")</f>
        <v/>
      </c>
      <c r="R1948" s="45">
        <f>SUMIFS(R$301:R$1911,$A$301:$A$1911,"rtx",$B$301:$B$1911,"&lt;&gt;all")</f>
        <v/>
      </c>
      <c r="S1948" s="45">
        <f>SUMIFS(S$301:S$1911,$A$301:$A$1911,"rtx",$B$301:$B$1911,"&lt;&gt;all")</f>
        <v/>
      </c>
      <c r="T1948" s="45">
        <f>SUMIFS(T$301:T$1911,$A$301:$A$1911,"rtx",$B$301:$B$1911,"&lt;&gt;all")</f>
        <v/>
      </c>
      <c r="U1948" s="45">
        <f>SUMIFS(U$301:U$1911,$A$301:$A$1911,"rtx",$B$301:$B$1911,"&lt;&gt;all")</f>
        <v/>
      </c>
      <c r="V1948" s="45">
        <f>SUMIFS(V$301:V$1911,$A$301:$A$1911,"rtx",$B$301:$B$1911,"&lt;&gt;all")</f>
        <v/>
      </c>
      <c r="W1948" s="45">
        <f>SUMIFS(W$301:W$1911,$A$301:$A$1911,"rtx",$B$301:$B$1911,"&lt;&gt;all")</f>
        <v/>
      </c>
      <c r="X1948" s="45">
        <f>SUMIFS(X$301:X$1911,$A$301:$A$1911,"rtx",$B$301:$B$1911,"&lt;&gt;all")</f>
        <v/>
      </c>
      <c r="Y1948" s="45">
        <f>SUMIFS(Y$301:Y$1911,$A$301:$A$1911,"rtx",$B$301:$B$1911,"&lt;&gt;all")</f>
        <v/>
      </c>
      <c r="Z1948" s="45">
        <f>SUMIFS(Z$301:Z$1911,$A$301:$A$1911,"rtx",$B$301:$B$1911,"&lt;&gt;all")</f>
        <v/>
      </c>
      <c r="AA1948" s="45">
        <f>SUMIFS(AA$301:AA$1911,$A$301:$A$1911,"rtx",$B$301:$B$1911,"&lt;&gt;all")</f>
        <v/>
      </c>
      <c r="AB1948" s="45">
        <f>SUMIFS(AB$301:AB$1911,$A$301:$A$1911,"rtx",$B$301:$B$1911,"&lt;&gt;all")</f>
        <v/>
      </c>
      <c r="AC1948" s="45">
        <f>SUMIFS(AC$301:AC$1911,$A$301:$A$1911,"rtx",$B$301:$B$1911,"&lt;&gt;all")</f>
        <v/>
      </c>
      <c r="AD1948" s="45">
        <f>SUMIFS(AD$301:AD$1911,$A$301:$A$1911,"rtx",$B$301:$B$1911,"&lt;&gt;all")</f>
        <v/>
      </c>
      <c r="AE1948" s="30">
        <f>LOWER(Settings!$C$4)&amp;".mit."&amp;$A1948&amp;IF($C1948="","","."&amp;$C1948&amp;"."&amp;$B1948)&amp;IF(INDEX(Variables!$D$5:$D$105,MATCH($A1948,Variables!$A$5:$A$105,0))="","","."&amp;INDEX(Variables!$D$5:$D$105,MATCH($A1948,Variables!$A$5:$A$105,0)))&amp;"."&amp;AE$5</f>
        <v/>
      </c>
      <c r="AF1948" s="44">
        <f>SUMIFS(AF$301:AF$1911,$A$301:$A$1911,"rtx",$B$301:$B$1911,"&lt;&gt;all")</f>
        <v/>
      </c>
      <c r="AG1948" s="45">
        <f>SUMIFS(AG$301:AG$1911,$A$301:$A$1911,"rtx",$B$301:$B$1911,"&lt;&gt;all")</f>
        <v/>
      </c>
      <c r="AH1948" s="45">
        <f>SUMIFS(AH$301:AH$1911,$A$301:$A$1911,"rtx",$B$301:$B$1911,"&lt;&gt;all")</f>
        <v/>
      </c>
      <c r="AI1948" s="45">
        <f>SUMIFS(AI$301:AI$1911,$A$301:$A$1911,"rtx",$B$301:$B$1911,"&lt;&gt;all")</f>
        <v/>
      </c>
      <c r="AJ1948" s="45">
        <f>SUMIFS(AJ$301:AJ$1911,$A$301:$A$1911,"rtx",$B$301:$B$1911,"&lt;&gt;all")</f>
        <v/>
      </c>
      <c r="AK1948" s="45">
        <f>SUMIFS(AK$301:AK$1911,$A$301:$A$1911,"rtx",$B$301:$B$1911,"&lt;&gt;all")</f>
        <v/>
      </c>
      <c r="AL1948" s="45">
        <f>SUMIFS(AL$301:AL$1911,$A$301:$A$1911,"rtx",$B$301:$B$1911,"&lt;&gt;all")</f>
        <v/>
      </c>
      <c r="AM1948" s="45">
        <f>SUMIFS(AM$301:AM$1911,$A$301:$A$1911,"rtx",$B$301:$B$1911,"&lt;&gt;all")</f>
        <v/>
      </c>
      <c r="AN1948" s="45">
        <f>SUMIFS(AN$301:AN$1911,$A$301:$A$1911,"rtx",$B$301:$B$1911,"&lt;&gt;all")</f>
        <v/>
      </c>
      <c r="AO1948" s="45">
        <f>SUMIFS(AO$301:AO$1911,$A$301:$A$1911,"rtx",$B$301:$B$1911,"&lt;&gt;all")</f>
        <v/>
      </c>
      <c r="AP1948" s="45">
        <f>SUMIFS(AP$301:AP$1911,$A$301:$A$1911,"rtx",$B$301:$B$1911,"&lt;&gt;all")</f>
        <v/>
      </c>
      <c r="AQ1948" s="45">
        <f>SUMIFS(AQ$301:AQ$1911,$A$301:$A$1911,"rtx",$B$301:$B$1911,"&lt;&gt;all")</f>
        <v/>
      </c>
      <c r="AR1948" s="45">
        <f>SUMIFS(AR$301:AR$1911,$A$301:$A$1911,"rtx",$B$301:$B$1911,"&lt;&gt;all")</f>
        <v/>
      </c>
      <c r="AS1948" s="45">
        <f>SUMIFS(AS$301:AS$1911,$A$301:$A$1911,"rtx",$B$301:$B$1911,"&lt;&gt;all")</f>
        <v/>
      </c>
      <c r="AT1948" s="45">
        <f>SUMIFS(AT$301:AT$1911,$A$301:$A$1911,"rtx",$B$301:$B$1911,"&lt;&gt;all")</f>
        <v/>
      </c>
      <c r="AU1948" s="45">
        <f>SUMIFS(AU$301:AU$1911,$A$301:$A$1911,"rtx",$B$301:$B$1911,"&lt;&gt;all")</f>
        <v/>
      </c>
      <c r="AV1948" s="45">
        <f>SUMIFS(AV$301:AV$1911,$A$301:$A$1911,"rtx",$B$301:$B$1911,"&lt;&gt;all")</f>
        <v/>
      </c>
      <c r="AW1948" s="45">
        <f>SUMIFS(AW$301:AW$1911,$A$301:$A$1911,"rtx",$B$301:$B$1911,"&lt;&gt;all")</f>
        <v/>
      </c>
      <c r="AX1948" s="45">
        <f>SUMIFS(AX$301:AX$1911,$A$301:$A$1911,"rtx",$B$301:$B$1911,"&lt;&gt;all")</f>
        <v/>
      </c>
    </row>
    <row r="1949" hidden="1" outlineLevel="1">
      <c r="A1949" s="5" t="inlineStr">
        <is>
          <t>rtx</t>
        </is>
      </c>
      <c r="B1949" s="5" t="inlineStr">
        <is>
          <t>all</t>
        </is>
      </c>
      <c r="C1949" s="5" t="inlineStr">
        <is>
          <t>tra</t>
        </is>
      </c>
      <c r="H1949" s="5">
        <f>INDEX(Variables!$B$5:$B$105,MATCH($A1949,Variables!$A$5:$A$105,0))&amp;IF($C1949="",""," | "&amp;INDEX(Mapping!$B$5:$B$26,MATCH($C1949,Mapping!$A$5:$A$26,0))&amp;" | "&amp;INDEX(Mapping!$B$30:$B$41,MATCH($B1949,Mapping!$A$30:$A$41,0)))</f>
        <v/>
      </c>
      <c r="I1949" s="5">
        <f>INDEX(Variables!$C$5:$C$105,MATCH($A1949,Variables!$A$5:$A$105,0))</f>
        <v/>
      </c>
      <c r="J1949" s="5">
        <f>INDEX(Variables!$E$5:$E$105,MATCH($A1949,Variables!$A$5:$A$105,0))</f>
        <v/>
      </c>
      <c r="K1949" s="25">
        <f>LOWER(Settings!$C$4)&amp;".mit."&amp;$A1949&amp;IF($C1949="","","."&amp;$C1949&amp;"."&amp;$B1949)&amp;IF(INDEX(Variables!$D$5:$D$105,MATCH($A1949,Variables!$A$5:$A$105,0))="","","."&amp;INDEX(Variables!$D$5:$D$105,MATCH($A1949,Variables!$A$5:$A$105,0)))&amp;"."&amp;K$5</f>
        <v/>
      </c>
      <c r="L1949" s="46">
        <f>SUMIFS(L$303:L$702,$A$303:$A$702,"rtx",$B$303:$B$702,"&lt;&gt;all")</f>
        <v/>
      </c>
      <c r="M1949" s="47">
        <f>SUMIFS(M$303:M$702,$A$303:$A$702,"rtx",$B$303:$B$702,"&lt;&gt;all")</f>
        <v/>
      </c>
      <c r="N1949" s="47">
        <f>SUMIFS(N$303:N$702,$A$303:$A$702,"rtx",$B$303:$B$702,"&lt;&gt;all")</f>
        <v/>
      </c>
      <c r="O1949" s="47">
        <f>SUMIFS(O$303:O$702,$A$303:$A$702,"rtx",$B$303:$B$702,"&lt;&gt;all")</f>
        <v/>
      </c>
      <c r="P1949" s="47">
        <f>SUMIFS(P$303:P$702,$A$303:$A$702,"rtx",$B$303:$B$702,"&lt;&gt;all")</f>
        <v/>
      </c>
      <c r="Q1949" s="47">
        <f>SUMIFS(Q$303:Q$702,$A$303:$A$702,"rtx",$B$303:$B$702,"&lt;&gt;all")</f>
        <v/>
      </c>
      <c r="R1949" s="47">
        <f>SUMIFS(R$303:R$702,$A$303:$A$702,"rtx",$B$303:$B$702,"&lt;&gt;all")</f>
        <v/>
      </c>
      <c r="S1949" s="47">
        <f>SUMIFS(S$303:S$702,$A$303:$A$702,"rtx",$B$303:$B$702,"&lt;&gt;all")</f>
        <v/>
      </c>
      <c r="T1949" s="47">
        <f>SUMIFS(T$303:T$702,$A$303:$A$702,"rtx",$B$303:$B$702,"&lt;&gt;all")</f>
        <v/>
      </c>
      <c r="U1949" s="47">
        <f>SUMIFS(U$303:U$702,$A$303:$A$702,"rtx",$B$303:$B$702,"&lt;&gt;all")</f>
        <v/>
      </c>
      <c r="V1949" s="47">
        <f>SUMIFS(V$303:V$702,$A$303:$A$702,"rtx",$B$303:$B$702,"&lt;&gt;all")</f>
        <v/>
      </c>
      <c r="W1949" s="47">
        <f>SUMIFS(W$303:W$702,$A$303:$A$702,"rtx",$B$303:$B$702,"&lt;&gt;all")</f>
        <v/>
      </c>
      <c r="X1949" s="47">
        <f>SUMIFS(X$303:X$702,$A$303:$A$702,"rtx",$B$303:$B$702,"&lt;&gt;all")</f>
        <v/>
      </c>
      <c r="Y1949" s="47">
        <f>SUMIFS(Y$303:Y$702,$A$303:$A$702,"rtx",$B$303:$B$702,"&lt;&gt;all")</f>
        <v/>
      </c>
      <c r="Z1949" s="47">
        <f>SUMIFS(Z$303:Z$702,$A$303:$A$702,"rtx",$B$303:$B$702,"&lt;&gt;all")</f>
        <v/>
      </c>
      <c r="AA1949" s="47">
        <f>SUMIFS(AA$303:AA$702,$A$303:$A$702,"rtx",$B$303:$B$702,"&lt;&gt;all")</f>
        <v/>
      </c>
      <c r="AB1949" s="47">
        <f>SUMIFS(AB$303:AB$702,$A$303:$A$702,"rtx",$B$303:$B$702,"&lt;&gt;all")</f>
        <v/>
      </c>
      <c r="AC1949" s="47">
        <f>SUMIFS(AC$303:AC$702,$A$303:$A$702,"rtx",$B$303:$B$702,"&lt;&gt;all")</f>
        <v/>
      </c>
      <c r="AD1949" s="47">
        <f>SUMIFS(AD$303:AD$702,$A$303:$A$702,"rtx",$B$303:$B$702,"&lt;&gt;all")</f>
        <v/>
      </c>
      <c r="AE1949" s="25">
        <f>LOWER(Settings!$C$4)&amp;".mit."&amp;$A1949&amp;IF($C1949="","","."&amp;$C1949&amp;"."&amp;$B1949)&amp;IF(INDEX(Variables!$D$5:$D$105,MATCH($A1949,Variables!$A$5:$A$105,0))="","","."&amp;INDEX(Variables!$D$5:$D$105,MATCH($A1949,Variables!$A$5:$A$105,0)))&amp;"."&amp;AE$5</f>
        <v/>
      </c>
      <c r="AF1949" s="46">
        <f>SUMIFS(AF$303:AF$702,$A$303:$A$702,"rtx",$B$303:$B$702,"&lt;&gt;all")</f>
        <v/>
      </c>
      <c r="AG1949" s="47">
        <f>SUMIFS(AG$303:AG$702,$A$303:$A$702,"rtx",$B$303:$B$702,"&lt;&gt;all")</f>
        <v/>
      </c>
      <c r="AH1949" s="47">
        <f>SUMIFS(AH$303:AH$702,$A$303:$A$702,"rtx",$B$303:$B$702,"&lt;&gt;all")</f>
        <v/>
      </c>
      <c r="AI1949" s="47">
        <f>SUMIFS(AI$303:AI$702,$A$303:$A$702,"rtx",$B$303:$B$702,"&lt;&gt;all")</f>
        <v/>
      </c>
      <c r="AJ1949" s="47">
        <f>SUMIFS(AJ$303:AJ$702,$A$303:$A$702,"rtx",$B$303:$B$702,"&lt;&gt;all")</f>
        <v/>
      </c>
      <c r="AK1949" s="47">
        <f>SUMIFS(AK$303:AK$702,$A$303:$A$702,"rtx",$B$303:$B$702,"&lt;&gt;all")</f>
        <v/>
      </c>
      <c r="AL1949" s="47">
        <f>SUMIFS(AL$303:AL$702,$A$303:$A$702,"rtx",$B$303:$B$702,"&lt;&gt;all")</f>
        <v/>
      </c>
      <c r="AM1949" s="47">
        <f>SUMIFS(AM$303:AM$702,$A$303:$A$702,"rtx",$B$303:$B$702,"&lt;&gt;all")</f>
        <v/>
      </c>
      <c r="AN1949" s="47">
        <f>SUMIFS(AN$303:AN$702,$A$303:$A$702,"rtx",$B$303:$B$702,"&lt;&gt;all")</f>
        <v/>
      </c>
      <c r="AO1949" s="47">
        <f>SUMIFS(AO$303:AO$702,$A$303:$A$702,"rtx",$B$303:$B$702,"&lt;&gt;all")</f>
        <v/>
      </c>
      <c r="AP1949" s="47">
        <f>SUMIFS(AP$303:AP$702,$A$303:$A$702,"rtx",$B$303:$B$702,"&lt;&gt;all")</f>
        <v/>
      </c>
      <c r="AQ1949" s="47">
        <f>SUMIFS(AQ$303:AQ$702,$A$303:$A$702,"rtx",$B$303:$B$702,"&lt;&gt;all")</f>
        <v/>
      </c>
      <c r="AR1949" s="47">
        <f>SUMIFS(AR$303:AR$702,$A$303:$A$702,"rtx",$B$303:$B$702,"&lt;&gt;all")</f>
        <v/>
      </c>
      <c r="AS1949" s="47">
        <f>SUMIFS(AS$303:AS$702,$A$303:$A$702,"rtx",$B$303:$B$702,"&lt;&gt;all")</f>
        <v/>
      </c>
      <c r="AT1949" s="47">
        <f>SUMIFS(AT$303:AT$702,$A$303:$A$702,"rtx",$B$303:$B$702,"&lt;&gt;all")</f>
        <v/>
      </c>
      <c r="AU1949" s="47">
        <f>SUMIFS(AU$303:AU$702,$A$303:$A$702,"rtx",$B$303:$B$702,"&lt;&gt;all")</f>
        <v/>
      </c>
      <c r="AV1949" s="47">
        <f>SUMIFS(AV$303:AV$702,$A$303:$A$702,"rtx",$B$303:$B$702,"&lt;&gt;all")</f>
        <v/>
      </c>
      <c r="AW1949" s="47">
        <f>SUMIFS(AW$303:AW$702,$A$303:$A$702,"rtx",$B$303:$B$702,"&lt;&gt;all")</f>
        <v/>
      </c>
      <c r="AX1949" s="47">
        <f>SUMIFS(AX$303:AX$702,$A$303:$A$702,"rtx",$B$303:$B$702,"&lt;&gt;all")</f>
        <v/>
      </c>
    </row>
    <row r="1950" hidden="1" outlineLevel="1">
      <c r="A1950" s="5" t="inlineStr">
        <is>
          <t>rtx</t>
        </is>
      </c>
      <c r="B1950" s="5" t="inlineStr">
        <is>
          <t>all</t>
        </is>
      </c>
      <c r="C1950" s="5" t="inlineStr">
        <is>
          <t>bld</t>
        </is>
      </c>
      <c r="H1950" s="5">
        <f>INDEX(Variables!$B$5:$B$105,MATCH($A1950,Variables!$A$5:$A$105,0))&amp;IF($C1950="",""," | "&amp;INDEX(Mapping!$B$5:$B$26,MATCH($C1950,Mapping!$A$5:$A$26,0))&amp;" | "&amp;INDEX(Mapping!$B$30:$B$41,MATCH($B1950,Mapping!$A$30:$A$41,0)))</f>
        <v/>
      </c>
      <c r="I1950" s="5">
        <f>INDEX(Variables!$C$5:$C$105,MATCH($A1950,Variables!$A$5:$A$105,0))</f>
        <v/>
      </c>
      <c r="J1950" s="5">
        <f>INDEX(Variables!$E$5:$E$105,MATCH($A1950,Variables!$A$5:$A$105,0))</f>
        <v/>
      </c>
      <c r="K1950" s="25">
        <f>LOWER(Settings!$C$4)&amp;".mit."&amp;$A1950&amp;IF($C1950="","","."&amp;$C1950&amp;"."&amp;$B1950)&amp;IF(INDEX(Variables!$D$5:$D$105,MATCH($A1950,Variables!$A$5:$A$105,0))="","","."&amp;INDEX(Variables!$D$5:$D$105,MATCH($A1950,Variables!$A$5:$A$105,0)))&amp;"."&amp;K$5</f>
        <v/>
      </c>
      <c r="L1950" s="46">
        <f>SUMIFS(L$706:L$1005,$A$706:$A$1005,"rtx",$B$706:$B$1005,"&lt;&gt;all")</f>
        <v/>
      </c>
      <c r="M1950" s="47">
        <f>SUMIFS(M$706:M$1005,$A$706:$A$1005,"rtx",$B$706:$B$1005,"&lt;&gt;all")</f>
        <v/>
      </c>
      <c r="N1950" s="47">
        <f>SUMIFS(N$706:N$1005,$A$706:$A$1005,"rtx",$B$706:$B$1005,"&lt;&gt;all")</f>
        <v/>
      </c>
      <c r="O1950" s="47">
        <f>SUMIFS(O$706:O$1005,$A$706:$A$1005,"rtx",$B$706:$B$1005,"&lt;&gt;all")</f>
        <v/>
      </c>
      <c r="P1950" s="47">
        <f>SUMIFS(P$706:P$1005,$A$706:$A$1005,"rtx",$B$706:$B$1005,"&lt;&gt;all")</f>
        <v/>
      </c>
      <c r="Q1950" s="47">
        <f>SUMIFS(Q$706:Q$1005,$A$706:$A$1005,"rtx",$B$706:$B$1005,"&lt;&gt;all")</f>
        <v/>
      </c>
      <c r="R1950" s="47">
        <f>SUMIFS(R$706:R$1005,$A$706:$A$1005,"rtx",$B$706:$B$1005,"&lt;&gt;all")</f>
        <v/>
      </c>
      <c r="S1950" s="47">
        <f>SUMIFS(S$706:S$1005,$A$706:$A$1005,"rtx",$B$706:$B$1005,"&lt;&gt;all")</f>
        <v/>
      </c>
      <c r="T1950" s="47">
        <f>SUMIFS(T$706:T$1005,$A$706:$A$1005,"rtx",$B$706:$B$1005,"&lt;&gt;all")</f>
        <v/>
      </c>
      <c r="U1950" s="47">
        <f>SUMIFS(U$706:U$1005,$A$706:$A$1005,"rtx",$B$706:$B$1005,"&lt;&gt;all")</f>
        <v/>
      </c>
      <c r="V1950" s="47">
        <f>SUMIFS(V$706:V$1005,$A$706:$A$1005,"rtx",$B$706:$B$1005,"&lt;&gt;all")</f>
        <v/>
      </c>
      <c r="W1950" s="47">
        <f>SUMIFS(W$706:W$1005,$A$706:$A$1005,"rtx",$B$706:$B$1005,"&lt;&gt;all")</f>
        <v/>
      </c>
      <c r="X1950" s="47">
        <f>SUMIFS(X$706:X$1005,$A$706:$A$1005,"rtx",$B$706:$B$1005,"&lt;&gt;all")</f>
        <v/>
      </c>
      <c r="Y1950" s="47">
        <f>SUMIFS(Y$706:Y$1005,$A$706:$A$1005,"rtx",$B$706:$B$1005,"&lt;&gt;all")</f>
        <v/>
      </c>
      <c r="Z1950" s="47">
        <f>SUMIFS(Z$706:Z$1005,$A$706:$A$1005,"rtx",$B$706:$B$1005,"&lt;&gt;all")</f>
        <v/>
      </c>
      <c r="AA1950" s="47">
        <f>SUMIFS(AA$706:AA$1005,$A$706:$A$1005,"rtx",$B$706:$B$1005,"&lt;&gt;all")</f>
        <v/>
      </c>
      <c r="AB1950" s="47">
        <f>SUMIFS(AB$706:AB$1005,$A$706:$A$1005,"rtx",$B$706:$B$1005,"&lt;&gt;all")</f>
        <v/>
      </c>
      <c r="AC1950" s="47">
        <f>SUMIFS(AC$706:AC$1005,$A$706:$A$1005,"rtx",$B$706:$B$1005,"&lt;&gt;all")</f>
        <v/>
      </c>
      <c r="AD1950" s="47">
        <f>SUMIFS(AD$706:AD$1005,$A$706:$A$1005,"rtx",$B$706:$B$1005,"&lt;&gt;all")</f>
        <v/>
      </c>
      <c r="AE1950" s="25">
        <f>LOWER(Settings!$C$4)&amp;".mit."&amp;$A1950&amp;IF($C1950="","","."&amp;$C1950&amp;"."&amp;$B1950)&amp;IF(INDEX(Variables!$D$5:$D$105,MATCH($A1950,Variables!$A$5:$A$105,0))="","","."&amp;INDEX(Variables!$D$5:$D$105,MATCH($A1950,Variables!$A$5:$A$105,0)))&amp;"."&amp;AE$5</f>
        <v/>
      </c>
      <c r="AF1950" s="46">
        <f>SUMIFS(AF$706:AF$1005,$A$706:$A$1005,"rtx",$B$706:$B$1005,"&lt;&gt;all")</f>
        <v/>
      </c>
      <c r="AG1950" s="47">
        <f>SUMIFS(AG$706:AG$1005,$A$706:$A$1005,"rtx",$B$706:$B$1005,"&lt;&gt;all")</f>
        <v/>
      </c>
      <c r="AH1950" s="47">
        <f>SUMIFS(AH$706:AH$1005,$A$706:$A$1005,"rtx",$B$706:$B$1005,"&lt;&gt;all")</f>
        <v/>
      </c>
      <c r="AI1950" s="47">
        <f>SUMIFS(AI$706:AI$1005,$A$706:$A$1005,"rtx",$B$706:$B$1005,"&lt;&gt;all")</f>
        <v/>
      </c>
      <c r="AJ1950" s="47">
        <f>SUMIFS(AJ$706:AJ$1005,$A$706:$A$1005,"rtx",$B$706:$B$1005,"&lt;&gt;all")</f>
        <v/>
      </c>
      <c r="AK1950" s="47">
        <f>SUMIFS(AK$706:AK$1005,$A$706:$A$1005,"rtx",$B$706:$B$1005,"&lt;&gt;all")</f>
        <v/>
      </c>
      <c r="AL1950" s="47">
        <f>SUMIFS(AL$706:AL$1005,$A$706:$A$1005,"rtx",$B$706:$B$1005,"&lt;&gt;all")</f>
        <v/>
      </c>
      <c r="AM1950" s="47">
        <f>SUMIFS(AM$706:AM$1005,$A$706:$A$1005,"rtx",$B$706:$B$1005,"&lt;&gt;all")</f>
        <v/>
      </c>
      <c r="AN1950" s="47">
        <f>SUMIFS(AN$706:AN$1005,$A$706:$A$1005,"rtx",$B$706:$B$1005,"&lt;&gt;all")</f>
        <v/>
      </c>
      <c r="AO1950" s="47">
        <f>SUMIFS(AO$706:AO$1005,$A$706:$A$1005,"rtx",$B$706:$B$1005,"&lt;&gt;all")</f>
        <v/>
      </c>
      <c r="AP1950" s="47">
        <f>SUMIFS(AP$706:AP$1005,$A$706:$A$1005,"rtx",$B$706:$B$1005,"&lt;&gt;all")</f>
        <v/>
      </c>
      <c r="AQ1950" s="47">
        <f>SUMIFS(AQ$706:AQ$1005,$A$706:$A$1005,"rtx",$B$706:$B$1005,"&lt;&gt;all")</f>
        <v/>
      </c>
      <c r="AR1950" s="47">
        <f>SUMIFS(AR$706:AR$1005,$A$706:$A$1005,"rtx",$B$706:$B$1005,"&lt;&gt;all")</f>
        <v/>
      </c>
      <c r="AS1950" s="47">
        <f>SUMIFS(AS$706:AS$1005,$A$706:$A$1005,"rtx",$B$706:$B$1005,"&lt;&gt;all")</f>
        <v/>
      </c>
      <c r="AT1950" s="47">
        <f>SUMIFS(AT$706:AT$1005,$A$706:$A$1005,"rtx",$B$706:$B$1005,"&lt;&gt;all")</f>
        <v/>
      </c>
      <c r="AU1950" s="47">
        <f>SUMIFS(AU$706:AU$1005,$A$706:$A$1005,"rtx",$B$706:$B$1005,"&lt;&gt;all")</f>
        <v/>
      </c>
      <c r="AV1950" s="47">
        <f>SUMIFS(AV$706:AV$1005,$A$706:$A$1005,"rtx",$B$706:$B$1005,"&lt;&gt;all")</f>
        <v/>
      </c>
      <c r="AW1950" s="47">
        <f>SUMIFS(AW$706:AW$1005,$A$706:$A$1005,"rtx",$B$706:$B$1005,"&lt;&gt;all")</f>
        <v/>
      </c>
      <c r="AX1950" s="47">
        <f>SUMIFS(AX$706:AX$1005,$A$706:$A$1005,"rtx",$B$706:$B$1005,"&lt;&gt;all")</f>
        <v/>
      </c>
    </row>
    <row r="1951" hidden="1" outlineLevel="1">
      <c r="A1951" s="5" t="inlineStr">
        <is>
          <t>rtx</t>
        </is>
      </c>
      <c r="B1951" s="5" t="inlineStr">
        <is>
          <t>all</t>
        </is>
      </c>
      <c r="C1951" s="5" t="inlineStr">
        <is>
          <t>ind</t>
        </is>
      </c>
      <c r="H1951" s="5">
        <f>INDEX(Variables!$B$5:$B$105,MATCH($A1951,Variables!$A$5:$A$105,0))&amp;IF($C1951="",""," | "&amp;INDEX(Mapping!$B$5:$B$26,MATCH($C1951,Mapping!$A$5:$A$26,0))&amp;" | "&amp;INDEX(Mapping!$B$30:$B$41,MATCH($B1951,Mapping!$A$30:$A$41,0)))</f>
        <v/>
      </c>
      <c r="I1951" s="5">
        <f>INDEX(Variables!$C$5:$C$105,MATCH($A1951,Variables!$A$5:$A$105,0))</f>
        <v/>
      </c>
      <c r="J1951" s="5">
        <f>INDEX(Variables!$E$5:$E$105,MATCH($A1951,Variables!$A$5:$A$105,0))</f>
        <v/>
      </c>
      <c r="K1951" s="25">
        <f>LOWER(Settings!$C$4)&amp;".mit."&amp;$A1951&amp;IF($C1951="","","."&amp;$C1951&amp;"."&amp;$B1951)&amp;IF(INDEX(Variables!$D$5:$D$105,MATCH($A1951,Variables!$A$5:$A$105,0))="","","."&amp;INDEX(Variables!$D$5:$D$105,MATCH($A1951,Variables!$A$5:$A$105,0)))&amp;"."&amp;K$5</f>
        <v/>
      </c>
      <c r="L1951" s="46">
        <f>SUMIFS(L$1009:L$1808,$A$1009:$A$1808,"rtx",$B$1009:$B$1808,"&lt;&gt;all")</f>
        <v/>
      </c>
      <c r="M1951" s="47">
        <f>SUMIFS(M$1009:M$1808,$A$1009:$A$1808,"rtx",$B$1009:$B$1808,"&lt;&gt;all")</f>
        <v/>
      </c>
      <c r="N1951" s="47">
        <f>SUMIFS(N$1009:N$1808,$A$1009:$A$1808,"rtx",$B$1009:$B$1808,"&lt;&gt;all")</f>
        <v/>
      </c>
      <c r="O1951" s="47">
        <f>SUMIFS(O$1009:O$1808,$A$1009:$A$1808,"rtx",$B$1009:$B$1808,"&lt;&gt;all")</f>
        <v/>
      </c>
      <c r="P1951" s="47">
        <f>SUMIFS(P$1009:P$1808,$A$1009:$A$1808,"rtx",$B$1009:$B$1808,"&lt;&gt;all")</f>
        <v/>
      </c>
      <c r="Q1951" s="47">
        <f>SUMIFS(Q$1009:Q$1808,$A$1009:$A$1808,"rtx",$B$1009:$B$1808,"&lt;&gt;all")</f>
        <v/>
      </c>
      <c r="R1951" s="47">
        <f>SUMIFS(R$1009:R$1808,$A$1009:$A$1808,"rtx",$B$1009:$B$1808,"&lt;&gt;all")</f>
        <v/>
      </c>
      <c r="S1951" s="47">
        <f>SUMIFS(S$1009:S$1808,$A$1009:$A$1808,"rtx",$B$1009:$B$1808,"&lt;&gt;all")</f>
        <v/>
      </c>
      <c r="T1951" s="47">
        <f>SUMIFS(T$1009:T$1808,$A$1009:$A$1808,"rtx",$B$1009:$B$1808,"&lt;&gt;all")</f>
        <v/>
      </c>
      <c r="U1951" s="47">
        <f>SUMIFS(U$1009:U$1808,$A$1009:$A$1808,"rtx",$B$1009:$B$1808,"&lt;&gt;all")</f>
        <v/>
      </c>
      <c r="V1951" s="47">
        <f>SUMIFS(V$1009:V$1808,$A$1009:$A$1808,"rtx",$B$1009:$B$1808,"&lt;&gt;all")</f>
        <v/>
      </c>
      <c r="W1951" s="47">
        <f>SUMIFS(W$1009:W$1808,$A$1009:$A$1808,"rtx",$B$1009:$B$1808,"&lt;&gt;all")</f>
        <v/>
      </c>
      <c r="X1951" s="47">
        <f>SUMIFS(X$1009:X$1808,$A$1009:$A$1808,"rtx",$B$1009:$B$1808,"&lt;&gt;all")</f>
        <v/>
      </c>
      <c r="Y1951" s="47">
        <f>SUMIFS(Y$1009:Y$1808,$A$1009:$A$1808,"rtx",$B$1009:$B$1808,"&lt;&gt;all")</f>
        <v/>
      </c>
      <c r="Z1951" s="47">
        <f>SUMIFS(Z$1009:Z$1808,$A$1009:$A$1808,"rtx",$B$1009:$B$1808,"&lt;&gt;all")</f>
        <v/>
      </c>
      <c r="AA1951" s="47">
        <f>SUMIFS(AA$1009:AA$1808,$A$1009:$A$1808,"rtx",$B$1009:$B$1808,"&lt;&gt;all")</f>
        <v/>
      </c>
      <c r="AB1951" s="47">
        <f>SUMIFS(AB$1009:AB$1808,$A$1009:$A$1808,"rtx",$B$1009:$B$1808,"&lt;&gt;all")</f>
        <v/>
      </c>
      <c r="AC1951" s="47">
        <f>SUMIFS(AC$1009:AC$1808,$A$1009:$A$1808,"rtx",$B$1009:$B$1808,"&lt;&gt;all")</f>
        <v/>
      </c>
      <c r="AD1951" s="47">
        <f>SUMIFS(AD$1009:AD$1808,$A$1009:$A$1808,"rtx",$B$1009:$B$1808,"&lt;&gt;all")</f>
        <v/>
      </c>
      <c r="AE1951" s="25">
        <f>LOWER(Settings!$C$4)&amp;".mit."&amp;$A1951&amp;IF($C1951="","","."&amp;$C1951&amp;"."&amp;$B1951)&amp;IF(INDEX(Variables!$D$5:$D$105,MATCH($A1951,Variables!$A$5:$A$105,0))="","","."&amp;INDEX(Variables!$D$5:$D$105,MATCH($A1951,Variables!$A$5:$A$105,0)))&amp;"."&amp;AE$5</f>
        <v/>
      </c>
      <c r="AF1951" s="46">
        <f>SUMIFS(AF$1009:AF$1808,$A$1009:$A$1808,"rtx",$B$1009:$B$1808,"&lt;&gt;all")</f>
        <v/>
      </c>
      <c r="AG1951" s="47">
        <f>SUMIFS(AG$1009:AG$1808,$A$1009:$A$1808,"rtx",$B$1009:$B$1808,"&lt;&gt;all")</f>
        <v/>
      </c>
      <c r="AH1951" s="47">
        <f>SUMIFS(AH$1009:AH$1808,$A$1009:$A$1808,"rtx",$B$1009:$B$1808,"&lt;&gt;all")</f>
        <v/>
      </c>
      <c r="AI1951" s="47">
        <f>SUMIFS(AI$1009:AI$1808,$A$1009:$A$1808,"rtx",$B$1009:$B$1808,"&lt;&gt;all")</f>
        <v/>
      </c>
      <c r="AJ1951" s="47">
        <f>SUMIFS(AJ$1009:AJ$1808,$A$1009:$A$1808,"rtx",$B$1009:$B$1808,"&lt;&gt;all")</f>
        <v/>
      </c>
      <c r="AK1951" s="47">
        <f>SUMIFS(AK$1009:AK$1808,$A$1009:$A$1808,"rtx",$B$1009:$B$1808,"&lt;&gt;all")</f>
        <v/>
      </c>
      <c r="AL1951" s="47">
        <f>SUMIFS(AL$1009:AL$1808,$A$1009:$A$1808,"rtx",$B$1009:$B$1808,"&lt;&gt;all")</f>
        <v/>
      </c>
      <c r="AM1951" s="47">
        <f>SUMIFS(AM$1009:AM$1808,$A$1009:$A$1808,"rtx",$B$1009:$B$1808,"&lt;&gt;all")</f>
        <v/>
      </c>
      <c r="AN1951" s="47">
        <f>SUMIFS(AN$1009:AN$1808,$A$1009:$A$1808,"rtx",$B$1009:$B$1808,"&lt;&gt;all")</f>
        <v/>
      </c>
      <c r="AO1951" s="47">
        <f>SUMIFS(AO$1009:AO$1808,$A$1009:$A$1808,"rtx",$B$1009:$B$1808,"&lt;&gt;all")</f>
        <v/>
      </c>
      <c r="AP1951" s="47">
        <f>SUMIFS(AP$1009:AP$1808,$A$1009:$A$1808,"rtx",$B$1009:$B$1808,"&lt;&gt;all")</f>
        <v/>
      </c>
      <c r="AQ1951" s="47">
        <f>SUMIFS(AQ$1009:AQ$1808,$A$1009:$A$1808,"rtx",$B$1009:$B$1808,"&lt;&gt;all")</f>
        <v/>
      </c>
      <c r="AR1951" s="47">
        <f>SUMIFS(AR$1009:AR$1808,$A$1009:$A$1808,"rtx",$B$1009:$B$1808,"&lt;&gt;all")</f>
        <v/>
      </c>
      <c r="AS1951" s="47">
        <f>SUMIFS(AS$1009:AS$1808,$A$1009:$A$1808,"rtx",$B$1009:$B$1808,"&lt;&gt;all")</f>
        <v/>
      </c>
      <c r="AT1951" s="47">
        <f>SUMIFS(AT$1009:AT$1808,$A$1009:$A$1808,"rtx",$B$1009:$B$1808,"&lt;&gt;all")</f>
        <v/>
      </c>
      <c r="AU1951" s="47">
        <f>SUMIFS(AU$1009:AU$1808,$A$1009:$A$1808,"rtx",$B$1009:$B$1808,"&lt;&gt;all")</f>
        <v/>
      </c>
      <c r="AV1951" s="47">
        <f>SUMIFS(AV$1009:AV$1808,$A$1009:$A$1808,"rtx",$B$1009:$B$1808,"&lt;&gt;all")</f>
        <v/>
      </c>
      <c r="AW1951" s="47">
        <f>SUMIFS(AW$1009:AW$1808,$A$1009:$A$1808,"rtx",$B$1009:$B$1808,"&lt;&gt;all")</f>
        <v/>
      </c>
      <c r="AX1951" s="47">
        <f>SUMIFS(AX$1009:AX$1808,$A$1009:$A$1808,"rtx",$B$1009:$B$1808,"&lt;&gt;all")</f>
        <v/>
      </c>
    </row>
    <row r="1952" hidden="1" outlineLevel="1">
      <c r="A1952" s="5" t="inlineStr">
        <is>
          <t>rtx</t>
        </is>
      </c>
      <c r="B1952" s="5" t="inlineStr">
        <is>
          <t>all</t>
        </is>
      </c>
      <c r="C1952" s="5" t="inlineStr">
        <is>
          <t>oen</t>
        </is>
      </c>
      <c r="H1952" s="5">
        <f>INDEX(Variables!$B$5:$B$105,MATCH($A1952,Variables!$A$5:$A$105,0))&amp;IF($C1952="",""," | "&amp;INDEX(Mapping!$B$5:$B$26,MATCH($C1952,Mapping!$A$5:$A$26,0))&amp;" | "&amp;INDEX(Mapping!$B$30:$B$41,MATCH($B1952,Mapping!$A$30:$A$41,0)))</f>
        <v/>
      </c>
      <c r="I1952" s="5">
        <f>INDEX(Variables!$C$5:$C$105,MATCH($A1952,Variables!$A$5:$A$105,0))</f>
        <v/>
      </c>
      <c r="J1952" s="5">
        <f>INDEX(Variables!$E$5:$E$105,MATCH($A1952,Variables!$A$5:$A$105,0))</f>
        <v/>
      </c>
      <c r="K1952" s="25">
        <f>LOWER(Settings!$C$4)&amp;".mit."&amp;$A1952&amp;IF($C1952="","","."&amp;$C1952&amp;"."&amp;$B1952)&amp;IF(INDEX(Variables!$D$5:$D$105,MATCH($A1952,Variables!$A$5:$A$105,0))="","","."&amp;INDEX(Variables!$D$5:$D$105,MATCH($A1952,Variables!$A$5:$A$105,0)))&amp;"."&amp;K$5</f>
        <v/>
      </c>
      <c r="L1952" s="46">
        <f>SUMIFS(L$1812:L$1911,$A$1812:$A$1911,"rtx",$B$1812:$B$1911,"&lt;&gt;all")</f>
        <v/>
      </c>
      <c r="M1952" s="47">
        <f>SUMIFS(M$1812:M$1911,$A$1812:$A$1911,"rtx",$B$1812:$B$1911,"&lt;&gt;all")</f>
        <v/>
      </c>
      <c r="N1952" s="47">
        <f>SUMIFS(N$1812:N$1911,$A$1812:$A$1911,"rtx",$B$1812:$B$1911,"&lt;&gt;all")</f>
        <v/>
      </c>
      <c r="O1952" s="47">
        <f>SUMIFS(O$1812:O$1911,$A$1812:$A$1911,"rtx",$B$1812:$B$1911,"&lt;&gt;all")</f>
        <v/>
      </c>
      <c r="P1952" s="47">
        <f>SUMIFS(P$1812:P$1911,$A$1812:$A$1911,"rtx",$B$1812:$B$1911,"&lt;&gt;all")</f>
        <v/>
      </c>
      <c r="Q1952" s="47">
        <f>SUMIFS(Q$1812:Q$1911,$A$1812:$A$1911,"rtx",$B$1812:$B$1911,"&lt;&gt;all")</f>
        <v/>
      </c>
      <c r="R1952" s="47">
        <f>SUMIFS(R$1812:R$1911,$A$1812:$A$1911,"rtx",$B$1812:$B$1911,"&lt;&gt;all")</f>
        <v/>
      </c>
      <c r="S1952" s="47">
        <f>SUMIFS(S$1812:S$1911,$A$1812:$A$1911,"rtx",$B$1812:$B$1911,"&lt;&gt;all")</f>
        <v/>
      </c>
      <c r="T1952" s="47">
        <f>SUMIFS(T$1812:T$1911,$A$1812:$A$1911,"rtx",$B$1812:$B$1911,"&lt;&gt;all")</f>
        <v/>
      </c>
      <c r="U1952" s="47">
        <f>SUMIFS(U$1812:U$1911,$A$1812:$A$1911,"rtx",$B$1812:$B$1911,"&lt;&gt;all")</f>
        <v/>
      </c>
      <c r="V1952" s="47">
        <f>SUMIFS(V$1812:V$1911,$A$1812:$A$1911,"rtx",$B$1812:$B$1911,"&lt;&gt;all")</f>
        <v/>
      </c>
      <c r="W1952" s="47">
        <f>SUMIFS(W$1812:W$1911,$A$1812:$A$1911,"rtx",$B$1812:$B$1911,"&lt;&gt;all")</f>
        <v/>
      </c>
      <c r="X1952" s="47">
        <f>SUMIFS(X$1812:X$1911,$A$1812:$A$1911,"rtx",$B$1812:$B$1911,"&lt;&gt;all")</f>
        <v/>
      </c>
      <c r="Y1952" s="47">
        <f>SUMIFS(Y$1812:Y$1911,$A$1812:$A$1911,"rtx",$B$1812:$B$1911,"&lt;&gt;all")</f>
        <v/>
      </c>
      <c r="Z1952" s="47">
        <f>SUMIFS(Z$1812:Z$1911,$A$1812:$A$1911,"rtx",$B$1812:$B$1911,"&lt;&gt;all")</f>
        <v/>
      </c>
      <c r="AA1952" s="47">
        <f>SUMIFS(AA$1812:AA$1911,$A$1812:$A$1911,"rtx",$B$1812:$B$1911,"&lt;&gt;all")</f>
        <v/>
      </c>
      <c r="AB1952" s="47">
        <f>SUMIFS(AB$1812:AB$1911,$A$1812:$A$1911,"rtx",$B$1812:$B$1911,"&lt;&gt;all")</f>
        <v/>
      </c>
      <c r="AC1952" s="47">
        <f>SUMIFS(AC$1812:AC$1911,$A$1812:$A$1911,"rtx",$B$1812:$B$1911,"&lt;&gt;all")</f>
        <v/>
      </c>
      <c r="AD1952" s="47">
        <f>SUMIFS(AD$1812:AD$1911,$A$1812:$A$1911,"rtx",$B$1812:$B$1911,"&lt;&gt;all")</f>
        <v/>
      </c>
      <c r="AE1952" s="25">
        <f>LOWER(Settings!$C$4)&amp;".mit."&amp;$A1952&amp;IF($C1952="","","."&amp;$C1952&amp;"."&amp;$B1952)&amp;IF(INDEX(Variables!$D$5:$D$105,MATCH($A1952,Variables!$A$5:$A$105,0))="","","."&amp;INDEX(Variables!$D$5:$D$105,MATCH($A1952,Variables!$A$5:$A$105,0)))&amp;"."&amp;AE$5</f>
        <v/>
      </c>
      <c r="AF1952" s="46">
        <f>SUMIFS(AF$1812:AF$1911,$A$1812:$A$1911,"rtx",$B$1812:$B$1911,"&lt;&gt;all")</f>
        <v/>
      </c>
      <c r="AG1952" s="47">
        <f>SUMIFS(AG$1812:AG$1911,$A$1812:$A$1911,"rtx",$B$1812:$B$1911,"&lt;&gt;all")</f>
        <v/>
      </c>
      <c r="AH1952" s="47">
        <f>SUMIFS(AH$1812:AH$1911,$A$1812:$A$1911,"rtx",$B$1812:$B$1911,"&lt;&gt;all")</f>
        <v/>
      </c>
      <c r="AI1952" s="47">
        <f>SUMIFS(AI$1812:AI$1911,$A$1812:$A$1911,"rtx",$B$1812:$B$1911,"&lt;&gt;all")</f>
        <v/>
      </c>
      <c r="AJ1952" s="47">
        <f>SUMIFS(AJ$1812:AJ$1911,$A$1812:$A$1911,"rtx",$B$1812:$B$1911,"&lt;&gt;all")</f>
        <v/>
      </c>
      <c r="AK1952" s="47">
        <f>SUMIFS(AK$1812:AK$1911,$A$1812:$A$1911,"rtx",$B$1812:$B$1911,"&lt;&gt;all")</f>
        <v/>
      </c>
      <c r="AL1952" s="47">
        <f>SUMIFS(AL$1812:AL$1911,$A$1812:$A$1911,"rtx",$B$1812:$B$1911,"&lt;&gt;all")</f>
        <v/>
      </c>
      <c r="AM1952" s="47">
        <f>SUMIFS(AM$1812:AM$1911,$A$1812:$A$1911,"rtx",$B$1812:$B$1911,"&lt;&gt;all")</f>
        <v/>
      </c>
      <c r="AN1952" s="47">
        <f>SUMIFS(AN$1812:AN$1911,$A$1812:$A$1911,"rtx",$B$1812:$B$1911,"&lt;&gt;all")</f>
        <v/>
      </c>
      <c r="AO1952" s="47">
        <f>SUMIFS(AO$1812:AO$1911,$A$1812:$A$1911,"rtx",$B$1812:$B$1911,"&lt;&gt;all")</f>
        <v/>
      </c>
      <c r="AP1952" s="47">
        <f>SUMIFS(AP$1812:AP$1911,$A$1812:$A$1911,"rtx",$B$1812:$B$1911,"&lt;&gt;all")</f>
        <v/>
      </c>
      <c r="AQ1952" s="47">
        <f>SUMIFS(AQ$1812:AQ$1911,$A$1812:$A$1911,"rtx",$B$1812:$B$1911,"&lt;&gt;all")</f>
        <v/>
      </c>
      <c r="AR1952" s="47">
        <f>SUMIFS(AR$1812:AR$1911,$A$1812:$A$1911,"rtx",$B$1812:$B$1911,"&lt;&gt;all")</f>
        <v/>
      </c>
      <c r="AS1952" s="47">
        <f>SUMIFS(AS$1812:AS$1911,$A$1812:$A$1911,"rtx",$B$1812:$B$1911,"&lt;&gt;all")</f>
        <v/>
      </c>
      <c r="AT1952" s="47">
        <f>SUMIFS(AT$1812:AT$1911,$A$1812:$A$1911,"rtx",$B$1812:$B$1911,"&lt;&gt;all")</f>
        <v/>
      </c>
      <c r="AU1952" s="47">
        <f>SUMIFS(AU$1812:AU$1911,$A$1812:$A$1911,"rtx",$B$1812:$B$1911,"&lt;&gt;all")</f>
        <v/>
      </c>
      <c r="AV1952" s="47">
        <f>SUMIFS(AV$1812:AV$1911,$A$1812:$A$1911,"rtx",$B$1812:$B$1911,"&lt;&gt;all")</f>
        <v/>
      </c>
      <c r="AW1952" s="47">
        <f>SUMIFS(AW$1812:AW$1911,$A$1812:$A$1911,"rtx",$B$1812:$B$1911,"&lt;&gt;all")</f>
        <v/>
      </c>
      <c r="AX1952" s="47">
        <f>SUMIFS(AX$1812:AX$1911,$A$1812:$A$1911,"rtx",$B$1812:$B$1911,"&lt;&gt;all")</f>
        <v/>
      </c>
    </row>
    <row r="1953">
      <c r="A1953" s="9" t="inlineStr">
        <is>
          <t>rsub</t>
        </is>
      </c>
      <c r="B1953" s="9" t="inlineStr">
        <is>
          <t>all</t>
        </is>
      </c>
      <c r="C1953" s="9" t="inlineStr">
        <is>
          <t>all</t>
        </is>
      </c>
      <c r="H1953" s="9">
        <f>INDEX(Variables!$B$5:$B$105,MATCH($A1953,Variables!$A$5:$A$105,0))&amp;IF($C1953="",""," | "&amp;INDEX(Mapping!$B$5:$B$26,MATCH($C1953,Mapping!$A$5:$A$26,0))&amp;" | "&amp;INDEX(Mapping!$B$30:$B$41,MATCH($B1953,Mapping!$A$30:$A$41,0)))</f>
        <v/>
      </c>
      <c r="I1953" s="9">
        <f>INDEX(Variables!$C$5:$C$105,MATCH($A1953,Variables!$A$5:$A$105,0))</f>
        <v/>
      </c>
      <c r="J1953" s="9">
        <f>INDEX(Variables!$E$5:$E$105,MATCH($A1953,Variables!$A$5:$A$105,0))</f>
        <v/>
      </c>
      <c r="K1953" s="30">
        <f>LOWER(Settings!$C$4)&amp;".mit."&amp;$A1953&amp;IF($C1953="","","."&amp;$C1953&amp;"."&amp;$B1953)&amp;IF(INDEX(Variables!$D$5:$D$105,MATCH($A1953,Variables!$A$5:$A$105,0))="","","."&amp;INDEX(Variables!$D$5:$D$105,MATCH($A1953,Variables!$A$5:$A$105,0)))&amp;"."&amp;K$5</f>
        <v/>
      </c>
      <c r="L1953" s="44">
        <f>SUMIFS(L$301:L$1911,$A$301:$A$1911,"rsub",$B$301:$B$1911,"&lt;&gt;all")</f>
        <v/>
      </c>
      <c r="M1953" s="45">
        <f>SUMIFS(M$301:M$1911,$A$301:$A$1911,"rsub",$B$301:$B$1911,"&lt;&gt;all")</f>
        <v/>
      </c>
      <c r="N1953" s="45">
        <f>SUMIFS(N$301:N$1911,$A$301:$A$1911,"rsub",$B$301:$B$1911,"&lt;&gt;all")</f>
        <v/>
      </c>
      <c r="O1953" s="45">
        <f>SUMIFS(O$301:O$1911,$A$301:$A$1911,"rsub",$B$301:$B$1911,"&lt;&gt;all")</f>
        <v/>
      </c>
      <c r="P1953" s="45">
        <f>SUMIFS(P$301:P$1911,$A$301:$A$1911,"rsub",$B$301:$B$1911,"&lt;&gt;all")</f>
        <v/>
      </c>
      <c r="Q1953" s="45">
        <f>SUMIFS(Q$301:Q$1911,$A$301:$A$1911,"rsub",$B$301:$B$1911,"&lt;&gt;all")</f>
        <v/>
      </c>
      <c r="R1953" s="45">
        <f>SUMIFS(R$301:R$1911,$A$301:$A$1911,"rsub",$B$301:$B$1911,"&lt;&gt;all")</f>
        <v/>
      </c>
      <c r="S1953" s="45">
        <f>SUMIFS(S$301:S$1911,$A$301:$A$1911,"rsub",$B$301:$B$1911,"&lt;&gt;all")</f>
        <v/>
      </c>
      <c r="T1953" s="45">
        <f>SUMIFS(T$301:T$1911,$A$301:$A$1911,"rsub",$B$301:$B$1911,"&lt;&gt;all")</f>
        <v/>
      </c>
      <c r="U1953" s="45">
        <f>SUMIFS(U$301:U$1911,$A$301:$A$1911,"rsub",$B$301:$B$1911,"&lt;&gt;all")</f>
        <v/>
      </c>
      <c r="V1953" s="45">
        <f>SUMIFS(V$301:V$1911,$A$301:$A$1911,"rsub",$B$301:$B$1911,"&lt;&gt;all")</f>
        <v/>
      </c>
      <c r="W1953" s="45">
        <f>SUMIFS(W$301:W$1911,$A$301:$A$1911,"rsub",$B$301:$B$1911,"&lt;&gt;all")</f>
        <v/>
      </c>
      <c r="X1953" s="45">
        <f>SUMIFS(X$301:X$1911,$A$301:$A$1911,"rsub",$B$301:$B$1911,"&lt;&gt;all")</f>
        <v/>
      </c>
      <c r="Y1953" s="45">
        <f>SUMIFS(Y$301:Y$1911,$A$301:$A$1911,"rsub",$B$301:$B$1911,"&lt;&gt;all")</f>
        <v/>
      </c>
      <c r="Z1953" s="45">
        <f>SUMIFS(Z$301:Z$1911,$A$301:$A$1911,"rsub",$B$301:$B$1911,"&lt;&gt;all")</f>
        <v/>
      </c>
      <c r="AA1953" s="45">
        <f>SUMIFS(AA$301:AA$1911,$A$301:$A$1911,"rsub",$B$301:$B$1911,"&lt;&gt;all")</f>
        <v/>
      </c>
      <c r="AB1953" s="45">
        <f>SUMIFS(AB$301:AB$1911,$A$301:$A$1911,"rsub",$B$301:$B$1911,"&lt;&gt;all")</f>
        <v/>
      </c>
      <c r="AC1953" s="45">
        <f>SUMIFS(AC$301:AC$1911,$A$301:$A$1911,"rsub",$B$301:$B$1911,"&lt;&gt;all")</f>
        <v/>
      </c>
      <c r="AD1953" s="45">
        <f>SUMIFS(AD$301:AD$1911,$A$301:$A$1911,"rsub",$B$301:$B$1911,"&lt;&gt;all")</f>
        <v/>
      </c>
      <c r="AE1953" s="30">
        <f>LOWER(Settings!$C$4)&amp;".mit."&amp;$A1953&amp;IF($C1953="","","."&amp;$C1953&amp;"."&amp;$B1953)&amp;IF(INDEX(Variables!$D$5:$D$105,MATCH($A1953,Variables!$A$5:$A$105,0))="","","."&amp;INDEX(Variables!$D$5:$D$105,MATCH($A1953,Variables!$A$5:$A$105,0)))&amp;"."&amp;AE$5</f>
        <v/>
      </c>
      <c r="AF1953" s="44">
        <f>SUMIFS(AF$301:AF$1911,$A$301:$A$1911,"rsub",$B$301:$B$1911,"&lt;&gt;all")</f>
        <v/>
      </c>
      <c r="AG1953" s="45">
        <f>SUMIFS(AG$301:AG$1911,$A$301:$A$1911,"rsub",$B$301:$B$1911,"&lt;&gt;all")</f>
        <v/>
      </c>
      <c r="AH1953" s="45">
        <f>SUMIFS(AH$301:AH$1911,$A$301:$A$1911,"rsub",$B$301:$B$1911,"&lt;&gt;all")</f>
        <v/>
      </c>
      <c r="AI1953" s="45">
        <f>SUMIFS(AI$301:AI$1911,$A$301:$A$1911,"rsub",$B$301:$B$1911,"&lt;&gt;all")</f>
        <v/>
      </c>
      <c r="AJ1953" s="45">
        <f>SUMIFS(AJ$301:AJ$1911,$A$301:$A$1911,"rsub",$B$301:$B$1911,"&lt;&gt;all")</f>
        <v/>
      </c>
      <c r="AK1953" s="45">
        <f>SUMIFS(AK$301:AK$1911,$A$301:$A$1911,"rsub",$B$301:$B$1911,"&lt;&gt;all")</f>
        <v/>
      </c>
      <c r="AL1953" s="45">
        <f>SUMIFS(AL$301:AL$1911,$A$301:$A$1911,"rsub",$B$301:$B$1911,"&lt;&gt;all")</f>
        <v/>
      </c>
      <c r="AM1953" s="45">
        <f>SUMIFS(AM$301:AM$1911,$A$301:$A$1911,"rsub",$B$301:$B$1911,"&lt;&gt;all")</f>
        <v/>
      </c>
      <c r="AN1953" s="45">
        <f>SUMIFS(AN$301:AN$1911,$A$301:$A$1911,"rsub",$B$301:$B$1911,"&lt;&gt;all")</f>
        <v/>
      </c>
      <c r="AO1953" s="45">
        <f>SUMIFS(AO$301:AO$1911,$A$301:$A$1911,"rsub",$B$301:$B$1911,"&lt;&gt;all")</f>
        <v/>
      </c>
      <c r="AP1953" s="45">
        <f>SUMIFS(AP$301:AP$1911,$A$301:$A$1911,"rsub",$B$301:$B$1911,"&lt;&gt;all")</f>
        <v/>
      </c>
      <c r="AQ1953" s="45">
        <f>SUMIFS(AQ$301:AQ$1911,$A$301:$A$1911,"rsub",$B$301:$B$1911,"&lt;&gt;all")</f>
        <v/>
      </c>
      <c r="AR1953" s="45">
        <f>SUMIFS(AR$301:AR$1911,$A$301:$A$1911,"rsub",$B$301:$B$1911,"&lt;&gt;all")</f>
        <v/>
      </c>
      <c r="AS1953" s="45">
        <f>SUMIFS(AS$301:AS$1911,$A$301:$A$1911,"rsub",$B$301:$B$1911,"&lt;&gt;all")</f>
        <v/>
      </c>
      <c r="AT1953" s="45">
        <f>SUMIFS(AT$301:AT$1911,$A$301:$A$1911,"rsub",$B$301:$B$1911,"&lt;&gt;all")</f>
        <v/>
      </c>
      <c r="AU1953" s="45">
        <f>SUMIFS(AU$301:AU$1911,$A$301:$A$1911,"rsub",$B$301:$B$1911,"&lt;&gt;all")</f>
        <v/>
      </c>
      <c r="AV1953" s="45">
        <f>SUMIFS(AV$301:AV$1911,$A$301:$A$1911,"rsub",$B$301:$B$1911,"&lt;&gt;all")</f>
        <v/>
      </c>
      <c r="AW1953" s="45">
        <f>SUMIFS(AW$301:AW$1911,$A$301:$A$1911,"rsub",$B$301:$B$1911,"&lt;&gt;all")</f>
        <v/>
      </c>
      <c r="AX1953" s="45">
        <f>SUMIFS(AX$301:AX$1911,$A$301:$A$1911,"rsub",$B$301:$B$1911,"&lt;&gt;all")</f>
        <v/>
      </c>
    </row>
    <row r="1954" hidden="1" outlineLevel="1">
      <c r="A1954" s="5" t="inlineStr">
        <is>
          <t>rsub</t>
        </is>
      </c>
      <c r="B1954" s="5" t="inlineStr">
        <is>
          <t>all</t>
        </is>
      </c>
      <c r="C1954" s="5" t="inlineStr">
        <is>
          <t>tra</t>
        </is>
      </c>
      <c r="H1954" s="5">
        <f>INDEX(Variables!$B$5:$B$105,MATCH($A1954,Variables!$A$5:$A$105,0))&amp;IF($C1954="",""," | "&amp;INDEX(Mapping!$B$5:$B$26,MATCH($C1954,Mapping!$A$5:$A$26,0))&amp;" | "&amp;INDEX(Mapping!$B$30:$B$41,MATCH($B1954,Mapping!$A$30:$A$41,0)))</f>
        <v/>
      </c>
      <c r="I1954" s="5">
        <f>INDEX(Variables!$C$5:$C$105,MATCH($A1954,Variables!$A$5:$A$105,0))</f>
        <v/>
      </c>
      <c r="J1954" s="5">
        <f>INDEX(Variables!$E$5:$E$105,MATCH($A1954,Variables!$A$5:$A$105,0))</f>
        <v/>
      </c>
      <c r="K1954" s="25">
        <f>LOWER(Settings!$C$4)&amp;".mit."&amp;$A1954&amp;IF($C1954="","","."&amp;$C1954&amp;"."&amp;$B1954)&amp;IF(INDEX(Variables!$D$5:$D$105,MATCH($A1954,Variables!$A$5:$A$105,0))="","","."&amp;INDEX(Variables!$D$5:$D$105,MATCH($A1954,Variables!$A$5:$A$105,0)))&amp;"."&amp;K$5</f>
        <v/>
      </c>
      <c r="L1954" s="46">
        <f>SUMIFS(L$303:L$702,$A$303:$A$702,"rsub",$B$303:$B$702,"&lt;&gt;all")</f>
        <v/>
      </c>
      <c r="M1954" s="47">
        <f>SUMIFS(M$303:M$702,$A$303:$A$702,"rsub",$B$303:$B$702,"&lt;&gt;all")</f>
        <v/>
      </c>
      <c r="N1954" s="47">
        <f>SUMIFS(N$303:N$702,$A$303:$A$702,"rsub",$B$303:$B$702,"&lt;&gt;all")</f>
        <v/>
      </c>
      <c r="O1954" s="47">
        <f>SUMIFS(O$303:O$702,$A$303:$A$702,"rsub",$B$303:$B$702,"&lt;&gt;all")</f>
        <v/>
      </c>
      <c r="P1954" s="47">
        <f>SUMIFS(P$303:P$702,$A$303:$A$702,"rsub",$B$303:$B$702,"&lt;&gt;all")</f>
        <v/>
      </c>
      <c r="Q1954" s="47">
        <f>SUMIFS(Q$303:Q$702,$A$303:$A$702,"rsub",$B$303:$B$702,"&lt;&gt;all")</f>
        <v/>
      </c>
      <c r="R1954" s="47">
        <f>SUMIFS(R$303:R$702,$A$303:$A$702,"rsub",$B$303:$B$702,"&lt;&gt;all")</f>
        <v/>
      </c>
      <c r="S1954" s="47">
        <f>SUMIFS(S$303:S$702,$A$303:$A$702,"rsub",$B$303:$B$702,"&lt;&gt;all")</f>
        <v/>
      </c>
      <c r="T1954" s="47">
        <f>SUMIFS(T$303:T$702,$A$303:$A$702,"rsub",$B$303:$B$702,"&lt;&gt;all")</f>
        <v/>
      </c>
      <c r="U1954" s="47">
        <f>SUMIFS(U$303:U$702,$A$303:$A$702,"rsub",$B$303:$B$702,"&lt;&gt;all")</f>
        <v/>
      </c>
      <c r="V1954" s="47">
        <f>SUMIFS(V$303:V$702,$A$303:$A$702,"rsub",$B$303:$B$702,"&lt;&gt;all")</f>
        <v/>
      </c>
      <c r="W1954" s="47">
        <f>SUMIFS(W$303:W$702,$A$303:$A$702,"rsub",$B$303:$B$702,"&lt;&gt;all")</f>
        <v/>
      </c>
      <c r="X1954" s="47">
        <f>SUMIFS(X$303:X$702,$A$303:$A$702,"rsub",$B$303:$B$702,"&lt;&gt;all")</f>
        <v/>
      </c>
      <c r="Y1954" s="47">
        <f>SUMIFS(Y$303:Y$702,$A$303:$A$702,"rsub",$B$303:$B$702,"&lt;&gt;all")</f>
        <v/>
      </c>
      <c r="Z1954" s="47">
        <f>SUMIFS(Z$303:Z$702,$A$303:$A$702,"rsub",$B$303:$B$702,"&lt;&gt;all")</f>
        <v/>
      </c>
      <c r="AA1954" s="47">
        <f>SUMIFS(AA$303:AA$702,$A$303:$A$702,"rsub",$B$303:$B$702,"&lt;&gt;all")</f>
        <v/>
      </c>
      <c r="AB1954" s="47">
        <f>SUMIFS(AB$303:AB$702,$A$303:$A$702,"rsub",$B$303:$B$702,"&lt;&gt;all")</f>
        <v/>
      </c>
      <c r="AC1954" s="47">
        <f>SUMIFS(AC$303:AC$702,$A$303:$A$702,"rsub",$B$303:$B$702,"&lt;&gt;all")</f>
        <v/>
      </c>
      <c r="AD1954" s="47">
        <f>SUMIFS(AD$303:AD$702,$A$303:$A$702,"rsub",$B$303:$B$702,"&lt;&gt;all")</f>
        <v/>
      </c>
      <c r="AE1954" s="25">
        <f>LOWER(Settings!$C$4)&amp;".mit."&amp;$A1954&amp;IF($C1954="","","."&amp;$C1954&amp;"."&amp;$B1954)&amp;IF(INDEX(Variables!$D$5:$D$105,MATCH($A1954,Variables!$A$5:$A$105,0))="","","."&amp;INDEX(Variables!$D$5:$D$105,MATCH($A1954,Variables!$A$5:$A$105,0)))&amp;"."&amp;AE$5</f>
        <v/>
      </c>
      <c r="AF1954" s="46">
        <f>SUMIFS(AF$303:AF$702,$A$303:$A$702,"rsub",$B$303:$B$702,"&lt;&gt;all")</f>
        <v/>
      </c>
      <c r="AG1954" s="47">
        <f>SUMIFS(AG$303:AG$702,$A$303:$A$702,"rsub",$B$303:$B$702,"&lt;&gt;all")</f>
        <v/>
      </c>
      <c r="AH1954" s="47">
        <f>SUMIFS(AH$303:AH$702,$A$303:$A$702,"rsub",$B$303:$B$702,"&lt;&gt;all")</f>
        <v/>
      </c>
      <c r="AI1954" s="47">
        <f>SUMIFS(AI$303:AI$702,$A$303:$A$702,"rsub",$B$303:$B$702,"&lt;&gt;all")</f>
        <v/>
      </c>
      <c r="AJ1954" s="47">
        <f>SUMIFS(AJ$303:AJ$702,$A$303:$A$702,"rsub",$B$303:$B$702,"&lt;&gt;all")</f>
        <v/>
      </c>
      <c r="AK1954" s="47">
        <f>SUMIFS(AK$303:AK$702,$A$303:$A$702,"rsub",$B$303:$B$702,"&lt;&gt;all")</f>
        <v/>
      </c>
      <c r="AL1954" s="47">
        <f>SUMIFS(AL$303:AL$702,$A$303:$A$702,"rsub",$B$303:$B$702,"&lt;&gt;all")</f>
        <v/>
      </c>
      <c r="AM1954" s="47">
        <f>SUMIFS(AM$303:AM$702,$A$303:$A$702,"rsub",$B$303:$B$702,"&lt;&gt;all")</f>
        <v/>
      </c>
      <c r="AN1954" s="47">
        <f>SUMIFS(AN$303:AN$702,$A$303:$A$702,"rsub",$B$303:$B$702,"&lt;&gt;all")</f>
        <v/>
      </c>
      <c r="AO1954" s="47">
        <f>SUMIFS(AO$303:AO$702,$A$303:$A$702,"rsub",$B$303:$B$702,"&lt;&gt;all")</f>
        <v/>
      </c>
      <c r="AP1954" s="47">
        <f>SUMIFS(AP$303:AP$702,$A$303:$A$702,"rsub",$B$303:$B$702,"&lt;&gt;all")</f>
        <v/>
      </c>
      <c r="AQ1954" s="47">
        <f>SUMIFS(AQ$303:AQ$702,$A$303:$A$702,"rsub",$B$303:$B$702,"&lt;&gt;all")</f>
        <v/>
      </c>
      <c r="AR1954" s="47">
        <f>SUMIFS(AR$303:AR$702,$A$303:$A$702,"rsub",$B$303:$B$702,"&lt;&gt;all")</f>
        <v/>
      </c>
      <c r="AS1954" s="47">
        <f>SUMIFS(AS$303:AS$702,$A$303:$A$702,"rsub",$B$303:$B$702,"&lt;&gt;all")</f>
        <v/>
      </c>
      <c r="AT1954" s="47">
        <f>SUMIFS(AT$303:AT$702,$A$303:$A$702,"rsub",$B$303:$B$702,"&lt;&gt;all")</f>
        <v/>
      </c>
      <c r="AU1954" s="47">
        <f>SUMIFS(AU$303:AU$702,$A$303:$A$702,"rsub",$B$303:$B$702,"&lt;&gt;all")</f>
        <v/>
      </c>
      <c r="AV1954" s="47">
        <f>SUMIFS(AV$303:AV$702,$A$303:$A$702,"rsub",$B$303:$B$702,"&lt;&gt;all")</f>
        <v/>
      </c>
      <c r="AW1954" s="47">
        <f>SUMIFS(AW$303:AW$702,$A$303:$A$702,"rsub",$B$303:$B$702,"&lt;&gt;all")</f>
        <v/>
      </c>
      <c r="AX1954" s="47">
        <f>SUMIFS(AX$303:AX$702,$A$303:$A$702,"rsub",$B$303:$B$702,"&lt;&gt;all")</f>
        <v/>
      </c>
    </row>
    <row r="1955" hidden="1" outlineLevel="1">
      <c r="A1955" s="5" t="inlineStr">
        <is>
          <t>rsub</t>
        </is>
      </c>
      <c r="B1955" s="5" t="inlineStr">
        <is>
          <t>all</t>
        </is>
      </c>
      <c r="C1955" s="5" t="inlineStr">
        <is>
          <t>bld</t>
        </is>
      </c>
      <c r="H1955" s="5">
        <f>INDEX(Variables!$B$5:$B$105,MATCH($A1955,Variables!$A$5:$A$105,0))&amp;IF($C1955="",""," | "&amp;INDEX(Mapping!$B$5:$B$26,MATCH($C1955,Mapping!$A$5:$A$26,0))&amp;" | "&amp;INDEX(Mapping!$B$30:$B$41,MATCH($B1955,Mapping!$A$30:$A$41,0)))</f>
        <v/>
      </c>
      <c r="I1955" s="5">
        <f>INDEX(Variables!$C$5:$C$105,MATCH($A1955,Variables!$A$5:$A$105,0))</f>
        <v/>
      </c>
      <c r="J1955" s="5">
        <f>INDEX(Variables!$E$5:$E$105,MATCH($A1955,Variables!$A$5:$A$105,0))</f>
        <v/>
      </c>
      <c r="K1955" s="25">
        <f>LOWER(Settings!$C$4)&amp;".mit."&amp;$A1955&amp;IF($C1955="","","."&amp;$C1955&amp;"."&amp;$B1955)&amp;IF(INDEX(Variables!$D$5:$D$105,MATCH($A1955,Variables!$A$5:$A$105,0))="","","."&amp;INDEX(Variables!$D$5:$D$105,MATCH($A1955,Variables!$A$5:$A$105,0)))&amp;"."&amp;K$5</f>
        <v/>
      </c>
      <c r="L1955" s="46">
        <f>SUMIFS(L$706:L$1005,$A$706:$A$1005,"rsub",$B$706:$B$1005,"&lt;&gt;all")</f>
        <v/>
      </c>
      <c r="M1955" s="47">
        <f>SUMIFS(M$706:M$1005,$A$706:$A$1005,"rsub",$B$706:$B$1005,"&lt;&gt;all")</f>
        <v/>
      </c>
      <c r="N1955" s="47">
        <f>SUMIFS(N$706:N$1005,$A$706:$A$1005,"rsub",$B$706:$B$1005,"&lt;&gt;all")</f>
        <v/>
      </c>
      <c r="O1955" s="47">
        <f>SUMIFS(O$706:O$1005,$A$706:$A$1005,"rsub",$B$706:$B$1005,"&lt;&gt;all")</f>
        <v/>
      </c>
      <c r="P1955" s="47">
        <f>SUMIFS(P$706:P$1005,$A$706:$A$1005,"rsub",$B$706:$B$1005,"&lt;&gt;all")</f>
        <v/>
      </c>
      <c r="Q1955" s="47">
        <f>SUMIFS(Q$706:Q$1005,$A$706:$A$1005,"rsub",$B$706:$B$1005,"&lt;&gt;all")</f>
        <v/>
      </c>
      <c r="R1955" s="47">
        <f>SUMIFS(R$706:R$1005,$A$706:$A$1005,"rsub",$B$706:$B$1005,"&lt;&gt;all")</f>
        <v/>
      </c>
      <c r="S1955" s="47">
        <f>SUMIFS(S$706:S$1005,$A$706:$A$1005,"rsub",$B$706:$B$1005,"&lt;&gt;all")</f>
        <v/>
      </c>
      <c r="T1955" s="47">
        <f>SUMIFS(T$706:T$1005,$A$706:$A$1005,"rsub",$B$706:$B$1005,"&lt;&gt;all")</f>
        <v/>
      </c>
      <c r="U1955" s="47">
        <f>SUMIFS(U$706:U$1005,$A$706:$A$1005,"rsub",$B$706:$B$1005,"&lt;&gt;all")</f>
        <v/>
      </c>
      <c r="V1955" s="47">
        <f>SUMIFS(V$706:V$1005,$A$706:$A$1005,"rsub",$B$706:$B$1005,"&lt;&gt;all")</f>
        <v/>
      </c>
      <c r="W1955" s="47">
        <f>SUMIFS(W$706:W$1005,$A$706:$A$1005,"rsub",$B$706:$B$1005,"&lt;&gt;all")</f>
        <v/>
      </c>
      <c r="X1955" s="47">
        <f>SUMIFS(X$706:X$1005,$A$706:$A$1005,"rsub",$B$706:$B$1005,"&lt;&gt;all")</f>
        <v/>
      </c>
      <c r="Y1955" s="47">
        <f>SUMIFS(Y$706:Y$1005,$A$706:$A$1005,"rsub",$B$706:$B$1005,"&lt;&gt;all")</f>
        <v/>
      </c>
      <c r="Z1955" s="47">
        <f>SUMIFS(Z$706:Z$1005,$A$706:$A$1005,"rsub",$B$706:$B$1005,"&lt;&gt;all")</f>
        <v/>
      </c>
      <c r="AA1955" s="47">
        <f>SUMIFS(AA$706:AA$1005,$A$706:$A$1005,"rsub",$B$706:$B$1005,"&lt;&gt;all")</f>
        <v/>
      </c>
      <c r="AB1955" s="47">
        <f>SUMIFS(AB$706:AB$1005,$A$706:$A$1005,"rsub",$B$706:$B$1005,"&lt;&gt;all")</f>
        <v/>
      </c>
      <c r="AC1955" s="47">
        <f>SUMIFS(AC$706:AC$1005,$A$706:$A$1005,"rsub",$B$706:$B$1005,"&lt;&gt;all")</f>
        <v/>
      </c>
      <c r="AD1955" s="47">
        <f>SUMIFS(AD$706:AD$1005,$A$706:$A$1005,"rsub",$B$706:$B$1005,"&lt;&gt;all")</f>
        <v/>
      </c>
      <c r="AE1955" s="25">
        <f>LOWER(Settings!$C$4)&amp;".mit."&amp;$A1955&amp;IF($C1955="","","."&amp;$C1955&amp;"."&amp;$B1955)&amp;IF(INDEX(Variables!$D$5:$D$105,MATCH($A1955,Variables!$A$5:$A$105,0))="","","."&amp;INDEX(Variables!$D$5:$D$105,MATCH($A1955,Variables!$A$5:$A$105,0)))&amp;"."&amp;AE$5</f>
        <v/>
      </c>
      <c r="AF1955" s="46">
        <f>SUMIFS(AF$706:AF$1005,$A$706:$A$1005,"rsub",$B$706:$B$1005,"&lt;&gt;all")</f>
        <v/>
      </c>
      <c r="AG1955" s="47">
        <f>SUMIFS(AG$706:AG$1005,$A$706:$A$1005,"rsub",$B$706:$B$1005,"&lt;&gt;all")</f>
        <v/>
      </c>
      <c r="AH1955" s="47">
        <f>SUMIFS(AH$706:AH$1005,$A$706:$A$1005,"rsub",$B$706:$B$1005,"&lt;&gt;all")</f>
        <v/>
      </c>
      <c r="AI1955" s="47">
        <f>SUMIFS(AI$706:AI$1005,$A$706:$A$1005,"rsub",$B$706:$B$1005,"&lt;&gt;all")</f>
        <v/>
      </c>
      <c r="AJ1955" s="47">
        <f>SUMIFS(AJ$706:AJ$1005,$A$706:$A$1005,"rsub",$B$706:$B$1005,"&lt;&gt;all")</f>
        <v/>
      </c>
      <c r="AK1955" s="47">
        <f>SUMIFS(AK$706:AK$1005,$A$706:$A$1005,"rsub",$B$706:$B$1005,"&lt;&gt;all")</f>
        <v/>
      </c>
      <c r="AL1955" s="47">
        <f>SUMIFS(AL$706:AL$1005,$A$706:$A$1005,"rsub",$B$706:$B$1005,"&lt;&gt;all")</f>
        <v/>
      </c>
      <c r="AM1955" s="47">
        <f>SUMIFS(AM$706:AM$1005,$A$706:$A$1005,"rsub",$B$706:$B$1005,"&lt;&gt;all")</f>
        <v/>
      </c>
      <c r="AN1955" s="47">
        <f>SUMIFS(AN$706:AN$1005,$A$706:$A$1005,"rsub",$B$706:$B$1005,"&lt;&gt;all")</f>
        <v/>
      </c>
      <c r="AO1955" s="47">
        <f>SUMIFS(AO$706:AO$1005,$A$706:$A$1005,"rsub",$B$706:$B$1005,"&lt;&gt;all")</f>
        <v/>
      </c>
      <c r="AP1955" s="47">
        <f>SUMIFS(AP$706:AP$1005,$A$706:$A$1005,"rsub",$B$706:$B$1005,"&lt;&gt;all")</f>
        <v/>
      </c>
      <c r="AQ1955" s="47">
        <f>SUMIFS(AQ$706:AQ$1005,$A$706:$A$1005,"rsub",$B$706:$B$1005,"&lt;&gt;all")</f>
        <v/>
      </c>
      <c r="AR1955" s="47">
        <f>SUMIFS(AR$706:AR$1005,$A$706:$A$1005,"rsub",$B$706:$B$1005,"&lt;&gt;all")</f>
        <v/>
      </c>
      <c r="AS1955" s="47">
        <f>SUMIFS(AS$706:AS$1005,$A$706:$A$1005,"rsub",$B$706:$B$1005,"&lt;&gt;all")</f>
        <v/>
      </c>
      <c r="AT1955" s="47">
        <f>SUMIFS(AT$706:AT$1005,$A$706:$A$1005,"rsub",$B$706:$B$1005,"&lt;&gt;all")</f>
        <v/>
      </c>
      <c r="AU1955" s="47">
        <f>SUMIFS(AU$706:AU$1005,$A$706:$A$1005,"rsub",$B$706:$B$1005,"&lt;&gt;all")</f>
        <v/>
      </c>
      <c r="AV1955" s="47">
        <f>SUMIFS(AV$706:AV$1005,$A$706:$A$1005,"rsub",$B$706:$B$1005,"&lt;&gt;all")</f>
        <v/>
      </c>
      <c r="AW1955" s="47">
        <f>SUMIFS(AW$706:AW$1005,$A$706:$A$1005,"rsub",$B$706:$B$1005,"&lt;&gt;all")</f>
        <v/>
      </c>
      <c r="AX1955" s="47">
        <f>SUMIFS(AX$706:AX$1005,$A$706:$A$1005,"rsub",$B$706:$B$1005,"&lt;&gt;all")</f>
        <v/>
      </c>
    </row>
    <row r="1956" hidden="1" outlineLevel="1">
      <c r="A1956" s="5" t="inlineStr">
        <is>
          <t>rsub</t>
        </is>
      </c>
      <c r="B1956" s="5" t="inlineStr">
        <is>
          <t>all</t>
        </is>
      </c>
      <c r="C1956" s="5" t="inlineStr">
        <is>
          <t>ind</t>
        </is>
      </c>
      <c r="H1956" s="5">
        <f>INDEX(Variables!$B$5:$B$105,MATCH($A1956,Variables!$A$5:$A$105,0))&amp;IF($C1956="",""," | "&amp;INDEX(Mapping!$B$5:$B$26,MATCH($C1956,Mapping!$A$5:$A$26,0))&amp;" | "&amp;INDEX(Mapping!$B$30:$B$41,MATCH($B1956,Mapping!$A$30:$A$41,0)))</f>
        <v/>
      </c>
      <c r="I1956" s="5">
        <f>INDEX(Variables!$C$5:$C$105,MATCH($A1956,Variables!$A$5:$A$105,0))</f>
        <v/>
      </c>
      <c r="J1956" s="5">
        <f>INDEX(Variables!$E$5:$E$105,MATCH($A1956,Variables!$A$5:$A$105,0))</f>
        <v/>
      </c>
      <c r="K1956" s="25">
        <f>LOWER(Settings!$C$4)&amp;".mit."&amp;$A1956&amp;IF($C1956="","","."&amp;$C1956&amp;"."&amp;$B1956)&amp;IF(INDEX(Variables!$D$5:$D$105,MATCH($A1956,Variables!$A$5:$A$105,0))="","","."&amp;INDEX(Variables!$D$5:$D$105,MATCH($A1956,Variables!$A$5:$A$105,0)))&amp;"."&amp;K$5</f>
        <v/>
      </c>
      <c r="L1956" s="46">
        <f>SUMIFS(L$1009:L$1808,$A$1009:$A$1808,"rsub",$B$1009:$B$1808,"&lt;&gt;all")</f>
        <v/>
      </c>
      <c r="M1956" s="47">
        <f>SUMIFS(M$1009:M$1808,$A$1009:$A$1808,"rsub",$B$1009:$B$1808,"&lt;&gt;all")</f>
        <v/>
      </c>
      <c r="N1956" s="47">
        <f>SUMIFS(N$1009:N$1808,$A$1009:$A$1808,"rsub",$B$1009:$B$1808,"&lt;&gt;all")</f>
        <v/>
      </c>
      <c r="O1956" s="47">
        <f>SUMIFS(O$1009:O$1808,$A$1009:$A$1808,"rsub",$B$1009:$B$1808,"&lt;&gt;all")</f>
        <v/>
      </c>
      <c r="P1956" s="47">
        <f>SUMIFS(P$1009:P$1808,$A$1009:$A$1808,"rsub",$B$1009:$B$1808,"&lt;&gt;all")</f>
        <v/>
      </c>
      <c r="Q1956" s="47">
        <f>SUMIFS(Q$1009:Q$1808,$A$1009:$A$1808,"rsub",$B$1009:$B$1808,"&lt;&gt;all")</f>
        <v/>
      </c>
      <c r="R1956" s="47">
        <f>SUMIFS(R$1009:R$1808,$A$1009:$A$1808,"rsub",$B$1009:$B$1808,"&lt;&gt;all")</f>
        <v/>
      </c>
      <c r="S1956" s="47">
        <f>SUMIFS(S$1009:S$1808,$A$1009:$A$1808,"rsub",$B$1009:$B$1808,"&lt;&gt;all")</f>
        <v/>
      </c>
      <c r="T1956" s="47">
        <f>SUMIFS(T$1009:T$1808,$A$1009:$A$1808,"rsub",$B$1009:$B$1808,"&lt;&gt;all")</f>
        <v/>
      </c>
      <c r="U1956" s="47">
        <f>SUMIFS(U$1009:U$1808,$A$1009:$A$1808,"rsub",$B$1009:$B$1808,"&lt;&gt;all")</f>
        <v/>
      </c>
      <c r="V1956" s="47">
        <f>SUMIFS(V$1009:V$1808,$A$1009:$A$1808,"rsub",$B$1009:$B$1808,"&lt;&gt;all")</f>
        <v/>
      </c>
      <c r="W1956" s="47">
        <f>SUMIFS(W$1009:W$1808,$A$1009:$A$1808,"rsub",$B$1009:$B$1808,"&lt;&gt;all")</f>
        <v/>
      </c>
      <c r="X1956" s="47">
        <f>SUMIFS(X$1009:X$1808,$A$1009:$A$1808,"rsub",$B$1009:$B$1808,"&lt;&gt;all")</f>
        <v/>
      </c>
      <c r="Y1956" s="47">
        <f>SUMIFS(Y$1009:Y$1808,$A$1009:$A$1808,"rsub",$B$1009:$B$1808,"&lt;&gt;all")</f>
        <v/>
      </c>
      <c r="Z1956" s="47">
        <f>SUMIFS(Z$1009:Z$1808,$A$1009:$A$1808,"rsub",$B$1009:$B$1808,"&lt;&gt;all")</f>
        <v/>
      </c>
      <c r="AA1956" s="47">
        <f>SUMIFS(AA$1009:AA$1808,$A$1009:$A$1808,"rsub",$B$1009:$B$1808,"&lt;&gt;all")</f>
        <v/>
      </c>
      <c r="AB1956" s="47">
        <f>SUMIFS(AB$1009:AB$1808,$A$1009:$A$1808,"rsub",$B$1009:$B$1808,"&lt;&gt;all")</f>
        <v/>
      </c>
      <c r="AC1956" s="47">
        <f>SUMIFS(AC$1009:AC$1808,$A$1009:$A$1808,"rsub",$B$1009:$B$1808,"&lt;&gt;all")</f>
        <v/>
      </c>
      <c r="AD1956" s="47">
        <f>SUMIFS(AD$1009:AD$1808,$A$1009:$A$1808,"rsub",$B$1009:$B$1808,"&lt;&gt;all")</f>
        <v/>
      </c>
      <c r="AE1956" s="25">
        <f>LOWER(Settings!$C$4)&amp;".mit."&amp;$A1956&amp;IF($C1956="","","."&amp;$C1956&amp;"."&amp;$B1956)&amp;IF(INDEX(Variables!$D$5:$D$105,MATCH($A1956,Variables!$A$5:$A$105,0))="","","."&amp;INDEX(Variables!$D$5:$D$105,MATCH($A1956,Variables!$A$5:$A$105,0)))&amp;"."&amp;AE$5</f>
        <v/>
      </c>
      <c r="AF1956" s="46">
        <f>SUMIFS(AF$1009:AF$1808,$A$1009:$A$1808,"rsub",$B$1009:$B$1808,"&lt;&gt;all")</f>
        <v/>
      </c>
      <c r="AG1956" s="47">
        <f>SUMIFS(AG$1009:AG$1808,$A$1009:$A$1808,"rsub",$B$1009:$B$1808,"&lt;&gt;all")</f>
        <v/>
      </c>
      <c r="AH1956" s="47">
        <f>SUMIFS(AH$1009:AH$1808,$A$1009:$A$1808,"rsub",$B$1009:$B$1808,"&lt;&gt;all")</f>
        <v/>
      </c>
      <c r="AI1956" s="47">
        <f>SUMIFS(AI$1009:AI$1808,$A$1009:$A$1808,"rsub",$B$1009:$B$1808,"&lt;&gt;all")</f>
        <v/>
      </c>
      <c r="AJ1956" s="47">
        <f>SUMIFS(AJ$1009:AJ$1808,$A$1009:$A$1808,"rsub",$B$1009:$B$1808,"&lt;&gt;all")</f>
        <v/>
      </c>
      <c r="AK1956" s="47">
        <f>SUMIFS(AK$1009:AK$1808,$A$1009:$A$1808,"rsub",$B$1009:$B$1808,"&lt;&gt;all")</f>
        <v/>
      </c>
      <c r="AL1956" s="47">
        <f>SUMIFS(AL$1009:AL$1808,$A$1009:$A$1808,"rsub",$B$1009:$B$1808,"&lt;&gt;all")</f>
        <v/>
      </c>
      <c r="AM1956" s="47">
        <f>SUMIFS(AM$1009:AM$1808,$A$1009:$A$1808,"rsub",$B$1009:$B$1808,"&lt;&gt;all")</f>
        <v/>
      </c>
      <c r="AN1956" s="47">
        <f>SUMIFS(AN$1009:AN$1808,$A$1009:$A$1808,"rsub",$B$1009:$B$1808,"&lt;&gt;all")</f>
        <v/>
      </c>
      <c r="AO1956" s="47">
        <f>SUMIFS(AO$1009:AO$1808,$A$1009:$A$1808,"rsub",$B$1009:$B$1808,"&lt;&gt;all")</f>
        <v/>
      </c>
      <c r="AP1956" s="47">
        <f>SUMIFS(AP$1009:AP$1808,$A$1009:$A$1808,"rsub",$B$1009:$B$1808,"&lt;&gt;all")</f>
        <v/>
      </c>
      <c r="AQ1956" s="47">
        <f>SUMIFS(AQ$1009:AQ$1808,$A$1009:$A$1808,"rsub",$B$1009:$B$1808,"&lt;&gt;all")</f>
        <v/>
      </c>
      <c r="AR1956" s="47">
        <f>SUMIFS(AR$1009:AR$1808,$A$1009:$A$1808,"rsub",$B$1009:$B$1808,"&lt;&gt;all")</f>
        <v/>
      </c>
      <c r="AS1956" s="47">
        <f>SUMIFS(AS$1009:AS$1808,$A$1009:$A$1808,"rsub",$B$1009:$B$1808,"&lt;&gt;all")</f>
        <v/>
      </c>
      <c r="AT1956" s="47">
        <f>SUMIFS(AT$1009:AT$1808,$A$1009:$A$1808,"rsub",$B$1009:$B$1808,"&lt;&gt;all")</f>
        <v/>
      </c>
      <c r="AU1956" s="47">
        <f>SUMIFS(AU$1009:AU$1808,$A$1009:$A$1808,"rsub",$B$1009:$B$1808,"&lt;&gt;all")</f>
        <v/>
      </c>
      <c r="AV1956" s="47">
        <f>SUMIFS(AV$1009:AV$1808,$A$1009:$A$1808,"rsub",$B$1009:$B$1808,"&lt;&gt;all")</f>
        <v/>
      </c>
      <c r="AW1956" s="47">
        <f>SUMIFS(AW$1009:AW$1808,$A$1009:$A$1808,"rsub",$B$1009:$B$1808,"&lt;&gt;all")</f>
        <v/>
      </c>
      <c r="AX1956" s="47">
        <f>SUMIFS(AX$1009:AX$1808,$A$1009:$A$1808,"rsub",$B$1009:$B$1808,"&lt;&gt;all")</f>
        <v/>
      </c>
    </row>
    <row r="1957" hidden="1" outlineLevel="1">
      <c r="A1957" s="5" t="inlineStr">
        <is>
          <t>rsub</t>
        </is>
      </c>
      <c r="B1957" s="5" t="inlineStr">
        <is>
          <t>all</t>
        </is>
      </c>
      <c r="C1957" s="5" t="inlineStr">
        <is>
          <t>oen</t>
        </is>
      </c>
      <c r="H1957" s="5">
        <f>INDEX(Variables!$B$5:$B$105,MATCH($A1957,Variables!$A$5:$A$105,0))&amp;IF($C1957="",""," | "&amp;INDEX(Mapping!$B$5:$B$26,MATCH($C1957,Mapping!$A$5:$A$26,0))&amp;" | "&amp;INDEX(Mapping!$B$30:$B$41,MATCH($B1957,Mapping!$A$30:$A$41,0)))</f>
        <v/>
      </c>
      <c r="I1957" s="5">
        <f>INDEX(Variables!$C$5:$C$105,MATCH($A1957,Variables!$A$5:$A$105,0))</f>
        <v/>
      </c>
      <c r="J1957" s="5">
        <f>INDEX(Variables!$E$5:$E$105,MATCH($A1957,Variables!$A$5:$A$105,0))</f>
        <v/>
      </c>
      <c r="K1957" s="25">
        <f>LOWER(Settings!$C$4)&amp;".mit."&amp;$A1957&amp;IF($C1957="","","."&amp;$C1957&amp;"."&amp;$B1957)&amp;IF(INDEX(Variables!$D$5:$D$105,MATCH($A1957,Variables!$A$5:$A$105,0))="","","."&amp;INDEX(Variables!$D$5:$D$105,MATCH($A1957,Variables!$A$5:$A$105,0)))&amp;"."&amp;K$5</f>
        <v/>
      </c>
      <c r="L1957" s="46">
        <f>SUMIFS(L$1812:L$1911,$A$1812:$A$1911,"rsub",$B$1812:$B$1911,"&lt;&gt;all")</f>
        <v/>
      </c>
      <c r="M1957" s="47">
        <f>SUMIFS(M$1812:M$1911,$A$1812:$A$1911,"rsub",$B$1812:$B$1911,"&lt;&gt;all")</f>
        <v/>
      </c>
      <c r="N1957" s="47">
        <f>SUMIFS(N$1812:N$1911,$A$1812:$A$1911,"rsub",$B$1812:$B$1911,"&lt;&gt;all")</f>
        <v/>
      </c>
      <c r="O1957" s="47">
        <f>SUMIFS(O$1812:O$1911,$A$1812:$A$1911,"rsub",$B$1812:$B$1911,"&lt;&gt;all")</f>
        <v/>
      </c>
      <c r="P1957" s="47">
        <f>SUMIFS(P$1812:P$1911,$A$1812:$A$1911,"rsub",$B$1812:$B$1911,"&lt;&gt;all")</f>
        <v/>
      </c>
      <c r="Q1957" s="47">
        <f>SUMIFS(Q$1812:Q$1911,$A$1812:$A$1911,"rsub",$B$1812:$B$1911,"&lt;&gt;all")</f>
        <v/>
      </c>
      <c r="R1957" s="47">
        <f>SUMIFS(R$1812:R$1911,$A$1812:$A$1911,"rsub",$B$1812:$B$1911,"&lt;&gt;all")</f>
        <v/>
      </c>
      <c r="S1957" s="47">
        <f>SUMIFS(S$1812:S$1911,$A$1812:$A$1911,"rsub",$B$1812:$B$1911,"&lt;&gt;all")</f>
        <v/>
      </c>
      <c r="T1957" s="47">
        <f>SUMIFS(T$1812:T$1911,$A$1812:$A$1911,"rsub",$B$1812:$B$1911,"&lt;&gt;all")</f>
        <v/>
      </c>
      <c r="U1957" s="47">
        <f>SUMIFS(U$1812:U$1911,$A$1812:$A$1911,"rsub",$B$1812:$B$1911,"&lt;&gt;all")</f>
        <v/>
      </c>
      <c r="V1957" s="47">
        <f>SUMIFS(V$1812:V$1911,$A$1812:$A$1911,"rsub",$B$1812:$B$1911,"&lt;&gt;all")</f>
        <v/>
      </c>
      <c r="W1957" s="47">
        <f>SUMIFS(W$1812:W$1911,$A$1812:$A$1911,"rsub",$B$1812:$B$1911,"&lt;&gt;all")</f>
        <v/>
      </c>
      <c r="X1957" s="47">
        <f>SUMIFS(X$1812:X$1911,$A$1812:$A$1911,"rsub",$B$1812:$B$1911,"&lt;&gt;all")</f>
        <v/>
      </c>
      <c r="Y1957" s="47">
        <f>SUMIFS(Y$1812:Y$1911,$A$1812:$A$1911,"rsub",$B$1812:$B$1911,"&lt;&gt;all")</f>
        <v/>
      </c>
      <c r="Z1957" s="47">
        <f>SUMIFS(Z$1812:Z$1911,$A$1812:$A$1911,"rsub",$B$1812:$B$1911,"&lt;&gt;all")</f>
        <v/>
      </c>
      <c r="AA1957" s="47">
        <f>SUMIFS(AA$1812:AA$1911,$A$1812:$A$1911,"rsub",$B$1812:$B$1911,"&lt;&gt;all")</f>
        <v/>
      </c>
      <c r="AB1957" s="47">
        <f>SUMIFS(AB$1812:AB$1911,$A$1812:$A$1911,"rsub",$B$1812:$B$1911,"&lt;&gt;all")</f>
        <v/>
      </c>
      <c r="AC1957" s="47">
        <f>SUMIFS(AC$1812:AC$1911,$A$1812:$A$1911,"rsub",$B$1812:$B$1911,"&lt;&gt;all")</f>
        <v/>
      </c>
      <c r="AD1957" s="47">
        <f>SUMIFS(AD$1812:AD$1911,$A$1812:$A$1911,"rsub",$B$1812:$B$1911,"&lt;&gt;all")</f>
        <v/>
      </c>
      <c r="AE1957" s="25">
        <f>LOWER(Settings!$C$4)&amp;".mit."&amp;$A1957&amp;IF($C1957="","","."&amp;$C1957&amp;"."&amp;$B1957)&amp;IF(INDEX(Variables!$D$5:$D$105,MATCH($A1957,Variables!$A$5:$A$105,0))="","","."&amp;INDEX(Variables!$D$5:$D$105,MATCH($A1957,Variables!$A$5:$A$105,0)))&amp;"."&amp;AE$5</f>
        <v/>
      </c>
      <c r="AF1957" s="46">
        <f>SUMIFS(AF$1812:AF$1911,$A$1812:$A$1911,"rsub",$B$1812:$B$1911,"&lt;&gt;all")</f>
        <v/>
      </c>
      <c r="AG1957" s="47">
        <f>SUMIFS(AG$1812:AG$1911,$A$1812:$A$1911,"rsub",$B$1812:$B$1911,"&lt;&gt;all")</f>
        <v/>
      </c>
      <c r="AH1957" s="47">
        <f>SUMIFS(AH$1812:AH$1911,$A$1812:$A$1911,"rsub",$B$1812:$B$1911,"&lt;&gt;all")</f>
        <v/>
      </c>
      <c r="AI1957" s="47">
        <f>SUMIFS(AI$1812:AI$1911,$A$1812:$A$1911,"rsub",$B$1812:$B$1911,"&lt;&gt;all")</f>
        <v/>
      </c>
      <c r="AJ1957" s="47">
        <f>SUMIFS(AJ$1812:AJ$1911,$A$1812:$A$1911,"rsub",$B$1812:$B$1911,"&lt;&gt;all")</f>
        <v/>
      </c>
      <c r="AK1957" s="47">
        <f>SUMIFS(AK$1812:AK$1911,$A$1812:$A$1911,"rsub",$B$1812:$B$1911,"&lt;&gt;all")</f>
        <v/>
      </c>
      <c r="AL1957" s="47">
        <f>SUMIFS(AL$1812:AL$1911,$A$1812:$A$1911,"rsub",$B$1812:$B$1911,"&lt;&gt;all")</f>
        <v/>
      </c>
      <c r="AM1957" s="47">
        <f>SUMIFS(AM$1812:AM$1911,$A$1812:$A$1911,"rsub",$B$1812:$B$1911,"&lt;&gt;all")</f>
        <v/>
      </c>
      <c r="AN1957" s="47">
        <f>SUMIFS(AN$1812:AN$1911,$A$1812:$A$1911,"rsub",$B$1812:$B$1911,"&lt;&gt;all")</f>
        <v/>
      </c>
      <c r="AO1957" s="47">
        <f>SUMIFS(AO$1812:AO$1911,$A$1812:$A$1911,"rsub",$B$1812:$B$1911,"&lt;&gt;all")</f>
        <v/>
      </c>
      <c r="AP1957" s="47">
        <f>SUMIFS(AP$1812:AP$1911,$A$1812:$A$1911,"rsub",$B$1812:$B$1911,"&lt;&gt;all")</f>
        <v/>
      </c>
      <c r="AQ1957" s="47">
        <f>SUMIFS(AQ$1812:AQ$1911,$A$1812:$A$1911,"rsub",$B$1812:$B$1911,"&lt;&gt;all")</f>
        <v/>
      </c>
      <c r="AR1957" s="47">
        <f>SUMIFS(AR$1812:AR$1911,$A$1812:$A$1911,"rsub",$B$1812:$B$1911,"&lt;&gt;all")</f>
        <v/>
      </c>
      <c r="AS1957" s="47">
        <f>SUMIFS(AS$1812:AS$1911,$A$1812:$A$1911,"rsub",$B$1812:$B$1911,"&lt;&gt;all")</f>
        <v/>
      </c>
      <c r="AT1957" s="47">
        <f>SUMIFS(AT$1812:AT$1911,$A$1812:$A$1911,"rsub",$B$1812:$B$1911,"&lt;&gt;all")</f>
        <v/>
      </c>
      <c r="AU1957" s="47">
        <f>SUMIFS(AU$1812:AU$1911,$A$1812:$A$1911,"rsub",$B$1812:$B$1911,"&lt;&gt;all")</f>
        <v/>
      </c>
      <c r="AV1957" s="47">
        <f>SUMIFS(AV$1812:AV$1911,$A$1812:$A$1911,"rsub",$B$1812:$B$1911,"&lt;&gt;all")</f>
        <v/>
      </c>
      <c r="AW1957" s="47">
        <f>SUMIFS(AW$1812:AW$1911,$A$1812:$A$1911,"rsub",$B$1812:$B$1911,"&lt;&gt;all")</f>
        <v/>
      </c>
      <c r="AX1957" s="47">
        <f>SUMIFS(AX$1812:AX$1911,$A$1812:$A$1911,"rsub",$B$1812:$B$1911,"&lt;&gt;all")</f>
        <v/>
      </c>
    </row>
    <row r="1958">
      <c r="A1958" s="9" t="inlineStr">
        <is>
          <t>rnew</t>
        </is>
      </c>
      <c r="B1958" s="9" t="inlineStr">
        <is>
          <t>all</t>
        </is>
      </c>
      <c r="C1958" s="9" t="inlineStr">
        <is>
          <t>all</t>
        </is>
      </c>
      <c r="H1958" s="9">
        <f>INDEX(Variables!$B$5:$B$105,MATCH($A1958,Variables!$A$5:$A$105,0))&amp;IF($C1958="",""," | "&amp;INDEX(Mapping!$B$5:$B$26,MATCH($C1958,Mapping!$A$5:$A$26,0))&amp;" | "&amp;INDEX(Mapping!$B$30:$B$41,MATCH($B1958,Mapping!$A$30:$A$41,0)))</f>
        <v/>
      </c>
      <c r="I1958" s="9">
        <f>INDEX(Variables!$C$5:$C$105,MATCH($A1958,Variables!$A$5:$A$105,0))</f>
        <v/>
      </c>
      <c r="J1958" s="9">
        <f>INDEX(Variables!$E$5:$E$105,MATCH($A1958,Variables!$A$5:$A$105,0))</f>
        <v/>
      </c>
      <c r="K1958" s="30">
        <f>LOWER(Settings!$C$4)&amp;".mit."&amp;$A1958&amp;IF($C1958="","","."&amp;$C1958&amp;"."&amp;$B1958)&amp;IF(INDEX(Variables!$D$5:$D$105,MATCH($A1958,Variables!$A$5:$A$105,0))="","","."&amp;INDEX(Variables!$D$5:$D$105,MATCH($A1958,Variables!$A$5:$A$105,0)))&amp;"."&amp;K$5</f>
        <v/>
      </c>
      <c r="L1958" s="44">
        <f>SUMIFS(L$301:L$1911,$A$301:$A$1911,"rnew",$B$301:$B$1911,"&lt;&gt;all")</f>
        <v/>
      </c>
      <c r="M1958" s="45">
        <f>SUMIFS(M$301:M$1911,$A$301:$A$1911,"rnew",$B$301:$B$1911,"&lt;&gt;all")</f>
        <v/>
      </c>
      <c r="N1958" s="45">
        <f>SUMIFS(N$301:N$1911,$A$301:$A$1911,"rnew",$B$301:$B$1911,"&lt;&gt;all")</f>
        <v/>
      </c>
      <c r="O1958" s="45">
        <f>SUMIFS(O$301:O$1911,$A$301:$A$1911,"rnew",$B$301:$B$1911,"&lt;&gt;all")</f>
        <v/>
      </c>
      <c r="P1958" s="45">
        <f>SUMIFS(P$301:P$1911,$A$301:$A$1911,"rnew",$B$301:$B$1911,"&lt;&gt;all")</f>
        <v/>
      </c>
      <c r="Q1958" s="45">
        <f>SUMIFS(Q$301:Q$1911,$A$301:$A$1911,"rnew",$B$301:$B$1911,"&lt;&gt;all")</f>
        <v/>
      </c>
      <c r="R1958" s="45">
        <f>SUMIFS(R$301:R$1911,$A$301:$A$1911,"rnew",$B$301:$B$1911,"&lt;&gt;all")</f>
        <v/>
      </c>
      <c r="S1958" s="45">
        <f>SUMIFS(S$301:S$1911,$A$301:$A$1911,"rnew",$B$301:$B$1911,"&lt;&gt;all")</f>
        <v/>
      </c>
      <c r="T1958" s="45">
        <f>SUMIFS(T$301:T$1911,$A$301:$A$1911,"rnew",$B$301:$B$1911,"&lt;&gt;all")</f>
        <v/>
      </c>
      <c r="U1958" s="45">
        <f>SUMIFS(U$301:U$1911,$A$301:$A$1911,"rnew",$B$301:$B$1911,"&lt;&gt;all")</f>
        <v/>
      </c>
      <c r="V1958" s="45">
        <f>SUMIFS(V$301:V$1911,$A$301:$A$1911,"rnew",$B$301:$B$1911,"&lt;&gt;all")</f>
        <v/>
      </c>
      <c r="W1958" s="45">
        <f>SUMIFS(W$301:W$1911,$A$301:$A$1911,"rnew",$B$301:$B$1911,"&lt;&gt;all")</f>
        <v/>
      </c>
      <c r="X1958" s="45">
        <f>SUMIFS(X$301:X$1911,$A$301:$A$1911,"rnew",$B$301:$B$1911,"&lt;&gt;all")</f>
        <v/>
      </c>
      <c r="Y1958" s="45">
        <f>SUMIFS(Y$301:Y$1911,$A$301:$A$1911,"rnew",$B$301:$B$1911,"&lt;&gt;all")</f>
        <v/>
      </c>
      <c r="Z1958" s="45">
        <f>SUMIFS(Z$301:Z$1911,$A$301:$A$1911,"rnew",$B$301:$B$1911,"&lt;&gt;all")</f>
        <v/>
      </c>
      <c r="AA1958" s="45">
        <f>SUMIFS(AA$301:AA$1911,$A$301:$A$1911,"rnew",$B$301:$B$1911,"&lt;&gt;all")</f>
        <v/>
      </c>
      <c r="AB1958" s="45">
        <f>SUMIFS(AB$301:AB$1911,$A$301:$A$1911,"rnew",$B$301:$B$1911,"&lt;&gt;all")</f>
        <v/>
      </c>
      <c r="AC1958" s="45">
        <f>SUMIFS(AC$301:AC$1911,$A$301:$A$1911,"rnew",$B$301:$B$1911,"&lt;&gt;all")</f>
        <v/>
      </c>
      <c r="AD1958" s="45">
        <f>SUMIFS(AD$301:AD$1911,$A$301:$A$1911,"rnew",$B$301:$B$1911,"&lt;&gt;all")</f>
        <v/>
      </c>
      <c r="AE1958" s="30">
        <f>LOWER(Settings!$C$4)&amp;".mit."&amp;$A1958&amp;IF($C1958="","","."&amp;$C1958&amp;"."&amp;$B1958)&amp;IF(INDEX(Variables!$D$5:$D$105,MATCH($A1958,Variables!$A$5:$A$105,0))="","","."&amp;INDEX(Variables!$D$5:$D$105,MATCH($A1958,Variables!$A$5:$A$105,0)))&amp;"."&amp;AE$5</f>
        <v/>
      </c>
      <c r="AF1958" s="44">
        <f>SUMIFS(AF$301:AF$1911,$A$301:$A$1911,"rnew",$B$301:$B$1911,"&lt;&gt;all")</f>
        <v/>
      </c>
      <c r="AG1958" s="45">
        <f>SUMIFS(AG$301:AG$1911,$A$301:$A$1911,"rnew",$B$301:$B$1911,"&lt;&gt;all")</f>
        <v/>
      </c>
      <c r="AH1958" s="45">
        <f>SUMIFS(AH$301:AH$1911,$A$301:$A$1911,"rnew",$B$301:$B$1911,"&lt;&gt;all")</f>
        <v/>
      </c>
      <c r="AI1958" s="45">
        <f>SUMIFS(AI$301:AI$1911,$A$301:$A$1911,"rnew",$B$301:$B$1911,"&lt;&gt;all")</f>
        <v/>
      </c>
      <c r="AJ1958" s="45">
        <f>SUMIFS(AJ$301:AJ$1911,$A$301:$A$1911,"rnew",$B$301:$B$1911,"&lt;&gt;all")</f>
        <v/>
      </c>
      <c r="AK1958" s="45">
        <f>SUMIFS(AK$301:AK$1911,$A$301:$A$1911,"rnew",$B$301:$B$1911,"&lt;&gt;all")</f>
        <v/>
      </c>
      <c r="AL1958" s="45">
        <f>SUMIFS(AL$301:AL$1911,$A$301:$A$1911,"rnew",$B$301:$B$1911,"&lt;&gt;all")</f>
        <v/>
      </c>
      <c r="AM1958" s="45">
        <f>SUMIFS(AM$301:AM$1911,$A$301:$A$1911,"rnew",$B$301:$B$1911,"&lt;&gt;all")</f>
        <v/>
      </c>
      <c r="AN1958" s="45">
        <f>SUMIFS(AN$301:AN$1911,$A$301:$A$1911,"rnew",$B$301:$B$1911,"&lt;&gt;all")</f>
        <v/>
      </c>
      <c r="AO1958" s="45">
        <f>SUMIFS(AO$301:AO$1911,$A$301:$A$1911,"rnew",$B$301:$B$1911,"&lt;&gt;all")</f>
        <v/>
      </c>
      <c r="AP1958" s="45">
        <f>SUMIFS(AP$301:AP$1911,$A$301:$A$1911,"rnew",$B$301:$B$1911,"&lt;&gt;all")</f>
        <v/>
      </c>
      <c r="AQ1958" s="45">
        <f>SUMIFS(AQ$301:AQ$1911,$A$301:$A$1911,"rnew",$B$301:$B$1911,"&lt;&gt;all")</f>
        <v/>
      </c>
      <c r="AR1958" s="45">
        <f>SUMIFS(AR$301:AR$1911,$A$301:$A$1911,"rnew",$B$301:$B$1911,"&lt;&gt;all")</f>
        <v/>
      </c>
      <c r="AS1958" s="45">
        <f>SUMIFS(AS$301:AS$1911,$A$301:$A$1911,"rnew",$B$301:$B$1911,"&lt;&gt;all")</f>
        <v/>
      </c>
      <c r="AT1958" s="45">
        <f>SUMIFS(AT$301:AT$1911,$A$301:$A$1911,"rnew",$B$301:$B$1911,"&lt;&gt;all")</f>
        <v/>
      </c>
      <c r="AU1958" s="45">
        <f>SUMIFS(AU$301:AU$1911,$A$301:$A$1911,"rnew",$B$301:$B$1911,"&lt;&gt;all")</f>
        <v/>
      </c>
      <c r="AV1958" s="45">
        <f>SUMIFS(AV$301:AV$1911,$A$301:$A$1911,"rnew",$B$301:$B$1911,"&lt;&gt;all")</f>
        <v/>
      </c>
      <c r="AW1958" s="45">
        <f>SUMIFS(AW$301:AW$1911,$A$301:$A$1911,"rnew",$B$301:$B$1911,"&lt;&gt;all")</f>
        <v/>
      </c>
      <c r="AX1958" s="45">
        <f>SUMIFS(AX$301:AX$1911,$A$301:$A$1911,"rnew",$B$301:$B$1911,"&lt;&gt;all")</f>
        <v/>
      </c>
    </row>
    <row r="1959" hidden="1" outlineLevel="1">
      <c r="A1959" s="5" t="inlineStr">
        <is>
          <t>rnew</t>
        </is>
      </c>
      <c r="B1959" s="5" t="inlineStr">
        <is>
          <t>all</t>
        </is>
      </c>
      <c r="C1959" s="5" t="inlineStr">
        <is>
          <t>tra</t>
        </is>
      </c>
      <c r="H1959" s="5">
        <f>INDEX(Variables!$B$5:$B$105,MATCH($A1959,Variables!$A$5:$A$105,0))&amp;IF($C1959="",""," | "&amp;INDEX(Mapping!$B$5:$B$26,MATCH($C1959,Mapping!$A$5:$A$26,0))&amp;" | "&amp;INDEX(Mapping!$B$30:$B$41,MATCH($B1959,Mapping!$A$30:$A$41,0)))</f>
        <v/>
      </c>
      <c r="I1959" s="5">
        <f>INDEX(Variables!$C$5:$C$105,MATCH($A1959,Variables!$A$5:$A$105,0))</f>
        <v/>
      </c>
      <c r="J1959" s="5">
        <f>INDEX(Variables!$E$5:$E$105,MATCH($A1959,Variables!$A$5:$A$105,0))</f>
        <v/>
      </c>
      <c r="K1959" s="25">
        <f>LOWER(Settings!$C$4)&amp;".mit."&amp;$A1959&amp;IF($C1959="","","."&amp;$C1959&amp;"."&amp;$B1959)&amp;IF(INDEX(Variables!$D$5:$D$105,MATCH($A1959,Variables!$A$5:$A$105,0))="","","."&amp;INDEX(Variables!$D$5:$D$105,MATCH($A1959,Variables!$A$5:$A$105,0)))&amp;"."&amp;K$5</f>
        <v/>
      </c>
      <c r="L1959" s="46">
        <f>SUMIFS(L$303:L$702,$A$303:$A$702,"rnew",$B$303:$B$702,"&lt;&gt;all")</f>
        <v/>
      </c>
      <c r="M1959" s="47">
        <f>SUMIFS(M$303:M$702,$A$303:$A$702,"rnew",$B$303:$B$702,"&lt;&gt;all")</f>
        <v/>
      </c>
      <c r="N1959" s="47">
        <f>SUMIFS(N$303:N$702,$A$303:$A$702,"rnew",$B$303:$B$702,"&lt;&gt;all")</f>
        <v/>
      </c>
      <c r="O1959" s="47">
        <f>SUMIFS(O$303:O$702,$A$303:$A$702,"rnew",$B$303:$B$702,"&lt;&gt;all")</f>
        <v/>
      </c>
      <c r="P1959" s="47">
        <f>SUMIFS(P$303:P$702,$A$303:$A$702,"rnew",$B$303:$B$702,"&lt;&gt;all")</f>
        <v/>
      </c>
      <c r="Q1959" s="47">
        <f>SUMIFS(Q$303:Q$702,$A$303:$A$702,"rnew",$B$303:$B$702,"&lt;&gt;all")</f>
        <v/>
      </c>
      <c r="R1959" s="47">
        <f>SUMIFS(R$303:R$702,$A$303:$A$702,"rnew",$B$303:$B$702,"&lt;&gt;all")</f>
        <v/>
      </c>
      <c r="S1959" s="47">
        <f>SUMIFS(S$303:S$702,$A$303:$A$702,"rnew",$B$303:$B$702,"&lt;&gt;all")</f>
        <v/>
      </c>
      <c r="T1959" s="47">
        <f>SUMIFS(T$303:T$702,$A$303:$A$702,"rnew",$B$303:$B$702,"&lt;&gt;all")</f>
        <v/>
      </c>
      <c r="U1959" s="47">
        <f>SUMIFS(U$303:U$702,$A$303:$A$702,"rnew",$B$303:$B$702,"&lt;&gt;all")</f>
        <v/>
      </c>
      <c r="V1959" s="47">
        <f>SUMIFS(V$303:V$702,$A$303:$A$702,"rnew",$B$303:$B$702,"&lt;&gt;all")</f>
        <v/>
      </c>
      <c r="W1959" s="47">
        <f>SUMIFS(W$303:W$702,$A$303:$A$702,"rnew",$B$303:$B$702,"&lt;&gt;all")</f>
        <v/>
      </c>
      <c r="X1959" s="47">
        <f>SUMIFS(X$303:X$702,$A$303:$A$702,"rnew",$B$303:$B$702,"&lt;&gt;all")</f>
        <v/>
      </c>
      <c r="Y1959" s="47">
        <f>SUMIFS(Y$303:Y$702,$A$303:$A$702,"rnew",$B$303:$B$702,"&lt;&gt;all")</f>
        <v/>
      </c>
      <c r="Z1959" s="47">
        <f>SUMIFS(Z$303:Z$702,$A$303:$A$702,"rnew",$B$303:$B$702,"&lt;&gt;all")</f>
        <v/>
      </c>
      <c r="AA1959" s="47">
        <f>SUMIFS(AA$303:AA$702,$A$303:$A$702,"rnew",$B$303:$B$702,"&lt;&gt;all")</f>
        <v/>
      </c>
      <c r="AB1959" s="47">
        <f>SUMIFS(AB$303:AB$702,$A$303:$A$702,"rnew",$B$303:$B$702,"&lt;&gt;all")</f>
        <v/>
      </c>
      <c r="AC1959" s="47">
        <f>SUMIFS(AC$303:AC$702,$A$303:$A$702,"rnew",$B$303:$B$702,"&lt;&gt;all")</f>
        <v/>
      </c>
      <c r="AD1959" s="47">
        <f>SUMIFS(AD$303:AD$702,$A$303:$A$702,"rnew",$B$303:$B$702,"&lt;&gt;all")</f>
        <v/>
      </c>
      <c r="AE1959" s="25">
        <f>LOWER(Settings!$C$4)&amp;".mit."&amp;$A1959&amp;IF($C1959="","","."&amp;$C1959&amp;"."&amp;$B1959)&amp;IF(INDEX(Variables!$D$5:$D$105,MATCH($A1959,Variables!$A$5:$A$105,0))="","","."&amp;INDEX(Variables!$D$5:$D$105,MATCH($A1959,Variables!$A$5:$A$105,0)))&amp;"."&amp;AE$5</f>
        <v/>
      </c>
      <c r="AF1959" s="46">
        <f>SUMIFS(AF$303:AF$702,$A$303:$A$702,"rnew",$B$303:$B$702,"&lt;&gt;all")</f>
        <v/>
      </c>
      <c r="AG1959" s="47">
        <f>SUMIFS(AG$303:AG$702,$A$303:$A$702,"rnew",$B$303:$B$702,"&lt;&gt;all")</f>
        <v/>
      </c>
      <c r="AH1959" s="47">
        <f>SUMIFS(AH$303:AH$702,$A$303:$A$702,"rnew",$B$303:$B$702,"&lt;&gt;all")</f>
        <v/>
      </c>
      <c r="AI1959" s="47">
        <f>SUMIFS(AI$303:AI$702,$A$303:$A$702,"rnew",$B$303:$B$702,"&lt;&gt;all")</f>
        <v/>
      </c>
      <c r="AJ1959" s="47">
        <f>SUMIFS(AJ$303:AJ$702,$A$303:$A$702,"rnew",$B$303:$B$702,"&lt;&gt;all")</f>
        <v/>
      </c>
      <c r="AK1959" s="47">
        <f>SUMIFS(AK$303:AK$702,$A$303:$A$702,"rnew",$B$303:$B$702,"&lt;&gt;all")</f>
        <v/>
      </c>
      <c r="AL1959" s="47">
        <f>SUMIFS(AL$303:AL$702,$A$303:$A$702,"rnew",$B$303:$B$702,"&lt;&gt;all")</f>
        <v/>
      </c>
      <c r="AM1959" s="47">
        <f>SUMIFS(AM$303:AM$702,$A$303:$A$702,"rnew",$B$303:$B$702,"&lt;&gt;all")</f>
        <v/>
      </c>
      <c r="AN1959" s="47">
        <f>SUMIFS(AN$303:AN$702,$A$303:$A$702,"rnew",$B$303:$B$702,"&lt;&gt;all")</f>
        <v/>
      </c>
      <c r="AO1959" s="47">
        <f>SUMIFS(AO$303:AO$702,$A$303:$A$702,"rnew",$B$303:$B$702,"&lt;&gt;all")</f>
        <v/>
      </c>
      <c r="AP1959" s="47">
        <f>SUMIFS(AP$303:AP$702,$A$303:$A$702,"rnew",$B$303:$B$702,"&lt;&gt;all")</f>
        <v/>
      </c>
      <c r="AQ1959" s="47">
        <f>SUMIFS(AQ$303:AQ$702,$A$303:$A$702,"rnew",$B$303:$B$702,"&lt;&gt;all")</f>
        <v/>
      </c>
      <c r="AR1959" s="47">
        <f>SUMIFS(AR$303:AR$702,$A$303:$A$702,"rnew",$B$303:$B$702,"&lt;&gt;all")</f>
        <v/>
      </c>
      <c r="AS1959" s="47">
        <f>SUMIFS(AS$303:AS$702,$A$303:$A$702,"rnew",$B$303:$B$702,"&lt;&gt;all")</f>
        <v/>
      </c>
      <c r="AT1959" s="47">
        <f>SUMIFS(AT$303:AT$702,$A$303:$A$702,"rnew",$B$303:$B$702,"&lt;&gt;all")</f>
        <v/>
      </c>
      <c r="AU1959" s="47">
        <f>SUMIFS(AU$303:AU$702,$A$303:$A$702,"rnew",$B$303:$B$702,"&lt;&gt;all")</f>
        <v/>
      </c>
      <c r="AV1959" s="47">
        <f>SUMIFS(AV$303:AV$702,$A$303:$A$702,"rnew",$B$303:$B$702,"&lt;&gt;all")</f>
        <v/>
      </c>
      <c r="AW1959" s="47">
        <f>SUMIFS(AW$303:AW$702,$A$303:$A$702,"rnew",$B$303:$B$702,"&lt;&gt;all")</f>
        <v/>
      </c>
      <c r="AX1959" s="47">
        <f>SUMIFS(AX$303:AX$702,$A$303:$A$702,"rnew",$B$303:$B$702,"&lt;&gt;all")</f>
        <v/>
      </c>
    </row>
    <row r="1960" hidden="1" outlineLevel="1">
      <c r="A1960" s="5" t="inlineStr">
        <is>
          <t>rnew</t>
        </is>
      </c>
      <c r="B1960" s="5" t="inlineStr">
        <is>
          <t>all</t>
        </is>
      </c>
      <c r="C1960" s="5" t="inlineStr">
        <is>
          <t>bld</t>
        </is>
      </c>
      <c r="H1960" s="5">
        <f>INDEX(Variables!$B$5:$B$105,MATCH($A1960,Variables!$A$5:$A$105,0))&amp;IF($C1960="",""," | "&amp;INDEX(Mapping!$B$5:$B$26,MATCH($C1960,Mapping!$A$5:$A$26,0))&amp;" | "&amp;INDEX(Mapping!$B$30:$B$41,MATCH($B1960,Mapping!$A$30:$A$41,0)))</f>
        <v/>
      </c>
      <c r="I1960" s="5">
        <f>INDEX(Variables!$C$5:$C$105,MATCH($A1960,Variables!$A$5:$A$105,0))</f>
        <v/>
      </c>
      <c r="J1960" s="5">
        <f>INDEX(Variables!$E$5:$E$105,MATCH($A1960,Variables!$A$5:$A$105,0))</f>
        <v/>
      </c>
      <c r="K1960" s="25">
        <f>LOWER(Settings!$C$4)&amp;".mit."&amp;$A1960&amp;IF($C1960="","","."&amp;$C1960&amp;"."&amp;$B1960)&amp;IF(INDEX(Variables!$D$5:$D$105,MATCH($A1960,Variables!$A$5:$A$105,0))="","","."&amp;INDEX(Variables!$D$5:$D$105,MATCH($A1960,Variables!$A$5:$A$105,0)))&amp;"."&amp;K$5</f>
        <v/>
      </c>
      <c r="L1960" s="46">
        <f>SUMIFS(L$706:L$1005,$A$706:$A$1005,"rnew",$B$706:$B$1005,"&lt;&gt;all")</f>
        <v/>
      </c>
      <c r="M1960" s="47">
        <f>SUMIFS(M$706:M$1005,$A$706:$A$1005,"rnew",$B$706:$B$1005,"&lt;&gt;all")</f>
        <v/>
      </c>
      <c r="N1960" s="47">
        <f>SUMIFS(N$706:N$1005,$A$706:$A$1005,"rnew",$B$706:$B$1005,"&lt;&gt;all")</f>
        <v/>
      </c>
      <c r="O1960" s="47">
        <f>SUMIFS(O$706:O$1005,$A$706:$A$1005,"rnew",$B$706:$B$1005,"&lt;&gt;all")</f>
        <v/>
      </c>
      <c r="P1960" s="47">
        <f>SUMIFS(P$706:P$1005,$A$706:$A$1005,"rnew",$B$706:$B$1005,"&lt;&gt;all")</f>
        <v/>
      </c>
      <c r="Q1960" s="47">
        <f>SUMIFS(Q$706:Q$1005,$A$706:$A$1005,"rnew",$B$706:$B$1005,"&lt;&gt;all")</f>
        <v/>
      </c>
      <c r="R1960" s="47">
        <f>SUMIFS(R$706:R$1005,$A$706:$A$1005,"rnew",$B$706:$B$1005,"&lt;&gt;all")</f>
        <v/>
      </c>
      <c r="S1960" s="47">
        <f>SUMIFS(S$706:S$1005,$A$706:$A$1005,"rnew",$B$706:$B$1005,"&lt;&gt;all")</f>
        <v/>
      </c>
      <c r="T1960" s="47">
        <f>SUMIFS(T$706:T$1005,$A$706:$A$1005,"rnew",$B$706:$B$1005,"&lt;&gt;all")</f>
        <v/>
      </c>
      <c r="U1960" s="47">
        <f>SUMIFS(U$706:U$1005,$A$706:$A$1005,"rnew",$B$706:$B$1005,"&lt;&gt;all")</f>
        <v/>
      </c>
      <c r="V1960" s="47">
        <f>SUMIFS(V$706:V$1005,$A$706:$A$1005,"rnew",$B$706:$B$1005,"&lt;&gt;all")</f>
        <v/>
      </c>
      <c r="W1960" s="47">
        <f>SUMIFS(W$706:W$1005,$A$706:$A$1005,"rnew",$B$706:$B$1005,"&lt;&gt;all")</f>
        <v/>
      </c>
      <c r="X1960" s="47">
        <f>SUMIFS(X$706:X$1005,$A$706:$A$1005,"rnew",$B$706:$B$1005,"&lt;&gt;all")</f>
        <v/>
      </c>
      <c r="Y1960" s="47">
        <f>SUMIFS(Y$706:Y$1005,$A$706:$A$1005,"rnew",$B$706:$B$1005,"&lt;&gt;all")</f>
        <v/>
      </c>
      <c r="Z1960" s="47">
        <f>SUMIFS(Z$706:Z$1005,$A$706:$A$1005,"rnew",$B$706:$B$1005,"&lt;&gt;all")</f>
        <v/>
      </c>
      <c r="AA1960" s="47">
        <f>SUMIFS(AA$706:AA$1005,$A$706:$A$1005,"rnew",$B$706:$B$1005,"&lt;&gt;all")</f>
        <v/>
      </c>
      <c r="AB1960" s="47">
        <f>SUMIFS(AB$706:AB$1005,$A$706:$A$1005,"rnew",$B$706:$B$1005,"&lt;&gt;all")</f>
        <v/>
      </c>
      <c r="AC1960" s="47">
        <f>SUMIFS(AC$706:AC$1005,$A$706:$A$1005,"rnew",$B$706:$B$1005,"&lt;&gt;all")</f>
        <v/>
      </c>
      <c r="AD1960" s="47">
        <f>SUMIFS(AD$706:AD$1005,$A$706:$A$1005,"rnew",$B$706:$B$1005,"&lt;&gt;all")</f>
        <v/>
      </c>
      <c r="AE1960" s="25">
        <f>LOWER(Settings!$C$4)&amp;".mit."&amp;$A1960&amp;IF($C1960="","","."&amp;$C1960&amp;"."&amp;$B1960)&amp;IF(INDEX(Variables!$D$5:$D$105,MATCH($A1960,Variables!$A$5:$A$105,0))="","","."&amp;INDEX(Variables!$D$5:$D$105,MATCH($A1960,Variables!$A$5:$A$105,0)))&amp;"."&amp;AE$5</f>
        <v/>
      </c>
      <c r="AF1960" s="46">
        <f>SUMIFS(AF$706:AF$1005,$A$706:$A$1005,"rnew",$B$706:$B$1005,"&lt;&gt;all")</f>
        <v/>
      </c>
      <c r="AG1960" s="47">
        <f>SUMIFS(AG$706:AG$1005,$A$706:$A$1005,"rnew",$B$706:$B$1005,"&lt;&gt;all")</f>
        <v/>
      </c>
      <c r="AH1960" s="47">
        <f>SUMIFS(AH$706:AH$1005,$A$706:$A$1005,"rnew",$B$706:$B$1005,"&lt;&gt;all")</f>
        <v/>
      </c>
      <c r="AI1960" s="47">
        <f>SUMIFS(AI$706:AI$1005,$A$706:$A$1005,"rnew",$B$706:$B$1005,"&lt;&gt;all")</f>
        <v/>
      </c>
      <c r="AJ1960" s="47">
        <f>SUMIFS(AJ$706:AJ$1005,$A$706:$A$1005,"rnew",$B$706:$B$1005,"&lt;&gt;all")</f>
        <v/>
      </c>
      <c r="AK1960" s="47">
        <f>SUMIFS(AK$706:AK$1005,$A$706:$A$1005,"rnew",$B$706:$B$1005,"&lt;&gt;all")</f>
        <v/>
      </c>
      <c r="AL1960" s="47">
        <f>SUMIFS(AL$706:AL$1005,$A$706:$A$1005,"rnew",$B$706:$B$1005,"&lt;&gt;all")</f>
        <v/>
      </c>
      <c r="AM1960" s="47">
        <f>SUMIFS(AM$706:AM$1005,$A$706:$A$1005,"rnew",$B$706:$B$1005,"&lt;&gt;all")</f>
        <v/>
      </c>
      <c r="AN1960" s="47">
        <f>SUMIFS(AN$706:AN$1005,$A$706:$A$1005,"rnew",$B$706:$B$1005,"&lt;&gt;all")</f>
        <v/>
      </c>
      <c r="AO1960" s="47">
        <f>SUMIFS(AO$706:AO$1005,$A$706:$A$1005,"rnew",$B$706:$B$1005,"&lt;&gt;all")</f>
        <v/>
      </c>
      <c r="AP1960" s="47">
        <f>SUMIFS(AP$706:AP$1005,$A$706:$A$1005,"rnew",$B$706:$B$1005,"&lt;&gt;all")</f>
        <v/>
      </c>
      <c r="AQ1960" s="47">
        <f>SUMIFS(AQ$706:AQ$1005,$A$706:$A$1005,"rnew",$B$706:$B$1005,"&lt;&gt;all")</f>
        <v/>
      </c>
      <c r="AR1960" s="47">
        <f>SUMIFS(AR$706:AR$1005,$A$706:$A$1005,"rnew",$B$706:$B$1005,"&lt;&gt;all")</f>
        <v/>
      </c>
      <c r="AS1960" s="47">
        <f>SUMIFS(AS$706:AS$1005,$A$706:$A$1005,"rnew",$B$706:$B$1005,"&lt;&gt;all")</f>
        <v/>
      </c>
      <c r="AT1960" s="47">
        <f>SUMIFS(AT$706:AT$1005,$A$706:$A$1005,"rnew",$B$706:$B$1005,"&lt;&gt;all")</f>
        <v/>
      </c>
      <c r="AU1960" s="47">
        <f>SUMIFS(AU$706:AU$1005,$A$706:$A$1005,"rnew",$B$706:$B$1005,"&lt;&gt;all")</f>
        <v/>
      </c>
      <c r="AV1960" s="47">
        <f>SUMIFS(AV$706:AV$1005,$A$706:$A$1005,"rnew",$B$706:$B$1005,"&lt;&gt;all")</f>
        <v/>
      </c>
      <c r="AW1960" s="47">
        <f>SUMIFS(AW$706:AW$1005,$A$706:$A$1005,"rnew",$B$706:$B$1005,"&lt;&gt;all")</f>
        <v/>
      </c>
      <c r="AX1960" s="47">
        <f>SUMIFS(AX$706:AX$1005,$A$706:$A$1005,"rnew",$B$706:$B$1005,"&lt;&gt;all")</f>
        <v/>
      </c>
    </row>
    <row r="1961" hidden="1" outlineLevel="1">
      <c r="A1961" s="5" t="inlineStr">
        <is>
          <t>rnew</t>
        </is>
      </c>
      <c r="B1961" s="5" t="inlineStr">
        <is>
          <t>all</t>
        </is>
      </c>
      <c r="C1961" s="5" t="inlineStr">
        <is>
          <t>ind</t>
        </is>
      </c>
      <c r="H1961" s="5">
        <f>INDEX(Variables!$B$5:$B$105,MATCH($A1961,Variables!$A$5:$A$105,0))&amp;IF($C1961="",""," | "&amp;INDEX(Mapping!$B$5:$B$26,MATCH($C1961,Mapping!$A$5:$A$26,0))&amp;" | "&amp;INDEX(Mapping!$B$30:$B$41,MATCH($B1961,Mapping!$A$30:$A$41,0)))</f>
        <v/>
      </c>
      <c r="I1961" s="5">
        <f>INDEX(Variables!$C$5:$C$105,MATCH($A1961,Variables!$A$5:$A$105,0))</f>
        <v/>
      </c>
      <c r="J1961" s="5">
        <f>INDEX(Variables!$E$5:$E$105,MATCH($A1961,Variables!$A$5:$A$105,0))</f>
        <v/>
      </c>
      <c r="K1961" s="25">
        <f>LOWER(Settings!$C$4)&amp;".mit."&amp;$A1961&amp;IF($C1961="","","."&amp;$C1961&amp;"."&amp;$B1961)&amp;IF(INDEX(Variables!$D$5:$D$105,MATCH($A1961,Variables!$A$5:$A$105,0))="","","."&amp;INDEX(Variables!$D$5:$D$105,MATCH($A1961,Variables!$A$5:$A$105,0)))&amp;"."&amp;K$5</f>
        <v/>
      </c>
      <c r="L1961" s="46">
        <f>SUMIFS(L$1009:L$1808,$A$1009:$A$1808,"rnew",$B$1009:$B$1808,"&lt;&gt;all")</f>
        <v/>
      </c>
      <c r="M1961" s="47">
        <f>SUMIFS(M$1009:M$1808,$A$1009:$A$1808,"rnew",$B$1009:$B$1808,"&lt;&gt;all")</f>
        <v/>
      </c>
      <c r="N1961" s="47">
        <f>SUMIFS(N$1009:N$1808,$A$1009:$A$1808,"rnew",$B$1009:$B$1808,"&lt;&gt;all")</f>
        <v/>
      </c>
      <c r="O1961" s="47">
        <f>SUMIFS(O$1009:O$1808,$A$1009:$A$1808,"rnew",$B$1009:$B$1808,"&lt;&gt;all")</f>
        <v/>
      </c>
      <c r="P1961" s="47">
        <f>SUMIFS(P$1009:P$1808,$A$1009:$A$1808,"rnew",$B$1009:$B$1808,"&lt;&gt;all")</f>
        <v/>
      </c>
      <c r="Q1961" s="47">
        <f>SUMIFS(Q$1009:Q$1808,$A$1009:$A$1808,"rnew",$B$1009:$B$1808,"&lt;&gt;all")</f>
        <v/>
      </c>
      <c r="R1961" s="47">
        <f>SUMIFS(R$1009:R$1808,$A$1009:$A$1808,"rnew",$B$1009:$B$1808,"&lt;&gt;all")</f>
        <v/>
      </c>
      <c r="S1961" s="47">
        <f>SUMIFS(S$1009:S$1808,$A$1009:$A$1808,"rnew",$B$1009:$B$1808,"&lt;&gt;all")</f>
        <v/>
      </c>
      <c r="T1961" s="47">
        <f>SUMIFS(T$1009:T$1808,$A$1009:$A$1808,"rnew",$B$1009:$B$1808,"&lt;&gt;all")</f>
        <v/>
      </c>
      <c r="U1961" s="47">
        <f>SUMIFS(U$1009:U$1808,$A$1009:$A$1808,"rnew",$B$1009:$B$1808,"&lt;&gt;all")</f>
        <v/>
      </c>
      <c r="V1961" s="47">
        <f>SUMIFS(V$1009:V$1808,$A$1009:$A$1808,"rnew",$B$1009:$B$1808,"&lt;&gt;all")</f>
        <v/>
      </c>
      <c r="W1961" s="47">
        <f>SUMIFS(W$1009:W$1808,$A$1009:$A$1808,"rnew",$B$1009:$B$1808,"&lt;&gt;all")</f>
        <v/>
      </c>
      <c r="X1961" s="47">
        <f>SUMIFS(X$1009:X$1808,$A$1009:$A$1808,"rnew",$B$1009:$B$1808,"&lt;&gt;all")</f>
        <v/>
      </c>
      <c r="Y1961" s="47">
        <f>SUMIFS(Y$1009:Y$1808,$A$1009:$A$1808,"rnew",$B$1009:$B$1808,"&lt;&gt;all")</f>
        <v/>
      </c>
      <c r="Z1961" s="47">
        <f>SUMIFS(Z$1009:Z$1808,$A$1009:$A$1808,"rnew",$B$1009:$B$1808,"&lt;&gt;all")</f>
        <v/>
      </c>
      <c r="AA1961" s="47">
        <f>SUMIFS(AA$1009:AA$1808,$A$1009:$A$1808,"rnew",$B$1009:$B$1808,"&lt;&gt;all")</f>
        <v/>
      </c>
      <c r="AB1961" s="47">
        <f>SUMIFS(AB$1009:AB$1808,$A$1009:$A$1808,"rnew",$B$1009:$B$1808,"&lt;&gt;all")</f>
        <v/>
      </c>
      <c r="AC1961" s="47">
        <f>SUMIFS(AC$1009:AC$1808,$A$1009:$A$1808,"rnew",$B$1009:$B$1808,"&lt;&gt;all")</f>
        <v/>
      </c>
      <c r="AD1961" s="47">
        <f>SUMIFS(AD$1009:AD$1808,$A$1009:$A$1808,"rnew",$B$1009:$B$1808,"&lt;&gt;all")</f>
        <v/>
      </c>
      <c r="AE1961" s="25">
        <f>LOWER(Settings!$C$4)&amp;".mit."&amp;$A1961&amp;IF($C1961="","","."&amp;$C1961&amp;"."&amp;$B1961)&amp;IF(INDEX(Variables!$D$5:$D$105,MATCH($A1961,Variables!$A$5:$A$105,0))="","","."&amp;INDEX(Variables!$D$5:$D$105,MATCH($A1961,Variables!$A$5:$A$105,0)))&amp;"."&amp;AE$5</f>
        <v/>
      </c>
      <c r="AF1961" s="46">
        <f>SUMIFS(AF$1009:AF$1808,$A$1009:$A$1808,"rnew",$B$1009:$B$1808,"&lt;&gt;all")</f>
        <v/>
      </c>
      <c r="AG1961" s="47">
        <f>SUMIFS(AG$1009:AG$1808,$A$1009:$A$1808,"rnew",$B$1009:$B$1808,"&lt;&gt;all")</f>
        <v/>
      </c>
      <c r="AH1961" s="47">
        <f>SUMIFS(AH$1009:AH$1808,$A$1009:$A$1808,"rnew",$B$1009:$B$1808,"&lt;&gt;all")</f>
        <v/>
      </c>
      <c r="AI1961" s="47">
        <f>SUMIFS(AI$1009:AI$1808,$A$1009:$A$1808,"rnew",$B$1009:$B$1808,"&lt;&gt;all")</f>
        <v/>
      </c>
      <c r="AJ1961" s="47">
        <f>SUMIFS(AJ$1009:AJ$1808,$A$1009:$A$1808,"rnew",$B$1009:$B$1808,"&lt;&gt;all")</f>
        <v/>
      </c>
      <c r="AK1961" s="47">
        <f>SUMIFS(AK$1009:AK$1808,$A$1009:$A$1808,"rnew",$B$1009:$B$1808,"&lt;&gt;all")</f>
        <v/>
      </c>
      <c r="AL1961" s="47">
        <f>SUMIFS(AL$1009:AL$1808,$A$1009:$A$1808,"rnew",$B$1009:$B$1808,"&lt;&gt;all")</f>
        <v/>
      </c>
      <c r="AM1961" s="47">
        <f>SUMIFS(AM$1009:AM$1808,$A$1009:$A$1808,"rnew",$B$1009:$B$1808,"&lt;&gt;all")</f>
        <v/>
      </c>
      <c r="AN1961" s="47">
        <f>SUMIFS(AN$1009:AN$1808,$A$1009:$A$1808,"rnew",$B$1009:$B$1808,"&lt;&gt;all")</f>
        <v/>
      </c>
      <c r="AO1961" s="47">
        <f>SUMIFS(AO$1009:AO$1808,$A$1009:$A$1808,"rnew",$B$1009:$B$1808,"&lt;&gt;all")</f>
        <v/>
      </c>
      <c r="AP1961" s="47">
        <f>SUMIFS(AP$1009:AP$1808,$A$1009:$A$1808,"rnew",$B$1009:$B$1808,"&lt;&gt;all")</f>
        <v/>
      </c>
      <c r="AQ1961" s="47">
        <f>SUMIFS(AQ$1009:AQ$1808,$A$1009:$A$1808,"rnew",$B$1009:$B$1808,"&lt;&gt;all")</f>
        <v/>
      </c>
      <c r="AR1961" s="47">
        <f>SUMIFS(AR$1009:AR$1808,$A$1009:$A$1808,"rnew",$B$1009:$B$1808,"&lt;&gt;all")</f>
        <v/>
      </c>
      <c r="AS1961" s="47">
        <f>SUMIFS(AS$1009:AS$1808,$A$1009:$A$1808,"rnew",$B$1009:$B$1808,"&lt;&gt;all")</f>
        <v/>
      </c>
      <c r="AT1961" s="47">
        <f>SUMIFS(AT$1009:AT$1808,$A$1009:$A$1808,"rnew",$B$1009:$B$1808,"&lt;&gt;all")</f>
        <v/>
      </c>
      <c r="AU1961" s="47">
        <f>SUMIFS(AU$1009:AU$1808,$A$1009:$A$1808,"rnew",$B$1009:$B$1808,"&lt;&gt;all")</f>
        <v/>
      </c>
      <c r="AV1961" s="47">
        <f>SUMIFS(AV$1009:AV$1808,$A$1009:$A$1808,"rnew",$B$1009:$B$1808,"&lt;&gt;all")</f>
        <v/>
      </c>
      <c r="AW1961" s="47">
        <f>SUMIFS(AW$1009:AW$1808,$A$1009:$A$1808,"rnew",$B$1009:$B$1808,"&lt;&gt;all")</f>
        <v/>
      </c>
      <c r="AX1961" s="47">
        <f>SUMIFS(AX$1009:AX$1808,$A$1009:$A$1808,"rnew",$B$1009:$B$1808,"&lt;&gt;all")</f>
        <v/>
      </c>
    </row>
    <row r="1962" hidden="1" outlineLevel="1">
      <c r="A1962" s="5" t="inlineStr">
        <is>
          <t>rnew</t>
        </is>
      </c>
      <c r="B1962" s="5" t="inlineStr">
        <is>
          <t>all</t>
        </is>
      </c>
      <c r="C1962" s="5" t="inlineStr">
        <is>
          <t>oen</t>
        </is>
      </c>
      <c r="H1962" s="5">
        <f>INDEX(Variables!$B$5:$B$105,MATCH($A1962,Variables!$A$5:$A$105,0))&amp;IF($C1962="",""," | "&amp;INDEX(Mapping!$B$5:$B$26,MATCH($C1962,Mapping!$A$5:$A$26,0))&amp;" | "&amp;INDEX(Mapping!$B$30:$B$41,MATCH($B1962,Mapping!$A$30:$A$41,0)))</f>
        <v/>
      </c>
      <c r="I1962" s="5">
        <f>INDEX(Variables!$C$5:$C$105,MATCH($A1962,Variables!$A$5:$A$105,0))</f>
        <v/>
      </c>
      <c r="J1962" s="5">
        <f>INDEX(Variables!$E$5:$E$105,MATCH($A1962,Variables!$A$5:$A$105,0))</f>
        <v/>
      </c>
      <c r="K1962" s="25">
        <f>LOWER(Settings!$C$4)&amp;".mit."&amp;$A1962&amp;IF($C1962="","","."&amp;$C1962&amp;"."&amp;$B1962)&amp;IF(INDEX(Variables!$D$5:$D$105,MATCH($A1962,Variables!$A$5:$A$105,0))="","","."&amp;INDEX(Variables!$D$5:$D$105,MATCH($A1962,Variables!$A$5:$A$105,0)))&amp;"."&amp;K$5</f>
        <v/>
      </c>
      <c r="L1962" s="46">
        <f>SUMIFS(L$1812:L$1911,$A$1812:$A$1911,"rnew",$B$1812:$B$1911,"&lt;&gt;all")</f>
        <v/>
      </c>
      <c r="M1962" s="47">
        <f>SUMIFS(M$1812:M$1911,$A$1812:$A$1911,"rnew",$B$1812:$B$1911,"&lt;&gt;all")</f>
        <v/>
      </c>
      <c r="N1962" s="47">
        <f>SUMIFS(N$1812:N$1911,$A$1812:$A$1911,"rnew",$B$1812:$B$1911,"&lt;&gt;all")</f>
        <v/>
      </c>
      <c r="O1962" s="47">
        <f>SUMIFS(O$1812:O$1911,$A$1812:$A$1911,"rnew",$B$1812:$B$1911,"&lt;&gt;all")</f>
        <v/>
      </c>
      <c r="P1962" s="47">
        <f>SUMIFS(P$1812:P$1911,$A$1812:$A$1911,"rnew",$B$1812:$B$1911,"&lt;&gt;all")</f>
        <v/>
      </c>
      <c r="Q1962" s="47">
        <f>SUMIFS(Q$1812:Q$1911,$A$1812:$A$1911,"rnew",$B$1812:$B$1911,"&lt;&gt;all")</f>
        <v/>
      </c>
      <c r="R1962" s="47">
        <f>SUMIFS(R$1812:R$1911,$A$1812:$A$1911,"rnew",$B$1812:$B$1911,"&lt;&gt;all")</f>
        <v/>
      </c>
      <c r="S1962" s="47">
        <f>SUMIFS(S$1812:S$1911,$A$1812:$A$1911,"rnew",$B$1812:$B$1911,"&lt;&gt;all")</f>
        <v/>
      </c>
      <c r="T1962" s="47">
        <f>SUMIFS(T$1812:T$1911,$A$1812:$A$1911,"rnew",$B$1812:$B$1911,"&lt;&gt;all")</f>
        <v/>
      </c>
      <c r="U1962" s="47">
        <f>SUMIFS(U$1812:U$1911,$A$1812:$A$1911,"rnew",$B$1812:$B$1911,"&lt;&gt;all")</f>
        <v/>
      </c>
      <c r="V1962" s="47">
        <f>SUMIFS(V$1812:V$1911,$A$1812:$A$1911,"rnew",$B$1812:$B$1911,"&lt;&gt;all")</f>
        <v/>
      </c>
      <c r="W1962" s="47">
        <f>SUMIFS(W$1812:W$1911,$A$1812:$A$1911,"rnew",$B$1812:$B$1911,"&lt;&gt;all")</f>
        <v/>
      </c>
      <c r="X1962" s="47">
        <f>SUMIFS(X$1812:X$1911,$A$1812:$A$1911,"rnew",$B$1812:$B$1911,"&lt;&gt;all")</f>
        <v/>
      </c>
      <c r="Y1962" s="47">
        <f>SUMIFS(Y$1812:Y$1911,$A$1812:$A$1911,"rnew",$B$1812:$B$1911,"&lt;&gt;all")</f>
        <v/>
      </c>
      <c r="Z1962" s="47">
        <f>SUMIFS(Z$1812:Z$1911,$A$1812:$A$1911,"rnew",$B$1812:$B$1911,"&lt;&gt;all")</f>
        <v/>
      </c>
      <c r="AA1962" s="47">
        <f>SUMIFS(AA$1812:AA$1911,$A$1812:$A$1911,"rnew",$B$1812:$B$1911,"&lt;&gt;all")</f>
        <v/>
      </c>
      <c r="AB1962" s="47">
        <f>SUMIFS(AB$1812:AB$1911,$A$1812:$A$1911,"rnew",$B$1812:$B$1911,"&lt;&gt;all")</f>
        <v/>
      </c>
      <c r="AC1962" s="47">
        <f>SUMIFS(AC$1812:AC$1911,$A$1812:$A$1911,"rnew",$B$1812:$B$1911,"&lt;&gt;all")</f>
        <v/>
      </c>
      <c r="AD1962" s="47">
        <f>SUMIFS(AD$1812:AD$1911,$A$1812:$A$1911,"rnew",$B$1812:$B$1911,"&lt;&gt;all")</f>
        <v/>
      </c>
      <c r="AE1962" s="25">
        <f>LOWER(Settings!$C$4)&amp;".mit."&amp;$A1962&amp;IF($C1962="","","."&amp;$C1962&amp;"."&amp;$B1962)&amp;IF(INDEX(Variables!$D$5:$D$105,MATCH($A1962,Variables!$A$5:$A$105,0))="","","."&amp;INDEX(Variables!$D$5:$D$105,MATCH($A1962,Variables!$A$5:$A$105,0)))&amp;"."&amp;AE$5</f>
        <v/>
      </c>
      <c r="AF1962" s="46">
        <f>SUMIFS(AF$1812:AF$1911,$A$1812:$A$1911,"rnew",$B$1812:$B$1911,"&lt;&gt;all")</f>
        <v/>
      </c>
      <c r="AG1962" s="47">
        <f>SUMIFS(AG$1812:AG$1911,$A$1812:$A$1911,"rnew",$B$1812:$B$1911,"&lt;&gt;all")</f>
        <v/>
      </c>
      <c r="AH1962" s="47">
        <f>SUMIFS(AH$1812:AH$1911,$A$1812:$A$1911,"rnew",$B$1812:$B$1911,"&lt;&gt;all")</f>
        <v/>
      </c>
      <c r="AI1962" s="47">
        <f>SUMIFS(AI$1812:AI$1911,$A$1812:$A$1911,"rnew",$B$1812:$B$1911,"&lt;&gt;all")</f>
        <v/>
      </c>
      <c r="AJ1962" s="47">
        <f>SUMIFS(AJ$1812:AJ$1911,$A$1812:$A$1911,"rnew",$B$1812:$B$1911,"&lt;&gt;all")</f>
        <v/>
      </c>
      <c r="AK1962" s="47">
        <f>SUMIFS(AK$1812:AK$1911,$A$1812:$A$1911,"rnew",$B$1812:$B$1911,"&lt;&gt;all")</f>
        <v/>
      </c>
      <c r="AL1962" s="47">
        <f>SUMIFS(AL$1812:AL$1911,$A$1812:$A$1911,"rnew",$B$1812:$B$1911,"&lt;&gt;all")</f>
        <v/>
      </c>
      <c r="AM1962" s="47">
        <f>SUMIFS(AM$1812:AM$1911,$A$1812:$A$1911,"rnew",$B$1812:$B$1911,"&lt;&gt;all")</f>
        <v/>
      </c>
      <c r="AN1962" s="47">
        <f>SUMIFS(AN$1812:AN$1911,$A$1812:$A$1911,"rnew",$B$1812:$B$1911,"&lt;&gt;all")</f>
        <v/>
      </c>
      <c r="AO1962" s="47">
        <f>SUMIFS(AO$1812:AO$1911,$A$1812:$A$1911,"rnew",$B$1812:$B$1911,"&lt;&gt;all")</f>
        <v/>
      </c>
      <c r="AP1962" s="47">
        <f>SUMIFS(AP$1812:AP$1911,$A$1812:$A$1911,"rnew",$B$1812:$B$1911,"&lt;&gt;all")</f>
        <v/>
      </c>
      <c r="AQ1962" s="47">
        <f>SUMIFS(AQ$1812:AQ$1911,$A$1812:$A$1911,"rnew",$B$1812:$B$1911,"&lt;&gt;all")</f>
        <v/>
      </c>
      <c r="AR1962" s="47">
        <f>SUMIFS(AR$1812:AR$1911,$A$1812:$A$1911,"rnew",$B$1812:$B$1911,"&lt;&gt;all")</f>
        <v/>
      </c>
      <c r="AS1962" s="47">
        <f>SUMIFS(AS$1812:AS$1911,$A$1812:$A$1911,"rnew",$B$1812:$B$1911,"&lt;&gt;all")</f>
        <v/>
      </c>
      <c r="AT1962" s="47">
        <f>SUMIFS(AT$1812:AT$1911,$A$1812:$A$1911,"rnew",$B$1812:$B$1911,"&lt;&gt;all")</f>
        <v/>
      </c>
      <c r="AU1962" s="47">
        <f>SUMIFS(AU$1812:AU$1911,$A$1812:$A$1911,"rnew",$B$1812:$B$1911,"&lt;&gt;all")</f>
        <v/>
      </c>
      <c r="AV1962" s="47">
        <f>SUMIFS(AV$1812:AV$1911,$A$1812:$A$1911,"rnew",$B$1812:$B$1911,"&lt;&gt;all")</f>
        <v/>
      </c>
      <c r="AW1962" s="47">
        <f>SUMIFS(AW$1812:AW$1911,$A$1812:$A$1911,"rnew",$B$1812:$B$1911,"&lt;&gt;all")</f>
        <v/>
      </c>
      <c r="AX1962" s="47">
        <f>SUMIFS(AX$1812:AX$1911,$A$1812:$A$1911,"rnew",$B$1812:$B$1911,"&lt;&gt;all")</f>
        <v/>
      </c>
    </row>
    <row r="1963">
      <c r="A1963" s="9" t="inlineStr">
        <is>
          <t>rnet</t>
        </is>
      </c>
      <c r="B1963" s="9" t="inlineStr">
        <is>
          <t>all</t>
        </is>
      </c>
      <c r="C1963" s="9" t="inlineStr">
        <is>
          <t>all</t>
        </is>
      </c>
      <c r="H1963" s="9">
        <f>INDEX(Variables!$B$5:$B$105,MATCH($A1963,Variables!$A$5:$A$105,0))&amp;IF($C1963="",""," | "&amp;INDEX(Mapping!$B$5:$B$26,MATCH($C1963,Mapping!$A$5:$A$26,0))&amp;" | "&amp;INDEX(Mapping!$B$30:$B$41,MATCH($B1963,Mapping!$A$30:$A$41,0)))</f>
        <v/>
      </c>
      <c r="I1963" s="9">
        <f>INDEX(Variables!$C$5:$C$105,MATCH($A1963,Variables!$A$5:$A$105,0))</f>
        <v/>
      </c>
      <c r="J1963" s="9">
        <f>INDEX(Variables!$E$5:$E$105,MATCH($A1963,Variables!$A$5:$A$105,0))</f>
        <v/>
      </c>
      <c r="K1963" s="30">
        <f>LOWER(Settings!$C$4)&amp;".mit."&amp;$A1963&amp;IF($C1963="","","."&amp;$C1963&amp;"."&amp;$B1963)&amp;IF(INDEX(Variables!$D$5:$D$105,MATCH($A1963,Variables!$A$5:$A$105,0))="","","."&amp;INDEX(Variables!$D$5:$D$105,MATCH($A1963,Variables!$A$5:$A$105,0)))&amp;"."&amp;K$5</f>
        <v/>
      </c>
      <c r="L1963" s="44">
        <f>L1948-L1953</f>
        <v/>
      </c>
      <c r="M1963" s="45">
        <f>M1948-M1953</f>
        <v/>
      </c>
      <c r="N1963" s="45">
        <f>N1948-N1953</f>
        <v/>
      </c>
      <c r="O1963" s="45">
        <f>O1948-O1953</f>
        <v/>
      </c>
      <c r="P1963" s="45">
        <f>P1948-P1953</f>
        <v/>
      </c>
      <c r="Q1963" s="45">
        <f>Q1948-Q1953</f>
        <v/>
      </c>
      <c r="R1963" s="45">
        <f>R1948-R1953</f>
        <v/>
      </c>
      <c r="S1963" s="45">
        <f>S1948-S1953</f>
        <v/>
      </c>
      <c r="T1963" s="45">
        <f>T1948-T1953</f>
        <v/>
      </c>
      <c r="U1963" s="45">
        <f>U1948-U1953</f>
        <v/>
      </c>
      <c r="V1963" s="45">
        <f>V1948-V1953</f>
        <v/>
      </c>
      <c r="W1963" s="45">
        <f>W1948-W1953</f>
        <v/>
      </c>
      <c r="X1963" s="45">
        <f>X1948-X1953</f>
        <v/>
      </c>
      <c r="Y1963" s="45">
        <f>Y1948-Y1953</f>
        <v/>
      </c>
      <c r="Z1963" s="45">
        <f>Z1948-Z1953</f>
        <v/>
      </c>
      <c r="AA1963" s="45">
        <f>AA1948-AA1953</f>
        <v/>
      </c>
      <c r="AB1963" s="45">
        <f>AB1948-AB1953</f>
        <v/>
      </c>
      <c r="AC1963" s="45">
        <f>AC1948-AC1953</f>
        <v/>
      </c>
      <c r="AD1963" s="45">
        <f>AD1948-AD1953</f>
        <v/>
      </c>
      <c r="AE1963" s="30">
        <f>LOWER(Settings!$C$4)&amp;".mit."&amp;$A1963&amp;IF($C1963="","","."&amp;$C1963&amp;"."&amp;$B1963)&amp;IF(INDEX(Variables!$D$5:$D$105,MATCH($A1963,Variables!$A$5:$A$105,0))="","","."&amp;INDEX(Variables!$D$5:$D$105,MATCH($A1963,Variables!$A$5:$A$105,0)))&amp;"."&amp;AE$5</f>
        <v/>
      </c>
      <c r="AF1963" s="44">
        <f>AF1948-AF1953</f>
        <v/>
      </c>
      <c r="AG1963" s="45">
        <f>AG1948-AG1953</f>
        <v/>
      </c>
      <c r="AH1963" s="45">
        <f>AH1948-AH1953</f>
        <v/>
      </c>
      <c r="AI1963" s="45">
        <f>AI1948-AI1953</f>
        <v/>
      </c>
      <c r="AJ1963" s="45">
        <f>AJ1948-AJ1953</f>
        <v/>
      </c>
      <c r="AK1963" s="45">
        <f>AK1948-AK1953</f>
        <v/>
      </c>
      <c r="AL1963" s="45">
        <f>AL1948-AL1953</f>
        <v/>
      </c>
      <c r="AM1963" s="45">
        <f>AM1948-AM1953</f>
        <v/>
      </c>
      <c r="AN1963" s="45">
        <f>AN1948-AN1953</f>
        <v/>
      </c>
      <c r="AO1963" s="45">
        <f>AO1948-AO1953</f>
        <v/>
      </c>
      <c r="AP1963" s="45">
        <f>AP1948-AP1953</f>
        <v/>
      </c>
      <c r="AQ1963" s="45">
        <f>AQ1948-AQ1953</f>
        <v/>
      </c>
      <c r="AR1963" s="45">
        <f>AR1948-AR1953</f>
        <v/>
      </c>
      <c r="AS1963" s="45">
        <f>AS1948-AS1953</f>
        <v/>
      </c>
      <c r="AT1963" s="45">
        <f>AT1948-AT1953</f>
        <v/>
      </c>
      <c r="AU1963" s="45">
        <f>AU1948-AU1953</f>
        <v/>
      </c>
      <c r="AV1963" s="45">
        <f>AV1948-AV1953</f>
        <v/>
      </c>
      <c r="AW1963" s="45">
        <f>AW1948-AW1953</f>
        <v/>
      </c>
      <c r="AX1963" s="45">
        <f>AX1948-AX1953</f>
        <v/>
      </c>
    </row>
    <row r="1964">
      <c r="A1964" s="9" t="inlineStr">
        <is>
          <t>rtot</t>
        </is>
      </c>
      <c r="B1964" s="9" t="inlineStr">
        <is>
          <t>all</t>
        </is>
      </c>
      <c r="C1964" s="9" t="inlineStr">
        <is>
          <t>all</t>
        </is>
      </c>
      <c r="H1964" s="9">
        <f>INDEX(Variables!$B$5:$B$105,MATCH($A1964,Variables!$A$5:$A$105,0))&amp;IF($C1964="",""," | "&amp;INDEX(Mapping!$B$5:$B$26,MATCH($C1964,Mapping!$A$5:$A$26,0))&amp;" | "&amp;INDEX(Mapping!$B$30:$B$41,MATCH($B1964,Mapping!$A$30:$A$41,0)))</f>
        <v/>
      </c>
      <c r="I1964" s="9">
        <f>INDEX(Variables!$C$5:$C$105,MATCH($A1964,Variables!$A$5:$A$105,0))</f>
        <v/>
      </c>
      <c r="J1964" s="9">
        <f>INDEX(Variables!$E$5:$E$105,MATCH($A1964,Variables!$A$5:$A$105,0))</f>
        <v/>
      </c>
      <c r="K1964" s="30">
        <f>LOWER(Settings!$C$4)&amp;".mit."&amp;$A1964&amp;IF($C1964="","","."&amp;$C1964&amp;"."&amp;$B1964)&amp;IF(INDEX(Variables!$D$5:$D$105,MATCH($A1964,Variables!$A$5:$A$105,0))="","","."&amp;INDEX(Variables!$D$5:$D$105,MATCH($A1964,Variables!$A$5:$A$105,0)))&amp;"."&amp;K$5</f>
        <v/>
      </c>
      <c r="L1964" s="44">
        <f>L1963+L1958</f>
        <v/>
      </c>
      <c r="M1964" s="45">
        <f>M1963+M1958</f>
        <v/>
      </c>
      <c r="N1964" s="45">
        <f>N1963+N1958</f>
        <v/>
      </c>
      <c r="O1964" s="45">
        <f>O1963+O1958</f>
        <v/>
      </c>
      <c r="P1964" s="45">
        <f>P1963+P1958</f>
        <v/>
      </c>
      <c r="Q1964" s="45">
        <f>Q1963+Q1958</f>
        <v/>
      </c>
      <c r="R1964" s="45">
        <f>R1963+R1958</f>
        <v/>
      </c>
      <c r="S1964" s="45">
        <f>S1963+S1958</f>
        <v/>
      </c>
      <c r="T1964" s="45">
        <f>T1963+T1958</f>
        <v/>
      </c>
      <c r="U1964" s="45">
        <f>U1963+U1958</f>
        <v/>
      </c>
      <c r="V1964" s="45">
        <f>V1963+V1958</f>
        <v/>
      </c>
      <c r="W1964" s="45">
        <f>W1963+W1958</f>
        <v/>
      </c>
      <c r="X1964" s="45">
        <f>X1963+X1958</f>
        <v/>
      </c>
      <c r="Y1964" s="45">
        <f>Y1963+Y1958</f>
        <v/>
      </c>
      <c r="Z1964" s="45">
        <f>Z1963+Z1958</f>
        <v/>
      </c>
      <c r="AA1964" s="45">
        <f>AA1963+AA1958</f>
        <v/>
      </c>
      <c r="AB1964" s="45">
        <f>AB1963+AB1958</f>
        <v/>
      </c>
      <c r="AC1964" s="45">
        <f>AC1963+AC1958</f>
        <v/>
      </c>
      <c r="AD1964" s="45">
        <f>AD1963+AD1958</f>
        <v/>
      </c>
      <c r="AE1964" s="30">
        <f>LOWER(Settings!$C$4)&amp;".mit."&amp;$A1964&amp;IF($C1964="","","."&amp;$C1964&amp;"."&amp;$B1964)&amp;IF(INDEX(Variables!$D$5:$D$105,MATCH($A1964,Variables!$A$5:$A$105,0))="","","."&amp;INDEX(Variables!$D$5:$D$105,MATCH($A1964,Variables!$A$5:$A$105,0)))&amp;"."&amp;AE$5</f>
        <v/>
      </c>
      <c r="AF1964" s="44">
        <f>AF1963+AF1958</f>
        <v/>
      </c>
      <c r="AG1964" s="45">
        <f>AG1963+AG1958</f>
        <v/>
      </c>
      <c r="AH1964" s="45">
        <f>AH1963+AH1958</f>
        <v/>
      </c>
      <c r="AI1964" s="45">
        <f>AI1963+AI1958</f>
        <v/>
      </c>
      <c r="AJ1964" s="45">
        <f>AJ1963+AJ1958</f>
        <v/>
      </c>
      <c r="AK1964" s="45">
        <f>AK1963+AK1958</f>
        <v/>
      </c>
      <c r="AL1964" s="45">
        <f>AL1963+AL1958</f>
        <v/>
      </c>
      <c r="AM1964" s="45">
        <f>AM1963+AM1958</f>
        <v/>
      </c>
      <c r="AN1964" s="45">
        <f>AN1963+AN1958</f>
        <v/>
      </c>
      <c r="AO1964" s="45">
        <f>AO1963+AO1958</f>
        <v/>
      </c>
      <c r="AP1964" s="45">
        <f>AP1963+AP1958</f>
        <v/>
      </c>
      <c r="AQ1964" s="45">
        <f>AQ1963+AQ1958</f>
        <v/>
      </c>
      <c r="AR1964" s="45">
        <f>AR1963+AR1958</f>
        <v/>
      </c>
      <c r="AS1964" s="45">
        <f>AS1963+AS1958</f>
        <v/>
      </c>
      <c r="AT1964" s="45">
        <f>AT1963+AT1958</f>
        <v/>
      </c>
      <c r="AU1964" s="45">
        <f>AU1963+AU1958</f>
        <v/>
      </c>
      <c r="AV1964" s="45">
        <f>AV1963+AV1958</f>
        <v/>
      </c>
      <c r="AW1964" s="45">
        <f>AW1963+AW1958</f>
        <v/>
      </c>
      <c r="AX1964" s="45">
        <f>AX1963+AX1958</f>
        <v/>
      </c>
    </row>
    <row r="1965">
      <c r="A1965" s="9" t="inlineStr">
        <is>
          <t>rtot.ref</t>
        </is>
      </c>
      <c r="B1965" s="9" t="inlineStr">
        <is>
          <t>all</t>
        </is>
      </c>
      <c r="C1965" s="9" t="inlineStr">
        <is>
          <t>all</t>
        </is>
      </c>
      <c r="H1965" s="9">
        <f>INDEX(Variables!$B$5:$B$105,MATCH($A1965,Variables!$A$5:$A$105,0))&amp;IF($C1965="",""," | "&amp;INDEX(Mapping!$B$5:$B$26,MATCH($C1965,Mapping!$A$5:$A$26,0))&amp;" | "&amp;INDEX(Mapping!$B$30:$B$41,MATCH($B1965,Mapping!$A$30:$A$41,0)))</f>
        <v/>
      </c>
      <c r="I1965" s="9">
        <f>INDEX(Variables!$C$5:$C$105,MATCH($A1965,Variables!$A$5:$A$105,0))</f>
        <v/>
      </c>
      <c r="J1965" s="9">
        <f>INDEX(Variables!$E$5:$E$105,MATCH($A1965,Variables!$A$5:$A$105,0))</f>
        <v/>
      </c>
      <c r="K1965" s="30">
        <f>LOWER(Settings!$C$4)&amp;".mit."&amp;$A1965&amp;IF($C1965="","","."&amp;$C1965&amp;"."&amp;$B1965)&amp;IF(INDEX(Variables!$D$5:$D$105,MATCH($A1965,Variables!$A$5:$A$105,0))="","","."&amp;INDEX(Variables!$D$5:$D$105,MATCH($A1965,Variables!$A$5:$A$105,0)))&amp;"."&amp;K$5</f>
        <v/>
      </c>
      <c r="L1965" s="44">
        <f>INDEX($K1964:$IP1964,MATCH(L$4,$K$4:$IP$4,0))</f>
        <v/>
      </c>
      <c r="M1965" s="45">
        <f>INDEX($K1964:$IP1964,MATCH(M$4,$K$4:$IP$4,0))</f>
        <v/>
      </c>
      <c r="N1965" s="45">
        <f>INDEX($K1964:$IP1964,MATCH(N$4,$K$4:$IP$4,0))</f>
        <v/>
      </c>
      <c r="O1965" s="45">
        <f>INDEX($K1964:$IP1964,MATCH(O$4,$K$4:$IP$4,0))</f>
        <v/>
      </c>
      <c r="P1965" s="45">
        <f>INDEX($K1964:$IP1964,MATCH(P$4,$K$4:$IP$4,0))</f>
        <v/>
      </c>
      <c r="Q1965" s="45">
        <f>INDEX($K1964:$IP1964,MATCH(Q$4,$K$4:$IP$4,0))</f>
        <v/>
      </c>
      <c r="R1965" s="45">
        <f>INDEX($K1964:$IP1964,MATCH(R$4,$K$4:$IP$4,0))</f>
        <v/>
      </c>
      <c r="S1965" s="45">
        <f>INDEX($K1964:$IP1964,MATCH(S$4,$K$4:$IP$4,0))</f>
        <v/>
      </c>
      <c r="T1965" s="45">
        <f>INDEX($K1964:$IP1964,MATCH(T$4,$K$4:$IP$4,0))</f>
        <v/>
      </c>
      <c r="U1965" s="45">
        <f>INDEX($K1964:$IP1964,MATCH(U$4,$K$4:$IP$4,0))</f>
        <v/>
      </c>
      <c r="V1965" s="45">
        <f>INDEX($K1964:$IP1964,MATCH(V$4,$K$4:$IP$4,0))</f>
        <v/>
      </c>
      <c r="W1965" s="45">
        <f>INDEX($K1964:$IP1964,MATCH(W$4,$K$4:$IP$4,0))</f>
        <v/>
      </c>
      <c r="X1965" s="45">
        <f>INDEX($K1964:$IP1964,MATCH(X$4,$K$4:$IP$4,0))</f>
        <v/>
      </c>
      <c r="Y1965" s="45">
        <f>INDEX($K1964:$IP1964,MATCH(Y$4,$K$4:$IP$4,0))</f>
        <v/>
      </c>
      <c r="Z1965" s="45">
        <f>INDEX($K1964:$IP1964,MATCH(Z$4,$K$4:$IP$4,0))</f>
        <v/>
      </c>
      <c r="AA1965" s="45">
        <f>INDEX($K1964:$IP1964,MATCH(AA$4,$K$4:$IP$4,0))</f>
        <v/>
      </c>
      <c r="AB1965" s="45">
        <f>INDEX($K1964:$IP1964,MATCH(AB$4,$K$4:$IP$4,0))</f>
        <v/>
      </c>
      <c r="AC1965" s="45">
        <f>INDEX($K1964:$IP1964,MATCH(AC$4,$K$4:$IP$4,0))</f>
        <v/>
      </c>
      <c r="AD1965" s="45">
        <f>INDEX($K1964:$IP1964,MATCH(AD$4,$K$4:$IP$4,0))</f>
        <v/>
      </c>
      <c r="AE1965" s="30">
        <f>LOWER(Settings!$C$4)&amp;".mit."&amp;$A1965&amp;IF($C1965="","","."&amp;$C1965&amp;"."&amp;$B1965)&amp;IF(INDEX(Variables!$D$5:$D$105,MATCH($A1965,Variables!$A$5:$A$105,0))="","","."&amp;INDEX(Variables!$D$5:$D$105,MATCH($A1965,Variables!$A$5:$A$105,0)))&amp;"."&amp;AE$5</f>
        <v/>
      </c>
      <c r="AF1965" s="44">
        <f>INDEX($K1964:$IP1964,MATCH(AF$4,$K$4:$IP$4,0))</f>
        <v/>
      </c>
      <c r="AG1965" s="45">
        <f>INDEX($K1964:$IP1964,MATCH(AG$4,$K$4:$IP$4,0))</f>
        <v/>
      </c>
      <c r="AH1965" s="45">
        <f>INDEX($K1964:$IP1964,MATCH(AH$4,$K$4:$IP$4,0))</f>
        <v/>
      </c>
      <c r="AI1965" s="45">
        <f>INDEX($K1964:$IP1964,MATCH(AI$4,$K$4:$IP$4,0))</f>
        <v/>
      </c>
      <c r="AJ1965" s="45">
        <f>INDEX($K1964:$IP1964,MATCH(AJ$4,$K$4:$IP$4,0))</f>
        <v/>
      </c>
      <c r="AK1965" s="45">
        <f>INDEX($K1964:$IP1964,MATCH(AK$4,$K$4:$IP$4,0))</f>
        <v/>
      </c>
      <c r="AL1965" s="45">
        <f>INDEX($K1964:$IP1964,MATCH(AL$4,$K$4:$IP$4,0))</f>
        <v/>
      </c>
      <c r="AM1965" s="45">
        <f>INDEX($K1964:$IP1964,MATCH(AM$4,$K$4:$IP$4,0))</f>
        <v/>
      </c>
      <c r="AN1965" s="45">
        <f>INDEX($K1964:$IP1964,MATCH(AN$4,$K$4:$IP$4,0))</f>
        <v/>
      </c>
      <c r="AO1965" s="45">
        <f>INDEX($K1964:$IP1964,MATCH(AO$4,$K$4:$IP$4,0))</f>
        <v/>
      </c>
      <c r="AP1965" s="45">
        <f>INDEX($K1964:$IP1964,MATCH(AP$4,$K$4:$IP$4,0))</f>
        <v/>
      </c>
      <c r="AQ1965" s="45">
        <f>INDEX($K1964:$IP1964,MATCH(AQ$4,$K$4:$IP$4,0))</f>
        <v/>
      </c>
      <c r="AR1965" s="45">
        <f>INDEX($K1964:$IP1964,MATCH(AR$4,$K$4:$IP$4,0))</f>
        <v/>
      </c>
      <c r="AS1965" s="45">
        <f>INDEX($K1964:$IP1964,MATCH(AS$4,$K$4:$IP$4,0))</f>
        <v/>
      </c>
      <c r="AT1965" s="45">
        <f>INDEX($K1964:$IP1964,MATCH(AT$4,$K$4:$IP$4,0))</f>
        <v/>
      </c>
      <c r="AU1965" s="45">
        <f>INDEX($K1964:$IP1964,MATCH(AU$4,$K$4:$IP$4,0))</f>
        <v/>
      </c>
      <c r="AV1965" s="45">
        <f>INDEX($K1964:$IP1964,MATCH(AV$4,$K$4:$IP$4,0))</f>
        <v/>
      </c>
      <c r="AW1965" s="45">
        <f>INDEX($K1964:$IP1964,MATCH(AW$4,$K$4:$IP$4,0))</f>
        <v/>
      </c>
      <c r="AX1965" s="45">
        <f>INDEX($K1964:$IP1964,MATCH(AX$4,$K$4:$IP$4,0))</f>
        <v/>
      </c>
    </row>
    <row r="1966">
      <c r="A1966" s="9" t="inlineStr">
        <is>
          <t>rtot.chg</t>
        </is>
      </c>
      <c r="B1966" s="9" t="inlineStr">
        <is>
          <t>all</t>
        </is>
      </c>
      <c r="C1966" s="9" t="inlineStr">
        <is>
          <t>all</t>
        </is>
      </c>
      <c r="H1966" s="9">
        <f>INDEX(Variables!$B$5:$B$105,MATCH($A1966,Variables!$A$5:$A$105,0))&amp;IF($C1966="",""," | "&amp;INDEX(Mapping!$B$5:$B$26,MATCH($C1966,Mapping!$A$5:$A$26,0))&amp;" | "&amp;INDEX(Mapping!$B$30:$B$41,MATCH($B1966,Mapping!$A$30:$A$41,0)))</f>
        <v/>
      </c>
      <c r="I1966" s="9">
        <f>INDEX(Variables!$C$5:$C$105,MATCH($A1966,Variables!$A$5:$A$105,0))</f>
        <v/>
      </c>
      <c r="J1966" s="9">
        <f>INDEX(Variables!$E$5:$E$105,MATCH($A1966,Variables!$A$5:$A$105,0))</f>
        <v/>
      </c>
      <c r="K1966" s="30">
        <f>LOWER(Settings!$C$4)&amp;".mit."&amp;$A1966&amp;IF($C1966="","","."&amp;$C1966&amp;"."&amp;$B1966)&amp;IF(INDEX(Variables!$D$5:$D$105,MATCH($A1966,Variables!$A$5:$A$105,0))="","","."&amp;INDEX(Variables!$D$5:$D$105,MATCH($A1966,Variables!$A$5:$A$105,0)))&amp;"."&amp;K$5</f>
        <v/>
      </c>
      <c r="L1966" s="44">
        <f>L1964-L1965</f>
        <v/>
      </c>
      <c r="M1966" s="45">
        <f>M1964-M1965</f>
        <v/>
      </c>
      <c r="N1966" s="45">
        <f>N1964-N1965</f>
        <v/>
      </c>
      <c r="O1966" s="45">
        <f>O1964-O1965</f>
        <v/>
      </c>
      <c r="P1966" s="45">
        <f>P1964-P1965</f>
        <v/>
      </c>
      <c r="Q1966" s="45">
        <f>Q1964-Q1965</f>
        <v/>
      </c>
      <c r="R1966" s="45">
        <f>R1964-R1965</f>
        <v/>
      </c>
      <c r="S1966" s="45">
        <f>S1964-S1965</f>
        <v/>
      </c>
      <c r="T1966" s="45">
        <f>T1964-T1965</f>
        <v/>
      </c>
      <c r="U1966" s="45">
        <f>U1964-U1965</f>
        <v/>
      </c>
      <c r="V1966" s="45">
        <f>V1964-V1965</f>
        <v/>
      </c>
      <c r="W1966" s="45">
        <f>W1964-W1965</f>
        <v/>
      </c>
      <c r="X1966" s="45">
        <f>X1964-X1965</f>
        <v/>
      </c>
      <c r="Y1966" s="45">
        <f>Y1964-Y1965</f>
        <v/>
      </c>
      <c r="Z1966" s="45">
        <f>Z1964-Z1965</f>
        <v/>
      </c>
      <c r="AA1966" s="45">
        <f>AA1964-AA1965</f>
        <v/>
      </c>
      <c r="AB1966" s="45">
        <f>AB1964-AB1965</f>
        <v/>
      </c>
      <c r="AC1966" s="45">
        <f>AC1964-AC1965</f>
        <v/>
      </c>
      <c r="AD1966" s="45">
        <f>AD1964-AD1965</f>
        <v/>
      </c>
      <c r="AE1966" s="30">
        <f>LOWER(Settings!$C$4)&amp;".mit."&amp;$A1966&amp;IF($C1966="","","."&amp;$C1966&amp;"."&amp;$B1966)&amp;IF(INDEX(Variables!$D$5:$D$105,MATCH($A1966,Variables!$A$5:$A$105,0))="","","."&amp;INDEX(Variables!$D$5:$D$105,MATCH($A1966,Variables!$A$5:$A$105,0)))&amp;"."&amp;AE$5</f>
        <v/>
      </c>
      <c r="AF1966" s="44">
        <f>AF1964-AF1965</f>
        <v/>
      </c>
      <c r="AG1966" s="45">
        <f>AG1964-AG1965</f>
        <v/>
      </c>
      <c r="AH1966" s="45">
        <f>AH1964-AH1965</f>
        <v/>
      </c>
      <c r="AI1966" s="45">
        <f>AI1964-AI1965</f>
        <v/>
      </c>
      <c r="AJ1966" s="45">
        <f>AJ1964-AJ1965</f>
        <v/>
      </c>
      <c r="AK1966" s="45">
        <f>AK1964-AK1965</f>
        <v/>
      </c>
      <c r="AL1966" s="45">
        <f>AL1964-AL1965</f>
        <v/>
      </c>
      <c r="AM1966" s="45">
        <f>AM1964-AM1965</f>
        <v/>
      </c>
      <c r="AN1966" s="45">
        <f>AN1964-AN1965</f>
        <v/>
      </c>
      <c r="AO1966" s="45">
        <f>AO1964-AO1965</f>
        <v/>
      </c>
      <c r="AP1966" s="45">
        <f>AP1964-AP1965</f>
        <v/>
      </c>
      <c r="AQ1966" s="45">
        <f>AQ1964-AQ1965</f>
        <v/>
      </c>
      <c r="AR1966" s="45">
        <f>AR1964-AR1965</f>
        <v/>
      </c>
      <c r="AS1966" s="45">
        <f>AS1964-AS1965</f>
        <v/>
      </c>
      <c r="AT1966" s="45">
        <f>AT1964-AT1965</f>
        <v/>
      </c>
      <c r="AU1966" s="45">
        <f>AU1964-AU1965</f>
        <v/>
      </c>
      <c r="AV1966" s="45">
        <f>AV1964-AV1965</f>
        <v/>
      </c>
      <c r="AW1966" s="45">
        <f>AW1964-AW1965</f>
        <v/>
      </c>
      <c r="AX1966" s="45">
        <f>AX1964-AX1965</f>
        <v/>
      </c>
    </row>
    <row r="1968">
      <c r="H1968" s="43" t="inlineStr">
        <is>
          <t>Per subsector and fuel (rows rtx, rsub, rnew in each subsector block): rtx = fuel use x PJ/ktoe x (existing tax etx + VAT vat of the price fuel); rsub = fuel use x PJ/ktoe x existing subsidy esub (fiscal cost, positive); rnew = fuel use x PJ/ktoe x (new carbon tax + new excise + ETS x auctioned share + VAT on new policies nce x VAT rate). Feebates are revenue-neutral.</t>
        </is>
      </c>
    </row>
    <row r="1969">
      <c r="H1969" s="43" t="inlineStr">
        <is>
          <t>Existing taxes and subsidies use the scenario's own fuel use, so a policy also changes them (the fiscal effect vs scenario 1 is rtot.chg). Power and electricity are not yet included.</t>
        </is>
      </c>
    </row>
    <row r="1970">
      <c r="H1970" s="43" t="inlineStr">
        <is>
          <t>Per-fuel policy input (later): esubpu (existing subsidy per MTInputs price unit, section 2) can feed a subsidy-reform path in the fuel price reform rows (MTInputs 142-169 use the same units).</t>
        </is>
      </c>
    </row>
    <row r="1972">
      <c r="A1972" s="20" t="inlineStr">
        <is>
          <t>13. Emissions - CO2 from fuel combustion (MtCO2; power, process emissions and other gases not yet)</t>
        </is>
      </c>
      <c r="B1972" s="21" t="n"/>
      <c r="C1972" s="21" t="n"/>
      <c r="D1972" s="21" t="n"/>
      <c r="E1972" s="21" t="n"/>
      <c r="F1972" s="21" t="n"/>
      <c r="G1972" s="21" t="n"/>
      <c r="H1972" s="21" t="n"/>
      <c r="I1972" s="21" t="n"/>
      <c r="J1972" s="21" t="n"/>
      <c r="K1972" s="21" t="n"/>
      <c r="L1972" s="21" t="n"/>
      <c r="M1972" s="21" t="n"/>
      <c r="N1972" s="21" t="n"/>
      <c r="O1972" s="21" t="n"/>
      <c r="P1972" s="21" t="n"/>
      <c r="Q1972" s="21" t="n"/>
      <c r="R1972" s="21" t="n"/>
      <c r="S1972" s="21" t="n"/>
      <c r="T1972" s="21" t="n"/>
      <c r="U1972" s="21" t="n"/>
      <c r="V1972" s="21" t="n"/>
      <c r="W1972" s="21" t="n"/>
      <c r="X1972" s="21" t="n"/>
      <c r="Y1972" s="21" t="n"/>
      <c r="Z1972" s="21" t="n"/>
      <c r="AA1972" s="21" t="n"/>
      <c r="AB1972" s="21" t="n"/>
      <c r="AC1972" s="21" t="n"/>
      <c r="AD1972" s="21" t="n"/>
      <c r="AE1972" s="21" t="n"/>
      <c r="AF1972" s="21" t="n"/>
      <c r="AG1972" s="21" t="n"/>
      <c r="AH1972" s="21" t="n"/>
      <c r="AI1972" s="21" t="n"/>
      <c r="AJ1972" s="21" t="n"/>
      <c r="AK1972" s="21" t="n"/>
      <c r="AL1972" s="21" t="n"/>
      <c r="AM1972" s="21" t="n"/>
      <c r="AN1972" s="21" t="n"/>
      <c r="AO1972" s="21" t="n"/>
      <c r="AP1972" s="21" t="n"/>
      <c r="AQ1972" s="21" t="n"/>
      <c r="AR1972" s="21" t="n"/>
      <c r="AS1972" s="21" t="n"/>
      <c r="AT1972" s="21" t="n"/>
      <c r="AU1972" s="21" t="n"/>
      <c r="AV1972" s="21" t="n"/>
      <c r="AW1972" s="21" t="n"/>
      <c r="AX1972" s="21" t="n"/>
    </row>
    <row r="1973">
      <c r="A1973" s="9" t="inlineStr">
        <is>
          <t>co2</t>
        </is>
      </c>
      <c r="B1973" s="9" t="inlineStr">
        <is>
          <t>all</t>
        </is>
      </c>
      <c r="C1973" s="9" t="inlineStr">
        <is>
          <t>all</t>
        </is>
      </c>
      <c r="H1973" s="9">
        <f>INDEX(Variables!$B$5:$B$105,MATCH($A1973,Variables!$A$5:$A$105,0))&amp;IF($C1973="",""," | "&amp;INDEX(Mapping!$B$5:$B$26,MATCH($C1973,Mapping!$A$5:$A$26,0))&amp;" | "&amp;INDEX(Mapping!$B$30:$B$41,MATCH($B1973,Mapping!$A$30:$A$41,0)))</f>
        <v/>
      </c>
      <c r="I1973" s="9">
        <f>INDEX(Variables!$C$5:$C$105,MATCH($A1973,Variables!$A$5:$A$105,0))</f>
        <v/>
      </c>
      <c r="J1973" s="9">
        <f>INDEX(Variables!$E$5:$E$105,MATCH($A1973,Variables!$A$5:$A$105,0))</f>
        <v/>
      </c>
      <c r="K1973" s="30">
        <f>LOWER(Settings!$C$4)&amp;".mit."&amp;$A1973&amp;IF($C1973="","","."&amp;$C1973&amp;"."&amp;$B1973)&amp;IF(INDEX(Variables!$D$5:$D$105,MATCH($A1973,Variables!$A$5:$A$105,0))="","","."&amp;INDEX(Variables!$D$5:$D$105,MATCH($A1973,Variables!$A$5:$A$105,0)))&amp;"."&amp;K$5</f>
        <v/>
      </c>
      <c r="L1973" s="53">
        <f>SUMIFS(L$301:L$1911,$A$301:$A$1911,"co2",$B$301:$B$1911,"&lt;&gt;all")</f>
        <v/>
      </c>
      <c r="M1973" s="54">
        <f>SUMIFS(M$301:M$1911,$A$301:$A$1911,"co2",$B$301:$B$1911,"&lt;&gt;all")</f>
        <v/>
      </c>
      <c r="N1973" s="54">
        <f>SUMIFS(N$301:N$1911,$A$301:$A$1911,"co2",$B$301:$B$1911,"&lt;&gt;all")</f>
        <v/>
      </c>
      <c r="O1973" s="54">
        <f>SUMIFS(O$301:O$1911,$A$301:$A$1911,"co2",$B$301:$B$1911,"&lt;&gt;all")</f>
        <v/>
      </c>
      <c r="P1973" s="54">
        <f>SUMIFS(P$301:P$1911,$A$301:$A$1911,"co2",$B$301:$B$1911,"&lt;&gt;all")</f>
        <v/>
      </c>
      <c r="Q1973" s="54">
        <f>SUMIFS(Q$301:Q$1911,$A$301:$A$1911,"co2",$B$301:$B$1911,"&lt;&gt;all")</f>
        <v/>
      </c>
      <c r="R1973" s="54">
        <f>SUMIFS(R$301:R$1911,$A$301:$A$1911,"co2",$B$301:$B$1911,"&lt;&gt;all")</f>
        <v/>
      </c>
      <c r="S1973" s="54">
        <f>SUMIFS(S$301:S$1911,$A$301:$A$1911,"co2",$B$301:$B$1911,"&lt;&gt;all")</f>
        <v/>
      </c>
      <c r="T1973" s="54">
        <f>SUMIFS(T$301:T$1911,$A$301:$A$1911,"co2",$B$301:$B$1911,"&lt;&gt;all")</f>
        <v/>
      </c>
      <c r="U1973" s="54">
        <f>SUMIFS(U$301:U$1911,$A$301:$A$1911,"co2",$B$301:$B$1911,"&lt;&gt;all")</f>
        <v/>
      </c>
      <c r="V1973" s="54">
        <f>SUMIFS(V$301:V$1911,$A$301:$A$1911,"co2",$B$301:$B$1911,"&lt;&gt;all")</f>
        <v/>
      </c>
      <c r="W1973" s="54">
        <f>SUMIFS(W$301:W$1911,$A$301:$A$1911,"co2",$B$301:$B$1911,"&lt;&gt;all")</f>
        <v/>
      </c>
      <c r="X1973" s="54">
        <f>SUMIFS(X$301:X$1911,$A$301:$A$1911,"co2",$B$301:$B$1911,"&lt;&gt;all")</f>
        <v/>
      </c>
      <c r="Y1973" s="54">
        <f>SUMIFS(Y$301:Y$1911,$A$301:$A$1911,"co2",$B$301:$B$1911,"&lt;&gt;all")</f>
        <v/>
      </c>
      <c r="Z1973" s="54">
        <f>SUMIFS(Z$301:Z$1911,$A$301:$A$1911,"co2",$B$301:$B$1911,"&lt;&gt;all")</f>
        <v/>
      </c>
      <c r="AA1973" s="54">
        <f>SUMIFS(AA$301:AA$1911,$A$301:$A$1911,"co2",$B$301:$B$1911,"&lt;&gt;all")</f>
        <v/>
      </c>
      <c r="AB1973" s="54">
        <f>SUMIFS(AB$301:AB$1911,$A$301:$A$1911,"co2",$B$301:$B$1911,"&lt;&gt;all")</f>
        <v/>
      </c>
      <c r="AC1973" s="54">
        <f>SUMIFS(AC$301:AC$1911,$A$301:$A$1911,"co2",$B$301:$B$1911,"&lt;&gt;all")</f>
        <v/>
      </c>
      <c r="AD1973" s="54">
        <f>SUMIFS(AD$301:AD$1911,$A$301:$A$1911,"co2",$B$301:$B$1911,"&lt;&gt;all")</f>
        <v/>
      </c>
      <c r="AE1973" s="30">
        <f>LOWER(Settings!$C$4)&amp;".mit."&amp;$A1973&amp;IF($C1973="","","."&amp;$C1973&amp;"."&amp;$B1973)&amp;IF(INDEX(Variables!$D$5:$D$105,MATCH($A1973,Variables!$A$5:$A$105,0))="","","."&amp;INDEX(Variables!$D$5:$D$105,MATCH($A1973,Variables!$A$5:$A$105,0)))&amp;"."&amp;AE$5</f>
        <v/>
      </c>
      <c r="AF1973" s="53">
        <f>SUMIFS(AF$301:AF$1911,$A$301:$A$1911,"co2",$B$301:$B$1911,"&lt;&gt;all")</f>
        <v/>
      </c>
      <c r="AG1973" s="54">
        <f>SUMIFS(AG$301:AG$1911,$A$301:$A$1911,"co2",$B$301:$B$1911,"&lt;&gt;all")</f>
        <v/>
      </c>
      <c r="AH1973" s="54">
        <f>SUMIFS(AH$301:AH$1911,$A$301:$A$1911,"co2",$B$301:$B$1911,"&lt;&gt;all")</f>
        <v/>
      </c>
      <c r="AI1973" s="54">
        <f>SUMIFS(AI$301:AI$1911,$A$301:$A$1911,"co2",$B$301:$B$1911,"&lt;&gt;all")</f>
        <v/>
      </c>
      <c r="AJ1973" s="54">
        <f>SUMIFS(AJ$301:AJ$1911,$A$301:$A$1911,"co2",$B$301:$B$1911,"&lt;&gt;all")</f>
        <v/>
      </c>
      <c r="AK1973" s="54">
        <f>SUMIFS(AK$301:AK$1911,$A$301:$A$1911,"co2",$B$301:$B$1911,"&lt;&gt;all")</f>
        <v/>
      </c>
      <c r="AL1973" s="54">
        <f>SUMIFS(AL$301:AL$1911,$A$301:$A$1911,"co2",$B$301:$B$1911,"&lt;&gt;all")</f>
        <v/>
      </c>
      <c r="AM1973" s="54">
        <f>SUMIFS(AM$301:AM$1911,$A$301:$A$1911,"co2",$B$301:$B$1911,"&lt;&gt;all")</f>
        <v/>
      </c>
      <c r="AN1973" s="54">
        <f>SUMIFS(AN$301:AN$1911,$A$301:$A$1911,"co2",$B$301:$B$1911,"&lt;&gt;all")</f>
        <v/>
      </c>
      <c r="AO1973" s="54">
        <f>SUMIFS(AO$301:AO$1911,$A$301:$A$1911,"co2",$B$301:$B$1911,"&lt;&gt;all")</f>
        <v/>
      </c>
      <c r="AP1973" s="54">
        <f>SUMIFS(AP$301:AP$1911,$A$301:$A$1911,"co2",$B$301:$B$1911,"&lt;&gt;all")</f>
        <v/>
      </c>
      <c r="AQ1973" s="54">
        <f>SUMIFS(AQ$301:AQ$1911,$A$301:$A$1911,"co2",$B$301:$B$1911,"&lt;&gt;all")</f>
        <v/>
      </c>
      <c r="AR1973" s="54">
        <f>SUMIFS(AR$301:AR$1911,$A$301:$A$1911,"co2",$B$301:$B$1911,"&lt;&gt;all")</f>
        <v/>
      </c>
      <c r="AS1973" s="54">
        <f>SUMIFS(AS$301:AS$1911,$A$301:$A$1911,"co2",$B$301:$B$1911,"&lt;&gt;all")</f>
        <v/>
      </c>
      <c r="AT1973" s="54">
        <f>SUMIFS(AT$301:AT$1911,$A$301:$A$1911,"co2",$B$301:$B$1911,"&lt;&gt;all")</f>
        <v/>
      </c>
      <c r="AU1973" s="54">
        <f>SUMIFS(AU$301:AU$1911,$A$301:$A$1911,"co2",$B$301:$B$1911,"&lt;&gt;all")</f>
        <v/>
      </c>
      <c r="AV1973" s="54">
        <f>SUMIFS(AV$301:AV$1911,$A$301:$A$1911,"co2",$B$301:$B$1911,"&lt;&gt;all")</f>
        <v/>
      </c>
      <c r="AW1973" s="54">
        <f>SUMIFS(AW$301:AW$1911,$A$301:$A$1911,"co2",$B$301:$B$1911,"&lt;&gt;all")</f>
        <v/>
      </c>
      <c r="AX1973" s="54">
        <f>SUMIFS(AX$301:AX$1911,$A$301:$A$1911,"co2",$B$301:$B$1911,"&lt;&gt;all")</f>
        <v/>
      </c>
    </row>
    <row r="1974" hidden="1" outlineLevel="1">
      <c r="A1974" s="5" t="inlineStr">
        <is>
          <t>co2</t>
        </is>
      </c>
      <c r="B1974" s="5" t="inlineStr">
        <is>
          <t>all</t>
        </is>
      </c>
      <c r="C1974" s="5" t="inlineStr">
        <is>
          <t>tra</t>
        </is>
      </c>
      <c r="H1974" s="5">
        <f>INDEX(Variables!$B$5:$B$105,MATCH($A1974,Variables!$A$5:$A$105,0))&amp;IF($C1974="",""," | "&amp;INDEX(Mapping!$B$5:$B$26,MATCH($C1974,Mapping!$A$5:$A$26,0))&amp;" | "&amp;INDEX(Mapping!$B$30:$B$41,MATCH($B1974,Mapping!$A$30:$A$41,0)))</f>
        <v/>
      </c>
      <c r="I1974" s="5">
        <f>INDEX(Variables!$C$5:$C$105,MATCH($A1974,Variables!$A$5:$A$105,0))</f>
        <v/>
      </c>
      <c r="J1974" s="5">
        <f>INDEX(Variables!$E$5:$E$105,MATCH($A1974,Variables!$A$5:$A$105,0))</f>
        <v/>
      </c>
      <c r="K1974" s="25">
        <f>LOWER(Settings!$C$4)&amp;".mit."&amp;$A1974&amp;IF($C1974="","","."&amp;$C1974&amp;"."&amp;$B1974)&amp;IF(INDEX(Variables!$D$5:$D$105,MATCH($A1974,Variables!$A$5:$A$105,0))="","","."&amp;INDEX(Variables!$D$5:$D$105,MATCH($A1974,Variables!$A$5:$A$105,0)))&amp;"."&amp;K$5</f>
        <v/>
      </c>
      <c r="L1974" s="55">
        <f>SUMIFS(L$303:L$702,$A$303:$A$702,"co2",$B$303:$B$702,"&lt;&gt;all")</f>
        <v/>
      </c>
      <c r="M1974" s="56">
        <f>SUMIFS(M$303:M$702,$A$303:$A$702,"co2",$B$303:$B$702,"&lt;&gt;all")</f>
        <v/>
      </c>
      <c r="N1974" s="56">
        <f>SUMIFS(N$303:N$702,$A$303:$A$702,"co2",$B$303:$B$702,"&lt;&gt;all")</f>
        <v/>
      </c>
      <c r="O1974" s="56">
        <f>SUMIFS(O$303:O$702,$A$303:$A$702,"co2",$B$303:$B$702,"&lt;&gt;all")</f>
        <v/>
      </c>
      <c r="P1974" s="56">
        <f>SUMIFS(P$303:P$702,$A$303:$A$702,"co2",$B$303:$B$702,"&lt;&gt;all")</f>
        <v/>
      </c>
      <c r="Q1974" s="56">
        <f>SUMIFS(Q$303:Q$702,$A$303:$A$702,"co2",$B$303:$B$702,"&lt;&gt;all")</f>
        <v/>
      </c>
      <c r="R1974" s="56">
        <f>SUMIFS(R$303:R$702,$A$303:$A$702,"co2",$B$303:$B$702,"&lt;&gt;all")</f>
        <v/>
      </c>
      <c r="S1974" s="56">
        <f>SUMIFS(S$303:S$702,$A$303:$A$702,"co2",$B$303:$B$702,"&lt;&gt;all")</f>
        <v/>
      </c>
      <c r="T1974" s="56">
        <f>SUMIFS(T$303:T$702,$A$303:$A$702,"co2",$B$303:$B$702,"&lt;&gt;all")</f>
        <v/>
      </c>
      <c r="U1974" s="56">
        <f>SUMIFS(U$303:U$702,$A$303:$A$702,"co2",$B$303:$B$702,"&lt;&gt;all")</f>
        <v/>
      </c>
      <c r="V1974" s="56">
        <f>SUMIFS(V$303:V$702,$A$303:$A$702,"co2",$B$303:$B$702,"&lt;&gt;all")</f>
        <v/>
      </c>
      <c r="W1974" s="56">
        <f>SUMIFS(W$303:W$702,$A$303:$A$702,"co2",$B$303:$B$702,"&lt;&gt;all")</f>
        <v/>
      </c>
      <c r="X1974" s="56">
        <f>SUMIFS(X$303:X$702,$A$303:$A$702,"co2",$B$303:$B$702,"&lt;&gt;all")</f>
        <v/>
      </c>
      <c r="Y1974" s="56">
        <f>SUMIFS(Y$303:Y$702,$A$303:$A$702,"co2",$B$303:$B$702,"&lt;&gt;all")</f>
        <v/>
      </c>
      <c r="Z1974" s="56">
        <f>SUMIFS(Z$303:Z$702,$A$303:$A$702,"co2",$B$303:$B$702,"&lt;&gt;all")</f>
        <v/>
      </c>
      <c r="AA1974" s="56">
        <f>SUMIFS(AA$303:AA$702,$A$303:$A$702,"co2",$B$303:$B$702,"&lt;&gt;all")</f>
        <v/>
      </c>
      <c r="AB1974" s="56">
        <f>SUMIFS(AB$303:AB$702,$A$303:$A$702,"co2",$B$303:$B$702,"&lt;&gt;all")</f>
        <v/>
      </c>
      <c r="AC1974" s="56">
        <f>SUMIFS(AC$303:AC$702,$A$303:$A$702,"co2",$B$303:$B$702,"&lt;&gt;all")</f>
        <v/>
      </c>
      <c r="AD1974" s="56">
        <f>SUMIFS(AD$303:AD$702,$A$303:$A$702,"co2",$B$303:$B$702,"&lt;&gt;all")</f>
        <v/>
      </c>
      <c r="AE1974" s="25">
        <f>LOWER(Settings!$C$4)&amp;".mit."&amp;$A1974&amp;IF($C1974="","","."&amp;$C1974&amp;"."&amp;$B1974)&amp;IF(INDEX(Variables!$D$5:$D$105,MATCH($A1974,Variables!$A$5:$A$105,0))="","","."&amp;INDEX(Variables!$D$5:$D$105,MATCH($A1974,Variables!$A$5:$A$105,0)))&amp;"."&amp;AE$5</f>
        <v/>
      </c>
      <c r="AF1974" s="55">
        <f>SUMIFS(AF$303:AF$702,$A$303:$A$702,"co2",$B$303:$B$702,"&lt;&gt;all")</f>
        <v/>
      </c>
      <c r="AG1974" s="56">
        <f>SUMIFS(AG$303:AG$702,$A$303:$A$702,"co2",$B$303:$B$702,"&lt;&gt;all")</f>
        <v/>
      </c>
      <c r="AH1974" s="56">
        <f>SUMIFS(AH$303:AH$702,$A$303:$A$702,"co2",$B$303:$B$702,"&lt;&gt;all")</f>
        <v/>
      </c>
      <c r="AI1974" s="56">
        <f>SUMIFS(AI$303:AI$702,$A$303:$A$702,"co2",$B$303:$B$702,"&lt;&gt;all")</f>
        <v/>
      </c>
      <c r="AJ1974" s="56">
        <f>SUMIFS(AJ$303:AJ$702,$A$303:$A$702,"co2",$B$303:$B$702,"&lt;&gt;all")</f>
        <v/>
      </c>
      <c r="AK1974" s="56">
        <f>SUMIFS(AK$303:AK$702,$A$303:$A$702,"co2",$B$303:$B$702,"&lt;&gt;all")</f>
        <v/>
      </c>
      <c r="AL1974" s="56">
        <f>SUMIFS(AL$303:AL$702,$A$303:$A$702,"co2",$B$303:$B$702,"&lt;&gt;all")</f>
        <v/>
      </c>
      <c r="AM1974" s="56">
        <f>SUMIFS(AM$303:AM$702,$A$303:$A$702,"co2",$B$303:$B$702,"&lt;&gt;all")</f>
        <v/>
      </c>
      <c r="AN1974" s="56">
        <f>SUMIFS(AN$303:AN$702,$A$303:$A$702,"co2",$B$303:$B$702,"&lt;&gt;all")</f>
        <v/>
      </c>
      <c r="AO1974" s="56">
        <f>SUMIFS(AO$303:AO$702,$A$303:$A$702,"co2",$B$303:$B$702,"&lt;&gt;all")</f>
        <v/>
      </c>
      <c r="AP1974" s="56">
        <f>SUMIFS(AP$303:AP$702,$A$303:$A$702,"co2",$B$303:$B$702,"&lt;&gt;all")</f>
        <v/>
      </c>
      <c r="AQ1974" s="56">
        <f>SUMIFS(AQ$303:AQ$702,$A$303:$A$702,"co2",$B$303:$B$702,"&lt;&gt;all")</f>
        <v/>
      </c>
      <c r="AR1974" s="56">
        <f>SUMIFS(AR$303:AR$702,$A$303:$A$702,"co2",$B$303:$B$702,"&lt;&gt;all")</f>
        <v/>
      </c>
      <c r="AS1974" s="56">
        <f>SUMIFS(AS$303:AS$702,$A$303:$A$702,"co2",$B$303:$B$702,"&lt;&gt;all")</f>
        <v/>
      </c>
      <c r="AT1974" s="56">
        <f>SUMIFS(AT$303:AT$702,$A$303:$A$702,"co2",$B$303:$B$702,"&lt;&gt;all")</f>
        <v/>
      </c>
      <c r="AU1974" s="56">
        <f>SUMIFS(AU$303:AU$702,$A$303:$A$702,"co2",$B$303:$B$702,"&lt;&gt;all")</f>
        <v/>
      </c>
      <c r="AV1974" s="56">
        <f>SUMIFS(AV$303:AV$702,$A$303:$A$702,"co2",$B$303:$B$702,"&lt;&gt;all")</f>
        <v/>
      </c>
      <c r="AW1974" s="56">
        <f>SUMIFS(AW$303:AW$702,$A$303:$A$702,"co2",$B$303:$B$702,"&lt;&gt;all")</f>
        <v/>
      </c>
      <c r="AX1974" s="56">
        <f>SUMIFS(AX$303:AX$702,$A$303:$A$702,"co2",$B$303:$B$702,"&lt;&gt;all")</f>
        <v/>
      </c>
    </row>
    <row r="1975" hidden="1" outlineLevel="1">
      <c r="A1975" s="5" t="inlineStr">
        <is>
          <t>co2</t>
        </is>
      </c>
      <c r="B1975" s="5" t="inlineStr">
        <is>
          <t>all</t>
        </is>
      </c>
      <c r="C1975" s="5" t="inlineStr">
        <is>
          <t>bld</t>
        </is>
      </c>
      <c r="H1975" s="5">
        <f>INDEX(Variables!$B$5:$B$105,MATCH($A1975,Variables!$A$5:$A$105,0))&amp;IF($C1975="",""," | "&amp;INDEX(Mapping!$B$5:$B$26,MATCH($C1975,Mapping!$A$5:$A$26,0))&amp;" | "&amp;INDEX(Mapping!$B$30:$B$41,MATCH($B1975,Mapping!$A$30:$A$41,0)))</f>
        <v/>
      </c>
      <c r="I1975" s="5">
        <f>INDEX(Variables!$C$5:$C$105,MATCH($A1975,Variables!$A$5:$A$105,0))</f>
        <v/>
      </c>
      <c r="J1975" s="5">
        <f>INDEX(Variables!$E$5:$E$105,MATCH($A1975,Variables!$A$5:$A$105,0))</f>
        <v/>
      </c>
      <c r="K1975" s="25">
        <f>LOWER(Settings!$C$4)&amp;".mit."&amp;$A1975&amp;IF($C1975="","","."&amp;$C1975&amp;"."&amp;$B1975)&amp;IF(INDEX(Variables!$D$5:$D$105,MATCH($A1975,Variables!$A$5:$A$105,0))="","","."&amp;INDEX(Variables!$D$5:$D$105,MATCH($A1975,Variables!$A$5:$A$105,0)))&amp;"."&amp;K$5</f>
        <v/>
      </c>
      <c r="L1975" s="55">
        <f>SUMIFS(L$706:L$1005,$A$706:$A$1005,"co2",$B$706:$B$1005,"&lt;&gt;all")</f>
        <v/>
      </c>
      <c r="M1975" s="56">
        <f>SUMIFS(M$706:M$1005,$A$706:$A$1005,"co2",$B$706:$B$1005,"&lt;&gt;all")</f>
        <v/>
      </c>
      <c r="N1975" s="56">
        <f>SUMIFS(N$706:N$1005,$A$706:$A$1005,"co2",$B$706:$B$1005,"&lt;&gt;all")</f>
        <v/>
      </c>
      <c r="O1975" s="56">
        <f>SUMIFS(O$706:O$1005,$A$706:$A$1005,"co2",$B$706:$B$1005,"&lt;&gt;all")</f>
        <v/>
      </c>
      <c r="P1975" s="56">
        <f>SUMIFS(P$706:P$1005,$A$706:$A$1005,"co2",$B$706:$B$1005,"&lt;&gt;all")</f>
        <v/>
      </c>
      <c r="Q1975" s="56">
        <f>SUMIFS(Q$706:Q$1005,$A$706:$A$1005,"co2",$B$706:$B$1005,"&lt;&gt;all")</f>
        <v/>
      </c>
      <c r="R1975" s="56">
        <f>SUMIFS(R$706:R$1005,$A$706:$A$1005,"co2",$B$706:$B$1005,"&lt;&gt;all")</f>
        <v/>
      </c>
      <c r="S1975" s="56">
        <f>SUMIFS(S$706:S$1005,$A$706:$A$1005,"co2",$B$706:$B$1005,"&lt;&gt;all")</f>
        <v/>
      </c>
      <c r="T1975" s="56">
        <f>SUMIFS(T$706:T$1005,$A$706:$A$1005,"co2",$B$706:$B$1005,"&lt;&gt;all")</f>
        <v/>
      </c>
      <c r="U1975" s="56">
        <f>SUMIFS(U$706:U$1005,$A$706:$A$1005,"co2",$B$706:$B$1005,"&lt;&gt;all")</f>
        <v/>
      </c>
      <c r="V1975" s="56">
        <f>SUMIFS(V$706:V$1005,$A$706:$A$1005,"co2",$B$706:$B$1005,"&lt;&gt;all")</f>
        <v/>
      </c>
      <c r="W1975" s="56">
        <f>SUMIFS(W$706:W$1005,$A$706:$A$1005,"co2",$B$706:$B$1005,"&lt;&gt;all")</f>
        <v/>
      </c>
      <c r="X1975" s="56">
        <f>SUMIFS(X$706:X$1005,$A$706:$A$1005,"co2",$B$706:$B$1005,"&lt;&gt;all")</f>
        <v/>
      </c>
      <c r="Y1975" s="56">
        <f>SUMIFS(Y$706:Y$1005,$A$706:$A$1005,"co2",$B$706:$B$1005,"&lt;&gt;all")</f>
        <v/>
      </c>
      <c r="Z1975" s="56">
        <f>SUMIFS(Z$706:Z$1005,$A$706:$A$1005,"co2",$B$706:$B$1005,"&lt;&gt;all")</f>
        <v/>
      </c>
      <c r="AA1975" s="56">
        <f>SUMIFS(AA$706:AA$1005,$A$706:$A$1005,"co2",$B$706:$B$1005,"&lt;&gt;all")</f>
        <v/>
      </c>
      <c r="AB1975" s="56">
        <f>SUMIFS(AB$706:AB$1005,$A$706:$A$1005,"co2",$B$706:$B$1005,"&lt;&gt;all")</f>
        <v/>
      </c>
      <c r="AC1975" s="56">
        <f>SUMIFS(AC$706:AC$1005,$A$706:$A$1005,"co2",$B$706:$B$1005,"&lt;&gt;all")</f>
        <v/>
      </c>
      <c r="AD1975" s="56">
        <f>SUMIFS(AD$706:AD$1005,$A$706:$A$1005,"co2",$B$706:$B$1005,"&lt;&gt;all")</f>
        <v/>
      </c>
      <c r="AE1975" s="25">
        <f>LOWER(Settings!$C$4)&amp;".mit."&amp;$A1975&amp;IF($C1975="","","."&amp;$C1975&amp;"."&amp;$B1975)&amp;IF(INDEX(Variables!$D$5:$D$105,MATCH($A1975,Variables!$A$5:$A$105,0))="","","."&amp;INDEX(Variables!$D$5:$D$105,MATCH($A1975,Variables!$A$5:$A$105,0)))&amp;"."&amp;AE$5</f>
        <v/>
      </c>
      <c r="AF1975" s="55">
        <f>SUMIFS(AF$706:AF$1005,$A$706:$A$1005,"co2",$B$706:$B$1005,"&lt;&gt;all")</f>
        <v/>
      </c>
      <c r="AG1975" s="56">
        <f>SUMIFS(AG$706:AG$1005,$A$706:$A$1005,"co2",$B$706:$B$1005,"&lt;&gt;all")</f>
        <v/>
      </c>
      <c r="AH1975" s="56">
        <f>SUMIFS(AH$706:AH$1005,$A$706:$A$1005,"co2",$B$706:$B$1005,"&lt;&gt;all")</f>
        <v/>
      </c>
      <c r="AI1975" s="56">
        <f>SUMIFS(AI$706:AI$1005,$A$706:$A$1005,"co2",$B$706:$B$1005,"&lt;&gt;all")</f>
        <v/>
      </c>
      <c r="AJ1975" s="56">
        <f>SUMIFS(AJ$706:AJ$1005,$A$706:$A$1005,"co2",$B$706:$B$1005,"&lt;&gt;all")</f>
        <v/>
      </c>
      <c r="AK1975" s="56">
        <f>SUMIFS(AK$706:AK$1005,$A$706:$A$1005,"co2",$B$706:$B$1005,"&lt;&gt;all")</f>
        <v/>
      </c>
      <c r="AL1975" s="56">
        <f>SUMIFS(AL$706:AL$1005,$A$706:$A$1005,"co2",$B$706:$B$1005,"&lt;&gt;all")</f>
        <v/>
      </c>
      <c r="AM1975" s="56">
        <f>SUMIFS(AM$706:AM$1005,$A$706:$A$1005,"co2",$B$706:$B$1005,"&lt;&gt;all")</f>
        <v/>
      </c>
      <c r="AN1975" s="56">
        <f>SUMIFS(AN$706:AN$1005,$A$706:$A$1005,"co2",$B$706:$B$1005,"&lt;&gt;all")</f>
        <v/>
      </c>
      <c r="AO1975" s="56">
        <f>SUMIFS(AO$706:AO$1005,$A$706:$A$1005,"co2",$B$706:$B$1005,"&lt;&gt;all")</f>
        <v/>
      </c>
      <c r="AP1975" s="56">
        <f>SUMIFS(AP$706:AP$1005,$A$706:$A$1005,"co2",$B$706:$B$1005,"&lt;&gt;all")</f>
        <v/>
      </c>
      <c r="AQ1975" s="56">
        <f>SUMIFS(AQ$706:AQ$1005,$A$706:$A$1005,"co2",$B$706:$B$1005,"&lt;&gt;all")</f>
        <v/>
      </c>
      <c r="AR1975" s="56">
        <f>SUMIFS(AR$706:AR$1005,$A$706:$A$1005,"co2",$B$706:$B$1005,"&lt;&gt;all")</f>
        <v/>
      </c>
      <c r="AS1975" s="56">
        <f>SUMIFS(AS$706:AS$1005,$A$706:$A$1005,"co2",$B$706:$B$1005,"&lt;&gt;all")</f>
        <v/>
      </c>
      <c r="AT1975" s="56">
        <f>SUMIFS(AT$706:AT$1005,$A$706:$A$1005,"co2",$B$706:$B$1005,"&lt;&gt;all")</f>
        <v/>
      </c>
      <c r="AU1975" s="56">
        <f>SUMIFS(AU$706:AU$1005,$A$706:$A$1005,"co2",$B$706:$B$1005,"&lt;&gt;all")</f>
        <v/>
      </c>
      <c r="AV1975" s="56">
        <f>SUMIFS(AV$706:AV$1005,$A$706:$A$1005,"co2",$B$706:$B$1005,"&lt;&gt;all")</f>
        <v/>
      </c>
      <c r="AW1975" s="56">
        <f>SUMIFS(AW$706:AW$1005,$A$706:$A$1005,"co2",$B$706:$B$1005,"&lt;&gt;all")</f>
        <v/>
      </c>
      <c r="AX1975" s="56">
        <f>SUMIFS(AX$706:AX$1005,$A$706:$A$1005,"co2",$B$706:$B$1005,"&lt;&gt;all")</f>
        <v/>
      </c>
    </row>
    <row r="1976" hidden="1" outlineLevel="1">
      <c r="A1976" s="5" t="inlineStr">
        <is>
          <t>co2</t>
        </is>
      </c>
      <c r="B1976" s="5" t="inlineStr">
        <is>
          <t>all</t>
        </is>
      </c>
      <c r="C1976" s="5" t="inlineStr">
        <is>
          <t>ind</t>
        </is>
      </c>
      <c r="H1976" s="5">
        <f>INDEX(Variables!$B$5:$B$105,MATCH($A1976,Variables!$A$5:$A$105,0))&amp;IF($C1976="",""," | "&amp;INDEX(Mapping!$B$5:$B$26,MATCH($C1976,Mapping!$A$5:$A$26,0))&amp;" | "&amp;INDEX(Mapping!$B$30:$B$41,MATCH($B1976,Mapping!$A$30:$A$41,0)))</f>
        <v/>
      </c>
      <c r="I1976" s="5">
        <f>INDEX(Variables!$C$5:$C$105,MATCH($A1976,Variables!$A$5:$A$105,0))</f>
        <v/>
      </c>
      <c r="J1976" s="5">
        <f>INDEX(Variables!$E$5:$E$105,MATCH($A1976,Variables!$A$5:$A$105,0))</f>
        <v/>
      </c>
      <c r="K1976" s="25">
        <f>LOWER(Settings!$C$4)&amp;".mit."&amp;$A1976&amp;IF($C1976="","","."&amp;$C1976&amp;"."&amp;$B1976)&amp;IF(INDEX(Variables!$D$5:$D$105,MATCH($A1976,Variables!$A$5:$A$105,0))="","","."&amp;INDEX(Variables!$D$5:$D$105,MATCH($A1976,Variables!$A$5:$A$105,0)))&amp;"."&amp;K$5</f>
        <v/>
      </c>
      <c r="L1976" s="55">
        <f>SUMIFS(L$1009:L$1808,$A$1009:$A$1808,"co2",$B$1009:$B$1808,"&lt;&gt;all")</f>
        <v/>
      </c>
      <c r="M1976" s="56">
        <f>SUMIFS(M$1009:M$1808,$A$1009:$A$1808,"co2",$B$1009:$B$1808,"&lt;&gt;all")</f>
        <v/>
      </c>
      <c r="N1976" s="56">
        <f>SUMIFS(N$1009:N$1808,$A$1009:$A$1808,"co2",$B$1009:$B$1808,"&lt;&gt;all")</f>
        <v/>
      </c>
      <c r="O1976" s="56">
        <f>SUMIFS(O$1009:O$1808,$A$1009:$A$1808,"co2",$B$1009:$B$1808,"&lt;&gt;all")</f>
        <v/>
      </c>
      <c r="P1976" s="56">
        <f>SUMIFS(P$1009:P$1808,$A$1009:$A$1808,"co2",$B$1009:$B$1808,"&lt;&gt;all")</f>
        <v/>
      </c>
      <c r="Q1976" s="56">
        <f>SUMIFS(Q$1009:Q$1808,$A$1009:$A$1808,"co2",$B$1009:$B$1808,"&lt;&gt;all")</f>
        <v/>
      </c>
      <c r="R1976" s="56">
        <f>SUMIFS(R$1009:R$1808,$A$1009:$A$1808,"co2",$B$1009:$B$1808,"&lt;&gt;all")</f>
        <v/>
      </c>
      <c r="S1976" s="56">
        <f>SUMIFS(S$1009:S$1808,$A$1009:$A$1808,"co2",$B$1009:$B$1808,"&lt;&gt;all")</f>
        <v/>
      </c>
      <c r="T1976" s="56">
        <f>SUMIFS(T$1009:T$1808,$A$1009:$A$1808,"co2",$B$1009:$B$1808,"&lt;&gt;all")</f>
        <v/>
      </c>
      <c r="U1976" s="56">
        <f>SUMIFS(U$1009:U$1808,$A$1009:$A$1808,"co2",$B$1009:$B$1808,"&lt;&gt;all")</f>
        <v/>
      </c>
      <c r="V1976" s="56">
        <f>SUMIFS(V$1009:V$1808,$A$1009:$A$1808,"co2",$B$1009:$B$1808,"&lt;&gt;all")</f>
        <v/>
      </c>
      <c r="W1976" s="56">
        <f>SUMIFS(W$1009:W$1808,$A$1009:$A$1808,"co2",$B$1009:$B$1808,"&lt;&gt;all")</f>
        <v/>
      </c>
      <c r="X1976" s="56">
        <f>SUMIFS(X$1009:X$1808,$A$1009:$A$1808,"co2",$B$1009:$B$1808,"&lt;&gt;all")</f>
        <v/>
      </c>
      <c r="Y1976" s="56">
        <f>SUMIFS(Y$1009:Y$1808,$A$1009:$A$1808,"co2",$B$1009:$B$1808,"&lt;&gt;all")</f>
        <v/>
      </c>
      <c r="Z1976" s="56">
        <f>SUMIFS(Z$1009:Z$1808,$A$1009:$A$1808,"co2",$B$1009:$B$1808,"&lt;&gt;all")</f>
        <v/>
      </c>
      <c r="AA1976" s="56">
        <f>SUMIFS(AA$1009:AA$1808,$A$1009:$A$1808,"co2",$B$1009:$B$1808,"&lt;&gt;all")</f>
        <v/>
      </c>
      <c r="AB1976" s="56">
        <f>SUMIFS(AB$1009:AB$1808,$A$1009:$A$1808,"co2",$B$1009:$B$1808,"&lt;&gt;all")</f>
        <v/>
      </c>
      <c r="AC1976" s="56">
        <f>SUMIFS(AC$1009:AC$1808,$A$1009:$A$1808,"co2",$B$1009:$B$1808,"&lt;&gt;all")</f>
        <v/>
      </c>
      <c r="AD1976" s="56">
        <f>SUMIFS(AD$1009:AD$1808,$A$1009:$A$1808,"co2",$B$1009:$B$1808,"&lt;&gt;all")</f>
        <v/>
      </c>
      <c r="AE1976" s="25">
        <f>LOWER(Settings!$C$4)&amp;".mit."&amp;$A1976&amp;IF($C1976="","","."&amp;$C1976&amp;"."&amp;$B1976)&amp;IF(INDEX(Variables!$D$5:$D$105,MATCH($A1976,Variables!$A$5:$A$105,0))="","","."&amp;INDEX(Variables!$D$5:$D$105,MATCH($A1976,Variables!$A$5:$A$105,0)))&amp;"."&amp;AE$5</f>
        <v/>
      </c>
      <c r="AF1976" s="55">
        <f>SUMIFS(AF$1009:AF$1808,$A$1009:$A$1808,"co2",$B$1009:$B$1808,"&lt;&gt;all")</f>
        <v/>
      </c>
      <c r="AG1976" s="56">
        <f>SUMIFS(AG$1009:AG$1808,$A$1009:$A$1808,"co2",$B$1009:$B$1808,"&lt;&gt;all")</f>
        <v/>
      </c>
      <c r="AH1976" s="56">
        <f>SUMIFS(AH$1009:AH$1808,$A$1009:$A$1808,"co2",$B$1009:$B$1808,"&lt;&gt;all")</f>
        <v/>
      </c>
      <c r="AI1976" s="56">
        <f>SUMIFS(AI$1009:AI$1808,$A$1009:$A$1808,"co2",$B$1009:$B$1808,"&lt;&gt;all")</f>
        <v/>
      </c>
      <c r="AJ1976" s="56">
        <f>SUMIFS(AJ$1009:AJ$1808,$A$1009:$A$1808,"co2",$B$1009:$B$1808,"&lt;&gt;all")</f>
        <v/>
      </c>
      <c r="AK1976" s="56">
        <f>SUMIFS(AK$1009:AK$1808,$A$1009:$A$1808,"co2",$B$1009:$B$1808,"&lt;&gt;all")</f>
        <v/>
      </c>
      <c r="AL1976" s="56">
        <f>SUMIFS(AL$1009:AL$1808,$A$1009:$A$1808,"co2",$B$1009:$B$1808,"&lt;&gt;all")</f>
        <v/>
      </c>
      <c r="AM1976" s="56">
        <f>SUMIFS(AM$1009:AM$1808,$A$1009:$A$1808,"co2",$B$1009:$B$1808,"&lt;&gt;all")</f>
        <v/>
      </c>
      <c r="AN1976" s="56">
        <f>SUMIFS(AN$1009:AN$1808,$A$1009:$A$1808,"co2",$B$1009:$B$1808,"&lt;&gt;all")</f>
        <v/>
      </c>
      <c r="AO1976" s="56">
        <f>SUMIFS(AO$1009:AO$1808,$A$1009:$A$1808,"co2",$B$1009:$B$1808,"&lt;&gt;all")</f>
        <v/>
      </c>
      <c r="AP1976" s="56">
        <f>SUMIFS(AP$1009:AP$1808,$A$1009:$A$1808,"co2",$B$1009:$B$1808,"&lt;&gt;all")</f>
        <v/>
      </c>
      <c r="AQ1976" s="56">
        <f>SUMIFS(AQ$1009:AQ$1808,$A$1009:$A$1808,"co2",$B$1009:$B$1808,"&lt;&gt;all")</f>
        <v/>
      </c>
      <c r="AR1976" s="56">
        <f>SUMIFS(AR$1009:AR$1808,$A$1009:$A$1808,"co2",$B$1009:$B$1808,"&lt;&gt;all")</f>
        <v/>
      </c>
      <c r="AS1976" s="56">
        <f>SUMIFS(AS$1009:AS$1808,$A$1009:$A$1808,"co2",$B$1009:$B$1808,"&lt;&gt;all")</f>
        <v/>
      </c>
      <c r="AT1976" s="56">
        <f>SUMIFS(AT$1009:AT$1808,$A$1009:$A$1808,"co2",$B$1009:$B$1808,"&lt;&gt;all")</f>
        <v/>
      </c>
      <c r="AU1976" s="56">
        <f>SUMIFS(AU$1009:AU$1808,$A$1009:$A$1808,"co2",$B$1009:$B$1808,"&lt;&gt;all")</f>
        <v/>
      </c>
      <c r="AV1976" s="56">
        <f>SUMIFS(AV$1009:AV$1808,$A$1009:$A$1808,"co2",$B$1009:$B$1808,"&lt;&gt;all")</f>
        <v/>
      </c>
      <c r="AW1976" s="56">
        <f>SUMIFS(AW$1009:AW$1808,$A$1009:$A$1808,"co2",$B$1009:$B$1808,"&lt;&gt;all")</f>
        <v/>
      </c>
      <c r="AX1976" s="56">
        <f>SUMIFS(AX$1009:AX$1808,$A$1009:$A$1808,"co2",$B$1009:$B$1808,"&lt;&gt;all")</f>
        <v/>
      </c>
    </row>
    <row r="1977" hidden="1" outlineLevel="1">
      <c r="A1977" s="5" t="inlineStr">
        <is>
          <t>co2</t>
        </is>
      </c>
      <c r="B1977" s="5" t="inlineStr">
        <is>
          <t>all</t>
        </is>
      </c>
      <c r="C1977" s="5" t="inlineStr">
        <is>
          <t>oen</t>
        </is>
      </c>
      <c r="H1977" s="5">
        <f>INDEX(Variables!$B$5:$B$105,MATCH($A1977,Variables!$A$5:$A$105,0))&amp;IF($C1977="",""," | "&amp;INDEX(Mapping!$B$5:$B$26,MATCH($C1977,Mapping!$A$5:$A$26,0))&amp;" | "&amp;INDEX(Mapping!$B$30:$B$41,MATCH($B1977,Mapping!$A$30:$A$41,0)))</f>
        <v/>
      </c>
      <c r="I1977" s="5">
        <f>INDEX(Variables!$C$5:$C$105,MATCH($A1977,Variables!$A$5:$A$105,0))</f>
        <v/>
      </c>
      <c r="J1977" s="5">
        <f>INDEX(Variables!$E$5:$E$105,MATCH($A1977,Variables!$A$5:$A$105,0))</f>
        <v/>
      </c>
      <c r="K1977" s="25">
        <f>LOWER(Settings!$C$4)&amp;".mit."&amp;$A1977&amp;IF($C1977="","","."&amp;$C1977&amp;"."&amp;$B1977)&amp;IF(INDEX(Variables!$D$5:$D$105,MATCH($A1977,Variables!$A$5:$A$105,0))="","","."&amp;INDEX(Variables!$D$5:$D$105,MATCH($A1977,Variables!$A$5:$A$105,0)))&amp;"."&amp;K$5</f>
        <v/>
      </c>
      <c r="L1977" s="55">
        <f>SUMIFS(L$1812:L$1911,$A$1812:$A$1911,"co2",$B$1812:$B$1911,"&lt;&gt;all")</f>
        <v/>
      </c>
      <c r="M1977" s="56">
        <f>SUMIFS(M$1812:M$1911,$A$1812:$A$1911,"co2",$B$1812:$B$1911,"&lt;&gt;all")</f>
        <v/>
      </c>
      <c r="N1977" s="56">
        <f>SUMIFS(N$1812:N$1911,$A$1812:$A$1911,"co2",$B$1812:$B$1911,"&lt;&gt;all")</f>
        <v/>
      </c>
      <c r="O1977" s="56">
        <f>SUMIFS(O$1812:O$1911,$A$1812:$A$1911,"co2",$B$1812:$B$1911,"&lt;&gt;all")</f>
        <v/>
      </c>
      <c r="P1977" s="56">
        <f>SUMIFS(P$1812:P$1911,$A$1812:$A$1911,"co2",$B$1812:$B$1911,"&lt;&gt;all")</f>
        <v/>
      </c>
      <c r="Q1977" s="56">
        <f>SUMIFS(Q$1812:Q$1911,$A$1812:$A$1911,"co2",$B$1812:$B$1911,"&lt;&gt;all")</f>
        <v/>
      </c>
      <c r="R1977" s="56">
        <f>SUMIFS(R$1812:R$1911,$A$1812:$A$1911,"co2",$B$1812:$B$1911,"&lt;&gt;all")</f>
        <v/>
      </c>
      <c r="S1977" s="56">
        <f>SUMIFS(S$1812:S$1911,$A$1812:$A$1911,"co2",$B$1812:$B$1911,"&lt;&gt;all")</f>
        <v/>
      </c>
      <c r="T1977" s="56">
        <f>SUMIFS(T$1812:T$1911,$A$1812:$A$1911,"co2",$B$1812:$B$1911,"&lt;&gt;all")</f>
        <v/>
      </c>
      <c r="U1977" s="56">
        <f>SUMIFS(U$1812:U$1911,$A$1812:$A$1911,"co2",$B$1812:$B$1911,"&lt;&gt;all")</f>
        <v/>
      </c>
      <c r="V1977" s="56">
        <f>SUMIFS(V$1812:V$1911,$A$1812:$A$1911,"co2",$B$1812:$B$1911,"&lt;&gt;all")</f>
        <v/>
      </c>
      <c r="W1977" s="56">
        <f>SUMIFS(W$1812:W$1911,$A$1812:$A$1911,"co2",$B$1812:$B$1911,"&lt;&gt;all")</f>
        <v/>
      </c>
      <c r="X1977" s="56">
        <f>SUMIFS(X$1812:X$1911,$A$1812:$A$1911,"co2",$B$1812:$B$1911,"&lt;&gt;all")</f>
        <v/>
      </c>
      <c r="Y1977" s="56">
        <f>SUMIFS(Y$1812:Y$1911,$A$1812:$A$1911,"co2",$B$1812:$B$1911,"&lt;&gt;all")</f>
        <v/>
      </c>
      <c r="Z1977" s="56">
        <f>SUMIFS(Z$1812:Z$1911,$A$1812:$A$1911,"co2",$B$1812:$B$1911,"&lt;&gt;all")</f>
        <v/>
      </c>
      <c r="AA1977" s="56">
        <f>SUMIFS(AA$1812:AA$1911,$A$1812:$A$1911,"co2",$B$1812:$B$1911,"&lt;&gt;all")</f>
        <v/>
      </c>
      <c r="AB1977" s="56">
        <f>SUMIFS(AB$1812:AB$1911,$A$1812:$A$1911,"co2",$B$1812:$B$1911,"&lt;&gt;all")</f>
        <v/>
      </c>
      <c r="AC1977" s="56">
        <f>SUMIFS(AC$1812:AC$1911,$A$1812:$A$1911,"co2",$B$1812:$B$1911,"&lt;&gt;all")</f>
        <v/>
      </c>
      <c r="AD1977" s="56">
        <f>SUMIFS(AD$1812:AD$1911,$A$1812:$A$1911,"co2",$B$1812:$B$1911,"&lt;&gt;all")</f>
        <v/>
      </c>
      <c r="AE1977" s="25">
        <f>LOWER(Settings!$C$4)&amp;".mit."&amp;$A1977&amp;IF($C1977="","","."&amp;$C1977&amp;"."&amp;$B1977)&amp;IF(INDEX(Variables!$D$5:$D$105,MATCH($A1977,Variables!$A$5:$A$105,0))="","","."&amp;INDEX(Variables!$D$5:$D$105,MATCH($A1977,Variables!$A$5:$A$105,0)))&amp;"."&amp;AE$5</f>
        <v/>
      </c>
      <c r="AF1977" s="55">
        <f>SUMIFS(AF$1812:AF$1911,$A$1812:$A$1911,"co2",$B$1812:$B$1911,"&lt;&gt;all")</f>
        <v/>
      </c>
      <c r="AG1977" s="56">
        <f>SUMIFS(AG$1812:AG$1911,$A$1812:$A$1911,"co2",$B$1812:$B$1911,"&lt;&gt;all")</f>
        <v/>
      </c>
      <c r="AH1977" s="56">
        <f>SUMIFS(AH$1812:AH$1911,$A$1812:$A$1911,"co2",$B$1812:$B$1911,"&lt;&gt;all")</f>
        <v/>
      </c>
      <c r="AI1977" s="56">
        <f>SUMIFS(AI$1812:AI$1911,$A$1812:$A$1911,"co2",$B$1812:$B$1911,"&lt;&gt;all")</f>
        <v/>
      </c>
      <c r="AJ1977" s="56">
        <f>SUMIFS(AJ$1812:AJ$1911,$A$1812:$A$1911,"co2",$B$1812:$B$1911,"&lt;&gt;all")</f>
        <v/>
      </c>
      <c r="AK1977" s="56">
        <f>SUMIFS(AK$1812:AK$1911,$A$1812:$A$1911,"co2",$B$1812:$B$1911,"&lt;&gt;all")</f>
        <v/>
      </c>
      <c r="AL1977" s="56">
        <f>SUMIFS(AL$1812:AL$1911,$A$1812:$A$1911,"co2",$B$1812:$B$1911,"&lt;&gt;all")</f>
        <v/>
      </c>
      <c r="AM1977" s="56">
        <f>SUMIFS(AM$1812:AM$1911,$A$1812:$A$1911,"co2",$B$1812:$B$1911,"&lt;&gt;all")</f>
        <v/>
      </c>
      <c r="AN1977" s="56">
        <f>SUMIFS(AN$1812:AN$1911,$A$1812:$A$1911,"co2",$B$1812:$B$1911,"&lt;&gt;all")</f>
        <v/>
      </c>
      <c r="AO1977" s="56">
        <f>SUMIFS(AO$1812:AO$1911,$A$1812:$A$1911,"co2",$B$1812:$B$1911,"&lt;&gt;all")</f>
        <v/>
      </c>
      <c r="AP1977" s="56">
        <f>SUMIFS(AP$1812:AP$1911,$A$1812:$A$1911,"co2",$B$1812:$B$1911,"&lt;&gt;all")</f>
        <v/>
      </c>
      <c r="AQ1977" s="56">
        <f>SUMIFS(AQ$1812:AQ$1911,$A$1812:$A$1911,"co2",$B$1812:$B$1911,"&lt;&gt;all")</f>
        <v/>
      </c>
      <c r="AR1977" s="56">
        <f>SUMIFS(AR$1812:AR$1911,$A$1812:$A$1911,"co2",$B$1812:$B$1911,"&lt;&gt;all")</f>
        <v/>
      </c>
      <c r="AS1977" s="56">
        <f>SUMIFS(AS$1812:AS$1911,$A$1812:$A$1911,"co2",$B$1812:$B$1911,"&lt;&gt;all")</f>
        <v/>
      </c>
      <c r="AT1977" s="56">
        <f>SUMIFS(AT$1812:AT$1911,$A$1812:$A$1911,"co2",$B$1812:$B$1911,"&lt;&gt;all")</f>
        <v/>
      </c>
      <c r="AU1977" s="56">
        <f>SUMIFS(AU$1812:AU$1911,$A$1812:$A$1911,"co2",$B$1812:$B$1911,"&lt;&gt;all")</f>
        <v/>
      </c>
      <c r="AV1977" s="56">
        <f>SUMIFS(AV$1812:AV$1911,$A$1812:$A$1911,"co2",$B$1812:$B$1911,"&lt;&gt;all")</f>
        <v/>
      </c>
      <c r="AW1977" s="56">
        <f>SUMIFS(AW$1812:AW$1911,$A$1812:$A$1911,"co2",$B$1812:$B$1911,"&lt;&gt;all")</f>
        <v/>
      </c>
      <c r="AX1977" s="56">
        <f>SUMIFS(AX$1812:AX$1911,$A$1812:$A$1911,"co2",$B$1812:$B$1911,"&lt;&gt;all")</f>
        <v/>
      </c>
    </row>
    <row r="1978" hidden="1" outlineLevel="1">
      <c r="A1978" s="5" t="inlineStr">
        <is>
          <t>co2</t>
        </is>
      </c>
      <c r="B1978" s="5" t="inlineStr">
        <is>
          <t>coa</t>
        </is>
      </c>
      <c r="C1978" s="5" t="inlineStr">
        <is>
          <t>all</t>
        </is>
      </c>
      <c r="H1978" s="5">
        <f>INDEX(Variables!$B$5:$B$105,MATCH($A1978,Variables!$A$5:$A$105,0))&amp;IF($C1978="",""," | "&amp;INDEX(Mapping!$B$5:$B$26,MATCH($C1978,Mapping!$A$5:$A$26,0))&amp;" | "&amp;INDEX(Mapping!$B$30:$B$41,MATCH($B1978,Mapping!$A$30:$A$41,0)))</f>
        <v/>
      </c>
      <c r="I1978" s="5">
        <f>INDEX(Variables!$C$5:$C$105,MATCH($A1978,Variables!$A$5:$A$105,0))</f>
        <v/>
      </c>
      <c r="J1978" s="5">
        <f>INDEX(Variables!$E$5:$E$105,MATCH($A1978,Variables!$A$5:$A$105,0))</f>
        <v/>
      </c>
      <c r="K1978" s="25">
        <f>LOWER(Settings!$C$4)&amp;".mit."&amp;$A1978&amp;IF($C1978="","","."&amp;$C1978&amp;"."&amp;$B1978)&amp;IF(INDEX(Variables!$D$5:$D$105,MATCH($A1978,Variables!$A$5:$A$105,0))="","","."&amp;INDEX(Variables!$D$5:$D$105,MATCH($A1978,Variables!$A$5:$A$105,0)))&amp;"."&amp;K$5</f>
        <v/>
      </c>
      <c r="L1978" s="55">
        <f>SUMIFS(L$301:L$1911,$A$301:$A$1911,"co2",$B$301:$B$1911,$B1978)</f>
        <v/>
      </c>
      <c r="M1978" s="56">
        <f>SUMIFS(M$301:M$1911,$A$301:$A$1911,"co2",$B$301:$B$1911,$B1978)</f>
        <v/>
      </c>
      <c r="N1978" s="56">
        <f>SUMIFS(N$301:N$1911,$A$301:$A$1911,"co2",$B$301:$B$1911,$B1978)</f>
        <v/>
      </c>
      <c r="O1978" s="56">
        <f>SUMIFS(O$301:O$1911,$A$301:$A$1911,"co2",$B$301:$B$1911,$B1978)</f>
        <v/>
      </c>
      <c r="P1978" s="56">
        <f>SUMIFS(P$301:P$1911,$A$301:$A$1911,"co2",$B$301:$B$1911,$B1978)</f>
        <v/>
      </c>
      <c r="Q1978" s="56">
        <f>SUMIFS(Q$301:Q$1911,$A$301:$A$1911,"co2",$B$301:$B$1911,$B1978)</f>
        <v/>
      </c>
      <c r="R1978" s="56">
        <f>SUMIFS(R$301:R$1911,$A$301:$A$1911,"co2",$B$301:$B$1911,$B1978)</f>
        <v/>
      </c>
      <c r="S1978" s="56">
        <f>SUMIFS(S$301:S$1911,$A$301:$A$1911,"co2",$B$301:$B$1911,$B1978)</f>
        <v/>
      </c>
      <c r="T1978" s="56">
        <f>SUMIFS(T$301:T$1911,$A$301:$A$1911,"co2",$B$301:$B$1911,$B1978)</f>
        <v/>
      </c>
      <c r="U1978" s="56">
        <f>SUMIFS(U$301:U$1911,$A$301:$A$1911,"co2",$B$301:$B$1911,$B1978)</f>
        <v/>
      </c>
      <c r="V1978" s="56">
        <f>SUMIFS(V$301:V$1911,$A$301:$A$1911,"co2",$B$301:$B$1911,$B1978)</f>
        <v/>
      </c>
      <c r="W1978" s="56">
        <f>SUMIFS(W$301:W$1911,$A$301:$A$1911,"co2",$B$301:$B$1911,$B1978)</f>
        <v/>
      </c>
      <c r="X1978" s="56">
        <f>SUMIFS(X$301:X$1911,$A$301:$A$1911,"co2",$B$301:$B$1911,$B1978)</f>
        <v/>
      </c>
      <c r="Y1978" s="56">
        <f>SUMIFS(Y$301:Y$1911,$A$301:$A$1911,"co2",$B$301:$B$1911,$B1978)</f>
        <v/>
      </c>
      <c r="Z1978" s="56">
        <f>SUMIFS(Z$301:Z$1911,$A$301:$A$1911,"co2",$B$301:$B$1911,$B1978)</f>
        <v/>
      </c>
      <c r="AA1978" s="56">
        <f>SUMIFS(AA$301:AA$1911,$A$301:$A$1911,"co2",$B$301:$B$1911,$B1978)</f>
        <v/>
      </c>
      <c r="AB1978" s="56">
        <f>SUMIFS(AB$301:AB$1911,$A$301:$A$1911,"co2",$B$301:$B$1911,$B1978)</f>
        <v/>
      </c>
      <c r="AC1978" s="56">
        <f>SUMIFS(AC$301:AC$1911,$A$301:$A$1911,"co2",$B$301:$B$1911,$B1978)</f>
        <v/>
      </c>
      <c r="AD1978" s="56">
        <f>SUMIFS(AD$301:AD$1911,$A$301:$A$1911,"co2",$B$301:$B$1911,$B1978)</f>
        <v/>
      </c>
      <c r="AE1978" s="25">
        <f>LOWER(Settings!$C$4)&amp;".mit."&amp;$A1978&amp;IF($C1978="","","."&amp;$C1978&amp;"."&amp;$B1978)&amp;IF(INDEX(Variables!$D$5:$D$105,MATCH($A1978,Variables!$A$5:$A$105,0))="","","."&amp;INDEX(Variables!$D$5:$D$105,MATCH($A1978,Variables!$A$5:$A$105,0)))&amp;"."&amp;AE$5</f>
        <v/>
      </c>
      <c r="AF1978" s="55">
        <f>SUMIFS(AF$301:AF$1911,$A$301:$A$1911,"co2",$B$301:$B$1911,$B1978)</f>
        <v/>
      </c>
      <c r="AG1978" s="56">
        <f>SUMIFS(AG$301:AG$1911,$A$301:$A$1911,"co2",$B$301:$B$1911,$B1978)</f>
        <v/>
      </c>
      <c r="AH1978" s="56">
        <f>SUMIFS(AH$301:AH$1911,$A$301:$A$1911,"co2",$B$301:$B$1911,$B1978)</f>
        <v/>
      </c>
      <c r="AI1978" s="56">
        <f>SUMIFS(AI$301:AI$1911,$A$301:$A$1911,"co2",$B$301:$B$1911,$B1978)</f>
        <v/>
      </c>
      <c r="AJ1978" s="56">
        <f>SUMIFS(AJ$301:AJ$1911,$A$301:$A$1911,"co2",$B$301:$B$1911,$B1978)</f>
        <v/>
      </c>
      <c r="AK1978" s="56">
        <f>SUMIFS(AK$301:AK$1911,$A$301:$A$1911,"co2",$B$301:$B$1911,$B1978)</f>
        <v/>
      </c>
      <c r="AL1978" s="56">
        <f>SUMIFS(AL$301:AL$1911,$A$301:$A$1911,"co2",$B$301:$B$1911,$B1978)</f>
        <v/>
      </c>
      <c r="AM1978" s="56">
        <f>SUMIFS(AM$301:AM$1911,$A$301:$A$1911,"co2",$B$301:$B$1911,$B1978)</f>
        <v/>
      </c>
      <c r="AN1978" s="56">
        <f>SUMIFS(AN$301:AN$1911,$A$301:$A$1911,"co2",$B$301:$B$1911,$B1978)</f>
        <v/>
      </c>
      <c r="AO1978" s="56">
        <f>SUMIFS(AO$301:AO$1911,$A$301:$A$1911,"co2",$B$301:$B$1911,$B1978)</f>
        <v/>
      </c>
      <c r="AP1978" s="56">
        <f>SUMIFS(AP$301:AP$1911,$A$301:$A$1911,"co2",$B$301:$B$1911,$B1978)</f>
        <v/>
      </c>
      <c r="AQ1978" s="56">
        <f>SUMIFS(AQ$301:AQ$1911,$A$301:$A$1911,"co2",$B$301:$B$1911,$B1978)</f>
        <v/>
      </c>
      <c r="AR1978" s="56">
        <f>SUMIFS(AR$301:AR$1911,$A$301:$A$1911,"co2",$B$301:$B$1911,$B1978)</f>
        <v/>
      </c>
      <c r="AS1978" s="56">
        <f>SUMIFS(AS$301:AS$1911,$A$301:$A$1911,"co2",$B$301:$B$1911,$B1978)</f>
        <v/>
      </c>
      <c r="AT1978" s="56">
        <f>SUMIFS(AT$301:AT$1911,$A$301:$A$1911,"co2",$B$301:$B$1911,$B1978)</f>
        <v/>
      </c>
      <c r="AU1978" s="56">
        <f>SUMIFS(AU$301:AU$1911,$A$301:$A$1911,"co2",$B$301:$B$1911,$B1978)</f>
        <v/>
      </c>
      <c r="AV1978" s="56">
        <f>SUMIFS(AV$301:AV$1911,$A$301:$A$1911,"co2",$B$301:$B$1911,$B1978)</f>
        <v/>
      </c>
      <c r="AW1978" s="56">
        <f>SUMIFS(AW$301:AW$1911,$A$301:$A$1911,"co2",$B$301:$B$1911,$B1978)</f>
        <v/>
      </c>
      <c r="AX1978" s="56">
        <f>SUMIFS(AX$301:AX$1911,$A$301:$A$1911,"co2",$B$301:$B$1911,$B1978)</f>
        <v/>
      </c>
    </row>
    <row r="1979" hidden="1" outlineLevel="1">
      <c r="A1979" s="5" t="inlineStr">
        <is>
          <t>co2</t>
        </is>
      </c>
      <c r="B1979" s="5" t="inlineStr">
        <is>
          <t>nga</t>
        </is>
      </c>
      <c r="C1979" s="5" t="inlineStr">
        <is>
          <t>all</t>
        </is>
      </c>
      <c r="H1979" s="5">
        <f>INDEX(Variables!$B$5:$B$105,MATCH($A1979,Variables!$A$5:$A$105,0))&amp;IF($C1979="",""," | "&amp;INDEX(Mapping!$B$5:$B$26,MATCH($C1979,Mapping!$A$5:$A$26,0))&amp;" | "&amp;INDEX(Mapping!$B$30:$B$41,MATCH($B1979,Mapping!$A$30:$A$41,0)))</f>
        <v/>
      </c>
      <c r="I1979" s="5">
        <f>INDEX(Variables!$C$5:$C$105,MATCH($A1979,Variables!$A$5:$A$105,0))</f>
        <v/>
      </c>
      <c r="J1979" s="5">
        <f>INDEX(Variables!$E$5:$E$105,MATCH($A1979,Variables!$A$5:$A$105,0))</f>
        <v/>
      </c>
      <c r="K1979" s="25">
        <f>LOWER(Settings!$C$4)&amp;".mit."&amp;$A1979&amp;IF($C1979="","","."&amp;$C1979&amp;"."&amp;$B1979)&amp;IF(INDEX(Variables!$D$5:$D$105,MATCH($A1979,Variables!$A$5:$A$105,0))="","","."&amp;INDEX(Variables!$D$5:$D$105,MATCH($A1979,Variables!$A$5:$A$105,0)))&amp;"."&amp;K$5</f>
        <v/>
      </c>
      <c r="L1979" s="55">
        <f>SUMIFS(L$301:L$1911,$A$301:$A$1911,"co2",$B$301:$B$1911,$B1979)</f>
        <v/>
      </c>
      <c r="M1979" s="56">
        <f>SUMIFS(M$301:M$1911,$A$301:$A$1911,"co2",$B$301:$B$1911,$B1979)</f>
        <v/>
      </c>
      <c r="N1979" s="56">
        <f>SUMIFS(N$301:N$1911,$A$301:$A$1911,"co2",$B$301:$B$1911,$B1979)</f>
        <v/>
      </c>
      <c r="O1979" s="56">
        <f>SUMIFS(O$301:O$1911,$A$301:$A$1911,"co2",$B$301:$B$1911,$B1979)</f>
        <v/>
      </c>
      <c r="P1979" s="56">
        <f>SUMIFS(P$301:P$1911,$A$301:$A$1911,"co2",$B$301:$B$1911,$B1979)</f>
        <v/>
      </c>
      <c r="Q1979" s="56">
        <f>SUMIFS(Q$301:Q$1911,$A$301:$A$1911,"co2",$B$301:$B$1911,$B1979)</f>
        <v/>
      </c>
      <c r="R1979" s="56">
        <f>SUMIFS(R$301:R$1911,$A$301:$A$1911,"co2",$B$301:$B$1911,$B1979)</f>
        <v/>
      </c>
      <c r="S1979" s="56">
        <f>SUMIFS(S$301:S$1911,$A$301:$A$1911,"co2",$B$301:$B$1911,$B1979)</f>
        <v/>
      </c>
      <c r="T1979" s="56">
        <f>SUMIFS(T$301:T$1911,$A$301:$A$1911,"co2",$B$301:$B$1911,$B1979)</f>
        <v/>
      </c>
      <c r="U1979" s="56">
        <f>SUMIFS(U$301:U$1911,$A$301:$A$1911,"co2",$B$301:$B$1911,$B1979)</f>
        <v/>
      </c>
      <c r="V1979" s="56">
        <f>SUMIFS(V$301:V$1911,$A$301:$A$1911,"co2",$B$301:$B$1911,$B1979)</f>
        <v/>
      </c>
      <c r="W1979" s="56">
        <f>SUMIFS(W$301:W$1911,$A$301:$A$1911,"co2",$B$301:$B$1911,$B1979)</f>
        <v/>
      </c>
      <c r="X1979" s="56">
        <f>SUMIFS(X$301:X$1911,$A$301:$A$1911,"co2",$B$301:$B$1911,$B1979)</f>
        <v/>
      </c>
      <c r="Y1979" s="56">
        <f>SUMIFS(Y$301:Y$1911,$A$301:$A$1911,"co2",$B$301:$B$1911,$B1979)</f>
        <v/>
      </c>
      <c r="Z1979" s="56">
        <f>SUMIFS(Z$301:Z$1911,$A$301:$A$1911,"co2",$B$301:$B$1911,$B1979)</f>
        <v/>
      </c>
      <c r="AA1979" s="56">
        <f>SUMIFS(AA$301:AA$1911,$A$301:$A$1911,"co2",$B$301:$B$1911,$B1979)</f>
        <v/>
      </c>
      <c r="AB1979" s="56">
        <f>SUMIFS(AB$301:AB$1911,$A$301:$A$1911,"co2",$B$301:$B$1911,$B1979)</f>
        <v/>
      </c>
      <c r="AC1979" s="56">
        <f>SUMIFS(AC$301:AC$1911,$A$301:$A$1911,"co2",$B$301:$B$1911,$B1979)</f>
        <v/>
      </c>
      <c r="AD1979" s="56">
        <f>SUMIFS(AD$301:AD$1911,$A$301:$A$1911,"co2",$B$301:$B$1911,$B1979)</f>
        <v/>
      </c>
      <c r="AE1979" s="25">
        <f>LOWER(Settings!$C$4)&amp;".mit."&amp;$A1979&amp;IF($C1979="","","."&amp;$C1979&amp;"."&amp;$B1979)&amp;IF(INDEX(Variables!$D$5:$D$105,MATCH($A1979,Variables!$A$5:$A$105,0))="","","."&amp;INDEX(Variables!$D$5:$D$105,MATCH($A1979,Variables!$A$5:$A$105,0)))&amp;"."&amp;AE$5</f>
        <v/>
      </c>
      <c r="AF1979" s="55">
        <f>SUMIFS(AF$301:AF$1911,$A$301:$A$1911,"co2",$B$301:$B$1911,$B1979)</f>
        <v/>
      </c>
      <c r="AG1979" s="56">
        <f>SUMIFS(AG$301:AG$1911,$A$301:$A$1911,"co2",$B$301:$B$1911,$B1979)</f>
        <v/>
      </c>
      <c r="AH1979" s="56">
        <f>SUMIFS(AH$301:AH$1911,$A$301:$A$1911,"co2",$B$301:$B$1911,$B1979)</f>
        <v/>
      </c>
      <c r="AI1979" s="56">
        <f>SUMIFS(AI$301:AI$1911,$A$301:$A$1911,"co2",$B$301:$B$1911,$B1979)</f>
        <v/>
      </c>
      <c r="AJ1979" s="56">
        <f>SUMIFS(AJ$301:AJ$1911,$A$301:$A$1911,"co2",$B$301:$B$1911,$B1979)</f>
        <v/>
      </c>
      <c r="AK1979" s="56">
        <f>SUMIFS(AK$301:AK$1911,$A$301:$A$1911,"co2",$B$301:$B$1911,$B1979)</f>
        <v/>
      </c>
      <c r="AL1979" s="56">
        <f>SUMIFS(AL$301:AL$1911,$A$301:$A$1911,"co2",$B$301:$B$1911,$B1979)</f>
        <v/>
      </c>
      <c r="AM1979" s="56">
        <f>SUMIFS(AM$301:AM$1911,$A$301:$A$1911,"co2",$B$301:$B$1911,$B1979)</f>
        <v/>
      </c>
      <c r="AN1979" s="56">
        <f>SUMIFS(AN$301:AN$1911,$A$301:$A$1911,"co2",$B$301:$B$1911,$B1979)</f>
        <v/>
      </c>
      <c r="AO1979" s="56">
        <f>SUMIFS(AO$301:AO$1911,$A$301:$A$1911,"co2",$B$301:$B$1911,$B1979)</f>
        <v/>
      </c>
      <c r="AP1979" s="56">
        <f>SUMIFS(AP$301:AP$1911,$A$301:$A$1911,"co2",$B$301:$B$1911,$B1979)</f>
        <v/>
      </c>
      <c r="AQ1979" s="56">
        <f>SUMIFS(AQ$301:AQ$1911,$A$301:$A$1911,"co2",$B$301:$B$1911,$B1979)</f>
        <v/>
      </c>
      <c r="AR1979" s="56">
        <f>SUMIFS(AR$301:AR$1911,$A$301:$A$1911,"co2",$B$301:$B$1911,$B1979)</f>
        <v/>
      </c>
      <c r="AS1979" s="56">
        <f>SUMIFS(AS$301:AS$1911,$A$301:$A$1911,"co2",$B$301:$B$1911,$B1979)</f>
        <v/>
      </c>
      <c r="AT1979" s="56">
        <f>SUMIFS(AT$301:AT$1911,$A$301:$A$1911,"co2",$B$301:$B$1911,$B1979)</f>
        <v/>
      </c>
      <c r="AU1979" s="56">
        <f>SUMIFS(AU$301:AU$1911,$A$301:$A$1911,"co2",$B$301:$B$1911,$B1979)</f>
        <v/>
      </c>
      <c r="AV1979" s="56">
        <f>SUMIFS(AV$301:AV$1911,$A$301:$A$1911,"co2",$B$301:$B$1911,$B1979)</f>
        <v/>
      </c>
      <c r="AW1979" s="56">
        <f>SUMIFS(AW$301:AW$1911,$A$301:$A$1911,"co2",$B$301:$B$1911,$B1979)</f>
        <v/>
      </c>
      <c r="AX1979" s="56">
        <f>SUMIFS(AX$301:AX$1911,$A$301:$A$1911,"co2",$B$301:$B$1911,$B1979)</f>
        <v/>
      </c>
    </row>
    <row r="1980" hidden="1" outlineLevel="1">
      <c r="A1980" s="5" t="inlineStr">
        <is>
          <t>co2</t>
        </is>
      </c>
      <c r="B1980" s="5" t="inlineStr">
        <is>
          <t>gso</t>
        </is>
      </c>
      <c r="C1980" s="5" t="inlineStr">
        <is>
          <t>all</t>
        </is>
      </c>
      <c r="H1980" s="5">
        <f>INDEX(Variables!$B$5:$B$105,MATCH($A1980,Variables!$A$5:$A$105,0))&amp;IF($C1980="",""," | "&amp;INDEX(Mapping!$B$5:$B$26,MATCH($C1980,Mapping!$A$5:$A$26,0))&amp;" | "&amp;INDEX(Mapping!$B$30:$B$41,MATCH($B1980,Mapping!$A$30:$A$41,0)))</f>
        <v/>
      </c>
      <c r="I1980" s="5">
        <f>INDEX(Variables!$C$5:$C$105,MATCH($A1980,Variables!$A$5:$A$105,0))</f>
        <v/>
      </c>
      <c r="J1980" s="5">
        <f>INDEX(Variables!$E$5:$E$105,MATCH($A1980,Variables!$A$5:$A$105,0))</f>
        <v/>
      </c>
      <c r="K1980" s="25">
        <f>LOWER(Settings!$C$4)&amp;".mit."&amp;$A1980&amp;IF($C1980="","","."&amp;$C1980&amp;"."&amp;$B1980)&amp;IF(INDEX(Variables!$D$5:$D$105,MATCH($A1980,Variables!$A$5:$A$105,0))="","","."&amp;INDEX(Variables!$D$5:$D$105,MATCH($A1980,Variables!$A$5:$A$105,0)))&amp;"."&amp;K$5</f>
        <v/>
      </c>
      <c r="L1980" s="55">
        <f>SUMIFS(L$301:L$1911,$A$301:$A$1911,"co2",$B$301:$B$1911,$B1980)</f>
        <v/>
      </c>
      <c r="M1980" s="56">
        <f>SUMIFS(M$301:M$1911,$A$301:$A$1911,"co2",$B$301:$B$1911,$B1980)</f>
        <v/>
      </c>
      <c r="N1980" s="56">
        <f>SUMIFS(N$301:N$1911,$A$301:$A$1911,"co2",$B$301:$B$1911,$B1980)</f>
        <v/>
      </c>
      <c r="O1980" s="56">
        <f>SUMIFS(O$301:O$1911,$A$301:$A$1911,"co2",$B$301:$B$1911,$B1980)</f>
        <v/>
      </c>
      <c r="P1980" s="56">
        <f>SUMIFS(P$301:P$1911,$A$301:$A$1911,"co2",$B$301:$B$1911,$B1980)</f>
        <v/>
      </c>
      <c r="Q1980" s="56">
        <f>SUMIFS(Q$301:Q$1911,$A$301:$A$1911,"co2",$B$301:$B$1911,$B1980)</f>
        <v/>
      </c>
      <c r="R1980" s="56">
        <f>SUMIFS(R$301:R$1911,$A$301:$A$1911,"co2",$B$301:$B$1911,$B1980)</f>
        <v/>
      </c>
      <c r="S1980" s="56">
        <f>SUMIFS(S$301:S$1911,$A$301:$A$1911,"co2",$B$301:$B$1911,$B1980)</f>
        <v/>
      </c>
      <c r="T1980" s="56">
        <f>SUMIFS(T$301:T$1911,$A$301:$A$1911,"co2",$B$301:$B$1911,$B1980)</f>
        <v/>
      </c>
      <c r="U1980" s="56">
        <f>SUMIFS(U$301:U$1911,$A$301:$A$1911,"co2",$B$301:$B$1911,$B1980)</f>
        <v/>
      </c>
      <c r="V1980" s="56">
        <f>SUMIFS(V$301:V$1911,$A$301:$A$1911,"co2",$B$301:$B$1911,$B1980)</f>
        <v/>
      </c>
      <c r="W1980" s="56">
        <f>SUMIFS(W$301:W$1911,$A$301:$A$1911,"co2",$B$301:$B$1911,$B1980)</f>
        <v/>
      </c>
      <c r="X1980" s="56">
        <f>SUMIFS(X$301:X$1911,$A$301:$A$1911,"co2",$B$301:$B$1911,$B1980)</f>
        <v/>
      </c>
      <c r="Y1980" s="56">
        <f>SUMIFS(Y$301:Y$1911,$A$301:$A$1911,"co2",$B$301:$B$1911,$B1980)</f>
        <v/>
      </c>
      <c r="Z1980" s="56">
        <f>SUMIFS(Z$301:Z$1911,$A$301:$A$1911,"co2",$B$301:$B$1911,$B1980)</f>
        <v/>
      </c>
      <c r="AA1980" s="56">
        <f>SUMIFS(AA$301:AA$1911,$A$301:$A$1911,"co2",$B$301:$B$1911,$B1980)</f>
        <v/>
      </c>
      <c r="AB1980" s="56">
        <f>SUMIFS(AB$301:AB$1911,$A$301:$A$1911,"co2",$B$301:$B$1911,$B1980)</f>
        <v/>
      </c>
      <c r="AC1980" s="56">
        <f>SUMIFS(AC$301:AC$1911,$A$301:$A$1911,"co2",$B$301:$B$1911,$B1980)</f>
        <v/>
      </c>
      <c r="AD1980" s="56">
        <f>SUMIFS(AD$301:AD$1911,$A$301:$A$1911,"co2",$B$301:$B$1911,$B1980)</f>
        <v/>
      </c>
      <c r="AE1980" s="25">
        <f>LOWER(Settings!$C$4)&amp;".mit."&amp;$A1980&amp;IF($C1980="","","."&amp;$C1980&amp;"."&amp;$B1980)&amp;IF(INDEX(Variables!$D$5:$D$105,MATCH($A1980,Variables!$A$5:$A$105,0))="","","."&amp;INDEX(Variables!$D$5:$D$105,MATCH($A1980,Variables!$A$5:$A$105,0)))&amp;"."&amp;AE$5</f>
        <v/>
      </c>
      <c r="AF1980" s="55">
        <f>SUMIFS(AF$301:AF$1911,$A$301:$A$1911,"co2",$B$301:$B$1911,$B1980)</f>
        <v/>
      </c>
      <c r="AG1980" s="56">
        <f>SUMIFS(AG$301:AG$1911,$A$301:$A$1911,"co2",$B$301:$B$1911,$B1980)</f>
        <v/>
      </c>
      <c r="AH1980" s="56">
        <f>SUMIFS(AH$301:AH$1911,$A$301:$A$1911,"co2",$B$301:$B$1911,$B1980)</f>
        <v/>
      </c>
      <c r="AI1980" s="56">
        <f>SUMIFS(AI$301:AI$1911,$A$301:$A$1911,"co2",$B$301:$B$1911,$B1980)</f>
        <v/>
      </c>
      <c r="AJ1980" s="56">
        <f>SUMIFS(AJ$301:AJ$1911,$A$301:$A$1911,"co2",$B$301:$B$1911,$B1980)</f>
        <v/>
      </c>
      <c r="AK1980" s="56">
        <f>SUMIFS(AK$301:AK$1911,$A$301:$A$1911,"co2",$B$301:$B$1911,$B1980)</f>
        <v/>
      </c>
      <c r="AL1980" s="56">
        <f>SUMIFS(AL$301:AL$1911,$A$301:$A$1911,"co2",$B$301:$B$1911,$B1980)</f>
        <v/>
      </c>
      <c r="AM1980" s="56">
        <f>SUMIFS(AM$301:AM$1911,$A$301:$A$1911,"co2",$B$301:$B$1911,$B1980)</f>
        <v/>
      </c>
      <c r="AN1980" s="56">
        <f>SUMIFS(AN$301:AN$1911,$A$301:$A$1911,"co2",$B$301:$B$1911,$B1980)</f>
        <v/>
      </c>
      <c r="AO1980" s="56">
        <f>SUMIFS(AO$301:AO$1911,$A$301:$A$1911,"co2",$B$301:$B$1911,$B1980)</f>
        <v/>
      </c>
      <c r="AP1980" s="56">
        <f>SUMIFS(AP$301:AP$1911,$A$301:$A$1911,"co2",$B$301:$B$1911,$B1980)</f>
        <v/>
      </c>
      <c r="AQ1980" s="56">
        <f>SUMIFS(AQ$301:AQ$1911,$A$301:$A$1911,"co2",$B$301:$B$1911,$B1980)</f>
        <v/>
      </c>
      <c r="AR1980" s="56">
        <f>SUMIFS(AR$301:AR$1911,$A$301:$A$1911,"co2",$B$301:$B$1911,$B1980)</f>
        <v/>
      </c>
      <c r="AS1980" s="56">
        <f>SUMIFS(AS$301:AS$1911,$A$301:$A$1911,"co2",$B$301:$B$1911,$B1980)</f>
        <v/>
      </c>
      <c r="AT1980" s="56">
        <f>SUMIFS(AT$301:AT$1911,$A$301:$A$1911,"co2",$B$301:$B$1911,$B1980)</f>
        <v/>
      </c>
      <c r="AU1980" s="56">
        <f>SUMIFS(AU$301:AU$1911,$A$301:$A$1911,"co2",$B$301:$B$1911,$B1980)</f>
        <v/>
      </c>
      <c r="AV1980" s="56">
        <f>SUMIFS(AV$301:AV$1911,$A$301:$A$1911,"co2",$B$301:$B$1911,$B1980)</f>
        <v/>
      </c>
      <c r="AW1980" s="56">
        <f>SUMIFS(AW$301:AW$1911,$A$301:$A$1911,"co2",$B$301:$B$1911,$B1980)</f>
        <v/>
      </c>
      <c r="AX1980" s="56">
        <f>SUMIFS(AX$301:AX$1911,$A$301:$A$1911,"co2",$B$301:$B$1911,$B1980)</f>
        <v/>
      </c>
    </row>
    <row r="1981" hidden="1" outlineLevel="1">
      <c r="A1981" s="5" t="inlineStr">
        <is>
          <t>co2</t>
        </is>
      </c>
      <c r="B1981" s="5" t="inlineStr">
        <is>
          <t>die</t>
        </is>
      </c>
      <c r="C1981" s="5" t="inlineStr">
        <is>
          <t>all</t>
        </is>
      </c>
      <c r="H1981" s="5">
        <f>INDEX(Variables!$B$5:$B$105,MATCH($A1981,Variables!$A$5:$A$105,0))&amp;IF($C1981="",""," | "&amp;INDEX(Mapping!$B$5:$B$26,MATCH($C1981,Mapping!$A$5:$A$26,0))&amp;" | "&amp;INDEX(Mapping!$B$30:$B$41,MATCH($B1981,Mapping!$A$30:$A$41,0)))</f>
        <v/>
      </c>
      <c r="I1981" s="5">
        <f>INDEX(Variables!$C$5:$C$105,MATCH($A1981,Variables!$A$5:$A$105,0))</f>
        <v/>
      </c>
      <c r="J1981" s="5">
        <f>INDEX(Variables!$E$5:$E$105,MATCH($A1981,Variables!$A$5:$A$105,0))</f>
        <v/>
      </c>
      <c r="K1981" s="25">
        <f>LOWER(Settings!$C$4)&amp;".mit."&amp;$A1981&amp;IF($C1981="","","."&amp;$C1981&amp;"."&amp;$B1981)&amp;IF(INDEX(Variables!$D$5:$D$105,MATCH($A1981,Variables!$A$5:$A$105,0))="","","."&amp;INDEX(Variables!$D$5:$D$105,MATCH($A1981,Variables!$A$5:$A$105,0)))&amp;"."&amp;K$5</f>
        <v/>
      </c>
      <c r="L1981" s="55">
        <f>SUMIFS(L$301:L$1911,$A$301:$A$1911,"co2",$B$301:$B$1911,$B1981)</f>
        <v/>
      </c>
      <c r="M1981" s="56">
        <f>SUMIFS(M$301:M$1911,$A$301:$A$1911,"co2",$B$301:$B$1911,$B1981)</f>
        <v/>
      </c>
      <c r="N1981" s="56">
        <f>SUMIFS(N$301:N$1911,$A$301:$A$1911,"co2",$B$301:$B$1911,$B1981)</f>
        <v/>
      </c>
      <c r="O1981" s="56">
        <f>SUMIFS(O$301:O$1911,$A$301:$A$1911,"co2",$B$301:$B$1911,$B1981)</f>
        <v/>
      </c>
      <c r="P1981" s="56">
        <f>SUMIFS(P$301:P$1911,$A$301:$A$1911,"co2",$B$301:$B$1911,$B1981)</f>
        <v/>
      </c>
      <c r="Q1981" s="56">
        <f>SUMIFS(Q$301:Q$1911,$A$301:$A$1911,"co2",$B$301:$B$1911,$B1981)</f>
        <v/>
      </c>
      <c r="R1981" s="56">
        <f>SUMIFS(R$301:R$1911,$A$301:$A$1911,"co2",$B$301:$B$1911,$B1981)</f>
        <v/>
      </c>
      <c r="S1981" s="56">
        <f>SUMIFS(S$301:S$1911,$A$301:$A$1911,"co2",$B$301:$B$1911,$B1981)</f>
        <v/>
      </c>
      <c r="T1981" s="56">
        <f>SUMIFS(T$301:T$1911,$A$301:$A$1911,"co2",$B$301:$B$1911,$B1981)</f>
        <v/>
      </c>
      <c r="U1981" s="56">
        <f>SUMIFS(U$301:U$1911,$A$301:$A$1911,"co2",$B$301:$B$1911,$B1981)</f>
        <v/>
      </c>
      <c r="V1981" s="56">
        <f>SUMIFS(V$301:V$1911,$A$301:$A$1911,"co2",$B$301:$B$1911,$B1981)</f>
        <v/>
      </c>
      <c r="W1981" s="56">
        <f>SUMIFS(W$301:W$1911,$A$301:$A$1911,"co2",$B$301:$B$1911,$B1981)</f>
        <v/>
      </c>
      <c r="X1981" s="56">
        <f>SUMIFS(X$301:X$1911,$A$301:$A$1911,"co2",$B$301:$B$1911,$B1981)</f>
        <v/>
      </c>
      <c r="Y1981" s="56">
        <f>SUMIFS(Y$301:Y$1911,$A$301:$A$1911,"co2",$B$301:$B$1911,$B1981)</f>
        <v/>
      </c>
      <c r="Z1981" s="56">
        <f>SUMIFS(Z$301:Z$1911,$A$301:$A$1911,"co2",$B$301:$B$1911,$B1981)</f>
        <v/>
      </c>
      <c r="AA1981" s="56">
        <f>SUMIFS(AA$301:AA$1911,$A$301:$A$1911,"co2",$B$301:$B$1911,$B1981)</f>
        <v/>
      </c>
      <c r="AB1981" s="56">
        <f>SUMIFS(AB$301:AB$1911,$A$301:$A$1911,"co2",$B$301:$B$1911,$B1981)</f>
        <v/>
      </c>
      <c r="AC1981" s="56">
        <f>SUMIFS(AC$301:AC$1911,$A$301:$A$1911,"co2",$B$301:$B$1911,$B1981)</f>
        <v/>
      </c>
      <c r="AD1981" s="56">
        <f>SUMIFS(AD$301:AD$1911,$A$301:$A$1911,"co2",$B$301:$B$1911,$B1981)</f>
        <v/>
      </c>
      <c r="AE1981" s="25">
        <f>LOWER(Settings!$C$4)&amp;".mit."&amp;$A1981&amp;IF($C1981="","","."&amp;$C1981&amp;"."&amp;$B1981)&amp;IF(INDEX(Variables!$D$5:$D$105,MATCH($A1981,Variables!$A$5:$A$105,0))="","","."&amp;INDEX(Variables!$D$5:$D$105,MATCH($A1981,Variables!$A$5:$A$105,0)))&amp;"."&amp;AE$5</f>
        <v/>
      </c>
      <c r="AF1981" s="55">
        <f>SUMIFS(AF$301:AF$1911,$A$301:$A$1911,"co2",$B$301:$B$1911,$B1981)</f>
        <v/>
      </c>
      <c r="AG1981" s="56">
        <f>SUMIFS(AG$301:AG$1911,$A$301:$A$1911,"co2",$B$301:$B$1911,$B1981)</f>
        <v/>
      </c>
      <c r="AH1981" s="56">
        <f>SUMIFS(AH$301:AH$1911,$A$301:$A$1911,"co2",$B$301:$B$1911,$B1981)</f>
        <v/>
      </c>
      <c r="AI1981" s="56">
        <f>SUMIFS(AI$301:AI$1911,$A$301:$A$1911,"co2",$B$301:$B$1911,$B1981)</f>
        <v/>
      </c>
      <c r="AJ1981" s="56">
        <f>SUMIFS(AJ$301:AJ$1911,$A$301:$A$1911,"co2",$B$301:$B$1911,$B1981)</f>
        <v/>
      </c>
      <c r="AK1981" s="56">
        <f>SUMIFS(AK$301:AK$1911,$A$301:$A$1911,"co2",$B$301:$B$1911,$B1981)</f>
        <v/>
      </c>
      <c r="AL1981" s="56">
        <f>SUMIFS(AL$301:AL$1911,$A$301:$A$1911,"co2",$B$301:$B$1911,$B1981)</f>
        <v/>
      </c>
      <c r="AM1981" s="56">
        <f>SUMIFS(AM$301:AM$1911,$A$301:$A$1911,"co2",$B$301:$B$1911,$B1981)</f>
        <v/>
      </c>
      <c r="AN1981" s="56">
        <f>SUMIFS(AN$301:AN$1911,$A$301:$A$1911,"co2",$B$301:$B$1911,$B1981)</f>
        <v/>
      </c>
      <c r="AO1981" s="56">
        <f>SUMIFS(AO$301:AO$1911,$A$301:$A$1911,"co2",$B$301:$B$1911,$B1981)</f>
        <v/>
      </c>
      <c r="AP1981" s="56">
        <f>SUMIFS(AP$301:AP$1911,$A$301:$A$1911,"co2",$B$301:$B$1911,$B1981)</f>
        <v/>
      </c>
      <c r="AQ1981" s="56">
        <f>SUMIFS(AQ$301:AQ$1911,$A$301:$A$1911,"co2",$B$301:$B$1911,$B1981)</f>
        <v/>
      </c>
      <c r="AR1981" s="56">
        <f>SUMIFS(AR$301:AR$1911,$A$301:$A$1911,"co2",$B$301:$B$1911,$B1981)</f>
        <v/>
      </c>
      <c r="AS1981" s="56">
        <f>SUMIFS(AS$301:AS$1911,$A$301:$A$1911,"co2",$B$301:$B$1911,$B1981)</f>
        <v/>
      </c>
      <c r="AT1981" s="56">
        <f>SUMIFS(AT$301:AT$1911,$A$301:$A$1911,"co2",$B$301:$B$1911,$B1981)</f>
        <v/>
      </c>
      <c r="AU1981" s="56">
        <f>SUMIFS(AU$301:AU$1911,$A$301:$A$1911,"co2",$B$301:$B$1911,$B1981)</f>
        <v/>
      </c>
      <c r="AV1981" s="56">
        <f>SUMIFS(AV$301:AV$1911,$A$301:$A$1911,"co2",$B$301:$B$1911,$B1981)</f>
        <v/>
      </c>
      <c r="AW1981" s="56">
        <f>SUMIFS(AW$301:AW$1911,$A$301:$A$1911,"co2",$B$301:$B$1911,$B1981)</f>
        <v/>
      </c>
      <c r="AX1981" s="56">
        <f>SUMIFS(AX$301:AX$1911,$A$301:$A$1911,"co2",$B$301:$B$1911,$B1981)</f>
        <v/>
      </c>
    </row>
    <row r="1982" hidden="1" outlineLevel="1">
      <c r="A1982" s="5" t="inlineStr">
        <is>
          <t>co2</t>
        </is>
      </c>
      <c r="B1982" s="5" t="inlineStr">
        <is>
          <t>lpg</t>
        </is>
      </c>
      <c r="C1982" s="5" t="inlineStr">
        <is>
          <t>all</t>
        </is>
      </c>
      <c r="H1982" s="5">
        <f>INDEX(Variables!$B$5:$B$105,MATCH($A1982,Variables!$A$5:$A$105,0))&amp;IF($C1982="",""," | "&amp;INDEX(Mapping!$B$5:$B$26,MATCH($C1982,Mapping!$A$5:$A$26,0))&amp;" | "&amp;INDEX(Mapping!$B$30:$B$41,MATCH($B1982,Mapping!$A$30:$A$41,0)))</f>
        <v/>
      </c>
      <c r="I1982" s="5">
        <f>INDEX(Variables!$C$5:$C$105,MATCH($A1982,Variables!$A$5:$A$105,0))</f>
        <v/>
      </c>
      <c r="J1982" s="5">
        <f>INDEX(Variables!$E$5:$E$105,MATCH($A1982,Variables!$A$5:$A$105,0))</f>
        <v/>
      </c>
      <c r="K1982" s="25">
        <f>LOWER(Settings!$C$4)&amp;".mit."&amp;$A1982&amp;IF($C1982="","","."&amp;$C1982&amp;"."&amp;$B1982)&amp;IF(INDEX(Variables!$D$5:$D$105,MATCH($A1982,Variables!$A$5:$A$105,0))="","","."&amp;INDEX(Variables!$D$5:$D$105,MATCH($A1982,Variables!$A$5:$A$105,0)))&amp;"."&amp;K$5</f>
        <v/>
      </c>
      <c r="L1982" s="55">
        <f>SUMIFS(L$301:L$1911,$A$301:$A$1911,"co2",$B$301:$B$1911,$B1982)</f>
        <v/>
      </c>
      <c r="M1982" s="56">
        <f>SUMIFS(M$301:M$1911,$A$301:$A$1911,"co2",$B$301:$B$1911,$B1982)</f>
        <v/>
      </c>
      <c r="N1982" s="56">
        <f>SUMIFS(N$301:N$1911,$A$301:$A$1911,"co2",$B$301:$B$1911,$B1982)</f>
        <v/>
      </c>
      <c r="O1982" s="56">
        <f>SUMIFS(O$301:O$1911,$A$301:$A$1911,"co2",$B$301:$B$1911,$B1982)</f>
        <v/>
      </c>
      <c r="P1982" s="56">
        <f>SUMIFS(P$301:P$1911,$A$301:$A$1911,"co2",$B$301:$B$1911,$B1982)</f>
        <v/>
      </c>
      <c r="Q1982" s="56">
        <f>SUMIFS(Q$301:Q$1911,$A$301:$A$1911,"co2",$B$301:$B$1911,$B1982)</f>
        <v/>
      </c>
      <c r="R1982" s="56">
        <f>SUMIFS(R$301:R$1911,$A$301:$A$1911,"co2",$B$301:$B$1911,$B1982)</f>
        <v/>
      </c>
      <c r="S1982" s="56">
        <f>SUMIFS(S$301:S$1911,$A$301:$A$1911,"co2",$B$301:$B$1911,$B1982)</f>
        <v/>
      </c>
      <c r="T1982" s="56">
        <f>SUMIFS(T$301:T$1911,$A$301:$A$1911,"co2",$B$301:$B$1911,$B1982)</f>
        <v/>
      </c>
      <c r="U1982" s="56">
        <f>SUMIFS(U$301:U$1911,$A$301:$A$1911,"co2",$B$301:$B$1911,$B1982)</f>
        <v/>
      </c>
      <c r="V1982" s="56">
        <f>SUMIFS(V$301:V$1911,$A$301:$A$1911,"co2",$B$301:$B$1911,$B1982)</f>
        <v/>
      </c>
      <c r="W1982" s="56">
        <f>SUMIFS(W$301:W$1911,$A$301:$A$1911,"co2",$B$301:$B$1911,$B1982)</f>
        <v/>
      </c>
      <c r="X1982" s="56">
        <f>SUMIFS(X$301:X$1911,$A$301:$A$1911,"co2",$B$301:$B$1911,$B1982)</f>
        <v/>
      </c>
      <c r="Y1982" s="56">
        <f>SUMIFS(Y$301:Y$1911,$A$301:$A$1911,"co2",$B$301:$B$1911,$B1982)</f>
        <v/>
      </c>
      <c r="Z1982" s="56">
        <f>SUMIFS(Z$301:Z$1911,$A$301:$A$1911,"co2",$B$301:$B$1911,$B1982)</f>
        <v/>
      </c>
      <c r="AA1982" s="56">
        <f>SUMIFS(AA$301:AA$1911,$A$301:$A$1911,"co2",$B$301:$B$1911,$B1982)</f>
        <v/>
      </c>
      <c r="AB1982" s="56">
        <f>SUMIFS(AB$301:AB$1911,$A$301:$A$1911,"co2",$B$301:$B$1911,$B1982)</f>
        <v/>
      </c>
      <c r="AC1982" s="56">
        <f>SUMIFS(AC$301:AC$1911,$A$301:$A$1911,"co2",$B$301:$B$1911,$B1982)</f>
        <v/>
      </c>
      <c r="AD1982" s="56">
        <f>SUMIFS(AD$301:AD$1911,$A$301:$A$1911,"co2",$B$301:$B$1911,$B1982)</f>
        <v/>
      </c>
      <c r="AE1982" s="25">
        <f>LOWER(Settings!$C$4)&amp;".mit."&amp;$A1982&amp;IF($C1982="","","."&amp;$C1982&amp;"."&amp;$B1982)&amp;IF(INDEX(Variables!$D$5:$D$105,MATCH($A1982,Variables!$A$5:$A$105,0))="","","."&amp;INDEX(Variables!$D$5:$D$105,MATCH($A1982,Variables!$A$5:$A$105,0)))&amp;"."&amp;AE$5</f>
        <v/>
      </c>
      <c r="AF1982" s="55">
        <f>SUMIFS(AF$301:AF$1911,$A$301:$A$1911,"co2",$B$301:$B$1911,$B1982)</f>
        <v/>
      </c>
      <c r="AG1982" s="56">
        <f>SUMIFS(AG$301:AG$1911,$A$301:$A$1911,"co2",$B$301:$B$1911,$B1982)</f>
        <v/>
      </c>
      <c r="AH1982" s="56">
        <f>SUMIFS(AH$301:AH$1911,$A$301:$A$1911,"co2",$B$301:$B$1911,$B1982)</f>
        <v/>
      </c>
      <c r="AI1982" s="56">
        <f>SUMIFS(AI$301:AI$1911,$A$301:$A$1911,"co2",$B$301:$B$1911,$B1982)</f>
        <v/>
      </c>
      <c r="AJ1982" s="56">
        <f>SUMIFS(AJ$301:AJ$1911,$A$301:$A$1911,"co2",$B$301:$B$1911,$B1982)</f>
        <v/>
      </c>
      <c r="AK1982" s="56">
        <f>SUMIFS(AK$301:AK$1911,$A$301:$A$1911,"co2",$B$301:$B$1911,$B1982)</f>
        <v/>
      </c>
      <c r="AL1982" s="56">
        <f>SUMIFS(AL$301:AL$1911,$A$301:$A$1911,"co2",$B$301:$B$1911,$B1982)</f>
        <v/>
      </c>
      <c r="AM1982" s="56">
        <f>SUMIFS(AM$301:AM$1911,$A$301:$A$1911,"co2",$B$301:$B$1911,$B1982)</f>
        <v/>
      </c>
      <c r="AN1982" s="56">
        <f>SUMIFS(AN$301:AN$1911,$A$301:$A$1911,"co2",$B$301:$B$1911,$B1982)</f>
        <v/>
      </c>
      <c r="AO1982" s="56">
        <f>SUMIFS(AO$301:AO$1911,$A$301:$A$1911,"co2",$B$301:$B$1911,$B1982)</f>
        <v/>
      </c>
      <c r="AP1982" s="56">
        <f>SUMIFS(AP$301:AP$1911,$A$301:$A$1911,"co2",$B$301:$B$1911,$B1982)</f>
        <v/>
      </c>
      <c r="AQ1982" s="56">
        <f>SUMIFS(AQ$301:AQ$1911,$A$301:$A$1911,"co2",$B$301:$B$1911,$B1982)</f>
        <v/>
      </c>
      <c r="AR1982" s="56">
        <f>SUMIFS(AR$301:AR$1911,$A$301:$A$1911,"co2",$B$301:$B$1911,$B1982)</f>
        <v/>
      </c>
      <c r="AS1982" s="56">
        <f>SUMIFS(AS$301:AS$1911,$A$301:$A$1911,"co2",$B$301:$B$1911,$B1982)</f>
        <v/>
      </c>
      <c r="AT1982" s="56">
        <f>SUMIFS(AT$301:AT$1911,$A$301:$A$1911,"co2",$B$301:$B$1911,$B1982)</f>
        <v/>
      </c>
      <c r="AU1982" s="56">
        <f>SUMIFS(AU$301:AU$1911,$A$301:$A$1911,"co2",$B$301:$B$1911,$B1982)</f>
        <v/>
      </c>
      <c r="AV1982" s="56">
        <f>SUMIFS(AV$301:AV$1911,$A$301:$A$1911,"co2",$B$301:$B$1911,$B1982)</f>
        <v/>
      </c>
      <c r="AW1982" s="56">
        <f>SUMIFS(AW$301:AW$1911,$A$301:$A$1911,"co2",$B$301:$B$1911,$B1982)</f>
        <v/>
      </c>
      <c r="AX1982" s="56">
        <f>SUMIFS(AX$301:AX$1911,$A$301:$A$1911,"co2",$B$301:$B$1911,$B1982)</f>
        <v/>
      </c>
    </row>
    <row r="1983" hidden="1" outlineLevel="1">
      <c r="A1983" s="5" t="inlineStr">
        <is>
          <t>co2</t>
        </is>
      </c>
      <c r="B1983" s="5" t="inlineStr">
        <is>
          <t>ker</t>
        </is>
      </c>
      <c r="C1983" s="5" t="inlineStr">
        <is>
          <t>all</t>
        </is>
      </c>
      <c r="H1983" s="5">
        <f>INDEX(Variables!$B$5:$B$105,MATCH($A1983,Variables!$A$5:$A$105,0))&amp;IF($C1983="",""," | "&amp;INDEX(Mapping!$B$5:$B$26,MATCH($C1983,Mapping!$A$5:$A$26,0))&amp;" | "&amp;INDEX(Mapping!$B$30:$B$41,MATCH($B1983,Mapping!$A$30:$A$41,0)))</f>
        <v/>
      </c>
      <c r="I1983" s="5">
        <f>INDEX(Variables!$C$5:$C$105,MATCH($A1983,Variables!$A$5:$A$105,0))</f>
        <v/>
      </c>
      <c r="J1983" s="5">
        <f>INDEX(Variables!$E$5:$E$105,MATCH($A1983,Variables!$A$5:$A$105,0))</f>
        <v/>
      </c>
      <c r="K1983" s="25">
        <f>LOWER(Settings!$C$4)&amp;".mit."&amp;$A1983&amp;IF($C1983="","","."&amp;$C1983&amp;"."&amp;$B1983)&amp;IF(INDEX(Variables!$D$5:$D$105,MATCH($A1983,Variables!$A$5:$A$105,0))="","","."&amp;INDEX(Variables!$D$5:$D$105,MATCH($A1983,Variables!$A$5:$A$105,0)))&amp;"."&amp;K$5</f>
        <v/>
      </c>
      <c r="L1983" s="55">
        <f>SUMIFS(L$301:L$1911,$A$301:$A$1911,"co2",$B$301:$B$1911,$B1983)</f>
        <v/>
      </c>
      <c r="M1983" s="56">
        <f>SUMIFS(M$301:M$1911,$A$301:$A$1911,"co2",$B$301:$B$1911,$B1983)</f>
        <v/>
      </c>
      <c r="N1983" s="56">
        <f>SUMIFS(N$301:N$1911,$A$301:$A$1911,"co2",$B$301:$B$1911,$B1983)</f>
        <v/>
      </c>
      <c r="O1983" s="56">
        <f>SUMIFS(O$301:O$1911,$A$301:$A$1911,"co2",$B$301:$B$1911,$B1983)</f>
        <v/>
      </c>
      <c r="P1983" s="56">
        <f>SUMIFS(P$301:P$1911,$A$301:$A$1911,"co2",$B$301:$B$1911,$B1983)</f>
        <v/>
      </c>
      <c r="Q1983" s="56">
        <f>SUMIFS(Q$301:Q$1911,$A$301:$A$1911,"co2",$B$301:$B$1911,$B1983)</f>
        <v/>
      </c>
      <c r="R1983" s="56">
        <f>SUMIFS(R$301:R$1911,$A$301:$A$1911,"co2",$B$301:$B$1911,$B1983)</f>
        <v/>
      </c>
      <c r="S1983" s="56">
        <f>SUMIFS(S$301:S$1911,$A$301:$A$1911,"co2",$B$301:$B$1911,$B1983)</f>
        <v/>
      </c>
      <c r="T1983" s="56">
        <f>SUMIFS(T$301:T$1911,$A$301:$A$1911,"co2",$B$301:$B$1911,$B1983)</f>
        <v/>
      </c>
      <c r="U1983" s="56">
        <f>SUMIFS(U$301:U$1911,$A$301:$A$1911,"co2",$B$301:$B$1911,$B1983)</f>
        <v/>
      </c>
      <c r="V1983" s="56">
        <f>SUMIFS(V$301:V$1911,$A$301:$A$1911,"co2",$B$301:$B$1911,$B1983)</f>
        <v/>
      </c>
      <c r="W1983" s="56">
        <f>SUMIFS(W$301:W$1911,$A$301:$A$1911,"co2",$B$301:$B$1911,$B1983)</f>
        <v/>
      </c>
      <c r="X1983" s="56">
        <f>SUMIFS(X$301:X$1911,$A$301:$A$1911,"co2",$B$301:$B$1911,$B1983)</f>
        <v/>
      </c>
      <c r="Y1983" s="56">
        <f>SUMIFS(Y$301:Y$1911,$A$301:$A$1911,"co2",$B$301:$B$1911,$B1983)</f>
        <v/>
      </c>
      <c r="Z1983" s="56">
        <f>SUMIFS(Z$301:Z$1911,$A$301:$A$1911,"co2",$B$301:$B$1911,$B1983)</f>
        <v/>
      </c>
      <c r="AA1983" s="56">
        <f>SUMIFS(AA$301:AA$1911,$A$301:$A$1911,"co2",$B$301:$B$1911,$B1983)</f>
        <v/>
      </c>
      <c r="AB1983" s="56">
        <f>SUMIFS(AB$301:AB$1911,$A$301:$A$1911,"co2",$B$301:$B$1911,$B1983)</f>
        <v/>
      </c>
      <c r="AC1983" s="56">
        <f>SUMIFS(AC$301:AC$1911,$A$301:$A$1911,"co2",$B$301:$B$1911,$B1983)</f>
        <v/>
      </c>
      <c r="AD1983" s="56">
        <f>SUMIFS(AD$301:AD$1911,$A$301:$A$1911,"co2",$B$301:$B$1911,$B1983)</f>
        <v/>
      </c>
      <c r="AE1983" s="25">
        <f>LOWER(Settings!$C$4)&amp;".mit."&amp;$A1983&amp;IF($C1983="","","."&amp;$C1983&amp;"."&amp;$B1983)&amp;IF(INDEX(Variables!$D$5:$D$105,MATCH($A1983,Variables!$A$5:$A$105,0))="","","."&amp;INDEX(Variables!$D$5:$D$105,MATCH($A1983,Variables!$A$5:$A$105,0)))&amp;"."&amp;AE$5</f>
        <v/>
      </c>
      <c r="AF1983" s="55">
        <f>SUMIFS(AF$301:AF$1911,$A$301:$A$1911,"co2",$B$301:$B$1911,$B1983)</f>
        <v/>
      </c>
      <c r="AG1983" s="56">
        <f>SUMIFS(AG$301:AG$1911,$A$301:$A$1911,"co2",$B$301:$B$1911,$B1983)</f>
        <v/>
      </c>
      <c r="AH1983" s="56">
        <f>SUMIFS(AH$301:AH$1911,$A$301:$A$1911,"co2",$B$301:$B$1911,$B1983)</f>
        <v/>
      </c>
      <c r="AI1983" s="56">
        <f>SUMIFS(AI$301:AI$1911,$A$301:$A$1911,"co2",$B$301:$B$1911,$B1983)</f>
        <v/>
      </c>
      <c r="AJ1983" s="56">
        <f>SUMIFS(AJ$301:AJ$1911,$A$301:$A$1911,"co2",$B$301:$B$1911,$B1983)</f>
        <v/>
      </c>
      <c r="AK1983" s="56">
        <f>SUMIFS(AK$301:AK$1911,$A$301:$A$1911,"co2",$B$301:$B$1911,$B1983)</f>
        <v/>
      </c>
      <c r="AL1983" s="56">
        <f>SUMIFS(AL$301:AL$1911,$A$301:$A$1911,"co2",$B$301:$B$1911,$B1983)</f>
        <v/>
      </c>
      <c r="AM1983" s="56">
        <f>SUMIFS(AM$301:AM$1911,$A$301:$A$1911,"co2",$B$301:$B$1911,$B1983)</f>
        <v/>
      </c>
      <c r="AN1983" s="56">
        <f>SUMIFS(AN$301:AN$1911,$A$301:$A$1911,"co2",$B$301:$B$1911,$B1983)</f>
        <v/>
      </c>
      <c r="AO1983" s="56">
        <f>SUMIFS(AO$301:AO$1911,$A$301:$A$1911,"co2",$B$301:$B$1911,$B1983)</f>
        <v/>
      </c>
      <c r="AP1983" s="56">
        <f>SUMIFS(AP$301:AP$1911,$A$301:$A$1911,"co2",$B$301:$B$1911,$B1983)</f>
        <v/>
      </c>
      <c r="AQ1983" s="56">
        <f>SUMIFS(AQ$301:AQ$1911,$A$301:$A$1911,"co2",$B$301:$B$1911,$B1983)</f>
        <v/>
      </c>
      <c r="AR1983" s="56">
        <f>SUMIFS(AR$301:AR$1911,$A$301:$A$1911,"co2",$B$301:$B$1911,$B1983)</f>
        <v/>
      </c>
      <c r="AS1983" s="56">
        <f>SUMIFS(AS$301:AS$1911,$A$301:$A$1911,"co2",$B$301:$B$1911,$B1983)</f>
        <v/>
      </c>
      <c r="AT1983" s="56">
        <f>SUMIFS(AT$301:AT$1911,$A$301:$A$1911,"co2",$B$301:$B$1911,$B1983)</f>
        <v/>
      </c>
      <c r="AU1983" s="56">
        <f>SUMIFS(AU$301:AU$1911,$A$301:$A$1911,"co2",$B$301:$B$1911,$B1983)</f>
        <v/>
      </c>
      <c r="AV1983" s="56">
        <f>SUMIFS(AV$301:AV$1911,$A$301:$A$1911,"co2",$B$301:$B$1911,$B1983)</f>
        <v/>
      </c>
      <c r="AW1983" s="56">
        <f>SUMIFS(AW$301:AW$1911,$A$301:$A$1911,"co2",$B$301:$B$1911,$B1983)</f>
        <v/>
      </c>
      <c r="AX1983" s="56">
        <f>SUMIFS(AX$301:AX$1911,$A$301:$A$1911,"co2",$B$301:$B$1911,$B1983)</f>
        <v/>
      </c>
    </row>
    <row r="1984" hidden="1" outlineLevel="1">
      <c r="A1984" s="5" t="inlineStr">
        <is>
          <t>co2</t>
        </is>
      </c>
      <c r="B1984" s="5" t="inlineStr">
        <is>
          <t>oop</t>
        </is>
      </c>
      <c r="C1984" s="5" t="inlineStr">
        <is>
          <t>all</t>
        </is>
      </c>
      <c r="H1984" s="5">
        <f>INDEX(Variables!$B$5:$B$105,MATCH($A1984,Variables!$A$5:$A$105,0))&amp;IF($C1984="",""," | "&amp;INDEX(Mapping!$B$5:$B$26,MATCH($C1984,Mapping!$A$5:$A$26,0))&amp;" | "&amp;INDEX(Mapping!$B$30:$B$41,MATCH($B1984,Mapping!$A$30:$A$41,0)))</f>
        <v/>
      </c>
      <c r="I1984" s="5">
        <f>INDEX(Variables!$C$5:$C$105,MATCH($A1984,Variables!$A$5:$A$105,0))</f>
        <v/>
      </c>
      <c r="J1984" s="5">
        <f>INDEX(Variables!$E$5:$E$105,MATCH($A1984,Variables!$A$5:$A$105,0))</f>
        <v/>
      </c>
      <c r="K1984" s="25">
        <f>LOWER(Settings!$C$4)&amp;".mit."&amp;$A1984&amp;IF($C1984="","","."&amp;$C1984&amp;"."&amp;$B1984)&amp;IF(INDEX(Variables!$D$5:$D$105,MATCH($A1984,Variables!$A$5:$A$105,0))="","","."&amp;INDEX(Variables!$D$5:$D$105,MATCH($A1984,Variables!$A$5:$A$105,0)))&amp;"."&amp;K$5</f>
        <v/>
      </c>
      <c r="L1984" s="55">
        <f>SUMIFS(L$301:L$1911,$A$301:$A$1911,"co2",$B$301:$B$1911,$B1984)</f>
        <v/>
      </c>
      <c r="M1984" s="56">
        <f>SUMIFS(M$301:M$1911,$A$301:$A$1911,"co2",$B$301:$B$1911,$B1984)</f>
        <v/>
      </c>
      <c r="N1984" s="56">
        <f>SUMIFS(N$301:N$1911,$A$301:$A$1911,"co2",$B$301:$B$1911,$B1984)</f>
        <v/>
      </c>
      <c r="O1984" s="56">
        <f>SUMIFS(O$301:O$1911,$A$301:$A$1911,"co2",$B$301:$B$1911,$B1984)</f>
        <v/>
      </c>
      <c r="P1984" s="56">
        <f>SUMIFS(P$301:P$1911,$A$301:$A$1911,"co2",$B$301:$B$1911,$B1984)</f>
        <v/>
      </c>
      <c r="Q1984" s="56">
        <f>SUMIFS(Q$301:Q$1911,$A$301:$A$1911,"co2",$B$301:$B$1911,$B1984)</f>
        <v/>
      </c>
      <c r="R1984" s="56">
        <f>SUMIFS(R$301:R$1911,$A$301:$A$1911,"co2",$B$301:$B$1911,$B1984)</f>
        <v/>
      </c>
      <c r="S1984" s="56">
        <f>SUMIFS(S$301:S$1911,$A$301:$A$1911,"co2",$B$301:$B$1911,$B1984)</f>
        <v/>
      </c>
      <c r="T1984" s="56">
        <f>SUMIFS(T$301:T$1911,$A$301:$A$1911,"co2",$B$301:$B$1911,$B1984)</f>
        <v/>
      </c>
      <c r="U1984" s="56">
        <f>SUMIFS(U$301:U$1911,$A$301:$A$1911,"co2",$B$301:$B$1911,$B1984)</f>
        <v/>
      </c>
      <c r="V1984" s="56">
        <f>SUMIFS(V$301:V$1911,$A$301:$A$1911,"co2",$B$301:$B$1911,$B1984)</f>
        <v/>
      </c>
      <c r="W1984" s="56">
        <f>SUMIFS(W$301:W$1911,$A$301:$A$1911,"co2",$B$301:$B$1911,$B1984)</f>
        <v/>
      </c>
      <c r="X1984" s="56">
        <f>SUMIFS(X$301:X$1911,$A$301:$A$1911,"co2",$B$301:$B$1911,$B1984)</f>
        <v/>
      </c>
      <c r="Y1984" s="56">
        <f>SUMIFS(Y$301:Y$1911,$A$301:$A$1911,"co2",$B$301:$B$1911,$B1984)</f>
        <v/>
      </c>
      <c r="Z1984" s="56">
        <f>SUMIFS(Z$301:Z$1911,$A$301:$A$1911,"co2",$B$301:$B$1911,$B1984)</f>
        <v/>
      </c>
      <c r="AA1984" s="56">
        <f>SUMIFS(AA$301:AA$1911,$A$301:$A$1911,"co2",$B$301:$B$1911,$B1984)</f>
        <v/>
      </c>
      <c r="AB1984" s="56">
        <f>SUMIFS(AB$301:AB$1911,$A$301:$A$1911,"co2",$B$301:$B$1911,$B1984)</f>
        <v/>
      </c>
      <c r="AC1984" s="56">
        <f>SUMIFS(AC$301:AC$1911,$A$301:$A$1911,"co2",$B$301:$B$1911,$B1984)</f>
        <v/>
      </c>
      <c r="AD1984" s="56">
        <f>SUMIFS(AD$301:AD$1911,$A$301:$A$1911,"co2",$B$301:$B$1911,$B1984)</f>
        <v/>
      </c>
      <c r="AE1984" s="25">
        <f>LOWER(Settings!$C$4)&amp;".mit."&amp;$A1984&amp;IF($C1984="","","."&amp;$C1984&amp;"."&amp;$B1984)&amp;IF(INDEX(Variables!$D$5:$D$105,MATCH($A1984,Variables!$A$5:$A$105,0))="","","."&amp;INDEX(Variables!$D$5:$D$105,MATCH($A1984,Variables!$A$5:$A$105,0)))&amp;"."&amp;AE$5</f>
        <v/>
      </c>
      <c r="AF1984" s="55">
        <f>SUMIFS(AF$301:AF$1911,$A$301:$A$1911,"co2",$B$301:$B$1911,$B1984)</f>
        <v/>
      </c>
      <c r="AG1984" s="56">
        <f>SUMIFS(AG$301:AG$1911,$A$301:$A$1911,"co2",$B$301:$B$1911,$B1984)</f>
        <v/>
      </c>
      <c r="AH1984" s="56">
        <f>SUMIFS(AH$301:AH$1911,$A$301:$A$1911,"co2",$B$301:$B$1911,$B1984)</f>
        <v/>
      </c>
      <c r="AI1984" s="56">
        <f>SUMIFS(AI$301:AI$1911,$A$301:$A$1911,"co2",$B$301:$B$1911,$B1984)</f>
        <v/>
      </c>
      <c r="AJ1984" s="56">
        <f>SUMIFS(AJ$301:AJ$1911,$A$301:$A$1911,"co2",$B$301:$B$1911,$B1984)</f>
        <v/>
      </c>
      <c r="AK1984" s="56">
        <f>SUMIFS(AK$301:AK$1911,$A$301:$A$1911,"co2",$B$301:$B$1911,$B1984)</f>
        <v/>
      </c>
      <c r="AL1984" s="56">
        <f>SUMIFS(AL$301:AL$1911,$A$301:$A$1911,"co2",$B$301:$B$1911,$B1984)</f>
        <v/>
      </c>
      <c r="AM1984" s="56">
        <f>SUMIFS(AM$301:AM$1911,$A$301:$A$1911,"co2",$B$301:$B$1911,$B1984)</f>
        <v/>
      </c>
      <c r="AN1984" s="56">
        <f>SUMIFS(AN$301:AN$1911,$A$301:$A$1911,"co2",$B$301:$B$1911,$B1984)</f>
        <v/>
      </c>
      <c r="AO1984" s="56">
        <f>SUMIFS(AO$301:AO$1911,$A$301:$A$1911,"co2",$B$301:$B$1911,$B1984)</f>
        <v/>
      </c>
      <c r="AP1984" s="56">
        <f>SUMIFS(AP$301:AP$1911,$A$301:$A$1911,"co2",$B$301:$B$1911,$B1984)</f>
        <v/>
      </c>
      <c r="AQ1984" s="56">
        <f>SUMIFS(AQ$301:AQ$1911,$A$301:$A$1911,"co2",$B$301:$B$1911,$B1984)</f>
        <v/>
      </c>
      <c r="AR1984" s="56">
        <f>SUMIFS(AR$301:AR$1911,$A$301:$A$1911,"co2",$B$301:$B$1911,$B1984)</f>
        <v/>
      </c>
      <c r="AS1984" s="56">
        <f>SUMIFS(AS$301:AS$1911,$A$301:$A$1911,"co2",$B$301:$B$1911,$B1984)</f>
        <v/>
      </c>
      <c r="AT1984" s="56">
        <f>SUMIFS(AT$301:AT$1911,$A$301:$A$1911,"co2",$B$301:$B$1911,$B1984)</f>
        <v/>
      </c>
      <c r="AU1984" s="56">
        <f>SUMIFS(AU$301:AU$1911,$A$301:$A$1911,"co2",$B$301:$B$1911,$B1984)</f>
        <v/>
      </c>
      <c r="AV1984" s="56">
        <f>SUMIFS(AV$301:AV$1911,$A$301:$A$1911,"co2",$B$301:$B$1911,$B1984)</f>
        <v/>
      </c>
      <c r="AW1984" s="56">
        <f>SUMIFS(AW$301:AW$1911,$A$301:$A$1911,"co2",$B$301:$B$1911,$B1984)</f>
        <v/>
      </c>
      <c r="AX1984" s="56">
        <f>SUMIFS(AX$301:AX$1911,$A$301:$A$1911,"co2",$B$301:$B$1911,$B1984)</f>
        <v/>
      </c>
    </row>
    <row r="1985" hidden="1" outlineLevel="1">
      <c r="A1985" s="5" t="inlineStr">
        <is>
          <t>co2</t>
        </is>
      </c>
      <c r="B1985" s="5" t="inlineStr">
        <is>
          <t>bio</t>
        </is>
      </c>
      <c r="C1985" s="5" t="inlineStr">
        <is>
          <t>all</t>
        </is>
      </c>
      <c r="H1985" s="5">
        <f>INDEX(Variables!$B$5:$B$105,MATCH($A1985,Variables!$A$5:$A$105,0))&amp;IF($C1985="",""," | "&amp;INDEX(Mapping!$B$5:$B$26,MATCH($C1985,Mapping!$A$5:$A$26,0))&amp;" | "&amp;INDEX(Mapping!$B$30:$B$41,MATCH($B1985,Mapping!$A$30:$A$41,0)))</f>
        <v/>
      </c>
      <c r="I1985" s="5">
        <f>INDEX(Variables!$C$5:$C$105,MATCH($A1985,Variables!$A$5:$A$105,0))</f>
        <v/>
      </c>
      <c r="J1985" s="5">
        <f>INDEX(Variables!$E$5:$E$105,MATCH($A1985,Variables!$A$5:$A$105,0))</f>
        <v/>
      </c>
      <c r="K1985" s="25">
        <f>LOWER(Settings!$C$4)&amp;".mit."&amp;$A1985&amp;IF($C1985="","","."&amp;$C1985&amp;"."&amp;$B1985)&amp;IF(INDEX(Variables!$D$5:$D$105,MATCH($A1985,Variables!$A$5:$A$105,0))="","","."&amp;INDEX(Variables!$D$5:$D$105,MATCH($A1985,Variables!$A$5:$A$105,0)))&amp;"."&amp;K$5</f>
        <v/>
      </c>
      <c r="L1985" s="55">
        <f>SUMIFS(L$301:L$1911,$A$301:$A$1911,"co2",$B$301:$B$1911,$B1985)</f>
        <v/>
      </c>
      <c r="M1985" s="56">
        <f>SUMIFS(M$301:M$1911,$A$301:$A$1911,"co2",$B$301:$B$1911,$B1985)</f>
        <v/>
      </c>
      <c r="N1985" s="56">
        <f>SUMIFS(N$301:N$1911,$A$301:$A$1911,"co2",$B$301:$B$1911,$B1985)</f>
        <v/>
      </c>
      <c r="O1985" s="56">
        <f>SUMIFS(O$301:O$1911,$A$301:$A$1911,"co2",$B$301:$B$1911,$B1985)</f>
        <v/>
      </c>
      <c r="P1985" s="56">
        <f>SUMIFS(P$301:P$1911,$A$301:$A$1911,"co2",$B$301:$B$1911,$B1985)</f>
        <v/>
      </c>
      <c r="Q1985" s="56">
        <f>SUMIFS(Q$301:Q$1911,$A$301:$A$1911,"co2",$B$301:$B$1911,$B1985)</f>
        <v/>
      </c>
      <c r="R1985" s="56">
        <f>SUMIFS(R$301:R$1911,$A$301:$A$1911,"co2",$B$301:$B$1911,$B1985)</f>
        <v/>
      </c>
      <c r="S1985" s="56">
        <f>SUMIFS(S$301:S$1911,$A$301:$A$1911,"co2",$B$301:$B$1911,$B1985)</f>
        <v/>
      </c>
      <c r="T1985" s="56">
        <f>SUMIFS(T$301:T$1911,$A$301:$A$1911,"co2",$B$301:$B$1911,$B1985)</f>
        <v/>
      </c>
      <c r="U1985" s="56">
        <f>SUMIFS(U$301:U$1911,$A$301:$A$1911,"co2",$B$301:$B$1911,$B1985)</f>
        <v/>
      </c>
      <c r="V1985" s="56">
        <f>SUMIFS(V$301:V$1911,$A$301:$A$1911,"co2",$B$301:$B$1911,$B1985)</f>
        <v/>
      </c>
      <c r="W1985" s="56">
        <f>SUMIFS(W$301:W$1911,$A$301:$A$1911,"co2",$B$301:$B$1911,$B1985)</f>
        <v/>
      </c>
      <c r="X1985" s="56">
        <f>SUMIFS(X$301:X$1911,$A$301:$A$1911,"co2",$B$301:$B$1911,$B1985)</f>
        <v/>
      </c>
      <c r="Y1985" s="56">
        <f>SUMIFS(Y$301:Y$1911,$A$301:$A$1911,"co2",$B$301:$B$1911,$B1985)</f>
        <v/>
      </c>
      <c r="Z1985" s="56">
        <f>SUMIFS(Z$301:Z$1911,$A$301:$A$1911,"co2",$B$301:$B$1911,$B1985)</f>
        <v/>
      </c>
      <c r="AA1985" s="56">
        <f>SUMIFS(AA$301:AA$1911,$A$301:$A$1911,"co2",$B$301:$B$1911,$B1985)</f>
        <v/>
      </c>
      <c r="AB1985" s="56">
        <f>SUMIFS(AB$301:AB$1911,$A$301:$A$1911,"co2",$B$301:$B$1911,$B1985)</f>
        <v/>
      </c>
      <c r="AC1985" s="56">
        <f>SUMIFS(AC$301:AC$1911,$A$301:$A$1911,"co2",$B$301:$B$1911,$B1985)</f>
        <v/>
      </c>
      <c r="AD1985" s="56">
        <f>SUMIFS(AD$301:AD$1911,$A$301:$A$1911,"co2",$B$301:$B$1911,$B1985)</f>
        <v/>
      </c>
      <c r="AE1985" s="25">
        <f>LOWER(Settings!$C$4)&amp;".mit."&amp;$A1985&amp;IF($C1985="","","."&amp;$C1985&amp;"."&amp;$B1985)&amp;IF(INDEX(Variables!$D$5:$D$105,MATCH($A1985,Variables!$A$5:$A$105,0))="","","."&amp;INDEX(Variables!$D$5:$D$105,MATCH($A1985,Variables!$A$5:$A$105,0)))&amp;"."&amp;AE$5</f>
        <v/>
      </c>
      <c r="AF1985" s="55">
        <f>SUMIFS(AF$301:AF$1911,$A$301:$A$1911,"co2",$B$301:$B$1911,$B1985)</f>
        <v/>
      </c>
      <c r="AG1985" s="56">
        <f>SUMIFS(AG$301:AG$1911,$A$301:$A$1911,"co2",$B$301:$B$1911,$B1985)</f>
        <v/>
      </c>
      <c r="AH1985" s="56">
        <f>SUMIFS(AH$301:AH$1911,$A$301:$A$1911,"co2",$B$301:$B$1911,$B1985)</f>
        <v/>
      </c>
      <c r="AI1985" s="56">
        <f>SUMIFS(AI$301:AI$1911,$A$301:$A$1911,"co2",$B$301:$B$1911,$B1985)</f>
        <v/>
      </c>
      <c r="AJ1985" s="56">
        <f>SUMIFS(AJ$301:AJ$1911,$A$301:$A$1911,"co2",$B$301:$B$1911,$B1985)</f>
        <v/>
      </c>
      <c r="AK1985" s="56">
        <f>SUMIFS(AK$301:AK$1911,$A$301:$A$1911,"co2",$B$301:$B$1911,$B1985)</f>
        <v/>
      </c>
      <c r="AL1985" s="56">
        <f>SUMIFS(AL$301:AL$1911,$A$301:$A$1911,"co2",$B$301:$B$1911,$B1985)</f>
        <v/>
      </c>
      <c r="AM1985" s="56">
        <f>SUMIFS(AM$301:AM$1911,$A$301:$A$1911,"co2",$B$301:$B$1911,$B1985)</f>
        <v/>
      </c>
      <c r="AN1985" s="56">
        <f>SUMIFS(AN$301:AN$1911,$A$301:$A$1911,"co2",$B$301:$B$1911,$B1985)</f>
        <v/>
      </c>
      <c r="AO1985" s="56">
        <f>SUMIFS(AO$301:AO$1911,$A$301:$A$1911,"co2",$B$301:$B$1911,$B1985)</f>
        <v/>
      </c>
      <c r="AP1985" s="56">
        <f>SUMIFS(AP$301:AP$1911,$A$301:$A$1911,"co2",$B$301:$B$1911,$B1985)</f>
        <v/>
      </c>
      <c r="AQ1985" s="56">
        <f>SUMIFS(AQ$301:AQ$1911,$A$301:$A$1911,"co2",$B$301:$B$1911,$B1985)</f>
        <v/>
      </c>
      <c r="AR1985" s="56">
        <f>SUMIFS(AR$301:AR$1911,$A$301:$A$1911,"co2",$B$301:$B$1911,$B1985)</f>
        <v/>
      </c>
      <c r="AS1985" s="56">
        <f>SUMIFS(AS$301:AS$1911,$A$301:$A$1911,"co2",$B$301:$B$1911,$B1985)</f>
        <v/>
      </c>
      <c r="AT1985" s="56">
        <f>SUMIFS(AT$301:AT$1911,$A$301:$A$1911,"co2",$B$301:$B$1911,$B1985)</f>
        <v/>
      </c>
      <c r="AU1985" s="56">
        <f>SUMIFS(AU$301:AU$1911,$A$301:$A$1911,"co2",$B$301:$B$1911,$B1985)</f>
        <v/>
      </c>
      <c r="AV1985" s="56">
        <f>SUMIFS(AV$301:AV$1911,$A$301:$A$1911,"co2",$B$301:$B$1911,$B1985)</f>
        <v/>
      </c>
      <c r="AW1985" s="56">
        <f>SUMIFS(AW$301:AW$1911,$A$301:$A$1911,"co2",$B$301:$B$1911,$B1985)</f>
        <v/>
      </c>
      <c r="AX1985" s="56">
        <f>SUMIFS(AX$301:AX$1911,$A$301:$A$1911,"co2",$B$301:$B$1911,$B1985)</f>
        <v/>
      </c>
    </row>
    <row r="1986" hidden="1" outlineLevel="1">
      <c r="A1986" s="5" t="inlineStr">
        <is>
          <t>co2.ref</t>
        </is>
      </c>
      <c r="B1986" s="5" t="inlineStr">
        <is>
          <t>all</t>
        </is>
      </c>
      <c r="C1986" s="5" t="inlineStr">
        <is>
          <t>all</t>
        </is>
      </c>
      <c r="H1986" s="5">
        <f>INDEX(Variables!$B$5:$B$105,MATCH($A1986,Variables!$A$5:$A$105,0))&amp;IF($C1986="",""," | "&amp;INDEX(Mapping!$B$5:$B$26,MATCH($C1986,Mapping!$A$5:$A$26,0))&amp;" | "&amp;INDEX(Mapping!$B$30:$B$41,MATCH($B1986,Mapping!$A$30:$A$41,0)))</f>
        <v/>
      </c>
      <c r="I1986" s="5">
        <f>INDEX(Variables!$C$5:$C$105,MATCH($A1986,Variables!$A$5:$A$105,0))</f>
        <v/>
      </c>
      <c r="J1986" s="5">
        <f>INDEX(Variables!$E$5:$E$105,MATCH($A1986,Variables!$A$5:$A$105,0))</f>
        <v/>
      </c>
      <c r="K1986" s="25">
        <f>LOWER(Settings!$C$4)&amp;".mit."&amp;$A1986&amp;IF($C1986="","","."&amp;$C1986&amp;"."&amp;$B1986)&amp;IF(INDEX(Variables!$D$5:$D$105,MATCH($A1986,Variables!$A$5:$A$105,0))="","","."&amp;INDEX(Variables!$D$5:$D$105,MATCH($A1986,Variables!$A$5:$A$105,0)))&amp;"."&amp;K$5</f>
        <v/>
      </c>
      <c r="L1986" s="55">
        <f>INDEX($K1973:$IP1973,MATCH(L$4,$K$4:$IP$4,0))</f>
        <v/>
      </c>
      <c r="M1986" s="56">
        <f>INDEX($K1973:$IP1973,MATCH(M$4,$K$4:$IP$4,0))</f>
        <v/>
      </c>
      <c r="N1986" s="56">
        <f>INDEX($K1973:$IP1973,MATCH(N$4,$K$4:$IP$4,0))</f>
        <v/>
      </c>
      <c r="O1986" s="56">
        <f>INDEX($K1973:$IP1973,MATCH(O$4,$K$4:$IP$4,0))</f>
        <v/>
      </c>
      <c r="P1986" s="56">
        <f>INDEX($K1973:$IP1973,MATCH(P$4,$K$4:$IP$4,0))</f>
        <v/>
      </c>
      <c r="Q1986" s="56">
        <f>INDEX($K1973:$IP1973,MATCH(Q$4,$K$4:$IP$4,0))</f>
        <v/>
      </c>
      <c r="R1986" s="56">
        <f>INDEX($K1973:$IP1973,MATCH(R$4,$K$4:$IP$4,0))</f>
        <v/>
      </c>
      <c r="S1986" s="56">
        <f>INDEX($K1973:$IP1973,MATCH(S$4,$K$4:$IP$4,0))</f>
        <v/>
      </c>
      <c r="T1986" s="56">
        <f>INDEX($K1973:$IP1973,MATCH(T$4,$K$4:$IP$4,0))</f>
        <v/>
      </c>
      <c r="U1986" s="56">
        <f>INDEX($K1973:$IP1973,MATCH(U$4,$K$4:$IP$4,0))</f>
        <v/>
      </c>
      <c r="V1986" s="56">
        <f>INDEX($K1973:$IP1973,MATCH(V$4,$K$4:$IP$4,0))</f>
        <v/>
      </c>
      <c r="W1986" s="56">
        <f>INDEX($K1973:$IP1973,MATCH(W$4,$K$4:$IP$4,0))</f>
        <v/>
      </c>
      <c r="X1986" s="56">
        <f>INDEX($K1973:$IP1973,MATCH(X$4,$K$4:$IP$4,0))</f>
        <v/>
      </c>
      <c r="Y1986" s="56">
        <f>INDEX($K1973:$IP1973,MATCH(Y$4,$K$4:$IP$4,0))</f>
        <v/>
      </c>
      <c r="Z1986" s="56">
        <f>INDEX($K1973:$IP1973,MATCH(Z$4,$K$4:$IP$4,0))</f>
        <v/>
      </c>
      <c r="AA1986" s="56">
        <f>INDEX($K1973:$IP1973,MATCH(AA$4,$K$4:$IP$4,0))</f>
        <v/>
      </c>
      <c r="AB1986" s="56">
        <f>INDEX($K1973:$IP1973,MATCH(AB$4,$K$4:$IP$4,0))</f>
        <v/>
      </c>
      <c r="AC1986" s="56">
        <f>INDEX($K1973:$IP1973,MATCH(AC$4,$K$4:$IP$4,0))</f>
        <v/>
      </c>
      <c r="AD1986" s="56">
        <f>INDEX($K1973:$IP1973,MATCH(AD$4,$K$4:$IP$4,0))</f>
        <v/>
      </c>
      <c r="AE1986" s="25">
        <f>LOWER(Settings!$C$4)&amp;".mit."&amp;$A1986&amp;IF($C1986="","","."&amp;$C1986&amp;"."&amp;$B1986)&amp;IF(INDEX(Variables!$D$5:$D$105,MATCH($A1986,Variables!$A$5:$A$105,0))="","","."&amp;INDEX(Variables!$D$5:$D$105,MATCH($A1986,Variables!$A$5:$A$105,0)))&amp;"."&amp;AE$5</f>
        <v/>
      </c>
      <c r="AF1986" s="55">
        <f>INDEX($K1973:$IP1973,MATCH(AF$4,$K$4:$IP$4,0))</f>
        <v/>
      </c>
      <c r="AG1986" s="56">
        <f>INDEX($K1973:$IP1973,MATCH(AG$4,$K$4:$IP$4,0))</f>
        <v/>
      </c>
      <c r="AH1986" s="56">
        <f>INDEX($K1973:$IP1973,MATCH(AH$4,$K$4:$IP$4,0))</f>
        <v/>
      </c>
      <c r="AI1986" s="56">
        <f>INDEX($K1973:$IP1973,MATCH(AI$4,$K$4:$IP$4,0))</f>
        <v/>
      </c>
      <c r="AJ1986" s="56">
        <f>INDEX($K1973:$IP1973,MATCH(AJ$4,$K$4:$IP$4,0))</f>
        <v/>
      </c>
      <c r="AK1986" s="56">
        <f>INDEX($K1973:$IP1973,MATCH(AK$4,$K$4:$IP$4,0))</f>
        <v/>
      </c>
      <c r="AL1986" s="56">
        <f>INDEX($K1973:$IP1973,MATCH(AL$4,$K$4:$IP$4,0))</f>
        <v/>
      </c>
      <c r="AM1986" s="56">
        <f>INDEX($K1973:$IP1973,MATCH(AM$4,$K$4:$IP$4,0))</f>
        <v/>
      </c>
      <c r="AN1986" s="56">
        <f>INDEX($K1973:$IP1973,MATCH(AN$4,$K$4:$IP$4,0))</f>
        <v/>
      </c>
      <c r="AO1986" s="56">
        <f>INDEX($K1973:$IP1973,MATCH(AO$4,$K$4:$IP$4,0))</f>
        <v/>
      </c>
      <c r="AP1986" s="56">
        <f>INDEX($K1973:$IP1973,MATCH(AP$4,$K$4:$IP$4,0))</f>
        <v/>
      </c>
      <c r="AQ1986" s="56">
        <f>INDEX($K1973:$IP1973,MATCH(AQ$4,$K$4:$IP$4,0))</f>
        <v/>
      </c>
      <c r="AR1986" s="56">
        <f>INDEX($K1973:$IP1973,MATCH(AR$4,$K$4:$IP$4,0))</f>
        <v/>
      </c>
      <c r="AS1986" s="56">
        <f>INDEX($K1973:$IP1973,MATCH(AS$4,$K$4:$IP$4,0))</f>
        <v/>
      </c>
      <c r="AT1986" s="56">
        <f>INDEX($K1973:$IP1973,MATCH(AT$4,$K$4:$IP$4,0))</f>
        <v/>
      </c>
      <c r="AU1986" s="56">
        <f>INDEX($K1973:$IP1973,MATCH(AU$4,$K$4:$IP$4,0))</f>
        <v/>
      </c>
      <c r="AV1986" s="56">
        <f>INDEX($K1973:$IP1973,MATCH(AV$4,$K$4:$IP$4,0))</f>
        <v/>
      </c>
      <c r="AW1986" s="56">
        <f>INDEX($K1973:$IP1973,MATCH(AW$4,$K$4:$IP$4,0))</f>
        <v/>
      </c>
      <c r="AX1986" s="56">
        <f>INDEX($K1973:$IP1973,MATCH(AX$4,$K$4:$IP$4,0))</f>
        <v/>
      </c>
    </row>
    <row r="1987">
      <c r="A1987" s="9" t="inlineStr">
        <is>
          <t>co2.chg</t>
        </is>
      </c>
      <c r="B1987" s="9" t="inlineStr">
        <is>
          <t>all</t>
        </is>
      </c>
      <c r="C1987" s="9" t="inlineStr">
        <is>
          <t>all</t>
        </is>
      </c>
      <c r="H1987" s="9">
        <f>INDEX(Variables!$B$5:$B$105,MATCH($A1987,Variables!$A$5:$A$105,0))&amp;IF($C1987="",""," | "&amp;INDEX(Mapping!$B$5:$B$26,MATCH($C1987,Mapping!$A$5:$A$26,0))&amp;" | "&amp;INDEX(Mapping!$B$30:$B$41,MATCH($B1987,Mapping!$A$30:$A$41,0)))</f>
        <v/>
      </c>
      <c r="I1987" s="9">
        <f>INDEX(Variables!$C$5:$C$105,MATCH($A1987,Variables!$A$5:$A$105,0))</f>
        <v/>
      </c>
      <c r="J1987" s="9">
        <f>INDEX(Variables!$E$5:$E$105,MATCH($A1987,Variables!$A$5:$A$105,0))</f>
        <v/>
      </c>
      <c r="K1987" s="30">
        <f>LOWER(Settings!$C$4)&amp;".mit."&amp;$A1987&amp;IF($C1987="","","."&amp;$C1987&amp;"."&amp;$B1987)&amp;IF(INDEX(Variables!$D$5:$D$105,MATCH($A1987,Variables!$A$5:$A$105,0))="","","."&amp;INDEX(Variables!$D$5:$D$105,MATCH($A1987,Variables!$A$5:$A$105,0)))&amp;"."&amp;K$5</f>
        <v/>
      </c>
      <c r="L1987" s="53">
        <f>L1973-L1986</f>
        <v/>
      </c>
      <c r="M1987" s="54">
        <f>M1973-M1986</f>
        <v/>
      </c>
      <c r="N1987" s="54">
        <f>N1973-N1986</f>
        <v/>
      </c>
      <c r="O1987" s="54">
        <f>O1973-O1986</f>
        <v/>
      </c>
      <c r="P1987" s="54">
        <f>P1973-P1986</f>
        <v/>
      </c>
      <c r="Q1987" s="54">
        <f>Q1973-Q1986</f>
        <v/>
      </c>
      <c r="R1987" s="54">
        <f>R1973-R1986</f>
        <v/>
      </c>
      <c r="S1987" s="54">
        <f>S1973-S1986</f>
        <v/>
      </c>
      <c r="T1987" s="54">
        <f>T1973-T1986</f>
        <v/>
      </c>
      <c r="U1987" s="54">
        <f>U1973-U1986</f>
        <v/>
      </c>
      <c r="V1987" s="54">
        <f>V1973-V1986</f>
        <v/>
      </c>
      <c r="W1987" s="54">
        <f>W1973-W1986</f>
        <v/>
      </c>
      <c r="X1987" s="54">
        <f>X1973-X1986</f>
        <v/>
      </c>
      <c r="Y1987" s="54">
        <f>Y1973-Y1986</f>
        <v/>
      </c>
      <c r="Z1987" s="54">
        <f>Z1973-Z1986</f>
        <v/>
      </c>
      <c r="AA1987" s="54">
        <f>AA1973-AA1986</f>
        <v/>
      </c>
      <c r="AB1987" s="54">
        <f>AB1973-AB1986</f>
        <v/>
      </c>
      <c r="AC1987" s="54">
        <f>AC1973-AC1986</f>
        <v/>
      </c>
      <c r="AD1987" s="54">
        <f>AD1973-AD1986</f>
        <v/>
      </c>
      <c r="AE1987" s="30">
        <f>LOWER(Settings!$C$4)&amp;".mit."&amp;$A1987&amp;IF($C1987="","","."&amp;$C1987&amp;"."&amp;$B1987)&amp;IF(INDEX(Variables!$D$5:$D$105,MATCH($A1987,Variables!$A$5:$A$105,0))="","","."&amp;INDEX(Variables!$D$5:$D$105,MATCH($A1987,Variables!$A$5:$A$105,0)))&amp;"."&amp;AE$5</f>
        <v/>
      </c>
      <c r="AF1987" s="53">
        <f>AF1973-AF1986</f>
        <v/>
      </c>
      <c r="AG1987" s="54">
        <f>AG1973-AG1986</f>
        <v/>
      </c>
      <c r="AH1987" s="54">
        <f>AH1973-AH1986</f>
        <v/>
      </c>
      <c r="AI1987" s="54">
        <f>AI1973-AI1986</f>
        <v/>
      </c>
      <c r="AJ1987" s="54">
        <f>AJ1973-AJ1986</f>
        <v/>
      </c>
      <c r="AK1987" s="54">
        <f>AK1973-AK1986</f>
        <v/>
      </c>
      <c r="AL1987" s="54">
        <f>AL1973-AL1986</f>
        <v/>
      </c>
      <c r="AM1987" s="54">
        <f>AM1973-AM1986</f>
        <v/>
      </c>
      <c r="AN1987" s="54">
        <f>AN1973-AN1986</f>
        <v/>
      </c>
      <c r="AO1987" s="54">
        <f>AO1973-AO1986</f>
        <v/>
      </c>
      <c r="AP1987" s="54">
        <f>AP1973-AP1986</f>
        <v/>
      </c>
      <c r="AQ1987" s="54">
        <f>AQ1973-AQ1986</f>
        <v/>
      </c>
      <c r="AR1987" s="54">
        <f>AR1973-AR1986</f>
        <v/>
      </c>
      <c r="AS1987" s="54">
        <f>AS1973-AS1986</f>
        <v/>
      </c>
      <c r="AT1987" s="54">
        <f>AT1973-AT1986</f>
        <v/>
      </c>
      <c r="AU1987" s="54">
        <f>AU1973-AU1986</f>
        <v/>
      </c>
      <c r="AV1987" s="54">
        <f>AV1973-AV1986</f>
        <v/>
      </c>
      <c r="AW1987" s="54">
        <f>AW1973-AW1986</f>
        <v/>
      </c>
      <c r="AX1987" s="54">
        <f>AX1973-AX1986</f>
        <v/>
      </c>
    </row>
    <row r="1988">
      <c r="A1988" s="9" t="inlineStr">
        <is>
          <t>co2.pct</t>
        </is>
      </c>
      <c r="B1988" s="9" t="inlineStr">
        <is>
          <t>all</t>
        </is>
      </c>
      <c r="C1988" s="9" t="inlineStr">
        <is>
          <t>all</t>
        </is>
      </c>
      <c r="H1988" s="9">
        <f>INDEX(Variables!$B$5:$B$105,MATCH($A1988,Variables!$A$5:$A$105,0))&amp;IF($C1988="",""," | "&amp;INDEX(Mapping!$B$5:$B$26,MATCH($C1988,Mapping!$A$5:$A$26,0))&amp;" | "&amp;INDEX(Mapping!$B$30:$B$41,MATCH($B1988,Mapping!$A$30:$A$41,0)))</f>
        <v/>
      </c>
      <c r="I1988" s="9">
        <f>INDEX(Variables!$C$5:$C$105,MATCH($A1988,Variables!$A$5:$A$105,0))</f>
        <v/>
      </c>
      <c r="J1988" s="9">
        <f>INDEX(Variables!$E$5:$E$105,MATCH($A1988,Variables!$A$5:$A$105,0))</f>
        <v/>
      </c>
      <c r="K1988" s="30">
        <f>LOWER(Settings!$C$4)&amp;".mit."&amp;$A1988&amp;IF($C1988="","","."&amp;$C1988&amp;"."&amp;$B1988)&amp;IF(INDEX(Variables!$D$5:$D$105,MATCH($A1988,Variables!$A$5:$A$105,0))="","","."&amp;INDEX(Variables!$D$5:$D$105,MATCH($A1988,Variables!$A$5:$A$105,0)))&amp;"."&amp;K$5</f>
        <v/>
      </c>
      <c r="L1988" s="57">
        <f>L1973/L1986-1</f>
        <v/>
      </c>
      <c r="M1988" s="58">
        <f>M1973/M1986-1</f>
        <v/>
      </c>
      <c r="N1988" s="58">
        <f>N1973/N1986-1</f>
        <v/>
      </c>
      <c r="O1988" s="58">
        <f>O1973/O1986-1</f>
        <v/>
      </c>
      <c r="P1988" s="58">
        <f>P1973/P1986-1</f>
        <v/>
      </c>
      <c r="Q1988" s="58">
        <f>Q1973/Q1986-1</f>
        <v/>
      </c>
      <c r="R1988" s="58">
        <f>R1973/R1986-1</f>
        <v/>
      </c>
      <c r="S1988" s="58">
        <f>S1973/S1986-1</f>
        <v/>
      </c>
      <c r="T1988" s="58">
        <f>T1973/T1986-1</f>
        <v/>
      </c>
      <c r="U1988" s="58">
        <f>U1973/U1986-1</f>
        <v/>
      </c>
      <c r="V1988" s="58">
        <f>V1973/V1986-1</f>
        <v/>
      </c>
      <c r="W1988" s="58">
        <f>W1973/W1986-1</f>
        <v/>
      </c>
      <c r="X1988" s="58">
        <f>X1973/X1986-1</f>
        <v/>
      </c>
      <c r="Y1988" s="58">
        <f>Y1973/Y1986-1</f>
        <v/>
      </c>
      <c r="Z1988" s="58">
        <f>Z1973/Z1986-1</f>
        <v/>
      </c>
      <c r="AA1988" s="58">
        <f>AA1973/AA1986-1</f>
        <v/>
      </c>
      <c r="AB1988" s="58">
        <f>AB1973/AB1986-1</f>
        <v/>
      </c>
      <c r="AC1988" s="58">
        <f>AC1973/AC1986-1</f>
        <v/>
      </c>
      <c r="AD1988" s="58">
        <f>AD1973/AD1986-1</f>
        <v/>
      </c>
      <c r="AE1988" s="30">
        <f>LOWER(Settings!$C$4)&amp;".mit."&amp;$A1988&amp;IF($C1988="","","."&amp;$C1988&amp;"."&amp;$B1988)&amp;IF(INDEX(Variables!$D$5:$D$105,MATCH($A1988,Variables!$A$5:$A$105,0))="","","."&amp;INDEX(Variables!$D$5:$D$105,MATCH($A1988,Variables!$A$5:$A$105,0)))&amp;"."&amp;AE$5</f>
        <v/>
      </c>
      <c r="AF1988" s="57">
        <f>AF1973/AF1986-1</f>
        <v/>
      </c>
      <c r="AG1988" s="58">
        <f>AG1973/AG1986-1</f>
        <v/>
      </c>
      <c r="AH1988" s="58">
        <f>AH1973/AH1986-1</f>
        <v/>
      </c>
      <c r="AI1988" s="58">
        <f>AI1973/AI1986-1</f>
        <v/>
      </c>
      <c r="AJ1988" s="58">
        <f>AJ1973/AJ1986-1</f>
        <v/>
      </c>
      <c r="AK1988" s="58">
        <f>AK1973/AK1986-1</f>
        <v/>
      </c>
      <c r="AL1988" s="58">
        <f>AL1973/AL1986-1</f>
        <v/>
      </c>
      <c r="AM1988" s="58">
        <f>AM1973/AM1986-1</f>
        <v/>
      </c>
      <c r="AN1988" s="58">
        <f>AN1973/AN1986-1</f>
        <v/>
      </c>
      <c r="AO1988" s="58">
        <f>AO1973/AO1986-1</f>
        <v/>
      </c>
      <c r="AP1988" s="58">
        <f>AP1973/AP1986-1</f>
        <v/>
      </c>
      <c r="AQ1988" s="58">
        <f>AQ1973/AQ1986-1</f>
        <v/>
      </c>
      <c r="AR1988" s="58">
        <f>AR1973/AR1986-1</f>
        <v/>
      </c>
      <c r="AS1988" s="58">
        <f>AS1973/AS1986-1</f>
        <v/>
      </c>
      <c r="AT1988" s="58">
        <f>AT1973/AT1986-1</f>
        <v/>
      </c>
      <c r="AU1988" s="58">
        <f>AU1973/AU1986-1</f>
        <v/>
      </c>
      <c r="AV1988" s="58">
        <f>AV1973/AV1986-1</f>
        <v/>
      </c>
      <c r="AW1988" s="58">
        <f>AW1973/AW1986-1</f>
        <v/>
      </c>
      <c r="AX1988" s="58">
        <f>AX1973/AX1986-1</f>
        <v/>
      </c>
    </row>
    <row r="1990">
      <c r="H1990" s="43" t="inlineStr">
        <is>
          <t>Per subsector and fuel: co2 = fuel use (ktoe) x PJ/ktoe x EF (tCO2/GJ, IIASA, EF_GHG sheet; biomass 0). No inventory adjustment, no power sector, no process emissions; CH4, N2O and local pollutants later. The new ETS cap can now be set against these emissions (next step).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U13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s>
  <sheetData>
    <row r="2">
      <c r="A2" s="1" t="inlineStr">
        <is>
          <t>Inputs by fuel | subsector: every lookup used by Mitigation (data step, no calculations)</t>
        </is>
      </c>
      <c r="B2" s="2" t="n"/>
      <c r="C2" s="2" t="n"/>
      <c r="D2" s="2" t="n"/>
      <c r="E2" s="2" t="n"/>
      <c r="F2" s="2" t="n"/>
      <c r="G2" s="2" t="n"/>
      <c r="H2" s="2" t="n"/>
      <c r="I2" s="2" t="n"/>
      <c r="J2" s="2" t="n"/>
      <c r="K2" s="2" t="n"/>
      <c r="L2" s="2" t="n"/>
      <c r="M2" s="2" t="n"/>
      <c r="N2" s="2" t="n"/>
      <c r="O2" s="2" t="n"/>
      <c r="P2" s="2" t="n"/>
      <c r="Q2" s="2" t="n"/>
      <c r="R2" s="2" t="n"/>
      <c r="S2" s="2" t="n"/>
      <c r="T2" s="2" t="n"/>
      <c r="U2" s="2" t="n"/>
    </row>
    <row r="3">
      <c r="A3" s="5" t="inlineStr">
        <is>
          <t>One row per fuel | subsector (same taxonomy as Mitigation columns B:C). Mitigation reads these columns with INDEX/MATCH on the key. Green = input.</t>
        </is>
      </c>
    </row>
    <row r="4" ht="48" customHeight="1">
      <c r="A4" s="6" t="inlineStr">
        <is>
          <t>Key (fuel|subsector)</t>
        </is>
      </c>
      <c r="B4" s="6" t="inlineStr">
        <is>
          <t>Fuel</t>
        </is>
      </c>
      <c r="C4" s="6" t="inlineStr">
        <is>
          <t>Subsector</t>
        </is>
      </c>
      <c r="D4" s="6" t="inlineStr">
        <is>
          <t>Elasticity sector</t>
        </is>
      </c>
      <c r="E4" s="6" t="inlineStr">
        <is>
          <t>Elasticity fuel</t>
        </is>
      </c>
      <c r="F4" s="6" t="inlineStr">
        <is>
          <t>AEEI fuel</t>
        </is>
      </c>
      <c r="G4" s="6" t="inlineStr">
        <is>
          <t>Price code</t>
        </is>
      </c>
      <c r="H4" s="6" t="inlineStr">
        <is>
          <t>EF sector</t>
        </is>
      </c>
      <c r="I4" s="6" t="inlineStr">
        <is>
          <t>GJ per price unit</t>
        </is>
      </c>
      <c r="J4" s="6" t="inlineStr">
        <is>
          <t>Fuel position (coverage)</t>
        </is>
      </c>
      <c r="K4" s="6" t="inlineStr">
        <is>
          <t>Sector position (coverage)</t>
        </is>
      </c>
      <c r="L4" s="6" t="inlineStr">
        <is>
          <t>Price-fuel position (fuel price reform)</t>
        </is>
      </c>
      <c r="M4" s="6" t="inlineStr">
        <is>
          <t>Feebate sector position</t>
        </is>
      </c>
      <c r="N4" s="6" t="inlineStr">
        <is>
          <t>eps_Y GDP</t>
        </is>
      </c>
      <c r="O4" s="6" t="inlineStr">
        <is>
          <t>eps_U usage</t>
        </is>
      </c>
      <c r="P4" s="6" t="inlineStr">
        <is>
          <t>eps_F efficiency</t>
        </is>
      </c>
      <c r="Q4" s="6" t="inlineStr">
        <is>
          <t>alpha AEEI</t>
        </is>
      </c>
      <c r="R4" s="6" t="inlineStr">
        <is>
          <t>Price position (section 2)</t>
        </is>
      </c>
      <c r="S4" s="6" t="inlineStr">
        <is>
          <t>VAT rate</t>
        </is>
      </c>
      <c r="T4" s="6" t="inlineStr">
        <is>
          <t>EF (tCO2/GJ)</t>
        </is>
      </c>
      <c r="U4" s="6" t="inlineStr">
        <is>
          <t>Base-year fuel use (ktoe)</t>
        </is>
      </c>
    </row>
    <row r="5">
      <c r="A5" s="5">
        <f>$B5&amp;"|"&amp;$C5</f>
        <v/>
      </c>
      <c r="B5" s="8" t="inlineStr">
        <is>
          <t>coa</t>
        </is>
      </c>
      <c r="C5" s="8" t="inlineStr">
        <is>
          <t>rod</t>
        </is>
      </c>
      <c r="D5" s="5">
        <f>INDEX(Mapping!$D$5:$D$20,MATCH($C5,Mapping!$A$5:$A$20,0))</f>
        <v/>
      </c>
      <c r="E5" s="5">
        <f>INDEX(Mapping!$C$30:$C$37,MATCH($B5,Mapping!$A$30:$A$37,0))</f>
        <v/>
      </c>
      <c r="F5" s="5">
        <f>INDEX(Mapping!$D$30:$D$37,MATCH($B5,Mapping!$A$30:$A$37,0))</f>
        <v/>
      </c>
      <c r="G5" s="5">
        <f>$B5&amp;"."&amp;IF(INDEX(Mapping!$E$30:$E$37,MATCH($B5,Mapping!$A$30:$A$37,0))="sub",INDEX(Mapping!$F$5:$F$20,MATCH($C5,Mapping!$A$5:$A$20,0)),"all")</f>
        <v/>
      </c>
      <c r="H5" s="5">
        <f>INDEX(Mapping!$E$5:$E$20,MATCH($C5,Mapping!$A$5:$A$20,0))</f>
        <v/>
      </c>
      <c r="I5" s="5">
        <f>INDEX(Mapping!$G$30:$G$37,MATCH($B5,Mapping!$A$30:$A$37,0))</f>
        <v/>
      </c>
      <c r="J5" s="5">
        <f>INDEX(Mapping!$H$30:$H$37,MATCH($B5,Mapping!$A$30:$A$37,0))</f>
        <v/>
      </c>
      <c r="K5" s="5">
        <f>INDEX(Mapping!$H$5:$H$20,MATCH($C5,Mapping!$A$5:$A$20,0))</f>
        <v/>
      </c>
      <c r="L5" s="5">
        <f>INDEX(Mapping!$E$45:$E$58,MATCH($G5,Mapping!$A$45:$A$58,0))</f>
        <v/>
      </c>
      <c r="M5" s="5">
        <f>INDEX(Mapping!$D$62:$D$65,MATCH(INDEX(Mapping!$G$5:$G$20,MATCH($C5,Mapping!$A$5:$A$20,0)),Mapping!$A$62:$A$65,0))</f>
        <v/>
      </c>
      <c r="N5" s="36">
        <f>INDEX(Elasticities!$F$4:$I$200,MATCH("inc|"&amp;$E5&amp;"|"&amp;$D5,Elasticities!$A$4:$A$200,0),MATCH(Settings!$C$6,Elasticities!$F$3:$I$3,0))</f>
        <v/>
      </c>
      <c r="O5" s="36">
        <f>INDEX(Elasticities!$F$4:$I$200,MATCH("usg|"&amp;$E5&amp;"|"&amp;$D5,Elasticities!$A$4:$A$200,0),MATCH(Settings!$C$6,Elasticities!$F$3:$I$3,0))</f>
        <v/>
      </c>
      <c r="P5" s="36">
        <f>INDEX(Elasticities!$F$4:$I$200,MATCH("eff|"&amp;$E5&amp;"|"&amp;$D5,Elasticities!$A$4:$A$200,0),MATCH(Settings!$C$6,Elasticities!$F$3:$I$3,0))</f>
        <v/>
      </c>
      <c r="Q5" s="27">
        <f>INDEX(Elasticities!$F$4:$I$200,MATCH("aei|"&amp;$F5&amp;"|"&amp;$D5,Elasticities!$A$4:$A$200,0),MATCH(Settings!$C$6,Elasticities!$F$3:$I$3,0))</f>
        <v/>
      </c>
      <c r="R5" s="5">
        <f>INDEX(Inputs_prices!$E$5:$E$16,MATCH($G5,Inputs_prices!$A$5:$A$16,0))</f>
        <v/>
      </c>
      <c r="S5" s="27">
        <f>INDEX(Inputs_prices!$Q$5:$Q$16,MATCH($G5,Inputs_prices!$A$5:$A$16,0))</f>
        <v/>
      </c>
      <c r="T5" s="29">
        <f>INDEX(EF_GHG!$E$4:$E$1000,MATCH(Settings!$C$4&amp;"|"&amp;$B5&amp;"|"&amp;$H5,EF_GHG!$A$4:$A$1000,0))</f>
        <v/>
      </c>
      <c r="U5" s="47">
        <f>INDEX(EnergyCons!$F$4:$F$5000,MATCH(Settings!$C$4&amp;"|"&amp;Settings!$C$7&amp;"|"&amp;$C5&amp;"|"&amp;$B5,EnergyCons!$A$4:$A$5000,0))</f>
        <v/>
      </c>
    </row>
    <row r="6">
      <c r="A6" s="5">
        <f>$B6&amp;"|"&amp;$C6</f>
        <v/>
      </c>
      <c r="B6" s="8" t="inlineStr">
        <is>
          <t>nga</t>
        </is>
      </c>
      <c r="C6" s="8" t="inlineStr">
        <is>
          <t>rod</t>
        </is>
      </c>
      <c r="D6" s="5">
        <f>INDEX(Mapping!$D$5:$D$20,MATCH($C6,Mapping!$A$5:$A$20,0))</f>
        <v/>
      </c>
      <c r="E6" s="5">
        <f>INDEX(Mapping!$C$30:$C$37,MATCH($B6,Mapping!$A$30:$A$37,0))</f>
        <v/>
      </c>
      <c r="F6" s="5">
        <f>INDEX(Mapping!$D$30:$D$37,MATCH($B6,Mapping!$A$30:$A$37,0))</f>
        <v/>
      </c>
      <c r="G6" s="5">
        <f>$B6&amp;"."&amp;IF(INDEX(Mapping!$E$30:$E$37,MATCH($B6,Mapping!$A$30:$A$37,0))="sub",INDEX(Mapping!$F$5:$F$20,MATCH($C6,Mapping!$A$5:$A$20,0)),"all")</f>
        <v/>
      </c>
      <c r="H6" s="5">
        <f>INDEX(Mapping!$E$5:$E$20,MATCH($C6,Mapping!$A$5:$A$20,0))</f>
        <v/>
      </c>
      <c r="I6" s="5">
        <f>INDEX(Mapping!$G$30:$G$37,MATCH($B6,Mapping!$A$30:$A$37,0))</f>
        <v/>
      </c>
      <c r="J6" s="5">
        <f>INDEX(Mapping!$H$30:$H$37,MATCH($B6,Mapping!$A$30:$A$37,0))</f>
        <v/>
      </c>
      <c r="K6" s="5">
        <f>INDEX(Mapping!$H$5:$H$20,MATCH($C6,Mapping!$A$5:$A$20,0))</f>
        <v/>
      </c>
      <c r="L6" s="5">
        <f>INDEX(Mapping!$E$45:$E$58,MATCH($G6,Mapping!$A$45:$A$58,0))</f>
        <v/>
      </c>
      <c r="M6" s="5">
        <f>INDEX(Mapping!$D$62:$D$65,MATCH(INDEX(Mapping!$G$5:$G$20,MATCH($C6,Mapping!$A$5:$A$20,0)),Mapping!$A$62:$A$65,0))</f>
        <v/>
      </c>
      <c r="N6" s="36">
        <f>INDEX(Elasticities!$F$4:$I$200,MATCH("inc|"&amp;$E6&amp;"|"&amp;$D6,Elasticities!$A$4:$A$200,0),MATCH(Settings!$C$6,Elasticities!$F$3:$I$3,0))</f>
        <v/>
      </c>
      <c r="O6" s="36">
        <f>INDEX(Elasticities!$F$4:$I$200,MATCH("usg|"&amp;$E6&amp;"|"&amp;$D6,Elasticities!$A$4:$A$200,0),MATCH(Settings!$C$6,Elasticities!$F$3:$I$3,0))</f>
        <v/>
      </c>
      <c r="P6" s="36">
        <f>INDEX(Elasticities!$F$4:$I$200,MATCH("eff|"&amp;$E6&amp;"|"&amp;$D6,Elasticities!$A$4:$A$200,0),MATCH(Settings!$C$6,Elasticities!$F$3:$I$3,0))</f>
        <v/>
      </c>
      <c r="Q6" s="27">
        <f>INDEX(Elasticities!$F$4:$I$200,MATCH("aei|"&amp;$F6&amp;"|"&amp;$D6,Elasticities!$A$4:$A$200,0),MATCH(Settings!$C$6,Elasticities!$F$3:$I$3,0))</f>
        <v/>
      </c>
      <c r="R6" s="5">
        <f>INDEX(Inputs_prices!$E$5:$E$16,MATCH($G6,Inputs_prices!$A$5:$A$16,0))</f>
        <v/>
      </c>
      <c r="S6" s="27">
        <f>INDEX(Inputs_prices!$Q$5:$Q$16,MATCH($G6,Inputs_prices!$A$5:$A$16,0))</f>
        <v/>
      </c>
      <c r="T6" s="29">
        <f>INDEX(EF_GHG!$E$4:$E$1000,MATCH(Settings!$C$4&amp;"|"&amp;$B6&amp;"|"&amp;$H6,EF_GHG!$A$4:$A$1000,0))</f>
        <v/>
      </c>
      <c r="U6" s="47">
        <f>INDEX(EnergyCons!$F$4:$F$5000,MATCH(Settings!$C$4&amp;"|"&amp;Settings!$C$7&amp;"|"&amp;$C6&amp;"|"&amp;$B6,EnergyCons!$A$4:$A$5000,0))</f>
        <v/>
      </c>
    </row>
    <row r="7">
      <c r="A7" s="5">
        <f>$B7&amp;"|"&amp;$C7</f>
        <v/>
      </c>
      <c r="B7" s="8" t="inlineStr">
        <is>
          <t>gso</t>
        </is>
      </c>
      <c r="C7" s="8" t="inlineStr">
        <is>
          <t>rod</t>
        </is>
      </c>
      <c r="D7" s="5">
        <f>INDEX(Mapping!$D$5:$D$20,MATCH($C7,Mapping!$A$5:$A$20,0))</f>
        <v/>
      </c>
      <c r="E7" s="5">
        <f>INDEX(Mapping!$C$30:$C$37,MATCH($B7,Mapping!$A$30:$A$37,0))</f>
        <v/>
      </c>
      <c r="F7" s="5">
        <f>INDEX(Mapping!$D$30:$D$37,MATCH($B7,Mapping!$A$30:$A$37,0))</f>
        <v/>
      </c>
      <c r="G7" s="5">
        <f>$B7&amp;"."&amp;IF(INDEX(Mapping!$E$30:$E$37,MATCH($B7,Mapping!$A$30:$A$37,0))="sub",INDEX(Mapping!$F$5:$F$20,MATCH($C7,Mapping!$A$5:$A$20,0)),"all")</f>
        <v/>
      </c>
      <c r="H7" s="5">
        <f>INDEX(Mapping!$E$5:$E$20,MATCH($C7,Mapping!$A$5:$A$20,0))</f>
        <v/>
      </c>
      <c r="I7" s="5">
        <f>INDEX(Mapping!$G$30:$G$37,MATCH($B7,Mapping!$A$30:$A$37,0))</f>
        <v/>
      </c>
      <c r="J7" s="5">
        <f>INDEX(Mapping!$H$30:$H$37,MATCH($B7,Mapping!$A$30:$A$37,0))</f>
        <v/>
      </c>
      <c r="K7" s="5">
        <f>INDEX(Mapping!$H$5:$H$20,MATCH($C7,Mapping!$A$5:$A$20,0))</f>
        <v/>
      </c>
      <c r="L7" s="5">
        <f>INDEX(Mapping!$E$45:$E$58,MATCH($G7,Mapping!$A$45:$A$58,0))</f>
        <v/>
      </c>
      <c r="M7" s="5">
        <f>INDEX(Mapping!$D$62:$D$65,MATCH(INDEX(Mapping!$G$5:$G$20,MATCH($C7,Mapping!$A$5:$A$20,0)),Mapping!$A$62:$A$65,0))</f>
        <v/>
      </c>
      <c r="N7" s="36">
        <f>INDEX(Elasticities!$F$4:$I$200,MATCH("inc|"&amp;$E7&amp;"|"&amp;$D7,Elasticities!$A$4:$A$200,0),MATCH(Settings!$C$6,Elasticities!$F$3:$I$3,0))</f>
        <v/>
      </c>
      <c r="O7" s="36">
        <f>INDEX(Elasticities!$F$4:$I$200,MATCH("usg|"&amp;$E7&amp;"|"&amp;$D7,Elasticities!$A$4:$A$200,0),MATCH(Settings!$C$6,Elasticities!$F$3:$I$3,0))</f>
        <v/>
      </c>
      <c r="P7" s="36">
        <f>INDEX(Elasticities!$F$4:$I$200,MATCH("eff|"&amp;$E7&amp;"|"&amp;$D7,Elasticities!$A$4:$A$200,0),MATCH(Settings!$C$6,Elasticities!$F$3:$I$3,0))</f>
        <v/>
      </c>
      <c r="Q7" s="27">
        <f>INDEX(Elasticities!$F$4:$I$200,MATCH("aei|"&amp;$F7&amp;"|"&amp;$D7,Elasticities!$A$4:$A$200,0),MATCH(Settings!$C$6,Elasticities!$F$3:$I$3,0))</f>
        <v/>
      </c>
      <c r="R7" s="5">
        <f>INDEX(Inputs_prices!$E$5:$E$16,MATCH($G7,Inputs_prices!$A$5:$A$16,0))</f>
        <v/>
      </c>
      <c r="S7" s="27">
        <f>INDEX(Inputs_prices!$Q$5:$Q$16,MATCH($G7,Inputs_prices!$A$5:$A$16,0))</f>
        <v/>
      </c>
      <c r="T7" s="29">
        <f>INDEX(EF_GHG!$E$4:$E$1000,MATCH(Settings!$C$4&amp;"|"&amp;$B7&amp;"|"&amp;$H7,EF_GHG!$A$4:$A$1000,0))</f>
        <v/>
      </c>
      <c r="U7" s="47">
        <f>INDEX(EnergyCons!$F$4:$F$5000,MATCH(Settings!$C$4&amp;"|"&amp;Settings!$C$7&amp;"|"&amp;$C7&amp;"|"&amp;$B7,EnergyCons!$A$4:$A$5000,0))</f>
        <v/>
      </c>
    </row>
    <row r="8">
      <c r="A8" s="5">
        <f>$B8&amp;"|"&amp;$C8</f>
        <v/>
      </c>
      <c r="B8" s="8" t="inlineStr">
        <is>
          <t>die</t>
        </is>
      </c>
      <c r="C8" s="8" t="inlineStr">
        <is>
          <t>rod</t>
        </is>
      </c>
      <c r="D8" s="5">
        <f>INDEX(Mapping!$D$5:$D$20,MATCH($C8,Mapping!$A$5:$A$20,0))</f>
        <v/>
      </c>
      <c r="E8" s="5">
        <f>INDEX(Mapping!$C$30:$C$37,MATCH($B8,Mapping!$A$30:$A$37,0))</f>
        <v/>
      </c>
      <c r="F8" s="5">
        <f>INDEX(Mapping!$D$30:$D$37,MATCH($B8,Mapping!$A$30:$A$37,0))</f>
        <v/>
      </c>
      <c r="G8" s="5">
        <f>$B8&amp;"."&amp;IF(INDEX(Mapping!$E$30:$E$37,MATCH($B8,Mapping!$A$30:$A$37,0))="sub",INDEX(Mapping!$F$5:$F$20,MATCH($C8,Mapping!$A$5:$A$20,0)),"all")</f>
        <v/>
      </c>
      <c r="H8" s="5">
        <f>INDEX(Mapping!$E$5:$E$20,MATCH($C8,Mapping!$A$5:$A$20,0))</f>
        <v/>
      </c>
      <c r="I8" s="5">
        <f>INDEX(Mapping!$G$30:$G$37,MATCH($B8,Mapping!$A$30:$A$37,0))</f>
        <v/>
      </c>
      <c r="J8" s="5">
        <f>INDEX(Mapping!$H$30:$H$37,MATCH($B8,Mapping!$A$30:$A$37,0))</f>
        <v/>
      </c>
      <c r="K8" s="5">
        <f>INDEX(Mapping!$H$5:$H$20,MATCH($C8,Mapping!$A$5:$A$20,0))</f>
        <v/>
      </c>
      <c r="L8" s="5">
        <f>INDEX(Mapping!$E$45:$E$58,MATCH($G8,Mapping!$A$45:$A$58,0))</f>
        <v/>
      </c>
      <c r="M8" s="5">
        <f>INDEX(Mapping!$D$62:$D$65,MATCH(INDEX(Mapping!$G$5:$G$20,MATCH($C8,Mapping!$A$5:$A$20,0)),Mapping!$A$62:$A$65,0))</f>
        <v/>
      </c>
      <c r="N8" s="36">
        <f>INDEX(Elasticities!$F$4:$I$200,MATCH("inc|"&amp;$E8&amp;"|"&amp;$D8,Elasticities!$A$4:$A$200,0),MATCH(Settings!$C$6,Elasticities!$F$3:$I$3,0))</f>
        <v/>
      </c>
      <c r="O8" s="36">
        <f>INDEX(Elasticities!$F$4:$I$200,MATCH("usg|"&amp;$E8&amp;"|"&amp;$D8,Elasticities!$A$4:$A$200,0),MATCH(Settings!$C$6,Elasticities!$F$3:$I$3,0))</f>
        <v/>
      </c>
      <c r="P8" s="36">
        <f>INDEX(Elasticities!$F$4:$I$200,MATCH("eff|"&amp;$E8&amp;"|"&amp;$D8,Elasticities!$A$4:$A$200,0),MATCH(Settings!$C$6,Elasticities!$F$3:$I$3,0))</f>
        <v/>
      </c>
      <c r="Q8" s="27">
        <f>INDEX(Elasticities!$F$4:$I$200,MATCH("aei|"&amp;$F8&amp;"|"&amp;$D8,Elasticities!$A$4:$A$200,0),MATCH(Settings!$C$6,Elasticities!$F$3:$I$3,0))</f>
        <v/>
      </c>
      <c r="R8" s="5">
        <f>INDEX(Inputs_prices!$E$5:$E$16,MATCH($G8,Inputs_prices!$A$5:$A$16,0))</f>
        <v/>
      </c>
      <c r="S8" s="27">
        <f>INDEX(Inputs_prices!$Q$5:$Q$16,MATCH($G8,Inputs_prices!$A$5:$A$16,0))</f>
        <v/>
      </c>
      <c r="T8" s="29">
        <f>INDEX(EF_GHG!$E$4:$E$1000,MATCH(Settings!$C$4&amp;"|"&amp;$B8&amp;"|"&amp;$H8,EF_GHG!$A$4:$A$1000,0))</f>
        <v/>
      </c>
      <c r="U8" s="47">
        <f>INDEX(EnergyCons!$F$4:$F$5000,MATCH(Settings!$C$4&amp;"|"&amp;Settings!$C$7&amp;"|"&amp;$C8&amp;"|"&amp;$B8,EnergyCons!$A$4:$A$5000,0))</f>
        <v/>
      </c>
    </row>
    <row r="9">
      <c r="A9" s="5">
        <f>$B9&amp;"|"&amp;$C9</f>
        <v/>
      </c>
      <c r="B9" s="8" t="inlineStr">
        <is>
          <t>lpg</t>
        </is>
      </c>
      <c r="C9" s="8" t="inlineStr">
        <is>
          <t>rod</t>
        </is>
      </c>
      <c r="D9" s="5">
        <f>INDEX(Mapping!$D$5:$D$20,MATCH($C9,Mapping!$A$5:$A$20,0))</f>
        <v/>
      </c>
      <c r="E9" s="5">
        <f>INDEX(Mapping!$C$30:$C$37,MATCH($B9,Mapping!$A$30:$A$37,0))</f>
        <v/>
      </c>
      <c r="F9" s="5">
        <f>INDEX(Mapping!$D$30:$D$37,MATCH($B9,Mapping!$A$30:$A$37,0))</f>
        <v/>
      </c>
      <c r="G9" s="5">
        <f>$B9&amp;"."&amp;IF(INDEX(Mapping!$E$30:$E$37,MATCH($B9,Mapping!$A$30:$A$37,0))="sub",INDEX(Mapping!$F$5:$F$20,MATCH($C9,Mapping!$A$5:$A$20,0)),"all")</f>
        <v/>
      </c>
      <c r="H9" s="5">
        <f>INDEX(Mapping!$E$5:$E$20,MATCH($C9,Mapping!$A$5:$A$20,0))</f>
        <v/>
      </c>
      <c r="I9" s="5">
        <f>INDEX(Mapping!$G$30:$G$37,MATCH($B9,Mapping!$A$30:$A$37,0))</f>
        <v/>
      </c>
      <c r="J9" s="5">
        <f>INDEX(Mapping!$H$30:$H$37,MATCH($B9,Mapping!$A$30:$A$37,0))</f>
        <v/>
      </c>
      <c r="K9" s="5">
        <f>INDEX(Mapping!$H$5:$H$20,MATCH($C9,Mapping!$A$5:$A$20,0))</f>
        <v/>
      </c>
      <c r="L9" s="5">
        <f>INDEX(Mapping!$E$45:$E$58,MATCH($G9,Mapping!$A$45:$A$58,0))</f>
        <v/>
      </c>
      <c r="M9" s="5">
        <f>INDEX(Mapping!$D$62:$D$65,MATCH(INDEX(Mapping!$G$5:$G$20,MATCH($C9,Mapping!$A$5:$A$20,0)),Mapping!$A$62:$A$65,0))</f>
        <v/>
      </c>
      <c r="N9" s="36">
        <f>INDEX(Elasticities!$F$4:$I$200,MATCH("inc|"&amp;$E9&amp;"|"&amp;$D9,Elasticities!$A$4:$A$200,0),MATCH(Settings!$C$6,Elasticities!$F$3:$I$3,0))</f>
        <v/>
      </c>
      <c r="O9" s="36">
        <f>INDEX(Elasticities!$F$4:$I$200,MATCH("usg|"&amp;$E9&amp;"|"&amp;$D9,Elasticities!$A$4:$A$200,0),MATCH(Settings!$C$6,Elasticities!$F$3:$I$3,0))</f>
        <v/>
      </c>
      <c r="P9" s="36">
        <f>INDEX(Elasticities!$F$4:$I$200,MATCH("eff|"&amp;$E9&amp;"|"&amp;$D9,Elasticities!$A$4:$A$200,0),MATCH(Settings!$C$6,Elasticities!$F$3:$I$3,0))</f>
        <v/>
      </c>
      <c r="Q9" s="27">
        <f>INDEX(Elasticities!$F$4:$I$200,MATCH("aei|"&amp;$F9&amp;"|"&amp;$D9,Elasticities!$A$4:$A$200,0),MATCH(Settings!$C$6,Elasticities!$F$3:$I$3,0))</f>
        <v/>
      </c>
      <c r="R9" s="5">
        <f>INDEX(Inputs_prices!$E$5:$E$16,MATCH($G9,Inputs_prices!$A$5:$A$16,0))</f>
        <v/>
      </c>
      <c r="S9" s="27">
        <f>INDEX(Inputs_prices!$Q$5:$Q$16,MATCH($G9,Inputs_prices!$A$5:$A$16,0))</f>
        <v/>
      </c>
      <c r="T9" s="29">
        <f>INDEX(EF_GHG!$E$4:$E$1000,MATCH(Settings!$C$4&amp;"|"&amp;$B9&amp;"|"&amp;$H9,EF_GHG!$A$4:$A$1000,0))</f>
        <v/>
      </c>
      <c r="U9" s="47">
        <f>INDEX(EnergyCons!$F$4:$F$5000,MATCH(Settings!$C$4&amp;"|"&amp;Settings!$C$7&amp;"|"&amp;$C9&amp;"|"&amp;$B9,EnergyCons!$A$4:$A$5000,0))</f>
        <v/>
      </c>
    </row>
    <row r="10">
      <c r="A10" s="5">
        <f>$B10&amp;"|"&amp;$C10</f>
        <v/>
      </c>
      <c r="B10" s="8" t="inlineStr">
        <is>
          <t>ker</t>
        </is>
      </c>
      <c r="C10" s="8" t="inlineStr">
        <is>
          <t>rod</t>
        </is>
      </c>
      <c r="D10" s="5">
        <f>INDEX(Mapping!$D$5:$D$20,MATCH($C10,Mapping!$A$5:$A$20,0))</f>
        <v/>
      </c>
      <c r="E10" s="5">
        <f>INDEX(Mapping!$C$30:$C$37,MATCH($B10,Mapping!$A$30:$A$37,0))</f>
        <v/>
      </c>
      <c r="F10" s="5">
        <f>INDEX(Mapping!$D$30:$D$37,MATCH($B10,Mapping!$A$30:$A$37,0))</f>
        <v/>
      </c>
      <c r="G10" s="5">
        <f>$B10&amp;"."&amp;IF(INDEX(Mapping!$E$30:$E$37,MATCH($B10,Mapping!$A$30:$A$37,0))="sub",INDEX(Mapping!$F$5:$F$20,MATCH($C10,Mapping!$A$5:$A$20,0)),"all")</f>
        <v/>
      </c>
      <c r="H10" s="5">
        <f>INDEX(Mapping!$E$5:$E$20,MATCH($C10,Mapping!$A$5:$A$20,0))</f>
        <v/>
      </c>
      <c r="I10" s="5">
        <f>INDEX(Mapping!$G$30:$G$37,MATCH($B10,Mapping!$A$30:$A$37,0))</f>
        <v/>
      </c>
      <c r="J10" s="5">
        <f>INDEX(Mapping!$H$30:$H$37,MATCH($B10,Mapping!$A$30:$A$37,0))</f>
        <v/>
      </c>
      <c r="K10" s="5">
        <f>INDEX(Mapping!$H$5:$H$20,MATCH($C10,Mapping!$A$5:$A$20,0))</f>
        <v/>
      </c>
      <c r="L10" s="5">
        <f>INDEX(Mapping!$E$45:$E$58,MATCH($G10,Mapping!$A$45:$A$58,0))</f>
        <v/>
      </c>
      <c r="M10" s="5">
        <f>INDEX(Mapping!$D$62:$D$65,MATCH(INDEX(Mapping!$G$5:$G$20,MATCH($C10,Mapping!$A$5:$A$20,0)),Mapping!$A$62:$A$65,0))</f>
        <v/>
      </c>
      <c r="N10" s="36">
        <f>INDEX(Elasticities!$F$4:$I$200,MATCH("inc|"&amp;$E10&amp;"|"&amp;$D10,Elasticities!$A$4:$A$200,0),MATCH(Settings!$C$6,Elasticities!$F$3:$I$3,0))</f>
        <v/>
      </c>
      <c r="O10" s="36">
        <f>INDEX(Elasticities!$F$4:$I$200,MATCH("usg|"&amp;$E10&amp;"|"&amp;$D10,Elasticities!$A$4:$A$200,0),MATCH(Settings!$C$6,Elasticities!$F$3:$I$3,0))</f>
        <v/>
      </c>
      <c r="P10" s="36">
        <f>INDEX(Elasticities!$F$4:$I$200,MATCH("eff|"&amp;$E10&amp;"|"&amp;$D10,Elasticities!$A$4:$A$200,0),MATCH(Settings!$C$6,Elasticities!$F$3:$I$3,0))</f>
        <v/>
      </c>
      <c r="Q10" s="27">
        <f>INDEX(Elasticities!$F$4:$I$200,MATCH("aei|"&amp;$F10&amp;"|"&amp;$D10,Elasticities!$A$4:$A$200,0),MATCH(Settings!$C$6,Elasticities!$F$3:$I$3,0))</f>
        <v/>
      </c>
      <c r="R10" s="5">
        <f>INDEX(Inputs_prices!$E$5:$E$16,MATCH($G10,Inputs_prices!$A$5:$A$16,0))</f>
        <v/>
      </c>
      <c r="S10" s="27">
        <f>INDEX(Inputs_prices!$Q$5:$Q$16,MATCH($G10,Inputs_prices!$A$5:$A$16,0))</f>
        <v/>
      </c>
      <c r="T10" s="29">
        <f>INDEX(EF_GHG!$E$4:$E$1000,MATCH(Settings!$C$4&amp;"|"&amp;$B10&amp;"|"&amp;$H10,EF_GHG!$A$4:$A$1000,0))</f>
        <v/>
      </c>
      <c r="U10" s="47">
        <f>INDEX(EnergyCons!$F$4:$F$5000,MATCH(Settings!$C$4&amp;"|"&amp;Settings!$C$7&amp;"|"&amp;$C10&amp;"|"&amp;$B10,EnergyCons!$A$4:$A$5000,0))</f>
        <v/>
      </c>
    </row>
    <row r="11">
      <c r="A11" s="5">
        <f>$B11&amp;"|"&amp;$C11</f>
        <v/>
      </c>
      <c r="B11" s="8" t="inlineStr">
        <is>
          <t>oop</t>
        </is>
      </c>
      <c r="C11" s="8" t="inlineStr">
        <is>
          <t>rod</t>
        </is>
      </c>
      <c r="D11" s="5">
        <f>INDEX(Mapping!$D$5:$D$20,MATCH($C11,Mapping!$A$5:$A$20,0))</f>
        <v/>
      </c>
      <c r="E11" s="5">
        <f>INDEX(Mapping!$C$30:$C$37,MATCH($B11,Mapping!$A$30:$A$37,0))</f>
        <v/>
      </c>
      <c r="F11" s="5">
        <f>INDEX(Mapping!$D$30:$D$37,MATCH($B11,Mapping!$A$30:$A$37,0))</f>
        <v/>
      </c>
      <c r="G11" s="5">
        <f>$B11&amp;"."&amp;IF(INDEX(Mapping!$E$30:$E$37,MATCH($B11,Mapping!$A$30:$A$37,0))="sub",INDEX(Mapping!$F$5:$F$20,MATCH($C11,Mapping!$A$5:$A$20,0)),"all")</f>
        <v/>
      </c>
      <c r="H11" s="5">
        <f>INDEX(Mapping!$E$5:$E$20,MATCH($C11,Mapping!$A$5:$A$20,0))</f>
        <v/>
      </c>
      <c r="I11" s="5">
        <f>INDEX(Mapping!$G$30:$G$37,MATCH($B11,Mapping!$A$30:$A$37,0))</f>
        <v/>
      </c>
      <c r="J11" s="5">
        <f>INDEX(Mapping!$H$30:$H$37,MATCH($B11,Mapping!$A$30:$A$37,0))</f>
        <v/>
      </c>
      <c r="K11" s="5">
        <f>INDEX(Mapping!$H$5:$H$20,MATCH($C11,Mapping!$A$5:$A$20,0))</f>
        <v/>
      </c>
      <c r="L11" s="5">
        <f>INDEX(Mapping!$E$45:$E$58,MATCH($G11,Mapping!$A$45:$A$58,0))</f>
        <v/>
      </c>
      <c r="M11" s="5">
        <f>INDEX(Mapping!$D$62:$D$65,MATCH(INDEX(Mapping!$G$5:$G$20,MATCH($C11,Mapping!$A$5:$A$20,0)),Mapping!$A$62:$A$65,0))</f>
        <v/>
      </c>
      <c r="N11" s="36">
        <f>INDEX(Elasticities!$F$4:$I$200,MATCH("inc|"&amp;$E11&amp;"|"&amp;$D11,Elasticities!$A$4:$A$200,0),MATCH(Settings!$C$6,Elasticities!$F$3:$I$3,0))</f>
        <v/>
      </c>
      <c r="O11" s="36">
        <f>INDEX(Elasticities!$F$4:$I$200,MATCH("usg|"&amp;$E11&amp;"|"&amp;$D11,Elasticities!$A$4:$A$200,0),MATCH(Settings!$C$6,Elasticities!$F$3:$I$3,0))</f>
        <v/>
      </c>
      <c r="P11" s="36">
        <f>INDEX(Elasticities!$F$4:$I$200,MATCH("eff|"&amp;$E11&amp;"|"&amp;$D11,Elasticities!$A$4:$A$200,0),MATCH(Settings!$C$6,Elasticities!$F$3:$I$3,0))</f>
        <v/>
      </c>
      <c r="Q11" s="27">
        <f>INDEX(Elasticities!$F$4:$I$200,MATCH("aei|"&amp;$F11&amp;"|"&amp;$D11,Elasticities!$A$4:$A$200,0),MATCH(Settings!$C$6,Elasticities!$F$3:$I$3,0))</f>
        <v/>
      </c>
      <c r="R11" s="5">
        <f>INDEX(Inputs_prices!$E$5:$E$16,MATCH($G11,Inputs_prices!$A$5:$A$16,0))</f>
        <v/>
      </c>
      <c r="S11" s="27">
        <f>INDEX(Inputs_prices!$Q$5:$Q$16,MATCH($G11,Inputs_prices!$A$5:$A$16,0))</f>
        <v/>
      </c>
      <c r="T11" s="29">
        <f>INDEX(EF_GHG!$E$4:$E$1000,MATCH(Settings!$C$4&amp;"|"&amp;$B11&amp;"|"&amp;$H11,EF_GHG!$A$4:$A$1000,0))</f>
        <v/>
      </c>
      <c r="U11" s="47">
        <f>INDEX(EnergyCons!$F$4:$F$5000,MATCH(Settings!$C$4&amp;"|"&amp;Settings!$C$7&amp;"|"&amp;$C11&amp;"|"&amp;$B11,EnergyCons!$A$4:$A$5000,0))</f>
        <v/>
      </c>
    </row>
    <row r="12">
      <c r="A12" s="5">
        <f>$B12&amp;"|"&amp;$C12</f>
        <v/>
      </c>
      <c r="B12" s="8" t="inlineStr">
        <is>
          <t>bio</t>
        </is>
      </c>
      <c r="C12" s="8" t="inlineStr">
        <is>
          <t>rod</t>
        </is>
      </c>
      <c r="D12" s="5">
        <f>INDEX(Mapping!$D$5:$D$20,MATCH($C12,Mapping!$A$5:$A$20,0))</f>
        <v/>
      </c>
      <c r="E12" s="5">
        <f>INDEX(Mapping!$C$30:$C$37,MATCH($B12,Mapping!$A$30:$A$37,0))</f>
        <v/>
      </c>
      <c r="F12" s="5">
        <f>INDEX(Mapping!$D$30:$D$37,MATCH($B12,Mapping!$A$30:$A$37,0))</f>
        <v/>
      </c>
      <c r="G12" s="5">
        <f>$B12&amp;"."&amp;IF(INDEX(Mapping!$E$30:$E$37,MATCH($B12,Mapping!$A$30:$A$37,0))="sub",INDEX(Mapping!$F$5:$F$20,MATCH($C12,Mapping!$A$5:$A$20,0)),"all")</f>
        <v/>
      </c>
      <c r="H12" s="5">
        <f>INDEX(Mapping!$E$5:$E$20,MATCH($C12,Mapping!$A$5:$A$20,0))</f>
        <v/>
      </c>
      <c r="I12" s="5">
        <f>INDEX(Mapping!$G$30:$G$37,MATCH($B12,Mapping!$A$30:$A$37,0))</f>
        <v/>
      </c>
      <c r="J12" s="5">
        <f>INDEX(Mapping!$H$30:$H$37,MATCH($B12,Mapping!$A$30:$A$37,0))</f>
        <v/>
      </c>
      <c r="K12" s="5">
        <f>INDEX(Mapping!$H$5:$H$20,MATCH($C12,Mapping!$A$5:$A$20,0))</f>
        <v/>
      </c>
      <c r="L12" s="5">
        <f>INDEX(Mapping!$E$45:$E$58,MATCH($G12,Mapping!$A$45:$A$58,0))</f>
        <v/>
      </c>
      <c r="M12" s="5">
        <f>INDEX(Mapping!$D$62:$D$65,MATCH(INDEX(Mapping!$G$5:$G$20,MATCH($C12,Mapping!$A$5:$A$20,0)),Mapping!$A$62:$A$65,0))</f>
        <v/>
      </c>
      <c r="N12" s="36">
        <f>INDEX(Elasticities!$F$4:$I$200,MATCH("inc|"&amp;$E12&amp;"|"&amp;$D12,Elasticities!$A$4:$A$200,0),MATCH(Settings!$C$6,Elasticities!$F$3:$I$3,0))</f>
        <v/>
      </c>
      <c r="O12" s="36">
        <f>INDEX(Elasticities!$F$4:$I$200,MATCH("usg|"&amp;$E12&amp;"|"&amp;$D12,Elasticities!$A$4:$A$200,0),MATCH(Settings!$C$6,Elasticities!$F$3:$I$3,0))</f>
        <v/>
      </c>
      <c r="P12" s="36">
        <f>INDEX(Elasticities!$F$4:$I$200,MATCH("eff|"&amp;$E12&amp;"|"&amp;$D12,Elasticities!$A$4:$A$200,0),MATCH(Settings!$C$6,Elasticities!$F$3:$I$3,0))</f>
        <v/>
      </c>
      <c r="Q12" s="27">
        <f>INDEX(Elasticities!$F$4:$I$200,MATCH("aei|"&amp;$F12&amp;"|"&amp;$D12,Elasticities!$A$4:$A$200,0),MATCH(Settings!$C$6,Elasticities!$F$3:$I$3,0))</f>
        <v/>
      </c>
      <c r="R12" s="5">
        <f>INDEX(Inputs_prices!$E$5:$E$16,MATCH($G12,Inputs_prices!$A$5:$A$16,0))</f>
        <v/>
      </c>
      <c r="S12" s="27">
        <f>INDEX(Inputs_prices!$Q$5:$Q$16,MATCH($G12,Inputs_prices!$A$5:$A$16,0))</f>
        <v/>
      </c>
      <c r="T12" s="29">
        <f>INDEX(EF_GHG!$E$4:$E$1000,MATCH(Settings!$C$4&amp;"|"&amp;$B12&amp;"|"&amp;$H12,EF_GHG!$A$4:$A$1000,0))</f>
        <v/>
      </c>
      <c r="U12" s="47">
        <f>INDEX(EnergyCons!$F$4:$F$5000,MATCH(Settings!$C$4&amp;"|"&amp;Settings!$C$7&amp;"|"&amp;$C12&amp;"|"&amp;$B12,EnergyCons!$A$4:$A$5000,0))</f>
        <v/>
      </c>
    </row>
    <row r="13">
      <c r="A13" s="5">
        <f>$B13&amp;"|"&amp;$C13</f>
        <v/>
      </c>
      <c r="B13" s="8" t="inlineStr">
        <is>
          <t>coa</t>
        </is>
      </c>
      <c r="C13" s="8" t="inlineStr">
        <is>
          <t>ral</t>
        </is>
      </c>
      <c r="D13" s="5">
        <f>INDEX(Mapping!$D$5:$D$20,MATCH($C13,Mapping!$A$5:$A$20,0))</f>
        <v/>
      </c>
      <c r="E13" s="5">
        <f>INDEX(Mapping!$C$30:$C$37,MATCH($B13,Mapping!$A$30:$A$37,0))</f>
        <v/>
      </c>
      <c r="F13" s="5">
        <f>INDEX(Mapping!$D$30:$D$37,MATCH($B13,Mapping!$A$30:$A$37,0))</f>
        <v/>
      </c>
      <c r="G13" s="5">
        <f>$B13&amp;"."&amp;IF(INDEX(Mapping!$E$30:$E$37,MATCH($B13,Mapping!$A$30:$A$37,0))="sub",INDEX(Mapping!$F$5:$F$20,MATCH($C13,Mapping!$A$5:$A$20,0)),"all")</f>
        <v/>
      </c>
      <c r="H13" s="5">
        <f>INDEX(Mapping!$E$5:$E$20,MATCH($C13,Mapping!$A$5:$A$20,0))</f>
        <v/>
      </c>
      <c r="I13" s="5">
        <f>INDEX(Mapping!$G$30:$G$37,MATCH($B13,Mapping!$A$30:$A$37,0))</f>
        <v/>
      </c>
      <c r="J13" s="5">
        <f>INDEX(Mapping!$H$30:$H$37,MATCH($B13,Mapping!$A$30:$A$37,0))</f>
        <v/>
      </c>
      <c r="K13" s="5">
        <f>INDEX(Mapping!$H$5:$H$20,MATCH($C13,Mapping!$A$5:$A$20,0))</f>
        <v/>
      </c>
      <c r="L13" s="5">
        <f>INDEX(Mapping!$E$45:$E$58,MATCH($G13,Mapping!$A$45:$A$58,0))</f>
        <v/>
      </c>
      <c r="M13" s="5">
        <f>INDEX(Mapping!$D$62:$D$65,MATCH(INDEX(Mapping!$G$5:$G$20,MATCH($C13,Mapping!$A$5:$A$20,0)),Mapping!$A$62:$A$65,0))</f>
        <v/>
      </c>
      <c r="N13" s="36">
        <f>INDEX(Elasticities!$F$4:$I$200,MATCH("inc|"&amp;$E13&amp;"|"&amp;$D13,Elasticities!$A$4:$A$200,0),MATCH(Settings!$C$6,Elasticities!$F$3:$I$3,0))</f>
        <v/>
      </c>
      <c r="O13" s="36">
        <f>INDEX(Elasticities!$F$4:$I$200,MATCH("usg|"&amp;$E13&amp;"|"&amp;$D13,Elasticities!$A$4:$A$200,0),MATCH(Settings!$C$6,Elasticities!$F$3:$I$3,0))</f>
        <v/>
      </c>
      <c r="P13" s="36">
        <f>INDEX(Elasticities!$F$4:$I$200,MATCH("eff|"&amp;$E13&amp;"|"&amp;$D13,Elasticities!$A$4:$A$200,0),MATCH(Settings!$C$6,Elasticities!$F$3:$I$3,0))</f>
        <v/>
      </c>
      <c r="Q13" s="27">
        <f>INDEX(Elasticities!$F$4:$I$200,MATCH("aei|"&amp;$F13&amp;"|"&amp;$D13,Elasticities!$A$4:$A$200,0),MATCH(Settings!$C$6,Elasticities!$F$3:$I$3,0))</f>
        <v/>
      </c>
      <c r="R13" s="5">
        <f>INDEX(Inputs_prices!$E$5:$E$16,MATCH($G13,Inputs_prices!$A$5:$A$16,0))</f>
        <v/>
      </c>
      <c r="S13" s="27">
        <f>INDEX(Inputs_prices!$Q$5:$Q$16,MATCH($G13,Inputs_prices!$A$5:$A$16,0))</f>
        <v/>
      </c>
      <c r="T13" s="29">
        <f>INDEX(EF_GHG!$E$4:$E$1000,MATCH(Settings!$C$4&amp;"|"&amp;$B13&amp;"|"&amp;$H13,EF_GHG!$A$4:$A$1000,0))</f>
        <v/>
      </c>
      <c r="U13" s="47">
        <f>INDEX(EnergyCons!$F$4:$F$5000,MATCH(Settings!$C$4&amp;"|"&amp;Settings!$C$7&amp;"|"&amp;$C13&amp;"|"&amp;$B13,EnergyCons!$A$4:$A$5000,0))</f>
        <v/>
      </c>
    </row>
    <row r="14">
      <c r="A14" s="5">
        <f>$B14&amp;"|"&amp;$C14</f>
        <v/>
      </c>
      <c r="B14" s="8" t="inlineStr">
        <is>
          <t>nga</t>
        </is>
      </c>
      <c r="C14" s="8" t="inlineStr">
        <is>
          <t>ral</t>
        </is>
      </c>
      <c r="D14" s="5">
        <f>INDEX(Mapping!$D$5:$D$20,MATCH($C14,Mapping!$A$5:$A$20,0))</f>
        <v/>
      </c>
      <c r="E14" s="5">
        <f>INDEX(Mapping!$C$30:$C$37,MATCH($B14,Mapping!$A$30:$A$37,0))</f>
        <v/>
      </c>
      <c r="F14" s="5">
        <f>INDEX(Mapping!$D$30:$D$37,MATCH($B14,Mapping!$A$30:$A$37,0))</f>
        <v/>
      </c>
      <c r="G14" s="5">
        <f>$B14&amp;"."&amp;IF(INDEX(Mapping!$E$30:$E$37,MATCH($B14,Mapping!$A$30:$A$37,0))="sub",INDEX(Mapping!$F$5:$F$20,MATCH($C14,Mapping!$A$5:$A$20,0)),"all")</f>
        <v/>
      </c>
      <c r="H14" s="5">
        <f>INDEX(Mapping!$E$5:$E$20,MATCH($C14,Mapping!$A$5:$A$20,0))</f>
        <v/>
      </c>
      <c r="I14" s="5">
        <f>INDEX(Mapping!$G$30:$G$37,MATCH($B14,Mapping!$A$30:$A$37,0))</f>
        <v/>
      </c>
      <c r="J14" s="5">
        <f>INDEX(Mapping!$H$30:$H$37,MATCH($B14,Mapping!$A$30:$A$37,0))</f>
        <v/>
      </c>
      <c r="K14" s="5">
        <f>INDEX(Mapping!$H$5:$H$20,MATCH($C14,Mapping!$A$5:$A$20,0))</f>
        <v/>
      </c>
      <c r="L14" s="5">
        <f>INDEX(Mapping!$E$45:$E$58,MATCH($G14,Mapping!$A$45:$A$58,0))</f>
        <v/>
      </c>
      <c r="M14" s="5">
        <f>INDEX(Mapping!$D$62:$D$65,MATCH(INDEX(Mapping!$G$5:$G$20,MATCH($C14,Mapping!$A$5:$A$20,0)),Mapping!$A$62:$A$65,0))</f>
        <v/>
      </c>
      <c r="N14" s="36">
        <f>INDEX(Elasticities!$F$4:$I$200,MATCH("inc|"&amp;$E14&amp;"|"&amp;$D14,Elasticities!$A$4:$A$200,0),MATCH(Settings!$C$6,Elasticities!$F$3:$I$3,0))</f>
        <v/>
      </c>
      <c r="O14" s="36">
        <f>INDEX(Elasticities!$F$4:$I$200,MATCH("usg|"&amp;$E14&amp;"|"&amp;$D14,Elasticities!$A$4:$A$200,0),MATCH(Settings!$C$6,Elasticities!$F$3:$I$3,0))</f>
        <v/>
      </c>
      <c r="P14" s="36">
        <f>INDEX(Elasticities!$F$4:$I$200,MATCH("eff|"&amp;$E14&amp;"|"&amp;$D14,Elasticities!$A$4:$A$200,0),MATCH(Settings!$C$6,Elasticities!$F$3:$I$3,0))</f>
        <v/>
      </c>
      <c r="Q14" s="27">
        <f>INDEX(Elasticities!$F$4:$I$200,MATCH("aei|"&amp;$F14&amp;"|"&amp;$D14,Elasticities!$A$4:$A$200,0),MATCH(Settings!$C$6,Elasticities!$F$3:$I$3,0))</f>
        <v/>
      </c>
      <c r="R14" s="5">
        <f>INDEX(Inputs_prices!$E$5:$E$16,MATCH($G14,Inputs_prices!$A$5:$A$16,0))</f>
        <v/>
      </c>
      <c r="S14" s="27">
        <f>INDEX(Inputs_prices!$Q$5:$Q$16,MATCH($G14,Inputs_prices!$A$5:$A$16,0))</f>
        <v/>
      </c>
      <c r="T14" s="29">
        <f>INDEX(EF_GHG!$E$4:$E$1000,MATCH(Settings!$C$4&amp;"|"&amp;$B14&amp;"|"&amp;$H14,EF_GHG!$A$4:$A$1000,0))</f>
        <v/>
      </c>
      <c r="U14" s="47">
        <f>INDEX(EnergyCons!$F$4:$F$5000,MATCH(Settings!$C$4&amp;"|"&amp;Settings!$C$7&amp;"|"&amp;$C14&amp;"|"&amp;$B14,EnergyCons!$A$4:$A$5000,0))</f>
        <v/>
      </c>
    </row>
    <row r="15">
      <c r="A15" s="5">
        <f>$B15&amp;"|"&amp;$C15</f>
        <v/>
      </c>
      <c r="B15" s="8" t="inlineStr">
        <is>
          <t>gso</t>
        </is>
      </c>
      <c r="C15" s="8" t="inlineStr">
        <is>
          <t>ral</t>
        </is>
      </c>
      <c r="D15" s="5">
        <f>INDEX(Mapping!$D$5:$D$20,MATCH($C15,Mapping!$A$5:$A$20,0))</f>
        <v/>
      </c>
      <c r="E15" s="5">
        <f>INDEX(Mapping!$C$30:$C$37,MATCH($B15,Mapping!$A$30:$A$37,0))</f>
        <v/>
      </c>
      <c r="F15" s="5">
        <f>INDEX(Mapping!$D$30:$D$37,MATCH($B15,Mapping!$A$30:$A$37,0))</f>
        <v/>
      </c>
      <c r="G15" s="5">
        <f>$B15&amp;"."&amp;IF(INDEX(Mapping!$E$30:$E$37,MATCH($B15,Mapping!$A$30:$A$37,0))="sub",INDEX(Mapping!$F$5:$F$20,MATCH($C15,Mapping!$A$5:$A$20,0)),"all")</f>
        <v/>
      </c>
      <c r="H15" s="5">
        <f>INDEX(Mapping!$E$5:$E$20,MATCH($C15,Mapping!$A$5:$A$20,0))</f>
        <v/>
      </c>
      <c r="I15" s="5">
        <f>INDEX(Mapping!$G$30:$G$37,MATCH($B15,Mapping!$A$30:$A$37,0))</f>
        <v/>
      </c>
      <c r="J15" s="5">
        <f>INDEX(Mapping!$H$30:$H$37,MATCH($B15,Mapping!$A$30:$A$37,0))</f>
        <v/>
      </c>
      <c r="K15" s="5">
        <f>INDEX(Mapping!$H$5:$H$20,MATCH($C15,Mapping!$A$5:$A$20,0))</f>
        <v/>
      </c>
      <c r="L15" s="5">
        <f>INDEX(Mapping!$E$45:$E$58,MATCH($G15,Mapping!$A$45:$A$58,0))</f>
        <v/>
      </c>
      <c r="M15" s="5">
        <f>INDEX(Mapping!$D$62:$D$65,MATCH(INDEX(Mapping!$G$5:$G$20,MATCH($C15,Mapping!$A$5:$A$20,0)),Mapping!$A$62:$A$65,0))</f>
        <v/>
      </c>
      <c r="N15" s="36">
        <f>INDEX(Elasticities!$F$4:$I$200,MATCH("inc|"&amp;$E15&amp;"|"&amp;$D15,Elasticities!$A$4:$A$200,0),MATCH(Settings!$C$6,Elasticities!$F$3:$I$3,0))</f>
        <v/>
      </c>
      <c r="O15" s="36">
        <f>INDEX(Elasticities!$F$4:$I$200,MATCH("usg|"&amp;$E15&amp;"|"&amp;$D15,Elasticities!$A$4:$A$200,0),MATCH(Settings!$C$6,Elasticities!$F$3:$I$3,0))</f>
        <v/>
      </c>
      <c r="P15" s="36">
        <f>INDEX(Elasticities!$F$4:$I$200,MATCH("eff|"&amp;$E15&amp;"|"&amp;$D15,Elasticities!$A$4:$A$200,0),MATCH(Settings!$C$6,Elasticities!$F$3:$I$3,0))</f>
        <v/>
      </c>
      <c r="Q15" s="27">
        <f>INDEX(Elasticities!$F$4:$I$200,MATCH("aei|"&amp;$F15&amp;"|"&amp;$D15,Elasticities!$A$4:$A$200,0),MATCH(Settings!$C$6,Elasticities!$F$3:$I$3,0))</f>
        <v/>
      </c>
      <c r="R15" s="5">
        <f>INDEX(Inputs_prices!$E$5:$E$16,MATCH($G15,Inputs_prices!$A$5:$A$16,0))</f>
        <v/>
      </c>
      <c r="S15" s="27">
        <f>INDEX(Inputs_prices!$Q$5:$Q$16,MATCH($G15,Inputs_prices!$A$5:$A$16,0))</f>
        <v/>
      </c>
      <c r="T15" s="29">
        <f>INDEX(EF_GHG!$E$4:$E$1000,MATCH(Settings!$C$4&amp;"|"&amp;$B15&amp;"|"&amp;$H15,EF_GHG!$A$4:$A$1000,0))</f>
        <v/>
      </c>
      <c r="U15" s="47">
        <f>INDEX(EnergyCons!$F$4:$F$5000,MATCH(Settings!$C$4&amp;"|"&amp;Settings!$C$7&amp;"|"&amp;$C15&amp;"|"&amp;$B15,EnergyCons!$A$4:$A$5000,0))</f>
        <v/>
      </c>
    </row>
    <row r="16">
      <c r="A16" s="5">
        <f>$B16&amp;"|"&amp;$C16</f>
        <v/>
      </c>
      <c r="B16" s="8" t="inlineStr">
        <is>
          <t>die</t>
        </is>
      </c>
      <c r="C16" s="8" t="inlineStr">
        <is>
          <t>ral</t>
        </is>
      </c>
      <c r="D16" s="5">
        <f>INDEX(Mapping!$D$5:$D$20,MATCH($C16,Mapping!$A$5:$A$20,0))</f>
        <v/>
      </c>
      <c r="E16" s="5">
        <f>INDEX(Mapping!$C$30:$C$37,MATCH($B16,Mapping!$A$30:$A$37,0))</f>
        <v/>
      </c>
      <c r="F16" s="5">
        <f>INDEX(Mapping!$D$30:$D$37,MATCH($B16,Mapping!$A$30:$A$37,0))</f>
        <v/>
      </c>
      <c r="G16" s="5">
        <f>$B16&amp;"."&amp;IF(INDEX(Mapping!$E$30:$E$37,MATCH($B16,Mapping!$A$30:$A$37,0))="sub",INDEX(Mapping!$F$5:$F$20,MATCH($C16,Mapping!$A$5:$A$20,0)),"all")</f>
        <v/>
      </c>
      <c r="H16" s="5">
        <f>INDEX(Mapping!$E$5:$E$20,MATCH($C16,Mapping!$A$5:$A$20,0))</f>
        <v/>
      </c>
      <c r="I16" s="5">
        <f>INDEX(Mapping!$G$30:$G$37,MATCH($B16,Mapping!$A$30:$A$37,0))</f>
        <v/>
      </c>
      <c r="J16" s="5">
        <f>INDEX(Mapping!$H$30:$H$37,MATCH($B16,Mapping!$A$30:$A$37,0))</f>
        <v/>
      </c>
      <c r="K16" s="5">
        <f>INDEX(Mapping!$H$5:$H$20,MATCH($C16,Mapping!$A$5:$A$20,0))</f>
        <v/>
      </c>
      <c r="L16" s="5">
        <f>INDEX(Mapping!$E$45:$E$58,MATCH($G16,Mapping!$A$45:$A$58,0))</f>
        <v/>
      </c>
      <c r="M16" s="5">
        <f>INDEX(Mapping!$D$62:$D$65,MATCH(INDEX(Mapping!$G$5:$G$20,MATCH($C16,Mapping!$A$5:$A$20,0)),Mapping!$A$62:$A$65,0))</f>
        <v/>
      </c>
      <c r="N16" s="36">
        <f>INDEX(Elasticities!$F$4:$I$200,MATCH("inc|"&amp;$E16&amp;"|"&amp;$D16,Elasticities!$A$4:$A$200,0),MATCH(Settings!$C$6,Elasticities!$F$3:$I$3,0))</f>
        <v/>
      </c>
      <c r="O16" s="36">
        <f>INDEX(Elasticities!$F$4:$I$200,MATCH("usg|"&amp;$E16&amp;"|"&amp;$D16,Elasticities!$A$4:$A$200,0),MATCH(Settings!$C$6,Elasticities!$F$3:$I$3,0))</f>
        <v/>
      </c>
      <c r="P16" s="36">
        <f>INDEX(Elasticities!$F$4:$I$200,MATCH("eff|"&amp;$E16&amp;"|"&amp;$D16,Elasticities!$A$4:$A$200,0),MATCH(Settings!$C$6,Elasticities!$F$3:$I$3,0))</f>
        <v/>
      </c>
      <c r="Q16" s="27">
        <f>INDEX(Elasticities!$F$4:$I$200,MATCH("aei|"&amp;$F16&amp;"|"&amp;$D16,Elasticities!$A$4:$A$200,0),MATCH(Settings!$C$6,Elasticities!$F$3:$I$3,0))</f>
        <v/>
      </c>
      <c r="R16" s="5">
        <f>INDEX(Inputs_prices!$E$5:$E$16,MATCH($G16,Inputs_prices!$A$5:$A$16,0))</f>
        <v/>
      </c>
      <c r="S16" s="27">
        <f>INDEX(Inputs_prices!$Q$5:$Q$16,MATCH($G16,Inputs_prices!$A$5:$A$16,0))</f>
        <v/>
      </c>
      <c r="T16" s="29">
        <f>INDEX(EF_GHG!$E$4:$E$1000,MATCH(Settings!$C$4&amp;"|"&amp;$B16&amp;"|"&amp;$H16,EF_GHG!$A$4:$A$1000,0))</f>
        <v/>
      </c>
      <c r="U16" s="47">
        <f>INDEX(EnergyCons!$F$4:$F$5000,MATCH(Settings!$C$4&amp;"|"&amp;Settings!$C$7&amp;"|"&amp;$C16&amp;"|"&amp;$B16,EnergyCons!$A$4:$A$5000,0))</f>
        <v/>
      </c>
    </row>
    <row r="17">
      <c r="A17" s="5">
        <f>$B17&amp;"|"&amp;$C17</f>
        <v/>
      </c>
      <c r="B17" s="8" t="inlineStr">
        <is>
          <t>lpg</t>
        </is>
      </c>
      <c r="C17" s="8" t="inlineStr">
        <is>
          <t>ral</t>
        </is>
      </c>
      <c r="D17" s="5">
        <f>INDEX(Mapping!$D$5:$D$20,MATCH($C17,Mapping!$A$5:$A$20,0))</f>
        <v/>
      </c>
      <c r="E17" s="5">
        <f>INDEX(Mapping!$C$30:$C$37,MATCH($B17,Mapping!$A$30:$A$37,0))</f>
        <v/>
      </c>
      <c r="F17" s="5">
        <f>INDEX(Mapping!$D$30:$D$37,MATCH($B17,Mapping!$A$30:$A$37,0))</f>
        <v/>
      </c>
      <c r="G17" s="5">
        <f>$B17&amp;"."&amp;IF(INDEX(Mapping!$E$30:$E$37,MATCH($B17,Mapping!$A$30:$A$37,0))="sub",INDEX(Mapping!$F$5:$F$20,MATCH($C17,Mapping!$A$5:$A$20,0)),"all")</f>
        <v/>
      </c>
      <c r="H17" s="5">
        <f>INDEX(Mapping!$E$5:$E$20,MATCH($C17,Mapping!$A$5:$A$20,0))</f>
        <v/>
      </c>
      <c r="I17" s="5">
        <f>INDEX(Mapping!$G$30:$G$37,MATCH($B17,Mapping!$A$30:$A$37,0))</f>
        <v/>
      </c>
      <c r="J17" s="5">
        <f>INDEX(Mapping!$H$30:$H$37,MATCH($B17,Mapping!$A$30:$A$37,0))</f>
        <v/>
      </c>
      <c r="K17" s="5">
        <f>INDEX(Mapping!$H$5:$H$20,MATCH($C17,Mapping!$A$5:$A$20,0))</f>
        <v/>
      </c>
      <c r="L17" s="5">
        <f>INDEX(Mapping!$E$45:$E$58,MATCH($G17,Mapping!$A$45:$A$58,0))</f>
        <v/>
      </c>
      <c r="M17" s="5">
        <f>INDEX(Mapping!$D$62:$D$65,MATCH(INDEX(Mapping!$G$5:$G$20,MATCH($C17,Mapping!$A$5:$A$20,0)),Mapping!$A$62:$A$65,0))</f>
        <v/>
      </c>
      <c r="N17" s="36">
        <f>INDEX(Elasticities!$F$4:$I$200,MATCH("inc|"&amp;$E17&amp;"|"&amp;$D17,Elasticities!$A$4:$A$200,0),MATCH(Settings!$C$6,Elasticities!$F$3:$I$3,0))</f>
        <v/>
      </c>
      <c r="O17" s="36">
        <f>INDEX(Elasticities!$F$4:$I$200,MATCH("usg|"&amp;$E17&amp;"|"&amp;$D17,Elasticities!$A$4:$A$200,0),MATCH(Settings!$C$6,Elasticities!$F$3:$I$3,0))</f>
        <v/>
      </c>
      <c r="P17" s="36">
        <f>INDEX(Elasticities!$F$4:$I$200,MATCH("eff|"&amp;$E17&amp;"|"&amp;$D17,Elasticities!$A$4:$A$200,0),MATCH(Settings!$C$6,Elasticities!$F$3:$I$3,0))</f>
        <v/>
      </c>
      <c r="Q17" s="27">
        <f>INDEX(Elasticities!$F$4:$I$200,MATCH("aei|"&amp;$F17&amp;"|"&amp;$D17,Elasticities!$A$4:$A$200,0),MATCH(Settings!$C$6,Elasticities!$F$3:$I$3,0))</f>
        <v/>
      </c>
      <c r="R17" s="5">
        <f>INDEX(Inputs_prices!$E$5:$E$16,MATCH($G17,Inputs_prices!$A$5:$A$16,0))</f>
        <v/>
      </c>
      <c r="S17" s="27">
        <f>INDEX(Inputs_prices!$Q$5:$Q$16,MATCH($G17,Inputs_prices!$A$5:$A$16,0))</f>
        <v/>
      </c>
      <c r="T17" s="29">
        <f>INDEX(EF_GHG!$E$4:$E$1000,MATCH(Settings!$C$4&amp;"|"&amp;$B17&amp;"|"&amp;$H17,EF_GHG!$A$4:$A$1000,0))</f>
        <v/>
      </c>
      <c r="U17" s="47">
        <f>INDEX(EnergyCons!$F$4:$F$5000,MATCH(Settings!$C$4&amp;"|"&amp;Settings!$C$7&amp;"|"&amp;$C17&amp;"|"&amp;$B17,EnergyCons!$A$4:$A$5000,0))</f>
        <v/>
      </c>
    </row>
    <row r="18">
      <c r="A18" s="5">
        <f>$B18&amp;"|"&amp;$C18</f>
        <v/>
      </c>
      <c r="B18" s="8" t="inlineStr">
        <is>
          <t>ker</t>
        </is>
      </c>
      <c r="C18" s="8" t="inlineStr">
        <is>
          <t>ral</t>
        </is>
      </c>
      <c r="D18" s="5">
        <f>INDEX(Mapping!$D$5:$D$20,MATCH($C18,Mapping!$A$5:$A$20,0))</f>
        <v/>
      </c>
      <c r="E18" s="5">
        <f>INDEX(Mapping!$C$30:$C$37,MATCH($B18,Mapping!$A$30:$A$37,0))</f>
        <v/>
      </c>
      <c r="F18" s="5">
        <f>INDEX(Mapping!$D$30:$D$37,MATCH($B18,Mapping!$A$30:$A$37,0))</f>
        <v/>
      </c>
      <c r="G18" s="5">
        <f>$B18&amp;"."&amp;IF(INDEX(Mapping!$E$30:$E$37,MATCH($B18,Mapping!$A$30:$A$37,0))="sub",INDEX(Mapping!$F$5:$F$20,MATCH($C18,Mapping!$A$5:$A$20,0)),"all")</f>
        <v/>
      </c>
      <c r="H18" s="5">
        <f>INDEX(Mapping!$E$5:$E$20,MATCH($C18,Mapping!$A$5:$A$20,0))</f>
        <v/>
      </c>
      <c r="I18" s="5">
        <f>INDEX(Mapping!$G$30:$G$37,MATCH($B18,Mapping!$A$30:$A$37,0))</f>
        <v/>
      </c>
      <c r="J18" s="5">
        <f>INDEX(Mapping!$H$30:$H$37,MATCH($B18,Mapping!$A$30:$A$37,0))</f>
        <v/>
      </c>
      <c r="K18" s="5">
        <f>INDEX(Mapping!$H$5:$H$20,MATCH($C18,Mapping!$A$5:$A$20,0))</f>
        <v/>
      </c>
      <c r="L18" s="5">
        <f>INDEX(Mapping!$E$45:$E$58,MATCH($G18,Mapping!$A$45:$A$58,0))</f>
        <v/>
      </c>
      <c r="M18" s="5">
        <f>INDEX(Mapping!$D$62:$D$65,MATCH(INDEX(Mapping!$G$5:$G$20,MATCH($C18,Mapping!$A$5:$A$20,0)),Mapping!$A$62:$A$65,0))</f>
        <v/>
      </c>
      <c r="N18" s="36">
        <f>INDEX(Elasticities!$F$4:$I$200,MATCH("inc|"&amp;$E18&amp;"|"&amp;$D18,Elasticities!$A$4:$A$200,0),MATCH(Settings!$C$6,Elasticities!$F$3:$I$3,0))</f>
        <v/>
      </c>
      <c r="O18" s="36">
        <f>INDEX(Elasticities!$F$4:$I$200,MATCH("usg|"&amp;$E18&amp;"|"&amp;$D18,Elasticities!$A$4:$A$200,0),MATCH(Settings!$C$6,Elasticities!$F$3:$I$3,0))</f>
        <v/>
      </c>
      <c r="P18" s="36">
        <f>INDEX(Elasticities!$F$4:$I$200,MATCH("eff|"&amp;$E18&amp;"|"&amp;$D18,Elasticities!$A$4:$A$200,0),MATCH(Settings!$C$6,Elasticities!$F$3:$I$3,0))</f>
        <v/>
      </c>
      <c r="Q18" s="27">
        <f>INDEX(Elasticities!$F$4:$I$200,MATCH("aei|"&amp;$F18&amp;"|"&amp;$D18,Elasticities!$A$4:$A$200,0),MATCH(Settings!$C$6,Elasticities!$F$3:$I$3,0))</f>
        <v/>
      </c>
      <c r="R18" s="5">
        <f>INDEX(Inputs_prices!$E$5:$E$16,MATCH($G18,Inputs_prices!$A$5:$A$16,0))</f>
        <v/>
      </c>
      <c r="S18" s="27">
        <f>INDEX(Inputs_prices!$Q$5:$Q$16,MATCH($G18,Inputs_prices!$A$5:$A$16,0))</f>
        <v/>
      </c>
      <c r="T18" s="29">
        <f>INDEX(EF_GHG!$E$4:$E$1000,MATCH(Settings!$C$4&amp;"|"&amp;$B18&amp;"|"&amp;$H18,EF_GHG!$A$4:$A$1000,0))</f>
        <v/>
      </c>
      <c r="U18" s="47">
        <f>INDEX(EnergyCons!$F$4:$F$5000,MATCH(Settings!$C$4&amp;"|"&amp;Settings!$C$7&amp;"|"&amp;$C18&amp;"|"&amp;$B18,EnergyCons!$A$4:$A$5000,0))</f>
        <v/>
      </c>
    </row>
    <row r="19">
      <c r="A19" s="5">
        <f>$B19&amp;"|"&amp;$C19</f>
        <v/>
      </c>
      <c r="B19" s="8" t="inlineStr">
        <is>
          <t>oop</t>
        </is>
      </c>
      <c r="C19" s="8" t="inlineStr">
        <is>
          <t>ral</t>
        </is>
      </c>
      <c r="D19" s="5">
        <f>INDEX(Mapping!$D$5:$D$20,MATCH($C19,Mapping!$A$5:$A$20,0))</f>
        <v/>
      </c>
      <c r="E19" s="5">
        <f>INDEX(Mapping!$C$30:$C$37,MATCH($B19,Mapping!$A$30:$A$37,0))</f>
        <v/>
      </c>
      <c r="F19" s="5">
        <f>INDEX(Mapping!$D$30:$D$37,MATCH($B19,Mapping!$A$30:$A$37,0))</f>
        <v/>
      </c>
      <c r="G19" s="5">
        <f>$B19&amp;"."&amp;IF(INDEX(Mapping!$E$30:$E$37,MATCH($B19,Mapping!$A$30:$A$37,0))="sub",INDEX(Mapping!$F$5:$F$20,MATCH($C19,Mapping!$A$5:$A$20,0)),"all")</f>
        <v/>
      </c>
      <c r="H19" s="5">
        <f>INDEX(Mapping!$E$5:$E$20,MATCH($C19,Mapping!$A$5:$A$20,0))</f>
        <v/>
      </c>
      <c r="I19" s="5">
        <f>INDEX(Mapping!$G$30:$G$37,MATCH($B19,Mapping!$A$30:$A$37,0))</f>
        <v/>
      </c>
      <c r="J19" s="5">
        <f>INDEX(Mapping!$H$30:$H$37,MATCH($B19,Mapping!$A$30:$A$37,0))</f>
        <v/>
      </c>
      <c r="K19" s="5">
        <f>INDEX(Mapping!$H$5:$H$20,MATCH($C19,Mapping!$A$5:$A$20,0))</f>
        <v/>
      </c>
      <c r="L19" s="5">
        <f>INDEX(Mapping!$E$45:$E$58,MATCH($G19,Mapping!$A$45:$A$58,0))</f>
        <v/>
      </c>
      <c r="M19" s="5">
        <f>INDEX(Mapping!$D$62:$D$65,MATCH(INDEX(Mapping!$G$5:$G$20,MATCH($C19,Mapping!$A$5:$A$20,0)),Mapping!$A$62:$A$65,0))</f>
        <v/>
      </c>
      <c r="N19" s="36">
        <f>INDEX(Elasticities!$F$4:$I$200,MATCH("inc|"&amp;$E19&amp;"|"&amp;$D19,Elasticities!$A$4:$A$200,0),MATCH(Settings!$C$6,Elasticities!$F$3:$I$3,0))</f>
        <v/>
      </c>
      <c r="O19" s="36">
        <f>INDEX(Elasticities!$F$4:$I$200,MATCH("usg|"&amp;$E19&amp;"|"&amp;$D19,Elasticities!$A$4:$A$200,0),MATCH(Settings!$C$6,Elasticities!$F$3:$I$3,0))</f>
        <v/>
      </c>
      <c r="P19" s="36">
        <f>INDEX(Elasticities!$F$4:$I$200,MATCH("eff|"&amp;$E19&amp;"|"&amp;$D19,Elasticities!$A$4:$A$200,0),MATCH(Settings!$C$6,Elasticities!$F$3:$I$3,0))</f>
        <v/>
      </c>
      <c r="Q19" s="27">
        <f>INDEX(Elasticities!$F$4:$I$200,MATCH("aei|"&amp;$F19&amp;"|"&amp;$D19,Elasticities!$A$4:$A$200,0),MATCH(Settings!$C$6,Elasticities!$F$3:$I$3,0))</f>
        <v/>
      </c>
      <c r="R19" s="5">
        <f>INDEX(Inputs_prices!$E$5:$E$16,MATCH($G19,Inputs_prices!$A$5:$A$16,0))</f>
        <v/>
      </c>
      <c r="S19" s="27">
        <f>INDEX(Inputs_prices!$Q$5:$Q$16,MATCH($G19,Inputs_prices!$A$5:$A$16,0))</f>
        <v/>
      </c>
      <c r="T19" s="29">
        <f>INDEX(EF_GHG!$E$4:$E$1000,MATCH(Settings!$C$4&amp;"|"&amp;$B19&amp;"|"&amp;$H19,EF_GHG!$A$4:$A$1000,0))</f>
        <v/>
      </c>
      <c r="U19" s="47">
        <f>INDEX(EnergyCons!$F$4:$F$5000,MATCH(Settings!$C$4&amp;"|"&amp;Settings!$C$7&amp;"|"&amp;$C19&amp;"|"&amp;$B19,EnergyCons!$A$4:$A$5000,0))</f>
        <v/>
      </c>
    </row>
    <row r="20">
      <c r="A20" s="5">
        <f>$B20&amp;"|"&amp;$C20</f>
        <v/>
      </c>
      <c r="B20" s="8" t="inlineStr">
        <is>
          <t>bio</t>
        </is>
      </c>
      <c r="C20" s="8" t="inlineStr">
        <is>
          <t>ral</t>
        </is>
      </c>
      <c r="D20" s="5">
        <f>INDEX(Mapping!$D$5:$D$20,MATCH($C20,Mapping!$A$5:$A$20,0))</f>
        <v/>
      </c>
      <c r="E20" s="5">
        <f>INDEX(Mapping!$C$30:$C$37,MATCH($B20,Mapping!$A$30:$A$37,0))</f>
        <v/>
      </c>
      <c r="F20" s="5">
        <f>INDEX(Mapping!$D$30:$D$37,MATCH($B20,Mapping!$A$30:$A$37,0))</f>
        <v/>
      </c>
      <c r="G20" s="5">
        <f>$B20&amp;"."&amp;IF(INDEX(Mapping!$E$30:$E$37,MATCH($B20,Mapping!$A$30:$A$37,0))="sub",INDEX(Mapping!$F$5:$F$20,MATCH($C20,Mapping!$A$5:$A$20,0)),"all")</f>
        <v/>
      </c>
      <c r="H20" s="5">
        <f>INDEX(Mapping!$E$5:$E$20,MATCH($C20,Mapping!$A$5:$A$20,0))</f>
        <v/>
      </c>
      <c r="I20" s="5">
        <f>INDEX(Mapping!$G$30:$G$37,MATCH($B20,Mapping!$A$30:$A$37,0))</f>
        <v/>
      </c>
      <c r="J20" s="5">
        <f>INDEX(Mapping!$H$30:$H$37,MATCH($B20,Mapping!$A$30:$A$37,0))</f>
        <v/>
      </c>
      <c r="K20" s="5">
        <f>INDEX(Mapping!$H$5:$H$20,MATCH($C20,Mapping!$A$5:$A$20,0))</f>
        <v/>
      </c>
      <c r="L20" s="5">
        <f>INDEX(Mapping!$E$45:$E$58,MATCH($G20,Mapping!$A$45:$A$58,0))</f>
        <v/>
      </c>
      <c r="M20" s="5">
        <f>INDEX(Mapping!$D$62:$D$65,MATCH(INDEX(Mapping!$G$5:$G$20,MATCH($C20,Mapping!$A$5:$A$20,0)),Mapping!$A$62:$A$65,0))</f>
        <v/>
      </c>
      <c r="N20" s="36">
        <f>INDEX(Elasticities!$F$4:$I$200,MATCH("inc|"&amp;$E20&amp;"|"&amp;$D20,Elasticities!$A$4:$A$200,0),MATCH(Settings!$C$6,Elasticities!$F$3:$I$3,0))</f>
        <v/>
      </c>
      <c r="O20" s="36">
        <f>INDEX(Elasticities!$F$4:$I$200,MATCH("usg|"&amp;$E20&amp;"|"&amp;$D20,Elasticities!$A$4:$A$200,0),MATCH(Settings!$C$6,Elasticities!$F$3:$I$3,0))</f>
        <v/>
      </c>
      <c r="P20" s="36">
        <f>INDEX(Elasticities!$F$4:$I$200,MATCH("eff|"&amp;$E20&amp;"|"&amp;$D20,Elasticities!$A$4:$A$200,0),MATCH(Settings!$C$6,Elasticities!$F$3:$I$3,0))</f>
        <v/>
      </c>
      <c r="Q20" s="27">
        <f>INDEX(Elasticities!$F$4:$I$200,MATCH("aei|"&amp;$F20&amp;"|"&amp;$D20,Elasticities!$A$4:$A$200,0),MATCH(Settings!$C$6,Elasticities!$F$3:$I$3,0))</f>
        <v/>
      </c>
      <c r="R20" s="5">
        <f>INDEX(Inputs_prices!$E$5:$E$16,MATCH($G20,Inputs_prices!$A$5:$A$16,0))</f>
        <v/>
      </c>
      <c r="S20" s="27">
        <f>INDEX(Inputs_prices!$Q$5:$Q$16,MATCH($G20,Inputs_prices!$A$5:$A$16,0))</f>
        <v/>
      </c>
      <c r="T20" s="29">
        <f>INDEX(EF_GHG!$E$4:$E$1000,MATCH(Settings!$C$4&amp;"|"&amp;$B20&amp;"|"&amp;$H20,EF_GHG!$A$4:$A$1000,0))</f>
        <v/>
      </c>
      <c r="U20" s="47">
        <f>INDEX(EnergyCons!$F$4:$F$5000,MATCH(Settings!$C$4&amp;"|"&amp;Settings!$C$7&amp;"|"&amp;$C20&amp;"|"&amp;$B20,EnergyCons!$A$4:$A$5000,0))</f>
        <v/>
      </c>
    </row>
    <row r="21">
      <c r="A21" s="5">
        <f>$B21&amp;"|"&amp;$C21</f>
        <v/>
      </c>
      <c r="B21" s="8" t="inlineStr">
        <is>
          <t>coa</t>
        </is>
      </c>
      <c r="C21" s="8" t="inlineStr">
        <is>
          <t>avi</t>
        </is>
      </c>
      <c r="D21" s="5">
        <f>INDEX(Mapping!$D$5:$D$20,MATCH($C21,Mapping!$A$5:$A$20,0))</f>
        <v/>
      </c>
      <c r="E21" s="5">
        <f>INDEX(Mapping!$C$30:$C$37,MATCH($B21,Mapping!$A$30:$A$37,0))</f>
        <v/>
      </c>
      <c r="F21" s="5">
        <f>INDEX(Mapping!$D$30:$D$37,MATCH($B21,Mapping!$A$30:$A$37,0))</f>
        <v/>
      </c>
      <c r="G21" s="5">
        <f>$B21&amp;"."&amp;IF(INDEX(Mapping!$E$30:$E$37,MATCH($B21,Mapping!$A$30:$A$37,0))="sub",INDEX(Mapping!$F$5:$F$20,MATCH($C21,Mapping!$A$5:$A$20,0)),"all")</f>
        <v/>
      </c>
      <c r="H21" s="5">
        <f>INDEX(Mapping!$E$5:$E$20,MATCH($C21,Mapping!$A$5:$A$20,0))</f>
        <v/>
      </c>
      <c r="I21" s="5">
        <f>INDEX(Mapping!$G$30:$G$37,MATCH($B21,Mapping!$A$30:$A$37,0))</f>
        <v/>
      </c>
      <c r="J21" s="5">
        <f>INDEX(Mapping!$H$30:$H$37,MATCH($B21,Mapping!$A$30:$A$37,0))</f>
        <v/>
      </c>
      <c r="K21" s="5">
        <f>INDEX(Mapping!$H$5:$H$20,MATCH($C21,Mapping!$A$5:$A$20,0))</f>
        <v/>
      </c>
      <c r="L21" s="5">
        <f>INDEX(Mapping!$E$45:$E$58,MATCH($G21,Mapping!$A$45:$A$58,0))</f>
        <v/>
      </c>
      <c r="M21" s="5">
        <f>INDEX(Mapping!$D$62:$D$65,MATCH(INDEX(Mapping!$G$5:$G$20,MATCH($C21,Mapping!$A$5:$A$20,0)),Mapping!$A$62:$A$65,0))</f>
        <v/>
      </c>
      <c r="N21" s="36">
        <f>INDEX(Elasticities!$F$4:$I$200,MATCH("inc|"&amp;$E21&amp;"|"&amp;$D21,Elasticities!$A$4:$A$200,0),MATCH(Settings!$C$6,Elasticities!$F$3:$I$3,0))</f>
        <v/>
      </c>
      <c r="O21" s="36">
        <f>INDEX(Elasticities!$F$4:$I$200,MATCH("usg|"&amp;$E21&amp;"|"&amp;$D21,Elasticities!$A$4:$A$200,0),MATCH(Settings!$C$6,Elasticities!$F$3:$I$3,0))</f>
        <v/>
      </c>
      <c r="P21" s="36">
        <f>INDEX(Elasticities!$F$4:$I$200,MATCH("eff|"&amp;$E21&amp;"|"&amp;$D21,Elasticities!$A$4:$A$200,0),MATCH(Settings!$C$6,Elasticities!$F$3:$I$3,0))</f>
        <v/>
      </c>
      <c r="Q21" s="27">
        <f>INDEX(Elasticities!$F$4:$I$200,MATCH("aei|"&amp;$F21&amp;"|"&amp;$D21,Elasticities!$A$4:$A$200,0),MATCH(Settings!$C$6,Elasticities!$F$3:$I$3,0))</f>
        <v/>
      </c>
      <c r="R21" s="5">
        <f>INDEX(Inputs_prices!$E$5:$E$16,MATCH($G21,Inputs_prices!$A$5:$A$16,0))</f>
        <v/>
      </c>
      <c r="S21" s="27">
        <f>INDEX(Inputs_prices!$Q$5:$Q$16,MATCH($G21,Inputs_prices!$A$5:$A$16,0))</f>
        <v/>
      </c>
      <c r="T21" s="29">
        <f>INDEX(EF_GHG!$E$4:$E$1000,MATCH(Settings!$C$4&amp;"|"&amp;$B21&amp;"|"&amp;$H21,EF_GHG!$A$4:$A$1000,0))</f>
        <v/>
      </c>
      <c r="U21" s="47">
        <f>INDEX(EnergyCons!$F$4:$F$5000,MATCH(Settings!$C$4&amp;"|"&amp;Settings!$C$7&amp;"|"&amp;$C21&amp;"|"&amp;$B21,EnergyCons!$A$4:$A$5000,0))</f>
        <v/>
      </c>
    </row>
    <row r="22">
      <c r="A22" s="5">
        <f>$B22&amp;"|"&amp;$C22</f>
        <v/>
      </c>
      <c r="B22" s="8" t="inlineStr">
        <is>
          <t>nga</t>
        </is>
      </c>
      <c r="C22" s="8" t="inlineStr">
        <is>
          <t>avi</t>
        </is>
      </c>
      <c r="D22" s="5">
        <f>INDEX(Mapping!$D$5:$D$20,MATCH($C22,Mapping!$A$5:$A$20,0))</f>
        <v/>
      </c>
      <c r="E22" s="5">
        <f>INDEX(Mapping!$C$30:$C$37,MATCH($B22,Mapping!$A$30:$A$37,0))</f>
        <v/>
      </c>
      <c r="F22" s="5">
        <f>INDEX(Mapping!$D$30:$D$37,MATCH($B22,Mapping!$A$30:$A$37,0))</f>
        <v/>
      </c>
      <c r="G22" s="5">
        <f>$B22&amp;"."&amp;IF(INDEX(Mapping!$E$30:$E$37,MATCH($B22,Mapping!$A$30:$A$37,0))="sub",INDEX(Mapping!$F$5:$F$20,MATCH($C22,Mapping!$A$5:$A$20,0)),"all")</f>
        <v/>
      </c>
      <c r="H22" s="5">
        <f>INDEX(Mapping!$E$5:$E$20,MATCH($C22,Mapping!$A$5:$A$20,0))</f>
        <v/>
      </c>
      <c r="I22" s="5">
        <f>INDEX(Mapping!$G$30:$G$37,MATCH($B22,Mapping!$A$30:$A$37,0))</f>
        <v/>
      </c>
      <c r="J22" s="5">
        <f>INDEX(Mapping!$H$30:$H$37,MATCH($B22,Mapping!$A$30:$A$37,0))</f>
        <v/>
      </c>
      <c r="K22" s="5">
        <f>INDEX(Mapping!$H$5:$H$20,MATCH($C22,Mapping!$A$5:$A$20,0))</f>
        <v/>
      </c>
      <c r="L22" s="5">
        <f>INDEX(Mapping!$E$45:$E$58,MATCH($G22,Mapping!$A$45:$A$58,0))</f>
        <v/>
      </c>
      <c r="M22" s="5">
        <f>INDEX(Mapping!$D$62:$D$65,MATCH(INDEX(Mapping!$G$5:$G$20,MATCH($C22,Mapping!$A$5:$A$20,0)),Mapping!$A$62:$A$65,0))</f>
        <v/>
      </c>
      <c r="N22" s="36">
        <f>INDEX(Elasticities!$F$4:$I$200,MATCH("inc|"&amp;$E22&amp;"|"&amp;$D22,Elasticities!$A$4:$A$200,0),MATCH(Settings!$C$6,Elasticities!$F$3:$I$3,0))</f>
        <v/>
      </c>
      <c r="O22" s="36">
        <f>INDEX(Elasticities!$F$4:$I$200,MATCH("usg|"&amp;$E22&amp;"|"&amp;$D22,Elasticities!$A$4:$A$200,0),MATCH(Settings!$C$6,Elasticities!$F$3:$I$3,0))</f>
        <v/>
      </c>
      <c r="P22" s="36">
        <f>INDEX(Elasticities!$F$4:$I$200,MATCH("eff|"&amp;$E22&amp;"|"&amp;$D22,Elasticities!$A$4:$A$200,0),MATCH(Settings!$C$6,Elasticities!$F$3:$I$3,0))</f>
        <v/>
      </c>
      <c r="Q22" s="27">
        <f>INDEX(Elasticities!$F$4:$I$200,MATCH("aei|"&amp;$F22&amp;"|"&amp;$D22,Elasticities!$A$4:$A$200,0),MATCH(Settings!$C$6,Elasticities!$F$3:$I$3,0))</f>
        <v/>
      </c>
      <c r="R22" s="5">
        <f>INDEX(Inputs_prices!$E$5:$E$16,MATCH($G22,Inputs_prices!$A$5:$A$16,0))</f>
        <v/>
      </c>
      <c r="S22" s="27">
        <f>INDEX(Inputs_prices!$Q$5:$Q$16,MATCH($G22,Inputs_prices!$A$5:$A$16,0))</f>
        <v/>
      </c>
      <c r="T22" s="29">
        <f>INDEX(EF_GHG!$E$4:$E$1000,MATCH(Settings!$C$4&amp;"|"&amp;$B22&amp;"|"&amp;$H22,EF_GHG!$A$4:$A$1000,0))</f>
        <v/>
      </c>
      <c r="U22" s="47">
        <f>INDEX(EnergyCons!$F$4:$F$5000,MATCH(Settings!$C$4&amp;"|"&amp;Settings!$C$7&amp;"|"&amp;$C22&amp;"|"&amp;$B22,EnergyCons!$A$4:$A$5000,0))</f>
        <v/>
      </c>
    </row>
    <row r="23">
      <c r="A23" s="5">
        <f>$B23&amp;"|"&amp;$C23</f>
        <v/>
      </c>
      <c r="B23" s="8" t="inlineStr">
        <is>
          <t>gso</t>
        </is>
      </c>
      <c r="C23" s="8" t="inlineStr">
        <is>
          <t>avi</t>
        </is>
      </c>
      <c r="D23" s="5">
        <f>INDEX(Mapping!$D$5:$D$20,MATCH($C23,Mapping!$A$5:$A$20,0))</f>
        <v/>
      </c>
      <c r="E23" s="5">
        <f>INDEX(Mapping!$C$30:$C$37,MATCH($B23,Mapping!$A$30:$A$37,0))</f>
        <v/>
      </c>
      <c r="F23" s="5">
        <f>INDEX(Mapping!$D$30:$D$37,MATCH($B23,Mapping!$A$30:$A$37,0))</f>
        <v/>
      </c>
      <c r="G23" s="5">
        <f>$B23&amp;"."&amp;IF(INDEX(Mapping!$E$30:$E$37,MATCH($B23,Mapping!$A$30:$A$37,0))="sub",INDEX(Mapping!$F$5:$F$20,MATCH($C23,Mapping!$A$5:$A$20,0)),"all")</f>
        <v/>
      </c>
      <c r="H23" s="5">
        <f>INDEX(Mapping!$E$5:$E$20,MATCH($C23,Mapping!$A$5:$A$20,0))</f>
        <v/>
      </c>
      <c r="I23" s="5">
        <f>INDEX(Mapping!$G$30:$G$37,MATCH($B23,Mapping!$A$30:$A$37,0))</f>
        <v/>
      </c>
      <c r="J23" s="5">
        <f>INDEX(Mapping!$H$30:$H$37,MATCH($B23,Mapping!$A$30:$A$37,0))</f>
        <v/>
      </c>
      <c r="K23" s="5">
        <f>INDEX(Mapping!$H$5:$H$20,MATCH($C23,Mapping!$A$5:$A$20,0))</f>
        <v/>
      </c>
      <c r="L23" s="5">
        <f>INDEX(Mapping!$E$45:$E$58,MATCH($G23,Mapping!$A$45:$A$58,0))</f>
        <v/>
      </c>
      <c r="M23" s="5">
        <f>INDEX(Mapping!$D$62:$D$65,MATCH(INDEX(Mapping!$G$5:$G$20,MATCH($C23,Mapping!$A$5:$A$20,0)),Mapping!$A$62:$A$65,0))</f>
        <v/>
      </c>
      <c r="N23" s="36">
        <f>INDEX(Elasticities!$F$4:$I$200,MATCH("inc|"&amp;$E23&amp;"|"&amp;$D23,Elasticities!$A$4:$A$200,0),MATCH(Settings!$C$6,Elasticities!$F$3:$I$3,0))</f>
        <v/>
      </c>
      <c r="O23" s="36">
        <f>INDEX(Elasticities!$F$4:$I$200,MATCH("usg|"&amp;$E23&amp;"|"&amp;$D23,Elasticities!$A$4:$A$200,0),MATCH(Settings!$C$6,Elasticities!$F$3:$I$3,0))</f>
        <v/>
      </c>
      <c r="P23" s="36">
        <f>INDEX(Elasticities!$F$4:$I$200,MATCH("eff|"&amp;$E23&amp;"|"&amp;$D23,Elasticities!$A$4:$A$200,0),MATCH(Settings!$C$6,Elasticities!$F$3:$I$3,0))</f>
        <v/>
      </c>
      <c r="Q23" s="27">
        <f>INDEX(Elasticities!$F$4:$I$200,MATCH("aei|"&amp;$F23&amp;"|"&amp;$D23,Elasticities!$A$4:$A$200,0),MATCH(Settings!$C$6,Elasticities!$F$3:$I$3,0))</f>
        <v/>
      </c>
      <c r="R23" s="5">
        <f>INDEX(Inputs_prices!$E$5:$E$16,MATCH($G23,Inputs_prices!$A$5:$A$16,0))</f>
        <v/>
      </c>
      <c r="S23" s="27">
        <f>INDEX(Inputs_prices!$Q$5:$Q$16,MATCH($G23,Inputs_prices!$A$5:$A$16,0))</f>
        <v/>
      </c>
      <c r="T23" s="29">
        <f>INDEX(EF_GHG!$E$4:$E$1000,MATCH(Settings!$C$4&amp;"|"&amp;$B23&amp;"|"&amp;$H23,EF_GHG!$A$4:$A$1000,0))</f>
        <v/>
      </c>
      <c r="U23" s="47">
        <f>INDEX(EnergyCons!$F$4:$F$5000,MATCH(Settings!$C$4&amp;"|"&amp;Settings!$C$7&amp;"|"&amp;$C23&amp;"|"&amp;$B23,EnergyCons!$A$4:$A$5000,0))</f>
        <v/>
      </c>
    </row>
    <row r="24">
      <c r="A24" s="5">
        <f>$B24&amp;"|"&amp;$C24</f>
        <v/>
      </c>
      <c r="B24" s="8" t="inlineStr">
        <is>
          <t>die</t>
        </is>
      </c>
      <c r="C24" s="8" t="inlineStr">
        <is>
          <t>avi</t>
        </is>
      </c>
      <c r="D24" s="5">
        <f>INDEX(Mapping!$D$5:$D$20,MATCH($C24,Mapping!$A$5:$A$20,0))</f>
        <v/>
      </c>
      <c r="E24" s="5">
        <f>INDEX(Mapping!$C$30:$C$37,MATCH($B24,Mapping!$A$30:$A$37,0))</f>
        <v/>
      </c>
      <c r="F24" s="5">
        <f>INDEX(Mapping!$D$30:$D$37,MATCH($B24,Mapping!$A$30:$A$37,0))</f>
        <v/>
      </c>
      <c r="G24" s="5">
        <f>$B24&amp;"."&amp;IF(INDEX(Mapping!$E$30:$E$37,MATCH($B24,Mapping!$A$30:$A$37,0))="sub",INDEX(Mapping!$F$5:$F$20,MATCH($C24,Mapping!$A$5:$A$20,0)),"all")</f>
        <v/>
      </c>
      <c r="H24" s="5">
        <f>INDEX(Mapping!$E$5:$E$20,MATCH($C24,Mapping!$A$5:$A$20,0))</f>
        <v/>
      </c>
      <c r="I24" s="5">
        <f>INDEX(Mapping!$G$30:$G$37,MATCH($B24,Mapping!$A$30:$A$37,0))</f>
        <v/>
      </c>
      <c r="J24" s="5">
        <f>INDEX(Mapping!$H$30:$H$37,MATCH($B24,Mapping!$A$30:$A$37,0))</f>
        <v/>
      </c>
      <c r="K24" s="5">
        <f>INDEX(Mapping!$H$5:$H$20,MATCH($C24,Mapping!$A$5:$A$20,0))</f>
        <v/>
      </c>
      <c r="L24" s="5">
        <f>INDEX(Mapping!$E$45:$E$58,MATCH($G24,Mapping!$A$45:$A$58,0))</f>
        <v/>
      </c>
      <c r="M24" s="5">
        <f>INDEX(Mapping!$D$62:$D$65,MATCH(INDEX(Mapping!$G$5:$G$20,MATCH($C24,Mapping!$A$5:$A$20,0)),Mapping!$A$62:$A$65,0))</f>
        <v/>
      </c>
      <c r="N24" s="36">
        <f>INDEX(Elasticities!$F$4:$I$200,MATCH("inc|"&amp;$E24&amp;"|"&amp;$D24,Elasticities!$A$4:$A$200,0),MATCH(Settings!$C$6,Elasticities!$F$3:$I$3,0))</f>
        <v/>
      </c>
      <c r="O24" s="36">
        <f>INDEX(Elasticities!$F$4:$I$200,MATCH("usg|"&amp;$E24&amp;"|"&amp;$D24,Elasticities!$A$4:$A$200,0),MATCH(Settings!$C$6,Elasticities!$F$3:$I$3,0))</f>
        <v/>
      </c>
      <c r="P24" s="36">
        <f>INDEX(Elasticities!$F$4:$I$200,MATCH("eff|"&amp;$E24&amp;"|"&amp;$D24,Elasticities!$A$4:$A$200,0),MATCH(Settings!$C$6,Elasticities!$F$3:$I$3,0))</f>
        <v/>
      </c>
      <c r="Q24" s="27">
        <f>INDEX(Elasticities!$F$4:$I$200,MATCH("aei|"&amp;$F24&amp;"|"&amp;$D24,Elasticities!$A$4:$A$200,0),MATCH(Settings!$C$6,Elasticities!$F$3:$I$3,0))</f>
        <v/>
      </c>
      <c r="R24" s="5">
        <f>INDEX(Inputs_prices!$E$5:$E$16,MATCH($G24,Inputs_prices!$A$5:$A$16,0))</f>
        <v/>
      </c>
      <c r="S24" s="27">
        <f>INDEX(Inputs_prices!$Q$5:$Q$16,MATCH($G24,Inputs_prices!$A$5:$A$16,0))</f>
        <v/>
      </c>
      <c r="T24" s="29">
        <f>INDEX(EF_GHG!$E$4:$E$1000,MATCH(Settings!$C$4&amp;"|"&amp;$B24&amp;"|"&amp;$H24,EF_GHG!$A$4:$A$1000,0))</f>
        <v/>
      </c>
      <c r="U24" s="47">
        <f>INDEX(EnergyCons!$F$4:$F$5000,MATCH(Settings!$C$4&amp;"|"&amp;Settings!$C$7&amp;"|"&amp;$C24&amp;"|"&amp;$B24,EnergyCons!$A$4:$A$5000,0))</f>
        <v/>
      </c>
    </row>
    <row r="25">
      <c r="A25" s="5">
        <f>$B25&amp;"|"&amp;$C25</f>
        <v/>
      </c>
      <c r="B25" s="8" t="inlineStr">
        <is>
          <t>lpg</t>
        </is>
      </c>
      <c r="C25" s="8" t="inlineStr">
        <is>
          <t>avi</t>
        </is>
      </c>
      <c r="D25" s="5">
        <f>INDEX(Mapping!$D$5:$D$20,MATCH($C25,Mapping!$A$5:$A$20,0))</f>
        <v/>
      </c>
      <c r="E25" s="5">
        <f>INDEX(Mapping!$C$30:$C$37,MATCH($B25,Mapping!$A$30:$A$37,0))</f>
        <v/>
      </c>
      <c r="F25" s="5">
        <f>INDEX(Mapping!$D$30:$D$37,MATCH($B25,Mapping!$A$30:$A$37,0))</f>
        <v/>
      </c>
      <c r="G25" s="5">
        <f>$B25&amp;"."&amp;IF(INDEX(Mapping!$E$30:$E$37,MATCH($B25,Mapping!$A$30:$A$37,0))="sub",INDEX(Mapping!$F$5:$F$20,MATCH($C25,Mapping!$A$5:$A$20,0)),"all")</f>
        <v/>
      </c>
      <c r="H25" s="5">
        <f>INDEX(Mapping!$E$5:$E$20,MATCH($C25,Mapping!$A$5:$A$20,0))</f>
        <v/>
      </c>
      <c r="I25" s="5">
        <f>INDEX(Mapping!$G$30:$G$37,MATCH($B25,Mapping!$A$30:$A$37,0))</f>
        <v/>
      </c>
      <c r="J25" s="5">
        <f>INDEX(Mapping!$H$30:$H$37,MATCH($B25,Mapping!$A$30:$A$37,0))</f>
        <v/>
      </c>
      <c r="K25" s="5">
        <f>INDEX(Mapping!$H$5:$H$20,MATCH($C25,Mapping!$A$5:$A$20,0))</f>
        <v/>
      </c>
      <c r="L25" s="5">
        <f>INDEX(Mapping!$E$45:$E$58,MATCH($G25,Mapping!$A$45:$A$58,0))</f>
        <v/>
      </c>
      <c r="M25" s="5">
        <f>INDEX(Mapping!$D$62:$D$65,MATCH(INDEX(Mapping!$G$5:$G$20,MATCH($C25,Mapping!$A$5:$A$20,0)),Mapping!$A$62:$A$65,0))</f>
        <v/>
      </c>
      <c r="N25" s="36">
        <f>INDEX(Elasticities!$F$4:$I$200,MATCH("inc|"&amp;$E25&amp;"|"&amp;$D25,Elasticities!$A$4:$A$200,0),MATCH(Settings!$C$6,Elasticities!$F$3:$I$3,0))</f>
        <v/>
      </c>
      <c r="O25" s="36">
        <f>INDEX(Elasticities!$F$4:$I$200,MATCH("usg|"&amp;$E25&amp;"|"&amp;$D25,Elasticities!$A$4:$A$200,0),MATCH(Settings!$C$6,Elasticities!$F$3:$I$3,0))</f>
        <v/>
      </c>
      <c r="P25" s="36">
        <f>INDEX(Elasticities!$F$4:$I$200,MATCH("eff|"&amp;$E25&amp;"|"&amp;$D25,Elasticities!$A$4:$A$200,0),MATCH(Settings!$C$6,Elasticities!$F$3:$I$3,0))</f>
        <v/>
      </c>
      <c r="Q25" s="27">
        <f>INDEX(Elasticities!$F$4:$I$200,MATCH("aei|"&amp;$F25&amp;"|"&amp;$D25,Elasticities!$A$4:$A$200,0),MATCH(Settings!$C$6,Elasticities!$F$3:$I$3,0))</f>
        <v/>
      </c>
      <c r="R25" s="5">
        <f>INDEX(Inputs_prices!$E$5:$E$16,MATCH($G25,Inputs_prices!$A$5:$A$16,0))</f>
        <v/>
      </c>
      <c r="S25" s="27">
        <f>INDEX(Inputs_prices!$Q$5:$Q$16,MATCH($G25,Inputs_prices!$A$5:$A$16,0))</f>
        <v/>
      </c>
      <c r="T25" s="29">
        <f>INDEX(EF_GHG!$E$4:$E$1000,MATCH(Settings!$C$4&amp;"|"&amp;$B25&amp;"|"&amp;$H25,EF_GHG!$A$4:$A$1000,0))</f>
        <v/>
      </c>
      <c r="U25" s="47">
        <f>INDEX(EnergyCons!$F$4:$F$5000,MATCH(Settings!$C$4&amp;"|"&amp;Settings!$C$7&amp;"|"&amp;$C25&amp;"|"&amp;$B25,EnergyCons!$A$4:$A$5000,0))</f>
        <v/>
      </c>
    </row>
    <row r="26">
      <c r="A26" s="5">
        <f>$B26&amp;"|"&amp;$C26</f>
        <v/>
      </c>
      <c r="B26" s="8" t="inlineStr">
        <is>
          <t>ker</t>
        </is>
      </c>
      <c r="C26" s="8" t="inlineStr">
        <is>
          <t>avi</t>
        </is>
      </c>
      <c r="D26" s="5">
        <f>INDEX(Mapping!$D$5:$D$20,MATCH($C26,Mapping!$A$5:$A$20,0))</f>
        <v/>
      </c>
      <c r="E26" s="5">
        <f>INDEX(Mapping!$C$30:$C$37,MATCH($B26,Mapping!$A$30:$A$37,0))</f>
        <v/>
      </c>
      <c r="F26" s="5">
        <f>INDEX(Mapping!$D$30:$D$37,MATCH($B26,Mapping!$A$30:$A$37,0))</f>
        <v/>
      </c>
      <c r="G26" s="5">
        <f>$B26&amp;"."&amp;IF(INDEX(Mapping!$E$30:$E$37,MATCH($B26,Mapping!$A$30:$A$37,0))="sub",INDEX(Mapping!$F$5:$F$20,MATCH($C26,Mapping!$A$5:$A$20,0)),"all")</f>
        <v/>
      </c>
      <c r="H26" s="5">
        <f>INDEX(Mapping!$E$5:$E$20,MATCH($C26,Mapping!$A$5:$A$20,0))</f>
        <v/>
      </c>
      <c r="I26" s="5">
        <f>INDEX(Mapping!$G$30:$G$37,MATCH($B26,Mapping!$A$30:$A$37,0))</f>
        <v/>
      </c>
      <c r="J26" s="5">
        <f>INDEX(Mapping!$H$30:$H$37,MATCH($B26,Mapping!$A$30:$A$37,0))</f>
        <v/>
      </c>
      <c r="K26" s="5">
        <f>INDEX(Mapping!$H$5:$H$20,MATCH($C26,Mapping!$A$5:$A$20,0))</f>
        <v/>
      </c>
      <c r="L26" s="5">
        <f>INDEX(Mapping!$E$45:$E$58,MATCH($G26,Mapping!$A$45:$A$58,0))</f>
        <v/>
      </c>
      <c r="M26" s="5">
        <f>INDEX(Mapping!$D$62:$D$65,MATCH(INDEX(Mapping!$G$5:$G$20,MATCH($C26,Mapping!$A$5:$A$20,0)),Mapping!$A$62:$A$65,0))</f>
        <v/>
      </c>
      <c r="N26" s="36">
        <f>INDEX(Elasticities!$F$4:$I$200,MATCH("inc|"&amp;$E26&amp;"|"&amp;$D26,Elasticities!$A$4:$A$200,0),MATCH(Settings!$C$6,Elasticities!$F$3:$I$3,0))</f>
        <v/>
      </c>
      <c r="O26" s="36">
        <f>INDEX(Elasticities!$F$4:$I$200,MATCH("usg|"&amp;$E26&amp;"|"&amp;$D26,Elasticities!$A$4:$A$200,0),MATCH(Settings!$C$6,Elasticities!$F$3:$I$3,0))</f>
        <v/>
      </c>
      <c r="P26" s="36">
        <f>INDEX(Elasticities!$F$4:$I$200,MATCH("eff|"&amp;$E26&amp;"|"&amp;$D26,Elasticities!$A$4:$A$200,0),MATCH(Settings!$C$6,Elasticities!$F$3:$I$3,0))</f>
        <v/>
      </c>
      <c r="Q26" s="27">
        <f>INDEX(Elasticities!$F$4:$I$200,MATCH("aei|"&amp;$F26&amp;"|"&amp;$D26,Elasticities!$A$4:$A$200,0),MATCH(Settings!$C$6,Elasticities!$F$3:$I$3,0))</f>
        <v/>
      </c>
      <c r="R26" s="5">
        <f>INDEX(Inputs_prices!$E$5:$E$16,MATCH($G26,Inputs_prices!$A$5:$A$16,0))</f>
        <v/>
      </c>
      <c r="S26" s="27">
        <f>INDEX(Inputs_prices!$Q$5:$Q$16,MATCH($G26,Inputs_prices!$A$5:$A$16,0))</f>
        <v/>
      </c>
      <c r="T26" s="29">
        <f>INDEX(EF_GHG!$E$4:$E$1000,MATCH(Settings!$C$4&amp;"|"&amp;$B26&amp;"|"&amp;$H26,EF_GHG!$A$4:$A$1000,0))</f>
        <v/>
      </c>
      <c r="U26" s="47">
        <f>INDEX(EnergyCons!$F$4:$F$5000,MATCH(Settings!$C$4&amp;"|"&amp;Settings!$C$7&amp;"|"&amp;$C26&amp;"|"&amp;$B26,EnergyCons!$A$4:$A$5000,0))</f>
        <v/>
      </c>
    </row>
    <row r="27">
      <c r="A27" s="5">
        <f>$B27&amp;"|"&amp;$C27</f>
        <v/>
      </c>
      <c r="B27" s="8" t="inlineStr">
        <is>
          <t>oop</t>
        </is>
      </c>
      <c r="C27" s="8" t="inlineStr">
        <is>
          <t>avi</t>
        </is>
      </c>
      <c r="D27" s="5">
        <f>INDEX(Mapping!$D$5:$D$20,MATCH($C27,Mapping!$A$5:$A$20,0))</f>
        <v/>
      </c>
      <c r="E27" s="5">
        <f>INDEX(Mapping!$C$30:$C$37,MATCH($B27,Mapping!$A$30:$A$37,0))</f>
        <v/>
      </c>
      <c r="F27" s="5">
        <f>INDEX(Mapping!$D$30:$D$37,MATCH($B27,Mapping!$A$30:$A$37,0))</f>
        <v/>
      </c>
      <c r="G27" s="5">
        <f>$B27&amp;"."&amp;IF(INDEX(Mapping!$E$30:$E$37,MATCH($B27,Mapping!$A$30:$A$37,0))="sub",INDEX(Mapping!$F$5:$F$20,MATCH($C27,Mapping!$A$5:$A$20,0)),"all")</f>
        <v/>
      </c>
      <c r="H27" s="5">
        <f>INDEX(Mapping!$E$5:$E$20,MATCH($C27,Mapping!$A$5:$A$20,0))</f>
        <v/>
      </c>
      <c r="I27" s="5">
        <f>INDEX(Mapping!$G$30:$G$37,MATCH($B27,Mapping!$A$30:$A$37,0))</f>
        <v/>
      </c>
      <c r="J27" s="5">
        <f>INDEX(Mapping!$H$30:$H$37,MATCH($B27,Mapping!$A$30:$A$37,0))</f>
        <v/>
      </c>
      <c r="K27" s="5">
        <f>INDEX(Mapping!$H$5:$H$20,MATCH($C27,Mapping!$A$5:$A$20,0))</f>
        <v/>
      </c>
      <c r="L27" s="5">
        <f>INDEX(Mapping!$E$45:$E$58,MATCH($G27,Mapping!$A$45:$A$58,0))</f>
        <v/>
      </c>
      <c r="M27" s="5">
        <f>INDEX(Mapping!$D$62:$D$65,MATCH(INDEX(Mapping!$G$5:$G$20,MATCH($C27,Mapping!$A$5:$A$20,0)),Mapping!$A$62:$A$65,0))</f>
        <v/>
      </c>
      <c r="N27" s="36">
        <f>INDEX(Elasticities!$F$4:$I$200,MATCH("inc|"&amp;$E27&amp;"|"&amp;$D27,Elasticities!$A$4:$A$200,0),MATCH(Settings!$C$6,Elasticities!$F$3:$I$3,0))</f>
        <v/>
      </c>
      <c r="O27" s="36">
        <f>INDEX(Elasticities!$F$4:$I$200,MATCH("usg|"&amp;$E27&amp;"|"&amp;$D27,Elasticities!$A$4:$A$200,0),MATCH(Settings!$C$6,Elasticities!$F$3:$I$3,0))</f>
        <v/>
      </c>
      <c r="P27" s="36">
        <f>INDEX(Elasticities!$F$4:$I$200,MATCH("eff|"&amp;$E27&amp;"|"&amp;$D27,Elasticities!$A$4:$A$200,0),MATCH(Settings!$C$6,Elasticities!$F$3:$I$3,0))</f>
        <v/>
      </c>
      <c r="Q27" s="27">
        <f>INDEX(Elasticities!$F$4:$I$200,MATCH("aei|"&amp;$F27&amp;"|"&amp;$D27,Elasticities!$A$4:$A$200,0),MATCH(Settings!$C$6,Elasticities!$F$3:$I$3,0))</f>
        <v/>
      </c>
      <c r="R27" s="5">
        <f>INDEX(Inputs_prices!$E$5:$E$16,MATCH($G27,Inputs_prices!$A$5:$A$16,0))</f>
        <v/>
      </c>
      <c r="S27" s="27">
        <f>INDEX(Inputs_prices!$Q$5:$Q$16,MATCH($G27,Inputs_prices!$A$5:$A$16,0))</f>
        <v/>
      </c>
      <c r="T27" s="29">
        <f>INDEX(EF_GHG!$E$4:$E$1000,MATCH(Settings!$C$4&amp;"|"&amp;$B27&amp;"|"&amp;$H27,EF_GHG!$A$4:$A$1000,0))</f>
        <v/>
      </c>
      <c r="U27" s="47">
        <f>INDEX(EnergyCons!$F$4:$F$5000,MATCH(Settings!$C$4&amp;"|"&amp;Settings!$C$7&amp;"|"&amp;$C27&amp;"|"&amp;$B27,EnergyCons!$A$4:$A$5000,0))</f>
        <v/>
      </c>
    </row>
    <row r="28">
      <c r="A28" s="5">
        <f>$B28&amp;"|"&amp;$C28</f>
        <v/>
      </c>
      <c r="B28" s="8" t="inlineStr">
        <is>
          <t>bio</t>
        </is>
      </c>
      <c r="C28" s="8" t="inlineStr">
        <is>
          <t>avi</t>
        </is>
      </c>
      <c r="D28" s="5">
        <f>INDEX(Mapping!$D$5:$D$20,MATCH($C28,Mapping!$A$5:$A$20,0))</f>
        <v/>
      </c>
      <c r="E28" s="5">
        <f>INDEX(Mapping!$C$30:$C$37,MATCH($B28,Mapping!$A$30:$A$37,0))</f>
        <v/>
      </c>
      <c r="F28" s="5">
        <f>INDEX(Mapping!$D$30:$D$37,MATCH($B28,Mapping!$A$30:$A$37,0))</f>
        <v/>
      </c>
      <c r="G28" s="5">
        <f>$B28&amp;"."&amp;IF(INDEX(Mapping!$E$30:$E$37,MATCH($B28,Mapping!$A$30:$A$37,0))="sub",INDEX(Mapping!$F$5:$F$20,MATCH($C28,Mapping!$A$5:$A$20,0)),"all")</f>
        <v/>
      </c>
      <c r="H28" s="5">
        <f>INDEX(Mapping!$E$5:$E$20,MATCH($C28,Mapping!$A$5:$A$20,0))</f>
        <v/>
      </c>
      <c r="I28" s="5">
        <f>INDEX(Mapping!$G$30:$G$37,MATCH($B28,Mapping!$A$30:$A$37,0))</f>
        <v/>
      </c>
      <c r="J28" s="5">
        <f>INDEX(Mapping!$H$30:$H$37,MATCH($B28,Mapping!$A$30:$A$37,0))</f>
        <v/>
      </c>
      <c r="K28" s="5">
        <f>INDEX(Mapping!$H$5:$H$20,MATCH($C28,Mapping!$A$5:$A$20,0))</f>
        <v/>
      </c>
      <c r="L28" s="5">
        <f>INDEX(Mapping!$E$45:$E$58,MATCH($G28,Mapping!$A$45:$A$58,0))</f>
        <v/>
      </c>
      <c r="M28" s="5">
        <f>INDEX(Mapping!$D$62:$D$65,MATCH(INDEX(Mapping!$G$5:$G$20,MATCH($C28,Mapping!$A$5:$A$20,0)),Mapping!$A$62:$A$65,0))</f>
        <v/>
      </c>
      <c r="N28" s="36">
        <f>INDEX(Elasticities!$F$4:$I$200,MATCH("inc|"&amp;$E28&amp;"|"&amp;$D28,Elasticities!$A$4:$A$200,0),MATCH(Settings!$C$6,Elasticities!$F$3:$I$3,0))</f>
        <v/>
      </c>
      <c r="O28" s="36">
        <f>INDEX(Elasticities!$F$4:$I$200,MATCH("usg|"&amp;$E28&amp;"|"&amp;$D28,Elasticities!$A$4:$A$200,0),MATCH(Settings!$C$6,Elasticities!$F$3:$I$3,0))</f>
        <v/>
      </c>
      <c r="P28" s="36">
        <f>INDEX(Elasticities!$F$4:$I$200,MATCH("eff|"&amp;$E28&amp;"|"&amp;$D28,Elasticities!$A$4:$A$200,0),MATCH(Settings!$C$6,Elasticities!$F$3:$I$3,0))</f>
        <v/>
      </c>
      <c r="Q28" s="27">
        <f>INDEX(Elasticities!$F$4:$I$200,MATCH("aei|"&amp;$F28&amp;"|"&amp;$D28,Elasticities!$A$4:$A$200,0),MATCH(Settings!$C$6,Elasticities!$F$3:$I$3,0))</f>
        <v/>
      </c>
      <c r="R28" s="5">
        <f>INDEX(Inputs_prices!$E$5:$E$16,MATCH($G28,Inputs_prices!$A$5:$A$16,0))</f>
        <v/>
      </c>
      <c r="S28" s="27">
        <f>INDEX(Inputs_prices!$Q$5:$Q$16,MATCH($G28,Inputs_prices!$A$5:$A$16,0))</f>
        <v/>
      </c>
      <c r="T28" s="29">
        <f>INDEX(EF_GHG!$E$4:$E$1000,MATCH(Settings!$C$4&amp;"|"&amp;$B28&amp;"|"&amp;$H28,EF_GHG!$A$4:$A$1000,0))</f>
        <v/>
      </c>
      <c r="U28" s="47">
        <f>INDEX(EnergyCons!$F$4:$F$5000,MATCH(Settings!$C$4&amp;"|"&amp;Settings!$C$7&amp;"|"&amp;$C28&amp;"|"&amp;$B28,EnergyCons!$A$4:$A$5000,0))</f>
        <v/>
      </c>
    </row>
    <row r="29">
      <c r="A29" s="5">
        <f>$B29&amp;"|"&amp;$C29</f>
        <v/>
      </c>
      <c r="B29" s="8" t="inlineStr">
        <is>
          <t>coa</t>
        </is>
      </c>
      <c r="C29" s="8" t="inlineStr">
        <is>
          <t>nav</t>
        </is>
      </c>
      <c r="D29" s="5">
        <f>INDEX(Mapping!$D$5:$D$20,MATCH($C29,Mapping!$A$5:$A$20,0))</f>
        <v/>
      </c>
      <c r="E29" s="5">
        <f>INDEX(Mapping!$C$30:$C$37,MATCH($B29,Mapping!$A$30:$A$37,0))</f>
        <v/>
      </c>
      <c r="F29" s="5">
        <f>INDEX(Mapping!$D$30:$D$37,MATCH($B29,Mapping!$A$30:$A$37,0))</f>
        <v/>
      </c>
      <c r="G29" s="5">
        <f>$B29&amp;"."&amp;IF(INDEX(Mapping!$E$30:$E$37,MATCH($B29,Mapping!$A$30:$A$37,0))="sub",INDEX(Mapping!$F$5:$F$20,MATCH($C29,Mapping!$A$5:$A$20,0)),"all")</f>
        <v/>
      </c>
      <c r="H29" s="5">
        <f>INDEX(Mapping!$E$5:$E$20,MATCH($C29,Mapping!$A$5:$A$20,0))</f>
        <v/>
      </c>
      <c r="I29" s="5">
        <f>INDEX(Mapping!$G$30:$G$37,MATCH($B29,Mapping!$A$30:$A$37,0))</f>
        <v/>
      </c>
      <c r="J29" s="5">
        <f>INDEX(Mapping!$H$30:$H$37,MATCH($B29,Mapping!$A$30:$A$37,0))</f>
        <v/>
      </c>
      <c r="K29" s="5">
        <f>INDEX(Mapping!$H$5:$H$20,MATCH($C29,Mapping!$A$5:$A$20,0))</f>
        <v/>
      </c>
      <c r="L29" s="5">
        <f>INDEX(Mapping!$E$45:$E$58,MATCH($G29,Mapping!$A$45:$A$58,0))</f>
        <v/>
      </c>
      <c r="M29" s="5">
        <f>INDEX(Mapping!$D$62:$D$65,MATCH(INDEX(Mapping!$G$5:$G$20,MATCH($C29,Mapping!$A$5:$A$20,0)),Mapping!$A$62:$A$65,0))</f>
        <v/>
      </c>
      <c r="N29" s="36">
        <f>INDEX(Elasticities!$F$4:$I$200,MATCH("inc|"&amp;$E29&amp;"|"&amp;$D29,Elasticities!$A$4:$A$200,0),MATCH(Settings!$C$6,Elasticities!$F$3:$I$3,0))</f>
        <v/>
      </c>
      <c r="O29" s="36">
        <f>INDEX(Elasticities!$F$4:$I$200,MATCH("usg|"&amp;$E29&amp;"|"&amp;$D29,Elasticities!$A$4:$A$200,0),MATCH(Settings!$C$6,Elasticities!$F$3:$I$3,0))</f>
        <v/>
      </c>
      <c r="P29" s="36">
        <f>INDEX(Elasticities!$F$4:$I$200,MATCH("eff|"&amp;$E29&amp;"|"&amp;$D29,Elasticities!$A$4:$A$200,0),MATCH(Settings!$C$6,Elasticities!$F$3:$I$3,0))</f>
        <v/>
      </c>
      <c r="Q29" s="27">
        <f>INDEX(Elasticities!$F$4:$I$200,MATCH("aei|"&amp;$F29&amp;"|"&amp;$D29,Elasticities!$A$4:$A$200,0),MATCH(Settings!$C$6,Elasticities!$F$3:$I$3,0))</f>
        <v/>
      </c>
      <c r="R29" s="5">
        <f>INDEX(Inputs_prices!$E$5:$E$16,MATCH($G29,Inputs_prices!$A$5:$A$16,0))</f>
        <v/>
      </c>
      <c r="S29" s="27">
        <f>INDEX(Inputs_prices!$Q$5:$Q$16,MATCH($G29,Inputs_prices!$A$5:$A$16,0))</f>
        <v/>
      </c>
      <c r="T29" s="29">
        <f>INDEX(EF_GHG!$E$4:$E$1000,MATCH(Settings!$C$4&amp;"|"&amp;$B29&amp;"|"&amp;$H29,EF_GHG!$A$4:$A$1000,0))</f>
        <v/>
      </c>
      <c r="U29" s="47">
        <f>INDEX(EnergyCons!$F$4:$F$5000,MATCH(Settings!$C$4&amp;"|"&amp;Settings!$C$7&amp;"|"&amp;$C29&amp;"|"&amp;$B29,EnergyCons!$A$4:$A$5000,0))</f>
        <v/>
      </c>
    </row>
    <row r="30">
      <c r="A30" s="5">
        <f>$B30&amp;"|"&amp;$C30</f>
        <v/>
      </c>
      <c r="B30" s="8" t="inlineStr">
        <is>
          <t>nga</t>
        </is>
      </c>
      <c r="C30" s="8" t="inlineStr">
        <is>
          <t>nav</t>
        </is>
      </c>
      <c r="D30" s="5">
        <f>INDEX(Mapping!$D$5:$D$20,MATCH($C30,Mapping!$A$5:$A$20,0))</f>
        <v/>
      </c>
      <c r="E30" s="5">
        <f>INDEX(Mapping!$C$30:$C$37,MATCH($B30,Mapping!$A$30:$A$37,0))</f>
        <v/>
      </c>
      <c r="F30" s="5">
        <f>INDEX(Mapping!$D$30:$D$37,MATCH($B30,Mapping!$A$30:$A$37,0))</f>
        <v/>
      </c>
      <c r="G30" s="5">
        <f>$B30&amp;"."&amp;IF(INDEX(Mapping!$E$30:$E$37,MATCH($B30,Mapping!$A$30:$A$37,0))="sub",INDEX(Mapping!$F$5:$F$20,MATCH($C30,Mapping!$A$5:$A$20,0)),"all")</f>
        <v/>
      </c>
      <c r="H30" s="5">
        <f>INDEX(Mapping!$E$5:$E$20,MATCH($C30,Mapping!$A$5:$A$20,0))</f>
        <v/>
      </c>
      <c r="I30" s="5">
        <f>INDEX(Mapping!$G$30:$G$37,MATCH($B30,Mapping!$A$30:$A$37,0))</f>
        <v/>
      </c>
      <c r="J30" s="5">
        <f>INDEX(Mapping!$H$30:$H$37,MATCH($B30,Mapping!$A$30:$A$37,0))</f>
        <v/>
      </c>
      <c r="K30" s="5">
        <f>INDEX(Mapping!$H$5:$H$20,MATCH($C30,Mapping!$A$5:$A$20,0))</f>
        <v/>
      </c>
      <c r="L30" s="5">
        <f>INDEX(Mapping!$E$45:$E$58,MATCH($G30,Mapping!$A$45:$A$58,0))</f>
        <v/>
      </c>
      <c r="M30" s="5">
        <f>INDEX(Mapping!$D$62:$D$65,MATCH(INDEX(Mapping!$G$5:$G$20,MATCH($C30,Mapping!$A$5:$A$20,0)),Mapping!$A$62:$A$65,0))</f>
        <v/>
      </c>
      <c r="N30" s="36">
        <f>INDEX(Elasticities!$F$4:$I$200,MATCH("inc|"&amp;$E30&amp;"|"&amp;$D30,Elasticities!$A$4:$A$200,0),MATCH(Settings!$C$6,Elasticities!$F$3:$I$3,0))</f>
        <v/>
      </c>
      <c r="O30" s="36">
        <f>INDEX(Elasticities!$F$4:$I$200,MATCH("usg|"&amp;$E30&amp;"|"&amp;$D30,Elasticities!$A$4:$A$200,0),MATCH(Settings!$C$6,Elasticities!$F$3:$I$3,0))</f>
        <v/>
      </c>
      <c r="P30" s="36">
        <f>INDEX(Elasticities!$F$4:$I$200,MATCH("eff|"&amp;$E30&amp;"|"&amp;$D30,Elasticities!$A$4:$A$200,0),MATCH(Settings!$C$6,Elasticities!$F$3:$I$3,0))</f>
        <v/>
      </c>
      <c r="Q30" s="27">
        <f>INDEX(Elasticities!$F$4:$I$200,MATCH("aei|"&amp;$F30&amp;"|"&amp;$D30,Elasticities!$A$4:$A$200,0),MATCH(Settings!$C$6,Elasticities!$F$3:$I$3,0))</f>
        <v/>
      </c>
      <c r="R30" s="5">
        <f>INDEX(Inputs_prices!$E$5:$E$16,MATCH($G30,Inputs_prices!$A$5:$A$16,0))</f>
        <v/>
      </c>
      <c r="S30" s="27">
        <f>INDEX(Inputs_prices!$Q$5:$Q$16,MATCH($G30,Inputs_prices!$A$5:$A$16,0))</f>
        <v/>
      </c>
      <c r="T30" s="29">
        <f>INDEX(EF_GHG!$E$4:$E$1000,MATCH(Settings!$C$4&amp;"|"&amp;$B30&amp;"|"&amp;$H30,EF_GHG!$A$4:$A$1000,0))</f>
        <v/>
      </c>
      <c r="U30" s="47">
        <f>INDEX(EnergyCons!$F$4:$F$5000,MATCH(Settings!$C$4&amp;"|"&amp;Settings!$C$7&amp;"|"&amp;$C30&amp;"|"&amp;$B30,EnergyCons!$A$4:$A$5000,0))</f>
        <v/>
      </c>
    </row>
    <row r="31">
      <c r="A31" s="5">
        <f>$B31&amp;"|"&amp;$C31</f>
        <v/>
      </c>
      <c r="B31" s="8" t="inlineStr">
        <is>
          <t>gso</t>
        </is>
      </c>
      <c r="C31" s="8" t="inlineStr">
        <is>
          <t>nav</t>
        </is>
      </c>
      <c r="D31" s="5">
        <f>INDEX(Mapping!$D$5:$D$20,MATCH($C31,Mapping!$A$5:$A$20,0))</f>
        <v/>
      </c>
      <c r="E31" s="5">
        <f>INDEX(Mapping!$C$30:$C$37,MATCH($B31,Mapping!$A$30:$A$37,0))</f>
        <v/>
      </c>
      <c r="F31" s="5">
        <f>INDEX(Mapping!$D$30:$D$37,MATCH($B31,Mapping!$A$30:$A$37,0))</f>
        <v/>
      </c>
      <c r="G31" s="5">
        <f>$B31&amp;"."&amp;IF(INDEX(Mapping!$E$30:$E$37,MATCH($B31,Mapping!$A$30:$A$37,0))="sub",INDEX(Mapping!$F$5:$F$20,MATCH($C31,Mapping!$A$5:$A$20,0)),"all")</f>
        <v/>
      </c>
      <c r="H31" s="5">
        <f>INDEX(Mapping!$E$5:$E$20,MATCH($C31,Mapping!$A$5:$A$20,0))</f>
        <v/>
      </c>
      <c r="I31" s="5">
        <f>INDEX(Mapping!$G$30:$G$37,MATCH($B31,Mapping!$A$30:$A$37,0))</f>
        <v/>
      </c>
      <c r="J31" s="5">
        <f>INDEX(Mapping!$H$30:$H$37,MATCH($B31,Mapping!$A$30:$A$37,0))</f>
        <v/>
      </c>
      <c r="K31" s="5">
        <f>INDEX(Mapping!$H$5:$H$20,MATCH($C31,Mapping!$A$5:$A$20,0))</f>
        <v/>
      </c>
      <c r="L31" s="5">
        <f>INDEX(Mapping!$E$45:$E$58,MATCH($G31,Mapping!$A$45:$A$58,0))</f>
        <v/>
      </c>
      <c r="M31" s="5">
        <f>INDEX(Mapping!$D$62:$D$65,MATCH(INDEX(Mapping!$G$5:$G$20,MATCH($C31,Mapping!$A$5:$A$20,0)),Mapping!$A$62:$A$65,0))</f>
        <v/>
      </c>
      <c r="N31" s="36">
        <f>INDEX(Elasticities!$F$4:$I$200,MATCH("inc|"&amp;$E31&amp;"|"&amp;$D31,Elasticities!$A$4:$A$200,0),MATCH(Settings!$C$6,Elasticities!$F$3:$I$3,0))</f>
        <v/>
      </c>
      <c r="O31" s="36">
        <f>INDEX(Elasticities!$F$4:$I$200,MATCH("usg|"&amp;$E31&amp;"|"&amp;$D31,Elasticities!$A$4:$A$200,0),MATCH(Settings!$C$6,Elasticities!$F$3:$I$3,0))</f>
        <v/>
      </c>
      <c r="P31" s="36">
        <f>INDEX(Elasticities!$F$4:$I$200,MATCH("eff|"&amp;$E31&amp;"|"&amp;$D31,Elasticities!$A$4:$A$200,0),MATCH(Settings!$C$6,Elasticities!$F$3:$I$3,0))</f>
        <v/>
      </c>
      <c r="Q31" s="27">
        <f>INDEX(Elasticities!$F$4:$I$200,MATCH("aei|"&amp;$F31&amp;"|"&amp;$D31,Elasticities!$A$4:$A$200,0),MATCH(Settings!$C$6,Elasticities!$F$3:$I$3,0))</f>
        <v/>
      </c>
      <c r="R31" s="5">
        <f>INDEX(Inputs_prices!$E$5:$E$16,MATCH($G31,Inputs_prices!$A$5:$A$16,0))</f>
        <v/>
      </c>
      <c r="S31" s="27">
        <f>INDEX(Inputs_prices!$Q$5:$Q$16,MATCH($G31,Inputs_prices!$A$5:$A$16,0))</f>
        <v/>
      </c>
      <c r="T31" s="29">
        <f>INDEX(EF_GHG!$E$4:$E$1000,MATCH(Settings!$C$4&amp;"|"&amp;$B31&amp;"|"&amp;$H31,EF_GHG!$A$4:$A$1000,0))</f>
        <v/>
      </c>
      <c r="U31" s="47">
        <f>INDEX(EnergyCons!$F$4:$F$5000,MATCH(Settings!$C$4&amp;"|"&amp;Settings!$C$7&amp;"|"&amp;$C31&amp;"|"&amp;$B31,EnergyCons!$A$4:$A$5000,0))</f>
        <v/>
      </c>
    </row>
    <row r="32">
      <c r="A32" s="5">
        <f>$B32&amp;"|"&amp;$C32</f>
        <v/>
      </c>
      <c r="B32" s="8" t="inlineStr">
        <is>
          <t>die</t>
        </is>
      </c>
      <c r="C32" s="8" t="inlineStr">
        <is>
          <t>nav</t>
        </is>
      </c>
      <c r="D32" s="5">
        <f>INDEX(Mapping!$D$5:$D$20,MATCH($C32,Mapping!$A$5:$A$20,0))</f>
        <v/>
      </c>
      <c r="E32" s="5">
        <f>INDEX(Mapping!$C$30:$C$37,MATCH($B32,Mapping!$A$30:$A$37,0))</f>
        <v/>
      </c>
      <c r="F32" s="5">
        <f>INDEX(Mapping!$D$30:$D$37,MATCH($B32,Mapping!$A$30:$A$37,0))</f>
        <v/>
      </c>
      <c r="G32" s="5">
        <f>$B32&amp;"."&amp;IF(INDEX(Mapping!$E$30:$E$37,MATCH($B32,Mapping!$A$30:$A$37,0))="sub",INDEX(Mapping!$F$5:$F$20,MATCH($C32,Mapping!$A$5:$A$20,0)),"all")</f>
        <v/>
      </c>
      <c r="H32" s="5">
        <f>INDEX(Mapping!$E$5:$E$20,MATCH($C32,Mapping!$A$5:$A$20,0))</f>
        <v/>
      </c>
      <c r="I32" s="5">
        <f>INDEX(Mapping!$G$30:$G$37,MATCH($B32,Mapping!$A$30:$A$37,0))</f>
        <v/>
      </c>
      <c r="J32" s="5">
        <f>INDEX(Mapping!$H$30:$H$37,MATCH($B32,Mapping!$A$30:$A$37,0))</f>
        <v/>
      </c>
      <c r="K32" s="5">
        <f>INDEX(Mapping!$H$5:$H$20,MATCH($C32,Mapping!$A$5:$A$20,0))</f>
        <v/>
      </c>
      <c r="L32" s="5">
        <f>INDEX(Mapping!$E$45:$E$58,MATCH($G32,Mapping!$A$45:$A$58,0))</f>
        <v/>
      </c>
      <c r="M32" s="5">
        <f>INDEX(Mapping!$D$62:$D$65,MATCH(INDEX(Mapping!$G$5:$G$20,MATCH($C32,Mapping!$A$5:$A$20,0)),Mapping!$A$62:$A$65,0))</f>
        <v/>
      </c>
      <c r="N32" s="36">
        <f>INDEX(Elasticities!$F$4:$I$200,MATCH("inc|"&amp;$E32&amp;"|"&amp;$D32,Elasticities!$A$4:$A$200,0),MATCH(Settings!$C$6,Elasticities!$F$3:$I$3,0))</f>
        <v/>
      </c>
      <c r="O32" s="36">
        <f>INDEX(Elasticities!$F$4:$I$200,MATCH("usg|"&amp;$E32&amp;"|"&amp;$D32,Elasticities!$A$4:$A$200,0),MATCH(Settings!$C$6,Elasticities!$F$3:$I$3,0))</f>
        <v/>
      </c>
      <c r="P32" s="36">
        <f>INDEX(Elasticities!$F$4:$I$200,MATCH("eff|"&amp;$E32&amp;"|"&amp;$D32,Elasticities!$A$4:$A$200,0),MATCH(Settings!$C$6,Elasticities!$F$3:$I$3,0))</f>
        <v/>
      </c>
      <c r="Q32" s="27">
        <f>INDEX(Elasticities!$F$4:$I$200,MATCH("aei|"&amp;$F32&amp;"|"&amp;$D32,Elasticities!$A$4:$A$200,0),MATCH(Settings!$C$6,Elasticities!$F$3:$I$3,0))</f>
        <v/>
      </c>
      <c r="R32" s="5">
        <f>INDEX(Inputs_prices!$E$5:$E$16,MATCH($G32,Inputs_prices!$A$5:$A$16,0))</f>
        <v/>
      </c>
      <c r="S32" s="27">
        <f>INDEX(Inputs_prices!$Q$5:$Q$16,MATCH($G32,Inputs_prices!$A$5:$A$16,0))</f>
        <v/>
      </c>
      <c r="T32" s="29">
        <f>INDEX(EF_GHG!$E$4:$E$1000,MATCH(Settings!$C$4&amp;"|"&amp;$B32&amp;"|"&amp;$H32,EF_GHG!$A$4:$A$1000,0))</f>
        <v/>
      </c>
      <c r="U32" s="47">
        <f>INDEX(EnergyCons!$F$4:$F$5000,MATCH(Settings!$C$4&amp;"|"&amp;Settings!$C$7&amp;"|"&amp;$C32&amp;"|"&amp;$B32,EnergyCons!$A$4:$A$5000,0))</f>
        <v/>
      </c>
    </row>
    <row r="33">
      <c r="A33" s="5">
        <f>$B33&amp;"|"&amp;$C33</f>
        <v/>
      </c>
      <c r="B33" s="8" t="inlineStr">
        <is>
          <t>lpg</t>
        </is>
      </c>
      <c r="C33" s="8" t="inlineStr">
        <is>
          <t>nav</t>
        </is>
      </c>
      <c r="D33" s="5">
        <f>INDEX(Mapping!$D$5:$D$20,MATCH($C33,Mapping!$A$5:$A$20,0))</f>
        <v/>
      </c>
      <c r="E33" s="5">
        <f>INDEX(Mapping!$C$30:$C$37,MATCH($B33,Mapping!$A$30:$A$37,0))</f>
        <v/>
      </c>
      <c r="F33" s="5">
        <f>INDEX(Mapping!$D$30:$D$37,MATCH($B33,Mapping!$A$30:$A$37,0))</f>
        <v/>
      </c>
      <c r="G33" s="5">
        <f>$B33&amp;"."&amp;IF(INDEX(Mapping!$E$30:$E$37,MATCH($B33,Mapping!$A$30:$A$37,0))="sub",INDEX(Mapping!$F$5:$F$20,MATCH($C33,Mapping!$A$5:$A$20,0)),"all")</f>
        <v/>
      </c>
      <c r="H33" s="5">
        <f>INDEX(Mapping!$E$5:$E$20,MATCH($C33,Mapping!$A$5:$A$20,0))</f>
        <v/>
      </c>
      <c r="I33" s="5">
        <f>INDEX(Mapping!$G$30:$G$37,MATCH($B33,Mapping!$A$30:$A$37,0))</f>
        <v/>
      </c>
      <c r="J33" s="5">
        <f>INDEX(Mapping!$H$30:$H$37,MATCH($B33,Mapping!$A$30:$A$37,0))</f>
        <v/>
      </c>
      <c r="K33" s="5">
        <f>INDEX(Mapping!$H$5:$H$20,MATCH($C33,Mapping!$A$5:$A$20,0))</f>
        <v/>
      </c>
      <c r="L33" s="5">
        <f>INDEX(Mapping!$E$45:$E$58,MATCH($G33,Mapping!$A$45:$A$58,0))</f>
        <v/>
      </c>
      <c r="M33" s="5">
        <f>INDEX(Mapping!$D$62:$D$65,MATCH(INDEX(Mapping!$G$5:$G$20,MATCH($C33,Mapping!$A$5:$A$20,0)),Mapping!$A$62:$A$65,0))</f>
        <v/>
      </c>
      <c r="N33" s="36">
        <f>INDEX(Elasticities!$F$4:$I$200,MATCH("inc|"&amp;$E33&amp;"|"&amp;$D33,Elasticities!$A$4:$A$200,0),MATCH(Settings!$C$6,Elasticities!$F$3:$I$3,0))</f>
        <v/>
      </c>
      <c r="O33" s="36">
        <f>INDEX(Elasticities!$F$4:$I$200,MATCH("usg|"&amp;$E33&amp;"|"&amp;$D33,Elasticities!$A$4:$A$200,0),MATCH(Settings!$C$6,Elasticities!$F$3:$I$3,0))</f>
        <v/>
      </c>
      <c r="P33" s="36">
        <f>INDEX(Elasticities!$F$4:$I$200,MATCH("eff|"&amp;$E33&amp;"|"&amp;$D33,Elasticities!$A$4:$A$200,0),MATCH(Settings!$C$6,Elasticities!$F$3:$I$3,0))</f>
        <v/>
      </c>
      <c r="Q33" s="27">
        <f>INDEX(Elasticities!$F$4:$I$200,MATCH("aei|"&amp;$F33&amp;"|"&amp;$D33,Elasticities!$A$4:$A$200,0),MATCH(Settings!$C$6,Elasticities!$F$3:$I$3,0))</f>
        <v/>
      </c>
      <c r="R33" s="5">
        <f>INDEX(Inputs_prices!$E$5:$E$16,MATCH($G33,Inputs_prices!$A$5:$A$16,0))</f>
        <v/>
      </c>
      <c r="S33" s="27">
        <f>INDEX(Inputs_prices!$Q$5:$Q$16,MATCH($G33,Inputs_prices!$A$5:$A$16,0))</f>
        <v/>
      </c>
      <c r="T33" s="29">
        <f>INDEX(EF_GHG!$E$4:$E$1000,MATCH(Settings!$C$4&amp;"|"&amp;$B33&amp;"|"&amp;$H33,EF_GHG!$A$4:$A$1000,0))</f>
        <v/>
      </c>
      <c r="U33" s="47">
        <f>INDEX(EnergyCons!$F$4:$F$5000,MATCH(Settings!$C$4&amp;"|"&amp;Settings!$C$7&amp;"|"&amp;$C33&amp;"|"&amp;$B33,EnergyCons!$A$4:$A$5000,0))</f>
        <v/>
      </c>
    </row>
    <row r="34">
      <c r="A34" s="5">
        <f>$B34&amp;"|"&amp;$C34</f>
        <v/>
      </c>
      <c r="B34" s="8" t="inlineStr">
        <is>
          <t>ker</t>
        </is>
      </c>
      <c r="C34" s="8" t="inlineStr">
        <is>
          <t>nav</t>
        </is>
      </c>
      <c r="D34" s="5">
        <f>INDEX(Mapping!$D$5:$D$20,MATCH($C34,Mapping!$A$5:$A$20,0))</f>
        <v/>
      </c>
      <c r="E34" s="5">
        <f>INDEX(Mapping!$C$30:$C$37,MATCH($B34,Mapping!$A$30:$A$37,0))</f>
        <v/>
      </c>
      <c r="F34" s="5">
        <f>INDEX(Mapping!$D$30:$D$37,MATCH($B34,Mapping!$A$30:$A$37,0))</f>
        <v/>
      </c>
      <c r="G34" s="5">
        <f>$B34&amp;"."&amp;IF(INDEX(Mapping!$E$30:$E$37,MATCH($B34,Mapping!$A$30:$A$37,0))="sub",INDEX(Mapping!$F$5:$F$20,MATCH($C34,Mapping!$A$5:$A$20,0)),"all")</f>
        <v/>
      </c>
      <c r="H34" s="5">
        <f>INDEX(Mapping!$E$5:$E$20,MATCH($C34,Mapping!$A$5:$A$20,0))</f>
        <v/>
      </c>
      <c r="I34" s="5">
        <f>INDEX(Mapping!$G$30:$G$37,MATCH($B34,Mapping!$A$30:$A$37,0))</f>
        <v/>
      </c>
      <c r="J34" s="5">
        <f>INDEX(Mapping!$H$30:$H$37,MATCH($B34,Mapping!$A$30:$A$37,0))</f>
        <v/>
      </c>
      <c r="K34" s="5">
        <f>INDEX(Mapping!$H$5:$H$20,MATCH($C34,Mapping!$A$5:$A$20,0))</f>
        <v/>
      </c>
      <c r="L34" s="5">
        <f>INDEX(Mapping!$E$45:$E$58,MATCH($G34,Mapping!$A$45:$A$58,0))</f>
        <v/>
      </c>
      <c r="M34" s="5">
        <f>INDEX(Mapping!$D$62:$D$65,MATCH(INDEX(Mapping!$G$5:$G$20,MATCH($C34,Mapping!$A$5:$A$20,0)),Mapping!$A$62:$A$65,0))</f>
        <v/>
      </c>
      <c r="N34" s="36">
        <f>INDEX(Elasticities!$F$4:$I$200,MATCH("inc|"&amp;$E34&amp;"|"&amp;$D34,Elasticities!$A$4:$A$200,0),MATCH(Settings!$C$6,Elasticities!$F$3:$I$3,0))</f>
        <v/>
      </c>
      <c r="O34" s="36">
        <f>INDEX(Elasticities!$F$4:$I$200,MATCH("usg|"&amp;$E34&amp;"|"&amp;$D34,Elasticities!$A$4:$A$200,0),MATCH(Settings!$C$6,Elasticities!$F$3:$I$3,0))</f>
        <v/>
      </c>
      <c r="P34" s="36">
        <f>INDEX(Elasticities!$F$4:$I$200,MATCH("eff|"&amp;$E34&amp;"|"&amp;$D34,Elasticities!$A$4:$A$200,0),MATCH(Settings!$C$6,Elasticities!$F$3:$I$3,0))</f>
        <v/>
      </c>
      <c r="Q34" s="27">
        <f>INDEX(Elasticities!$F$4:$I$200,MATCH("aei|"&amp;$F34&amp;"|"&amp;$D34,Elasticities!$A$4:$A$200,0),MATCH(Settings!$C$6,Elasticities!$F$3:$I$3,0))</f>
        <v/>
      </c>
      <c r="R34" s="5">
        <f>INDEX(Inputs_prices!$E$5:$E$16,MATCH($G34,Inputs_prices!$A$5:$A$16,0))</f>
        <v/>
      </c>
      <c r="S34" s="27">
        <f>INDEX(Inputs_prices!$Q$5:$Q$16,MATCH($G34,Inputs_prices!$A$5:$A$16,0))</f>
        <v/>
      </c>
      <c r="T34" s="29">
        <f>INDEX(EF_GHG!$E$4:$E$1000,MATCH(Settings!$C$4&amp;"|"&amp;$B34&amp;"|"&amp;$H34,EF_GHG!$A$4:$A$1000,0))</f>
        <v/>
      </c>
      <c r="U34" s="47">
        <f>INDEX(EnergyCons!$F$4:$F$5000,MATCH(Settings!$C$4&amp;"|"&amp;Settings!$C$7&amp;"|"&amp;$C34&amp;"|"&amp;$B34,EnergyCons!$A$4:$A$5000,0))</f>
        <v/>
      </c>
    </row>
    <row r="35">
      <c r="A35" s="5">
        <f>$B35&amp;"|"&amp;$C35</f>
        <v/>
      </c>
      <c r="B35" s="8" t="inlineStr">
        <is>
          <t>oop</t>
        </is>
      </c>
      <c r="C35" s="8" t="inlineStr">
        <is>
          <t>nav</t>
        </is>
      </c>
      <c r="D35" s="5">
        <f>INDEX(Mapping!$D$5:$D$20,MATCH($C35,Mapping!$A$5:$A$20,0))</f>
        <v/>
      </c>
      <c r="E35" s="5">
        <f>INDEX(Mapping!$C$30:$C$37,MATCH($B35,Mapping!$A$30:$A$37,0))</f>
        <v/>
      </c>
      <c r="F35" s="5">
        <f>INDEX(Mapping!$D$30:$D$37,MATCH($B35,Mapping!$A$30:$A$37,0))</f>
        <v/>
      </c>
      <c r="G35" s="5">
        <f>$B35&amp;"."&amp;IF(INDEX(Mapping!$E$30:$E$37,MATCH($B35,Mapping!$A$30:$A$37,0))="sub",INDEX(Mapping!$F$5:$F$20,MATCH($C35,Mapping!$A$5:$A$20,0)),"all")</f>
        <v/>
      </c>
      <c r="H35" s="5">
        <f>INDEX(Mapping!$E$5:$E$20,MATCH($C35,Mapping!$A$5:$A$20,0))</f>
        <v/>
      </c>
      <c r="I35" s="5">
        <f>INDEX(Mapping!$G$30:$G$37,MATCH($B35,Mapping!$A$30:$A$37,0))</f>
        <v/>
      </c>
      <c r="J35" s="5">
        <f>INDEX(Mapping!$H$30:$H$37,MATCH($B35,Mapping!$A$30:$A$37,0))</f>
        <v/>
      </c>
      <c r="K35" s="5">
        <f>INDEX(Mapping!$H$5:$H$20,MATCH($C35,Mapping!$A$5:$A$20,0))</f>
        <v/>
      </c>
      <c r="L35" s="5">
        <f>INDEX(Mapping!$E$45:$E$58,MATCH($G35,Mapping!$A$45:$A$58,0))</f>
        <v/>
      </c>
      <c r="M35" s="5">
        <f>INDEX(Mapping!$D$62:$D$65,MATCH(INDEX(Mapping!$G$5:$G$20,MATCH($C35,Mapping!$A$5:$A$20,0)),Mapping!$A$62:$A$65,0))</f>
        <v/>
      </c>
      <c r="N35" s="36">
        <f>INDEX(Elasticities!$F$4:$I$200,MATCH("inc|"&amp;$E35&amp;"|"&amp;$D35,Elasticities!$A$4:$A$200,0),MATCH(Settings!$C$6,Elasticities!$F$3:$I$3,0))</f>
        <v/>
      </c>
      <c r="O35" s="36">
        <f>INDEX(Elasticities!$F$4:$I$200,MATCH("usg|"&amp;$E35&amp;"|"&amp;$D35,Elasticities!$A$4:$A$200,0),MATCH(Settings!$C$6,Elasticities!$F$3:$I$3,0))</f>
        <v/>
      </c>
      <c r="P35" s="36">
        <f>INDEX(Elasticities!$F$4:$I$200,MATCH("eff|"&amp;$E35&amp;"|"&amp;$D35,Elasticities!$A$4:$A$200,0),MATCH(Settings!$C$6,Elasticities!$F$3:$I$3,0))</f>
        <v/>
      </c>
      <c r="Q35" s="27">
        <f>INDEX(Elasticities!$F$4:$I$200,MATCH("aei|"&amp;$F35&amp;"|"&amp;$D35,Elasticities!$A$4:$A$200,0),MATCH(Settings!$C$6,Elasticities!$F$3:$I$3,0))</f>
        <v/>
      </c>
      <c r="R35" s="5">
        <f>INDEX(Inputs_prices!$E$5:$E$16,MATCH($G35,Inputs_prices!$A$5:$A$16,0))</f>
        <v/>
      </c>
      <c r="S35" s="27">
        <f>INDEX(Inputs_prices!$Q$5:$Q$16,MATCH($G35,Inputs_prices!$A$5:$A$16,0))</f>
        <v/>
      </c>
      <c r="T35" s="29">
        <f>INDEX(EF_GHG!$E$4:$E$1000,MATCH(Settings!$C$4&amp;"|"&amp;$B35&amp;"|"&amp;$H35,EF_GHG!$A$4:$A$1000,0))</f>
        <v/>
      </c>
      <c r="U35" s="47">
        <f>INDEX(EnergyCons!$F$4:$F$5000,MATCH(Settings!$C$4&amp;"|"&amp;Settings!$C$7&amp;"|"&amp;$C35&amp;"|"&amp;$B35,EnergyCons!$A$4:$A$5000,0))</f>
        <v/>
      </c>
    </row>
    <row r="36">
      <c r="A36" s="5">
        <f>$B36&amp;"|"&amp;$C36</f>
        <v/>
      </c>
      <c r="B36" s="8" t="inlineStr">
        <is>
          <t>bio</t>
        </is>
      </c>
      <c r="C36" s="8" t="inlineStr">
        <is>
          <t>nav</t>
        </is>
      </c>
      <c r="D36" s="5">
        <f>INDEX(Mapping!$D$5:$D$20,MATCH($C36,Mapping!$A$5:$A$20,0))</f>
        <v/>
      </c>
      <c r="E36" s="5">
        <f>INDEX(Mapping!$C$30:$C$37,MATCH($B36,Mapping!$A$30:$A$37,0))</f>
        <v/>
      </c>
      <c r="F36" s="5">
        <f>INDEX(Mapping!$D$30:$D$37,MATCH($B36,Mapping!$A$30:$A$37,0))</f>
        <v/>
      </c>
      <c r="G36" s="5">
        <f>$B36&amp;"."&amp;IF(INDEX(Mapping!$E$30:$E$37,MATCH($B36,Mapping!$A$30:$A$37,0))="sub",INDEX(Mapping!$F$5:$F$20,MATCH($C36,Mapping!$A$5:$A$20,0)),"all")</f>
        <v/>
      </c>
      <c r="H36" s="5">
        <f>INDEX(Mapping!$E$5:$E$20,MATCH($C36,Mapping!$A$5:$A$20,0))</f>
        <v/>
      </c>
      <c r="I36" s="5">
        <f>INDEX(Mapping!$G$30:$G$37,MATCH($B36,Mapping!$A$30:$A$37,0))</f>
        <v/>
      </c>
      <c r="J36" s="5">
        <f>INDEX(Mapping!$H$30:$H$37,MATCH($B36,Mapping!$A$30:$A$37,0))</f>
        <v/>
      </c>
      <c r="K36" s="5">
        <f>INDEX(Mapping!$H$5:$H$20,MATCH($C36,Mapping!$A$5:$A$20,0))</f>
        <v/>
      </c>
      <c r="L36" s="5">
        <f>INDEX(Mapping!$E$45:$E$58,MATCH($G36,Mapping!$A$45:$A$58,0))</f>
        <v/>
      </c>
      <c r="M36" s="5">
        <f>INDEX(Mapping!$D$62:$D$65,MATCH(INDEX(Mapping!$G$5:$G$20,MATCH($C36,Mapping!$A$5:$A$20,0)),Mapping!$A$62:$A$65,0))</f>
        <v/>
      </c>
      <c r="N36" s="36">
        <f>INDEX(Elasticities!$F$4:$I$200,MATCH("inc|"&amp;$E36&amp;"|"&amp;$D36,Elasticities!$A$4:$A$200,0),MATCH(Settings!$C$6,Elasticities!$F$3:$I$3,0))</f>
        <v/>
      </c>
      <c r="O36" s="36">
        <f>INDEX(Elasticities!$F$4:$I$200,MATCH("usg|"&amp;$E36&amp;"|"&amp;$D36,Elasticities!$A$4:$A$200,0),MATCH(Settings!$C$6,Elasticities!$F$3:$I$3,0))</f>
        <v/>
      </c>
      <c r="P36" s="36">
        <f>INDEX(Elasticities!$F$4:$I$200,MATCH("eff|"&amp;$E36&amp;"|"&amp;$D36,Elasticities!$A$4:$A$200,0),MATCH(Settings!$C$6,Elasticities!$F$3:$I$3,0))</f>
        <v/>
      </c>
      <c r="Q36" s="27">
        <f>INDEX(Elasticities!$F$4:$I$200,MATCH("aei|"&amp;$F36&amp;"|"&amp;$D36,Elasticities!$A$4:$A$200,0),MATCH(Settings!$C$6,Elasticities!$F$3:$I$3,0))</f>
        <v/>
      </c>
      <c r="R36" s="5">
        <f>INDEX(Inputs_prices!$E$5:$E$16,MATCH($G36,Inputs_prices!$A$5:$A$16,0))</f>
        <v/>
      </c>
      <c r="S36" s="27">
        <f>INDEX(Inputs_prices!$Q$5:$Q$16,MATCH($G36,Inputs_prices!$A$5:$A$16,0))</f>
        <v/>
      </c>
      <c r="T36" s="29">
        <f>INDEX(EF_GHG!$E$4:$E$1000,MATCH(Settings!$C$4&amp;"|"&amp;$B36&amp;"|"&amp;$H36,EF_GHG!$A$4:$A$1000,0))</f>
        <v/>
      </c>
      <c r="U36" s="47">
        <f>INDEX(EnergyCons!$F$4:$F$5000,MATCH(Settings!$C$4&amp;"|"&amp;Settings!$C$7&amp;"|"&amp;$C36&amp;"|"&amp;$B36,EnergyCons!$A$4:$A$5000,0))</f>
        <v/>
      </c>
    </row>
    <row r="37">
      <c r="A37" s="5">
        <f>$B37&amp;"|"&amp;$C37</f>
        <v/>
      </c>
      <c r="B37" s="8" t="inlineStr">
        <is>
          <t>coa</t>
        </is>
      </c>
      <c r="C37" s="8" t="inlineStr">
        <is>
          <t>res</t>
        </is>
      </c>
      <c r="D37" s="5">
        <f>INDEX(Mapping!$D$5:$D$20,MATCH($C37,Mapping!$A$5:$A$20,0))</f>
        <v/>
      </c>
      <c r="E37" s="5">
        <f>INDEX(Mapping!$C$30:$C$37,MATCH($B37,Mapping!$A$30:$A$37,0))</f>
        <v/>
      </c>
      <c r="F37" s="5">
        <f>INDEX(Mapping!$D$30:$D$37,MATCH($B37,Mapping!$A$30:$A$37,0))</f>
        <v/>
      </c>
      <c r="G37" s="5">
        <f>$B37&amp;"."&amp;IF(INDEX(Mapping!$E$30:$E$37,MATCH($B37,Mapping!$A$30:$A$37,0))="sub",INDEX(Mapping!$F$5:$F$20,MATCH($C37,Mapping!$A$5:$A$20,0)),"all")</f>
        <v/>
      </c>
      <c r="H37" s="5">
        <f>INDEX(Mapping!$E$5:$E$20,MATCH($C37,Mapping!$A$5:$A$20,0))</f>
        <v/>
      </c>
      <c r="I37" s="5">
        <f>INDEX(Mapping!$G$30:$G$37,MATCH($B37,Mapping!$A$30:$A$37,0))</f>
        <v/>
      </c>
      <c r="J37" s="5">
        <f>INDEX(Mapping!$H$30:$H$37,MATCH($B37,Mapping!$A$30:$A$37,0))</f>
        <v/>
      </c>
      <c r="K37" s="5">
        <f>INDEX(Mapping!$H$5:$H$20,MATCH($C37,Mapping!$A$5:$A$20,0))</f>
        <v/>
      </c>
      <c r="L37" s="5">
        <f>INDEX(Mapping!$E$45:$E$58,MATCH($G37,Mapping!$A$45:$A$58,0))</f>
        <v/>
      </c>
      <c r="M37" s="5">
        <f>INDEX(Mapping!$D$62:$D$65,MATCH(INDEX(Mapping!$G$5:$G$20,MATCH($C37,Mapping!$A$5:$A$20,0)),Mapping!$A$62:$A$65,0))</f>
        <v/>
      </c>
      <c r="N37" s="36">
        <f>INDEX(Elasticities!$F$4:$I$200,MATCH("inc|"&amp;$E37&amp;"|"&amp;$D37,Elasticities!$A$4:$A$200,0),MATCH(Settings!$C$6,Elasticities!$F$3:$I$3,0))</f>
        <v/>
      </c>
      <c r="O37" s="36">
        <f>INDEX(Elasticities!$F$4:$I$200,MATCH("usg|"&amp;$E37&amp;"|"&amp;$D37,Elasticities!$A$4:$A$200,0),MATCH(Settings!$C$6,Elasticities!$F$3:$I$3,0))</f>
        <v/>
      </c>
      <c r="P37" s="36">
        <f>INDEX(Elasticities!$F$4:$I$200,MATCH("eff|"&amp;$E37&amp;"|"&amp;$D37,Elasticities!$A$4:$A$200,0),MATCH(Settings!$C$6,Elasticities!$F$3:$I$3,0))</f>
        <v/>
      </c>
      <c r="Q37" s="27">
        <f>INDEX(Elasticities!$F$4:$I$200,MATCH("aei|"&amp;$F37&amp;"|"&amp;$D37,Elasticities!$A$4:$A$200,0),MATCH(Settings!$C$6,Elasticities!$F$3:$I$3,0))</f>
        <v/>
      </c>
      <c r="R37" s="5">
        <f>INDEX(Inputs_prices!$E$5:$E$16,MATCH($G37,Inputs_prices!$A$5:$A$16,0))</f>
        <v/>
      </c>
      <c r="S37" s="27">
        <f>INDEX(Inputs_prices!$Q$5:$Q$16,MATCH($G37,Inputs_prices!$A$5:$A$16,0))</f>
        <v/>
      </c>
      <c r="T37" s="29">
        <f>INDEX(EF_GHG!$E$4:$E$1000,MATCH(Settings!$C$4&amp;"|"&amp;$B37&amp;"|"&amp;$H37,EF_GHG!$A$4:$A$1000,0))</f>
        <v/>
      </c>
      <c r="U37" s="47">
        <f>INDEX(EnergyCons!$F$4:$F$5000,MATCH(Settings!$C$4&amp;"|"&amp;Settings!$C$7&amp;"|"&amp;$C37&amp;"|"&amp;$B37,EnergyCons!$A$4:$A$5000,0))</f>
        <v/>
      </c>
    </row>
    <row r="38">
      <c r="A38" s="5">
        <f>$B38&amp;"|"&amp;$C38</f>
        <v/>
      </c>
      <c r="B38" s="8" t="inlineStr">
        <is>
          <t>nga</t>
        </is>
      </c>
      <c r="C38" s="8" t="inlineStr">
        <is>
          <t>res</t>
        </is>
      </c>
      <c r="D38" s="5">
        <f>INDEX(Mapping!$D$5:$D$20,MATCH($C38,Mapping!$A$5:$A$20,0))</f>
        <v/>
      </c>
      <c r="E38" s="5">
        <f>INDEX(Mapping!$C$30:$C$37,MATCH($B38,Mapping!$A$30:$A$37,0))</f>
        <v/>
      </c>
      <c r="F38" s="5">
        <f>INDEX(Mapping!$D$30:$D$37,MATCH($B38,Mapping!$A$30:$A$37,0))</f>
        <v/>
      </c>
      <c r="G38" s="5">
        <f>$B38&amp;"."&amp;IF(INDEX(Mapping!$E$30:$E$37,MATCH($B38,Mapping!$A$30:$A$37,0))="sub",INDEX(Mapping!$F$5:$F$20,MATCH($C38,Mapping!$A$5:$A$20,0)),"all")</f>
        <v/>
      </c>
      <c r="H38" s="5">
        <f>INDEX(Mapping!$E$5:$E$20,MATCH($C38,Mapping!$A$5:$A$20,0))</f>
        <v/>
      </c>
      <c r="I38" s="5">
        <f>INDEX(Mapping!$G$30:$G$37,MATCH($B38,Mapping!$A$30:$A$37,0))</f>
        <v/>
      </c>
      <c r="J38" s="5">
        <f>INDEX(Mapping!$H$30:$H$37,MATCH($B38,Mapping!$A$30:$A$37,0))</f>
        <v/>
      </c>
      <c r="K38" s="5">
        <f>INDEX(Mapping!$H$5:$H$20,MATCH($C38,Mapping!$A$5:$A$20,0))</f>
        <v/>
      </c>
      <c r="L38" s="5">
        <f>INDEX(Mapping!$E$45:$E$58,MATCH($G38,Mapping!$A$45:$A$58,0))</f>
        <v/>
      </c>
      <c r="M38" s="5">
        <f>INDEX(Mapping!$D$62:$D$65,MATCH(INDEX(Mapping!$G$5:$G$20,MATCH($C38,Mapping!$A$5:$A$20,0)),Mapping!$A$62:$A$65,0))</f>
        <v/>
      </c>
      <c r="N38" s="36">
        <f>INDEX(Elasticities!$F$4:$I$200,MATCH("inc|"&amp;$E38&amp;"|"&amp;$D38,Elasticities!$A$4:$A$200,0),MATCH(Settings!$C$6,Elasticities!$F$3:$I$3,0))</f>
        <v/>
      </c>
      <c r="O38" s="36">
        <f>INDEX(Elasticities!$F$4:$I$200,MATCH("usg|"&amp;$E38&amp;"|"&amp;$D38,Elasticities!$A$4:$A$200,0),MATCH(Settings!$C$6,Elasticities!$F$3:$I$3,0))</f>
        <v/>
      </c>
      <c r="P38" s="36">
        <f>INDEX(Elasticities!$F$4:$I$200,MATCH("eff|"&amp;$E38&amp;"|"&amp;$D38,Elasticities!$A$4:$A$200,0),MATCH(Settings!$C$6,Elasticities!$F$3:$I$3,0))</f>
        <v/>
      </c>
      <c r="Q38" s="27">
        <f>INDEX(Elasticities!$F$4:$I$200,MATCH("aei|"&amp;$F38&amp;"|"&amp;$D38,Elasticities!$A$4:$A$200,0),MATCH(Settings!$C$6,Elasticities!$F$3:$I$3,0))</f>
        <v/>
      </c>
      <c r="R38" s="5">
        <f>INDEX(Inputs_prices!$E$5:$E$16,MATCH($G38,Inputs_prices!$A$5:$A$16,0))</f>
        <v/>
      </c>
      <c r="S38" s="27">
        <f>INDEX(Inputs_prices!$Q$5:$Q$16,MATCH($G38,Inputs_prices!$A$5:$A$16,0))</f>
        <v/>
      </c>
      <c r="T38" s="29">
        <f>INDEX(EF_GHG!$E$4:$E$1000,MATCH(Settings!$C$4&amp;"|"&amp;$B38&amp;"|"&amp;$H38,EF_GHG!$A$4:$A$1000,0))</f>
        <v/>
      </c>
      <c r="U38" s="47">
        <f>INDEX(EnergyCons!$F$4:$F$5000,MATCH(Settings!$C$4&amp;"|"&amp;Settings!$C$7&amp;"|"&amp;$C38&amp;"|"&amp;$B38,EnergyCons!$A$4:$A$5000,0))</f>
        <v/>
      </c>
    </row>
    <row r="39">
      <c r="A39" s="5">
        <f>$B39&amp;"|"&amp;$C39</f>
        <v/>
      </c>
      <c r="B39" s="8" t="inlineStr">
        <is>
          <t>gso</t>
        </is>
      </c>
      <c r="C39" s="8" t="inlineStr">
        <is>
          <t>res</t>
        </is>
      </c>
      <c r="D39" s="5">
        <f>INDEX(Mapping!$D$5:$D$20,MATCH($C39,Mapping!$A$5:$A$20,0))</f>
        <v/>
      </c>
      <c r="E39" s="5">
        <f>INDEX(Mapping!$C$30:$C$37,MATCH($B39,Mapping!$A$30:$A$37,0))</f>
        <v/>
      </c>
      <c r="F39" s="5">
        <f>INDEX(Mapping!$D$30:$D$37,MATCH($B39,Mapping!$A$30:$A$37,0))</f>
        <v/>
      </c>
      <c r="G39" s="5">
        <f>$B39&amp;"."&amp;IF(INDEX(Mapping!$E$30:$E$37,MATCH($B39,Mapping!$A$30:$A$37,0))="sub",INDEX(Mapping!$F$5:$F$20,MATCH($C39,Mapping!$A$5:$A$20,0)),"all")</f>
        <v/>
      </c>
      <c r="H39" s="5">
        <f>INDEX(Mapping!$E$5:$E$20,MATCH($C39,Mapping!$A$5:$A$20,0))</f>
        <v/>
      </c>
      <c r="I39" s="5">
        <f>INDEX(Mapping!$G$30:$G$37,MATCH($B39,Mapping!$A$30:$A$37,0))</f>
        <v/>
      </c>
      <c r="J39" s="5">
        <f>INDEX(Mapping!$H$30:$H$37,MATCH($B39,Mapping!$A$30:$A$37,0))</f>
        <v/>
      </c>
      <c r="K39" s="5">
        <f>INDEX(Mapping!$H$5:$H$20,MATCH($C39,Mapping!$A$5:$A$20,0))</f>
        <v/>
      </c>
      <c r="L39" s="5">
        <f>INDEX(Mapping!$E$45:$E$58,MATCH($G39,Mapping!$A$45:$A$58,0))</f>
        <v/>
      </c>
      <c r="M39" s="5">
        <f>INDEX(Mapping!$D$62:$D$65,MATCH(INDEX(Mapping!$G$5:$G$20,MATCH($C39,Mapping!$A$5:$A$20,0)),Mapping!$A$62:$A$65,0))</f>
        <v/>
      </c>
      <c r="N39" s="36">
        <f>INDEX(Elasticities!$F$4:$I$200,MATCH("inc|"&amp;$E39&amp;"|"&amp;$D39,Elasticities!$A$4:$A$200,0),MATCH(Settings!$C$6,Elasticities!$F$3:$I$3,0))</f>
        <v/>
      </c>
      <c r="O39" s="36">
        <f>INDEX(Elasticities!$F$4:$I$200,MATCH("usg|"&amp;$E39&amp;"|"&amp;$D39,Elasticities!$A$4:$A$200,0),MATCH(Settings!$C$6,Elasticities!$F$3:$I$3,0))</f>
        <v/>
      </c>
      <c r="P39" s="36">
        <f>INDEX(Elasticities!$F$4:$I$200,MATCH("eff|"&amp;$E39&amp;"|"&amp;$D39,Elasticities!$A$4:$A$200,0),MATCH(Settings!$C$6,Elasticities!$F$3:$I$3,0))</f>
        <v/>
      </c>
      <c r="Q39" s="27">
        <f>INDEX(Elasticities!$F$4:$I$200,MATCH("aei|"&amp;$F39&amp;"|"&amp;$D39,Elasticities!$A$4:$A$200,0),MATCH(Settings!$C$6,Elasticities!$F$3:$I$3,0))</f>
        <v/>
      </c>
      <c r="R39" s="5">
        <f>INDEX(Inputs_prices!$E$5:$E$16,MATCH($G39,Inputs_prices!$A$5:$A$16,0))</f>
        <v/>
      </c>
      <c r="S39" s="27">
        <f>INDEX(Inputs_prices!$Q$5:$Q$16,MATCH($G39,Inputs_prices!$A$5:$A$16,0))</f>
        <v/>
      </c>
      <c r="T39" s="29">
        <f>INDEX(EF_GHG!$E$4:$E$1000,MATCH(Settings!$C$4&amp;"|"&amp;$B39&amp;"|"&amp;$H39,EF_GHG!$A$4:$A$1000,0))</f>
        <v/>
      </c>
      <c r="U39" s="47">
        <f>INDEX(EnergyCons!$F$4:$F$5000,MATCH(Settings!$C$4&amp;"|"&amp;Settings!$C$7&amp;"|"&amp;$C39&amp;"|"&amp;$B39,EnergyCons!$A$4:$A$5000,0))</f>
        <v/>
      </c>
    </row>
    <row r="40">
      <c r="A40" s="5">
        <f>$B40&amp;"|"&amp;$C40</f>
        <v/>
      </c>
      <c r="B40" s="8" t="inlineStr">
        <is>
          <t>die</t>
        </is>
      </c>
      <c r="C40" s="8" t="inlineStr">
        <is>
          <t>res</t>
        </is>
      </c>
      <c r="D40" s="5">
        <f>INDEX(Mapping!$D$5:$D$20,MATCH($C40,Mapping!$A$5:$A$20,0))</f>
        <v/>
      </c>
      <c r="E40" s="5">
        <f>INDEX(Mapping!$C$30:$C$37,MATCH($B40,Mapping!$A$30:$A$37,0))</f>
        <v/>
      </c>
      <c r="F40" s="5">
        <f>INDEX(Mapping!$D$30:$D$37,MATCH($B40,Mapping!$A$30:$A$37,0))</f>
        <v/>
      </c>
      <c r="G40" s="5">
        <f>$B40&amp;"."&amp;IF(INDEX(Mapping!$E$30:$E$37,MATCH($B40,Mapping!$A$30:$A$37,0))="sub",INDEX(Mapping!$F$5:$F$20,MATCH($C40,Mapping!$A$5:$A$20,0)),"all")</f>
        <v/>
      </c>
      <c r="H40" s="5">
        <f>INDEX(Mapping!$E$5:$E$20,MATCH($C40,Mapping!$A$5:$A$20,0))</f>
        <v/>
      </c>
      <c r="I40" s="5">
        <f>INDEX(Mapping!$G$30:$G$37,MATCH($B40,Mapping!$A$30:$A$37,0))</f>
        <v/>
      </c>
      <c r="J40" s="5">
        <f>INDEX(Mapping!$H$30:$H$37,MATCH($B40,Mapping!$A$30:$A$37,0))</f>
        <v/>
      </c>
      <c r="K40" s="5">
        <f>INDEX(Mapping!$H$5:$H$20,MATCH($C40,Mapping!$A$5:$A$20,0))</f>
        <v/>
      </c>
      <c r="L40" s="5">
        <f>INDEX(Mapping!$E$45:$E$58,MATCH($G40,Mapping!$A$45:$A$58,0))</f>
        <v/>
      </c>
      <c r="M40" s="5">
        <f>INDEX(Mapping!$D$62:$D$65,MATCH(INDEX(Mapping!$G$5:$G$20,MATCH($C40,Mapping!$A$5:$A$20,0)),Mapping!$A$62:$A$65,0))</f>
        <v/>
      </c>
      <c r="N40" s="36">
        <f>INDEX(Elasticities!$F$4:$I$200,MATCH("inc|"&amp;$E40&amp;"|"&amp;$D40,Elasticities!$A$4:$A$200,0),MATCH(Settings!$C$6,Elasticities!$F$3:$I$3,0))</f>
        <v/>
      </c>
      <c r="O40" s="36">
        <f>INDEX(Elasticities!$F$4:$I$200,MATCH("usg|"&amp;$E40&amp;"|"&amp;$D40,Elasticities!$A$4:$A$200,0),MATCH(Settings!$C$6,Elasticities!$F$3:$I$3,0))</f>
        <v/>
      </c>
      <c r="P40" s="36">
        <f>INDEX(Elasticities!$F$4:$I$200,MATCH("eff|"&amp;$E40&amp;"|"&amp;$D40,Elasticities!$A$4:$A$200,0),MATCH(Settings!$C$6,Elasticities!$F$3:$I$3,0))</f>
        <v/>
      </c>
      <c r="Q40" s="27">
        <f>INDEX(Elasticities!$F$4:$I$200,MATCH("aei|"&amp;$F40&amp;"|"&amp;$D40,Elasticities!$A$4:$A$200,0),MATCH(Settings!$C$6,Elasticities!$F$3:$I$3,0))</f>
        <v/>
      </c>
      <c r="R40" s="5">
        <f>INDEX(Inputs_prices!$E$5:$E$16,MATCH($G40,Inputs_prices!$A$5:$A$16,0))</f>
        <v/>
      </c>
      <c r="S40" s="27">
        <f>INDEX(Inputs_prices!$Q$5:$Q$16,MATCH($G40,Inputs_prices!$A$5:$A$16,0))</f>
        <v/>
      </c>
      <c r="T40" s="29">
        <f>INDEX(EF_GHG!$E$4:$E$1000,MATCH(Settings!$C$4&amp;"|"&amp;$B40&amp;"|"&amp;$H40,EF_GHG!$A$4:$A$1000,0))</f>
        <v/>
      </c>
      <c r="U40" s="47">
        <f>INDEX(EnergyCons!$F$4:$F$5000,MATCH(Settings!$C$4&amp;"|"&amp;Settings!$C$7&amp;"|"&amp;$C40&amp;"|"&amp;$B40,EnergyCons!$A$4:$A$5000,0))</f>
        <v/>
      </c>
    </row>
    <row r="41">
      <c r="A41" s="5">
        <f>$B41&amp;"|"&amp;$C41</f>
        <v/>
      </c>
      <c r="B41" s="8" t="inlineStr">
        <is>
          <t>lpg</t>
        </is>
      </c>
      <c r="C41" s="8" t="inlineStr">
        <is>
          <t>res</t>
        </is>
      </c>
      <c r="D41" s="5">
        <f>INDEX(Mapping!$D$5:$D$20,MATCH($C41,Mapping!$A$5:$A$20,0))</f>
        <v/>
      </c>
      <c r="E41" s="5">
        <f>INDEX(Mapping!$C$30:$C$37,MATCH($B41,Mapping!$A$30:$A$37,0))</f>
        <v/>
      </c>
      <c r="F41" s="5">
        <f>INDEX(Mapping!$D$30:$D$37,MATCH($B41,Mapping!$A$30:$A$37,0))</f>
        <v/>
      </c>
      <c r="G41" s="5">
        <f>$B41&amp;"."&amp;IF(INDEX(Mapping!$E$30:$E$37,MATCH($B41,Mapping!$A$30:$A$37,0))="sub",INDEX(Mapping!$F$5:$F$20,MATCH($C41,Mapping!$A$5:$A$20,0)),"all")</f>
        <v/>
      </c>
      <c r="H41" s="5">
        <f>INDEX(Mapping!$E$5:$E$20,MATCH($C41,Mapping!$A$5:$A$20,0))</f>
        <v/>
      </c>
      <c r="I41" s="5">
        <f>INDEX(Mapping!$G$30:$G$37,MATCH($B41,Mapping!$A$30:$A$37,0))</f>
        <v/>
      </c>
      <c r="J41" s="5">
        <f>INDEX(Mapping!$H$30:$H$37,MATCH($B41,Mapping!$A$30:$A$37,0))</f>
        <v/>
      </c>
      <c r="K41" s="5">
        <f>INDEX(Mapping!$H$5:$H$20,MATCH($C41,Mapping!$A$5:$A$20,0))</f>
        <v/>
      </c>
      <c r="L41" s="5">
        <f>INDEX(Mapping!$E$45:$E$58,MATCH($G41,Mapping!$A$45:$A$58,0))</f>
        <v/>
      </c>
      <c r="M41" s="5">
        <f>INDEX(Mapping!$D$62:$D$65,MATCH(INDEX(Mapping!$G$5:$G$20,MATCH($C41,Mapping!$A$5:$A$20,0)),Mapping!$A$62:$A$65,0))</f>
        <v/>
      </c>
      <c r="N41" s="36">
        <f>INDEX(Elasticities!$F$4:$I$200,MATCH("inc|"&amp;$E41&amp;"|"&amp;$D41,Elasticities!$A$4:$A$200,0),MATCH(Settings!$C$6,Elasticities!$F$3:$I$3,0))</f>
        <v/>
      </c>
      <c r="O41" s="36">
        <f>INDEX(Elasticities!$F$4:$I$200,MATCH("usg|"&amp;$E41&amp;"|"&amp;$D41,Elasticities!$A$4:$A$200,0),MATCH(Settings!$C$6,Elasticities!$F$3:$I$3,0))</f>
        <v/>
      </c>
      <c r="P41" s="36">
        <f>INDEX(Elasticities!$F$4:$I$200,MATCH("eff|"&amp;$E41&amp;"|"&amp;$D41,Elasticities!$A$4:$A$200,0),MATCH(Settings!$C$6,Elasticities!$F$3:$I$3,0))</f>
        <v/>
      </c>
      <c r="Q41" s="27">
        <f>INDEX(Elasticities!$F$4:$I$200,MATCH("aei|"&amp;$F41&amp;"|"&amp;$D41,Elasticities!$A$4:$A$200,0),MATCH(Settings!$C$6,Elasticities!$F$3:$I$3,0))</f>
        <v/>
      </c>
      <c r="R41" s="5">
        <f>INDEX(Inputs_prices!$E$5:$E$16,MATCH($G41,Inputs_prices!$A$5:$A$16,0))</f>
        <v/>
      </c>
      <c r="S41" s="27">
        <f>INDEX(Inputs_prices!$Q$5:$Q$16,MATCH($G41,Inputs_prices!$A$5:$A$16,0))</f>
        <v/>
      </c>
      <c r="T41" s="29">
        <f>INDEX(EF_GHG!$E$4:$E$1000,MATCH(Settings!$C$4&amp;"|"&amp;$B41&amp;"|"&amp;$H41,EF_GHG!$A$4:$A$1000,0))</f>
        <v/>
      </c>
      <c r="U41" s="47">
        <f>INDEX(EnergyCons!$F$4:$F$5000,MATCH(Settings!$C$4&amp;"|"&amp;Settings!$C$7&amp;"|"&amp;$C41&amp;"|"&amp;$B41,EnergyCons!$A$4:$A$5000,0))</f>
        <v/>
      </c>
    </row>
    <row r="42">
      <c r="A42" s="5">
        <f>$B42&amp;"|"&amp;$C42</f>
        <v/>
      </c>
      <c r="B42" s="8" t="inlineStr">
        <is>
          <t>ker</t>
        </is>
      </c>
      <c r="C42" s="8" t="inlineStr">
        <is>
          <t>res</t>
        </is>
      </c>
      <c r="D42" s="5">
        <f>INDEX(Mapping!$D$5:$D$20,MATCH($C42,Mapping!$A$5:$A$20,0))</f>
        <v/>
      </c>
      <c r="E42" s="5">
        <f>INDEX(Mapping!$C$30:$C$37,MATCH($B42,Mapping!$A$30:$A$37,0))</f>
        <v/>
      </c>
      <c r="F42" s="5">
        <f>INDEX(Mapping!$D$30:$D$37,MATCH($B42,Mapping!$A$30:$A$37,0))</f>
        <v/>
      </c>
      <c r="G42" s="5">
        <f>$B42&amp;"."&amp;IF(INDEX(Mapping!$E$30:$E$37,MATCH($B42,Mapping!$A$30:$A$37,0))="sub",INDEX(Mapping!$F$5:$F$20,MATCH($C42,Mapping!$A$5:$A$20,0)),"all")</f>
        <v/>
      </c>
      <c r="H42" s="5">
        <f>INDEX(Mapping!$E$5:$E$20,MATCH($C42,Mapping!$A$5:$A$20,0))</f>
        <v/>
      </c>
      <c r="I42" s="5">
        <f>INDEX(Mapping!$G$30:$G$37,MATCH($B42,Mapping!$A$30:$A$37,0))</f>
        <v/>
      </c>
      <c r="J42" s="5">
        <f>INDEX(Mapping!$H$30:$H$37,MATCH($B42,Mapping!$A$30:$A$37,0))</f>
        <v/>
      </c>
      <c r="K42" s="5">
        <f>INDEX(Mapping!$H$5:$H$20,MATCH($C42,Mapping!$A$5:$A$20,0))</f>
        <v/>
      </c>
      <c r="L42" s="5">
        <f>INDEX(Mapping!$E$45:$E$58,MATCH($G42,Mapping!$A$45:$A$58,0))</f>
        <v/>
      </c>
      <c r="M42" s="5">
        <f>INDEX(Mapping!$D$62:$D$65,MATCH(INDEX(Mapping!$G$5:$G$20,MATCH($C42,Mapping!$A$5:$A$20,0)),Mapping!$A$62:$A$65,0))</f>
        <v/>
      </c>
      <c r="N42" s="36">
        <f>INDEX(Elasticities!$F$4:$I$200,MATCH("inc|"&amp;$E42&amp;"|"&amp;$D42,Elasticities!$A$4:$A$200,0),MATCH(Settings!$C$6,Elasticities!$F$3:$I$3,0))</f>
        <v/>
      </c>
      <c r="O42" s="36">
        <f>INDEX(Elasticities!$F$4:$I$200,MATCH("usg|"&amp;$E42&amp;"|"&amp;$D42,Elasticities!$A$4:$A$200,0),MATCH(Settings!$C$6,Elasticities!$F$3:$I$3,0))</f>
        <v/>
      </c>
      <c r="P42" s="36">
        <f>INDEX(Elasticities!$F$4:$I$200,MATCH("eff|"&amp;$E42&amp;"|"&amp;$D42,Elasticities!$A$4:$A$200,0),MATCH(Settings!$C$6,Elasticities!$F$3:$I$3,0))</f>
        <v/>
      </c>
      <c r="Q42" s="27">
        <f>INDEX(Elasticities!$F$4:$I$200,MATCH("aei|"&amp;$F42&amp;"|"&amp;$D42,Elasticities!$A$4:$A$200,0),MATCH(Settings!$C$6,Elasticities!$F$3:$I$3,0))</f>
        <v/>
      </c>
      <c r="R42" s="5">
        <f>INDEX(Inputs_prices!$E$5:$E$16,MATCH($G42,Inputs_prices!$A$5:$A$16,0))</f>
        <v/>
      </c>
      <c r="S42" s="27">
        <f>INDEX(Inputs_prices!$Q$5:$Q$16,MATCH($G42,Inputs_prices!$A$5:$A$16,0))</f>
        <v/>
      </c>
      <c r="T42" s="29">
        <f>INDEX(EF_GHG!$E$4:$E$1000,MATCH(Settings!$C$4&amp;"|"&amp;$B42&amp;"|"&amp;$H42,EF_GHG!$A$4:$A$1000,0))</f>
        <v/>
      </c>
      <c r="U42" s="47">
        <f>INDEX(EnergyCons!$F$4:$F$5000,MATCH(Settings!$C$4&amp;"|"&amp;Settings!$C$7&amp;"|"&amp;$C42&amp;"|"&amp;$B42,EnergyCons!$A$4:$A$5000,0))</f>
        <v/>
      </c>
    </row>
    <row r="43">
      <c r="A43" s="5">
        <f>$B43&amp;"|"&amp;$C43</f>
        <v/>
      </c>
      <c r="B43" s="8" t="inlineStr">
        <is>
          <t>oop</t>
        </is>
      </c>
      <c r="C43" s="8" t="inlineStr">
        <is>
          <t>res</t>
        </is>
      </c>
      <c r="D43" s="5">
        <f>INDEX(Mapping!$D$5:$D$20,MATCH($C43,Mapping!$A$5:$A$20,0))</f>
        <v/>
      </c>
      <c r="E43" s="5">
        <f>INDEX(Mapping!$C$30:$C$37,MATCH($B43,Mapping!$A$30:$A$37,0))</f>
        <v/>
      </c>
      <c r="F43" s="5">
        <f>INDEX(Mapping!$D$30:$D$37,MATCH($B43,Mapping!$A$30:$A$37,0))</f>
        <v/>
      </c>
      <c r="G43" s="5">
        <f>$B43&amp;"."&amp;IF(INDEX(Mapping!$E$30:$E$37,MATCH($B43,Mapping!$A$30:$A$37,0))="sub",INDEX(Mapping!$F$5:$F$20,MATCH($C43,Mapping!$A$5:$A$20,0)),"all")</f>
        <v/>
      </c>
      <c r="H43" s="5">
        <f>INDEX(Mapping!$E$5:$E$20,MATCH($C43,Mapping!$A$5:$A$20,0))</f>
        <v/>
      </c>
      <c r="I43" s="5">
        <f>INDEX(Mapping!$G$30:$G$37,MATCH($B43,Mapping!$A$30:$A$37,0))</f>
        <v/>
      </c>
      <c r="J43" s="5">
        <f>INDEX(Mapping!$H$30:$H$37,MATCH($B43,Mapping!$A$30:$A$37,0))</f>
        <v/>
      </c>
      <c r="K43" s="5">
        <f>INDEX(Mapping!$H$5:$H$20,MATCH($C43,Mapping!$A$5:$A$20,0))</f>
        <v/>
      </c>
      <c r="L43" s="5">
        <f>INDEX(Mapping!$E$45:$E$58,MATCH($G43,Mapping!$A$45:$A$58,0))</f>
        <v/>
      </c>
      <c r="M43" s="5">
        <f>INDEX(Mapping!$D$62:$D$65,MATCH(INDEX(Mapping!$G$5:$G$20,MATCH($C43,Mapping!$A$5:$A$20,0)),Mapping!$A$62:$A$65,0))</f>
        <v/>
      </c>
      <c r="N43" s="36">
        <f>INDEX(Elasticities!$F$4:$I$200,MATCH("inc|"&amp;$E43&amp;"|"&amp;$D43,Elasticities!$A$4:$A$200,0),MATCH(Settings!$C$6,Elasticities!$F$3:$I$3,0))</f>
        <v/>
      </c>
      <c r="O43" s="36">
        <f>INDEX(Elasticities!$F$4:$I$200,MATCH("usg|"&amp;$E43&amp;"|"&amp;$D43,Elasticities!$A$4:$A$200,0),MATCH(Settings!$C$6,Elasticities!$F$3:$I$3,0))</f>
        <v/>
      </c>
      <c r="P43" s="36">
        <f>INDEX(Elasticities!$F$4:$I$200,MATCH("eff|"&amp;$E43&amp;"|"&amp;$D43,Elasticities!$A$4:$A$200,0),MATCH(Settings!$C$6,Elasticities!$F$3:$I$3,0))</f>
        <v/>
      </c>
      <c r="Q43" s="27">
        <f>INDEX(Elasticities!$F$4:$I$200,MATCH("aei|"&amp;$F43&amp;"|"&amp;$D43,Elasticities!$A$4:$A$200,0),MATCH(Settings!$C$6,Elasticities!$F$3:$I$3,0))</f>
        <v/>
      </c>
      <c r="R43" s="5">
        <f>INDEX(Inputs_prices!$E$5:$E$16,MATCH($G43,Inputs_prices!$A$5:$A$16,0))</f>
        <v/>
      </c>
      <c r="S43" s="27">
        <f>INDEX(Inputs_prices!$Q$5:$Q$16,MATCH($G43,Inputs_prices!$A$5:$A$16,0))</f>
        <v/>
      </c>
      <c r="T43" s="29">
        <f>INDEX(EF_GHG!$E$4:$E$1000,MATCH(Settings!$C$4&amp;"|"&amp;$B43&amp;"|"&amp;$H43,EF_GHG!$A$4:$A$1000,0))</f>
        <v/>
      </c>
      <c r="U43" s="47">
        <f>INDEX(EnergyCons!$F$4:$F$5000,MATCH(Settings!$C$4&amp;"|"&amp;Settings!$C$7&amp;"|"&amp;$C43&amp;"|"&amp;$B43,EnergyCons!$A$4:$A$5000,0))</f>
        <v/>
      </c>
    </row>
    <row r="44">
      <c r="A44" s="5">
        <f>$B44&amp;"|"&amp;$C44</f>
        <v/>
      </c>
      <c r="B44" s="8" t="inlineStr">
        <is>
          <t>bio</t>
        </is>
      </c>
      <c r="C44" s="8" t="inlineStr">
        <is>
          <t>res</t>
        </is>
      </c>
      <c r="D44" s="5">
        <f>INDEX(Mapping!$D$5:$D$20,MATCH($C44,Mapping!$A$5:$A$20,0))</f>
        <v/>
      </c>
      <c r="E44" s="5">
        <f>INDEX(Mapping!$C$30:$C$37,MATCH($B44,Mapping!$A$30:$A$37,0))</f>
        <v/>
      </c>
      <c r="F44" s="5">
        <f>INDEX(Mapping!$D$30:$D$37,MATCH($B44,Mapping!$A$30:$A$37,0))</f>
        <v/>
      </c>
      <c r="G44" s="5">
        <f>$B44&amp;"."&amp;IF(INDEX(Mapping!$E$30:$E$37,MATCH($B44,Mapping!$A$30:$A$37,0))="sub",INDEX(Mapping!$F$5:$F$20,MATCH($C44,Mapping!$A$5:$A$20,0)),"all")</f>
        <v/>
      </c>
      <c r="H44" s="5">
        <f>INDEX(Mapping!$E$5:$E$20,MATCH($C44,Mapping!$A$5:$A$20,0))</f>
        <v/>
      </c>
      <c r="I44" s="5">
        <f>INDEX(Mapping!$G$30:$G$37,MATCH($B44,Mapping!$A$30:$A$37,0))</f>
        <v/>
      </c>
      <c r="J44" s="5">
        <f>INDEX(Mapping!$H$30:$H$37,MATCH($B44,Mapping!$A$30:$A$37,0))</f>
        <v/>
      </c>
      <c r="K44" s="5">
        <f>INDEX(Mapping!$H$5:$H$20,MATCH($C44,Mapping!$A$5:$A$20,0))</f>
        <v/>
      </c>
      <c r="L44" s="5">
        <f>INDEX(Mapping!$E$45:$E$58,MATCH($G44,Mapping!$A$45:$A$58,0))</f>
        <v/>
      </c>
      <c r="M44" s="5">
        <f>INDEX(Mapping!$D$62:$D$65,MATCH(INDEX(Mapping!$G$5:$G$20,MATCH($C44,Mapping!$A$5:$A$20,0)),Mapping!$A$62:$A$65,0))</f>
        <v/>
      </c>
      <c r="N44" s="36">
        <f>INDEX(Elasticities!$F$4:$I$200,MATCH("inc|"&amp;$E44&amp;"|"&amp;$D44,Elasticities!$A$4:$A$200,0),MATCH(Settings!$C$6,Elasticities!$F$3:$I$3,0))</f>
        <v/>
      </c>
      <c r="O44" s="36">
        <f>INDEX(Elasticities!$F$4:$I$200,MATCH("usg|"&amp;$E44&amp;"|"&amp;$D44,Elasticities!$A$4:$A$200,0),MATCH(Settings!$C$6,Elasticities!$F$3:$I$3,0))</f>
        <v/>
      </c>
      <c r="P44" s="36">
        <f>INDEX(Elasticities!$F$4:$I$200,MATCH("eff|"&amp;$E44&amp;"|"&amp;$D44,Elasticities!$A$4:$A$200,0),MATCH(Settings!$C$6,Elasticities!$F$3:$I$3,0))</f>
        <v/>
      </c>
      <c r="Q44" s="27">
        <f>INDEX(Elasticities!$F$4:$I$200,MATCH("aei|"&amp;$F44&amp;"|"&amp;$D44,Elasticities!$A$4:$A$200,0),MATCH(Settings!$C$6,Elasticities!$F$3:$I$3,0))</f>
        <v/>
      </c>
      <c r="R44" s="5">
        <f>INDEX(Inputs_prices!$E$5:$E$16,MATCH($G44,Inputs_prices!$A$5:$A$16,0))</f>
        <v/>
      </c>
      <c r="S44" s="27">
        <f>INDEX(Inputs_prices!$Q$5:$Q$16,MATCH($G44,Inputs_prices!$A$5:$A$16,0))</f>
        <v/>
      </c>
      <c r="T44" s="29">
        <f>INDEX(EF_GHG!$E$4:$E$1000,MATCH(Settings!$C$4&amp;"|"&amp;$B44&amp;"|"&amp;$H44,EF_GHG!$A$4:$A$1000,0))</f>
        <v/>
      </c>
      <c r="U44" s="47">
        <f>INDEX(EnergyCons!$F$4:$F$5000,MATCH(Settings!$C$4&amp;"|"&amp;Settings!$C$7&amp;"|"&amp;$C44&amp;"|"&amp;$B44,EnergyCons!$A$4:$A$5000,0))</f>
        <v/>
      </c>
    </row>
    <row r="45">
      <c r="A45" s="5">
        <f>$B45&amp;"|"&amp;$C45</f>
        <v/>
      </c>
      <c r="B45" s="8" t="inlineStr">
        <is>
          <t>coa</t>
        </is>
      </c>
      <c r="C45" s="8" t="inlineStr">
        <is>
          <t>foo</t>
        </is>
      </c>
      <c r="D45" s="5">
        <f>INDEX(Mapping!$D$5:$D$20,MATCH($C45,Mapping!$A$5:$A$20,0))</f>
        <v/>
      </c>
      <c r="E45" s="5">
        <f>INDEX(Mapping!$C$30:$C$37,MATCH($B45,Mapping!$A$30:$A$37,0))</f>
        <v/>
      </c>
      <c r="F45" s="5">
        <f>INDEX(Mapping!$D$30:$D$37,MATCH($B45,Mapping!$A$30:$A$37,0))</f>
        <v/>
      </c>
      <c r="G45" s="5">
        <f>$B45&amp;"."&amp;IF(INDEX(Mapping!$E$30:$E$37,MATCH($B45,Mapping!$A$30:$A$37,0))="sub",INDEX(Mapping!$F$5:$F$20,MATCH($C45,Mapping!$A$5:$A$20,0)),"all")</f>
        <v/>
      </c>
      <c r="H45" s="5">
        <f>INDEX(Mapping!$E$5:$E$20,MATCH($C45,Mapping!$A$5:$A$20,0))</f>
        <v/>
      </c>
      <c r="I45" s="5">
        <f>INDEX(Mapping!$G$30:$G$37,MATCH($B45,Mapping!$A$30:$A$37,0))</f>
        <v/>
      </c>
      <c r="J45" s="5">
        <f>INDEX(Mapping!$H$30:$H$37,MATCH($B45,Mapping!$A$30:$A$37,0))</f>
        <v/>
      </c>
      <c r="K45" s="5">
        <f>INDEX(Mapping!$H$5:$H$20,MATCH($C45,Mapping!$A$5:$A$20,0))</f>
        <v/>
      </c>
      <c r="L45" s="5">
        <f>INDEX(Mapping!$E$45:$E$58,MATCH($G45,Mapping!$A$45:$A$58,0))</f>
        <v/>
      </c>
      <c r="M45" s="5">
        <f>INDEX(Mapping!$D$62:$D$65,MATCH(INDEX(Mapping!$G$5:$G$20,MATCH($C45,Mapping!$A$5:$A$20,0)),Mapping!$A$62:$A$65,0))</f>
        <v/>
      </c>
      <c r="N45" s="36">
        <f>INDEX(Elasticities!$F$4:$I$200,MATCH("inc|"&amp;$E45&amp;"|"&amp;$D45,Elasticities!$A$4:$A$200,0),MATCH(Settings!$C$6,Elasticities!$F$3:$I$3,0))</f>
        <v/>
      </c>
      <c r="O45" s="36">
        <f>INDEX(Elasticities!$F$4:$I$200,MATCH("usg|"&amp;$E45&amp;"|"&amp;$D45,Elasticities!$A$4:$A$200,0),MATCH(Settings!$C$6,Elasticities!$F$3:$I$3,0))</f>
        <v/>
      </c>
      <c r="P45" s="36">
        <f>INDEX(Elasticities!$F$4:$I$200,MATCH("eff|"&amp;$E45&amp;"|"&amp;$D45,Elasticities!$A$4:$A$200,0),MATCH(Settings!$C$6,Elasticities!$F$3:$I$3,0))</f>
        <v/>
      </c>
      <c r="Q45" s="27">
        <f>INDEX(Elasticities!$F$4:$I$200,MATCH("aei|"&amp;$F45&amp;"|"&amp;$D45,Elasticities!$A$4:$A$200,0),MATCH(Settings!$C$6,Elasticities!$F$3:$I$3,0))</f>
        <v/>
      </c>
      <c r="R45" s="5">
        <f>INDEX(Inputs_prices!$E$5:$E$16,MATCH($G45,Inputs_prices!$A$5:$A$16,0))</f>
        <v/>
      </c>
      <c r="S45" s="27">
        <f>INDEX(Inputs_prices!$Q$5:$Q$16,MATCH($G45,Inputs_prices!$A$5:$A$16,0))</f>
        <v/>
      </c>
      <c r="T45" s="29">
        <f>INDEX(EF_GHG!$E$4:$E$1000,MATCH(Settings!$C$4&amp;"|"&amp;$B45&amp;"|"&amp;$H45,EF_GHG!$A$4:$A$1000,0))</f>
        <v/>
      </c>
      <c r="U45" s="47">
        <f>INDEX(EnergyCons!$F$4:$F$5000,MATCH(Settings!$C$4&amp;"|"&amp;Settings!$C$7&amp;"|"&amp;$C45&amp;"|"&amp;$B45,EnergyCons!$A$4:$A$5000,0))</f>
        <v/>
      </c>
    </row>
    <row r="46">
      <c r="A46" s="5">
        <f>$B46&amp;"|"&amp;$C46</f>
        <v/>
      </c>
      <c r="B46" s="8" t="inlineStr">
        <is>
          <t>nga</t>
        </is>
      </c>
      <c r="C46" s="8" t="inlineStr">
        <is>
          <t>foo</t>
        </is>
      </c>
      <c r="D46" s="5">
        <f>INDEX(Mapping!$D$5:$D$20,MATCH($C46,Mapping!$A$5:$A$20,0))</f>
        <v/>
      </c>
      <c r="E46" s="5">
        <f>INDEX(Mapping!$C$30:$C$37,MATCH($B46,Mapping!$A$30:$A$37,0))</f>
        <v/>
      </c>
      <c r="F46" s="5">
        <f>INDEX(Mapping!$D$30:$D$37,MATCH($B46,Mapping!$A$30:$A$37,0))</f>
        <v/>
      </c>
      <c r="G46" s="5">
        <f>$B46&amp;"."&amp;IF(INDEX(Mapping!$E$30:$E$37,MATCH($B46,Mapping!$A$30:$A$37,0))="sub",INDEX(Mapping!$F$5:$F$20,MATCH($C46,Mapping!$A$5:$A$20,0)),"all")</f>
        <v/>
      </c>
      <c r="H46" s="5">
        <f>INDEX(Mapping!$E$5:$E$20,MATCH($C46,Mapping!$A$5:$A$20,0))</f>
        <v/>
      </c>
      <c r="I46" s="5">
        <f>INDEX(Mapping!$G$30:$G$37,MATCH($B46,Mapping!$A$30:$A$37,0))</f>
        <v/>
      </c>
      <c r="J46" s="5">
        <f>INDEX(Mapping!$H$30:$H$37,MATCH($B46,Mapping!$A$30:$A$37,0))</f>
        <v/>
      </c>
      <c r="K46" s="5">
        <f>INDEX(Mapping!$H$5:$H$20,MATCH($C46,Mapping!$A$5:$A$20,0))</f>
        <v/>
      </c>
      <c r="L46" s="5">
        <f>INDEX(Mapping!$E$45:$E$58,MATCH($G46,Mapping!$A$45:$A$58,0))</f>
        <v/>
      </c>
      <c r="M46" s="5">
        <f>INDEX(Mapping!$D$62:$D$65,MATCH(INDEX(Mapping!$G$5:$G$20,MATCH($C46,Mapping!$A$5:$A$20,0)),Mapping!$A$62:$A$65,0))</f>
        <v/>
      </c>
      <c r="N46" s="36">
        <f>INDEX(Elasticities!$F$4:$I$200,MATCH("inc|"&amp;$E46&amp;"|"&amp;$D46,Elasticities!$A$4:$A$200,0),MATCH(Settings!$C$6,Elasticities!$F$3:$I$3,0))</f>
        <v/>
      </c>
      <c r="O46" s="36">
        <f>INDEX(Elasticities!$F$4:$I$200,MATCH("usg|"&amp;$E46&amp;"|"&amp;$D46,Elasticities!$A$4:$A$200,0),MATCH(Settings!$C$6,Elasticities!$F$3:$I$3,0))</f>
        <v/>
      </c>
      <c r="P46" s="36">
        <f>INDEX(Elasticities!$F$4:$I$200,MATCH("eff|"&amp;$E46&amp;"|"&amp;$D46,Elasticities!$A$4:$A$200,0),MATCH(Settings!$C$6,Elasticities!$F$3:$I$3,0))</f>
        <v/>
      </c>
      <c r="Q46" s="27">
        <f>INDEX(Elasticities!$F$4:$I$200,MATCH("aei|"&amp;$F46&amp;"|"&amp;$D46,Elasticities!$A$4:$A$200,0),MATCH(Settings!$C$6,Elasticities!$F$3:$I$3,0))</f>
        <v/>
      </c>
      <c r="R46" s="5">
        <f>INDEX(Inputs_prices!$E$5:$E$16,MATCH($G46,Inputs_prices!$A$5:$A$16,0))</f>
        <v/>
      </c>
      <c r="S46" s="27">
        <f>INDEX(Inputs_prices!$Q$5:$Q$16,MATCH($G46,Inputs_prices!$A$5:$A$16,0))</f>
        <v/>
      </c>
      <c r="T46" s="29">
        <f>INDEX(EF_GHG!$E$4:$E$1000,MATCH(Settings!$C$4&amp;"|"&amp;$B46&amp;"|"&amp;$H46,EF_GHG!$A$4:$A$1000,0))</f>
        <v/>
      </c>
      <c r="U46" s="47">
        <f>INDEX(EnergyCons!$F$4:$F$5000,MATCH(Settings!$C$4&amp;"|"&amp;Settings!$C$7&amp;"|"&amp;$C46&amp;"|"&amp;$B46,EnergyCons!$A$4:$A$5000,0))</f>
        <v/>
      </c>
    </row>
    <row r="47">
      <c r="A47" s="5">
        <f>$B47&amp;"|"&amp;$C47</f>
        <v/>
      </c>
      <c r="B47" s="8" t="inlineStr">
        <is>
          <t>gso</t>
        </is>
      </c>
      <c r="C47" s="8" t="inlineStr">
        <is>
          <t>foo</t>
        </is>
      </c>
      <c r="D47" s="5">
        <f>INDEX(Mapping!$D$5:$D$20,MATCH($C47,Mapping!$A$5:$A$20,0))</f>
        <v/>
      </c>
      <c r="E47" s="5">
        <f>INDEX(Mapping!$C$30:$C$37,MATCH($B47,Mapping!$A$30:$A$37,0))</f>
        <v/>
      </c>
      <c r="F47" s="5">
        <f>INDEX(Mapping!$D$30:$D$37,MATCH($B47,Mapping!$A$30:$A$37,0))</f>
        <v/>
      </c>
      <c r="G47" s="5">
        <f>$B47&amp;"."&amp;IF(INDEX(Mapping!$E$30:$E$37,MATCH($B47,Mapping!$A$30:$A$37,0))="sub",INDEX(Mapping!$F$5:$F$20,MATCH($C47,Mapping!$A$5:$A$20,0)),"all")</f>
        <v/>
      </c>
      <c r="H47" s="5">
        <f>INDEX(Mapping!$E$5:$E$20,MATCH($C47,Mapping!$A$5:$A$20,0))</f>
        <v/>
      </c>
      <c r="I47" s="5">
        <f>INDEX(Mapping!$G$30:$G$37,MATCH($B47,Mapping!$A$30:$A$37,0))</f>
        <v/>
      </c>
      <c r="J47" s="5">
        <f>INDEX(Mapping!$H$30:$H$37,MATCH($B47,Mapping!$A$30:$A$37,0))</f>
        <v/>
      </c>
      <c r="K47" s="5">
        <f>INDEX(Mapping!$H$5:$H$20,MATCH($C47,Mapping!$A$5:$A$20,0))</f>
        <v/>
      </c>
      <c r="L47" s="5">
        <f>INDEX(Mapping!$E$45:$E$58,MATCH($G47,Mapping!$A$45:$A$58,0))</f>
        <v/>
      </c>
      <c r="M47" s="5">
        <f>INDEX(Mapping!$D$62:$D$65,MATCH(INDEX(Mapping!$G$5:$G$20,MATCH($C47,Mapping!$A$5:$A$20,0)),Mapping!$A$62:$A$65,0))</f>
        <v/>
      </c>
      <c r="N47" s="36">
        <f>INDEX(Elasticities!$F$4:$I$200,MATCH("inc|"&amp;$E47&amp;"|"&amp;$D47,Elasticities!$A$4:$A$200,0),MATCH(Settings!$C$6,Elasticities!$F$3:$I$3,0))</f>
        <v/>
      </c>
      <c r="O47" s="36">
        <f>INDEX(Elasticities!$F$4:$I$200,MATCH("usg|"&amp;$E47&amp;"|"&amp;$D47,Elasticities!$A$4:$A$200,0),MATCH(Settings!$C$6,Elasticities!$F$3:$I$3,0))</f>
        <v/>
      </c>
      <c r="P47" s="36">
        <f>INDEX(Elasticities!$F$4:$I$200,MATCH("eff|"&amp;$E47&amp;"|"&amp;$D47,Elasticities!$A$4:$A$200,0),MATCH(Settings!$C$6,Elasticities!$F$3:$I$3,0))</f>
        <v/>
      </c>
      <c r="Q47" s="27">
        <f>INDEX(Elasticities!$F$4:$I$200,MATCH("aei|"&amp;$F47&amp;"|"&amp;$D47,Elasticities!$A$4:$A$200,0),MATCH(Settings!$C$6,Elasticities!$F$3:$I$3,0))</f>
        <v/>
      </c>
      <c r="R47" s="5">
        <f>INDEX(Inputs_prices!$E$5:$E$16,MATCH($G47,Inputs_prices!$A$5:$A$16,0))</f>
        <v/>
      </c>
      <c r="S47" s="27">
        <f>INDEX(Inputs_prices!$Q$5:$Q$16,MATCH($G47,Inputs_prices!$A$5:$A$16,0))</f>
        <v/>
      </c>
      <c r="T47" s="29">
        <f>INDEX(EF_GHG!$E$4:$E$1000,MATCH(Settings!$C$4&amp;"|"&amp;$B47&amp;"|"&amp;$H47,EF_GHG!$A$4:$A$1000,0))</f>
        <v/>
      </c>
      <c r="U47" s="47">
        <f>INDEX(EnergyCons!$F$4:$F$5000,MATCH(Settings!$C$4&amp;"|"&amp;Settings!$C$7&amp;"|"&amp;$C47&amp;"|"&amp;$B47,EnergyCons!$A$4:$A$5000,0))</f>
        <v/>
      </c>
    </row>
    <row r="48">
      <c r="A48" s="5">
        <f>$B48&amp;"|"&amp;$C48</f>
        <v/>
      </c>
      <c r="B48" s="8" t="inlineStr">
        <is>
          <t>die</t>
        </is>
      </c>
      <c r="C48" s="8" t="inlineStr">
        <is>
          <t>foo</t>
        </is>
      </c>
      <c r="D48" s="5">
        <f>INDEX(Mapping!$D$5:$D$20,MATCH($C48,Mapping!$A$5:$A$20,0))</f>
        <v/>
      </c>
      <c r="E48" s="5">
        <f>INDEX(Mapping!$C$30:$C$37,MATCH($B48,Mapping!$A$30:$A$37,0))</f>
        <v/>
      </c>
      <c r="F48" s="5">
        <f>INDEX(Mapping!$D$30:$D$37,MATCH($B48,Mapping!$A$30:$A$37,0))</f>
        <v/>
      </c>
      <c r="G48" s="5">
        <f>$B48&amp;"."&amp;IF(INDEX(Mapping!$E$30:$E$37,MATCH($B48,Mapping!$A$30:$A$37,0))="sub",INDEX(Mapping!$F$5:$F$20,MATCH($C48,Mapping!$A$5:$A$20,0)),"all")</f>
        <v/>
      </c>
      <c r="H48" s="5">
        <f>INDEX(Mapping!$E$5:$E$20,MATCH($C48,Mapping!$A$5:$A$20,0))</f>
        <v/>
      </c>
      <c r="I48" s="5">
        <f>INDEX(Mapping!$G$30:$G$37,MATCH($B48,Mapping!$A$30:$A$37,0))</f>
        <v/>
      </c>
      <c r="J48" s="5">
        <f>INDEX(Mapping!$H$30:$H$37,MATCH($B48,Mapping!$A$30:$A$37,0))</f>
        <v/>
      </c>
      <c r="K48" s="5">
        <f>INDEX(Mapping!$H$5:$H$20,MATCH($C48,Mapping!$A$5:$A$20,0))</f>
        <v/>
      </c>
      <c r="L48" s="5">
        <f>INDEX(Mapping!$E$45:$E$58,MATCH($G48,Mapping!$A$45:$A$58,0))</f>
        <v/>
      </c>
      <c r="M48" s="5">
        <f>INDEX(Mapping!$D$62:$D$65,MATCH(INDEX(Mapping!$G$5:$G$20,MATCH($C48,Mapping!$A$5:$A$20,0)),Mapping!$A$62:$A$65,0))</f>
        <v/>
      </c>
      <c r="N48" s="36">
        <f>INDEX(Elasticities!$F$4:$I$200,MATCH("inc|"&amp;$E48&amp;"|"&amp;$D48,Elasticities!$A$4:$A$200,0),MATCH(Settings!$C$6,Elasticities!$F$3:$I$3,0))</f>
        <v/>
      </c>
      <c r="O48" s="36">
        <f>INDEX(Elasticities!$F$4:$I$200,MATCH("usg|"&amp;$E48&amp;"|"&amp;$D48,Elasticities!$A$4:$A$200,0),MATCH(Settings!$C$6,Elasticities!$F$3:$I$3,0))</f>
        <v/>
      </c>
      <c r="P48" s="36">
        <f>INDEX(Elasticities!$F$4:$I$200,MATCH("eff|"&amp;$E48&amp;"|"&amp;$D48,Elasticities!$A$4:$A$200,0),MATCH(Settings!$C$6,Elasticities!$F$3:$I$3,0))</f>
        <v/>
      </c>
      <c r="Q48" s="27">
        <f>INDEX(Elasticities!$F$4:$I$200,MATCH("aei|"&amp;$F48&amp;"|"&amp;$D48,Elasticities!$A$4:$A$200,0),MATCH(Settings!$C$6,Elasticities!$F$3:$I$3,0))</f>
        <v/>
      </c>
      <c r="R48" s="5">
        <f>INDEX(Inputs_prices!$E$5:$E$16,MATCH($G48,Inputs_prices!$A$5:$A$16,0))</f>
        <v/>
      </c>
      <c r="S48" s="27">
        <f>INDEX(Inputs_prices!$Q$5:$Q$16,MATCH($G48,Inputs_prices!$A$5:$A$16,0))</f>
        <v/>
      </c>
      <c r="T48" s="29">
        <f>INDEX(EF_GHG!$E$4:$E$1000,MATCH(Settings!$C$4&amp;"|"&amp;$B48&amp;"|"&amp;$H48,EF_GHG!$A$4:$A$1000,0))</f>
        <v/>
      </c>
      <c r="U48" s="47">
        <f>INDEX(EnergyCons!$F$4:$F$5000,MATCH(Settings!$C$4&amp;"|"&amp;Settings!$C$7&amp;"|"&amp;$C48&amp;"|"&amp;$B48,EnergyCons!$A$4:$A$5000,0))</f>
        <v/>
      </c>
    </row>
    <row r="49">
      <c r="A49" s="5">
        <f>$B49&amp;"|"&amp;$C49</f>
        <v/>
      </c>
      <c r="B49" s="8" t="inlineStr">
        <is>
          <t>lpg</t>
        </is>
      </c>
      <c r="C49" s="8" t="inlineStr">
        <is>
          <t>foo</t>
        </is>
      </c>
      <c r="D49" s="5">
        <f>INDEX(Mapping!$D$5:$D$20,MATCH($C49,Mapping!$A$5:$A$20,0))</f>
        <v/>
      </c>
      <c r="E49" s="5">
        <f>INDEX(Mapping!$C$30:$C$37,MATCH($B49,Mapping!$A$30:$A$37,0))</f>
        <v/>
      </c>
      <c r="F49" s="5">
        <f>INDEX(Mapping!$D$30:$D$37,MATCH($B49,Mapping!$A$30:$A$37,0))</f>
        <v/>
      </c>
      <c r="G49" s="5">
        <f>$B49&amp;"."&amp;IF(INDEX(Mapping!$E$30:$E$37,MATCH($B49,Mapping!$A$30:$A$37,0))="sub",INDEX(Mapping!$F$5:$F$20,MATCH($C49,Mapping!$A$5:$A$20,0)),"all")</f>
        <v/>
      </c>
      <c r="H49" s="5">
        <f>INDEX(Mapping!$E$5:$E$20,MATCH($C49,Mapping!$A$5:$A$20,0))</f>
        <v/>
      </c>
      <c r="I49" s="5">
        <f>INDEX(Mapping!$G$30:$G$37,MATCH($B49,Mapping!$A$30:$A$37,0))</f>
        <v/>
      </c>
      <c r="J49" s="5">
        <f>INDEX(Mapping!$H$30:$H$37,MATCH($B49,Mapping!$A$30:$A$37,0))</f>
        <v/>
      </c>
      <c r="K49" s="5">
        <f>INDEX(Mapping!$H$5:$H$20,MATCH($C49,Mapping!$A$5:$A$20,0))</f>
        <v/>
      </c>
      <c r="L49" s="5">
        <f>INDEX(Mapping!$E$45:$E$58,MATCH($G49,Mapping!$A$45:$A$58,0))</f>
        <v/>
      </c>
      <c r="M49" s="5">
        <f>INDEX(Mapping!$D$62:$D$65,MATCH(INDEX(Mapping!$G$5:$G$20,MATCH($C49,Mapping!$A$5:$A$20,0)),Mapping!$A$62:$A$65,0))</f>
        <v/>
      </c>
      <c r="N49" s="36">
        <f>INDEX(Elasticities!$F$4:$I$200,MATCH("inc|"&amp;$E49&amp;"|"&amp;$D49,Elasticities!$A$4:$A$200,0),MATCH(Settings!$C$6,Elasticities!$F$3:$I$3,0))</f>
        <v/>
      </c>
      <c r="O49" s="36">
        <f>INDEX(Elasticities!$F$4:$I$200,MATCH("usg|"&amp;$E49&amp;"|"&amp;$D49,Elasticities!$A$4:$A$200,0),MATCH(Settings!$C$6,Elasticities!$F$3:$I$3,0))</f>
        <v/>
      </c>
      <c r="P49" s="36">
        <f>INDEX(Elasticities!$F$4:$I$200,MATCH("eff|"&amp;$E49&amp;"|"&amp;$D49,Elasticities!$A$4:$A$200,0),MATCH(Settings!$C$6,Elasticities!$F$3:$I$3,0))</f>
        <v/>
      </c>
      <c r="Q49" s="27">
        <f>INDEX(Elasticities!$F$4:$I$200,MATCH("aei|"&amp;$F49&amp;"|"&amp;$D49,Elasticities!$A$4:$A$200,0),MATCH(Settings!$C$6,Elasticities!$F$3:$I$3,0))</f>
        <v/>
      </c>
      <c r="R49" s="5">
        <f>INDEX(Inputs_prices!$E$5:$E$16,MATCH($G49,Inputs_prices!$A$5:$A$16,0))</f>
        <v/>
      </c>
      <c r="S49" s="27">
        <f>INDEX(Inputs_prices!$Q$5:$Q$16,MATCH($G49,Inputs_prices!$A$5:$A$16,0))</f>
        <v/>
      </c>
      <c r="T49" s="29">
        <f>INDEX(EF_GHG!$E$4:$E$1000,MATCH(Settings!$C$4&amp;"|"&amp;$B49&amp;"|"&amp;$H49,EF_GHG!$A$4:$A$1000,0))</f>
        <v/>
      </c>
      <c r="U49" s="47">
        <f>INDEX(EnergyCons!$F$4:$F$5000,MATCH(Settings!$C$4&amp;"|"&amp;Settings!$C$7&amp;"|"&amp;$C49&amp;"|"&amp;$B49,EnergyCons!$A$4:$A$5000,0))</f>
        <v/>
      </c>
    </row>
    <row r="50">
      <c r="A50" s="5">
        <f>$B50&amp;"|"&amp;$C50</f>
        <v/>
      </c>
      <c r="B50" s="8" t="inlineStr">
        <is>
          <t>ker</t>
        </is>
      </c>
      <c r="C50" s="8" t="inlineStr">
        <is>
          <t>foo</t>
        </is>
      </c>
      <c r="D50" s="5">
        <f>INDEX(Mapping!$D$5:$D$20,MATCH($C50,Mapping!$A$5:$A$20,0))</f>
        <v/>
      </c>
      <c r="E50" s="5">
        <f>INDEX(Mapping!$C$30:$C$37,MATCH($B50,Mapping!$A$30:$A$37,0))</f>
        <v/>
      </c>
      <c r="F50" s="5">
        <f>INDEX(Mapping!$D$30:$D$37,MATCH($B50,Mapping!$A$30:$A$37,0))</f>
        <v/>
      </c>
      <c r="G50" s="5">
        <f>$B50&amp;"."&amp;IF(INDEX(Mapping!$E$30:$E$37,MATCH($B50,Mapping!$A$30:$A$37,0))="sub",INDEX(Mapping!$F$5:$F$20,MATCH($C50,Mapping!$A$5:$A$20,0)),"all")</f>
        <v/>
      </c>
      <c r="H50" s="5">
        <f>INDEX(Mapping!$E$5:$E$20,MATCH($C50,Mapping!$A$5:$A$20,0))</f>
        <v/>
      </c>
      <c r="I50" s="5">
        <f>INDEX(Mapping!$G$30:$G$37,MATCH($B50,Mapping!$A$30:$A$37,0))</f>
        <v/>
      </c>
      <c r="J50" s="5">
        <f>INDEX(Mapping!$H$30:$H$37,MATCH($B50,Mapping!$A$30:$A$37,0))</f>
        <v/>
      </c>
      <c r="K50" s="5">
        <f>INDEX(Mapping!$H$5:$H$20,MATCH($C50,Mapping!$A$5:$A$20,0))</f>
        <v/>
      </c>
      <c r="L50" s="5">
        <f>INDEX(Mapping!$E$45:$E$58,MATCH($G50,Mapping!$A$45:$A$58,0))</f>
        <v/>
      </c>
      <c r="M50" s="5">
        <f>INDEX(Mapping!$D$62:$D$65,MATCH(INDEX(Mapping!$G$5:$G$20,MATCH($C50,Mapping!$A$5:$A$20,0)),Mapping!$A$62:$A$65,0))</f>
        <v/>
      </c>
      <c r="N50" s="36">
        <f>INDEX(Elasticities!$F$4:$I$200,MATCH("inc|"&amp;$E50&amp;"|"&amp;$D50,Elasticities!$A$4:$A$200,0),MATCH(Settings!$C$6,Elasticities!$F$3:$I$3,0))</f>
        <v/>
      </c>
      <c r="O50" s="36">
        <f>INDEX(Elasticities!$F$4:$I$200,MATCH("usg|"&amp;$E50&amp;"|"&amp;$D50,Elasticities!$A$4:$A$200,0),MATCH(Settings!$C$6,Elasticities!$F$3:$I$3,0))</f>
        <v/>
      </c>
      <c r="P50" s="36">
        <f>INDEX(Elasticities!$F$4:$I$200,MATCH("eff|"&amp;$E50&amp;"|"&amp;$D50,Elasticities!$A$4:$A$200,0),MATCH(Settings!$C$6,Elasticities!$F$3:$I$3,0))</f>
        <v/>
      </c>
      <c r="Q50" s="27">
        <f>INDEX(Elasticities!$F$4:$I$200,MATCH("aei|"&amp;$F50&amp;"|"&amp;$D50,Elasticities!$A$4:$A$200,0),MATCH(Settings!$C$6,Elasticities!$F$3:$I$3,0))</f>
        <v/>
      </c>
      <c r="R50" s="5">
        <f>INDEX(Inputs_prices!$E$5:$E$16,MATCH($G50,Inputs_prices!$A$5:$A$16,0))</f>
        <v/>
      </c>
      <c r="S50" s="27">
        <f>INDEX(Inputs_prices!$Q$5:$Q$16,MATCH($G50,Inputs_prices!$A$5:$A$16,0))</f>
        <v/>
      </c>
      <c r="T50" s="29">
        <f>INDEX(EF_GHG!$E$4:$E$1000,MATCH(Settings!$C$4&amp;"|"&amp;$B50&amp;"|"&amp;$H50,EF_GHG!$A$4:$A$1000,0))</f>
        <v/>
      </c>
      <c r="U50" s="47">
        <f>INDEX(EnergyCons!$F$4:$F$5000,MATCH(Settings!$C$4&amp;"|"&amp;Settings!$C$7&amp;"|"&amp;$C50&amp;"|"&amp;$B50,EnergyCons!$A$4:$A$5000,0))</f>
        <v/>
      </c>
    </row>
    <row r="51">
      <c r="A51" s="5">
        <f>$B51&amp;"|"&amp;$C51</f>
        <v/>
      </c>
      <c r="B51" s="8" t="inlineStr">
        <is>
          <t>oop</t>
        </is>
      </c>
      <c r="C51" s="8" t="inlineStr">
        <is>
          <t>foo</t>
        </is>
      </c>
      <c r="D51" s="5">
        <f>INDEX(Mapping!$D$5:$D$20,MATCH($C51,Mapping!$A$5:$A$20,0))</f>
        <v/>
      </c>
      <c r="E51" s="5">
        <f>INDEX(Mapping!$C$30:$C$37,MATCH($B51,Mapping!$A$30:$A$37,0))</f>
        <v/>
      </c>
      <c r="F51" s="5">
        <f>INDEX(Mapping!$D$30:$D$37,MATCH($B51,Mapping!$A$30:$A$37,0))</f>
        <v/>
      </c>
      <c r="G51" s="5">
        <f>$B51&amp;"."&amp;IF(INDEX(Mapping!$E$30:$E$37,MATCH($B51,Mapping!$A$30:$A$37,0))="sub",INDEX(Mapping!$F$5:$F$20,MATCH($C51,Mapping!$A$5:$A$20,0)),"all")</f>
        <v/>
      </c>
      <c r="H51" s="5">
        <f>INDEX(Mapping!$E$5:$E$20,MATCH($C51,Mapping!$A$5:$A$20,0))</f>
        <v/>
      </c>
      <c r="I51" s="5">
        <f>INDEX(Mapping!$G$30:$G$37,MATCH($B51,Mapping!$A$30:$A$37,0))</f>
        <v/>
      </c>
      <c r="J51" s="5">
        <f>INDEX(Mapping!$H$30:$H$37,MATCH($B51,Mapping!$A$30:$A$37,0))</f>
        <v/>
      </c>
      <c r="K51" s="5">
        <f>INDEX(Mapping!$H$5:$H$20,MATCH($C51,Mapping!$A$5:$A$20,0))</f>
        <v/>
      </c>
      <c r="L51" s="5">
        <f>INDEX(Mapping!$E$45:$E$58,MATCH($G51,Mapping!$A$45:$A$58,0))</f>
        <v/>
      </c>
      <c r="M51" s="5">
        <f>INDEX(Mapping!$D$62:$D$65,MATCH(INDEX(Mapping!$G$5:$G$20,MATCH($C51,Mapping!$A$5:$A$20,0)),Mapping!$A$62:$A$65,0))</f>
        <v/>
      </c>
      <c r="N51" s="36">
        <f>INDEX(Elasticities!$F$4:$I$200,MATCH("inc|"&amp;$E51&amp;"|"&amp;$D51,Elasticities!$A$4:$A$200,0),MATCH(Settings!$C$6,Elasticities!$F$3:$I$3,0))</f>
        <v/>
      </c>
      <c r="O51" s="36">
        <f>INDEX(Elasticities!$F$4:$I$200,MATCH("usg|"&amp;$E51&amp;"|"&amp;$D51,Elasticities!$A$4:$A$200,0),MATCH(Settings!$C$6,Elasticities!$F$3:$I$3,0))</f>
        <v/>
      </c>
      <c r="P51" s="36">
        <f>INDEX(Elasticities!$F$4:$I$200,MATCH("eff|"&amp;$E51&amp;"|"&amp;$D51,Elasticities!$A$4:$A$200,0),MATCH(Settings!$C$6,Elasticities!$F$3:$I$3,0))</f>
        <v/>
      </c>
      <c r="Q51" s="27">
        <f>INDEX(Elasticities!$F$4:$I$200,MATCH("aei|"&amp;$F51&amp;"|"&amp;$D51,Elasticities!$A$4:$A$200,0),MATCH(Settings!$C$6,Elasticities!$F$3:$I$3,0))</f>
        <v/>
      </c>
      <c r="R51" s="5">
        <f>INDEX(Inputs_prices!$E$5:$E$16,MATCH($G51,Inputs_prices!$A$5:$A$16,0))</f>
        <v/>
      </c>
      <c r="S51" s="27">
        <f>INDEX(Inputs_prices!$Q$5:$Q$16,MATCH($G51,Inputs_prices!$A$5:$A$16,0))</f>
        <v/>
      </c>
      <c r="T51" s="29">
        <f>INDEX(EF_GHG!$E$4:$E$1000,MATCH(Settings!$C$4&amp;"|"&amp;$B51&amp;"|"&amp;$H51,EF_GHG!$A$4:$A$1000,0))</f>
        <v/>
      </c>
      <c r="U51" s="47">
        <f>INDEX(EnergyCons!$F$4:$F$5000,MATCH(Settings!$C$4&amp;"|"&amp;Settings!$C$7&amp;"|"&amp;$C51&amp;"|"&amp;$B51,EnergyCons!$A$4:$A$5000,0))</f>
        <v/>
      </c>
    </row>
    <row r="52">
      <c r="A52" s="5">
        <f>$B52&amp;"|"&amp;$C52</f>
        <v/>
      </c>
      <c r="B52" s="8" t="inlineStr">
        <is>
          <t>bio</t>
        </is>
      </c>
      <c r="C52" s="8" t="inlineStr">
        <is>
          <t>foo</t>
        </is>
      </c>
      <c r="D52" s="5">
        <f>INDEX(Mapping!$D$5:$D$20,MATCH($C52,Mapping!$A$5:$A$20,0))</f>
        <v/>
      </c>
      <c r="E52" s="5">
        <f>INDEX(Mapping!$C$30:$C$37,MATCH($B52,Mapping!$A$30:$A$37,0))</f>
        <v/>
      </c>
      <c r="F52" s="5">
        <f>INDEX(Mapping!$D$30:$D$37,MATCH($B52,Mapping!$A$30:$A$37,0))</f>
        <v/>
      </c>
      <c r="G52" s="5">
        <f>$B52&amp;"."&amp;IF(INDEX(Mapping!$E$30:$E$37,MATCH($B52,Mapping!$A$30:$A$37,0))="sub",INDEX(Mapping!$F$5:$F$20,MATCH($C52,Mapping!$A$5:$A$20,0)),"all")</f>
        <v/>
      </c>
      <c r="H52" s="5">
        <f>INDEX(Mapping!$E$5:$E$20,MATCH($C52,Mapping!$A$5:$A$20,0))</f>
        <v/>
      </c>
      <c r="I52" s="5">
        <f>INDEX(Mapping!$G$30:$G$37,MATCH($B52,Mapping!$A$30:$A$37,0))</f>
        <v/>
      </c>
      <c r="J52" s="5">
        <f>INDEX(Mapping!$H$30:$H$37,MATCH($B52,Mapping!$A$30:$A$37,0))</f>
        <v/>
      </c>
      <c r="K52" s="5">
        <f>INDEX(Mapping!$H$5:$H$20,MATCH($C52,Mapping!$A$5:$A$20,0))</f>
        <v/>
      </c>
      <c r="L52" s="5">
        <f>INDEX(Mapping!$E$45:$E$58,MATCH($G52,Mapping!$A$45:$A$58,0))</f>
        <v/>
      </c>
      <c r="M52" s="5">
        <f>INDEX(Mapping!$D$62:$D$65,MATCH(INDEX(Mapping!$G$5:$G$20,MATCH($C52,Mapping!$A$5:$A$20,0)),Mapping!$A$62:$A$65,0))</f>
        <v/>
      </c>
      <c r="N52" s="36">
        <f>INDEX(Elasticities!$F$4:$I$200,MATCH("inc|"&amp;$E52&amp;"|"&amp;$D52,Elasticities!$A$4:$A$200,0),MATCH(Settings!$C$6,Elasticities!$F$3:$I$3,0))</f>
        <v/>
      </c>
      <c r="O52" s="36">
        <f>INDEX(Elasticities!$F$4:$I$200,MATCH("usg|"&amp;$E52&amp;"|"&amp;$D52,Elasticities!$A$4:$A$200,0),MATCH(Settings!$C$6,Elasticities!$F$3:$I$3,0))</f>
        <v/>
      </c>
      <c r="P52" s="36">
        <f>INDEX(Elasticities!$F$4:$I$200,MATCH("eff|"&amp;$E52&amp;"|"&amp;$D52,Elasticities!$A$4:$A$200,0),MATCH(Settings!$C$6,Elasticities!$F$3:$I$3,0))</f>
        <v/>
      </c>
      <c r="Q52" s="27">
        <f>INDEX(Elasticities!$F$4:$I$200,MATCH("aei|"&amp;$F52&amp;"|"&amp;$D52,Elasticities!$A$4:$A$200,0),MATCH(Settings!$C$6,Elasticities!$F$3:$I$3,0))</f>
        <v/>
      </c>
      <c r="R52" s="5">
        <f>INDEX(Inputs_prices!$E$5:$E$16,MATCH($G52,Inputs_prices!$A$5:$A$16,0))</f>
        <v/>
      </c>
      <c r="S52" s="27">
        <f>INDEX(Inputs_prices!$Q$5:$Q$16,MATCH($G52,Inputs_prices!$A$5:$A$16,0))</f>
        <v/>
      </c>
      <c r="T52" s="29">
        <f>INDEX(EF_GHG!$E$4:$E$1000,MATCH(Settings!$C$4&amp;"|"&amp;$B52&amp;"|"&amp;$H52,EF_GHG!$A$4:$A$1000,0))</f>
        <v/>
      </c>
      <c r="U52" s="47">
        <f>INDEX(EnergyCons!$F$4:$F$5000,MATCH(Settings!$C$4&amp;"|"&amp;Settings!$C$7&amp;"|"&amp;$C52&amp;"|"&amp;$B52,EnergyCons!$A$4:$A$5000,0))</f>
        <v/>
      </c>
    </row>
    <row r="53">
      <c r="A53" s="5">
        <f>$B53&amp;"|"&amp;$C53</f>
        <v/>
      </c>
      <c r="B53" s="8" t="inlineStr">
        <is>
          <t>coa</t>
        </is>
      </c>
      <c r="C53" s="8" t="inlineStr">
        <is>
          <t>srv</t>
        </is>
      </c>
      <c r="D53" s="5">
        <f>INDEX(Mapping!$D$5:$D$20,MATCH($C53,Mapping!$A$5:$A$20,0))</f>
        <v/>
      </c>
      <c r="E53" s="5">
        <f>INDEX(Mapping!$C$30:$C$37,MATCH($B53,Mapping!$A$30:$A$37,0))</f>
        <v/>
      </c>
      <c r="F53" s="5">
        <f>INDEX(Mapping!$D$30:$D$37,MATCH($B53,Mapping!$A$30:$A$37,0))</f>
        <v/>
      </c>
      <c r="G53" s="5">
        <f>$B53&amp;"."&amp;IF(INDEX(Mapping!$E$30:$E$37,MATCH($B53,Mapping!$A$30:$A$37,0))="sub",INDEX(Mapping!$F$5:$F$20,MATCH($C53,Mapping!$A$5:$A$20,0)),"all")</f>
        <v/>
      </c>
      <c r="H53" s="5">
        <f>INDEX(Mapping!$E$5:$E$20,MATCH($C53,Mapping!$A$5:$A$20,0))</f>
        <v/>
      </c>
      <c r="I53" s="5">
        <f>INDEX(Mapping!$G$30:$G$37,MATCH($B53,Mapping!$A$30:$A$37,0))</f>
        <v/>
      </c>
      <c r="J53" s="5">
        <f>INDEX(Mapping!$H$30:$H$37,MATCH($B53,Mapping!$A$30:$A$37,0))</f>
        <v/>
      </c>
      <c r="K53" s="5">
        <f>INDEX(Mapping!$H$5:$H$20,MATCH($C53,Mapping!$A$5:$A$20,0))</f>
        <v/>
      </c>
      <c r="L53" s="5">
        <f>INDEX(Mapping!$E$45:$E$58,MATCH($G53,Mapping!$A$45:$A$58,0))</f>
        <v/>
      </c>
      <c r="M53" s="5">
        <f>INDEX(Mapping!$D$62:$D$65,MATCH(INDEX(Mapping!$G$5:$G$20,MATCH($C53,Mapping!$A$5:$A$20,0)),Mapping!$A$62:$A$65,0))</f>
        <v/>
      </c>
      <c r="N53" s="36">
        <f>INDEX(Elasticities!$F$4:$I$200,MATCH("inc|"&amp;$E53&amp;"|"&amp;$D53,Elasticities!$A$4:$A$200,0),MATCH(Settings!$C$6,Elasticities!$F$3:$I$3,0))</f>
        <v/>
      </c>
      <c r="O53" s="36">
        <f>INDEX(Elasticities!$F$4:$I$200,MATCH("usg|"&amp;$E53&amp;"|"&amp;$D53,Elasticities!$A$4:$A$200,0),MATCH(Settings!$C$6,Elasticities!$F$3:$I$3,0))</f>
        <v/>
      </c>
      <c r="P53" s="36">
        <f>INDEX(Elasticities!$F$4:$I$200,MATCH("eff|"&amp;$E53&amp;"|"&amp;$D53,Elasticities!$A$4:$A$200,0),MATCH(Settings!$C$6,Elasticities!$F$3:$I$3,0))</f>
        <v/>
      </c>
      <c r="Q53" s="27">
        <f>INDEX(Elasticities!$F$4:$I$200,MATCH("aei|"&amp;$F53&amp;"|"&amp;$D53,Elasticities!$A$4:$A$200,0),MATCH(Settings!$C$6,Elasticities!$F$3:$I$3,0))</f>
        <v/>
      </c>
      <c r="R53" s="5">
        <f>INDEX(Inputs_prices!$E$5:$E$16,MATCH($G53,Inputs_prices!$A$5:$A$16,0))</f>
        <v/>
      </c>
      <c r="S53" s="27">
        <f>INDEX(Inputs_prices!$Q$5:$Q$16,MATCH($G53,Inputs_prices!$A$5:$A$16,0))</f>
        <v/>
      </c>
      <c r="T53" s="29">
        <f>INDEX(EF_GHG!$E$4:$E$1000,MATCH(Settings!$C$4&amp;"|"&amp;$B53&amp;"|"&amp;$H53,EF_GHG!$A$4:$A$1000,0))</f>
        <v/>
      </c>
      <c r="U53" s="47">
        <f>INDEX(EnergyCons!$F$4:$F$5000,MATCH(Settings!$C$4&amp;"|"&amp;Settings!$C$7&amp;"|"&amp;$C53&amp;"|"&amp;$B53,EnergyCons!$A$4:$A$5000,0))</f>
        <v/>
      </c>
    </row>
    <row r="54">
      <c r="A54" s="5">
        <f>$B54&amp;"|"&amp;$C54</f>
        <v/>
      </c>
      <c r="B54" s="8" t="inlineStr">
        <is>
          <t>nga</t>
        </is>
      </c>
      <c r="C54" s="8" t="inlineStr">
        <is>
          <t>srv</t>
        </is>
      </c>
      <c r="D54" s="5">
        <f>INDEX(Mapping!$D$5:$D$20,MATCH($C54,Mapping!$A$5:$A$20,0))</f>
        <v/>
      </c>
      <c r="E54" s="5">
        <f>INDEX(Mapping!$C$30:$C$37,MATCH($B54,Mapping!$A$30:$A$37,0))</f>
        <v/>
      </c>
      <c r="F54" s="5">
        <f>INDEX(Mapping!$D$30:$D$37,MATCH($B54,Mapping!$A$30:$A$37,0))</f>
        <v/>
      </c>
      <c r="G54" s="5">
        <f>$B54&amp;"."&amp;IF(INDEX(Mapping!$E$30:$E$37,MATCH($B54,Mapping!$A$30:$A$37,0))="sub",INDEX(Mapping!$F$5:$F$20,MATCH($C54,Mapping!$A$5:$A$20,0)),"all")</f>
        <v/>
      </c>
      <c r="H54" s="5">
        <f>INDEX(Mapping!$E$5:$E$20,MATCH($C54,Mapping!$A$5:$A$20,0))</f>
        <v/>
      </c>
      <c r="I54" s="5">
        <f>INDEX(Mapping!$G$30:$G$37,MATCH($B54,Mapping!$A$30:$A$37,0))</f>
        <v/>
      </c>
      <c r="J54" s="5">
        <f>INDEX(Mapping!$H$30:$H$37,MATCH($B54,Mapping!$A$30:$A$37,0))</f>
        <v/>
      </c>
      <c r="K54" s="5">
        <f>INDEX(Mapping!$H$5:$H$20,MATCH($C54,Mapping!$A$5:$A$20,0))</f>
        <v/>
      </c>
      <c r="L54" s="5">
        <f>INDEX(Mapping!$E$45:$E$58,MATCH($G54,Mapping!$A$45:$A$58,0))</f>
        <v/>
      </c>
      <c r="M54" s="5">
        <f>INDEX(Mapping!$D$62:$D$65,MATCH(INDEX(Mapping!$G$5:$G$20,MATCH($C54,Mapping!$A$5:$A$20,0)),Mapping!$A$62:$A$65,0))</f>
        <v/>
      </c>
      <c r="N54" s="36">
        <f>INDEX(Elasticities!$F$4:$I$200,MATCH("inc|"&amp;$E54&amp;"|"&amp;$D54,Elasticities!$A$4:$A$200,0),MATCH(Settings!$C$6,Elasticities!$F$3:$I$3,0))</f>
        <v/>
      </c>
      <c r="O54" s="36">
        <f>INDEX(Elasticities!$F$4:$I$200,MATCH("usg|"&amp;$E54&amp;"|"&amp;$D54,Elasticities!$A$4:$A$200,0),MATCH(Settings!$C$6,Elasticities!$F$3:$I$3,0))</f>
        <v/>
      </c>
      <c r="P54" s="36">
        <f>INDEX(Elasticities!$F$4:$I$200,MATCH("eff|"&amp;$E54&amp;"|"&amp;$D54,Elasticities!$A$4:$A$200,0),MATCH(Settings!$C$6,Elasticities!$F$3:$I$3,0))</f>
        <v/>
      </c>
      <c r="Q54" s="27">
        <f>INDEX(Elasticities!$F$4:$I$200,MATCH("aei|"&amp;$F54&amp;"|"&amp;$D54,Elasticities!$A$4:$A$200,0),MATCH(Settings!$C$6,Elasticities!$F$3:$I$3,0))</f>
        <v/>
      </c>
      <c r="R54" s="5">
        <f>INDEX(Inputs_prices!$E$5:$E$16,MATCH($G54,Inputs_prices!$A$5:$A$16,0))</f>
        <v/>
      </c>
      <c r="S54" s="27">
        <f>INDEX(Inputs_prices!$Q$5:$Q$16,MATCH($G54,Inputs_prices!$A$5:$A$16,0))</f>
        <v/>
      </c>
      <c r="T54" s="29">
        <f>INDEX(EF_GHG!$E$4:$E$1000,MATCH(Settings!$C$4&amp;"|"&amp;$B54&amp;"|"&amp;$H54,EF_GHG!$A$4:$A$1000,0))</f>
        <v/>
      </c>
      <c r="U54" s="47">
        <f>INDEX(EnergyCons!$F$4:$F$5000,MATCH(Settings!$C$4&amp;"|"&amp;Settings!$C$7&amp;"|"&amp;$C54&amp;"|"&amp;$B54,EnergyCons!$A$4:$A$5000,0))</f>
        <v/>
      </c>
    </row>
    <row r="55">
      <c r="A55" s="5">
        <f>$B55&amp;"|"&amp;$C55</f>
        <v/>
      </c>
      <c r="B55" s="8" t="inlineStr">
        <is>
          <t>gso</t>
        </is>
      </c>
      <c r="C55" s="8" t="inlineStr">
        <is>
          <t>srv</t>
        </is>
      </c>
      <c r="D55" s="5">
        <f>INDEX(Mapping!$D$5:$D$20,MATCH($C55,Mapping!$A$5:$A$20,0))</f>
        <v/>
      </c>
      <c r="E55" s="5">
        <f>INDEX(Mapping!$C$30:$C$37,MATCH($B55,Mapping!$A$30:$A$37,0))</f>
        <v/>
      </c>
      <c r="F55" s="5">
        <f>INDEX(Mapping!$D$30:$D$37,MATCH($B55,Mapping!$A$30:$A$37,0))</f>
        <v/>
      </c>
      <c r="G55" s="5">
        <f>$B55&amp;"."&amp;IF(INDEX(Mapping!$E$30:$E$37,MATCH($B55,Mapping!$A$30:$A$37,0))="sub",INDEX(Mapping!$F$5:$F$20,MATCH($C55,Mapping!$A$5:$A$20,0)),"all")</f>
        <v/>
      </c>
      <c r="H55" s="5">
        <f>INDEX(Mapping!$E$5:$E$20,MATCH($C55,Mapping!$A$5:$A$20,0))</f>
        <v/>
      </c>
      <c r="I55" s="5">
        <f>INDEX(Mapping!$G$30:$G$37,MATCH($B55,Mapping!$A$30:$A$37,0))</f>
        <v/>
      </c>
      <c r="J55" s="5">
        <f>INDEX(Mapping!$H$30:$H$37,MATCH($B55,Mapping!$A$30:$A$37,0))</f>
        <v/>
      </c>
      <c r="K55" s="5">
        <f>INDEX(Mapping!$H$5:$H$20,MATCH($C55,Mapping!$A$5:$A$20,0))</f>
        <v/>
      </c>
      <c r="L55" s="5">
        <f>INDEX(Mapping!$E$45:$E$58,MATCH($G55,Mapping!$A$45:$A$58,0))</f>
        <v/>
      </c>
      <c r="M55" s="5">
        <f>INDEX(Mapping!$D$62:$D$65,MATCH(INDEX(Mapping!$G$5:$G$20,MATCH($C55,Mapping!$A$5:$A$20,0)),Mapping!$A$62:$A$65,0))</f>
        <v/>
      </c>
      <c r="N55" s="36">
        <f>INDEX(Elasticities!$F$4:$I$200,MATCH("inc|"&amp;$E55&amp;"|"&amp;$D55,Elasticities!$A$4:$A$200,0),MATCH(Settings!$C$6,Elasticities!$F$3:$I$3,0))</f>
        <v/>
      </c>
      <c r="O55" s="36">
        <f>INDEX(Elasticities!$F$4:$I$200,MATCH("usg|"&amp;$E55&amp;"|"&amp;$D55,Elasticities!$A$4:$A$200,0),MATCH(Settings!$C$6,Elasticities!$F$3:$I$3,0))</f>
        <v/>
      </c>
      <c r="P55" s="36">
        <f>INDEX(Elasticities!$F$4:$I$200,MATCH("eff|"&amp;$E55&amp;"|"&amp;$D55,Elasticities!$A$4:$A$200,0),MATCH(Settings!$C$6,Elasticities!$F$3:$I$3,0))</f>
        <v/>
      </c>
      <c r="Q55" s="27">
        <f>INDEX(Elasticities!$F$4:$I$200,MATCH("aei|"&amp;$F55&amp;"|"&amp;$D55,Elasticities!$A$4:$A$200,0),MATCH(Settings!$C$6,Elasticities!$F$3:$I$3,0))</f>
        <v/>
      </c>
      <c r="R55" s="5">
        <f>INDEX(Inputs_prices!$E$5:$E$16,MATCH($G55,Inputs_prices!$A$5:$A$16,0))</f>
        <v/>
      </c>
      <c r="S55" s="27">
        <f>INDEX(Inputs_prices!$Q$5:$Q$16,MATCH($G55,Inputs_prices!$A$5:$A$16,0))</f>
        <v/>
      </c>
      <c r="T55" s="29">
        <f>INDEX(EF_GHG!$E$4:$E$1000,MATCH(Settings!$C$4&amp;"|"&amp;$B55&amp;"|"&amp;$H55,EF_GHG!$A$4:$A$1000,0))</f>
        <v/>
      </c>
      <c r="U55" s="47">
        <f>INDEX(EnergyCons!$F$4:$F$5000,MATCH(Settings!$C$4&amp;"|"&amp;Settings!$C$7&amp;"|"&amp;$C55&amp;"|"&amp;$B55,EnergyCons!$A$4:$A$5000,0))</f>
        <v/>
      </c>
    </row>
    <row r="56">
      <c r="A56" s="5">
        <f>$B56&amp;"|"&amp;$C56</f>
        <v/>
      </c>
      <c r="B56" s="8" t="inlineStr">
        <is>
          <t>die</t>
        </is>
      </c>
      <c r="C56" s="8" t="inlineStr">
        <is>
          <t>srv</t>
        </is>
      </c>
      <c r="D56" s="5">
        <f>INDEX(Mapping!$D$5:$D$20,MATCH($C56,Mapping!$A$5:$A$20,0))</f>
        <v/>
      </c>
      <c r="E56" s="5">
        <f>INDEX(Mapping!$C$30:$C$37,MATCH($B56,Mapping!$A$30:$A$37,0))</f>
        <v/>
      </c>
      <c r="F56" s="5">
        <f>INDEX(Mapping!$D$30:$D$37,MATCH($B56,Mapping!$A$30:$A$37,0))</f>
        <v/>
      </c>
      <c r="G56" s="5">
        <f>$B56&amp;"."&amp;IF(INDEX(Mapping!$E$30:$E$37,MATCH($B56,Mapping!$A$30:$A$37,0))="sub",INDEX(Mapping!$F$5:$F$20,MATCH($C56,Mapping!$A$5:$A$20,0)),"all")</f>
        <v/>
      </c>
      <c r="H56" s="5">
        <f>INDEX(Mapping!$E$5:$E$20,MATCH($C56,Mapping!$A$5:$A$20,0))</f>
        <v/>
      </c>
      <c r="I56" s="5">
        <f>INDEX(Mapping!$G$30:$G$37,MATCH($B56,Mapping!$A$30:$A$37,0))</f>
        <v/>
      </c>
      <c r="J56" s="5">
        <f>INDEX(Mapping!$H$30:$H$37,MATCH($B56,Mapping!$A$30:$A$37,0))</f>
        <v/>
      </c>
      <c r="K56" s="5">
        <f>INDEX(Mapping!$H$5:$H$20,MATCH($C56,Mapping!$A$5:$A$20,0))</f>
        <v/>
      </c>
      <c r="L56" s="5">
        <f>INDEX(Mapping!$E$45:$E$58,MATCH($G56,Mapping!$A$45:$A$58,0))</f>
        <v/>
      </c>
      <c r="M56" s="5">
        <f>INDEX(Mapping!$D$62:$D$65,MATCH(INDEX(Mapping!$G$5:$G$20,MATCH($C56,Mapping!$A$5:$A$20,0)),Mapping!$A$62:$A$65,0))</f>
        <v/>
      </c>
      <c r="N56" s="36">
        <f>INDEX(Elasticities!$F$4:$I$200,MATCH("inc|"&amp;$E56&amp;"|"&amp;$D56,Elasticities!$A$4:$A$200,0),MATCH(Settings!$C$6,Elasticities!$F$3:$I$3,0))</f>
        <v/>
      </c>
      <c r="O56" s="36">
        <f>INDEX(Elasticities!$F$4:$I$200,MATCH("usg|"&amp;$E56&amp;"|"&amp;$D56,Elasticities!$A$4:$A$200,0),MATCH(Settings!$C$6,Elasticities!$F$3:$I$3,0))</f>
        <v/>
      </c>
      <c r="P56" s="36">
        <f>INDEX(Elasticities!$F$4:$I$200,MATCH("eff|"&amp;$E56&amp;"|"&amp;$D56,Elasticities!$A$4:$A$200,0),MATCH(Settings!$C$6,Elasticities!$F$3:$I$3,0))</f>
        <v/>
      </c>
      <c r="Q56" s="27">
        <f>INDEX(Elasticities!$F$4:$I$200,MATCH("aei|"&amp;$F56&amp;"|"&amp;$D56,Elasticities!$A$4:$A$200,0),MATCH(Settings!$C$6,Elasticities!$F$3:$I$3,0))</f>
        <v/>
      </c>
      <c r="R56" s="5">
        <f>INDEX(Inputs_prices!$E$5:$E$16,MATCH($G56,Inputs_prices!$A$5:$A$16,0))</f>
        <v/>
      </c>
      <c r="S56" s="27">
        <f>INDEX(Inputs_prices!$Q$5:$Q$16,MATCH($G56,Inputs_prices!$A$5:$A$16,0))</f>
        <v/>
      </c>
      <c r="T56" s="29">
        <f>INDEX(EF_GHG!$E$4:$E$1000,MATCH(Settings!$C$4&amp;"|"&amp;$B56&amp;"|"&amp;$H56,EF_GHG!$A$4:$A$1000,0))</f>
        <v/>
      </c>
      <c r="U56" s="47">
        <f>INDEX(EnergyCons!$F$4:$F$5000,MATCH(Settings!$C$4&amp;"|"&amp;Settings!$C$7&amp;"|"&amp;$C56&amp;"|"&amp;$B56,EnergyCons!$A$4:$A$5000,0))</f>
        <v/>
      </c>
    </row>
    <row r="57">
      <c r="A57" s="5">
        <f>$B57&amp;"|"&amp;$C57</f>
        <v/>
      </c>
      <c r="B57" s="8" t="inlineStr">
        <is>
          <t>lpg</t>
        </is>
      </c>
      <c r="C57" s="8" t="inlineStr">
        <is>
          <t>srv</t>
        </is>
      </c>
      <c r="D57" s="5">
        <f>INDEX(Mapping!$D$5:$D$20,MATCH($C57,Mapping!$A$5:$A$20,0))</f>
        <v/>
      </c>
      <c r="E57" s="5">
        <f>INDEX(Mapping!$C$30:$C$37,MATCH($B57,Mapping!$A$30:$A$37,0))</f>
        <v/>
      </c>
      <c r="F57" s="5">
        <f>INDEX(Mapping!$D$30:$D$37,MATCH($B57,Mapping!$A$30:$A$37,0))</f>
        <v/>
      </c>
      <c r="G57" s="5">
        <f>$B57&amp;"."&amp;IF(INDEX(Mapping!$E$30:$E$37,MATCH($B57,Mapping!$A$30:$A$37,0))="sub",INDEX(Mapping!$F$5:$F$20,MATCH($C57,Mapping!$A$5:$A$20,0)),"all")</f>
        <v/>
      </c>
      <c r="H57" s="5">
        <f>INDEX(Mapping!$E$5:$E$20,MATCH($C57,Mapping!$A$5:$A$20,0))</f>
        <v/>
      </c>
      <c r="I57" s="5">
        <f>INDEX(Mapping!$G$30:$G$37,MATCH($B57,Mapping!$A$30:$A$37,0))</f>
        <v/>
      </c>
      <c r="J57" s="5">
        <f>INDEX(Mapping!$H$30:$H$37,MATCH($B57,Mapping!$A$30:$A$37,0))</f>
        <v/>
      </c>
      <c r="K57" s="5">
        <f>INDEX(Mapping!$H$5:$H$20,MATCH($C57,Mapping!$A$5:$A$20,0))</f>
        <v/>
      </c>
      <c r="L57" s="5">
        <f>INDEX(Mapping!$E$45:$E$58,MATCH($G57,Mapping!$A$45:$A$58,0))</f>
        <v/>
      </c>
      <c r="M57" s="5">
        <f>INDEX(Mapping!$D$62:$D$65,MATCH(INDEX(Mapping!$G$5:$G$20,MATCH($C57,Mapping!$A$5:$A$20,0)),Mapping!$A$62:$A$65,0))</f>
        <v/>
      </c>
      <c r="N57" s="36">
        <f>INDEX(Elasticities!$F$4:$I$200,MATCH("inc|"&amp;$E57&amp;"|"&amp;$D57,Elasticities!$A$4:$A$200,0),MATCH(Settings!$C$6,Elasticities!$F$3:$I$3,0))</f>
        <v/>
      </c>
      <c r="O57" s="36">
        <f>INDEX(Elasticities!$F$4:$I$200,MATCH("usg|"&amp;$E57&amp;"|"&amp;$D57,Elasticities!$A$4:$A$200,0),MATCH(Settings!$C$6,Elasticities!$F$3:$I$3,0))</f>
        <v/>
      </c>
      <c r="P57" s="36">
        <f>INDEX(Elasticities!$F$4:$I$200,MATCH("eff|"&amp;$E57&amp;"|"&amp;$D57,Elasticities!$A$4:$A$200,0),MATCH(Settings!$C$6,Elasticities!$F$3:$I$3,0))</f>
        <v/>
      </c>
      <c r="Q57" s="27">
        <f>INDEX(Elasticities!$F$4:$I$200,MATCH("aei|"&amp;$F57&amp;"|"&amp;$D57,Elasticities!$A$4:$A$200,0),MATCH(Settings!$C$6,Elasticities!$F$3:$I$3,0))</f>
        <v/>
      </c>
      <c r="R57" s="5">
        <f>INDEX(Inputs_prices!$E$5:$E$16,MATCH($G57,Inputs_prices!$A$5:$A$16,0))</f>
        <v/>
      </c>
      <c r="S57" s="27">
        <f>INDEX(Inputs_prices!$Q$5:$Q$16,MATCH($G57,Inputs_prices!$A$5:$A$16,0))</f>
        <v/>
      </c>
      <c r="T57" s="29">
        <f>INDEX(EF_GHG!$E$4:$E$1000,MATCH(Settings!$C$4&amp;"|"&amp;$B57&amp;"|"&amp;$H57,EF_GHG!$A$4:$A$1000,0))</f>
        <v/>
      </c>
      <c r="U57" s="47">
        <f>INDEX(EnergyCons!$F$4:$F$5000,MATCH(Settings!$C$4&amp;"|"&amp;Settings!$C$7&amp;"|"&amp;$C57&amp;"|"&amp;$B57,EnergyCons!$A$4:$A$5000,0))</f>
        <v/>
      </c>
    </row>
    <row r="58">
      <c r="A58" s="5">
        <f>$B58&amp;"|"&amp;$C58</f>
        <v/>
      </c>
      <c r="B58" s="8" t="inlineStr">
        <is>
          <t>ker</t>
        </is>
      </c>
      <c r="C58" s="8" t="inlineStr">
        <is>
          <t>srv</t>
        </is>
      </c>
      <c r="D58" s="5">
        <f>INDEX(Mapping!$D$5:$D$20,MATCH($C58,Mapping!$A$5:$A$20,0))</f>
        <v/>
      </c>
      <c r="E58" s="5">
        <f>INDEX(Mapping!$C$30:$C$37,MATCH($B58,Mapping!$A$30:$A$37,0))</f>
        <v/>
      </c>
      <c r="F58" s="5">
        <f>INDEX(Mapping!$D$30:$D$37,MATCH($B58,Mapping!$A$30:$A$37,0))</f>
        <v/>
      </c>
      <c r="G58" s="5">
        <f>$B58&amp;"."&amp;IF(INDEX(Mapping!$E$30:$E$37,MATCH($B58,Mapping!$A$30:$A$37,0))="sub",INDEX(Mapping!$F$5:$F$20,MATCH($C58,Mapping!$A$5:$A$20,0)),"all")</f>
        <v/>
      </c>
      <c r="H58" s="5">
        <f>INDEX(Mapping!$E$5:$E$20,MATCH($C58,Mapping!$A$5:$A$20,0))</f>
        <v/>
      </c>
      <c r="I58" s="5">
        <f>INDEX(Mapping!$G$30:$G$37,MATCH($B58,Mapping!$A$30:$A$37,0))</f>
        <v/>
      </c>
      <c r="J58" s="5">
        <f>INDEX(Mapping!$H$30:$H$37,MATCH($B58,Mapping!$A$30:$A$37,0))</f>
        <v/>
      </c>
      <c r="K58" s="5">
        <f>INDEX(Mapping!$H$5:$H$20,MATCH($C58,Mapping!$A$5:$A$20,0))</f>
        <v/>
      </c>
      <c r="L58" s="5">
        <f>INDEX(Mapping!$E$45:$E$58,MATCH($G58,Mapping!$A$45:$A$58,0))</f>
        <v/>
      </c>
      <c r="M58" s="5">
        <f>INDEX(Mapping!$D$62:$D$65,MATCH(INDEX(Mapping!$G$5:$G$20,MATCH($C58,Mapping!$A$5:$A$20,0)),Mapping!$A$62:$A$65,0))</f>
        <v/>
      </c>
      <c r="N58" s="36">
        <f>INDEX(Elasticities!$F$4:$I$200,MATCH("inc|"&amp;$E58&amp;"|"&amp;$D58,Elasticities!$A$4:$A$200,0),MATCH(Settings!$C$6,Elasticities!$F$3:$I$3,0))</f>
        <v/>
      </c>
      <c r="O58" s="36">
        <f>INDEX(Elasticities!$F$4:$I$200,MATCH("usg|"&amp;$E58&amp;"|"&amp;$D58,Elasticities!$A$4:$A$200,0),MATCH(Settings!$C$6,Elasticities!$F$3:$I$3,0))</f>
        <v/>
      </c>
      <c r="P58" s="36">
        <f>INDEX(Elasticities!$F$4:$I$200,MATCH("eff|"&amp;$E58&amp;"|"&amp;$D58,Elasticities!$A$4:$A$200,0),MATCH(Settings!$C$6,Elasticities!$F$3:$I$3,0))</f>
        <v/>
      </c>
      <c r="Q58" s="27">
        <f>INDEX(Elasticities!$F$4:$I$200,MATCH("aei|"&amp;$F58&amp;"|"&amp;$D58,Elasticities!$A$4:$A$200,0),MATCH(Settings!$C$6,Elasticities!$F$3:$I$3,0))</f>
        <v/>
      </c>
      <c r="R58" s="5">
        <f>INDEX(Inputs_prices!$E$5:$E$16,MATCH($G58,Inputs_prices!$A$5:$A$16,0))</f>
        <v/>
      </c>
      <c r="S58" s="27">
        <f>INDEX(Inputs_prices!$Q$5:$Q$16,MATCH($G58,Inputs_prices!$A$5:$A$16,0))</f>
        <v/>
      </c>
      <c r="T58" s="29">
        <f>INDEX(EF_GHG!$E$4:$E$1000,MATCH(Settings!$C$4&amp;"|"&amp;$B58&amp;"|"&amp;$H58,EF_GHG!$A$4:$A$1000,0))</f>
        <v/>
      </c>
      <c r="U58" s="47">
        <f>INDEX(EnergyCons!$F$4:$F$5000,MATCH(Settings!$C$4&amp;"|"&amp;Settings!$C$7&amp;"|"&amp;$C58&amp;"|"&amp;$B58,EnergyCons!$A$4:$A$5000,0))</f>
        <v/>
      </c>
    </row>
    <row r="59">
      <c r="A59" s="5">
        <f>$B59&amp;"|"&amp;$C59</f>
        <v/>
      </c>
      <c r="B59" s="8" t="inlineStr">
        <is>
          <t>oop</t>
        </is>
      </c>
      <c r="C59" s="8" t="inlineStr">
        <is>
          <t>srv</t>
        </is>
      </c>
      <c r="D59" s="5">
        <f>INDEX(Mapping!$D$5:$D$20,MATCH($C59,Mapping!$A$5:$A$20,0))</f>
        <v/>
      </c>
      <c r="E59" s="5">
        <f>INDEX(Mapping!$C$30:$C$37,MATCH($B59,Mapping!$A$30:$A$37,0))</f>
        <v/>
      </c>
      <c r="F59" s="5">
        <f>INDEX(Mapping!$D$30:$D$37,MATCH($B59,Mapping!$A$30:$A$37,0))</f>
        <v/>
      </c>
      <c r="G59" s="5">
        <f>$B59&amp;"."&amp;IF(INDEX(Mapping!$E$30:$E$37,MATCH($B59,Mapping!$A$30:$A$37,0))="sub",INDEX(Mapping!$F$5:$F$20,MATCH($C59,Mapping!$A$5:$A$20,0)),"all")</f>
        <v/>
      </c>
      <c r="H59" s="5">
        <f>INDEX(Mapping!$E$5:$E$20,MATCH($C59,Mapping!$A$5:$A$20,0))</f>
        <v/>
      </c>
      <c r="I59" s="5">
        <f>INDEX(Mapping!$G$30:$G$37,MATCH($B59,Mapping!$A$30:$A$37,0))</f>
        <v/>
      </c>
      <c r="J59" s="5">
        <f>INDEX(Mapping!$H$30:$H$37,MATCH($B59,Mapping!$A$30:$A$37,0))</f>
        <v/>
      </c>
      <c r="K59" s="5">
        <f>INDEX(Mapping!$H$5:$H$20,MATCH($C59,Mapping!$A$5:$A$20,0))</f>
        <v/>
      </c>
      <c r="L59" s="5">
        <f>INDEX(Mapping!$E$45:$E$58,MATCH($G59,Mapping!$A$45:$A$58,0))</f>
        <v/>
      </c>
      <c r="M59" s="5">
        <f>INDEX(Mapping!$D$62:$D$65,MATCH(INDEX(Mapping!$G$5:$G$20,MATCH($C59,Mapping!$A$5:$A$20,0)),Mapping!$A$62:$A$65,0))</f>
        <v/>
      </c>
      <c r="N59" s="36">
        <f>INDEX(Elasticities!$F$4:$I$200,MATCH("inc|"&amp;$E59&amp;"|"&amp;$D59,Elasticities!$A$4:$A$200,0),MATCH(Settings!$C$6,Elasticities!$F$3:$I$3,0))</f>
        <v/>
      </c>
      <c r="O59" s="36">
        <f>INDEX(Elasticities!$F$4:$I$200,MATCH("usg|"&amp;$E59&amp;"|"&amp;$D59,Elasticities!$A$4:$A$200,0),MATCH(Settings!$C$6,Elasticities!$F$3:$I$3,0))</f>
        <v/>
      </c>
      <c r="P59" s="36">
        <f>INDEX(Elasticities!$F$4:$I$200,MATCH("eff|"&amp;$E59&amp;"|"&amp;$D59,Elasticities!$A$4:$A$200,0),MATCH(Settings!$C$6,Elasticities!$F$3:$I$3,0))</f>
        <v/>
      </c>
      <c r="Q59" s="27">
        <f>INDEX(Elasticities!$F$4:$I$200,MATCH("aei|"&amp;$F59&amp;"|"&amp;$D59,Elasticities!$A$4:$A$200,0),MATCH(Settings!$C$6,Elasticities!$F$3:$I$3,0))</f>
        <v/>
      </c>
      <c r="R59" s="5">
        <f>INDEX(Inputs_prices!$E$5:$E$16,MATCH($G59,Inputs_prices!$A$5:$A$16,0))</f>
        <v/>
      </c>
      <c r="S59" s="27">
        <f>INDEX(Inputs_prices!$Q$5:$Q$16,MATCH($G59,Inputs_prices!$A$5:$A$16,0))</f>
        <v/>
      </c>
      <c r="T59" s="29">
        <f>INDEX(EF_GHG!$E$4:$E$1000,MATCH(Settings!$C$4&amp;"|"&amp;$B59&amp;"|"&amp;$H59,EF_GHG!$A$4:$A$1000,0))</f>
        <v/>
      </c>
      <c r="U59" s="47">
        <f>INDEX(EnergyCons!$F$4:$F$5000,MATCH(Settings!$C$4&amp;"|"&amp;Settings!$C$7&amp;"|"&amp;$C59&amp;"|"&amp;$B59,EnergyCons!$A$4:$A$5000,0))</f>
        <v/>
      </c>
    </row>
    <row r="60">
      <c r="A60" s="5">
        <f>$B60&amp;"|"&amp;$C60</f>
        <v/>
      </c>
      <c r="B60" s="8" t="inlineStr">
        <is>
          <t>bio</t>
        </is>
      </c>
      <c r="C60" s="8" t="inlineStr">
        <is>
          <t>srv</t>
        </is>
      </c>
      <c r="D60" s="5">
        <f>INDEX(Mapping!$D$5:$D$20,MATCH($C60,Mapping!$A$5:$A$20,0))</f>
        <v/>
      </c>
      <c r="E60" s="5">
        <f>INDEX(Mapping!$C$30:$C$37,MATCH($B60,Mapping!$A$30:$A$37,0))</f>
        <v/>
      </c>
      <c r="F60" s="5">
        <f>INDEX(Mapping!$D$30:$D$37,MATCH($B60,Mapping!$A$30:$A$37,0))</f>
        <v/>
      </c>
      <c r="G60" s="5">
        <f>$B60&amp;"."&amp;IF(INDEX(Mapping!$E$30:$E$37,MATCH($B60,Mapping!$A$30:$A$37,0))="sub",INDEX(Mapping!$F$5:$F$20,MATCH($C60,Mapping!$A$5:$A$20,0)),"all")</f>
        <v/>
      </c>
      <c r="H60" s="5">
        <f>INDEX(Mapping!$E$5:$E$20,MATCH($C60,Mapping!$A$5:$A$20,0))</f>
        <v/>
      </c>
      <c r="I60" s="5">
        <f>INDEX(Mapping!$G$30:$G$37,MATCH($B60,Mapping!$A$30:$A$37,0))</f>
        <v/>
      </c>
      <c r="J60" s="5">
        <f>INDEX(Mapping!$H$30:$H$37,MATCH($B60,Mapping!$A$30:$A$37,0))</f>
        <v/>
      </c>
      <c r="K60" s="5">
        <f>INDEX(Mapping!$H$5:$H$20,MATCH($C60,Mapping!$A$5:$A$20,0))</f>
        <v/>
      </c>
      <c r="L60" s="5">
        <f>INDEX(Mapping!$E$45:$E$58,MATCH($G60,Mapping!$A$45:$A$58,0))</f>
        <v/>
      </c>
      <c r="M60" s="5">
        <f>INDEX(Mapping!$D$62:$D$65,MATCH(INDEX(Mapping!$G$5:$G$20,MATCH($C60,Mapping!$A$5:$A$20,0)),Mapping!$A$62:$A$65,0))</f>
        <v/>
      </c>
      <c r="N60" s="36">
        <f>INDEX(Elasticities!$F$4:$I$200,MATCH("inc|"&amp;$E60&amp;"|"&amp;$D60,Elasticities!$A$4:$A$200,0),MATCH(Settings!$C$6,Elasticities!$F$3:$I$3,0))</f>
        <v/>
      </c>
      <c r="O60" s="36">
        <f>INDEX(Elasticities!$F$4:$I$200,MATCH("usg|"&amp;$E60&amp;"|"&amp;$D60,Elasticities!$A$4:$A$200,0),MATCH(Settings!$C$6,Elasticities!$F$3:$I$3,0))</f>
        <v/>
      </c>
      <c r="P60" s="36">
        <f>INDEX(Elasticities!$F$4:$I$200,MATCH("eff|"&amp;$E60&amp;"|"&amp;$D60,Elasticities!$A$4:$A$200,0),MATCH(Settings!$C$6,Elasticities!$F$3:$I$3,0))</f>
        <v/>
      </c>
      <c r="Q60" s="27">
        <f>INDEX(Elasticities!$F$4:$I$200,MATCH("aei|"&amp;$F60&amp;"|"&amp;$D60,Elasticities!$A$4:$A$200,0),MATCH(Settings!$C$6,Elasticities!$F$3:$I$3,0))</f>
        <v/>
      </c>
      <c r="R60" s="5">
        <f>INDEX(Inputs_prices!$E$5:$E$16,MATCH($G60,Inputs_prices!$A$5:$A$16,0))</f>
        <v/>
      </c>
      <c r="S60" s="27">
        <f>INDEX(Inputs_prices!$Q$5:$Q$16,MATCH($G60,Inputs_prices!$A$5:$A$16,0))</f>
        <v/>
      </c>
      <c r="T60" s="29">
        <f>INDEX(EF_GHG!$E$4:$E$1000,MATCH(Settings!$C$4&amp;"|"&amp;$B60&amp;"|"&amp;$H60,EF_GHG!$A$4:$A$1000,0))</f>
        <v/>
      </c>
      <c r="U60" s="47">
        <f>INDEX(EnergyCons!$F$4:$F$5000,MATCH(Settings!$C$4&amp;"|"&amp;Settings!$C$7&amp;"|"&amp;$C60&amp;"|"&amp;$B60,EnergyCons!$A$4:$A$5000,0))</f>
        <v/>
      </c>
    </row>
    <row r="61">
      <c r="A61" s="5">
        <f>$B61&amp;"|"&amp;$C61</f>
        <v/>
      </c>
      <c r="B61" s="8" t="inlineStr">
        <is>
          <t>coa</t>
        </is>
      </c>
      <c r="C61" s="8" t="inlineStr">
        <is>
          <t>mch</t>
        </is>
      </c>
      <c r="D61" s="5">
        <f>INDEX(Mapping!$D$5:$D$20,MATCH($C61,Mapping!$A$5:$A$20,0))</f>
        <v/>
      </c>
      <c r="E61" s="5">
        <f>INDEX(Mapping!$C$30:$C$37,MATCH($B61,Mapping!$A$30:$A$37,0))</f>
        <v/>
      </c>
      <c r="F61" s="5">
        <f>INDEX(Mapping!$D$30:$D$37,MATCH($B61,Mapping!$A$30:$A$37,0))</f>
        <v/>
      </c>
      <c r="G61" s="5">
        <f>$B61&amp;"."&amp;IF(INDEX(Mapping!$E$30:$E$37,MATCH($B61,Mapping!$A$30:$A$37,0))="sub",INDEX(Mapping!$F$5:$F$20,MATCH($C61,Mapping!$A$5:$A$20,0)),"all")</f>
        <v/>
      </c>
      <c r="H61" s="5">
        <f>INDEX(Mapping!$E$5:$E$20,MATCH($C61,Mapping!$A$5:$A$20,0))</f>
        <v/>
      </c>
      <c r="I61" s="5">
        <f>INDEX(Mapping!$G$30:$G$37,MATCH($B61,Mapping!$A$30:$A$37,0))</f>
        <v/>
      </c>
      <c r="J61" s="5">
        <f>INDEX(Mapping!$H$30:$H$37,MATCH($B61,Mapping!$A$30:$A$37,0))</f>
        <v/>
      </c>
      <c r="K61" s="5">
        <f>INDEX(Mapping!$H$5:$H$20,MATCH($C61,Mapping!$A$5:$A$20,0))</f>
        <v/>
      </c>
      <c r="L61" s="5">
        <f>INDEX(Mapping!$E$45:$E$58,MATCH($G61,Mapping!$A$45:$A$58,0))</f>
        <v/>
      </c>
      <c r="M61" s="5">
        <f>INDEX(Mapping!$D$62:$D$65,MATCH(INDEX(Mapping!$G$5:$G$20,MATCH($C61,Mapping!$A$5:$A$20,0)),Mapping!$A$62:$A$65,0))</f>
        <v/>
      </c>
      <c r="N61" s="36">
        <f>INDEX(Elasticities!$F$4:$I$200,MATCH("inc|"&amp;$E61&amp;"|"&amp;$D61,Elasticities!$A$4:$A$200,0),MATCH(Settings!$C$6,Elasticities!$F$3:$I$3,0))</f>
        <v/>
      </c>
      <c r="O61" s="36">
        <f>INDEX(Elasticities!$F$4:$I$200,MATCH("usg|"&amp;$E61&amp;"|"&amp;$D61,Elasticities!$A$4:$A$200,0),MATCH(Settings!$C$6,Elasticities!$F$3:$I$3,0))</f>
        <v/>
      </c>
      <c r="P61" s="36">
        <f>INDEX(Elasticities!$F$4:$I$200,MATCH("eff|"&amp;$E61&amp;"|"&amp;$D61,Elasticities!$A$4:$A$200,0),MATCH(Settings!$C$6,Elasticities!$F$3:$I$3,0))</f>
        <v/>
      </c>
      <c r="Q61" s="27">
        <f>INDEX(Elasticities!$F$4:$I$200,MATCH("aei|"&amp;$F61&amp;"|"&amp;$D61,Elasticities!$A$4:$A$200,0),MATCH(Settings!$C$6,Elasticities!$F$3:$I$3,0))</f>
        <v/>
      </c>
      <c r="R61" s="5">
        <f>INDEX(Inputs_prices!$E$5:$E$16,MATCH($G61,Inputs_prices!$A$5:$A$16,0))</f>
        <v/>
      </c>
      <c r="S61" s="27">
        <f>INDEX(Inputs_prices!$Q$5:$Q$16,MATCH($G61,Inputs_prices!$A$5:$A$16,0))</f>
        <v/>
      </c>
      <c r="T61" s="29">
        <f>INDEX(EF_GHG!$E$4:$E$1000,MATCH(Settings!$C$4&amp;"|"&amp;$B61&amp;"|"&amp;$H61,EF_GHG!$A$4:$A$1000,0))</f>
        <v/>
      </c>
      <c r="U61" s="47">
        <f>INDEX(EnergyCons!$F$4:$F$5000,MATCH(Settings!$C$4&amp;"|"&amp;Settings!$C$7&amp;"|"&amp;$C61&amp;"|"&amp;$B61,EnergyCons!$A$4:$A$5000,0))</f>
        <v/>
      </c>
    </row>
    <row r="62">
      <c r="A62" s="5">
        <f>$B62&amp;"|"&amp;$C62</f>
        <v/>
      </c>
      <c r="B62" s="8" t="inlineStr">
        <is>
          <t>nga</t>
        </is>
      </c>
      <c r="C62" s="8" t="inlineStr">
        <is>
          <t>mch</t>
        </is>
      </c>
      <c r="D62" s="5">
        <f>INDEX(Mapping!$D$5:$D$20,MATCH($C62,Mapping!$A$5:$A$20,0))</f>
        <v/>
      </c>
      <c r="E62" s="5">
        <f>INDEX(Mapping!$C$30:$C$37,MATCH($B62,Mapping!$A$30:$A$37,0))</f>
        <v/>
      </c>
      <c r="F62" s="5">
        <f>INDEX(Mapping!$D$30:$D$37,MATCH($B62,Mapping!$A$30:$A$37,0))</f>
        <v/>
      </c>
      <c r="G62" s="5">
        <f>$B62&amp;"."&amp;IF(INDEX(Mapping!$E$30:$E$37,MATCH($B62,Mapping!$A$30:$A$37,0))="sub",INDEX(Mapping!$F$5:$F$20,MATCH($C62,Mapping!$A$5:$A$20,0)),"all")</f>
        <v/>
      </c>
      <c r="H62" s="5">
        <f>INDEX(Mapping!$E$5:$E$20,MATCH($C62,Mapping!$A$5:$A$20,0))</f>
        <v/>
      </c>
      <c r="I62" s="5">
        <f>INDEX(Mapping!$G$30:$G$37,MATCH($B62,Mapping!$A$30:$A$37,0))</f>
        <v/>
      </c>
      <c r="J62" s="5">
        <f>INDEX(Mapping!$H$30:$H$37,MATCH($B62,Mapping!$A$30:$A$37,0))</f>
        <v/>
      </c>
      <c r="K62" s="5">
        <f>INDEX(Mapping!$H$5:$H$20,MATCH($C62,Mapping!$A$5:$A$20,0))</f>
        <v/>
      </c>
      <c r="L62" s="5">
        <f>INDEX(Mapping!$E$45:$E$58,MATCH($G62,Mapping!$A$45:$A$58,0))</f>
        <v/>
      </c>
      <c r="M62" s="5">
        <f>INDEX(Mapping!$D$62:$D$65,MATCH(INDEX(Mapping!$G$5:$G$20,MATCH($C62,Mapping!$A$5:$A$20,0)),Mapping!$A$62:$A$65,0))</f>
        <v/>
      </c>
      <c r="N62" s="36">
        <f>INDEX(Elasticities!$F$4:$I$200,MATCH("inc|"&amp;$E62&amp;"|"&amp;$D62,Elasticities!$A$4:$A$200,0),MATCH(Settings!$C$6,Elasticities!$F$3:$I$3,0))</f>
        <v/>
      </c>
      <c r="O62" s="36">
        <f>INDEX(Elasticities!$F$4:$I$200,MATCH("usg|"&amp;$E62&amp;"|"&amp;$D62,Elasticities!$A$4:$A$200,0),MATCH(Settings!$C$6,Elasticities!$F$3:$I$3,0))</f>
        <v/>
      </c>
      <c r="P62" s="36">
        <f>INDEX(Elasticities!$F$4:$I$200,MATCH("eff|"&amp;$E62&amp;"|"&amp;$D62,Elasticities!$A$4:$A$200,0),MATCH(Settings!$C$6,Elasticities!$F$3:$I$3,0))</f>
        <v/>
      </c>
      <c r="Q62" s="27">
        <f>INDEX(Elasticities!$F$4:$I$200,MATCH("aei|"&amp;$F62&amp;"|"&amp;$D62,Elasticities!$A$4:$A$200,0),MATCH(Settings!$C$6,Elasticities!$F$3:$I$3,0))</f>
        <v/>
      </c>
      <c r="R62" s="5">
        <f>INDEX(Inputs_prices!$E$5:$E$16,MATCH($G62,Inputs_prices!$A$5:$A$16,0))</f>
        <v/>
      </c>
      <c r="S62" s="27">
        <f>INDEX(Inputs_prices!$Q$5:$Q$16,MATCH($G62,Inputs_prices!$A$5:$A$16,0))</f>
        <v/>
      </c>
      <c r="T62" s="29">
        <f>INDEX(EF_GHG!$E$4:$E$1000,MATCH(Settings!$C$4&amp;"|"&amp;$B62&amp;"|"&amp;$H62,EF_GHG!$A$4:$A$1000,0))</f>
        <v/>
      </c>
      <c r="U62" s="47">
        <f>INDEX(EnergyCons!$F$4:$F$5000,MATCH(Settings!$C$4&amp;"|"&amp;Settings!$C$7&amp;"|"&amp;$C62&amp;"|"&amp;$B62,EnergyCons!$A$4:$A$5000,0))</f>
        <v/>
      </c>
    </row>
    <row r="63">
      <c r="A63" s="5">
        <f>$B63&amp;"|"&amp;$C63</f>
        <v/>
      </c>
      <c r="B63" s="8" t="inlineStr">
        <is>
          <t>gso</t>
        </is>
      </c>
      <c r="C63" s="8" t="inlineStr">
        <is>
          <t>mch</t>
        </is>
      </c>
      <c r="D63" s="5">
        <f>INDEX(Mapping!$D$5:$D$20,MATCH($C63,Mapping!$A$5:$A$20,0))</f>
        <v/>
      </c>
      <c r="E63" s="5">
        <f>INDEX(Mapping!$C$30:$C$37,MATCH($B63,Mapping!$A$30:$A$37,0))</f>
        <v/>
      </c>
      <c r="F63" s="5">
        <f>INDEX(Mapping!$D$30:$D$37,MATCH($B63,Mapping!$A$30:$A$37,0))</f>
        <v/>
      </c>
      <c r="G63" s="5">
        <f>$B63&amp;"."&amp;IF(INDEX(Mapping!$E$30:$E$37,MATCH($B63,Mapping!$A$30:$A$37,0))="sub",INDEX(Mapping!$F$5:$F$20,MATCH($C63,Mapping!$A$5:$A$20,0)),"all")</f>
        <v/>
      </c>
      <c r="H63" s="5">
        <f>INDEX(Mapping!$E$5:$E$20,MATCH($C63,Mapping!$A$5:$A$20,0))</f>
        <v/>
      </c>
      <c r="I63" s="5">
        <f>INDEX(Mapping!$G$30:$G$37,MATCH($B63,Mapping!$A$30:$A$37,0))</f>
        <v/>
      </c>
      <c r="J63" s="5">
        <f>INDEX(Mapping!$H$30:$H$37,MATCH($B63,Mapping!$A$30:$A$37,0))</f>
        <v/>
      </c>
      <c r="K63" s="5">
        <f>INDEX(Mapping!$H$5:$H$20,MATCH($C63,Mapping!$A$5:$A$20,0))</f>
        <v/>
      </c>
      <c r="L63" s="5">
        <f>INDEX(Mapping!$E$45:$E$58,MATCH($G63,Mapping!$A$45:$A$58,0))</f>
        <v/>
      </c>
      <c r="M63" s="5">
        <f>INDEX(Mapping!$D$62:$D$65,MATCH(INDEX(Mapping!$G$5:$G$20,MATCH($C63,Mapping!$A$5:$A$20,0)),Mapping!$A$62:$A$65,0))</f>
        <v/>
      </c>
      <c r="N63" s="36">
        <f>INDEX(Elasticities!$F$4:$I$200,MATCH("inc|"&amp;$E63&amp;"|"&amp;$D63,Elasticities!$A$4:$A$200,0),MATCH(Settings!$C$6,Elasticities!$F$3:$I$3,0))</f>
        <v/>
      </c>
      <c r="O63" s="36">
        <f>INDEX(Elasticities!$F$4:$I$200,MATCH("usg|"&amp;$E63&amp;"|"&amp;$D63,Elasticities!$A$4:$A$200,0),MATCH(Settings!$C$6,Elasticities!$F$3:$I$3,0))</f>
        <v/>
      </c>
      <c r="P63" s="36">
        <f>INDEX(Elasticities!$F$4:$I$200,MATCH("eff|"&amp;$E63&amp;"|"&amp;$D63,Elasticities!$A$4:$A$200,0),MATCH(Settings!$C$6,Elasticities!$F$3:$I$3,0))</f>
        <v/>
      </c>
      <c r="Q63" s="27">
        <f>INDEX(Elasticities!$F$4:$I$200,MATCH("aei|"&amp;$F63&amp;"|"&amp;$D63,Elasticities!$A$4:$A$200,0),MATCH(Settings!$C$6,Elasticities!$F$3:$I$3,0))</f>
        <v/>
      </c>
      <c r="R63" s="5">
        <f>INDEX(Inputs_prices!$E$5:$E$16,MATCH($G63,Inputs_prices!$A$5:$A$16,0))</f>
        <v/>
      </c>
      <c r="S63" s="27">
        <f>INDEX(Inputs_prices!$Q$5:$Q$16,MATCH($G63,Inputs_prices!$A$5:$A$16,0))</f>
        <v/>
      </c>
      <c r="T63" s="29">
        <f>INDEX(EF_GHG!$E$4:$E$1000,MATCH(Settings!$C$4&amp;"|"&amp;$B63&amp;"|"&amp;$H63,EF_GHG!$A$4:$A$1000,0))</f>
        <v/>
      </c>
      <c r="U63" s="47">
        <f>INDEX(EnergyCons!$F$4:$F$5000,MATCH(Settings!$C$4&amp;"|"&amp;Settings!$C$7&amp;"|"&amp;$C63&amp;"|"&amp;$B63,EnergyCons!$A$4:$A$5000,0))</f>
        <v/>
      </c>
    </row>
    <row r="64">
      <c r="A64" s="5">
        <f>$B64&amp;"|"&amp;$C64</f>
        <v/>
      </c>
      <c r="B64" s="8" t="inlineStr">
        <is>
          <t>die</t>
        </is>
      </c>
      <c r="C64" s="8" t="inlineStr">
        <is>
          <t>mch</t>
        </is>
      </c>
      <c r="D64" s="5">
        <f>INDEX(Mapping!$D$5:$D$20,MATCH($C64,Mapping!$A$5:$A$20,0))</f>
        <v/>
      </c>
      <c r="E64" s="5">
        <f>INDEX(Mapping!$C$30:$C$37,MATCH($B64,Mapping!$A$30:$A$37,0))</f>
        <v/>
      </c>
      <c r="F64" s="5">
        <f>INDEX(Mapping!$D$30:$D$37,MATCH($B64,Mapping!$A$30:$A$37,0))</f>
        <v/>
      </c>
      <c r="G64" s="5">
        <f>$B64&amp;"."&amp;IF(INDEX(Mapping!$E$30:$E$37,MATCH($B64,Mapping!$A$30:$A$37,0))="sub",INDEX(Mapping!$F$5:$F$20,MATCH($C64,Mapping!$A$5:$A$20,0)),"all")</f>
        <v/>
      </c>
      <c r="H64" s="5">
        <f>INDEX(Mapping!$E$5:$E$20,MATCH($C64,Mapping!$A$5:$A$20,0))</f>
        <v/>
      </c>
      <c r="I64" s="5">
        <f>INDEX(Mapping!$G$30:$G$37,MATCH($B64,Mapping!$A$30:$A$37,0))</f>
        <v/>
      </c>
      <c r="J64" s="5">
        <f>INDEX(Mapping!$H$30:$H$37,MATCH($B64,Mapping!$A$30:$A$37,0))</f>
        <v/>
      </c>
      <c r="K64" s="5">
        <f>INDEX(Mapping!$H$5:$H$20,MATCH($C64,Mapping!$A$5:$A$20,0))</f>
        <v/>
      </c>
      <c r="L64" s="5">
        <f>INDEX(Mapping!$E$45:$E$58,MATCH($G64,Mapping!$A$45:$A$58,0))</f>
        <v/>
      </c>
      <c r="M64" s="5">
        <f>INDEX(Mapping!$D$62:$D$65,MATCH(INDEX(Mapping!$G$5:$G$20,MATCH($C64,Mapping!$A$5:$A$20,0)),Mapping!$A$62:$A$65,0))</f>
        <v/>
      </c>
      <c r="N64" s="36">
        <f>INDEX(Elasticities!$F$4:$I$200,MATCH("inc|"&amp;$E64&amp;"|"&amp;$D64,Elasticities!$A$4:$A$200,0),MATCH(Settings!$C$6,Elasticities!$F$3:$I$3,0))</f>
        <v/>
      </c>
      <c r="O64" s="36">
        <f>INDEX(Elasticities!$F$4:$I$200,MATCH("usg|"&amp;$E64&amp;"|"&amp;$D64,Elasticities!$A$4:$A$200,0),MATCH(Settings!$C$6,Elasticities!$F$3:$I$3,0))</f>
        <v/>
      </c>
      <c r="P64" s="36">
        <f>INDEX(Elasticities!$F$4:$I$200,MATCH("eff|"&amp;$E64&amp;"|"&amp;$D64,Elasticities!$A$4:$A$200,0),MATCH(Settings!$C$6,Elasticities!$F$3:$I$3,0))</f>
        <v/>
      </c>
      <c r="Q64" s="27">
        <f>INDEX(Elasticities!$F$4:$I$200,MATCH("aei|"&amp;$F64&amp;"|"&amp;$D64,Elasticities!$A$4:$A$200,0),MATCH(Settings!$C$6,Elasticities!$F$3:$I$3,0))</f>
        <v/>
      </c>
      <c r="R64" s="5">
        <f>INDEX(Inputs_prices!$E$5:$E$16,MATCH($G64,Inputs_prices!$A$5:$A$16,0))</f>
        <v/>
      </c>
      <c r="S64" s="27">
        <f>INDEX(Inputs_prices!$Q$5:$Q$16,MATCH($G64,Inputs_prices!$A$5:$A$16,0))</f>
        <v/>
      </c>
      <c r="T64" s="29">
        <f>INDEX(EF_GHG!$E$4:$E$1000,MATCH(Settings!$C$4&amp;"|"&amp;$B64&amp;"|"&amp;$H64,EF_GHG!$A$4:$A$1000,0))</f>
        <v/>
      </c>
      <c r="U64" s="47">
        <f>INDEX(EnergyCons!$F$4:$F$5000,MATCH(Settings!$C$4&amp;"|"&amp;Settings!$C$7&amp;"|"&amp;$C64&amp;"|"&amp;$B64,EnergyCons!$A$4:$A$5000,0))</f>
        <v/>
      </c>
    </row>
    <row r="65">
      <c r="A65" s="5">
        <f>$B65&amp;"|"&amp;$C65</f>
        <v/>
      </c>
      <c r="B65" s="8" t="inlineStr">
        <is>
          <t>lpg</t>
        </is>
      </c>
      <c r="C65" s="8" t="inlineStr">
        <is>
          <t>mch</t>
        </is>
      </c>
      <c r="D65" s="5">
        <f>INDEX(Mapping!$D$5:$D$20,MATCH($C65,Mapping!$A$5:$A$20,0))</f>
        <v/>
      </c>
      <c r="E65" s="5">
        <f>INDEX(Mapping!$C$30:$C$37,MATCH($B65,Mapping!$A$30:$A$37,0))</f>
        <v/>
      </c>
      <c r="F65" s="5">
        <f>INDEX(Mapping!$D$30:$D$37,MATCH($B65,Mapping!$A$30:$A$37,0))</f>
        <v/>
      </c>
      <c r="G65" s="5">
        <f>$B65&amp;"."&amp;IF(INDEX(Mapping!$E$30:$E$37,MATCH($B65,Mapping!$A$30:$A$37,0))="sub",INDEX(Mapping!$F$5:$F$20,MATCH($C65,Mapping!$A$5:$A$20,0)),"all")</f>
        <v/>
      </c>
      <c r="H65" s="5">
        <f>INDEX(Mapping!$E$5:$E$20,MATCH($C65,Mapping!$A$5:$A$20,0))</f>
        <v/>
      </c>
      <c r="I65" s="5">
        <f>INDEX(Mapping!$G$30:$G$37,MATCH($B65,Mapping!$A$30:$A$37,0))</f>
        <v/>
      </c>
      <c r="J65" s="5">
        <f>INDEX(Mapping!$H$30:$H$37,MATCH($B65,Mapping!$A$30:$A$37,0))</f>
        <v/>
      </c>
      <c r="K65" s="5">
        <f>INDEX(Mapping!$H$5:$H$20,MATCH($C65,Mapping!$A$5:$A$20,0))</f>
        <v/>
      </c>
      <c r="L65" s="5">
        <f>INDEX(Mapping!$E$45:$E$58,MATCH($G65,Mapping!$A$45:$A$58,0))</f>
        <v/>
      </c>
      <c r="M65" s="5">
        <f>INDEX(Mapping!$D$62:$D$65,MATCH(INDEX(Mapping!$G$5:$G$20,MATCH($C65,Mapping!$A$5:$A$20,0)),Mapping!$A$62:$A$65,0))</f>
        <v/>
      </c>
      <c r="N65" s="36">
        <f>INDEX(Elasticities!$F$4:$I$200,MATCH("inc|"&amp;$E65&amp;"|"&amp;$D65,Elasticities!$A$4:$A$200,0),MATCH(Settings!$C$6,Elasticities!$F$3:$I$3,0))</f>
        <v/>
      </c>
      <c r="O65" s="36">
        <f>INDEX(Elasticities!$F$4:$I$200,MATCH("usg|"&amp;$E65&amp;"|"&amp;$D65,Elasticities!$A$4:$A$200,0),MATCH(Settings!$C$6,Elasticities!$F$3:$I$3,0))</f>
        <v/>
      </c>
      <c r="P65" s="36">
        <f>INDEX(Elasticities!$F$4:$I$200,MATCH("eff|"&amp;$E65&amp;"|"&amp;$D65,Elasticities!$A$4:$A$200,0),MATCH(Settings!$C$6,Elasticities!$F$3:$I$3,0))</f>
        <v/>
      </c>
      <c r="Q65" s="27">
        <f>INDEX(Elasticities!$F$4:$I$200,MATCH("aei|"&amp;$F65&amp;"|"&amp;$D65,Elasticities!$A$4:$A$200,0),MATCH(Settings!$C$6,Elasticities!$F$3:$I$3,0))</f>
        <v/>
      </c>
      <c r="R65" s="5">
        <f>INDEX(Inputs_prices!$E$5:$E$16,MATCH($G65,Inputs_prices!$A$5:$A$16,0))</f>
        <v/>
      </c>
      <c r="S65" s="27">
        <f>INDEX(Inputs_prices!$Q$5:$Q$16,MATCH($G65,Inputs_prices!$A$5:$A$16,0))</f>
        <v/>
      </c>
      <c r="T65" s="29">
        <f>INDEX(EF_GHG!$E$4:$E$1000,MATCH(Settings!$C$4&amp;"|"&amp;$B65&amp;"|"&amp;$H65,EF_GHG!$A$4:$A$1000,0))</f>
        <v/>
      </c>
      <c r="U65" s="47">
        <f>INDEX(EnergyCons!$F$4:$F$5000,MATCH(Settings!$C$4&amp;"|"&amp;Settings!$C$7&amp;"|"&amp;$C65&amp;"|"&amp;$B65,EnergyCons!$A$4:$A$5000,0))</f>
        <v/>
      </c>
    </row>
    <row r="66">
      <c r="A66" s="5">
        <f>$B66&amp;"|"&amp;$C66</f>
        <v/>
      </c>
      <c r="B66" s="8" t="inlineStr">
        <is>
          <t>ker</t>
        </is>
      </c>
      <c r="C66" s="8" t="inlineStr">
        <is>
          <t>mch</t>
        </is>
      </c>
      <c r="D66" s="5">
        <f>INDEX(Mapping!$D$5:$D$20,MATCH($C66,Mapping!$A$5:$A$20,0))</f>
        <v/>
      </c>
      <c r="E66" s="5">
        <f>INDEX(Mapping!$C$30:$C$37,MATCH($B66,Mapping!$A$30:$A$37,0))</f>
        <v/>
      </c>
      <c r="F66" s="5">
        <f>INDEX(Mapping!$D$30:$D$37,MATCH($B66,Mapping!$A$30:$A$37,0))</f>
        <v/>
      </c>
      <c r="G66" s="5">
        <f>$B66&amp;"."&amp;IF(INDEX(Mapping!$E$30:$E$37,MATCH($B66,Mapping!$A$30:$A$37,0))="sub",INDEX(Mapping!$F$5:$F$20,MATCH($C66,Mapping!$A$5:$A$20,0)),"all")</f>
        <v/>
      </c>
      <c r="H66" s="5">
        <f>INDEX(Mapping!$E$5:$E$20,MATCH($C66,Mapping!$A$5:$A$20,0))</f>
        <v/>
      </c>
      <c r="I66" s="5">
        <f>INDEX(Mapping!$G$30:$G$37,MATCH($B66,Mapping!$A$30:$A$37,0))</f>
        <v/>
      </c>
      <c r="J66" s="5">
        <f>INDEX(Mapping!$H$30:$H$37,MATCH($B66,Mapping!$A$30:$A$37,0))</f>
        <v/>
      </c>
      <c r="K66" s="5">
        <f>INDEX(Mapping!$H$5:$H$20,MATCH($C66,Mapping!$A$5:$A$20,0))</f>
        <v/>
      </c>
      <c r="L66" s="5">
        <f>INDEX(Mapping!$E$45:$E$58,MATCH($G66,Mapping!$A$45:$A$58,0))</f>
        <v/>
      </c>
      <c r="M66" s="5">
        <f>INDEX(Mapping!$D$62:$D$65,MATCH(INDEX(Mapping!$G$5:$G$20,MATCH($C66,Mapping!$A$5:$A$20,0)),Mapping!$A$62:$A$65,0))</f>
        <v/>
      </c>
      <c r="N66" s="36">
        <f>INDEX(Elasticities!$F$4:$I$200,MATCH("inc|"&amp;$E66&amp;"|"&amp;$D66,Elasticities!$A$4:$A$200,0),MATCH(Settings!$C$6,Elasticities!$F$3:$I$3,0))</f>
        <v/>
      </c>
      <c r="O66" s="36">
        <f>INDEX(Elasticities!$F$4:$I$200,MATCH("usg|"&amp;$E66&amp;"|"&amp;$D66,Elasticities!$A$4:$A$200,0),MATCH(Settings!$C$6,Elasticities!$F$3:$I$3,0))</f>
        <v/>
      </c>
      <c r="P66" s="36">
        <f>INDEX(Elasticities!$F$4:$I$200,MATCH("eff|"&amp;$E66&amp;"|"&amp;$D66,Elasticities!$A$4:$A$200,0),MATCH(Settings!$C$6,Elasticities!$F$3:$I$3,0))</f>
        <v/>
      </c>
      <c r="Q66" s="27">
        <f>INDEX(Elasticities!$F$4:$I$200,MATCH("aei|"&amp;$F66&amp;"|"&amp;$D66,Elasticities!$A$4:$A$200,0),MATCH(Settings!$C$6,Elasticities!$F$3:$I$3,0))</f>
        <v/>
      </c>
      <c r="R66" s="5">
        <f>INDEX(Inputs_prices!$E$5:$E$16,MATCH($G66,Inputs_prices!$A$5:$A$16,0))</f>
        <v/>
      </c>
      <c r="S66" s="27">
        <f>INDEX(Inputs_prices!$Q$5:$Q$16,MATCH($G66,Inputs_prices!$A$5:$A$16,0))</f>
        <v/>
      </c>
      <c r="T66" s="29">
        <f>INDEX(EF_GHG!$E$4:$E$1000,MATCH(Settings!$C$4&amp;"|"&amp;$B66&amp;"|"&amp;$H66,EF_GHG!$A$4:$A$1000,0))</f>
        <v/>
      </c>
      <c r="U66" s="47">
        <f>INDEX(EnergyCons!$F$4:$F$5000,MATCH(Settings!$C$4&amp;"|"&amp;Settings!$C$7&amp;"|"&amp;$C66&amp;"|"&amp;$B66,EnergyCons!$A$4:$A$5000,0))</f>
        <v/>
      </c>
    </row>
    <row r="67">
      <c r="A67" s="5">
        <f>$B67&amp;"|"&amp;$C67</f>
        <v/>
      </c>
      <c r="B67" s="8" t="inlineStr">
        <is>
          <t>oop</t>
        </is>
      </c>
      <c r="C67" s="8" t="inlineStr">
        <is>
          <t>mch</t>
        </is>
      </c>
      <c r="D67" s="5">
        <f>INDEX(Mapping!$D$5:$D$20,MATCH($C67,Mapping!$A$5:$A$20,0))</f>
        <v/>
      </c>
      <c r="E67" s="5">
        <f>INDEX(Mapping!$C$30:$C$37,MATCH($B67,Mapping!$A$30:$A$37,0))</f>
        <v/>
      </c>
      <c r="F67" s="5">
        <f>INDEX(Mapping!$D$30:$D$37,MATCH($B67,Mapping!$A$30:$A$37,0))</f>
        <v/>
      </c>
      <c r="G67" s="5">
        <f>$B67&amp;"."&amp;IF(INDEX(Mapping!$E$30:$E$37,MATCH($B67,Mapping!$A$30:$A$37,0))="sub",INDEX(Mapping!$F$5:$F$20,MATCH($C67,Mapping!$A$5:$A$20,0)),"all")</f>
        <v/>
      </c>
      <c r="H67" s="5">
        <f>INDEX(Mapping!$E$5:$E$20,MATCH($C67,Mapping!$A$5:$A$20,0))</f>
        <v/>
      </c>
      <c r="I67" s="5">
        <f>INDEX(Mapping!$G$30:$G$37,MATCH($B67,Mapping!$A$30:$A$37,0))</f>
        <v/>
      </c>
      <c r="J67" s="5">
        <f>INDEX(Mapping!$H$30:$H$37,MATCH($B67,Mapping!$A$30:$A$37,0))</f>
        <v/>
      </c>
      <c r="K67" s="5">
        <f>INDEX(Mapping!$H$5:$H$20,MATCH($C67,Mapping!$A$5:$A$20,0))</f>
        <v/>
      </c>
      <c r="L67" s="5">
        <f>INDEX(Mapping!$E$45:$E$58,MATCH($G67,Mapping!$A$45:$A$58,0))</f>
        <v/>
      </c>
      <c r="M67" s="5">
        <f>INDEX(Mapping!$D$62:$D$65,MATCH(INDEX(Mapping!$G$5:$G$20,MATCH($C67,Mapping!$A$5:$A$20,0)),Mapping!$A$62:$A$65,0))</f>
        <v/>
      </c>
      <c r="N67" s="36">
        <f>INDEX(Elasticities!$F$4:$I$200,MATCH("inc|"&amp;$E67&amp;"|"&amp;$D67,Elasticities!$A$4:$A$200,0),MATCH(Settings!$C$6,Elasticities!$F$3:$I$3,0))</f>
        <v/>
      </c>
      <c r="O67" s="36">
        <f>INDEX(Elasticities!$F$4:$I$200,MATCH("usg|"&amp;$E67&amp;"|"&amp;$D67,Elasticities!$A$4:$A$200,0),MATCH(Settings!$C$6,Elasticities!$F$3:$I$3,0))</f>
        <v/>
      </c>
      <c r="P67" s="36">
        <f>INDEX(Elasticities!$F$4:$I$200,MATCH("eff|"&amp;$E67&amp;"|"&amp;$D67,Elasticities!$A$4:$A$200,0),MATCH(Settings!$C$6,Elasticities!$F$3:$I$3,0))</f>
        <v/>
      </c>
      <c r="Q67" s="27">
        <f>INDEX(Elasticities!$F$4:$I$200,MATCH("aei|"&amp;$F67&amp;"|"&amp;$D67,Elasticities!$A$4:$A$200,0),MATCH(Settings!$C$6,Elasticities!$F$3:$I$3,0))</f>
        <v/>
      </c>
      <c r="R67" s="5">
        <f>INDEX(Inputs_prices!$E$5:$E$16,MATCH($G67,Inputs_prices!$A$5:$A$16,0))</f>
        <v/>
      </c>
      <c r="S67" s="27">
        <f>INDEX(Inputs_prices!$Q$5:$Q$16,MATCH($G67,Inputs_prices!$A$5:$A$16,0))</f>
        <v/>
      </c>
      <c r="T67" s="29">
        <f>INDEX(EF_GHG!$E$4:$E$1000,MATCH(Settings!$C$4&amp;"|"&amp;$B67&amp;"|"&amp;$H67,EF_GHG!$A$4:$A$1000,0))</f>
        <v/>
      </c>
      <c r="U67" s="47">
        <f>INDEX(EnergyCons!$F$4:$F$5000,MATCH(Settings!$C$4&amp;"|"&amp;Settings!$C$7&amp;"|"&amp;$C67&amp;"|"&amp;$B67,EnergyCons!$A$4:$A$5000,0))</f>
        <v/>
      </c>
    </row>
    <row r="68">
      <c r="A68" s="5">
        <f>$B68&amp;"|"&amp;$C68</f>
        <v/>
      </c>
      <c r="B68" s="8" t="inlineStr">
        <is>
          <t>bio</t>
        </is>
      </c>
      <c r="C68" s="8" t="inlineStr">
        <is>
          <t>mch</t>
        </is>
      </c>
      <c r="D68" s="5">
        <f>INDEX(Mapping!$D$5:$D$20,MATCH($C68,Mapping!$A$5:$A$20,0))</f>
        <v/>
      </c>
      <c r="E68" s="5">
        <f>INDEX(Mapping!$C$30:$C$37,MATCH($B68,Mapping!$A$30:$A$37,0))</f>
        <v/>
      </c>
      <c r="F68" s="5">
        <f>INDEX(Mapping!$D$30:$D$37,MATCH($B68,Mapping!$A$30:$A$37,0))</f>
        <v/>
      </c>
      <c r="G68" s="5">
        <f>$B68&amp;"."&amp;IF(INDEX(Mapping!$E$30:$E$37,MATCH($B68,Mapping!$A$30:$A$37,0))="sub",INDEX(Mapping!$F$5:$F$20,MATCH($C68,Mapping!$A$5:$A$20,0)),"all")</f>
        <v/>
      </c>
      <c r="H68" s="5">
        <f>INDEX(Mapping!$E$5:$E$20,MATCH($C68,Mapping!$A$5:$A$20,0))</f>
        <v/>
      </c>
      <c r="I68" s="5">
        <f>INDEX(Mapping!$G$30:$G$37,MATCH($B68,Mapping!$A$30:$A$37,0))</f>
        <v/>
      </c>
      <c r="J68" s="5">
        <f>INDEX(Mapping!$H$30:$H$37,MATCH($B68,Mapping!$A$30:$A$37,0))</f>
        <v/>
      </c>
      <c r="K68" s="5">
        <f>INDEX(Mapping!$H$5:$H$20,MATCH($C68,Mapping!$A$5:$A$20,0))</f>
        <v/>
      </c>
      <c r="L68" s="5">
        <f>INDEX(Mapping!$E$45:$E$58,MATCH($G68,Mapping!$A$45:$A$58,0))</f>
        <v/>
      </c>
      <c r="M68" s="5">
        <f>INDEX(Mapping!$D$62:$D$65,MATCH(INDEX(Mapping!$G$5:$G$20,MATCH($C68,Mapping!$A$5:$A$20,0)),Mapping!$A$62:$A$65,0))</f>
        <v/>
      </c>
      <c r="N68" s="36">
        <f>INDEX(Elasticities!$F$4:$I$200,MATCH("inc|"&amp;$E68&amp;"|"&amp;$D68,Elasticities!$A$4:$A$200,0),MATCH(Settings!$C$6,Elasticities!$F$3:$I$3,0))</f>
        <v/>
      </c>
      <c r="O68" s="36">
        <f>INDEX(Elasticities!$F$4:$I$200,MATCH("usg|"&amp;$E68&amp;"|"&amp;$D68,Elasticities!$A$4:$A$200,0),MATCH(Settings!$C$6,Elasticities!$F$3:$I$3,0))</f>
        <v/>
      </c>
      <c r="P68" s="36">
        <f>INDEX(Elasticities!$F$4:$I$200,MATCH("eff|"&amp;$E68&amp;"|"&amp;$D68,Elasticities!$A$4:$A$200,0),MATCH(Settings!$C$6,Elasticities!$F$3:$I$3,0))</f>
        <v/>
      </c>
      <c r="Q68" s="27">
        <f>INDEX(Elasticities!$F$4:$I$200,MATCH("aei|"&amp;$F68&amp;"|"&amp;$D68,Elasticities!$A$4:$A$200,0),MATCH(Settings!$C$6,Elasticities!$F$3:$I$3,0))</f>
        <v/>
      </c>
      <c r="R68" s="5">
        <f>INDEX(Inputs_prices!$E$5:$E$16,MATCH($G68,Inputs_prices!$A$5:$A$16,0))</f>
        <v/>
      </c>
      <c r="S68" s="27">
        <f>INDEX(Inputs_prices!$Q$5:$Q$16,MATCH($G68,Inputs_prices!$A$5:$A$16,0))</f>
        <v/>
      </c>
      <c r="T68" s="29">
        <f>INDEX(EF_GHG!$E$4:$E$1000,MATCH(Settings!$C$4&amp;"|"&amp;$B68&amp;"|"&amp;$H68,EF_GHG!$A$4:$A$1000,0))</f>
        <v/>
      </c>
      <c r="U68" s="47">
        <f>INDEX(EnergyCons!$F$4:$F$5000,MATCH(Settings!$C$4&amp;"|"&amp;Settings!$C$7&amp;"|"&amp;$C68&amp;"|"&amp;$B68,EnergyCons!$A$4:$A$5000,0))</f>
        <v/>
      </c>
    </row>
    <row r="69">
      <c r="A69" s="5">
        <f>$B69&amp;"|"&amp;$C69</f>
        <v/>
      </c>
      <c r="B69" s="8" t="inlineStr">
        <is>
          <t>coa</t>
        </is>
      </c>
      <c r="C69" s="8" t="inlineStr">
        <is>
          <t>irn</t>
        </is>
      </c>
      <c r="D69" s="5">
        <f>INDEX(Mapping!$D$5:$D$20,MATCH($C69,Mapping!$A$5:$A$20,0))</f>
        <v/>
      </c>
      <c r="E69" s="5">
        <f>INDEX(Mapping!$C$30:$C$37,MATCH($B69,Mapping!$A$30:$A$37,0))</f>
        <v/>
      </c>
      <c r="F69" s="5">
        <f>INDEX(Mapping!$D$30:$D$37,MATCH($B69,Mapping!$A$30:$A$37,0))</f>
        <v/>
      </c>
      <c r="G69" s="5">
        <f>$B69&amp;"."&amp;IF(INDEX(Mapping!$E$30:$E$37,MATCH($B69,Mapping!$A$30:$A$37,0))="sub",INDEX(Mapping!$F$5:$F$20,MATCH($C69,Mapping!$A$5:$A$20,0)),"all")</f>
        <v/>
      </c>
      <c r="H69" s="5">
        <f>INDEX(Mapping!$E$5:$E$20,MATCH($C69,Mapping!$A$5:$A$20,0))</f>
        <v/>
      </c>
      <c r="I69" s="5">
        <f>INDEX(Mapping!$G$30:$G$37,MATCH($B69,Mapping!$A$30:$A$37,0))</f>
        <v/>
      </c>
      <c r="J69" s="5">
        <f>INDEX(Mapping!$H$30:$H$37,MATCH($B69,Mapping!$A$30:$A$37,0))</f>
        <v/>
      </c>
      <c r="K69" s="5">
        <f>INDEX(Mapping!$H$5:$H$20,MATCH($C69,Mapping!$A$5:$A$20,0))</f>
        <v/>
      </c>
      <c r="L69" s="5">
        <f>INDEX(Mapping!$E$45:$E$58,MATCH($G69,Mapping!$A$45:$A$58,0))</f>
        <v/>
      </c>
      <c r="M69" s="5">
        <f>INDEX(Mapping!$D$62:$D$65,MATCH(INDEX(Mapping!$G$5:$G$20,MATCH($C69,Mapping!$A$5:$A$20,0)),Mapping!$A$62:$A$65,0))</f>
        <v/>
      </c>
      <c r="N69" s="36">
        <f>INDEX(Elasticities!$F$4:$I$200,MATCH("inc|"&amp;$E69&amp;"|"&amp;$D69,Elasticities!$A$4:$A$200,0),MATCH(Settings!$C$6,Elasticities!$F$3:$I$3,0))</f>
        <v/>
      </c>
      <c r="O69" s="36">
        <f>INDEX(Elasticities!$F$4:$I$200,MATCH("usg|"&amp;$E69&amp;"|"&amp;$D69,Elasticities!$A$4:$A$200,0),MATCH(Settings!$C$6,Elasticities!$F$3:$I$3,0))</f>
        <v/>
      </c>
      <c r="P69" s="36">
        <f>INDEX(Elasticities!$F$4:$I$200,MATCH("eff|"&amp;$E69&amp;"|"&amp;$D69,Elasticities!$A$4:$A$200,0),MATCH(Settings!$C$6,Elasticities!$F$3:$I$3,0))</f>
        <v/>
      </c>
      <c r="Q69" s="27">
        <f>INDEX(Elasticities!$F$4:$I$200,MATCH("aei|"&amp;$F69&amp;"|"&amp;$D69,Elasticities!$A$4:$A$200,0),MATCH(Settings!$C$6,Elasticities!$F$3:$I$3,0))</f>
        <v/>
      </c>
      <c r="R69" s="5">
        <f>INDEX(Inputs_prices!$E$5:$E$16,MATCH($G69,Inputs_prices!$A$5:$A$16,0))</f>
        <v/>
      </c>
      <c r="S69" s="27">
        <f>INDEX(Inputs_prices!$Q$5:$Q$16,MATCH($G69,Inputs_prices!$A$5:$A$16,0))</f>
        <v/>
      </c>
      <c r="T69" s="29">
        <f>INDEX(EF_GHG!$E$4:$E$1000,MATCH(Settings!$C$4&amp;"|"&amp;$B69&amp;"|"&amp;$H69,EF_GHG!$A$4:$A$1000,0))</f>
        <v/>
      </c>
      <c r="U69" s="47">
        <f>INDEX(EnergyCons!$F$4:$F$5000,MATCH(Settings!$C$4&amp;"|"&amp;Settings!$C$7&amp;"|"&amp;$C69&amp;"|"&amp;$B69,EnergyCons!$A$4:$A$5000,0))</f>
        <v/>
      </c>
    </row>
    <row r="70">
      <c r="A70" s="5">
        <f>$B70&amp;"|"&amp;$C70</f>
        <v/>
      </c>
      <c r="B70" s="8" t="inlineStr">
        <is>
          <t>nga</t>
        </is>
      </c>
      <c r="C70" s="8" t="inlineStr">
        <is>
          <t>irn</t>
        </is>
      </c>
      <c r="D70" s="5">
        <f>INDEX(Mapping!$D$5:$D$20,MATCH($C70,Mapping!$A$5:$A$20,0))</f>
        <v/>
      </c>
      <c r="E70" s="5">
        <f>INDEX(Mapping!$C$30:$C$37,MATCH($B70,Mapping!$A$30:$A$37,0))</f>
        <v/>
      </c>
      <c r="F70" s="5">
        <f>INDEX(Mapping!$D$30:$D$37,MATCH($B70,Mapping!$A$30:$A$37,0))</f>
        <v/>
      </c>
      <c r="G70" s="5">
        <f>$B70&amp;"."&amp;IF(INDEX(Mapping!$E$30:$E$37,MATCH($B70,Mapping!$A$30:$A$37,0))="sub",INDEX(Mapping!$F$5:$F$20,MATCH($C70,Mapping!$A$5:$A$20,0)),"all")</f>
        <v/>
      </c>
      <c r="H70" s="5">
        <f>INDEX(Mapping!$E$5:$E$20,MATCH($C70,Mapping!$A$5:$A$20,0))</f>
        <v/>
      </c>
      <c r="I70" s="5">
        <f>INDEX(Mapping!$G$30:$G$37,MATCH($B70,Mapping!$A$30:$A$37,0))</f>
        <v/>
      </c>
      <c r="J70" s="5">
        <f>INDEX(Mapping!$H$30:$H$37,MATCH($B70,Mapping!$A$30:$A$37,0))</f>
        <v/>
      </c>
      <c r="K70" s="5">
        <f>INDEX(Mapping!$H$5:$H$20,MATCH($C70,Mapping!$A$5:$A$20,0))</f>
        <v/>
      </c>
      <c r="L70" s="5">
        <f>INDEX(Mapping!$E$45:$E$58,MATCH($G70,Mapping!$A$45:$A$58,0))</f>
        <v/>
      </c>
      <c r="M70" s="5">
        <f>INDEX(Mapping!$D$62:$D$65,MATCH(INDEX(Mapping!$G$5:$G$20,MATCH($C70,Mapping!$A$5:$A$20,0)),Mapping!$A$62:$A$65,0))</f>
        <v/>
      </c>
      <c r="N70" s="36">
        <f>INDEX(Elasticities!$F$4:$I$200,MATCH("inc|"&amp;$E70&amp;"|"&amp;$D70,Elasticities!$A$4:$A$200,0),MATCH(Settings!$C$6,Elasticities!$F$3:$I$3,0))</f>
        <v/>
      </c>
      <c r="O70" s="36">
        <f>INDEX(Elasticities!$F$4:$I$200,MATCH("usg|"&amp;$E70&amp;"|"&amp;$D70,Elasticities!$A$4:$A$200,0),MATCH(Settings!$C$6,Elasticities!$F$3:$I$3,0))</f>
        <v/>
      </c>
      <c r="P70" s="36">
        <f>INDEX(Elasticities!$F$4:$I$200,MATCH("eff|"&amp;$E70&amp;"|"&amp;$D70,Elasticities!$A$4:$A$200,0),MATCH(Settings!$C$6,Elasticities!$F$3:$I$3,0))</f>
        <v/>
      </c>
      <c r="Q70" s="27">
        <f>INDEX(Elasticities!$F$4:$I$200,MATCH("aei|"&amp;$F70&amp;"|"&amp;$D70,Elasticities!$A$4:$A$200,0),MATCH(Settings!$C$6,Elasticities!$F$3:$I$3,0))</f>
        <v/>
      </c>
      <c r="R70" s="5">
        <f>INDEX(Inputs_prices!$E$5:$E$16,MATCH($G70,Inputs_prices!$A$5:$A$16,0))</f>
        <v/>
      </c>
      <c r="S70" s="27">
        <f>INDEX(Inputs_prices!$Q$5:$Q$16,MATCH($G70,Inputs_prices!$A$5:$A$16,0))</f>
        <v/>
      </c>
      <c r="T70" s="29">
        <f>INDEX(EF_GHG!$E$4:$E$1000,MATCH(Settings!$C$4&amp;"|"&amp;$B70&amp;"|"&amp;$H70,EF_GHG!$A$4:$A$1000,0))</f>
        <v/>
      </c>
      <c r="U70" s="47">
        <f>INDEX(EnergyCons!$F$4:$F$5000,MATCH(Settings!$C$4&amp;"|"&amp;Settings!$C$7&amp;"|"&amp;$C70&amp;"|"&amp;$B70,EnergyCons!$A$4:$A$5000,0))</f>
        <v/>
      </c>
    </row>
    <row r="71">
      <c r="A71" s="5">
        <f>$B71&amp;"|"&amp;$C71</f>
        <v/>
      </c>
      <c r="B71" s="8" t="inlineStr">
        <is>
          <t>gso</t>
        </is>
      </c>
      <c r="C71" s="8" t="inlineStr">
        <is>
          <t>irn</t>
        </is>
      </c>
      <c r="D71" s="5">
        <f>INDEX(Mapping!$D$5:$D$20,MATCH($C71,Mapping!$A$5:$A$20,0))</f>
        <v/>
      </c>
      <c r="E71" s="5">
        <f>INDEX(Mapping!$C$30:$C$37,MATCH($B71,Mapping!$A$30:$A$37,0))</f>
        <v/>
      </c>
      <c r="F71" s="5">
        <f>INDEX(Mapping!$D$30:$D$37,MATCH($B71,Mapping!$A$30:$A$37,0))</f>
        <v/>
      </c>
      <c r="G71" s="5">
        <f>$B71&amp;"."&amp;IF(INDEX(Mapping!$E$30:$E$37,MATCH($B71,Mapping!$A$30:$A$37,0))="sub",INDEX(Mapping!$F$5:$F$20,MATCH($C71,Mapping!$A$5:$A$20,0)),"all")</f>
        <v/>
      </c>
      <c r="H71" s="5">
        <f>INDEX(Mapping!$E$5:$E$20,MATCH($C71,Mapping!$A$5:$A$20,0))</f>
        <v/>
      </c>
      <c r="I71" s="5">
        <f>INDEX(Mapping!$G$30:$G$37,MATCH($B71,Mapping!$A$30:$A$37,0))</f>
        <v/>
      </c>
      <c r="J71" s="5">
        <f>INDEX(Mapping!$H$30:$H$37,MATCH($B71,Mapping!$A$30:$A$37,0))</f>
        <v/>
      </c>
      <c r="K71" s="5">
        <f>INDEX(Mapping!$H$5:$H$20,MATCH($C71,Mapping!$A$5:$A$20,0))</f>
        <v/>
      </c>
      <c r="L71" s="5">
        <f>INDEX(Mapping!$E$45:$E$58,MATCH($G71,Mapping!$A$45:$A$58,0))</f>
        <v/>
      </c>
      <c r="M71" s="5">
        <f>INDEX(Mapping!$D$62:$D$65,MATCH(INDEX(Mapping!$G$5:$G$20,MATCH($C71,Mapping!$A$5:$A$20,0)),Mapping!$A$62:$A$65,0))</f>
        <v/>
      </c>
      <c r="N71" s="36">
        <f>INDEX(Elasticities!$F$4:$I$200,MATCH("inc|"&amp;$E71&amp;"|"&amp;$D71,Elasticities!$A$4:$A$200,0),MATCH(Settings!$C$6,Elasticities!$F$3:$I$3,0))</f>
        <v/>
      </c>
      <c r="O71" s="36">
        <f>INDEX(Elasticities!$F$4:$I$200,MATCH("usg|"&amp;$E71&amp;"|"&amp;$D71,Elasticities!$A$4:$A$200,0),MATCH(Settings!$C$6,Elasticities!$F$3:$I$3,0))</f>
        <v/>
      </c>
      <c r="P71" s="36">
        <f>INDEX(Elasticities!$F$4:$I$200,MATCH("eff|"&amp;$E71&amp;"|"&amp;$D71,Elasticities!$A$4:$A$200,0),MATCH(Settings!$C$6,Elasticities!$F$3:$I$3,0))</f>
        <v/>
      </c>
      <c r="Q71" s="27">
        <f>INDEX(Elasticities!$F$4:$I$200,MATCH("aei|"&amp;$F71&amp;"|"&amp;$D71,Elasticities!$A$4:$A$200,0),MATCH(Settings!$C$6,Elasticities!$F$3:$I$3,0))</f>
        <v/>
      </c>
      <c r="R71" s="5">
        <f>INDEX(Inputs_prices!$E$5:$E$16,MATCH($G71,Inputs_prices!$A$5:$A$16,0))</f>
        <v/>
      </c>
      <c r="S71" s="27">
        <f>INDEX(Inputs_prices!$Q$5:$Q$16,MATCH($G71,Inputs_prices!$A$5:$A$16,0))</f>
        <v/>
      </c>
      <c r="T71" s="29">
        <f>INDEX(EF_GHG!$E$4:$E$1000,MATCH(Settings!$C$4&amp;"|"&amp;$B71&amp;"|"&amp;$H71,EF_GHG!$A$4:$A$1000,0))</f>
        <v/>
      </c>
      <c r="U71" s="47">
        <f>INDEX(EnergyCons!$F$4:$F$5000,MATCH(Settings!$C$4&amp;"|"&amp;Settings!$C$7&amp;"|"&amp;$C71&amp;"|"&amp;$B71,EnergyCons!$A$4:$A$5000,0))</f>
        <v/>
      </c>
    </row>
    <row r="72">
      <c r="A72" s="5">
        <f>$B72&amp;"|"&amp;$C72</f>
        <v/>
      </c>
      <c r="B72" s="8" t="inlineStr">
        <is>
          <t>die</t>
        </is>
      </c>
      <c r="C72" s="8" t="inlineStr">
        <is>
          <t>irn</t>
        </is>
      </c>
      <c r="D72" s="5">
        <f>INDEX(Mapping!$D$5:$D$20,MATCH($C72,Mapping!$A$5:$A$20,0))</f>
        <v/>
      </c>
      <c r="E72" s="5">
        <f>INDEX(Mapping!$C$30:$C$37,MATCH($B72,Mapping!$A$30:$A$37,0))</f>
        <v/>
      </c>
      <c r="F72" s="5">
        <f>INDEX(Mapping!$D$30:$D$37,MATCH($B72,Mapping!$A$30:$A$37,0))</f>
        <v/>
      </c>
      <c r="G72" s="5">
        <f>$B72&amp;"."&amp;IF(INDEX(Mapping!$E$30:$E$37,MATCH($B72,Mapping!$A$30:$A$37,0))="sub",INDEX(Mapping!$F$5:$F$20,MATCH($C72,Mapping!$A$5:$A$20,0)),"all")</f>
        <v/>
      </c>
      <c r="H72" s="5">
        <f>INDEX(Mapping!$E$5:$E$20,MATCH($C72,Mapping!$A$5:$A$20,0))</f>
        <v/>
      </c>
      <c r="I72" s="5">
        <f>INDEX(Mapping!$G$30:$G$37,MATCH($B72,Mapping!$A$30:$A$37,0))</f>
        <v/>
      </c>
      <c r="J72" s="5">
        <f>INDEX(Mapping!$H$30:$H$37,MATCH($B72,Mapping!$A$30:$A$37,0))</f>
        <v/>
      </c>
      <c r="K72" s="5">
        <f>INDEX(Mapping!$H$5:$H$20,MATCH($C72,Mapping!$A$5:$A$20,0))</f>
        <v/>
      </c>
      <c r="L72" s="5">
        <f>INDEX(Mapping!$E$45:$E$58,MATCH($G72,Mapping!$A$45:$A$58,0))</f>
        <v/>
      </c>
      <c r="M72" s="5">
        <f>INDEX(Mapping!$D$62:$D$65,MATCH(INDEX(Mapping!$G$5:$G$20,MATCH($C72,Mapping!$A$5:$A$20,0)),Mapping!$A$62:$A$65,0))</f>
        <v/>
      </c>
      <c r="N72" s="36">
        <f>INDEX(Elasticities!$F$4:$I$200,MATCH("inc|"&amp;$E72&amp;"|"&amp;$D72,Elasticities!$A$4:$A$200,0),MATCH(Settings!$C$6,Elasticities!$F$3:$I$3,0))</f>
        <v/>
      </c>
      <c r="O72" s="36">
        <f>INDEX(Elasticities!$F$4:$I$200,MATCH("usg|"&amp;$E72&amp;"|"&amp;$D72,Elasticities!$A$4:$A$200,0),MATCH(Settings!$C$6,Elasticities!$F$3:$I$3,0))</f>
        <v/>
      </c>
      <c r="P72" s="36">
        <f>INDEX(Elasticities!$F$4:$I$200,MATCH("eff|"&amp;$E72&amp;"|"&amp;$D72,Elasticities!$A$4:$A$200,0),MATCH(Settings!$C$6,Elasticities!$F$3:$I$3,0))</f>
        <v/>
      </c>
      <c r="Q72" s="27">
        <f>INDEX(Elasticities!$F$4:$I$200,MATCH("aei|"&amp;$F72&amp;"|"&amp;$D72,Elasticities!$A$4:$A$200,0),MATCH(Settings!$C$6,Elasticities!$F$3:$I$3,0))</f>
        <v/>
      </c>
      <c r="R72" s="5">
        <f>INDEX(Inputs_prices!$E$5:$E$16,MATCH($G72,Inputs_prices!$A$5:$A$16,0))</f>
        <v/>
      </c>
      <c r="S72" s="27">
        <f>INDEX(Inputs_prices!$Q$5:$Q$16,MATCH($G72,Inputs_prices!$A$5:$A$16,0))</f>
        <v/>
      </c>
      <c r="T72" s="29">
        <f>INDEX(EF_GHG!$E$4:$E$1000,MATCH(Settings!$C$4&amp;"|"&amp;$B72&amp;"|"&amp;$H72,EF_GHG!$A$4:$A$1000,0))</f>
        <v/>
      </c>
      <c r="U72" s="47">
        <f>INDEX(EnergyCons!$F$4:$F$5000,MATCH(Settings!$C$4&amp;"|"&amp;Settings!$C$7&amp;"|"&amp;$C72&amp;"|"&amp;$B72,EnergyCons!$A$4:$A$5000,0))</f>
        <v/>
      </c>
    </row>
    <row r="73">
      <c r="A73" s="5">
        <f>$B73&amp;"|"&amp;$C73</f>
        <v/>
      </c>
      <c r="B73" s="8" t="inlineStr">
        <is>
          <t>lpg</t>
        </is>
      </c>
      <c r="C73" s="8" t="inlineStr">
        <is>
          <t>irn</t>
        </is>
      </c>
      <c r="D73" s="5">
        <f>INDEX(Mapping!$D$5:$D$20,MATCH($C73,Mapping!$A$5:$A$20,0))</f>
        <v/>
      </c>
      <c r="E73" s="5">
        <f>INDEX(Mapping!$C$30:$C$37,MATCH($B73,Mapping!$A$30:$A$37,0))</f>
        <v/>
      </c>
      <c r="F73" s="5">
        <f>INDEX(Mapping!$D$30:$D$37,MATCH($B73,Mapping!$A$30:$A$37,0))</f>
        <v/>
      </c>
      <c r="G73" s="5">
        <f>$B73&amp;"."&amp;IF(INDEX(Mapping!$E$30:$E$37,MATCH($B73,Mapping!$A$30:$A$37,0))="sub",INDEX(Mapping!$F$5:$F$20,MATCH($C73,Mapping!$A$5:$A$20,0)),"all")</f>
        <v/>
      </c>
      <c r="H73" s="5">
        <f>INDEX(Mapping!$E$5:$E$20,MATCH($C73,Mapping!$A$5:$A$20,0))</f>
        <v/>
      </c>
      <c r="I73" s="5">
        <f>INDEX(Mapping!$G$30:$G$37,MATCH($B73,Mapping!$A$30:$A$37,0))</f>
        <v/>
      </c>
      <c r="J73" s="5">
        <f>INDEX(Mapping!$H$30:$H$37,MATCH($B73,Mapping!$A$30:$A$37,0))</f>
        <v/>
      </c>
      <c r="K73" s="5">
        <f>INDEX(Mapping!$H$5:$H$20,MATCH($C73,Mapping!$A$5:$A$20,0))</f>
        <v/>
      </c>
      <c r="L73" s="5">
        <f>INDEX(Mapping!$E$45:$E$58,MATCH($G73,Mapping!$A$45:$A$58,0))</f>
        <v/>
      </c>
      <c r="M73" s="5">
        <f>INDEX(Mapping!$D$62:$D$65,MATCH(INDEX(Mapping!$G$5:$G$20,MATCH($C73,Mapping!$A$5:$A$20,0)),Mapping!$A$62:$A$65,0))</f>
        <v/>
      </c>
      <c r="N73" s="36">
        <f>INDEX(Elasticities!$F$4:$I$200,MATCH("inc|"&amp;$E73&amp;"|"&amp;$D73,Elasticities!$A$4:$A$200,0),MATCH(Settings!$C$6,Elasticities!$F$3:$I$3,0))</f>
        <v/>
      </c>
      <c r="O73" s="36">
        <f>INDEX(Elasticities!$F$4:$I$200,MATCH("usg|"&amp;$E73&amp;"|"&amp;$D73,Elasticities!$A$4:$A$200,0),MATCH(Settings!$C$6,Elasticities!$F$3:$I$3,0))</f>
        <v/>
      </c>
      <c r="P73" s="36">
        <f>INDEX(Elasticities!$F$4:$I$200,MATCH("eff|"&amp;$E73&amp;"|"&amp;$D73,Elasticities!$A$4:$A$200,0),MATCH(Settings!$C$6,Elasticities!$F$3:$I$3,0))</f>
        <v/>
      </c>
      <c r="Q73" s="27">
        <f>INDEX(Elasticities!$F$4:$I$200,MATCH("aei|"&amp;$F73&amp;"|"&amp;$D73,Elasticities!$A$4:$A$200,0),MATCH(Settings!$C$6,Elasticities!$F$3:$I$3,0))</f>
        <v/>
      </c>
      <c r="R73" s="5">
        <f>INDEX(Inputs_prices!$E$5:$E$16,MATCH($G73,Inputs_prices!$A$5:$A$16,0))</f>
        <v/>
      </c>
      <c r="S73" s="27">
        <f>INDEX(Inputs_prices!$Q$5:$Q$16,MATCH($G73,Inputs_prices!$A$5:$A$16,0))</f>
        <v/>
      </c>
      <c r="T73" s="29">
        <f>INDEX(EF_GHG!$E$4:$E$1000,MATCH(Settings!$C$4&amp;"|"&amp;$B73&amp;"|"&amp;$H73,EF_GHG!$A$4:$A$1000,0))</f>
        <v/>
      </c>
      <c r="U73" s="47">
        <f>INDEX(EnergyCons!$F$4:$F$5000,MATCH(Settings!$C$4&amp;"|"&amp;Settings!$C$7&amp;"|"&amp;$C73&amp;"|"&amp;$B73,EnergyCons!$A$4:$A$5000,0))</f>
        <v/>
      </c>
    </row>
    <row r="74">
      <c r="A74" s="5">
        <f>$B74&amp;"|"&amp;$C74</f>
        <v/>
      </c>
      <c r="B74" s="8" t="inlineStr">
        <is>
          <t>ker</t>
        </is>
      </c>
      <c r="C74" s="8" t="inlineStr">
        <is>
          <t>irn</t>
        </is>
      </c>
      <c r="D74" s="5">
        <f>INDEX(Mapping!$D$5:$D$20,MATCH($C74,Mapping!$A$5:$A$20,0))</f>
        <v/>
      </c>
      <c r="E74" s="5">
        <f>INDEX(Mapping!$C$30:$C$37,MATCH($B74,Mapping!$A$30:$A$37,0))</f>
        <v/>
      </c>
      <c r="F74" s="5">
        <f>INDEX(Mapping!$D$30:$D$37,MATCH($B74,Mapping!$A$30:$A$37,0))</f>
        <v/>
      </c>
      <c r="G74" s="5">
        <f>$B74&amp;"."&amp;IF(INDEX(Mapping!$E$30:$E$37,MATCH($B74,Mapping!$A$30:$A$37,0))="sub",INDEX(Mapping!$F$5:$F$20,MATCH($C74,Mapping!$A$5:$A$20,0)),"all")</f>
        <v/>
      </c>
      <c r="H74" s="5">
        <f>INDEX(Mapping!$E$5:$E$20,MATCH($C74,Mapping!$A$5:$A$20,0))</f>
        <v/>
      </c>
      <c r="I74" s="5">
        <f>INDEX(Mapping!$G$30:$G$37,MATCH($B74,Mapping!$A$30:$A$37,0))</f>
        <v/>
      </c>
      <c r="J74" s="5">
        <f>INDEX(Mapping!$H$30:$H$37,MATCH($B74,Mapping!$A$30:$A$37,0))</f>
        <v/>
      </c>
      <c r="K74" s="5">
        <f>INDEX(Mapping!$H$5:$H$20,MATCH($C74,Mapping!$A$5:$A$20,0))</f>
        <v/>
      </c>
      <c r="L74" s="5">
        <f>INDEX(Mapping!$E$45:$E$58,MATCH($G74,Mapping!$A$45:$A$58,0))</f>
        <v/>
      </c>
      <c r="M74" s="5">
        <f>INDEX(Mapping!$D$62:$D$65,MATCH(INDEX(Mapping!$G$5:$G$20,MATCH($C74,Mapping!$A$5:$A$20,0)),Mapping!$A$62:$A$65,0))</f>
        <v/>
      </c>
      <c r="N74" s="36">
        <f>INDEX(Elasticities!$F$4:$I$200,MATCH("inc|"&amp;$E74&amp;"|"&amp;$D74,Elasticities!$A$4:$A$200,0),MATCH(Settings!$C$6,Elasticities!$F$3:$I$3,0))</f>
        <v/>
      </c>
      <c r="O74" s="36">
        <f>INDEX(Elasticities!$F$4:$I$200,MATCH("usg|"&amp;$E74&amp;"|"&amp;$D74,Elasticities!$A$4:$A$200,0),MATCH(Settings!$C$6,Elasticities!$F$3:$I$3,0))</f>
        <v/>
      </c>
      <c r="P74" s="36">
        <f>INDEX(Elasticities!$F$4:$I$200,MATCH("eff|"&amp;$E74&amp;"|"&amp;$D74,Elasticities!$A$4:$A$200,0),MATCH(Settings!$C$6,Elasticities!$F$3:$I$3,0))</f>
        <v/>
      </c>
      <c r="Q74" s="27">
        <f>INDEX(Elasticities!$F$4:$I$200,MATCH("aei|"&amp;$F74&amp;"|"&amp;$D74,Elasticities!$A$4:$A$200,0),MATCH(Settings!$C$6,Elasticities!$F$3:$I$3,0))</f>
        <v/>
      </c>
      <c r="R74" s="5">
        <f>INDEX(Inputs_prices!$E$5:$E$16,MATCH($G74,Inputs_prices!$A$5:$A$16,0))</f>
        <v/>
      </c>
      <c r="S74" s="27">
        <f>INDEX(Inputs_prices!$Q$5:$Q$16,MATCH($G74,Inputs_prices!$A$5:$A$16,0))</f>
        <v/>
      </c>
      <c r="T74" s="29">
        <f>INDEX(EF_GHG!$E$4:$E$1000,MATCH(Settings!$C$4&amp;"|"&amp;$B74&amp;"|"&amp;$H74,EF_GHG!$A$4:$A$1000,0))</f>
        <v/>
      </c>
      <c r="U74" s="47">
        <f>INDEX(EnergyCons!$F$4:$F$5000,MATCH(Settings!$C$4&amp;"|"&amp;Settings!$C$7&amp;"|"&amp;$C74&amp;"|"&amp;$B74,EnergyCons!$A$4:$A$5000,0))</f>
        <v/>
      </c>
    </row>
    <row r="75">
      <c r="A75" s="5">
        <f>$B75&amp;"|"&amp;$C75</f>
        <v/>
      </c>
      <c r="B75" s="8" t="inlineStr">
        <is>
          <t>oop</t>
        </is>
      </c>
      <c r="C75" s="8" t="inlineStr">
        <is>
          <t>irn</t>
        </is>
      </c>
      <c r="D75" s="5">
        <f>INDEX(Mapping!$D$5:$D$20,MATCH($C75,Mapping!$A$5:$A$20,0))</f>
        <v/>
      </c>
      <c r="E75" s="5">
        <f>INDEX(Mapping!$C$30:$C$37,MATCH($B75,Mapping!$A$30:$A$37,0))</f>
        <v/>
      </c>
      <c r="F75" s="5">
        <f>INDEX(Mapping!$D$30:$D$37,MATCH($B75,Mapping!$A$30:$A$37,0))</f>
        <v/>
      </c>
      <c r="G75" s="5">
        <f>$B75&amp;"."&amp;IF(INDEX(Mapping!$E$30:$E$37,MATCH($B75,Mapping!$A$30:$A$37,0))="sub",INDEX(Mapping!$F$5:$F$20,MATCH($C75,Mapping!$A$5:$A$20,0)),"all")</f>
        <v/>
      </c>
      <c r="H75" s="5">
        <f>INDEX(Mapping!$E$5:$E$20,MATCH($C75,Mapping!$A$5:$A$20,0))</f>
        <v/>
      </c>
      <c r="I75" s="5">
        <f>INDEX(Mapping!$G$30:$G$37,MATCH($B75,Mapping!$A$30:$A$37,0))</f>
        <v/>
      </c>
      <c r="J75" s="5">
        <f>INDEX(Mapping!$H$30:$H$37,MATCH($B75,Mapping!$A$30:$A$37,0))</f>
        <v/>
      </c>
      <c r="K75" s="5">
        <f>INDEX(Mapping!$H$5:$H$20,MATCH($C75,Mapping!$A$5:$A$20,0))</f>
        <v/>
      </c>
      <c r="L75" s="5">
        <f>INDEX(Mapping!$E$45:$E$58,MATCH($G75,Mapping!$A$45:$A$58,0))</f>
        <v/>
      </c>
      <c r="M75" s="5">
        <f>INDEX(Mapping!$D$62:$D$65,MATCH(INDEX(Mapping!$G$5:$G$20,MATCH($C75,Mapping!$A$5:$A$20,0)),Mapping!$A$62:$A$65,0))</f>
        <v/>
      </c>
      <c r="N75" s="36">
        <f>INDEX(Elasticities!$F$4:$I$200,MATCH("inc|"&amp;$E75&amp;"|"&amp;$D75,Elasticities!$A$4:$A$200,0),MATCH(Settings!$C$6,Elasticities!$F$3:$I$3,0))</f>
        <v/>
      </c>
      <c r="O75" s="36">
        <f>INDEX(Elasticities!$F$4:$I$200,MATCH("usg|"&amp;$E75&amp;"|"&amp;$D75,Elasticities!$A$4:$A$200,0),MATCH(Settings!$C$6,Elasticities!$F$3:$I$3,0))</f>
        <v/>
      </c>
      <c r="P75" s="36">
        <f>INDEX(Elasticities!$F$4:$I$200,MATCH("eff|"&amp;$E75&amp;"|"&amp;$D75,Elasticities!$A$4:$A$200,0),MATCH(Settings!$C$6,Elasticities!$F$3:$I$3,0))</f>
        <v/>
      </c>
      <c r="Q75" s="27">
        <f>INDEX(Elasticities!$F$4:$I$200,MATCH("aei|"&amp;$F75&amp;"|"&amp;$D75,Elasticities!$A$4:$A$200,0),MATCH(Settings!$C$6,Elasticities!$F$3:$I$3,0))</f>
        <v/>
      </c>
      <c r="R75" s="5">
        <f>INDEX(Inputs_prices!$E$5:$E$16,MATCH($G75,Inputs_prices!$A$5:$A$16,0))</f>
        <v/>
      </c>
      <c r="S75" s="27">
        <f>INDEX(Inputs_prices!$Q$5:$Q$16,MATCH($G75,Inputs_prices!$A$5:$A$16,0))</f>
        <v/>
      </c>
      <c r="T75" s="29">
        <f>INDEX(EF_GHG!$E$4:$E$1000,MATCH(Settings!$C$4&amp;"|"&amp;$B75&amp;"|"&amp;$H75,EF_GHG!$A$4:$A$1000,0))</f>
        <v/>
      </c>
      <c r="U75" s="47">
        <f>INDEX(EnergyCons!$F$4:$F$5000,MATCH(Settings!$C$4&amp;"|"&amp;Settings!$C$7&amp;"|"&amp;$C75&amp;"|"&amp;$B75,EnergyCons!$A$4:$A$5000,0))</f>
        <v/>
      </c>
    </row>
    <row r="76">
      <c r="A76" s="5">
        <f>$B76&amp;"|"&amp;$C76</f>
        <v/>
      </c>
      <c r="B76" s="8" t="inlineStr">
        <is>
          <t>bio</t>
        </is>
      </c>
      <c r="C76" s="8" t="inlineStr">
        <is>
          <t>irn</t>
        </is>
      </c>
      <c r="D76" s="5">
        <f>INDEX(Mapping!$D$5:$D$20,MATCH($C76,Mapping!$A$5:$A$20,0))</f>
        <v/>
      </c>
      <c r="E76" s="5">
        <f>INDEX(Mapping!$C$30:$C$37,MATCH($B76,Mapping!$A$30:$A$37,0))</f>
        <v/>
      </c>
      <c r="F76" s="5">
        <f>INDEX(Mapping!$D$30:$D$37,MATCH($B76,Mapping!$A$30:$A$37,0))</f>
        <v/>
      </c>
      <c r="G76" s="5">
        <f>$B76&amp;"."&amp;IF(INDEX(Mapping!$E$30:$E$37,MATCH($B76,Mapping!$A$30:$A$37,0))="sub",INDEX(Mapping!$F$5:$F$20,MATCH($C76,Mapping!$A$5:$A$20,0)),"all")</f>
        <v/>
      </c>
      <c r="H76" s="5">
        <f>INDEX(Mapping!$E$5:$E$20,MATCH($C76,Mapping!$A$5:$A$20,0))</f>
        <v/>
      </c>
      <c r="I76" s="5">
        <f>INDEX(Mapping!$G$30:$G$37,MATCH($B76,Mapping!$A$30:$A$37,0))</f>
        <v/>
      </c>
      <c r="J76" s="5">
        <f>INDEX(Mapping!$H$30:$H$37,MATCH($B76,Mapping!$A$30:$A$37,0))</f>
        <v/>
      </c>
      <c r="K76" s="5">
        <f>INDEX(Mapping!$H$5:$H$20,MATCH($C76,Mapping!$A$5:$A$20,0))</f>
        <v/>
      </c>
      <c r="L76" s="5">
        <f>INDEX(Mapping!$E$45:$E$58,MATCH($G76,Mapping!$A$45:$A$58,0))</f>
        <v/>
      </c>
      <c r="M76" s="5">
        <f>INDEX(Mapping!$D$62:$D$65,MATCH(INDEX(Mapping!$G$5:$G$20,MATCH($C76,Mapping!$A$5:$A$20,0)),Mapping!$A$62:$A$65,0))</f>
        <v/>
      </c>
      <c r="N76" s="36">
        <f>INDEX(Elasticities!$F$4:$I$200,MATCH("inc|"&amp;$E76&amp;"|"&amp;$D76,Elasticities!$A$4:$A$200,0),MATCH(Settings!$C$6,Elasticities!$F$3:$I$3,0))</f>
        <v/>
      </c>
      <c r="O76" s="36">
        <f>INDEX(Elasticities!$F$4:$I$200,MATCH("usg|"&amp;$E76&amp;"|"&amp;$D76,Elasticities!$A$4:$A$200,0),MATCH(Settings!$C$6,Elasticities!$F$3:$I$3,0))</f>
        <v/>
      </c>
      <c r="P76" s="36">
        <f>INDEX(Elasticities!$F$4:$I$200,MATCH("eff|"&amp;$E76&amp;"|"&amp;$D76,Elasticities!$A$4:$A$200,0),MATCH(Settings!$C$6,Elasticities!$F$3:$I$3,0))</f>
        <v/>
      </c>
      <c r="Q76" s="27">
        <f>INDEX(Elasticities!$F$4:$I$200,MATCH("aei|"&amp;$F76&amp;"|"&amp;$D76,Elasticities!$A$4:$A$200,0),MATCH(Settings!$C$6,Elasticities!$F$3:$I$3,0))</f>
        <v/>
      </c>
      <c r="R76" s="5">
        <f>INDEX(Inputs_prices!$E$5:$E$16,MATCH($G76,Inputs_prices!$A$5:$A$16,0))</f>
        <v/>
      </c>
      <c r="S76" s="27">
        <f>INDEX(Inputs_prices!$Q$5:$Q$16,MATCH($G76,Inputs_prices!$A$5:$A$16,0))</f>
        <v/>
      </c>
      <c r="T76" s="29">
        <f>INDEX(EF_GHG!$E$4:$E$1000,MATCH(Settings!$C$4&amp;"|"&amp;$B76&amp;"|"&amp;$H76,EF_GHG!$A$4:$A$1000,0))</f>
        <v/>
      </c>
      <c r="U76" s="47">
        <f>INDEX(EnergyCons!$F$4:$F$5000,MATCH(Settings!$C$4&amp;"|"&amp;Settings!$C$7&amp;"|"&amp;$C76&amp;"|"&amp;$B76,EnergyCons!$A$4:$A$5000,0))</f>
        <v/>
      </c>
    </row>
    <row r="77">
      <c r="A77" s="5">
        <f>$B77&amp;"|"&amp;$C77</f>
        <v/>
      </c>
      <c r="B77" s="8" t="inlineStr">
        <is>
          <t>coa</t>
        </is>
      </c>
      <c r="C77" s="8" t="inlineStr">
        <is>
          <t>nfm</t>
        </is>
      </c>
      <c r="D77" s="5">
        <f>INDEX(Mapping!$D$5:$D$20,MATCH($C77,Mapping!$A$5:$A$20,0))</f>
        <v/>
      </c>
      <c r="E77" s="5">
        <f>INDEX(Mapping!$C$30:$C$37,MATCH($B77,Mapping!$A$30:$A$37,0))</f>
        <v/>
      </c>
      <c r="F77" s="5">
        <f>INDEX(Mapping!$D$30:$D$37,MATCH($B77,Mapping!$A$30:$A$37,0))</f>
        <v/>
      </c>
      <c r="G77" s="5">
        <f>$B77&amp;"."&amp;IF(INDEX(Mapping!$E$30:$E$37,MATCH($B77,Mapping!$A$30:$A$37,0))="sub",INDEX(Mapping!$F$5:$F$20,MATCH($C77,Mapping!$A$5:$A$20,0)),"all")</f>
        <v/>
      </c>
      <c r="H77" s="5">
        <f>INDEX(Mapping!$E$5:$E$20,MATCH($C77,Mapping!$A$5:$A$20,0))</f>
        <v/>
      </c>
      <c r="I77" s="5">
        <f>INDEX(Mapping!$G$30:$G$37,MATCH($B77,Mapping!$A$30:$A$37,0))</f>
        <v/>
      </c>
      <c r="J77" s="5">
        <f>INDEX(Mapping!$H$30:$H$37,MATCH($B77,Mapping!$A$30:$A$37,0))</f>
        <v/>
      </c>
      <c r="K77" s="5">
        <f>INDEX(Mapping!$H$5:$H$20,MATCH($C77,Mapping!$A$5:$A$20,0))</f>
        <v/>
      </c>
      <c r="L77" s="5">
        <f>INDEX(Mapping!$E$45:$E$58,MATCH($G77,Mapping!$A$45:$A$58,0))</f>
        <v/>
      </c>
      <c r="M77" s="5">
        <f>INDEX(Mapping!$D$62:$D$65,MATCH(INDEX(Mapping!$G$5:$G$20,MATCH($C77,Mapping!$A$5:$A$20,0)),Mapping!$A$62:$A$65,0))</f>
        <v/>
      </c>
      <c r="N77" s="36">
        <f>INDEX(Elasticities!$F$4:$I$200,MATCH("inc|"&amp;$E77&amp;"|"&amp;$D77,Elasticities!$A$4:$A$200,0),MATCH(Settings!$C$6,Elasticities!$F$3:$I$3,0))</f>
        <v/>
      </c>
      <c r="O77" s="36">
        <f>INDEX(Elasticities!$F$4:$I$200,MATCH("usg|"&amp;$E77&amp;"|"&amp;$D77,Elasticities!$A$4:$A$200,0),MATCH(Settings!$C$6,Elasticities!$F$3:$I$3,0))</f>
        <v/>
      </c>
      <c r="P77" s="36">
        <f>INDEX(Elasticities!$F$4:$I$200,MATCH("eff|"&amp;$E77&amp;"|"&amp;$D77,Elasticities!$A$4:$A$200,0),MATCH(Settings!$C$6,Elasticities!$F$3:$I$3,0))</f>
        <v/>
      </c>
      <c r="Q77" s="27">
        <f>INDEX(Elasticities!$F$4:$I$200,MATCH("aei|"&amp;$F77&amp;"|"&amp;$D77,Elasticities!$A$4:$A$200,0),MATCH(Settings!$C$6,Elasticities!$F$3:$I$3,0))</f>
        <v/>
      </c>
      <c r="R77" s="5">
        <f>INDEX(Inputs_prices!$E$5:$E$16,MATCH($G77,Inputs_prices!$A$5:$A$16,0))</f>
        <v/>
      </c>
      <c r="S77" s="27">
        <f>INDEX(Inputs_prices!$Q$5:$Q$16,MATCH($G77,Inputs_prices!$A$5:$A$16,0))</f>
        <v/>
      </c>
      <c r="T77" s="29">
        <f>INDEX(EF_GHG!$E$4:$E$1000,MATCH(Settings!$C$4&amp;"|"&amp;$B77&amp;"|"&amp;$H77,EF_GHG!$A$4:$A$1000,0))</f>
        <v/>
      </c>
      <c r="U77" s="47">
        <f>INDEX(EnergyCons!$F$4:$F$5000,MATCH(Settings!$C$4&amp;"|"&amp;Settings!$C$7&amp;"|"&amp;$C77&amp;"|"&amp;$B77,EnergyCons!$A$4:$A$5000,0))</f>
        <v/>
      </c>
    </row>
    <row r="78">
      <c r="A78" s="5">
        <f>$B78&amp;"|"&amp;$C78</f>
        <v/>
      </c>
      <c r="B78" s="8" t="inlineStr">
        <is>
          <t>nga</t>
        </is>
      </c>
      <c r="C78" s="8" t="inlineStr">
        <is>
          <t>nfm</t>
        </is>
      </c>
      <c r="D78" s="5">
        <f>INDEX(Mapping!$D$5:$D$20,MATCH($C78,Mapping!$A$5:$A$20,0))</f>
        <v/>
      </c>
      <c r="E78" s="5">
        <f>INDEX(Mapping!$C$30:$C$37,MATCH($B78,Mapping!$A$30:$A$37,0))</f>
        <v/>
      </c>
      <c r="F78" s="5">
        <f>INDEX(Mapping!$D$30:$D$37,MATCH($B78,Mapping!$A$30:$A$37,0))</f>
        <v/>
      </c>
      <c r="G78" s="5">
        <f>$B78&amp;"."&amp;IF(INDEX(Mapping!$E$30:$E$37,MATCH($B78,Mapping!$A$30:$A$37,0))="sub",INDEX(Mapping!$F$5:$F$20,MATCH($C78,Mapping!$A$5:$A$20,0)),"all")</f>
        <v/>
      </c>
      <c r="H78" s="5">
        <f>INDEX(Mapping!$E$5:$E$20,MATCH($C78,Mapping!$A$5:$A$20,0))</f>
        <v/>
      </c>
      <c r="I78" s="5">
        <f>INDEX(Mapping!$G$30:$G$37,MATCH($B78,Mapping!$A$30:$A$37,0))</f>
        <v/>
      </c>
      <c r="J78" s="5">
        <f>INDEX(Mapping!$H$30:$H$37,MATCH($B78,Mapping!$A$30:$A$37,0))</f>
        <v/>
      </c>
      <c r="K78" s="5">
        <f>INDEX(Mapping!$H$5:$H$20,MATCH($C78,Mapping!$A$5:$A$20,0))</f>
        <v/>
      </c>
      <c r="L78" s="5">
        <f>INDEX(Mapping!$E$45:$E$58,MATCH($G78,Mapping!$A$45:$A$58,0))</f>
        <v/>
      </c>
      <c r="M78" s="5">
        <f>INDEX(Mapping!$D$62:$D$65,MATCH(INDEX(Mapping!$G$5:$G$20,MATCH($C78,Mapping!$A$5:$A$20,0)),Mapping!$A$62:$A$65,0))</f>
        <v/>
      </c>
      <c r="N78" s="36">
        <f>INDEX(Elasticities!$F$4:$I$200,MATCH("inc|"&amp;$E78&amp;"|"&amp;$D78,Elasticities!$A$4:$A$200,0),MATCH(Settings!$C$6,Elasticities!$F$3:$I$3,0))</f>
        <v/>
      </c>
      <c r="O78" s="36">
        <f>INDEX(Elasticities!$F$4:$I$200,MATCH("usg|"&amp;$E78&amp;"|"&amp;$D78,Elasticities!$A$4:$A$200,0),MATCH(Settings!$C$6,Elasticities!$F$3:$I$3,0))</f>
        <v/>
      </c>
      <c r="P78" s="36">
        <f>INDEX(Elasticities!$F$4:$I$200,MATCH("eff|"&amp;$E78&amp;"|"&amp;$D78,Elasticities!$A$4:$A$200,0),MATCH(Settings!$C$6,Elasticities!$F$3:$I$3,0))</f>
        <v/>
      </c>
      <c r="Q78" s="27">
        <f>INDEX(Elasticities!$F$4:$I$200,MATCH("aei|"&amp;$F78&amp;"|"&amp;$D78,Elasticities!$A$4:$A$200,0),MATCH(Settings!$C$6,Elasticities!$F$3:$I$3,0))</f>
        <v/>
      </c>
      <c r="R78" s="5">
        <f>INDEX(Inputs_prices!$E$5:$E$16,MATCH($G78,Inputs_prices!$A$5:$A$16,0))</f>
        <v/>
      </c>
      <c r="S78" s="27">
        <f>INDEX(Inputs_prices!$Q$5:$Q$16,MATCH($G78,Inputs_prices!$A$5:$A$16,0))</f>
        <v/>
      </c>
      <c r="T78" s="29">
        <f>INDEX(EF_GHG!$E$4:$E$1000,MATCH(Settings!$C$4&amp;"|"&amp;$B78&amp;"|"&amp;$H78,EF_GHG!$A$4:$A$1000,0))</f>
        <v/>
      </c>
      <c r="U78" s="47">
        <f>INDEX(EnergyCons!$F$4:$F$5000,MATCH(Settings!$C$4&amp;"|"&amp;Settings!$C$7&amp;"|"&amp;$C78&amp;"|"&amp;$B78,EnergyCons!$A$4:$A$5000,0))</f>
        <v/>
      </c>
    </row>
    <row r="79">
      <c r="A79" s="5">
        <f>$B79&amp;"|"&amp;$C79</f>
        <v/>
      </c>
      <c r="B79" s="8" t="inlineStr">
        <is>
          <t>gso</t>
        </is>
      </c>
      <c r="C79" s="8" t="inlineStr">
        <is>
          <t>nfm</t>
        </is>
      </c>
      <c r="D79" s="5">
        <f>INDEX(Mapping!$D$5:$D$20,MATCH($C79,Mapping!$A$5:$A$20,0))</f>
        <v/>
      </c>
      <c r="E79" s="5">
        <f>INDEX(Mapping!$C$30:$C$37,MATCH($B79,Mapping!$A$30:$A$37,0))</f>
        <v/>
      </c>
      <c r="F79" s="5">
        <f>INDEX(Mapping!$D$30:$D$37,MATCH($B79,Mapping!$A$30:$A$37,0))</f>
        <v/>
      </c>
      <c r="G79" s="5">
        <f>$B79&amp;"."&amp;IF(INDEX(Mapping!$E$30:$E$37,MATCH($B79,Mapping!$A$30:$A$37,0))="sub",INDEX(Mapping!$F$5:$F$20,MATCH($C79,Mapping!$A$5:$A$20,0)),"all")</f>
        <v/>
      </c>
      <c r="H79" s="5">
        <f>INDEX(Mapping!$E$5:$E$20,MATCH($C79,Mapping!$A$5:$A$20,0))</f>
        <v/>
      </c>
      <c r="I79" s="5">
        <f>INDEX(Mapping!$G$30:$G$37,MATCH($B79,Mapping!$A$30:$A$37,0))</f>
        <v/>
      </c>
      <c r="J79" s="5">
        <f>INDEX(Mapping!$H$30:$H$37,MATCH($B79,Mapping!$A$30:$A$37,0))</f>
        <v/>
      </c>
      <c r="K79" s="5">
        <f>INDEX(Mapping!$H$5:$H$20,MATCH($C79,Mapping!$A$5:$A$20,0))</f>
        <v/>
      </c>
      <c r="L79" s="5">
        <f>INDEX(Mapping!$E$45:$E$58,MATCH($G79,Mapping!$A$45:$A$58,0))</f>
        <v/>
      </c>
      <c r="M79" s="5">
        <f>INDEX(Mapping!$D$62:$D$65,MATCH(INDEX(Mapping!$G$5:$G$20,MATCH($C79,Mapping!$A$5:$A$20,0)),Mapping!$A$62:$A$65,0))</f>
        <v/>
      </c>
      <c r="N79" s="36">
        <f>INDEX(Elasticities!$F$4:$I$200,MATCH("inc|"&amp;$E79&amp;"|"&amp;$D79,Elasticities!$A$4:$A$200,0),MATCH(Settings!$C$6,Elasticities!$F$3:$I$3,0))</f>
        <v/>
      </c>
      <c r="O79" s="36">
        <f>INDEX(Elasticities!$F$4:$I$200,MATCH("usg|"&amp;$E79&amp;"|"&amp;$D79,Elasticities!$A$4:$A$200,0),MATCH(Settings!$C$6,Elasticities!$F$3:$I$3,0))</f>
        <v/>
      </c>
      <c r="P79" s="36">
        <f>INDEX(Elasticities!$F$4:$I$200,MATCH("eff|"&amp;$E79&amp;"|"&amp;$D79,Elasticities!$A$4:$A$200,0),MATCH(Settings!$C$6,Elasticities!$F$3:$I$3,0))</f>
        <v/>
      </c>
      <c r="Q79" s="27">
        <f>INDEX(Elasticities!$F$4:$I$200,MATCH("aei|"&amp;$F79&amp;"|"&amp;$D79,Elasticities!$A$4:$A$200,0),MATCH(Settings!$C$6,Elasticities!$F$3:$I$3,0))</f>
        <v/>
      </c>
      <c r="R79" s="5">
        <f>INDEX(Inputs_prices!$E$5:$E$16,MATCH($G79,Inputs_prices!$A$5:$A$16,0))</f>
        <v/>
      </c>
      <c r="S79" s="27">
        <f>INDEX(Inputs_prices!$Q$5:$Q$16,MATCH($G79,Inputs_prices!$A$5:$A$16,0))</f>
        <v/>
      </c>
      <c r="T79" s="29">
        <f>INDEX(EF_GHG!$E$4:$E$1000,MATCH(Settings!$C$4&amp;"|"&amp;$B79&amp;"|"&amp;$H79,EF_GHG!$A$4:$A$1000,0))</f>
        <v/>
      </c>
      <c r="U79" s="47">
        <f>INDEX(EnergyCons!$F$4:$F$5000,MATCH(Settings!$C$4&amp;"|"&amp;Settings!$C$7&amp;"|"&amp;$C79&amp;"|"&amp;$B79,EnergyCons!$A$4:$A$5000,0))</f>
        <v/>
      </c>
    </row>
    <row r="80">
      <c r="A80" s="5">
        <f>$B80&amp;"|"&amp;$C80</f>
        <v/>
      </c>
      <c r="B80" s="8" t="inlineStr">
        <is>
          <t>die</t>
        </is>
      </c>
      <c r="C80" s="8" t="inlineStr">
        <is>
          <t>nfm</t>
        </is>
      </c>
      <c r="D80" s="5">
        <f>INDEX(Mapping!$D$5:$D$20,MATCH($C80,Mapping!$A$5:$A$20,0))</f>
        <v/>
      </c>
      <c r="E80" s="5">
        <f>INDEX(Mapping!$C$30:$C$37,MATCH($B80,Mapping!$A$30:$A$37,0))</f>
        <v/>
      </c>
      <c r="F80" s="5">
        <f>INDEX(Mapping!$D$30:$D$37,MATCH($B80,Mapping!$A$30:$A$37,0))</f>
        <v/>
      </c>
      <c r="G80" s="5">
        <f>$B80&amp;"."&amp;IF(INDEX(Mapping!$E$30:$E$37,MATCH($B80,Mapping!$A$30:$A$37,0))="sub",INDEX(Mapping!$F$5:$F$20,MATCH($C80,Mapping!$A$5:$A$20,0)),"all")</f>
        <v/>
      </c>
      <c r="H80" s="5">
        <f>INDEX(Mapping!$E$5:$E$20,MATCH($C80,Mapping!$A$5:$A$20,0))</f>
        <v/>
      </c>
      <c r="I80" s="5">
        <f>INDEX(Mapping!$G$30:$G$37,MATCH($B80,Mapping!$A$30:$A$37,0))</f>
        <v/>
      </c>
      <c r="J80" s="5">
        <f>INDEX(Mapping!$H$30:$H$37,MATCH($B80,Mapping!$A$30:$A$37,0))</f>
        <v/>
      </c>
      <c r="K80" s="5">
        <f>INDEX(Mapping!$H$5:$H$20,MATCH($C80,Mapping!$A$5:$A$20,0))</f>
        <v/>
      </c>
      <c r="L80" s="5">
        <f>INDEX(Mapping!$E$45:$E$58,MATCH($G80,Mapping!$A$45:$A$58,0))</f>
        <v/>
      </c>
      <c r="M80" s="5">
        <f>INDEX(Mapping!$D$62:$D$65,MATCH(INDEX(Mapping!$G$5:$G$20,MATCH($C80,Mapping!$A$5:$A$20,0)),Mapping!$A$62:$A$65,0))</f>
        <v/>
      </c>
      <c r="N80" s="36">
        <f>INDEX(Elasticities!$F$4:$I$200,MATCH("inc|"&amp;$E80&amp;"|"&amp;$D80,Elasticities!$A$4:$A$200,0),MATCH(Settings!$C$6,Elasticities!$F$3:$I$3,0))</f>
        <v/>
      </c>
      <c r="O80" s="36">
        <f>INDEX(Elasticities!$F$4:$I$200,MATCH("usg|"&amp;$E80&amp;"|"&amp;$D80,Elasticities!$A$4:$A$200,0),MATCH(Settings!$C$6,Elasticities!$F$3:$I$3,0))</f>
        <v/>
      </c>
      <c r="P80" s="36">
        <f>INDEX(Elasticities!$F$4:$I$200,MATCH("eff|"&amp;$E80&amp;"|"&amp;$D80,Elasticities!$A$4:$A$200,0),MATCH(Settings!$C$6,Elasticities!$F$3:$I$3,0))</f>
        <v/>
      </c>
      <c r="Q80" s="27">
        <f>INDEX(Elasticities!$F$4:$I$200,MATCH("aei|"&amp;$F80&amp;"|"&amp;$D80,Elasticities!$A$4:$A$200,0),MATCH(Settings!$C$6,Elasticities!$F$3:$I$3,0))</f>
        <v/>
      </c>
      <c r="R80" s="5">
        <f>INDEX(Inputs_prices!$E$5:$E$16,MATCH($G80,Inputs_prices!$A$5:$A$16,0))</f>
        <v/>
      </c>
      <c r="S80" s="27">
        <f>INDEX(Inputs_prices!$Q$5:$Q$16,MATCH($G80,Inputs_prices!$A$5:$A$16,0))</f>
        <v/>
      </c>
      <c r="T80" s="29">
        <f>INDEX(EF_GHG!$E$4:$E$1000,MATCH(Settings!$C$4&amp;"|"&amp;$B80&amp;"|"&amp;$H80,EF_GHG!$A$4:$A$1000,0))</f>
        <v/>
      </c>
      <c r="U80" s="47">
        <f>INDEX(EnergyCons!$F$4:$F$5000,MATCH(Settings!$C$4&amp;"|"&amp;Settings!$C$7&amp;"|"&amp;$C80&amp;"|"&amp;$B80,EnergyCons!$A$4:$A$5000,0))</f>
        <v/>
      </c>
    </row>
    <row r="81">
      <c r="A81" s="5">
        <f>$B81&amp;"|"&amp;$C81</f>
        <v/>
      </c>
      <c r="B81" s="8" t="inlineStr">
        <is>
          <t>lpg</t>
        </is>
      </c>
      <c r="C81" s="8" t="inlineStr">
        <is>
          <t>nfm</t>
        </is>
      </c>
      <c r="D81" s="5">
        <f>INDEX(Mapping!$D$5:$D$20,MATCH($C81,Mapping!$A$5:$A$20,0))</f>
        <v/>
      </c>
      <c r="E81" s="5">
        <f>INDEX(Mapping!$C$30:$C$37,MATCH($B81,Mapping!$A$30:$A$37,0))</f>
        <v/>
      </c>
      <c r="F81" s="5">
        <f>INDEX(Mapping!$D$30:$D$37,MATCH($B81,Mapping!$A$30:$A$37,0))</f>
        <v/>
      </c>
      <c r="G81" s="5">
        <f>$B81&amp;"."&amp;IF(INDEX(Mapping!$E$30:$E$37,MATCH($B81,Mapping!$A$30:$A$37,0))="sub",INDEX(Mapping!$F$5:$F$20,MATCH($C81,Mapping!$A$5:$A$20,0)),"all")</f>
        <v/>
      </c>
      <c r="H81" s="5">
        <f>INDEX(Mapping!$E$5:$E$20,MATCH($C81,Mapping!$A$5:$A$20,0))</f>
        <v/>
      </c>
      <c r="I81" s="5">
        <f>INDEX(Mapping!$G$30:$G$37,MATCH($B81,Mapping!$A$30:$A$37,0))</f>
        <v/>
      </c>
      <c r="J81" s="5">
        <f>INDEX(Mapping!$H$30:$H$37,MATCH($B81,Mapping!$A$30:$A$37,0))</f>
        <v/>
      </c>
      <c r="K81" s="5">
        <f>INDEX(Mapping!$H$5:$H$20,MATCH($C81,Mapping!$A$5:$A$20,0))</f>
        <v/>
      </c>
      <c r="L81" s="5">
        <f>INDEX(Mapping!$E$45:$E$58,MATCH($G81,Mapping!$A$45:$A$58,0))</f>
        <v/>
      </c>
      <c r="M81" s="5">
        <f>INDEX(Mapping!$D$62:$D$65,MATCH(INDEX(Mapping!$G$5:$G$20,MATCH($C81,Mapping!$A$5:$A$20,0)),Mapping!$A$62:$A$65,0))</f>
        <v/>
      </c>
      <c r="N81" s="36">
        <f>INDEX(Elasticities!$F$4:$I$200,MATCH("inc|"&amp;$E81&amp;"|"&amp;$D81,Elasticities!$A$4:$A$200,0),MATCH(Settings!$C$6,Elasticities!$F$3:$I$3,0))</f>
        <v/>
      </c>
      <c r="O81" s="36">
        <f>INDEX(Elasticities!$F$4:$I$200,MATCH("usg|"&amp;$E81&amp;"|"&amp;$D81,Elasticities!$A$4:$A$200,0),MATCH(Settings!$C$6,Elasticities!$F$3:$I$3,0))</f>
        <v/>
      </c>
      <c r="P81" s="36">
        <f>INDEX(Elasticities!$F$4:$I$200,MATCH("eff|"&amp;$E81&amp;"|"&amp;$D81,Elasticities!$A$4:$A$200,0),MATCH(Settings!$C$6,Elasticities!$F$3:$I$3,0))</f>
        <v/>
      </c>
      <c r="Q81" s="27">
        <f>INDEX(Elasticities!$F$4:$I$200,MATCH("aei|"&amp;$F81&amp;"|"&amp;$D81,Elasticities!$A$4:$A$200,0),MATCH(Settings!$C$6,Elasticities!$F$3:$I$3,0))</f>
        <v/>
      </c>
      <c r="R81" s="5">
        <f>INDEX(Inputs_prices!$E$5:$E$16,MATCH($G81,Inputs_prices!$A$5:$A$16,0))</f>
        <v/>
      </c>
      <c r="S81" s="27">
        <f>INDEX(Inputs_prices!$Q$5:$Q$16,MATCH($G81,Inputs_prices!$A$5:$A$16,0))</f>
        <v/>
      </c>
      <c r="T81" s="29">
        <f>INDEX(EF_GHG!$E$4:$E$1000,MATCH(Settings!$C$4&amp;"|"&amp;$B81&amp;"|"&amp;$H81,EF_GHG!$A$4:$A$1000,0))</f>
        <v/>
      </c>
      <c r="U81" s="47">
        <f>INDEX(EnergyCons!$F$4:$F$5000,MATCH(Settings!$C$4&amp;"|"&amp;Settings!$C$7&amp;"|"&amp;$C81&amp;"|"&amp;$B81,EnergyCons!$A$4:$A$5000,0))</f>
        <v/>
      </c>
    </row>
    <row r="82">
      <c r="A82" s="5">
        <f>$B82&amp;"|"&amp;$C82</f>
        <v/>
      </c>
      <c r="B82" s="8" t="inlineStr">
        <is>
          <t>ker</t>
        </is>
      </c>
      <c r="C82" s="8" t="inlineStr">
        <is>
          <t>nfm</t>
        </is>
      </c>
      <c r="D82" s="5">
        <f>INDEX(Mapping!$D$5:$D$20,MATCH($C82,Mapping!$A$5:$A$20,0))</f>
        <v/>
      </c>
      <c r="E82" s="5">
        <f>INDEX(Mapping!$C$30:$C$37,MATCH($B82,Mapping!$A$30:$A$37,0))</f>
        <v/>
      </c>
      <c r="F82" s="5">
        <f>INDEX(Mapping!$D$30:$D$37,MATCH($B82,Mapping!$A$30:$A$37,0))</f>
        <v/>
      </c>
      <c r="G82" s="5">
        <f>$B82&amp;"."&amp;IF(INDEX(Mapping!$E$30:$E$37,MATCH($B82,Mapping!$A$30:$A$37,0))="sub",INDEX(Mapping!$F$5:$F$20,MATCH($C82,Mapping!$A$5:$A$20,0)),"all")</f>
        <v/>
      </c>
      <c r="H82" s="5">
        <f>INDEX(Mapping!$E$5:$E$20,MATCH($C82,Mapping!$A$5:$A$20,0))</f>
        <v/>
      </c>
      <c r="I82" s="5">
        <f>INDEX(Mapping!$G$30:$G$37,MATCH($B82,Mapping!$A$30:$A$37,0))</f>
        <v/>
      </c>
      <c r="J82" s="5">
        <f>INDEX(Mapping!$H$30:$H$37,MATCH($B82,Mapping!$A$30:$A$37,0))</f>
        <v/>
      </c>
      <c r="K82" s="5">
        <f>INDEX(Mapping!$H$5:$H$20,MATCH($C82,Mapping!$A$5:$A$20,0))</f>
        <v/>
      </c>
      <c r="L82" s="5">
        <f>INDEX(Mapping!$E$45:$E$58,MATCH($G82,Mapping!$A$45:$A$58,0))</f>
        <v/>
      </c>
      <c r="M82" s="5">
        <f>INDEX(Mapping!$D$62:$D$65,MATCH(INDEX(Mapping!$G$5:$G$20,MATCH($C82,Mapping!$A$5:$A$20,0)),Mapping!$A$62:$A$65,0))</f>
        <v/>
      </c>
      <c r="N82" s="36">
        <f>INDEX(Elasticities!$F$4:$I$200,MATCH("inc|"&amp;$E82&amp;"|"&amp;$D82,Elasticities!$A$4:$A$200,0),MATCH(Settings!$C$6,Elasticities!$F$3:$I$3,0))</f>
        <v/>
      </c>
      <c r="O82" s="36">
        <f>INDEX(Elasticities!$F$4:$I$200,MATCH("usg|"&amp;$E82&amp;"|"&amp;$D82,Elasticities!$A$4:$A$200,0),MATCH(Settings!$C$6,Elasticities!$F$3:$I$3,0))</f>
        <v/>
      </c>
      <c r="P82" s="36">
        <f>INDEX(Elasticities!$F$4:$I$200,MATCH("eff|"&amp;$E82&amp;"|"&amp;$D82,Elasticities!$A$4:$A$200,0),MATCH(Settings!$C$6,Elasticities!$F$3:$I$3,0))</f>
        <v/>
      </c>
      <c r="Q82" s="27">
        <f>INDEX(Elasticities!$F$4:$I$200,MATCH("aei|"&amp;$F82&amp;"|"&amp;$D82,Elasticities!$A$4:$A$200,0),MATCH(Settings!$C$6,Elasticities!$F$3:$I$3,0))</f>
        <v/>
      </c>
      <c r="R82" s="5">
        <f>INDEX(Inputs_prices!$E$5:$E$16,MATCH($G82,Inputs_prices!$A$5:$A$16,0))</f>
        <v/>
      </c>
      <c r="S82" s="27">
        <f>INDEX(Inputs_prices!$Q$5:$Q$16,MATCH($G82,Inputs_prices!$A$5:$A$16,0))</f>
        <v/>
      </c>
      <c r="T82" s="29">
        <f>INDEX(EF_GHG!$E$4:$E$1000,MATCH(Settings!$C$4&amp;"|"&amp;$B82&amp;"|"&amp;$H82,EF_GHG!$A$4:$A$1000,0))</f>
        <v/>
      </c>
      <c r="U82" s="47">
        <f>INDEX(EnergyCons!$F$4:$F$5000,MATCH(Settings!$C$4&amp;"|"&amp;Settings!$C$7&amp;"|"&amp;$C82&amp;"|"&amp;$B82,EnergyCons!$A$4:$A$5000,0))</f>
        <v/>
      </c>
    </row>
    <row r="83">
      <c r="A83" s="5">
        <f>$B83&amp;"|"&amp;$C83</f>
        <v/>
      </c>
      <c r="B83" s="8" t="inlineStr">
        <is>
          <t>oop</t>
        </is>
      </c>
      <c r="C83" s="8" t="inlineStr">
        <is>
          <t>nfm</t>
        </is>
      </c>
      <c r="D83" s="5">
        <f>INDEX(Mapping!$D$5:$D$20,MATCH($C83,Mapping!$A$5:$A$20,0))</f>
        <v/>
      </c>
      <c r="E83" s="5">
        <f>INDEX(Mapping!$C$30:$C$37,MATCH($B83,Mapping!$A$30:$A$37,0))</f>
        <v/>
      </c>
      <c r="F83" s="5">
        <f>INDEX(Mapping!$D$30:$D$37,MATCH($B83,Mapping!$A$30:$A$37,0))</f>
        <v/>
      </c>
      <c r="G83" s="5">
        <f>$B83&amp;"."&amp;IF(INDEX(Mapping!$E$30:$E$37,MATCH($B83,Mapping!$A$30:$A$37,0))="sub",INDEX(Mapping!$F$5:$F$20,MATCH($C83,Mapping!$A$5:$A$20,0)),"all")</f>
        <v/>
      </c>
      <c r="H83" s="5">
        <f>INDEX(Mapping!$E$5:$E$20,MATCH($C83,Mapping!$A$5:$A$20,0))</f>
        <v/>
      </c>
      <c r="I83" s="5">
        <f>INDEX(Mapping!$G$30:$G$37,MATCH($B83,Mapping!$A$30:$A$37,0))</f>
        <v/>
      </c>
      <c r="J83" s="5">
        <f>INDEX(Mapping!$H$30:$H$37,MATCH($B83,Mapping!$A$30:$A$37,0))</f>
        <v/>
      </c>
      <c r="K83" s="5">
        <f>INDEX(Mapping!$H$5:$H$20,MATCH($C83,Mapping!$A$5:$A$20,0))</f>
        <v/>
      </c>
      <c r="L83" s="5">
        <f>INDEX(Mapping!$E$45:$E$58,MATCH($G83,Mapping!$A$45:$A$58,0))</f>
        <v/>
      </c>
      <c r="M83" s="5">
        <f>INDEX(Mapping!$D$62:$D$65,MATCH(INDEX(Mapping!$G$5:$G$20,MATCH($C83,Mapping!$A$5:$A$20,0)),Mapping!$A$62:$A$65,0))</f>
        <v/>
      </c>
      <c r="N83" s="36">
        <f>INDEX(Elasticities!$F$4:$I$200,MATCH("inc|"&amp;$E83&amp;"|"&amp;$D83,Elasticities!$A$4:$A$200,0),MATCH(Settings!$C$6,Elasticities!$F$3:$I$3,0))</f>
        <v/>
      </c>
      <c r="O83" s="36">
        <f>INDEX(Elasticities!$F$4:$I$200,MATCH("usg|"&amp;$E83&amp;"|"&amp;$D83,Elasticities!$A$4:$A$200,0),MATCH(Settings!$C$6,Elasticities!$F$3:$I$3,0))</f>
        <v/>
      </c>
      <c r="P83" s="36">
        <f>INDEX(Elasticities!$F$4:$I$200,MATCH("eff|"&amp;$E83&amp;"|"&amp;$D83,Elasticities!$A$4:$A$200,0),MATCH(Settings!$C$6,Elasticities!$F$3:$I$3,0))</f>
        <v/>
      </c>
      <c r="Q83" s="27">
        <f>INDEX(Elasticities!$F$4:$I$200,MATCH("aei|"&amp;$F83&amp;"|"&amp;$D83,Elasticities!$A$4:$A$200,0),MATCH(Settings!$C$6,Elasticities!$F$3:$I$3,0))</f>
        <v/>
      </c>
      <c r="R83" s="5">
        <f>INDEX(Inputs_prices!$E$5:$E$16,MATCH($G83,Inputs_prices!$A$5:$A$16,0))</f>
        <v/>
      </c>
      <c r="S83" s="27">
        <f>INDEX(Inputs_prices!$Q$5:$Q$16,MATCH($G83,Inputs_prices!$A$5:$A$16,0))</f>
        <v/>
      </c>
      <c r="T83" s="29">
        <f>INDEX(EF_GHG!$E$4:$E$1000,MATCH(Settings!$C$4&amp;"|"&amp;$B83&amp;"|"&amp;$H83,EF_GHG!$A$4:$A$1000,0))</f>
        <v/>
      </c>
      <c r="U83" s="47">
        <f>INDEX(EnergyCons!$F$4:$F$5000,MATCH(Settings!$C$4&amp;"|"&amp;Settings!$C$7&amp;"|"&amp;$C83&amp;"|"&amp;$B83,EnergyCons!$A$4:$A$5000,0))</f>
        <v/>
      </c>
    </row>
    <row r="84">
      <c r="A84" s="5">
        <f>$B84&amp;"|"&amp;$C84</f>
        <v/>
      </c>
      <c r="B84" s="8" t="inlineStr">
        <is>
          <t>bio</t>
        </is>
      </c>
      <c r="C84" s="8" t="inlineStr">
        <is>
          <t>nfm</t>
        </is>
      </c>
      <c r="D84" s="5">
        <f>INDEX(Mapping!$D$5:$D$20,MATCH($C84,Mapping!$A$5:$A$20,0))</f>
        <v/>
      </c>
      <c r="E84" s="5">
        <f>INDEX(Mapping!$C$30:$C$37,MATCH($B84,Mapping!$A$30:$A$37,0))</f>
        <v/>
      </c>
      <c r="F84" s="5">
        <f>INDEX(Mapping!$D$30:$D$37,MATCH($B84,Mapping!$A$30:$A$37,0))</f>
        <v/>
      </c>
      <c r="G84" s="5">
        <f>$B84&amp;"."&amp;IF(INDEX(Mapping!$E$30:$E$37,MATCH($B84,Mapping!$A$30:$A$37,0))="sub",INDEX(Mapping!$F$5:$F$20,MATCH($C84,Mapping!$A$5:$A$20,0)),"all")</f>
        <v/>
      </c>
      <c r="H84" s="5">
        <f>INDEX(Mapping!$E$5:$E$20,MATCH($C84,Mapping!$A$5:$A$20,0))</f>
        <v/>
      </c>
      <c r="I84" s="5">
        <f>INDEX(Mapping!$G$30:$G$37,MATCH($B84,Mapping!$A$30:$A$37,0))</f>
        <v/>
      </c>
      <c r="J84" s="5">
        <f>INDEX(Mapping!$H$30:$H$37,MATCH($B84,Mapping!$A$30:$A$37,0))</f>
        <v/>
      </c>
      <c r="K84" s="5">
        <f>INDEX(Mapping!$H$5:$H$20,MATCH($C84,Mapping!$A$5:$A$20,0))</f>
        <v/>
      </c>
      <c r="L84" s="5">
        <f>INDEX(Mapping!$E$45:$E$58,MATCH($G84,Mapping!$A$45:$A$58,0))</f>
        <v/>
      </c>
      <c r="M84" s="5">
        <f>INDEX(Mapping!$D$62:$D$65,MATCH(INDEX(Mapping!$G$5:$G$20,MATCH($C84,Mapping!$A$5:$A$20,0)),Mapping!$A$62:$A$65,0))</f>
        <v/>
      </c>
      <c r="N84" s="36">
        <f>INDEX(Elasticities!$F$4:$I$200,MATCH("inc|"&amp;$E84&amp;"|"&amp;$D84,Elasticities!$A$4:$A$200,0),MATCH(Settings!$C$6,Elasticities!$F$3:$I$3,0))</f>
        <v/>
      </c>
      <c r="O84" s="36">
        <f>INDEX(Elasticities!$F$4:$I$200,MATCH("usg|"&amp;$E84&amp;"|"&amp;$D84,Elasticities!$A$4:$A$200,0),MATCH(Settings!$C$6,Elasticities!$F$3:$I$3,0))</f>
        <v/>
      </c>
      <c r="P84" s="36">
        <f>INDEX(Elasticities!$F$4:$I$200,MATCH("eff|"&amp;$E84&amp;"|"&amp;$D84,Elasticities!$A$4:$A$200,0),MATCH(Settings!$C$6,Elasticities!$F$3:$I$3,0))</f>
        <v/>
      </c>
      <c r="Q84" s="27">
        <f>INDEX(Elasticities!$F$4:$I$200,MATCH("aei|"&amp;$F84&amp;"|"&amp;$D84,Elasticities!$A$4:$A$200,0),MATCH(Settings!$C$6,Elasticities!$F$3:$I$3,0))</f>
        <v/>
      </c>
      <c r="R84" s="5">
        <f>INDEX(Inputs_prices!$E$5:$E$16,MATCH($G84,Inputs_prices!$A$5:$A$16,0))</f>
        <v/>
      </c>
      <c r="S84" s="27">
        <f>INDEX(Inputs_prices!$Q$5:$Q$16,MATCH($G84,Inputs_prices!$A$5:$A$16,0))</f>
        <v/>
      </c>
      <c r="T84" s="29">
        <f>INDEX(EF_GHG!$E$4:$E$1000,MATCH(Settings!$C$4&amp;"|"&amp;$B84&amp;"|"&amp;$H84,EF_GHG!$A$4:$A$1000,0))</f>
        <v/>
      </c>
      <c r="U84" s="47">
        <f>INDEX(EnergyCons!$F$4:$F$5000,MATCH(Settings!$C$4&amp;"|"&amp;Settings!$C$7&amp;"|"&amp;$C84&amp;"|"&amp;$B84,EnergyCons!$A$4:$A$5000,0))</f>
        <v/>
      </c>
    </row>
    <row r="85">
      <c r="A85" s="5">
        <f>$B85&amp;"|"&amp;$C85</f>
        <v/>
      </c>
      <c r="B85" s="8" t="inlineStr">
        <is>
          <t>coa</t>
        </is>
      </c>
      <c r="C85" s="8" t="inlineStr">
        <is>
          <t>mac</t>
        </is>
      </c>
      <c r="D85" s="5">
        <f>INDEX(Mapping!$D$5:$D$20,MATCH($C85,Mapping!$A$5:$A$20,0))</f>
        <v/>
      </c>
      <c r="E85" s="5">
        <f>INDEX(Mapping!$C$30:$C$37,MATCH($B85,Mapping!$A$30:$A$37,0))</f>
        <v/>
      </c>
      <c r="F85" s="5">
        <f>INDEX(Mapping!$D$30:$D$37,MATCH($B85,Mapping!$A$30:$A$37,0))</f>
        <v/>
      </c>
      <c r="G85" s="5">
        <f>$B85&amp;"."&amp;IF(INDEX(Mapping!$E$30:$E$37,MATCH($B85,Mapping!$A$30:$A$37,0))="sub",INDEX(Mapping!$F$5:$F$20,MATCH($C85,Mapping!$A$5:$A$20,0)),"all")</f>
        <v/>
      </c>
      <c r="H85" s="5">
        <f>INDEX(Mapping!$E$5:$E$20,MATCH($C85,Mapping!$A$5:$A$20,0))</f>
        <v/>
      </c>
      <c r="I85" s="5">
        <f>INDEX(Mapping!$G$30:$G$37,MATCH($B85,Mapping!$A$30:$A$37,0))</f>
        <v/>
      </c>
      <c r="J85" s="5">
        <f>INDEX(Mapping!$H$30:$H$37,MATCH($B85,Mapping!$A$30:$A$37,0))</f>
        <v/>
      </c>
      <c r="K85" s="5">
        <f>INDEX(Mapping!$H$5:$H$20,MATCH($C85,Mapping!$A$5:$A$20,0))</f>
        <v/>
      </c>
      <c r="L85" s="5">
        <f>INDEX(Mapping!$E$45:$E$58,MATCH($G85,Mapping!$A$45:$A$58,0))</f>
        <v/>
      </c>
      <c r="M85" s="5">
        <f>INDEX(Mapping!$D$62:$D$65,MATCH(INDEX(Mapping!$G$5:$G$20,MATCH($C85,Mapping!$A$5:$A$20,0)),Mapping!$A$62:$A$65,0))</f>
        <v/>
      </c>
      <c r="N85" s="36">
        <f>INDEX(Elasticities!$F$4:$I$200,MATCH("inc|"&amp;$E85&amp;"|"&amp;$D85,Elasticities!$A$4:$A$200,0),MATCH(Settings!$C$6,Elasticities!$F$3:$I$3,0))</f>
        <v/>
      </c>
      <c r="O85" s="36">
        <f>INDEX(Elasticities!$F$4:$I$200,MATCH("usg|"&amp;$E85&amp;"|"&amp;$D85,Elasticities!$A$4:$A$200,0),MATCH(Settings!$C$6,Elasticities!$F$3:$I$3,0))</f>
        <v/>
      </c>
      <c r="P85" s="36">
        <f>INDEX(Elasticities!$F$4:$I$200,MATCH("eff|"&amp;$E85&amp;"|"&amp;$D85,Elasticities!$A$4:$A$200,0),MATCH(Settings!$C$6,Elasticities!$F$3:$I$3,0))</f>
        <v/>
      </c>
      <c r="Q85" s="27">
        <f>INDEX(Elasticities!$F$4:$I$200,MATCH("aei|"&amp;$F85&amp;"|"&amp;$D85,Elasticities!$A$4:$A$200,0),MATCH(Settings!$C$6,Elasticities!$F$3:$I$3,0))</f>
        <v/>
      </c>
      <c r="R85" s="5">
        <f>INDEX(Inputs_prices!$E$5:$E$16,MATCH($G85,Inputs_prices!$A$5:$A$16,0))</f>
        <v/>
      </c>
      <c r="S85" s="27">
        <f>INDEX(Inputs_prices!$Q$5:$Q$16,MATCH($G85,Inputs_prices!$A$5:$A$16,0))</f>
        <v/>
      </c>
      <c r="T85" s="29">
        <f>INDEX(EF_GHG!$E$4:$E$1000,MATCH(Settings!$C$4&amp;"|"&amp;$B85&amp;"|"&amp;$H85,EF_GHG!$A$4:$A$1000,0))</f>
        <v/>
      </c>
      <c r="U85" s="47">
        <f>INDEX(EnergyCons!$F$4:$F$5000,MATCH(Settings!$C$4&amp;"|"&amp;Settings!$C$7&amp;"|"&amp;$C85&amp;"|"&amp;$B85,EnergyCons!$A$4:$A$5000,0))</f>
        <v/>
      </c>
    </row>
    <row r="86">
      <c r="A86" s="5">
        <f>$B86&amp;"|"&amp;$C86</f>
        <v/>
      </c>
      <c r="B86" s="8" t="inlineStr">
        <is>
          <t>nga</t>
        </is>
      </c>
      <c r="C86" s="8" t="inlineStr">
        <is>
          <t>mac</t>
        </is>
      </c>
      <c r="D86" s="5">
        <f>INDEX(Mapping!$D$5:$D$20,MATCH($C86,Mapping!$A$5:$A$20,0))</f>
        <v/>
      </c>
      <c r="E86" s="5">
        <f>INDEX(Mapping!$C$30:$C$37,MATCH($B86,Mapping!$A$30:$A$37,0))</f>
        <v/>
      </c>
      <c r="F86" s="5">
        <f>INDEX(Mapping!$D$30:$D$37,MATCH($B86,Mapping!$A$30:$A$37,0))</f>
        <v/>
      </c>
      <c r="G86" s="5">
        <f>$B86&amp;"."&amp;IF(INDEX(Mapping!$E$30:$E$37,MATCH($B86,Mapping!$A$30:$A$37,0))="sub",INDEX(Mapping!$F$5:$F$20,MATCH($C86,Mapping!$A$5:$A$20,0)),"all")</f>
        <v/>
      </c>
      <c r="H86" s="5">
        <f>INDEX(Mapping!$E$5:$E$20,MATCH($C86,Mapping!$A$5:$A$20,0))</f>
        <v/>
      </c>
      <c r="I86" s="5">
        <f>INDEX(Mapping!$G$30:$G$37,MATCH($B86,Mapping!$A$30:$A$37,0))</f>
        <v/>
      </c>
      <c r="J86" s="5">
        <f>INDEX(Mapping!$H$30:$H$37,MATCH($B86,Mapping!$A$30:$A$37,0))</f>
        <v/>
      </c>
      <c r="K86" s="5">
        <f>INDEX(Mapping!$H$5:$H$20,MATCH($C86,Mapping!$A$5:$A$20,0))</f>
        <v/>
      </c>
      <c r="L86" s="5">
        <f>INDEX(Mapping!$E$45:$E$58,MATCH($G86,Mapping!$A$45:$A$58,0))</f>
        <v/>
      </c>
      <c r="M86" s="5">
        <f>INDEX(Mapping!$D$62:$D$65,MATCH(INDEX(Mapping!$G$5:$G$20,MATCH($C86,Mapping!$A$5:$A$20,0)),Mapping!$A$62:$A$65,0))</f>
        <v/>
      </c>
      <c r="N86" s="36">
        <f>INDEX(Elasticities!$F$4:$I$200,MATCH("inc|"&amp;$E86&amp;"|"&amp;$D86,Elasticities!$A$4:$A$200,0),MATCH(Settings!$C$6,Elasticities!$F$3:$I$3,0))</f>
        <v/>
      </c>
      <c r="O86" s="36">
        <f>INDEX(Elasticities!$F$4:$I$200,MATCH("usg|"&amp;$E86&amp;"|"&amp;$D86,Elasticities!$A$4:$A$200,0),MATCH(Settings!$C$6,Elasticities!$F$3:$I$3,0))</f>
        <v/>
      </c>
      <c r="P86" s="36">
        <f>INDEX(Elasticities!$F$4:$I$200,MATCH("eff|"&amp;$E86&amp;"|"&amp;$D86,Elasticities!$A$4:$A$200,0),MATCH(Settings!$C$6,Elasticities!$F$3:$I$3,0))</f>
        <v/>
      </c>
      <c r="Q86" s="27">
        <f>INDEX(Elasticities!$F$4:$I$200,MATCH("aei|"&amp;$F86&amp;"|"&amp;$D86,Elasticities!$A$4:$A$200,0),MATCH(Settings!$C$6,Elasticities!$F$3:$I$3,0))</f>
        <v/>
      </c>
      <c r="R86" s="5">
        <f>INDEX(Inputs_prices!$E$5:$E$16,MATCH($G86,Inputs_prices!$A$5:$A$16,0))</f>
        <v/>
      </c>
      <c r="S86" s="27">
        <f>INDEX(Inputs_prices!$Q$5:$Q$16,MATCH($G86,Inputs_prices!$A$5:$A$16,0))</f>
        <v/>
      </c>
      <c r="T86" s="29">
        <f>INDEX(EF_GHG!$E$4:$E$1000,MATCH(Settings!$C$4&amp;"|"&amp;$B86&amp;"|"&amp;$H86,EF_GHG!$A$4:$A$1000,0))</f>
        <v/>
      </c>
      <c r="U86" s="47">
        <f>INDEX(EnergyCons!$F$4:$F$5000,MATCH(Settings!$C$4&amp;"|"&amp;Settings!$C$7&amp;"|"&amp;$C86&amp;"|"&amp;$B86,EnergyCons!$A$4:$A$5000,0))</f>
        <v/>
      </c>
    </row>
    <row r="87">
      <c r="A87" s="5">
        <f>$B87&amp;"|"&amp;$C87</f>
        <v/>
      </c>
      <c r="B87" s="8" t="inlineStr">
        <is>
          <t>gso</t>
        </is>
      </c>
      <c r="C87" s="8" t="inlineStr">
        <is>
          <t>mac</t>
        </is>
      </c>
      <c r="D87" s="5">
        <f>INDEX(Mapping!$D$5:$D$20,MATCH($C87,Mapping!$A$5:$A$20,0))</f>
        <v/>
      </c>
      <c r="E87" s="5">
        <f>INDEX(Mapping!$C$30:$C$37,MATCH($B87,Mapping!$A$30:$A$37,0))</f>
        <v/>
      </c>
      <c r="F87" s="5">
        <f>INDEX(Mapping!$D$30:$D$37,MATCH($B87,Mapping!$A$30:$A$37,0))</f>
        <v/>
      </c>
      <c r="G87" s="5">
        <f>$B87&amp;"."&amp;IF(INDEX(Mapping!$E$30:$E$37,MATCH($B87,Mapping!$A$30:$A$37,0))="sub",INDEX(Mapping!$F$5:$F$20,MATCH($C87,Mapping!$A$5:$A$20,0)),"all")</f>
        <v/>
      </c>
      <c r="H87" s="5">
        <f>INDEX(Mapping!$E$5:$E$20,MATCH($C87,Mapping!$A$5:$A$20,0))</f>
        <v/>
      </c>
      <c r="I87" s="5">
        <f>INDEX(Mapping!$G$30:$G$37,MATCH($B87,Mapping!$A$30:$A$37,0))</f>
        <v/>
      </c>
      <c r="J87" s="5">
        <f>INDEX(Mapping!$H$30:$H$37,MATCH($B87,Mapping!$A$30:$A$37,0))</f>
        <v/>
      </c>
      <c r="K87" s="5">
        <f>INDEX(Mapping!$H$5:$H$20,MATCH($C87,Mapping!$A$5:$A$20,0))</f>
        <v/>
      </c>
      <c r="L87" s="5">
        <f>INDEX(Mapping!$E$45:$E$58,MATCH($G87,Mapping!$A$45:$A$58,0))</f>
        <v/>
      </c>
      <c r="M87" s="5">
        <f>INDEX(Mapping!$D$62:$D$65,MATCH(INDEX(Mapping!$G$5:$G$20,MATCH($C87,Mapping!$A$5:$A$20,0)),Mapping!$A$62:$A$65,0))</f>
        <v/>
      </c>
      <c r="N87" s="36">
        <f>INDEX(Elasticities!$F$4:$I$200,MATCH("inc|"&amp;$E87&amp;"|"&amp;$D87,Elasticities!$A$4:$A$200,0),MATCH(Settings!$C$6,Elasticities!$F$3:$I$3,0))</f>
        <v/>
      </c>
      <c r="O87" s="36">
        <f>INDEX(Elasticities!$F$4:$I$200,MATCH("usg|"&amp;$E87&amp;"|"&amp;$D87,Elasticities!$A$4:$A$200,0),MATCH(Settings!$C$6,Elasticities!$F$3:$I$3,0))</f>
        <v/>
      </c>
      <c r="P87" s="36">
        <f>INDEX(Elasticities!$F$4:$I$200,MATCH("eff|"&amp;$E87&amp;"|"&amp;$D87,Elasticities!$A$4:$A$200,0),MATCH(Settings!$C$6,Elasticities!$F$3:$I$3,0))</f>
        <v/>
      </c>
      <c r="Q87" s="27">
        <f>INDEX(Elasticities!$F$4:$I$200,MATCH("aei|"&amp;$F87&amp;"|"&amp;$D87,Elasticities!$A$4:$A$200,0),MATCH(Settings!$C$6,Elasticities!$F$3:$I$3,0))</f>
        <v/>
      </c>
      <c r="R87" s="5">
        <f>INDEX(Inputs_prices!$E$5:$E$16,MATCH($G87,Inputs_prices!$A$5:$A$16,0))</f>
        <v/>
      </c>
      <c r="S87" s="27">
        <f>INDEX(Inputs_prices!$Q$5:$Q$16,MATCH($G87,Inputs_prices!$A$5:$A$16,0))</f>
        <v/>
      </c>
      <c r="T87" s="29">
        <f>INDEX(EF_GHG!$E$4:$E$1000,MATCH(Settings!$C$4&amp;"|"&amp;$B87&amp;"|"&amp;$H87,EF_GHG!$A$4:$A$1000,0))</f>
        <v/>
      </c>
      <c r="U87" s="47">
        <f>INDEX(EnergyCons!$F$4:$F$5000,MATCH(Settings!$C$4&amp;"|"&amp;Settings!$C$7&amp;"|"&amp;$C87&amp;"|"&amp;$B87,EnergyCons!$A$4:$A$5000,0))</f>
        <v/>
      </c>
    </row>
    <row r="88">
      <c r="A88" s="5">
        <f>$B88&amp;"|"&amp;$C88</f>
        <v/>
      </c>
      <c r="B88" s="8" t="inlineStr">
        <is>
          <t>die</t>
        </is>
      </c>
      <c r="C88" s="8" t="inlineStr">
        <is>
          <t>mac</t>
        </is>
      </c>
      <c r="D88" s="5">
        <f>INDEX(Mapping!$D$5:$D$20,MATCH($C88,Mapping!$A$5:$A$20,0))</f>
        <v/>
      </c>
      <c r="E88" s="5">
        <f>INDEX(Mapping!$C$30:$C$37,MATCH($B88,Mapping!$A$30:$A$37,0))</f>
        <v/>
      </c>
      <c r="F88" s="5">
        <f>INDEX(Mapping!$D$30:$D$37,MATCH($B88,Mapping!$A$30:$A$37,0))</f>
        <v/>
      </c>
      <c r="G88" s="5">
        <f>$B88&amp;"."&amp;IF(INDEX(Mapping!$E$30:$E$37,MATCH($B88,Mapping!$A$30:$A$37,0))="sub",INDEX(Mapping!$F$5:$F$20,MATCH($C88,Mapping!$A$5:$A$20,0)),"all")</f>
        <v/>
      </c>
      <c r="H88" s="5">
        <f>INDEX(Mapping!$E$5:$E$20,MATCH($C88,Mapping!$A$5:$A$20,0))</f>
        <v/>
      </c>
      <c r="I88" s="5">
        <f>INDEX(Mapping!$G$30:$G$37,MATCH($B88,Mapping!$A$30:$A$37,0))</f>
        <v/>
      </c>
      <c r="J88" s="5">
        <f>INDEX(Mapping!$H$30:$H$37,MATCH($B88,Mapping!$A$30:$A$37,0))</f>
        <v/>
      </c>
      <c r="K88" s="5">
        <f>INDEX(Mapping!$H$5:$H$20,MATCH($C88,Mapping!$A$5:$A$20,0))</f>
        <v/>
      </c>
      <c r="L88" s="5">
        <f>INDEX(Mapping!$E$45:$E$58,MATCH($G88,Mapping!$A$45:$A$58,0))</f>
        <v/>
      </c>
      <c r="M88" s="5">
        <f>INDEX(Mapping!$D$62:$D$65,MATCH(INDEX(Mapping!$G$5:$G$20,MATCH($C88,Mapping!$A$5:$A$20,0)),Mapping!$A$62:$A$65,0))</f>
        <v/>
      </c>
      <c r="N88" s="36">
        <f>INDEX(Elasticities!$F$4:$I$200,MATCH("inc|"&amp;$E88&amp;"|"&amp;$D88,Elasticities!$A$4:$A$200,0),MATCH(Settings!$C$6,Elasticities!$F$3:$I$3,0))</f>
        <v/>
      </c>
      <c r="O88" s="36">
        <f>INDEX(Elasticities!$F$4:$I$200,MATCH("usg|"&amp;$E88&amp;"|"&amp;$D88,Elasticities!$A$4:$A$200,0),MATCH(Settings!$C$6,Elasticities!$F$3:$I$3,0))</f>
        <v/>
      </c>
      <c r="P88" s="36">
        <f>INDEX(Elasticities!$F$4:$I$200,MATCH("eff|"&amp;$E88&amp;"|"&amp;$D88,Elasticities!$A$4:$A$200,0),MATCH(Settings!$C$6,Elasticities!$F$3:$I$3,0))</f>
        <v/>
      </c>
      <c r="Q88" s="27">
        <f>INDEX(Elasticities!$F$4:$I$200,MATCH("aei|"&amp;$F88&amp;"|"&amp;$D88,Elasticities!$A$4:$A$200,0),MATCH(Settings!$C$6,Elasticities!$F$3:$I$3,0))</f>
        <v/>
      </c>
      <c r="R88" s="5">
        <f>INDEX(Inputs_prices!$E$5:$E$16,MATCH($G88,Inputs_prices!$A$5:$A$16,0))</f>
        <v/>
      </c>
      <c r="S88" s="27">
        <f>INDEX(Inputs_prices!$Q$5:$Q$16,MATCH($G88,Inputs_prices!$A$5:$A$16,0))</f>
        <v/>
      </c>
      <c r="T88" s="29">
        <f>INDEX(EF_GHG!$E$4:$E$1000,MATCH(Settings!$C$4&amp;"|"&amp;$B88&amp;"|"&amp;$H88,EF_GHG!$A$4:$A$1000,0))</f>
        <v/>
      </c>
      <c r="U88" s="47">
        <f>INDEX(EnergyCons!$F$4:$F$5000,MATCH(Settings!$C$4&amp;"|"&amp;Settings!$C$7&amp;"|"&amp;$C88&amp;"|"&amp;$B88,EnergyCons!$A$4:$A$5000,0))</f>
        <v/>
      </c>
    </row>
    <row r="89">
      <c r="A89" s="5">
        <f>$B89&amp;"|"&amp;$C89</f>
        <v/>
      </c>
      <c r="B89" s="8" t="inlineStr">
        <is>
          <t>lpg</t>
        </is>
      </c>
      <c r="C89" s="8" t="inlineStr">
        <is>
          <t>mac</t>
        </is>
      </c>
      <c r="D89" s="5">
        <f>INDEX(Mapping!$D$5:$D$20,MATCH($C89,Mapping!$A$5:$A$20,0))</f>
        <v/>
      </c>
      <c r="E89" s="5">
        <f>INDEX(Mapping!$C$30:$C$37,MATCH($B89,Mapping!$A$30:$A$37,0))</f>
        <v/>
      </c>
      <c r="F89" s="5">
        <f>INDEX(Mapping!$D$30:$D$37,MATCH($B89,Mapping!$A$30:$A$37,0))</f>
        <v/>
      </c>
      <c r="G89" s="5">
        <f>$B89&amp;"."&amp;IF(INDEX(Mapping!$E$30:$E$37,MATCH($B89,Mapping!$A$30:$A$37,0))="sub",INDEX(Mapping!$F$5:$F$20,MATCH($C89,Mapping!$A$5:$A$20,0)),"all")</f>
        <v/>
      </c>
      <c r="H89" s="5">
        <f>INDEX(Mapping!$E$5:$E$20,MATCH($C89,Mapping!$A$5:$A$20,0))</f>
        <v/>
      </c>
      <c r="I89" s="5">
        <f>INDEX(Mapping!$G$30:$G$37,MATCH($B89,Mapping!$A$30:$A$37,0))</f>
        <v/>
      </c>
      <c r="J89" s="5">
        <f>INDEX(Mapping!$H$30:$H$37,MATCH($B89,Mapping!$A$30:$A$37,0))</f>
        <v/>
      </c>
      <c r="K89" s="5">
        <f>INDEX(Mapping!$H$5:$H$20,MATCH($C89,Mapping!$A$5:$A$20,0))</f>
        <v/>
      </c>
      <c r="L89" s="5">
        <f>INDEX(Mapping!$E$45:$E$58,MATCH($G89,Mapping!$A$45:$A$58,0))</f>
        <v/>
      </c>
      <c r="M89" s="5">
        <f>INDEX(Mapping!$D$62:$D$65,MATCH(INDEX(Mapping!$G$5:$G$20,MATCH($C89,Mapping!$A$5:$A$20,0)),Mapping!$A$62:$A$65,0))</f>
        <v/>
      </c>
      <c r="N89" s="36">
        <f>INDEX(Elasticities!$F$4:$I$200,MATCH("inc|"&amp;$E89&amp;"|"&amp;$D89,Elasticities!$A$4:$A$200,0),MATCH(Settings!$C$6,Elasticities!$F$3:$I$3,0))</f>
        <v/>
      </c>
      <c r="O89" s="36">
        <f>INDEX(Elasticities!$F$4:$I$200,MATCH("usg|"&amp;$E89&amp;"|"&amp;$D89,Elasticities!$A$4:$A$200,0),MATCH(Settings!$C$6,Elasticities!$F$3:$I$3,0))</f>
        <v/>
      </c>
      <c r="P89" s="36">
        <f>INDEX(Elasticities!$F$4:$I$200,MATCH("eff|"&amp;$E89&amp;"|"&amp;$D89,Elasticities!$A$4:$A$200,0),MATCH(Settings!$C$6,Elasticities!$F$3:$I$3,0))</f>
        <v/>
      </c>
      <c r="Q89" s="27">
        <f>INDEX(Elasticities!$F$4:$I$200,MATCH("aei|"&amp;$F89&amp;"|"&amp;$D89,Elasticities!$A$4:$A$200,0),MATCH(Settings!$C$6,Elasticities!$F$3:$I$3,0))</f>
        <v/>
      </c>
      <c r="R89" s="5">
        <f>INDEX(Inputs_prices!$E$5:$E$16,MATCH($G89,Inputs_prices!$A$5:$A$16,0))</f>
        <v/>
      </c>
      <c r="S89" s="27">
        <f>INDEX(Inputs_prices!$Q$5:$Q$16,MATCH($G89,Inputs_prices!$A$5:$A$16,0))</f>
        <v/>
      </c>
      <c r="T89" s="29">
        <f>INDEX(EF_GHG!$E$4:$E$1000,MATCH(Settings!$C$4&amp;"|"&amp;$B89&amp;"|"&amp;$H89,EF_GHG!$A$4:$A$1000,0))</f>
        <v/>
      </c>
      <c r="U89" s="47">
        <f>INDEX(EnergyCons!$F$4:$F$5000,MATCH(Settings!$C$4&amp;"|"&amp;Settings!$C$7&amp;"|"&amp;$C89&amp;"|"&amp;$B89,EnergyCons!$A$4:$A$5000,0))</f>
        <v/>
      </c>
    </row>
    <row r="90">
      <c r="A90" s="5">
        <f>$B90&amp;"|"&amp;$C90</f>
        <v/>
      </c>
      <c r="B90" s="8" t="inlineStr">
        <is>
          <t>ker</t>
        </is>
      </c>
      <c r="C90" s="8" t="inlineStr">
        <is>
          <t>mac</t>
        </is>
      </c>
      <c r="D90" s="5">
        <f>INDEX(Mapping!$D$5:$D$20,MATCH($C90,Mapping!$A$5:$A$20,0))</f>
        <v/>
      </c>
      <c r="E90" s="5">
        <f>INDEX(Mapping!$C$30:$C$37,MATCH($B90,Mapping!$A$30:$A$37,0))</f>
        <v/>
      </c>
      <c r="F90" s="5">
        <f>INDEX(Mapping!$D$30:$D$37,MATCH($B90,Mapping!$A$30:$A$37,0))</f>
        <v/>
      </c>
      <c r="G90" s="5">
        <f>$B90&amp;"."&amp;IF(INDEX(Mapping!$E$30:$E$37,MATCH($B90,Mapping!$A$30:$A$37,0))="sub",INDEX(Mapping!$F$5:$F$20,MATCH($C90,Mapping!$A$5:$A$20,0)),"all")</f>
        <v/>
      </c>
      <c r="H90" s="5">
        <f>INDEX(Mapping!$E$5:$E$20,MATCH($C90,Mapping!$A$5:$A$20,0))</f>
        <v/>
      </c>
      <c r="I90" s="5">
        <f>INDEX(Mapping!$G$30:$G$37,MATCH($B90,Mapping!$A$30:$A$37,0))</f>
        <v/>
      </c>
      <c r="J90" s="5">
        <f>INDEX(Mapping!$H$30:$H$37,MATCH($B90,Mapping!$A$30:$A$37,0))</f>
        <v/>
      </c>
      <c r="K90" s="5">
        <f>INDEX(Mapping!$H$5:$H$20,MATCH($C90,Mapping!$A$5:$A$20,0))</f>
        <v/>
      </c>
      <c r="L90" s="5">
        <f>INDEX(Mapping!$E$45:$E$58,MATCH($G90,Mapping!$A$45:$A$58,0))</f>
        <v/>
      </c>
      <c r="M90" s="5">
        <f>INDEX(Mapping!$D$62:$D$65,MATCH(INDEX(Mapping!$G$5:$G$20,MATCH($C90,Mapping!$A$5:$A$20,0)),Mapping!$A$62:$A$65,0))</f>
        <v/>
      </c>
      <c r="N90" s="36">
        <f>INDEX(Elasticities!$F$4:$I$200,MATCH("inc|"&amp;$E90&amp;"|"&amp;$D90,Elasticities!$A$4:$A$200,0),MATCH(Settings!$C$6,Elasticities!$F$3:$I$3,0))</f>
        <v/>
      </c>
      <c r="O90" s="36">
        <f>INDEX(Elasticities!$F$4:$I$200,MATCH("usg|"&amp;$E90&amp;"|"&amp;$D90,Elasticities!$A$4:$A$200,0),MATCH(Settings!$C$6,Elasticities!$F$3:$I$3,0))</f>
        <v/>
      </c>
      <c r="P90" s="36">
        <f>INDEX(Elasticities!$F$4:$I$200,MATCH("eff|"&amp;$E90&amp;"|"&amp;$D90,Elasticities!$A$4:$A$200,0),MATCH(Settings!$C$6,Elasticities!$F$3:$I$3,0))</f>
        <v/>
      </c>
      <c r="Q90" s="27">
        <f>INDEX(Elasticities!$F$4:$I$200,MATCH("aei|"&amp;$F90&amp;"|"&amp;$D90,Elasticities!$A$4:$A$200,0),MATCH(Settings!$C$6,Elasticities!$F$3:$I$3,0))</f>
        <v/>
      </c>
      <c r="R90" s="5">
        <f>INDEX(Inputs_prices!$E$5:$E$16,MATCH($G90,Inputs_prices!$A$5:$A$16,0))</f>
        <v/>
      </c>
      <c r="S90" s="27">
        <f>INDEX(Inputs_prices!$Q$5:$Q$16,MATCH($G90,Inputs_prices!$A$5:$A$16,0))</f>
        <v/>
      </c>
      <c r="T90" s="29">
        <f>INDEX(EF_GHG!$E$4:$E$1000,MATCH(Settings!$C$4&amp;"|"&amp;$B90&amp;"|"&amp;$H90,EF_GHG!$A$4:$A$1000,0))</f>
        <v/>
      </c>
      <c r="U90" s="47">
        <f>INDEX(EnergyCons!$F$4:$F$5000,MATCH(Settings!$C$4&amp;"|"&amp;Settings!$C$7&amp;"|"&amp;$C90&amp;"|"&amp;$B90,EnergyCons!$A$4:$A$5000,0))</f>
        <v/>
      </c>
    </row>
    <row r="91">
      <c r="A91" s="5">
        <f>$B91&amp;"|"&amp;$C91</f>
        <v/>
      </c>
      <c r="B91" s="8" t="inlineStr">
        <is>
          <t>oop</t>
        </is>
      </c>
      <c r="C91" s="8" t="inlineStr">
        <is>
          <t>mac</t>
        </is>
      </c>
      <c r="D91" s="5">
        <f>INDEX(Mapping!$D$5:$D$20,MATCH($C91,Mapping!$A$5:$A$20,0))</f>
        <v/>
      </c>
      <c r="E91" s="5">
        <f>INDEX(Mapping!$C$30:$C$37,MATCH($B91,Mapping!$A$30:$A$37,0))</f>
        <v/>
      </c>
      <c r="F91" s="5">
        <f>INDEX(Mapping!$D$30:$D$37,MATCH($B91,Mapping!$A$30:$A$37,0))</f>
        <v/>
      </c>
      <c r="G91" s="5">
        <f>$B91&amp;"."&amp;IF(INDEX(Mapping!$E$30:$E$37,MATCH($B91,Mapping!$A$30:$A$37,0))="sub",INDEX(Mapping!$F$5:$F$20,MATCH($C91,Mapping!$A$5:$A$20,0)),"all")</f>
        <v/>
      </c>
      <c r="H91" s="5">
        <f>INDEX(Mapping!$E$5:$E$20,MATCH($C91,Mapping!$A$5:$A$20,0))</f>
        <v/>
      </c>
      <c r="I91" s="5">
        <f>INDEX(Mapping!$G$30:$G$37,MATCH($B91,Mapping!$A$30:$A$37,0))</f>
        <v/>
      </c>
      <c r="J91" s="5">
        <f>INDEX(Mapping!$H$30:$H$37,MATCH($B91,Mapping!$A$30:$A$37,0))</f>
        <v/>
      </c>
      <c r="K91" s="5">
        <f>INDEX(Mapping!$H$5:$H$20,MATCH($C91,Mapping!$A$5:$A$20,0))</f>
        <v/>
      </c>
      <c r="L91" s="5">
        <f>INDEX(Mapping!$E$45:$E$58,MATCH($G91,Mapping!$A$45:$A$58,0))</f>
        <v/>
      </c>
      <c r="M91" s="5">
        <f>INDEX(Mapping!$D$62:$D$65,MATCH(INDEX(Mapping!$G$5:$G$20,MATCH($C91,Mapping!$A$5:$A$20,0)),Mapping!$A$62:$A$65,0))</f>
        <v/>
      </c>
      <c r="N91" s="36">
        <f>INDEX(Elasticities!$F$4:$I$200,MATCH("inc|"&amp;$E91&amp;"|"&amp;$D91,Elasticities!$A$4:$A$200,0),MATCH(Settings!$C$6,Elasticities!$F$3:$I$3,0))</f>
        <v/>
      </c>
      <c r="O91" s="36">
        <f>INDEX(Elasticities!$F$4:$I$200,MATCH("usg|"&amp;$E91&amp;"|"&amp;$D91,Elasticities!$A$4:$A$200,0),MATCH(Settings!$C$6,Elasticities!$F$3:$I$3,0))</f>
        <v/>
      </c>
      <c r="P91" s="36">
        <f>INDEX(Elasticities!$F$4:$I$200,MATCH("eff|"&amp;$E91&amp;"|"&amp;$D91,Elasticities!$A$4:$A$200,0),MATCH(Settings!$C$6,Elasticities!$F$3:$I$3,0))</f>
        <v/>
      </c>
      <c r="Q91" s="27">
        <f>INDEX(Elasticities!$F$4:$I$200,MATCH("aei|"&amp;$F91&amp;"|"&amp;$D91,Elasticities!$A$4:$A$200,0),MATCH(Settings!$C$6,Elasticities!$F$3:$I$3,0))</f>
        <v/>
      </c>
      <c r="R91" s="5">
        <f>INDEX(Inputs_prices!$E$5:$E$16,MATCH($G91,Inputs_prices!$A$5:$A$16,0))</f>
        <v/>
      </c>
      <c r="S91" s="27">
        <f>INDEX(Inputs_prices!$Q$5:$Q$16,MATCH($G91,Inputs_prices!$A$5:$A$16,0))</f>
        <v/>
      </c>
      <c r="T91" s="29">
        <f>INDEX(EF_GHG!$E$4:$E$1000,MATCH(Settings!$C$4&amp;"|"&amp;$B91&amp;"|"&amp;$H91,EF_GHG!$A$4:$A$1000,0))</f>
        <v/>
      </c>
      <c r="U91" s="47">
        <f>INDEX(EnergyCons!$F$4:$F$5000,MATCH(Settings!$C$4&amp;"|"&amp;Settings!$C$7&amp;"|"&amp;$C91&amp;"|"&amp;$B91,EnergyCons!$A$4:$A$5000,0))</f>
        <v/>
      </c>
    </row>
    <row r="92">
      <c r="A92" s="5">
        <f>$B92&amp;"|"&amp;$C92</f>
        <v/>
      </c>
      <c r="B92" s="8" t="inlineStr">
        <is>
          <t>bio</t>
        </is>
      </c>
      <c r="C92" s="8" t="inlineStr">
        <is>
          <t>mac</t>
        </is>
      </c>
      <c r="D92" s="5">
        <f>INDEX(Mapping!$D$5:$D$20,MATCH($C92,Mapping!$A$5:$A$20,0))</f>
        <v/>
      </c>
      <c r="E92" s="5">
        <f>INDEX(Mapping!$C$30:$C$37,MATCH($B92,Mapping!$A$30:$A$37,0))</f>
        <v/>
      </c>
      <c r="F92" s="5">
        <f>INDEX(Mapping!$D$30:$D$37,MATCH($B92,Mapping!$A$30:$A$37,0))</f>
        <v/>
      </c>
      <c r="G92" s="5">
        <f>$B92&amp;"."&amp;IF(INDEX(Mapping!$E$30:$E$37,MATCH($B92,Mapping!$A$30:$A$37,0))="sub",INDEX(Mapping!$F$5:$F$20,MATCH($C92,Mapping!$A$5:$A$20,0)),"all")</f>
        <v/>
      </c>
      <c r="H92" s="5">
        <f>INDEX(Mapping!$E$5:$E$20,MATCH($C92,Mapping!$A$5:$A$20,0))</f>
        <v/>
      </c>
      <c r="I92" s="5">
        <f>INDEX(Mapping!$G$30:$G$37,MATCH($B92,Mapping!$A$30:$A$37,0))</f>
        <v/>
      </c>
      <c r="J92" s="5">
        <f>INDEX(Mapping!$H$30:$H$37,MATCH($B92,Mapping!$A$30:$A$37,0))</f>
        <v/>
      </c>
      <c r="K92" s="5">
        <f>INDEX(Mapping!$H$5:$H$20,MATCH($C92,Mapping!$A$5:$A$20,0))</f>
        <v/>
      </c>
      <c r="L92" s="5">
        <f>INDEX(Mapping!$E$45:$E$58,MATCH($G92,Mapping!$A$45:$A$58,0))</f>
        <v/>
      </c>
      <c r="M92" s="5">
        <f>INDEX(Mapping!$D$62:$D$65,MATCH(INDEX(Mapping!$G$5:$G$20,MATCH($C92,Mapping!$A$5:$A$20,0)),Mapping!$A$62:$A$65,0))</f>
        <v/>
      </c>
      <c r="N92" s="36">
        <f>INDEX(Elasticities!$F$4:$I$200,MATCH("inc|"&amp;$E92&amp;"|"&amp;$D92,Elasticities!$A$4:$A$200,0),MATCH(Settings!$C$6,Elasticities!$F$3:$I$3,0))</f>
        <v/>
      </c>
      <c r="O92" s="36">
        <f>INDEX(Elasticities!$F$4:$I$200,MATCH("usg|"&amp;$E92&amp;"|"&amp;$D92,Elasticities!$A$4:$A$200,0),MATCH(Settings!$C$6,Elasticities!$F$3:$I$3,0))</f>
        <v/>
      </c>
      <c r="P92" s="36">
        <f>INDEX(Elasticities!$F$4:$I$200,MATCH("eff|"&amp;$E92&amp;"|"&amp;$D92,Elasticities!$A$4:$A$200,0),MATCH(Settings!$C$6,Elasticities!$F$3:$I$3,0))</f>
        <v/>
      </c>
      <c r="Q92" s="27">
        <f>INDEX(Elasticities!$F$4:$I$200,MATCH("aei|"&amp;$F92&amp;"|"&amp;$D92,Elasticities!$A$4:$A$200,0),MATCH(Settings!$C$6,Elasticities!$F$3:$I$3,0))</f>
        <v/>
      </c>
      <c r="R92" s="5">
        <f>INDEX(Inputs_prices!$E$5:$E$16,MATCH($G92,Inputs_prices!$A$5:$A$16,0))</f>
        <v/>
      </c>
      <c r="S92" s="27">
        <f>INDEX(Inputs_prices!$Q$5:$Q$16,MATCH($G92,Inputs_prices!$A$5:$A$16,0))</f>
        <v/>
      </c>
      <c r="T92" s="29">
        <f>INDEX(EF_GHG!$E$4:$E$1000,MATCH(Settings!$C$4&amp;"|"&amp;$B92&amp;"|"&amp;$H92,EF_GHG!$A$4:$A$1000,0))</f>
        <v/>
      </c>
      <c r="U92" s="47">
        <f>INDEX(EnergyCons!$F$4:$F$5000,MATCH(Settings!$C$4&amp;"|"&amp;Settings!$C$7&amp;"|"&amp;$C92&amp;"|"&amp;$B92,EnergyCons!$A$4:$A$5000,0))</f>
        <v/>
      </c>
    </row>
    <row r="93">
      <c r="A93" s="5">
        <f>$B93&amp;"|"&amp;$C93</f>
        <v/>
      </c>
      <c r="B93" s="8" t="inlineStr">
        <is>
          <t>coa</t>
        </is>
      </c>
      <c r="C93" s="8" t="inlineStr">
        <is>
          <t>cem</t>
        </is>
      </c>
      <c r="D93" s="5">
        <f>INDEX(Mapping!$D$5:$D$20,MATCH($C93,Mapping!$A$5:$A$20,0))</f>
        <v/>
      </c>
      <c r="E93" s="5">
        <f>INDEX(Mapping!$C$30:$C$37,MATCH($B93,Mapping!$A$30:$A$37,0))</f>
        <v/>
      </c>
      <c r="F93" s="5">
        <f>INDEX(Mapping!$D$30:$D$37,MATCH($B93,Mapping!$A$30:$A$37,0))</f>
        <v/>
      </c>
      <c r="G93" s="5">
        <f>$B93&amp;"."&amp;IF(INDEX(Mapping!$E$30:$E$37,MATCH($B93,Mapping!$A$30:$A$37,0))="sub",INDEX(Mapping!$F$5:$F$20,MATCH($C93,Mapping!$A$5:$A$20,0)),"all")</f>
        <v/>
      </c>
      <c r="H93" s="5">
        <f>INDEX(Mapping!$E$5:$E$20,MATCH($C93,Mapping!$A$5:$A$20,0))</f>
        <v/>
      </c>
      <c r="I93" s="5">
        <f>INDEX(Mapping!$G$30:$G$37,MATCH($B93,Mapping!$A$30:$A$37,0))</f>
        <v/>
      </c>
      <c r="J93" s="5">
        <f>INDEX(Mapping!$H$30:$H$37,MATCH($B93,Mapping!$A$30:$A$37,0))</f>
        <v/>
      </c>
      <c r="K93" s="5">
        <f>INDEX(Mapping!$H$5:$H$20,MATCH($C93,Mapping!$A$5:$A$20,0))</f>
        <v/>
      </c>
      <c r="L93" s="5">
        <f>INDEX(Mapping!$E$45:$E$58,MATCH($G93,Mapping!$A$45:$A$58,0))</f>
        <v/>
      </c>
      <c r="M93" s="5">
        <f>INDEX(Mapping!$D$62:$D$65,MATCH(INDEX(Mapping!$G$5:$G$20,MATCH($C93,Mapping!$A$5:$A$20,0)),Mapping!$A$62:$A$65,0))</f>
        <v/>
      </c>
      <c r="N93" s="36">
        <f>INDEX(Elasticities!$F$4:$I$200,MATCH("inc|"&amp;$E93&amp;"|"&amp;$D93,Elasticities!$A$4:$A$200,0),MATCH(Settings!$C$6,Elasticities!$F$3:$I$3,0))</f>
        <v/>
      </c>
      <c r="O93" s="36">
        <f>INDEX(Elasticities!$F$4:$I$200,MATCH("usg|"&amp;$E93&amp;"|"&amp;$D93,Elasticities!$A$4:$A$200,0),MATCH(Settings!$C$6,Elasticities!$F$3:$I$3,0))</f>
        <v/>
      </c>
      <c r="P93" s="36">
        <f>INDEX(Elasticities!$F$4:$I$200,MATCH("eff|"&amp;$E93&amp;"|"&amp;$D93,Elasticities!$A$4:$A$200,0),MATCH(Settings!$C$6,Elasticities!$F$3:$I$3,0))</f>
        <v/>
      </c>
      <c r="Q93" s="27">
        <f>INDEX(Elasticities!$F$4:$I$200,MATCH("aei|"&amp;$F93&amp;"|"&amp;$D93,Elasticities!$A$4:$A$200,0),MATCH(Settings!$C$6,Elasticities!$F$3:$I$3,0))</f>
        <v/>
      </c>
      <c r="R93" s="5">
        <f>INDEX(Inputs_prices!$E$5:$E$16,MATCH($G93,Inputs_prices!$A$5:$A$16,0))</f>
        <v/>
      </c>
      <c r="S93" s="27">
        <f>INDEX(Inputs_prices!$Q$5:$Q$16,MATCH($G93,Inputs_prices!$A$5:$A$16,0))</f>
        <v/>
      </c>
      <c r="T93" s="29">
        <f>INDEX(EF_GHG!$E$4:$E$1000,MATCH(Settings!$C$4&amp;"|"&amp;$B93&amp;"|"&amp;$H93,EF_GHG!$A$4:$A$1000,0))</f>
        <v/>
      </c>
      <c r="U93" s="47">
        <f>INDEX(EnergyCons!$F$4:$F$5000,MATCH(Settings!$C$4&amp;"|"&amp;Settings!$C$7&amp;"|"&amp;$C93&amp;"|"&amp;$B93,EnergyCons!$A$4:$A$5000,0))</f>
        <v/>
      </c>
    </row>
    <row r="94">
      <c r="A94" s="5">
        <f>$B94&amp;"|"&amp;$C94</f>
        <v/>
      </c>
      <c r="B94" s="8" t="inlineStr">
        <is>
          <t>nga</t>
        </is>
      </c>
      <c r="C94" s="8" t="inlineStr">
        <is>
          <t>cem</t>
        </is>
      </c>
      <c r="D94" s="5">
        <f>INDEX(Mapping!$D$5:$D$20,MATCH($C94,Mapping!$A$5:$A$20,0))</f>
        <v/>
      </c>
      <c r="E94" s="5">
        <f>INDEX(Mapping!$C$30:$C$37,MATCH($B94,Mapping!$A$30:$A$37,0))</f>
        <v/>
      </c>
      <c r="F94" s="5">
        <f>INDEX(Mapping!$D$30:$D$37,MATCH($B94,Mapping!$A$30:$A$37,0))</f>
        <v/>
      </c>
      <c r="G94" s="5">
        <f>$B94&amp;"."&amp;IF(INDEX(Mapping!$E$30:$E$37,MATCH($B94,Mapping!$A$30:$A$37,0))="sub",INDEX(Mapping!$F$5:$F$20,MATCH($C94,Mapping!$A$5:$A$20,0)),"all")</f>
        <v/>
      </c>
      <c r="H94" s="5">
        <f>INDEX(Mapping!$E$5:$E$20,MATCH($C94,Mapping!$A$5:$A$20,0))</f>
        <v/>
      </c>
      <c r="I94" s="5">
        <f>INDEX(Mapping!$G$30:$G$37,MATCH($B94,Mapping!$A$30:$A$37,0))</f>
        <v/>
      </c>
      <c r="J94" s="5">
        <f>INDEX(Mapping!$H$30:$H$37,MATCH($B94,Mapping!$A$30:$A$37,0))</f>
        <v/>
      </c>
      <c r="K94" s="5">
        <f>INDEX(Mapping!$H$5:$H$20,MATCH($C94,Mapping!$A$5:$A$20,0))</f>
        <v/>
      </c>
      <c r="L94" s="5">
        <f>INDEX(Mapping!$E$45:$E$58,MATCH($G94,Mapping!$A$45:$A$58,0))</f>
        <v/>
      </c>
      <c r="M94" s="5">
        <f>INDEX(Mapping!$D$62:$D$65,MATCH(INDEX(Mapping!$G$5:$G$20,MATCH($C94,Mapping!$A$5:$A$20,0)),Mapping!$A$62:$A$65,0))</f>
        <v/>
      </c>
      <c r="N94" s="36">
        <f>INDEX(Elasticities!$F$4:$I$200,MATCH("inc|"&amp;$E94&amp;"|"&amp;$D94,Elasticities!$A$4:$A$200,0),MATCH(Settings!$C$6,Elasticities!$F$3:$I$3,0))</f>
        <v/>
      </c>
      <c r="O94" s="36">
        <f>INDEX(Elasticities!$F$4:$I$200,MATCH("usg|"&amp;$E94&amp;"|"&amp;$D94,Elasticities!$A$4:$A$200,0),MATCH(Settings!$C$6,Elasticities!$F$3:$I$3,0))</f>
        <v/>
      </c>
      <c r="P94" s="36">
        <f>INDEX(Elasticities!$F$4:$I$200,MATCH("eff|"&amp;$E94&amp;"|"&amp;$D94,Elasticities!$A$4:$A$200,0),MATCH(Settings!$C$6,Elasticities!$F$3:$I$3,0))</f>
        <v/>
      </c>
      <c r="Q94" s="27">
        <f>INDEX(Elasticities!$F$4:$I$200,MATCH("aei|"&amp;$F94&amp;"|"&amp;$D94,Elasticities!$A$4:$A$200,0),MATCH(Settings!$C$6,Elasticities!$F$3:$I$3,0))</f>
        <v/>
      </c>
      <c r="R94" s="5">
        <f>INDEX(Inputs_prices!$E$5:$E$16,MATCH($G94,Inputs_prices!$A$5:$A$16,0))</f>
        <v/>
      </c>
      <c r="S94" s="27">
        <f>INDEX(Inputs_prices!$Q$5:$Q$16,MATCH($G94,Inputs_prices!$A$5:$A$16,0))</f>
        <v/>
      </c>
      <c r="T94" s="29">
        <f>INDEX(EF_GHG!$E$4:$E$1000,MATCH(Settings!$C$4&amp;"|"&amp;$B94&amp;"|"&amp;$H94,EF_GHG!$A$4:$A$1000,0))</f>
        <v/>
      </c>
      <c r="U94" s="47">
        <f>INDEX(EnergyCons!$F$4:$F$5000,MATCH(Settings!$C$4&amp;"|"&amp;Settings!$C$7&amp;"|"&amp;$C94&amp;"|"&amp;$B94,EnergyCons!$A$4:$A$5000,0))</f>
        <v/>
      </c>
    </row>
    <row r="95">
      <c r="A95" s="5">
        <f>$B95&amp;"|"&amp;$C95</f>
        <v/>
      </c>
      <c r="B95" s="8" t="inlineStr">
        <is>
          <t>gso</t>
        </is>
      </c>
      <c r="C95" s="8" t="inlineStr">
        <is>
          <t>cem</t>
        </is>
      </c>
      <c r="D95" s="5">
        <f>INDEX(Mapping!$D$5:$D$20,MATCH($C95,Mapping!$A$5:$A$20,0))</f>
        <v/>
      </c>
      <c r="E95" s="5">
        <f>INDEX(Mapping!$C$30:$C$37,MATCH($B95,Mapping!$A$30:$A$37,0))</f>
        <v/>
      </c>
      <c r="F95" s="5">
        <f>INDEX(Mapping!$D$30:$D$37,MATCH($B95,Mapping!$A$30:$A$37,0))</f>
        <v/>
      </c>
      <c r="G95" s="5">
        <f>$B95&amp;"."&amp;IF(INDEX(Mapping!$E$30:$E$37,MATCH($B95,Mapping!$A$30:$A$37,0))="sub",INDEX(Mapping!$F$5:$F$20,MATCH($C95,Mapping!$A$5:$A$20,0)),"all")</f>
        <v/>
      </c>
      <c r="H95" s="5">
        <f>INDEX(Mapping!$E$5:$E$20,MATCH($C95,Mapping!$A$5:$A$20,0))</f>
        <v/>
      </c>
      <c r="I95" s="5">
        <f>INDEX(Mapping!$G$30:$G$37,MATCH($B95,Mapping!$A$30:$A$37,0))</f>
        <v/>
      </c>
      <c r="J95" s="5">
        <f>INDEX(Mapping!$H$30:$H$37,MATCH($B95,Mapping!$A$30:$A$37,0))</f>
        <v/>
      </c>
      <c r="K95" s="5">
        <f>INDEX(Mapping!$H$5:$H$20,MATCH($C95,Mapping!$A$5:$A$20,0))</f>
        <v/>
      </c>
      <c r="L95" s="5">
        <f>INDEX(Mapping!$E$45:$E$58,MATCH($G95,Mapping!$A$45:$A$58,0))</f>
        <v/>
      </c>
      <c r="M95" s="5">
        <f>INDEX(Mapping!$D$62:$D$65,MATCH(INDEX(Mapping!$G$5:$G$20,MATCH($C95,Mapping!$A$5:$A$20,0)),Mapping!$A$62:$A$65,0))</f>
        <v/>
      </c>
      <c r="N95" s="36">
        <f>INDEX(Elasticities!$F$4:$I$200,MATCH("inc|"&amp;$E95&amp;"|"&amp;$D95,Elasticities!$A$4:$A$200,0),MATCH(Settings!$C$6,Elasticities!$F$3:$I$3,0))</f>
        <v/>
      </c>
      <c r="O95" s="36">
        <f>INDEX(Elasticities!$F$4:$I$200,MATCH("usg|"&amp;$E95&amp;"|"&amp;$D95,Elasticities!$A$4:$A$200,0),MATCH(Settings!$C$6,Elasticities!$F$3:$I$3,0))</f>
        <v/>
      </c>
      <c r="P95" s="36">
        <f>INDEX(Elasticities!$F$4:$I$200,MATCH("eff|"&amp;$E95&amp;"|"&amp;$D95,Elasticities!$A$4:$A$200,0),MATCH(Settings!$C$6,Elasticities!$F$3:$I$3,0))</f>
        <v/>
      </c>
      <c r="Q95" s="27">
        <f>INDEX(Elasticities!$F$4:$I$200,MATCH("aei|"&amp;$F95&amp;"|"&amp;$D95,Elasticities!$A$4:$A$200,0),MATCH(Settings!$C$6,Elasticities!$F$3:$I$3,0))</f>
        <v/>
      </c>
      <c r="R95" s="5">
        <f>INDEX(Inputs_prices!$E$5:$E$16,MATCH($G95,Inputs_prices!$A$5:$A$16,0))</f>
        <v/>
      </c>
      <c r="S95" s="27">
        <f>INDEX(Inputs_prices!$Q$5:$Q$16,MATCH($G95,Inputs_prices!$A$5:$A$16,0))</f>
        <v/>
      </c>
      <c r="T95" s="29">
        <f>INDEX(EF_GHG!$E$4:$E$1000,MATCH(Settings!$C$4&amp;"|"&amp;$B95&amp;"|"&amp;$H95,EF_GHG!$A$4:$A$1000,0))</f>
        <v/>
      </c>
      <c r="U95" s="47">
        <f>INDEX(EnergyCons!$F$4:$F$5000,MATCH(Settings!$C$4&amp;"|"&amp;Settings!$C$7&amp;"|"&amp;$C95&amp;"|"&amp;$B95,EnergyCons!$A$4:$A$5000,0))</f>
        <v/>
      </c>
    </row>
    <row r="96">
      <c r="A96" s="5">
        <f>$B96&amp;"|"&amp;$C96</f>
        <v/>
      </c>
      <c r="B96" s="8" t="inlineStr">
        <is>
          <t>die</t>
        </is>
      </c>
      <c r="C96" s="8" t="inlineStr">
        <is>
          <t>cem</t>
        </is>
      </c>
      <c r="D96" s="5">
        <f>INDEX(Mapping!$D$5:$D$20,MATCH($C96,Mapping!$A$5:$A$20,0))</f>
        <v/>
      </c>
      <c r="E96" s="5">
        <f>INDEX(Mapping!$C$30:$C$37,MATCH($B96,Mapping!$A$30:$A$37,0))</f>
        <v/>
      </c>
      <c r="F96" s="5">
        <f>INDEX(Mapping!$D$30:$D$37,MATCH($B96,Mapping!$A$30:$A$37,0))</f>
        <v/>
      </c>
      <c r="G96" s="5">
        <f>$B96&amp;"."&amp;IF(INDEX(Mapping!$E$30:$E$37,MATCH($B96,Mapping!$A$30:$A$37,0))="sub",INDEX(Mapping!$F$5:$F$20,MATCH($C96,Mapping!$A$5:$A$20,0)),"all")</f>
        <v/>
      </c>
      <c r="H96" s="5">
        <f>INDEX(Mapping!$E$5:$E$20,MATCH($C96,Mapping!$A$5:$A$20,0))</f>
        <v/>
      </c>
      <c r="I96" s="5">
        <f>INDEX(Mapping!$G$30:$G$37,MATCH($B96,Mapping!$A$30:$A$37,0))</f>
        <v/>
      </c>
      <c r="J96" s="5">
        <f>INDEX(Mapping!$H$30:$H$37,MATCH($B96,Mapping!$A$30:$A$37,0))</f>
        <v/>
      </c>
      <c r="K96" s="5">
        <f>INDEX(Mapping!$H$5:$H$20,MATCH($C96,Mapping!$A$5:$A$20,0))</f>
        <v/>
      </c>
      <c r="L96" s="5">
        <f>INDEX(Mapping!$E$45:$E$58,MATCH($G96,Mapping!$A$45:$A$58,0))</f>
        <v/>
      </c>
      <c r="M96" s="5">
        <f>INDEX(Mapping!$D$62:$D$65,MATCH(INDEX(Mapping!$G$5:$G$20,MATCH($C96,Mapping!$A$5:$A$20,0)),Mapping!$A$62:$A$65,0))</f>
        <v/>
      </c>
      <c r="N96" s="36">
        <f>INDEX(Elasticities!$F$4:$I$200,MATCH("inc|"&amp;$E96&amp;"|"&amp;$D96,Elasticities!$A$4:$A$200,0),MATCH(Settings!$C$6,Elasticities!$F$3:$I$3,0))</f>
        <v/>
      </c>
      <c r="O96" s="36">
        <f>INDEX(Elasticities!$F$4:$I$200,MATCH("usg|"&amp;$E96&amp;"|"&amp;$D96,Elasticities!$A$4:$A$200,0),MATCH(Settings!$C$6,Elasticities!$F$3:$I$3,0))</f>
        <v/>
      </c>
      <c r="P96" s="36">
        <f>INDEX(Elasticities!$F$4:$I$200,MATCH("eff|"&amp;$E96&amp;"|"&amp;$D96,Elasticities!$A$4:$A$200,0),MATCH(Settings!$C$6,Elasticities!$F$3:$I$3,0))</f>
        <v/>
      </c>
      <c r="Q96" s="27">
        <f>INDEX(Elasticities!$F$4:$I$200,MATCH("aei|"&amp;$F96&amp;"|"&amp;$D96,Elasticities!$A$4:$A$200,0),MATCH(Settings!$C$6,Elasticities!$F$3:$I$3,0))</f>
        <v/>
      </c>
      <c r="R96" s="5">
        <f>INDEX(Inputs_prices!$E$5:$E$16,MATCH($G96,Inputs_prices!$A$5:$A$16,0))</f>
        <v/>
      </c>
      <c r="S96" s="27">
        <f>INDEX(Inputs_prices!$Q$5:$Q$16,MATCH($G96,Inputs_prices!$A$5:$A$16,0))</f>
        <v/>
      </c>
      <c r="T96" s="29">
        <f>INDEX(EF_GHG!$E$4:$E$1000,MATCH(Settings!$C$4&amp;"|"&amp;$B96&amp;"|"&amp;$H96,EF_GHG!$A$4:$A$1000,0))</f>
        <v/>
      </c>
      <c r="U96" s="47">
        <f>INDEX(EnergyCons!$F$4:$F$5000,MATCH(Settings!$C$4&amp;"|"&amp;Settings!$C$7&amp;"|"&amp;$C96&amp;"|"&amp;$B96,EnergyCons!$A$4:$A$5000,0))</f>
        <v/>
      </c>
    </row>
    <row r="97">
      <c r="A97" s="5">
        <f>$B97&amp;"|"&amp;$C97</f>
        <v/>
      </c>
      <c r="B97" s="8" t="inlineStr">
        <is>
          <t>lpg</t>
        </is>
      </c>
      <c r="C97" s="8" t="inlineStr">
        <is>
          <t>cem</t>
        </is>
      </c>
      <c r="D97" s="5">
        <f>INDEX(Mapping!$D$5:$D$20,MATCH($C97,Mapping!$A$5:$A$20,0))</f>
        <v/>
      </c>
      <c r="E97" s="5">
        <f>INDEX(Mapping!$C$30:$C$37,MATCH($B97,Mapping!$A$30:$A$37,0))</f>
        <v/>
      </c>
      <c r="F97" s="5">
        <f>INDEX(Mapping!$D$30:$D$37,MATCH($B97,Mapping!$A$30:$A$37,0))</f>
        <v/>
      </c>
      <c r="G97" s="5">
        <f>$B97&amp;"."&amp;IF(INDEX(Mapping!$E$30:$E$37,MATCH($B97,Mapping!$A$30:$A$37,0))="sub",INDEX(Mapping!$F$5:$F$20,MATCH($C97,Mapping!$A$5:$A$20,0)),"all")</f>
        <v/>
      </c>
      <c r="H97" s="5">
        <f>INDEX(Mapping!$E$5:$E$20,MATCH($C97,Mapping!$A$5:$A$20,0))</f>
        <v/>
      </c>
      <c r="I97" s="5">
        <f>INDEX(Mapping!$G$30:$G$37,MATCH($B97,Mapping!$A$30:$A$37,0))</f>
        <v/>
      </c>
      <c r="J97" s="5">
        <f>INDEX(Mapping!$H$30:$H$37,MATCH($B97,Mapping!$A$30:$A$37,0))</f>
        <v/>
      </c>
      <c r="K97" s="5">
        <f>INDEX(Mapping!$H$5:$H$20,MATCH($C97,Mapping!$A$5:$A$20,0))</f>
        <v/>
      </c>
      <c r="L97" s="5">
        <f>INDEX(Mapping!$E$45:$E$58,MATCH($G97,Mapping!$A$45:$A$58,0))</f>
        <v/>
      </c>
      <c r="M97" s="5">
        <f>INDEX(Mapping!$D$62:$D$65,MATCH(INDEX(Mapping!$G$5:$G$20,MATCH($C97,Mapping!$A$5:$A$20,0)),Mapping!$A$62:$A$65,0))</f>
        <v/>
      </c>
      <c r="N97" s="36">
        <f>INDEX(Elasticities!$F$4:$I$200,MATCH("inc|"&amp;$E97&amp;"|"&amp;$D97,Elasticities!$A$4:$A$200,0),MATCH(Settings!$C$6,Elasticities!$F$3:$I$3,0))</f>
        <v/>
      </c>
      <c r="O97" s="36">
        <f>INDEX(Elasticities!$F$4:$I$200,MATCH("usg|"&amp;$E97&amp;"|"&amp;$D97,Elasticities!$A$4:$A$200,0),MATCH(Settings!$C$6,Elasticities!$F$3:$I$3,0))</f>
        <v/>
      </c>
      <c r="P97" s="36">
        <f>INDEX(Elasticities!$F$4:$I$200,MATCH("eff|"&amp;$E97&amp;"|"&amp;$D97,Elasticities!$A$4:$A$200,0),MATCH(Settings!$C$6,Elasticities!$F$3:$I$3,0))</f>
        <v/>
      </c>
      <c r="Q97" s="27">
        <f>INDEX(Elasticities!$F$4:$I$200,MATCH("aei|"&amp;$F97&amp;"|"&amp;$D97,Elasticities!$A$4:$A$200,0),MATCH(Settings!$C$6,Elasticities!$F$3:$I$3,0))</f>
        <v/>
      </c>
      <c r="R97" s="5">
        <f>INDEX(Inputs_prices!$E$5:$E$16,MATCH($G97,Inputs_prices!$A$5:$A$16,0))</f>
        <v/>
      </c>
      <c r="S97" s="27">
        <f>INDEX(Inputs_prices!$Q$5:$Q$16,MATCH($G97,Inputs_prices!$A$5:$A$16,0))</f>
        <v/>
      </c>
      <c r="T97" s="29">
        <f>INDEX(EF_GHG!$E$4:$E$1000,MATCH(Settings!$C$4&amp;"|"&amp;$B97&amp;"|"&amp;$H97,EF_GHG!$A$4:$A$1000,0))</f>
        <v/>
      </c>
      <c r="U97" s="47">
        <f>INDEX(EnergyCons!$F$4:$F$5000,MATCH(Settings!$C$4&amp;"|"&amp;Settings!$C$7&amp;"|"&amp;$C97&amp;"|"&amp;$B97,EnergyCons!$A$4:$A$5000,0))</f>
        <v/>
      </c>
    </row>
    <row r="98">
      <c r="A98" s="5">
        <f>$B98&amp;"|"&amp;$C98</f>
        <v/>
      </c>
      <c r="B98" s="8" t="inlineStr">
        <is>
          <t>ker</t>
        </is>
      </c>
      <c r="C98" s="8" t="inlineStr">
        <is>
          <t>cem</t>
        </is>
      </c>
      <c r="D98" s="5">
        <f>INDEX(Mapping!$D$5:$D$20,MATCH($C98,Mapping!$A$5:$A$20,0))</f>
        <v/>
      </c>
      <c r="E98" s="5">
        <f>INDEX(Mapping!$C$30:$C$37,MATCH($B98,Mapping!$A$30:$A$37,0))</f>
        <v/>
      </c>
      <c r="F98" s="5">
        <f>INDEX(Mapping!$D$30:$D$37,MATCH($B98,Mapping!$A$30:$A$37,0))</f>
        <v/>
      </c>
      <c r="G98" s="5">
        <f>$B98&amp;"."&amp;IF(INDEX(Mapping!$E$30:$E$37,MATCH($B98,Mapping!$A$30:$A$37,0))="sub",INDEX(Mapping!$F$5:$F$20,MATCH($C98,Mapping!$A$5:$A$20,0)),"all")</f>
        <v/>
      </c>
      <c r="H98" s="5">
        <f>INDEX(Mapping!$E$5:$E$20,MATCH($C98,Mapping!$A$5:$A$20,0))</f>
        <v/>
      </c>
      <c r="I98" s="5">
        <f>INDEX(Mapping!$G$30:$G$37,MATCH($B98,Mapping!$A$30:$A$37,0))</f>
        <v/>
      </c>
      <c r="J98" s="5">
        <f>INDEX(Mapping!$H$30:$H$37,MATCH($B98,Mapping!$A$30:$A$37,0))</f>
        <v/>
      </c>
      <c r="K98" s="5">
        <f>INDEX(Mapping!$H$5:$H$20,MATCH($C98,Mapping!$A$5:$A$20,0))</f>
        <v/>
      </c>
      <c r="L98" s="5">
        <f>INDEX(Mapping!$E$45:$E$58,MATCH($G98,Mapping!$A$45:$A$58,0))</f>
        <v/>
      </c>
      <c r="M98" s="5">
        <f>INDEX(Mapping!$D$62:$D$65,MATCH(INDEX(Mapping!$G$5:$G$20,MATCH($C98,Mapping!$A$5:$A$20,0)),Mapping!$A$62:$A$65,0))</f>
        <v/>
      </c>
      <c r="N98" s="36">
        <f>INDEX(Elasticities!$F$4:$I$200,MATCH("inc|"&amp;$E98&amp;"|"&amp;$D98,Elasticities!$A$4:$A$200,0),MATCH(Settings!$C$6,Elasticities!$F$3:$I$3,0))</f>
        <v/>
      </c>
      <c r="O98" s="36">
        <f>INDEX(Elasticities!$F$4:$I$200,MATCH("usg|"&amp;$E98&amp;"|"&amp;$D98,Elasticities!$A$4:$A$200,0),MATCH(Settings!$C$6,Elasticities!$F$3:$I$3,0))</f>
        <v/>
      </c>
      <c r="P98" s="36">
        <f>INDEX(Elasticities!$F$4:$I$200,MATCH("eff|"&amp;$E98&amp;"|"&amp;$D98,Elasticities!$A$4:$A$200,0),MATCH(Settings!$C$6,Elasticities!$F$3:$I$3,0))</f>
        <v/>
      </c>
      <c r="Q98" s="27">
        <f>INDEX(Elasticities!$F$4:$I$200,MATCH("aei|"&amp;$F98&amp;"|"&amp;$D98,Elasticities!$A$4:$A$200,0),MATCH(Settings!$C$6,Elasticities!$F$3:$I$3,0))</f>
        <v/>
      </c>
      <c r="R98" s="5">
        <f>INDEX(Inputs_prices!$E$5:$E$16,MATCH($G98,Inputs_prices!$A$5:$A$16,0))</f>
        <v/>
      </c>
      <c r="S98" s="27">
        <f>INDEX(Inputs_prices!$Q$5:$Q$16,MATCH($G98,Inputs_prices!$A$5:$A$16,0))</f>
        <v/>
      </c>
      <c r="T98" s="29">
        <f>INDEX(EF_GHG!$E$4:$E$1000,MATCH(Settings!$C$4&amp;"|"&amp;$B98&amp;"|"&amp;$H98,EF_GHG!$A$4:$A$1000,0))</f>
        <v/>
      </c>
      <c r="U98" s="47">
        <f>INDEX(EnergyCons!$F$4:$F$5000,MATCH(Settings!$C$4&amp;"|"&amp;Settings!$C$7&amp;"|"&amp;$C98&amp;"|"&amp;$B98,EnergyCons!$A$4:$A$5000,0))</f>
        <v/>
      </c>
    </row>
    <row r="99">
      <c r="A99" s="5">
        <f>$B99&amp;"|"&amp;$C99</f>
        <v/>
      </c>
      <c r="B99" s="8" t="inlineStr">
        <is>
          <t>oop</t>
        </is>
      </c>
      <c r="C99" s="8" t="inlineStr">
        <is>
          <t>cem</t>
        </is>
      </c>
      <c r="D99" s="5">
        <f>INDEX(Mapping!$D$5:$D$20,MATCH($C99,Mapping!$A$5:$A$20,0))</f>
        <v/>
      </c>
      <c r="E99" s="5">
        <f>INDEX(Mapping!$C$30:$C$37,MATCH($B99,Mapping!$A$30:$A$37,0))</f>
        <v/>
      </c>
      <c r="F99" s="5">
        <f>INDEX(Mapping!$D$30:$D$37,MATCH($B99,Mapping!$A$30:$A$37,0))</f>
        <v/>
      </c>
      <c r="G99" s="5">
        <f>$B99&amp;"."&amp;IF(INDEX(Mapping!$E$30:$E$37,MATCH($B99,Mapping!$A$30:$A$37,0))="sub",INDEX(Mapping!$F$5:$F$20,MATCH($C99,Mapping!$A$5:$A$20,0)),"all")</f>
        <v/>
      </c>
      <c r="H99" s="5">
        <f>INDEX(Mapping!$E$5:$E$20,MATCH($C99,Mapping!$A$5:$A$20,0))</f>
        <v/>
      </c>
      <c r="I99" s="5">
        <f>INDEX(Mapping!$G$30:$G$37,MATCH($B99,Mapping!$A$30:$A$37,0))</f>
        <v/>
      </c>
      <c r="J99" s="5">
        <f>INDEX(Mapping!$H$30:$H$37,MATCH($B99,Mapping!$A$30:$A$37,0))</f>
        <v/>
      </c>
      <c r="K99" s="5">
        <f>INDEX(Mapping!$H$5:$H$20,MATCH($C99,Mapping!$A$5:$A$20,0))</f>
        <v/>
      </c>
      <c r="L99" s="5">
        <f>INDEX(Mapping!$E$45:$E$58,MATCH($G99,Mapping!$A$45:$A$58,0))</f>
        <v/>
      </c>
      <c r="M99" s="5">
        <f>INDEX(Mapping!$D$62:$D$65,MATCH(INDEX(Mapping!$G$5:$G$20,MATCH($C99,Mapping!$A$5:$A$20,0)),Mapping!$A$62:$A$65,0))</f>
        <v/>
      </c>
      <c r="N99" s="36">
        <f>INDEX(Elasticities!$F$4:$I$200,MATCH("inc|"&amp;$E99&amp;"|"&amp;$D99,Elasticities!$A$4:$A$200,0),MATCH(Settings!$C$6,Elasticities!$F$3:$I$3,0))</f>
        <v/>
      </c>
      <c r="O99" s="36">
        <f>INDEX(Elasticities!$F$4:$I$200,MATCH("usg|"&amp;$E99&amp;"|"&amp;$D99,Elasticities!$A$4:$A$200,0),MATCH(Settings!$C$6,Elasticities!$F$3:$I$3,0))</f>
        <v/>
      </c>
      <c r="P99" s="36">
        <f>INDEX(Elasticities!$F$4:$I$200,MATCH("eff|"&amp;$E99&amp;"|"&amp;$D99,Elasticities!$A$4:$A$200,0),MATCH(Settings!$C$6,Elasticities!$F$3:$I$3,0))</f>
        <v/>
      </c>
      <c r="Q99" s="27">
        <f>INDEX(Elasticities!$F$4:$I$200,MATCH("aei|"&amp;$F99&amp;"|"&amp;$D99,Elasticities!$A$4:$A$200,0),MATCH(Settings!$C$6,Elasticities!$F$3:$I$3,0))</f>
        <v/>
      </c>
      <c r="R99" s="5">
        <f>INDEX(Inputs_prices!$E$5:$E$16,MATCH($G99,Inputs_prices!$A$5:$A$16,0))</f>
        <v/>
      </c>
      <c r="S99" s="27">
        <f>INDEX(Inputs_prices!$Q$5:$Q$16,MATCH($G99,Inputs_prices!$A$5:$A$16,0))</f>
        <v/>
      </c>
      <c r="T99" s="29">
        <f>INDEX(EF_GHG!$E$4:$E$1000,MATCH(Settings!$C$4&amp;"|"&amp;$B99&amp;"|"&amp;$H99,EF_GHG!$A$4:$A$1000,0))</f>
        <v/>
      </c>
      <c r="U99" s="47">
        <f>INDEX(EnergyCons!$F$4:$F$5000,MATCH(Settings!$C$4&amp;"|"&amp;Settings!$C$7&amp;"|"&amp;$C99&amp;"|"&amp;$B99,EnergyCons!$A$4:$A$5000,0))</f>
        <v/>
      </c>
    </row>
    <row r="100">
      <c r="A100" s="5">
        <f>$B100&amp;"|"&amp;$C100</f>
        <v/>
      </c>
      <c r="B100" s="8" t="inlineStr">
        <is>
          <t>bio</t>
        </is>
      </c>
      <c r="C100" s="8" t="inlineStr">
        <is>
          <t>cem</t>
        </is>
      </c>
      <c r="D100" s="5">
        <f>INDEX(Mapping!$D$5:$D$20,MATCH($C100,Mapping!$A$5:$A$20,0))</f>
        <v/>
      </c>
      <c r="E100" s="5">
        <f>INDEX(Mapping!$C$30:$C$37,MATCH($B100,Mapping!$A$30:$A$37,0))</f>
        <v/>
      </c>
      <c r="F100" s="5">
        <f>INDEX(Mapping!$D$30:$D$37,MATCH($B100,Mapping!$A$30:$A$37,0))</f>
        <v/>
      </c>
      <c r="G100" s="5">
        <f>$B100&amp;"."&amp;IF(INDEX(Mapping!$E$30:$E$37,MATCH($B100,Mapping!$A$30:$A$37,0))="sub",INDEX(Mapping!$F$5:$F$20,MATCH($C100,Mapping!$A$5:$A$20,0)),"all")</f>
        <v/>
      </c>
      <c r="H100" s="5">
        <f>INDEX(Mapping!$E$5:$E$20,MATCH($C100,Mapping!$A$5:$A$20,0))</f>
        <v/>
      </c>
      <c r="I100" s="5">
        <f>INDEX(Mapping!$G$30:$G$37,MATCH($B100,Mapping!$A$30:$A$37,0))</f>
        <v/>
      </c>
      <c r="J100" s="5">
        <f>INDEX(Mapping!$H$30:$H$37,MATCH($B100,Mapping!$A$30:$A$37,0))</f>
        <v/>
      </c>
      <c r="K100" s="5">
        <f>INDEX(Mapping!$H$5:$H$20,MATCH($C100,Mapping!$A$5:$A$20,0))</f>
        <v/>
      </c>
      <c r="L100" s="5">
        <f>INDEX(Mapping!$E$45:$E$58,MATCH($G100,Mapping!$A$45:$A$58,0))</f>
        <v/>
      </c>
      <c r="M100" s="5">
        <f>INDEX(Mapping!$D$62:$D$65,MATCH(INDEX(Mapping!$G$5:$G$20,MATCH($C100,Mapping!$A$5:$A$20,0)),Mapping!$A$62:$A$65,0))</f>
        <v/>
      </c>
      <c r="N100" s="36">
        <f>INDEX(Elasticities!$F$4:$I$200,MATCH("inc|"&amp;$E100&amp;"|"&amp;$D100,Elasticities!$A$4:$A$200,0),MATCH(Settings!$C$6,Elasticities!$F$3:$I$3,0))</f>
        <v/>
      </c>
      <c r="O100" s="36">
        <f>INDEX(Elasticities!$F$4:$I$200,MATCH("usg|"&amp;$E100&amp;"|"&amp;$D100,Elasticities!$A$4:$A$200,0),MATCH(Settings!$C$6,Elasticities!$F$3:$I$3,0))</f>
        <v/>
      </c>
      <c r="P100" s="36">
        <f>INDEX(Elasticities!$F$4:$I$200,MATCH("eff|"&amp;$E100&amp;"|"&amp;$D100,Elasticities!$A$4:$A$200,0),MATCH(Settings!$C$6,Elasticities!$F$3:$I$3,0))</f>
        <v/>
      </c>
      <c r="Q100" s="27">
        <f>INDEX(Elasticities!$F$4:$I$200,MATCH("aei|"&amp;$F100&amp;"|"&amp;$D100,Elasticities!$A$4:$A$200,0),MATCH(Settings!$C$6,Elasticities!$F$3:$I$3,0))</f>
        <v/>
      </c>
      <c r="R100" s="5">
        <f>INDEX(Inputs_prices!$E$5:$E$16,MATCH($G100,Inputs_prices!$A$5:$A$16,0))</f>
        <v/>
      </c>
      <c r="S100" s="27">
        <f>INDEX(Inputs_prices!$Q$5:$Q$16,MATCH($G100,Inputs_prices!$A$5:$A$16,0))</f>
        <v/>
      </c>
      <c r="T100" s="29">
        <f>INDEX(EF_GHG!$E$4:$E$1000,MATCH(Settings!$C$4&amp;"|"&amp;$B100&amp;"|"&amp;$H100,EF_GHG!$A$4:$A$1000,0))</f>
        <v/>
      </c>
      <c r="U100" s="47">
        <f>INDEX(EnergyCons!$F$4:$F$5000,MATCH(Settings!$C$4&amp;"|"&amp;Settings!$C$7&amp;"|"&amp;$C100&amp;"|"&amp;$B100,EnergyCons!$A$4:$A$5000,0))</f>
        <v/>
      </c>
    </row>
    <row r="101">
      <c r="A101" s="5">
        <f>$B101&amp;"|"&amp;$C101</f>
        <v/>
      </c>
      <c r="B101" s="8" t="inlineStr">
        <is>
          <t>coa</t>
        </is>
      </c>
      <c r="C101" s="8" t="inlineStr">
        <is>
          <t>omn</t>
        </is>
      </c>
      <c r="D101" s="5">
        <f>INDEX(Mapping!$D$5:$D$20,MATCH($C101,Mapping!$A$5:$A$20,0))</f>
        <v/>
      </c>
      <c r="E101" s="5">
        <f>INDEX(Mapping!$C$30:$C$37,MATCH($B101,Mapping!$A$30:$A$37,0))</f>
        <v/>
      </c>
      <c r="F101" s="5">
        <f>INDEX(Mapping!$D$30:$D$37,MATCH($B101,Mapping!$A$30:$A$37,0))</f>
        <v/>
      </c>
      <c r="G101" s="5">
        <f>$B101&amp;"."&amp;IF(INDEX(Mapping!$E$30:$E$37,MATCH($B101,Mapping!$A$30:$A$37,0))="sub",INDEX(Mapping!$F$5:$F$20,MATCH($C101,Mapping!$A$5:$A$20,0)),"all")</f>
        <v/>
      </c>
      <c r="H101" s="5">
        <f>INDEX(Mapping!$E$5:$E$20,MATCH($C101,Mapping!$A$5:$A$20,0))</f>
        <v/>
      </c>
      <c r="I101" s="5">
        <f>INDEX(Mapping!$G$30:$G$37,MATCH($B101,Mapping!$A$30:$A$37,0))</f>
        <v/>
      </c>
      <c r="J101" s="5">
        <f>INDEX(Mapping!$H$30:$H$37,MATCH($B101,Mapping!$A$30:$A$37,0))</f>
        <v/>
      </c>
      <c r="K101" s="5">
        <f>INDEX(Mapping!$H$5:$H$20,MATCH($C101,Mapping!$A$5:$A$20,0))</f>
        <v/>
      </c>
      <c r="L101" s="5">
        <f>INDEX(Mapping!$E$45:$E$58,MATCH($G101,Mapping!$A$45:$A$58,0))</f>
        <v/>
      </c>
      <c r="M101" s="5">
        <f>INDEX(Mapping!$D$62:$D$65,MATCH(INDEX(Mapping!$G$5:$G$20,MATCH($C101,Mapping!$A$5:$A$20,0)),Mapping!$A$62:$A$65,0))</f>
        <v/>
      </c>
      <c r="N101" s="36">
        <f>INDEX(Elasticities!$F$4:$I$200,MATCH("inc|"&amp;$E101&amp;"|"&amp;$D101,Elasticities!$A$4:$A$200,0),MATCH(Settings!$C$6,Elasticities!$F$3:$I$3,0))</f>
        <v/>
      </c>
      <c r="O101" s="36">
        <f>INDEX(Elasticities!$F$4:$I$200,MATCH("usg|"&amp;$E101&amp;"|"&amp;$D101,Elasticities!$A$4:$A$200,0),MATCH(Settings!$C$6,Elasticities!$F$3:$I$3,0))</f>
        <v/>
      </c>
      <c r="P101" s="36">
        <f>INDEX(Elasticities!$F$4:$I$200,MATCH("eff|"&amp;$E101&amp;"|"&amp;$D101,Elasticities!$A$4:$A$200,0),MATCH(Settings!$C$6,Elasticities!$F$3:$I$3,0))</f>
        <v/>
      </c>
      <c r="Q101" s="27">
        <f>INDEX(Elasticities!$F$4:$I$200,MATCH("aei|"&amp;$F101&amp;"|"&amp;$D101,Elasticities!$A$4:$A$200,0),MATCH(Settings!$C$6,Elasticities!$F$3:$I$3,0))</f>
        <v/>
      </c>
      <c r="R101" s="5">
        <f>INDEX(Inputs_prices!$E$5:$E$16,MATCH($G101,Inputs_prices!$A$5:$A$16,0))</f>
        <v/>
      </c>
      <c r="S101" s="27">
        <f>INDEX(Inputs_prices!$Q$5:$Q$16,MATCH($G101,Inputs_prices!$A$5:$A$16,0))</f>
        <v/>
      </c>
      <c r="T101" s="29">
        <f>INDEX(EF_GHG!$E$4:$E$1000,MATCH(Settings!$C$4&amp;"|"&amp;$B101&amp;"|"&amp;$H101,EF_GHG!$A$4:$A$1000,0))</f>
        <v/>
      </c>
      <c r="U101" s="47">
        <f>INDEX(EnergyCons!$F$4:$F$5000,MATCH(Settings!$C$4&amp;"|"&amp;Settings!$C$7&amp;"|"&amp;$C101&amp;"|"&amp;$B101,EnergyCons!$A$4:$A$5000,0))</f>
        <v/>
      </c>
    </row>
    <row r="102">
      <c r="A102" s="5">
        <f>$B102&amp;"|"&amp;$C102</f>
        <v/>
      </c>
      <c r="B102" s="8" t="inlineStr">
        <is>
          <t>nga</t>
        </is>
      </c>
      <c r="C102" s="8" t="inlineStr">
        <is>
          <t>omn</t>
        </is>
      </c>
      <c r="D102" s="5">
        <f>INDEX(Mapping!$D$5:$D$20,MATCH($C102,Mapping!$A$5:$A$20,0))</f>
        <v/>
      </c>
      <c r="E102" s="5">
        <f>INDEX(Mapping!$C$30:$C$37,MATCH($B102,Mapping!$A$30:$A$37,0))</f>
        <v/>
      </c>
      <c r="F102" s="5">
        <f>INDEX(Mapping!$D$30:$D$37,MATCH($B102,Mapping!$A$30:$A$37,0))</f>
        <v/>
      </c>
      <c r="G102" s="5">
        <f>$B102&amp;"."&amp;IF(INDEX(Mapping!$E$30:$E$37,MATCH($B102,Mapping!$A$30:$A$37,0))="sub",INDEX(Mapping!$F$5:$F$20,MATCH($C102,Mapping!$A$5:$A$20,0)),"all")</f>
        <v/>
      </c>
      <c r="H102" s="5">
        <f>INDEX(Mapping!$E$5:$E$20,MATCH($C102,Mapping!$A$5:$A$20,0))</f>
        <v/>
      </c>
      <c r="I102" s="5">
        <f>INDEX(Mapping!$G$30:$G$37,MATCH($B102,Mapping!$A$30:$A$37,0))</f>
        <v/>
      </c>
      <c r="J102" s="5">
        <f>INDEX(Mapping!$H$30:$H$37,MATCH($B102,Mapping!$A$30:$A$37,0))</f>
        <v/>
      </c>
      <c r="K102" s="5">
        <f>INDEX(Mapping!$H$5:$H$20,MATCH($C102,Mapping!$A$5:$A$20,0))</f>
        <v/>
      </c>
      <c r="L102" s="5">
        <f>INDEX(Mapping!$E$45:$E$58,MATCH($G102,Mapping!$A$45:$A$58,0))</f>
        <v/>
      </c>
      <c r="M102" s="5">
        <f>INDEX(Mapping!$D$62:$D$65,MATCH(INDEX(Mapping!$G$5:$G$20,MATCH($C102,Mapping!$A$5:$A$20,0)),Mapping!$A$62:$A$65,0))</f>
        <v/>
      </c>
      <c r="N102" s="36">
        <f>INDEX(Elasticities!$F$4:$I$200,MATCH("inc|"&amp;$E102&amp;"|"&amp;$D102,Elasticities!$A$4:$A$200,0),MATCH(Settings!$C$6,Elasticities!$F$3:$I$3,0))</f>
        <v/>
      </c>
      <c r="O102" s="36">
        <f>INDEX(Elasticities!$F$4:$I$200,MATCH("usg|"&amp;$E102&amp;"|"&amp;$D102,Elasticities!$A$4:$A$200,0),MATCH(Settings!$C$6,Elasticities!$F$3:$I$3,0))</f>
        <v/>
      </c>
      <c r="P102" s="36">
        <f>INDEX(Elasticities!$F$4:$I$200,MATCH("eff|"&amp;$E102&amp;"|"&amp;$D102,Elasticities!$A$4:$A$200,0),MATCH(Settings!$C$6,Elasticities!$F$3:$I$3,0))</f>
        <v/>
      </c>
      <c r="Q102" s="27">
        <f>INDEX(Elasticities!$F$4:$I$200,MATCH("aei|"&amp;$F102&amp;"|"&amp;$D102,Elasticities!$A$4:$A$200,0),MATCH(Settings!$C$6,Elasticities!$F$3:$I$3,0))</f>
        <v/>
      </c>
      <c r="R102" s="5">
        <f>INDEX(Inputs_prices!$E$5:$E$16,MATCH($G102,Inputs_prices!$A$5:$A$16,0))</f>
        <v/>
      </c>
      <c r="S102" s="27">
        <f>INDEX(Inputs_prices!$Q$5:$Q$16,MATCH($G102,Inputs_prices!$A$5:$A$16,0))</f>
        <v/>
      </c>
      <c r="T102" s="29">
        <f>INDEX(EF_GHG!$E$4:$E$1000,MATCH(Settings!$C$4&amp;"|"&amp;$B102&amp;"|"&amp;$H102,EF_GHG!$A$4:$A$1000,0))</f>
        <v/>
      </c>
      <c r="U102" s="47">
        <f>INDEX(EnergyCons!$F$4:$F$5000,MATCH(Settings!$C$4&amp;"|"&amp;Settings!$C$7&amp;"|"&amp;$C102&amp;"|"&amp;$B102,EnergyCons!$A$4:$A$5000,0))</f>
        <v/>
      </c>
    </row>
    <row r="103">
      <c r="A103" s="5">
        <f>$B103&amp;"|"&amp;$C103</f>
        <v/>
      </c>
      <c r="B103" s="8" t="inlineStr">
        <is>
          <t>gso</t>
        </is>
      </c>
      <c r="C103" s="8" t="inlineStr">
        <is>
          <t>omn</t>
        </is>
      </c>
      <c r="D103" s="5">
        <f>INDEX(Mapping!$D$5:$D$20,MATCH($C103,Mapping!$A$5:$A$20,0))</f>
        <v/>
      </c>
      <c r="E103" s="5">
        <f>INDEX(Mapping!$C$30:$C$37,MATCH($B103,Mapping!$A$30:$A$37,0))</f>
        <v/>
      </c>
      <c r="F103" s="5">
        <f>INDEX(Mapping!$D$30:$D$37,MATCH($B103,Mapping!$A$30:$A$37,0))</f>
        <v/>
      </c>
      <c r="G103" s="5">
        <f>$B103&amp;"."&amp;IF(INDEX(Mapping!$E$30:$E$37,MATCH($B103,Mapping!$A$30:$A$37,0))="sub",INDEX(Mapping!$F$5:$F$20,MATCH($C103,Mapping!$A$5:$A$20,0)),"all")</f>
        <v/>
      </c>
      <c r="H103" s="5">
        <f>INDEX(Mapping!$E$5:$E$20,MATCH($C103,Mapping!$A$5:$A$20,0))</f>
        <v/>
      </c>
      <c r="I103" s="5">
        <f>INDEX(Mapping!$G$30:$G$37,MATCH($B103,Mapping!$A$30:$A$37,0))</f>
        <v/>
      </c>
      <c r="J103" s="5">
        <f>INDEX(Mapping!$H$30:$H$37,MATCH($B103,Mapping!$A$30:$A$37,0))</f>
        <v/>
      </c>
      <c r="K103" s="5">
        <f>INDEX(Mapping!$H$5:$H$20,MATCH($C103,Mapping!$A$5:$A$20,0))</f>
        <v/>
      </c>
      <c r="L103" s="5">
        <f>INDEX(Mapping!$E$45:$E$58,MATCH($G103,Mapping!$A$45:$A$58,0))</f>
        <v/>
      </c>
      <c r="M103" s="5">
        <f>INDEX(Mapping!$D$62:$D$65,MATCH(INDEX(Mapping!$G$5:$G$20,MATCH($C103,Mapping!$A$5:$A$20,0)),Mapping!$A$62:$A$65,0))</f>
        <v/>
      </c>
      <c r="N103" s="36">
        <f>INDEX(Elasticities!$F$4:$I$200,MATCH("inc|"&amp;$E103&amp;"|"&amp;$D103,Elasticities!$A$4:$A$200,0),MATCH(Settings!$C$6,Elasticities!$F$3:$I$3,0))</f>
        <v/>
      </c>
      <c r="O103" s="36">
        <f>INDEX(Elasticities!$F$4:$I$200,MATCH("usg|"&amp;$E103&amp;"|"&amp;$D103,Elasticities!$A$4:$A$200,0),MATCH(Settings!$C$6,Elasticities!$F$3:$I$3,0))</f>
        <v/>
      </c>
      <c r="P103" s="36">
        <f>INDEX(Elasticities!$F$4:$I$200,MATCH("eff|"&amp;$E103&amp;"|"&amp;$D103,Elasticities!$A$4:$A$200,0),MATCH(Settings!$C$6,Elasticities!$F$3:$I$3,0))</f>
        <v/>
      </c>
      <c r="Q103" s="27">
        <f>INDEX(Elasticities!$F$4:$I$200,MATCH("aei|"&amp;$F103&amp;"|"&amp;$D103,Elasticities!$A$4:$A$200,0),MATCH(Settings!$C$6,Elasticities!$F$3:$I$3,0))</f>
        <v/>
      </c>
      <c r="R103" s="5">
        <f>INDEX(Inputs_prices!$E$5:$E$16,MATCH($G103,Inputs_prices!$A$5:$A$16,0))</f>
        <v/>
      </c>
      <c r="S103" s="27">
        <f>INDEX(Inputs_prices!$Q$5:$Q$16,MATCH($G103,Inputs_prices!$A$5:$A$16,0))</f>
        <v/>
      </c>
      <c r="T103" s="29">
        <f>INDEX(EF_GHG!$E$4:$E$1000,MATCH(Settings!$C$4&amp;"|"&amp;$B103&amp;"|"&amp;$H103,EF_GHG!$A$4:$A$1000,0))</f>
        <v/>
      </c>
      <c r="U103" s="47">
        <f>INDEX(EnergyCons!$F$4:$F$5000,MATCH(Settings!$C$4&amp;"|"&amp;Settings!$C$7&amp;"|"&amp;$C103&amp;"|"&amp;$B103,EnergyCons!$A$4:$A$5000,0))</f>
        <v/>
      </c>
    </row>
    <row r="104">
      <c r="A104" s="5">
        <f>$B104&amp;"|"&amp;$C104</f>
        <v/>
      </c>
      <c r="B104" s="8" t="inlineStr">
        <is>
          <t>die</t>
        </is>
      </c>
      <c r="C104" s="8" t="inlineStr">
        <is>
          <t>omn</t>
        </is>
      </c>
      <c r="D104" s="5">
        <f>INDEX(Mapping!$D$5:$D$20,MATCH($C104,Mapping!$A$5:$A$20,0))</f>
        <v/>
      </c>
      <c r="E104" s="5">
        <f>INDEX(Mapping!$C$30:$C$37,MATCH($B104,Mapping!$A$30:$A$37,0))</f>
        <v/>
      </c>
      <c r="F104" s="5">
        <f>INDEX(Mapping!$D$30:$D$37,MATCH($B104,Mapping!$A$30:$A$37,0))</f>
        <v/>
      </c>
      <c r="G104" s="5">
        <f>$B104&amp;"."&amp;IF(INDEX(Mapping!$E$30:$E$37,MATCH($B104,Mapping!$A$30:$A$37,0))="sub",INDEX(Mapping!$F$5:$F$20,MATCH($C104,Mapping!$A$5:$A$20,0)),"all")</f>
        <v/>
      </c>
      <c r="H104" s="5">
        <f>INDEX(Mapping!$E$5:$E$20,MATCH($C104,Mapping!$A$5:$A$20,0))</f>
        <v/>
      </c>
      <c r="I104" s="5">
        <f>INDEX(Mapping!$G$30:$G$37,MATCH($B104,Mapping!$A$30:$A$37,0))</f>
        <v/>
      </c>
      <c r="J104" s="5">
        <f>INDEX(Mapping!$H$30:$H$37,MATCH($B104,Mapping!$A$30:$A$37,0))</f>
        <v/>
      </c>
      <c r="K104" s="5">
        <f>INDEX(Mapping!$H$5:$H$20,MATCH($C104,Mapping!$A$5:$A$20,0))</f>
        <v/>
      </c>
      <c r="L104" s="5">
        <f>INDEX(Mapping!$E$45:$E$58,MATCH($G104,Mapping!$A$45:$A$58,0))</f>
        <v/>
      </c>
      <c r="M104" s="5">
        <f>INDEX(Mapping!$D$62:$D$65,MATCH(INDEX(Mapping!$G$5:$G$20,MATCH($C104,Mapping!$A$5:$A$20,0)),Mapping!$A$62:$A$65,0))</f>
        <v/>
      </c>
      <c r="N104" s="36">
        <f>INDEX(Elasticities!$F$4:$I$200,MATCH("inc|"&amp;$E104&amp;"|"&amp;$D104,Elasticities!$A$4:$A$200,0),MATCH(Settings!$C$6,Elasticities!$F$3:$I$3,0))</f>
        <v/>
      </c>
      <c r="O104" s="36">
        <f>INDEX(Elasticities!$F$4:$I$200,MATCH("usg|"&amp;$E104&amp;"|"&amp;$D104,Elasticities!$A$4:$A$200,0),MATCH(Settings!$C$6,Elasticities!$F$3:$I$3,0))</f>
        <v/>
      </c>
      <c r="P104" s="36">
        <f>INDEX(Elasticities!$F$4:$I$200,MATCH("eff|"&amp;$E104&amp;"|"&amp;$D104,Elasticities!$A$4:$A$200,0),MATCH(Settings!$C$6,Elasticities!$F$3:$I$3,0))</f>
        <v/>
      </c>
      <c r="Q104" s="27">
        <f>INDEX(Elasticities!$F$4:$I$200,MATCH("aei|"&amp;$F104&amp;"|"&amp;$D104,Elasticities!$A$4:$A$200,0),MATCH(Settings!$C$6,Elasticities!$F$3:$I$3,0))</f>
        <v/>
      </c>
      <c r="R104" s="5">
        <f>INDEX(Inputs_prices!$E$5:$E$16,MATCH($G104,Inputs_prices!$A$5:$A$16,0))</f>
        <v/>
      </c>
      <c r="S104" s="27">
        <f>INDEX(Inputs_prices!$Q$5:$Q$16,MATCH($G104,Inputs_prices!$A$5:$A$16,0))</f>
        <v/>
      </c>
      <c r="T104" s="29">
        <f>INDEX(EF_GHG!$E$4:$E$1000,MATCH(Settings!$C$4&amp;"|"&amp;$B104&amp;"|"&amp;$H104,EF_GHG!$A$4:$A$1000,0))</f>
        <v/>
      </c>
      <c r="U104" s="47">
        <f>INDEX(EnergyCons!$F$4:$F$5000,MATCH(Settings!$C$4&amp;"|"&amp;Settings!$C$7&amp;"|"&amp;$C104&amp;"|"&amp;$B104,EnergyCons!$A$4:$A$5000,0))</f>
        <v/>
      </c>
    </row>
    <row r="105">
      <c r="A105" s="5">
        <f>$B105&amp;"|"&amp;$C105</f>
        <v/>
      </c>
      <c r="B105" s="8" t="inlineStr">
        <is>
          <t>lpg</t>
        </is>
      </c>
      <c r="C105" s="8" t="inlineStr">
        <is>
          <t>omn</t>
        </is>
      </c>
      <c r="D105" s="5">
        <f>INDEX(Mapping!$D$5:$D$20,MATCH($C105,Mapping!$A$5:$A$20,0))</f>
        <v/>
      </c>
      <c r="E105" s="5">
        <f>INDEX(Mapping!$C$30:$C$37,MATCH($B105,Mapping!$A$30:$A$37,0))</f>
        <v/>
      </c>
      <c r="F105" s="5">
        <f>INDEX(Mapping!$D$30:$D$37,MATCH($B105,Mapping!$A$30:$A$37,0))</f>
        <v/>
      </c>
      <c r="G105" s="5">
        <f>$B105&amp;"."&amp;IF(INDEX(Mapping!$E$30:$E$37,MATCH($B105,Mapping!$A$30:$A$37,0))="sub",INDEX(Mapping!$F$5:$F$20,MATCH($C105,Mapping!$A$5:$A$20,0)),"all")</f>
        <v/>
      </c>
      <c r="H105" s="5">
        <f>INDEX(Mapping!$E$5:$E$20,MATCH($C105,Mapping!$A$5:$A$20,0))</f>
        <v/>
      </c>
      <c r="I105" s="5">
        <f>INDEX(Mapping!$G$30:$G$37,MATCH($B105,Mapping!$A$30:$A$37,0))</f>
        <v/>
      </c>
      <c r="J105" s="5">
        <f>INDEX(Mapping!$H$30:$H$37,MATCH($B105,Mapping!$A$30:$A$37,0))</f>
        <v/>
      </c>
      <c r="K105" s="5">
        <f>INDEX(Mapping!$H$5:$H$20,MATCH($C105,Mapping!$A$5:$A$20,0))</f>
        <v/>
      </c>
      <c r="L105" s="5">
        <f>INDEX(Mapping!$E$45:$E$58,MATCH($G105,Mapping!$A$45:$A$58,0))</f>
        <v/>
      </c>
      <c r="M105" s="5">
        <f>INDEX(Mapping!$D$62:$D$65,MATCH(INDEX(Mapping!$G$5:$G$20,MATCH($C105,Mapping!$A$5:$A$20,0)),Mapping!$A$62:$A$65,0))</f>
        <v/>
      </c>
      <c r="N105" s="36">
        <f>INDEX(Elasticities!$F$4:$I$200,MATCH("inc|"&amp;$E105&amp;"|"&amp;$D105,Elasticities!$A$4:$A$200,0),MATCH(Settings!$C$6,Elasticities!$F$3:$I$3,0))</f>
        <v/>
      </c>
      <c r="O105" s="36">
        <f>INDEX(Elasticities!$F$4:$I$200,MATCH("usg|"&amp;$E105&amp;"|"&amp;$D105,Elasticities!$A$4:$A$200,0),MATCH(Settings!$C$6,Elasticities!$F$3:$I$3,0))</f>
        <v/>
      </c>
      <c r="P105" s="36">
        <f>INDEX(Elasticities!$F$4:$I$200,MATCH("eff|"&amp;$E105&amp;"|"&amp;$D105,Elasticities!$A$4:$A$200,0),MATCH(Settings!$C$6,Elasticities!$F$3:$I$3,0))</f>
        <v/>
      </c>
      <c r="Q105" s="27">
        <f>INDEX(Elasticities!$F$4:$I$200,MATCH("aei|"&amp;$F105&amp;"|"&amp;$D105,Elasticities!$A$4:$A$200,0),MATCH(Settings!$C$6,Elasticities!$F$3:$I$3,0))</f>
        <v/>
      </c>
      <c r="R105" s="5">
        <f>INDEX(Inputs_prices!$E$5:$E$16,MATCH($G105,Inputs_prices!$A$5:$A$16,0))</f>
        <v/>
      </c>
      <c r="S105" s="27">
        <f>INDEX(Inputs_prices!$Q$5:$Q$16,MATCH($G105,Inputs_prices!$A$5:$A$16,0))</f>
        <v/>
      </c>
      <c r="T105" s="29">
        <f>INDEX(EF_GHG!$E$4:$E$1000,MATCH(Settings!$C$4&amp;"|"&amp;$B105&amp;"|"&amp;$H105,EF_GHG!$A$4:$A$1000,0))</f>
        <v/>
      </c>
      <c r="U105" s="47">
        <f>INDEX(EnergyCons!$F$4:$F$5000,MATCH(Settings!$C$4&amp;"|"&amp;Settings!$C$7&amp;"|"&amp;$C105&amp;"|"&amp;$B105,EnergyCons!$A$4:$A$5000,0))</f>
        <v/>
      </c>
    </row>
    <row r="106">
      <c r="A106" s="5">
        <f>$B106&amp;"|"&amp;$C106</f>
        <v/>
      </c>
      <c r="B106" s="8" t="inlineStr">
        <is>
          <t>ker</t>
        </is>
      </c>
      <c r="C106" s="8" t="inlineStr">
        <is>
          <t>omn</t>
        </is>
      </c>
      <c r="D106" s="5">
        <f>INDEX(Mapping!$D$5:$D$20,MATCH($C106,Mapping!$A$5:$A$20,0))</f>
        <v/>
      </c>
      <c r="E106" s="5">
        <f>INDEX(Mapping!$C$30:$C$37,MATCH($B106,Mapping!$A$30:$A$37,0))</f>
        <v/>
      </c>
      <c r="F106" s="5">
        <f>INDEX(Mapping!$D$30:$D$37,MATCH($B106,Mapping!$A$30:$A$37,0))</f>
        <v/>
      </c>
      <c r="G106" s="5">
        <f>$B106&amp;"."&amp;IF(INDEX(Mapping!$E$30:$E$37,MATCH($B106,Mapping!$A$30:$A$37,0))="sub",INDEX(Mapping!$F$5:$F$20,MATCH($C106,Mapping!$A$5:$A$20,0)),"all")</f>
        <v/>
      </c>
      <c r="H106" s="5">
        <f>INDEX(Mapping!$E$5:$E$20,MATCH($C106,Mapping!$A$5:$A$20,0))</f>
        <v/>
      </c>
      <c r="I106" s="5">
        <f>INDEX(Mapping!$G$30:$G$37,MATCH($B106,Mapping!$A$30:$A$37,0))</f>
        <v/>
      </c>
      <c r="J106" s="5">
        <f>INDEX(Mapping!$H$30:$H$37,MATCH($B106,Mapping!$A$30:$A$37,0))</f>
        <v/>
      </c>
      <c r="K106" s="5">
        <f>INDEX(Mapping!$H$5:$H$20,MATCH($C106,Mapping!$A$5:$A$20,0))</f>
        <v/>
      </c>
      <c r="L106" s="5">
        <f>INDEX(Mapping!$E$45:$E$58,MATCH($G106,Mapping!$A$45:$A$58,0))</f>
        <v/>
      </c>
      <c r="M106" s="5">
        <f>INDEX(Mapping!$D$62:$D$65,MATCH(INDEX(Mapping!$G$5:$G$20,MATCH($C106,Mapping!$A$5:$A$20,0)),Mapping!$A$62:$A$65,0))</f>
        <v/>
      </c>
      <c r="N106" s="36">
        <f>INDEX(Elasticities!$F$4:$I$200,MATCH("inc|"&amp;$E106&amp;"|"&amp;$D106,Elasticities!$A$4:$A$200,0),MATCH(Settings!$C$6,Elasticities!$F$3:$I$3,0))</f>
        <v/>
      </c>
      <c r="O106" s="36">
        <f>INDEX(Elasticities!$F$4:$I$200,MATCH("usg|"&amp;$E106&amp;"|"&amp;$D106,Elasticities!$A$4:$A$200,0),MATCH(Settings!$C$6,Elasticities!$F$3:$I$3,0))</f>
        <v/>
      </c>
      <c r="P106" s="36">
        <f>INDEX(Elasticities!$F$4:$I$200,MATCH("eff|"&amp;$E106&amp;"|"&amp;$D106,Elasticities!$A$4:$A$200,0),MATCH(Settings!$C$6,Elasticities!$F$3:$I$3,0))</f>
        <v/>
      </c>
      <c r="Q106" s="27">
        <f>INDEX(Elasticities!$F$4:$I$200,MATCH("aei|"&amp;$F106&amp;"|"&amp;$D106,Elasticities!$A$4:$A$200,0),MATCH(Settings!$C$6,Elasticities!$F$3:$I$3,0))</f>
        <v/>
      </c>
      <c r="R106" s="5">
        <f>INDEX(Inputs_prices!$E$5:$E$16,MATCH($G106,Inputs_prices!$A$5:$A$16,0))</f>
        <v/>
      </c>
      <c r="S106" s="27">
        <f>INDEX(Inputs_prices!$Q$5:$Q$16,MATCH($G106,Inputs_prices!$A$5:$A$16,0))</f>
        <v/>
      </c>
      <c r="T106" s="29">
        <f>INDEX(EF_GHG!$E$4:$E$1000,MATCH(Settings!$C$4&amp;"|"&amp;$B106&amp;"|"&amp;$H106,EF_GHG!$A$4:$A$1000,0))</f>
        <v/>
      </c>
      <c r="U106" s="47">
        <f>INDEX(EnergyCons!$F$4:$F$5000,MATCH(Settings!$C$4&amp;"|"&amp;Settings!$C$7&amp;"|"&amp;$C106&amp;"|"&amp;$B106,EnergyCons!$A$4:$A$5000,0))</f>
        <v/>
      </c>
    </row>
    <row r="107">
      <c r="A107" s="5">
        <f>$B107&amp;"|"&amp;$C107</f>
        <v/>
      </c>
      <c r="B107" s="8" t="inlineStr">
        <is>
          <t>oop</t>
        </is>
      </c>
      <c r="C107" s="8" t="inlineStr">
        <is>
          <t>omn</t>
        </is>
      </c>
      <c r="D107" s="5">
        <f>INDEX(Mapping!$D$5:$D$20,MATCH($C107,Mapping!$A$5:$A$20,0))</f>
        <v/>
      </c>
      <c r="E107" s="5">
        <f>INDEX(Mapping!$C$30:$C$37,MATCH($B107,Mapping!$A$30:$A$37,0))</f>
        <v/>
      </c>
      <c r="F107" s="5">
        <f>INDEX(Mapping!$D$30:$D$37,MATCH($B107,Mapping!$A$30:$A$37,0))</f>
        <v/>
      </c>
      <c r="G107" s="5">
        <f>$B107&amp;"."&amp;IF(INDEX(Mapping!$E$30:$E$37,MATCH($B107,Mapping!$A$30:$A$37,0))="sub",INDEX(Mapping!$F$5:$F$20,MATCH($C107,Mapping!$A$5:$A$20,0)),"all")</f>
        <v/>
      </c>
      <c r="H107" s="5">
        <f>INDEX(Mapping!$E$5:$E$20,MATCH($C107,Mapping!$A$5:$A$20,0))</f>
        <v/>
      </c>
      <c r="I107" s="5">
        <f>INDEX(Mapping!$G$30:$G$37,MATCH($B107,Mapping!$A$30:$A$37,0))</f>
        <v/>
      </c>
      <c r="J107" s="5">
        <f>INDEX(Mapping!$H$30:$H$37,MATCH($B107,Mapping!$A$30:$A$37,0))</f>
        <v/>
      </c>
      <c r="K107" s="5">
        <f>INDEX(Mapping!$H$5:$H$20,MATCH($C107,Mapping!$A$5:$A$20,0))</f>
        <v/>
      </c>
      <c r="L107" s="5">
        <f>INDEX(Mapping!$E$45:$E$58,MATCH($G107,Mapping!$A$45:$A$58,0))</f>
        <v/>
      </c>
      <c r="M107" s="5">
        <f>INDEX(Mapping!$D$62:$D$65,MATCH(INDEX(Mapping!$G$5:$G$20,MATCH($C107,Mapping!$A$5:$A$20,0)),Mapping!$A$62:$A$65,0))</f>
        <v/>
      </c>
      <c r="N107" s="36">
        <f>INDEX(Elasticities!$F$4:$I$200,MATCH("inc|"&amp;$E107&amp;"|"&amp;$D107,Elasticities!$A$4:$A$200,0),MATCH(Settings!$C$6,Elasticities!$F$3:$I$3,0))</f>
        <v/>
      </c>
      <c r="O107" s="36">
        <f>INDEX(Elasticities!$F$4:$I$200,MATCH("usg|"&amp;$E107&amp;"|"&amp;$D107,Elasticities!$A$4:$A$200,0),MATCH(Settings!$C$6,Elasticities!$F$3:$I$3,0))</f>
        <v/>
      </c>
      <c r="P107" s="36">
        <f>INDEX(Elasticities!$F$4:$I$200,MATCH("eff|"&amp;$E107&amp;"|"&amp;$D107,Elasticities!$A$4:$A$200,0),MATCH(Settings!$C$6,Elasticities!$F$3:$I$3,0))</f>
        <v/>
      </c>
      <c r="Q107" s="27">
        <f>INDEX(Elasticities!$F$4:$I$200,MATCH("aei|"&amp;$F107&amp;"|"&amp;$D107,Elasticities!$A$4:$A$200,0),MATCH(Settings!$C$6,Elasticities!$F$3:$I$3,0))</f>
        <v/>
      </c>
      <c r="R107" s="5">
        <f>INDEX(Inputs_prices!$E$5:$E$16,MATCH($G107,Inputs_prices!$A$5:$A$16,0))</f>
        <v/>
      </c>
      <c r="S107" s="27">
        <f>INDEX(Inputs_prices!$Q$5:$Q$16,MATCH($G107,Inputs_prices!$A$5:$A$16,0))</f>
        <v/>
      </c>
      <c r="T107" s="29">
        <f>INDEX(EF_GHG!$E$4:$E$1000,MATCH(Settings!$C$4&amp;"|"&amp;$B107&amp;"|"&amp;$H107,EF_GHG!$A$4:$A$1000,0))</f>
        <v/>
      </c>
      <c r="U107" s="47">
        <f>INDEX(EnergyCons!$F$4:$F$5000,MATCH(Settings!$C$4&amp;"|"&amp;Settings!$C$7&amp;"|"&amp;$C107&amp;"|"&amp;$B107,EnergyCons!$A$4:$A$5000,0))</f>
        <v/>
      </c>
    </row>
    <row r="108">
      <c r="A108" s="5">
        <f>$B108&amp;"|"&amp;$C108</f>
        <v/>
      </c>
      <c r="B108" s="8" t="inlineStr">
        <is>
          <t>bio</t>
        </is>
      </c>
      <c r="C108" s="8" t="inlineStr">
        <is>
          <t>omn</t>
        </is>
      </c>
      <c r="D108" s="5">
        <f>INDEX(Mapping!$D$5:$D$20,MATCH($C108,Mapping!$A$5:$A$20,0))</f>
        <v/>
      </c>
      <c r="E108" s="5">
        <f>INDEX(Mapping!$C$30:$C$37,MATCH($B108,Mapping!$A$30:$A$37,0))</f>
        <v/>
      </c>
      <c r="F108" s="5">
        <f>INDEX(Mapping!$D$30:$D$37,MATCH($B108,Mapping!$A$30:$A$37,0))</f>
        <v/>
      </c>
      <c r="G108" s="5">
        <f>$B108&amp;"."&amp;IF(INDEX(Mapping!$E$30:$E$37,MATCH($B108,Mapping!$A$30:$A$37,0))="sub",INDEX(Mapping!$F$5:$F$20,MATCH($C108,Mapping!$A$5:$A$20,0)),"all")</f>
        <v/>
      </c>
      <c r="H108" s="5">
        <f>INDEX(Mapping!$E$5:$E$20,MATCH($C108,Mapping!$A$5:$A$20,0))</f>
        <v/>
      </c>
      <c r="I108" s="5">
        <f>INDEX(Mapping!$G$30:$G$37,MATCH($B108,Mapping!$A$30:$A$37,0))</f>
        <v/>
      </c>
      <c r="J108" s="5">
        <f>INDEX(Mapping!$H$30:$H$37,MATCH($B108,Mapping!$A$30:$A$37,0))</f>
        <v/>
      </c>
      <c r="K108" s="5">
        <f>INDEX(Mapping!$H$5:$H$20,MATCH($C108,Mapping!$A$5:$A$20,0))</f>
        <v/>
      </c>
      <c r="L108" s="5">
        <f>INDEX(Mapping!$E$45:$E$58,MATCH($G108,Mapping!$A$45:$A$58,0))</f>
        <v/>
      </c>
      <c r="M108" s="5">
        <f>INDEX(Mapping!$D$62:$D$65,MATCH(INDEX(Mapping!$G$5:$G$20,MATCH($C108,Mapping!$A$5:$A$20,0)),Mapping!$A$62:$A$65,0))</f>
        <v/>
      </c>
      <c r="N108" s="36">
        <f>INDEX(Elasticities!$F$4:$I$200,MATCH("inc|"&amp;$E108&amp;"|"&amp;$D108,Elasticities!$A$4:$A$200,0),MATCH(Settings!$C$6,Elasticities!$F$3:$I$3,0))</f>
        <v/>
      </c>
      <c r="O108" s="36">
        <f>INDEX(Elasticities!$F$4:$I$200,MATCH("usg|"&amp;$E108&amp;"|"&amp;$D108,Elasticities!$A$4:$A$200,0),MATCH(Settings!$C$6,Elasticities!$F$3:$I$3,0))</f>
        <v/>
      </c>
      <c r="P108" s="36">
        <f>INDEX(Elasticities!$F$4:$I$200,MATCH("eff|"&amp;$E108&amp;"|"&amp;$D108,Elasticities!$A$4:$A$200,0),MATCH(Settings!$C$6,Elasticities!$F$3:$I$3,0))</f>
        <v/>
      </c>
      <c r="Q108" s="27">
        <f>INDEX(Elasticities!$F$4:$I$200,MATCH("aei|"&amp;$F108&amp;"|"&amp;$D108,Elasticities!$A$4:$A$200,0),MATCH(Settings!$C$6,Elasticities!$F$3:$I$3,0))</f>
        <v/>
      </c>
      <c r="R108" s="5">
        <f>INDEX(Inputs_prices!$E$5:$E$16,MATCH($G108,Inputs_prices!$A$5:$A$16,0))</f>
        <v/>
      </c>
      <c r="S108" s="27">
        <f>INDEX(Inputs_prices!$Q$5:$Q$16,MATCH($G108,Inputs_prices!$A$5:$A$16,0))</f>
        <v/>
      </c>
      <c r="T108" s="29">
        <f>INDEX(EF_GHG!$E$4:$E$1000,MATCH(Settings!$C$4&amp;"|"&amp;$B108&amp;"|"&amp;$H108,EF_GHG!$A$4:$A$1000,0))</f>
        <v/>
      </c>
      <c r="U108" s="47">
        <f>INDEX(EnergyCons!$F$4:$F$5000,MATCH(Settings!$C$4&amp;"|"&amp;Settings!$C$7&amp;"|"&amp;$C108&amp;"|"&amp;$B108,EnergyCons!$A$4:$A$5000,0))</f>
        <v/>
      </c>
    </row>
    <row r="109">
      <c r="A109" s="5">
        <f>$B109&amp;"|"&amp;$C109</f>
        <v/>
      </c>
      <c r="B109" s="8" t="inlineStr">
        <is>
          <t>coa</t>
        </is>
      </c>
      <c r="C109" s="8" t="inlineStr">
        <is>
          <t>cst</t>
        </is>
      </c>
      <c r="D109" s="5">
        <f>INDEX(Mapping!$D$5:$D$20,MATCH($C109,Mapping!$A$5:$A$20,0))</f>
        <v/>
      </c>
      <c r="E109" s="5">
        <f>INDEX(Mapping!$C$30:$C$37,MATCH($B109,Mapping!$A$30:$A$37,0))</f>
        <v/>
      </c>
      <c r="F109" s="5">
        <f>INDEX(Mapping!$D$30:$D$37,MATCH($B109,Mapping!$A$30:$A$37,0))</f>
        <v/>
      </c>
      <c r="G109" s="5">
        <f>$B109&amp;"."&amp;IF(INDEX(Mapping!$E$30:$E$37,MATCH($B109,Mapping!$A$30:$A$37,0))="sub",INDEX(Mapping!$F$5:$F$20,MATCH($C109,Mapping!$A$5:$A$20,0)),"all")</f>
        <v/>
      </c>
      <c r="H109" s="5">
        <f>INDEX(Mapping!$E$5:$E$20,MATCH($C109,Mapping!$A$5:$A$20,0))</f>
        <v/>
      </c>
      <c r="I109" s="5">
        <f>INDEX(Mapping!$G$30:$G$37,MATCH($B109,Mapping!$A$30:$A$37,0))</f>
        <v/>
      </c>
      <c r="J109" s="5">
        <f>INDEX(Mapping!$H$30:$H$37,MATCH($B109,Mapping!$A$30:$A$37,0))</f>
        <v/>
      </c>
      <c r="K109" s="5">
        <f>INDEX(Mapping!$H$5:$H$20,MATCH($C109,Mapping!$A$5:$A$20,0))</f>
        <v/>
      </c>
      <c r="L109" s="5">
        <f>INDEX(Mapping!$E$45:$E$58,MATCH($G109,Mapping!$A$45:$A$58,0))</f>
        <v/>
      </c>
      <c r="M109" s="5">
        <f>INDEX(Mapping!$D$62:$D$65,MATCH(INDEX(Mapping!$G$5:$G$20,MATCH($C109,Mapping!$A$5:$A$20,0)),Mapping!$A$62:$A$65,0))</f>
        <v/>
      </c>
      <c r="N109" s="36">
        <f>INDEX(Elasticities!$F$4:$I$200,MATCH("inc|"&amp;$E109&amp;"|"&amp;$D109,Elasticities!$A$4:$A$200,0),MATCH(Settings!$C$6,Elasticities!$F$3:$I$3,0))</f>
        <v/>
      </c>
      <c r="O109" s="36">
        <f>INDEX(Elasticities!$F$4:$I$200,MATCH("usg|"&amp;$E109&amp;"|"&amp;$D109,Elasticities!$A$4:$A$200,0),MATCH(Settings!$C$6,Elasticities!$F$3:$I$3,0))</f>
        <v/>
      </c>
      <c r="P109" s="36">
        <f>INDEX(Elasticities!$F$4:$I$200,MATCH("eff|"&amp;$E109&amp;"|"&amp;$D109,Elasticities!$A$4:$A$200,0),MATCH(Settings!$C$6,Elasticities!$F$3:$I$3,0))</f>
        <v/>
      </c>
      <c r="Q109" s="27">
        <f>INDEX(Elasticities!$F$4:$I$200,MATCH("aei|"&amp;$F109&amp;"|"&amp;$D109,Elasticities!$A$4:$A$200,0),MATCH(Settings!$C$6,Elasticities!$F$3:$I$3,0))</f>
        <v/>
      </c>
      <c r="R109" s="5">
        <f>INDEX(Inputs_prices!$E$5:$E$16,MATCH($G109,Inputs_prices!$A$5:$A$16,0))</f>
        <v/>
      </c>
      <c r="S109" s="27">
        <f>INDEX(Inputs_prices!$Q$5:$Q$16,MATCH($G109,Inputs_prices!$A$5:$A$16,0))</f>
        <v/>
      </c>
      <c r="T109" s="29">
        <f>INDEX(EF_GHG!$E$4:$E$1000,MATCH(Settings!$C$4&amp;"|"&amp;$B109&amp;"|"&amp;$H109,EF_GHG!$A$4:$A$1000,0))</f>
        <v/>
      </c>
      <c r="U109" s="47">
        <f>INDEX(EnergyCons!$F$4:$F$5000,MATCH(Settings!$C$4&amp;"|"&amp;Settings!$C$7&amp;"|"&amp;$C109&amp;"|"&amp;$B109,EnergyCons!$A$4:$A$5000,0))</f>
        <v/>
      </c>
    </row>
    <row r="110">
      <c r="A110" s="5">
        <f>$B110&amp;"|"&amp;$C110</f>
        <v/>
      </c>
      <c r="B110" s="8" t="inlineStr">
        <is>
          <t>nga</t>
        </is>
      </c>
      <c r="C110" s="8" t="inlineStr">
        <is>
          <t>cst</t>
        </is>
      </c>
      <c r="D110" s="5">
        <f>INDEX(Mapping!$D$5:$D$20,MATCH($C110,Mapping!$A$5:$A$20,0))</f>
        <v/>
      </c>
      <c r="E110" s="5">
        <f>INDEX(Mapping!$C$30:$C$37,MATCH($B110,Mapping!$A$30:$A$37,0))</f>
        <v/>
      </c>
      <c r="F110" s="5">
        <f>INDEX(Mapping!$D$30:$D$37,MATCH($B110,Mapping!$A$30:$A$37,0))</f>
        <v/>
      </c>
      <c r="G110" s="5">
        <f>$B110&amp;"."&amp;IF(INDEX(Mapping!$E$30:$E$37,MATCH($B110,Mapping!$A$30:$A$37,0))="sub",INDEX(Mapping!$F$5:$F$20,MATCH($C110,Mapping!$A$5:$A$20,0)),"all")</f>
        <v/>
      </c>
      <c r="H110" s="5">
        <f>INDEX(Mapping!$E$5:$E$20,MATCH($C110,Mapping!$A$5:$A$20,0))</f>
        <v/>
      </c>
      <c r="I110" s="5">
        <f>INDEX(Mapping!$G$30:$G$37,MATCH($B110,Mapping!$A$30:$A$37,0))</f>
        <v/>
      </c>
      <c r="J110" s="5">
        <f>INDEX(Mapping!$H$30:$H$37,MATCH($B110,Mapping!$A$30:$A$37,0))</f>
        <v/>
      </c>
      <c r="K110" s="5">
        <f>INDEX(Mapping!$H$5:$H$20,MATCH($C110,Mapping!$A$5:$A$20,0))</f>
        <v/>
      </c>
      <c r="L110" s="5">
        <f>INDEX(Mapping!$E$45:$E$58,MATCH($G110,Mapping!$A$45:$A$58,0))</f>
        <v/>
      </c>
      <c r="M110" s="5">
        <f>INDEX(Mapping!$D$62:$D$65,MATCH(INDEX(Mapping!$G$5:$G$20,MATCH($C110,Mapping!$A$5:$A$20,0)),Mapping!$A$62:$A$65,0))</f>
        <v/>
      </c>
      <c r="N110" s="36">
        <f>INDEX(Elasticities!$F$4:$I$200,MATCH("inc|"&amp;$E110&amp;"|"&amp;$D110,Elasticities!$A$4:$A$200,0),MATCH(Settings!$C$6,Elasticities!$F$3:$I$3,0))</f>
        <v/>
      </c>
      <c r="O110" s="36">
        <f>INDEX(Elasticities!$F$4:$I$200,MATCH("usg|"&amp;$E110&amp;"|"&amp;$D110,Elasticities!$A$4:$A$200,0),MATCH(Settings!$C$6,Elasticities!$F$3:$I$3,0))</f>
        <v/>
      </c>
      <c r="P110" s="36">
        <f>INDEX(Elasticities!$F$4:$I$200,MATCH("eff|"&amp;$E110&amp;"|"&amp;$D110,Elasticities!$A$4:$A$200,0),MATCH(Settings!$C$6,Elasticities!$F$3:$I$3,0))</f>
        <v/>
      </c>
      <c r="Q110" s="27">
        <f>INDEX(Elasticities!$F$4:$I$200,MATCH("aei|"&amp;$F110&amp;"|"&amp;$D110,Elasticities!$A$4:$A$200,0),MATCH(Settings!$C$6,Elasticities!$F$3:$I$3,0))</f>
        <v/>
      </c>
      <c r="R110" s="5">
        <f>INDEX(Inputs_prices!$E$5:$E$16,MATCH($G110,Inputs_prices!$A$5:$A$16,0))</f>
        <v/>
      </c>
      <c r="S110" s="27">
        <f>INDEX(Inputs_prices!$Q$5:$Q$16,MATCH($G110,Inputs_prices!$A$5:$A$16,0))</f>
        <v/>
      </c>
      <c r="T110" s="29">
        <f>INDEX(EF_GHG!$E$4:$E$1000,MATCH(Settings!$C$4&amp;"|"&amp;$B110&amp;"|"&amp;$H110,EF_GHG!$A$4:$A$1000,0))</f>
        <v/>
      </c>
      <c r="U110" s="47">
        <f>INDEX(EnergyCons!$F$4:$F$5000,MATCH(Settings!$C$4&amp;"|"&amp;Settings!$C$7&amp;"|"&amp;$C110&amp;"|"&amp;$B110,EnergyCons!$A$4:$A$5000,0))</f>
        <v/>
      </c>
    </row>
    <row r="111">
      <c r="A111" s="5">
        <f>$B111&amp;"|"&amp;$C111</f>
        <v/>
      </c>
      <c r="B111" s="8" t="inlineStr">
        <is>
          <t>gso</t>
        </is>
      </c>
      <c r="C111" s="8" t="inlineStr">
        <is>
          <t>cst</t>
        </is>
      </c>
      <c r="D111" s="5">
        <f>INDEX(Mapping!$D$5:$D$20,MATCH($C111,Mapping!$A$5:$A$20,0))</f>
        <v/>
      </c>
      <c r="E111" s="5">
        <f>INDEX(Mapping!$C$30:$C$37,MATCH($B111,Mapping!$A$30:$A$37,0))</f>
        <v/>
      </c>
      <c r="F111" s="5">
        <f>INDEX(Mapping!$D$30:$D$37,MATCH($B111,Mapping!$A$30:$A$37,0))</f>
        <v/>
      </c>
      <c r="G111" s="5">
        <f>$B111&amp;"."&amp;IF(INDEX(Mapping!$E$30:$E$37,MATCH($B111,Mapping!$A$30:$A$37,0))="sub",INDEX(Mapping!$F$5:$F$20,MATCH($C111,Mapping!$A$5:$A$20,0)),"all")</f>
        <v/>
      </c>
      <c r="H111" s="5">
        <f>INDEX(Mapping!$E$5:$E$20,MATCH($C111,Mapping!$A$5:$A$20,0))</f>
        <v/>
      </c>
      <c r="I111" s="5">
        <f>INDEX(Mapping!$G$30:$G$37,MATCH($B111,Mapping!$A$30:$A$37,0))</f>
        <v/>
      </c>
      <c r="J111" s="5">
        <f>INDEX(Mapping!$H$30:$H$37,MATCH($B111,Mapping!$A$30:$A$37,0))</f>
        <v/>
      </c>
      <c r="K111" s="5">
        <f>INDEX(Mapping!$H$5:$H$20,MATCH($C111,Mapping!$A$5:$A$20,0))</f>
        <v/>
      </c>
      <c r="L111" s="5">
        <f>INDEX(Mapping!$E$45:$E$58,MATCH($G111,Mapping!$A$45:$A$58,0))</f>
        <v/>
      </c>
      <c r="M111" s="5">
        <f>INDEX(Mapping!$D$62:$D$65,MATCH(INDEX(Mapping!$G$5:$G$20,MATCH($C111,Mapping!$A$5:$A$20,0)),Mapping!$A$62:$A$65,0))</f>
        <v/>
      </c>
      <c r="N111" s="36">
        <f>INDEX(Elasticities!$F$4:$I$200,MATCH("inc|"&amp;$E111&amp;"|"&amp;$D111,Elasticities!$A$4:$A$200,0),MATCH(Settings!$C$6,Elasticities!$F$3:$I$3,0))</f>
        <v/>
      </c>
      <c r="O111" s="36">
        <f>INDEX(Elasticities!$F$4:$I$200,MATCH("usg|"&amp;$E111&amp;"|"&amp;$D111,Elasticities!$A$4:$A$200,0),MATCH(Settings!$C$6,Elasticities!$F$3:$I$3,0))</f>
        <v/>
      </c>
      <c r="P111" s="36">
        <f>INDEX(Elasticities!$F$4:$I$200,MATCH("eff|"&amp;$E111&amp;"|"&amp;$D111,Elasticities!$A$4:$A$200,0),MATCH(Settings!$C$6,Elasticities!$F$3:$I$3,0))</f>
        <v/>
      </c>
      <c r="Q111" s="27">
        <f>INDEX(Elasticities!$F$4:$I$200,MATCH("aei|"&amp;$F111&amp;"|"&amp;$D111,Elasticities!$A$4:$A$200,0),MATCH(Settings!$C$6,Elasticities!$F$3:$I$3,0))</f>
        <v/>
      </c>
      <c r="R111" s="5">
        <f>INDEX(Inputs_prices!$E$5:$E$16,MATCH($G111,Inputs_prices!$A$5:$A$16,0))</f>
        <v/>
      </c>
      <c r="S111" s="27">
        <f>INDEX(Inputs_prices!$Q$5:$Q$16,MATCH($G111,Inputs_prices!$A$5:$A$16,0))</f>
        <v/>
      </c>
      <c r="T111" s="29">
        <f>INDEX(EF_GHG!$E$4:$E$1000,MATCH(Settings!$C$4&amp;"|"&amp;$B111&amp;"|"&amp;$H111,EF_GHG!$A$4:$A$1000,0))</f>
        <v/>
      </c>
      <c r="U111" s="47">
        <f>INDEX(EnergyCons!$F$4:$F$5000,MATCH(Settings!$C$4&amp;"|"&amp;Settings!$C$7&amp;"|"&amp;$C111&amp;"|"&amp;$B111,EnergyCons!$A$4:$A$5000,0))</f>
        <v/>
      </c>
    </row>
    <row r="112">
      <c r="A112" s="5">
        <f>$B112&amp;"|"&amp;$C112</f>
        <v/>
      </c>
      <c r="B112" s="8" t="inlineStr">
        <is>
          <t>die</t>
        </is>
      </c>
      <c r="C112" s="8" t="inlineStr">
        <is>
          <t>cst</t>
        </is>
      </c>
      <c r="D112" s="5">
        <f>INDEX(Mapping!$D$5:$D$20,MATCH($C112,Mapping!$A$5:$A$20,0))</f>
        <v/>
      </c>
      <c r="E112" s="5">
        <f>INDEX(Mapping!$C$30:$C$37,MATCH($B112,Mapping!$A$30:$A$37,0))</f>
        <v/>
      </c>
      <c r="F112" s="5">
        <f>INDEX(Mapping!$D$30:$D$37,MATCH($B112,Mapping!$A$30:$A$37,0))</f>
        <v/>
      </c>
      <c r="G112" s="5">
        <f>$B112&amp;"."&amp;IF(INDEX(Mapping!$E$30:$E$37,MATCH($B112,Mapping!$A$30:$A$37,0))="sub",INDEX(Mapping!$F$5:$F$20,MATCH($C112,Mapping!$A$5:$A$20,0)),"all")</f>
        <v/>
      </c>
      <c r="H112" s="5">
        <f>INDEX(Mapping!$E$5:$E$20,MATCH($C112,Mapping!$A$5:$A$20,0))</f>
        <v/>
      </c>
      <c r="I112" s="5">
        <f>INDEX(Mapping!$G$30:$G$37,MATCH($B112,Mapping!$A$30:$A$37,0))</f>
        <v/>
      </c>
      <c r="J112" s="5">
        <f>INDEX(Mapping!$H$30:$H$37,MATCH($B112,Mapping!$A$30:$A$37,0))</f>
        <v/>
      </c>
      <c r="K112" s="5">
        <f>INDEX(Mapping!$H$5:$H$20,MATCH($C112,Mapping!$A$5:$A$20,0))</f>
        <v/>
      </c>
      <c r="L112" s="5">
        <f>INDEX(Mapping!$E$45:$E$58,MATCH($G112,Mapping!$A$45:$A$58,0))</f>
        <v/>
      </c>
      <c r="M112" s="5">
        <f>INDEX(Mapping!$D$62:$D$65,MATCH(INDEX(Mapping!$G$5:$G$20,MATCH($C112,Mapping!$A$5:$A$20,0)),Mapping!$A$62:$A$65,0))</f>
        <v/>
      </c>
      <c r="N112" s="36">
        <f>INDEX(Elasticities!$F$4:$I$200,MATCH("inc|"&amp;$E112&amp;"|"&amp;$D112,Elasticities!$A$4:$A$200,0),MATCH(Settings!$C$6,Elasticities!$F$3:$I$3,0))</f>
        <v/>
      </c>
      <c r="O112" s="36">
        <f>INDEX(Elasticities!$F$4:$I$200,MATCH("usg|"&amp;$E112&amp;"|"&amp;$D112,Elasticities!$A$4:$A$200,0),MATCH(Settings!$C$6,Elasticities!$F$3:$I$3,0))</f>
        <v/>
      </c>
      <c r="P112" s="36">
        <f>INDEX(Elasticities!$F$4:$I$200,MATCH("eff|"&amp;$E112&amp;"|"&amp;$D112,Elasticities!$A$4:$A$200,0),MATCH(Settings!$C$6,Elasticities!$F$3:$I$3,0))</f>
        <v/>
      </c>
      <c r="Q112" s="27">
        <f>INDEX(Elasticities!$F$4:$I$200,MATCH("aei|"&amp;$F112&amp;"|"&amp;$D112,Elasticities!$A$4:$A$200,0),MATCH(Settings!$C$6,Elasticities!$F$3:$I$3,0))</f>
        <v/>
      </c>
      <c r="R112" s="5">
        <f>INDEX(Inputs_prices!$E$5:$E$16,MATCH($G112,Inputs_prices!$A$5:$A$16,0))</f>
        <v/>
      </c>
      <c r="S112" s="27">
        <f>INDEX(Inputs_prices!$Q$5:$Q$16,MATCH($G112,Inputs_prices!$A$5:$A$16,0))</f>
        <v/>
      </c>
      <c r="T112" s="29">
        <f>INDEX(EF_GHG!$E$4:$E$1000,MATCH(Settings!$C$4&amp;"|"&amp;$B112&amp;"|"&amp;$H112,EF_GHG!$A$4:$A$1000,0))</f>
        <v/>
      </c>
      <c r="U112" s="47">
        <f>INDEX(EnergyCons!$F$4:$F$5000,MATCH(Settings!$C$4&amp;"|"&amp;Settings!$C$7&amp;"|"&amp;$C112&amp;"|"&amp;$B112,EnergyCons!$A$4:$A$5000,0))</f>
        <v/>
      </c>
    </row>
    <row r="113">
      <c r="A113" s="5">
        <f>$B113&amp;"|"&amp;$C113</f>
        <v/>
      </c>
      <c r="B113" s="8" t="inlineStr">
        <is>
          <t>lpg</t>
        </is>
      </c>
      <c r="C113" s="8" t="inlineStr">
        <is>
          <t>cst</t>
        </is>
      </c>
      <c r="D113" s="5">
        <f>INDEX(Mapping!$D$5:$D$20,MATCH($C113,Mapping!$A$5:$A$20,0))</f>
        <v/>
      </c>
      <c r="E113" s="5">
        <f>INDEX(Mapping!$C$30:$C$37,MATCH($B113,Mapping!$A$30:$A$37,0))</f>
        <v/>
      </c>
      <c r="F113" s="5">
        <f>INDEX(Mapping!$D$30:$D$37,MATCH($B113,Mapping!$A$30:$A$37,0))</f>
        <v/>
      </c>
      <c r="G113" s="5">
        <f>$B113&amp;"."&amp;IF(INDEX(Mapping!$E$30:$E$37,MATCH($B113,Mapping!$A$30:$A$37,0))="sub",INDEX(Mapping!$F$5:$F$20,MATCH($C113,Mapping!$A$5:$A$20,0)),"all")</f>
        <v/>
      </c>
      <c r="H113" s="5">
        <f>INDEX(Mapping!$E$5:$E$20,MATCH($C113,Mapping!$A$5:$A$20,0))</f>
        <v/>
      </c>
      <c r="I113" s="5">
        <f>INDEX(Mapping!$G$30:$G$37,MATCH($B113,Mapping!$A$30:$A$37,0))</f>
        <v/>
      </c>
      <c r="J113" s="5">
        <f>INDEX(Mapping!$H$30:$H$37,MATCH($B113,Mapping!$A$30:$A$37,0))</f>
        <v/>
      </c>
      <c r="K113" s="5">
        <f>INDEX(Mapping!$H$5:$H$20,MATCH($C113,Mapping!$A$5:$A$20,0))</f>
        <v/>
      </c>
      <c r="L113" s="5">
        <f>INDEX(Mapping!$E$45:$E$58,MATCH($G113,Mapping!$A$45:$A$58,0))</f>
        <v/>
      </c>
      <c r="M113" s="5">
        <f>INDEX(Mapping!$D$62:$D$65,MATCH(INDEX(Mapping!$G$5:$G$20,MATCH($C113,Mapping!$A$5:$A$20,0)),Mapping!$A$62:$A$65,0))</f>
        <v/>
      </c>
      <c r="N113" s="36">
        <f>INDEX(Elasticities!$F$4:$I$200,MATCH("inc|"&amp;$E113&amp;"|"&amp;$D113,Elasticities!$A$4:$A$200,0),MATCH(Settings!$C$6,Elasticities!$F$3:$I$3,0))</f>
        <v/>
      </c>
      <c r="O113" s="36">
        <f>INDEX(Elasticities!$F$4:$I$200,MATCH("usg|"&amp;$E113&amp;"|"&amp;$D113,Elasticities!$A$4:$A$200,0),MATCH(Settings!$C$6,Elasticities!$F$3:$I$3,0))</f>
        <v/>
      </c>
      <c r="P113" s="36">
        <f>INDEX(Elasticities!$F$4:$I$200,MATCH("eff|"&amp;$E113&amp;"|"&amp;$D113,Elasticities!$A$4:$A$200,0),MATCH(Settings!$C$6,Elasticities!$F$3:$I$3,0))</f>
        <v/>
      </c>
      <c r="Q113" s="27">
        <f>INDEX(Elasticities!$F$4:$I$200,MATCH("aei|"&amp;$F113&amp;"|"&amp;$D113,Elasticities!$A$4:$A$200,0),MATCH(Settings!$C$6,Elasticities!$F$3:$I$3,0))</f>
        <v/>
      </c>
      <c r="R113" s="5">
        <f>INDEX(Inputs_prices!$E$5:$E$16,MATCH($G113,Inputs_prices!$A$5:$A$16,0))</f>
        <v/>
      </c>
      <c r="S113" s="27">
        <f>INDEX(Inputs_prices!$Q$5:$Q$16,MATCH($G113,Inputs_prices!$A$5:$A$16,0))</f>
        <v/>
      </c>
      <c r="T113" s="29">
        <f>INDEX(EF_GHG!$E$4:$E$1000,MATCH(Settings!$C$4&amp;"|"&amp;$B113&amp;"|"&amp;$H113,EF_GHG!$A$4:$A$1000,0))</f>
        <v/>
      </c>
      <c r="U113" s="47">
        <f>INDEX(EnergyCons!$F$4:$F$5000,MATCH(Settings!$C$4&amp;"|"&amp;Settings!$C$7&amp;"|"&amp;$C113&amp;"|"&amp;$B113,EnergyCons!$A$4:$A$5000,0))</f>
        <v/>
      </c>
    </row>
    <row r="114">
      <c r="A114" s="5">
        <f>$B114&amp;"|"&amp;$C114</f>
        <v/>
      </c>
      <c r="B114" s="8" t="inlineStr">
        <is>
          <t>ker</t>
        </is>
      </c>
      <c r="C114" s="8" t="inlineStr">
        <is>
          <t>cst</t>
        </is>
      </c>
      <c r="D114" s="5">
        <f>INDEX(Mapping!$D$5:$D$20,MATCH($C114,Mapping!$A$5:$A$20,0))</f>
        <v/>
      </c>
      <c r="E114" s="5">
        <f>INDEX(Mapping!$C$30:$C$37,MATCH($B114,Mapping!$A$30:$A$37,0))</f>
        <v/>
      </c>
      <c r="F114" s="5">
        <f>INDEX(Mapping!$D$30:$D$37,MATCH($B114,Mapping!$A$30:$A$37,0))</f>
        <v/>
      </c>
      <c r="G114" s="5">
        <f>$B114&amp;"."&amp;IF(INDEX(Mapping!$E$30:$E$37,MATCH($B114,Mapping!$A$30:$A$37,0))="sub",INDEX(Mapping!$F$5:$F$20,MATCH($C114,Mapping!$A$5:$A$20,0)),"all")</f>
        <v/>
      </c>
      <c r="H114" s="5">
        <f>INDEX(Mapping!$E$5:$E$20,MATCH($C114,Mapping!$A$5:$A$20,0))</f>
        <v/>
      </c>
      <c r="I114" s="5">
        <f>INDEX(Mapping!$G$30:$G$37,MATCH($B114,Mapping!$A$30:$A$37,0))</f>
        <v/>
      </c>
      <c r="J114" s="5">
        <f>INDEX(Mapping!$H$30:$H$37,MATCH($B114,Mapping!$A$30:$A$37,0))</f>
        <v/>
      </c>
      <c r="K114" s="5">
        <f>INDEX(Mapping!$H$5:$H$20,MATCH($C114,Mapping!$A$5:$A$20,0))</f>
        <v/>
      </c>
      <c r="L114" s="5">
        <f>INDEX(Mapping!$E$45:$E$58,MATCH($G114,Mapping!$A$45:$A$58,0))</f>
        <v/>
      </c>
      <c r="M114" s="5">
        <f>INDEX(Mapping!$D$62:$D$65,MATCH(INDEX(Mapping!$G$5:$G$20,MATCH($C114,Mapping!$A$5:$A$20,0)),Mapping!$A$62:$A$65,0))</f>
        <v/>
      </c>
      <c r="N114" s="36">
        <f>INDEX(Elasticities!$F$4:$I$200,MATCH("inc|"&amp;$E114&amp;"|"&amp;$D114,Elasticities!$A$4:$A$200,0),MATCH(Settings!$C$6,Elasticities!$F$3:$I$3,0))</f>
        <v/>
      </c>
      <c r="O114" s="36">
        <f>INDEX(Elasticities!$F$4:$I$200,MATCH("usg|"&amp;$E114&amp;"|"&amp;$D114,Elasticities!$A$4:$A$200,0),MATCH(Settings!$C$6,Elasticities!$F$3:$I$3,0))</f>
        <v/>
      </c>
      <c r="P114" s="36">
        <f>INDEX(Elasticities!$F$4:$I$200,MATCH("eff|"&amp;$E114&amp;"|"&amp;$D114,Elasticities!$A$4:$A$200,0),MATCH(Settings!$C$6,Elasticities!$F$3:$I$3,0))</f>
        <v/>
      </c>
      <c r="Q114" s="27">
        <f>INDEX(Elasticities!$F$4:$I$200,MATCH("aei|"&amp;$F114&amp;"|"&amp;$D114,Elasticities!$A$4:$A$200,0),MATCH(Settings!$C$6,Elasticities!$F$3:$I$3,0))</f>
        <v/>
      </c>
      <c r="R114" s="5">
        <f>INDEX(Inputs_prices!$E$5:$E$16,MATCH($G114,Inputs_prices!$A$5:$A$16,0))</f>
        <v/>
      </c>
      <c r="S114" s="27">
        <f>INDEX(Inputs_prices!$Q$5:$Q$16,MATCH($G114,Inputs_prices!$A$5:$A$16,0))</f>
        <v/>
      </c>
      <c r="T114" s="29">
        <f>INDEX(EF_GHG!$E$4:$E$1000,MATCH(Settings!$C$4&amp;"|"&amp;$B114&amp;"|"&amp;$H114,EF_GHG!$A$4:$A$1000,0))</f>
        <v/>
      </c>
      <c r="U114" s="47">
        <f>INDEX(EnergyCons!$F$4:$F$5000,MATCH(Settings!$C$4&amp;"|"&amp;Settings!$C$7&amp;"|"&amp;$C114&amp;"|"&amp;$B114,EnergyCons!$A$4:$A$5000,0))</f>
        <v/>
      </c>
    </row>
    <row r="115">
      <c r="A115" s="5">
        <f>$B115&amp;"|"&amp;$C115</f>
        <v/>
      </c>
      <c r="B115" s="8" t="inlineStr">
        <is>
          <t>oop</t>
        </is>
      </c>
      <c r="C115" s="8" t="inlineStr">
        <is>
          <t>cst</t>
        </is>
      </c>
      <c r="D115" s="5">
        <f>INDEX(Mapping!$D$5:$D$20,MATCH($C115,Mapping!$A$5:$A$20,0))</f>
        <v/>
      </c>
      <c r="E115" s="5">
        <f>INDEX(Mapping!$C$30:$C$37,MATCH($B115,Mapping!$A$30:$A$37,0))</f>
        <v/>
      </c>
      <c r="F115" s="5">
        <f>INDEX(Mapping!$D$30:$D$37,MATCH($B115,Mapping!$A$30:$A$37,0))</f>
        <v/>
      </c>
      <c r="G115" s="5">
        <f>$B115&amp;"."&amp;IF(INDEX(Mapping!$E$30:$E$37,MATCH($B115,Mapping!$A$30:$A$37,0))="sub",INDEX(Mapping!$F$5:$F$20,MATCH($C115,Mapping!$A$5:$A$20,0)),"all")</f>
        <v/>
      </c>
      <c r="H115" s="5">
        <f>INDEX(Mapping!$E$5:$E$20,MATCH($C115,Mapping!$A$5:$A$20,0))</f>
        <v/>
      </c>
      <c r="I115" s="5">
        <f>INDEX(Mapping!$G$30:$G$37,MATCH($B115,Mapping!$A$30:$A$37,0))</f>
        <v/>
      </c>
      <c r="J115" s="5">
        <f>INDEX(Mapping!$H$30:$H$37,MATCH($B115,Mapping!$A$30:$A$37,0))</f>
        <v/>
      </c>
      <c r="K115" s="5">
        <f>INDEX(Mapping!$H$5:$H$20,MATCH($C115,Mapping!$A$5:$A$20,0))</f>
        <v/>
      </c>
      <c r="L115" s="5">
        <f>INDEX(Mapping!$E$45:$E$58,MATCH($G115,Mapping!$A$45:$A$58,0))</f>
        <v/>
      </c>
      <c r="M115" s="5">
        <f>INDEX(Mapping!$D$62:$D$65,MATCH(INDEX(Mapping!$G$5:$G$20,MATCH($C115,Mapping!$A$5:$A$20,0)),Mapping!$A$62:$A$65,0))</f>
        <v/>
      </c>
      <c r="N115" s="36">
        <f>INDEX(Elasticities!$F$4:$I$200,MATCH("inc|"&amp;$E115&amp;"|"&amp;$D115,Elasticities!$A$4:$A$200,0),MATCH(Settings!$C$6,Elasticities!$F$3:$I$3,0))</f>
        <v/>
      </c>
      <c r="O115" s="36">
        <f>INDEX(Elasticities!$F$4:$I$200,MATCH("usg|"&amp;$E115&amp;"|"&amp;$D115,Elasticities!$A$4:$A$200,0),MATCH(Settings!$C$6,Elasticities!$F$3:$I$3,0))</f>
        <v/>
      </c>
      <c r="P115" s="36">
        <f>INDEX(Elasticities!$F$4:$I$200,MATCH("eff|"&amp;$E115&amp;"|"&amp;$D115,Elasticities!$A$4:$A$200,0),MATCH(Settings!$C$6,Elasticities!$F$3:$I$3,0))</f>
        <v/>
      </c>
      <c r="Q115" s="27">
        <f>INDEX(Elasticities!$F$4:$I$200,MATCH("aei|"&amp;$F115&amp;"|"&amp;$D115,Elasticities!$A$4:$A$200,0),MATCH(Settings!$C$6,Elasticities!$F$3:$I$3,0))</f>
        <v/>
      </c>
      <c r="R115" s="5">
        <f>INDEX(Inputs_prices!$E$5:$E$16,MATCH($G115,Inputs_prices!$A$5:$A$16,0))</f>
        <v/>
      </c>
      <c r="S115" s="27">
        <f>INDEX(Inputs_prices!$Q$5:$Q$16,MATCH($G115,Inputs_prices!$A$5:$A$16,0))</f>
        <v/>
      </c>
      <c r="T115" s="29">
        <f>INDEX(EF_GHG!$E$4:$E$1000,MATCH(Settings!$C$4&amp;"|"&amp;$B115&amp;"|"&amp;$H115,EF_GHG!$A$4:$A$1000,0))</f>
        <v/>
      </c>
      <c r="U115" s="47">
        <f>INDEX(EnergyCons!$F$4:$F$5000,MATCH(Settings!$C$4&amp;"|"&amp;Settings!$C$7&amp;"|"&amp;$C115&amp;"|"&amp;$B115,EnergyCons!$A$4:$A$5000,0))</f>
        <v/>
      </c>
    </row>
    <row r="116">
      <c r="A116" s="5">
        <f>$B116&amp;"|"&amp;$C116</f>
        <v/>
      </c>
      <c r="B116" s="8" t="inlineStr">
        <is>
          <t>bio</t>
        </is>
      </c>
      <c r="C116" s="8" t="inlineStr">
        <is>
          <t>cst</t>
        </is>
      </c>
      <c r="D116" s="5">
        <f>INDEX(Mapping!$D$5:$D$20,MATCH($C116,Mapping!$A$5:$A$20,0))</f>
        <v/>
      </c>
      <c r="E116" s="5">
        <f>INDEX(Mapping!$C$30:$C$37,MATCH($B116,Mapping!$A$30:$A$37,0))</f>
        <v/>
      </c>
      <c r="F116" s="5">
        <f>INDEX(Mapping!$D$30:$D$37,MATCH($B116,Mapping!$A$30:$A$37,0))</f>
        <v/>
      </c>
      <c r="G116" s="5">
        <f>$B116&amp;"."&amp;IF(INDEX(Mapping!$E$30:$E$37,MATCH($B116,Mapping!$A$30:$A$37,0))="sub",INDEX(Mapping!$F$5:$F$20,MATCH($C116,Mapping!$A$5:$A$20,0)),"all")</f>
        <v/>
      </c>
      <c r="H116" s="5">
        <f>INDEX(Mapping!$E$5:$E$20,MATCH($C116,Mapping!$A$5:$A$20,0))</f>
        <v/>
      </c>
      <c r="I116" s="5">
        <f>INDEX(Mapping!$G$30:$G$37,MATCH($B116,Mapping!$A$30:$A$37,0))</f>
        <v/>
      </c>
      <c r="J116" s="5">
        <f>INDEX(Mapping!$H$30:$H$37,MATCH($B116,Mapping!$A$30:$A$37,0))</f>
        <v/>
      </c>
      <c r="K116" s="5">
        <f>INDEX(Mapping!$H$5:$H$20,MATCH($C116,Mapping!$A$5:$A$20,0))</f>
        <v/>
      </c>
      <c r="L116" s="5">
        <f>INDEX(Mapping!$E$45:$E$58,MATCH($G116,Mapping!$A$45:$A$58,0))</f>
        <v/>
      </c>
      <c r="M116" s="5">
        <f>INDEX(Mapping!$D$62:$D$65,MATCH(INDEX(Mapping!$G$5:$G$20,MATCH($C116,Mapping!$A$5:$A$20,0)),Mapping!$A$62:$A$65,0))</f>
        <v/>
      </c>
      <c r="N116" s="36">
        <f>INDEX(Elasticities!$F$4:$I$200,MATCH("inc|"&amp;$E116&amp;"|"&amp;$D116,Elasticities!$A$4:$A$200,0),MATCH(Settings!$C$6,Elasticities!$F$3:$I$3,0))</f>
        <v/>
      </c>
      <c r="O116" s="36">
        <f>INDEX(Elasticities!$F$4:$I$200,MATCH("usg|"&amp;$E116&amp;"|"&amp;$D116,Elasticities!$A$4:$A$200,0),MATCH(Settings!$C$6,Elasticities!$F$3:$I$3,0))</f>
        <v/>
      </c>
      <c r="P116" s="36">
        <f>INDEX(Elasticities!$F$4:$I$200,MATCH("eff|"&amp;$E116&amp;"|"&amp;$D116,Elasticities!$A$4:$A$200,0),MATCH(Settings!$C$6,Elasticities!$F$3:$I$3,0))</f>
        <v/>
      </c>
      <c r="Q116" s="27">
        <f>INDEX(Elasticities!$F$4:$I$200,MATCH("aei|"&amp;$F116&amp;"|"&amp;$D116,Elasticities!$A$4:$A$200,0),MATCH(Settings!$C$6,Elasticities!$F$3:$I$3,0))</f>
        <v/>
      </c>
      <c r="R116" s="5">
        <f>INDEX(Inputs_prices!$E$5:$E$16,MATCH($G116,Inputs_prices!$A$5:$A$16,0))</f>
        <v/>
      </c>
      <c r="S116" s="27">
        <f>INDEX(Inputs_prices!$Q$5:$Q$16,MATCH($G116,Inputs_prices!$A$5:$A$16,0))</f>
        <v/>
      </c>
      <c r="T116" s="29">
        <f>INDEX(EF_GHG!$E$4:$E$1000,MATCH(Settings!$C$4&amp;"|"&amp;$B116&amp;"|"&amp;$H116,EF_GHG!$A$4:$A$1000,0))</f>
        <v/>
      </c>
      <c r="U116" s="47">
        <f>INDEX(EnergyCons!$F$4:$F$5000,MATCH(Settings!$C$4&amp;"|"&amp;Settings!$C$7&amp;"|"&amp;$C116&amp;"|"&amp;$B116,EnergyCons!$A$4:$A$5000,0))</f>
        <v/>
      </c>
    </row>
    <row r="117">
      <c r="A117" s="5">
        <f>$B117&amp;"|"&amp;$C117</f>
        <v/>
      </c>
      <c r="B117" s="8" t="inlineStr">
        <is>
          <t>coa</t>
        </is>
      </c>
      <c r="C117" s="8" t="inlineStr">
        <is>
          <t>ftr</t>
        </is>
      </c>
      <c r="D117" s="5">
        <f>INDEX(Mapping!$D$5:$D$20,MATCH($C117,Mapping!$A$5:$A$20,0))</f>
        <v/>
      </c>
      <c r="E117" s="5">
        <f>INDEX(Mapping!$C$30:$C$37,MATCH($B117,Mapping!$A$30:$A$37,0))</f>
        <v/>
      </c>
      <c r="F117" s="5">
        <f>INDEX(Mapping!$D$30:$D$37,MATCH($B117,Mapping!$A$30:$A$37,0))</f>
        <v/>
      </c>
      <c r="G117" s="5">
        <f>$B117&amp;"."&amp;IF(INDEX(Mapping!$E$30:$E$37,MATCH($B117,Mapping!$A$30:$A$37,0))="sub",INDEX(Mapping!$F$5:$F$20,MATCH($C117,Mapping!$A$5:$A$20,0)),"all")</f>
        <v/>
      </c>
      <c r="H117" s="5">
        <f>INDEX(Mapping!$E$5:$E$20,MATCH($C117,Mapping!$A$5:$A$20,0))</f>
        <v/>
      </c>
      <c r="I117" s="5">
        <f>INDEX(Mapping!$G$30:$G$37,MATCH($B117,Mapping!$A$30:$A$37,0))</f>
        <v/>
      </c>
      <c r="J117" s="5">
        <f>INDEX(Mapping!$H$30:$H$37,MATCH($B117,Mapping!$A$30:$A$37,0))</f>
        <v/>
      </c>
      <c r="K117" s="5">
        <f>INDEX(Mapping!$H$5:$H$20,MATCH($C117,Mapping!$A$5:$A$20,0))</f>
        <v/>
      </c>
      <c r="L117" s="5">
        <f>INDEX(Mapping!$E$45:$E$58,MATCH($G117,Mapping!$A$45:$A$58,0))</f>
        <v/>
      </c>
      <c r="M117" s="5">
        <f>INDEX(Mapping!$D$62:$D$65,MATCH(INDEX(Mapping!$G$5:$G$20,MATCH($C117,Mapping!$A$5:$A$20,0)),Mapping!$A$62:$A$65,0))</f>
        <v/>
      </c>
      <c r="N117" s="36">
        <f>INDEX(Elasticities!$F$4:$I$200,MATCH("inc|"&amp;$E117&amp;"|"&amp;$D117,Elasticities!$A$4:$A$200,0),MATCH(Settings!$C$6,Elasticities!$F$3:$I$3,0))</f>
        <v/>
      </c>
      <c r="O117" s="36">
        <f>INDEX(Elasticities!$F$4:$I$200,MATCH("usg|"&amp;$E117&amp;"|"&amp;$D117,Elasticities!$A$4:$A$200,0),MATCH(Settings!$C$6,Elasticities!$F$3:$I$3,0))</f>
        <v/>
      </c>
      <c r="P117" s="36">
        <f>INDEX(Elasticities!$F$4:$I$200,MATCH("eff|"&amp;$E117&amp;"|"&amp;$D117,Elasticities!$A$4:$A$200,0),MATCH(Settings!$C$6,Elasticities!$F$3:$I$3,0))</f>
        <v/>
      </c>
      <c r="Q117" s="27">
        <f>INDEX(Elasticities!$F$4:$I$200,MATCH("aei|"&amp;$F117&amp;"|"&amp;$D117,Elasticities!$A$4:$A$200,0),MATCH(Settings!$C$6,Elasticities!$F$3:$I$3,0))</f>
        <v/>
      </c>
      <c r="R117" s="5">
        <f>INDEX(Inputs_prices!$E$5:$E$16,MATCH($G117,Inputs_prices!$A$5:$A$16,0))</f>
        <v/>
      </c>
      <c r="S117" s="27">
        <f>INDEX(Inputs_prices!$Q$5:$Q$16,MATCH($G117,Inputs_prices!$A$5:$A$16,0))</f>
        <v/>
      </c>
      <c r="T117" s="29">
        <f>INDEX(EF_GHG!$E$4:$E$1000,MATCH(Settings!$C$4&amp;"|"&amp;$B117&amp;"|"&amp;$H117,EF_GHG!$A$4:$A$1000,0))</f>
        <v/>
      </c>
      <c r="U117" s="47">
        <f>INDEX(EnergyCons!$F$4:$F$5000,MATCH(Settings!$C$4&amp;"|"&amp;Settings!$C$7&amp;"|"&amp;$C117&amp;"|"&amp;$B117,EnergyCons!$A$4:$A$5000,0))</f>
        <v/>
      </c>
    </row>
    <row r="118">
      <c r="A118" s="5">
        <f>$B118&amp;"|"&amp;$C118</f>
        <v/>
      </c>
      <c r="B118" s="8" t="inlineStr">
        <is>
          <t>nga</t>
        </is>
      </c>
      <c r="C118" s="8" t="inlineStr">
        <is>
          <t>ftr</t>
        </is>
      </c>
      <c r="D118" s="5">
        <f>INDEX(Mapping!$D$5:$D$20,MATCH($C118,Mapping!$A$5:$A$20,0))</f>
        <v/>
      </c>
      <c r="E118" s="5">
        <f>INDEX(Mapping!$C$30:$C$37,MATCH($B118,Mapping!$A$30:$A$37,0))</f>
        <v/>
      </c>
      <c r="F118" s="5">
        <f>INDEX(Mapping!$D$30:$D$37,MATCH($B118,Mapping!$A$30:$A$37,0))</f>
        <v/>
      </c>
      <c r="G118" s="5">
        <f>$B118&amp;"."&amp;IF(INDEX(Mapping!$E$30:$E$37,MATCH($B118,Mapping!$A$30:$A$37,0))="sub",INDEX(Mapping!$F$5:$F$20,MATCH($C118,Mapping!$A$5:$A$20,0)),"all")</f>
        <v/>
      </c>
      <c r="H118" s="5">
        <f>INDEX(Mapping!$E$5:$E$20,MATCH($C118,Mapping!$A$5:$A$20,0))</f>
        <v/>
      </c>
      <c r="I118" s="5">
        <f>INDEX(Mapping!$G$30:$G$37,MATCH($B118,Mapping!$A$30:$A$37,0))</f>
        <v/>
      </c>
      <c r="J118" s="5">
        <f>INDEX(Mapping!$H$30:$H$37,MATCH($B118,Mapping!$A$30:$A$37,0))</f>
        <v/>
      </c>
      <c r="K118" s="5">
        <f>INDEX(Mapping!$H$5:$H$20,MATCH($C118,Mapping!$A$5:$A$20,0))</f>
        <v/>
      </c>
      <c r="L118" s="5">
        <f>INDEX(Mapping!$E$45:$E$58,MATCH($G118,Mapping!$A$45:$A$58,0))</f>
        <v/>
      </c>
      <c r="M118" s="5">
        <f>INDEX(Mapping!$D$62:$D$65,MATCH(INDEX(Mapping!$G$5:$G$20,MATCH($C118,Mapping!$A$5:$A$20,0)),Mapping!$A$62:$A$65,0))</f>
        <v/>
      </c>
      <c r="N118" s="36">
        <f>INDEX(Elasticities!$F$4:$I$200,MATCH("inc|"&amp;$E118&amp;"|"&amp;$D118,Elasticities!$A$4:$A$200,0),MATCH(Settings!$C$6,Elasticities!$F$3:$I$3,0))</f>
        <v/>
      </c>
      <c r="O118" s="36">
        <f>INDEX(Elasticities!$F$4:$I$200,MATCH("usg|"&amp;$E118&amp;"|"&amp;$D118,Elasticities!$A$4:$A$200,0),MATCH(Settings!$C$6,Elasticities!$F$3:$I$3,0))</f>
        <v/>
      </c>
      <c r="P118" s="36">
        <f>INDEX(Elasticities!$F$4:$I$200,MATCH("eff|"&amp;$E118&amp;"|"&amp;$D118,Elasticities!$A$4:$A$200,0),MATCH(Settings!$C$6,Elasticities!$F$3:$I$3,0))</f>
        <v/>
      </c>
      <c r="Q118" s="27">
        <f>INDEX(Elasticities!$F$4:$I$200,MATCH("aei|"&amp;$F118&amp;"|"&amp;$D118,Elasticities!$A$4:$A$200,0),MATCH(Settings!$C$6,Elasticities!$F$3:$I$3,0))</f>
        <v/>
      </c>
      <c r="R118" s="5">
        <f>INDEX(Inputs_prices!$E$5:$E$16,MATCH($G118,Inputs_prices!$A$5:$A$16,0))</f>
        <v/>
      </c>
      <c r="S118" s="27">
        <f>INDEX(Inputs_prices!$Q$5:$Q$16,MATCH($G118,Inputs_prices!$A$5:$A$16,0))</f>
        <v/>
      </c>
      <c r="T118" s="29">
        <f>INDEX(EF_GHG!$E$4:$E$1000,MATCH(Settings!$C$4&amp;"|"&amp;$B118&amp;"|"&amp;$H118,EF_GHG!$A$4:$A$1000,0))</f>
        <v/>
      </c>
      <c r="U118" s="47">
        <f>INDEX(EnergyCons!$F$4:$F$5000,MATCH(Settings!$C$4&amp;"|"&amp;Settings!$C$7&amp;"|"&amp;$C118&amp;"|"&amp;$B118,EnergyCons!$A$4:$A$5000,0))</f>
        <v/>
      </c>
    </row>
    <row r="119">
      <c r="A119" s="5">
        <f>$B119&amp;"|"&amp;$C119</f>
        <v/>
      </c>
      <c r="B119" s="8" t="inlineStr">
        <is>
          <t>gso</t>
        </is>
      </c>
      <c r="C119" s="8" t="inlineStr">
        <is>
          <t>ftr</t>
        </is>
      </c>
      <c r="D119" s="5">
        <f>INDEX(Mapping!$D$5:$D$20,MATCH($C119,Mapping!$A$5:$A$20,0))</f>
        <v/>
      </c>
      <c r="E119" s="5">
        <f>INDEX(Mapping!$C$30:$C$37,MATCH($B119,Mapping!$A$30:$A$37,0))</f>
        <v/>
      </c>
      <c r="F119" s="5">
        <f>INDEX(Mapping!$D$30:$D$37,MATCH($B119,Mapping!$A$30:$A$37,0))</f>
        <v/>
      </c>
      <c r="G119" s="5">
        <f>$B119&amp;"."&amp;IF(INDEX(Mapping!$E$30:$E$37,MATCH($B119,Mapping!$A$30:$A$37,0))="sub",INDEX(Mapping!$F$5:$F$20,MATCH($C119,Mapping!$A$5:$A$20,0)),"all")</f>
        <v/>
      </c>
      <c r="H119" s="5">
        <f>INDEX(Mapping!$E$5:$E$20,MATCH($C119,Mapping!$A$5:$A$20,0))</f>
        <v/>
      </c>
      <c r="I119" s="5">
        <f>INDEX(Mapping!$G$30:$G$37,MATCH($B119,Mapping!$A$30:$A$37,0))</f>
        <v/>
      </c>
      <c r="J119" s="5">
        <f>INDEX(Mapping!$H$30:$H$37,MATCH($B119,Mapping!$A$30:$A$37,0))</f>
        <v/>
      </c>
      <c r="K119" s="5">
        <f>INDEX(Mapping!$H$5:$H$20,MATCH($C119,Mapping!$A$5:$A$20,0))</f>
        <v/>
      </c>
      <c r="L119" s="5">
        <f>INDEX(Mapping!$E$45:$E$58,MATCH($G119,Mapping!$A$45:$A$58,0))</f>
        <v/>
      </c>
      <c r="M119" s="5">
        <f>INDEX(Mapping!$D$62:$D$65,MATCH(INDEX(Mapping!$G$5:$G$20,MATCH($C119,Mapping!$A$5:$A$20,0)),Mapping!$A$62:$A$65,0))</f>
        <v/>
      </c>
      <c r="N119" s="36">
        <f>INDEX(Elasticities!$F$4:$I$200,MATCH("inc|"&amp;$E119&amp;"|"&amp;$D119,Elasticities!$A$4:$A$200,0),MATCH(Settings!$C$6,Elasticities!$F$3:$I$3,0))</f>
        <v/>
      </c>
      <c r="O119" s="36">
        <f>INDEX(Elasticities!$F$4:$I$200,MATCH("usg|"&amp;$E119&amp;"|"&amp;$D119,Elasticities!$A$4:$A$200,0),MATCH(Settings!$C$6,Elasticities!$F$3:$I$3,0))</f>
        <v/>
      </c>
      <c r="P119" s="36">
        <f>INDEX(Elasticities!$F$4:$I$200,MATCH("eff|"&amp;$E119&amp;"|"&amp;$D119,Elasticities!$A$4:$A$200,0),MATCH(Settings!$C$6,Elasticities!$F$3:$I$3,0))</f>
        <v/>
      </c>
      <c r="Q119" s="27">
        <f>INDEX(Elasticities!$F$4:$I$200,MATCH("aei|"&amp;$F119&amp;"|"&amp;$D119,Elasticities!$A$4:$A$200,0),MATCH(Settings!$C$6,Elasticities!$F$3:$I$3,0))</f>
        <v/>
      </c>
      <c r="R119" s="5">
        <f>INDEX(Inputs_prices!$E$5:$E$16,MATCH($G119,Inputs_prices!$A$5:$A$16,0))</f>
        <v/>
      </c>
      <c r="S119" s="27">
        <f>INDEX(Inputs_prices!$Q$5:$Q$16,MATCH($G119,Inputs_prices!$A$5:$A$16,0))</f>
        <v/>
      </c>
      <c r="T119" s="29">
        <f>INDEX(EF_GHG!$E$4:$E$1000,MATCH(Settings!$C$4&amp;"|"&amp;$B119&amp;"|"&amp;$H119,EF_GHG!$A$4:$A$1000,0))</f>
        <v/>
      </c>
      <c r="U119" s="47">
        <f>INDEX(EnergyCons!$F$4:$F$5000,MATCH(Settings!$C$4&amp;"|"&amp;Settings!$C$7&amp;"|"&amp;$C119&amp;"|"&amp;$B119,EnergyCons!$A$4:$A$5000,0))</f>
        <v/>
      </c>
    </row>
    <row r="120">
      <c r="A120" s="5">
        <f>$B120&amp;"|"&amp;$C120</f>
        <v/>
      </c>
      <c r="B120" s="8" t="inlineStr">
        <is>
          <t>die</t>
        </is>
      </c>
      <c r="C120" s="8" t="inlineStr">
        <is>
          <t>ftr</t>
        </is>
      </c>
      <c r="D120" s="5">
        <f>INDEX(Mapping!$D$5:$D$20,MATCH($C120,Mapping!$A$5:$A$20,0))</f>
        <v/>
      </c>
      <c r="E120" s="5">
        <f>INDEX(Mapping!$C$30:$C$37,MATCH($B120,Mapping!$A$30:$A$37,0))</f>
        <v/>
      </c>
      <c r="F120" s="5">
        <f>INDEX(Mapping!$D$30:$D$37,MATCH($B120,Mapping!$A$30:$A$37,0))</f>
        <v/>
      </c>
      <c r="G120" s="5">
        <f>$B120&amp;"."&amp;IF(INDEX(Mapping!$E$30:$E$37,MATCH($B120,Mapping!$A$30:$A$37,0))="sub",INDEX(Mapping!$F$5:$F$20,MATCH($C120,Mapping!$A$5:$A$20,0)),"all")</f>
        <v/>
      </c>
      <c r="H120" s="5">
        <f>INDEX(Mapping!$E$5:$E$20,MATCH($C120,Mapping!$A$5:$A$20,0))</f>
        <v/>
      </c>
      <c r="I120" s="5">
        <f>INDEX(Mapping!$G$30:$G$37,MATCH($B120,Mapping!$A$30:$A$37,0))</f>
        <v/>
      </c>
      <c r="J120" s="5">
        <f>INDEX(Mapping!$H$30:$H$37,MATCH($B120,Mapping!$A$30:$A$37,0))</f>
        <v/>
      </c>
      <c r="K120" s="5">
        <f>INDEX(Mapping!$H$5:$H$20,MATCH($C120,Mapping!$A$5:$A$20,0))</f>
        <v/>
      </c>
      <c r="L120" s="5">
        <f>INDEX(Mapping!$E$45:$E$58,MATCH($G120,Mapping!$A$45:$A$58,0))</f>
        <v/>
      </c>
      <c r="M120" s="5">
        <f>INDEX(Mapping!$D$62:$D$65,MATCH(INDEX(Mapping!$G$5:$G$20,MATCH($C120,Mapping!$A$5:$A$20,0)),Mapping!$A$62:$A$65,0))</f>
        <v/>
      </c>
      <c r="N120" s="36">
        <f>INDEX(Elasticities!$F$4:$I$200,MATCH("inc|"&amp;$E120&amp;"|"&amp;$D120,Elasticities!$A$4:$A$200,0),MATCH(Settings!$C$6,Elasticities!$F$3:$I$3,0))</f>
        <v/>
      </c>
      <c r="O120" s="36">
        <f>INDEX(Elasticities!$F$4:$I$200,MATCH("usg|"&amp;$E120&amp;"|"&amp;$D120,Elasticities!$A$4:$A$200,0),MATCH(Settings!$C$6,Elasticities!$F$3:$I$3,0))</f>
        <v/>
      </c>
      <c r="P120" s="36">
        <f>INDEX(Elasticities!$F$4:$I$200,MATCH("eff|"&amp;$E120&amp;"|"&amp;$D120,Elasticities!$A$4:$A$200,0),MATCH(Settings!$C$6,Elasticities!$F$3:$I$3,0))</f>
        <v/>
      </c>
      <c r="Q120" s="27">
        <f>INDEX(Elasticities!$F$4:$I$200,MATCH("aei|"&amp;$F120&amp;"|"&amp;$D120,Elasticities!$A$4:$A$200,0),MATCH(Settings!$C$6,Elasticities!$F$3:$I$3,0))</f>
        <v/>
      </c>
      <c r="R120" s="5">
        <f>INDEX(Inputs_prices!$E$5:$E$16,MATCH($G120,Inputs_prices!$A$5:$A$16,0))</f>
        <v/>
      </c>
      <c r="S120" s="27">
        <f>INDEX(Inputs_prices!$Q$5:$Q$16,MATCH($G120,Inputs_prices!$A$5:$A$16,0))</f>
        <v/>
      </c>
      <c r="T120" s="29">
        <f>INDEX(EF_GHG!$E$4:$E$1000,MATCH(Settings!$C$4&amp;"|"&amp;$B120&amp;"|"&amp;$H120,EF_GHG!$A$4:$A$1000,0))</f>
        <v/>
      </c>
      <c r="U120" s="47">
        <f>INDEX(EnergyCons!$F$4:$F$5000,MATCH(Settings!$C$4&amp;"|"&amp;Settings!$C$7&amp;"|"&amp;$C120&amp;"|"&amp;$B120,EnergyCons!$A$4:$A$5000,0))</f>
        <v/>
      </c>
    </row>
    <row r="121">
      <c r="A121" s="5">
        <f>$B121&amp;"|"&amp;$C121</f>
        <v/>
      </c>
      <c r="B121" s="8" t="inlineStr">
        <is>
          <t>lpg</t>
        </is>
      </c>
      <c r="C121" s="8" t="inlineStr">
        <is>
          <t>ftr</t>
        </is>
      </c>
      <c r="D121" s="5">
        <f>INDEX(Mapping!$D$5:$D$20,MATCH($C121,Mapping!$A$5:$A$20,0))</f>
        <v/>
      </c>
      <c r="E121" s="5">
        <f>INDEX(Mapping!$C$30:$C$37,MATCH($B121,Mapping!$A$30:$A$37,0))</f>
        <v/>
      </c>
      <c r="F121" s="5">
        <f>INDEX(Mapping!$D$30:$D$37,MATCH($B121,Mapping!$A$30:$A$37,0))</f>
        <v/>
      </c>
      <c r="G121" s="5">
        <f>$B121&amp;"."&amp;IF(INDEX(Mapping!$E$30:$E$37,MATCH($B121,Mapping!$A$30:$A$37,0))="sub",INDEX(Mapping!$F$5:$F$20,MATCH($C121,Mapping!$A$5:$A$20,0)),"all")</f>
        <v/>
      </c>
      <c r="H121" s="5">
        <f>INDEX(Mapping!$E$5:$E$20,MATCH($C121,Mapping!$A$5:$A$20,0))</f>
        <v/>
      </c>
      <c r="I121" s="5">
        <f>INDEX(Mapping!$G$30:$G$37,MATCH($B121,Mapping!$A$30:$A$37,0))</f>
        <v/>
      </c>
      <c r="J121" s="5">
        <f>INDEX(Mapping!$H$30:$H$37,MATCH($B121,Mapping!$A$30:$A$37,0))</f>
        <v/>
      </c>
      <c r="K121" s="5">
        <f>INDEX(Mapping!$H$5:$H$20,MATCH($C121,Mapping!$A$5:$A$20,0))</f>
        <v/>
      </c>
      <c r="L121" s="5">
        <f>INDEX(Mapping!$E$45:$E$58,MATCH($G121,Mapping!$A$45:$A$58,0))</f>
        <v/>
      </c>
      <c r="M121" s="5">
        <f>INDEX(Mapping!$D$62:$D$65,MATCH(INDEX(Mapping!$G$5:$G$20,MATCH($C121,Mapping!$A$5:$A$20,0)),Mapping!$A$62:$A$65,0))</f>
        <v/>
      </c>
      <c r="N121" s="36">
        <f>INDEX(Elasticities!$F$4:$I$200,MATCH("inc|"&amp;$E121&amp;"|"&amp;$D121,Elasticities!$A$4:$A$200,0),MATCH(Settings!$C$6,Elasticities!$F$3:$I$3,0))</f>
        <v/>
      </c>
      <c r="O121" s="36">
        <f>INDEX(Elasticities!$F$4:$I$200,MATCH("usg|"&amp;$E121&amp;"|"&amp;$D121,Elasticities!$A$4:$A$200,0),MATCH(Settings!$C$6,Elasticities!$F$3:$I$3,0))</f>
        <v/>
      </c>
      <c r="P121" s="36">
        <f>INDEX(Elasticities!$F$4:$I$200,MATCH("eff|"&amp;$E121&amp;"|"&amp;$D121,Elasticities!$A$4:$A$200,0),MATCH(Settings!$C$6,Elasticities!$F$3:$I$3,0))</f>
        <v/>
      </c>
      <c r="Q121" s="27">
        <f>INDEX(Elasticities!$F$4:$I$200,MATCH("aei|"&amp;$F121&amp;"|"&amp;$D121,Elasticities!$A$4:$A$200,0),MATCH(Settings!$C$6,Elasticities!$F$3:$I$3,0))</f>
        <v/>
      </c>
      <c r="R121" s="5">
        <f>INDEX(Inputs_prices!$E$5:$E$16,MATCH($G121,Inputs_prices!$A$5:$A$16,0))</f>
        <v/>
      </c>
      <c r="S121" s="27">
        <f>INDEX(Inputs_prices!$Q$5:$Q$16,MATCH($G121,Inputs_prices!$A$5:$A$16,0))</f>
        <v/>
      </c>
      <c r="T121" s="29">
        <f>INDEX(EF_GHG!$E$4:$E$1000,MATCH(Settings!$C$4&amp;"|"&amp;$B121&amp;"|"&amp;$H121,EF_GHG!$A$4:$A$1000,0))</f>
        <v/>
      </c>
      <c r="U121" s="47">
        <f>INDEX(EnergyCons!$F$4:$F$5000,MATCH(Settings!$C$4&amp;"|"&amp;Settings!$C$7&amp;"|"&amp;$C121&amp;"|"&amp;$B121,EnergyCons!$A$4:$A$5000,0))</f>
        <v/>
      </c>
    </row>
    <row r="122">
      <c r="A122" s="5">
        <f>$B122&amp;"|"&amp;$C122</f>
        <v/>
      </c>
      <c r="B122" s="8" t="inlineStr">
        <is>
          <t>ker</t>
        </is>
      </c>
      <c r="C122" s="8" t="inlineStr">
        <is>
          <t>ftr</t>
        </is>
      </c>
      <c r="D122" s="5">
        <f>INDEX(Mapping!$D$5:$D$20,MATCH($C122,Mapping!$A$5:$A$20,0))</f>
        <v/>
      </c>
      <c r="E122" s="5">
        <f>INDEX(Mapping!$C$30:$C$37,MATCH($B122,Mapping!$A$30:$A$37,0))</f>
        <v/>
      </c>
      <c r="F122" s="5">
        <f>INDEX(Mapping!$D$30:$D$37,MATCH($B122,Mapping!$A$30:$A$37,0))</f>
        <v/>
      </c>
      <c r="G122" s="5">
        <f>$B122&amp;"."&amp;IF(INDEX(Mapping!$E$30:$E$37,MATCH($B122,Mapping!$A$30:$A$37,0))="sub",INDEX(Mapping!$F$5:$F$20,MATCH($C122,Mapping!$A$5:$A$20,0)),"all")</f>
        <v/>
      </c>
      <c r="H122" s="5">
        <f>INDEX(Mapping!$E$5:$E$20,MATCH($C122,Mapping!$A$5:$A$20,0))</f>
        <v/>
      </c>
      <c r="I122" s="5">
        <f>INDEX(Mapping!$G$30:$G$37,MATCH($B122,Mapping!$A$30:$A$37,0))</f>
        <v/>
      </c>
      <c r="J122" s="5">
        <f>INDEX(Mapping!$H$30:$H$37,MATCH($B122,Mapping!$A$30:$A$37,0))</f>
        <v/>
      </c>
      <c r="K122" s="5">
        <f>INDEX(Mapping!$H$5:$H$20,MATCH($C122,Mapping!$A$5:$A$20,0))</f>
        <v/>
      </c>
      <c r="L122" s="5">
        <f>INDEX(Mapping!$E$45:$E$58,MATCH($G122,Mapping!$A$45:$A$58,0))</f>
        <v/>
      </c>
      <c r="M122" s="5">
        <f>INDEX(Mapping!$D$62:$D$65,MATCH(INDEX(Mapping!$G$5:$G$20,MATCH($C122,Mapping!$A$5:$A$20,0)),Mapping!$A$62:$A$65,0))</f>
        <v/>
      </c>
      <c r="N122" s="36">
        <f>INDEX(Elasticities!$F$4:$I$200,MATCH("inc|"&amp;$E122&amp;"|"&amp;$D122,Elasticities!$A$4:$A$200,0),MATCH(Settings!$C$6,Elasticities!$F$3:$I$3,0))</f>
        <v/>
      </c>
      <c r="O122" s="36">
        <f>INDEX(Elasticities!$F$4:$I$200,MATCH("usg|"&amp;$E122&amp;"|"&amp;$D122,Elasticities!$A$4:$A$200,0),MATCH(Settings!$C$6,Elasticities!$F$3:$I$3,0))</f>
        <v/>
      </c>
      <c r="P122" s="36">
        <f>INDEX(Elasticities!$F$4:$I$200,MATCH("eff|"&amp;$E122&amp;"|"&amp;$D122,Elasticities!$A$4:$A$200,0),MATCH(Settings!$C$6,Elasticities!$F$3:$I$3,0))</f>
        <v/>
      </c>
      <c r="Q122" s="27">
        <f>INDEX(Elasticities!$F$4:$I$200,MATCH("aei|"&amp;$F122&amp;"|"&amp;$D122,Elasticities!$A$4:$A$200,0),MATCH(Settings!$C$6,Elasticities!$F$3:$I$3,0))</f>
        <v/>
      </c>
      <c r="R122" s="5">
        <f>INDEX(Inputs_prices!$E$5:$E$16,MATCH($G122,Inputs_prices!$A$5:$A$16,0))</f>
        <v/>
      </c>
      <c r="S122" s="27">
        <f>INDEX(Inputs_prices!$Q$5:$Q$16,MATCH($G122,Inputs_prices!$A$5:$A$16,0))</f>
        <v/>
      </c>
      <c r="T122" s="29">
        <f>INDEX(EF_GHG!$E$4:$E$1000,MATCH(Settings!$C$4&amp;"|"&amp;$B122&amp;"|"&amp;$H122,EF_GHG!$A$4:$A$1000,0))</f>
        <v/>
      </c>
      <c r="U122" s="47">
        <f>INDEX(EnergyCons!$F$4:$F$5000,MATCH(Settings!$C$4&amp;"|"&amp;Settings!$C$7&amp;"|"&amp;$C122&amp;"|"&amp;$B122,EnergyCons!$A$4:$A$5000,0))</f>
        <v/>
      </c>
    </row>
    <row r="123">
      <c r="A123" s="5">
        <f>$B123&amp;"|"&amp;$C123</f>
        <v/>
      </c>
      <c r="B123" s="8" t="inlineStr">
        <is>
          <t>oop</t>
        </is>
      </c>
      <c r="C123" s="8" t="inlineStr">
        <is>
          <t>ftr</t>
        </is>
      </c>
      <c r="D123" s="5">
        <f>INDEX(Mapping!$D$5:$D$20,MATCH($C123,Mapping!$A$5:$A$20,0))</f>
        <v/>
      </c>
      <c r="E123" s="5">
        <f>INDEX(Mapping!$C$30:$C$37,MATCH($B123,Mapping!$A$30:$A$37,0))</f>
        <v/>
      </c>
      <c r="F123" s="5">
        <f>INDEX(Mapping!$D$30:$D$37,MATCH($B123,Mapping!$A$30:$A$37,0))</f>
        <v/>
      </c>
      <c r="G123" s="5">
        <f>$B123&amp;"."&amp;IF(INDEX(Mapping!$E$30:$E$37,MATCH($B123,Mapping!$A$30:$A$37,0))="sub",INDEX(Mapping!$F$5:$F$20,MATCH($C123,Mapping!$A$5:$A$20,0)),"all")</f>
        <v/>
      </c>
      <c r="H123" s="5">
        <f>INDEX(Mapping!$E$5:$E$20,MATCH($C123,Mapping!$A$5:$A$20,0))</f>
        <v/>
      </c>
      <c r="I123" s="5">
        <f>INDEX(Mapping!$G$30:$G$37,MATCH($B123,Mapping!$A$30:$A$37,0))</f>
        <v/>
      </c>
      <c r="J123" s="5">
        <f>INDEX(Mapping!$H$30:$H$37,MATCH($B123,Mapping!$A$30:$A$37,0))</f>
        <v/>
      </c>
      <c r="K123" s="5">
        <f>INDEX(Mapping!$H$5:$H$20,MATCH($C123,Mapping!$A$5:$A$20,0))</f>
        <v/>
      </c>
      <c r="L123" s="5">
        <f>INDEX(Mapping!$E$45:$E$58,MATCH($G123,Mapping!$A$45:$A$58,0))</f>
        <v/>
      </c>
      <c r="M123" s="5">
        <f>INDEX(Mapping!$D$62:$D$65,MATCH(INDEX(Mapping!$G$5:$G$20,MATCH($C123,Mapping!$A$5:$A$20,0)),Mapping!$A$62:$A$65,0))</f>
        <v/>
      </c>
      <c r="N123" s="36">
        <f>INDEX(Elasticities!$F$4:$I$200,MATCH("inc|"&amp;$E123&amp;"|"&amp;$D123,Elasticities!$A$4:$A$200,0),MATCH(Settings!$C$6,Elasticities!$F$3:$I$3,0))</f>
        <v/>
      </c>
      <c r="O123" s="36">
        <f>INDEX(Elasticities!$F$4:$I$200,MATCH("usg|"&amp;$E123&amp;"|"&amp;$D123,Elasticities!$A$4:$A$200,0),MATCH(Settings!$C$6,Elasticities!$F$3:$I$3,0))</f>
        <v/>
      </c>
      <c r="P123" s="36">
        <f>INDEX(Elasticities!$F$4:$I$200,MATCH("eff|"&amp;$E123&amp;"|"&amp;$D123,Elasticities!$A$4:$A$200,0),MATCH(Settings!$C$6,Elasticities!$F$3:$I$3,0))</f>
        <v/>
      </c>
      <c r="Q123" s="27">
        <f>INDEX(Elasticities!$F$4:$I$200,MATCH("aei|"&amp;$F123&amp;"|"&amp;$D123,Elasticities!$A$4:$A$200,0),MATCH(Settings!$C$6,Elasticities!$F$3:$I$3,0))</f>
        <v/>
      </c>
      <c r="R123" s="5">
        <f>INDEX(Inputs_prices!$E$5:$E$16,MATCH($G123,Inputs_prices!$A$5:$A$16,0))</f>
        <v/>
      </c>
      <c r="S123" s="27">
        <f>INDEX(Inputs_prices!$Q$5:$Q$16,MATCH($G123,Inputs_prices!$A$5:$A$16,0))</f>
        <v/>
      </c>
      <c r="T123" s="29">
        <f>INDEX(EF_GHG!$E$4:$E$1000,MATCH(Settings!$C$4&amp;"|"&amp;$B123&amp;"|"&amp;$H123,EF_GHG!$A$4:$A$1000,0))</f>
        <v/>
      </c>
      <c r="U123" s="47">
        <f>INDEX(EnergyCons!$F$4:$F$5000,MATCH(Settings!$C$4&amp;"|"&amp;Settings!$C$7&amp;"|"&amp;$C123&amp;"|"&amp;$B123,EnergyCons!$A$4:$A$5000,0))</f>
        <v/>
      </c>
    </row>
    <row r="124">
      <c r="A124" s="5">
        <f>$B124&amp;"|"&amp;$C124</f>
        <v/>
      </c>
      <c r="B124" s="8" t="inlineStr">
        <is>
          <t>bio</t>
        </is>
      </c>
      <c r="C124" s="8" t="inlineStr">
        <is>
          <t>ftr</t>
        </is>
      </c>
      <c r="D124" s="5">
        <f>INDEX(Mapping!$D$5:$D$20,MATCH($C124,Mapping!$A$5:$A$20,0))</f>
        <v/>
      </c>
      <c r="E124" s="5">
        <f>INDEX(Mapping!$C$30:$C$37,MATCH($B124,Mapping!$A$30:$A$37,0))</f>
        <v/>
      </c>
      <c r="F124" s="5">
        <f>INDEX(Mapping!$D$30:$D$37,MATCH($B124,Mapping!$A$30:$A$37,0))</f>
        <v/>
      </c>
      <c r="G124" s="5">
        <f>$B124&amp;"."&amp;IF(INDEX(Mapping!$E$30:$E$37,MATCH($B124,Mapping!$A$30:$A$37,0))="sub",INDEX(Mapping!$F$5:$F$20,MATCH($C124,Mapping!$A$5:$A$20,0)),"all")</f>
        <v/>
      </c>
      <c r="H124" s="5">
        <f>INDEX(Mapping!$E$5:$E$20,MATCH($C124,Mapping!$A$5:$A$20,0))</f>
        <v/>
      </c>
      <c r="I124" s="5">
        <f>INDEX(Mapping!$G$30:$G$37,MATCH($B124,Mapping!$A$30:$A$37,0))</f>
        <v/>
      </c>
      <c r="J124" s="5">
        <f>INDEX(Mapping!$H$30:$H$37,MATCH($B124,Mapping!$A$30:$A$37,0))</f>
        <v/>
      </c>
      <c r="K124" s="5">
        <f>INDEX(Mapping!$H$5:$H$20,MATCH($C124,Mapping!$A$5:$A$20,0))</f>
        <v/>
      </c>
      <c r="L124" s="5">
        <f>INDEX(Mapping!$E$45:$E$58,MATCH($G124,Mapping!$A$45:$A$58,0))</f>
        <v/>
      </c>
      <c r="M124" s="5">
        <f>INDEX(Mapping!$D$62:$D$65,MATCH(INDEX(Mapping!$G$5:$G$20,MATCH($C124,Mapping!$A$5:$A$20,0)),Mapping!$A$62:$A$65,0))</f>
        <v/>
      </c>
      <c r="N124" s="36">
        <f>INDEX(Elasticities!$F$4:$I$200,MATCH("inc|"&amp;$E124&amp;"|"&amp;$D124,Elasticities!$A$4:$A$200,0),MATCH(Settings!$C$6,Elasticities!$F$3:$I$3,0))</f>
        <v/>
      </c>
      <c r="O124" s="36">
        <f>INDEX(Elasticities!$F$4:$I$200,MATCH("usg|"&amp;$E124&amp;"|"&amp;$D124,Elasticities!$A$4:$A$200,0),MATCH(Settings!$C$6,Elasticities!$F$3:$I$3,0))</f>
        <v/>
      </c>
      <c r="P124" s="36">
        <f>INDEX(Elasticities!$F$4:$I$200,MATCH("eff|"&amp;$E124&amp;"|"&amp;$D124,Elasticities!$A$4:$A$200,0),MATCH(Settings!$C$6,Elasticities!$F$3:$I$3,0))</f>
        <v/>
      </c>
      <c r="Q124" s="27">
        <f>INDEX(Elasticities!$F$4:$I$200,MATCH("aei|"&amp;$F124&amp;"|"&amp;$D124,Elasticities!$A$4:$A$200,0),MATCH(Settings!$C$6,Elasticities!$F$3:$I$3,0))</f>
        <v/>
      </c>
      <c r="R124" s="5">
        <f>INDEX(Inputs_prices!$E$5:$E$16,MATCH($G124,Inputs_prices!$A$5:$A$16,0))</f>
        <v/>
      </c>
      <c r="S124" s="27">
        <f>INDEX(Inputs_prices!$Q$5:$Q$16,MATCH($G124,Inputs_prices!$A$5:$A$16,0))</f>
        <v/>
      </c>
      <c r="T124" s="29">
        <f>INDEX(EF_GHG!$E$4:$E$1000,MATCH(Settings!$C$4&amp;"|"&amp;$B124&amp;"|"&amp;$H124,EF_GHG!$A$4:$A$1000,0))</f>
        <v/>
      </c>
      <c r="U124" s="47">
        <f>INDEX(EnergyCons!$F$4:$F$5000,MATCH(Settings!$C$4&amp;"|"&amp;Settings!$C$7&amp;"|"&amp;$C124&amp;"|"&amp;$B124,EnergyCons!$A$4:$A$5000,0))</f>
        <v/>
      </c>
    </row>
    <row r="125">
      <c r="A125" s="5">
        <f>$B125&amp;"|"&amp;$C125</f>
        <v/>
      </c>
      <c r="B125" s="8" t="inlineStr">
        <is>
          <t>coa</t>
        </is>
      </c>
      <c r="C125" s="8" t="inlineStr">
        <is>
          <t>oen</t>
        </is>
      </c>
      <c r="D125" s="5">
        <f>INDEX(Mapping!$D$5:$D$20,MATCH($C125,Mapping!$A$5:$A$20,0))</f>
        <v/>
      </c>
      <c r="E125" s="5">
        <f>INDEX(Mapping!$C$30:$C$37,MATCH($B125,Mapping!$A$30:$A$37,0))</f>
        <v/>
      </c>
      <c r="F125" s="5">
        <f>INDEX(Mapping!$D$30:$D$37,MATCH($B125,Mapping!$A$30:$A$37,0))</f>
        <v/>
      </c>
      <c r="G125" s="5">
        <f>$B125&amp;"."&amp;IF(INDEX(Mapping!$E$30:$E$37,MATCH($B125,Mapping!$A$30:$A$37,0))="sub",INDEX(Mapping!$F$5:$F$20,MATCH($C125,Mapping!$A$5:$A$20,0)),"all")</f>
        <v/>
      </c>
      <c r="H125" s="5">
        <f>INDEX(Mapping!$E$5:$E$20,MATCH($C125,Mapping!$A$5:$A$20,0))</f>
        <v/>
      </c>
      <c r="I125" s="5">
        <f>INDEX(Mapping!$G$30:$G$37,MATCH($B125,Mapping!$A$30:$A$37,0))</f>
        <v/>
      </c>
      <c r="J125" s="5">
        <f>INDEX(Mapping!$H$30:$H$37,MATCH($B125,Mapping!$A$30:$A$37,0))</f>
        <v/>
      </c>
      <c r="K125" s="5">
        <f>INDEX(Mapping!$H$5:$H$20,MATCH($C125,Mapping!$A$5:$A$20,0))</f>
        <v/>
      </c>
      <c r="L125" s="5">
        <f>INDEX(Mapping!$E$45:$E$58,MATCH($G125,Mapping!$A$45:$A$58,0))</f>
        <v/>
      </c>
      <c r="M125" s="5">
        <f>INDEX(Mapping!$D$62:$D$65,MATCH(INDEX(Mapping!$G$5:$G$20,MATCH($C125,Mapping!$A$5:$A$20,0)),Mapping!$A$62:$A$65,0))</f>
        <v/>
      </c>
      <c r="N125" s="36">
        <f>INDEX(Elasticities!$F$4:$I$200,MATCH("inc|"&amp;$E125&amp;"|"&amp;$D125,Elasticities!$A$4:$A$200,0),MATCH(Settings!$C$6,Elasticities!$F$3:$I$3,0))</f>
        <v/>
      </c>
      <c r="O125" s="36">
        <f>INDEX(Elasticities!$F$4:$I$200,MATCH("usg|"&amp;$E125&amp;"|"&amp;$D125,Elasticities!$A$4:$A$200,0),MATCH(Settings!$C$6,Elasticities!$F$3:$I$3,0))</f>
        <v/>
      </c>
      <c r="P125" s="36">
        <f>INDEX(Elasticities!$F$4:$I$200,MATCH("eff|"&amp;$E125&amp;"|"&amp;$D125,Elasticities!$A$4:$A$200,0),MATCH(Settings!$C$6,Elasticities!$F$3:$I$3,0))</f>
        <v/>
      </c>
      <c r="Q125" s="27">
        <f>INDEX(Elasticities!$F$4:$I$200,MATCH("aei|"&amp;$F125&amp;"|"&amp;$D125,Elasticities!$A$4:$A$200,0),MATCH(Settings!$C$6,Elasticities!$F$3:$I$3,0))</f>
        <v/>
      </c>
      <c r="R125" s="5">
        <f>INDEX(Inputs_prices!$E$5:$E$16,MATCH($G125,Inputs_prices!$A$5:$A$16,0))</f>
        <v/>
      </c>
      <c r="S125" s="27">
        <f>INDEX(Inputs_prices!$Q$5:$Q$16,MATCH($G125,Inputs_prices!$A$5:$A$16,0))</f>
        <v/>
      </c>
      <c r="T125" s="29">
        <f>INDEX(EF_GHG!$E$4:$E$1000,MATCH(Settings!$C$4&amp;"|"&amp;$B125&amp;"|"&amp;$H125,EF_GHG!$A$4:$A$1000,0))</f>
        <v/>
      </c>
      <c r="U125" s="47">
        <f>INDEX(EnergyCons!$F$4:$F$5000,MATCH(Settings!$C$4&amp;"|"&amp;Settings!$C$7&amp;"|"&amp;$C125&amp;"|"&amp;$B125,EnergyCons!$A$4:$A$5000,0))</f>
        <v/>
      </c>
    </row>
    <row r="126">
      <c r="A126" s="5">
        <f>$B126&amp;"|"&amp;$C126</f>
        <v/>
      </c>
      <c r="B126" s="8" t="inlineStr">
        <is>
          <t>nga</t>
        </is>
      </c>
      <c r="C126" s="8" t="inlineStr">
        <is>
          <t>oen</t>
        </is>
      </c>
      <c r="D126" s="5">
        <f>INDEX(Mapping!$D$5:$D$20,MATCH($C126,Mapping!$A$5:$A$20,0))</f>
        <v/>
      </c>
      <c r="E126" s="5">
        <f>INDEX(Mapping!$C$30:$C$37,MATCH($B126,Mapping!$A$30:$A$37,0))</f>
        <v/>
      </c>
      <c r="F126" s="5">
        <f>INDEX(Mapping!$D$30:$D$37,MATCH($B126,Mapping!$A$30:$A$37,0))</f>
        <v/>
      </c>
      <c r="G126" s="5">
        <f>$B126&amp;"."&amp;IF(INDEX(Mapping!$E$30:$E$37,MATCH($B126,Mapping!$A$30:$A$37,0))="sub",INDEX(Mapping!$F$5:$F$20,MATCH($C126,Mapping!$A$5:$A$20,0)),"all")</f>
        <v/>
      </c>
      <c r="H126" s="5">
        <f>INDEX(Mapping!$E$5:$E$20,MATCH($C126,Mapping!$A$5:$A$20,0))</f>
        <v/>
      </c>
      <c r="I126" s="5">
        <f>INDEX(Mapping!$G$30:$G$37,MATCH($B126,Mapping!$A$30:$A$37,0))</f>
        <v/>
      </c>
      <c r="J126" s="5">
        <f>INDEX(Mapping!$H$30:$H$37,MATCH($B126,Mapping!$A$30:$A$37,0))</f>
        <v/>
      </c>
      <c r="K126" s="5">
        <f>INDEX(Mapping!$H$5:$H$20,MATCH($C126,Mapping!$A$5:$A$20,0))</f>
        <v/>
      </c>
      <c r="L126" s="5">
        <f>INDEX(Mapping!$E$45:$E$58,MATCH($G126,Mapping!$A$45:$A$58,0))</f>
        <v/>
      </c>
      <c r="M126" s="5">
        <f>INDEX(Mapping!$D$62:$D$65,MATCH(INDEX(Mapping!$G$5:$G$20,MATCH($C126,Mapping!$A$5:$A$20,0)),Mapping!$A$62:$A$65,0))</f>
        <v/>
      </c>
      <c r="N126" s="36">
        <f>INDEX(Elasticities!$F$4:$I$200,MATCH("inc|"&amp;$E126&amp;"|"&amp;$D126,Elasticities!$A$4:$A$200,0),MATCH(Settings!$C$6,Elasticities!$F$3:$I$3,0))</f>
        <v/>
      </c>
      <c r="O126" s="36">
        <f>INDEX(Elasticities!$F$4:$I$200,MATCH("usg|"&amp;$E126&amp;"|"&amp;$D126,Elasticities!$A$4:$A$200,0),MATCH(Settings!$C$6,Elasticities!$F$3:$I$3,0))</f>
        <v/>
      </c>
      <c r="P126" s="36">
        <f>INDEX(Elasticities!$F$4:$I$200,MATCH("eff|"&amp;$E126&amp;"|"&amp;$D126,Elasticities!$A$4:$A$200,0),MATCH(Settings!$C$6,Elasticities!$F$3:$I$3,0))</f>
        <v/>
      </c>
      <c r="Q126" s="27">
        <f>INDEX(Elasticities!$F$4:$I$200,MATCH("aei|"&amp;$F126&amp;"|"&amp;$D126,Elasticities!$A$4:$A$200,0),MATCH(Settings!$C$6,Elasticities!$F$3:$I$3,0))</f>
        <v/>
      </c>
      <c r="R126" s="5">
        <f>INDEX(Inputs_prices!$E$5:$E$16,MATCH($G126,Inputs_prices!$A$5:$A$16,0))</f>
        <v/>
      </c>
      <c r="S126" s="27">
        <f>INDEX(Inputs_prices!$Q$5:$Q$16,MATCH($G126,Inputs_prices!$A$5:$A$16,0))</f>
        <v/>
      </c>
      <c r="T126" s="29">
        <f>INDEX(EF_GHG!$E$4:$E$1000,MATCH(Settings!$C$4&amp;"|"&amp;$B126&amp;"|"&amp;$H126,EF_GHG!$A$4:$A$1000,0))</f>
        <v/>
      </c>
      <c r="U126" s="47">
        <f>INDEX(EnergyCons!$F$4:$F$5000,MATCH(Settings!$C$4&amp;"|"&amp;Settings!$C$7&amp;"|"&amp;$C126&amp;"|"&amp;$B126,EnergyCons!$A$4:$A$5000,0))</f>
        <v/>
      </c>
    </row>
    <row r="127">
      <c r="A127" s="5">
        <f>$B127&amp;"|"&amp;$C127</f>
        <v/>
      </c>
      <c r="B127" s="8" t="inlineStr">
        <is>
          <t>gso</t>
        </is>
      </c>
      <c r="C127" s="8" t="inlineStr">
        <is>
          <t>oen</t>
        </is>
      </c>
      <c r="D127" s="5">
        <f>INDEX(Mapping!$D$5:$D$20,MATCH($C127,Mapping!$A$5:$A$20,0))</f>
        <v/>
      </c>
      <c r="E127" s="5">
        <f>INDEX(Mapping!$C$30:$C$37,MATCH($B127,Mapping!$A$30:$A$37,0))</f>
        <v/>
      </c>
      <c r="F127" s="5">
        <f>INDEX(Mapping!$D$30:$D$37,MATCH($B127,Mapping!$A$30:$A$37,0))</f>
        <v/>
      </c>
      <c r="G127" s="5">
        <f>$B127&amp;"."&amp;IF(INDEX(Mapping!$E$30:$E$37,MATCH($B127,Mapping!$A$30:$A$37,0))="sub",INDEX(Mapping!$F$5:$F$20,MATCH($C127,Mapping!$A$5:$A$20,0)),"all")</f>
        <v/>
      </c>
      <c r="H127" s="5">
        <f>INDEX(Mapping!$E$5:$E$20,MATCH($C127,Mapping!$A$5:$A$20,0))</f>
        <v/>
      </c>
      <c r="I127" s="5">
        <f>INDEX(Mapping!$G$30:$G$37,MATCH($B127,Mapping!$A$30:$A$37,0))</f>
        <v/>
      </c>
      <c r="J127" s="5">
        <f>INDEX(Mapping!$H$30:$H$37,MATCH($B127,Mapping!$A$30:$A$37,0))</f>
        <v/>
      </c>
      <c r="K127" s="5">
        <f>INDEX(Mapping!$H$5:$H$20,MATCH($C127,Mapping!$A$5:$A$20,0))</f>
        <v/>
      </c>
      <c r="L127" s="5">
        <f>INDEX(Mapping!$E$45:$E$58,MATCH($G127,Mapping!$A$45:$A$58,0))</f>
        <v/>
      </c>
      <c r="M127" s="5">
        <f>INDEX(Mapping!$D$62:$D$65,MATCH(INDEX(Mapping!$G$5:$G$20,MATCH($C127,Mapping!$A$5:$A$20,0)),Mapping!$A$62:$A$65,0))</f>
        <v/>
      </c>
      <c r="N127" s="36">
        <f>INDEX(Elasticities!$F$4:$I$200,MATCH("inc|"&amp;$E127&amp;"|"&amp;$D127,Elasticities!$A$4:$A$200,0),MATCH(Settings!$C$6,Elasticities!$F$3:$I$3,0))</f>
        <v/>
      </c>
      <c r="O127" s="36">
        <f>INDEX(Elasticities!$F$4:$I$200,MATCH("usg|"&amp;$E127&amp;"|"&amp;$D127,Elasticities!$A$4:$A$200,0),MATCH(Settings!$C$6,Elasticities!$F$3:$I$3,0))</f>
        <v/>
      </c>
      <c r="P127" s="36">
        <f>INDEX(Elasticities!$F$4:$I$200,MATCH("eff|"&amp;$E127&amp;"|"&amp;$D127,Elasticities!$A$4:$A$200,0),MATCH(Settings!$C$6,Elasticities!$F$3:$I$3,0))</f>
        <v/>
      </c>
      <c r="Q127" s="27">
        <f>INDEX(Elasticities!$F$4:$I$200,MATCH("aei|"&amp;$F127&amp;"|"&amp;$D127,Elasticities!$A$4:$A$200,0),MATCH(Settings!$C$6,Elasticities!$F$3:$I$3,0))</f>
        <v/>
      </c>
      <c r="R127" s="5">
        <f>INDEX(Inputs_prices!$E$5:$E$16,MATCH($G127,Inputs_prices!$A$5:$A$16,0))</f>
        <v/>
      </c>
      <c r="S127" s="27">
        <f>INDEX(Inputs_prices!$Q$5:$Q$16,MATCH($G127,Inputs_prices!$A$5:$A$16,0))</f>
        <v/>
      </c>
      <c r="T127" s="29">
        <f>INDEX(EF_GHG!$E$4:$E$1000,MATCH(Settings!$C$4&amp;"|"&amp;$B127&amp;"|"&amp;$H127,EF_GHG!$A$4:$A$1000,0))</f>
        <v/>
      </c>
      <c r="U127" s="47">
        <f>INDEX(EnergyCons!$F$4:$F$5000,MATCH(Settings!$C$4&amp;"|"&amp;Settings!$C$7&amp;"|"&amp;$C127&amp;"|"&amp;$B127,EnergyCons!$A$4:$A$5000,0))</f>
        <v/>
      </c>
    </row>
    <row r="128">
      <c r="A128" s="5">
        <f>$B128&amp;"|"&amp;$C128</f>
        <v/>
      </c>
      <c r="B128" s="8" t="inlineStr">
        <is>
          <t>die</t>
        </is>
      </c>
      <c r="C128" s="8" t="inlineStr">
        <is>
          <t>oen</t>
        </is>
      </c>
      <c r="D128" s="5">
        <f>INDEX(Mapping!$D$5:$D$20,MATCH($C128,Mapping!$A$5:$A$20,0))</f>
        <v/>
      </c>
      <c r="E128" s="5">
        <f>INDEX(Mapping!$C$30:$C$37,MATCH($B128,Mapping!$A$30:$A$37,0))</f>
        <v/>
      </c>
      <c r="F128" s="5">
        <f>INDEX(Mapping!$D$30:$D$37,MATCH($B128,Mapping!$A$30:$A$37,0))</f>
        <v/>
      </c>
      <c r="G128" s="5">
        <f>$B128&amp;"."&amp;IF(INDEX(Mapping!$E$30:$E$37,MATCH($B128,Mapping!$A$30:$A$37,0))="sub",INDEX(Mapping!$F$5:$F$20,MATCH($C128,Mapping!$A$5:$A$20,0)),"all")</f>
        <v/>
      </c>
      <c r="H128" s="5">
        <f>INDEX(Mapping!$E$5:$E$20,MATCH($C128,Mapping!$A$5:$A$20,0))</f>
        <v/>
      </c>
      <c r="I128" s="5">
        <f>INDEX(Mapping!$G$30:$G$37,MATCH($B128,Mapping!$A$30:$A$37,0))</f>
        <v/>
      </c>
      <c r="J128" s="5">
        <f>INDEX(Mapping!$H$30:$H$37,MATCH($B128,Mapping!$A$30:$A$37,0))</f>
        <v/>
      </c>
      <c r="K128" s="5">
        <f>INDEX(Mapping!$H$5:$H$20,MATCH($C128,Mapping!$A$5:$A$20,0))</f>
        <v/>
      </c>
      <c r="L128" s="5">
        <f>INDEX(Mapping!$E$45:$E$58,MATCH($G128,Mapping!$A$45:$A$58,0))</f>
        <v/>
      </c>
      <c r="M128" s="5">
        <f>INDEX(Mapping!$D$62:$D$65,MATCH(INDEX(Mapping!$G$5:$G$20,MATCH($C128,Mapping!$A$5:$A$20,0)),Mapping!$A$62:$A$65,0))</f>
        <v/>
      </c>
      <c r="N128" s="36">
        <f>INDEX(Elasticities!$F$4:$I$200,MATCH("inc|"&amp;$E128&amp;"|"&amp;$D128,Elasticities!$A$4:$A$200,0),MATCH(Settings!$C$6,Elasticities!$F$3:$I$3,0))</f>
        <v/>
      </c>
      <c r="O128" s="36">
        <f>INDEX(Elasticities!$F$4:$I$200,MATCH("usg|"&amp;$E128&amp;"|"&amp;$D128,Elasticities!$A$4:$A$200,0),MATCH(Settings!$C$6,Elasticities!$F$3:$I$3,0))</f>
        <v/>
      </c>
      <c r="P128" s="36">
        <f>INDEX(Elasticities!$F$4:$I$200,MATCH("eff|"&amp;$E128&amp;"|"&amp;$D128,Elasticities!$A$4:$A$200,0),MATCH(Settings!$C$6,Elasticities!$F$3:$I$3,0))</f>
        <v/>
      </c>
      <c r="Q128" s="27">
        <f>INDEX(Elasticities!$F$4:$I$200,MATCH("aei|"&amp;$F128&amp;"|"&amp;$D128,Elasticities!$A$4:$A$200,0),MATCH(Settings!$C$6,Elasticities!$F$3:$I$3,0))</f>
        <v/>
      </c>
      <c r="R128" s="5">
        <f>INDEX(Inputs_prices!$E$5:$E$16,MATCH($G128,Inputs_prices!$A$5:$A$16,0))</f>
        <v/>
      </c>
      <c r="S128" s="27">
        <f>INDEX(Inputs_prices!$Q$5:$Q$16,MATCH($G128,Inputs_prices!$A$5:$A$16,0))</f>
        <v/>
      </c>
      <c r="T128" s="29">
        <f>INDEX(EF_GHG!$E$4:$E$1000,MATCH(Settings!$C$4&amp;"|"&amp;$B128&amp;"|"&amp;$H128,EF_GHG!$A$4:$A$1000,0))</f>
        <v/>
      </c>
      <c r="U128" s="47">
        <f>INDEX(EnergyCons!$F$4:$F$5000,MATCH(Settings!$C$4&amp;"|"&amp;Settings!$C$7&amp;"|"&amp;$C128&amp;"|"&amp;$B128,EnergyCons!$A$4:$A$5000,0))</f>
        <v/>
      </c>
    </row>
    <row r="129">
      <c r="A129" s="5">
        <f>$B129&amp;"|"&amp;$C129</f>
        <v/>
      </c>
      <c r="B129" s="8" t="inlineStr">
        <is>
          <t>lpg</t>
        </is>
      </c>
      <c r="C129" s="8" t="inlineStr">
        <is>
          <t>oen</t>
        </is>
      </c>
      <c r="D129" s="5">
        <f>INDEX(Mapping!$D$5:$D$20,MATCH($C129,Mapping!$A$5:$A$20,0))</f>
        <v/>
      </c>
      <c r="E129" s="5">
        <f>INDEX(Mapping!$C$30:$C$37,MATCH($B129,Mapping!$A$30:$A$37,0))</f>
        <v/>
      </c>
      <c r="F129" s="5">
        <f>INDEX(Mapping!$D$30:$D$37,MATCH($B129,Mapping!$A$30:$A$37,0))</f>
        <v/>
      </c>
      <c r="G129" s="5">
        <f>$B129&amp;"."&amp;IF(INDEX(Mapping!$E$30:$E$37,MATCH($B129,Mapping!$A$30:$A$37,0))="sub",INDEX(Mapping!$F$5:$F$20,MATCH($C129,Mapping!$A$5:$A$20,0)),"all")</f>
        <v/>
      </c>
      <c r="H129" s="5">
        <f>INDEX(Mapping!$E$5:$E$20,MATCH($C129,Mapping!$A$5:$A$20,0))</f>
        <v/>
      </c>
      <c r="I129" s="5">
        <f>INDEX(Mapping!$G$30:$G$37,MATCH($B129,Mapping!$A$30:$A$37,0))</f>
        <v/>
      </c>
      <c r="J129" s="5">
        <f>INDEX(Mapping!$H$30:$H$37,MATCH($B129,Mapping!$A$30:$A$37,0))</f>
        <v/>
      </c>
      <c r="K129" s="5">
        <f>INDEX(Mapping!$H$5:$H$20,MATCH($C129,Mapping!$A$5:$A$20,0))</f>
        <v/>
      </c>
      <c r="L129" s="5">
        <f>INDEX(Mapping!$E$45:$E$58,MATCH($G129,Mapping!$A$45:$A$58,0))</f>
        <v/>
      </c>
      <c r="M129" s="5">
        <f>INDEX(Mapping!$D$62:$D$65,MATCH(INDEX(Mapping!$G$5:$G$20,MATCH($C129,Mapping!$A$5:$A$20,0)),Mapping!$A$62:$A$65,0))</f>
        <v/>
      </c>
      <c r="N129" s="36">
        <f>INDEX(Elasticities!$F$4:$I$200,MATCH("inc|"&amp;$E129&amp;"|"&amp;$D129,Elasticities!$A$4:$A$200,0),MATCH(Settings!$C$6,Elasticities!$F$3:$I$3,0))</f>
        <v/>
      </c>
      <c r="O129" s="36">
        <f>INDEX(Elasticities!$F$4:$I$200,MATCH("usg|"&amp;$E129&amp;"|"&amp;$D129,Elasticities!$A$4:$A$200,0),MATCH(Settings!$C$6,Elasticities!$F$3:$I$3,0))</f>
        <v/>
      </c>
      <c r="P129" s="36">
        <f>INDEX(Elasticities!$F$4:$I$200,MATCH("eff|"&amp;$E129&amp;"|"&amp;$D129,Elasticities!$A$4:$A$200,0),MATCH(Settings!$C$6,Elasticities!$F$3:$I$3,0))</f>
        <v/>
      </c>
      <c r="Q129" s="27">
        <f>INDEX(Elasticities!$F$4:$I$200,MATCH("aei|"&amp;$F129&amp;"|"&amp;$D129,Elasticities!$A$4:$A$200,0),MATCH(Settings!$C$6,Elasticities!$F$3:$I$3,0))</f>
        <v/>
      </c>
      <c r="R129" s="5">
        <f>INDEX(Inputs_prices!$E$5:$E$16,MATCH($G129,Inputs_prices!$A$5:$A$16,0))</f>
        <v/>
      </c>
      <c r="S129" s="27">
        <f>INDEX(Inputs_prices!$Q$5:$Q$16,MATCH($G129,Inputs_prices!$A$5:$A$16,0))</f>
        <v/>
      </c>
      <c r="T129" s="29">
        <f>INDEX(EF_GHG!$E$4:$E$1000,MATCH(Settings!$C$4&amp;"|"&amp;$B129&amp;"|"&amp;$H129,EF_GHG!$A$4:$A$1000,0))</f>
        <v/>
      </c>
      <c r="U129" s="47">
        <f>INDEX(EnergyCons!$F$4:$F$5000,MATCH(Settings!$C$4&amp;"|"&amp;Settings!$C$7&amp;"|"&amp;$C129&amp;"|"&amp;$B129,EnergyCons!$A$4:$A$5000,0))</f>
        <v/>
      </c>
    </row>
    <row r="130">
      <c r="A130" s="5">
        <f>$B130&amp;"|"&amp;$C130</f>
        <v/>
      </c>
      <c r="B130" s="8" t="inlineStr">
        <is>
          <t>ker</t>
        </is>
      </c>
      <c r="C130" s="8" t="inlineStr">
        <is>
          <t>oen</t>
        </is>
      </c>
      <c r="D130" s="5">
        <f>INDEX(Mapping!$D$5:$D$20,MATCH($C130,Mapping!$A$5:$A$20,0))</f>
        <v/>
      </c>
      <c r="E130" s="5">
        <f>INDEX(Mapping!$C$30:$C$37,MATCH($B130,Mapping!$A$30:$A$37,0))</f>
        <v/>
      </c>
      <c r="F130" s="5">
        <f>INDEX(Mapping!$D$30:$D$37,MATCH($B130,Mapping!$A$30:$A$37,0))</f>
        <v/>
      </c>
      <c r="G130" s="5">
        <f>$B130&amp;"."&amp;IF(INDEX(Mapping!$E$30:$E$37,MATCH($B130,Mapping!$A$30:$A$37,0))="sub",INDEX(Mapping!$F$5:$F$20,MATCH($C130,Mapping!$A$5:$A$20,0)),"all")</f>
        <v/>
      </c>
      <c r="H130" s="5">
        <f>INDEX(Mapping!$E$5:$E$20,MATCH($C130,Mapping!$A$5:$A$20,0))</f>
        <v/>
      </c>
      <c r="I130" s="5">
        <f>INDEX(Mapping!$G$30:$G$37,MATCH($B130,Mapping!$A$30:$A$37,0))</f>
        <v/>
      </c>
      <c r="J130" s="5">
        <f>INDEX(Mapping!$H$30:$H$37,MATCH($B130,Mapping!$A$30:$A$37,0))</f>
        <v/>
      </c>
      <c r="K130" s="5">
        <f>INDEX(Mapping!$H$5:$H$20,MATCH($C130,Mapping!$A$5:$A$20,0))</f>
        <v/>
      </c>
      <c r="L130" s="5">
        <f>INDEX(Mapping!$E$45:$E$58,MATCH($G130,Mapping!$A$45:$A$58,0))</f>
        <v/>
      </c>
      <c r="M130" s="5">
        <f>INDEX(Mapping!$D$62:$D$65,MATCH(INDEX(Mapping!$G$5:$G$20,MATCH($C130,Mapping!$A$5:$A$20,0)),Mapping!$A$62:$A$65,0))</f>
        <v/>
      </c>
      <c r="N130" s="36">
        <f>INDEX(Elasticities!$F$4:$I$200,MATCH("inc|"&amp;$E130&amp;"|"&amp;$D130,Elasticities!$A$4:$A$200,0),MATCH(Settings!$C$6,Elasticities!$F$3:$I$3,0))</f>
        <v/>
      </c>
      <c r="O130" s="36">
        <f>INDEX(Elasticities!$F$4:$I$200,MATCH("usg|"&amp;$E130&amp;"|"&amp;$D130,Elasticities!$A$4:$A$200,0),MATCH(Settings!$C$6,Elasticities!$F$3:$I$3,0))</f>
        <v/>
      </c>
      <c r="P130" s="36">
        <f>INDEX(Elasticities!$F$4:$I$200,MATCH("eff|"&amp;$E130&amp;"|"&amp;$D130,Elasticities!$A$4:$A$200,0),MATCH(Settings!$C$6,Elasticities!$F$3:$I$3,0))</f>
        <v/>
      </c>
      <c r="Q130" s="27">
        <f>INDEX(Elasticities!$F$4:$I$200,MATCH("aei|"&amp;$F130&amp;"|"&amp;$D130,Elasticities!$A$4:$A$200,0),MATCH(Settings!$C$6,Elasticities!$F$3:$I$3,0))</f>
        <v/>
      </c>
      <c r="R130" s="5">
        <f>INDEX(Inputs_prices!$E$5:$E$16,MATCH($G130,Inputs_prices!$A$5:$A$16,0))</f>
        <v/>
      </c>
      <c r="S130" s="27">
        <f>INDEX(Inputs_prices!$Q$5:$Q$16,MATCH($G130,Inputs_prices!$A$5:$A$16,0))</f>
        <v/>
      </c>
      <c r="T130" s="29">
        <f>INDEX(EF_GHG!$E$4:$E$1000,MATCH(Settings!$C$4&amp;"|"&amp;$B130&amp;"|"&amp;$H130,EF_GHG!$A$4:$A$1000,0))</f>
        <v/>
      </c>
      <c r="U130" s="47">
        <f>INDEX(EnergyCons!$F$4:$F$5000,MATCH(Settings!$C$4&amp;"|"&amp;Settings!$C$7&amp;"|"&amp;$C130&amp;"|"&amp;$B130,EnergyCons!$A$4:$A$5000,0))</f>
        <v/>
      </c>
    </row>
    <row r="131">
      <c r="A131" s="5">
        <f>$B131&amp;"|"&amp;$C131</f>
        <v/>
      </c>
      <c r="B131" s="8" t="inlineStr">
        <is>
          <t>oop</t>
        </is>
      </c>
      <c r="C131" s="8" t="inlineStr">
        <is>
          <t>oen</t>
        </is>
      </c>
      <c r="D131" s="5">
        <f>INDEX(Mapping!$D$5:$D$20,MATCH($C131,Mapping!$A$5:$A$20,0))</f>
        <v/>
      </c>
      <c r="E131" s="5">
        <f>INDEX(Mapping!$C$30:$C$37,MATCH($B131,Mapping!$A$30:$A$37,0))</f>
        <v/>
      </c>
      <c r="F131" s="5">
        <f>INDEX(Mapping!$D$30:$D$37,MATCH($B131,Mapping!$A$30:$A$37,0))</f>
        <v/>
      </c>
      <c r="G131" s="5">
        <f>$B131&amp;"."&amp;IF(INDEX(Mapping!$E$30:$E$37,MATCH($B131,Mapping!$A$30:$A$37,0))="sub",INDEX(Mapping!$F$5:$F$20,MATCH($C131,Mapping!$A$5:$A$20,0)),"all")</f>
        <v/>
      </c>
      <c r="H131" s="5">
        <f>INDEX(Mapping!$E$5:$E$20,MATCH($C131,Mapping!$A$5:$A$20,0))</f>
        <v/>
      </c>
      <c r="I131" s="5">
        <f>INDEX(Mapping!$G$30:$G$37,MATCH($B131,Mapping!$A$30:$A$37,0))</f>
        <v/>
      </c>
      <c r="J131" s="5">
        <f>INDEX(Mapping!$H$30:$H$37,MATCH($B131,Mapping!$A$30:$A$37,0))</f>
        <v/>
      </c>
      <c r="K131" s="5">
        <f>INDEX(Mapping!$H$5:$H$20,MATCH($C131,Mapping!$A$5:$A$20,0))</f>
        <v/>
      </c>
      <c r="L131" s="5">
        <f>INDEX(Mapping!$E$45:$E$58,MATCH($G131,Mapping!$A$45:$A$58,0))</f>
        <v/>
      </c>
      <c r="M131" s="5">
        <f>INDEX(Mapping!$D$62:$D$65,MATCH(INDEX(Mapping!$G$5:$G$20,MATCH($C131,Mapping!$A$5:$A$20,0)),Mapping!$A$62:$A$65,0))</f>
        <v/>
      </c>
      <c r="N131" s="36">
        <f>INDEX(Elasticities!$F$4:$I$200,MATCH("inc|"&amp;$E131&amp;"|"&amp;$D131,Elasticities!$A$4:$A$200,0),MATCH(Settings!$C$6,Elasticities!$F$3:$I$3,0))</f>
        <v/>
      </c>
      <c r="O131" s="36">
        <f>INDEX(Elasticities!$F$4:$I$200,MATCH("usg|"&amp;$E131&amp;"|"&amp;$D131,Elasticities!$A$4:$A$200,0),MATCH(Settings!$C$6,Elasticities!$F$3:$I$3,0))</f>
        <v/>
      </c>
      <c r="P131" s="36">
        <f>INDEX(Elasticities!$F$4:$I$200,MATCH("eff|"&amp;$E131&amp;"|"&amp;$D131,Elasticities!$A$4:$A$200,0),MATCH(Settings!$C$6,Elasticities!$F$3:$I$3,0))</f>
        <v/>
      </c>
      <c r="Q131" s="27">
        <f>INDEX(Elasticities!$F$4:$I$200,MATCH("aei|"&amp;$F131&amp;"|"&amp;$D131,Elasticities!$A$4:$A$200,0),MATCH(Settings!$C$6,Elasticities!$F$3:$I$3,0))</f>
        <v/>
      </c>
      <c r="R131" s="5">
        <f>INDEX(Inputs_prices!$E$5:$E$16,MATCH($G131,Inputs_prices!$A$5:$A$16,0))</f>
        <v/>
      </c>
      <c r="S131" s="27">
        <f>INDEX(Inputs_prices!$Q$5:$Q$16,MATCH($G131,Inputs_prices!$A$5:$A$16,0))</f>
        <v/>
      </c>
      <c r="T131" s="29">
        <f>INDEX(EF_GHG!$E$4:$E$1000,MATCH(Settings!$C$4&amp;"|"&amp;$B131&amp;"|"&amp;$H131,EF_GHG!$A$4:$A$1000,0))</f>
        <v/>
      </c>
      <c r="U131" s="47">
        <f>INDEX(EnergyCons!$F$4:$F$5000,MATCH(Settings!$C$4&amp;"|"&amp;Settings!$C$7&amp;"|"&amp;$C131&amp;"|"&amp;$B131,EnergyCons!$A$4:$A$5000,0))</f>
        <v/>
      </c>
    </row>
    <row r="132">
      <c r="A132" s="5">
        <f>$B132&amp;"|"&amp;$C132</f>
        <v/>
      </c>
      <c r="B132" s="8" t="inlineStr">
        <is>
          <t>bio</t>
        </is>
      </c>
      <c r="C132" s="8" t="inlineStr">
        <is>
          <t>oen</t>
        </is>
      </c>
      <c r="D132" s="5">
        <f>INDEX(Mapping!$D$5:$D$20,MATCH($C132,Mapping!$A$5:$A$20,0))</f>
        <v/>
      </c>
      <c r="E132" s="5">
        <f>INDEX(Mapping!$C$30:$C$37,MATCH($B132,Mapping!$A$30:$A$37,0))</f>
        <v/>
      </c>
      <c r="F132" s="5">
        <f>INDEX(Mapping!$D$30:$D$37,MATCH($B132,Mapping!$A$30:$A$37,0))</f>
        <v/>
      </c>
      <c r="G132" s="5">
        <f>$B132&amp;"."&amp;IF(INDEX(Mapping!$E$30:$E$37,MATCH($B132,Mapping!$A$30:$A$37,0))="sub",INDEX(Mapping!$F$5:$F$20,MATCH($C132,Mapping!$A$5:$A$20,0)),"all")</f>
        <v/>
      </c>
      <c r="H132" s="5">
        <f>INDEX(Mapping!$E$5:$E$20,MATCH($C132,Mapping!$A$5:$A$20,0))</f>
        <v/>
      </c>
      <c r="I132" s="5">
        <f>INDEX(Mapping!$G$30:$G$37,MATCH($B132,Mapping!$A$30:$A$37,0))</f>
        <v/>
      </c>
      <c r="J132" s="5">
        <f>INDEX(Mapping!$H$30:$H$37,MATCH($B132,Mapping!$A$30:$A$37,0))</f>
        <v/>
      </c>
      <c r="K132" s="5">
        <f>INDEX(Mapping!$H$5:$H$20,MATCH($C132,Mapping!$A$5:$A$20,0))</f>
        <v/>
      </c>
      <c r="L132" s="5">
        <f>INDEX(Mapping!$E$45:$E$58,MATCH($G132,Mapping!$A$45:$A$58,0))</f>
        <v/>
      </c>
      <c r="M132" s="5">
        <f>INDEX(Mapping!$D$62:$D$65,MATCH(INDEX(Mapping!$G$5:$G$20,MATCH($C132,Mapping!$A$5:$A$20,0)),Mapping!$A$62:$A$65,0))</f>
        <v/>
      </c>
      <c r="N132" s="36">
        <f>INDEX(Elasticities!$F$4:$I$200,MATCH("inc|"&amp;$E132&amp;"|"&amp;$D132,Elasticities!$A$4:$A$200,0),MATCH(Settings!$C$6,Elasticities!$F$3:$I$3,0))</f>
        <v/>
      </c>
      <c r="O132" s="36">
        <f>INDEX(Elasticities!$F$4:$I$200,MATCH("usg|"&amp;$E132&amp;"|"&amp;$D132,Elasticities!$A$4:$A$200,0),MATCH(Settings!$C$6,Elasticities!$F$3:$I$3,0))</f>
        <v/>
      </c>
      <c r="P132" s="36">
        <f>INDEX(Elasticities!$F$4:$I$200,MATCH("eff|"&amp;$E132&amp;"|"&amp;$D132,Elasticities!$A$4:$A$200,0),MATCH(Settings!$C$6,Elasticities!$F$3:$I$3,0))</f>
        <v/>
      </c>
      <c r="Q132" s="27">
        <f>INDEX(Elasticities!$F$4:$I$200,MATCH("aei|"&amp;$F132&amp;"|"&amp;$D132,Elasticities!$A$4:$A$200,0),MATCH(Settings!$C$6,Elasticities!$F$3:$I$3,0))</f>
        <v/>
      </c>
      <c r="R132" s="5">
        <f>INDEX(Inputs_prices!$E$5:$E$16,MATCH($G132,Inputs_prices!$A$5:$A$16,0))</f>
        <v/>
      </c>
      <c r="S132" s="27">
        <f>INDEX(Inputs_prices!$Q$5:$Q$16,MATCH($G132,Inputs_prices!$A$5:$A$16,0))</f>
        <v/>
      </c>
      <c r="T132" s="29">
        <f>INDEX(EF_GHG!$E$4:$E$1000,MATCH(Settings!$C$4&amp;"|"&amp;$B132&amp;"|"&amp;$H132,EF_GHG!$A$4:$A$1000,0))</f>
        <v/>
      </c>
      <c r="U132" s="47">
        <f>INDEX(EnergyCons!$F$4:$F$5000,MATCH(Settings!$C$4&amp;"|"&amp;Settings!$C$7&amp;"|"&amp;$C132&amp;"|"&amp;$B132,EnergyCons!$A$4:$A$5000,0))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2:AA2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2">
      <c r="A2" s="1" t="inlineStr">
        <is>
          <t>Inputs by price fuel: historical prices (real $/GJ) and forecasting coefficients (data step)</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row>
    <row r="3">
      <c r="A3" s="9" t="inlineStr">
        <is>
          <t>CPI index of the column year (ResultsYear = 1) -&gt;</t>
        </is>
      </c>
      <c r="T3" s="29">
        <f>INDEX(WEO!$F$4:$AZ$1000,MATCH("USA|pcpi",WEO!$A$4:$A$1000,0),MATCH(Settings!$C$8,WEO!$F$3:$AZ$3,0))/INDEX(WEO!$F$4:$AZ$1000,MATCH("USA|pcpi",WEO!$A$4:$A$1000,0),MATCH(T$4,WEO!$F$3:$AZ$3,0))</f>
        <v/>
      </c>
      <c r="U3" s="29">
        <f>INDEX(WEO!$F$4:$AZ$1000,MATCH("USA|pcpi",WEO!$A$4:$A$1000,0),MATCH(Settings!$C$8,WEO!$F$3:$AZ$3,0))/INDEX(WEO!$F$4:$AZ$1000,MATCH("USA|pcpi",WEO!$A$4:$A$1000,0),MATCH(U$4,WEO!$F$3:$AZ$3,0))</f>
        <v/>
      </c>
      <c r="V3" s="29">
        <f>INDEX(WEO!$F$4:$AZ$1000,MATCH("USA|pcpi",WEO!$A$4:$A$1000,0),MATCH(Settings!$C$8,WEO!$F$3:$AZ$3,0))/INDEX(WEO!$F$4:$AZ$1000,MATCH("USA|pcpi",WEO!$A$4:$A$1000,0),MATCH(V$4,WEO!$F$3:$AZ$3,0))</f>
        <v/>
      </c>
      <c r="W3" s="29">
        <f>INDEX(WEO!$F$4:$AZ$1000,MATCH("USA|pcpi",WEO!$A$4:$A$1000,0),MATCH(Settings!$C$8,WEO!$F$3:$AZ$3,0))/INDEX(WEO!$F$4:$AZ$1000,MATCH("USA|pcpi",WEO!$A$4:$A$1000,0),MATCH(W$4,WEO!$F$3:$AZ$3,0))</f>
        <v/>
      </c>
      <c r="X3" s="29">
        <f>INDEX(WEO!$F$4:$AZ$1000,MATCH("USA|pcpi",WEO!$A$4:$A$1000,0),MATCH(Settings!$C$8,WEO!$F$3:$AZ$3,0))/INDEX(WEO!$F$4:$AZ$1000,MATCH("USA|pcpi",WEO!$A$4:$A$1000,0),MATCH(X$4,WEO!$F$3:$AZ$3,0))</f>
        <v/>
      </c>
      <c r="Y3" s="29">
        <f>INDEX(WEO!$F$4:$AZ$1000,MATCH("USA|pcpi",WEO!$A$4:$A$1000,0),MATCH(Settings!$C$8,WEO!$F$3:$AZ$3,0))/INDEX(WEO!$F$4:$AZ$1000,MATCH("USA|pcpi",WEO!$A$4:$A$1000,0),MATCH(Y$4,WEO!$F$3:$AZ$3,0))</f>
        <v/>
      </c>
      <c r="Z3" s="29">
        <f>INDEX(WEO!$F$4:$AZ$1000,MATCH("USA|pcpi",WEO!$A$4:$A$1000,0),MATCH(Settings!$C$8,WEO!$F$3:$AZ$3,0))/INDEX(WEO!$F$4:$AZ$1000,MATCH("USA|pcpi",WEO!$A$4:$A$1000,0),MATCH(Z$4,WEO!$F$3:$AZ$3,0))</f>
        <v/>
      </c>
      <c r="AA3" s="29">
        <f>INDEX(WEO!$F$4:$AZ$1000,MATCH("USA|pcpi",WEO!$A$4:$A$1000,0),MATCH(Settings!$C$8,WEO!$F$3:$AZ$3,0))/INDEX(WEO!$F$4:$AZ$1000,MATCH("USA|pcpi",WEO!$A$4:$A$1000,0),MATCH(AA$4,WEO!$F$3:$AZ$3,0))</f>
        <v/>
      </c>
    </row>
    <row r="4" ht="72" customHeight="1">
      <c r="A4" s="6" t="inlineStr">
        <is>
          <t>Price code (fuel.sector)</t>
        </is>
      </c>
      <c r="B4" s="6" t="inlineStr">
        <is>
          <t>Label</t>
        </is>
      </c>
      <c r="C4" s="6" t="inlineStr">
        <is>
          <t>Fuel</t>
        </is>
      </c>
      <c r="D4" s="6" t="inlineStr">
        <is>
          <t>Sector</t>
        </is>
      </c>
      <c r="E4" s="6" t="inlineStr">
        <is>
          <t>Position (section 2 row)</t>
        </is>
      </c>
      <c r="F4" s="6" t="inlineStr">
        <is>
          <t>International price position (gp row)</t>
        </is>
      </c>
      <c r="G4" s="6" t="inlineStr">
        <is>
          <t>GJ per price unit</t>
        </is>
      </c>
      <c r="H4" s="6" t="inlineStr">
        <is>
          <t>Retail price from data? (1 = coal, gas, biomass)</t>
        </is>
      </c>
      <c r="I4" s="6" t="inlineStr">
        <is>
          <t>Raw pass-through coefficient (mit.ps, base year)</t>
        </is>
      </c>
      <c r="J4" s="6" t="inlineStr">
        <is>
          <t>Bucketed pass-through</t>
        </is>
      </c>
      <c r="K4" s="6" t="inlineStr">
        <is>
          <t>Chosen pass-through (Settings: price controls)</t>
        </is>
      </c>
      <c r="L4" s="6" t="inlineStr">
        <is>
          <t>Margin (mit.mar, base year, nominal price unit)</t>
        </is>
      </c>
      <c r="M4" s="6" t="inlineStr">
        <is>
          <t>Domestic production cost (base year, nominal $/GJ)</t>
        </is>
      </c>
      <c r="N4" s="6" t="inlineStr">
        <is>
          <t>Fixed supply cost fixsp (real $/GJ)</t>
        </is>
      </c>
      <c r="O4" s="6" t="inlineStr">
        <is>
          <t>VAT applies to final consumers? (assumption: residential and all-sector oil products)</t>
        </is>
      </c>
      <c r="P4" s="6" t="inlineStr">
        <is>
          <t>VAT rate assumption = general VAT rate (VAT_WEO) x consumer flag, used where the data are blank</t>
        </is>
      </c>
      <c r="Q4" s="6" t="inlineStr">
        <is>
          <t>VAT rate used (data, else assumption), last historical year</t>
        </is>
      </c>
      <c r="R4" s="6" t="inlineStr">
        <is>
          <t>Supply cost, last historical year (real $/GJ)</t>
        </is>
      </c>
      <c r="S4" s="6" t="inlineStr">
        <is>
          <t>Excise and other taxes, last historical year (real $/GJ)</t>
        </is>
      </c>
      <c r="T4" s="59" t="n">
        <v>2021</v>
      </c>
      <c r="U4" s="59" t="n">
        <v>2022</v>
      </c>
      <c r="V4" s="59" t="n">
        <v>2023</v>
      </c>
      <c r="W4" s="59" t="n">
        <v>2024</v>
      </c>
      <c r="X4" s="59" t="n">
        <v>2021</v>
      </c>
      <c r="Y4" s="59" t="n">
        <v>2022</v>
      </c>
      <c r="Z4" s="59" t="n">
        <v>2023</v>
      </c>
      <c r="AA4" s="59" t="n">
        <v>2024</v>
      </c>
    </row>
    <row r="5">
      <c r="A5" s="60" t="inlineStr">
        <is>
          <t>coa.pow</t>
        </is>
      </c>
      <c r="B5" s="60" t="inlineStr">
        <is>
          <t>Coal, Power</t>
        </is>
      </c>
      <c r="C5" s="60" t="inlineStr">
        <is>
          <t>coa</t>
        </is>
      </c>
      <c r="D5" s="60" t="inlineStr">
        <is>
          <t>pow</t>
        </is>
      </c>
      <c r="E5" s="61" t="n">
        <v>1</v>
      </c>
      <c r="F5" s="61" t="n">
        <v>2</v>
      </c>
      <c r="G5" s="40">
        <f>INDEX(Mapping!$G$30:$G$37,MATCH($C5,Mapping!$A$30:$A$37,0))</f>
        <v/>
      </c>
      <c r="H5" s="61" t="n">
        <v>1</v>
      </c>
      <c r="I5" s="36">
        <f>IFERROR(INDEX(Prices_dom!$A$6:$CU$2000,MATCH(Settings!$C$4&amp;Settings!$C$7,Prices_dom!$A$6:$A$2000,0),MATCH("mit.ps."&amp;$A5,Prices_dom!$A$5:$CU$5,0))+0,0)</f>
        <v/>
      </c>
      <c r="J5" s="36">
        <f>IF($I5&lt;=0.25,0,IF($I5&lt;=0.5,0.5,1))</f>
        <v/>
      </c>
      <c r="K5" s="36">
        <f>IF(LEFT(Settings!$C$9,6)="Manual",0.8,IF(LEFT(Settings!$C$9,4)="None",1,$J5))</f>
        <v/>
      </c>
      <c r="L5" s="40">
        <f>IFERROR(INDEX(Prices_dom!$A$6:$CU$2000,MATCH(Settings!$C$4&amp;Settings!$C$7,Prices_dom!$A$6:$A$2000,0),MATCH("mit.mar."&amp;$A5,Prices_dom!$A$5:$CU$5,0))+0,0)</f>
        <v/>
      </c>
      <c r="M5" s="40">
        <f>IFERROR(INDEX(Prices_dom!$A$6:$CU$2000,MATCH(Settings!$C$4&amp;Settings!$C$7,Prices_dom!$A$6:$A$2000,0),MATCH("mit.coa.prod.cost",Prices_dom!$A$5:$CU$5,0))+0,0)</f>
        <v/>
      </c>
      <c r="N5" s="40">
        <f>($L5+$J5*$M5)*INDEX($T$3:$W$3,MATCH(Settings!$C$7,$T$4:$W$4,0))/$G5</f>
        <v/>
      </c>
      <c r="O5" s="62" t="n">
        <v>0</v>
      </c>
      <c r="P5" s="63">
        <f>$O5*IFERROR(INDEX(Prices_dom!$A$6:$CU$2000,MATCH(Settings!$C$4&amp;Settings!$C$10,Prices_dom!$A$6:$A$2000,0),MATCH("VAT_WEO",Prices_dom!$A$5:$CU$5,0))+0,0)</f>
        <v/>
      </c>
      <c r="Q5" s="27">
        <f>IF(IFERROR(INDEX(Prices_dom!$A$6:$CU$2000,MATCH(Settings!$C$4&amp;Settings!$C$10,Prices_dom!$A$6:$A$2000,0),MATCH("mit.vatrate."&amp;$A5,Prices_dom!$A$5:$CU$5,0))+0,0)&gt;0,IFERROR(INDEX(Prices_dom!$A$6:$CU$2000,MATCH(Settings!$C$4&amp;Settings!$C$10,Prices_dom!$A$6:$A$2000,0),MATCH("mit.vatrate."&amp;$A5,Prices_dom!$A$5:$CU$5,0))+0,0),$P5)</f>
        <v/>
      </c>
      <c r="R5" s="40">
        <f>INDEX($T5:$W5,MATCH(Settings!$C$10,$T$4:$W$4,0))</f>
        <v/>
      </c>
      <c r="S5" s="40">
        <f>INDEX($X5:$AA5,MATCH(Settings!$C$10,$X$4:$AA$4,0))</f>
        <v/>
      </c>
      <c r="T5" s="40">
        <f>IFERROR(INDEX(Prices_dom!$A$6:$CU$2000,MATCH(Settings!$C$4&amp;T$4,Prices_dom!$A$6:$A$2000,0),MATCH("mit.sp."&amp;$A5,Prices_dom!$A$5:$CU$5,0))+0,0)*T$3/$G5</f>
        <v/>
      </c>
      <c r="U5" s="40">
        <f>IFERROR(INDEX(Prices_dom!$A$6:$CU$2000,MATCH(Settings!$C$4&amp;U$4,Prices_dom!$A$6:$A$2000,0),MATCH("mit.sp."&amp;$A5,Prices_dom!$A$5:$CU$5,0))+0,0)*U$3/$G5</f>
        <v/>
      </c>
      <c r="V5" s="40">
        <f>IFERROR(INDEX(Prices_dom!$A$6:$CU$2000,MATCH(Settings!$C$4&amp;V$4,Prices_dom!$A$6:$A$2000,0),MATCH("mit.sp."&amp;$A5,Prices_dom!$A$5:$CU$5,0))+0,0)*V$3/$G5</f>
        <v/>
      </c>
      <c r="W5" s="40">
        <f>IFERROR(INDEX(Prices_dom!$A$6:$CU$2000,MATCH(Settings!$C$4&amp;W$4,Prices_dom!$A$6:$A$2000,0),MATCH("mit.sp."&amp;$A5,Prices_dom!$A$5:$CU$5,0))+0,0)*W$3/$G5</f>
        <v/>
      </c>
      <c r="X5" s="40">
        <f>IF($H5=1,IFERROR(INDEX(Prices_dom!$A$6:$CU$2000,MATCH(Settings!$C$4&amp;X$4,Prices_dom!$A$6:$A$2000,0),MATCH("mit.rp."&amp;$A5,Prices_dom!$A$5:$CU$5,0))+0,0)/(1+IF(IFERROR(INDEX(Prices_dom!$A$6:$CU$2000,MATCH(Settings!$C$4&amp;X$4,Prices_dom!$A$6:$A$2000,0),MATCH("mit.vatrate."&amp;$A5,Prices_dom!$A$5:$CU$5,0))+0,0)&gt;0,IFERROR(INDEX(Prices_dom!$A$6:$CU$2000,MATCH(Settings!$C$4&amp;X$4,Prices_dom!$A$6:$A$2000,0),MATCH("mit.vatrate."&amp;$A5,Prices_dom!$A$5:$CU$5,0))+0,0),$O5*IFERROR(INDEX(Prices_dom!$A$6:$CU$2000,MATCH(Settings!$C$4&amp;X$4,Prices_dom!$A$6:$A$2000,0),MATCH("VAT_WEO",Prices_dom!$A$5:$CU$5,0))+0,0)))-IFERROR(INDEX(Prices_dom!$A$6:$CU$2000,MATCH(Settings!$C$4&amp;X$4,Prices_dom!$A$6:$A$2000,0),MATCH("mit.sp."&amp;$A5,Prices_dom!$A$5:$CU$5,0))+0,0),IFERROR(INDEX(Prices_dom!$A$6:$CU$2000,MATCH(Settings!$C$4&amp;X$4,Prices_dom!$A$6:$A$2000,0),MATCH("mit.txo."&amp;$A5,Prices_dom!$A$5:$CU$5,0))+0,0))*X$3/$G5</f>
        <v/>
      </c>
      <c r="Y5" s="40">
        <f>IF($H5=1,IFERROR(INDEX(Prices_dom!$A$6:$CU$2000,MATCH(Settings!$C$4&amp;Y$4,Prices_dom!$A$6:$A$2000,0),MATCH("mit.rp."&amp;$A5,Prices_dom!$A$5:$CU$5,0))+0,0)/(1+IF(IFERROR(INDEX(Prices_dom!$A$6:$CU$2000,MATCH(Settings!$C$4&amp;Y$4,Prices_dom!$A$6:$A$2000,0),MATCH("mit.vatrate."&amp;$A5,Prices_dom!$A$5:$CU$5,0))+0,0)&gt;0,IFERROR(INDEX(Prices_dom!$A$6:$CU$2000,MATCH(Settings!$C$4&amp;Y$4,Prices_dom!$A$6:$A$2000,0),MATCH("mit.vatrate."&amp;$A5,Prices_dom!$A$5:$CU$5,0))+0,0),$O5*IFERROR(INDEX(Prices_dom!$A$6:$CU$2000,MATCH(Settings!$C$4&amp;Y$4,Prices_dom!$A$6:$A$2000,0),MATCH("VAT_WEO",Prices_dom!$A$5:$CU$5,0))+0,0)))-IFERROR(INDEX(Prices_dom!$A$6:$CU$2000,MATCH(Settings!$C$4&amp;Y$4,Prices_dom!$A$6:$A$2000,0),MATCH("mit.sp."&amp;$A5,Prices_dom!$A$5:$CU$5,0))+0,0),IFERROR(INDEX(Prices_dom!$A$6:$CU$2000,MATCH(Settings!$C$4&amp;Y$4,Prices_dom!$A$6:$A$2000,0),MATCH("mit.txo."&amp;$A5,Prices_dom!$A$5:$CU$5,0))+0,0))*Y$3/$G5</f>
        <v/>
      </c>
      <c r="Z5" s="40">
        <f>IF($H5=1,IFERROR(INDEX(Prices_dom!$A$6:$CU$2000,MATCH(Settings!$C$4&amp;Z$4,Prices_dom!$A$6:$A$2000,0),MATCH("mit.rp."&amp;$A5,Prices_dom!$A$5:$CU$5,0))+0,0)/(1+IF(IFERROR(INDEX(Prices_dom!$A$6:$CU$2000,MATCH(Settings!$C$4&amp;Z$4,Prices_dom!$A$6:$A$2000,0),MATCH("mit.vatrate."&amp;$A5,Prices_dom!$A$5:$CU$5,0))+0,0)&gt;0,IFERROR(INDEX(Prices_dom!$A$6:$CU$2000,MATCH(Settings!$C$4&amp;Z$4,Prices_dom!$A$6:$A$2000,0),MATCH("mit.vatrate."&amp;$A5,Prices_dom!$A$5:$CU$5,0))+0,0),$O5*IFERROR(INDEX(Prices_dom!$A$6:$CU$2000,MATCH(Settings!$C$4&amp;Z$4,Prices_dom!$A$6:$A$2000,0),MATCH("VAT_WEO",Prices_dom!$A$5:$CU$5,0))+0,0)))-IFERROR(INDEX(Prices_dom!$A$6:$CU$2000,MATCH(Settings!$C$4&amp;Z$4,Prices_dom!$A$6:$A$2000,0),MATCH("mit.sp."&amp;$A5,Prices_dom!$A$5:$CU$5,0))+0,0),IFERROR(INDEX(Prices_dom!$A$6:$CU$2000,MATCH(Settings!$C$4&amp;Z$4,Prices_dom!$A$6:$A$2000,0),MATCH("mit.txo."&amp;$A5,Prices_dom!$A$5:$CU$5,0))+0,0))*Z$3/$G5</f>
        <v/>
      </c>
      <c r="AA5" s="40">
        <f>IF($H5=1,IFERROR(INDEX(Prices_dom!$A$6:$CU$2000,MATCH(Settings!$C$4&amp;AA$4,Prices_dom!$A$6:$A$2000,0),MATCH("mit.rp."&amp;$A5,Prices_dom!$A$5:$CU$5,0))+0,0)/(1+IF(IFERROR(INDEX(Prices_dom!$A$6:$CU$2000,MATCH(Settings!$C$4&amp;AA$4,Prices_dom!$A$6:$A$2000,0),MATCH("mit.vatrate."&amp;$A5,Prices_dom!$A$5:$CU$5,0))+0,0)&gt;0,IFERROR(INDEX(Prices_dom!$A$6:$CU$2000,MATCH(Settings!$C$4&amp;AA$4,Prices_dom!$A$6:$A$2000,0),MATCH("mit.vatrate."&amp;$A5,Prices_dom!$A$5:$CU$5,0))+0,0),$O5*IFERROR(INDEX(Prices_dom!$A$6:$CU$2000,MATCH(Settings!$C$4&amp;AA$4,Prices_dom!$A$6:$A$2000,0),MATCH("VAT_WEO",Prices_dom!$A$5:$CU$5,0))+0,0)))-IFERROR(INDEX(Prices_dom!$A$6:$CU$2000,MATCH(Settings!$C$4&amp;AA$4,Prices_dom!$A$6:$A$2000,0),MATCH("mit.sp."&amp;$A5,Prices_dom!$A$5:$CU$5,0))+0,0),IFERROR(INDEX(Prices_dom!$A$6:$CU$2000,MATCH(Settings!$C$4&amp;AA$4,Prices_dom!$A$6:$A$2000,0),MATCH("mit.txo."&amp;$A5,Prices_dom!$A$5:$CU$5,0))+0,0))*AA$3/$G5</f>
        <v/>
      </c>
    </row>
    <row r="6">
      <c r="A6" s="60" t="inlineStr">
        <is>
          <t>coa.res</t>
        </is>
      </c>
      <c r="B6" s="60" t="inlineStr">
        <is>
          <t>Coal, Residential</t>
        </is>
      </c>
      <c r="C6" s="60" t="inlineStr">
        <is>
          <t>coa</t>
        </is>
      </c>
      <c r="D6" s="60" t="inlineStr">
        <is>
          <t>res</t>
        </is>
      </c>
      <c r="E6" s="61" t="n">
        <v>2</v>
      </c>
      <c r="F6" s="61" t="n">
        <v>2</v>
      </c>
      <c r="G6" s="40">
        <f>INDEX(Mapping!$G$30:$G$37,MATCH($C6,Mapping!$A$30:$A$37,0))</f>
        <v/>
      </c>
      <c r="H6" s="61" t="n">
        <v>1</v>
      </c>
      <c r="I6" s="36">
        <f>IFERROR(INDEX(Prices_dom!$A$6:$CU$2000,MATCH(Settings!$C$4&amp;Settings!$C$7,Prices_dom!$A$6:$A$2000,0),MATCH("mit.ps."&amp;$A6,Prices_dom!$A$5:$CU$5,0))+0,0)</f>
        <v/>
      </c>
      <c r="J6" s="36">
        <f>IF($I6&lt;=0.25,0,IF($I6&lt;=0.5,0.5,1))</f>
        <v/>
      </c>
      <c r="K6" s="36">
        <f>IF(LEFT(Settings!$C$9,6)="Manual",0.8,IF(LEFT(Settings!$C$9,4)="None",1,$J6))</f>
        <v/>
      </c>
      <c r="L6" s="40">
        <f>IFERROR(INDEX(Prices_dom!$A$6:$CU$2000,MATCH(Settings!$C$4&amp;Settings!$C$7,Prices_dom!$A$6:$A$2000,0),MATCH("mit.mar."&amp;$A6,Prices_dom!$A$5:$CU$5,0))+0,0)</f>
        <v/>
      </c>
      <c r="M6" s="40">
        <f>IFERROR(INDEX(Prices_dom!$A$6:$CU$2000,MATCH(Settings!$C$4&amp;Settings!$C$7,Prices_dom!$A$6:$A$2000,0),MATCH("mit.coa.prod.cost",Prices_dom!$A$5:$CU$5,0))+0,0)</f>
        <v/>
      </c>
      <c r="N6" s="40">
        <f>($L6+$J6*$M6)*INDEX($T$3:$W$3,MATCH(Settings!$C$7,$T$4:$W$4,0))/$G6</f>
        <v/>
      </c>
      <c r="O6" s="62" t="n">
        <v>1</v>
      </c>
      <c r="P6" s="63">
        <f>$O6*IFERROR(INDEX(Prices_dom!$A$6:$CU$2000,MATCH(Settings!$C$4&amp;Settings!$C$10,Prices_dom!$A$6:$A$2000,0),MATCH("VAT_WEO",Prices_dom!$A$5:$CU$5,0))+0,0)</f>
        <v/>
      </c>
      <c r="Q6" s="27">
        <f>IF(IFERROR(INDEX(Prices_dom!$A$6:$CU$2000,MATCH(Settings!$C$4&amp;Settings!$C$10,Prices_dom!$A$6:$A$2000,0),MATCH("mit.vatrate."&amp;$A6,Prices_dom!$A$5:$CU$5,0))+0,0)&gt;0,IFERROR(INDEX(Prices_dom!$A$6:$CU$2000,MATCH(Settings!$C$4&amp;Settings!$C$10,Prices_dom!$A$6:$A$2000,0),MATCH("mit.vatrate."&amp;$A6,Prices_dom!$A$5:$CU$5,0))+0,0),$P6)</f>
        <v/>
      </c>
      <c r="R6" s="40">
        <f>INDEX($T6:$W6,MATCH(Settings!$C$10,$T$4:$W$4,0))</f>
        <v/>
      </c>
      <c r="S6" s="40">
        <f>INDEX($X6:$AA6,MATCH(Settings!$C$10,$X$4:$AA$4,0))</f>
        <v/>
      </c>
      <c r="T6" s="40">
        <f>IFERROR(INDEX(Prices_dom!$A$6:$CU$2000,MATCH(Settings!$C$4&amp;T$4,Prices_dom!$A$6:$A$2000,0),MATCH("mit.sp."&amp;$A6,Prices_dom!$A$5:$CU$5,0))+0,0)*T$3/$G6</f>
        <v/>
      </c>
      <c r="U6" s="40">
        <f>IFERROR(INDEX(Prices_dom!$A$6:$CU$2000,MATCH(Settings!$C$4&amp;U$4,Prices_dom!$A$6:$A$2000,0),MATCH("mit.sp."&amp;$A6,Prices_dom!$A$5:$CU$5,0))+0,0)*U$3/$G6</f>
        <v/>
      </c>
      <c r="V6" s="40">
        <f>IFERROR(INDEX(Prices_dom!$A$6:$CU$2000,MATCH(Settings!$C$4&amp;V$4,Prices_dom!$A$6:$A$2000,0),MATCH("mit.sp."&amp;$A6,Prices_dom!$A$5:$CU$5,0))+0,0)*V$3/$G6</f>
        <v/>
      </c>
      <c r="W6" s="40">
        <f>IFERROR(INDEX(Prices_dom!$A$6:$CU$2000,MATCH(Settings!$C$4&amp;W$4,Prices_dom!$A$6:$A$2000,0),MATCH("mit.sp."&amp;$A6,Prices_dom!$A$5:$CU$5,0))+0,0)*W$3/$G6</f>
        <v/>
      </c>
      <c r="X6" s="40">
        <f>IF($H6=1,IFERROR(INDEX(Prices_dom!$A$6:$CU$2000,MATCH(Settings!$C$4&amp;X$4,Prices_dom!$A$6:$A$2000,0),MATCH("mit.rp."&amp;$A6,Prices_dom!$A$5:$CU$5,0))+0,0)/(1+IF(IFERROR(INDEX(Prices_dom!$A$6:$CU$2000,MATCH(Settings!$C$4&amp;X$4,Prices_dom!$A$6:$A$2000,0),MATCH("mit.vatrate."&amp;$A6,Prices_dom!$A$5:$CU$5,0))+0,0)&gt;0,IFERROR(INDEX(Prices_dom!$A$6:$CU$2000,MATCH(Settings!$C$4&amp;X$4,Prices_dom!$A$6:$A$2000,0),MATCH("mit.vatrate."&amp;$A6,Prices_dom!$A$5:$CU$5,0))+0,0),$O6*IFERROR(INDEX(Prices_dom!$A$6:$CU$2000,MATCH(Settings!$C$4&amp;X$4,Prices_dom!$A$6:$A$2000,0),MATCH("VAT_WEO",Prices_dom!$A$5:$CU$5,0))+0,0)))-IFERROR(INDEX(Prices_dom!$A$6:$CU$2000,MATCH(Settings!$C$4&amp;X$4,Prices_dom!$A$6:$A$2000,0),MATCH("mit.sp."&amp;$A6,Prices_dom!$A$5:$CU$5,0))+0,0),IFERROR(INDEX(Prices_dom!$A$6:$CU$2000,MATCH(Settings!$C$4&amp;X$4,Prices_dom!$A$6:$A$2000,0),MATCH("mit.txo."&amp;$A6,Prices_dom!$A$5:$CU$5,0))+0,0))*X$3/$G6</f>
        <v/>
      </c>
      <c r="Y6" s="40">
        <f>IF($H6=1,IFERROR(INDEX(Prices_dom!$A$6:$CU$2000,MATCH(Settings!$C$4&amp;Y$4,Prices_dom!$A$6:$A$2000,0),MATCH("mit.rp."&amp;$A6,Prices_dom!$A$5:$CU$5,0))+0,0)/(1+IF(IFERROR(INDEX(Prices_dom!$A$6:$CU$2000,MATCH(Settings!$C$4&amp;Y$4,Prices_dom!$A$6:$A$2000,0),MATCH("mit.vatrate."&amp;$A6,Prices_dom!$A$5:$CU$5,0))+0,0)&gt;0,IFERROR(INDEX(Prices_dom!$A$6:$CU$2000,MATCH(Settings!$C$4&amp;Y$4,Prices_dom!$A$6:$A$2000,0),MATCH("mit.vatrate."&amp;$A6,Prices_dom!$A$5:$CU$5,0))+0,0),$O6*IFERROR(INDEX(Prices_dom!$A$6:$CU$2000,MATCH(Settings!$C$4&amp;Y$4,Prices_dom!$A$6:$A$2000,0),MATCH("VAT_WEO",Prices_dom!$A$5:$CU$5,0))+0,0)))-IFERROR(INDEX(Prices_dom!$A$6:$CU$2000,MATCH(Settings!$C$4&amp;Y$4,Prices_dom!$A$6:$A$2000,0),MATCH("mit.sp."&amp;$A6,Prices_dom!$A$5:$CU$5,0))+0,0),IFERROR(INDEX(Prices_dom!$A$6:$CU$2000,MATCH(Settings!$C$4&amp;Y$4,Prices_dom!$A$6:$A$2000,0),MATCH("mit.txo."&amp;$A6,Prices_dom!$A$5:$CU$5,0))+0,0))*Y$3/$G6</f>
        <v/>
      </c>
      <c r="Z6" s="40">
        <f>IF($H6=1,IFERROR(INDEX(Prices_dom!$A$6:$CU$2000,MATCH(Settings!$C$4&amp;Z$4,Prices_dom!$A$6:$A$2000,0),MATCH("mit.rp."&amp;$A6,Prices_dom!$A$5:$CU$5,0))+0,0)/(1+IF(IFERROR(INDEX(Prices_dom!$A$6:$CU$2000,MATCH(Settings!$C$4&amp;Z$4,Prices_dom!$A$6:$A$2000,0),MATCH("mit.vatrate."&amp;$A6,Prices_dom!$A$5:$CU$5,0))+0,0)&gt;0,IFERROR(INDEX(Prices_dom!$A$6:$CU$2000,MATCH(Settings!$C$4&amp;Z$4,Prices_dom!$A$6:$A$2000,0),MATCH("mit.vatrate."&amp;$A6,Prices_dom!$A$5:$CU$5,0))+0,0),$O6*IFERROR(INDEX(Prices_dom!$A$6:$CU$2000,MATCH(Settings!$C$4&amp;Z$4,Prices_dom!$A$6:$A$2000,0),MATCH("VAT_WEO",Prices_dom!$A$5:$CU$5,0))+0,0)))-IFERROR(INDEX(Prices_dom!$A$6:$CU$2000,MATCH(Settings!$C$4&amp;Z$4,Prices_dom!$A$6:$A$2000,0),MATCH("mit.sp."&amp;$A6,Prices_dom!$A$5:$CU$5,0))+0,0),IFERROR(INDEX(Prices_dom!$A$6:$CU$2000,MATCH(Settings!$C$4&amp;Z$4,Prices_dom!$A$6:$A$2000,0),MATCH("mit.txo."&amp;$A6,Prices_dom!$A$5:$CU$5,0))+0,0))*Z$3/$G6</f>
        <v/>
      </c>
      <c r="AA6" s="40">
        <f>IF($H6=1,IFERROR(INDEX(Prices_dom!$A$6:$CU$2000,MATCH(Settings!$C$4&amp;AA$4,Prices_dom!$A$6:$A$2000,0),MATCH("mit.rp."&amp;$A6,Prices_dom!$A$5:$CU$5,0))+0,0)/(1+IF(IFERROR(INDEX(Prices_dom!$A$6:$CU$2000,MATCH(Settings!$C$4&amp;AA$4,Prices_dom!$A$6:$A$2000,0),MATCH("mit.vatrate."&amp;$A6,Prices_dom!$A$5:$CU$5,0))+0,0)&gt;0,IFERROR(INDEX(Prices_dom!$A$6:$CU$2000,MATCH(Settings!$C$4&amp;AA$4,Prices_dom!$A$6:$A$2000,0),MATCH("mit.vatrate."&amp;$A6,Prices_dom!$A$5:$CU$5,0))+0,0),$O6*IFERROR(INDEX(Prices_dom!$A$6:$CU$2000,MATCH(Settings!$C$4&amp;AA$4,Prices_dom!$A$6:$A$2000,0),MATCH("VAT_WEO",Prices_dom!$A$5:$CU$5,0))+0,0)))-IFERROR(INDEX(Prices_dom!$A$6:$CU$2000,MATCH(Settings!$C$4&amp;AA$4,Prices_dom!$A$6:$A$2000,0),MATCH("mit.sp."&amp;$A6,Prices_dom!$A$5:$CU$5,0))+0,0),IFERROR(INDEX(Prices_dom!$A$6:$CU$2000,MATCH(Settings!$C$4&amp;AA$4,Prices_dom!$A$6:$A$2000,0),MATCH("mit.txo."&amp;$A6,Prices_dom!$A$5:$CU$5,0))+0,0))*AA$3/$G6</f>
        <v/>
      </c>
    </row>
    <row r="7">
      <c r="A7" s="60" t="inlineStr">
        <is>
          <t>coa.ind</t>
        </is>
      </c>
      <c r="B7" s="60" t="inlineStr">
        <is>
          <t>Coal, Industry</t>
        </is>
      </c>
      <c r="C7" s="60" t="inlineStr">
        <is>
          <t>coa</t>
        </is>
      </c>
      <c r="D7" s="60" t="inlineStr">
        <is>
          <t>ind</t>
        </is>
      </c>
      <c r="E7" s="61" t="n">
        <v>3</v>
      </c>
      <c r="F7" s="61" t="n">
        <v>2</v>
      </c>
      <c r="G7" s="40">
        <f>INDEX(Mapping!$G$30:$G$37,MATCH($C7,Mapping!$A$30:$A$37,0))</f>
        <v/>
      </c>
      <c r="H7" s="61" t="n">
        <v>1</v>
      </c>
      <c r="I7" s="36">
        <f>IFERROR(INDEX(Prices_dom!$A$6:$CU$2000,MATCH(Settings!$C$4&amp;Settings!$C$7,Prices_dom!$A$6:$A$2000,0),MATCH("mit.ps."&amp;$A7,Prices_dom!$A$5:$CU$5,0))+0,0)</f>
        <v/>
      </c>
      <c r="J7" s="36">
        <f>IF($I7&lt;=0.25,0,IF($I7&lt;=0.5,0.5,1))</f>
        <v/>
      </c>
      <c r="K7" s="36">
        <f>IF(LEFT(Settings!$C$9,6)="Manual",0.8,IF(LEFT(Settings!$C$9,4)="None",1,$J7))</f>
        <v/>
      </c>
      <c r="L7" s="40">
        <f>IFERROR(INDEX(Prices_dom!$A$6:$CU$2000,MATCH(Settings!$C$4&amp;Settings!$C$7,Prices_dom!$A$6:$A$2000,0),MATCH("mit.mar."&amp;$A7,Prices_dom!$A$5:$CU$5,0))+0,0)</f>
        <v/>
      </c>
      <c r="M7" s="40">
        <f>IFERROR(INDEX(Prices_dom!$A$6:$CU$2000,MATCH(Settings!$C$4&amp;Settings!$C$7,Prices_dom!$A$6:$A$2000,0),MATCH("mit.coa.prod.cost",Prices_dom!$A$5:$CU$5,0))+0,0)</f>
        <v/>
      </c>
      <c r="N7" s="40">
        <f>($L7+$J7*$M7)*INDEX($T$3:$W$3,MATCH(Settings!$C$7,$T$4:$W$4,0))/$G7</f>
        <v/>
      </c>
      <c r="O7" s="62" t="n">
        <v>0</v>
      </c>
      <c r="P7" s="63">
        <f>$O7*IFERROR(INDEX(Prices_dom!$A$6:$CU$2000,MATCH(Settings!$C$4&amp;Settings!$C$10,Prices_dom!$A$6:$A$2000,0),MATCH("VAT_WEO",Prices_dom!$A$5:$CU$5,0))+0,0)</f>
        <v/>
      </c>
      <c r="Q7" s="27">
        <f>IF(IFERROR(INDEX(Prices_dom!$A$6:$CU$2000,MATCH(Settings!$C$4&amp;Settings!$C$10,Prices_dom!$A$6:$A$2000,0),MATCH("mit.vatrate."&amp;$A7,Prices_dom!$A$5:$CU$5,0))+0,0)&gt;0,IFERROR(INDEX(Prices_dom!$A$6:$CU$2000,MATCH(Settings!$C$4&amp;Settings!$C$10,Prices_dom!$A$6:$A$2000,0),MATCH("mit.vatrate."&amp;$A7,Prices_dom!$A$5:$CU$5,0))+0,0),$P7)</f>
        <v/>
      </c>
      <c r="R7" s="40">
        <f>INDEX($T7:$W7,MATCH(Settings!$C$10,$T$4:$W$4,0))</f>
        <v/>
      </c>
      <c r="S7" s="40">
        <f>INDEX($X7:$AA7,MATCH(Settings!$C$10,$X$4:$AA$4,0))</f>
        <v/>
      </c>
      <c r="T7" s="40">
        <f>IFERROR(INDEX(Prices_dom!$A$6:$CU$2000,MATCH(Settings!$C$4&amp;T$4,Prices_dom!$A$6:$A$2000,0),MATCH("mit.sp."&amp;$A7,Prices_dom!$A$5:$CU$5,0))+0,0)*T$3/$G7</f>
        <v/>
      </c>
      <c r="U7" s="40">
        <f>IFERROR(INDEX(Prices_dom!$A$6:$CU$2000,MATCH(Settings!$C$4&amp;U$4,Prices_dom!$A$6:$A$2000,0),MATCH("mit.sp."&amp;$A7,Prices_dom!$A$5:$CU$5,0))+0,0)*U$3/$G7</f>
        <v/>
      </c>
      <c r="V7" s="40">
        <f>IFERROR(INDEX(Prices_dom!$A$6:$CU$2000,MATCH(Settings!$C$4&amp;V$4,Prices_dom!$A$6:$A$2000,0),MATCH("mit.sp."&amp;$A7,Prices_dom!$A$5:$CU$5,0))+0,0)*V$3/$G7</f>
        <v/>
      </c>
      <c r="W7" s="40">
        <f>IFERROR(INDEX(Prices_dom!$A$6:$CU$2000,MATCH(Settings!$C$4&amp;W$4,Prices_dom!$A$6:$A$2000,0),MATCH("mit.sp."&amp;$A7,Prices_dom!$A$5:$CU$5,0))+0,0)*W$3/$G7</f>
        <v/>
      </c>
      <c r="X7" s="40">
        <f>IF($H7=1,IFERROR(INDEX(Prices_dom!$A$6:$CU$2000,MATCH(Settings!$C$4&amp;X$4,Prices_dom!$A$6:$A$2000,0),MATCH("mit.rp."&amp;$A7,Prices_dom!$A$5:$CU$5,0))+0,0)/(1+IF(IFERROR(INDEX(Prices_dom!$A$6:$CU$2000,MATCH(Settings!$C$4&amp;X$4,Prices_dom!$A$6:$A$2000,0),MATCH("mit.vatrate."&amp;$A7,Prices_dom!$A$5:$CU$5,0))+0,0)&gt;0,IFERROR(INDEX(Prices_dom!$A$6:$CU$2000,MATCH(Settings!$C$4&amp;X$4,Prices_dom!$A$6:$A$2000,0),MATCH("mit.vatrate."&amp;$A7,Prices_dom!$A$5:$CU$5,0))+0,0),$O7*IFERROR(INDEX(Prices_dom!$A$6:$CU$2000,MATCH(Settings!$C$4&amp;X$4,Prices_dom!$A$6:$A$2000,0),MATCH("VAT_WEO",Prices_dom!$A$5:$CU$5,0))+0,0)))-IFERROR(INDEX(Prices_dom!$A$6:$CU$2000,MATCH(Settings!$C$4&amp;X$4,Prices_dom!$A$6:$A$2000,0),MATCH("mit.sp."&amp;$A7,Prices_dom!$A$5:$CU$5,0))+0,0),IFERROR(INDEX(Prices_dom!$A$6:$CU$2000,MATCH(Settings!$C$4&amp;X$4,Prices_dom!$A$6:$A$2000,0),MATCH("mit.txo."&amp;$A7,Prices_dom!$A$5:$CU$5,0))+0,0))*X$3/$G7</f>
        <v/>
      </c>
      <c r="Y7" s="40">
        <f>IF($H7=1,IFERROR(INDEX(Prices_dom!$A$6:$CU$2000,MATCH(Settings!$C$4&amp;Y$4,Prices_dom!$A$6:$A$2000,0),MATCH("mit.rp."&amp;$A7,Prices_dom!$A$5:$CU$5,0))+0,0)/(1+IF(IFERROR(INDEX(Prices_dom!$A$6:$CU$2000,MATCH(Settings!$C$4&amp;Y$4,Prices_dom!$A$6:$A$2000,0),MATCH("mit.vatrate."&amp;$A7,Prices_dom!$A$5:$CU$5,0))+0,0)&gt;0,IFERROR(INDEX(Prices_dom!$A$6:$CU$2000,MATCH(Settings!$C$4&amp;Y$4,Prices_dom!$A$6:$A$2000,0),MATCH("mit.vatrate."&amp;$A7,Prices_dom!$A$5:$CU$5,0))+0,0),$O7*IFERROR(INDEX(Prices_dom!$A$6:$CU$2000,MATCH(Settings!$C$4&amp;Y$4,Prices_dom!$A$6:$A$2000,0),MATCH("VAT_WEO",Prices_dom!$A$5:$CU$5,0))+0,0)))-IFERROR(INDEX(Prices_dom!$A$6:$CU$2000,MATCH(Settings!$C$4&amp;Y$4,Prices_dom!$A$6:$A$2000,0),MATCH("mit.sp."&amp;$A7,Prices_dom!$A$5:$CU$5,0))+0,0),IFERROR(INDEX(Prices_dom!$A$6:$CU$2000,MATCH(Settings!$C$4&amp;Y$4,Prices_dom!$A$6:$A$2000,0),MATCH("mit.txo."&amp;$A7,Prices_dom!$A$5:$CU$5,0))+0,0))*Y$3/$G7</f>
        <v/>
      </c>
      <c r="Z7" s="40">
        <f>IF($H7=1,IFERROR(INDEX(Prices_dom!$A$6:$CU$2000,MATCH(Settings!$C$4&amp;Z$4,Prices_dom!$A$6:$A$2000,0),MATCH("mit.rp."&amp;$A7,Prices_dom!$A$5:$CU$5,0))+0,0)/(1+IF(IFERROR(INDEX(Prices_dom!$A$6:$CU$2000,MATCH(Settings!$C$4&amp;Z$4,Prices_dom!$A$6:$A$2000,0),MATCH("mit.vatrate."&amp;$A7,Prices_dom!$A$5:$CU$5,0))+0,0)&gt;0,IFERROR(INDEX(Prices_dom!$A$6:$CU$2000,MATCH(Settings!$C$4&amp;Z$4,Prices_dom!$A$6:$A$2000,0),MATCH("mit.vatrate."&amp;$A7,Prices_dom!$A$5:$CU$5,0))+0,0),$O7*IFERROR(INDEX(Prices_dom!$A$6:$CU$2000,MATCH(Settings!$C$4&amp;Z$4,Prices_dom!$A$6:$A$2000,0),MATCH("VAT_WEO",Prices_dom!$A$5:$CU$5,0))+0,0)))-IFERROR(INDEX(Prices_dom!$A$6:$CU$2000,MATCH(Settings!$C$4&amp;Z$4,Prices_dom!$A$6:$A$2000,0),MATCH("mit.sp."&amp;$A7,Prices_dom!$A$5:$CU$5,0))+0,0),IFERROR(INDEX(Prices_dom!$A$6:$CU$2000,MATCH(Settings!$C$4&amp;Z$4,Prices_dom!$A$6:$A$2000,0),MATCH("mit.txo."&amp;$A7,Prices_dom!$A$5:$CU$5,0))+0,0))*Z$3/$G7</f>
        <v/>
      </c>
      <c r="AA7" s="40">
        <f>IF($H7=1,IFERROR(INDEX(Prices_dom!$A$6:$CU$2000,MATCH(Settings!$C$4&amp;AA$4,Prices_dom!$A$6:$A$2000,0),MATCH("mit.rp."&amp;$A7,Prices_dom!$A$5:$CU$5,0))+0,0)/(1+IF(IFERROR(INDEX(Prices_dom!$A$6:$CU$2000,MATCH(Settings!$C$4&amp;AA$4,Prices_dom!$A$6:$A$2000,0),MATCH("mit.vatrate."&amp;$A7,Prices_dom!$A$5:$CU$5,0))+0,0)&gt;0,IFERROR(INDEX(Prices_dom!$A$6:$CU$2000,MATCH(Settings!$C$4&amp;AA$4,Prices_dom!$A$6:$A$2000,0),MATCH("mit.vatrate."&amp;$A7,Prices_dom!$A$5:$CU$5,0))+0,0),$O7*IFERROR(INDEX(Prices_dom!$A$6:$CU$2000,MATCH(Settings!$C$4&amp;AA$4,Prices_dom!$A$6:$A$2000,0),MATCH("VAT_WEO",Prices_dom!$A$5:$CU$5,0))+0,0)))-IFERROR(INDEX(Prices_dom!$A$6:$CU$2000,MATCH(Settings!$C$4&amp;AA$4,Prices_dom!$A$6:$A$2000,0),MATCH("mit.sp."&amp;$A7,Prices_dom!$A$5:$CU$5,0))+0,0),IFERROR(INDEX(Prices_dom!$A$6:$CU$2000,MATCH(Settings!$C$4&amp;AA$4,Prices_dom!$A$6:$A$2000,0),MATCH("mit.txo."&amp;$A7,Prices_dom!$A$5:$CU$5,0))+0,0))*AA$3/$G7</f>
        <v/>
      </c>
    </row>
    <row r="8">
      <c r="A8" s="60" t="inlineStr">
        <is>
          <t>nga.pow</t>
        </is>
      </c>
      <c r="B8" s="60" t="inlineStr">
        <is>
          <t>Natural gas, Power</t>
        </is>
      </c>
      <c r="C8" s="60" t="inlineStr">
        <is>
          <t>nga</t>
        </is>
      </c>
      <c r="D8" s="60" t="inlineStr">
        <is>
          <t>pow</t>
        </is>
      </c>
      <c r="E8" s="61" t="n">
        <v>4</v>
      </c>
      <c r="F8" s="61" t="n">
        <v>3</v>
      </c>
      <c r="G8" s="40">
        <f>INDEX(Mapping!$G$30:$G$37,MATCH($C8,Mapping!$A$30:$A$37,0))</f>
        <v/>
      </c>
      <c r="H8" s="61" t="n">
        <v>1</v>
      </c>
      <c r="I8" s="36">
        <f>IFERROR(INDEX(Prices_dom!$A$6:$CU$2000,MATCH(Settings!$C$4&amp;Settings!$C$7,Prices_dom!$A$6:$A$2000,0),MATCH("mit.ps."&amp;$A8,Prices_dom!$A$5:$CU$5,0))+0,0)</f>
        <v/>
      </c>
      <c r="J8" s="36">
        <f>IF($I8&lt;=0.25,0,IF($I8&lt;=0.5,0.5,1))</f>
        <v/>
      </c>
      <c r="K8" s="36">
        <f>IF(LEFT(Settings!$C$9,6)="Manual",0.8,IF(LEFT(Settings!$C$9,4)="None",1,$J8))</f>
        <v/>
      </c>
      <c r="L8" s="40">
        <f>IFERROR(INDEX(Prices_dom!$A$6:$CU$2000,MATCH(Settings!$C$4&amp;Settings!$C$7,Prices_dom!$A$6:$A$2000,0),MATCH("mit.mar."&amp;$A8,Prices_dom!$A$5:$CU$5,0))+0,0)</f>
        <v/>
      </c>
      <c r="M8" s="40">
        <f>IFERROR(INDEX(Prices_dom!$A$6:$CU$2000,MATCH(Settings!$C$4&amp;Settings!$C$7,Prices_dom!$A$6:$A$2000,0),MATCH("mit.nga.prod.cost",Prices_dom!$A$5:$CU$5,0))+0,0)</f>
        <v/>
      </c>
      <c r="N8" s="40">
        <f>($L8+$J8*$M8)*INDEX($T$3:$W$3,MATCH(Settings!$C$7,$T$4:$W$4,0))/$G8</f>
        <v/>
      </c>
      <c r="O8" s="62" t="n">
        <v>0</v>
      </c>
      <c r="P8" s="63">
        <f>$O8*IFERROR(INDEX(Prices_dom!$A$6:$CU$2000,MATCH(Settings!$C$4&amp;Settings!$C$10,Prices_dom!$A$6:$A$2000,0),MATCH("VAT_WEO",Prices_dom!$A$5:$CU$5,0))+0,0)</f>
        <v/>
      </c>
      <c r="Q8" s="27">
        <f>IF(IFERROR(INDEX(Prices_dom!$A$6:$CU$2000,MATCH(Settings!$C$4&amp;Settings!$C$10,Prices_dom!$A$6:$A$2000,0),MATCH("mit.vatrate."&amp;$A8,Prices_dom!$A$5:$CU$5,0))+0,0)&gt;0,IFERROR(INDEX(Prices_dom!$A$6:$CU$2000,MATCH(Settings!$C$4&amp;Settings!$C$10,Prices_dom!$A$6:$A$2000,0),MATCH("mit.vatrate."&amp;$A8,Prices_dom!$A$5:$CU$5,0))+0,0),$P8)</f>
        <v/>
      </c>
      <c r="R8" s="40">
        <f>INDEX($T8:$W8,MATCH(Settings!$C$10,$T$4:$W$4,0))</f>
        <v/>
      </c>
      <c r="S8" s="40">
        <f>INDEX($X8:$AA8,MATCH(Settings!$C$10,$X$4:$AA$4,0))</f>
        <v/>
      </c>
      <c r="T8" s="40">
        <f>IFERROR(INDEX(Prices_dom!$A$6:$CU$2000,MATCH(Settings!$C$4&amp;T$4,Prices_dom!$A$6:$A$2000,0),MATCH("mit.sp."&amp;$A8,Prices_dom!$A$5:$CU$5,0))+0,0)*T$3/$G8</f>
        <v/>
      </c>
      <c r="U8" s="40">
        <f>IFERROR(INDEX(Prices_dom!$A$6:$CU$2000,MATCH(Settings!$C$4&amp;U$4,Prices_dom!$A$6:$A$2000,0),MATCH("mit.sp."&amp;$A8,Prices_dom!$A$5:$CU$5,0))+0,0)*U$3/$G8</f>
        <v/>
      </c>
      <c r="V8" s="40">
        <f>IFERROR(INDEX(Prices_dom!$A$6:$CU$2000,MATCH(Settings!$C$4&amp;V$4,Prices_dom!$A$6:$A$2000,0),MATCH("mit.sp."&amp;$A8,Prices_dom!$A$5:$CU$5,0))+0,0)*V$3/$G8</f>
        <v/>
      </c>
      <c r="W8" s="40">
        <f>IFERROR(INDEX(Prices_dom!$A$6:$CU$2000,MATCH(Settings!$C$4&amp;W$4,Prices_dom!$A$6:$A$2000,0),MATCH("mit.sp."&amp;$A8,Prices_dom!$A$5:$CU$5,0))+0,0)*W$3/$G8</f>
        <v/>
      </c>
      <c r="X8" s="40">
        <f>IF($H8=1,IFERROR(INDEX(Prices_dom!$A$6:$CU$2000,MATCH(Settings!$C$4&amp;X$4,Prices_dom!$A$6:$A$2000,0),MATCH("mit.rp."&amp;$A8,Prices_dom!$A$5:$CU$5,0))+0,0)/(1+IF(IFERROR(INDEX(Prices_dom!$A$6:$CU$2000,MATCH(Settings!$C$4&amp;X$4,Prices_dom!$A$6:$A$2000,0),MATCH("mit.vatrate."&amp;$A8,Prices_dom!$A$5:$CU$5,0))+0,0)&gt;0,IFERROR(INDEX(Prices_dom!$A$6:$CU$2000,MATCH(Settings!$C$4&amp;X$4,Prices_dom!$A$6:$A$2000,0),MATCH("mit.vatrate."&amp;$A8,Prices_dom!$A$5:$CU$5,0))+0,0),$O8*IFERROR(INDEX(Prices_dom!$A$6:$CU$2000,MATCH(Settings!$C$4&amp;X$4,Prices_dom!$A$6:$A$2000,0),MATCH("VAT_WEO",Prices_dom!$A$5:$CU$5,0))+0,0)))-IFERROR(INDEX(Prices_dom!$A$6:$CU$2000,MATCH(Settings!$C$4&amp;X$4,Prices_dom!$A$6:$A$2000,0),MATCH("mit.sp."&amp;$A8,Prices_dom!$A$5:$CU$5,0))+0,0),IFERROR(INDEX(Prices_dom!$A$6:$CU$2000,MATCH(Settings!$C$4&amp;X$4,Prices_dom!$A$6:$A$2000,0),MATCH("mit.txo."&amp;$A8,Prices_dom!$A$5:$CU$5,0))+0,0))*X$3/$G8</f>
        <v/>
      </c>
      <c r="Y8" s="40">
        <f>IF($H8=1,IFERROR(INDEX(Prices_dom!$A$6:$CU$2000,MATCH(Settings!$C$4&amp;Y$4,Prices_dom!$A$6:$A$2000,0),MATCH("mit.rp."&amp;$A8,Prices_dom!$A$5:$CU$5,0))+0,0)/(1+IF(IFERROR(INDEX(Prices_dom!$A$6:$CU$2000,MATCH(Settings!$C$4&amp;Y$4,Prices_dom!$A$6:$A$2000,0),MATCH("mit.vatrate."&amp;$A8,Prices_dom!$A$5:$CU$5,0))+0,0)&gt;0,IFERROR(INDEX(Prices_dom!$A$6:$CU$2000,MATCH(Settings!$C$4&amp;Y$4,Prices_dom!$A$6:$A$2000,0),MATCH("mit.vatrate."&amp;$A8,Prices_dom!$A$5:$CU$5,0))+0,0),$O8*IFERROR(INDEX(Prices_dom!$A$6:$CU$2000,MATCH(Settings!$C$4&amp;Y$4,Prices_dom!$A$6:$A$2000,0),MATCH("VAT_WEO",Prices_dom!$A$5:$CU$5,0))+0,0)))-IFERROR(INDEX(Prices_dom!$A$6:$CU$2000,MATCH(Settings!$C$4&amp;Y$4,Prices_dom!$A$6:$A$2000,0),MATCH("mit.sp."&amp;$A8,Prices_dom!$A$5:$CU$5,0))+0,0),IFERROR(INDEX(Prices_dom!$A$6:$CU$2000,MATCH(Settings!$C$4&amp;Y$4,Prices_dom!$A$6:$A$2000,0),MATCH("mit.txo."&amp;$A8,Prices_dom!$A$5:$CU$5,0))+0,0))*Y$3/$G8</f>
        <v/>
      </c>
      <c r="Z8" s="40">
        <f>IF($H8=1,IFERROR(INDEX(Prices_dom!$A$6:$CU$2000,MATCH(Settings!$C$4&amp;Z$4,Prices_dom!$A$6:$A$2000,0),MATCH("mit.rp."&amp;$A8,Prices_dom!$A$5:$CU$5,0))+0,0)/(1+IF(IFERROR(INDEX(Prices_dom!$A$6:$CU$2000,MATCH(Settings!$C$4&amp;Z$4,Prices_dom!$A$6:$A$2000,0),MATCH("mit.vatrate."&amp;$A8,Prices_dom!$A$5:$CU$5,0))+0,0)&gt;0,IFERROR(INDEX(Prices_dom!$A$6:$CU$2000,MATCH(Settings!$C$4&amp;Z$4,Prices_dom!$A$6:$A$2000,0),MATCH("mit.vatrate."&amp;$A8,Prices_dom!$A$5:$CU$5,0))+0,0),$O8*IFERROR(INDEX(Prices_dom!$A$6:$CU$2000,MATCH(Settings!$C$4&amp;Z$4,Prices_dom!$A$6:$A$2000,0),MATCH("VAT_WEO",Prices_dom!$A$5:$CU$5,0))+0,0)))-IFERROR(INDEX(Prices_dom!$A$6:$CU$2000,MATCH(Settings!$C$4&amp;Z$4,Prices_dom!$A$6:$A$2000,0),MATCH("mit.sp."&amp;$A8,Prices_dom!$A$5:$CU$5,0))+0,0),IFERROR(INDEX(Prices_dom!$A$6:$CU$2000,MATCH(Settings!$C$4&amp;Z$4,Prices_dom!$A$6:$A$2000,0),MATCH("mit.txo."&amp;$A8,Prices_dom!$A$5:$CU$5,0))+0,0))*Z$3/$G8</f>
        <v/>
      </c>
      <c r="AA8" s="40">
        <f>IF($H8=1,IFERROR(INDEX(Prices_dom!$A$6:$CU$2000,MATCH(Settings!$C$4&amp;AA$4,Prices_dom!$A$6:$A$2000,0),MATCH("mit.rp."&amp;$A8,Prices_dom!$A$5:$CU$5,0))+0,0)/(1+IF(IFERROR(INDEX(Prices_dom!$A$6:$CU$2000,MATCH(Settings!$C$4&amp;AA$4,Prices_dom!$A$6:$A$2000,0),MATCH("mit.vatrate."&amp;$A8,Prices_dom!$A$5:$CU$5,0))+0,0)&gt;0,IFERROR(INDEX(Prices_dom!$A$6:$CU$2000,MATCH(Settings!$C$4&amp;AA$4,Prices_dom!$A$6:$A$2000,0),MATCH("mit.vatrate."&amp;$A8,Prices_dom!$A$5:$CU$5,0))+0,0),$O8*IFERROR(INDEX(Prices_dom!$A$6:$CU$2000,MATCH(Settings!$C$4&amp;AA$4,Prices_dom!$A$6:$A$2000,0),MATCH("VAT_WEO",Prices_dom!$A$5:$CU$5,0))+0,0)))-IFERROR(INDEX(Prices_dom!$A$6:$CU$2000,MATCH(Settings!$C$4&amp;AA$4,Prices_dom!$A$6:$A$2000,0),MATCH("mit.sp."&amp;$A8,Prices_dom!$A$5:$CU$5,0))+0,0),IFERROR(INDEX(Prices_dom!$A$6:$CU$2000,MATCH(Settings!$C$4&amp;AA$4,Prices_dom!$A$6:$A$2000,0),MATCH("mit.txo."&amp;$A8,Prices_dom!$A$5:$CU$5,0))+0,0))*AA$3/$G8</f>
        <v/>
      </c>
    </row>
    <row r="9">
      <c r="A9" s="60" t="inlineStr">
        <is>
          <t>nga.res</t>
        </is>
      </c>
      <c r="B9" s="60" t="inlineStr">
        <is>
          <t>Natural gas, Residential</t>
        </is>
      </c>
      <c r="C9" s="60" t="inlineStr">
        <is>
          <t>nga</t>
        </is>
      </c>
      <c r="D9" s="60" t="inlineStr">
        <is>
          <t>res</t>
        </is>
      </c>
      <c r="E9" s="61" t="n">
        <v>5</v>
      </c>
      <c r="F9" s="61" t="n">
        <v>3</v>
      </c>
      <c r="G9" s="40">
        <f>INDEX(Mapping!$G$30:$G$37,MATCH($C9,Mapping!$A$30:$A$37,0))</f>
        <v/>
      </c>
      <c r="H9" s="61" t="n">
        <v>1</v>
      </c>
      <c r="I9" s="36">
        <f>IFERROR(INDEX(Prices_dom!$A$6:$CU$2000,MATCH(Settings!$C$4&amp;Settings!$C$7,Prices_dom!$A$6:$A$2000,0),MATCH("mit.ps."&amp;$A9,Prices_dom!$A$5:$CU$5,0))+0,0)</f>
        <v/>
      </c>
      <c r="J9" s="36">
        <f>IF($I9&lt;=0.25,0,IF($I9&lt;=0.5,0.5,1))</f>
        <v/>
      </c>
      <c r="K9" s="36">
        <f>IF(LEFT(Settings!$C$9,6)="Manual",0.8,IF(LEFT(Settings!$C$9,4)="None",1,$J9))</f>
        <v/>
      </c>
      <c r="L9" s="40">
        <f>IFERROR(INDEX(Prices_dom!$A$6:$CU$2000,MATCH(Settings!$C$4&amp;Settings!$C$7,Prices_dom!$A$6:$A$2000,0),MATCH("mit.mar."&amp;$A9,Prices_dom!$A$5:$CU$5,0))+0,0)</f>
        <v/>
      </c>
      <c r="M9" s="40">
        <f>IFERROR(INDEX(Prices_dom!$A$6:$CU$2000,MATCH(Settings!$C$4&amp;Settings!$C$7,Prices_dom!$A$6:$A$2000,0),MATCH("mit.nga.prod.cost",Prices_dom!$A$5:$CU$5,0))+0,0)</f>
        <v/>
      </c>
      <c r="N9" s="40">
        <f>($L9+$J9*$M9)*INDEX($T$3:$W$3,MATCH(Settings!$C$7,$T$4:$W$4,0))/$G9</f>
        <v/>
      </c>
      <c r="O9" s="62" t="n">
        <v>1</v>
      </c>
      <c r="P9" s="63">
        <f>$O9*IFERROR(INDEX(Prices_dom!$A$6:$CU$2000,MATCH(Settings!$C$4&amp;Settings!$C$10,Prices_dom!$A$6:$A$2000,0),MATCH("VAT_WEO",Prices_dom!$A$5:$CU$5,0))+0,0)</f>
        <v/>
      </c>
      <c r="Q9" s="27">
        <f>IF(IFERROR(INDEX(Prices_dom!$A$6:$CU$2000,MATCH(Settings!$C$4&amp;Settings!$C$10,Prices_dom!$A$6:$A$2000,0),MATCH("mit.vatrate."&amp;$A9,Prices_dom!$A$5:$CU$5,0))+0,0)&gt;0,IFERROR(INDEX(Prices_dom!$A$6:$CU$2000,MATCH(Settings!$C$4&amp;Settings!$C$10,Prices_dom!$A$6:$A$2000,0),MATCH("mit.vatrate."&amp;$A9,Prices_dom!$A$5:$CU$5,0))+0,0),$P9)</f>
        <v/>
      </c>
      <c r="R9" s="40">
        <f>INDEX($T9:$W9,MATCH(Settings!$C$10,$T$4:$W$4,0))</f>
        <v/>
      </c>
      <c r="S9" s="40">
        <f>INDEX($X9:$AA9,MATCH(Settings!$C$10,$X$4:$AA$4,0))</f>
        <v/>
      </c>
      <c r="T9" s="40">
        <f>IFERROR(INDEX(Prices_dom!$A$6:$CU$2000,MATCH(Settings!$C$4&amp;T$4,Prices_dom!$A$6:$A$2000,0),MATCH("mit.sp."&amp;$A9,Prices_dom!$A$5:$CU$5,0))+0,0)*T$3/$G9</f>
        <v/>
      </c>
      <c r="U9" s="40">
        <f>IFERROR(INDEX(Prices_dom!$A$6:$CU$2000,MATCH(Settings!$C$4&amp;U$4,Prices_dom!$A$6:$A$2000,0),MATCH("mit.sp."&amp;$A9,Prices_dom!$A$5:$CU$5,0))+0,0)*U$3/$G9</f>
        <v/>
      </c>
      <c r="V9" s="40">
        <f>IFERROR(INDEX(Prices_dom!$A$6:$CU$2000,MATCH(Settings!$C$4&amp;V$4,Prices_dom!$A$6:$A$2000,0),MATCH("mit.sp."&amp;$A9,Prices_dom!$A$5:$CU$5,0))+0,0)*V$3/$G9</f>
        <v/>
      </c>
      <c r="W9" s="40">
        <f>IFERROR(INDEX(Prices_dom!$A$6:$CU$2000,MATCH(Settings!$C$4&amp;W$4,Prices_dom!$A$6:$A$2000,0),MATCH("mit.sp."&amp;$A9,Prices_dom!$A$5:$CU$5,0))+0,0)*W$3/$G9</f>
        <v/>
      </c>
      <c r="X9" s="40">
        <f>IF($H9=1,IFERROR(INDEX(Prices_dom!$A$6:$CU$2000,MATCH(Settings!$C$4&amp;X$4,Prices_dom!$A$6:$A$2000,0),MATCH("mit.rp."&amp;$A9,Prices_dom!$A$5:$CU$5,0))+0,0)/(1+IF(IFERROR(INDEX(Prices_dom!$A$6:$CU$2000,MATCH(Settings!$C$4&amp;X$4,Prices_dom!$A$6:$A$2000,0),MATCH("mit.vatrate."&amp;$A9,Prices_dom!$A$5:$CU$5,0))+0,0)&gt;0,IFERROR(INDEX(Prices_dom!$A$6:$CU$2000,MATCH(Settings!$C$4&amp;X$4,Prices_dom!$A$6:$A$2000,0),MATCH("mit.vatrate."&amp;$A9,Prices_dom!$A$5:$CU$5,0))+0,0),$O9*IFERROR(INDEX(Prices_dom!$A$6:$CU$2000,MATCH(Settings!$C$4&amp;X$4,Prices_dom!$A$6:$A$2000,0),MATCH("VAT_WEO",Prices_dom!$A$5:$CU$5,0))+0,0)))-IFERROR(INDEX(Prices_dom!$A$6:$CU$2000,MATCH(Settings!$C$4&amp;X$4,Prices_dom!$A$6:$A$2000,0),MATCH("mit.sp."&amp;$A9,Prices_dom!$A$5:$CU$5,0))+0,0),IFERROR(INDEX(Prices_dom!$A$6:$CU$2000,MATCH(Settings!$C$4&amp;X$4,Prices_dom!$A$6:$A$2000,0),MATCH("mit.txo."&amp;$A9,Prices_dom!$A$5:$CU$5,0))+0,0))*X$3/$G9</f>
        <v/>
      </c>
      <c r="Y9" s="40">
        <f>IF($H9=1,IFERROR(INDEX(Prices_dom!$A$6:$CU$2000,MATCH(Settings!$C$4&amp;Y$4,Prices_dom!$A$6:$A$2000,0),MATCH("mit.rp."&amp;$A9,Prices_dom!$A$5:$CU$5,0))+0,0)/(1+IF(IFERROR(INDEX(Prices_dom!$A$6:$CU$2000,MATCH(Settings!$C$4&amp;Y$4,Prices_dom!$A$6:$A$2000,0),MATCH("mit.vatrate."&amp;$A9,Prices_dom!$A$5:$CU$5,0))+0,0)&gt;0,IFERROR(INDEX(Prices_dom!$A$6:$CU$2000,MATCH(Settings!$C$4&amp;Y$4,Prices_dom!$A$6:$A$2000,0),MATCH("mit.vatrate."&amp;$A9,Prices_dom!$A$5:$CU$5,0))+0,0),$O9*IFERROR(INDEX(Prices_dom!$A$6:$CU$2000,MATCH(Settings!$C$4&amp;Y$4,Prices_dom!$A$6:$A$2000,0),MATCH("VAT_WEO",Prices_dom!$A$5:$CU$5,0))+0,0)))-IFERROR(INDEX(Prices_dom!$A$6:$CU$2000,MATCH(Settings!$C$4&amp;Y$4,Prices_dom!$A$6:$A$2000,0),MATCH("mit.sp."&amp;$A9,Prices_dom!$A$5:$CU$5,0))+0,0),IFERROR(INDEX(Prices_dom!$A$6:$CU$2000,MATCH(Settings!$C$4&amp;Y$4,Prices_dom!$A$6:$A$2000,0),MATCH("mit.txo."&amp;$A9,Prices_dom!$A$5:$CU$5,0))+0,0))*Y$3/$G9</f>
        <v/>
      </c>
      <c r="Z9" s="40">
        <f>IF($H9=1,IFERROR(INDEX(Prices_dom!$A$6:$CU$2000,MATCH(Settings!$C$4&amp;Z$4,Prices_dom!$A$6:$A$2000,0),MATCH("mit.rp."&amp;$A9,Prices_dom!$A$5:$CU$5,0))+0,0)/(1+IF(IFERROR(INDEX(Prices_dom!$A$6:$CU$2000,MATCH(Settings!$C$4&amp;Z$4,Prices_dom!$A$6:$A$2000,0),MATCH("mit.vatrate."&amp;$A9,Prices_dom!$A$5:$CU$5,0))+0,0)&gt;0,IFERROR(INDEX(Prices_dom!$A$6:$CU$2000,MATCH(Settings!$C$4&amp;Z$4,Prices_dom!$A$6:$A$2000,0),MATCH("mit.vatrate."&amp;$A9,Prices_dom!$A$5:$CU$5,0))+0,0),$O9*IFERROR(INDEX(Prices_dom!$A$6:$CU$2000,MATCH(Settings!$C$4&amp;Z$4,Prices_dom!$A$6:$A$2000,0),MATCH("VAT_WEO",Prices_dom!$A$5:$CU$5,0))+0,0)))-IFERROR(INDEX(Prices_dom!$A$6:$CU$2000,MATCH(Settings!$C$4&amp;Z$4,Prices_dom!$A$6:$A$2000,0),MATCH("mit.sp."&amp;$A9,Prices_dom!$A$5:$CU$5,0))+0,0),IFERROR(INDEX(Prices_dom!$A$6:$CU$2000,MATCH(Settings!$C$4&amp;Z$4,Prices_dom!$A$6:$A$2000,0),MATCH("mit.txo."&amp;$A9,Prices_dom!$A$5:$CU$5,0))+0,0))*Z$3/$G9</f>
        <v/>
      </c>
      <c r="AA9" s="40">
        <f>IF($H9=1,IFERROR(INDEX(Prices_dom!$A$6:$CU$2000,MATCH(Settings!$C$4&amp;AA$4,Prices_dom!$A$6:$A$2000,0),MATCH("mit.rp."&amp;$A9,Prices_dom!$A$5:$CU$5,0))+0,0)/(1+IF(IFERROR(INDEX(Prices_dom!$A$6:$CU$2000,MATCH(Settings!$C$4&amp;AA$4,Prices_dom!$A$6:$A$2000,0),MATCH("mit.vatrate."&amp;$A9,Prices_dom!$A$5:$CU$5,0))+0,0)&gt;0,IFERROR(INDEX(Prices_dom!$A$6:$CU$2000,MATCH(Settings!$C$4&amp;AA$4,Prices_dom!$A$6:$A$2000,0),MATCH("mit.vatrate."&amp;$A9,Prices_dom!$A$5:$CU$5,0))+0,0),$O9*IFERROR(INDEX(Prices_dom!$A$6:$CU$2000,MATCH(Settings!$C$4&amp;AA$4,Prices_dom!$A$6:$A$2000,0),MATCH("VAT_WEO",Prices_dom!$A$5:$CU$5,0))+0,0)))-IFERROR(INDEX(Prices_dom!$A$6:$CU$2000,MATCH(Settings!$C$4&amp;AA$4,Prices_dom!$A$6:$A$2000,0),MATCH("mit.sp."&amp;$A9,Prices_dom!$A$5:$CU$5,0))+0,0),IFERROR(INDEX(Prices_dom!$A$6:$CU$2000,MATCH(Settings!$C$4&amp;AA$4,Prices_dom!$A$6:$A$2000,0),MATCH("mit.txo."&amp;$A9,Prices_dom!$A$5:$CU$5,0))+0,0))*AA$3/$G9</f>
        <v/>
      </c>
    </row>
    <row r="10">
      <c r="A10" s="60" t="inlineStr">
        <is>
          <t>nga.ind</t>
        </is>
      </c>
      <c r="B10" s="60" t="inlineStr">
        <is>
          <t>Natural gas, Industry</t>
        </is>
      </c>
      <c r="C10" s="60" t="inlineStr">
        <is>
          <t>nga</t>
        </is>
      </c>
      <c r="D10" s="60" t="inlineStr">
        <is>
          <t>ind</t>
        </is>
      </c>
      <c r="E10" s="61" t="n">
        <v>6</v>
      </c>
      <c r="F10" s="61" t="n">
        <v>3</v>
      </c>
      <c r="G10" s="40">
        <f>INDEX(Mapping!$G$30:$G$37,MATCH($C10,Mapping!$A$30:$A$37,0))</f>
        <v/>
      </c>
      <c r="H10" s="61" t="n">
        <v>1</v>
      </c>
      <c r="I10" s="36">
        <f>IFERROR(INDEX(Prices_dom!$A$6:$CU$2000,MATCH(Settings!$C$4&amp;Settings!$C$7,Prices_dom!$A$6:$A$2000,0),MATCH("mit.ps."&amp;$A10,Prices_dom!$A$5:$CU$5,0))+0,0)</f>
        <v/>
      </c>
      <c r="J10" s="36">
        <f>IF($I10&lt;=0.25,0,IF($I10&lt;=0.5,0.5,1))</f>
        <v/>
      </c>
      <c r="K10" s="36">
        <f>IF(LEFT(Settings!$C$9,6)="Manual",0.8,IF(LEFT(Settings!$C$9,4)="None",1,$J10))</f>
        <v/>
      </c>
      <c r="L10" s="40">
        <f>IFERROR(INDEX(Prices_dom!$A$6:$CU$2000,MATCH(Settings!$C$4&amp;Settings!$C$7,Prices_dom!$A$6:$A$2000,0),MATCH("mit.mar."&amp;$A10,Prices_dom!$A$5:$CU$5,0))+0,0)</f>
        <v/>
      </c>
      <c r="M10" s="40">
        <f>IFERROR(INDEX(Prices_dom!$A$6:$CU$2000,MATCH(Settings!$C$4&amp;Settings!$C$7,Prices_dom!$A$6:$A$2000,0),MATCH("mit.nga.prod.cost",Prices_dom!$A$5:$CU$5,0))+0,0)</f>
        <v/>
      </c>
      <c r="N10" s="40">
        <f>($L10+$J10*$M10)*INDEX($T$3:$W$3,MATCH(Settings!$C$7,$T$4:$W$4,0))/$G10</f>
        <v/>
      </c>
      <c r="O10" s="62" t="n">
        <v>0</v>
      </c>
      <c r="P10" s="63">
        <f>$O10*IFERROR(INDEX(Prices_dom!$A$6:$CU$2000,MATCH(Settings!$C$4&amp;Settings!$C$10,Prices_dom!$A$6:$A$2000,0),MATCH("VAT_WEO",Prices_dom!$A$5:$CU$5,0))+0,0)</f>
        <v/>
      </c>
      <c r="Q10" s="27">
        <f>IF(IFERROR(INDEX(Prices_dom!$A$6:$CU$2000,MATCH(Settings!$C$4&amp;Settings!$C$10,Prices_dom!$A$6:$A$2000,0),MATCH("mit.vatrate."&amp;$A10,Prices_dom!$A$5:$CU$5,0))+0,0)&gt;0,IFERROR(INDEX(Prices_dom!$A$6:$CU$2000,MATCH(Settings!$C$4&amp;Settings!$C$10,Prices_dom!$A$6:$A$2000,0),MATCH("mit.vatrate."&amp;$A10,Prices_dom!$A$5:$CU$5,0))+0,0),$P10)</f>
        <v/>
      </c>
      <c r="R10" s="40">
        <f>INDEX($T10:$W10,MATCH(Settings!$C$10,$T$4:$W$4,0))</f>
        <v/>
      </c>
      <c r="S10" s="40">
        <f>INDEX($X10:$AA10,MATCH(Settings!$C$10,$X$4:$AA$4,0))</f>
        <v/>
      </c>
      <c r="T10" s="40">
        <f>IFERROR(INDEX(Prices_dom!$A$6:$CU$2000,MATCH(Settings!$C$4&amp;T$4,Prices_dom!$A$6:$A$2000,0),MATCH("mit.sp."&amp;$A10,Prices_dom!$A$5:$CU$5,0))+0,0)*T$3/$G10</f>
        <v/>
      </c>
      <c r="U10" s="40">
        <f>IFERROR(INDEX(Prices_dom!$A$6:$CU$2000,MATCH(Settings!$C$4&amp;U$4,Prices_dom!$A$6:$A$2000,0),MATCH("mit.sp."&amp;$A10,Prices_dom!$A$5:$CU$5,0))+0,0)*U$3/$G10</f>
        <v/>
      </c>
      <c r="V10" s="40">
        <f>IFERROR(INDEX(Prices_dom!$A$6:$CU$2000,MATCH(Settings!$C$4&amp;V$4,Prices_dom!$A$6:$A$2000,0),MATCH("mit.sp."&amp;$A10,Prices_dom!$A$5:$CU$5,0))+0,0)*V$3/$G10</f>
        <v/>
      </c>
      <c r="W10" s="40">
        <f>IFERROR(INDEX(Prices_dom!$A$6:$CU$2000,MATCH(Settings!$C$4&amp;W$4,Prices_dom!$A$6:$A$2000,0),MATCH("mit.sp."&amp;$A10,Prices_dom!$A$5:$CU$5,0))+0,0)*W$3/$G10</f>
        <v/>
      </c>
      <c r="X10" s="40">
        <f>IF($H10=1,IFERROR(INDEX(Prices_dom!$A$6:$CU$2000,MATCH(Settings!$C$4&amp;X$4,Prices_dom!$A$6:$A$2000,0),MATCH("mit.rp."&amp;$A10,Prices_dom!$A$5:$CU$5,0))+0,0)/(1+IF(IFERROR(INDEX(Prices_dom!$A$6:$CU$2000,MATCH(Settings!$C$4&amp;X$4,Prices_dom!$A$6:$A$2000,0),MATCH("mit.vatrate."&amp;$A10,Prices_dom!$A$5:$CU$5,0))+0,0)&gt;0,IFERROR(INDEX(Prices_dom!$A$6:$CU$2000,MATCH(Settings!$C$4&amp;X$4,Prices_dom!$A$6:$A$2000,0),MATCH("mit.vatrate."&amp;$A10,Prices_dom!$A$5:$CU$5,0))+0,0),$O10*IFERROR(INDEX(Prices_dom!$A$6:$CU$2000,MATCH(Settings!$C$4&amp;X$4,Prices_dom!$A$6:$A$2000,0),MATCH("VAT_WEO",Prices_dom!$A$5:$CU$5,0))+0,0)))-IFERROR(INDEX(Prices_dom!$A$6:$CU$2000,MATCH(Settings!$C$4&amp;X$4,Prices_dom!$A$6:$A$2000,0),MATCH("mit.sp."&amp;$A10,Prices_dom!$A$5:$CU$5,0))+0,0),IFERROR(INDEX(Prices_dom!$A$6:$CU$2000,MATCH(Settings!$C$4&amp;X$4,Prices_dom!$A$6:$A$2000,0),MATCH("mit.txo."&amp;$A10,Prices_dom!$A$5:$CU$5,0))+0,0))*X$3/$G10</f>
        <v/>
      </c>
      <c r="Y10" s="40">
        <f>IF($H10=1,IFERROR(INDEX(Prices_dom!$A$6:$CU$2000,MATCH(Settings!$C$4&amp;Y$4,Prices_dom!$A$6:$A$2000,0),MATCH("mit.rp."&amp;$A10,Prices_dom!$A$5:$CU$5,0))+0,0)/(1+IF(IFERROR(INDEX(Prices_dom!$A$6:$CU$2000,MATCH(Settings!$C$4&amp;Y$4,Prices_dom!$A$6:$A$2000,0),MATCH("mit.vatrate."&amp;$A10,Prices_dom!$A$5:$CU$5,0))+0,0)&gt;0,IFERROR(INDEX(Prices_dom!$A$6:$CU$2000,MATCH(Settings!$C$4&amp;Y$4,Prices_dom!$A$6:$A$2000,0),MATCH("mit.vatrate."&amp;$A10,Prices_dom!$A$5:$CU$5,0))+0,0),$O10*IFERROR(INDEX(Prices_dom!$A$6:$CU$2000,MATCH(Settings!$C$4&amp;Y$4,Prices_dom!$A$6:$A$2000,0),MATCH("VAT_WEO",Prices_dom!$A$5:$CU$5,0))+0,0)))-IFERROR(INDEX(Prices_dom!$A$6:$CU$2000,MATCH(Settings!$C$4&amp;Y$4,Prices_dom!$A$6:$A$2000,0),MATCH("mit.sp."&amp;$A10,Prices_dom!$A$5:$CU$5,0))+0,0),IFERROR(INDEX(Prices_dom!$A$6:$CU$2000,MATCH(Settings!$C$4&amp;Y$4,Prices_dom!$A$6:$A$2000,0),MATCH("mit.txo."&amp;$A10,Prices_dom!$A$5:$CU$5,0))+0,0))*Y$3/$G10</f>
        <v/>
      </c>
      <c r="Z10" s="40">
        <f>IF($H10=1,IFERROR(INDEX(Prices_dom!$A$6:$CU$2000,MATCH(Settings!$C$4&amp;Z$4,Prices_dom!$A$6:$A$2000,0),MATCH("mit.rp."&amp;$A10,Prices_dom!$A$5:$CU$5,0))+0,0)/(1+IF(IFERROR(INDEX(Prices_dom!$A$6:$CU$2000,MATCH(Settings!$C$4&amp;Z$4,Prices_dom!$A$6:$A$2000,0),MATCH("mit.vatrate."&amp;$A10,Prices_dom!$A$5:$CU$5,0))+0,0)&gt;0,IFERROR(INDEX(Prices_dom!$A$6:$CU$2000,MATCH(Settings!$C$4&amp;Z$4,Prices_dom!$A$6:$A$2000,0),MATCH("mit.vatrate."&amp;$A10,Prices_dom!$A$5:$CU$5,0))+0,0),$O10*IFERROR(INDEX(Prices_dom!$A$6:$CU$2000,MATCH(Settings!$C$4&amp;Z$4,Prices_dom!$A$6:$A$2000,0),MATCH("VAT_WEO",Prices_dom!$A$5:$CU$5,0))+0,0)))-IFERROR(INDEX(Prices_dom!$A$6:$CU$2000,MATCH(Settings!$C$4&amp;Z$4,Prices_dom!$A$6:$A$2000,0),MATCH("mit.sp."&amp;$A10,Prices_dom!$A$5:$CU$5,0))+0,0),IFERROR(INDEX(Prices_dom!$A$6:$CU$2000,MATCH(Settings!$C$4&amp;Z$4,Prices_dom!$A$6:$A$2000,0),MATCH("mit.txo."&amp;$A10,Prices_dom!$A$5:$CU$5,0))+0,0))*Z$3/$G10</f>
        <v/>
      </c>
      <c r="AA10" s="40">
        <f>IF($H10=1,IFERROR(INDEX(Prices_dom!$A$6:$CU$2000,MATCH(Settings!$C$4&amp;AA$4,Prices_dom!$A$6:$A$2000,0),MATCH("mit.rp."&amp;$A10,Prices_dom!$A$5:$CU$5,0))+0,0)/(1+IF(IFERROR(INDEX(Prices_dom!$A$6:$CU$2000,MATCH(Settings!$C$4&amp;AA$4,Prices_dom!$A$6:$A$2000,0),MATCH("mit.vatrate."&amp;$A10,Prices_dom!$A$5:$CU$5,0))+0,0)&gt;0,IFERROR(INDEX(Prices_dom!$A$6:$CU$2000,MATCH(Settings!$C$4&amp;AA$4,Prices_dom!$A$6:$A$2000,0),MATCH("mit.vatrate."&amp;$A10,Prices_dom!$A$5:$CU$5,0))+0,0),$O10*IFERROR(INDEX(Prices_dom!$A$6:$CU$2000,MATCH(Settings!$C$4&amp;AA$4,Prices_dom!$A$6:$A$2000,0),MATCH("VAT_WEO",Prices_dom!$A$5:$CU$5,0))+0,0)))-IFERROR(INDEX(Prices_dom!$A$6:$CU$2000,MATCH(Settings!$C$4&amp;AA$4,Prices_dom!$A$6:$A$2000,0),MATCH("mit.sp."&amp;$A10,Prices_dom!$A$5:$CU$5,0))+0,0),IFERROR(INDEX(Prices_dom!$A$6:$CU$2000,MATCH(Settings!$C$4&amp;AA$4,Prices_dom!$A$6:$A$2000,0),MATCH("mit.txo."&amp;$A10,Prices_dom!$A$5:$CU$5,0))+0,0))*AA$3/$G10</f>
        <v/>
      </c>
    </row>
    <row r="11">
      <c r="A11" s="60" t="inlineStr">
        <is>
          <t>gso.all</t>
        </is>
      </c>
      <c r="B11" s="60" t="inlineStr">
        <is>
          <t>Gasoline, All</t>
        </is>
      </c>
      <c r="C11" s="60" t="inlineStr">
        <is>
          <t>gso</t>
        </is>
      </c>
      <c r="D11" s="60" t="inlineStr">
        <is>
          <t>all</t>
        </is>
      </c>
      <c r="E11" s="61" t="n">
        <v>7</v>
      </c>
      <c r="F11" s="61" t="n">
        <v>1</v>
      </c>
      <c r="G11" s="40">
        <f>INDEX(Mapping!$G$30:$G$37,MATCH($C11,Mapping!$A$30:$A$37,0))</f>
        <v/>
      </c>
      <c r="H11" s="61" t="n">
        <v>0</v>
      </c>
      <c r="I11" s="36">
        <f>IFERROR(INDEX(Prices_dom!$A$6:$CU$2000,MATCH(Settings!$C$4&amp;Settings!$C$7,Prices_dom!$A$6:$A$2000,0),MATCH("mit.ps."&amp;$A11,Prices_dom!$A$5:$CU$5,0))+0,0)</f>
        <v/>
      </c>
      <c r="J11" s="36">
        <f>IF($I11&lt;=0.25,0,IF($I11&lt;=0.5,0.5,1))</f>
        <v/>
      </c>
      <c r="K11" s="36">
        <f>IF(LEFT(Settings!$C$9,6)="Manual",0.8,IF(LEFT(Settings!$C$9,4)="None",1,$J11))</f>
        <v/>
      </c>
      <c r="L11" s="40">
        <f>IFERROR(INDEX(Prices_dom!$A$6:$CU$2000,MATCH(Settings!$C$4&amp;Settings!$C$7,Prices_dom!$A$6:$A$2000,0),MATCH("mit.mar."&amp;$A11,Prices_dom!$A$5:$CU$5,0))+0,0)</f>
        <v/>
      </c>
      <c r="M11" s="60" t="n">
        <v>0</v>
      </c>
      <c r="N11" s="40">
        <f>($L11+$J11*$M11)*INDEX($T$3:$W$3,MATCH(Settings!$C$7,$T$4:$W$4,0))/$G11</f>
        <v/>
      </c>
      <c r="O11" s="62" t="n">
        <v>1</v>
      </c>
      <c r="P11" s="63">
        <f>$O11*IFERROR(INDEX(Prices_dom!$A$6:$CU$2000,MATCH(Settings!$C$4&amp;Settings!$C$10,Prices_dom!$A$6:$A$2000,0),MATCH("VAT_WEO",Prices_dom!$A$5:$CU$5,0))+0,0)</f>
        <v/>
      </c>
      <c r="Q11" s="27">
        <f>IF(IFERROR(INDEX(Prices_dom!$A$6:$CU$2000,MATCH(Settings!$C$4&amp;Settings!$C$10,Prices_dom!$A$6:$A$2000,0),MATCH("mit.vatrate."&amp;$A11,Prices_dom!$A$5:$CU$5,0))+0,0)&gt;0,IFERROR(INDEX(Prices_dom!$A$6:$CU$2000,MATCH(Settings!$C$4&amp;Settings!$C$10,Prices_dom!$A$6:$A$2000,0),MATCH("mit.vatrate."&amp;$A11,Prices_dom!$A$5:$CU$5,0))+0,0),$P11)</f>
        <v/>
      </c>
      <c r="R11" s="40">
        <f>INDEX($T11:$W11,MATCH(Settings!$C$10,$T$4:$W$4,0))</f>
        <v/>
      </c>
      <c r="S11" s="40">
        <f>INDEX($X11:$AA11,MATCH(Settings!$C$10,$X$4:$AA$4,0))</f>
        <v/>
      </c>
      <c r="T11" s="40">
        <f>IFERROR(INDEX(Prices_dom!$A$6:$CU$2000,MATCH(Settings!$C$4&amp;T$4,Prices_dom!$A$6:$A$2000,0),MATCH("mit.sp."&amp;$A11,Prices_dom!$A$5:$CU$5,0))+0,0)*T$3/$G11</f>
        <v/>
      </c>
      <c r="U11" s="40">
        <f>IFERROR(INDEX(Prices_dom!$A$6:$CU$2000,MATCH(Settings!$C$4&amp;U$4,Prices_dom!$A$6:$A$2000,0),MATCH("mit.sp."&amp;$A11,Prices_dom!$A$5:$CU$5,0))+0,0)*U$3/$G11</f>
        <v/>
      </c>
      <c r="V11" s="40">
        <f>IFERROR(INDEX(Prices_dom!$A$6:$CU$2000,MATCH(Settings!$C$4&amp;V$4,Prices_dom!$A$6:$A$2000,0),MATCH("mit.sp."&amp;$A11,Prices_dom!$A$5:$CU$5,0))+0,0)*V$3/$G11</f>
        <v/>
      </c>
      <c r="W11" s="40">
        <f>IFERROR(INDEX(Prices_dom!$A$6:$CU$2000,MATCH(Settings!$C$4&amp;W$4,Prices_dom!$A$6:$A$2000,0),MATCH("mit.sp."&amp;$A11,Prices_dom!$A$5:$CU$5,0))+0,0)*W$3/$G11</f>
        <v/>
      </c>
      <c r="X11" s="40">
        <f>IF($H11=1,IFERROR(INDEX(Prices_dom!$A$6:$CU$2000,MATCH(Settings!$C$4&amp;X$4,Prices_dom!$A$6:$A$2000,0),MATCH("mit.rp."&amp;$A11,Prices_dom!$A$5:$CU$5,0))+0,0)/(1+IF(IFERROR(INDEX(Prices_dom!$A$6:$CU$2000,MATCH(Settings!$C$4&amp;X$4,Prices_dom!$A$6:$A$2000,0),MATCH("mit.vatrate."&amp;$A11,Prices_dom!$A$5:$CU$5,0))+0,0)&gt;0,IFERROR(INDEX(Prices_dom!$A$6:$CU$2000,MATCH(Settings!$C$4&amp;X$4,Prices_dom!$A$6:$A$2000,0),MATCH("mit.vatrate."&amp;$A11,Prices_dom!$A$5:$CU$5,0))+0,0),$O11*IFERROR(INDEX(Prices_dom!$A$6:$CU$2000,MATCH(Settings!$C$4&amp;X$4,Prices_dom!$A$6:$A$2000,0),MATCH("VAT_WEO",Prices_dom!$A$5:$CU$5,0))+0,0)))-IFERROR(INDEX(Prices_dom!$A$6:$CU$2000,MATCH(Settings!$C$4&amp;X$4,Prices_dom!$A$6:$A$2000,0),MATCH("mit.sp."&amp;$A11,Prices_dom!$A$5:$CU$5,0))+0,0),IFERROR(INDEX(Prices_dom!$A$6:$CU$2000,MATCH(Settings!$C$4&amp;X$4,Prices_dom!$A$6:$A$2000,0),MATCH("mit.txo."&amp;$A11,Prices_dom!$A$5:$CU$5,0))+0,0))*X$3/$G11</f>
        <v/>
      </c>
      <c r="Y11" s="40">
        <f>IF($H11=1,IFERROR(INDEX(Prices_dom!$A$6:$CU$2000,MATCH(Settings!$C$4&amp;Y$4,Prices_dom!$A$6:$A$2000,0),MATCH("mit.rp."&amp;$A11,Prices_dom!$A$5:$CU$5,0))+0,0)/(1+IF(IFERROR(INDEX(Prices_dom!$A$6:$CU$2000,MATCH(Settings!$C$4&amp;Y$4,Prices_dom!$A$6:$A$2000,0),MATCH("mit.vatrate."&amp;$A11,Prices_dom!$A$5:$CU$5,0))+0,0)&gt;0,IFERROR(INDEX(Prices_dom!$A$6:$CU$2000,MATCH(Settings!$C$4&amp;Y$4,Prices_dom!$A$6:$A$2000,0),MATCH("mit.vatrate."&amp;$A11,Prices_dom!$A$5:$CU$5,0))+0,0),$O11*IFERROR(INDEX(Prices_dom!$A$6:$CU$2000,MATCH(Settings!$C$4&amp;Y$4,Prices_dom!$A$6:$A$2000,0),MATCH("VAT_WEO",Prices_dom!$A$5:$CU$5,0))+0,0)))-IFERROR(INDEX(Prices_dom!$A$6:$CU$2000,MATCH(Settings!$C$4&amp;Y$4,Prices_dom!$A$6:$A$2000,0),MATCH("mit.sp."&amp;$A11,Prices_dom!$A$5:$CU$5,0))+0,0),IFERROR(INDEX(Prices_dom!$A$6:$CU$2000,MATCH(Settings!$C$4&amp;Y$4,Prices_dom!$A$6:$A$2000,0),MATCH("mit.txo."&amp;$A11,Prices_dom!$A$5:$CU$5,0))+0,0))*Y$3/$G11</f>
        <v/>
      </c>
      <c r="Z11" s="40">
        <f>IF($H11=1,IFERROR(INDEX(Prices_dom!$A$6:$CU$2000,MATCH(Settings!$C$4&amp;Z$4,Prices_dom!$A$6:$A$2000,0),MATCH("mit.rp."&amp;$A11,Prices_dom!$A$5:$CU$5,0))+0,0)/(1+IF(IFERROR(INDEX(Prices_dom!$A$6:$CU$2000,MATCH(Settings!$C$4&amp;Z$4,Prices_dom!$A$6:$A$2000,0),MATCH("mit.vatrate."&amp;$A11,Prices_dom!$A$5:$CU$5,0))+0,0)&gt;0,IFERROR(INDEX(Prices_dom!$A$6:$CU$2000,MATCH(Settings!$C$4&amp;Z$4,Prices_dom!$A$6:$A$2000,0),MATCH("mit.vatrate."&amp;$A11,Prices_dom!$A$5:$CU$5,0))+0,0),$O11*IFERROR(INDEX(Prices_dom!$A$6:$CU$2000,MATCH(Settings!$C$4&amp;Z$4,Prices_dom!$A$6:$A$2000,0),MATCH("VAT_WEO",Prices_dom!$A$5:$CU$5,0))+0,0)))-IFERROR(INDEX(Prices_dom!$A$6:$CU$2000,MATCH(Settings!$C$4&amp;Z$4,Prices_dom!$A$6:$A$2000,0),MATCH("mit.sp."&amp;$A11,Prices_dom!$A$5:$CU$5,0))+0,0),IFERROR(INDEX(Prices_dom!$A$6:$CU$2000,MATCH(Settings!$C$4&amp;Z$4,Prices_dom!$A$6:$A$2000,0),MATCH("mit.txo."&amp;$A11,Prices_dom!$A$5:$CU$5,0))+0,0))*Z$3/$G11</f>
        <v/>
      </c>
      <c r="AA11" s="40">
        <f>IF($H11=1,IFERROR(INDEX(Prices_dom!$A$6:$CU$2000,MATCH(Settings!$C$4&amp;AA$4,Prices_dom!$A$6:$A$2000,0),MATCH("mit.rp."&amp;$A11,Prices_dom!$A$5:$CU$5,0))+0,0)/(1+IF(IFERROR(INDEX(Prices_dom!$A$6:$CU$2000,MATCH(Settings!$C$4&amp;AA$4,Prices_dom!$A$6:$A$2000,0),MATCH("mit.vatrate."&amp;$A11,Prices_dom!$A$5:$CU$5,0))+0,0)&gt;0,IFERROR(INDEX(Prices_dom!$A$6:$CU$2000,MATCH(Settings!$C$4&amp;AA$4,Prices_dom!$A$6:$A$2000,0),MATCH("mit.vatrate."&amp;$A11,Prices_dom!$A$5:$CU$5,0))+0,0),$O11*IFERROR(INDEX(Prices_dom!$A$6:$CU$2000,MATCH(Settings!$C$4&amp;AA$4,Prices_dom!$A$6:$A$2000,0),MATCH("VAT_WEO",Prices_dom!$A$5:$CU$5,0))+0,0)))-IFERROR(INDEX(Prices_dom!$A$6:$CU$2000,MATCH(Settings!$C$4&amp;AA$4,Prices_dom!$A$6:$A$2000,0),MATCH("mit.sp."&amp;$A11,Prices_dom!$A$5:$CU$5,0))+0,0),IFERROR(INDEX(Prices_dom!$A$6:$CU$2000,MATCH(Settings!$C$4&amp;AA$4,Prices_dom!$A$6:$A$2000,0),MATCH("mit.txo."&amp;$A11,Prices_dom!$A$5:$CU$5,0))+0,0))*AA$3/$G11</f>
        <v/>
      </c>
    </row>
    <row r="12">
      <c r="A12" s="60" t="inlineStr">
        <is>
          <t>die.all</t>
        </is>
      </c>
      <c r="B12" s="60" t="inlineStr">
        <is>
          <t>Diesel, All</t>
        </is>
      </c>
      <c r="C12" s="60" t="inlineStr">
        <is>
          <t>die</t>
        </is>
      </c>
      <c r="D12" s="60" t="inlineStr">
        <is>
          <t>all</t>
        </is>
      </c>
      <c r="E12" s="61" t="n">
        <v>8</v>
      </c>
      <c r="F12" s="61" t="n">
        <v>1</v>
      </c>
      <c r="G12" s="40">
        <f>INDEX(Mapping!$G$30:$G$37,MATCH($C12,Mapping!$A$30:$A$37,0))</f>
        <v/>
      </c>
      <c r="H12" s="61" t="n">
        <v>0</v>
      </c>
      <c r="I12" s="36">
        <f>IFERROR(INDEX(Prices_dom!$A$6:$CU$2000,MATCH(Settings!$C$4&amp;Settings!$C$7,Prices_dom!$A$6:$A$2000,0),MATCH("mit.ps."&amp;$A12,Prices_dom!$A$5:$CU$5,0))+0,0)</f>
        <v/>
      </c>
      <c r="J12" s="36">
        <f>IF($I12&lt;=0.25,0,IF($I12&lt;=0.5,0.5,1))</f>
        <v/>
      </c>
      <c r="K12" s="36">
        <f>IF(LEFT(Settings!$C$9,6)="Manual",0.8,IF(LEFT(Settings!$C$9,4)="None",1,$J12))</f>
        <v/>
      </c>
      <c r="L12" s="40">
        <f>IFERROR(INDEX(Prices_dom!$A$6:$CU$2000,MATCH(Settings!$C$4&amp;Settings!$C$7,Prices_dom!$A$6:$A$2000,0),MATCH("mit.mar."&amp;$A12,Prices_dom!$A$5:$CU$5,0))+0,0)</f>
        <v/>
      </c>
      <c r="M12" s="60" t="n">
        <v>0</v>
      </c>
      <c r="N12" s="40">
        <f>($L12+$J12*$M12)*INDEX($T$3:$W$3,MATCH(Settings!$C$7,$T$4:$W$4,0))/$G12</f>
        <v/>
      </c>
      <c r="O12" s="62" t="n">
        <v>1</v>
      </c>
      <c r="P12" s="63">
        <f>$O12*IFERROR(INDEX(Prices_dom!$A$6:$CU$2000,MATCH(Settings!$C$4&amp;Settings!$C$10,Prices_dom!$A$6:$A$2000,0),MATCH("VAT_WEO",Prices_dom!$A$5:$CU$5,0))+0,0)</f>
        <v/>
      </c>
      <c r="Q12" s="27">
        <f>IF(IFERROR(INDEX(Prices_dom!$A$6:$CU$2000,MATCH(Settings!$C$4&amp;Settings!$C$10,Prices_dom!$A$6:$A$2000,0),MATCH("mit.vatrate."&amp;$A12,Prices_dom!$A$5:$CU$5,0))+0,0)&gt;0,IFERROR(INDEX(Prices_dom!$A$6:$CU$2000,MATCH(Settings!$C$4&amp;Settings!$C$10,Prices_dom!$A$6:$A$2000,0),MATCH("mit.vatrate."&amp;$A12,Prices_dom!$A$5:$CU$5,0))+0,0),$P12)</f>
        <v/>
      </c>
      <c r="R12" s="40">
        <f>INDEX($T12:$W12,MATCH(Settings!$C$10,$T$4:$W$4,0))</f>
        <v/>
      </c>
      <c r="S12" s="40">
        <f>INDEX($X12:$AA12,MATCH(Settings!$C$10,$X$4:$AA$4,0))</f>
        <v/>
      </c>
      <c r="T12" s="40">
        <f>IFERROR(INDEX(Prices_dom!$A$6:$CU$2000,MATCH(Settings!$C$4&amp;T$4,Prices_dom!$A$6:$A$2000,0),MATCH("mit.sp."&amp;$A12,Prices_dom!$A$5:$CU$5,0))+0,0)*T$3/$G12</f>
        <v/>
      </c>
      <c r="U12" s="40">
        <f>IFERROR(INDEX(Prices_dom!$A$6:$CU$2000,MATCH(Settings!$C$4&amp;U$4,Prices_dom!$A$6:$A$2000,0),MATCH("mit.sp."&amp;$A12,Prices_dom!$A$5:$CU$5,0))+0,0)*U$3/$G12</f>
        <v/>
      </c>
      <c r="V12" s="40">
        <f>IFERROR(INDEX(Prices_dom!$A$6:$CU$2000,MATCH(Settings!$C$4&amp;V$4,Prices_dom!$A$6:$A$2000,0),MATCH("mit.sp."&amp;$A12,Prices_dom!$A$5:$CU$5,0))+0,0)*V$3/$G12</f>
        <v/>
      </c>
      <c r="W12" s="40">
        <f>IFERROR(INDEX(Prices_dom!$A$6:$CU$2000,MATCH(Settings!$C$4&amp;W$4,Prices_dom!$A$6:$A$2000,0),MATCH("mit.sp."&amp;$A12,Prices_dom!$A$5:$CU$5,0))+0,0)*W$3/$G12</f>
        <v/>
      </c>
      <c r="X12" s="40">
        <f>IF($H12=1,IFERROR(INDEX(Prices_dom!$A$6:$CU$2000,MATCH(Settings!$C$4&amp;X$4,Prices_dom!$A$6:$A$2000,0),MATCH("mit.rp."&amp;$A12,Prices_dom!$A$5:$CU$5,0))+0,0)/(1+IF(IFERROR(INDEX(Prices_dom!$A$6:$CU$2000,MATCH(Settings!$C$4&amp;X$4,Prices_dom!$A$6:$A$2000,0),MATCH("mit.vatrate."&amp;$A12,Prices_dom!$A$5:$CU$5,0))+0,0)&gt;0,IFERROR(INDEX(Prices_dom!$A$6:$CU$2000,MATCH(Settings!$C$4&amp;X$4,Prices_dom!$A$6:$A$2000,0),MATCH("mit.vatrate."&amp;$A12,Prices_dom!$A$5:$CU$5,0))+0,0),$O12*IFERROR(INDEX(Prices_dom!$A$6:$CU$2000,MATCH(Settings!$C$4&amp;X$4,Prices_dom!$A$6:$A$2000,0),MATCH("VAT_WEO",Prices_dom!$A$5:$CU$5,0))+0,0)))-IFERROR(INDEX(Prices_dom!$A$6:$CU$2000,MATCH(Settings!$C$4&amp;X$4,Prices_dom!$A$6:$A$2000,0),MATCH("mit.sp."&amp;$A12,Prices_dom!$A$5:$CU$5,0))+0,0),IFERROR(INDEX(Prices_dom!$A$6:$CU$2000,MATCH(Settings!$C$4&amp;X$4,Prices_dom!$A$6:$A$2000,0),MATCH("mit.txo."&amp;$A12,Prices_dom!$A$5:$CU$5,0))+0,0))*X$3/$G12</f>
        <v/>
      </c>
      <c r="Y12" s="40">
        <f>IF($H12=1,IFERROR(INDEX(Prices_dom!$A$6:$CU$2000,MATCH(Settings!$C$4&amp;Y$4,Prices_dom!$A$6:$A$2000,0),MATCH("mit.rp."&amp;$A12,Prices_dom!$A$5:$CU$5,0))+0,0)/(1+IF(IFERROR(INDEX(Prices_dom!$A$6:$CU$2000,MATCH(Settings!$C$4&amp;Y$4,Prices_dom!$A$6:$A$2000,0),MATCH("mit.vatrate."&amp;$A12,Prices_dom!$A$5:$CU$5,0))+0,0)&gt;0,IFERROR(INDEX(Prices_dom!$A$6:$CU$2000,MATCH(Settings!$C$4&amp;Y$4,Prices_dom!$A$6:$A$2000,0),MATCH("mit.vatrate."&amp;$A12,Prices_dom!$A$5:$CU$5,0))+0,0),$O12*IFERROR(INDEX(Prices_dom!$A$6:$CU$2000,MATCH(Settings!$C$4&amp;Y$4,Prices_dom!$A$6:$A$2000,0),MATCH("VAT_WEO",Prices_dom!$A$5:$CU$5,0))+0,0)))-IFERROR(INDEX(Prices_dom!$A$6:$CU$2000,MATCH(Settings!$C$4&amp;Y$4,Prices_dom!$A$6:$A$2000,0),MATCH("mit.sp."&amp;$A12,Prices_dom!$A$5:$CU$5,0))+0,0),IFERROR(INDEX(Prices_dom!$A$6:$CU$2000,MATCH(Settings!$C$4&amp;Y$4,Prices_dom!$A$6:$A$2000,0),MATCH("mit.txo."&amp;$A12,Prices_dom!$A$5:$CU$5,0))+0,0))*Y$3/$G12</f>
        <v/>
      </c>
      <c r="Z12" s="40">
        <f>IF($H12=1,IFERROR(INDEX(Prices_dom!$A$6:$CU$2000,MATCH(Settings!$C$4&amp;Z$4,Prices_dom!$A$6:$A$2000,0),MATCH("mit.rp."&amp;$A12,Prices_dom!$A$5:$CU$5,0))+0,0)/(1+IF(IFERROR(INDEX(Prices_dom!$A$6:$CU$2000,MATCH(Settings!$C$4&amp;Z$4,Prices_dom!$A$6:$A$2000,0),MATCH("mit.vatrate."&amp;$A12,Prices_dom!$A$5:$CU$5,0))+0,0)&gt;0,IFERROR(INDEX(Prices_dom!$A$6:$CU$2000,MATCH(Settings!$C$4&amp;Z$4,Prices_dom!$A$6:$A$2000,0),MATCH("mit.vatrate."&amp;$A12,Prices_dom!$A$5:$CU$5,0))+0,0),$O12*IFERROR(INDEX(Prices_dom!$A$6:$CU$2000,MATCH(Settings!$C$4&amp;Z$4,Prices_dom!$A$6:$A$2000,0),MATCH("VAT_WEO",Prices_dom!$A$5:$CU$5,0))+0,0)))-IFERROR(INDEX(Prices_dom!$A$6:$CU$2000,MATCH(Settings!$C$4&amp;Z$4,Prices_dom!$A$6:$A$2000,0),MATCH("mit.sp."&amp;$A12,Prices_dom!$A$5:$CU$5,0))+0,0),IFERROR(INDEX(Prices_dom!$A$6:$CU$2000,MATCH(Settings!$C$4&amp;Z$4,Prices_dom!$A$6:$A$2000,0),MATCH("mit.txo."&amp;$A12,Prices_dom!$A$5:$CU$5,0))+0,0))*Z$3/$G12</f>
        <v/>
      </c>
      <c r="AA12" s="40">
        <f>IF($H12=1,IFERROR(INDEX(Prices_dom!$A$6:$CU$2000,MATCH(Settings!$C$4&amp;AA$4,Prices_dom!$A$6:$A$2000,0),MATCH("mit.rp."&amp;$A12,Prices_dom!$A$5:$CU$5,0))+0,0)/(1+IF(IFERROR(INDEX(Prices_dom!$A$6:$CU$2000,MATCH(Settings!$C$4&amp;AA$4,Prices_dom!$A$6:$A$2000,0),MATCH("mit.vatrate."&amp;$A12,Prices_dom!$A$5:$CU$5,0))+0,0)&gt;0,IFERROR(INDEX(Prices_dom!$A$6:$CU$2000,MATCH(Settings!$C$4&amp;AA$4,Prices_dom!$A$6:$A$2000,0),MATCH("mit.vatrate."&amp;$A12,Prices_dom!$A$5:$CU$5,0))+0,0),$O12*IFERROR(INDEX(Prices_dom!$A$6:$CU$2000,MATCH(Settings!$C$4&amp;AA$4,Prices_dom!$A$6:$A$2000,0),MATCH("VAT_WEO",Prices_dom!$A$5:$CU$5,0))+0,0)))-IFERROR(INDEX(Prices_dom!$A$6:$CU$2000,MATCH(Settings!$C$4&amp;AA$4,Prices_dom!$A$6:$A$2000,0),MATCH("mit.sp."&amp;$A12,Prices_dom!$A$5:$CU$5,0))+0,0),IFERROR(INDEX(Prices_dom!$A$6:$CU$2000,MATCH(Settings!$C$4&amp;AA$4,Prices_dom!$A$6:$A$2000,0),MATCH("mit.txo."&amp;$A12,Prices_dom!$A$5:$CU$5,0))+0,0))*AA$3/$G12</f>
        <v/>
      </c>
    </row>
    <row r="13">
      <c r="A13" s="60" t="inlineStr">
        <is>
          <t>lpg.all</t>
        </is>
      </c>
      <c r="B13" s="60" t="inlineStr">
        <is>
          <t>LPG, All</t>
        </is>
      </c>
      <c r="C13" s="60" t="inlineStr">
        <is>
          <t>lpg</t>
        </is>
      </c>
      <c r="D13" s="60" t="inlineStr">
        <is>
          <t>all</t>
        </is>
      </c>
      <c r="E13" s="61" t="n">
        <v>9</v>
      </c>
      <c r="F13" s="61" t="n">
        <v>1</v>
      </c>
      <c r="G13" s="40">
        <f>INDEX(Mapping!$G$30:$G$37,MATCH($C13,Mapping!$A$30:$A$37,0))</f>
        <v/>
      </c>
      <c r="H13" s="61" t="n">
        <v>0</v>
      </c>
      <c r="I13" s="36">
        <f>IFERROR(INDEX(Prices_dom!$A$6:$CU$2000,MATCH(Settings!$C$4&amp;Settings!$C$7,Prices_dom!$A$6:$A$2000,0),MATCH("mit.ps."&amp;$A13,Prices_dom!$A$5:$CU$5,0))+0,0)</f>
        <v/>
      </c>
      <c r="J13" s="36">
        <f>IF($I13&lt;=0.25,0,IF($I13&lt;=0.5,0.5,1))</f>
        <v/>
      </c>
      <c r="K13" s="36">
        <f>IF(LEFT(Settings!$C$9,6)="Manual",0.8,IF(LEFT(Settings!$C$9,4)="None",1,$J13))</f>
        <v/>
      </c>
      <c r="L13" s="40">
        <f>IFERROR(INDEX(Prices_dom!$A$6:$CU$2000,MATCH(Settings!$C$4&amp;Settings!$C$7,Prices_dom!$A$6:$A$2000,0),MATCH("mit.mar."&amp;$A13,Prices_dom!$A$5:$CU$5,0))+0,0)</f>
        <v/>
      </c>
      <c r="M13" s="60" t="n">
        <v>0</v>
      </c>
      <c r="N13" s="40">
        <f>($L13+$J13*$M13)*INDEX($T$3:$W$3,MATCH(Settings!$C$7,$T$4:$W$4,0))/$G13</f>
        <v/>
      </c>
      <c r="O13" s="62" t="n">
        <v>1</v>
      </c>
      <c r="P13" s="63">
        <f>$O13*IFERROR(INDEX(Prices_dom!$A$6:$CU$2000,MATCH(Settings!$C$4&amp;Settings!$C$10,Prices_dom!$A$6:$A$2000,0),MATCH("VAT_WEO",Prices_dom!$A$5:$CU$5,0))+0,0)</f>
        <v/>
      </c>
      <c r="Q13" s="27">
        <f>IF(IFERROR(INDEX(Prices_dom!$A$6:$CU$2000,MATCH(Settings!$C$4&amp;Settings!$C$10,Prices_dom!$A$6:$A$2000,0),MATCH("mit.vatrate."&amp;$A13,Prices_dom!$A$5:$CU$5,0))+0,0)&gt;0,IFERROR(INDEX(Prices_dom!$A$6:$CU$2000,MATCH(Settings!$C$4&amp;Settings!$C$10,Prices_dom!$A$6:$A$2000,0),MATCH("mit.vatrate."&amp;$A13,Prices_dom!$A$5:$CU$5,0))+0,0),$P13)</f>
        <v/>
      </c>
      <c r="R13" s="40">
        <f>INDEX($T13:$W13,MATCH(Settings!$C$10,$T$4:$W$4,0))</f>
        <v/>
      </c>
      <c r="S13" s="40">
        <f>INDEX($X13:$AA13,MATCH(Settings!$C$10,$X$4:$AA$4,0))</f>
        <v/>
      </c>
      <c r="T13" s="40">
        <f>IFERROR(INDEX(Prices_dom!$A$6:$CU$2000,MATCH(Settings!$C$4&amp;T$4,Prices_dom!$A$6:$A$2000,0),MATCH("mit.sp."&amp;$A13,Prices_dom!$A$5:$CU$5,0))+0,0)*T$3/$G13</f>
        <v/>
      </c>
      <c r="U13" s="40">
        <f>IFERROR(INDEX(Prices_dom!$A$6:$CU$2000,MATCH(Settings!$C$4&amp;U$4,Prices_dom!$A$6:$A$2000,0),MATCH("mit.sp."&amp;$A13,Prices_dom!$A$5:$CU$5,0))+0,0)*U$3/$G13</f>
        <v/>
      </c>
      <c r="V13" s="40">
        <f>IFERROR(INDEX(Prices_dom!$A$6:$CU$2000,MATCH(Settings!$C$4&amp;V$4,Prices_dom!$A$6:$A$2000,0),MATCH("mit.sp."&amp;$A13,Prices_dom!$A$5:$CU$5,0))+0,0)*V$3/$G13</f>
        <v/>
      </c>
      <c r="W13" s="40">
        <f>IFERROR(INDEX(Prices_dom!$A$6:$CU$2000,MATCH(Settings!$C$4&amp;W$4,Prices_dom!$A$6:$A$2000,0),MATCH("mit.sp."&amp;$A13,Prices_dom!$A$5:$CU$5,0))+0,0)*W$3/$G13</f>
        <v/>
      </c>
      <c r="X13" s="40">
        <f>IF($H13=1,IFERROR(INDEX(Prices_dom!$A$6:$CU$2000,MATCH(Settings!$C$4&amp;X$4,Prices_dom!$A$6:$A$2000,0),MATCH("mit.rp."&amp;$A13,Prices_dom!$A$5:$CU$5,0))+0,0)/(1+IF(IFERROR(INDEX(Prices_dom!$A$6:$CU$2000,MATCH(Settings!$C$4&amp;X$4,Prices_dom!$A$6:$A$2000,0),MATCH("mit.vatrate."&amp;$A13,Prices_dom!$A$5:$CU$5,0))+0,0)&gt;0,IFERROR(INDEX(Prices_dom!$A$6:$CU$2000,MATCH(Settings!$C$4&amp;X$4,Prices_dom!$A$6:$A$2000,0),MATCH("mit.vatrate."&amp;$A13,Prices_dom!$A$5:$CU$5,0))+0,0),$O13*IFERROR(INDEX(Prices_dom!$A$6:$CU$2000,MATCH(Settings!$C$4&amp;X$4,Prices_dom!$A$6:$A$2000,0),MATCH("VAT_WEO",Prices_dom!$A$5:$CU$5,0))+0,0)))-IFERROR(INDEX(Prices_dom!$A$6:$CU$2000,MATCH(Settings!$C$4&amp;X$4,Prices_dom!$A$6:$A$2000,0),MATCH("mit.sp."&amp;$A13,Prices_dom!$A$5:$CU$5,0))+0,0),IFERROR(INDEX(Prices_dom!$A$6:$CU$2000,MATCH(Settings!$C$4&amp;X$4,Prices_dom!$A$6:$A$2000,0),MATCH("mit.txo."&amp;$A13,Prices_dom!$A$5:$CU$5,0))+0,0))*X$3/$G13</f>
        <v/>
      </c>
      <c r="Y13" s="40">
        <f>IF($H13=1,IFERROR(INDEX(Prices_dom!$A$6:$CU$2000,MATCH(Settings!$C$4&amp;Y$4,Prices_dom!$A$6:$A$2000,0),MATCH("mit.rp."&amp;$A13,Prices_dom!$A$5:$CU$5,0))+0,0)/(1+IF(IFERROR(INDEX(Prices_dom!$A$6:$CU$2000,MATCH(Settings!$C$4&amp;Y$4,Prices_dom!$A$6:$A$2000,0),MATCH("mit.vatrate."&amp;$A13,Prices_dom!$A$5:$CU$5,0))+0,0)&gt;0,IFERROR(INDEX(Prices_dom!$A$6:$CU$2000,MATCH(Settings!$C$4&amp;Y$4,Prices_dom!$A$6:$A$2000,0),MATCH("mit.vatrate."&amp;$A13,Prices_dom!$A$5:$CU$5,0))+0,0),$O13*IFERROR(INDEX(Prices_dom!$A$6:$CU$2000,MATCH(Settings!$C$4&amp;Y$4,Prices_dom!$A$6:$A$2000,0),MATCH("VAT_WEO",Prices_dom!$A$5:$CU$5,0))+0,0)))-IFERROR(INDEX(Prices_dom!$A$6:$CU$2000,MATCH(Settings!$C$4&amp;Y$4,Prices_dom!$A$6:$A$2000,0),MATCH("mit.sp."&amp;$A13,Prices_dom!$A$5:$CU$5,0))+0,0),IFERROR(INDEX(Prices_dom!$A$6:$CU$2000,MATCH(Settings!$C$4&amp;Y$4,Prices_dom!$A$6:$A$2000,0),MATCH("mit.txo."&amp;$A13,Prices_dom!$A$5:$CU$5,0))+0,0))*Y$3/$G13</f>
        <v/>
      </c>
      <c r="Z13" s="40">
        <f>IF($H13=1,IFERROR(INDEX(Prices_dom!$A$6:$CU$2000,MATCH(Settings!$C$4&amp;Z$4,Prices_dom!$A$6:$A$2000,0),MATCH("mit.rp."&amp;$A13,Prices_dom!$A$5:$CU$5,0))+0,0)/(1+IF(IFERROR(INDEX(Prices_dom!$A$6:$CU$2000,MATCH(Settings!$C$4&amp;Z$4,Prices_dom!$A$6:$A$2000,0),MATCH("mit.vatrate."&amp;$A13,Prices_dom!$A$5:$CU$5,0))+0,0)&gt;0,IFERROR(INDEX(Prices_dom!$A$6:$CU$2000,MATCH(Settings!$C$4&amp;Z$4,Prices_dom!$A$6:$A$2000,0),MATCH("mit.vatrate."&amp;$A13,Prices_dom!$A$5:$CU$5,0))+0,0),$O13*IFERROR(INDEX(Prices_dom!$A$6:$CU$2000,MATCH(Settings!$C$4&amp;Z$4,Prices_dom!$A$6:$A$2000,0),MATCH("VAT_WEO",Prices_dom!$A$5:$CU$5,0))+0,0)))-IFERROR(INDEX(Prices_dom!$A$6:$CU$2000,MATCH(Settings!$C$4&amp;Z$4,Prices_dom!$A$6:$A$2000,0),MATCH("mit.sp."&amp;$A13,Prices_dom!$A$5:$CU$5,0))+0,0),IFERROR(INDEX(Prices_dom!$A$6:$CU$2000,MATCH(Settings!$C$4&amp;Z$4,Prices_dom!$A$6:$A$2000,0),MATCH("mit.txo."&amp;$A13,Prices_dom!$A$5:$CU$5,0))+0,0))*Z$3/$G13</f>
        <v/>
      </c>
      <c r="AA13" s="40">
        <f>IF($H13=1,IFERROR(INDEX(Prices_dom!$A$6:$CU$2000,MATCH(Settings!$C$4&amp;AA$4,Prices_dom!$A$6:$A$2000,0),MATCH("mit.rp."&amp;$A13,Prices_dom!$A$5:$CU$5,0))+0,0)/(1+IF(IFERROR(INDEX(Prices_dom!$A$6:$CU$2000,MATCH(Settings!$C$4&amp;AA$4,Prices_dom!$A$6:$A$2000,0),MATCH("mit.vatrate."&amp;$A13,Prices_dom!$A$5:$CU$5,0))+0,0)&gt;0,IFERROR(INDEX(Prices_dom!$A$6:$CU$2000,MATCH(Settings!$C$4&amp;AA$4,Prices_dom!$A$6:$A$2000,0),MATCH("mit.vatrate."&amp;$A13,Prices_dom!$A$5:$CU$5,0))+0,0),$O13*IFERROR(INDEX(Prices_dom!$A$6:$CU$2000,MATCH(Settings!$C$4&amp;AA$4,Prices_dom!$A$6:$A$2000,0),MATCH("VAT_WEO",Prices_dom!$A$5:$CU$5,0))+0,0)))-IFERROR(INDEX(Prices_dom!$A$6:$CU$2000,MATCH(Settings!$C$4&amp;AA$4,Prices_dom!$A$6:$A$2000,0),MATCH("mit.sp."&amp;$A13,Prices_dom!$A$5:$CU$5,0))+0,0),IFERROR(INDEX(Prices_dom!$A$6:$CU$2000,MATCH(Settings!$C$4&amp;AA$4,Prices_dom!$A$6:$A$2000,0),MATCH("mit.txo."&amp;$A13,Prices_dom!$A$5:$CU$5,0))+0,0))*AA$3/$G13</f>
        <v/>
      </c>
    </row>
    <row r="14">
      <c r="A14" s="60" t="inlineStr">
        <is>
          <t>ker.all</t>
        </is>
      </c>
      <c r="B14" s="60" t="inlineStr">
        <is>
          <t>Kerosene, All</t>
        </is>
      </c>
      <c r="C14" s="60" t="inlineStr">
        <is>
          <t>ker</t>
        </is>
      </c>
      <c r="D14" s="60" t="inlineStr">
        <is>
          <t>all</t>
        </is>
      </c>
      <c r="E14" s="61" t="n">
        <v>10</v>
      </c>
      <c r="F14" s="61" t="n">
        <v>1</v>
      </c>
      <c r="G14" s="40">
        <f>INDEX(Mapping!$G$30:$G$37,MATCH($C14,Mapping!$A$30:$A$37,0))</f>
        <v/>
      </c>
      <c r="H14" s="61" t="n">
        <v>0</v>
      </c>
      <c r="I14" s="36">
        <f>IFERROR(INDEX(Prices_dom!$A$6:$CU$2000,MATCH(Settings!$C$4&amp;Settings!$C$7,Prices_dom!$A$6:$A$2000,0),MATCH("mit.ps."&amp;$A14,Prices_dom!$A$5:$CU$5,0))+0,0)</f>
        <v/>
      </c>
      <c r="J14" s="36">
        <f>IF($I14&lt;=0.25,0,IF($I14&lt;=0.5,0.5,1))</f>
        <v/>
      </c>
      <c r="K14" s="36">
        <f>IF(LEFT(Settings!$C$9,6)="Manual",0.8,IF(LEFT(Settings!$C$9,4)="None",1,$J14))</f>
        <v/>
      </c>
      <c r="L14" s="40">
        <f>IFERROR(INDEX(Prices_dom!$A$6:$CU$2000,MATCH(Settings!$C$4&amp;Settings!$C$7,Prices_dom!$A$6:$A$2000,0),MATCH("mit.mar."&amp;$A14,Prices_dom!$A$5:$CU$5,0))+0,0)</f>
        <v/>
      </c>
      <c r="M14" s="60" t="n">
        <v>0</v>
      </c>
      <c r="N14" s="40">
        <f>($L14+$J14*$M14)*INDEX($T$3:$W$3,MATCH(Settings!$C$7,$T$4:$W$4,0))/$G14</f>
        <v/>
      </c>
      <c r="O14" s="62" t="n">
        <v>1</v>
      </c>
      <c r="P14" s="63">
        <f>$O14*IFERROR(INDEX(Prices_dom!$A$6:$CU$2000,MATCH(Settings!$C$4&amp;Settings!$C$10,Prices_dom!$A$6:$A$2000,0),MATCH("VAT_WEO",Prices_dom!$A$5:$CU$5,0))+0,0)</f>
        <v/>
      </c>
      <c r="Q14" s="27">
        <f>IF(IFERROR(INDEX(Prices_dom!$A$6:$CU$2000,MATCH(Settings!$C$4&amp;Settings!$C$10,Prices_dom!$A$6:$A$2000,0),MATCH("mit.vatrate."&amp;$A14,Prices_dom!$A$5:$CU$5,0))+0,0)&gt;0,IFERROR(INDEX(Prices_dom!$A$6:$CU$2000,MATCH(Settings!$C$4&amp;Settings!$C$10,Prices_dom!$A$6:$A$2000,0),MATCH("mit.vatrate."&amp;$A14,Prices_dom!$A$5:$CU$5,0))+0,0),$P14)</f>
        <v/>
      </c>
      <c r="R14" s="40">
        <f>INDEX($T14:$W14,MATCH(Settings!$C$10,$T$4:$W$4,0))</f>
        <v/>
      </c>
      <c r="S14" s="40">
        <f>INDEX($X14:$AA14,MATCH(Settings!$C$10,$X$4:$AA$4,0))</f>
        <v/>
      </c>
      <c r="T14" s="40">
        <f>IFERROR(INDEX(Prices_dom!$A$6:$CU$2000,MATCH(Settings!$C$4&amp;T$4,Prices_dom!$A$6:$A$2000,0),MATCH("mit.sp."&amp;$A14,Prices_dom!$A$5:$CU$5,0))+0,0)*T$3/$G14</f>
        <v/>
      </c>
      <c r="U14" s="40">
        <f>IFERROR(INDEX(Prices_dom!$A$6:$CU$2000,MATCH(Settings!$C$4&amp;U$4,Prices_dom!$A$6:$A$2000,0),MATCH("mit.sp."&amp;$A14,Prices_dom!$A$5:$CU$5,0))+0,0)*U$3/$G14</f>
        <v/>
      </c>
      <c r="V14" s="40">
        <f>IFERROR(INDEX(Prices_dom!$A$6:$CU$2000,MATCH(Settings!$C$4&amp;V$4,Prices_dom!$A$6:$A$2000,0),MATCH("mit.sp."&amp;$A14,Prices_dom!$A$5:$CU$5,0))+0,0)*V$3/$G14</f>
        <v/>
      </c>
      <c r="W14" s="40">
        <f>IFERROR(INDEX(Prices_dom!$A$6:$CU$2000,MATCH(Settings!$C$4&amp;W$4,Prices_dom!$A$6:$A$2000,0),MATCH("mit.sp."&amp;$A14,Prices_dom!$A$5:$CU$5,0))+0,0)*W$3/$G14</f>
        <v/>
      </c>
      <c r="X14" s="40">
        <f>IF($H14=1,IFERROR(INDEX(Prices_dom!$A$6:$CU$2000,MATCH(Settings!$C$4&amp;X$4,Prices_dom!$A$6:$A$2000,0),MATCH("mit.rp."&amp;$A14,Prices_dom!$A$5:$CU$5,0))+0,0)/(1+IF(IFERROR(INDEX(Prices_dom!$A$6:$CU$2000,MATCH(Settings!$C$4&amp;X$4,Prices_dom!$A$6:$A$2000,0),MATCH("mit.vatrate."&amp;$A14,Prices_dom!$A$5:$CU$5,0))+0,0)&gt;0,IFERROR(INDEX(Prices_dom!$A$6:$CU$2000,MATCH(Settings!$C$4&amp;X$4,Prices_dom!$A$6:$A$2000,0),MATCH("mit.vatrate."&amp;$A14,Prices_dom!$A$5:$CU$5,0))+0,0),$O14*IFERROR(INDEX(Prices_dom!$A$6:$CU$2000,MATCH(Settings!$C$4&amp;X$4,Prices_dom!$A$6:$A$2000,0),MATCH("VAT_WEO",Prices_dom!$A$5:$CU$5,0))+0,0)))-IFERROR(INDEX(Prices_dom!$A$6:$CU$2000,MATCH(Settings!$C$4&amp;X$4,Prices_dom!$A$6:$A$2000,0),MATCH("mit.sp."&amp;$A14,Prices_dom!$A$5:$CU$5,0))+0,0),IFERROR(INDEX(Prices_dom!$A$6:$CU$2000,MATCH(Settings!$C$4&amp;X$4,Prices_dom!$A$6:$A$2000,0),MATCH("mit.txo."&amp;$A14,Prices_dom!$A$5:$CU$5,0))+0,0))*X$3/$G14</f>
        <v/>
      </c>
      <c r="Y14" s="40">
        <f>IF($H14=1,IFERROR(INDEX(Prices_dom!$A$6:$CU$2000,MATCH(Settings!$C$4&amp;Y$4,Prices_dom!$A$6:$A$2000,0),MATCH("mit.rp."&amp;$A14,Prices_dom!$A$5:$CU$5,0))+0,0)/(1+IF(IFERROR(INDEX(Prices_dom!$A$6:$CU$2000,MATCH(Settings!$C$4&amp;Y$4,Prices_dom!$A$6:$A$2000,0),MATCH("mit.vatrate."&amp;$A14,Prices_dom!$A$5:$CU$5,0))+0,0)&gt;0,IFERROR(INDEX(Prices_dom!$A$6:$CU$2000,MATCH(Settings!$C$4&amp;Y$4,Prices_dom!$A$6:$A$2000,0),MATCH("mit.vatrate."&amp;$A14,Prices_dom!$A$5:$CU$5,0))+0,0),$O14*IFERROR(INDEX(Prices_dom!$A$6:$CU$2000,MATCH(Settings!$C$4&amp;Y$4,Prices_dom!$A$6:$A$2000,0),MATCH("VAT_WEO",Prices_dom!$A$5:$CU$5,0))+0,0)))-IFERROR(INDEX(Prices_dom!$A$6:$CU$2000,MATCH(Settings!$C$4&amp;Y$4,Prices_dom!$A$6:$A$2000,0),MATCH("mit.sp."&amp;$A14,Prices_dom!$A$5:$CU$5,0))+0,0),IFERROR(INDEX(Prices_dom!$A$6:$CU$2000,MATCH(Settings!$C$4&amp;Y$4,Prices_dom!$A$6:$A$2000,0),MATCH("mit.txo."&amp;$A14,Prices_dom!$A$5:$CU$5,0))+0,0))*Y$3/$G14</f>
        <v/>
      </c>
      <c r="Z14" s="40">
        <f>IF($H14=1,IFERROR(INDEX(Prices_dom!$A$6:$CU$2000,MATCH(Settings!$C$4&amp;Z$4,Prices_dom!$A$6:$A$2000,0),MATCH("mit.rp."&amp;$A14,Prices_dom!$A$5:$CU$5,0))+0,0)/(1+IF(IFERROR(INDEX(Prices_dom!$A$6:$CU$2000,MATCH(Settings!$C$4&amp;Z$4,Prices_dom!$A$6:$A$2000,0),MATCH("mit.vatrate."&amp;$A14,Prices_dom!$A$5:$CU$5,0))+0,0)&gt;0,IFERROR(INDEX(Prices_dom!$A$6:$CU$2000,MATCH(Settings!$C$4&amp;Z$4,Prices_dom!$A$6:$A$2000,0),MATCH("mit.vatrate."&amp;$A14,Prices_dom!$A$5:$CU$5,0))+0,0),$O14*IFERROR(INDEX(Prices_dom!$A$6:$CU$2000,MATCH(Settings!$C$4&amp;Z$4,Prices_dom!$A$6:$A$2000,0),MATCH("VAT_WEO",Prices_dom!$A$5:$CU$5,0))+0,0)))-IFERROR(INDEX(Prices_dom!$A$6:$CU$2000,MATCH(Settings!$C$4&amp;Z$4,Prices_dom!$A$6:$A$2000,0),MATCH("mit.sp."&amp;$A14,Prices_dom!$A$5:$CU$5,0))+0,0),IFERROR(INDEX(Prices_dom!$A$6:$CU$2000,MATCH(Settings!$C$4&amp;Z$4,Prices_dom!$A$6:$A$2000,0),MATCH("mit.txo."&amp;$A14,Prices_dom!$A$5:$CU$5,0))+0,0))*Z$3/$G14</f>
        <v/>
      </c>
      <c r="AA14" s="40">
        <f>IF($H14=1,IFERROR(INDEX(Prices_dom!$A$6:$CU$2000,MATCH(Settings!$C$4&amp;AA$4,Prices_dom!$A$6:$A$2000,0),MATCH("mit.rp."&amp;$A14,Prices_dom!$A$5:$CU$5,0))+0,0)/(1+IF(IFERROR(INDEX(Prices_dom!$A$6:$CU$2000,MATCH(Settings!$C$4&amp;AA$4,Prices_dom!$A$6:$A$2000,0),MATCH("mit.vatrate."&amp;$A14,Prices_dom!$A$5:$CU$5,0))+0,0)&gt;0,IFERROR(INDEX(Prices_dom!$A$6:$CU$2000,MATCH(Settings!$C$4&amp;AA$4,Prices_dom!$A$6:$A$2000,0),MATCH("mit.vatrate."&amp;$A14,Prices_dom!$A$5:$CU$5,0))+0,0),$O14*IFERROR(INDEX(Prices_dom!$A$6:$CU$2000,MATCH(Settings!$C$4&amp;AA$4,Prices_dom!$A$6:$A$2000,0),MATCH("VAT_WEO",Prices_dom!$A$5:$CU$5,0))+0,0)))-IFERROR(INDEX(Prices_dom!$A$6:$CU$2000,MATCH(Settings!$C$4&amp;AA$4,Prices_dom!$A$6:$A$2000,0),MATCH("mit.sp."&amp;$A14,Prices_dom!$A$5:$CU$5,0))+0,0),IFERROR(INDEX(Prices_dom!$A$6:$CU$2000,MATCH(Settings!$C$4&amp;AA$4,Prices_dom!$A$6:$A$2000,0),MATCH("mit.txo."&amp;$A14,Prices_dom!$A$5:$CU$5,0))+0,0))*AA$3/$G14</f>
        <v/>
      </c>
    </row>
    <row r="15">
      <c r="A15" s="60" t="inlineStr">
        <is>
          <t>oop.all</t>
        </is>
      </c>
      <c r="B15" s="60" t="inlineStr">
        <is>
          <t>Other oil products, All</t>
        </is>
      </c>
      <c r="C15" s="60" t="inlineStr">
        <is>
          <t>oop</t>
        </is>
      </c>
      <c r="D15" s="60" t="inlineStr">
        <is>
          <t>all</t>
        </is>
      </c>
      <c r="E15" s="61" t="n">
        <v>11</v>
      </c>
      <c r="F15" s="61" t="n">
        <v>1</v>
      </c>
      <c r="G15" s="40">
        <f>INDEX(Mapping!$G$30:$G$37,MATCH($C15,Mapping!$A$30:$A$37,0))</f>
        <v/>
      </c>
      <c r="H15" s="61" t="n">
        <v>0</v>
      </c>
      <c r="I15" s="64">
        <f>IFERROR(INDEX(Prices_dom!$A$6:$CU$2000,MATCH(Settings!$C$4&amp;Settings!$C$7,Prices_dom!$A$6:$A$2000,0),MATCH("mit.ps."&amp;$A15,Prices_dom!$A$5:$CU$5,0))+0,0)</f>
        <v/>
      </c>
      <c r="J15" s="36">
        <f>IF($I15&lt;=0.25,0,IF($I15&lt;=0.5,0.5,1))</f>
        <v/>
      </c>
      <c r="K15" s="36">
        <f>IF(LEFT(Settings!$C$9,6)="Manual",0.8,IF(LEFT(Settings!$C$9,4)="None",1,$J15))</f>
        <v/>
      </c>
      <c r="L15" s="65">
        <f>IFERROR(INDEX(Prices_dom!$A$6:$CU$2000,MATCH(Settings!$C$4&amp;Settings!$C$7,Prices_dom!$A$6:$A$2000,0),MATCH("mit.mar."&amp;$A15,Prices_dom!$A$5:$CU$5,0))+0,0)</f>
        <v/>
      </c>
      <c r="M15" s="60" t="n">
        <v>0</v>
      </c>
      <c r="N15" s="40">
        <f>($L15+$J15*$M15)*INDEX($T$3:$W$3,MATCH(Settings!$C$7,$T$4:$W$4,0))/$G15</f>
        <v/>
      </c>
      <c r="O15" s="62" t="n">
        <v>1</v>
      </c>
      <c r="P15" s="63">
        <f>$O15*IFERROR(INDEX(Prices_dom!$A$6:$CU$2000,MATCH(Settings!$C$4&amp;Settings!$C$10,Prices_dom!$A$6:$A$2000,0),MATCH("VAT_WEO",Prices_dom!$A$5:$CU$5,0))+0,0)</f>
        <v/>
      </c>
      <c r="Q15" s="27">
        <f>IF(IFERROR(INDEX(Prices_dom!$A$6:$CU$2000,MATCH(Settings!$C$4&amp;Settings!$C$10,Prices_dom!$A$6:$A$2000,0),MATCH("mit.vatrate."&amp;$A15,Prices_dom!$A$5:$CU$5,0))+0,0)&gt;0,IFERROR(INDEX(Prices_dom!$A$6:$CU$2000,MATCH(Settings!$C$4&amp;Settings!$C$10,Prices_dom!$A$6:$A$2000,0),MATCH("mit.vatrate."&amp;$A15,Prices_dom!$A$5:$CU$5,0))+0,0),$P15)</f>
        <v/>
      </c>
      <c r="R15" s="40">
        <f>INDEX($T15:$W15,MATCH(Settings!$C$10,$T$4:$W$4,0))</f>
        <v/>
      </c>
      <c r="S15" s="40">
        <f>INDEX($X15:$AA15,MATCH(Settings!$C$10,$X$4:$AA$4,0))</f>
        <v/>
      </c>
      <c r="T15" s="40">
        <f>IFERROR(INDEX(Prices_dom!$A$6:$CU$2000,MATCH(Settings!$C$4&amp;T$4,Prices_dom!$A$6:$A$2000,0),MATCH("mit.sp."&amp;$A15,Prices_dom!$A$5:$CU$5,0))+0,0)*T$3/$G15</f>
        <v/>
      </c>
      <c r="U15" s="40">
        <f>IFERROR(INDEX(Prices_dom!$A$6:$CU$2000,MATCH(Settings!$C$4&amp;U$4,Prices_dom!$A$6:$A$2000,0),MATCH("mit.sp."&amp;$A15,Prices_dom!$A$5:$CU$5,0))+0,0)*U$3/$G15</f>
        <v/>
      </c>
      <c r="V15" s="40">
        <f>IFERROR(INDEX(Prices_dom!$A$6:$CU$2000,MATCH(Settings!$C$4&amp;V$4,Prices_dom!$A$6:$A$2000,0),MATCH("mit.sp."&amp;$A15,Prices_dom!$A$5:$CU$5,0))+0,0)*V$3/$G15</f>
        <v/>
      </c>
      <c r="W15" s="40">
        <f>IFERROR(INDEX(Prices_dom!$A$6:$CU$2000,MATCH(Settings!$C$4&amp;W$4,Prices_dom!$A$6:$A$2000,0),MATCH("mit.sp."&amp;$A15,Prices_dom!$A$5:$CU$5,0))+0,0)*W$3/$G15</f>
        <v/>
      </c>
      <c r="X15" s="40">
        <f>IF($H15=1,IFERROR(INDEX(Prices_dom!$A$6:$CU$2000,MATCH(Settings!$C$4&amp;X$4,Prices_dom!$A$6:$A$2000,0),MATCH("mit.rp."&amp;$A15,Prices_dom!$A$5:$CU$5,0))+0,0)/(1+IF(IFERROR(INDEX(Prices_dom!$A$6:$CU$2000,MATCH(Settings!$C$4&amp;X$4,Prices_dom!$A$6:$A$2000,0),MATCH("mit.vatrate."&amp;$A15,Prices_dom!$A$5:$CU$5,0))+0,0)&gt;0,IFERROR(INDEX(Prices_dom!$A$6:$CU$2000,MATCH(Settings!$C$4&amp;X$4,Prices_dom!$A$6:$A$2000,0),MATCH("mit.vatrate."&amp;$A15,Prices_dom!$A$5:$CU$5,0))+0,0),$O15*IFERROR(INDEX(Prices_dom!$A$6:$CU$2000,MATCH(Settings!$C$4&amp;X$4,Prices_dom!$A$6:$A$2000,0),MATCH("VAT_WEO",Prices_dom!$A$5:$CU$5,0))+0,0)))-IFERROR(INDEX(Prices_dom!$A$6:$CU$2000,MATCH(Settings!$C$4&amp;X$4,Prices_dom!$A$6:$A$2000,0),MATCH("mit.sp."&amp;$A15,Prices_dom!$A$5:$CU$5,0))+0,0),IFERROR(INDEX(Prices_dom!$A$6:$CU$2000,MATCH(Settings!$C$4&amp;X$4,Prices_dom!$A$6:$A$2000,0),MATCH("mit.txo."&amp;$A15,Prices_dom!$A$5:$CU$5,0))+0,0))*X$3/$G15</f>
        <v/>
      </c>
      <c r="Y15" s="40">
        <f>IF($H15=1,IFERROR(INDEX(Prices_dom!$A$6:$CU$2000,MATCH(Settings!$C$4&amp;Y$4,Prices_dom!$A$6:$A$2000,0),MATCH("mit.rp."&amp;$A15,Prices_dom!$A$5:$CU$5,0))+0,0)/(1+IF(IFERROR(INDEX(Prices_dom!$A$6:$CU$2000,MATCH(Settings!$C$4&amp;Y$4,Prices_dom!$A$6:$A$2000,0),MATCH("mit.vatrate."&amp;$A15,Prices_dom!$A$5:$CU$5,0))+0,0)&gt;0,IFERROR(INDEX(Prices_dom!$A$6:$CU$2000,MATCH(Settings!$C$4&amp;Y$4,Prices_dom!$A$6:$A$2000,0),MATCH("mit.vatrate."&amp;$A15,Prices_dom!$A$5:$CU$5,0))+0,0),$O15*IFERROR(INDEX(Prices_dom!$A$6:$CU$2000,MATCH(Settings!$C$4&amp;Y$4,Prices_dom!$A$6:$A$2000,0),MATCH("VAT_WEO",Prices_dom!$A$5:$CU$5,0))+0,0)))-IFERROR(INDEX(Prices_dom!$A$6:$CU$2000,MATCH(Settings!$C$4&amp;Y$4,Prices_dom!$A$6:$A$2000,0),MATCH("mit.sp."&amp;$A15,Prices_dom!$A$5:$CU$5,0))+0,0),IFERROR(INDEX(Prices_dom!$A$6:$CU$2000,MATCH(Settings!$C$4&amp;Y$4,Prices_dom!$A$6:$A$2000,0),MATCH("mit.txo."&amp;$A15,Prices_dom!$A$5:$CU$5,0))+0,0))*Y$3/$G15</f>
        <v/>
      </c>
      <c r="Z15" s="40">
        <f>IF($H15=1,IFERROR(INDEX(Prices_dom!$A$6:$CU$2000,MATCH(Settings!$C$4&amp;Z$4,Prices_dom!$A$6:$A$2000,0),MATCH("mit.rp."&amp;$A15,Prices_dom!$A$5:$CU$5,0))+0,0)/(1+IF(IFERROR(INDEX(Prices_dom!$A$6:$CU$2000,MATCH(Settings!$C$4&amp;Z$4,Prices_dom!$A$6:$A$2000,0),MATCH("mit.vatrate."&amp;$A15,Prices_dom!$A$5:$CU$5,0))+0,0)&gt;0,IFERROR(INDEX(Prices_dom!$A$6:$CU$2000,MATCH(Settings!$C$4&amp;Z$4,Prices_dom!$A$6:$A$2000,0),MATCH("mit.vatrate."&amp;$A15,Prices_dom!$A$5:$CU$5,0))+0,0),$O15*IFERROR(INDEX(Prices_dom!$A$6:$CU$2000,MATCH(Settings!$C$4&amp;Z$4,Prices_dom!$A$6:$A$2000,0),MATCH("VAT_WEO",Prices_dom!$A$5:$CU$5,0))+0,0)))-IFERROR(INDEX(Prices_dom!$A$6:$CU$2000,MATCH(Settings!$C$4&amp;Z$4,Prices_dom!$A$6:$A$2000,0),MATCH("mit.sp."&amp;$A15,Prices_dom!$A$5:$CU$5,0))+0,0),IFERROR(INDEX(Prices_dom!$A$6:$CU$2000,MATCH(Settings!$C$4&amp;Z$4,Prices_dom!$A$6:$A$2000,0),MATCH("mit.txo."&amp;$A15,Prices_dom!$A$5:$CU$5,0))+0,0))*Z$3/$G15</f>
        <v/>
      </c>
      <c r="AA15" s="40">
        <f>IF($H15=1,IFERROR(INDEX(Prices_dom!$A$6:$CU$2000,MATCH(Settings!$C$4&amp;AA$4,Prices_dom!$A$6:$A$2000,0),MATCH("mit.rp."&amp;$A15,Prices_dom!$A$5:$CU$5,0))+0,0)/(1+IF(IFERROR(INDEX(Prices_dom!$A$6:$CU$2000,MATCH(Settings!$C$4&amp;AA$4,Prices_dom!$A$6:$A$2000,0),MATCH("mit.vatrate."&amp;$A15,Prices_dom!$A$5:$CU$5,0))+0,0)&gt;0,IFERROR(INDEX(Prices_dom!$A$6:$CU$2000,MATCH(Settings!$C$4&amp;AA$4,Prices_dom!$A$6:$A$2000,0),MATCH("mit.vatrate."&amp;$A15,Prices_dom!$A$5:$CU$5,0))+0,0),$O15*IFERROR(INDEX(Prices_dom!$A$6:$CU$2000,MATCH(Settings!$C$4&amp;AA$4,Prices_dom!$A$6:$A$2000,0),MATCH("VAT_WEO",Prices_dom!$A$5:$CU$5,0))+0,0)))-IFERROR(INDEX(Prices_dom!$A$6:$CU$2000,MATCH(Settings!$C$4&amp;AA$4,Prices_dom!$A$6:$A$2000,0),MATCH("mit.sp."&amp;$A15,Prices_dom!$A$5:$CU$5,0))+0,0),IFERROR(INDEX(Prices_dom!$A$6:$CU$2000,MATCH(Settings!$C$4&amp;AA$4,Prices_dom!$A$6:$A$2000,0),MATCH("mit.txo."&amp;$A15,Prices_dom!$A$5:$CU$5,0))+0,0))*AA$3/$G15</f>
        <v/>
      </c>
    </row>
    <row r="16">
      <c r="A16" s="60" t="inlineStr">
        <is>
          <t>bio.all</t>
        </is>
      </c>
      <c r="B16" s="60" t="inlineStr">
        <is>
          <t>Biomass, All</t>
        </is>
      </c>
      <c r="C16" s="60" t="inlineStr">
        <is>
          <t>bio</t>
        </is>
      </c>
      <c r="D16" s="60" t="inlineStr">
        <is>
          <t>all</t>
        </is>
      </c>
      <c r="E16" s="61" t="n">
        <v>12</v>
      </c>
      <c r="F16" s="61" t="n">
        <v>4</v>
      </c>
      <c r="G16" s="40">
        <f>INDEX(Mapping!$G$30:$G$37,MATCH($C16,Mapping!$A$30:$A$37,0))</f>
        <v/>
      </c>
      <c r="H16" s="61" t="n">
        <v>1</v>
      </c>
      <c r="I16" s="37" t="n">
        <v>1</v>
      </c>
      <c r="J16" s="36">
        <f>IF($I16&lt;=0.25,0,IF($I16&lt;=0.5,0.5,1))</f>
        <v/>
      </c>
      <c r="K16" s="36">
        <f>IF(LEFT(Settings!$C$9,6)="Manual",0.8,IF(LEFT(Settings!$C$9,4)="None",1,$J16))</f>
        <v/>
      </c>
      <c r="L16" s="60" t="n">
        <v>0</v>
      </c>
      <c r="M16" s="60" t="n">
        <v>0</v>
      </c>
      <c r="N16" s="40">
        <f>($L16+$J16*$M16)*INDEX($T$3:$W$3,MATCH(Settings!$C$7,$T$4:$W$4,0))/$G16</f>
        <v/>
      </c>
      <c r="O16" s="62" t="n">
        <v>0</v>
      </c>
      <c r="P16" s="63">
        <f>$O16*IFERROR(INDEX(Prices_dom!$A$6:$CU$2000,MATCH(Settings!$C$4&amp;Settings!$C$10,Prices_dom!$A$6:$A$2000,0),MATCH("VAT_WEO",Prices_dom!$A$5:$CU$5,0))+0,0)</f>
        <v/>
      </c>
      <c r="Q16" s="27">
        <f>IF(IFERROR(INDEX(Prices_dom!$A$6:$CU$2000,MATCH(Settings!$C$4&amp;Settings!$C$10,Prices_dom!$A$6:$A$2000,0),MATCH("mit.vatrate."&amp;$A16,Prices_dom!$A$5:$CU$5,0))+0,0)&gt;0,IFERROR(INDEX(Prices_dom!$A$6:$CU$2000,MATCH(Settings!$C$4&amp;Settings!$C$10,Prices_dom!$A$6:$A$2000,0),MATCH("mit.vatrate."&amp;$A16,Prices_dom!$A$5:$CU$5,0))+0,0),$P16)</f>
        <v/>
      </c>
      <c r="R16" s="40">
        <f>INDEX($T16:$W16,MATCH(Settings!$C$10,$T$4:$W$4,0))</f>
        <v/>
      </c>
      <c r="S16" s="40">
        <f>INDEX($X16:$AA16,MATCH(Settings!$C$10,$X$4:$AA$4,0))</f>
        <v/>
      </c>
      <c r="T16" s="40">
        <f>IFERROR(INDEX(Prices_dom!$A$6:$CU$2000,MATCH(Settings!$C$4&amp;T$4,Prices_dom!$A$6:$A$2000,0),MATCH("mit.sp."&amp;$A16,Prices_dom!$A$5:$CU$5,0))+0,0)*T$3/$G16</f>
        <v/>
      </c>
      <c r="U16" s="40">
        <f>IFERROR(INDEX(Prices_dom!$A$6:$CU$2000,MATCH(Settings!$C$4&amp;U$4,Prices_dom!$A$6:$A$2000,0),MATCH("mit.sp."&amp;$A16,Prices_dom!$A$5:$CU$5,0))+0,0)*U$3/$G16</f>
        <v/>
      </c>
      <c r="V16" s="40">
        <f>IFERROR(INDEX(Prices_dom!$A$6:$CU$2000,MATCH(Settings!$C$4&amp;V$4,Prices_dom!$A$6:$A$2000,0),MATCH("mit.sp."&amp;$A16,Prices_dom!$A$5:$CU$5,0))+0,0)*V$3/$G16</f>
        <v/>
      </c>
      <c r="W16" s="40">
        <f>IFERROR(INDEX(Prices_dom!$A$6:$CU$2000,MATCH(Settings!$C$4&amp;W$4,Prices_dom!$A$6:$A$2000,0),MATCH("mit.sp."&amp;$A16,Prices_dom!$A$5:$CU$5,0))+0,0)*W$3/$G16</f>
        <v/>
      </c>
      <c r="X16" s="40">
        <f>IF($H16=1,IFERROR(INDEX(Prices_dom!$A$6:$CU$2000,MATCH(Settings!$C$4&amp;X$4,Prices_dom!$A$6:$A$2000,0),MATCH("mit.rp."&amp;$A16,Prices_dom!$A$5:$CU$5,0))+0,0)/(1+IF(IFERROR(INDEX(Prices_dom!$A$6:$CU$2000,MATCH(Settings!$C$4&amp;X$4,Prices_dom!$A$6:$A$2000,0),MATCH("mit.vatrate."&amp;$A16,Prices_dom!$A$5:$CU$5,0))+0,0)&gt;0,IFERROR(INDEX(Prices_dom!$A$6:$CU$2000,MATCH(Settings!$C$4&amp;X$4,Prices_dom!$A$6:$A$2000,0),MATCH("mit.vatrate."&amp;$A16,Prices_dom!$A$5:$CU$5,0))+0,0),$O16*IFERROR(INDEX(Prices_dom!$A$6:$CU$2000,MATCH(Settings!$C$4&amp;X$4,Prices_dom!$A$6:$A$2000,0),MATCH("VAT_WEO",Prices_dom!$A$5:$CU$5,0))+0,0)))-IFERROR(INDEX(Prices_dom!$A$6:$CU$2000,MATCH(Settings!$C$4&amp;X$4,Prices_dom!$A$6:$A$2000,0),MATCH("mit.sp."&amp;$A16,Prices_dom!$A$5:$CU$5,0))+0,0),IFERROR(INDEX(Prices_dom!$A$6:$CU$2000,MATCH(Settings!$C$4&amp;X$4,Prices_dom!$A$6:$A$2000,0),MATCH("mit.txo."&amp;$A16,Prices_dom!$A$5:$CU$5,0))+0,0))*X$3/$G16</f>
        <v/>
      </c>
      <c r="Y16" s="40">
        <f>IF($H16=1,IFERROR(INDEX(Prices_dom!$A$6:$CU$2000,MATCH(Settings!$C$4&amp;Y$4,Prices_dom!$A$6:$A$2000,0),MATCH("mit.rp."&amp;$A16,Prices_dom!$A$5:$CU$5,0))+0,0)/(1+IF(IFERROR(INDEX(Prices_dom!$A$6:$CU$2000,MATCH(Settings!$C$4&amp;Y$4,Prices_dom!$A$6:$A$2000,0),MATCH("mit.vatrate."&amp;$A16,Prices_dom!$A$5:$CU$5,0))+0,0)&gt;0,IFERROR(INDEX(Prices_dom!$A$6:$CU$2000,MATCH(Settings!$C$4&amp;Y$4,Prices_dom!$A$6:$A$2000,0),MATCH("mit.vatrate."&amp;$A16,Prices_dom!$A$5:$CU$5,0))+0,0),$O16*IFERROR(INDEX(Prices_dom!$A$6:$CU$2000,MATCH(Settings!$C$4&amp;Y$4,Prices_dom!$A$6:$A$2000,0),MATCH("VAT_WEO",Prices_dom!$A$5:$CU$5,0))+0,0)))-IFERROR(INDEX(Prices_dom!$A$6:$CU$2000,MATCH(Settings!$C$4&amp;Y$4,Prices_dom!$A$6:$A$2000,0),MATCH("mit.sp."&amp;$A16,Prices_dom!$A$5:$CU$5,0))+0,0),IFERROR(INDEX(Prices_dom!$A$6:$CU$2000,MATCH(Settings!$C$4&amp;Y$4,Prices_dom!$A$6:$A$2000,0),MATCH("mit.txo."&amp;$A16,Prices_dom!$A$5:$CU$5,0))+0,0))*Y$3/$G16</f>
        <v/>
      </c>
      <c r="Z16" s="40">
        <f>IF($H16=1,IFERROR(INDEX(Prices_dom!$A$6:$CU$2000,MATCH(Settings!$C$4&amp;Z$4,Prices_dom!$A$6:$A$2000,0),MATCH("mit.rp."&amp;$A16,Prices_dom!$A$5:$CU$5,0))+0,0)/(1+IF(IFERROR(INDEX(Prices_dom!$A$6:$CU$2000,MATCH(Settings!$C$4&amp;Z$4,Prices_dom!$A$6:$A$2000,0),MATCH("mit.vatrate."&amp;$A16,Prices_dom!$A$5:$CU$5,0))+0,0)&gt;0,IFERROR(INDEX(Prices_dom!$A$6:$CU$2000,MATCH(Settings!$C$4&amp;Z$4,Prices_dom!$A$6:$A$2000,0),MATCH("mit.vatrate."&amp;$A16,Prices_dom!$A$5:$CU$5,0))+0,0),$O16*IFERROR(INDEX(Prices_dom!$A$6:$CU$2000,MATCH(Settings!$C$4&amp;Z$4,Prices_dom!$A$6:$A$2000,0),MATCH("VAT_WEO",Prices_dom!$A$5:$CU$5,0))+0,0)))-IFERROR(INDEX(Prices_dom!$A$6:$CU$2000,MATCH(Settings!$C$4&amp;Z$4,Prices_dom!$A$6:$A$2000,0),MATCH("mit.sp."&amp;$A16,Prices_dom!$A$5:$CU$5,0))+0,0),IFERROR(INDEX(Prices_dom!$A$6:$CU$2000,MATCH(Settings!$C$4&amp;Z$4,Prices_dom!$A$6:$A$2000,0),MATCH("mit.txo."&amp;$A16,Prices_dom!$A$5:$CU$5,0))+0,0))*Z$3/$G16</f>
        <v/>
      </c>
      <c r="AA16" s="40">
        <f>IF($H16=1,IFERROR(INDEX(Prices_dom!$A$6:$CU$2000,MATCH(Settings!$C$4&amp;AA$4,Prices_dom!$A$6:$A$2000,0),MATCH("mit.rp."&amp;$A16,Prices_dom!$A$5:$CU$5,0))+0,0)/(1+IF(IFERROR(INDEX(Prices_dom!$A$6:$CU$2000,MATCH(Settings!$C$4&amp;AA$4,Prices_dom!$A$6:$A$2000,0),MATCH("mit.vatrate."&amp;$A16,Prices_dom!$A$5:$CU$5,0))+0,0)&gt;0,IFERROR(INDEX(Prices_dom!$A$6:$CU$2000,MATCH(Settings!$C$4&amp;AA$4,Prices_dom!$A$6:$A$2000,0),MATCH("mit.vatrate."&amp;$A16,Prices_dom!$A$5:$CU$5,0))+0,0),$O16*IFERROR(INDEX(Prices_dom!$A$6:$CU$2000,MATCH(Settings!$C$4&amp;AA$4,Prices_dom!$A$6:$A$2000,0),MATCH("VAT_WEO",Prices_dom!$A$5:$CU$5,0))+0,0)))-IFERROR(INDEX(Prices_dom!$A$6:$CU$2000,MATCH(Settings!$C$4&amp;AA$4,Prices_dom!$A$6:$A$2000,0),MATCH("mit.sp."&amp;$A16,Prices_dom!$A$5:$CU$5,0))+0,0),IFERROR(INDEX(Prices_dom!$A$6:$CU$2000,MATCH(Settings!$C$4&amp;AA$4,Prices_dom!$A$6:$A$2000,0),MATCH("mit.txo."&amp;$A16,Prices_dom!$A$5:$CU$5,0))+0,0))*AA$3/$G16</f>
        <v/>
      </c>
    </row>
    <row r="18">
      <c r="A18" s="5" t="inlineStr">
        <is>
          <t>Units: $/GJ in real USD of ResultsYear (Settings C8). Data (Prices_dom) are nominal USD per price unit ($/GJ coal, gas, biomass; $/liter gasoline, diesel, LPG, kerosene; $/bbl other oil products): x CPI index of the data year (row 3) / GJ per price unit.</t>
        </is>
      </c>
    </row>
    <row r="19">
      <c r="A19" s="5" t="inlineStr">
        <is>
          <t>Historical excise and other taxes (legacy): coal, gas, biomass = retail price / (1 + VAT rate) - supply cost; oil products = txo of the dataset (legacy builds their retail price as sp + txo, x (1 + VAT rate)).</t>
        </is>
      </c>
    </row>
    <row r="20">
      <c r="A20" s="5" t="inlineStr">
        <is>
          <t>Pass-through: raw = mit.ps of the base year (blank = 0; biomass = 1); bucketed: &lt;= 0.25 -&gt; 0, &lt;= 0.5 -&gt; 0.5, else 1; chosen: Bucketed (default), Manual = 0.8, None = 1.</t>
        </is>
      </c>
    </row>
    <row r="21">
      <c r="A21" s="5" t="inlineStr">
        <is>
          <t>fixsp = (margin + bucketed pass-through x domestic production cost [coal, gas]) x CPI index of the base year / GJ per unit; margin of biomass = 0 (legacy hardcode).</t>
        </is>
      </c>
    </row>
    <row r="22">
      <c r="A22" s="5" t="inlineStr">
        <is>
          <t>BRIGHT YELLOW / RED = DATA CHANGED BY ASSUMPTION (v0.10, user decisions): (1) other oil products take pass-through and margin from the dataset like the other oil products (legacy hardcodes 1 and 0; Egypt: pass-through 0, margin 7.95 $/bbl); (2) VAT rate: the dataset rate where it is filled, otherwise the general VAT rate VAT_WEO (Egypt 14%) for residential coal and gas and all-sector oil products, 0 for power, industry and biomass (VAT credited to firms; biomass largely informal). The Egypt retail prices in the dataset imply exactly this: rp = (sp + txo) x 1.14 for gas residential and the oil products.</t>
        </is>
      </c>
    </row>
    <row r="23">
      <c r="A23" s="5" t="inlineStr">
        <is>
          <t>VAT rate used = dataset mit.vatrate where &gt; 0, else the assumption (same rule for each historical year).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2:J71"/>
  <sheetViews>
    <sheetView workbookViewId="0">
      <selection activeCell="A1" sqref="A1"/>
    </sheetView>
  </sheetViews>
  <sheetFormatPr baseColWidth="8" defaultRowHeight="15"/>
  <cols>
    <col width="14" customWidth="1" min="1" max="1"/>
    <col width="46" customWidth="1" min="2" max="2"/>
    <col width="9" customWidth="1" min="3" max="3"/>
    <col width="9" customWidth="1" min="4" max="4"/>
    <col width="34" customWidth="1" min="5" max="5"/>
    <col width="60" customWidth="1" min="6" max="6"/>
    <col width="16" customWidth="1" min="7" max="7"/>
    <col width="16" customWidth="1" min="8" max="8"/>
    <col width="16" customWidth="1" min="9" max="9"/>
    <col width="16" customWidth="1" min="10" max="10"/>
  </cols>
  <sheetData>
    <row r="2">
      <c r="A2" s="1" t="inlineStr">
        <is>
          <t>Variables: label, unit, code suffix, source and parameter columns by variable code</t>
        </is>
      </c>
      <c r="B2" s="2" t="n"/>
      <c r="C2" s="2" t="n"/>
      <c r="D2" s="2" t="n"/>
      <c r="E2" s="2" t="n"/>
      <c r="F2" s="2" t="n"/>
      <c r="G2" s="2" t="n"/>
      <c r="H2" s="2" t="n"/>
      <c r="I2" s="2" t="n"/>
      <c r="J2" s="2" t="n"/>
    </row>
    <row r="3">
      <c r="A3" s="5" t="inlineStr">
        <is>
          <t>Mitigation looks up Description, Unit and Source here and builds the output code country.mit.&lt;variable&gt;.&lt;subsector&gt;.&lt;fuel&gt;.&lt;suffix&gt;.&lt;scenario&gt;. Param 1-4 = Mitigation D:G.</t>
        </is>
      </c>
    </row>
    <row r="4">
      <c r="A4" s="10" t="inlineStr">
        <is>
          <t>Variable code</t>
        </is>
      </c>
      <c r="B4" s="10" t="inlineStr">
        <is>
          <t>Label</t>
        </is>
      </c>
      <c r="C4" s="10" t="inlineStr">
        <is>
          <t>Unit</t>
        </is>
      </c>
      <c r="D4" s="10" t="inlineStr">
        <is>
          <t>Code suffix</t>
        </is>
      </c>
      <c r="E4" s="10" t="inlineStr">
        <is>
          <t>Source</t>
        </is>
      </c>
      <c r="F4" s="10" t="inlineStr">
        <is>
          <t>Legacy reference</t>
        </is>
      </c>
      <c r="G4" s="10" t="inlineStr">
        <is>
          <t>Param 1 (D)</t>
        </is>
      </c>
      <c r="H4" s="10" t="inlineStr">
        <is>
          <t>Param 2 (E)</t>
        </is>
      </c>
      <c r="I4" s="10" t="inlineStr">
        <is>
          <t>Param 3 (F)</t>
        </is>
      </c>
      <c r="J4" s="10" t="inlineStr">
        <is>
          <t>Param 4 (G)</t>
        </is>
      </c>
    </row>
    <row r="5">
      <c r="A5" s="8" t="inlineStr">
        <is>
          <t>gdp.pos.pct</t>
        </is>
      </c>
      <c r="B5" s="8" t="inlineStr">
        <is>
          <t>Real GDP growth</t>
        </is>
      </c>
      <c r="C5" s="8" t="inlineStr">
        <is>
          <t>%</t>
        </is>
      </c>
      <c r="D5" s="8" t="inlineStr"/>
      <c r="E5" s="8" t="inlineStr">
        <is>
          <t>WEO (lookup by country)</t>
        </is>
      </c>
      <c r="F5" s="5" t="inlineStr">
        <is>
          <t>legacy Mitigation row 2446</t>
        </is>
      </c>
    </row>
    <row r="6">
      <c r="A6" s="8" t="inlineStr">
        <is>
          <t>infl</t>
        </is>
      </c>
      <c r="B6" s="8" t="inlineStr">
        <is>
          <t>Inflation index: US CPI, ResultsYear = 1 (nominal -&gt; real for domestic prices and nominal policy inputs)</t>
        </is>
      </c>
      <c r="C6" s="8" t="inlineStr">
        <is>
          <t>index</t>
        </is>
      </c>
      <c r="D6" s="8" t="inlineStr"/>
      <c r="E6" s="8" t="inlineStr">
        <is>
          <t>WEO USA|pcpi: CPI(ResultsYear) / CPI(year)</t>
        </is>
      </c>
      <c r="F6" s="5" t="inlineStr">
        <is>
          <t>legacy Mitigation rows 456 / 725 (inflation index, 2026 = 100)</t>
        </is>
      </c>
    </row>
    <row r="7">
      <c r="A7" s="8" t="inlineStr">
        <is>
          <t>defl</t>
        </is>
      </c>
      <c r="B7" s="8" t="inlineStr">
        <is>
          <t>Deflator index: US GDP deflator, ResultsYear = 1 (nominal -&gt; real for international prices)</t>
        </is>
      </c>
      <c r="C7" s="8" t="inlineStr">
        <is>
          <t>index</t>
        </is>
      </c>
      <c r="D7" s="8" t="inlineStr"/>
      <c r="E7" s="8" t="inlineStr">
        <is>
          <t>WEO USA|ngdp_d: deflator(ResultsYear) / deflator(year)</t>
        </is>
      </c>
      <c r="F7" s="5" t="inlineStr">
        <is>
          <t>legacy Mitigation row 467 (row 630 = 1 / it)</t>
        </is>
      </c>
    </row>
    <row r="8">
      <c r="A8" s="8" t="inlineStr">
        <is>
          <t>CPIntro</t>
        </is>
      </c>
      <c r="B8" s="5">
        <f>INDEX(MTInputs!$B$8:$B$415,MATCH($A8,MTInputs!$H$8:$H$415,0))&amp;""</f>
        <v/>
      </c>
      <c r="C8" s="5">
        <f>INDEX(MTInputs!$C$8:$C$415,MATCH($A8,MTInputs!$H$8:$H$415,0))&amp;""</f>
        <v/>
      </c>
      <c r="D8" s="8" t="inlineStr"/>
      <c r="E8" s="8" t="inlineStr">
        <is>
          <t>MTInputs (scenario column)</t>
        </is>
      </c>
      <c r="F8" s="5" t="inlineStr">
        <is>
          <t>MTInputs row 18</t>
        </is>
      </c>
    </row>
    <row r="9">
      <c r="A9" s="8" t="inlineStr">
        <is>
          <t>CPLevelStart</t>
        </is>
      </c>
      <c r="B9" s="5">
        <f>INDEX(MTInputs!$B$8:$B$415,MATCH($A9,MTInputs!$H$8:$H$415,0))&amp;""</f>
        <v/>
      </c>
      <c r="C9" s="5">
        <f>INDEX(MTInputs!$C$8:$C$415,MATCH($A9,MTInputs!$H$8:$H$415,0))&amp;""</f>
        <v/>
      </c>
      <c r="D9" s="8" t="inlineStr"/>
      <c r="E9" s="8" t="inlineStr">
        <is>
          <t>MTInputs (scenario column)</t>
        </is>
      </c>
      <c r="F9" s="5" t="inlineStr">
        <is>
          <t>MTInputs row 19</t>
        </is>
      </c>
    </row>
    <row r="10">
      <c r="A10" s="8" t="inlineStr">
        <is>
          <t>CPLevelTarget</t>
        </is>
      </c>
      <c r="B10" s="5">
        <f>INDEX(MTInputs!$B$8:$B$415,MATCH($A10,MTInputs!$H$8:$H$415,0))&amp;""</f>
        <v/>
      </c>
      <c r="C10" s="5">
        <f>INDEX(MTInputs!$C$8:$C$415,MATCH($A10,MTInputs!$H$8:$H$415,0))&amp;""</f>
        <v/>
      </c>
      <c r="D10" s="8" t="inlineStr"/>
      <c r="E10" s="8" t="inlineStr">
        <is>
          <t>MTInputs (scenario column)</t>
        </is>
      </c>
      <c r="F10" s="5" t="inlineStr">
        <is>
          <t>MTInputs row 20</t>
        </is>
      </c>
    </row>
    <row r="11">
      <c r="A11" s="8" t="inlineStr">
        <is>
          <t>CPOutro</t>
        </is>
      </c>
      <c r="B11" s="5">
        <f>INDEX(MTInputs!$B$8:$B$415,MATCH($A11,MTInputs!$H$8:$H$415,0))&amp;""</f>
        <v/>
      </c>
      <c r="C11" s="5">
        <f>INDEX(MTInputs!$C$8:$C$415,MATCH($A11,MTInputs!$H$8:$H$415,0))&amp;""</f>
        <v/>
      </c>
      <c r="D11" s="8" t="inlineStr"/>
      <c r="E11" s="8" t="inlineStr">
        <is>
          <t>MTInputs (scenario column)</t>
        </is>
      </c>
      <c r="F11" s="5" t="inlineStr">
        <is>
          <t>MTInputs row 21</t>
        </is>
      </c>
    </row>
    <row r="12">
      <c r="A12" s="8" t="inlineStr">
        <is>
          <t>ExtendCarbonPriceBeyondOutro</t>
        </is>
      </c>
      <c r="B12" s="5">
        <f>INDEX(MTInputs!$B$8:$B$415,MATCH($A12,MTInputs!$H$8:$H$415,0))&amp;""</f>
        <v/>
      </c>
      <c r="C12" s="5">
        <f>INDEX(MTInputs!$C$8:$C$415,MATCH($A12,MTInputs!$H$8:$H$415,0))&amp;""</f>
        <v/>
      </c>
      <c r="D12" s="8" t="inlineStr"/>
      <c r="E12" s="8" t="inlineStr">
        <is>
          <t>MTInputs (scenario column)</t>
        </is>
      </c>
      <c r="F12" s="5" t="inlineStr">
        <is>
          <t>MTInputs row 265</t>
        </is>
      </c>
    </row>
    <row r="13">
      <c r="A13" s="8" t="inlineStr">
        <is>
          <t>NomorReal</t>
        </is>
      </c>
      <c r="B13" s="5">
        <f>INDEX(MTInputs!$B$8:$B$415,MATCH($A13,MTInputs!$H$8:$H$415,0))&amp;""</f>
        <v/>
      </c>
      <c r="C13" s="5">
        <f>INDEX(MTInputs!$C$8:$C$415,MATCH($A13,MTInputs!$H$8:$H$415,0))&amp;""</f>
        <v/>
      </c>
      <c r="D13" s="8" t="inlineStr"/>
      <c r="E13" s="8" t="inlineStr">
        <is>
          <t>MTInputs (scenario column)</t>
        </is>
      </c>
      <c r="F13" s="5" t="inlineStr">
        <is>
          <t>MTInputs row 266</t>
        </is>
      </c>
    </row>
    <row r="14">
      <c r="A14" s="8" t="inlineStr">
        <is>
          <t>IntEnerPricForeSource</t>
        </is>
      </c>
      <c r="B14" s="5">
        <f>INDEX(MTInputs!$B$8:$B$415,MATCH($A14,MTInputs!$H$8:$H$415,0))&amp;""</f>
        <v/>
      </c>
      <c r="C14" s="5">
        <f>INDEX(MTInputs!$C$8:$C$415,MATCH($A14,MTInputs!$H$8:$H$415,0))&amp;""</f>
        <v/>
      </c>
      <c r="D14" s="8" t="inlineStr"/>
      <c r="E14" s="8" t="inlineStr">
        <is>
          <t>MTInputs (scenario column)</t>
        </is>
      </c>
      <c r="F14" s="5" t="inlineStr">
        <is>
          <t>MTInputs row 220</t>
        </is>
      </c>
    </row>
    <row r="15">
      <c r="A15" s="8" t="inlineStr">
        <is>
          <t>IntEnerPricForecastAdjustment</t>
        </is>
      </c>
      <c r="B15" s="5">
        <f>INDEX(MTInputs!$B$8:$B$415,MATCH($A15,MTInputs!$H$8:$H$415,0))&amp;""</f>
        <v/>
      </c>
      <c r="C15" s="5">
        <f>INDEX(MTInputs!$C$8:$C$415,MATCH($A15,MTInputs!$H$8:$H$415,0))&amp;""</f>
        <v/>
      </c>
      <c r="D15" s="8" t="inlineStr"/>
      <c r="E15" s="8" t="inlineStr">
        <is>
          <t>MTInputs (scenario column)</t>
        </is>
      </c>
      <c r="F15" s="5" t="inlineStr">
        <is>
          <t>MTInputs row 258</t>
        </is>
      </c>
    </row>
    <row r="16">
      <c r="A16" s="8" t="inlineStr">
        <is>
          <t>D_NewETS</t>
        </is>
      </c>
      <c r="B16" s="5">
        <f>INDEX(MTInputs!$B$8:$B$415,MATCH($A16,MTInputs!$H$8:$H$415,0))&amp;""</f>
        <v/>
      </c>
      <c r="C16" s="5">
        <f>INDEX(MTInputs!$C$8:$C$415,MATCH($A16,MTInputs!$H$8:$H$415,0))&amp;""</f>
        <v/>
      </c>
      <c r="D16" s="8" t="inlineStr"/>
      <c r="E16" s="8" t="inlineStr">
        <is>
          <t>MTInputs (scenario column)</t>
        </is>
      </c>
      <c r="F16" s="5" t="inlineStr">
        <is>
          <t>MTInputs row 84</t>
        </is>
      </c>
    </row>
    <row r="17">
      <c r="A17" s="8" t="inlineStr">
        <is>
          <t>D_ETSIntro</t>
        </is>
      </c>
      <c r="B17" s="5">
        <f>INDEX(MTInputs!$B$8:$B$415,MATCH($A17,MTInputs!$H$8:$H$415,0))&amp;""</f>
        <v/>
      </c>
      <c r="C17" s="5">
        <f>INDEX(MTInputs!$C$8:$C$415,MATCH($A17,MTInputs!$H$8:$H$415,0))&amp;""</f>
        <v/>
      </c>
      <c r="D17" s="8" t="inlineStr"/>
      <c r="E17" s="8" t="inlineStr">
        <is>
          <t>MTInputs (scenario column)</t>
        </is>
      </c>
      <c r="F17" s="5" t="inlineStr">
        <is>
          <t>MTInputs row 88</t>
        </is>
      </c>
    </row>
    <row r="18">
      <c r="A18" s="8" t="inlineStr">
        <is>
          <t>D_ETSOutro</t>
        </is>
      </c>
      <c r="B18" s="5">
        <f>INDEX(MTInputs!$B$8:$B$415,MATCH($A18,MTInputs!$H$8:$H$415,0))&amp;""</f>
        <v/>
      </c>
      <c r="C18" s="5">
        <f>INDEX(MTInputs!$C$8:$C$415,MATCH($A18,MTInputs!$H$8:$H$415,0))&amp;""</f>
        <v/>
      </c>
      <c r="D18" s="8" t="inlineStr"/>
      <c r="E18" s="8" t="inlineStr">
        <is>
          <t>MTInputs (scenario column)</t>
        </is>
      </c>
      <c r="F18" s="5" t="inlineStr">
        <is>
          <t>MTInputs row 89</t>
        </is>
      </c>
    </row>
    <row r="19">
      <c r="A19" s="8" t="inlineStr">
        <is>
          <t>D_ETSAuctStart</t>
        </is>
      </c>
      <c r="B19" s="5">
        <f>INDEX(MTInputs!$B$8:$B$415,MATCH($A19,MTInputs!$H$8:$H$415,0))&amp;""</f>
        <v/>
      </c>
      <c r="C19" s="5">
        <f>INDEX(MTInputs!$C$8:$C$415,MATCH($A19,MTInputs!$H$8:$H$415,0))&amp;""</f>
        <v/>
      </c>
      <c r="D19" s="8" t="inlineStr"/>
      <c r="E19" s="8" t="inlineStr">
        <is>
          <t>MTInputs (scenario column)</t>
        </is>
      </c>
      <c r="F19" s="5" t="inlineStr">
        <is>
          <t>MTInputs row 90</t>
        </is>
      </c>
    </row>
    <row r="20">
      <c r="A20" s="8" t="inlineStr">
        <is>
          <t>D_ETSAuctTarget</t>
        </is>
      </c>
      <c r="B20" s="5">
        <f>INDEX(MTInputs!$B$8:$B$415,MATCH($A20,MTInputs!$H$8:$H$415,0))&amp;""</f>
        <v/>
      </c>
      <c r="C20" s="5">
        <f>INDEX(MTInputs!$C$8:$C$415,MATCH($A20,MTInputs!$H$8:$H$415,0))&amp;""</f>
        <v/>
      </c>
      <c r="D20" s="8" t="inlineStr"/>
      <c r="E20" s="8" t="inlineStr">
        <is>
          <t>MTInputs (scenario column)</t>
        </is>
      </c>
      <c r="F20" s="5" t="inlineStr">
        <is>
          <t>MTInputs row 91</t>
        </is>
      </c>
    </row>
    <row r="21">
      <c r="A21" s="8" t="inlineStr">
        <is>
          <t>D_ETSAuctCont</t>
        </is>
      </c>
      <c r="B21" s="5">
        <f>INDEX(MTInputs!$B$8:$B$415,MATCH($A21,MTInputs!$H$8:$H$415,0))&amp;""</f>
        <v/>
      </c>
      <c r="C21" s="5">
        <f>INDEX(MTInputs!$C$8:$C$415,MATCH($A21,MTInputs!$H$8:$H$415,0))&amp;""</f>
        <v/>
      </c>
      <c r="D21" s="8" t="inlineStr"/>
      <c r="E21" s="8" t="inlineStr">
        <is>
          <t>MTInputs (scenario column)</t>
        </is>
      </c>
      <c r="F21" s="5" t="inlineStr">
        <is>
          <t>MTInputs row 92</t>
        </is>
      </c>
    </row>
    <row r="22">
      <c r="A22" s="8" t="inlineStr">
        <is>
          <t>cptraj</t>
        </is>
      </c>
      <c r="B22" s="8" t="inlineStr">
        <is>
          <t>Carbon price trajectory used</t>
        </is>
      </c>
      <c r="C22" s="8" t="inlineStr">
        <is>
          <t>$/tCO2 real</t>
        </is>
      </c>
      <c r="D22" s="8" t="inlineStr"/>
      <c r="E22" s="8" t="inlineStr">
        <is>
          <t>Calculation (legacy rows 2248, 2251); x infl if NomorReal = Nominal</t>
        </is>
      </c>
      <c r="F22" s="5" t="inlineStr">
        <is>
          <t>legacy Mitigation row 2251: egy.mit.cptraj.1</t>
        </is>
      </c>
    </row>
    <row r="23">
      <c r="A23" s="8" t="inlineStr">
        <is>
          <t>ctcov</t>
        </is>
      </c>
      <c r="B23" s="8" t="inlineStr">
        <is>
          <t>Carbon tax coverage (Apply tax?)</t>
        </is>
      </c>
      <c r="C23" s="8" t="inlineStr">
        <is>
          <t>switch</t>
        </is>
      </c>
      <c r="D23" s="8" t="inlineStr"/>
      <c r="E23" s="8" t="inlineStr">
        <is>
          <t>MTInputs (scenario column)</t>
        </is>
      </c>
      <c r="F23" s="5" t="inlineStr">
        <is>
          <t>MTInputs MCov* rows 23-47; biomass has no switch (EF 0)</t>
        </is>
      </c>
    </row>
    <row r="24">
      <c r="A24" s="8" t="inlineStr">
        <is>
          <t>fpr.yr0</t>
        </is>
      </c>
      <c r="B24" s="8" t="inlineStr">
        <is>
          <t>Fuel price reform: starting year</t>
        </is>
      </c>
      <c r="C24" s="8" t="inlineStr">
        <is>
          <t>year</t>
        </is>
      </c>
      <c r="D24" s="8" t="inlineStr"/>
      <c r="E24" s="8" t="inlineStr">
        <is>
          <t>MTInputs (scenario column)</t>
        </is>
      </c>
      <c r="F24" s="5" t="inlineStr">
        <is>
          <t>MTInputs row 140</t>
        </is>
      </c>
    </row>
    <row r="25">
      <c r="A25" s="8" t="inlineStr">
        <is>
          <t>fpr.yr1</t>
        </is>
      </c>
      <c r="B25" s="8" t="inlineStr">
        <is>
          <t>Fuel price reform: target year</t>
        </is>
      </c>
      <c r="C25" s="8" t="inlineStr">
        <is>
          <t>year</t>
        </is>
      </c>
      <c r="D25" s="8" t="inlineStr"/>
      <c r="E25" s="8" t="inlineStr">
        <is>
          <t>MTInputs (scenario column)</t>
        </is>
      </c>
      <c r="F25" s="5" t="inlineStr">
        <is>
          <t>MTInputs row 141</t>
        </is>
      </c>
    </row>
    <row r="26">
      <c r="A26" s="8" t="inlineStr">
        <is>
          <t>fpr.s</t>
        </is>
      </c>
      <c r="B26" s="8" t="inlineStr">
        <is>
          <t>Fuel price reform: starting price increase</t>
        </is>
      </c>
      <c r="C26" s="8" t="inlineStr">
        <is>
          <t>price unit</t>
        </is>
      </c>
      <c r="D26" s="8" t="inlineStr"/>
      <c r="E26" s="8" t="inlineStr">
        <is>
          <t>MTInputs (scenario column)</t>
        </is>
      </c>
      <c r="F26" s="5" t="inlineStr">
        <is>
          <t>MTInputs rows 142-155</t>
        </is>
      </c>
    </row>
    <row r="27">
      <c r="A27" s="8" t="inlineStr">
        <is>
          <t>fpr.f</t>
        </is>
      </c>
      <c r="B27" s="8" t="inlineStr">
        <is>
          <t>Fuel price reform: final price increase</t>
        </is>
      </c>
      <c r="C27" s="8" t="inlineStr">
        <is>
          <t>price unit</t>
        </is>
      </c>
      <c r="D27" s="8" t="inlineStr"/>
      <c r="E27" s="8" t="inlineStr">
        <is>
          <t>MTInputs (scenario column)</t>
        </is>
      </c>
      <c r="F27" s="5" t="inlineStr">
        <is>
          <t>MTInputs rows 156-169</t>
        </is>
      </c>
    </row>
    <row r="28">
      <c r="A28" s="8" t="inlineStr">
        <is>
          <t>fpr</t>
        </is>
      </c>
      <c r="B28" s="8" t="inlineStr">
        <is>
          <t>Fuel price reform: price increase path</t>
        </is>
      </c>
      <c r="C28" s="8" t="inlineStr">
        <is>
          <t>price unit</t>
        </is>
      </c>
      <c r="D28" s="8" t="inlineStr"/>
      <c r="E28" s="8" t="inlineStr">
        <is>
          <t>Calculation (assumed linear)</t>
        </is>
      </c>
      <c r="F28" s="5" t="inlineStr">
        <is>
          <t>new</t>
        </is>
      </c>
    </row>
    <row r="29">
      <c r="A29" s="8" t="inlineStr">
        <is>
          <t>etscov</t>
        </is>
      </c>
      <c r="B29" s="8" t="inlineStr">
        <is>
          <t>ETS sector coverage (Apply?)</t>
        </is>
      </c>
      <c r="C29" s="8" t="inlineStr">
        <is>
          <t>switch</t>
        </is>
      </c>
      <c r="D29" s="8" t="inlineStr"/>
      <c r="E29" s="8" t="inlineStr">
        <is>
          <t>MTInputs (scenario column)</t>
        </is>
      </c>
      <c r="F29" s="5" t="inlineStr">
        <is>
          <t>MTInputs rows 99-115</t>
        </is>
      </c>
    </row>
    <row r="30">
      <c r="A30" s="8" t="inlineStr">
        <is>
          <t>etsc</t>
        </is>
      </c>
      <c r="B30" s="8" t="inlineStr">
        <is>
          <t>Effective ETS coverage (new ETS applied, started, sector covered)</t>
        </is>
      </c>
      <c r="C30" s="8" t="inlineStr">
        <is>
          <t>0/1</t>
        </is>
      </c>
      <c r="D30" s="8" t="inlineStr"/>
      <c r="E30" s="8" t="inlineStr">
        <is>
          <t>Calculation</t>
        </is>
      </c>
      <c r="F30" s="5" t="inlineStr">
        <is>
          <t>new</t>
        </is>
      </c>
    </row>
    <row r="31">
      <c r="A31" s="8" t="inlineStr">
        <is>
          <t>ets.p</t>
        </is>
      </c>
      <c r="B31" s="8" t="inlineStr">
        <is>
          <t>ETS permit price (= carbon price inputs once the new ETS applies)</t>
        </is>
      </c>
      <c r="C31" s="8" t="inlineStr">
        <is>
          <t>$/tCO2 real</t>
        </is>
      </c>
      <c r="D31" s="8" t="inlineStr"/>
      <c r="E31" s="8" t="inlineStr">
        <is>
          <t>Calculation (assumption: as effective as a carbon tax)</t>
        </is>
      </c>
      <c r="F31" s="5" t="inlineStr">
        <is>
          <t>legacy: cap-based price (needs emissions)</t>
        </is>
      </c>
    </row>
    <row r="32">
      <c r="A32" s="8" t="inlineStr">
        <is>
          <t>ets.a</t>
        </is>
      </c>
      <c r="B32" s="8" t="inlineStr">
        <is>
          <t>ETS auctioned share (for revenue)</t>
        </is>
      </c>
      <c r="C32" s="8" t="inlineStr">
        <is>
          <t>share</t>
        </is>
      </c>
      <c r="D32" s="8" t="inlineStr"/>
      <c r="E32" s="8" t="inlineStr">
        <is>
          <t>Calculation (linear, constant after target)</t>
        </is>
      </c>
      <c r="F32" s="5" t="inlineStr">
        <is>
          <t>MTInputs rows 90-92</t>
        </is>
      </c>
    </row>
    <row r="33">
      <c r="A33" s="8" t="inlineStr">
        <is>
          <t>reg</t>
        </is>
      </c>
      <c r="B33" s="8" t="inlineStr">
        <is>
          <t>Shadow price from regulations (placeholder)</t>
        </is>
      </c>
      <c r="C33" s="8" t="inlineStr">
        <is>
          <t>USD/tCO2</t>
        </is>
      </c>
      <c r="D33" s="8" t="inlineStr"/>
      <c r="E33" s="8" t="inlineStr">
        <is>
          <t>Constant 0 (not yet)</t>
        </is>
      </c>
      <c r="F33" s="5" t="inlineStr">
        <is>
          <t>legacy rows 2345-2349 include regulations</t>
        </is>
      </c>
    </row>
    <row r="34">
      <c r="A34" s="8" t="inlineStr">
        <is>
          <t>fb.yr0</t>
        </is>
      </c>
      <c r="B34" s="8" t="inlineStr">
        <is>
          <t>Feebates: start date</t>
        </is>
      </c>
      <c r="C34" s="8" t="inlineStr">
        <is>
          <t>year</t>
        </is>
      </c>
      <c r="D34" s="8" t="inlineStr"/>
      <c r="E34" s="8" t="inlineStr">
        <is>
          <t>MTInputs (scenario column)</t>
        </is>
      </c>
      <c r="F34" s="5" t="inlineStr">
        <is>
          <t>MTInputs row 53</t>
        </is>
      </c>
    </row>
    <row r="35">
      <c r="A35" s="8" t="inlineStr">
        <is>
          <t>fb.yr1</t>
        </is>
      </c>
      <c r="B35" s="8" t="inlineStr">
        <is>
          <t>Feebates: target date</t>
        </is>
      </c>
      <c r="C35" s="8" t="inlineStr">
        <is>
          <t>year</t>
        </is>
      </c>
      <c r="D35" s="8" t="inlineStr"/>
      <c r="E35" s="8" t="inlineStr">
        <is>
          <t>MTInputs (scenario column)</t>
        </is>
      </c>
      <c r="F35" s="5" t="inlineStr">
        <is>
          <t>MTInputs row 54</t>
        </is>
      </c>
    </row>
    <row r="36">
      <c r="A36" s="8" t="inlineStr">
        <is>
          <t>fb.s</t>
        </is>
      </c>
      <c r="B36" s="8" t="inlineStr">
        <is>
          <t>Feebates: starting rate</t>
        </is>
      </c>
      <c r="C36" s="8" t="inlineStr">
        <is>
          <t>USD/tCO2</t>
        </is>
      </c>
      <c r="D36" s="8" t="inlineStr"/>
      <c r="E36" s="8" t="inlineStr">
        <is>
          <t>MTInputs (scenario column)</t>
        </is>
      </c>
      <c r="F36" s="5" t="inlineStr">
        <is>
          <t>MTInputs rows 56-59</t>
        </is>
      </c>
    </row>
    <row r="37">
      <c r="A37" s="8" t="inlineStr">
        <is>
          <t>fb.t</t>
        </is>
      </c>
      <c r="B37" s="8" t="inlineStr">
        <is>
          <t>Feebates: target rate</t>
        </is>
      </c>
      <c r="C37" s="8" t="inlineStr">
        <is>
          <t>USD/tCO2</t>
        </is>
      </c>
      <c r="D37" s="8" t="inlineStr"/>
      <c r="E37" s="8" t="inlineStr">
        <is>
          <t>MTInputs (scenario column)</t>
        </is>
      </c>
      <c r="F37" s="5" t="inlineStr">
        <is>
          <t>MTInputs rows 61-64</t>
        </is>
      </c>
    </row>
    <row r="38">
      <c r="A38" s="8" t="inlineStr">
        <is>
          <t>fb</t>
        </is>
      </c>
      <c r="B38" s="8" t="inlineStr">
        <is>
          <t>Feebates: rate path</t>
        </is>
      </c>
      <c r="C38" s="8" t="inlineStr">
        <is>
          <t>USD/tCO2</t>
        </is>
      </c>
      <c r="D38" s="8" t="inlineStr"/>
      <c r="E38" s="8" t="inlineStr">
        <is>
          <t>Calculation (assumed linear)</t>
        </is>
      </c>
      <c r="F38" s="5" t="inlineStr">
        <is>
          <t>legacy rows 2000-2004</t>
        </is>
      </c>
    </row>
    <row r="39">
      <c r="A39" s="8" t="inlineStr">
        <is>
          <t>fbcov</t>
        </is>
      </c>
      <c r="B39" s="8" t="inlineStr">
        <is>
          <t>Feebates sector coverage (Apply?)</t>
        </is>
      </c>
      <c r="C39" s="8" t="inlineStr">
        <is>
          <t>switch</t>
        </is>
      </c>
      <c r="D39" s="8" t="inlineStr"/>
      <c r="E39" s="8" t="inlineStr">
        <is>
          <t>MTInputs (scenario column)</t>
        </is>
      </c>
      <c r="F39" s="5" t="inlineStr">
        <is>
          <t>MTInputs rows 66-82</t>
        </is>
      </c>
    </row>
    <row r="40">
      <c r="A40" s="8" t="inlineStr">
        <is>
          <t>ssc.adj</t>
        </is>
      </c>
      <c r="B40" s="8" t="inlineStr">
        <is>
          <t>Efficiency-margin adjustment, feebates</t>
        </is>
      </c>
      <c r="C40" s="8" t="inlineStr">
        <is>
          <t>share</t>
        </is>
      </c>
      <c r="D40" s="8" t="inlineStr"/>
      <c r="E40" s="8" t="inlineStr">
        <is>
          <t>cpat_coded default (feebates 1.0)</t>
        </is>
      </c>
      <c r="F40" s="5" t="inlineStr">
        <is>
          <t>MTInputs rows 247-250 hold the adjustments for regulations (not yet used)</t>
        </is>
      </c>
    </row>
    <row r="41">
      <c r="A41" s="8" t="inlineStr">
        <is>
          <t>shps</t>
        </is>
      </c>
      <c r="B41" s="8" t="inlineStr">
        <is>
          <t>Shadow price by sector (feebates + regulations; the ETS acts through the price)</t>
        </is>
      </c>
      <c r="C41" s="8" t="inlineStr">
        <is>
          <t>USD/tCO2</t>
        </is>
      </c>
      <c r="D41" s="8" t="inlineStr"/>
      <c r="E41" s="8" t="inlineStr">
        <is>
          <t>Calculation</t>
        </is>
      </c>
      <c r="F41" s="5" t="inlineStr">
        <is>
          <t>legacy Mitigation rows 2345-2349</t>
        </is>
      </c>
    </row>
    <row r="42">
      <c r="A42" s="8" t="inlineStr">
        <is>
          <t>ssc</t>
        </is>
      </c>
      <c r="B42" s="8" t="inlineStr">
        <is>
          <t>Share of shadow price impacting efficiency</t>
        </is>
      </c>
      <c r="C42" s="8" t="inlineStr">
        <is>
          <t>share</t>
        </is>
      </c>
      <c r="D42" s="8" t="inlineStr"/>
      <c r="E42" s="8" t="inlineStr">
        <is>
          <t>Feebate coverage x adjustment</t>
        </is>
      </c>
      <c r="F42" s="5" t="inlineStr">
        <is>
          <t>legacy Mitigation rows 2403-2419: egy.mit.ssc.rod.1</t>
        </is>
      </c>
    </row>
    <row r="43">
      <c r="A43" s="8" t="inlineStr">
        <is>
          <t>gp</t>
        </is>
      </c>
      <c r="B43" s="8" t="inlineStr">
        <is>
          <t>International energy price (real; source and adjustment from MTInputs)</t>
        </is>
      </c>
      <c r="C43" s="8" t="inlineStr">
        <is>
          <t>source unit</t>
        </is>
      </c>
      <c r="D43" s="8" t="inlineStr"/>
      <c r="E43" s="8" t="inlineStr">
        <is>
          <t>Prices_int (nominal) x defl x High/Low factor after the last historical year</t>
        </is>
      </c>
      <c r="F43" s="5" t="inlineStr">
        <is>
          <t>legacy Mitigation rows 633-695 (sources by year)</t>
        </is>
      </c>
      <c r="G43" s="5" t="inlineStr">
        <is>
          <t>commodity key</t>
        </is>
      </c>
      <c r="H43" s="5" t="inlineStr">
        <is>
          <t>High factor</t>
        </is>
      </c>
      <c r="I43" s="5" t="inlineStr">
        <is>
          <t>Low factor</t>
        </is>
      </c>
    </row>
    <row r="44">
      <c r="A44" s="8" t="inlineStr">
        <is>
          <t>sp</t>
        </is>
      </c>
      <c r="B44" s="8" t="inlineStr">
        <is>
          <t>Supply cost (pre-tax price)</t>
        </is>
      </c>
      <c r="C44" s="8" t="inlineStr">
        <is>
          <t>$/GJ real</t>
        </is>
      </c>
      <c r="D44" s="8" t="inlineStr">
        <is>
          <t>a</t>
        </is>
      </c>
      <c r="E44" s="8" t="inlineStr">
        <is>
          <t>Historical: Inputs_prices; then fixsp + floating part x gp(t) / gp(t-1)</t>
        </is>
      </c>
      <c r="F44" s="5" t="inlineStr">
        <is>
          <t>legacy Mitigation row 2498: egy.mit.sp.ind.coa.a.1; cpat_coded prices.py</t>
        </is>
      </c>
      <c r="G44" s="5" t="inlineStr">
        <is>
          <t>fixed supply cost</t>
        </is>
      </c>
      <c r="H44" s="5" t="inlineStr">
        <is>
          <t>gp position</t>
        </is>
      </c>
      <c r="I44" s="5" t="inlineStr">
        <is>
          <t>price position</t>
        </is>
      </c>
    </row>
    <row r="45">
      <c r="A45" s="8" t="inlineStr">
        <is>
          <t>txo</t>
        </is>
      </c>
      <c r="B45" s="8" t="inlineStr">
        <is>
          <t>Excise and other taxes (before new policies)</t>
        </is>
      </c>
      <c r="C45" s="8" t="inlineStr">
        <is>
          <t>$/GJ real</t>
        </is>
      </c>
      <c r="D45" s="8" t="inlineStr">
        <is>
          <t>a</t>
        </is>
      </c>
      <c r="E45" s="8" t="inlineStr">
        <is>
          <t>Historical: Inputs_prices; then fixed part txo_L x pcc + floating part (pass-through rule)</t>
        </is>
      </c>
      <c r="F45" s="5" t="inlineStr">
        <is>
          <t>legacy txo = fadtx + fixs + cs (+ nce); cpat_coded prices.py</t>
        </is>
      </c>
      <c r="G45" s="5" t="inlineStr">
        <is>
          <t>txo last hist. year</t>
        </is>
      </c>
      <c r="H45" s="5" t="inlineStr">
        <is>
          <t>sp last hist. year</t>
        </is>
      </c>
      <c r="I45" s="5" t="inlineStr">
        <is>
          <t>pass-through</t>
        </is>
      </c>
      <c r="J45" s="5" t="inlineStr">
        <is>
          <t>price position</t>
        </is>
      </c>
    </row>
    <row r="46">
      <c r="A46" s="8" t="inlineStr">
        <is>
          <t>rpb</t>
        </is>
      </c>
      <c r="B46" s="8" t="inlineStr">
        <is>
          <t>Retail price before new policies</t>
        </is>
      </c>
      <c r="C46" s="8" t="inlineStr">
        <is>
          <t>$/GJ real</t>
        </is>
      </c>
      <c r="D46" s="8" t="inlineStr">
        <is>
          <t>a</t>
        </is>
      </c>
      <c r="E46" s="8" t="inlineStr">
        <is>
          <t>(sp + txo) x (1 + VAT rate)</t>
        </is>
      </c>
      <c r="F46" s="5" t="inlineStr">
        <is>
          <t>legacy retail price rp without nce; cpat_coded prices.py</t>
        </is>
      </c>
      <c r="G46" s="5" t="inlineStr">
        <is>
          <t>VAT rate</t>
        </is>
      </c>
    </row>
    <row r="47">
      <c r="A47" s="8" t="inlineStr">
        <is>
          <t>ets</t>
        </is>
      </c>
      <c r="B47" s="8" t="inlineStr">
        <is>
          <t>New ETS permit cost</t>
        </is>
      </c>
      <c r="C47" s="8" t="inlineStr">
        <is>
          <t>$/GJ</t>
        </is>
      </c>
      <c r="D47" s="8" t="inlineStr">
        <is>
          <t>a</t>
        </is>
      </c>
      <c r="E47" s="8" t="inlineStr">
        <is>
          <t>ETS price x EF x effective ETS coverage</t>
        </is>
      </c>
      <c r="F47" s="5" t="inlineStr">
        <is>
          <t>legacy ets inside txo; cpat_coded prices/ets.py</t>
        </is>
      </c>
      <c r="G47" s="5" t="inlineStr">
        <is>
          <t>EF</t>
        </is>
      </c>
      <c r="H47" s="5" t="inlineStr">
        <is>
          <t>sector position</t>
        </is>
      </c>
    </row>
    <row r="48">
      <c r="A48" s="8" t="inlineStr">
        <is>
          <t>vat</t>
        </is>
      </c>
      <c r="B48" s="8" t="inlineStr">
        <is>
          <t>VAT payment before new policies</t>
        </is>
      </c>
      <c r="C48" s="8" t="inlineStr">
        <is>
          <t>$/GJ real</t>
        </is>
      </c>
      <c r="D48" s="8" t="inlineStr">
        <is>
          <t>a</t>
        </is>
      </c>
      <c r="E48" s="8" t="inlineStr">
        <is>
          <t>(sp + txo) x VAT rate</t>
        </is>
      </c>
      <c r="F48" s="5" t="inlineStr">
        <is>
          <t>legacy vat; cpat_coded prices.py</t>
        </is>
      </c>
      <c r="G48" s="5" t="inlineStr">
        <is>
          <t>VAT rate</t>
        </is>
      </c>
    </row>
    <row r="49">
      <c r="A49" s="8" t="inlineStr">
        <is>
          <t>etx</t>
        </is>
      </c>
      <c r="B49" s="8" t="inlineStr">
        <is>
          <t>Existing excise and other taxes (positive part of txo)</t>
        </is>
      </c>
      <c r="C49" s="8" t="inlineStr">
        <is>
          <t>$/GJ real</t>
        </is>
      </c>
      <c r="D49" s="8" t="inlineStr">
        <is>
          <t>a</t>
        </is>
      </c>
      <c r="E49" s="8" t="inlineStr">
        <is>
          <t>max(txo, 0)</t>
        </is>
      </c>
      <c r="F49" s="5" t="inlineStr">
        <is>
          <t>legacy fadtx + positive cs (split here by sign)</t>
        </is>
      </c>
    </row>
    <row r="50">
      <c r="A50" s="8" t="inlineStr">
        <is>
          <t>esub</t>
        </is>
      </c>
      <c r="B50" s="8" t="inlineStr">
        <is>
          <t>Existing consumer subsidy (negative part of txo, positive number)</t>
        </is>
      </c>
      <c r="C50" s="8" t="inlineStr">
        <is>
          <t>$/GJ real</t>
        </is>
      </c>
      <c r="D50" s="8" t="inlineStr">
        <is>
          <t>a</t>
        </is>
      </c>
      <c r="E50" s="8" t="inlineStr">
        <is>
          <t>max(-txo, 0)</t>
        </is>
      </c>
      <c r="F50" s="5" t="inlineStr">
        <is>
          <t>legacy fixs + negative cs (split here by sign)</t>
        </is>
      </c>
    </row>
    <row r="51">
      <c r="A51" s="8" t="inlineStr">
        <is>
          <t>esubpu</t>
        </is>
      </c>
      <c r="B51" s="8" t="inlineStr">
        <is>
          <t>Existing consumer subsidy per price unit (input for a later per-fuel policy)</t>
        </is>
      </c>
      <c r="C51" s="8" t="inlineStr">
        <is>
          <t>price unit real</t>
        </is>
      </c>
      <c r="D51" s="8" t="inlineStr">
        <is>
          <t>a</t>
        </is>
      </c>
      <c r="E51" s="8" t="inlineStr">
        <is>
          <t>esub x GJ per price unit</t>
        </is>
      </c>
      <c r="F51" s="5" t="inlineStr">
        <is>
          <t>new (units as MTInputs rows 142-169)</t>
        </is>
      </c>
      <c r="G51" s="5" t="inlineStr">
        <is>
          <t>GJ per unit</t>
        </is>
      </c>
    </row>
    <row r="52">
      <c r="A52" s="8" t="inlineStr">
        <is>
          <t>ctxnew</t>
        </is>
      </c>
      <c r="B52" s="8" t="inlineStr">
        <is>
          <t>New carbon tax</t>
        </is>
      </c>
      <c r="C52" s="8" t="inlineStr">
        <is>
          <t>$/GJ</t>
        </is>
      </c>
      <c r="D52" s="8" t="inlineStr">
        <is>
          <t>a</t>
        </is>
      </c>
      <c r="E52" s="8" t="inlineStr">
        <is>
          <t>Carbon price x EF x fuel and sector coverage x (1 - ETS coverage)</t>
        </is>
      </c>
      <c r="F52" s="5" t="inlineStr">
        <is>
          <t>legacy Mitigation row 2510: egy.mit.ctxnew.ind.coa.a.1</t>
        </is>
      </c>
      <c r="G52" s="5" t="inlineStr">
        <is>
          <t>EF</t>
        </is>
      </c>
      <c r="H52" s="5" t="inlineStr">
        <is>
          <t>fuel position</t>
        </is>
      </c>
      <c r="I52" s="5" t="inlineStr">
        <is>
          <t>sector position</t>
        </is>
      </c>
    </row>
    <row r="53">
      <c r="A53" s="8" t="inlineStr">
        <is>
          <t>ntx</t>
        </is>
      </c>
      <c r="B53" s="8" t="inlineStr">
        <is>
          <t>New excise tax (fuel price reform)</t>
        </is>
      </c>
      <c r="C53" s="8" t="inlineStr">
        <is>
          <t>$/GJ</t>
        </is>
      </c>
      <c r="D53" s="8" t="inlineStr">
        <is>
          <t>a</t>
        </is>
      </c>
      <c r="E53" s="8" t="inlineStr">
        <is>
          <t>Fuel price reform path / GJ per unit</t>
        </is>
      </c>
      <c r="F53" s="5" t="inlineStr">
        <is>
          <t>legacy Mitigation row 2512: egy.mit.ntx.ind.coa.a.1</t>
        </is>
      </c>
      <c r="G53" s="5" t="inlineStr">
        <is>
          <t>price-fuel position</t>
        </is>
      </c>
      <c r="H53" s="5" t="inlineStr">
        <is>
          <t>GJ per unit</t>
        </is>
      </c>
    </row>
    <row r="54">
      <c r="A54" s="8" t="inlineStr">
        <is>
          <t>nce</t>
        </is>
      </c>
      <c r="B54" s="8" t="inlineStr">
        <is>
          <t>Total new policy</t>
        </is>
      </c>
      <c r="C54" s="8" t="inlineStr">
        <is>
          <t>$/GJ</t>
        </is>
      </c>
      <c r="D54" s="8" t="inlineStr">
        <is>
          <t>a</t>
        </is>
      </c>
      <c r="E54" s="8" t="inlineStr">
        <is>
          <t>New carbon tax + new excise tax</t>
        </is>
      </c>
      <c r="F54" s="5" t="inlineStr">
        <is>
          <t>legacy Mitigation row 2514: egy.mit.nce.ind.coa.a.1</t>
        </is>
      </c>
    </row>
    <row r="55">
      <c r="A55" s="8" t="inlineStr">
        <is>
          <t>atp</t>
        </is>
      </c>
      <c r="B55" s="8" t="inlineStr">
        <is>
          <t>After-tax price</t>
        </is>
      </c>
      <c r="C55" s="8" t="inlineStr">
        <is>
          <t>$/GJ real</t>
        </is>
      </c>
      <c r="D55" s="8" t="inlineStr">
        <is>
          <t>e</t>
        </is>
      </c>
      <c r="E55" s="8" t="inlineStr">
        <is>
          <t>max(rpb of the price fuel + nce x (1 + VAT rate), 0.01)</t>
        </is>
      </c>
      <c r="F55" s="5" t="inlineStr">
        <is>
          <t>legacy Mitigation row 5416: egy.mit.atp.rod.gso.e.1 (legacy unit $/liter for liquids)</t>
        </is>
      </c>
      <c r="G55" s="5" t="inlineStr">
        <is>
          <t>price position</t>
        </is>
      </c>
      <c r="H55" s="5" t="inlineStr">
        <is>
          <t>VAT rate</t>
        </is>
      </c>
    </row>
    <row r="56">
      <c r="A56" s="8" t="inlineStr">
        <is>
          <t>shp</t>
        </is>
      </c>
      <c r="B56" s="8" t="inlineStr">
        <is>
          <t>Shadow price on the efficiency margin</t>
        </is>
      </c>
      <c r="C56" s="8" t="inlineStr">
        <is>
          <t>$/GJ</t>
        </is>
      </c>
      <c r="D56" s="8" t="inlineStr"/>
      <c r="E56" s="8" t="inlineStr">
        <is>
          <t>Sector shadow price x EF x share</t>
        </is>
      </c>
      <c r="F56" s="5" t="inlineStr">
        <is>
          <t>legacy Mitigation row 2377: egy.mit.shp.coa.pow.1</t>
        </is>
      </c>
      <c r="G56" s="5" t="inlineStr">
        <is>
          <t>feebate sector position</t>
        </is>
      </c>
      <c r="H56" s="5" t="inlineStr">
        <is>
          <t>EF</t>
        </is>
      </c>
      <c r="I56" s="5" t="inlineStr">
        <is>
          <t>sector position</t>
        </is>
      </c>
    </row>
    <row r="57">
      <c r="A57" s="8" t="inlineStr">
        <is>
          <t>ener</t>
        </is>
      </c>
      <c r="B57" s="8" t="inlineStr">
        <is>
          <t>Fuel use</t>
        </is>
      </c>
      <c r="C57" s="8" t="inlineStr">
        <is>
          <t>ktoe</t>
        </is>
      </c>
      <c r="D57" s="8" t="inlineStr">
        <is>
          <t>e</t>
        </is>
      </c>
      <c r="E57" s="8" t="inlineStr">
        <is>
          <t>Inputs (base year), CPAT eq. 3.3.3</t>
        </is>
      </c>
      <c r="F57" s="5" t="inlineStr">
        <is>
          <t>legacy Mitigation row 5430: egy.mit.ener.rod.gso.e.1</t>
        </is>
      </c>
      <c r="G57" s="5" t="inlineStr">
        <is>
          <t>eps_Y</t>
        </is>
      </c>
      <c r="H57" s="5" t="inlineStr">
        <is>
          <t>eps_U</t>
        </is>
      </c>
      <c r="I57" s="5" t="inlineStr">
        <is>
          <t>eps_F</t>
        </is>
      </c>
      <c r="J57" s="5" t="inlineStr">
        <is>
          <t>alpha</t>
        </is>
      </c>
    </row>
    <row r="58">
      <c r="A58" s="8" t="inlineStr">
        <is>
          <t>co2</t>
        </is>
      </c>
      <c r="B58" s="8" t="inlineStr">
        <is>
          <t>CO2 emissions from fuel combustion</t>
        </is>
      </c>
      <c r="C58" s="8" t="inlineStr">
        <is>
          <t>MtCO2</t>
        </is>
      </c>
      <c r="D58" s="8" t="inlineStr">
        <is>
          <t>e</t>
        </is>
      </c>
      <c r="E58" s="8" t="inlineStr">
        <is>
          <t>Fuel use x PJ/ktoe x EF</t>
        </is>
      </c>
      <c r="F58" s="5" t="inlineStr">
        <is>
          <t>legacy CO2 emissions by sector and fuel (inventory-adjusted EFs)</t>
        </is>
      </c>
      <c r="G58" s="5" t="inlineStr">
        <is>
          <t>EF</t>
        </is>
      </c>
    </row>
    <row r="59">
      <c r="A59" s="8" t="inlineStr">
        <is>
          <t>co2.ref</t>
        </is>
      </c>
      <c r="B59" s="8" t="inlineStr">
        <is>
          <t>CO2 emissions, scenario 1 (same year)</t>
        </is>
      </c>
      <c r="C59" s="8" t="inlineStr">
        <is>
          <t>MtCO2</t>
        </is>
      </c>
      <c r="D59" s="8" t="inlineStr"/>
      <c r="E59" s="8" t="inlineStr">
        <is>
          <t>Lookup</t>
        </is>
      </c>
      <c r="F59" s="5" t="inlineStr">
        <is>
          <t>new</t>
        </is>
      </c>
    </row>
    <row r="60">
      <c r="A60" s="8" t="inlineStr">
        <is>
          <t>co2.chg</t>
        </is>
      </c>
      <c r="B60" s="8" t="inlineStr">
        <is>
          <t>Change in CO2 emissions vs scenario 1</t>
        </is>
      </c>
      <c r="C60" s="8" t="inlineStr">
        <is>
          <t>MtCO2</t>
        </is>
      </c>
      <c r="D60" s="8" t="inlineStr"/>
      <c r="E60" s="8" t="inlineStr">
        <is>
          <t>co2 - co2.ref</t>
        </is>
      </c>
      <c r="F60" s="5" t="inlineStr">
        <is>
          <t>new</t>
        </is>
      </c>
    </row>
    <row r="61">
      <c r="A61" s="8" t="inlineStr">
        <is>
          <t>co2.pct</t>
        </is>
      </c>
      <c r="B61" s="8" t="inlineStr">
        <is>
          <t>Change in CO2 emissions vs scenario 1</t>
        </is>
      </c>
      <c r="C61" s="8" t="inlineStr">
        <is>
          <t>%</t>
        </is>
      </c>
      <c r="D61" s="8" t="inlineStr"/>
      <c r="E61" s="8" t="inlineStr">
        <is>
          <t>co2 / co2.ref - 1</t>
        </is>
      </c>
      <c r="F61" s="5" t="inlineStr">
        <is>
          <t>new</t>
        </is>
      </c>
    </row>
    <row r="62">
      <c r="A62" s="8" t="inlineStr">
        <is>
          <t>rtx</t>
        </is>
      </c>
      <c r="B62" s="8" t="inlineStr">
        <is>
          <t>Revenue from existing taxes (excise and other taxes + VAT)</t>
        </is>
      </c>
      <c r="C62" s="8" t="inlineStr">
        <is>
          <t>USD m real</t>
        </is>
      </c>
      <c r="D62" s="8" t="inlineStr"/>
      <c r="E62" s="8" t="inlineStr">
        <is>
          <t>Fuel use x PJ/ktoe x (etx + vat)</t>
        </is>
      </c>
      <c r="F62" s="5" t="inlineStr">
        <is>
          <t>legacy revenue block (existing taxes)</t>
        </is>
      </c>
      <c r="G62" s="5" t="inlineStr">
        <is>
          <t>price position</t>
        </is>
      </c>
    </row>
    <row r="63">
      <c r="A63" s="8" t="inlineStr">
        <is>
          <t>rsub</t>
        </is>
      </c>
      <c r="B63" s="8" t="inlineStr">
        <is>
          <t>Cost of existing consumer subsidies (positive = cost)</t>
        </is>
      </c>
      <c r="C63" s="8" t="inlineStr">
        <is>
          <t>USD m real</t>
        </is>
      </c>
      <c r="D63" s="8" t="inlineStr"/>
      <c r="E63" s="8" t="inlineStr">
        <is>
          <t>Fuel use x PJ/ktoe x esub</t>
        </is>
      </c>
      <c r="F63" s="5" t="inlineStr">
        <is>
          <t>legacy subsidy cost</t>
        </is>
      </c>
      <c r="G63" s="5" t="inlineStr">
        <is>
          <t>price position</t>
        </is>
      </c>
    </row>
    <row r="64">
      <c r="A64" s="8" t="inlineStr">
        <is>
          <t>rnew</t>
        </is>
      </c>
      <c r="B64" s="8" t="inlineStr">
        <is>
          <t>Revenue from new policies (carbon tax, excise, auctioned ETS, VAT on them)</t>
        </is>
      </c>
      <c r="C64" s="8" t="inlineStr">
        <is>
          <t>USD m real</t>
        </is>
      </c>
      <c r="D64" s="8" t="inlineStr"/>
      <c r="E64" s="8" t="inlineStr">
        <is>
          <t>Fuel use x PJ/ktoe x (ctxnew + ntx + ets x auction share + nce x VAT rate)</t>
        </is>
      </c>
      <c r="F64" s="5" t="inlineStr">
        <is>
          <t>legacy new revenue</t>
        </is>
      </c>
      <c r="G64" s="5" t="inlineStr">
        <is>
          <t>VAT rate</t>
        </is>
      </c>
    </row>
    <row r="65">
      <c r="A65" s="8" t="inlineStr">
        <is>
          <t>rnet</t>
        </is>
      </c>
      <c r="B65" s="8" t="inlineStr">
        <is>
          <t>Net revenue from existing taxes and subsidies</t>
        </is>
      </c>
      <c r="C65" s="8" t="inlineStr">
        <is>
          <t>USD m real</t>
        </is>
      </c>
      <c r="D65" s="8" t="inlineStr"/>
      <c r="E65" s="8" t="inlineStr">
        <is>
          <t>rtx - rsub</t>
        </is>
      </c>
      <c r="F65" s="5" t="inlineStr">
        <is>
          <t>new</t>
        </is>
      </c>
    </row>
    <row r="66">
      <c r="A66" s="8" t="inlineStr">
        <is>
          <t>rtot</t>
        </is>
      </c>
      <c r="B66" s="8" t="inlineStr">
        <is>
          <t>Total revenue (net existing + new policies)</t>
        </is>
      </c>
      <c r="C66" s="8" t="inlineStr">
        <is>
          <t>USD m real</t>
        </is>
      </c>
      <c r="D66" s="8" t="inlineStr"/>
      <c r="E66" s="8" t="inlineStr">
        <is>
          <t>rnet + rnew</t>
        </is>
      </c>
      <c r="F66" s="5" t="inlineStr">
        <is>
          <t>new</t>
        </is>
      </c>
    </row>
    <row r="67">
      <c r="A67" s="8" t="inlineStr">
        <is>
          <t>rtot.ref</t>
        </is>
      </c>
      <c r="B67" s="8" t="inlineStr">
        <is>
          <t>Total revenue, scenario 1 (same year)</t>
        </is>
      </c>
      <c r="C67" s="8" t="inlineStr">
        <is>
          <t>USD m real</t>
        </is>
      </c>
      <c r="D67" s="8" t="inlineStr"/>
      <c r="E67" s="8" t="inlineStr">
        <is>
          <t>Lookup</t>
        </is>
      </c>
      <c r="F67" s="5" t="inlineStr">
        <is>
          <t>new</t>
        </is>
      </c>
    </row>
    <row r="68">
      <c r="A68" s="8" t="inlineStr">
        <is>
          <t>rtot.chg</t>
        </is>
      </c>
      <c r="B68" s="8" t="inlineStr">
        <is>
          <t>Change in total revenue vs scenario 1 (fiscal effect)</t>
        </is>
      </c>
      <c r="C68" s="8" t="inlineStr">
        <is>
          <t>USD m real</t>
        </is>
      </c>
      <c r="D68" s="8" t="inlineStr"/>
      <c r="E68" s="8" t="inlineStr">
        <is>
          <t>rtot - rtot.ref</t>
        </is>
      </c>
      <c r="F68" s="5" t="inlineStr">
        <is>
          <t>new</t>
        </is>
      </c>
    </row>
    <row r="69">
      <c r="A69" s="8" t="inlineStr">
        <is>
          <t>ener.chk</t>
        </is>
      </c>
      <c r="B69" s="8" t="inlineStr">
        <is>
          <t>Check: totals by subsector and by fuel minus total fuel use (should be 0)</t>
        </is>
      </c>
      <c r="C69" s="8" t="inlineStr">
        <is>
          <t>ktoe</t>
        </is>
      </c>
      <c r="D69" s="8" t="inlineStr"/>
      <c r="E69" s="8" t="inlineStr">
        <is>
          <t>Check</t>
        </is>
      </c>
      <c r="F69" s="5" t="inlineStr">
        <is>
          <t>new</t>
        </is>
      </c>
    </row>
    <row r="70">
      <c r="A70" s="8" t="inlineStr">
        <is>
          <t>ener.ref</t>
        </is>
      </c>
      <c r="B70" s="8" t="inlineStr">
        <is>
          <t>Fuel use, scenario 1 (same year)</t>
        </is>
      </c>
      <c r="C70" s="8" t="inlineStr">
        <is>
          <t>ktoe</t>
        </is>
      </c>
      <c r="D70" s="8" t="inlineStr">
        <is>
          <t>e</t>
        </is>
      </c>
      <c r="E70" s="8" t="inlineStr">
        <is>
          <t>Lookup</t>
        </is>
      </c>
      <c r="F70" s="5" t="inlineStr">
        <is>
          <t>new</t>
        </is>
      </c>
    </row>
    <row r="71">
      <c r="A71" s="8" t="inlineStr">
        <is>
          <t>ener.pct</t>
        </is>
      </c>
      <c r="B71" s="8" t="inlineStr">
        <is>
          <t>Change in fuel use vs scenario 1</t>
        </is>
      </c>
      <c r="C71" s="8" t="inlineStr">
        <is>
          <t>%</t>
        </is>
      </c>
      <c r="D71" s="8" t="inlineStr">
        <is>
          <t>e</t>
        </is>
      </c>
      <c r="E71" s="8" t="inlineStr">
        <is>
          <t>Calculation</t>
        </is>
      </c>
      <c r="F71" s="5" t="inlineStr">
        <is>
          <t>new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2:H72"/>
  <sheetViews>
    <sheetView workbookViewId="0">
      <selection activeCell="A1" sqref="A1"/>
    </sheetView>
  </sheetViews>
  <sheetFormatPr baseColWidth="8" defaultRowHeight="15"/>
  <cols>
    <col width="26" customWidth="1" min="2" max="2"/>
    <col width="16" customWidth="1" min="3" max="3"/>
    <col width="16" customWidth="1" min="4" max="4"/>
    <col width="16" customWidth="1" min="5" max="5"/>
    <col width="16" customWidth="1" min="6" max="6"/>
    <col width="16" customWidth="1" min="7" max="7"/>
    <col width="16" customWidth="1" min="8" max="8"/>
  </cols>
  <sheetData>
    <row r="2">
      <c r="A2" s="1" t="inlineStr">
        <is>
          <t>Mapping: subsectors, fuels and policy keys to CPAT parameter groups</t>
        </is>
      </c>
      <c r="B2" s="2" t="n"/>
      <c r="C2" s="2" t="n"/>
      <c r="D2" s="2" t="n"/>
      <c r="E2" s="2" t="n"/>
      <c r="F2" s="2" t="n"/>
      <c r="G2" s="2" t="n"/>
      <c r="H2" s="2" t="n"/>
    </row>
    <row r="3">
      <c r="A3" s="9" t="inlineStr">
        <is>
          <t>Subsectors</t>
        </is>
      </c>
    </row>
    <row r="4">
      <c r="A4" s="10" t="inlineStr">
        <is>
          <t>Code</t>
        </is>
      </c>
      <c r="B4" s="10" t="inlineStr">
        <is>
          <t>Name</t>
        </is>
      </c>
      <c r="C4" s="10" t="inlineStr">
        <is>
          <t>Group</t>
        </is>
      </c>
      <c r="D4" s="10" t="inlineStr">
        <is>
          <t>Elasticity sector</t>
        </is>
      </c>
      <c r="E4" s="10" t="inlineStr">
        <is>
          <t>EF sector</t>
        </is>
      </c>
      <c r="F4" s="10" t="inlineStr">
        <is>
          <t>Coal/gas price sector</t>
        </is>
      </c>
      <c r="G4" s="10" t="inlineStr">
        <is>
          <t>Feebate sector</t>
        </is>
      </c>
      <c r="H4" s="10" t="inlineStr">
        <is>
          <t>Coverage position</t>
        </is>
      </c>
    </row>
    <row r="5">
      <c r="A5" s="5" t="inlineStr">
        <is>
          <t>rod</t>
        </is>
      </c>
      <c r="B5" s="5" t="inlineStr">
        <is>
          <t>Road</t>
        </is>
      </c>
      <c r="C5" s="8" t="inlineStr">
        <is>
          <t>tra</t>
        </is>
      </c>
      <c r="D5" s="8" t="inlineStr">
        <is>
          <t>tra</t>
        </is>
      </c>
      <c r="E5" s="8" t="inlineStr">
        <is>
          <t>rod</t>
        </is>
      </c>
      <c r="F5" s="8" t="inlineStr">
        <is>
          <t>res</t>
        </is>
      </c>
      <c r="G5" s="8" t="inlineStr">
        <is>
          <t>tra</t>
        </is>
      </c>
      <c r="H5" s="8" t="n">
        <v>2</v>
      </c>
    </row>
    <row r="6">
      <c r="A6" s="5" t="inlineStr">
        <is>
          <t>ral</t>
        </is>
      </c>
      <c r="B6" s="5" t="inlineStr">
        <is>
          <t>Rail</t>
        </is>
      </c>
      <c r="C6" s="8" t="inlineStr">
        <is>
          <t>tra</t>
        </is>
      </c>
      <c r="D6" s="8" t="inlineStr">
        <is>
          <t>tra</t>
        </is>
      </c>
      <c r="E6" s="8" t="inlineStr">
        <is>
          <t>rod</t>
        </is>
      </c>
      <c r="F6" s="8" t="inlineStr">
        <is>
          <t>ind</t>
        </is>
      </c>
      <c r="G6" s="8" t="inlineStr">
        <is>
          <t>tra</t>
        </is>
      </c>
      <c r="H6" s="8" t="n">
        <v>3</v>
      </c>
    </row>
    <row r="7">
      <c r="A7" s="5" t="inlineStr">
        <is>
          <t>avi</t>
        </is>
      </c>
      <c r="B7" s="5" t="inlineStr">
        <is>
          <t>Domestic aviation</t>
        </is>
      </c>
      <c r="C7" s="8" t="inlineStr">
        <is>
          <t>tra</t>
        </is>
      </c>
      <c r="D7" s="8" t="inlineStr">
        <is>
          <t>tra</t>
        </is>
      </c>
      <c r="E7" s="8" t="inlineStr">
        <is>
          <t>rod</t>
        </is>
      </c>
      <c r="F7" s="8" t="inlineStr">
        <is>
          <t>ind</t>
        </is>
      </c>
      <c r="G7" s="8" t="inlineStr">
        <is>
          <t>tra</t>
        </is>
      </c>
      <c r="H7" s="8" t="n">
        <v>4</v>
      </c>
    </row>
    <row r="8">
      <c r="A8" s="5" t="inlineStr">
        <is>
          <t>nav</t>
        </is>
      </c>
      <c r="B8" s="5" t="inlineStr">
        <is>
          <t>Domestic navigation</t>
        </is>
      </c>
      <c r="C8" s="8" t="inlineStr">
        <is>
          <t>tra</t>
        </is>
      </c>
      <c r="D8" s="8" t="inlineStr">
        <is>
          <t>tra</t>
        </is>
      </c>
      <c r="E8" s="8" t="inlineStr">
        <is>
          <t>rod</t>
        </is>
      </c>
      <c r="F8" s="8" t="inlineStr">
        <is>
          <t>ind</t>
        </is>
      </c>
      <c r="G8" s="8" t="inlineStr">
        <is>
          <t>tra</t>
        </is>
      </c>
      <c r="H8" s="8" t="n">
        <v>5</v>
      </c>
    </row>
    <row r="9">
      <c r="A9" s="5" t="inlineStr">
        <is>
          <t>res</t>
        </is>
      </c>
      <c r="B9" s="5" t="inlineStr">
        <is>
          <t>Residential</t>
        </is>
      </c>
      <c r="C9" s="8" t="inlineStr">
        <is>
          <t>bld</t>
        </is>
      </c>
      <c r="D9" s="8" t="inlineStr">
        <is>
          <t>res</t>
        </is>
      </c>
      <c r="E9" s="8" t="inlineStr">
        <is>
          <t>res</t>
        </is>
      </c>
      <c r="F9" s="8" t="inlineStr">
        <is>
          <t>res</t>
        </is>
      </c>
      <c r="G9" s="8" t="inlineStr">
        <is>
          <t>res</t>
        </is>
      </c>
      <c r="H9" s="8" t="n">
        <v>6</v>
      </c>
    </row>
    <row r="10">
      <c r="A10" s="5" t="inlineStr">
        <is>
          <t>foo</t>
        </is>
      </c>
      <c r="B10" s="5" t="inlineStr">
        <is>
          <t>Food &amp; forestry</t>
        </is>
      </c>
      <c r="C10" s="8" t="inlineStr">
        <is>
          <t>bld</t>
        </is>
      </c>
      <c r="D10" s="8" t="inlineStr">
        <is>
          <t>srv</t>
        </is>
      </c>
      <c r="E10" s="8" t="inlineStr">
        <is>
          <t>res</t>
        </is>
      </c>
      <c r="F10" s="8" t="inlineStr">
        <is>
          <t>ind</t>
        </is>
      </c>
      <c r="G10" s="8" t="inlineStr">
        <is>
          <t>res</t>
        </is>
      </c>
      <c r="H10" s="8" t="n">
        <v>7</v>
      </c>
    </row>
    <row r="11">
      <c r="A11" s="5" t="inlineStr">
        <is>
          <t>srv</t>
        </is>
      </c>
      <c r="B11" s="5" t="inlineStr">
        <is>
          <t>Services (public &amp; private)</t>
        </is>
      </c>
      <c r="C11" s="8" t="inlineStr">
        <is>
          <t>bld</t>
        </is>
      </c>
      <c r="D11" s="8" t="inlineStr">
        <is>
          <t>srv</t>
        </is>
      </c>
      <c r="E11" s="8" t="inlineStr">
        <is>
          <t>res</t>
        </is>
      </c>
      <c r="F11" s="8" t="inlineStr">
        <is>
          <t>ind</t>
        </is>
      </c>
      <c r="G11" s="8" t="inlineStr">
        <is>
          <t>res</t>
        </is>
      </c>
      <c r="H11" s="8" t="n">
        <v>8</v>
      </c>
    </row>
    <row r="12">
      <c r="A12" s="5" t="inlineStr">
        <is>
          <t>mch</t>
        </is>
      </c>
      <c r="B12" s="5" t="inlineStr">
        <is>
          <t>Mining &amp; chemicals</t>
        </is>
      </c>
      <c r="C12" s="8" t="inlineStr">
        <is>
          <t>ind</t>
        </is>
      </c>
      <c r="D12" s="8" t="inlineStr">
        <is>
          <t>ind</t>
        </is>
      </c>
      <c r="E12" s="8" t="inlineStr">
        <is>
          <t>ind</t>
        </is>
      </c>
      <c r="F12" s="8" t="inlineStr">
        <is>
          <t>ind</t>
        </is>
      </c>
      <c r="G12" s="8" t="inlineStr">
        <is>
          <t>ind</t>
        </is>
      </c>
      <c r="H12" s="8" t="n">
        <v>9</v>
      </c>
    </row>
    <row r="13">
      <c r="A13" s="5" t="inlineStr">
        <is>
          <t>irn</t>
        </is>
      </c>
      <c r="B13" s="5" t="inlineStr">
        <is>
          <t>Iron &amp; steel</t>
        </is>
      </c>
      <c r="C13" s="8" t="inlineStr">
        <is>
          <t>ind</t>
        </is>
      </c>
      <c r="D13" s="8" t="inlineStr">
        <is>
          <t>ind</t>
        </is>
      </c>
      <c r="E13" s="8" t="inlineStr">
        <is>
          <t>ind</t>
        </is>
      </c>
      <c r="F13" s="8" t="inlineStr">
        <is>
          <t>ind</t>
        </is>
      </c>
      <c r="G13" s="8" t="inlineStr">
        <is>
          <t>ind</t>
        </is>
      </c>
      <c r="H13" s="8" t="n">
        <v>10</v>
      </c>
    </row>
    <row r="14">
      <c r="A14" s="5" t="inlineStr">
        <is>
          <t>nfm</t>
        </is>
      </c>
      <c r="B14" s="5" t="inlineStr">
        <is>
          <t>Other metals</t>
        </is>
      </c>
      <c r="C14" s="8" t="inlineStr">
        <is>
          <t>ind</t>
        </is>
      </c>
      <c r="D14" s="8" t="inlineStr">
        <is>
          <t>ind</t>
        </is>
      </c>
      <c r="E14" s="8" t="inlineStr">
        <is>
          <t>ind</t>
        </is>
      </c>
      <c r="F14" s="8" t="inlineStr">
        <is>
          <t>ind</t>
        </is>
      </c>
      <c r="G14" s="8" t="inlineStr">
        <is>
          <t>ind</t>
        </is>
      </c>
      <c r="H14" s="8" t="n">
        <v>11</v>
      </c>
    </row>
    <row r="15">
      <c r="A15" s="5" t="inlineStr">
        <is>
          <t>mac</t>
        </is>
      </c>
      <c r="B15" s="5" t="inlineStr">
        <is>
          <t>Machinery</t>
        </is>
      </c>
      <c r="C15" s="8" t="inlineStr">
        <is>
          <t>ind</t>
        </is>
      </c>
      <c r="D15" s="8" t="inlineStr">
        <is>
          <t>ind</t>
        </is>
      </c>
      <c r="E15" s="8" t="inlineStr">
        <is>
          <t>ind</t>
        </is>
      </c>
      <c r="F15" s="8" t="inlineStr">
        <is>
          <t>ind</t>
        </is>
      </c>
      <c r="G15" s="8" t="inlineStr">
        <is>
          <t>ind</t>
        </is>
      </c>
      <c r="H15" s="8" t="n">
        <v>12</v>
      </c>
    </row>
    <row r="16">
      <c r="A16" s="5" t="inlineStr">
        <is>
          <t>cem</t>
        </is>
      </c>
      <c r="B16" s="5" t="inlineStr">
        <is>
          <t>Cement</t>
        </is>
      </c>
      <c r="C16" s="8" t="inlineStr">
        <is>
          <t>ind</t>
        </is>
      </c>
      <c r="D16" s="8" t="inlineStr">
        <is>
          <t>ind</t>
        </is>
      </c>
      <c r="E16" s="8" t="inlineStr">
        <is>
          <t>ind</t>
        </is>
      </c>
      <c r="F16" s="8" t="inlineStr">
        <is>
          <t>ind</t>
        </is>
      </c>
      <c r="G16" s="8" t="inlineStr">
        <is>
          <t>ind</t>
        </is>
      </c>
      <c r="H16" s="8" t="n">
        <v>13</v>
      </c>
    </row>
    <row r="17">
      <c r="A17" s="5" t="inlineStr">
        <is>
          <t>omn</t>
        </is>
      </c>
      <c r="B17" s="5" t="inlineStr">
        <is>
          <t>Other manufacturing</t>
        </is>
      </c>
      <c r="C17" s="8" t="inlineStr">
        <is>
          <t>ind</t>
        </is>
      </c>
      <c r="D17" s="8" t="inlineStr">
        <is>
          <t>ind</t>
        </is>
      </c>
      <c r="E17" s="8" t="inlineStr">
        <is>
          <t>ind</t>
        </is>
      </c>
      <c r="F17" s="8" t="inlineStr">
        <is>
          <t>ind</t>
        </is>
      </c>
      <c r="G17" s="8" t="inlineStr">
        <is>
          <t>ind</t>
        </is>
      </c>
      <c r="H17" s="8" t="n">
        <v>14</v>
      </c>
    </row>
    <row r="18">
      <c r="A18" s="5" t="inlineStr">
        <is>
          <t>cst</t>
        </is>
      </c>
      <c r="B18" s="5" t="inlineStr">
        <is>
          <t>Construction</t>
        </is>
      </c>
      <c r="C18" s="8" t="inlineStr">
        <is>
          <t>ind</t>
        </is>
      </c>
      <c r="D18" s="8" t="inlineStr">
        <is>
          <t>ind</t>
        </is>
      </c>
      <c r="E18" s="8" t="inlineStr">
        <is>
          <t>ind</t>
        </is>
      </c>
      <c r="F18" s="8" t="inlineStr">
        <is>
          <t>ind</t>
        </is>
      </c>
      <c r="G18" s="8" t="inlineStr">
        <is>
          <t>ind</t>
        </is>
      </c>
      <c r="H18" s="8" t="n">
        <v>15</v>
      </c>
    </row>
    <row r="19">
      <c r="A19" s="5" t="inlineStr">
        <is>
          <t>ftr</t>
        </is>
      </c>
      <c r="B19" s="5" t="inlineStr">
        <is>
          <t>Fuel transformation</t>
        </is>
      </c>
      <c r="C19" s="8" t="inlineStr">
        <is>
          <t>ind</t>
        </is>
      </c>
      <c r="D19" s="8" t="inlineStr">
        <is>
          <t>ind</t>
        </is>
      </c>
      <c r="E19" s="8" t="inlineStr">
        <is>
          <t>ind</t>
        </is>
      </c>
      <c r="F19" s="8" t="inlineStr">
        <is>
          <t>ind</t>
        </is>
      </c>
      <c r="G19" s="8" t="inlineStr">
        <is>
          <t>ind</t>
        </is>
      </c>
      <c r="H19" s="8" t="n">
        <v>16</v>
      </c>
    </row>
    <row r="20">
      <c r="A20" s="5" t="inlineStr">
        <is>
          <t>oen</t>
        </is>
      </c>
      <c r="B20" s="5" t="inlineStr">
        <is>
          <t>Other energy use</t>
        </is>
      </c>
      <c r="C20" s="8" t="inlineStr">
        <is>
          <t>oen</t>
        </is>
      </c>
      <c r="D20" s="8" t="inlineStr">
        <is>
          <t>ind</t>
        </is>
      </c>
      <c r="E20" s="8" t="inlineStr">
        <is>
          <t>ind</t>
        </is>
      </c>
      <c r="F20" s="8" t="inlineStr">
        <is>
          <t>ind</t>
        </is>
      </c>
      <c r="G20" s="8" t="inlineStr">
        <is>
          <t>ind</t>
        </is>
      </c>
      <c r="H20" s="8" t="n">
        <v>17</v>
      </c>
    </row>
    <row r="21">
      <c r="A21" s="5" t="inlineStr">
        <is>
          <t>all</t>
        </is>
      </c>
      <c r="B21" s="5" t="inlineStr">
        <is>
          <t>All subsectors</t>
        </is>
      </c>
    </row>
    <row r="22">
      <c r="A22" s="5" t="inlineStr">
        <is>
          <t>pow</t>
        </is>
      </c>
      <c r="B22" s="5" t="inlineStr">
        <is>
          <t>Power</t>
        </is>
      </c>
    </row>
    <row r="23">
      <c r="A23" s="5" t="inlineStr">
        <is>
          <t>tra</t>
        </is>
      </c>
      <c r="B23" s="5" t="inlineStr">
        <is>
          <t>Transport</t>
        </is>
      </c>
    </row>
    <row r="24">
      <c r="A24" s="5" t="inlineStr">
        <is>
          <t>bld</t>
        </is>
      </c>
      <c r="B24" s="5" t="inlineStr">
        <is>
          <t>Buildings</t>
        </is>
      </c>
    </row>
    <row r="25">
      <c r="A25" s="5" t="inlineStr">
        <is>
          <t>ind</t>
        </is>
      </c>
      <c r="B25" s="5" t="inlineStr">
        <is>
          <t>Industry</t>
        </is>
      </c>
    </row>
    <row r="26">
      <c r="A26" s="5" t="inlineStr">
        <is>
          <t>int</t>
        </is>
      </c>
      <c r="B26" s="5" t="inlineStr">
        <is>
          <t>International</t>
        </is>
      </c>
    </row>
    <row r="28">
      <c r="A28" s="9" t="inlineStr">
        <is>
          <t>Fuels</t>
        </is>
      </c>
    </row>
    <row r="29">
      <c r="A29" s="10" t="inlineStr">
        <is>
          <t>Code</t>
        </is>
      </c>
      <c r="B29" s="10" t="inlineStr">
        <is>
          <t>Name</t>
        </is>
      </c>
      <c r="C29" s="10" t="inlineStr">
        <is>
          <t>Elasticity fuel</t>
        </is>
      </c>
      <c r="D29" s="10" t="inlineStr">
        <is>
          <t>AEEI fuel</t>
        </is>
      </c>
      <c r="E29" s="10" t="inlineStr">
        <is>
          <t>Price sector rule</t>
        </is>
      </c>
      <c r="F29" s="10" t="inlineStr">
        <is>
          <t>Price unit</t>
        </is>
      </c>
      <c r="G29" s="10" t="inlineStr">
        <is>
          <t>GJ per price unit</t>
        </is>
      </c>
      <c r="H29" s="10" t="inlineStr">
        <is>
          <t>Fuel position</t>
        </is>
      </c>
    </row>
    <row r="30">
      <c r="A30" s="5" t="inlineStr">
        <is>
          <t>coa</t>
        </is>
      </c>
      <c r="B30" s="5" t="inlineStr">
        <is>
          <t>Coal</t>
        </is>
      </c>
      <c r="C30" s="8" t="inlineStr">
        <is>
          <t>coa</t>
        </is>
      </c>
      <c r="D30" s="8" t="inlineStr">
        <is>
          <t>coa</t>
        </is>
      </c>
      <c r="E30" s="8" t="inlineStr">
        <is>
          <t>sub</t>
        </is>
      </c>
      <c r="F30" s="8" t="inlineStr">
        <is>
          <t>$/GJ</t>
        </is>
      </c>
      <c r="G30" s="8" t="n">
        <v>1</v>
      </c>
      <c r="H30" s="8" t="n">
        <v>1</v>
      </c>
    </row>
    <row r="31">
      <c r="A31" s="5" t="inlineStr">
        <is>
          <t>nga</t>
        </is>
      </c>
      <c r="B31" s="5" t="inlineStr">
        <is>
          <t>Natural gas</t>
        </is>
      </c>
      <c r="C31" s="8" t="inlineStr">
        <is>
          <t>nga</t>
        </is>
      </c>
      <c r="D31" s="8" t="inlineStr">
        <is>
          <t>nga</t>
        </is>
      </c>
      <c r="E31" s="8" t="inlineStr">
        <is>
          <t>sub</t>
        </is>
      </c>
      <c r="F31" s="8" t="inlineStr">
        <is>
          <t>$/GJ</t>
        </is>
      </c>
      <c r="G31" s="8" t="n">
        <v>1</v>
      </c>
      <c r="H31" s="8" t="n">
        <v>2</v>
      </c>
    </row>
    <row r="32">
      <c r="A32" s="5" t="inlineStr">
        <is>
          <t>gso</t>
        </is>
      </c>
      <c r="B32" s="5" t="inlineStr">
        <is>
          <t>Gasoline</t>
        </is>
      </c>
      <c r="C32" s="8" t="inlineStr">
        <is>
          <t>gso</t>
        </is>
      </c>
      <c r="D32" s="8" t="inlineStr">
        <is>
          <t>oil</t>
        </is>
      </c>
      <c r="E32" s="8" t="inlineStr">
        <is>
          <t>all</t>
        </is>
      </c>
      <c r="F32" s="8" t="inlineStr">
        <is>
          <t>$/liter</t>
        </is>
      </c>
      <c r="G32" s="8" t="n">
        <v>0.03496974000000001</v>
      </c>
      <c r="H32" s="8" t="n">
        <v>3</v>
      </c>
    </row>
    <row r="33">
      <c r="A33" s="5" t="inlineStr">
        <is>
          <t>die</t>
        </is>
      </c>
      <c r="B33" s="5" t="inlineStr">
        <is>
          <t>Diesel</t>
        </is>
      </c>
      <c r="C33" s="8" t="inlineStr">
        <is>
          <t>die</t>
        </is>
      </c>
      <c r="D33" s="8" t="inlineStr">
        <is>
          <t>oil</t>
        </is>
      </c>
      <c r="E33" s="8" t="inlineStr">
        <is>
          <t>all</t>
        </is>
      </c>
      <c r="F33" s="8" t="inlineStr">
        <is>
          <t>$/liter</t>
        </is>
      </c>
      <c r="G33" s="8" t="n">
        <v>0.03729519000000001</v>
      </c>
      <c r="H33" s="8" t="n">
        <v>4</v>
      </c>
    </row>
    <row r="34">
      <c r="A34" s="5" t="inlineStr">
        <is>
          <t>lpg</t>
        </is>
      </c>
      <c r="B34" s="5" t="inlineStr">
        <is>
          <t>LPG</t>
        </is>
      </c>
      <c r="C34" s="8" t="inlineStr">
        <is>
          <t>oil</t>
        </is>
      </c>
      <c r="D34" s="8" t="inlineStr">
        <is>
          <t>oil</t>
        </is>
      </c>
      <c r="E34" s="8" t="inlineStr">
        <is>
          <t>all</t>
        </is>
      </c>
      <c r="F34" s="8" t="inlineStr">
        <is>
          <t>$/liter</t>
        </is>
      </c>
      <c r="G34" s="8" t="n">
        <v>0.02577968854495125</v>
      </c>
      <c r="H34" s="8" t="n">
        <v>5</v>
      </c>
    </row>
    <row r="35">
      <c r="A35" s="5" t="inlineStr">
        <is>
          <t>ker</t>
        </is>
      </c>
      <c r="B35" s="5" t="inlineStr">
        <is>
          <t>Kerosene</t>
        </is>
      </c>
      <c r="C35" s="8" t="inlineStr">
        <is>
          <t>oil</t>
        </is>
      </c>
      <c r="D35" s="8" t="inlineStr">
        <is>
          <t>oil</t>
        </is>
      </c>
      <c r="E35" s="8" t="inlineStr">
        <is>
          <t>all</t>
        </is>
      </c>
      <c r="F35" s="8" t="inlineStr">
        <is>
          <t>$/liter</t>
        </is>
      </c>
      <c r="G35" s="8" t="n">
        <v>0.03774882965510715</v>
      </c>
      <c r="H35" s="8" t="n">
        <v>6</v>
      </c>
    </row>
    <row r="36">
      <c r="A36" s="5" t="inlineStr">
        <is>
          <t>oop</t>
        </is>
      </c>
      <c r="B36" s="5" t="inlineStr">
        <is>
          <t>Other oil products</t>
        </is>
      </c>
      <c r="C36" s="8" t="inlineStr">
        <is>
          <t>oil</t>
        </is>
      </c>
      <c r="D36" s="8" t="inlineStr">
        <is>
          <t>oil</t>
        </is>
      </c>
      <c r="E36" s="8" t="inlineStr">
        <is>
          <t>all</t>
        </is>
      </c>
      <c r="F36" s="8" t="inlineStr">
        <is>
          <t>$/bbl</t>
        </is>
      </c>
      <c r="G36" s="8" t="n">
        <v>6.12</v>
      </c>
      <c r="H36" s="8" t="n">
        <v>7</v>
      </c>
    </row>
    <row r="37">
      <c r="A37" s="5" t="inlineStr">
        <is>
          <t>bio</t>
        </is>
      </c>
      <c r="B37" s="5" t="inlineStr">
        <is>
          <t>Biomass</t>
        </is>
      </c>
      <c r="C37" s="8" t="inlineStr">
        <is>
          <t>bio</t>
        </is>
      </c>
      <c r="D37" s="8" t="inlineStr">
        <is>
          <t>bio</t>
        </is>
      </c>
      <c r="E37" s="8" t="inlineStr">
        <is>
          <t>all</t>
        </is>
      </c>
      <c r="F37" s="8" t="inlineStr">
        <is>
          <t>$/GJ</t>
        </is>
      </c>
      <c r="G37" s="8" t="n">
        <v>1</v>
      </c>
      <c r="H37" s="8" t="n">
        <v>8</v>
      </c>
    </row>
    <row r="38">
      <c r="A38" s="5" t="inlineStr">
        <is>
          <t>all</t>
        </is>
      </c>
      <c r="B38" s="5" t="inlineStr">
        <is>
          <t>All fuels</t>
        </is>
      </c>
    </row>
    <row r="39">
      <c r="A39" s="5" t="inlineStr">
        <is>
          <t>ecy</t>
        </is>
      </c>
      <c r="B39" s="5" t="inlineStr">
        <is>
          <t>Electricity</t>
        </is>
      </c>
    </row>
    <row r="40">
      <c r="A40" s="5" t="inlineStr">
        <is>
          <t>oil</t>
        </is>
      </c>
      <c r="B40" s="5" t="inlineStr">
        <is>
          <t>Crude oil</t>
        </is>
      </c>
    </row>
    <row r="41">
      <c r="A41" s="5" t="inlineStr">
        <is>
          <t>one</t>
        </is>
      </c>
      <c r="B41" s="5" t="inlineStr">
        <is>
          <t>Flat (no change)</t>
        </is>
      </c>
    </row>
    <row r="43">
      <c r="A43" s="9" t="inlineStr">
        <is>
          <t>Price fuels (fuel price reform, MTInputs rows 142-169)</t>
        </is>
      </c>
    </row>
    <row r="44">
      <c r="A44" s="10" t="inlineStr">
        <is>
          <t>Price code</t>
        </is>
      </c>
      <c r="B44" s="10" t="inlineStr">
        <is>
          <t>Label</t>
        </is>
      </c>
      <c r="C44" s="10" t="inlineStr">
        <is>
          <t>MTInputs row: starting increase</t>
        </is>
      </c>
      <c r="D44" s="10" t="inlineStr">
        <is>
          <t>MTInputs row: final increase</t>
        </is>
      </c>
      <c r="E44" s="10" t="inlineStr">
        <is>
          <t>Position</t>
        </is>
      </c>
    </row>
    <row r="45">
      <c r="A45" s="5" t="inlineStr">
        <is>
          <t>coa.pow</t>
        </is>
      </c>
      <c r="B45" s="5" t="inlineStr">
        <is>
          <t>Coal, Power</t>
        </is>
      </c>
      <c r="C45" s="5" t="n">
        <v>142</v>
      </c>
      <c r="D45" s="5" t="n">
        <v>156</v>
      </c>
      <c r="E45" s="5" t="n">
        <v>1</v>
      </c>
    </row>
    <row r="46">
      <c r="A46" s="5" t="inlineStr">
        <is>
          <t>coa.res</t>
        </is>
      </c>
      <c r="B46" s="5" t="inlineStr">
        <is>
          <t>Coal, Residential</t>
        </is>
      </c>
      <c r="C46" s="5" t="n">
        <v>143</v>
      </c>
      <c r="D46" s="5" t="n">
        <v>157</v>
      </c>
      <c r="E46" s="5" t="n">
        <v>2</v>
      </c>
    </row>
    <row r="47">
      <c r="A47" s="5" t="inlineStr">
        <is>
          <t>coa.ind</t>
        </is>
      </c>
      <c r="B47" s="5" t="inlineStr">
        <is>
          <t>Coal, Industry</t>
        </is>
      </c>
      <c r="C47" s="5" t="n">
        <v>144</v>
      </c>
      <c r="D47" s="5" t="n">
        <v>158</v>
      </c>
      <c r="E47" s="5" t="n">
        <v>3</v>
      </c>
    </row>
    <row r="48">
      <c r="A48" s="5" t="inlineStr">
        <is>
          <t>nga.pow</t>
        </is>
      </c>
      <c r="B48" s="5" t="inlineStr">
        <is>
          <t>Natural gas, Power</t>
        </is>
      </c>
      <c r="C48" s="5" t="n">
        <v>145</v>
      </c>
      <c r="D48" s="5" t="n">
        <v>159</v>
      </c>
      <c r="E48" s="5" t="n">
        <v>4</v>
      </c>
    </row>
    <row r="49">
      <c r="A49" s="5" t="inlineStr">
        <is>
          <t>nga.res</t>
        </is>
      </c>
      <c r="B49" s="5" t="inlineStr">
        <is>
          <t>Natural gas, Residential</t>
        </is>
      </c>
      <c r="C49" s="5" t="n">
        <v>146</v>
      </c>
      <c r="D49" s="5" t="n">
        <v>160</v>
      </c>
      <c r="E49" s="5" t="n">
        <v>5</v>
      </c>
    </row>
    <row r="50">
      <c r="A50" s="5" t="inlineStr">
        <is>
          <t>nga.ind</t>
        </is>
      </c>
      <c r="B50" s="5" t="inlineStr">
        <is>
          <t>Natural gas, Industry</t>
        </is>
      </c>
      <c r="C50" s="5" t="n">
        <v>147</v>
      </c>
      <c r="D50" s="5" t="n">
        <v>161</v>
      </c>
      <c r="E50" s="5" t="n">
        <v>6</v>
      </c>
    </row>
    <row r="51">
      <c r="A51" s="5" t="inlineStr">
        <is>
          <t>ecy.res</t>
        </is>
      </c>
      <c r="B51" s="5" t="inlineStr">
        <is>
          <t>Electricity, Residential</t>
        </is>
      </c>
      <c r="C51" s="5" t="n">
        <v>148</v>
      </c>
      <c r="D51" s="5" t="n">
        <v>162</v>
      </c>
      <c r="E51" s="5" t="n">
        <v>7</v>
      </c>
    </row>
    <row r="52">
      <c r="A52" s="5" t="inlineStr">
        <is>
          <t>ecy.ind</t>
        </is>
      </c>
      <c r="B52" s="5" t="inlineStr">
        <is>
          <t>Electricity, Industry</t>
        </is>
      </c>
      <c r="C52" s="5" t="n">
        <v>149</v>
      </c>
      <c r="D52" s="5" t="n">
        <v>163</v>
      </c>
      <c r="E52" s="5" t="n">
        <v>8</v>
      </c>
    </row>
    <row r="53">
      <c r="A53" s="5" t="inlineStr">
        <is>
          <t>gso.all</t>
        </is>
      </c>
      <c r="B53" s="5" t="inlineStr">
        <is>
          <t>Gasoline, All</t>
        </is>
      </c>
      <c r="C53" s="5" t="n">
        <v>150</v>
      </c>
      <c r="D53" s="5" t="n">
        <v>164</v>
      </c>
      <c r="E53" s="5" t="n">
        <v>9</v>
      </c>
    </row>
    <row r="54">
      <c r="A54" s="5" t="inlineStr">
        <is>
          <t>die.all</t>
        </is>
      </c>
      <c r="B54" s="5" t="inlineStr">
        <is>
          <t>Diesel, All</t>
        </is>
      </c>
      <c r="C54" s="5" t="n">
        <v>151</v>
      </c>
      <c r="D54" s="5" t="n">
        <v>165</v>
      </c>
      <c r="E54" s="5" t="n">
        <v>10</v>
      </c>
    </row>
    <row r="55">
      <c r="A55" s="5" t="inlineStr">
        <is>
          <t>lpg.all</t>
        </is>
      </c>
      <c r="B55" s="5" t="inlineStr">
        <is>
          <t>LPG, All</t>
        </is>
      </c>
      <c r="C55" s="5" t="n">
        <v>152</v>
      </c>
      <c r="D55" s="5" t="n">
        <v>166</v>
      </c>
      <c r="E55" s="5" t="n">
        <v>11</v>
      </c>
    </row>
    <row r="56">
      <c r="A56" s="5" t="inlineStr">
        <is>
          <t>ker.all</t>
        </is>
      </c>
      <c r="B56" s="5" t="inlineStr">
        <is>
          <t>Kerosene, All</t>
        </is>
      </c>
      <c r="C56" s="5" t="n">
        <v>153</v>
      </c>
      <c r="D56" s="5" t="n">
        <v>167</v>
      </c>
      <c r="E56" s="5" t="n">
        <v>12</v>
      </c>
    </row>
    <row r="57">
      <c r="A57" s="5" t="inlineStr">
        <is>
          <t>oop.all</t>
        </is>
      </c>
      <c r="B57" s="5" t="inlineStr">
        <is>
          <t>Other oil products, All</t>
        </is>
      </c>
      <c r="C57" s="5" t="n">
        <v>154</v>
      </c>
      <c r="D57" s="5" t="n">
        <v>168</v>
      </c>
      <c r="E57" s="5" t="n">
        <v>13</v>
      </c>
    </row>
    <row r="58">
      <c r="A58" s="5" t="inlineStr">
        <is>
          <t>bio.all</t>
        </is>
      </c>
      <c r="B58" s="5" t="inlineStr">
        <is>
          <t>Biomass, All</t>
        </is>
      </c>
      <c r="C58" s="5" t="n">
        <v>155</v>
      </c>
      <c r="D58" s="5" t="n">
        <v>169</v>
      </c>
      <c r="E58" s="5" t="n">
        <v>14</v>
      </c>
    </row>
    <row r="60">
      <c r="A60" s="9" t="inlineStr">
        <is>
          <t>Feebate sectors (MTInputs rows 56-64)</t>
        </is>
      </c>
    </row>
    <row r="61">
      <c r="A61" s="10" t="inlineStr">
        <is>
          <t>Code</t>
        </is>
      </c>
      <c r="B61" s="10" t="inlineStr">
        <is>
          <t>Starting rate (NameOfParameter)</t>
        </is>
      </c>
      <c r="C61" s="10" t="inlineStr">
        <is>
          <t>Target rate (NameOfParameter)</t>
        </is>
      </c>
      <c r="D61" s="10" t="inlineStr">
        <is>
          <t>Position</t>
        </is>
      </c>
    </row>
    <row r="62">
      <c r="A62" s="5" t="inlineStr">
        <is>
          <t>pow</t>
        </is>
      </c>
      <c r="B62" s="5" t="inlineStr">
        <is>
          <t>D_Feb_Level_Start_Pow</t>
        </is>
      </c>
      <c r="C62" s="5" t="inlineStr">
        <is>
          <t>D_Feb_Level_Target_Pow</t>
        </is>
      </c>
      <c r="D62" s="5" t="n">
        <v>1</v>
      </c>
    </row>
    <row r="63">
      <c r="A63" s="5" t="inlineStr">
        <is>
          <t>tra</t>
        </is>
      </c>
      <c r="B63" s="5" t="inlineStr">
        <is>
          <t>D_Feb_Level_Start_Trans</t>
        </is>
      </c>
      <c r="C63" s="5" t="inlineStr">
        <is>
          <t>D_Feb_Level_Target_Trans</t>
        </is>
      </c>
      <c r="D63" s="5" t="n">
        <v>2</v>
      </c>
    </row>
    <row r="64">
      <c r="A64" s="5" t="inlineStr">
        <is>
          <t>res</t>
        </is>
      </c>
      <c r="B64" s="5" t="inlineStr">
        <is>
          <t>D_Feb_Level_Start_Res</t>
        </is>
      </c>
      <c r="C64" s="5" t="inlineStr">
        <is>
          <t>D_Feb_Level_Target_Res</t>
        </is>
      </c>
      <c r="D64" s="5" t="n">
        <v>3</v>
      </c>
    </row>
    <row r="65">
      <c r="A65" s="5" t="inlineStr">
        <is>
          <t>ind</t>
        </is>
      </c>
      <c r="B65" s="5" t="inlineStr">
        <is>
          <t>D_Feb_Level_Start_Ind</t>
        </is>
      </c>
      <c r="C65" s="5" t="inlineStr">
        <is>
          <t>D_Feb_Level_Target_Ind</t>
        </is>
      </c>
      <c r="D65" s="5" t="n">
        <v>4</v>
      </c>
    </row>
    <row r="68">
      <c r="A68" s="5" t="inlineStr">
        <is>
          <t>Price sector rule: 'sub' = the subsector's coal/gas price sector (rod and res use residential coal/gas prices, as CPAT); 'all' = the fuel's single price.</t>
        </is>
      </c>
    </row>
    <row r="69">
      <c r="A69" s="5" t="inlineStr">
        <is>
          <t>GJ per price unit: legacy Mitigation rows 980-1009 (conversion factor, volume unit to GJ).</t>
        </is>
      </c>
    </row>
    <row r="70">
      <c r="A70" s="5" t="inlineStr">
        <is>
          <t>Coverage position: order of the MTInputs sector switches (power first, then the 16 subsectors).</t>
        </is>
      </c>
    </row>
    <row r="71">
      <c r="A71" s="5" t="inlineStr">
        <is>
          <t>Feebate sector for food &amp; forestry and services = residential (assumption; legacy groups them as Commercial).</t>
        </is>
      </c>
    </row>
    <row r="72">
      <c r="A72" s="5" t="inlineStr">
        <is>
          <t>Rows 21-26 and 38-41: labels only (totals, policy rows).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9" t="inlineStr">
        <is>
          <t>Data sheets follow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Elasticities rows 138-141 (country columns)</t>
        </is>
      </c>
    </row>
    <row r="2">
      <c r="A2" s="1" t="inlineStr">
        <is>
          <t>Countries: code, region and income group</t>
        </is>
      </c>
      <c r="B2" s="2" t="n"/>
      <c r="C2" s="2" t="n"/>
      <c r="D2" s="2" t="n"/>
      <c r="E2" s="2" t="n"/>
    </row>
    <row r="3">
      <c r="A3" s="10" t="inlineStr">
        <is>
          <t>code</t>
        </is>
      </c>
      <c r="B3" s="10" t="inlineStr">
        <is>
          <t>name</t>
        </is>
      </c>
      <c r="C3" s="10" t="inlineStr">
        <is>
          <t>region</t>
        </is>
      </c>
      <c r="D3" s="10" t="inlineStr">
        <is>
          <t>income_group</t>
        </is>
      </c>
      <c r="E3" s="10" t="inlineStr">
        <is>
          <t>source</t>
        </is>
      </c>
    </row>
    <row r="4">
      <c r="A4" s="5" t="inlineStr">
        <is>
          <t>ABW</t>
        </is>
      </c>
      <c r="B4" s="5" t="inlineStr">
        <is>
          <t>Aruba</t>
        </is>
      </c>
      <c r="C4" s="5" t="inlineStr">
        <is>
          <t>LCN</t>
        </is>
      </c>
      <c r="D4" s="5" t="inlineStr">
        <is>
          <t>HIC</t>
        </is>
      </c>
      <c r="E4" s="5" t="inlineStr">
        <is>
          <t>Elasticities!13:138-141</t>
        </is>
      </c>
    </row>
    <row r="5">
      <c r="A5" s="5" t="inlineStr">
        <is>
          <t>AFG</t>
        </is>
      </c>
      <c r="B5" s="5" t="inlineStr">
        <is>
          <t>Afghanistan</t>
        </is>
      </c>
      <c r="C5" s="5" t="inlineStr">
        <is>
          <t>SAS</t>
        </is>
      </c>
      <c r="D5" s="5" t="inlineStr">
        <is>
          <t>LIC</t>
        </is>
      </c>
      <c r="E5" s="5" t="inlineStr">
        <is>
          <t>Elasticities!14:138-141</t>
        </is>
      </c>
    </row>
    <row r="6">
      <c r="A6" s="5" t="inlineStr">
        <is>
          <t>AGO</t>
        </is>
      </c>
      <c r="B6" s="5" t="inlineStr">
        <is>
          <t>Angola</t>
        </is>
      </c>
      <c r="C6" s="5" t="inlineStr">
        <is>
          <t>SSF</t>
        </is>
      </c>
      <c r="D6" s="5" t="inlineStr">
        <is>
          <t>LMIC</t>
        </is>
      </c>
      <c r="E6" s="5" t="inlineStr">
        <is>
          <t>Elasticities!15:138-141</t>
        </is>
      </c>
    </row>
    <row r="7">
      <c r="A7" s="5" t="inlineStr">
        <is>
          <t>ALB</t>
        </is>
      </c>
      <c r="B7" s="5" t="inlineStr">
        <is>
          <t>Albania</t>
        </is>
      </c>
      <c r="C7" s="5" t="inlineStr">
        <is>
          <t>ECS</t>
        </is>
      </c>
      <c r="D7" s="5" t="inlineStr">
        <is>
          <t>UMIC</t>
        </is>
      </c>
      <c r="E7" s="5" t="inlineStr">
        <is>
          <t>Elasticities!16:138-141</t>
        </is>
      </c>
    </row>
    <row r="8">
      <c r="A8" s="5" t="inlineStr">
        <is>
          <t>AND</t>
        </is>
      </c>
      <c r="B8" s="5" t="inlineStr">
        <is>
          <t>Andorra</t>
        </is>
      </c>
      <c r="C8" s="5" t="inlineStr">
        <is>
          <t>ECS</t>
        </is>
      </c>
      <c r="D8" s="5" t="inlineStr">
        <is>
          <t>HIC</t>
        </is>
      </c>
      <c r="E8" s="5" t="inlineStr">
        <is>
          <t>Elasticities!17:138-141</t>
        </is>
      </c>
    </row>
    <row r="9">
      <c r="A9" s="5" t="inlineStr">
        <is>
          <t>ARE</t>
        </is>
      </c>
      <c r="B9" s="5" t="inlineStr">
        <is>
          <t>United Arab Emirates</t>
        </is>
      </c>
      <c r="C9" s="5" t="inlineStr">
        <is>
          <t>MEA</t>
        </is>
      </c>
      <c r="D9" s="5" t="inlineStr">
        <is>
          <t>HIC</t>
        </is>
      </c>
      <c r="E9" s="5" t="inlineStr">
        <is>
          <t>Elasticities!18:138-141</t>
        </is>
      </c>
    </row>
    <row r="10">
      <c r="A10" s="5" t="inlineStr">
        <is>
          <t>ARG</t>
        </is>
      </c>
      <c r="B10" s="5" t="inlineStr">
        <is>
          <t>Argentina</t>
        </is>
      </c>
      <c r="C10" s="5" t="inlineStr">
        <is>
          <t>LCN</t>
        </is>
      </c>
      <c r="D10" s="5" t="inlineStr">
        <is>
          <t>HIC</t>
        </is>
      </c>
      <c r="E10" s="5" t="inlineStr">
        <is>
          <t>Elasticities!19:138-141</t>
        </is>
      </c>
    </row>
    <row r="11">
      <c r="A11" s="5" t="inlineStr">
        <is>
          <t>ARM</t>
        </is>
      </c>
      <c r="B11" s="5" t="inlineStr">
        <is>
          <t>Armenia</t>
        </is>
      </c>
      <c r="C11" s="5" t="inlineStr">
        <is>
          <t>ECS</t>
        </is>
      </c>
      <c r="D11" s="5" t="inlineStr">
        <is>
          <t>UMIC</t>
        </is>
      </c>
      <c r="E11" s="5" t="inlineStr">
        <is>
          <t>Elasticities!20:138-141</t>
        </is>
      </c>
    </row>
    <row r="12">
      <c r="A12" s="5" t="inlineStr">
        <is>
          <t>ASM</t>
        </is>
      </c>
      <c r="B12" s="5" t="inlineStr">
        <is>
          <t>American Samoa</t>
        </is>
      </c>
      <c r="C12" s="5" t="inlineStr">
        <is>
          <t>EAS</t>
        </is>
      </c>
      <c r="D12" s="5" t="inlineStr">
        <is>
          <t>UMIC</t>
        </is>
      </c>
      <c r="E12" s="5" t="inlineStr">
        <is>
          <t>Elasticities!21:138-141</t>
        </is>
      </c>
    </row>
    <row r="13">
      <c r="A13" s="5" t="inlineStr">
        <is>
          <t>ATG</t>
        </is>
      </c>
      <c r="B13" s="5" t="inlineStr">
        <is>
          <t>Antigua and Barbuda</t>
        </is>
      </c>
      <c r="C13" s="5" t="inlineStr">
        <is>
          <t>LCN</t>
        </is>
      </c>
      <c r="D13" s="5" t="inlineStr">
        <is>
          <t>HIC</t>
        </is>
      </c>
      <c r="E13" s="5" t="inlineStr">
        <is>
          <t>Elasticities!22:138-141</t>
        </is>
      </c>
    </row>
    <row r="14">
      <c r="A14" s="5" t="inlineStr">
        <is>
          <t>AUS</t>
        </is>
      </c>
      <c r="B14" s="5" t="inlineStr">
        <is>
          <t>Australia</t>
        </is>
      </c>
      <c r="C14" s="5" t="inlineStr">
        <is>
          <t>EAS</t>
        </is>
      </c>
      <c r="D14" s="5" t="inlineStr">
        <is>
          <t>HIC</t>
        </is>
      </c>
      <c r="E14" s="5" t="inlineStr">
        <is>
          <t>Elasticities!23:138-141</t>
        </is>
      </c>
    </row>
    <row r="15">
      <c r="A15" s="5" t="inlineStr">
        <is>
          <t>AUT</t>
        </is>
      </c>
      <c r="B15" s="5" t="inlineStr">
        <is>
          <t>Austria</t>
        </is>
      </c>
      <c r="C15" s="5" t="inlineStr">
        <is>
          <t>ECS</t>
        </is>
      </c>
      <c r="D15" s="5" t="inlineStr">
        <is>
          <t>HIC</t>
        </is>
      </c>
      <c r="E15" s="5" t="inlineStr">
        <is>
          <t>Elasticities!24:138-141</t>
        </is>
      </c>
    </row>
    <row r="16">
      <c r="A16" s="5" t="inlineStr">
        <is>
          <t>AZE</t>
        </is>
      </c>
      <c r="B16" s="5" t="inlineStr">
        <is>
          <t>Azerbaijan</t>
        </is>
      </c>
      <c r="C16" s="5" t="inlineStr">
        <is>
          <t>ECS</t>
        </is>
      </c>
      <c r="D16" s="5" t="inlineStr">
        <is>
          <t>UMIC</t>
        </is>
      </c>
      <c r="E16" s="5" t="inlineStr">
        <is>
          <t>Elasticities!25:138-141</t>
        </is>
      </c>
    </row>
    <row r="17">
      <c r="A17" s="5" t="inlineStr">
        <is>
          <t>BDI</t>
        </is>
      </c>
      <c r="B17" s="5" t="inlineStr">
        <is>
          <t>Burundi</t>
        </is>
      </c>
      <c r="C17" s="5" t="inlineStr">
        <is>
          <t>SSF</t>
        </is>
      </c>
      <c r="D17" s="5" t="inlineStr">
        <is>
          <t>LIC</t>
        </is>
      </c>
      <c r="E17" s="5" t="inlineStr">
        <is>
          <t>Elasticities!26:138-141</t>
        </is>
      </c>
    </row>
    <row r="18">
      <c r="A18" s="5" t="inlineStr">
        <is>
          <t>BEL</t>
        </is>
      </c>
      <c r="B18" s="5" t="inlineStr">
        <is>
          <t>Belgium</t>
        </is>
      </c>
      <c r="C18" s="5" t="inlineStr">
        <is>
          <t>ECS</t>
        </is>
      </c>
      <c r="D18" s="5" t="inlineStr">
        <is>
          <t>HIC</t>
        </is>
      </c>
      <c r="E18" s="5" t="inlineStr">
        <is>
          <t>Elasticities!27:138-141</t>
        </is>
      </c>
    </row>
    <row r="19">
      <c r="A19" s="5" t="inlineStr">
        <is>
          <t>BEN</t>
        </is>
      </c>
      <c r="B19" s="5" t="inlineStr">
        <is>
          <t>Benin</t>
        </is>
      </c>
      <c r="C19" s="5" t="inlineStr">
        <is>
          <t>SSF</t>
        </is>
      </c>
      <c r="D19" s="5" t="inlineStr">
        <is>
          <t>LIC</t>
        </is>
      </c>
      <c r="E19" s="5" t="inlineStr">
        <is>
          <t>Elasticities!28:138-141</t>
        </is>
      </c>
    </row>
    <row r="20">
      <c r="A20" s="5" t="inlineStr">
        <is>
          <t>BFA</t>
        </is>
      </c>
      <c r="B20" s="5" t="inlineStr">
        <is>
          <t>Burkina Faso</t>
        </is>
      </c>
      <c r="C20" s="5" t="inlineStr">
        <is>
          <t>SSF</t>
        </is>
      </c>
      <c r="D20" s="5" t="inlineStr">
        <is>
          <t>LIC</t>
        </is>
      </c>
      <c r="E20" s="5" t="inlineStr">
        <is>
          <t>Elasticities!29:138-141</t>
        </is>
      </c>
    </row>
    <row r="21">
      <c r="A21" s="5" t="inlineStr">
        <is>
          <t>BGD</t>
        </is>
      </c>
      <c r="B21" s="5" t="inlineStr">
        <is>
          <t>Bangladesh</t>
        </is>
      </c>
      <c r="C21" s="5" t="inlineStr">
        <is>
          <t>SAS</t>
        </is>
      </c>
      <c r="D21" s="5" t="inlineStr">
        <is>
          <t>LMIC</t>
        </is>
      </c>
      <c r="E21" s="5" t="inlineStr">
        <is>
          <t>Elasticities!30:138-141</t>
        </is>
      </c>
    </row>
    <row r="22">
      <c r="A22" s="5" t="inlineStr">
        <is>
          <t>BGR</t>
        </is>
      </c>
      <c r="B22" s="5" t="inlineStr">
        <is>
          <t>Bulgaria</t>
        </is>
      </c>
      <c r="C22" s="5" t="inlineStr">
        <is>
          <t>ECS</t>
        </is>
      </c>
      <c r="D22" s="5" t="inlineStr">
        <is>
          <t>UMIC</t>
        </is>
      </c>
      <c r="E22" s="5" t="inlineStr">
        <is>
          <t>Elasticities!31:138-141</t>
        </is>
      </c>
    </row>
    <row r="23">
      <c r="A23" s="5" t="inlineStr">
        <is>
          <t>BHR</t>
        </is>
      </c>
      <c r="B23" s="5" t="inlineStr">
        <is>
          <t>Bahrain</t>
        </is>
      </c>
      <c r="C23" s="5" t="inlineStr">
        <is>
          <t>MEA</t>
        </is>
      </c>
      <c r="D23" s="5" t="inlineStr">
        <is>
          <t>HIC</t>
        </is>
      </c>
      <c r="E23" s="5" t="inlineStr">
        <is>
          <t>Elasticities!32:138-141</t>
        </is>
      </c>
    </row>
    <row r="24">
      <c r="A24" s="5" t="inlineStr">
        <is>
          <t>BHS</t>
        </is>
      </c>
      <c r="B24" s="5" t="inlineStr">
        <is>
          <t>Bahamas, The</t>
        </is>
      </c>
      <c r="C24" s="5" t="inlineStr">
        <is>
          <t>LCN</t>
        </is>
      </c>
      <c r="D24" s="5" t="inlineStr">
        <is>
          <t>HIC</t>
        </is>
      </c>
      <c r="E24" s="5" t="inlineStr">
        <is>
          <t>Elasticities!33:138-141</t>
        </is>
      </c>
    </row>
    <row r="25">
      <c r="A25" s="5" t="inlineStr">
        <is>
          <t>BIH</t>
        </is>
      </c>
      <c r="B25" s="5" t="inlineStr">
        <is>
          <t>Bosnia and Herzegovina</t>
        </is>
      </c>
      <c r="C25" s="5" t="inlineStr">
        <is>
          <t>ECS</t>
        </is>
      </c>
      <c r="D25" s="5" t="inlineStr">
        <is>
          <t>UMIC</t>
        </is>
      </c>
      <c r="E25" s="5" t="inlineStr">
        <is>
          <t>Elasticities!34:138-141</t>
        </is>
      </c>
    </row>
    <row r="26">
      <c r="A26" s="5" t="inlineStr">
        <is>
          <t>BLR</t>
        </is>
      </c>
      <c r="B26" s="5" t="inlineStr">
        <is>
          <t>Belarus</t>
        </is>
      </c>
      <c r="C26" s="5" t="inlineStr">
        <is>
          <t>ECS</t>
        </is>
      </c>
      <c r="D26" s="5" t="inlineStr">
        <is>
          <t>UMIC</t>
        </is>
      </c>
      <c r="E26" s="5" t="inlineStr">
        <is>
          <t>Elasticities!35:138-141</t>
        </is>
      </c>
    </row>
    <row r="27">
      <c r="A27" s="5" t="inlineStr">
        <is>
          <t>BLZ</t>
        </is>
      </c>
      <c r="B27" s="5" t="inlineStr">
        <is>
          <t>Belize</t>
        </is>
      </c>
      <c r="C27" s="5" t="inlineStr">
        <is>
          <t>LCN</t>
        </is>
      </c>
      <c r="D27" s="5" t="inlineStr">
        <is>
          <t>UMIC</t>
        </is>
      </c>
      <c r="E27" s="5" t="inlineStr">
        <is>
          <t>Elasticities!36:138-141</t>
        </is>
      </c>
    </row>
    <row r="28">
      <c r="A28" s="5" t="inlineStr">
        <is>
          <t>BMU</t>
        </is>
      </c>
      <c r="B28" s="5" t="inlineStr">
        <is>
          <t>Bermuda</t>
        </is>
      </c>
      <c r="C28" s="5" t="inlineStr">
        <is>
          <t>NAC</t>
        </is>
      </c>
      <c r="D28" s="5" t="inlineStr">
        <is>
          <t>HIC</t>
        </is>
      </c>
      <c r="E28" s="5" t="inlineStr">
        <is>
          <t>Elasticities!37:138-141</t>
        </is>
      </c>
    </row>
    <row r="29">
      <c r="A29" s="5" t="inlineStr">
        <is>
          <t>BOL</t>
        </is>
      </c>
      <c r="B29" s="5" t="inlineStr">
        <is>
          <t>Bolivia</t>
        </is>
      </c>
      <c r="C29" s="5" t="inlineStr">
        <is>
          <t>LCN</t>
        </is>
      </c>
      <c r="D29" s="5" t="inlineStr">
        <is>
          <t>LMIC</t>
        </is>
      </c>
      <c r="E29" s="5" t="inlineStr">
        <is>
          <t>Elasticities!38:138-141</t>
        </is>
      </c>
    </row>
    <row r="30">
      <c r="A30" s="5" t="inlineStr">
        <is>
          <t>BRA</t>
        </is>
      </c>
      <c r="B30" s="5" t="inlineStr">
        <is>
          <t>Brazil</t>
        </is>
      </c>
      <c r="C30" s="5" t="inlineStr">
        <is>
          <t>LCN</t>
        </is>
      </c>
      <c r="D30" s="5" t="inlineStr">
        <is>
          <t>UMIC</t>
        </is>
      </c>
      <c r="E30" s="5" t="inlineStr">
        <is>
          <t>Elasticities!39:138-141</t>
        </is>
      </c>
    </row>
    <row r="31">
      <c r="A31" s="5" t="inlineStr">
        <is>
          <t>BRB</t>
        </is>
      </c>
      <c r="B31" s="5" t="inlineStr">
        <is>
          <t>Barbados</t>
        </is>
      </c>
      <c r="C31" s="5" t="inlineStr">
        <is>
          <t>LCN</t>
        </is>
      </c>
      <c r="D31" s="5" t="inlineStr">
        <is>
          <t>HIC</t>
        </is>
      </c>
      <c r="E31" s="5" t="inlineStr">
        <is>
          <t>Elasticities!40:138-141</t>
        </is>
      </c>
    </row>
    <row r="32">
      <c r="A32" s="5" t="inlineStr">
        <is>
          <t>BRN</t>
        </is>
      </c>
      <c r="B32" s="5" t="inlineStr">
        <is>
          <t>Brunei Darussalam</t>
        </is>
      </c>
      <c r="C32" s="5" t="inlineStr">
        <is>
          <t>EAS</t>
        </is>
      </c>
      <c r="D32" s="5" t="inlineStr">
        <is>
          <t>HIC</t>
        </is>
      </c>
      <c r="E32" s="5" t="inlineStr">
        <is>
          <t>Elasticities!41:138-141</t>
        </is>
      </c>
    </row>
    <row r="33">
      <c r="A33" s="5" t="inlineStr">
        <is>
          <t>BTN</t>
        </is>
      </c>
      <c r="B33" s="5" t="inlineStr">
        <is>
          <t>Bhutan</t>
        </is>
      </c>
      <c r="C33" s="5" t="inlineStr">
        <is>
          <t>SAS</t>
        </is>
      </c>
      <c r="D33" s="5" t="inlineStr">
        <is>
          <t>LMIC</t>
        </is>
      </c>
      <c r="E33" s="5" t="inlineStr">
        <is>
          <t>Elasticities!42:138-141</t>
        </is>
      </c>
    </row>
    <row r="34">
      <c r="A34" s="5" t="inlineStr">
        <is>
          <t>BWA</t>
        </is>
      </c>
      <c r="B34" s="5" t="inlineStr">
        <is>
          <t>Botswana</t>
        </is>
      </c>
      <c r="C34" s="5" t="inlineStr">
        <is>
          <t>SSF</t>
        </is>
      </c>
      <c r="D34" s="5" t="inlineStr">
        <is>
          <t>UMIC</t>
        </is>
      </c>
      <c r="E34" s="5" t="inlineStr">
        <is>
          <t>Elasticities!43:138-141</t>
        </is>
      </c>
    </row>
    <row r="35">
      <c r="A35" s="5" t="inlineStr">
        <is>
          <t>CAF</t>
        </is>
      </c>
      <c r="B35" s="5" t="inlineStr">
        <is>
          <t>Central African Republic</t>
        </is>
      </c>
      <c r="C35" s="5" t="inlineStr">
        <is>
          <t>SSF</t>
        </is>
      </c>
      <c r="D35" s="5" t="inlineStr">
        <is>
          <t>LIC</t>
        </is>
      </c>
      <c r="E35" s="5" t="inlineStr">
        <is>
          <t>Elasticities!44:138-141</t>
        </is>
      </c>
    </row>
    <row r="36">
      <c r="A36" s="5" t="inlineStr">
        <is>
          <t>CAN</t>
        </is>
      </c>
      <c r="B36" s="5" t="inlineStr">
        <is>
          <t>Canada</t>
        </is>
      </c>
      <c r="C36" s="5" t="inlineStr">
        <is>
          <t>NAC</t>
        </is>
      </c>
      <c r="D36" s="5" t="inlineStr">
        <is>
          <t>HIC</t>
        </is>
      </c>
      <c r="E36" s="5" t="inlineStr">
        <is>
          <t>Elasticities!45:138-141</t>
        </is>
      </c>
    </row>
    <row r="37">
      <c r="A37" s="5" t="inlineStr">
        <is>
          <t>CHE</t>
        </is>
      </c>
      <c r="B37" s="5" t="inlineStr">
        <is>
          <t>Switzerland</t>
        </is>
      </c>
      <c r="C37" s="5" t="inlineStr">
        <is>
          <t>ECS</t>
        </is>
      </c>
      <c r="D37" s="5" t="inlineStr">
        <is>
          <t>HIC</t>
        </is>
      </c>
      <c r="E37" s="5" t="inlineStr">
        <is>
          <t>Elasticities!46:138-141</t>
        </is>
      </c>
    </row>
    <row r="38">
      <c r="A38" s="5" t="inlineStr">
        <is>
          <t>CHI</t>
        </is>
      </c>
      <c r="B38" s="5" t="inlineStr">
        <is>
          <t>Channel Islands</t>
        </is>
      </c>
      <c r="C38" s="5" t="inlineStr">
        <is>
          <t>ECS</t>
        </is>
      </c>
      <c r="D38" s="5" t="inlineStr">
        <is>
          <t>HIC</t>
        </is>
      </c>
      <c r="E38" s="5" t="inlineStr">
        <is>
          <t>Elasticities!47:138-141</t>
        </is>
      </c>
    </row>
    <row r="39">
      <c r="A39" s="5" t="inlineStr">
        <is>
          <t>CHL</t>
        </is>
      </c>
      <c r="B39" s="5" t="inlineStr">
        <is>
          <t>Chile</t>
        </is>
      </c>
      <c r="C39" s="5" t="inlineStr">
        <is>
          <t>LCN</t>
        </is>
      </c>
      <c r="D39" s="5" t="inlineStr">
        <is>
          <t>HIC</t>
        </is>
      </c>
      <c r="E39" s="5" t="inlineStr">
        <is>
          <t>Elasticities!48:138-141</t>
        </is>
      </c>
    </row>
    <row r="40">
      <c r="A40" s="5" t="inlineStr">
        <is>
          <t>CHN</t>
        </is>
      </c>
      <c r="B40" s="5" t="inlineStr">
        <is>
          <t>China</t>
        </is>
      </c>
      <c r="C40" s="5" t="inlineStr">
        <is>
          <t>EAS</t>
        </is>
      </c>
      <c r="D40" s="5" t="inlineStr">
        <is>
          <t>UMIC</t>
        </is>
      </c>
      <c r="E40" s="5" t="inlineStr">
        <is>
          <t>Elasticities!49:138-141</t>
        </is>
      </c>
    </row>
    <row r="41">
      <c r="A41" s="5" t="inlineStr">
        <is>
          <t>CIV</t>
        </is>
      </c>
      <c r="B41" s="5" t="inlineStr">
        <is>
          <t>Côte d'Ivoire</t>
        </is>
      </c>
      <c r="C41" s="5" t="inlineStr">
        <is>
          <t>SSF</t>
        </is>
      </c>
      <c r="D41" s="5" t="inlineStr">
        <is>
          <t>LMIC</t>
        </is>
      </c>
      <c r="E41" s="5" t="inlineStr">
        <is>
          <t>Elasticities!50:138-141</t>
        </is>
      </c>
    </row>
    <row r="42">
      <c r="A42" s="5" t="inlineStr">
        <is>
          <t>CMR</t>
        </is>
      </c>
      <c r="B42" s="5" t="inlineStr">
        <is>
          <t>Cameroon</t>
        </is>
      </c>
      <c r="C42" s="5" t="inlineStr">
        <is>
          <t>SSF</t>
        </is>
      </c>
      <c r="D42" s="5" t="inlineStr">
        <is>
          <t>LMIC</t>
        </is>
      </c>
      <c r="E42" s="5" t="inlineStr">
        <is>
          <t>Elasticities!51:138-141</t>
        </is>
      </c>
    </row>
    <row r="43">
      <c r="A43" s="5" t="inlineStr">
        <is>
          <t>COD</t>
        </is>
      </c>
      <c r="B43" s="5" t="inlineStr">
        <is>
          <t>Congo, Democratic Republic of the</t>
        </is>
      </c>
      <c r="C43" s="5" t="inlineStr">
        <is>
          <t>SSF</t>
        </is>
      </c>
      <c r="D43" s="5" t="inlineStr">
        <is>
          <t>LIC</t>
        </is>
      </c>
      <c r="E43" s="5" t="inlineStr">
        <is>
          <t>Elasticities!52:138-141</t>
        </is>
      </c>
    </row>
    <row r="44">
      <c r="A44" s="5" t="inlineStr">
        <is>
          <t>COG</t>
        </is>
      </c>
      <c r="B44" s="5" t="inlineStr">
        <is>
          <t>Congo, Republic of</t>
        </is>
      </c>
      <c r="C44" s="5" t="inlineStr">
        <is>
          <t>SSF</t>
        </is>
      </c>
      <c r="D44" s="5" t="inlineStr">
        <is>
          <t>LMIC</t>
        </is>
      </c>
      <c r="E44" s="5" t="inlineStr">
        <is>
          <t>Elasticities!53:138-141</t>
        </is>
      </c>
    </row>
    <row r="45">
      <c r="A45" s="5" t="inlineStr">
        <is>
          <t>COL</t>
        </is>
      </c>
      <c r="B45" s="5" t="inlineStr">
        <is>
          <t>Colombia</t>
        </is>
      </c>
      <c r="C45" s="5" t="inlineStr">
        <is>
          <t>LCN</t>
        </is>
      </c>
      <c r="D45" s="5" t="inlineStr">
        <is>
          <t>UMIC</t>
        </is>
      </c>
      <c r="E45" s="5" t="inlineStr">
        <is>
          <t>Elasticities!54:138-141</t>
        </is>
      </c>
    </row>
    <row r="46">
      <c r="A46" s="5" t="inlineStr">
        <is>
          <t>COM</t>
        </is>
      </c>
      <c r="B46" s="5" t="inlineStr">
        <is>
          <t>Comoros</t>
        </is>
      </c>
      <c r="C46" s="5" t="inlineStr">
        <is>
          <t>SSF</t>
        </is>
      </c>
      <c r="D46" s="5" t="inlineStr">
        <is>
          <t>LIC</t>
        </is>
      </c>
      <c r="E46" s="5" t="inlineStr">
        <is>
          <t>Elasticities!55:138-141</t>
        </is>
      </c>
    </row>
    <row r="47">
      <c r="A47" s="5" t="inlineStr">
        <is>
          <t>CPV</t>
        </is>
      </c>
      <c r="B47" s="5" t="inlineStr">
        <is>
          <t>Cabo Verde</t>
        </is>
      </c>
      <c r="C47" s="5" t="inlineStr">
        <is>
          <t>SSF</t>
        </is>
      </c>
      <c r="D47" s="5" t="inlineStr">
        <is>
          <t>LMIC</t>
        </is>
      </c>
      <c r="E47" s="5" t="inlineStr">
        <is>
          <t>Elasticities!56:138-141</t>
        </is>
      </c>
    </row>
    <row r="48">
      <c r="A48" s="5" t="inlineStr">
        <is>
          <t>CRI</t>
        </is>
      </c>
      <c r="B48" s="5" t="inlineStr">
        <is>
          <t>Costa Rica</t>
        </is>
      </c>
      <c r="C48" s="5" t="inlineStr">
        <is>
          <t>LCN</t>
        </is>
      </c>
      <c r="D48" s="5" t="inlineStr">
        <is>
          <t>UMIC</t>
        </is>
      </c>
      <c r="E48" s="5" t="inlineStr">
        <is>
          <t>Elasticities!57:138-141</t>
        </is>
      </c>
    </row>
    <row r="49">
      <c r="A49" s="5" t="inlineStr">
        <is>
          <t>CUB</t>
        </is>
      </c>
      <c r="B49" s="5" t="inlineStr">
        <is>
          <t>Cuba</t>
        </is>
      </c>
      <c r="C49" s="5" t="inlineStr">
        <is>
          <t>LCN</t>
        </is>
      </c>
      <c r="D49" s="5" t="inlineStr">
        <is>
          <t>UMIC</t>
        </is>
      </c>
      <c r="E49" s="5" t="inlineStr">
        <is>
          <t>Elasticities!58:138-141</t>
        </is>
      </c>
    </row>
    <row r="50">
      <c r="A50" s="5" t="inlineStr">
        <is>
          <t>CUW</t>
        </is>
      </c>
      <c r="B50" s="5" t="inlineStr">
        <is>
          <t>Curaçao</t>
        </is>
      </c>
      <c r="C50" s="5" t="inlineStr">
        <is>
          <t>LCN</t>
        </is>
      </c>
      <c r="D50" s="5" t="inlineStr">
        <is>
          <t>HIC</t>
        </is>
      </c>
      <c r="E50" s="5" t="inlineStr">
        <is>
          <t>Elasticities!59:138-141</t>
        </is>
      </c>
    </row>
    <row r="51">
      <c r="A51" s="5" t="inlineStr">
        <is>
          <t>CYM</t>
        </is>
      </c>
      <c r="B51" s="5" t="inlineStr">
        <is>
          <t>Cayman Islands</t>
        </is>
      </c>
      <c r="C51" s="5" t="inlineStr">
        <is>
          <t>LCN</t>
        </is>
      </c>
      <c r="D51" s="5" t="inlineStr">
        <is>
          <t>HIC</t>
        </is>
      </c>
      <c r="E51" s="5" t="inlineStr">
        <is>
          <t>Elasticities!60:138-141</t>
        </is>
      </c>
    </row>
    <row r="52">
      <c r="A52" s="5" t="inlineStr">
        <is>
          <t>CYP</t>
        </is>
      </c>
      <c r="B52" s="5" t="inlineStr">
        <is>
          <t>Cyprus</t>
        </is>
      </c>
      <c r="C52" s="5" t="inlineStr">
        <is>
          <t>ECS</t>
        </is>
      </c>
      <c r="D52" s="5" t="inlineStr">
        <is>
          <t>HIC</t>
        </is>
      </c>
      <c r="E52" s="5" t="inlineStr">
        <is>
          <t>Elasticities!61:138-141</t>
        </is>
      </c>
    </row>
    <row r="53">
      <c r="A53" s="5" t="inlineStr">
        <is>
          <t>CZE</t>
        </is>
      </c>
      <c r="B53" s="5" t="inlineStr">
        <is>
          <t>Czechia</t>
        </is>
      </c>
      <c r="C53" s="5" t="inlineStr">
        <is>
          <t>ECS</t>
        </is>
      </c>
      <c r="D53" s="5" t="inlineStr">
        <is>
          <t>HIC</t>
        </is>
      </c>
      <c r="E53" s="5" t="inlineStr">
        <is>
          <t>Elasticities!62:138-141</t>
        </is>
      </c>
    </row>
    <row r="54">
      <c r="A54" s="5" t="inlineStr">
        <is>
          <t>DEU</t>
        </is>
      </c>
      <c r="B54" s="5" t="inlineStr">
        <is>
          <t>Germany</t>
        </is>
      </c>
      <c r="C54" s="5" t="inlineStr">
        <is>
          <t>ECS</t>
        </is>
      </c>
      <c r="D54" s="5" t="inlineStr">
        <is>
          <t>HIC</t>
        </is>
      </c>
      <c r="E54" s="5" t="inlineStr">
        <is>
          <t>Elasticities!63:138-141</t>
        </is>
      </c>
    </row>
    <row r="55">
      <c r="A55" s="5" t="inlineStr">
        <is>
          <t>DJI</t>
        </is>
      </c>
      <c r="B55" s="5" t="inlineStr">
        <is>
          <t>Djibouti</t>
        </is>
      </c>
      <c r="C55" s="5" t="inlineStr">
        <is>
          <t>MEA</t>
        </is>
      </c>
      <c r="D55" s="5" t="inlineStr">
        <is>
          <t>LMIC</t>
        </is>
      </c>
      <c r="E55" s="5" t="inlineStr">
        <is>
          <t>Elasticities!64:138-141</t>
        </is>
      </c>
    </row>
    <row r="56">
      <c r="A56" s="5" t="inlineStr">
        <is>
          <t>DMA</t>
        </is>
      </c>
      <c r="B56" s="5" t="inlineStr">
        <is>
          <t>Dominica</t>
        </is>
      </c>
      <c r="C56" s="5" t="inlineStr">
        <is>
          <t>LCN</t>
        </is>
      </c>
      <c r="D56" s="5" t="inlineStr">
        <is>
          <t>UMIC</t>
        </is>
      </c>
      <c r="E56" s="5" t="inlineStr">
        <is>
          <t>Elasticities!65:138-141</t>
        </is>
      </c>
    </row>
    <row r="57">
      <c r="A57" s="5" t="inlineStr">
        <is>
          <t>DNK</t>
        </is>
      </c>
      <c r="B57" s="5" t="inlineStr">
        <is>
          <t>Denmark</t>
        </is>
      </c>
      <c r="C57" s="5" t="inlineStr">
        <is>
          <t>ECS</t>
        </is>
      </c>
      <c r="D57" s="5" t="inlineStr">
        <is>
          <t>HIC</t>
        </is>
      </c>
      <c r="E57" s="5" t="inlineStr">
        <is>
          <t>Elasticities!66:138-141</t>
        </is>
      </c>
    </row>
    <row r="58">
      <c r="A58" s="5" t="inlineStr">
        <is>
          <t>DOM</t>
        </is>
      </c>
      <c r="B58" s="5" t="inlineStr">
        <is>
          <t>Dominican Republic</t>
        </is>
      </c>
      <c r="C58" s="5" t="inlineStr">
        <is>
          <t>LCN</t>
        </is>
      </c>
      <c r="D58" s="5" t="inlineStr">
        <is>
          <t>UMIC</t>
        </is>
      </c>
      <c r="E58" s="5" t="inlineStr">
        <is>
          <t>Elasticities!67:138-141</t>
        </is>
      </c>
    </row>
    <row r="59">
      <c r="A59" s="5" t="inlineStr">
        <is>
          <t>DZA</t>
        </is>
      </c>
      <c r="B59" s="5" t="inlineStr">
        <is>
          <t>Algeria</t>
        </is>
      </c>
      <c r="C59" s="5" t="inlineStr">
        <is>
          <t>MEA</t>
        </is>
      </c>
      <c r="D59" s="5" t="inlineStr">
        <is>
          <t>UMIC</t>
        </is>
      </c>
      <c r="E59" s="5" t="inlineStr">
        <is>
          <t>Elasticities!68:138-141</t>
        </is>
      </c>
    </row>
    <row r="60">
      <c r="A60" s="5" t="inlineStr">
        <is>
          <t>ECU</t>
        </is>
      </c>
      <c r="B60" s="5" t="inlineStr">
        <is>
          <t>Ecuador</t>
        </is>
      </c>
      <c r="C60" s="5" t="inlineStr">
        <is>
          <t>LCN</t>
        </is>
      </c>
      <c r="D60" s="5" t="inlineStr">
        <is>
          <t>UMIC</t>
        </is>
      </c>
      <c r="E60" s="5" t="inlineStr">
        <is>
          <t>Elasticities!69:138-141</t>
        </is>
      </c>
    </row>
    <row r="61">
      <c r="A61" s="5" t="inlineStr">
        <is>
          <t>EGY</t>
        </is>
      </c>
      <c r="B61" s="5" t="inlineStr">
        <is>
          <t>Egypt</t>
        </is>
      </c>
      <c r="C61" s="5" t="inlineStr">
        <is>
          <t>MEA</t>
        </is>
      </c>
      <c r="D61" s="5" t="inlineStr">
        <is>
          <t>LMIC</t>
        </is>
      </c>
      <c r="E61" s="5" t="inlineStr">
        <is>
          <t>Elasticities!70:138-141</t>
        </is>
      </c>
    </row>
    <row r="62">
      <c r="A62" s="5" t="inlineStr">
        <is>
          <t>ERI</t>
        </is>
      </c>
      <c r="B62" s="5" t="inlineStr">
        <is>
          <t>Eritrea</t>
        </is>
      </c>
      <c r="C62" s="5" t="inlineStr">
        <is>
          <t>SSF</t>
        </is>
      </c>
      <c r="D62" s="5" t="inlineStr">
        <is>
          <t>LIC</t>
        </is>
      </c>
      <c r="E62" s="5" t="inlineStr">
        <is>
          <t>Elasticities!71:138-141</t>
        </is>
      </c>
    </row>
    <row r="63">
      <c r="A63" s="5" t="inlineStr">
        <is>
          <t>ESP</t>
        </is>
      </c>
      <c r="B63" s="5" t="inlineStr">
        <is>
          <t>Spain</t>
        </is>
      </c>
      <c r="C63" s="5" t="inlineStr">
        <is>
          <t>ECS</t>
        </is>
      </c>
      <c r="D63" s="5" t="inlineStr">
        <is>
          <t>HIC</t>
        </is>
      </c>
      <c r="E63" s="5" t="inlineStr">
        <is>
          <t>Elasticities!72:138-141</t>
        </is>
      </c>
    </row>
    <row r="64">
      <c r="A64" s="5" t="inlineStr">
        <is>
          <t>EST</t>
        </is>
      </c>
      <c r="B64" s="5" t="inlineStr">
        <is>
          <t>Estonia</t>
        </is>
      </c>
      <c r="C64" s="5" t="inlineStr">
        <is>
          <t>ECS</t>
        </is>
      </c>
      <c r="D64" s="5" t="inlineStr">
        <is>
          <t>HIC</t>
        </is>
      </c>
      <c r="E64" s="5" t="inlineStr">
        <is>
          <t>Elasticities!73:138-141</t>
        </is>
      </c>
    </row>
    <row r="65">
      <c r="A65" s="5" t="inlineStr">
        <is>
          <t>ETH</t>
        </is>
      </c>
      <c r="B65" s="5" t="inlineStr">
        <is>
          <t>Ethiopia</t>
        </is>
      </c>
      <c r="C65" s="5" t="inlineStr">
        <is>
          <t>SSF</t>
        </is>
      </c>
      <c r="D65" s="5" t="inlineStr">
        <is>
          <t>LIC</t>
        </is>
      </c>
      <c r="E65" s="5" t="inlineStr">
        <is>
          <t>Elasticities!74:138-141</t>
        </is>
      </c>
    </row>
    <row r="66">
      <c r="A66" s="5" t="inlineStr">
        <is>
          <t>FIN</t>
        </is>
      </c>
      <c r="B66" s="5" t="inlineStr">
        <is>
          <t>Finland</t>
        </is>
      </c>
      <c r="C66" s="5" t="inlineStr">
        <is>
          <t>ECS</t>
        </is>
      </c>
      <c r="D66" s="5" t="inlineStr">
        <is>
          <t>HIC</t>
        </is>
      </c>
      <c r="E66" s="5" t="inlineStr">
        <is>
          <t>Elasticities!75:138-141</t>
        </is>
      </c>
    </row>
    <row r="67">
      <c r="A67" s="5" t="inlineStr">
        <is>
          <t>FJI</t>
        </is>
      </c>
      <c r="B67" s="5" t="inlineStr">
        <is>
          <t>Fiji</t>
        </is>
      </c>
      <c r="C67" s="5" t="inlineStr">
        <is>
          <t>EAS</t>
        </is>
      </c>
      <c r="D67" s="5" t="inlineStr">
        <is>
          <t>UMIC</t>
        </is>
      </c>
      <c r="E67" s="5" t="inlineStr">
        <is>
          <t>Elasticities!76:138-141</t>
        </is>
      </c>
    </row>
    <row r="68">
      <c r="A68" s="5" t="inlineStr">
        <is>
          <t>FRA</t>
        </is>
      </c>
      <c r="B68" s="5" t="inlineStr">
        <is>
          <t>France</t>
        </is>
      </c>
      <c r="C68" s="5" t="inlineStr">
        <is>
          <t>ECS</t>
        </is>
      </c>
      <c r="D68" s="5" t="inlineStr">
        <is>
          <t>HIC</t>
        </is>
      </c>
      <c r="E68" s="5" t="inlineStr">
        <is>
          <t>Elasticities!77:138-141</t>
        </is>
      </c>
    </row>
    <row r="69">
      <c r="A69" s="5" t="inlineStr">
        <is>
          <t>FRO</t>
        </is>
      </c>
      <c r="B69" s="5" t="inlineStr">
        <is>
          <t>Faroe Islands</t>
        </is>
      </c>
      <c r="C69" s="5" t="inlineStr">
        <is>
          <t>ECS</t>
        </is>
      </c>
      <c r="D69" s="5" t="inlineStr">
        <is>
          <t>HIC</t>
        </is>
      </c>
      <c r="E69" s="5" t="inlineStr">
        <is>
          <t>Elasticities!78:138-141</t>
        </is>
      </c>
    </row>
    <row r="70">
      <c r="A70" s="5" t="inlineStr">
        <is>
          <t>FSM</t>
        </is>
      </c>
      <c r="B70" s="5" t="inlineStr">
        <is>
          <t>Micronesia</t>
        </is>
      </c>
      <c r="C70" s="5" t="inlineStr">
        <is>
          <t>EAS</t>
        </is>
      </c>
      <c r="D70" s="5" t="inlineStr">
        <is>
          <t>LMIC</t>
        </is>
      </c>
      <c r="E70" s="5" t="inlineStr">
        <is>
          <t>Elasticities!79:138-141</t>
        </is>
      </c>
    </row>
    <row r="71">
      <c r="A71" s="5" t="inlineStr">
        <is>
          <t>GAB</t>
        </is>
      </c>
      <c r="B71" s="5" t="inlineStr">
        <is>
          <t>Gabon</t>
        </is>
      </c>
      <c r="C71" s="5" t="inlineStr">
        <is>
          <t>SSF</t>
        </is>
      </c>
      <c r="D71" s="5" t="inlineStr">
        <is>
          <t>UMIC</t>
        </is>
      </c>
      <c r="E71" s="5" t="inlineStr">
        <is>
          <t>Elasticities!80:138-141</t>
        </is>
      </c>
    </row>
    <row r="72">
      <c r="A72" s="5" t="inlineStr">
        <is>
          <t>GBR</t>
        </is>
      </c>
      <c r="B72" s="5" t="inlineStr">
        <is>
          <t>United Kingdom</t>
        </is>
      </c>
      <c r="C72" s="5" t="inlineStr">
        <is>
          <t>ECS</t>
        </is>
      </c>
      <c r="D72" s="5" t="inlineStr">
        <is>
          <t>HIC</t>
        </is>
      </c>
      <c r="E72" s="5" t="inlineStr">
        <is>
          <t>Elasticities!81:138-141</t>
        </is>
      </c>
    </row>
    <row r="73">
      <c r="A73" s="5" t="inlineStr">
        <is>
          <t>GEO</t>
        </is>
      </c>
      <c r="B73" s="5" t="inlineStr">
        <is>
          <t>Georgia</t>
        </is>
      </c>
      <c r="C73" s="5" t="inlineStr">
        <is>
          <t>ECS</t>
        </is>
      </c>
      <c r="D73" s="5" t="inlineStr">
        <is>
          <t>LMIC</t>
        </is>
      </c>
      <c r="E73" s="5" t="inlineStr">
        <is>
          <t>Elasticities!82:138-141</t>
        </is>
      </c>
    </row>
    <row r="74">
      <c r="A74" s="5" t="inlineStr">
        <is>
          <t>GHA</t>
        </is>
      </c>
      <c r="B74" s="5" t="inlineStr">
        <is>
          <t>Ghana</t>
        </is>
      </c>
      <c r="C74" s="5" t="inlineStr">
        <is>
          <t>SSF</t>
        </is>
      </c>
      <c r="D74" s="5" t="inlineStr">
        <is>
          <t>LMIC</t>
        </is>
      </c>
      <c r="E74" s="5" t="inlineStr">
        <is>
          <t>Elasticities!83:138-141</t>
        </is>
      </c>
    </row>
    <row r="75">
      <c r="A75" s="5" t="inlineStr">
        <is>
          <t>GIB</t>
        </is>
      </c>
      <c r="B75" s="5" t="inlineStr">
        <is>
          <t>Gibraltar</t>
        </is>
      </c>
      <c r="C75" s="5" t="inlineStr">
        <is>
          <t>ECS</t>
        </is>
      </c>
      <c r="D75" s="5" t="inlineStr">
        <is>
          <t>HIC</t>
        </is>
      </c>
      <c r="E75" s="5" t="inlineStr">
        <is>
          <t>Elasticities!84:138-141</t>
        </is>
      </c>
    </row>
    <row r="76">
      <c r="A76" s="5" t="inlineStr">
        <is>
          <t>GIN</t>
        </is>
      </c>
      <c r="B76" s="5" t="inlineStr">
        <is>
          <t>Guinea</t>
        </is>
      </c>
      <c r="C76" s="5" t="inlineStr">
        <is>
          <t>SSF</t>
        </is>
      </c>
      <c r="D76" s="5" t="inlineStr">
        <is>
          <t>LIC</t>
        </is>
      </c>
      <c r="E76" s="5" t="inlineStr">
        <is>
          <t>Elasticities!85:138-141</t>
        </is>
      </c>
    </row>
    <row r="77">
      <c r="A77" s="5" t="inlineStr">
        <is>
          <t>GMB</t>
        </is>
      </c>
      <c r="B77" s="5" t="inlineStr">
        <is>
          <t>Gambia, The</t>
        </is>
      </c>
      <c r="C77" s="5" t="inlineStr">
        <is>
          <t>SSF</t>
        </is>
      </c>
      <c r="D77" s="5" t="inlineStr">
        <is>
          <t>LIC</t>
        </is>
      </c>
      <c r="E77" s="5" t="inlineStr">
        <is>
          <t>Elasticities!86:138-141</t>
        </is>
      </c>
    </row>
    <row r="78">
      <c r="A78" s="5" t="inlineStr">
        <is>
          <t>GNB</t>
        </is>
      </c>
      <c r="B78" s="5" t="inlineStr">
        <is>
          <t>Guinea-Bissau</t>
        </is>
      </c>
      <c r="C78" s="5" t="inlineStr">
        <is>
          <t>SSF</t>
        </is>
      </c>
      <c r="D78" s="5" t="inlineStr">
        <is>
          <t>LIC</t>
        </is>
      </c>
      <c r="E78" s="5" t="inlineStr">
        <is>
          <t>Elasticities!87:138-141</t>
        </is>
      </c>
    </row>
    <row r="79">
      <c r="A79" s="5" t="inlineStr">
        <is>
          <t>GNQ</t>
        </is>
      </c>
      <c r="B79" s="5" t="inlineStr">
        <is>
          <t>Equatorial Guinea</t>
        </is>
      </c>
      <c r="C79" s="5" t="inlineStr">
        <is>
          <t>SSF</t>
        </is>
      </c>
      <c r="D79" s="5" t="inlineStr">
        <is>
          <t>UMIC</t>
        </is>
      </c>
      <c r="E79" s="5" t="inlineStr">
        <is>
          <t>Elasticities!88:138-141</t>
        </is>
      </c>
    </row>
    <row r="80">
      <c r="A80" s="5" t="inlineStr">
        <is>
          <t>GRC</t>
        </is>
      </c>
      <c r="B80" s="5" t="inlineStr">
        <is>
          <t>Greece</t>
        </is>
      </c>
      <c r="C80" s="5" t="inlineStr">
        <is>
          <t>ECS</t>
        </is>
      </c>
      <c r="D80" s="5" t="inlineStr">
        <is>
          <t>HIC</t>
        </is>
      </c>
      <c r="E80" s="5" t="inlineStr">
        <is>
          <t>Elasticities!89:138-141</t>
        </is>
      </c>
    </row>
    <row r="81">
      <c r="A81" s="5" t="inlineStr">
        <is>
          <t>GRD</t>
        </is>
      </c>
      <c r="B81" s="5" t="inlineStr">
        <is>
          <t>Grenada</t>
        </is>
      </c>
      <c r="C81" s="5" t="inlineStr">
        <is>
          <t>LCN</t>
        </is>
      </c>
      <c r="D81" s="5" t="inlineStr">
        <is>
          <t>UMIC</t>
        </is>
      </c>
      <c r="E81" s="5" t="inlineStr">
        <is>
          <t>Elasticities!90:138-141</t>
        </is>
      </c>
    </row>
    <row r="82">
      <c r="A82" s="5" t="inlineStr">
        <is>
          <t>GRL</t>
        </is>
      </c>
      <c r="B82" s="5" t="inlineStr">
        <is>
          <t>Greenland</t>
        </is>
      </c>
      <c r="C82" s="5" t="inlineStr">
        <is>
          <t>ECS</t>
        </is>
      </c>
      <c r="D82" s="5" t="inlineStr">
        <is>
          <t>HIC</t>
        </is>
      </c>
      <c r="E82" s="5" t="inlineStr">
        <is>
          <t>Elasticities!91:138-141</t>
        </is>
      </c>
    </row>
    <row r="83">
      <c r="A83" s="5" t="inlineStr">
        <is>
          <t>GTM</t>
        </is>
      </c>
      <c r="B83" s="5" t="inlineStr">
        <is>
          <t>Guatemala</t>
        </is>
      </c>
      <c r="C83" s="5" t="inlineStr">
        <is>
          <t>LCN</t>
        </is>
      </c>
      <c r="D83" s="5" t="inlineStr">
        <is>
          <t>UMIC</t>
        </is>
      </c>
      <c r="E83" s="5" t="inlineStr">
        <is>
          <t>Elasticities!92:138-141</t>
        </is>
      </c>
    </row>
    <row r="84">
      <c r="A84" s="5" t="inlineStr">
        <is>
          <t>GUM</t>
        </is>
      </c>
      <c r="B84" s="5" t="inlineStr">
        <is>
          <t>Guam</t>
        </is>
      </c>
      <c r="C84" s="5" t="inlineStr">
        <is>
          <t>EAS</t>
        </is>
      </c>
      <c r="D84" s="5" t="inlineStr">
        <is>
          <t>HIC</t>
        </is>
      </c>
      <c r="E84" s="5" t="inlineStr">
        <is>
          <t>Elasticities!93:138-141</t>
        </is>
      </c>
    </row>
    <row r="85">
      <c r="A85" s="5" t="inlineStr">
        <is>
          <t>GUY</t>
        </is>
      </c>
      <c r="B85" s="5" t="inlineStr">
        <is>
          <t>Guyana</t>
        </is>
      </c>
      <c r="C85" s="5" t="inlineStr">
        <is>
          <t>LCN</t>
        </is>
      </c>
      <c r="D85" s="5" t="inlineStr">
        <is>
          <t>UMIC</t>
        </is>
      </c>
      <c r="E85" s="5" t="inlineStr">
        <is>
          <t>Elasticities!94:138-141</t>
        </is>
      </c>
    </row>
    <row r="86">
      <c r="A86" s="5" t="inlineStr">
        <is>
          <t>HIC</t>
        </is>
      </c>
      <c r="B86" s="5" t="inlineStr">
        <is>
          <t>HIC</t>
        </is>
      </c>
      <c r="C86" s="5" t="inlineStr">
        <is>
          <t>N/A</t>
        </is>
      </c>
      <c r="D86" s="5" t="inlineStr">
        <is>
          <t>HIC</t>
        </is>
      </c>
      <c r="E86" s="5" t="inlineStr">
        <is>
          <t>Elasticities!95:138-141</t>
        </is>
      </c>
    </row>
    <row r="87">
      <c r="A87" s="5" t="inlineStr">
        <is>
          <t>HKG</t>
        </is>
      </c>
      <c r="B87" s="5" t="inlineStr">
        <is>
          <t>Hong Kong SAR</t>
        </is>
      </c>
      <c r="C87" s="5" t="inlineStr">
        <is>
          <t>EAS</t>
        </is>
      </c>
      <c r="D87" s="5" t="inlineStr">
        <is>
          <t>HIC</t>
        </is>
      </c>
      <c r="E87" s="5" t="inlineStr">
        <is>
          <t>Elasticities!96:138-141</t>
        </is>
      </c>
    </row>
    <row r="88">
      <c r="A88" s="5" t="inlineStr">
        <is>
          <t>HND</t>
        </is>
      </c>
      <c r="B88" s="5" t="inlineStr">
        <is>
          <t>Honduras</t>
        </is>
      </c>
      <c r="C88" s="5" t="inlineStr">
        <is>
          <t>LCN</t>
        </is>
      </c>
      <c r="D88" s="5" t="inlineStr">
        <is>
          <t>LMIC</t>
        </is>
      </c>
      <c r="E88" s="5" t="inlineStr">
        <is>
          <t>Elasticities!97:138-141</t>
        </is>
      </c>
    </row>
    <row r="89">
      <c r="A89" s="5" t="inlineStr">
        <is>
          <t>HRV</t>
        </is>
      </c>
      <c r="B89" s="5" t="inlineStr">
        <is>
          <t>Croatia</t>
        </is>
      </c>
      <c r="C89" s="5" t="inlineStr">
        <is>
          <t>ECS</t>
        </is>
      </c>
      <c r="D89" s="5" t="inlineStr">
        <is>
          <t>HIC</t>
        </is>
      </c>
      <c r="E89" s="5" t="inlineStr">
        <is>
          <t>Elasticities!98:138-141</t>
        </is>
      </c>
    </row>
    <row r="90">
      <c r="A90" s="5" t="inlineStr">
        <is>
          <t>HTI</t>
        </is>
      </c>
      <c r="B90" s="5" t="inlineStr">
        <is>
          <t>Haiti</t>
        </is>
      </c>
      <c r="C90" s="5" t="inlineStr">
        <is>
          <t>LCN</t>
        </is>
      </c>
      <c r="D90" s="5" t="inlineStr">
        <is>
          <t>LIC</t>
        </is>
      </c>
      <c r="E90" s="5" t="inlineStr">
        <is>
          <t>Elasticities!99:138-141</t>
        </is>
      </c>
    </row>
    <row r="91">
      <c r="A91" s="5" t="inlineStr">
        <is>
          <t>HUN</t>
        </is>
      </c>
      <c r="B91" s="5" t="inlineStr">
        <is>
          <t>Hungary</t>
        </is>
      </c>
      <c r="C91" s="5" t="inlineStr">
        <is>
          <t>ECS</t>
        </is>
      </c>
      <c r="D91" s="5" t="inlineStr">
        <is>
          <t>HIC</t>
        </is>
      </c>
      <c r="E91" s="5" t="inlineStr">
        <is>
          <t>Elasticities!100:138-141</t>
        </is>
      </c>
    </row>
    <row r="92">
      <c r="A92" s="5" t="inlineStr">
        <is>
          <t>IDN</t>
        </is>
      </c>
      <c r="B92" s="5" t="inlineStr">
        <is>
          <t>Indonesia</t>
        </is>
      </c>
      <c r="C92" s="5" t="inlineStr">
        <is>
          <t>EAS</t>
        </is>
      </c>
      <c r="D92" s="5" t="inlineStr">
        <is>
          <t>LMIC</t>
        </is>
      </c>
      <c r="E92" s="5" t="inlineStr">
        <is>
          <t>Elasticities!101:138-141</t>
        </is>
      </c>
    </row>
    <row r="93">
      <c r="A93" s="5" t="inlineStr">
        <is>
          <t>IMN</t>
        </is>
      </c>
      <c r="B93" s="5" t="inlineStr">
        <is>
          <t>Isle of Man</t>
        </is>
      </c>
      <c r="C93" s="5" t="inlineStr">
        <is>
          <t>ECS</t>
        </is>
      </c>
      <c r="D93" s="5" t="inlineStr">
        <is>
          <t>HIC</t>
        </is>
      </c>
      <c r="E93" s="5" t="inlineStr">
        <is>
          <t>Elasticities!102:138-141</t>
        </is>
      </c>
    </row>
    <row r="94">
      <c r="A94" s="5" t="inlineStr">
        <is>
          <t>IND</t>
        </is>
      </c>
      <c r="B94" s="5" t="inlineStr">
        <is>
          <t>India</t>
        </is>
      </c>
      <c r="C94" s="5" t="inlineStr">
        <is>
          <t>SAS</t>
        </is>
      </c>
      <c r="D94" s="5" t="inlineStr">
        <is>
          <t>LMIC</t>
        </is>
      </c>
      <c r="E94" s="5" t="inlineStr">
        <is>
          <t>Elasticities!103:138-141</t>
        </is>
      </c>
    </row>
    <row r="95">
      <c r="A95" s="5" t="inlineStr">
        <is>
          <t>IRL</t>
        </is>
      </c>
      <c r="B95" s="5" t="inlineStr">
        <is>
          <t>Ireland</t>
        </is>
      </c>
      <c r="C95" s="5" t="inlineStr">
        <is>
          <t>ECS</t>
        </is>
      </c>
      <c r="D95" s="5" t="inlineStr">
        <is>
          <t>HIC</t>
        </is>
      </c>
      <c r="E95" s="5" t="inlineStr">
        <is>
          <t>Elasticities!104:138-141</t>
        </is>
      </c>
    </row>
    <row r="96">
      <c r="A96" s="5" t="inlineStr">
        <is>
          <t>IRN</t>
        </is>
      </c>
      <c r="B96" s="5" t="inlineStr">
        <is>
          <t>Iran</t>
        </is>
      </c>
      <c r="C96" s="5" t="inlineStr">
        <is>
          <t>MEA</t>
        </is>
      </c>
      <c r="D96" s="5" t="inlineStr">
        <is>
          <t>UMIC</t>
        </is>
      </c>
      <c r="E96" s="5" t="inlineStr">
        <is>
          <t>Elasticities!105:138-141</t>
        </is>
      </c>
    </row>
    <row r="97">
      <c r="A97" s="5" t="inlineStr">
        <is>
          <t>IRQ</t>
        </is>
      </c>
      <c r="B97" s="5" t="inlineStr">
        <is>
          <t>Iraq</t>
        </is>
      </c>
      <c r="C97" s="5" t="inlineStr">
        <is>
          <t>MEA</t>
        </is>
      </c>
      <c r="D97" s="5" t="inlineStr">
        <is>
          <t>UMIC</t>
        </is>
      </c>
      <c r="E97" s="5" t="inlineStr">
        <is>
          <t>Elasticities!106:138-141</t>
        </is>
      </c>
    </row>
    <row r="98">
      <c r="A98" s="5" t="inlineStr">
        <is>
          <t>ISL</t>
        </is>
      </c>
      <c r="B98" s="5" t="inlineStr">
        <is>
          <t>Iceland</t>
        </is>
      </c>
      <c r="C98" s="5" t="inlineStr">
        <is>
          <t>ECS</t>
        </is>
      </c>
      <c r="D98" s="5" t="inlineStr">
        <is>
          <t>HIC</t>
        </is>
      </c>
      <c r="E98" s="5" t="inlineStr">
        <is>
          <t>Elasticities!107:138-141</t>
        </is>
      </c>
    </row>
    <row r="99">
      <c r="A99" s="5" t="inlineStr">
        <is>
          <t>ISR</t>
        </is>
      </c>
      <c r="B99" s="5" t="inlineStr">
        <is>
          <t>Israel</t>
        </is>
      </c>
      <c r="C99" s="5" t="inlineStr">
        <is>
          <t>MEA</t>
        </is>
      </c>
      <c r="D99" s="5" t="inlineStr">
        <is>
          <t>HIC</t>
        </is>
      </c>
      <c r="E99" s="5" t="inlineStr">
        <is>
          <t>Elasticities!108:138-141</t>
        </is>
      </c>
    </row>
    <row r="100">
      <c r="A100" s="5" t="inlineStr">
        <is>
          <t>ITA</t>
        </is>
      </c>
      <c r="B100" s="5" t="inlineStr">
        <is>
          <t>Italy</t>
        </is>
      </c>
      <c r="C100" s="5" t="inlineStr">
        <is>
          <t>ECS</t>
        </is>
      </c>
      <c r="D100" s="5" t="inlineStr">
        <is>
          <t>HIC</t>
        </is>
      </c>
      <c r="E100" s="5" t="inlineStr">
        <is>
          <t>Elasticities!109:138-141</t>
        </is>
      </c>
    </row>
    <row r="101">
      <c r="A101" s="5" t="inlineStr">
        <is>
          <t>JAM</t>
        </is>
      </c>
      <c r="B101" s="5" t="inlineStr">
        <is>
          <t>Jamaica</t>
        </is>
      </c>
      <c r="C101" s="5" t="inlineStr">
        <is>
          <t>LCN</t>
        </is>
      </c>
      <c r="D101" s="5" t="inlineStr">
        <is>
          <t>UMIC</t>
        </is>
      </c>
      <c r="E101" s="5" t="inlineStr">
        <is>
          <t>Elasticities!110:138-141</t>
        </is>
      </c>
    </row>
    <row r="102">
      <c r="A102" s="5" t="inlineStr">
        <is>
          <t>JOR</t>
        </is>
      </c>
      <c r="B102" s="5" t="inlineStr">
        <is>
          <t>Jordan</t>
        </is>
      </c>
      <c r="C102" s="5" t="inlineStr">
        <is>
          <t>MEA</t>
        </is>
      </c>
      <c r="D102" s="5" t="inlineStr">
        <is>
          <t>UMIC</t>
        </is>
      </c>
      <c r="E102" s="5" t="inlineStr">
        <is>
          <t>Elasticities!111:138-141</t>
        </is>
      </c>
    </row>
    <row r="103">
      <c r="A103" s="5" t="inlineStr">
        <is>
          <t>JPN</t>
        </is>
      </c>
      <c r="B103" s="5" t="inlineStr">
        <is>
          <t>Japan</t>
        </is>
      </c>
      <c r="C103" s="5" t="inlineStr">
        <is>
          <t>EAS</t>
        </is>
      </c>
      <c r="D103" s="5" t="inlineStr">
        <is>
          <t>HIC</t>
        </is>
      </c>
      <c r="E103" s="5" t="inlineStr">
        <is>
          <t>Elasticities!112:138-141</t>
        </is>
      </c>
    </row>
    <row r="104">
      <c r="A104" s="5" t="inlineStr">
        <is>
          <t>KAZ</t>
        </is>
      </c>
      <c r="B104" s="5" t="inlineStr">
        <is>
          <t>Kazakhstan</t>
        </is>
      </c>
      <c r="C104" s="5" t="inlineStr">
        <is>
          <t>ECS</t>
        </is>
      </c>
      <c r="D104" s="5" t="inlineStr">
        <is>
          <t>UMIC</t>
        </is>
      </c>
      <c r="E104" s="5" t="inlineStr">
        <is>
          <t>Elasticities!113:138-141</t>
        </is>
      </c>
    </row>
    <row r="105">
      <c r="A105" s="5" t="inlineStr">
        <is>
          <t>KEN</t>
        </is>
      </c>
      <c r="B105" s="5" t="inlineStr">
        <is>
          <t>Kenya</t>
        </is>
      </c>
      <c r="C105" s="5" t="inlineStr">
        <is>
          <t>SSF</t>
        </is>
      </c>
      <c r="D105" s="5" t="inlineStr">
        <is>
          <t>LMIC</t>
        </is>
      </c>
      <c r="E105" s="5" t="inlineStr">
        <is>
          <t>Elasticities!114:138-141</t>
        </is>
      </c>
    </row>
    <row r="106">
      <c r="A106" s="5" t="inlineStr">
        <is>
          <t>KGZ</t>
        </is>
      </c>
      <c r="B106" s="5" t="inlineStr">
        <is>
          <t>Kyrgyz Republic</t>
        </is>
      </c>
      <c r="C106" s="5" t="inlineStr">
        <is>
          <t>ECS</t>
        </is>
      </c>
      <c r="D106" s="5" t="inlineStr">
        <is>
          <t>LMIC</t>
        </is>
      </c>
      <c r="E106" s="5" t="inlineStr">
        <is>
          <t>Elasticities!115:138-141</t>
        </is>
      </c>
    </row>
    <row r="107">
      <c r="A107" s="5" t="inlineStr">
        <is>
          <t>KHM</t>
        </is>
      </c>
      <c r="B107" s="5" t="inlineStr">
        <is>
          <t>Cambodia</t>
        </is>
      </c>
      <c r="C107" s="5" t="inlineStr">
        <is>
          <t>EAS</t>
        </is>
      </c>
      <c r="D107" s="5" t="inlineStr">
        <is>
          <t>LMIC</t>
        </is>
      </c>
      <c r="E107" s="5" t="inlineStr">
        <is>
          <t>Elasticities!116:138-141</t>
        </is>
      </c>
    </row>
    <row r="108">
      <c r="A108" s="5" t="inlineStr">
        <is>
          <t>KIR</t>
        </is>
      </c>
      <c r="B108" s="5" t="inlineStr">
        <is>
          <t>Kiribati</t>
        </is>
      </c>
      <c r="C108" s="5" t="inlineStr">
        <is>
          <t>EAS</t>
        </is>
      </c>
      <c r="D108" s="5" t="inlineStr">
        <is>
          <t>LMIC</t>
        </is>
      </c>
      <c r="E108" s="5" t="inlineStr">
        <is>
          <t>Elasticities!117:138-141</t>
        </is>
      </c>
    </row>
    <row r="109">
      <c r="A109" s="5" t="inlineStr">
        <is>
          <t>KNA</t>
        </is>
      </c>
      <c r="B109" s="5" t="inlineStr">
        <is>
          <t>St. Kitts and Nevis</t>
        </is>
      </c>
      <c r="C109" s="5" t="inlineStr">
        <is>
          <t>LCN</t>
        </is>
      </c>
      <c r="D109" s="5" t="inlineStr">
        <is>
          <t>HIC</t>
        </is>
      </c>
      <c r="E109" s="5" t="inlineStr">
        <is>
          <t>Elasticities!118:138-141</t>
        </is>
      </c>
    </row>
    <row r="110">
      <c r="A110" s="5" t="inlineStr">
        <is>
          <t>KOR</t>
        </is>
      </c>
      <c r="B110" s="5" t="inlineStr">
        <is>
          <t>Korea</t>
        </is>
      </c>
      <c r="C110" s="5" t="inlineStr">
        <is>
          <t>EAS</t>
        </is>
      </c>
      <c r="D110" s="5" t="inlineStr">
        <is>
          <t>HIC</t>
        </is>
      </c>
      <c r="E110" s="5" t="inlineStr">
        <is>
          <t>Elasticities!119:138-141</t>
        </is>
      </c>
    </row>
    <row r="111">
      <c r="A111" s="5" t="inlineStr">
        <is>
          <t>KWT</t>
        </is>
      </c>
      <c r="B111" s="5" t="inlineStr">
        <is>
          <t>Kuwait</t>
        </is>
      </c>
      <c r="C111" s="5" t="inlineStr">
        <is>
          <t>MEA</t>
        </is>
      </c>
      <c r="D111" s="5" t="inlineStr">
        <is>
          <t>HIC</t>
        </is>
      </c>
      <c r="E111" s="5" t="inlineStr">
        <is>
          <t>Elasticities!120:138-141</t>
        </is>
      </c>
    </row>
    <row r="112">
      <c r="A112" s="5" t="inlineStr">
        <is>
          <t>LAO</t>
        </is>
      </c>
      <c r="B112" s="5" t="inlineStr">
        <is>
          <t>Lao P.D.R.</t>
        </is>
      </c>
      <c r="C112" s="5" t="inlineStr">
        <is>
          <t>EAS</t>
        </is>
      </c>
      <c r="D112" s="5" t="inlineStr">
        <is>
          <t>LMIC</t>
        </is>
      </c>
      <c r="E112" s="5" t="inlineStr">
        <is>
          <t>Elasticities!121:138-141</t>
        </is>
      </c>
    </row>
    <row r="113">
      <c r="A113" s="5" t="inlineStr">
        <is>
          <t>LBN</t>
        </is>
      </c>
      <c r="B113" s="5" t="inlineStr">
        <is>
          <t>Lebanon</t>
        </is>
      </c>
      <c r="C113" s="5" t="inlineStr">
        <is>
          <t>MEA</t>
        </is>
      </c>
      <c r="D113" s="5" t="inlineStr">
        <is>
          <t>UMIC</t>
        </is>
      </c>
      <c r="E113" s="5" t="inlineStr">
        <is>
          <t>Elasticities!122:138-141</t>
        </is>
      </c>
    </row>
    <row r="114">
      <c r="A114" s="5" t="inlineStr">
        <is>
          <t>LBR</t>
        </is>
      </c>
      <c r="B114" s="5" t="inlineStr">
        <is>
          <t>Liberia</t>
        </is>
      </c>
      <c r="C114" s="5" t="inlineStr">
        <is>
          <t>SSF</t>
        </is>
      </c>
      <c r="D114" s="5" t="inlineStr">
        <is>
          <t>LIC</t>
        </is>
      </c>
      <c r="E114" s="5" t="inlineStr">
        <is>
          <t>Elasticities!123:138-141</t>
        </is>
      </c>
    </row>
    <row r="115">
      <c r="A115" s="5" t="inlineStr">
        <is>
          <t>LBY</t>
        </is>
      </c>
      <c r="B115" s="5" t="inlineStr">
        <is>
          <t>Libya</t>
        </is>
      </c>
      <c r="C115" s="5" t="inlineStr">
        <is>
          <t>MEA</t>
        </is>
      </c>
      <c r="D115" s="5" t="inlineStr">
        <is>
          <t>UMIC</t>
        </is>
      </c>
      <c r="E115" s="5" t="inlineStr">
        <is>
          <t>Elasticities!124:138-141</t>
        </is>
      </c>
    </row>
    <row r="116">
      <c r="A116" s="5" t="inlineStr">
        <is>
          <t>LCA</t>
        </is>
      </c>
      <c r="B116" s="5" t="inlineStr">
        <is>
          <t>St. Lucia</t>
        </is>
      </c>
      <c r="C116" s="5" t="inlineStr">
        <is>
          <t>LCN</t>
        </is>
      </c>
      <c r="D116" s="5" t="inlineStr">
        <is>
          <t>UMIC</t>
        </is>
      </c>
      <c r="E116" s="5" t="inlineStr">
        <is>
          <t>Elasticities!125:138-141</t>
        </is>
      </c>
    </row>
    <row r="117">
      <c r="A117" s="5" t="inlineStr">
        <is>
          <t>LIE</t>
        </is>
      </c>
      <c r="B117" s="5" t="inlineStr">
        <is>
          <t>Liechtenstein</t>
        </is>
      </c>
      <c r="C117" s="5" t="inlineStr">
        <is>
          <t>ECS</t>
        </is>
      </c>
      <c r="D117" s="5" t="inlineStr">
        <is>
          <t>HIC</t>
        </is>
      </c>
      <c r="E117" s="5" t="inlineStr">
        <is>
          <t>Elasticities!126:138-141</t>
        </is>
      </c>
    </row>
    <row r="118">
      <c r="A118" s="5" t="inlineStr">
        <is>
          <t>LKA</t>
        </is>
      </c>
      <c r="B118" s="5" t="inlineStr">
        <is>
          <t>Sri Lanka</t>
        </is>
      </c>
      <c r="C118" s="5" t="inlineStr">
        <is>
          <t>SAS</t>
        </is>
      </c>
      <c r="D118" s="5" t="inlineStr">
        <is>
          <t>LMIC</t>
        </is>
      </c>
      <c r="E118" s="5" t="inlineStr">
        <is>
          <t>Elasticities!127:138-141</t>
        </is>
      </c>
    </row>
    <row r="119">
      <c r="A119" s="5" t="inlineStr">
        <is>
          <t>LSO</t>
        </is>
      </c>
      <c r="B119" s="5" t="inlineStr">
        <is>
          <t>Lesotho</t>
        </is>
      </c>
      <c r="C119" s="5" t="inlineStr">
        <is>
          <t>SSF</t>
        </is>
      </c>
      <c r="D119" s="5" t="inlineStr">
        <is>
          <t>LMIC</t>
        </is>
      </c>
      <c r="E119" s="5" t="inlineStr">
        <is>
          <t>Elasticities!128:138-141</t>
        </is>
      </c>
    </row>
    <row r="120">
      <c r="A120" s="5" t="inlineStr">
        <is>
          <t>LTU</t>
        </is>
      </c>
      <c r="B120" s="5" t="inlineStr">
        <is>
          <t>Lithuania</t>
        </is>
      </c>
      <c r="C120" s="5" t="inlineStr">
        <is>
          <t>ECS</t>
        </is>
      </c>
      <c r="D120" s="5" t="inlineStr">
        <is>
          <t>HIC</t>
        </is>
      </c>
      <c r="E120" s="5" t="inlineStr">
        <is>
          <t>Elasticities!129:138-141</t>
        </is>
      </c>
    </row>
    <row r="121">
      <c r="A121" s="5" t="inlineStr">
        <is>
          <t>LUX</t>
        </is>
      </c>
      <c r="B121" s="5" t="inlineStr">
        <is>
          <t>Luxembourg</t>
        </is>
      </c>
      <c r="C121" s="5" t="inlineStr">
        <is>
          <t>ECS</t>
        </is>
      </c>
      <c r="D121" s="5" t="inlineStr">
        <is>
          <t>HIC</t>
        </is>
      </c>
      <c r="E121" s="5" t="inlineStr">
        <is>
          <t>Elasticities!130:138-141</t>
        </is>
      </c>
    </row>
    <row r="122">
      <c r="A122" s="5" t="inlineStr">
        <is>
          <t>LVA</t>
        </is>
      </c>
      <c r="B122" s="5" t="inlineStr">
        <is>
          <t>Latvia</t>
        </is>
      </c>
      <c r="C122" s="5" t="inlineStr">
        <is>
          <t>ECS</t>
        </is>
      </c>
      <c r="D122" s="5" t="inlineStr">
        <is>
          <t>HIC</t>
        </is>
      </c>
      <c r="E122" s="5" t="inlineStr">
        <is>
          <t>Elasticities!131:138-141</t>
        </is>
      </c>
    </row>
    <row r="123">
      <c r="A123" s="5" t="inlineStr">
        <is>
          <t>MAC</t>
        </is>
      </c>
      <c r="B123" s="5" t="inlineStr">
        <is>
          <t>Macao SAR</t>
        </is>
      </c>
      <c r="C123" s="5" t="inlineStr">
        <is>
          <t>EAS</t>
        </is>
      </c>
      <c r="D123" s="5" t="inlineStr">
        <is>
          <t>HIC</t>
        </is>
      </c>
      <c r="E123" s="5" t="inlineStr">
        <is>
          <t>Elasticities!132:138-141</t>
        </is>
      </c>
    </row>
    <row r="124">
      <c r="A124" s="5" t="inlineStr">
        <is>
          <t>MAF</t>
        </is>
      </c>
      <c r="B124" s="5" t="inlineStr">
        <is>
          <t>St. Martin (French part)</t>
        </is>
      </c>
      <c r="C124" s="5" t="inlineStr">
        <is>
          <t>LCN</t>
        </is>
      </c>
      <c r="D124" s="5" t="inlineStr">
        <is>
          <t>HIC</t>
        </is>
      </c>
      <c r="E124" s="5" t="inlineStr">
        <is>
          <t>Elasticities!133:138-141</t>
        </is>
      </c>
    </row>
    <row r="125">
      <c r="A125" s="5" t="inlineStr">
        <is>
          <t>MAR</t>
        </is>
      </c>
      <c r="B125" s="5" t="inlineStr">
        <is>
          <t>Morocco</t>
        </is>
      </c>
      <c r="C125" s="5" t="inlineStr">
        <is>
          <t>MEA</t>
        </is>
      </c>
      <c r="D125" s="5" t="inlineStr">
        <is>
          <t>LMIC</t>
        </is>
      </c>
      <c r="E125" s="5" t="inlineStr">
        <is>
          <t>Elasticities!134:138-141</t>
        </is>
      </c>
    </row>
    <row r="126">
      <c r="A126" s="5" t="inlineStr">
        <is>
          <t>MCO</t>
        </is>
      </c>
      <c r="B126" s="5" t="inlineStr">
        <is>
          <t>Monaco</t>
        </is>
      </c>
      <c r="C126" s="5" t="inlineStr">
        <is>
          <t>ECS</t>
        </is>
      </c>
      <c r="D126" s="5" t="inlineStr">
        <is>
          <t>HIC</t>
        </is>
      </c>
      <c r="E126" s="5" t="inlineStr">
        <is>
          <t>Elasticities!135:138-141</t>
        </is>
      </c>
    </row>
    <row r="127">
      <c r="A127" s="5" t="inlineStr">
        <is>
          <t>MDA</t>
        </is>
      </c>
      <c r="B127" s="5" t="inlineStr">
        <is>
          <t>Moldova</t>
        </is>
      </c>
      <c r="C127" s="5" t="inlineStr">
        <is>
          <t>ECS</t>
        </is>
      </c>
      <c r="D127" s="5" t="inlineStr">
        <is>
          <t>LMIC</t>
        </is>
      </c>
      <c r="E127" s="5" t="inlineStr">
        <is>
          <t>Elasticities!136:138-141</t>
        </is>
      </c>
    </row>
    <row r="128">
      <c r="A128" s="5" t="inlineStr">
        <is>
          <t>MDG</t>
        </is>
      </c>
      <c r="B128" s="5" t="inlineStr">
        <is>
          <t>Madagascar</t>
        </is>
      </c>
      <c r="C128" s="5" t="inlineStr">
        <is>
          <t>SSF</t>
        </is>
      </c>
      <c r="D128" s="5" t="inlineStr">
        <is>
          <t>LIC</t>
        </is>
      </c>
      <c r="E128" s="5" t="inlineStr">
        <is>
          <t>Elasticities!137:138-141</t>
        </is>
      </c>
    </row>
    <row r="129">
      <c r="A129" s="5" t="inlineStr">
        <is>
          <t>MDV</t>
        </is>
      </c>
      <c r="B129" s="5" t="inlineStr">
        <is>
          <t>Maldives</t>
        </is>
      </c>
      <c r="C129" s="5" t="inlineStr">
        <is>
          <t>SAS</t>
        </is>
      </c>
      <c r="D129" s="5" t="inlineStr">
        <is>
          <t>UMIC</t>
        </is>
      </c>
      <c r="E129" s="5" t="inlineStr">
        <is>
          <t>Elasticities!138:138-141</t>
        </is>
      </c>
    </row>
    <row r="130">
      <c r="A130" s="5" t="inlineStr">
        <is>
          <t>MEX</t>
        </is>
      </c>
      <c r="B130" s="5" t="inlineStr">
        <is>
          <t>Mexico</t>
        </is>
      </c>
      <c r="C130" s="5" t="inlineStr">
        <is>
          <t>LCN</t>
        </is>
      </c>
      <c r="D130" s="5" t="inlineStr">
        <is>
          <t>UMIC</t>
        </is>
      </c>
      <c r="E130" s="5" t="inlineStr">
        <is>
          <t>Elasticities!139:138-141</t>
        </is>
      </c>
    </row>
    <row r="131">
      <c r="A131" s="5" t="inlineStr">
        <is>
          <t>MHL</t>
        </is>
      </c>
      <c r="B131" s="5" t="inlineStr">
        <is>
          <t>Marshall Islands</t>
        </is>
      </c>
      <c r="C131" s="5" t="inlineStr">
        <is>
          <t>EAS</t>
        </is>
      </c>
      <c r="D131" s="5" t="inlineStr">
        <is>
          <t>UMIC</t>
        </is>
      </c>
      <c r="E131" s="5" t="inlineStr">
        <is>
          <t>Elasticities!140:138-141</t>
        </is>
      </c>
    </row>
    <row r="132">
      <c r="A132" s="5" t="inlineStr">
        <is>
          <t>MKD</t>
        </is>
      </c>
      <c r="B132" s="5" t="inlineStr">
        <is>
          <t>North Macedonia</t>
        </is>
      </c>
      <c r="C132" s="5" t="inlineStr">
        <is>
          <t>ECS</t>
        </is>
      </c>
      <c r="D132" s="5" t="inlineStr">
        <is>
          <t>UMIC</t>
        </is>
      </c>
      <c r="E132" s="5" t="inlineStr">
        <is>
          <t>Elasticities!141:138-141</t>
        </is>
      </c>
    </row>
    <row r="133">
      <c r="A133" s="5" t="inlineStr">
        <is>
          <t>MLI</t>
        </is>
      </c>
      <c r="B133" s="5" t="inlineStr">
        <is>
          <t>Mali</t>
        </is>
      </c>
      <c r="C133" s="5" t="inlineStr">
        <is>
          <t>SSF</t>
        </is>
      </c>
      <c r="D133" s="5" t="inlineStr">
        <is>
          <t>LIC</t>
        </is>
      </c>
      <c r="E133" s="5" t="inlineStr">
        <is>
          <t>Elasticities!142:138-141</t>
        </is>
      </c>
    </row>
    <row r="134">
      <c r="A134" s="5" t="inlineStr">
        <is>
          <t>MLT</t>
        </is>
      </c>
      <c r="B134" s="5" t="inlineStr">
        <is>
          <t>Malta</t>
        </is>
      </c>
      <c r="C134" s="5" t="inlineStr">
        <is>
          <t>MEA</t>
        </is>
      </c>
      <c r="D134" s="5" t="inlineStr">
        <is>
          <t>HIC</t>
        </is>
      </c>
      <c r="E134" s="5" t="inlineStr">
        <is>
          <t>Elasticities!143:138-141</t>
        </is>
      </c>
    </row>
    <row r="135">
      <c r="A135" s="5" t="inlineStr">
        <is>
          <t>MMR</t>
        </is>
      </c>
      <c r="B135" s="5" t="inlineStr">
        <is>
          <t>Myanmar</t>
        </is>
      </c>
      <c r="C135" s="5" t="inlineStr">
        <is>
          <t>EAS</t>
        </is>
      </c>
      <c r="D135" s="5" t="inlineStr">
        <is>
          <t>LMIC</t>
        </is>
      </c>
      <c r="E135" s="5" t="inlineStr">
        <is>
          <t>Elasticities!144:138-141</t>
        </is>
      </c>
    </row>
    <row r="136">
      <c r="A136" s="5" t="inlineStr">
        <is>
          <t>MNE</t>
        </is>
      </c>
      <c r="B136" s="5" t="inlineStr">
        <is>
          <t>Montenegro, Rep. of</t>
        </is>
      </c>
      <c r="C136" s="5" t="inlineStr">
        <is>
          <t>ECS</t>
        </is>
      </c>
      <c r="D136" s="5" t="inlineStr">
        <is>
          <t>UMIC</t>
        </is>
      </c>
      <c r="E136" s="5" t="inlineStr">
        <is>
          <t>Elasticities!145:138-141</t>
        </is>
      </c>
    </row>
    <row r="137">
      <c r="A137" s="5" t="inlineStr">
        <is>
          <t>MNG</t>
        </is>
      </c>
      <c r="B137" s="5" t="inlineStr">
        <is>
          <t>Mongolia</t>
        </is>
      </c>
      <c r="C137" s="5" t="inlineStr">
        <is>
          <t>EAS</t>
        </is>
      </c>
      <c r="D137" s="5" t="inlineStr">
        <is>
          <t>LMIC</t>
        </is>
      </c>
      <c r="E137" s="5" t="inlineStr">
        <is>
          <t>Elasticities!146:138-141</t>
        </is>
      </c>
    </row>
    <row r="138">
      <c r="A138" s="5" t="inlineStr">
        <is>
          <t>MNP</t>
        </is>
      </c>
      <c r="B138" s="5" t="inlineStr">
        <is>
          <t>Northern Mariana Islands</t>
        </is>
      </c>
      <c r="C138" s="5" t="inlineStr">
        <is>
          <t>EAS</t>
        </is>
      </c>
      <c r="D138" s="5" t="inlineStr">
        <is>
          <t>HIC</t>
        </is>
      </c>
      <c r="E138" s="5" t="inlineStr">
        <is>
          <t>Elasticities!147:138-141</t>
        </is>
      </c>
    </row>
    <row r="139">
      <c r="A139" s="5" t="inlineStr">
        <is>
          <t>MOZ</t>
        </is>
      </c>
      <c r="B139" s="5" t="inlineStr">
        <is>
          <t>Mozambique</t>
        </is>
      </c>
      <c r="C139" s="5" t="inlineStr">
        <is>
          <t>SSF</t>
        </is>
      </c>
      <c r="D139" s="5" t="inlineStr">
        <is>
          <t>LIC</t>
        </is>
      </c>
      <c r="E139" s="5" t="inlineStr">
        <is>
          <t>Elasticities!148:138-141</t>
        </is>
      </c>
    </row>
    <row r="140">
      <c r="A140" s="5" t="inlineStr">
        <is>
          <t>MRT</t>
        </is>
      </c>
      <c r="B140" s="5" t="inlineStr">
        <is>
          <t>Mauritania</t>
        </is>
      </c>
      <c r="C140" s="5" t="inlineStr">
        <is>
          <t>SSF</t>
        </is>
      </c>
      <c r="D140" s="5" t="inlineStr">
        <is>
          <t>LMIC</t>
        </is>
      </c>
      <c r="E140" s="5" t="inlineStr">
        <is>
          <t>Elasticities!149:138-141</t>
        </is>
      </c>
    </row>
    <row r="141">
      <c r="A141" s="5" t="inlineStr">
        <is>
          <t>MUS</t>
        </is>
      </c>
      <c r="B141" s="5" t="inlineStr">
        <is>
          <t>Mauritius</t>
        </is>
      </c>
      <c r="C141" s="5" t="inlineStr">
        <is>
          <t>SSF</t>
        </is>
      </c>
      <c r="D141" s="5" t="inlineStr">
        <is>
          <t>UMIC</t>
        </is>
      </c>
      <c r="E141" s="5" t="inlineStr">
        <is>
          <t>Elasticities!150:138-141</t>
        </is>
      </c>
    </row>
    <row r="142">
      <c r="A142" s="5" t="inlineStr">
        <is>
          <t>MWI</t>
        </is>
      </c>
      <c r="B142" s="5" t="inlineStr">
        <is>
          <t>Malawi</t>
        </is>
      </c>
      <c r="C142" s="5" t="inlineStr">
        <is>
          <t>SSF</t>
        </is>
      </c>
      <c r="D142" s="5" t="inlineStr">
        <is>
          <t>LIC</t>
        </is>
      </c>
      <c r="E142" s="5" t="inlineStr">
        <is>
          <t>Elasticities!151:138-141</t>
        </is>
      </c>
    </row>
    <row r="143">
      <c r="A143" s="5" t="inlineStr">
        <is>
          <t>MYS</t>
        </is>
      </c>
      <c r="B143" s="5" t="inlineStr">
        <is>
          <t>Malaysia</t>
        </is>
      </c>
      <c r="C143" s="5" t="inlineStr">
        <is>
          <t>EAS</t>
        </is>
      </c>
      <c r="D143" s="5" t="inlineStr">
        <is>
          <t>UMIC</t>
        </is>
      </c>
      <c r="E143" s="5" t="inlineStr">
        <is>
          <t>Elasticities!152:138-141</t>
        </is>
      </c>
    </row>
    <row r="144">
      <c r="A144" s="5" t="inlineStr">
        <is>
          <t>NAM</t>
        </is>
      </c>
      <c r="B144" s="5" t="inlineStr">
        <is>
          <t>Namibia</t>
        </is>
      </c>
      <c r="C144" s="5" t="inlineStr">
        <is>
          <t>SSF</t>
        </is>
      </c>
      <c r="D144" s="5" t="inlineStr">
        <is>
          <t>UMIC</t>
        </is>
      </c>
      <c r="E144" s="5" t="inlineStr">
        <is>
          <t>Elasticities!153:138-141</t>
        </is>
      </c>
    </row>
    <row r="145">
      <c r="A145" s="5" t="inlineStr">
        <is>
          <t>NCL</t>
        </is>
      </c>
      <c r="B145" s="5" t="inlineStr">
        <is>
          <t>New Caledonia</t>
        </is>
      </c>
      <c r="C145" s="5" t="inlineStr">
        <is>
          <t>EAS</t>
        </is>
      </c>
      <c r="D145" s="5" t="inlineStr">
        <is>
          <t>HIC</t>
        </is>
      </c>
      <c r="E145" s="5" t="inlineStr">
        <is>
          <t>Elasticities!154:138-141</t>
        </is>
      </c>
    </row>
    <row r="146">
      <c r="A146" s="5" t="inlineStr">
        <is>
          <t>NER</t>
        </is>
      </c>
      <c r="B146" s="5" t="inlineStr">
        <is>
          <t>Niger</t>
        </is>
      </c>
      <c r="C146" s="5" t="inlineStr">
        <is>
          <t>SSF</t>
        </is>
      </c>
      <c r="D146" s="5" t="inlineStr">
        <is>
          <t>LIC</t>
        </is>
      </c>
      <c r="E146" s="5" t="inlineStr">
        <is>
          <t>Elasticities!155:138-141</t>
        </is>
      </c>
    </row>
    <row r="147">
      <c r="A147" s="5" t="inlineStr">
        <is>
          <t>NGA</t>
        </is>
      </c>
      <c r="B147" s="5" t="inlineStr">
        <is>
          <t>Nigeria</t>
        </is>
      </c>
      <c r="C147" s="5" t="inlineStr">
        <is>
          <t>SSF</t>
        </is>
      </c>
      <c r="D147" s="5" t="inlineStr">
        <is>
          <t>LMIC</t>
        </is>
      </c>
      <c r="E147" s="5" t="inlineStr">
        <is>
          <t>Elasticities!156:138-141</t>
        </is>
      </c>
    </row>
    <row r="148">
      <c r="A148" s="5" t="inlineStr">
        <is>
          <t>NIC</t>
        </is>
      </c>
      <c r="B148" s="5" t="inlineStr">
        <is>
          <t>Nicaragua</t>
        </is>
      </c>
      <c r="C148" s="5" t="inlineStr">
        <is>
          <t>LCN</t>
        </is>
      </c>
      <c r="D148" s="5" t="inlineStr">
        <is>
          <t>LMIC</t>
        </is>
      </c>
      <c r="E148" s="5" t="inlineStr">
        <is>
          <t>Elasticities!157:138-141</t>
        </is>
      </c>
    </row>
    <row r="149">
      <c r="A149" s="5" t="inlineStr">
        <is>
          <t>NLD</t>
        </is>
      </c>
      <c r="B149" s="5" t="inlineStr">
        <is>
          <t>Netherlands</t>
        </is>
      </c>
      <c r="C149" s="5" t="inlineStr">
        <is>
          <t>ECS</t>
        </is>
      </c>
      <c r="D149" s="5" t="inlineStr">
        <is>
          <t>HIC</t>
        </is>
      </c>
      <c r="E149" s="5" t="inlineStr">
        <is>
          <t>Elasticities!158:138-141</t>
        </is>
      </c>
    </row>
    <row r="150">
      <c r="A150" s="5" t="inlineStr">
        <is>
          <t>NOR</t>
        </is>
      </c>
      <c r="B150" s="5" t="inlineStr">
        <is>
          <t>Norway</t>
        </is>
      </c>
      <c r="C150" s="5" t="inlineStr">
        <is>
          <t>ECS</t>
        </is>
      </c>
      <c r="D150" s="5" t="inlineStr">
        <is>
          <t>HIC</t>
        </is>
      </c>
      <c r="E150" s="5" t="inlineStr">
        <is>
          <t>Elasticities!159:138-141</t>
        </is>
      </c>
    </row>
    <row r="151">
      <c r="A151" s="5" t="inlineStr">
        <is>
          <t>NPL</t>
        </is>
      </c>
      <c r="B151" s="5" t="inlineStr">
        <is>
          <t>Nepal</t>
        </is>
      </c>
      <c r="C151" s="5" t="inlineStr">
        <is>
          <t>SAS</t>
        </is>
      </c>
      <c r="D151" s="5" t="inlineStr">
        <is>
          <t>LIC</t>
        </is>
      </c>
      <c r="E151" s="5" t="inlineStr">
        <is>
          <t>Elasticities!160:138-141</t>
        </is>
      </c>
    </row>
    <row r="152">
      <c r="A152" s="5" t="inlineStr">
        <is>
          <t>NRU</t>
        </is>
      </c>
      <c r="B152" s="5" t="inlineStr">
        <is>
          <t>Nauru</t>
        </is>
      </c>
      <c r="C152" s="5" t="inlineStr">
        <is>
          <t>EAS</t>
        </is>
      </c>
      <c r="D152" s="5" t="inlineStr">
        <is>
          <t>UMIC</t>
        </is>
      </c>
      <c r="E152" s="5" t="inlineStr">
        <is>
          <t>Elasticities!161:138-141</t>
        </is>
      </c>
    </row>
    <row r="153">
      <c r="A153" s="5" t="inlineStr">
        <is>
          <t>NZL</t>
        </is>
      </c>
      <c r="B153" s="5" t="inlineStr">
        <is>
          <t>New Zealand</t>
        </is>
      </c>
      <c r="C153" s="5" t="inlineStr">
        <is>
          <t>EAS</t>
        </is>
      </c>
      <c r="D153" s="5" t="inlineStr">
        <is>
          <t>HIC</t>
        </is>
      </c>
      <c r="E153" s="5" t="inlineStr">
        <is>
          <t>Elasticities!162:138-141</t>
        </is>
      </c>
    </row>
    <row r="154">
      <c r="A154" s="5" t="inlineStr">
        <is>
          <t>OMN</t>
        </is>
      </c>
      <c r="B154" s="5" t="inlineStr">
        <is>
          <t>Oman</t>
        </is>
      </c>
      <c r="C154" s="5" t="inlineStr">
        <is>
          <t>MEA</t>
        </is>
      </c>
      <c r="D154" s="5" t="inlineStr">
        <is>
          <t>HIC</t>
        </is>
      </c>
      <c r="E154" s="5" t="inlineStr">
        <is>
          <t>Elasticities!163:138-141</t>
        </is>
      </c>
    </row>
    <row r="155">
      <c r="A155" s="5" t="inlineStr">
        <is>
          <t>PAK</t>
        </is>
      </c>
      <c r="B155" s="5" t="inlineStr">
        <is>
          <t>Pakistan</t>
        </is>
      </c>
      <c r="C155" s="5" t="inlineStr">
        <is>
          <t>SAS</t>
        </is>
      </c>
      <c r="D155" s="5" t="inlineStr">
        <is>
          <t>LMIC</t>
        </is>
      </c>
      <c r="E155" s="5" t="inlineStr">
        <is>
          <t>Elasticities!164:138-141</t>
        </is>
      </c>
    </row>
    <row r="156">
      <c r="A156" s="5" t="inlineStr">
        <is>
          <t>PAN</t>
        </is>
      </c>
      <c r="B156" s="5" t="inlineStr">
        <is>
          <t>Panama</t>
        </is>
      </c>
      <c r="C156" s="5" t="inlineStr">
        <is>
          <t>LCN</t>
        </is>
      </c>
      <c r="D156" s="5" t="inlineStr">
        <is>
          <t>HIC</t>
        </is>
      </c>
      <c r="E156" s="5" t="inlineStr">
        <is>
          <t>Elasticities!165:138-141</t>
        </is>
      </c>
    </row>
    <row r="157">
      <c r="A157" s="5" t="inlineStr">
        <is>
          <t>PER</t>
        </is>
      </c>
      <c r="B157" s="5" t="inlineStr">
        <is>
          <t>Peru</t>
        </is>
      </c>
      <c r="C157" s="5" t="inlineStr">
        <is>
          <t>LCN</t>
        </is>
      </c>
      <c r="D157" s="5" t="inlineStr">
        <is>
          <t>UMIC</t>
        </is>
      </c>
      <c r="E157" s="5" t="inlineStr">
        <is>
          <t>Elasticities!166:138-141</t>
        </is>
      </c>
    </row>
    <row r="158">
      <c r="A158" s="5" t="inlineStr">
        <is>
          <t>PHL</t>
        </is>
      </c>
      <c r="B158" s="5" t="inlineStr">
        <is>
          <t>Philippines</t>
        </is>
      </c>
      <c r="C158" s="5" t="inlineStr">
        <is>
          <t>EAS</t>
        </is>
      </c>
      <c r="D158" s="5" t="inlineStr">
        <is>
          <t>LMIC</t>
        </is>
      </c>
      <c r="E158" s="5" t="inlineStr">
        <is>
          <t>Elasticities!167:138-141</t>
        </is>
      </c>
    </row>
    <row r="159">
      <c r="A159" s="5" t="inlineStr">
        <is>
          <t>PLW</t>
        </is>
      </c>
      <c r="B159" s="5" t="inlineStr">
        <is>
          <t>Palau</t>
        </is>
      </c>
      <c r="C159" s="5" t="inlineStr">
        <is>
          <t>EAS</t>
        </is>
      </c>
      <c r="D159" s="5" t="inlineStr">
        <is>
          <t>HIC</t>
        </is>
      </c>
      <c r="E159" s="5" t="inlineStr">
        <is>
          <t>Elasticities!168:138-141</t>
        </is>
      </c>
    </row>
    <row r="160">
      <c r="A160" s="5" t="inlineStr">
        <is>
          <t>PNG</t>
        </is>
      </c>
      <c r="B160" s="5" t="inlineStr">
        <is>
          <t>Papua New Guinea</t>
        </is>
      </c>
      <c r="C160" s="5" t="inlineStr">
        <is>
          <t>EAS</t>
        </is>
      </c>
      <c r="D160" s="5" t="inlineStr">
        <is>
          <t>LMIC</t>
        </is>
      </c>
      <c r="E160" s="5" t="inlineStr">
        <is>
          <t>Elasticities!169:138-141</t>
        </is>
      </c>
    </row>
    <row r="161">
      <c r="A161" s="5" t="inlineStr">
        <is>
          <t>POL</t>
        </is>
      </c>
      <c r="B161" s="5" t="inlineStr">
        <is>
          <t>Poland</t>
        </is>
      </c>
      <c r="C161" s="5" t="inlineStr">
        <is>
          <t>ECS</t>
        </is>
      </c>
      <c r="D161" s="5" t="inlineStr">
        <is>
          <t>HIC</t>
        </is>
      </c>
      <c r="E161" s="5" t="inlineStr">
        <is>
          <t>Elasticities!170:138-141</t>
        </is>
      </c>
    </row>
    <row r="162">
      <c r="A162" s="5" t="inlineStr">
        <is>
          <t>PRI</t>
        </is>
      </c>
      <c r="B162" s="5" t="inlineStr">
        <is>
          <t>Puerto Rico</t>
        </is>
      </c>
      <c r="C162" s="5" t="inlineStr">
        <is>
          <t>LCN</t>
        </is>
      </c>
      <c r="D162" s="5" t="inlineStr">
        <is>
          <t>HIC</t>
        </is>
      </c>
      <c r="E162" s="5" t="inlineStr">
        <is>
          <t>Elasticities!171:138-141</t>
        </is>
      </c>
    </row>
    <row r="163">
      <c r="A163" s="5" t="inlineStr">
        <is>
          <t>PRK</t>
        </is>
      </c>
      <c r="B163" s="5" t="inlineStr">
        <is>
          <t>Korea, Dem. People's Rep.</t>
        </is>
      </c>
      <c r="C163" s="5" t="inlineStr">
        <is>
          <t>EAS</t>
        </is>
      </c>
      <c r="D163" s="5" t="inlineStr">
        <is>
          <t>LIC</t>
        </is>
      </c>
      <c r="E163" s="5" t="inlineStr">
        <is>
          <t>Elasticities!172:138-141</t>
        </is>
      </c>
    </row>
    <row r="164">
      <c r="A164" s="5" t="inlineStr">
        <is>
          <t>PRT</t>
        </is>
      </c>
      <c r="B164" s="5" t="inlineStr">
        <is>
          <t>Portugal</t>
        </is>
      </c>
      <c r="C164" s="5" t="inlineStr">
        <is>
          <t>ECS</t>
        </is>
      </c>
      <c r="D164" s="5" t="inlineStr">
        <is>
          <t>HIC</t>
        </is>
      </c>
      <c r="E164" s="5" t="inlineStr">
        <is>
          <t>Elasticities!173:138-141</t>
        </is>
      </c>
    </row>
    <row r="165">
      <c r="A165" s="5" t="inlineStr">
        <is>
          <t>PRY</t>
        </is>
      </c>
      <c r="B165" s="5" t="inlineStr">
        <is>
          <t>Paraguay</t>
        </is>
      </c>
      <c r="C165" s="5" t="inlineStr">
        <is>
          <t>LCN</t>
        </is>
      </c>
      <c r="D165" s="5" t="inlineStr">
        <is>
          <t>UMIC</t>
        </is>
      </c>
      <c r="E165" s="5" t="inlineStr">
        <is>
          <t>Elasticities!174:138-141</t>
        </is>
      </c>
    </row>
    <row r="166">
      <c r="A166" s="5" t="inlineStr">
        <is>
          <t>PSE</t>
        </is>
      </c>
      <c r="B166" s="5" t="inlineStr">
        <is>
          <t>West Bank and Gaza</t>
        </is>
      </c>
      <c r="C166" s="5" t="inlineStr">
        <is>
          <t>MEA</t>
        </is>
      </c>
      <c r="D166" s="5" t="inlineStr">
        <is>
          <t>LMIC</t>
        </is>
      </c>
      <c r="E166" s="5" t="inlineStr">
        <is>
          <t>Elasticities!175:138-141</t>
        </is>
      </c>
    </row>
    <row r="167">
      <c r="A167" s="5" t="inlineStr">
        <is>
          <t>PYF</t>
        </is>
      </c>
      <c r="B167" s="5" t="inlineStr">
        <is>
          <t>French Polynesia</t>
        </is>
      </c>
      <c r="C167" s="5" t="inlineStr">
        <is>
          <t>EAS</t>
        </is>
      </c>
      <c r="D167" s="5" t="inlineStr">
        <is>
          <t>HIC</t>
        </is>
      </c>
      <c r="E167" s="5" t="inlineStr">
        <is>
          <t>Elasticities!176:138-141</t>
        </is>
      </c>
    </row>
    <row r="168">
      <c r="A168" s="5" t="inlineStr">
        <is>
          <t>QAT</t>
        </is>
      </c>
      <c r="B168" s="5" t="inlineStr">
        <is>
          <t>Qatar</t>
        </is>
      </c>
      <c r="C168" s="5" t="inlineStr">
        <is>
          <t>MEA</t>
        </is>
      </c>
      <c r="D168" s="5" t="inlineStr">
        <is>
          <t>HIC</t>
        </is>
      </c>
      <c r="E168" s="5" t="inlineStr">
        <is>
          <t>Elasticities!177:138-141</t>
        </is>
      </c>
    </row>
    <row r="169">
      <c r="A169" s="5" t="inlineStr">
        <is>
          <t>ROU</t>
        </is>
      </c>
      <c r="B169" s="5" t="inlineStr">
        <is>
          <t>Romania</t>
        </is>
      </c>
      <c r="C169" s="5" t="inlineStr">
        <is>
          <t>ECS</t>
        </is>
      </c>
      <c r="D169" s="5" t="inlineStr">
        <is>
          <t>UMIC</t>
        </is>
      </c>
      <c r="E169" s="5" t="inlineStr">
        <is>
          <t>Elasticities!178:138-141</t>
        </is>
      </c>
    </row>
    <row r="170">
      <c r="A170" s="5" t="inlineStr">
        <is>
          <t>RUS</t>
        </is>
      </c>
      <c r="B170" s="5" t="inlineStr">
        <is>
          <t>Russia</t>
        </is>
      </c>
      <c r="C170" s="5" t="inlineStr">
        <is>
          <t>ECS</t>
        </is>
      </c>
      <c r="D170" s="5" t="inlineStr">
        <is>
          <t>UMIC</t>
        </is>
      </c>
      <c r="E170" s="5" t="inlineStr">
        <is>
          <t>Elasticities!179:138-141</t>
        </is>
      </c>
    </row>
    <row r="171">
      <c r="A171" s="5" t="inlineStr">
        <is>
          <t>RWA</t>
        </is>
      </c>
      <c r="B171" s="5" t="inlineStr">
        <is>
          <t>Rwanda</t>
        </is>
      </c>
      <c r="C171" s="5" t="inlineStr">
        <is>
          <t>SSF</t>
        </is>
      </c>
      <c r="D171" s="5" t="inlineStr">
        <is>
          <t>LIC</t>
        </is>
      </c>
      <c r="E171" s="5" t="inlineStr">
        <is>
          <t>Elasticities!180:138-141</t>
        </is>
      </c>
    </row>
    <row r="172">
      <c r="A172" s="5" t="inlineStr">
        <is>
          <t>SAU</t>
        </is>
      </c>
      <c r="B172" s="5" t="inlineStr">
        <is>
          <t>Saudi Arabia</t>
        </is>
      </c>
      <c r="C172" s="5" t="inlineStr">
        <is>
          <t>MEA</t>
        </is>
      </c>
      <c r="D172" s="5" t="inlineStr">
        <is>
          <t>HIC</t>
        </is>
      </c>
      <c r="E172" s="5" t="inlineStr">
        <is>
          <t>Elasticities!181:138-141</t>
        </is>
      </c>
    </row>
    <row r="173">
      <c r="A173" s="5" t="inlineStr">
        <is>
          <t>SDN</t>
        </is>
      </c>
      <c r="B173" s="5" t="inlineStr">
        <is>
          <t>Sudan</t>
        </is>
      </c>
      <c r="C173" s="5" t="inlineStr">
        <is>
          <t>SSF</t>
        </is>
      </c>
      <c r="D173" s="5" t="inlineStr">
        <is>
          <t>LMIC</t>
        </is>
      </c>
      <c r="E173" s="5" t="inlineStr">
        <is>
          <t>Elasticities!182:138-141</t>
        </is>
      </c>
    </row>
    <row r="174">
      <c r="A174" s="5" t="inlineStr">
        <is>
          <t>SEN</t>
        </is>
      </c>
      <c r="B174" s="5" t="inlineStr">
        <is>
          <t>Senegal</t>
        </is>
      </c>
      <c r="C174" s="5" t="inlineStr">
        <is>
          <t>SSF</t>
        </is>
      </c>
      <c r="D174" s="5" t="inlineStr">
        <is>
          <t>LIC</t>
        </is>
      </c>
      <c r="E174" s="5" t="inlineStr">
        <is>
          <t>Elasticities!183:138-141</t>
        </is>
      </c>
    </row>
    <row r="175">
      <c r="A175" s="5" t="inlineStr">
        <is>
          <t>SGP</t>
        </is>
      </c>
      <c r="B175" s="5" t="inlineStr">
        <is>
          <t>Singapore</t>
        </is>
      </c>
      <c r="C175" s="5" t="inlineStr">
        <is>
          <t>EAS</t>
        </is>
      </c>
      <c r="D175" s="5" t="inlineStr">
        <is>
          <t>HIC</t>
        </is>
      </c>
      <c r="E175" s="5" t="inlineStr">
        <is>
          <t>Elasticities!184:138-141</t>
        </is>
      </c>
    </row>
    <row r="176">
      <c r="A176" s="5" t="inlineStr">
        <is>
          <t>SLB</t>
        </is>
      </c>
      <c r="B176" s="5" t="inlineStr">
        <is>
          <t>Solomon Islands</t>
        </is>
      </c>
      <c r="C176" s="5" t="inlineStr">
        <is>
          <t>EAS</t>
        </is>
      </c>
      <c r="D176" s="5" t="inlineStr">
        <is>
          <t>LMIC</t>
        </is>
      </c>
      <c r="E176" s="5" t="inlineStr">
        <is>
          <t>Elasticities!185:138-141</t>
        </is>
      </c>
    </row>
    <row r="177">
      <c r="A177" s="5" t="inlineStr">
        <is>
          <t>SLE</t>
        </is>
      </c>
      <c r="B177" s="5" t="inlineStr">
        <is>
          <t>Sierra Leone</t>
        </is>
      </c>
      <c r="C177" s="5" t="inlineStr">
        <is>
          <t>SSF</t>
        </is>
      </c>
      <c r="D177" s="5" t="inlineStr">
        <is>
          <t>LIC</t>
        </is>
      </c>
      <c r="E177" s="5" t="inlineStr">
        <is>
          <t>Elasticities!186:138-141</t>
        </is>
      </c>
    </row>
    <row r="178">
      <c r="A178" s="5" t="inlineStr">
        <is>
          <t>SLV</t>
        </is>
      </c>
      <c r="B178" s="5" t="inlineStr">
        <is>
          <t>El Salvador</t>
        </is>
      </c>
      <c r="C178" s="5" t="inlineStr">
        <is>
          <t>LCN</t>
        </is>
      </c>
      <c r="D178" s="5" t="inlineStr">
        <is>
          <t>LMIC</t>
        </is>
      </c>
      <c r="E178" s="5" t="inlineStr">
        <is>
          <t>Elasticities!187:138-141</t>
        </is>
      </c>
    </row>
    <row r="179">
      <c r="A179" s="5" t="inlineStr">
        <is>
          <t>SMR</t>
        </is>
      </c>
      <c r="B179" s="5" t="inlineStr">
        <is>
          <t>San Marino</t>
        </is>
      </c>
      <c r="C179" s="5" t="inlineStr">
        <is>
          <t>ECS</t>
        </is>
      </c>
      <c r="D179" s="5" t="inlineStr">
        <is>
          <t>HIC</t>
        </is>
      </c>
      <c r="E179" s="5" t="inlineStr">
        <is>
          <t>Elasticities!188:138-141</t>
        </is>
      </c>
    </row>
    <row r="180">
      <c r="A180" s="5" t="inlineStr">
        <is>
          <t>SOM</t>
        </is>
      </c>
      <c r="B180" s="5" t="inlineStr">
        <is>
          <t>Somalia</t>
        </is>
      </c>
      <c r="C180" s="5" t="inlineStr">
        <is>
          <t>SSF</t>
        </is>
      </c>
      <c r="D180" s="5" t="inlineStr">
        <is>
          <t>LIC</t>
        </is>
      </c>
      <c r="E180" s="5" t="inlineStr">
        <is>
          <t>Elasticities!189:138-141</t>
        </is>
      </c>
    </row>
    <row r="181">
      <c r="A181" s="5" t="inlineStr">
        <is>
          <t>SRB</t>
        </is>
      </c>
      <c r="B181" s="5" t="inlineStr">
        <is>
          <t>Serbia</t>
        </is>
      </c>
      <c r="C181" s="5" t="inlineStr">
        <is>
          <t>ECS</t>
        </is>
      </c>
      <c r="D181" s="5" t="inlineStr">
        <is>
          <t>UMIC</t>
        </is>
      </c>
      <c r="E181" s="5" t="inlineStr">
        <is>
          <t>Elasticities!190:138-141</t>
        </is>
      </c>
    </row>
    <row r="182">
      <c r="A182" s="5" t="inlineStr">
        <is>
          <t>SSD</t>
        </is>
      </c>
      <c r="B182" s="5" t="inlineStr">
        <is>
          <t>South Sudan</t>
        </is>
      </c>
      <c r="C182" s="5" t="inlineStr">
        <is>
          <t>SSF</t>
        </is>
      </c>
      <c r="D182" s="5" t="inlineStr">
        <is>
          <t>LIC</t>
        </is>
      </c>
      <c r="E182" s="5" t="inlineStr">
        <is>
          <t>Elasticities!191:138-141</t>
        </is>
      </c>
    </row>
    <row r="183">
      <c r="A183" s="5" t="inlineStr">
        <is>
          <t>SSF</t>
        </is>
      </c>
      <c r="B183" s="5" t="inlineStr">
        <is>
          <t>Sub-Saharan Africa</t>
        </is>
      </c>
      <c r="C183" s="5" t="inlineStr">
        <is>
          <t>SSF</t>
        </is>
      </c>
      <c r="D183" s="5" t="inlineStr">
        <is>
          <t>N/A</t>
        </is>
      </c>
      <c r="E183" s="5" t="inlineStr">
        <is>
          <t>Elasticities!192:138-141</t>
        </is>
      </c>
    </row>
    <row r="184">
      <c r="A184" s="5" t="inlineStr">
        <is>
          <t>STP</t>
        </is>
      </c>
      <c r="B184" s="5" t="inlineStr">
        <is>
          <t>São Tomé and Príncipe</t>
        </is>
      </c>
      <c r="C184" s="5" t="inlineStr">
        <is>
          <t>SSF</t>
        </is>
      </c>
      <c r="D184" s="5" t="inlineStr">
        <is>
          <t>LMIC</t>
        </is>
      </c>
      <c r="E184" s="5" t="inlineStr">
        <is>
          <t>Elasticities!193:138-141</t>
        </is>
      </c>
    </row>
    <row r="185">
      <c r="A185" s="5" t="inlineStr">
        <is>
          <t>SUR</t>
        </is>
      </c>
      <c r="B185" s="5" t="inlineStr">
        <is>
          <t>Suriname</t>
        </is>
      </c>
      <c r="C185" s="5" t="inlineStr">
        <is>
          <t>LCN</t>
        </is>
      </c>
      <c r="D185" s="5" t="inlineStr">
        <is>
          <t>UMIC</t>
        </is>
      </c>
      <c r="E185" s="5" t="inlineStr">
        <is>
          <t>Elasticities!194:138-141</t>
        </is>
      </c>
    </row>
    <row r="186">
      <c r="A186" s="5" t="inlineStr">
        <is>
          <t>SVK</t>
        </is>
      </c>
      <c r="B186" s="5" t="inlineStr">
        <is>
          <t>Slovak Republic</t>
        </is>
      </c>
      <c r="C186" s="5" t="inlineStr">
        <is>
          <t>ECS</t>
        </is>
      </c>
      <c r="D186" s="5" t="inlineStr">
        <is>
          <t>HIC</t>
        </is>
      </c>
      <c r="E186" s="5" t="inlineStr">
        <is>
          <t>Elasticities!195:138-141</t>
        </is>
      </c>
    </row>
    <row r="187">
      <c r="A187" s="5" t="inlineStr">
        <is>
          <t>SVN</t>
        </is>
      </c>
      <c r="B187" s="5" t="inlineStr">
        <is>
          <t>Slovenia</t>
        </is>
      </c>
      <c r="C187" s="5" t="inlineStr">
        <is>
          <t>ECS</t>
        </is>
      </c>
      <c r="D187" s="5" t="inlineStr">
        <is>
          <t>HIC</t>
        </is>
      </c>
      <c r="E187" s="5" t="inlineStr">
        <is>
          <t>Elasticities!196:138-141</t>
        </is>
      </c>
    </row>
    <row r="188">
      <c r="A188" s="5" t="inlineStr">
        <is>
          <t>SWE</t>
        </is>
      </c>
      <c r="B188" s="5" t="inlineStr">
        <is>
          <t>Sweden</t>
        </is>
      </c>
      <c r="C188" s="5" t="inlineStr">
        <is>
          <t>ECS</t>
        </is>
      </c>
      <c r="D188" s="5" t="inlineStr">
        <is>
          <t>HIC</t>
        </is>
      </c>
      <c r="E188" s="5" t="inlineStr">
        <is>
          <t>Elasticities!197:138-141</t>
        </is>
      </c>
    </row>
    <row r="189">
      <c r="A189" s="5" t="inlineStr">
        <is>
          <t>SWZ</t>
        </is>
      </c>
      <c r="B189" s="5" t="inlineStr">
        <is>
          <t>Eswatini</t>
        </is>
      </c>
      <c r="C189" s="5" t="inlineStr">
        <is>
          <t>SSF</t>
        </is>
      </c>
      <c r="D189" s="5" t="inlineStr">
        <is>
          <t>LMIC</t>
        </is>
      </c>
      <c r="E189" s="5" t="inlineStr">
        <is>
          <t>Elasticities!198:138-141</t>
        </is>
      </c>
    </row>
    <row r="190">
      <c r="A190" s="5" t="inlineStr">
        <is>
          <t>SXM</t>
        </is>
      </c>
      <c r="B190" s="5" t="inlineStr">
        <is>
          <t>Sint Maarten (Dutch part)</t>
        </is>
      </c>
      <c r="C190" s="5" t="inlineStr">
        <is>
          <t>LCN</t>
        </is>
      </c>
      <c r="D190" s="5" t="inlineStr">
        <is>
          <t>HIC</t>
        </is>
      </c>
      <c r="E190" s="5" t="inlineStr">
        <is>
          <t>Elasticities!199:138-141</t>
        </is>
      </c>
    </row>
    <row r="191">
      <c r="A191" s="5" t="inlineStr">
        <is>
          <t>SYC</t>
        </is>
      </c>
      <c r="B191" s="5" t="inlineStr">
        <is>
          <t>Seychelles</t>
        </is>
      </c>
      <c r="C191" s="5" t="inlineStr">
        <is>
          <t>SSF</t>
        </is>
      </c>
      <c r="D191" s="5" t="inlineStr">
        <is>
          <t>HIC</t>
        </is>
      </c>
      <c r="E191" s="5" t="inlineStr">
        <is>
          <t>Elasticities!200:138-141</t>
        </is>
      </c>
    </row>
    <row r="192">
      <c r="A192" s="5" t="inlineStr">
        <is>
          <t>SYR</t>
        </is>
      </c>
      <c r="B192" s="5" t="inlineStr">
        <is>
          <t>Syria</t>
        </is>
      </c>
      <c r="C192" s="5" t="inlineStr">
        <is>
          <t>MEA</t>
        </is>
      </c>
      <c r="D192" s="5" t="inlineStr">
        <is>
          <t>LIC</t>
        </is>
      </c>
      <c r="E192" s="5" t="inlineStr">
        <is>
          <t>Elasticities!201:138-141</t>
        </is>
      </c>
    </row>
    <row r="193">
      <c r="A193" s="5" t="inlineStr">
        <is>
          <t>TCA</t>
        </is>
      </c>
      <c r="B193" s="5" t="inlineStr">
        <is>
          <t>Turks and Caicos Islands</t>
        </is>
      </c>
      <c r="C193" s="5" t="inlineStr">
        <is>
          <t>LCN</t>
        </is>
      </c>
      <c r="D193" s="5" t="inlineStr">
        <is>
          <t>HIC</t>
        </is>
      </c>
      <c r="E193" s="5" t="inlineStr">
        <is>
          <t>Elasticities!202:138-141</t>
        </is>
      </c>
    </row>
    <row r="194">
      <c r="A194" s="5" t="inlineStr">
        <is>
          <t>TCD</t>
        </is>
      </c>
      <c r="B194" s="5" t="inlineStr">
        <is>
          <t>Chad</t>
        </is>
      </c>
      <c r="C194" s="5" t="inlineStr">
        <is>
          <t>SSF</t>
        </is>
      </c>
      <c r="D194" s="5" t="inlineStr">
        <is>
          <t>LIC</t>
        </is>
      </c>
      <c r="E194" s="5" t="inlineStr">
        <is>
          <t>Elasticities!203:138-141</t>
        </is>
      </c>
    </row>
    <row r="195">
      <c r="A195" s="5" t="inlineStr">
        <is>
          <t>TGO</t>
        </is>
      </c>
      <c r="B195" s="5" t="inlineStr">
        <is>
          <t>Togo</t>
        </is>
      </c>
      <c r="C195" s="5" t="inlineStr">
        <is>
          <t>SSF</t>
        </is>
      </c>
      <c r="D195" s="5" t="inlineStr">
        <is>
          <t>LIC</t>
        </is>
      </c>
      <c r="E195" s="5" t="inlineStr">
        <is>
          <t>Elasticities!204:138-141</t>
        </is>
      </c>
    </row>
    <row r="196">
      <c r="A196" s="5" t="inlineStr">
        <is>
          <t>THA</t>
        </is>
      </c>
      <c r="B196" s="5" t="inlineStr">
        <is>
          <t>Thailand</t>
        </is>
      </c>
      <c r="C196" s="5" t="inlineStr">
        <is>
          <t>EAS</t>
        </is>
      </c>
      <c r="D196" s="5" t="inlineStr">
        <is>
          <t>UMIC</t>
        </is>
      </c>
      <c r="E196" s="5" t="inlineStr">
        <is>
          <t>Elasticities!205:138-141</t>
        </is>
      </c>
    </row>
    <row r="197">
      <c r="A197" s="5" t="inlineStr">
        <is>
          <t>TJK</t>
        </is>
      </c>
      <c r="B197" s="5" t="inlineStr">
        <is>
          <t>Tajikistan</t>
        </is>
      </c>
      <c r="C197" s="5" t="inlineStr">
        <is>
          <t>ECS</t>
        </is>
      </c>
      <c r="D197" s="5" t="inlineStr">
        <is>
          <t>LIC</t>
        </is>
      </c>
      <c r="E197" s="5" t="inlineStr">
        <is>
          <t>Elasticities!206:138-141</t>
        </is>
      </c>
    </row>
    <row r="198">
      <c r="A198" s="5" t="inlineStr">
        <is>
          <t>TKM</t>
        </is>
      </c>
      <c r="B198" s="5" t="inlineStr">
        <is>
          <t>Turkmenistan</t>
        </is>
      </c>
      <c r="C198" s="5" t="inlineStr">
        <is>
          <t>ECS</t>
        </is>
      </c>
      <c r="D198" s="5" t="inlineStr">
        <is>
          <t>UMIC</t>
        </is>
      </c>
      <c r="E198" s="5" t="inlineStr">
        <is>
          <t>Elasticities!207:138-141</t>
        </is>
      </c>
    </row>
    <row r="199">
      <c r="A199" s="5" t="inlineStr">
        <is>
          <t>TLS</t>
        </is>
      </c>
      <c r="B199" s="5" t="inlineStr">
        <is>
          <t>Timor-Leste</t>
        </is>
      </c>
      <c r="C199" s="5" t="inlineStr">
        <is>
          <t>EAS</t>
        </is>
      </c>
      <c r="D199" s="5" t="inlineStr">
        <is>
          <t>LMIC</t>
        </is>
      </c>
      <c r="E199" s="5" t="inlineStr">
        <is>
          <t>Elasticities!208:138-141</t>
        </is>
      </c>
    </row>
    <row r="200">
      <c r="A200" s="5" t="inlineStr">
        <is>
          <t>TON</t>
        </is>
      </c>
      <c r="B200" s="5" t="inlineStr">
        <is>
          <t>Tonga</t>
        </is>
      </c>
      <c r="C200" s="5" t="inlineStr">
        <is>
          <t>EAS</t>
        </is>
      </c>
      <c r="D200" s="5" t="inlineStr">
        <is>
          <t>UMIC</t>
        </is>
      </c>
      <c r="E200" s="5" t="inlineStr">
        <is>
          <t>Elasticities!209:138-141</t>
        </is>
      </c>
    </row>
    <row r="201">
      <c r="A201" s="5" t="inlineStr">
        <is>
          <t>TTO</t>
        </is>
      </c>
      <c r="B201" s="5" t="inlineStr">
        <is>
          <t>Trinidad and Tobago</t>
        </is>
      </c>
      <c r="C201" s="5" t="inlineStr">
        <is>
          <t>LCN</t>
        </is>
      </c>
      <c r="D201" s="5" t="inlineStr">
        <is>
          <t>HIC</t>
        </is>
      </c>
      <c r="E201" s="5" t="inlineStr">
        <is>
          <t>Elasticities!210:138-141</t>
        </is>
      </c>
    </row>
    <row r="202">
      <c r="A202" s="5" t="inlineStr">
        <is>
          <t>TUN</t>
        </is>
      </c>
      <c r="B202" s="5" t="inlineStr">
        <is>
          <t>Tunisia</t>
        </is>
      </c>
      <c r="C202" s="5" t="inlineStr">
        <is>
          <t>MEA</t>
        </is>
      </c>
      <c r="D202" s="5" t="inlineStr">
        <is>
          <t>LMIC</t>
        </is>
      </c>
      <c r="E202" s="5" t="inlineStr">
        <is>
          <t>Elasticities!211:138-141</t>
        </is>
      </c>
    </row>
    <row r="203">
      <c r="A203" s="5" t="inlineStr">
        <is>
          <t>TUR</t>
        </is>
      </c>
      <c r="B203" s="5" t="inlineStr">
        <is>
          <t>Turkiye</t>
        </is>
      </c>
      <c r="C203" s="5" t="inlineStr">
        <is>
          <t>ECS</t>
        </is>
      </c>
      <c r="D203" s="5" t="inlineStr">
        <is>
          <t>UMIC</t>
        </is>
      </c>
      <c r="E203" s="5" t="inlineStr">
        <is>
          <t>Elasticities!212:138-141</t>
        </is>
      </c>
    </row>
    <row r="204">
      <c r="A204" s="5" t="inlineStr">
        <is>
          <t>TUV</t>
        </is>
      </c>
      <c r="B204" s="5" t="inlineStr">
        <is>
          <t>Tuvalu</t>
        </is>
      </c>
      <c r="C204" s="5" t="inlineStr">
        <is>
          <t>EAS</t>
        </is>
      </c>
      <c r="D204" s="5" t="inlineStr">
        <is>
          <t>UMIC</t>
        </is>
      </c>
      <c r="E204" s="5" t="inlineStr">
        <is>
          <t>Elasticities!213:138-141</t>
        </is>
      </c>
    </row>
    <row r="205">
      <c r="A205" s="5" t="inlineStr">
        <is>
          <t>TWN</t>
        </is>
      </c>
      <c r="B205" s="5" t="inlineStr">
        <is>
          <t>Taiwan Province of China</t>
        </is>
      </c>
      <c r="C205" s="5" t="inlineStr">
        <is>
          <t>EAS</t>
        </is>
      </c>
      <c r="D205" s="5" t="inlineStr">
        <is>
          <t>HIC</t>
        </is>
      </c>
      <c r="E205" s="5" t="inlineStr">
        <is>
          <t>Elasticities!214:138-141</t>
        </is>
      </c>
    </row>
    <row r="206">
      <c r="A206" s="5" t="inlineStr">
        <is>
          <t>TZA</t>
        </is>
      </c>
      <c r="B206" s="5" t="inlineStr">
        <is>
          <t>Tanzania</t>
        </is>
      </c>
      <c r="C206" s="5" t="inlineStr">
        <is>
          <t>SSF</t>
        </is>
      </c>
      <c r="D206" s="5" t="inlineStr">
        <is>
          <t>LIC</t>
        </is>
      </c>
      <c r="E206" s="5" t="inlineStr">
        <is>
          <t>Elasticities!215:138-141</t>
        </is>
      </c>
    </row>
    <row r="207">
      <c r="A207" s="5" t="inlineStr">
        <is>
          <t>UGA</t>
        </is>
      </c>
      <c r="B207" s="5" t="inlineStr">
        <is>
          <t>Uganda</t>
        </is>
      </c>
      <c r="C207" s="5" t="inlineStr">
        <is>
          <t>SSF</t>
        </is>
      </c>
      <c r="D207" s="5" t="inlineStr">
        <is>
          <t>LIC</t>
        </is>
      </c>
      <c r="E207" s="5" t="inlineStr">
        <is>
          <t>Elasticities!216:138-141</t>
        </is>
      </c>
    </row>
    <row r="208">
      <c r="A208" s="5" t="inlineStr">
        <is>
          <t>UKR</t>
        </is>
      </c>
      <c r="B208" s="5" t="inlineStr">
        <is>
          <t>Ukraine</t>
        </is>
      </c>
      <c r="C208" s="5" t="inlineStr">
        <is>
          <t>ECS</t>
        </is>
      </c>
      <c r="D208" s="5" t="inlineStr">
        <is>
          <t>LMIC</t>
        </is>
      </c>
      <c r="E208" s="5" t="inlineStr">
        <is>
          <t>Elasticities!217:138-141</t>
        </is>
      </c>
    </row>
    <row r="209">
      <c r="A209" s="5" t="inlineStr">
        <is>
          <t>URY</t>
        </is>
      </c>
      <c r="B209" s="5" t="inlineStr">
        <is>
          <t>Uruguay</t>
        </is>
      </c>
      <c r="C209" s="5" t="inlineStr">
        <is>
          <t>LCN</t>
        </is>
      </c>
      <c r="D209" s="5" t="inlineStr">
        <is>
          <t>HIC</t>
        </is>
      </c>
      <c r="E209" s="5" t="inlineStr">
        <is>
          <t>Elasticities!218:138-141</t>
        </is>
      </c>
    </row>
    <row r="210">
      <c r="A210" s="5" t="inlineStr">
        <is>
          <t>USA</t>
        </is>
      </c>
      <c r="B210" s="5" t="inlineStr">
        <is>
          <t>United States</t>
        </is>
      </c>
      <c r="C210" s="5" t="inlineStr">
        <is>
          <t>NAC</t>
        </is>
      </c>
      <c r="D210" s="5" t="inlineStr">
        <is>
          <t>HIC</t>
        </is>
      </c>
      <c r="E210" s="5" t="inlineStr">
        <is>
          <t>Elasticities!219:138-141</t>
        </is>
      </c>
    </row>
    <row r="211">
      <c r="A211" s="5" t="inlineStr">
        <is>
          <t>UZB</t>
        </is>
      </c>
      <c r="B211" s="5" t="inlineStr">
        <is>
          <t>Uzbekistan</t>
        </is>
      </c>
      <c r="C211" s="5" t="inlineStr">
        <is>
          <t>ECS</t>
        </is>
      </c>
      <c r="D211" s="5" t="inlineStr">
        <is>
          <t>LMIC</t>
        </is>
      </c>
      <c r="E211" s="5" t="inlineStr">
        <is>
          <t>Elasticities!220:138-141</t>
        </is>
      </c>
    </row>
    <row r="212">
      <c r="A212" s="5" t="inlineStr">
        <is>
          <t>VCT</t>
        </is>
      </c>
      <c r="B212" s="5" t="inlineStr">
        <is>
          <t>St. Vincent and the Grenadines</t>
        </is>
      </c>
      <c r="C212" s="5" t="inlineStr">
        <is>
          <t>LCN</t>
        </is>
      </c>
      <c r="D212" s="5" t="inlineStr">
        <is>
          <t>UMIC</t>
        </is>
      </c>
      <c r="E212" s="5" t="inlineStr">
        <is>
          <t>Elasticities!221:138-141</t>
        </is>
      </c>
    </row>
    <row r="213">
      <c r="A213" s="5" t="inlineStr">
        <is>
          <t>VEN</t>
        </is>
      </c>
      <c r="B213" s="5" t="inlineStr">
        <is>
          <t>Venezuela</t>
        </is>
      </c>
      <c r="C213" s="5" t="inlineStr">
        <is>
          <t>LCN</t>
        </is>
      </c>
      <c r="D213" s="5" t="inlineStr">
        <is>
          <t>UMIC</t>
        </is>
      </c>
      <c r="E213" s="5" t="inlineStr">
        <is>
          <t>Elasticities!222:138-141</t>
        </is>
      </c>
    </row>
    <row r="214">
      <c r="A214" s="5" t="inlineStr">
        <is>
          <t>VGB</t>
        </is>
      </c>
      <c r="B214" s="5" t="inlineStr">
        <is>
          <t>British Virgin Islands</t>
        </is>
      </c>
      <c r="C214" s="5" t="inlineStr">
        <is>
          <t>LCN</t>
        </is>
      </c>
      <c r="D214" s="5" t="inlineStr">
        <is>
          <t>HIC</t>
        </is>
      </c>
      <c r="E214" s="5" t="inlineStr">
        <is>
          <t>Elasticities!223:138-141</t>
        </is>
      </c>
    </row>
    <row r="215">
      <c r="A215" s="5" t="inlineStr">
        <is>
          <t>VIR</t>
        </is>
      </c>
      <c r="B215" s="5" t="inlineStr">
        <is>
          <t>Virgin Islands (U.S.)</t>
        </is>
      </c>
      <c r="C215" s="5" t="inlineStr">
        <is>
          <t>LCN</t>
        </is>
      </c>
      <c r="D215" s="5" t="inlineStr">
        <is>
          <t>HIC</t>
        </is>
      </c>
      <c r="E215" s="5" t="inlineStr">
        <is>
          <t>Elasticities!224:138-141</t>
        </is>
      </c>
    </row>
    <row r="216">
      <c r="A216" s="5" t="inlineStr">
        <is>
          <t>VNM</t>
        </is>
      </c>
      <c r="B216" s="5" t="inlineStr">
        <is>
          <t>Vietnam</t>
        </is>
      </c>
      <c r="C216" s="5" t="inlineStr">
        <is>
          <t>EAS</t>
        </is>
      </c>
      <c r="D216" s="5" t="inlineStr">
        <is>
          <t>LMIC</t>
        </is>
      </c>
      <c r="E216" s="5" t="inlineStr">
        <is>
          <t>Elasticities!225:138-141</t>
        </is>
      </c>
    </row>
    <row r="217">
      <c r="A217" s="5" t="inlineStr">
        <is>
          <t>VUT</t>
        </is>
      </c>
      <c r="B217" s="5" t="inlineStr">
        <is>
          <t>Vanuatu</t>
        </is>
      </c>
      <c r="C217" s="5" t="inlineStr">
        <is>
          <t>EAS</t>
        </is>
      </c>
      <c r="D217" s="5" t="inlineStr">
        <is>
          <t>LMIC</t>
        </is>
      </c>
      <c r="E217" s="5" t="inlineStr">
        <is>
          <t>Elasticities!226:138-141</t>
        </is>
      </c>
    </row>
    <row r="218">
      <c r="A218" s="5" t="inlineStr">
        <is>
          <t>WAV</t>
        </is>
      </c>
      <c r="B218" s="5" t="inlineStr">
        <is>
          <t>World aviation bunkers</t>
        </is>
      </c>
      <c r="C218" s="5" t="inlineStr">
        <is>
          <t>NA</t>
        </is>
      </c>
      <c r="D218" s="5" t="inlineStr">
        <is>
          <t>NA</t>
        </is>
      </c>
      <c r="E218" s="5" t="inlineStr">
        <is>
          <t>Elasticities!227:138-141</t>
        </is>
      </c>
    </row>
    <row r="219">
      <c r="A219" s="5" t="inlineStr">
        <is>
          <t>WMR</t>
        </is>
      </c>
      <c r="B219" s="5" t="inlineStr">
        <is>
          <t>World marine bunkers</t>
        </is>
      </c>
      <c r="C219" s="5" t="inlineStr">
        <is>
          <t>NA</t>
        </is>
      </c>
      <c r="D219" s="5" t="inlineStr">
        <is>
          <t>NA</t>
        </is>
      </c>
      <c r="E219" s="5" t="inlineStr">
        <is>
          <t>Elasticities!228:138-141</t>
        </is>
      </c>
    </row>
    <row r="220">
      <c r="A220" s="5" t="inlineStr">
        <is>
          <t>WSM</t>
        </is>
      </c>
      <c r="B220" s="5" t="inlineStr">
        <is>
          <t>Samoa</t>
        </is>
      </c>
      <c r="C220" s="5" t="inlineStr">
        <is>
          <t>EAS</t>
        </is>
      </c>
      <c r="D220" s="5" t="inlineStr">
        <is>
          <t>UMIC</t>
        </is>
      </c>
      <c r="E220" s="5" t="inlineStr">
        <is>
          <t>Elasticities!229:138-141</t>
        </is>
      </c>
    </row>
    <row r="221">
      <c r="A221" s="5" t="inlineStr">
        <is>
          <t>XKX</t>
        </is>
      </c>
      <c r="B221" s="5" t="inlineStr">
        <is>
          <t>Kosovo</t>
        </is>
      </c>
      <c r="C221" s="5" t="inlineStr">
        <is>
          <t>ECS</t>
        </is>
      </c>
      <c r="D221" s="5" t="inlineStr">
        <is>
          <t>LMIC</t>
        </is>
      </c>
      <c r="E221" s="5" t="inlineStr">
        <is>
          <t>Elasticities!230:138-141</t>
        </is>
      </c>
    </row>
    <row r="222">
      <c r="A222" s="5" t="inlineStr">
        <is>
          <t>YEM</t>
        </is>
      </c>
      <c r="B222" s="5" t="inlineStr">
        <is>
          <t>Yemen</t>
        </is>
      </c>
      <c r="C222" s="5" t="inlineStr">
        <is>
          <t>MEA</t>
        </is>
      </c>
      <c r="D222" s="5" t="inlineStr">
        <is>
          <t>LIC</t>
        </is>
      </c>
      <c r="E222" s="5" t="inlineStr">
        <is>
          <t>Elasticities!231:138-141</t>
        </is>
      </c>
    </row>
    <row r="223">
      <c r="A223" s="5" t="inlineStr">
        <is>
          <t>ZAF</t>
        </is>
      </c>
      <c r="B223" s="5" t="inlineStr">
        <is>
          <t>South Africa</t>
        </is>
      </c>
      <c r="C223" s="5" t="inlineStr">
        <is>
          <t>SSF</t>
        </is>
      </c>
      <c r="D223" s="5" t="inlineStr">
        <is>
          <t>UMIC</t>
        </is>
      </c>
      <c r="E223" s="5" t="inlineStr">
        <is>
          <t>Elasticities!232:138-141</t>
        </is>
      </c>
    </row>
    <row r="224">
      <c r="A224" s="5" t="inlineStr">
        <is>
          <t>ZMB</t>
        </is>
      </c>
      <c r="B224" s="5" t="inlineStr">
        <is>
          <t>Zambia</t>
        </is>
      </c>
      <c r="C224" s="5" t="inlineStr">
        <is>
          <t>SSF</t>
        </is>
      </c>
      <c r="D224" s="5" t="inlineStr">
        <is>
          <t>LMIC</t>
        </is>
      </c>
      <c r="E224" s="5" t="inlineStr">
        <is>
          <t>Elasticities!233:138-141</t>
        </is>
      </c>
    </row>
    <row r="225">
      <c r="A225" s="5" t="inlineStr">
        <is>
          <t>ZWE</t>
        </is>
      </c>
      <c r="B225" s="5" t="inlineStr">
        <is>
          <t>Zimbabwe</t>
        </is>
      </c>
      <c r="C225" s="5" t="inlineStr">
        <is>
          <t>SSF</t>
        </is>
      </c>
      <c r="D225" s="5" t="inlineStr">
        <is>
          <t>LIC</t>
        </is>
      </c>
      <c r="E225" s="5" t="inlineStr">
        <is>
          <t>Elasticities!234:138-141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Elasticities rows 143-282 ('Simple' option, income-group specific)</t>
        </is>
      </c>
    </row>
    <row r="2">
      <c r="A2" s="1" t="inlineStr">
        <is>
          <t>Elasticities by income group (legacy CPAT values, CPAT sector and fuel groups)</t>
        </is>
      </c>
      <c r="B2" s="2" t="n"/>
      <c r="C2" s="2" t="n"/>
      <c r="D2" s="2" t="n"/>
      <c r="E2" s="2" t="n"/>
      <c r="F2" s="2" t="n"/>
      <c r="G2" s="2" t="n"/>
      <c r="H2" s="2" t="n"/>
      <c r="I2" s="2" t="n"/>
      <c r="J2" s="2" t="n"/>
    </row>
    <row r="3">
      <c r="A3" s="10" t="inlineStr">
        <is>
          <t>key</t>
        </is>
      </c>
      <c r="B3" s="10" t="inlineStr">
        <is>
          <t>type</t>
        </is>
      </c>
      <c r="C3" s="10" t="inlineStr">
        <is>
          <t>fuel_group</t>
        </is>
      </c>
      <c r="D3" s="10" t="inlineStr">
        <is>
          <t>sector_group</t>
        </is>
      </c>
      <c r="E3" s="10" t="inlineStr">
        <is>
          <t>legacy_code</t>
        </is>
      </c>
      <c r="F3" s="10" t="inlineStr">
        <is>
          <t>LIC</t>
        </is>
      </c>
      <c r="G3" s="10" t="inlineStr">
        <is>
          <t>LMIC</t>
        </is>
      </c>
      <c r="H3" s="10" t="inlineStr">
        <is>
          <t>UMIC</t>
        </is>
      </c>
      <c r="I3" s="10" t="inlineStr">
        <is>
          <t>HIC</t>
        </is>
      </c>
      <c r="J3" s="10" t="inlineStr">
        <is>
          <t>source</t>
        </is>
      </c>
    </row>
    <row r="4">
      <c r="A4" s="5" t="inlineStr">
        <is>
          <t>inc|coa|tra</t>
        </is>
      </c>
      <c r="B4" s="5" t="inlineStr">
        <is>
          <t>inc</t>
        </is>
      </c>
      <c r="C4" s="5" t="inlineStr">
        <is>
          <t>coa</t>
        </is>
      </c>
      <c r="D4" s="5" t="inlineStr">
        <is>
          <t>tra</t>
        </is>
      </c>
      <c r="E4" s="5" t="inlineStr">
        <is>
          <t>coa_inc_tot</t>
        </is>
      </c>
      <c r="F4" s="5" t="n">
        <v>0</v>
      </c>
      <c r="G4" s="5" t="n">
        <v>0</v>
      </c>
      <c r="H4" s="5" t="n">
        <v>0</v>
      </c>
      <c r="I4" s="5" t="n">
        <v>0</v>
      </c>
      <c r="J4" s="5" t="inlineStr">
        <is>
          <t>Elasticities row 143</t>
        </is>
      </c>
    </row>
    <row r="5">
      <c r="A5" s="5" t="inlineStr">
        <is>
          <t>inc|nga|tra</t>
        </is>
      </c>
      <c r="B5" s="5" t="inlineStr">
        <is>
          <t>inc</t>
        </is>
      </c>
      <c r="C5" s="5" t="inlineStr">
        <is>
          <t>nga</t>
        </is>
      </c>
      <c r="D5" s="5" t="inlineStr">
        <is>
          <t>tra</t>
        </is>
      </c>
      <c r="E5" s="5" t="inlineStr">
        <is>
          <t>nga_inc_tot</t>
        </is>
      </c>
      <c r="F5" s="5" t="n">
        <v>0.5</v>
      </c>
      <c r="G5" s="5" t="n">
        <v>0.5</v>
      </c>
      <c r="H5" s="5" t="n">
        <v>0.5</v>
      </c>
      <c r="I5" s="5" t="n">
        <v>0.5</v>
      </c>
      <c r="J5" s="5" t="inlineStr">
        <is>
          <t>Elasticities row 144</t>
        </is>
      </c>
    </row>
    <row r="6">
      <c r="A6" s="5" t="inlineStr">
        <is>
          <t>inc|gso|tra</t>
        </is>
      </c>
      <c r="B6" s="5" t="inlineStr">
        <is>
          <t>inc</t>
        </is>
      </c>
      <c r="C6" s="5" t="inlineStr">
        <is>
          <t>gso</t>
        </is>
      </c>
      <c r="D6" s="5" t="inlineStr">
        <is>
          <t>tra</t>
        </is>
      </c>
      <c r="E6" s="5" t="inlineStr">
        <is>
          <t>oil_inc_res</t>
        </is>
      </c>
      <c r="F6" s="5" t="n">
        <v>0.7</v>
      </c>
      <c r="G6" s="5" t="n">
        <v>0.7</v>
      </c>
      <c r="H6" s="5" t="n">
        <v>0.7</v>
      </c>
      <c r="I6" s="5" t="n">
        <v>0.7</v>
      </c>
      <c r="J6" s="5" t="inlineStr">
        <is>
          <t>Elasticities row 145</t>
        </is>
      </c>
    </row>
    <row r="7">
      <c r="A7" s="5" t="inlineStr">
        <is>
          <t>inc|die|tra</t>
        </is>
      </c>
      <c r="B7" s="5" t="inlineStr">
        <is>
          <t>inc</t>
        </is>
      </c>
      <c r="C7" s="5" t="inlineStr">
        <is>
          <t>die</t>
        </is>
      </c>
      <c r="D7" s="5" t="inlineStr">
        <is>
          <t>tra</t>
        </is>
      </c>
      <c r="E7" s="5" t="inlineStr">
        <is>
          <t>bio_inc_res</t>
        </is>
      </c>
      <c r="F7" s="5" t="n">
        <v>0.6</v>
      </c>
      <c r="G7" s="5" t="n">
        <v>0.6</v>
      </c>
      <c r="H7" s="5" t="n">
        <v>0.6</v>
      </c>
      <c r="I7" s="5" t="n">
        <v>0.6</v>
      </c>
      <c r="J7" s="5" t="inlineStr">
        <is>
          <t>Elasticities row 146</t>
        </is>
      </c>
    </row>
    <row r="8">
      <c r="A8" s="5" t="inlineStr">
        <is>
          <t>inc|oil|tra</t>
        </is>
      </c>
      <c r="B8" s="5" t="inlineStr">
        <is>
          <t>inc</t>
        </is>
      </c>
      <c r="C8" s="5" t="inlineStr">
        <is>
          <t>oil</t>
        </is>
      </c>
      <c r="D8" s="5" t="inlineStr">
        <is>
          <t>tra</t>
        </is>
      </c>
      <c r="E8" s="5" t="inlineStr">
        <is>
          <t>oil_inc_tot</t>
        </is>
      </c>
      <c r="F8" s="5" t="n">
        <v>0.8</v>
      </c>
      <c r="G8" s="5" t="n">
        <v>0.8</v>
      </c>
      <c r="H8" s="5" t="n">
        <v>0.8</v>
      </c>
      <c r="I8" s="5" t="n">
        <v>0.8</v>
      </c>
      <c r="J8" s="5" t="inlineStr">
        <is>
          <t>Elasticities row 147</t>
        </is>
      </c>
    </row>
    <row r="9">
      <c r="A9" s="5" t="inlineStr">
        <is>
          <t>inc|bio|tra</t>
        </is>
      </c>
      <c r="B9" s="5" t="inlineStr">
        <is>
          <t>inc</t>
        </is>
      </c>
      <c r="C9" s="5" t="inlineStr">
        <is>
          <t>bio</t>
        </is>
      </c>
      <c r="D9" s="5" t="inlineStr">
        <is>
          <t>tra</t>
        </is>
      </c>
      <c r="E9" s="5" t="inlineStr">
        <is>
          <t>die_inc_res</t>
        </is>
      </c>
      <c r="F9" s="5" t="n">
        <v>0</v>
      </c>
      <c r="G9" s="5" t="n">
        <v>0</v>
      </c>
      <c r="H9" s="5" t="n">
        <v>0</v>
      </c>
      <c r="I9" s="5" t="n">
        <v>0</v>
      </c>
      <c r="J9" s="5" t="inlineStr">
        <is>
          <t>Elasticities row 148</t>
        </is>
      </c>
    </row>
    <row r="10">
      <c r="A10" s="5" t="inlineStr">
        <is>
          <t>inc|ren|tra</t>
        </is>
      </c>
      <c r="B10" s="5" t="inlineStr">
        <is>
          <t>inc</t>
        </is>
      </c>
      <c r="C10" s="5" t="inlineStr">
        <is>
          <t>ren</t>
        </is>
      </c>
      <c r="D10" s="5" t="inlineStr">
        <is>
          <t>tra</t>
        </is>
      </c>
      <c r="E10" s="5" t="inlineStr">
        <is>
          <t>rnw_inc_tot</t>
        </is>
      </c>
      <c r="F10" s="5" t="n">
        <v>1</v>
      </c>
      <c r="G10" s="5" t="n">
        <v>1</v>
      </c>
      <c r="H10" s="5" t="n">
        <v>1</v>
      </c>
      <c r="I10" s="5" t="n">
        <v>1</v>
      </c>
      <c r="J10" s="5" t="inlineStr">
        <is>
          <t>Elasticities row 149</t>
        </is>
      </c>
    </row>
    <row r="11">
      <c r="A11" s="5" t="inlineStr">
        <is>
          <t>inc|ecy|tra</t>
        </is>
      </c>
      <c r="B11" s="5" t="inlineStr">
        <is>
          <t>inc</t>
        </is>
      </c>
      <c r="C11" s="5" t="inlineStr">
        <is>
          <t>ecy</t>
        </is>
      </c>
      <c r="D11" s="5" t="inlineStr">
        <is>
          <t>tra</t>
        </is>
      </c>
      <c r="E11" s="5" t="inlineStr">
        <is>
          <t>ecy_inc_tot</t>
        </is>
      </c>
      <c r="F11" s="5" t="n">
        <v>1.2</v>
      </c>
      <c r="G11" s="5" t="n">
        <v>1.2</v>
      </c>
      <c r="H11" s="5" t="n">
        <v>1.2</v>
      </c>
      <c r="I11" s="5" t="n">
        <v>1.2</v>
      </c>
      <c r="J11" s="5" t="inlineStr">
        <is>
          <t>Elasticities row 150</t>
        </is>
      </c>
    </row>
    <row r="12">
      <c r="A12" s="5" t="inlineStr">
        <is>
          <t>inc|coa|res</t>
        </is>
      </c>
      <c r="B12" s="5" t="inlineStr">
        <is>
          <t>inc</t>
        </is>
      </c>
      <c r="C12" s="5" t="inlineStr">
        <is>
          <t>coa</t>
        </is>
      </c>
      <c r="D12" s="5" t="inlineStr">
        <is>
          <t>res</t>
        </is>
      </c>
      <c r="E12" s="5" t="inlineStr">
        <is>
          <t>coa_inc_res</t>
        </is>
      </c>
      <c r="F12" s="5" t="n">
        <v>0.3</v>
      </c>
      <c r="G12" s="5" t="n">
        <v>0.3</v>
      </c>
      <c r="H12" s="5" t="n">
        <v>0.3</v>
      </c>
      <c r="I12" s="5" t="n">
        <v>0.3</v>
      </c>
      <c r="J12" s="5" t="inlineStr">
        <is>
          <t>Elasticities row 151</t>
        </is>
      </c>
    </row>
    <row r="13">
      <c r="A13" s="5" t="inlineStr">
        <is>
          <t>inc|nga|res</t>
        </is>
      </c>
      <c r="B13" s="5" t="inlineStr">
        <is>
          <t>inc</t>
        </is>
      </c>
      <c r="C13" s="5" t="inlineStr">
        <is>
          <t>nga</t>
        </is>
      </c>
      <c r="D13" s="5" t="inlineStr">
        <is>
          <t>res</t>
        </is>
      </c>
      <c r="E13" s="5" t="inlineStr">
        <is>
          <t>nga_inc_res</t>
        </is>
      </c>
      <c r="F13" s="5" t="n">
        <v>0.3</v>
      </c>
      <c r="G13" s="5" t="n">
        <v>0.3</v>
      </c>
      <c r="H13" s="5" t="n">
        <v>0.3</v>
      </c>
      <c r="I13" s="5" t="n">
        <v>0.3</v>
      </c>
      <c r="J13" s="5" t="inlineStr">
        <is>
          <t>Elasticities row 152</t>
        </is>
      </c>
    </row>
    <row r="14">
      <c r="A14" s="5" t="inlineStr">
        <is>
          <t>inc|gso|res</t>
        </is>
      </c>
      <c r="B14" s="5" t="inlineStr">
        <is>
          <t>inc</t>
        </is>
      </c>
      <c r="C14" s="5" t="inlineStr">
        <is>
          <t>gso</t>
        </is>
      </c>
      <c r="D14" s="5" t="inlineStr">
        <is>
          <t>res</t>
        </is>
      </c>
      <c r="E14" s="5" t="inlineStr">
        <is>
          <t>oil_inc_res</t>
        </is>
      </c>
      <c r="F14" s="5" t="n">
        <v>0.5</v>
      </c>
      <c r="G14" s="5" t="n">
        <v>0.5</v>
      </c>
      <c r="H14" s="5" t="n">
        <v>0.5</v>
      </c>
      <c r="I14" s="5" t="n">
        <v>0.5</v>
      </c>
      <c r="J14" s="5" t="inlineStr">
        <is>
          <t>Elasticities row 153</t>
        </is>
      </c>
    </row>
    <row r="15">
      <c r="A15" s="5" t="inlineStr">
        <is>
          <t>inc|die|res</t>
        </is>
      </c>
      <c r="B15" s="5" t="inlineStr">
        <is>
          <t>inc</t>
        </is>
      </c>
      <c r="C15" s="5" t="inlineStr">
        <is>
          <t>die</t>
        </is>
      </c>
      <c r="D15" s="5" t="inlineStr">
        <is>
          <t>res</t>
        </is>
      </c>
      <c r="E15" s="5" t="inlineStr">
        <is>
          <t>bio_inc_res</t>
        </is>
      </c>
      <c r="F15" s="5" t="n">
        <v>0.5</v>
      </c>
      <c r="G15" s="5" t="n">
        <v>0.5</v>
      </c>
      <c r="H15" s="5" t="n">
        <v>0.5</v>
      </c>
      <c r="I15" s="5" t="n">
        <v>0.5</v>
      </c>
      <c r="J15" s="5" t="inlineStr">
        <is>
          <t>Elasticities row 154</t>
        </is>
      </c>
    </row>
    <row r="16">
      <c r="A16" s="5" t="inlineStr">
        <is>
          <t>inc|oil|res</t>
        </is>
      </c>
      <c r="B16" s="5" t="inlineStr">
        <is>
          <t>inc</t>
        </is>
      </c>
      <c r="C16" s="5" t="inlineStr">
        <is>
          <t>oil</t>
        </is>
      </c>
      <c r="D16" s="5" t="inlineStr">
        <is>
          <t>res</t>
        </is>
      </c>
      <c r="E16" s="5" t="inlineStr">
        <is>
          <t>oil_inc_res</t>
        </is>
      </c>
      <c r="F16" s="5" t="n">
        <v>0.5</v>
      </c>
      <c r="G16" s="5" t="n">
        <v>0.5</v>
      </c>
      <c r="H16" s="5" t="n">
        <v>0.5</v>
      </c>
      <c r="I16" s="5" t="n">
        <v>0.5</v>
      </c>
      <c r="J16" s="5" t="inlineStr">
        <is>
          <t>Elasticities row 155</t>
        </is>
      </c>
    </row>
    <row r="17">
      <c r="A17" s="5" t="inlineStr">
        <is>
          <t>inc|bio|res</t>
        </is>
      </c>
      <c r="B17" s="5" t="inlineStr">
        <is>
          <t>inc</t>
        </is>
      </c>
      <c r="C17" s="5" t="inlineStr">
        <is>
          <t>bio</t>
        </is>
      </c>
      <c r="D17" s="5" t="inlineStr">
        <is>
          <t>res</t>
        </is>
      </c>
      <c r="E17" s="5" t="inlineStr">
        <is>
          <t>bio_inc_res</t>
        </is>
      </c>
      <c r="F17" s="5" t="n">
        <v>0.1</v>
      </c>
      <c r="G17" s="5" t="n">
        <v>0.1</v>
      </c>
      <c r="H17" s="5" t="n">
        <v>0.1</v>
      </c>
      <c r="I17" s="5" t="n">
        <v>0.1</v>
      </c>
      <c r="J17" s="5" t="inlineStr">
        <is>
          <t>Elasticities row 156</t>
        </is>
      </c>
    </row>
    <row r="18">
      <c r="A18" s="5" t="inlineStr">
        <is>
          <t>inc|ren|res</t>
        </is>
      </c>
      <c r="B18" s="5" t="inlineStr">
        <is>
          <t>inc</t>
        </is>
      </c>
      <c r="C18" s="5" t="inlineStr">
        <is>
          <t>ren</t>
        </is>
      </c>
      <c r="D18" s="5" t="inlineStr">
        <is>
          <t>res</t>
        </is>
      </c>
      <c r="E18" s="5" t="inlineStr">
        <is>
          <t>rnw_inc_tot</t>
        </is>
      </c>
      <c r="F18" s="5" t="n">
        <v>0.8</v>
      </c>
      <c r="G18" s="5" t="n">
        <v>0.8</v>
      </c>
      <c r="H18" s="5" t="n">
        <v>0.8</v>
      </c>
      <c r="I18" s="5" t="n">
        <v>0.8</v>
      </c>
      <c r="J18" s="5" t="inlineStr">
        <is>
          <t>Elasticities row 157</t>
        </is>
      </c>
    </row>
    <row r="19">
      <c r="A19" s="5" t="inlineStr">
        <is>
          <t>inc|ecy|res</t>
        </is>
      </c>
      <c r="B19" s="5" t="inlineStr">
        <is>
          <t>inc</t>
        </is>
      </c>
      <c r="C19" s="5" t="inlineStr">
        <is>
          <t>ecy</t>
        </is>
      </c>
      <c r="D19" s="5" t="inlineStr">
        <is>
          <t>res</t>
        </is>
      </c>
      <c r="E19" s="5" t="inlineStr">
        <is>
          <t>ecy_inc_res</t>
        </is>
      </c>
      <c r="F19" s="5" t="n">
        <v>0.8</v>
      </c>
      <c r="G19" s="5" t="n">
        <v>0.8</v>
      </c>
      <c r="H19" s="5" t="n">
        <v>0.8</v>
      </c>
      <c r="I19" s="5" t="n">
        <v>0.8</v>
      </c>
      <c r="J19" s="5" t="inlineStr">
        <is>
          <t>Elasticities row 158</t>
        </is>
      </c>
    </row>
    <row r="20">
      <c r="A20" s="5" t="inlineStr">
        <is>
          <t>inc|coa|ind</t>
        </is>
      </c>
      <c r="B20" s="5" t="inlineStr">
        <is>
          <t>inc</t>
        </is>
      </c>
      <c r="C20" s="5" t="inlineStr">
        <is>
          <t>coa</t>
        </is>
      </c>
      <c r="D20" s="5" t="inlineStr">
        <is>
          <t>ind</t>
        </is>
      </c>
      <c r="E20" s="5" t="inlineStr">
        <is>
          <t>coa_inc_ind</t>
        </is>
      </c>
      <c r="F20" s="5" t="n">
        <v>0.5</v>
      </c>
      <c r="G20" s="5" t="n">
        <v>0.5</v>
      </c>
      <c r="H20" s="5" t="n">
        <v>0.5</v>
      </c>
      <c r="I20" s="5" t="n">
        <v>0.5</v>
      </c>
      <c r="J20" s="5" t="inlineStr">
        <is>
          <t>Elasticities row 159</t>
        </is>
      </c>
    </row>
    <row r="21">
      <c r="A21" s="5" t="inlineStr">
        <is>
          <t>inc|nga|ind</t>
        </is>
      </c>
      <c r="B21" s="5" t="inlineStr">
        <is>
          <t>inc</t>
        </is>
      </c>
      <c r="C21" s="5" t="inlineStr">
        <is>
          <t>nga</t>
        </is>
      </c>
      <c r="D21" s="5" t="inlineStr">
        <is>
          <t>ind</t>
        </is>
      </c>
      <c r="E21" s="5" t="inlineStr">
        <is>
          <t>nga_inc_ind</t>
        </is>
      </c>
      <c r="F21" s="5" t="n">
        <v>1</v>
      </c>
      <c r="G21" s="5" t="n">
        <v>1</v>
      </c>
      <c r="H21" s="5" t="n">
        <v>1</v>
      </c>
      <c r="I21" s="5" t="n">
        <v>1</v>
      </c>
      <c r="J21" s="5" t="inlineStr">
        <is>
          <t>Elasticities row 160</t>
        </is>
      </c>
    </row>
    <row r="22">
      <c r="A22" s="5" t="inlineStr">
        <is>
          <t>inc|gso|ind</t>
        </is>
      </c>
      <c r="B22" s="5" t="inlineStr">
        <is>
          <t>inc</t>
        </is>
      </c>
      <c r="C22" s="5" t="inlineStr">
        <is>
          <t>gso</t>
        </is>
      </c>
      <c r="D22" s="5" t="inlineStr">
        <is>
          <t>ind</t>
        </is>
      </c>
      <c r="E22" s="5" t="inlineStr">
        <is>
          <t>oil_inc_res</t>
        </is>
      </c>
      <c r="F22" s="5" t="n">
        <v>0.5</v>
      </c>
      <c r="G22" s="5" t="n">
        <v>0.5</v>
      </c>
      <c r="H22" s="5" t="n">
        <v>0.5</v>
      </c>
      <c r="I22" s="5" t="n">
        <v>0.5</v>
      </c>
      <c r="J22" s="5" t="inlineStr">
        <is>
          <t>Elasticities row 161</t>
        </is>
      </c>
    </row>
    <row r="23">
      <c r="A23" s="5" t="inlineStr">
        <is>
          <t>inc|die|ind</t>
        </is>
      </c>
      <c r="B23" s="5" t="inlineStr">
        <is>
          <t>inc</t>
        </is>
      </c>
      <c r="C23" s="5" t="inlineStr">
        <is>
          <t>die</t>
        </is>
      </c>
      <c r="D23" s="5" t="inlineStr">
        <is>
          <t>ind</t>
        </is>
      </c>
      <c r="E23" s="5" t="inlineStr">
        <is>
          <t>die_inc_res</t>
        </is>
      </c>
      <c r="F23" s="5" t="n">
        <v>0.5</v>
      </c>
      <c r="G23" s="5" t="n">
        <v>0.5</v>
      </c>
      <c r="H23" s="5" t="n">
        <v>0.5</v>
      </c>
      <c r="I23" s="5" t="n">
        <v>0.5</v>
      </c>
      <c r="J23" s="5" t="inlineStr">
        <is>
          <t>Elasticities row 162</t>
        </is>
      </c>
    </row>
    <row r="24">
      <c r="A24" s="5" t="inlineStr">
        <is>
          <t>inc|oil|ind</t>
        </is>
      </c>
      <c r="B24" s="5" t="inlineStr">
        <is>
          <t>inc</t>
        </is>
      </c>
      <c r="C24" s="5" t="inlineStr">
        <is>
          <t>oil</t>
        </is>
      </c>
      <c r="D24" s="5" t="inlineStr">
        <is>
          <t>ind</t>
        </is>
      </c>
      <c r="E24" s="5" t="inlineStr">
        <is>
          <t>oil_inc_ind</t>
        </is>
      </c>
      <c r="F24" s="5" t="n">
        <v>0.8</v>
      </c>
      <c r="G24" s="5" t="n">
        <v>0.8</v>
      </c>
      <c r="H24" s="5" t="n">
        <v>0.8</v>
      </c>
      <c r="I24" s="5" t="n">
        <v>0.8</v>
      </c>
      <c r="J24" s="5" t="inlineStr">
        <is>
          <t>Elasticities row 163</t>
        </is>
      </c>
    </row>
    <row r="25">
      <c r="A25" s="5" t="inlineStr">
        <is>
          <t>inc|bio|ind</t>
        </is>
      </c>
      <c r="B25" s="5" t="inlineStr">
        <is>
          <t>inc</t>
        </is>
      </c>
      <c r="C25" s="5" t="inlineStr">
        <is>
          <t>bio</t>
        </is>
      </c>
      <c r="D25" s="5" t="inlineStr">
        <is>
          <t>ind</t>
        </is>
      </c>
      <c r="E25" s="5" t="inlineStr">
        <is>
          <t>bio_inc_res</t>
        </is>
      </c>
      <c r="F25" s="5" t="n">
        <v>0.1</v>
      </c>
      <c r="G25" s="5" t="n">
        <v>0.1</v>
      </c>
      <c r="H25" s="5" t="n">
        <v>0.1</v>
      </c>
      <c r="I25" s="5" t="n">
        <v>0.1</v>
      </c>
      <c r="J25" s="5" t="inlineStr">
        <is>
          <t>Elasticities row 164</t>
        </is>
      </c>
    </row>
    <row r="26">
      <c r="A26" s="5" t="inlineStr">
        <is>
          <t>inc|ren|ind</t>
        </is>
      </c>
      <c r="B26" s="5" t="inlineStr">
        <is>
          <t>inc</t>
        </is>
      </c>
      <c r="C26" s="5" t="inlineStr">
        <is>
          <t>ren</t>
        </is>
      </c>
      <c r="D26" s="5" t="inlineStr">
        <is>
          <t>ind</t>
        </is>
      </c>
      <c r="E26" s="5" t="inlineStr">
        <is>
          <t>rnw_inc_tot</t>
        </is>
      </c>
      <c r="F26" s="5" t="n">
        <v>0.8</v>
      </c>
      <c r="G26" s="5" t="n">
        <v>0.8</v>
      </c>
      <c r="H26" s="5" t="n">
        <v>0.8</v>
      </c>
      <c r="I26" s="5" t="n">
        <v>0.8</v>
      </c>
      <c r="J26" s="5" t="inlineStr">
        <is>
          <t>Elasticities row 165</t>
        </is>
      </c>
    </row>
    <row r="27">
      <c r="A27" s="5" t="inlineStr">
        <is>
          <t>inc|ecy|ind</t>
        </is>
      </c>
      <c r="B27" s="5" t="inlineStr">
        <is>
          <t>inc</t>
        </is>
      </c>
      <c r="C27" s="5" t="inlineStr">
        <is>
          <t>ecy</t>
        </is>
      </c>
      <c r="D27" s="5" t="inlineStr">
        <is>
          <t>ind</t>
        </is>
      </c>
      <c r="E27" s="5" t="inlineStr">
        <is>
          <t>ecy_inc_ind</t>
        </is>
      </c>
      <c r="F27" s="5" t="n">
        <v>0.8</v>
      </c>
      <c r="G27" s="5" t="n">
        <v>0.8</v>
      </c>
      <c r="H27" s="5" t="n">
        <v>0.8</v>
      </c>
      <c r="I27" s="5" t="n">
        <v>0.8</v>
      </c>
      <c r="J27" s="5" t="inlineStr">
        <is>
          <t>Elasticities row 166</t>
        </is>
      </c>
    </row>
    <row r="28">
      <c r="A28" s="5" t="inlineStr">
        <is>
          <t>inc|coa|srv</t>
        </is>
      </c>
      <c r="B28" s="5" t="inlineStr">
        <is>
          <t>inc</t>
        </is>
      </c>
      <c r="C28" s="5" t="inlineStr">
        <is>
          <t>coa</t>
        </is>
      </c>
      <c r="D28" s="5" t="inlineStr">
        <is>
          <t>srv</t>
        </is>
      </c>
      <c r="E28" s="5" t="inlineStr">
        <is>
          <t>coa_inc_srv</t>
        </is>
      </c>
      <c r="F28" s="5" t="n">
        <v>0.7</v>
      </c>
      <c r="G28" s="5" t="n">
        <v>0.7</v>
      </c>
      <c r="H28" s="5" t="n">
        <v>0.7</v>
      </c>
      <c r="I28" s="5" t="n">
        <v>0.7</v>
      </c>
      <c r="J28" s="5" t="inlineStr">
        <is>
          <t>Elasticities row 167</t>
        </is>
      </c>
    </row>
    <row r="29">
      <c r="A29" s="5" t="inlineStr">
        <is>
          <t>inc|nga|srv</t>
        </is>
      </c>
      <c r="B29" s="5" t="inlineStr">
        <is>
          <t>inc</t>
        </is>
      </c>
      <c r="C29" s="5" t="inlineStr">
        <is>
          <t>nga</t>
        </is>
      </c>
      <c r="D29" s="5" t="inlineStr">
        <is>
          <t>srv</t>
        </is>
      </c>
      <c r="E29" s="5" t="inlineStr">
        <is>
          <t>nga_inc_srv</t>
        </is>
      </c>
      <c r="F29" s="5" t="n">
        <v>1</v>
      </c>
      <c r="G29" s="5" t="n">
        <v>1</v>
      </c>
      <c r="H29" s="5" t="n">
        <v>1</v>
      </c>
      <c r="I29" s="5" t="n">
        <v>1</v>
      </c>
      <c r="J29" s="5" t="inlineStr">
        <is>
          <t>Elasticities row 168</t>
        </is>
      </c>
    </row>
    <row r="30">
      <c r="A30" s="5" t="inlineStr">
        <is>
          <t>inc|gso|srv</t>
        </is>
      </c>
      <c r="B30" s="5" t="inlineStr">
        <is>
          <t>inc</t>
        </is>
      </c>
      <c r="C30" s="5" t="inlineStr">
        <is>
          <t>gso</t>
        </is>
      </c>
      <c r="D30" s="5" t="inlineStr">
        <is>
          <t>srv</t>
        </is>
      </c>
      <c r="E30" s="5" t="inlineStr">
        <is>
          <t>oil_inc_res</t>
        </is>
      </c>
      <c r="F30" s="5" t="n">
        <v>0.5</v>
      </c>
      <c r="G30" s="5" t="n">
        <v>0.5</v>
      </c>
      <c r="H30" s="5" t="n">
        <v>0.5</v>
      </c>
      <c r="I30" s="5" t="n">
        <v>0.5</v>
      </c>
      <c r="J30" s="5" t="inlineStr">
        <is>
          <t>Elasticities row 169</t>
        </is>
      </c>
    </row>
    <row r="31">
      <c r="A31" s="5" t="inlineStr">
        <is>
          <t>inc|die|srv</t>
        </is>
      </c>
      <c r="B31" s="5" t="inlineStr">
        <is>
          <t>inc</t>
        </is>
      </c>
      <c r="C31" s="5" t="inlineStr">
        <is>
          <t>die</t>
        </is>
      </c>
      <c r="D31" s="5" t="inlineStr">
        <is>
          <t>srv</t>
        </is>
      </c>
      <c r="E31" s="5" t="inlineStr">
        <is>
          <t>die_inc_res</t>
        </is>
      </c>
      <c r="F31" s="5" t="n">
        <v>0.5</v>
      </c>
      <c r="G31" s="5" t="n">
        <v>0.5</v>
      </c>
      <c r="H31" s="5" t="n">
        <v>0.5</v>
      </c>
      <c r="I31" s="5" t="n">
        <v>0.5</v>
      </c>
      <c r="J31" s="5" t="inlineStr">
        <is>
          <t>Elasticities row 170</t>
        </is>
      </c>
    </row>
    <row r="32">
      <c r="A32" s="5" t="inlineStr">
        <is>
          <t>inc|oil|srv</t>
        </is>
      </c>
      <c r="B32" s="5" t="inlineStr">
        <is>
          <t>inc</t>
        </is>
      </c>
      <c r="C32" s="5" t="inlineStr">
        <is>
          <t>oil</t>
        </is>
      </c>
      <c r="D32" s="5" t="inlineStr">
        <is>
          <t>srv</t>
        </is>
      </c>
      <c r="E32" s="5" t="inlineStr">
        <is>
          <t>oil_inc_srv</t>
        </is>
      </c>
      <c r="F32" s="5" t="n">
        <v>1.2</v>
      </c>
      <c r="G32" s="5" t="n">
        <v>1.2</v>
      </c>
      <c r="H32" s="5" t="n">
        <v>1.2</v>
      </c>
      <c r="I32" s="5" t="n">
        <v>1.2</v>
      </c>
      <c r="J32" s="5" t="inlineStr">
        <is>
          <t>Elasticities row 171</t>
        </is>
      </c>
    </row>
    <row r="33">
      <c r="A33" s="5" t="inlineStr">
        <is>
          <t>inc|bio|srv</t>
        </is>
      </c>
      <c r="B33" s="5" t="inlineStr">
        <is>
          <t>inc</t>
        </is>
      </c>
      <c r="C33" s="5" t="inlineStr">
        <is>
          <t>bio</t>
        </is>
      </c>
      <c r="D33" s="5" t="inlineStr">
        <is>
          <t>srv</t>
        </is>
      </c>
      <c r="E33" s="5" t="inlineStr">
        <is>
          <t>bio_inc_res</t>
        </is>
      </c>
      <c r="F33" s="5" t="n">
        <v>0.1</v>
      </c>
      <c r="G33" s="5" t="n">
        <v>0.1</v>
      </c>
      <c r="H33" s="5" t="n">
        <v>0.1</v>
      </c>
      <c r="I33" s="5" t="n">
        <v>0.1</v>
      </c>
      <c r="J33" s="5" t="inlineStr">
        <is>
          <t>Elasticities row 172</t>
        </is>
      </c>
    </row>
    <row r="34">
      <c r="A34" s="5" t="inlineStr">
        <is>
          <t>inc|ren|srv</t>
        </is>
      </c>
      <c r="B34" s="5" t="inlineStr">
        <is>
          <t>inc</t>
        </is>
      </c>
      <c r="C34" s="5" t="inlineStr">
        <is>
          <t>ren</t>
        </is>
      </c>
      <c r="D34" s="5" t="inlineStr">
        <is>
          <t>srv</t>
        </is>
      </c>
      <c r="E34" s="5" t="inlineStr">
        <is>
          <t>rnw_inc_tot</t>
        </is>
      </c>
      <c r="F34" s="5" t="n">
        <v>1</v>
      </c>
      <c r="G34" s="5" t="n">
        <v>1</v>
      </c>
      <c r="H34" s="5" t="n">
        <v>1</v>
      </c>
      <c r="I34" s="5" t="n">
        <v>1</v>
      </c>
      <c r="J34" s="5" t="inlineStr">
        <is>
          <t>Elasticities row 173</t>
        </is>
      </c>
    </row>
    <row r="35">
      <c r="A35" s="5" t="inlineStr">
        <is>
          <t>inc|ecy|srv</t>
        </is>
      </c>
      <c r="B35" s="5" t="inlineStr">
        <is>
          <t>inc</t>
        </is>
      </c>
      <c r="C35" s="5" t="inlineStr">
        <is>
          <t>ecy</t>
        </is>
      </c>
      <c r="D35" s="5" t="inlineStr">
        <is>
          <t>srv</t>
        </is>
      </c>
      <c r="E35" s="5" t="inlineStr">
        <is>
          <t>ecy_inc_srv</t>
        </is>
      </c>
      <c r="F35" s="5" t="n">
        <v>1.1</v>
      </c>
      <c r="G35" s="5" t="n">
        <v>1.1</v>
      </c>
      <c r="H35" s="5" t="n">
        <v>1.1</v>
      </c>
      <c r="I35" s="5" t="n">
        <v>1.1</v>
      </c>
      <c r="J35" s="5" t="inlineStr">
        <is>
          <t>Elasticities row 174</t>
        </is>
      </c>
    </row>
    <row r="36">
      <c r="A36" s="5" t="inlineStr">
        <is>
          <t>usg|coa|tra</t>
        </is>
      </c>
      <c r="B36" s="5" t="inlineStr">
        <is>
          <t>usg</t>
        </is>
      </c>
      <c r="C36" s="5" t="inlineStr">
        <is>
          <t>coa</t>
        </is>
      </c>
      <c r="D36" s="5" t="inlineStr">
        <is>
          <t>tra</t>
        </is>
      </c>
      <c r="E36" s="5" t="inlineStr">
        <is>
          <t>coa_owp_tot_sr</t>
        </is>
      </c>
      <c r="F36" s="5" t="n">
        <v>-0.3</v>
      </c>
      <c r="G36" s="5" t="n">
        <v>-0.3</v>
      </c>
      <c r="H36" s="5" t="n">
        <v>-0.3</v>
      </c>
      <c r="I36" s="5" t="n">
        <v>-0.2</v>
      </c>
      <c r="J36" s="5" t="inlineStr">
        <is>
          <t>Elasticities row 178</t>
        </is>
      </c>
    </row>
    <row r="37">
      <c r="A37" s="5" t="inlineStr">
        <is>
          <t>usg|nga|tra</t>
        </is>
      </c>
      <c r="B37" s="5" t="inlineStr">
        <is>
          <t>usg</t>
        </is>
      </c>
      <c r="C37" s="5" t="inlineStr">
        <is>
          <t>nga</t>
        </is>
      </c>
      <c r="D37" s="5" t="inlineStr">
        <is>
          <t>tra</t>
        </is>
      </c>
      <c r="E37" s="5" t="inlineStr">
        <is>
          <t>nga_owp_tot_sr</t>
        </is>
      </c>
      <c r="F37" s="5" t="n">
        <v>-0.5</v>
      </c>
      <c r="G37" s="5" t="n">
        <v>-0.5</v>
      </c>
      <c r="H37" s="5" t="n">
        <v>-0.5</v>
      </c>
      <c r="I37" s="5" t="n">
        <v>-0.4</v>
      </c>
      <c r="J37" s="5" t="inlineStr">
        <is>
          <t>Elasticities row 179</t>
        </is>
      </c>
    </row>
    <row r="38">
      <c r="A38" s="5" t="inlineStr">
        <is>
          <t>usg|gso|tra</t>
        </is>
      </c>
      <c r="B38" s="5" t="inlineStr">
        <is>
          <t>usg</t>
        </is>
      </c>
      <c r="C38" s="5" t="inlineStr">
        <is>
          <t>gso</t>
        </is>
      </c>
      <c r="D38" s="5" t="inlineStr">
        <is>
          <t>tra</t>
        </is>
      </c>
      <c r="E38" s="5" t="inlineStr">
        <is>
          <t>gso_owp_tot_sr</t>
        </is>
      </c>
      <c r="F38" s="5" t="n">
        <v>-0.4</v>
      </c>
      <c r="G38" s="5" t="n">
        <v>-0.4</v>
      </c>
      <c r="H38" s="5" t="n">
        <v>-0.4</v>
      </c>
      <c r="I38" s="5" t="n">
        <v>-0.3</v>
      </c>
      <c r="J38" s="5" t="inlineStr">
        <is>
          <t>Elasticities row 180</t>
        </is>
      </c>
    </row>
    <row r="39">
      <c r="A39" s="5" t="inlineStr">
        <is>
          <t>usg|die|tra</t>
        </is>
      </c>
      <c r="B39" s="5" t="inlineStr">
        <is>
          <t>usg</t>
        </is>
      </c>
      <c r="C39" s="5" t="inlineStr">
        <is>
          <t>die</t>
        </is>
      </c>
      <c r="D39" s="5" t="inlineStr">
        <is>
          <t>tra</t>
        </is>
      </c>
      <c r="E39" s="5" t="inlineStr">
        <is>
          <t>die_owp_tot_sr</t>
        </is>
      </c>
      <c r="F39" s="5" t="n">
        <v>-0.3</v>
      </c>
      <c r="G39" s="5" t="n">
        <v>-0.3</v>
      </c>
      <c r="H39" s="5" t="n">
        <v>-0.3</v>
      </c>
      <c r="I39" s="5" t="n">
        <v>-0.2</v>
      </c>
      <c r="J39" s="5" t="inlineStr">
        <is>
          <t>Elasticities row 181</t>
        </is>
      </c>
    </row>
    <row r="40">
      <c r="A40" s="5" t="inlineStr">
        <is>
          <t>usg|oil|tra</t>
        </is>
      </c>
      <c r="B40" s="5" t="inlineStr">
        <is>
          <t>usg</t>
        </is>
      </c>
      <c r="C40" s="5" t="inlineStr">
        <is>
          <t>oil</t>
        </is>
      </c>
      <c r="D40" s="5" t="inlineStr">
        <is>
          <t>tra</t>
        </is>
      </c>
      <c r="E40" s="5" t="inlineStr">
        <is>
          <t>oil_owp_tot_sr</t>
        </is>
      </c>
      <c r="F40" s="5" t="n">
        <v>-0.3</v>
      </c>
      <c r="G40" s="5" t="n">
        <v>-0.3</v>
      </c>
      <c r="H40" s="5" t="n">
        <v>-0.3</v>
      </c>
      <c r="I40" s="5" t="n">
        <v>-0.2</v>
      </c>
      <c r="J40" s="5" t="inlineStr">
        <is>
          <t>Elasticities row 182</t>
        </is>
      </c>
    </row>
    <row r="41">
      <c r="A41" s="5" t="inlineStr">
        <is>
          <t>usg|bio|tra</t>
        </is>
      </c>
      <c r="B41" s="5" t="inlineStr">
        <is>
          <t>usg</t>
        </is>
      </c>
      <c r="C41" s="5" t="inlineStr">
        <is>
          <t>bio</t>
        </is>
      </c>
      <c r="D41" s="5" t="inlineStr">
        <is>
          <t>tra</t>
        </is>
      </c>
      <c r="E41" s="5" t="inlineStr">
        <is>
          <t>bio_owp_ind_sr</t>
        </is>
      </c>
      <c r="F41" s="5" t="n">
        <v>-0.3</v>
      </c>
      <c r="G41" s="5" t="n">
        <v>-0.3</v>
      </c>
      <c r="H41" s="5" t="n">
        <v>-0.3</v>
      </c>
      <c r="I41" s="5" t="n">
        <v>-0.2</v>
      </c>
      <c r="J41" s="5" t="inlineStr">
        <is>
          <t>Elasticities row 183</t>
        </is>
      </c>
    </row>
    <row r="42">
      <c r="A42" s="5" t="inlineStr">
        <is>
          <t>usg|ren|tra</t>
        </is>
      </c>
      <c r="B42" s="5" t="inlineStr">
        <is>
          <t>usg</t>
        </is>
      </c>
      <c r="C42" s="5" t="inlineStr">
        <is>
          <t>ren</t>
        </is>
      </c>
      <c r="D42" s="5" t="inlineStr">
        <is>
          <t>tra</t>
        </is>
      </c>
      <c r="E42" s="5" t="inlineStr">
        <is>
          <t>rnw_owp_tot_lr</t>
        </is>
      </c>
      <c r="F42" s="5" t="n">
        <v>-0.5</v>
      </c>
      <c r="G42" s="5" t="n">
        <v>-0.5</v>
      </c>
      <c r="H42" s="5" t="n">
        <v>-0.5</v>
      </c>
      <c r="I42" s="5" t="n">
        <v>-0.4</v>
      </c>
      <c r="J42" s="5" t="inlineStr">
        <is>
          <t>Elasticities row 184</t>
        </is>
      </c>
    </row>
    <row r="43">
      <c r="A43" s="5" t="inlineStr">
        <is>
          <t>usg|ecy|tra</t>
        </is>
      </c>
      <c r="B43" s="5" t="inlineStr">
        <is>
          <t>usg</t>
        </is>
      </c>
      <c r="C43" s="5" t="inlineStr">
        <is>
          <t>ecy</t>
        </is>
      </c>
      <c r="D43" s="5" t="inlineStr">
        <is>
          <t>tra</t>
        </is>
      </c>
      <c r="E43" s="5" t="inlineStr">
        <is>
          <t>ecy_owp_tot_sr</t>
        </is>
      </c>
      <c r="F43" s="5" t="n">
        <v>-0.2</v>
      </c>
      <c r="G43" s="5" t="n">
        <v>-0.2</v>
      </c>
      <c r="H43" s="5" t="n">
        <v>-0.2</v>
      </c>
      <c r="I43" s="5" t="n">
        <v>-0.1</v>
      </c>
      <c r="J43" s="5" t="inlineStr">
        <is>
          <t>Elasticities row 185</t>
        </is>
      </c>
    </row>
    <row r="44">
      <c r="A44" s="5" t="inlineStr">
        <is>
          <t>usg|coa|res</t>
        </is>
      </c>
      <c r="B44" s="5" t="inlineStr">
        <is>
          <t>usg</t>
        </is>
      </c>
      <c r="C44" s="5" t="inlineStr">
        <is>
          <t>coa</t>
        </is>
      </c>
      <c r="D44" s="5" t="inlineStr">
        <is>
          <t>res</t>
        </is>
      </c>
      <c r="E44" s="5" t="inlineStr">
        <is>
          <t>coa_owp_res_sr</t>
        </is>
      </c>
      <c r="F44" s="5" t="n">
        <v>-0.3</v>
      </c>
      <c r="G44" s="5" t="n">
        <v>-0.3</v>
      </c>
      <c r="H44" s="5" t="n">
        <v>-0.3</v>
      </c>
      <c r="I44" s="5" t="n">
        <v>-0.2</v>
      </c>
      <c r="J44" s="5" t="inlineStr">
        <is>
          <t>Elasticities row 186</t>
        </is>
      </c>
    </row>
    <row r="45">
      <c r="A45" s="5" t="inlineStr">
        <is>
          <t>usg|nga|res</t>
        </is>
      </c>
      <c r="B45" s="5" t="inlineStr">
        <is>
          <t>usg</t>
        </is>
      </c>
      <c r="C45" s="5" t="inlineStr">
        <is>
          <t>nga</t>
        </is>
      </c>
      <c r="D45" s="5" t="inlineStr">
        <is>
          <t>res</t>
        </is>
      </c>
      <c r="E45" s="5" t="inlineStr">
        <is>
          <t>nga_owp_res_sr</t>
        </is>
      </c>
      <c r="F45" s="5" t="n">
        <v>-0.4</v>
      </c>
      <c r="G45" s="5" t="n">
        <v>-0.4</v>
      </c>
      <c r="H45" s="5" t="n">
        <v>-0.4</v>
      </c>
      <c r="I45" s="5" t="n">
        <v>-0.3</v>
      </c>
      <c r="J45" s="5" t="inlineStr">
        <is>
          <t>Elasticities row 187</t>
        </is>
      </c>
    </row>
    <row r="46">
      <c r="A46" s="5" t="inlineStr">
        <is>
          <t>usg|gso|res</t>
        </is>
      </c>
      <c r="B46" s="5" t="inlineStr">
        <is>
          <t>usg</t>
        </is>
      </c>
      <c r="C46" s="5" t="inlineStr">
        <is>
          <t>gso</t>
        </is>
      </c>
      <c r="D46" s="5" t="inlineStr">
        <is>
          <t>res</t>
        </is>
      </c>
      <c r="E46" s="5" t="inlineStr">
        <is>
          <t>gso_owp_tot_sr</t>
        </is>
      </c>
      <c r="F46" s="5" t="n">
        <v>-0.5</v>
      </c>
      <c r="G46" s="5" t="n">
        <v>-0.5</v>
      </c>
      <c r="H46" s="5" t="n">
        <v>-0.5</v>
      </c>
      <c r="I46" s="5" t="n">
        <v>-0.4</v>
      </c>
      <c r="J46" s="5" t="inlineStr">
        <is>
          <t>Elasticities row 188</t>
        </is>
      </c>
    </row>
    <row r="47">
      <c r="A47" s="5" t="inlineStr">
        <is>
          <t>usg|die|res</t>
        </is>
      </c>
      <c r="B47" s="5" t="inlineStr">
        <is>
          <t>usg</t>
        </is>
      </c>
      <c r="C47" s="5" t="inlineStr">
        <is>
          <t>die</t>
        </is>
      </c>
      <c r="D47" s="5" t="inlineStr">
        <is>
          <t>res</t>
        </is>
      </c>
      <c r="E47" s="5" t="inlineStr">
        <is>
          <t>die_owp_tot_sr</t>
        </is>
      </c>
      <c r="F47" s="5" t="n">
        <v>-0.3</v>
      </c>
      <c r="G47" s="5" t="n">
        <v>-0.3</v>
      </c>
      <c r="H47" s="5" t="n">
        <v>-0.3</v>
      </c>
      <c r="I47" s="5" t="n">
        <v>-0.2</v>
      </c>
      <c r="J47" s="5" t="inlineStr">
        <is>
          <t>Elasticities row 189</t>
        </is>
      </c>
    </row>
    <row r="48">
      <c r="A48" s="5" t="inlineStr">
        <is>
          <t>usg|oil|res</t>
        </is>
      </c>
      <c r="B48" s="5" t="inlineStr">
        <is>
          <t>usg</t>
        </is>
      </c>
      <c r="C48" s="5" t="inlineStr">
        <is>
          <t>oil</t>
        </is>
      </c>
      <c r="D48" s="5" t="inlineStr">
        <is>
          <t>res</t>
        </is>
      </c>
      <c r="E48" s="5" t="inlineStr">
        <is>
          <t>oil_owp_tot_sr</t>
        </is>
      </c>
      <c r="F48" s="5" t="n">
        <v>-0.3</v>
      </c>
      <c r="G48" s="5" t="n">
        <v>-0.3</v>
      </c>
      <c r="H48" s="5" t="n">
        <v>-0.3</v>
      </c>
      <c r="I48" s="5" t="n">
        <v>-0.2</v>
      </c>
      <c r="J48" s="5" t="inlineStr">
        <is>
          <t>Elasticities row 190</t>
        </is>
      </c>
    </row>
    <row r="49">
      <c r="A49" s="5" t="inlineStr">
        <is>
          <t>usg|bio|res</t>
        </is>
      </c>
      <c r="B49" s="5" t="inlineStr">
        <is>
          <t>usg</t>
        </is>
      </c>
      <c r="C49" s="5" t="inlineStr">
        <is>
          <t>bio</t>
        </is>
      </c>
      <c r="D49" s="5" t="inlineStr">
        <is>
          <t>res</t>
        </is>
      </c>
      <c r="E49" s="5" t="inlineStr">
        <is>
          <t>bio_owp_ind_sr</t>
        </is>
      </c>
      <c r="F49" s="5" t="n">
        <v>-0.3</v>
      </c>
      <c r="G49" s="5" t="n">
        <v>-0.3</v>
      </c>
      <c r="H49" s="5" t="n">
        <v>-0.3</v>
      </c>
      <c r="I49" s="5" t="n">
        <v>-0.2</v>
      </c>
      <c r="J49" s="5" t="inlineStr">
        <is>
          <t>Elasticities row 191</t>
        </is>
      </c>
    </row>
    <row r="50">
      <c r="A50" s="5" t="inlineStr">
        <is>
          <t>usg|ren|res</t>
        </is>
      </c>
      <c r="B50" s="5" t="inlineStr">
        <is>
          <t>usg</t>
        </is>
      </c>
      <c r="C50" s="5" t="inlineStr">
        <is>
          <t>ren</t>
        </is>
      </c>
      <c r="D50" s="5" t="inlineStr">
        <is>
          <t>res</t>
        </is>
      </c>
      <c r="E50" s="5" t="inlineStr">
        <is>
          <t>rnw_owp_tot_lr</t>
        </is>
      </c>
      <c r="F50" s="5" t="n">
        <v>-0.5</v>
      </c>
      <c r="G50" s="5" t="n">
        <v>-0.5</v>
      </c>
      <c r="H50" s="5" t="n">
        <v>-0.5</v>
      </c>
      <c r="I50" s="5" t="n">
        <v>-0.4</v>
      </c>
      <c r="J50" s="5" t="inlineStr">
        <is>
          <t>Elasticities row 192</t>
        </is>
      </c>
    </row>
    <row r="51">
      <c r="A51" s="5" t="inlineStr">
        <is>
          <t>usg|ecy|res</t>
        </is>
      </c>
      <c r="B51" s="5" t="inlineStr">
        <is>
          <t>usg</t>
        </is>
      </c>
      <c r="C51" s="5" t="inlineStr">
        <is>
          <t>ecy</t>
        </is>
      </c>
      <c r="D51" s="5" t="inlineStr">
        <is>
          <t>res</t>
        </is>
      </c>
      <c r="E51" s="5" t="inlineStr">
        <is>
          <t>ecy_owp_res_sr</t>
        </is>
      </c>
      <c r="F51" s="5" t="n">
        <v>-0.3</v>
      </c>
      <c r="G51" s="5" t="n">
        <v>-0.3</v>
      </c>
      <c r="H51" s="5" t="n">
        <v>-0.3</v>
      </c>
      <c r="I51" s="5" t="n">
        <v>-0.2</v>
      </c>
      <c r="J51" s="5" t="inlineStr">
        <is>
          <t>Elasticities row 193</t>
        </is>
      </c>
    </row>
    <row r="52">
      <c r="A52" s="5" t="inlineStr">
        <is>
          <t>usg|coa|ind</t>
        </is>
      </c>
      <c r="B52" s="5" t="inlineStr">
        <is>
          <t>usg</t>
        </is>
      </c>
      <c r="C52" s="5" t="inlineStr">
        <is>
          <t>coa</t>
        </is>
      </c>
      <c r="D52" s="5" t="inlineStr">
        <is>
          <t>ind</t>
        </is>
      </c>
      <c r="E52" s="5" t="inlineStr">
        <is>
          <t>coa_owp_ind_sr</t>
        </is>
      </c>
      <c r="F52" s="5" t="n">
        <v>-0.3</v>
      </c>
      <c r="G52" s="5" t="n">
        <v>-0.3</v>
      </c>
      <c r="H52" s="5" t="n">
        <v>-0.3</v>
      </c>
      <c r="I52" s="5" t="n">
        <v>-0.2</v>
      </c>
      <c r="J52" s="5" t="inlineStr">
        <is>
          <t>Elasticities row 194</t>
        </is>
      </c>
    </row>
    <row r="53">
      <c r="A53" s="5" t="inlineStr">
        <is>
          <t>usg|nga|ind</t>
        </is>
      </c>
      <c r="B53" s="5" t="inlineStr">
        <is>
          <t>usg</t>
        </is>
      </c>
      <c r="C53" s="5" t="inlineStr">
        <is>
          <t>nga</t>
        </is>
      </c>
      <c r="D53" s="5" t="inlineStr">
        <is>
          <t>ind</t>
        </is>
      </c>
      <c r="E53" s="5" t="inlineStr">
        <is>
          <t>nga_owp_ind_sr</t>
        </is>
      </c>
      <c r="F53" s="5" t="n">
        <v>-0.5</v>
      </c>
      <c r="G53" s="5" t="n">
        <v>-0.5</v>
      </c>
      <c r="H53" s="5" t="n">
        <v>-0.5</v>
      </c>
      <c r="I53" s="5" t="n">
        <v>-0.4</v>
      </c>
      <c r="J53" s="5" t="inlineStr">
        <is>
          <t>Elasticities row 195</t>
        </is>
      </c>
    </row>
    <row r="54">
      <c r="A54" s="5" t="inlineStr">
        <is>
          <t>usg|gso|ind</t>
        </is>
      </c>
      <c r="B54" s="5" t="inlineStr">
        <is>
          <t>usg</t>
        </is>
      </c>
      <c r="C54" s="5" t="inlineStr">
        <is>
          <t>gso</t>
        </is>
      </c>
      <c r="D54" s="5" t="inlineStr">
        <is>
          <t>ind</t>
        </is>
      </c>
      <c r="E54" s="5" t="inlineStr">
        <is>
          <t>gso_owp_tot_sr</t>
        </is>
      </c>
      <c r="F54" s="5" t="n">
        <v>-0.4</v>
      </c>
      <c r="G54" s="5" t="n">
        <v>-0.4</v>
      </c>
      <c r="H54" s="5" t="n">
        <v>-0.4</v>
      </c>
      <c r="I54" s="5" t="n">
        <v>-0.3</v>
      </c>
      <c r="J54" s="5" t="inlineStr">
        <is>
          <t>Elasticities row 196</t>
        </is>
      </c>
    </row>
    <row r="55">
      <c r="A55" s="5" t="inlineStr">
        <is>
          <t>usg|die|ind</t>
        </is>
      </c>
      <c r="B55" s="5" t="inlineStr">
        <is>
          <t>usg</t>
        </is>
      </c>
      <c r="C55" s="5" t="inlineStr">
        <is>
          <t>die</t>
        </is>
      </c>
      <c r="D55" s="5" t="inlineStr">
        <is>
          <t>ind</t>
        </is>
      </c>
      <c r="E55" s="5" t="inlineStr">
        <is>
          <t>die_owp_tot_sr</t>
        </is>
      </c>
      <c r="F55" s="5" t="n">
        <v>-0.7</v>
      </c>
      <c r="G55" s="5" t="n">
        <v>-0.7</v>
      </c>
      <c r="H55" s="5" t="n">
        <v>-0.7</v>
      </c>
      <c r="I55" s="5" t="n">
        <v>-0.6</v>
      </c>
      <c r="J55" s="5" t="inlineStr">
        <is>
          <t>Elasticities row 197</t>
        </is>
      </c>
    </row>
    <row r="56">
      <c r="A56" s="5" t="inlineStr">
        <is>
          <t>usg|oil|ind</t>
        </is>
      </c>
      <c r="B56" s="5" t="inlineStr">
        <is>
          <t>usg</t>
        </is>
      </c>
      <c r="C56" s="5" t="inlineStr">
        <is>
          <t>oil</t>
        </is>
      </c>
      <c r="D56" s="5" t="inlineStr">
        <is>
          <t>ind</t>
        </is>
      </c>
      <c r="E56" s="5" t="inlineStr">
        <is>
          <t>oil_owp_ind_sr</t>
        </is>
      </c>
      <c r="F56" s="5" t="n">
        <v>-0.4</v>
      </c>
      <c r="G56" s="5" t="n">
        <v>-0.4</v>
      </c>
      <c r="H56" s="5" t="n">
        <v>-0.4</v>
      </c>
      <c r="I56" s="5" t="n">
        <v>-0.3</v>
      </c>
      <c r="J56" s="5" t="inlineStr">
        <is>
          <t>Elasticities row 198</t>
        </is>
      </c>
    </row>
    <row r="57">
      <c r="A57" s="5" t="inlineStr">
        <is>
          <t>usg|bio|ind</t>
        </is>
      </c>
      <c r="B57" s="5" t="inlineStr">
        <is>
          <t>usg</t>
        </is>
      </c>
      <c r="C57" s="5" t="inlineStr">
        <is>
          <t>bio</t>
        </is>
      </c>
      <c r="D57" s="5" t="inlineStr">
        <is>
          <t>ind</t>
        </is>
      </c>
      <c r="E57" s="5" t="inlineStr">
        <is>
          <t>bio_owp_ind_sr</t>
        </is>
      </c>
      <c r="F57" s="5" t="n">
        <v>-0.3</v>
      </c>
      <c r="G57" s="5" t="n">
        <v>-0.3</v>
      </c>
      <c r="H57" s="5" t="n">
        <v>-0.3</v>
      </c>
      <c r="I57" s="5" t="n">
        <v>-0.2</v>
      </c>
      <c r="J57" s="5" t="inlineStr">
        <is>
          <t>Elasticities row 199</t>
        </is>
      </c>
    </row>
    <row r="58">
      <c r="A58" s="5" t="inlineStr">
        <is>
          <t>usg|ren|ind</t>
        </is>
      </c>
      <c r="B58" s="5" t="inlineStr">
        <is>
          <t>usg</t>
        </is>
      </c>
      <c r="C58" s="5" t="inlineStr">
        <is>
          <t>ren</t>
        </is>
      </c>
      <c r="D58" s="5" t="inlineStr">
        <is>
          <t>ind</t>
        </is>
      </c>
      <c r="E58" s="5" t="inlineStr">
        <is>
          <t>rnw_owp_tot_lr</t>
        </is>
      </c>
      <c r="F58" s="5" t="n">
        <v>-0.5</v>
      </c>
      <c r="G58" s="5" t="n">
        <v>-0.5</v>
      </c>
      <c r="H58" s="5" t="n">
        <v>-0.5</v>
      </c>
      <c r="I58" s="5" t="n">
        <v>-0.4</v>
      </c>
      <c r="J58" s="5" t="inlineStr">
        <is>
          <t>Elasticities row 200</t>
        </is>
      </c>
    </row>
    <row r="59">
      <c r="A59" s="5" t="inlineStr">
        <is>
          <t>usg|ecy|ind</t>
        </is>
      </c>
      <c r="B59" s="5" t="inlineStr">
        <is>
          <t>usg</t>
        </is>
      </c>
      <c r="C59" s="5" t="inlineStr">
        <is>
          <t>ecy</t>
        </is>
      </c>
      <c r="D59" s="5" t="inlineStr">
        <is>
          <t>ind</t>
        </is>
      </c>
      <c r="E59" s="5" t="inlineStr">
        <is>
          <t>ecy_owp_ind_sr</t>
        </is>
      </c>
      <c r="F59" s="5" t="n">
        <v>-0.3</v>
      </c>
      <c r="G59" s="5" t="n">
        <v>-0.3</v>
      </c>
      <c r="H59" s="5" t="n">
        <v>-0.3</v>
      </c>
      <c r="I59" s="5" t="n">
        <v>-0.2</v>
      </c>
      <c r="J59" s="5" t="inlineStr">
        <is>
          <t>Elasticities row 201</t>
        </is>
      </c>
    </row>
    <row r="60">
      <c r="A60" s="5" t="inlineStr">
        <is>
          <t>usg|coa|srv</t>
        </is>
      </c>
      <c r="B60" s="5" t="inlineStr">
        <is>
          <t>usg</t>
        </is>
      </c>
      <c r="C60" s="5" t="inlineStr">
        <is>
          <t>coa</t>
        </is>
      </c>
      <c r="D60" s="5" t="inlineStr">
        <is>
          <t>srv</t>
        </is>
      </c>
      <c r="E60" s="5" t="inlineStr">
        <is>
          <t>coa_owp_ind_sr</t>
        </is>
      </c>
      <c r="F60" s="5" t="n">
        <v>-0.4</v>
      </c>
      <c r="G60" s="5" t="n">
        <v>-0.4</v>
      </c>
      <c r="H60" s="5" t="n">
        <v>-0.4</v>
      </c>
      <c r="I60" s="5" t="n">
        <v>-0.3</v>
      </c>
      <c r="J60" s="5" t="inlineStr">
        <is>
          <t>Elasticities row 202</t>
        </is>
      </c>
    </row>
    <row r="61">
      <c r="A61" s="5" t="inlineStr">
        <is>
          <t>usg|nga|srv</t>
        </is>
      </c>
      <c r="B61" s="5" t="inlineStr">
        <is>
          <t>usg</t>
        </is>
      </c>
      <c r="C61" s="5" t="inlineStr">
        <is>
          <t>nga</t>
        </is>
      </c>
      <c r="D61" s="5" t="inlineStr">
        <is>
          <t>srv</t>
        </is>
      </c>
      <c r="E61" s="5" t="inlineStr">
        <is>
          <t>nga_owp_ind_sr</t>
        </is>
      </c>
      <c r="F61" s="5" t="n">
        <v>-0.6</v>
      </c>
      <c r="G61" s="5" t="n">
        <v>-0.6</v>
      </c>
      <c r="H61" s="5" t="n">
        <v>-0.6</v>
      </c>
      <c r="I61" s="5" t="n">
        <v>-0.5</v>
      </c>
      <c r="J61" s="5" t="inlineStr">
        <is>
          <t>Elasticities row 203</t>
        </is>
      </c>
    </row>
    <row r="62">
      <c r="A62" s="5" t="inlineStr">
        <is>
          <t>usg|gso|srv</t>
        </is>
      </c>
      <c r="B62" s="5" t="inlineStr">
        <is>
          <t>usg</t>
        </is>
      </c>
      <c r="C62" s="5" t="inlineStr">
        <is>
          <t>gso</t>
        </is>
      </c>
      <c r="D62" s="5" t="inlineStr">
        <is>
          <t>srv</t>
        </is>
      </c>
      <c r="E62" s="5" t="inlineStr">
        <is>
          <t>gso_owp_tot_sr</t>
        </is>
      </c>
      <c r="F62" s="5" t="n">
        <v>-0.6</v>
      </c>
      <c r="G62" s="5" t="n">
        <v>-0.6</v>
      </c>
      <c r="H62" s="5" t="n">
        <v>-0.6</v>
      </c>
      <c r="I62" s="5" t="n">
        <v>-0.5</v>
      </c>
      <c r="J62" s="5" t="inlineStr">
        <is>
          <t>Elasticities row 204</t>
        </is>
      </c>
    </row>
    <row r="63">
      <c r="A63" s="5" t="inlineStr">
        <is>
          <t>usg|die|srv</t>
        </is>
      </c>
      <c r="B63" s="5" t="inlineStr">
        <is>
          <t>usg</t>
        </is>
      </c>
      <c r="C63" s="5" t="inlineStr">
        <is>
          <t>die</t>
        </is>
      </c>
      <c r="D63" s="5" t="inlineStr">
        <is>
          <t>srv</t>
        </is>
      </c>
      <c r="E63" s="5" t="inlineStr">
        <is>
          <t>die_owp_tot_sr</t>
        </is>
      </c>
      <c r="F63" s="5" t="n">
        <v>-0.5</v>
      </c>
      <c r="G63" s="5" t="n">
        <v>-0.5</v>
      </c>
      <c r="H63" s="5" t="n">
        <v>-0.5</v>
      </c>
      <c r="I63" s="5" t="n">
        <v>-0.4</v>
      </c>
      <c r="J63" s="5" t="inlineStr">
        <is>
          <t>Elasticities row 205</t>
        </is>
      </c>
    </row>
    <row r="64">
      <c r="A64" s="5" t="inlineStr">
        <is>
          <t>usg|oil|srv</t>
        </is>
      </c>
      <c r="B64" s="5" t="inlineStr">
        <is>
          <t>usg</t>
        </is>
      </c>
      <c r="C64" s="5" t="inlineStr">
        <is>
          <t>oil</t>
        </is>
      </c>
      <c r="D64" s="5" t="inlineStr">
        <is>
          <t>srv</t>
        </is>
      </c>
      <c r="E64" s="5" t="inlineStr">
        <is>
          <t>oil_owp_ind_sr</t>
        </is>
      </c>
      <c r="F64" s="5" t="n">
        <v>-0.5</v>
      </c>
      <c r="G64" s="5" t="n">
        <v>-0.5</v>
      </c>
      <c r="H64" s="5" t="n">
        <v>-0.5</v>
      </c>
      <c r="I64" s="5" t="n">
        <v>-0.4</v>
      </c>
      <c r="J64" s="5" t="inlineStr">
        <is>
          <t>Elasticities row 206</t>
        </is>
      </c>
    </row>
    <row r="65">
      <c r="A65" s="5" t="inlineStr">
        <is>
          <t>usg|bio|srv</t>
        </is>
      </c>
      <c r="B65" s="5" t="inlineStr">
        <is>
          <t>usg</t>
        </is>
      </c>
      <c r="C65" s="5" t="inlineStr">
        <is>
          <t>bio</t>
        </is>
      </c>
      <c r="D65" s="5" t="inlineStr">
        <is>
          <t>srv</t>
        </is>
      </c>
      <c r="E65" s="5" t="inlineStr">
        <is>
          <t>bio_owp_ind_sr</t>
        </is>
      </c>
      <c r="F65" s="5" t="n">
        <v>-0.4</v>
      </c>
      <c r="G65" s="5" t="n">
        <v>-0.4</v>
      </c>
      <c r="H65" s="5" t="n">
        <v>-0.4</v>
      </c>
      <c r="I65" s="5" t="n">
        <v>-0.3</v>
      </c>
      <c r="J65" s="5" t="inlineStr">
        <is>
          <t>Elasticities row 207</t>
        </is>
      </c>
    </row>
    <row r="66">
      <c r="A66" s="5" t="inlineStr">
        <is>
          <t>usg|ren|srv</t>
        </is>
      </c>
      <c r="B66" s="5" t="inlineStr">
        <is>
          <t>usg</t>
        </is>
      </c>
      <c r="C66" s="5" t="inlineStr">
        <is>
          <t>ren</t>
        </is>
      </c>
      <c r="D66" s="5" t="inlineStr">
        <is>
          <t>srv</t>
        </is>
      </c>
      <c r="E66" s="5" t="inlineStr">
        <is>
          <t>rnw_owp_tot_lr</t>
        </is>
      </c>
      <c r="F66" s="5" t="n">
        <v>-0.7</v>
      </c>
      <c r="G66" s="5" t="n">
        <v>-0.7</v>
      </c>
      <c r="H66" s="5" t="n">
        <v>-0.7</v>
      </c>
      <c r="I66" s="5" t="n">
        <v>-0.6</v>
      </c>
      <c r="J66" s="5" t="inlineStr">
        <is>
          <t>Elasticities row 208</t>
        </is>
      </c>
    </row>
    <row r="67">
      <c r="A67" s="5" t="inlineStr">
        <is>
          <t>usg|ecy|srv</t>
        </is>
      </c>
      <c r="B67" s="5" t="inlineStr">
        <is>
          <t>usg</t>
        </is>
      </c>
      <c r="C67" s="5" t="inlineStr">
        <is>
          <t>ecy</t>
        </is>
      </c>
      <c r="D67" s="5" t="inlineStr">
        <is>
          <t>srv</t>
        </is>
      </c>
      <c r="E67" s="5" t="inlineStr">
        <is>
          <t>ecy_owp_ind_sr</t>
        </is>
      </c>
      <c r="F67" s="5" t="n">
        <v>-0.5</v>
      </c>
      <c r="G67" s="5" t="n">
        <v>-0.5</v>
      </c>
      <c r="H67" s="5" t="n">
        <v>-0.5</v>
      </c>
      <c r="I67" s="5" t="n">
        <v>-0.4</v>
      </c>
      <c r="J67" s="5" t="inlineStr">
        <is>
          <t>Elasticities row 209</t>
        </is>
      </c>
    </row>
    <row r="68">
      <c r="A68" s="5" t="inlineStr">
        <is>
          <t>eff|coa|tra</t>
        </is>
      </c>
      <c r="B68" s="5" t="inlineStr">
        <is>
          <t>eff</t>
        </is>
      </c>
      <c r="C68" s="5" t="inlineStr">
        <is>
          <t>coa</t>
        </is>
      </c>
      <c r="D68" s="5" t="inlineStr">
        <is>
          <t>tra</t>
        </is>
      </c>
      <c r="E68" s="5" t="inlineStr">
        <is>
          <t>coa_owp_tot_lr</t>
        </is>
      </c>
      <c r="F68" s="5" t="n">
        <v>-0.4</v>
      </c>
      <c r="G68" s="5" t="n">
        <v>-0.4</v>
      </c>
      <c r="H68" s="5" t="n">
        <v>-0.4</v>
      </c>
      <c r="I68" s="5" t="n">
        <v>-0.4</v>
      </c>
      <c r="J68" s="5" t="inlineStr">
        <is>
          <t>Elasticities row 211</t>
        </is>
      </c>
    </row>
    <row r="69">
      <c r="A69" s="5" t="inlineStr">
        <is>
          <t>eff|nga|tra</t>
        </is>
      </c>
      <c r="B69" s="5" t="inlineStr">
        <is>
          <t>eff</t>
        </is>
      </c>
      <c r="C69" s="5" t="inlineStr">
        <is>
          <t>nga</t>
        </is>
      </c>
      <c r="D69" s="5" t="inlineStr">
        <is>
          <t>tra</t>
        </is>
      </c>
      <c r="E69" s="5" t="inlineStr">
        <is>
          <t>nga_owp_tot_lr</t>
        </is>
      </c>
      <c r="F69" s="5" t="n">
        <v>-0.4</v>
      </c>
      <c r="G69" s="5" t="n">
        <v>-0.4</v>
      </c>
      <c r="H69" s="5" t="n">
        <v>-0.4</v>
      </c>
      <c r="I69" s="5" t="n">
        <v>-0.4</v>
      </c>
      <c r="J69" s="5" t="inlineStr">
        <is>
          <t>Elasticities row 212</t>
        </is>
      </c>
    </row>
    <row r="70">
      <c r="A70" s="5" t="inlineStr">
        <is>
          <t>eff|gso|tra</t>
        </is>
      </c>
      <c r="B70" s="5" t="inlineStr">
        <is>
          <t>eff</t>
        </is>
      </c>
      <c r="C70" s="5" t="inlineStr">
        <is>
          <t>gso</t>
        </is>
      </c>
      <c r="D70" s="5" t="inlineStr">
        <is>
          <t>tra</t>
        </is>
      </c>
      <c r="E70" s="5" t="inlineStr">
        <is>
          <t>gso_owp_tot_lr</t>
        </is>
      </c>
      <c r="F70" s="5" t="n">
        <v>-0.4</v>
      </c>
      <c r="G70" s="5" t="n">
        <v>-0.4</v>
      </c>
      <c r="H70" s="5" t="n">
        <v>-0.4</v>
      </c>
      <c r="I70" s="5" t="n">
        <v>-0.4</v>
      </c>
      <c r="J70" s="5" t="inlineStr">
        <is>
          <t>Elasticities row 213</t>
        </is>
      </c>
    </row>
    <row r="71">
      <c r="A71" s="5" t="inlineStr">
        <is>
          <t>eff|die|tra</t>
        </is>
      </c>
      <c r="B71" s="5" t="inlineStr">
        <is>
          <t>eff</t>
        </is>
      </c>
      <c r="C71" s="5" t="inlineStr">
        <is>
          <t>die</t>
        </is>
      </c>
      <c r="D71" s="5" t="inlineStr">
        <is>
          <t>tra</t>
        </is>
      </c>
      <c r="E71" s="5" t="inlineStr">
        <is>
          <t>die_owp_tot_lr</t>
        </is>
      </c>
      <c r="F71" s="5" t="n">
        <v>-0.3</v>
      </c>
      <c r="G71" s="5" t="n">
        <v>-0.3</v>
      </c>
      <c r="H71" s="5" t="n">
        <v>-0.3</v>
      </c>
      <c r="I71" s="5" t="n">
        <v>-0.3</v>
      </c>
      <c r="J71" s="5" t="inlineStr">
        <is>
          <t>Elasticities row 214</t>
        </is>
      </c>
    </row>
    <row r="72">
      <c r="A72" s="5" t="inlineStr">
        <is>
          <t>eff|oil|tra</t>
        </is>
      </c>
      <c r="B72" s="5" t="inlineStr">
        <is>
          <t>eff</t>
        </is>
      </c>
      <c r="C72" s="5" t="inlineStr">
        <is>
          <t>oil</t>
        </is>
      </c>
      <c r="D72" s="5" t="inlineStr">
        <is>
          <t>tra</t>
        </is>
      </c>
      <c r="E72" s="5" t="inlineStr">
        <is>
          <t>oil_owp_tot_lr</t>
        </is>
      </c>
      <c r="F72" s="5" t="n">
        <v>-0.4</v>
      </c>
      <c r="G72" s="5" t="n">
        <v>-0.4</v>
      </c>
      <c r="H72" s="5" t="n">
        <v>-0.4</v>
      </c>
      <c r="I72" s="5" t="n">
        <v>-0.4</v>
      </c>
      <c r="J72" s="5" t="inlineStr">
        <is>
          <t>Elasticities row 215</t>
        </is>
      </c>
    </row>
    <row r="73">
      <c r="A73" s="5" t="inlineStr">
        <is>
          <t>eff|bio|tra</t>
        </is>
      </c>
      <c r="B73" s="5" t="inlineStr">
        <is>
          <t>eff</t>
        </is>
      </c>
      <c r="C73" s="5" t="inlineStr">
        <is>
          <t>bio</t>
        </is>
      </c>
      <c r="D73" s="5" t="inlineStr">
        <is>
          <t>tra</t>
        </is>
      </c>
      <c r="E73" s="5" t="inlineStr">
        <is>
          <t>bio_owp_ind_lr</t>
        </is>
      </c>
      <c r="F73" s="5" t="n">
        <v>-0.2</v>
      </c>
      <c r="G73" s="5" t="n">
        <v>-0.2</v>
      </c>
      <c r="H73" s="5" t="n">
        <v>-0.2</v>
      </c>
      <c r="I73" s="5" t="n">
        <v>-0.2</v>
      </c>
      <c r="J73" s="5" t="inlineStr">
        <is>
          <t>Elasticities row 216</t>
        </is>
      </c>
    </row>
    <row r="74">
      <c r="A74" s="5" t="inlineStr">
        <is>
          <t>eff|ren|tra</t>
        </is>
      </c>
      <c r="B74" s="5" t="inlineStr">
        <is>
          <t>eff</t>
        </is>
      </c>
      <c r="C74" s="5" t="inlineStr">
        <is>
          <t>ren</t>
        </is>
      </c>
      <c r="D74" s="5" t="inlineStr">
        <is>
          <t>tra</t>
        </is>
      </c>
      <c r="E74" s="5" t="inlineStr">
        <is>
          <t>rnw_owp_tot_lr</t>
        </is>
      </c>
      <c r="F74" s="5" t="n">
        <v>-0.4</v>
      </c>
      <c r="G74" s="5" t="n">
        <v>-0.4</v>
      </c>
      <c r="H74" s="5" t="n">
        <v>-0.4</v>
      </c>
      <c r="I74" s="5" t="n">
        <v>-0.4</v>
      </c>
      <c r="J74" s="5" t="inlineStr">
        <is>
          <t>Elasticities row 217</t>
        </is>
      </c>
    </row>
    <row r="75">
      <c r="A75" s="5" t="inlineStr">
        <is>
          <t>eff|ecy|tra</t>
        </is>
      </c>
      <c r="B75" s="5" t="inlineStr">
        <is>
          <t>eff</t>
        </is>
      </c>
      <c r="C75" s="5" t="inlineStr">
        <is>
          <t>ecy</t>
        </is>
      </c>
      <c r="D75" s="5" t="inlineStr">
        <is>
          <t>tra</t>
        </is>
      </c>
      <c r="E75" s="5" t="inlineStr">
        <is>
          <t>ecy_owp_tot_lr</t>
        </is>
      </c>
      <c r="F75" s="5" t="n">
        <v>-0.2</v>
      </c>
      <c r="G75" s="5" t="n">
        <v>-0.2</v>
      </c>
      <c r="H75" s="5" t="n">
        <v>-0.2</v>
      </c>
      <c r="I75" s="5" t="n">
        <v>-0.2</v>
      </c>
      <c r="J75" s="5" t="inlineStr">
        <is>
          <t>Elasticities row 218</t>
        </is>
      </c>
    </row>
    <row r="76">
      <c r="A76" s="5" t="inlineStr">
        <is>
          <t>eff|coa|res</t>
        </is>
      </c>
      <c r="B76" s="5" t="inlineStr">
        <is>
          <t>eff</t>
        </is>
      </c>
      <c r="C76" s="5" t="inlineStr">
        <is>
          <t>coa</t>
        </is>
      </c>
      <c r="D76" s="5" t="inlineStr">
        <is>
          <t>res</t>
        </is>
      </c>
      <c r="E76" s="5" t="inlineStr">
        <is>
          <t>coa_owp_res_lr</t>
        </is>
      </c>
      <c r="F76" s="5" t="n">
        <v>-0.4</v>
      </c>
      <c r="G76" s="5" t="n">
        <v>-0.4</v>
      </c>
      <c r="H76" s="5" t="n">
        <v>-0.4</v>
      </c>
      <c r="I76" s="5" t="n">
        <v>-0.4</v>
      </c>
      <c r="J76" s="5" t="inlineStr">
        <is>
          <t>Elasticities row 219</t>
        </is>
      </c>
    </row>
    <row r="77">
      <c r="A77" s="5" t="inlineStr">
        <is>
          <t>eff|nga|res</t>
        </is>
      </c>
      <c r="B77" s="5" t="inlineStr">
        <is>
          <t>eff</t>
        </is>
      </c>
      <c r="C77" s="5" t="inlineStr">
        <is>
          <t>nga</t>
        </is>
      </c>
      <c r="D77" s="5" t="inlineStr">
        <is>
          <t>res</t>
        </is>
      </c>
      <c r="E77" s="5" t="inlineStr">
        <is>
          <t>nga_owp_res_lr</t>
        </is>
      </c>
      <c r="F77" s="5" t="n">
        <v>-0.5</v>
      </c>
      <c r="G77" s="5" t="n">
        <v>-0.5</v>
      </c>
      <c r="H77" s="5" t="n">
        <v>-0.5</v>
      </c>
      <c r="I77" s="5" t="n">
        <v>-0.5</v>
      </c>
      <c r="J77" s="5" t="inlineStr">
        <is>
          <t>Elasticities row 220</t>
        </is>
      </c>
    </row>
    <row r="78">
      <c r="A78" s="5" t="inlineStr">
        <is>
          <t>eff|gso|res</t>
        </is>
      </c>
      <c r="B78" s="5" t="inlineStr">
        <is>
          <t>eff</t>
        </is>
      </c>
      <c r="C78" s="5" t="inlineStr">
        <is>
          <t>gso</t>
        </is>
      </c>
      <c r="D78" s="5" t="inlineStr">
        <is>
          <t>res</t>
        </is>
      </c>
      <c r="E78" s="5" t="inlineStr">
        <is>
          <t>gso_owp_tot_lr</t>
        </is>
      </c>
      <c r="F78" s="5" t="n">
        <v>-0.6</v>
      </c>
      <c r="G78" s="5" t="n">
        <v>-0.6</v>
      </c>
      <c r="H78" s="5" t="n">
        <v>-0.6</v>
      </c>
      <c r="I78" s="5" t="n">
        <v>-0.6</v>
      </c>
      <c r="J78" s="5" t="inlineStr">
        <is>
          <t>Elasticities row 221</t>
        </is>
      </c>
    </row>
    <row r="79">
      <c r="A79" s="5" t="inlineStr">
        <is>
          <t>eff|die|res</t>
        </is>
      </c>
      <c r="B79" s="5" t="inlineStr">
        <is>
          <t>eff</t>
        </is>
      </c>
      <c r="C79" s="5" t="inlineStr">
        <is>
          <t>die</t>
        </is>
      </c>
      <c r="D79" s="5" t="inlineStr">
        <is>
          <t>res</t>
        </is>
      </c>
      <c r="E79" s="5" t="inlineStr">
        <is>
          <t>die_owp_tot_lr</t>
        </is>
      </c>
      <c r="F79" s="5" t="n">
        <v>-0.3</v>
      </c>
      <c r="G79" s="5" t="n">
        <v>-0.3</v>
      </c>
      <c r="H79" s="5" t="n">
        <v>-0.3</v>
      </c>
      <c r="I79" s="5" t="n">
        <v>-0.3</v>
      </c>
      <c r="J79" s="5" t="inlineStr">
        <is>
          <t>Elasticities row 222</t>
        </is>
      </c>
    </row>
    <row r="80">
      <c r="A80" s="5" t="inlineStr">
        <is>
          <t>eff|oil|res</t>
        </is>
      </c>
      <c r="B80" s="5" t="inlineStr">
        <is>
          <t>eff</t>
        </is>
      </c>
      <c r="C80" s="5" t="inlineStr">
        <is>
          <t>oil</t>
        </is>
      </c>
      <c r="D80" s="5" t="inlineStr">
        <is>
          <t>res</t>
        </is>
      </c>
      <c r="E80" s="5" t="inlineStr">
        <is>
          <t>oil_owp_tot_lr</t>
        </is>
      </c>
      <c r="F80" s="5" t="n">
        <v>-0.4</v>
      </c>
      <c r="G80" s="5" t="n">
        <v>-0.4</v>
      </c>
      <c r="H80" s="5" t="n">
        <v>-0.4</v>
      </c>
      <c r="I80" s="5" t="n">
        <v>-0.4</v>
      </c>
      <c r="J80" s="5" t="inlineStr">
        <is>
          <t>Elasticities row 223</t>
        </is>
      </c>
    </row>
    <row r="81">
      <c r="A81" s="5" t="inlineStr">
        <is>
          <t>eff|bio|res</t>
        </is>
      </c>
      <c r="B81" s="5" t="inlineStr">
        <is>
          <t>eff</t>
        </is>
      </c>
      <c r="C81" s="5" t="inlineStr">
        <is>
          <t>bio</t>
        </is>
      </c>
      <c r="D81" s="5" t="inlineStr">
        <is>
          <t>res</t>
        </is>
      </c>
      <c r="E81" s="5" t="inlineStr">
        <is>
          <t>bio_owp_ind_lr</t>
        </is>
      </c>
      <c r="F81" s="5" t="n">
        <v>-0.2</v>
      </c>
      <c r="G81" s="5" t="n">
        <v>-0.2</v>
      </c>
      <c r="H81" s="5" t="n">
        <v>-0.2</v>
      </c>
      <c r="I81" s="5" t="n">
        <v>-0.2</v>
      </c>
      <c r="J81" s="5" t="inlineStr">
        <is>
          <t>Elasticities row 224</t>
        </is>
      </c>
    </row>
    <row r="82">
      <c r="A82" s="5" t="inlineStr">
        <is>
          <t>eff|ren|res</t>
        </is>
      </c>
      <c r="B82" s="5" t="inlineStr">
        <is>
          <t>eff</t>
        </is>
      </c>
      <c r="C82" s="5" t="inlineStr">
        <is>
          <t>ren</t>
        </is>
      </c>
      <c r="D82" s="5" t="inlineStr">
        <is>
          <t>res</t>
        </is>
      </c>
      <c r="E82" s="5" t="inlineStr">
        <is>
          <t>rnw_owp_tot_lr</t>
        </is>
      </c>
      <c r="F82" s="5" t="n">
        <v>-0.4</v>
      </c>
      <c r="G82" s="5" t="n">
        <v>-0.4</v>
      </c>
      <c r="H82" s="5" t="n">
        <v>-0.4</v>
      </c>
      <c r="I82" s="5" t="n">
        <v>-0.4</v>
      </c>
      <c r="J82" s="5" t="inlineStr">
        <is>
          <t>Elasticities row 225</t>
        </is>
      </c>
    </row>
    <row r="83">
      <c r="A83" s="5" t="inlineStr">
        <is>
          <t>eff|ecy|res</t>
        </is>
      </c>
      <c r="B83" s="5" t="inlineStr">
        <is>
          <t>eff</t>
        </is>
      </c>
      <c r="C83" s="5" t="inlineStr">
        <is>
          <t>ecy</t>
        </is>
      </c>
      <c r="D83" s="5" t="inlineStr">
        <is>
          <t>res</t>
        </is>
      </c>
      <c r="E83" s="5" t="inlineStr">
        <is>
          <t>ecy_owp_res_lr</t>
        </is>
      </c>
      <c r="F83" s="5" t="n">
        <v>-0.2</v>
      </c>
      <c r="G83" s="5" t="n">
        <v>-0.2</v>
      </c>
      <c r="H83" s="5" t="n">
        <v>-0.2</v>
      </c>
      <c r="I83" s="5" t="n">
        <v>-0.2</v>
      </c>
      <c r="J83" s="5" t="inlineStr">
        <is>
          <t>Elasticities row 226</t>
        </is>
      </c>
    </row>
    <row r="84">
      <c r="A84" s="5" t="inlineStr">
        <is>
          <t>eff|coa|ind</t>
        </is>
      </c>
      <c r="B84" s="5" t="inlineStr">
        <is>
          <t>eff</t>
        </is>
      </c>
      <c r="C84" s="5" t="inlineStr">
        <is>
          <t>coa</t>
        </is>
      </c>
      <c r="D84" s="5" t="inlineStr">
        <is>
          <t>ind</t>
        </is>
      </c>
      <c r="E84" s="5" t="inlineStr">
        <is>
          <t>coa_owp_ind_lr</t>
        </is>
      </c>
      <c r="F84" s="5" t="n">
        <v>-0.4</v>
      </c>
      <c r="G84" s="5" t="n">
        <v>-0.4</v>
      </c>
      <c r="H84" s="5" t="n">
        <v>-0.4</v>
      </c>
      <c r="I84" s="5" t="n">
        <v>-0.4</v>
      </c>
      <c r="J84" s="5" t="inlineStr">
        <is>
          <t>Elasticities row 227</t>
        </is>
      </c>
    </row>
    <row r="85">
      <c r="A85" s="5" t="inlineStr">
        <is>
          <t>eff|nga|ind</t>
        </is>
      </c>
      <c r="B85" s="5" t="inlineStr">
        <is>
          <t>eff</t>
        </is>
      </c>
      <c r="C85" s="5" t="inlineStr">
        <is>
          <t>nga</t>
        </is>
      </c>
      <c r="D85" s="5" t="inlineStr">
        <is>
          <t>ind</t>
        </is>
      </c>
      <c r="E85" s="5" t="inlineStr">
        <is>
          <t>nga_owp_ind_lr</t>
        </is>
      </c>
      <c r="F85" s="5" t="n">
        <v>-0.5</v>
      </c>
      <c r="G85" s="5" t="n">
        <v>-0.5</v>
      </c>
      <c r="H85" s="5" t="n">
        <v>-0.5</v>
      </c>
      <c r="I85" s="5" t="n">
        <v>-0.5</v>
      </c>
      <c r="J85" s="5" t="inlineStr">
        <is>
          <t>Elasticities row 228</t>
        </is>
      </c>
    </row>
    <row r="86">
      <c r="A86" s="5" t="inlineStr">
        <is>
          <t>eff|gso|ind</t>
        </is>
      </c>
      <c r="B86" s="5" t="inlineStr">
        <is>
          <t>eff</t>
        </is>
      </c>
      <c r="C86" s="5" t="inlineStr">
        <is>
          <t>gso</t>
        </is>
      </c>
      <c r="D86" s="5" t="inlineStr">
        <is>
          <t>ind</t>
        </is>
      </c>
      <c r="E86" s="5" t="inlineStr">
        <is>
          <t>gso_owp_tot_lr</t>
        </is>
      </c>
      <c r="F86" s="5" t="n">
        <v>-0.7</v>
      </c>
      <c r="G86" s="5" t="n">
        <v>-0.7</v>
      </c>
      <c r="H86" s="5" t="n">
        <v>-0.7</v>
      </c>
      <c r="I86" s="5" t="n">
        <v>-0.7</v>
      </c>
      <c r="J86" s="5" t="inlineStr">
        <is>
          <t>Elasticities row 229</t>
        </is>
      </c>
    </row>
    <row r="87">
      <c r="A87" s="5" t="inlineStr">
        <is>
          <t>eff|die|ind</t>
        </is>
      </c>
      <c r="B87" s="5" t="inlineStr">
        <is>
          <t>eff</t>
        </is>
      </c>
      <c r="C87" s="5" t="inlineStr">
        <is>
          <t>die</t>
        </is>
      </c>
      <c r="D87" s="5" t="inlineStr">
        <is>
          <t>ind</t>
        </is>
      </c>
      <c r="E87" s="5" t="inlineStr">
        <is>
          <t>die_owp_tot_lr</t>
        </is>
      </c>
      <c r="F87" s="5" t="n">
        <v>-1.2</v>
      </c>
      <c r="G87" s="5" t="n">
        <v>-1.2</v>
      </c>
      <c r="H87" s="5" t="n">
        <v>-1.2</v>
      </c>
      <c r="I87" s="5" t="n">
        <v>-1.2</v>
      </c>
      <c r="J87" s="5" t="inlineStr">
        <is>
          <t>Elasticities row 230</t>
        </is>
      </c>
    </row>
    <row r="88">
      <c r="A88" s="5" t="inlineStr">
        <is>
          <t>eff|oil|ind</t>
        </is>
      </c>
      <c r="B88" s="5" t="inlineStr">
        <is>
          <t>eff</t>
        </is>
      </c>
      <c r="C88" s="5" t="inlineStr">
        <is>
          <t>oil</t>
        </is>
      </c>
      <c r="D88" s="5" t="inlineStr">
        <is>
          <t>ind</t>
        </is>
      </c>
      <c r="E88" s="5" t="inlineStr">
        <is>
          <t>oil_owp_ind_lr</t>
        </is>
      </c>
      <c r="F88" s="5" t="n">
        <v>-0.4</v>
      </c>
      <c r="G88" s="5" t="n">
        <v>-0.4</v>
      </c>
      <c r="H88" s="5" t="n">
        <v>-0.4</v>
      </c>
      <c r="I88" s="5" t="n">
        <v>-0.4</v>
      </c>
      <c r="J88" s="5" t="inlineStr">
        <is>
          <t>Elasticities row 231</t>
        </is>
      </c>
    </row>
    <row r="89">
      <c r="A89" s="5" t="inlineStr">
        <is>
          <t>eff|bio|ind</t>
        </is>
      </c>
      <c r="B89" s="5" t="inlineStr">
        <is>
          <t>eff</t>
        </is>
      </c>
      <c r="C89" s="5" t="inlineStr">
        <is>
          <t>bio</t>
        </is>
      </c>
      <c r="D89" s="5" t="inlineStr">
        <is>
          <t>ind</t>
        </is>
      </c>
      <c r="E89" s="5" t="inlineStr">
        <is>
          <t>bio_owp_ind_lr</t>
        </is>
      </c>
      <c r="F89" s="5" t="n">
        <v>-0.2</v>
      </c>
      <c r="G89" s="5" t="n">
        <v>-0.2</v>
      </c>
      <c r="H89" s="5" t="n">
        <v>-0.2</v>
      </c>
      <c r="I89" s="5" t="n">
        <v>-0.2</v>
      </c>
      <c r="J89" s="5" t="inlineStr">
        <is>
          <t>Elasticities row 232</t>
        </is>
      </c>
    </row>
    <row r="90">
      <c r="A90" s="5" t="inlineStr">
        <is>
          <t>eff|ren|ind</t>
        </is>
      </c>
      <c r="B90" s="5" t="inlineStr">
        <is>
          <t>eff</t>
        </is>
      </c>
      <c r="C90" s="5" t="inlineStr">
        <is>
          <t>ren</t>
        </is>
      </c>
      <c r="D90" s="5" t="inlineStr">
        <is>
          <t>ind</t>
        </is>
      </c>
      <c r="E90" s="5" t="inlineStr">
        <is>
          <t>rnw_owp_tot_lr</t>
        </is>
      </c>
      <c r="F90" s="5" t="n">
        <v>-0.4</v>
      </c>
      <c r="G90" s="5" t="n">
        <v>-0.4</v>
      </c>
      <c r="H90" s="5" t="n">
        <v>-0.4</v>
      </c>
      <c r="I90" s="5" t="n">
        <v>-0.4</v>
      </c>
      <c r="J90" s="5" t="inlineStr">
        <is>
          <t>Elasticities row 233</t>
        </is>
      </c>
    </row>
    <row r="91">
      <c r="A91" s="5" t="inlineStr">
        <is>
          <t>eff|ecy|ind</t>
        </is>
      </c>
      <c r="B91" s="5" t="inlineStr">
        <is>
          <t>eff</t>
        </is>
      </c>
      <c r="C91" s="5" t="inlineStr">
        <is>
          <t>ecy</t>
        </is>
      </c>
      <c r="D91" s="5" t="inlineStr">
        <is>
          <t>ind</t>
        </is>
      </c>
      <c r="E91" s="5" t="inlineStr">
        <is>
          <t>ecy_owp_ind_lr</t>
        </is>
      </c>
      <c r="F91" s="5" t="n">
        <v>-0.2</v>
      </c>
      <c r="G91" s="5" t="n">
        <v>-0.2</v>
      </c>
      <c r="H91" s="5" t="n">
        <v>-0.2</v>
      </c>
      <c r="I91" s="5" t="n">
        <v>-0.2</v>
      </c>
      <c r="J91" s="5" t="inlineStr">
        <is>
          <t>Elasticities row 234</t>
        </is>
      </c>
    </row>
    <row r="92">
      <c r="A92" s="5" t="inlineStr">
        <is>
          <t>eff|coa|srv</t>
        </is>
      </c>
      <c r="B92" s="5" t="inlineStr">
        <is>
          <t>eff</t>
        </is>
      </c>
      <c r="C92" s="5" t="inlineStr">
        <is>
          <t>coa</t>
        </is>
      </c>
      <c r="D92" s="5" t="inlineStr">
        <is>
          <t>srv</t>
        </is>
      </c>
      <c r="E92" s="5" t="inlineStr">
        <is>
          <t>coa_owp_ind_lr</t>
        </is>
      </c>
      <c r="F92" s="5" t="n">
        <v>-0.6</v>
      </c>
      <c r="G92" s="5" t="n">
        <v>-0.6</v>
      </c>
      <c r="H92" s="5" t="n">
        <v>-0.6</v>
      </c>
      <c r="I92" s="5" t="n">
        <v>-0.6</v>
      </c>
      <c r="J92" s="5" t="inlineStr">
        <is>
          <t>Elasticities row 235</t>
        </is>
      </c>
    </row>
    <row r="93">
      <c r="A93" s="5" t="inlineStr">
        <is>
          <t>eff|nga|srv</t>
        </is>
      </c>
      <c r="B93" s="5" t="inlineStr">
        <is>
          <t>eff</t>
        </is>
      </c>
      <c r="C93" s="5" t="inlineStr">
        <is>
          <t>nga</t>
        </is>
      </c>
      <c r="D93" s="5" t="inlineStr">
        <is>
          <t>srv</t>
        </is>
      </c>
      <c r="E93" s="5" t="inlineStr">
        <is>
          <t>nga_owp_ind_lr</t>
        </is>
      </c>
      <c r="F93" s="5" t="n">
        <v>-1</v>
      </c>
      <c r="G93" s="5" t="n">
        <v>-1</v>
      </c>
      <c r="H93" s="5" t="n">
        <v>-1</v>
      </c>
      <c r="I93" s="5" t="n">
        <v>-1</v>
      </c>
      <c r="J93" s="5" t="inlineStr">
        <is>
          <t>Elasticities row 236</t>
        </is>
      </c>
    </row>
    <row r="94">
      <c r="A94" s="5" t="inlineStr">
        <is>
          <t>eff|gso|srv</t>
        </is>
      </c>
      <c r="B94" s="5" t="inlineStr">
        <is>
          <t>eff</t>
        </is>
      </c>
      <c r="C94" s="5" t="inlineStr">
        <is>
          <t>gso</t>
        </is>
      </c>
      <c r="D94" s="5" t="inlineStr">
        <is>
          <t>srv</t>
        </is>
      </c>
      <c r="E94" s="5" t="inlineStr">
        <is>
          <t>gso_owp_tot_lr</t>
        </is>
      </c>
      <c r="F94" s="5" t="n">
        <v>-1.1</v>
      </c>
      <c r="G94" s="5" t="n">
        <v>-1.1</v>
      </c>
      <c r="H94" s="5" t="n">
        <v>-1.1</v>
      </c>
      <c r="I94" s="5" t="n">
        <v>-1.1</v>
      </c>
      <c r="J94" s="5" t="inlineStr">
        <is>
          <t>Elasticities row 237</t>
        </is>
      </c>
    </row>
    <row r="95">
      <c r="A95" s="5" t="inlineStr">
        <is>
          <t>eff|die|srv</t>
        </is>
      </c>
      <c r="B95" s="5" t="inlineStr">
        <is>
          <t>eff</t>
        </is>
      </c>
      <c r="C95" s="5" t="inlineStr">
        <is>
          <t>die</t>
        </is>
      </c>
      <c r="D95" s="5" t="inlineStr">
        <is>
          <t>srv</t>
        </is>
      </c>
      <c r="E95" s="5" t="inlineStr">
        <is>
          <t>die_owp_tot_lr</t>
        </is>
      </c>
      <c r="F95" s="5" t="n">
        <v>-0.4</v>
      </c>
      <c r="G95" s="5" t="n">
        <v>-0.4</v>
      </c>
      <c r="H95" s="5" t="n">
        <v>-0.4</v>
      </c>
      <c r="I95" s="5" t="n">
        <v>-0.4</v>
      </c>
      <c r="J95" s="5" t="inlineStr">
        <is>
          <t>Elasticities row 238</t>
        </is>
      </c>
    </row>
    <row r="96">
      <c r="A96" s="5" t="inlineStr">
        <is>
          <t>eff|oil|srv</t>
        </is>
      </c>
      <c r="B96" s="5" t="inlineStr">
        <is>
          <t>eff</t>
        </is>
      </c>
      <c r="C96" s="5" t="inlineStr">
        <is>
          <t>oil</t>
        </is>
      </c>
      <c r="D96" s="5" t="inlineStr">
        <is>
          <t>srv</t>
        </is>
      </c>
      <c r="E96" s="5" t="inlineStr">
        <is>
          <t>oil_owp_ind_lr</t>
        </is>
      </c>
      <c r="F96" s="5" t="n">
        <v>-0.6</v>
      </c>
      <c r="G96" s="5" t="n">
        <v>-0.6</v>
      </c>
      <c r="H96" s="5" t="n">
        <v>-0.6</v>
      </c>
      <c r="I96" s="5" t="n">
        <v>-0.6</v>
      </c>
      <c r="J96" s="5" t="inlineStr">
        <is>
          <t>Elasticities row 239</t>
        </is>
      </c>
    </row>
    <row r="97">
      <c r="A97" s="5" t="inlineStr">
        <is>
          <t>eff|bio|srv</t>
        </is>
      </c>
      <c r="B97" s="5" t="inlineStr">
        <is>
          <t>eff</t>
        </is>
      </c>
      <c r="C97" s="5" t="inlineStr">
        <is>
          <t>bio</t>
        </is>
      </c>
      <c r="D97" s="5" t="inlineStr">
        <is>
          <t>srv</t>
        </is>
      </c>
      <c r="E97" s="5" t="inlineStr">
        <is>
          <t>bio_owp_ind_lr</t>
        </is>
      </c>
      <c r="F97" s="5" t="n">
        <v>-0.3</v>
      </c>
      <c r="G97" s="5" t="n">
        <v>-0.3</v>
      </c>
      <c r="H97" s="5" t="n">
        <v>-0.3</v>
      </c>
      <c r="I97" s="5" t="n">
        <v>-0.3</v>
      </c>
      <c r="J97" s="5" t="inlineStr">
        <is>
          <t>Elasticities row 240</t>
        </is>
      </c>
    </row>
    <row r="98">
      <c r="A98" s="5" t="inlineStr">
        <is>
          <t>eff|ren|srv</t>
        </is>
      </c>
      <c r="B98" s="5" t="inlineStr">
        <is>
          <t>eff</t>
        </is>
      </c>
      <c r="C98" s="5" t="inlineStr">
        <is>
          <t>ren</t>
        </is>
      </c>
      <c r="D98" s="5" t="inlineStr">
        <is>
          <t>srv</t>
        </is>
      </c>
      <c r="E98" s="5" t="inlineStr">
        <is>
          <t>rnw_owp_tot_lr</t>
        </is>
      </c>
      <c r="F98" s="5" t="n">
        <v>-0.6</v>
      </c>
      <c r="G98" s="5" t="n">
        <v>-0.6</v>
      </c>
      <c r="H98" s="5" t="n">
        <v>-0.6</v>
      </c>
      <c r="I98" s="5" t="n">
        <v>-0.6</v>
      </c>
      <c r="J98" s="5" t="inlineStr">
        <is>
          <t>Elasticities row 241</t>
        </is>
      </c>
    </row>
    <row r="99">
      <c r="A99" s="5" t="inlineStr">
        <is>
          <t>eff|ecy|srv</t>
        </is>
      </c>
      <c r="B99" s="5" t="inlineStr">
        <is>
          <t>eff</t>
        </is>
      </c>
      <c r="C99" s="5" t="inlineStr">
        <is>
          <t>ecy</t>
        </is>
      </c>
      <c r="D99" s="5" t="inlineStr">
        <is>
          <t>srv</t>
        </is>
      </c>
      <c r="E99" s="5" t="inlineStr">
        <is>
          <t>ecy_owp_ind_lr</t>
        </is>
      </c>
      <c r="F99" s="5" t="n">
        <v>-0.4</v>
      </c>
      <c r="G99" s="5" t="n">
        <v>-0.4</v>
      </c>
      <c r="H99" s="5" t="n">
        <v>-0.4</v>
      </c>
      <c r="I99" s="5" t="n">
        <v>-0.4</v>
      </c>
      <c r="J99" s="5" t="inlineStr">
        <is>
          <t>Elasticities row 242</t>
        </is>
      </c>
    </row>
    <row r="100">
      <c r="A100" s="5" t="inlineStr">
        <is>
          <t>aei|coa|tra</t>
        </is>
      </c>
      <c r="B100" s="5" t="inlineStr">
        <is>
          <t>aei</t>
        </is>
      </c>
      <c r="C100" s="5" t="inlineStr">
        <is>
          <t>coa</t>
        </is>
      </c>
      <c r="D100" s="5" t="inlineStr">
        <is>
          <t>tra</t>
        </is>
      </c>
      <c r="E100" s="5" t="inlineStr">
        <is>
          <t>eff_imp_coa_rod</t>
        </is>
      </c>
      <c r="F100" s="5" t="n">
        <v>0.01</v>
      </c>
      <c r="G100" s="5" t="n">
        <v>0.01</v>
      </c>
      <c r="H100" s="5" t="n">
        <v>0.01</v>
      </c>
      <c r="I100" s="5" t="n">
        <v>0.01</v>
      </c>
      <c r="J100" s="5" t="inlineStr">
        <is>
          <t>Elasticities row 256</t>
        </is>
      </c>
    </row>
    <row r="101">
      <c r="A101" s="5" t="inlineStr">
        <is>
          <t>aei|nga|tra</t>
        </is>
      </c>
      <c r="B101" s="5" t="inlineStr">
        <is>
          <t>aei</t>
        </is>
      </c>
      <c r="C101" s="5" t="inlineStr">
        <is>
          <t>nga</t>
        </is>
      </c>
      <c r="D101" s="5" t="inlineStr">
        <is>
          <t>tra</t>
        </is>
      </c>
      <c r="E101" s="5" t="inlineStr">
        <is>
          <t>eff_imp_nga_rod</t>
        </is>
      </c>
      <c r="F101" s="5" t="n">
        <v>0.01</v>
      </c>
      <c r="G101" s="5" t="n">
        <v>0.01</v>
      </c>
      <c r="H101" s="5" t="n">
        <v>0.01</v>
      </c>
      <c r="I101" s="5" t="n">
        <v>0.01</v>
      </c>
      <c r="J101" s="5" t="inlineStr">
        <is>
          <t>Elasticities row 257</t>
        </is>
      </c>
    </row>
    <row r="102">
      <c r="A102" s="5" t="inlineStr">
        <is>
          <t>aei|oil|tra</t>
        </is>
      </c>
      <c r="B102" s="5" t="inlineStr">
        <is>
          <t>aei</t>
        </is>
      </c>
      <c r="C102" s="5" t="inlineStr">
        <is>
          <t>oil</t>
        </is>
      </c>
      <c r="D102" s="5" t="inlineStr">
        <is>
          <t>tra</t>
        </is>
      </c>
      <c r="E102" s="5" t="inlineStr">
        <is>
          <t>eff_imp_oil_rod</t>
        </is>
      </c>
      <c r="F102" s="5" t="n">
        <v>0.01</v>
      </c>
      <c r="G102" s="5" t="n">
        <v>0.01</v>
      </c>
      <c r="H102" s="5" t="n">
        <v>0.01</v>
      </c>
      <c r="I102" s="5" t="n">
        <v>0.01</v>
      </c>
      <c r="J102" s="5" t="inlineStr">
        <is>
          <t>Elasticities row 258</t>
        </is>
      </c>
    </row>
    <row r="103">
      <c r="A103" s="5" t="inlineStr">
        <is>
          <t>aei|bio|tra</t>
        </is>
      </c>
      <c r="B103" s="5" t="inlineStr">
        <is>
          <t>aei</t>
        </is>
      </c>
      <c r="C103" s="5" t="inlineStr">
        <is>
          <t>bio</t>
        </is>
      </c>
      <c r="D103" s="5" t="inlineStr">
        <is>
          <t>tra</t>
        </is>
      </c>
      <c r="E103" s="5" t="inlineStr">
        <is>
          <t>eff_imp_bio_rod</t>
        </is>
      </c>
      <c r="F103" s="5" t="n">
        <v>0.01</v>
      </c>
      <c r="G103" s="5" t="n">
        <v>0.01</v>
      </c>
      <c r="H103" s="5" t="n">
        <v>0.01</v>
      </c>
      <c r="I103" s="5" t="n">
        <v>0.01</v>
      </c>
      <c r="J103" s="5" t="inlineStr">
        <is>
          <t>Elasticities row 259</t>
        </is>
      </c>
    </row>
    <row r="104">
      <c r="A104" s="5" t="inlineStr">
        <is>
          <t>aei|ren|tra</t>
        </is>
      </c>
      <c r="B104" s="5" t="inlineStr">
        <is>
          <t>aei</t>
        </is>
      </c>
      <c r="C104" s="5" t="inlineStr">
        <is>
          <t>ren</t>
        </is>
      </c>
      <c r="D104" s="5" t="inlineStr">
        <is>
          <t>tra</t>
        </is>
      </c>
      <c r="E104" s="5" t="inlineStr">
        <is>
          <t>eff_imp_ren_rod</t>
        </is>
      </c>
      <c r="F104" s="5" t="n">
        <v>0.01</v>
      </c>
      <c r="G104" s="5" t="n">
        <v>0.01</v>
      </c>
      <c r="H104" s="5" t="n">
        <v>0.01</v>
      </c>
      <c r="I104" s="5" t="n">
        <v>0.01</v>
      </c>
      <c r="J104" s="5" t="inlineStr">
        <is>
          <t>Elasticities row 260</t>
        </is>
      </c>
    </row>
    <row r="105">
      <c r="A105" s="5" t="inlineStr">
        <is>
          <t>aei|ecy|tra</t>
        </is>
      </c>
      <c r="B105" s="5" t="inlineStr">
        <is>
          <t>aei</t>
        </is>
      </c>
      <c r="C105" s="5" t="inlineStr">
        <is>
          <t>ecy</t>
        </is>
      </c>
      <c r="D105" s="5" t="inlineStr">
        <is>
          <t>tra</t>
        </is>
      </c>
      <c r="E105" s="5" t="inlineStr">
        <is>
          <t>eff_imp_ecy_rod</t>
        </is>
      </c>
      <c r="F105" s="5" t="n">
        <v>0.01</v>
      </c>
      <c r="G105" s="5" t="n">
        <v>0.01</v>
      </c>
      <c r="H105" s="5" t="n">
        <v>0.01</v>
      </c>
      <c r="I105" s="5" t="n">
        <v>0.01</v>
      </c>
      <c r="J105" s="5" t="inlineStr">
        <is>
          <t>Elasticities row 261</t>
        </is>
      </c>
    </row>
    <row r="106">
      <c r="A106" s="5" t="inlineStr">
        <is>
          <t>aei|coa|res</t>
        </is>
      </c>
      <c r="B106" s="5" t="inlineStr">
        <is>
          <t>aei</t>
        </is>
      </c>
      <c r="C106" s="5" t="inlineStr">
        <is>
          <t>coa</t>
        </is>
      </c>
      <c r="D106" s="5" t="inlineStr">
        <is>
          <t>res</t>
        </is>
      </c>
      <c r="E106" s="5" t="inlineStr">
        <is>
          <t>eff_imp_coa</t>
        </is>
      </c>
      <c r="F106" s="5" t="n">
        <v>0.005</v>
      </c>
      <c r="G106" s="5" t="n">
        <v>0.005</v>
      </c>
      <c r="H106" s="5" t="n">
        <v>0.005</v>
      </c>
      <c r="I106" s="5" t="n">
        <v>0.005</v>
      </c>
      <c r="J106" s="5" t="inlineStr">
        <is>
          <t>Elasticities row 263</t>
        </is>
      </c>
    </row>
    <row r="107">
      <c r="A107" s="5" t="inlineStr">
        <is>
          <t>aei|nga|res</t>
        </is>
      </c>
      <c r="B107" s="5" t="inlineStr">
        <is>
          <t>aei</t>
        </is>
      </c>
      <c r="C107" s="5" t="inlineStr">
        <is>
          <t>nga</t>
        </is>
      </c>
      <c r="D107" s="5" t="inlineStr">
        <is>
          <t>res</t>
        </is>
      </c>
      <c r="E107" s="5" t="inlineStr">
        <is>
          <t>eff_imp_nga</t>
        </is>
      </c>
      <c r="F107" s="5" t="n">
        <v>0.01</v>
      </c>
      <c r="G107" s="5" t="n">
        <v>0.01</v>
      </c>
      <c r="H107" s="5" t="n">
        <v>0.01</v>
      </c>
      <c r="I107" s="5" t="n">
        <v>0.01</v>
      </c>
      <c r="J107" s="5" t="inlineStr">
        <is>
          <t>Elasticities row 264</t>
        </is>
      </c>
    </row>
    <row r="108">
      <c r="A108" s="5" t="inlineStr">
        <is>
          <t>aei|oil|res</t>
        </is>
      </c>
      <c r="B108" s="5" t="inlineStr">
        <is>
          <t>aei</t>
        </is>
      </c>
      <c r="C108" s="5" t="inlineStr">
        <is>
          <t>oil</t>
        </is>
      </c>
      <c r="D108" s="5" t="inlineStr">
        <is>
          <t>res</t>
        </is>
      </c>
      <c r="E108" s="5" t="inlineStr">
        <is>
          <t>eff_imp_oil</t>
        </is>
      </c>
      <c r="F108" s="5" t="n">
        <v>0.005</v>
      </c>
      <c r="G108" s="5" t="n">
        <v>0.005</v>
      </c>
      <c r="H108" s="5" t="n">
        <v>0.005</v>
      </c>
      <c r="I108" s="5" t="n">
        <v>0.005</v>
      </c>
      <c r="J108" s="5" t="inlineStr">
        <is>
          <t>Elasticities row 265</t>
        </is>
      </c>
    </row>
    <row r="109">
      <c r="A109" s="5" t="inlineStr">
        <is>
          <t>aei|bio|res</t>
        </is>
      </c>
      <c r="B109" s="5" t="inlineStr">
        <is>
          <t>aei</t>
        </is>
      </c>
      <c r="C109" s="5" t="inlineStr">
        <is>
          <t>bio</t>
        </is>
      </c>
      <c r="D109" s="5" t="inlineStr">
        <is>
          <t>res</t>
        </is>
      </c>
      <c r="E109" s="5" t="inlineStr">
        <is>
          <t>eff_imp_bio</t>
        </is>
      </c>
      <c r="F109" s="5" t="n">
        <v>0.005</v>
      </c>
      <c r="G109" s="5" t="n">
        <v>0.005</v>
      </c>
      <c r="H109" s="5" t="n">
        <v>0.005</v>
      </c>
      <c r="I109" s="5" t="n">
        <v>0.005</v>
      </c>
      <c r="J109" s="5" t="inlineStr">
        <is>
          <t>Elasticities row 266</t>
        </is>
      </c>
    </row>
    <row r="110">
      <c r="A110" s="5" t="inlineStr">
        <is>
          <t>aei|ren|res</t>
        </is>
      </c>
      <c r="B110" s="5" t="inlineStr">
        <is>
          <t>aei</t>
        </is>
      </c>
      <c r="C110" s="5" t="inlineStr">
        <is>
          <t>ren</t>
        </is>
      </c>
      <c r="D110" s="5" t="inlineStr">
        <is>
          <t>res</t>
        </is>
      </c>
      <c r="E110" s="5" t="inlineStr">
        <is>
          <t>eff_imp_ren</t>
        </is>
      </c>
      <c r="F110" s="5" t="n">
        <v>0.005</v>
      </c>
      <c r="G110" s="5" t="n">
        <v>0.005</v>
      </c>
      <c r="H110" s="5" t="n">
        <v>0.005</v>
      </c>
      <c r="I110" s="5" t="n">
        <v>0.005</v>
      </c>
      <c r="J110" s="5" t="inlineStr">
        <is>
          <t>Elasticities row 267</t>
        </is>
      </c>
    </row>
    <row r="111">
      <c r="A111" s="5" t="inlineStr">
        <is>
          <t>aei|ecy|res</t>
        </is>
      </c>
      <c r="B111" s="5" t="inlineStr">
        <is>
          <t>aei</t>
        </is>
      </c>
      <c r="C111" s="5" t="inlineStr">
        <is>
          <t>ecy</t>
        </is>
      </c>
      <c r="D111" s="5" t="inlineStr">
        <is>
          <t>res</t>
        </is>
      </c>
      <c r="E111" s="5" t="inlineStr">
        <is>
          <t>eff_imp_ecy</t>
        </is>
      </c>
      <c r="F111" s="5" t="n">
        <v>0.005</v>
      </c>
      <c r="G111" s="5" t="n">
        <v>0.005</v>
      </c>
      <c r="H111" s="5" t="n">
        <v>0.005</v>
      </c>
      <c r="I111" s="5" t="n">
        <v>0.005</v>
      </c>
      <c r="J111" s="5" t="inlineStr">
        <is>
          <t>Elasticities row 268</t>
        </is>
      </c>
    </row>
    <row r="112">
      <c r="A112" s="5" t="inlineStr">
        <is>
          <t>aei|coa|ind</t>
        </is>
      </c>
      <c r="B112" s="5" t="inlineStr">
        <is>
          <t>aei</t>
        </is>
      </c>
      <c r="C112" s="5" t="inlineStr">
        <is>
          <t>coa</t>
        </is>
      </c>
      <c r="D112" s="5" t="inlineStr">
        <is>
          <t>ind</t>
        </is>
      </c>
      <c r="E112" s="5" t="inlineStr">
        <is>
          <t>eff_imp_coa</t>
        </is>
      </c>
      <c r="F112" s="5" t="n">
        <v>0.005</v>
      </c>
      <c r="G112" s="5" t="n">
        <v>0.005</v>
      </c>
      <c r="H112" s="5" t="n">
        <v>0.005</v>
      </c>
      <c r="I112" s="5" t="n">
        <v>0.005</v>
      </c>
      <c r="J112" s="5" t="inlineStr">
        <is>
          <t>Elasticities row 270</t>
        </is>
      </c>
    </row>
    <row r="113">
      <c r="A113" s="5" t="inlineStr">
        <is>
          <t>aei|nga|ind</t>
        </is>
      </c>
      <c r="B113" s="5" t="inlineStr">
        <is>
          <t>aei</t>
        </is>
      </c>
      <c r="C113" s="5" t="inlineStr">
        <is>
          <t>nga</t>
        </is>
      </c>
      <c r="D113" s="5" t="inlineStr">
        <is>
          <t>ind</t>
        </is>
      </c>
      <c r="E113" s="5" t="inlineStr">
        <is>
          <t>eff_imp_nga</t>
        </is>
      </c>
      <c r="F113" s="5" t="n">
        <v>0.01</v>
      </c>
      <c r="G113" s="5" t="n">
        <v>0.01</v>
      </c>
      <c r="H113" s="5" t="n">
        <v>0.01</v>
      </c>
      <c r="I113" s="5" t="n">
        <v>0.01</v>
      </c>
      <c r="J113" s="5" t="inlineStr">
        <is>
          <t>Elasticities row 271</t>
        </is>
      </c>
    </row>
    <row r="114">
      <c r="A114" s="5" t="inlineStr">
        <is>
          <t>aei|oil|ind</t>
        </is>
      </c>
      <c r="B114" s="5" t="inlineStr">
        <is>
          <t>aei</t>
        </is>
      </c>
      <c r="C114" s="5" t="inlineStr">
        <is>
          <t>oil</t>
        </is>
      </c>
      <c r="D114" s="5" t="inlineStr">
        <is>
          <t>ind</t>
        </is>
      </c>
      <c r="E114" s="5" t="inlineStr">
        <is>
          <t>eff_imp_oil</t>
        </is>
      </c>
      <c r="F114" s="5" t="n">
        <v>0.005</v>
      </c>
      <c r="G114" s="5" t="n">
        <v>0.005</v>
      </c>
      <c r="H114" s="5" t="n">
        <v>0.005</v>
      </c>
      <c r="I114" s="5" t="n">
        <v>0.005</v>
      </c>
      <c r="J114" s="5" t="inlineStr">
        <is>
          <t>Elasticities row 272</t>
        </is>
      </c>
    </row>
    <row r="115">
      <c r="A115" s="5" t="inlineStr">
        <is>
          <t>aei|bio|ind</t>
        </is>
      </c>
      <c r="B115" s="5" t="inlineStr">
        <is>
          <t>aei</t>
        </is>
      </c>
      <c r="C115" s="5" t="inlineStr">
        <is>
          <t>bio</t>
        </is>
      </c>
      <c r="D115" s="5" t="inlineStr">
        <is>
          <t>ind</t>
        </is>
      </c>
      <c r="E115" s="5" t="inlineStr">
        <is>
          <t>eff_imp_bio</t>
        </is>
      </c>
      <c r="F115" s="5" t="n">
        <v>0.005</v>
      </c>
      <c r="G115" s="5" t="n">
        <v>0.005</v>
      </c>
      <c r="H115" s="5" t="n">
        <v>0.005</v>
      </c>
      <c r="I115" s="5" t="n">
        <v>0.005</v>
      </c>
      <c r="J115" s="5" t="inlineStr">
        <is>
          <t>Elasticities row 273</t>
        </is>
      </c>
    </row>
    <row r="116">
      <c r="A116" s="5" t="inlineStr">
        <is>
          <t>aei|ren|ind</t>
        </is>
      </c>
      <c r="B116" s="5" t="inlineStr">
        <is>
          <t>aei</t>
        </is>
      </c>
      <c r="C116" s="5" t="inlineStr">
        <is>
          <t>ren</t>
        </is>
      </c>
      <c r="D116" s="5" t="inlineStr">
        <is>
          <t>ind</t>
        </is>
      </c>
      <c r="E116" s="5" t="inlineStr">
        <is>
          <t>eff_imp_ren</t>
        </is>
      </c>
      <c r="F116" s="5" t="n">
        <v>0.005</v>
      </c>
      <c r="G116" s="5" t="n">
        <v>0.005</v>
      </c>
      <c r="H116" s="5" t="n">
        <v>0.005</v>
      </c>
      <c r="I116" s="5" t="n">
        <v>0.005</v>
      </c>
      <c r="J116" s="5" t="inlineStr">
        <is>
          <t>Elasticities row 274</t>
        </is>
      </c>
    </row>
    <row r="117">
      <c r="A117" s="5" t="inlineStr">
        <is>
          <t>aei|ecy|ind</t>
        </is>
      </c>
      <c r="B117" s="5" t="inlineStr">
        <is>
          <t>aei</t>
        </is>
      </c>
      <c r="C117" s="5" t="inlineStr">
        <is>
          <t>ecy</t>
        </is>
      </c>
      <c r="D117" s="5" t="inlineStr">
        <is>
          <t>ind</t>
        </is>
      </c>
      <c r="E117" s="5" t="inlineStr">
        <is>
          <t>eff_imp_ecy</t>
        </is>
      </c>
      <c r="F117" s="5" t="n">
        <v>0.005</v>
      </c>
      <c r="G117" s="5" t="n">
        <v>0.005</v>
      </c>
      <c r="H117" s="5" t="n">
        <v>0.005</v>
      </c>
      <c r="I117" s="5" t="n">
        <v>0.005</v>
      </c>
      <c r="J117" s="5" t="inlineStr">
        <is>
          <t>Elasticities row 275</t>
        </is>
      </c>
    </row>
    <row r="118">
      <c r="A118" s="5" t="inlineStr">
        <is>
          <t>aei|coa|srv</t>
        </is>
      </c>
      <c r="B118" s="5" t="inlineStr">
        <is>
          <t>aei</t>
        </is>
      </c>
      <c r="C118" s="5" t="inlineStr">
        <is>
          <t>coa</t>
        </is>
      </c>
      <c r="D118" s="5" t="inlineStr">
        <is>
          <t>srv</t>
        </is>
      </c>
      <c r="E118" s="5" t="inlineStr">
        <is>
          <t>eff_imp_coa</t>
        </is>
      </c>
      <c r="F118" s="5" t="n">
        <v>0.005</v>
      </c>
      <c r="G118" s="5" t="n">
        <v>0.005</v>
      </c>
      <c r="H118" s="5" t="n">
        <v>0.005</v>
      </c>
      <c r="I118" s="5" t="n">
        <v>0.005</v>
      </c>
      <c r="J118" s="5" t="inlineStr">
        <is>
          <t>Elasticities row 277</t>
        </is>
      </c>
    </row>
    <row r="119">
      <c r="A119" s="5" t="inlineStr">
        <is>
          <t>aei|nga|srv</t>
        </is>
      </c>
      <c r="B119" s="5" t="inlineStr">
        <is>
          <t>aei</t>
        </is>
      </c>
      <c r="C119" s="5" t="inlineStr">
        <is>
          <t>nga</t>
        </is>
      </c>
      <c r="D119" s="5" t="inlineStr">
        <is>
          <t>srv</t>
        </is>
      </c>
      <c r="E119" s="5" t="inlineStr">
        <is>
          <t>eff_imp_nga</t>
        </is>
      </c>
      <c r="F119" s="5" t="n">
        <v>0.01</v>
      </c>
      <c r="G119" s="5" t="n">
        <v>0.01</v>
      </c>
      <c r="H119" s="5" t="n">
        <v>0.01</v>
      </c>
      <c r="I119" s="5" t="n">
        <v>0.01</v>
      </c>
      <c r="J119" s="5" t="inlineStr">
        <is>
          <t>Elasticities row 278</t>
        </is>
      </c>
    </row>
    <row r="120">
      <c r="A120" s="5" t="inlineStr">
        <is>
          <t>aei|oil|srv</t>
        </is>
      </c>
      <c r="B120" s="5" t="inlineStr">
        <is>
          <t>aei</t>
        </is>
      </c>
      <c r="C120" s="5" t="inlineStr">
        <is>
          <t>oil</t>
        </is>
      </c>
      <c r="D120" s="5" t="inlineStr">
        <is>
          <t>srv</t>
        </is>
      </c>
      <c r="E120" s="5" t="inlineStr">
        <is>
          <t>eff_imp_oil</t>
        </is>
      </c>
      <c r="F120" s="5" t="n">
        <v>0.005</v>
      </c>
      <c r="G120" s="5" t="n">
        <v>0.005</v>
      </c>
      <c r="H120" s="5" t="n">
        <v>0.005</v>
      </c>
      <c r="I120" s="5" t="n">
        <v>0.005</v>
      </c>
      <c r="J120" s="5" t="inlineStr">
        <is>
          <t>Elasticities row 279</t>
        </is>
      </c>
    </row>
    <row r="121">
      <c r="A121" s="5" t="inlineStr">
        <is>
          <t>aei|bio|srv</t>
        </is>
      </c>
      <c r="B121" s="5" t="inlineStr">
        <is>
          <t>aei</t>
        </is>
      </c>
      <c r="C121" s="5" t="inlineStr">
        <is>
          <t>bio</t>
        </is>
      </c>
      <c r="D121" s="5" t="inlineStr">
        <is>
          <t>srv</t>
        </is>
      </c>
      <c r="E121" s="5" t="inlineStr">
        <is>
          <t>eff_imp_bio</t>
        </is>
      </c>
      <c r="F121" s="5" t="n">
        <v>0.005</v>
      </c>
      <c r="G121" s="5" t="n">
        <v>0.005</v>
      </c>
      <c r="H121" s="5" t="n">
        <v>0.005</v>
      </c>
      <c r="I121" s="5" t="n">
        <v>0.005</v>
      </c>
      <c r="J121" s="5" t="inlineStr">
        <is>
          <t>Elasticities row 280</t>
        </is>
      </c>
    </row>
    <row r="122">
      <c r="A122" s="5" t="inlineStr">
        <is>
          <t>aei|ren|srv</t>
        </is>
      </c>
      <c r="B122" s="5" t="inlineStr">
        <is>
          <t>aei</t>
        </is>
      </c>
      <c r="C122" s="5" t="inlineStr">
        <is>
          <t>ren</t>
        </is>
      </c>
      <c r="D122" s="5" t="inlineStr">
        <is>
          <t>srv</t>
        </is>
      </c>
      <c r="E122" s="5" t="inlineStr">
        <is>
          <t>eff_imp_ren</t>
        </is>
      </c>
      <c r="F122" s="5" t="n">
        <v>0.005</v>
      </c>
      <c r="G122" s="5" t="n">
        <v>0.005</v>
      </c>
      <c r="H122" s="5" t="n">
        <v>0.005</v>
      </c>
      <c r="I122" s="5" t="n">
        <v>0.005</v>
      </c>
      <c r="J122" s="5" t="inlineStr">
        <is>
          <t>Elasticities row 281</t>
        </is>
      </c>
    </row>
    <row r="123">
      <c r="A123" s="5" t="inlineStr">
        <is>
          <t>aei|ecy|srv</t>
        </is>
      </c>
      <c r="B123" s="5" t="inlineStr">
        <is>
          <t>aei</t>
        </is>
      </c>
      <c r="C123" s="5" t="inlineStr">
        <is>
          <t>ecy</t>
        </is>
      </c>
      <c r="D123" s="5" t="inlineStr">
        <is>
          <t>srv</t>
        </is>
      </c>
      <c r="E123" s="5" t="inlineStr">
        <is>
          <t>eff_imp_ecy</t>
        </is>
      </c>
      <c r="F123" s="5" t="n">
        <v>0.005</v>
      </c>
      <c r="G123" s="5" t="n">
        <v>0.005</v>
      </c>
      <c r="H123" s="5" t="n">
        <v>0.005</v>
      </c>
      <c r="I123" s="5" t="n">
        <v>0.005</v>
      </c>
      <c r="J123" s="5" t="inlineStr">
        <is>
          <t>Elasticities row 282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U885"/>
  <sheetViews>
    <sheetView workbookViewId="0">
      <pane xSplit="5" ySplit="5" topLeftCell="F6" activePane="bottomRight" state="frozen"/>
      <selection pane="topRight"/>
      <selection pane="bottomLeft"/>
      <selection pane="bottomRight" activeCell="A1" sqref="A1"/>
    </sheetView>
  </sheetViews>
  <sheetFormatPr baseColWidth="8" defaultRowHeight="15"/>
  <sheetData>
    <row r="1">
      <c r="A1" s="5" t="inlineStr">
        <is>
          <t>Fuels:</t>
        </is>
      </c>
      <c r="F1" s="5" t="inlineStr">
        <is>
          <t>all</t>
        </is>
      </c>
      <c r="G1" s="5" t="inlineStr">
        <is>
          <t>Coal</t>
        </is>
      </c>
      <c r="Y1" s="5" t="inlineStr">
        <is>
          <t>Natural gas</t>
        </is>
      </c>
      <c r="AQ1" s="5" t="inlineStr">
        <is>
          <t>Gasoline</t>
        </is>
      </c>
      <c r="AW1" s="5" t="inlineStr">
        <is>
          <t>Diesel</t>
        </is>
      </c>
      <c r="BC1" s="5" t="inlineStr">
        <is>
          <t>LPG</t>
        </is>
      </c>
      <c r="BI1" s="5" t="inlineStr">
        <is>
          <t>Kerosene</t>
        </is>
      </c>
      <c r="BO1" s="5" t="inlineStr">
        <is>
          <t>Electricity</t>
        </is>
      </c>
      <c r="BY1" s="5" t="inlineStr">
        <is>
          <t>Biomass</t>
        </is>
      </c>
      <c r="CC1" s="5" t="inlineStr">
        <is>
          <t>Other oil products</t>
        </is>
      </c>
      <c r="CI1" s="5" t="inlineStr">
        <is>
          <t>Override - no subsidy</t>
        </is>
      </c>
      <c r="CK1" s="5" t="inlineStr">
        <is>
          <t>Producer subsidies</t>
        </is>
      </c>
      <c r="CP1" s="5" t="inlineStr">
        <is>
          <t>Portion from domestic production and costs</t>
        </is>
      </c>
      <c r="CT1" s="5" t="inlineStr">
        <is>
          <t>International prices</t>
        </is>
      </c>
    </row>
    <row r="2">
      <c r="A2" s="5" t="inlineStr">
        <is>
          <t>Sectors:</t>
        </is>
      </c>
      <c r="F2" s="5" t="inlineStr">
        <is>
          <t>all</t>
        </is>
      </c>
      <c r="G2" s="5" t="inlineStr">
        <is>
          <t>Power sector</t>
        </is>
      </c>
      <c r="M2" s="5" t="inlineStr">
        <is>
          <t>Industry</t>
        </is>
      </c>
      <c r="S2" s="5" t="inlineStr">
        <is>
          <t>Residential</t>
        </is>
      </c>
      <c r="Y2" s="5" t="inlineStr">
        <is>
          <t>Power sector</t>
        </is>
      </c>
      <c r="AE2" s="5" t="inlineStr">
        <is>
          <t>Industry</t>
        </is>
      </c>
      <c r="AK2" s="5" t="inlineStr">
        <is>
          <t>Residential sector</t>
        </is>
      </c>
      <c r="AQ2" s="5" t="inlineStr">
        <is>
          <t>All</t>
        </is>
      </c>
      <c r="AW2" s="5" t="inlineStr">
        <is>
          <t>All</t>
        </is>
      </c>
      <c r="BC2" s="5" t="inlineStr">
        <is>
          <t>All</t>
        </is>
      </c>
      <c r="BI2" s="5" t="inlineStr">
        <is>
          <t>All</t>
        </is>
      </c>
      <c r="BO2" s="5" t="inlineStr">
        <is>
          <t>Industry</t>
        </is>
      </c>
      <c r="BT2" s="5" t="inlineStr">
        <is>
          <t>Residential sector</t>
        </is>
      </c>
      <c r="BY2" s="5" t="inlineStr">
        <is>
          <t>All</t>
        </is>
      </c>
      <c r="CC2" s="5" t="inlineStr">
        <is>
          <t>All</t>
        </is>
      </c>
      <c r="CI2" s="5" t="inlineStr">
        <is>
          <t>Electricity</t>
        </is>
      </c>
      <c r="CK2" s="5" t="inlineStr">
        <is>
          <t>Biomass</t>
        </is>
      </c>
      <c r="CL2" s="5" t="inlineStr">
        <is>
          <t>Coal</t>
        </is>
      </c>
      <c r="CM2" s="5" t="inlineStr">
        <is>
          <t>Electricity</t>
        </is>
      </c>
      <c r="CN2" s="5" t="inlineStr">
        <is>
          <t>Natural gas</t>
        </is>
      </c>
      <c r="CO2" s="5" t="inlineStr">
        <is>
          <t>Oil</t>
        </is>
      </c>
      <c r="CP2" s="5" t="inlineStr">
        <is>
          <t>Coal</t>
        </is>
      </c>
      <c r="CR2" s="5" t="inlineStr">
        <is>
          <t>Natural gas</t>
        </is>
      </c>
      <c r="CT2" s="5" t="inlineStr">
        <is>
          <t>Coal</t>
        </is>
      </c>
      <c r="CU2" s="5" t="inlineStr">
        <is>
          <t>Natural gas</t>
        </is>
      </c>
    </row>
    <row r="3">
      <c r="A3" s="5" t="inlineStr">
        <is>
          <t>Indicators:</t>
        </is>
      </c>
      <c r="F3" s="5" t="inlineStr">
        <is>
          <t>General 
VAT rate</t>
        </is>
      </c>
      <c r="G3" s="5" t="inlineStr">
        <is>
          <t>supply cost</t>
        </is>
      </c>
      <c r="H3" s="5" t="inlineStr">
        <is>
          <t>margin over int. prices</t>
        </is>
      </c>
      <c r="I3" s="5" t="inlineStr">
        <is>
          <t>Excise &amp; other taxes</t>
        </is>
      </c>
      <c r="J3" s="5" t="inlineStr">
        <is>
          <t>retail price</t>
        </is>
      </c>
      <c r="K3" s="5" t="inlineStr">
        <is>
          <t>VAT rate</t>
        </is>
      </c>
      <c r="L3" s="5" t="inlineStr">
        <is>
          <t>Passthrough</t>
        </is>
      </c>
      <c r="M3" s="5" t="inlineStr">
        <is>
          <t>supply cost</t>
        </is>
      </c>
      <c r="N3" s="5" t="inlineStr">
        <is>
          <t>margin over int. prices</t>
        </is>
      </c>
      <c r="O3" s="5" t="inlineStr">
        <is>
          <t>Excise &amp; other taxes</t>
        </is>
      </c>
      <c r="P3" s="5" t="inlineStr">
        <is>
          <t>retail price</t>
        </is>
      </c>
      <c r="Q3" s="5" t="inlineStr">
        <is>
          <t>VAT rate</t>
        </is>
      </c>
      <c r="R3" s="5" t="inlineStr">
        <is>
          <t>Passthrough</t>
        </is>
      </c>
      <c r="S3" s="5" t="inlineStr">
        <is>
          <t>supply cost</t>
        </is>
      </c>
      <c r="T3" s="5" t="inlineStr">
        <is>
          <t>margin over int. prices</t>
        </is>
      </c>
      <c r="U3" s="5" t="inlineStr">
        <is>
          <t>Excise &amp; other taxes</t>
        </is>
      </c>
      <c r="V3" s="5" t="inlineStr">
        <is>
          <t>retail price</t>
        </is>
      </c>
      <c r="W3" s="5" t="inlineStr">
        <is>
          <t>VAT rate</t>
        </is>
      </c>
      <c r="X3" s="5" t="inlineStr">
        <is>
          <t>Passthrough</t>
        </is>
      </c>
      <c r="Y3" s="5" t="inlineStr">
        <is>
          <t>supply cost</t>
        </is>
      </c>
      <c r="Z3" s="5" t="inlineStr">
        <is>
          <t>margin over int. prices</t>
        </is>
      </c>
      <c r="AA3" s="5" t="inlineStr">
        <is>
          <t>Excise &amp; other taxes</t>
        </is>
      </c>
      <c r="AB3" s="5" t="inlineStr">
        <is>
          <t>retail price</t>
        </is>
      </c>
      <c r="AC3" s="5" t="inlineStr">
        <is>
          <t>VAT rate</t>
        </is>
      </c>
      <c r="AD3" s="5" t="inlineStr">
        <is>
          <t>Passthrough</t>
        </is>
      </c>
      <c r="AE3" s="5" t="inlineStr">
        <is>
          <t>supply cost</t>
        </is>
      </c>
      <c r="AF3" s="5" t="inlineStr">
        <is>
          <t>margin over int. prices</t>
        </is>
      </c>
      <c r="AG3" s="5" t="inlineStr">
        <is>
          <t>Excise &amp; other taxes</t>
        </is>
      </c>
      <c r="AH3" s="5" t="inlineStr">
        <is>
          <t>retail price</t>
        </is>
      </c>
      <c r="AI3" s="5" t="inlineStr">
        <is>
          <t>VAT rate</t>
        </is>
      </c>
      <c r="AJ3" s="5" t="inlineStr">
        <is>
          <t>Passthrough</t>
        </is>
      </c>
      <c r="AK3" s="5" t="inlineStr">
        <is>
          <t>supply cost</t>
        </is>
      </c>
      <c r="AL3" s="5" t="inlineStr">
        <is>
          <t>margin over int. prices</t>
        </is>
      </c>
      <c r="AM3" s="5" t="inlineStr">
        <is>
          <t>Excise &amp; other taxes</t>
        </is>
      </c>
      <c r="AN3" s="5" t="inlineStr">
        <is>
          <t>retail price</t>
        </is>
      </c>
      <c r="AO3" s="5" t="inlineStr">
        <is>
          <t>VAT rate</t>
        </is>
      </c>
      <c r="AP3" s="5" t="inlineStr">
        <is>
          <t>Passthrough</t>
        </is>
      </c>
      <c r="AQ3" s="5" t="inlineStr">
        <is>
          <t>supply cost</t>
        </is>
      </c>
      <c r="AR3" s="5" t="inlineStr">
        <is>
          <t>margin over int. prices</t>
        </is>
      </c>
      <c r="AS3" s="5" t="inlineStr">
        <is>
          <t>Excise &amp; other taxes</t>
        </is>
      </c>
      <c r="AT3" s="5" t="inlineStr">
        <is>
          <t>retail price</t>
        </is>
      </c>
      <c r="AU3" s="5" t="inlineStr">
        <is>
          <t>VAT rate</t>
        </is>
      </c>
      <c r="AV3" s="5" t="inlineStr">
        <is>
          <t>Passthrough</t>
        </is>
      </c>
      <c r="AW3" s="5" t="inlineStr">
        <is>
          <t>supply cost</t>
        </is>
      </c>
      <c r="AX3" s="5" t="inlineStr">
        <is>
          <t>margin over int. prices</t>
        </is>
      </c>
      <c r="AY3" s="5" t="inlineStr">
        <is>
          <t>Excise &amp; other taxes</t>
        </is>
      </c>
      <c r="AZ3" s="5" t="inlineStr">
        <is>
          <t>retail price</t>
        </is>
      </c>
      <c r="BA3" s="5" t="inlineStr">
        <is>
          <t>VAT rate</t>
        </is>
      </c>
      <c r="BB3" s="5" t="inlineStr">
        <is>
          <t>Passthrough</t>
        </is>
      </c>
      <c r="BC3" s="5" t="inlineStr">
        <is>
          <t>supply cost</t>
        </is>
      </c>
      <c r="BD3" s="5" t="inlineStr">
        <is>
          <t>margin over int. prices</t>
        </is>
      </c>
      <c r="BE3" s="5" t="inlineStr">
        <is>
          <t>Excise &amp; other taxes</t>
        </is>
      </c>
      <c r="BF3" s="5" t="inlineStr">
        <is>
          <t>retail price</t>
        </is>
      </c>
      <c r="BG3" s="5" t="inlineStr">
        <is>
          <t>VAT rate</t>
        </is>
      </c>
      <c r="BH3" s="5" t="inlineStr">
        <is>
          <t>Passthrough</t>
        </is>
      </c>
      <c r="BI3" s="5" t="inlineStr">
        <is>
          <t>supply cost</t>
        </is>
      </c>
      <c r="BJ3" s="5" t="inlineStr">
        <is>
          <t>margin over int. prices</t>
        </is>
      </c>
      <c r="BK3" s="5" t="inlineStr">
        <is>
          <t>Excise &amp; other taxes</t>
        </is>
      </c>
      <c r="BL3" s="5" t="inlineStr">
        <is>
          <t>retail price</t>
        </is>
      </c>
      <c r="BM3" s="5" t="inlineStr">
        <is>
          <t>VAT rate</t>
        </is>
      </c>
      <c r="BN3" s="5" t="inlineStr">
        <is>
          <t>Passthrough</t>
        </is>
      </c>
      <c r="BO3" s="5" t="inlineStr">
        <is>
          <t>supply cost</t>
        </is>
      </c>
      <c r="BP3" s="5" t="inlineStr">
        <is>
          <t>Excise &amp; other taxes</t>
        </is>
      </c>
      <c r="BQ3" s="5" t="inlineStr">
        <is>
          <t>retail price</t>
        </is>
      </c>
      <c r="BR3" s="5" t="inlineStr">
        <is>
          <t>VAT rate</t>
        </is>
      </c>
      <c r="BS3" s="5" t="inlineStr">
        <is>
          <t>Passthrough</t>
        </is>
      </c>
      <c r="BT3" s="5" t="inlineStr">
        <is>
          <t>supply cost</t>
        </is>
      </c>
      <c r="BU3" s="5" t="inlineStr">
        <is>
          <t>Excise &amp; other taxes</t>
        </is>
      </c>
      <c r="BV3" s="5" t="inlineStr">
        <is>
          <t>retail price</t>
        </is>
      </c>
      <c r="BW3" s="5" t="inlineStr">
        <is>
          <t>VAT rate</t>
        </is>
      </c>
      <c r="BX3" s="5" t="inlineStr">
        <is>
          <t>Passthrough</t>
        </is>
      </c>
      <c r="BY3" s="5" t="inlineStr">
        <is>
          <t>supply cost</t>
        </is>
      </c>
      <c r="BZ3" s="5" t="inlineStr">
        <is>
          <t>Excise &amp; other taxes</t>
        </is>
      </c>
      <c r="CA3" s="5" t="inlineStr">
        <is>
          <t>retail price</t>
        </is>
      </c>
      <c r="CB3" s="5" t="inlineStr">
        <is>
          <t>VAT rate</t>
        </is>
      </c>
      <c r="CC3" s="5" t="inlineStr">
        <is>
          <t>supply cost</t>
        </is>
      </c>
      <c r="CD3" s="5" t="inlineStr">
        <is>
          <t>margin over int. prices</t>
        </is>
      </c>
      <c r="CE3" s="5" t="inlineStr">
        <is>
          <t>Excise &amp; other taxes</t>
        </is>
      </c>
      <c r="CF3" s="5" t="inlineStr">
        <is>
          <t>retail price</t>
        </is>
      </c>
      <c r="CG3" s="5" t="inlineStr">
        <is>
          <t>VAT rate</t>
        </is>
      </c>
      <c r="CH3" s="5" t="inlineStr">
        <is>
          <t>Passthrough</t>
        </is>
      </c>
      <c r="CI3" s="5" t="inlineStr">
        <is>
          <t>Residential</t>
        </is>
      </c>
      <c r="CJ3" s="5" t="inlineStr">
        <is>
          <t>Industry</t>
        </is>
      </c>
      <c r="CK3" s="5" t="inlineStr">
        <is>
          <t>All</t>
        </is>
      </c>
      <c r="CL3" s="5" t="inlineStr">
        <is>
          <t>All</t>
        </is>
      </c>
      <c r="CM3" s="5" t="inlineStr">
        <is>
          <t>All</t>
        </is>
      </c>
      <c r="CN3" s="5" t="inlineStr">
        <is>
          <t>All</t>
        </is>
      </c>
      <c r="CO3" s="5" t="inlineStr">
        <is>
          <t>All</t>
        </is>
      </c>
      <c r="CP3" s="5" t="inlineStr">
        <is>
          <t>Portion from dom. prod.</t>
        </is>
      </c>
      <c r="CQ3" s="5" t="inlineStr">
        <is>
          <t>Dom. prod. costs</t>
        </is>
      </c>
      <c r="CR3" s="5" t="inlineStr">
        <is>
          <t>Portion from dom. prod.</t>
        </is>
      </c>
      <c r="CS3" s="5" t="inlineStr">
        <is>
          <t>Dom. prod. costs</t>
        </is>
      </c>
    </row>
    <row r="4">
      <c r="A4" s="5" t="inlineStr">
        <is>
          <t>Units:</t>
        </is>
      </c>
      <c r="F4" s="5" t="inlineStr">
        <is>
          <t>%</t>
        </is>
      </c>
      <c r="G4" s="5" t="inlineStr">
        <is>
          <t>current USD/GJ</t>
        </is>
      </c>
      <c r="H4" s="5" t="inlineStr">
        <is>
          <t>current USD/GJ</t>
        </is>
      </c>
      <c r="I4" s="5" t="inlineStr">
        <is>
          <t>current USD/GJ</t>
        </is>
      </c>
      <c r="J4" s="5" t="inlineStr">
        <is>
          <t>current USD/GJ</t>
        </is>
      </c>
      <c r="K4" s="5" t="inlineStr">
        <is>
          <t>%</t>
        </is>
      </c>
      <c r="L4" s="5" t="inlineStr">
        <is>
          <t>%</t>
        </is>
      </c>
      <c r="M4" s="5" t="inlineStr">
        <is>
          <t>current USD/GJ</t>
        </is>
      </c>
      <c r="N4" s="5" t="inlineStr">
        <is>
          <t>current USD/GJ</t>
        </is>
      </c>
      <c r="O4" s="5" t="inlineStr">
        <is>
          <t>current USD/GJ</t>
        </is>
      </c>
      <c r="P4" s="5" t="inlineStr">
        <is>
          <t>current USD/GJ</t>
        </is>
      </c>
      <c r="Q4" s="5" t="inlineStr">
        <is>
          <t>%</t>
        </is>
      </c>
      <c r="R4" s="5" t="inlineStr">
        <is>
          <t>%</t>
        </is>
      </c>
      <c r="S4" s="5" t="inlineStr">
        <is>
          <t>current USD/GJ</t>
        </is>
      </c>
      <c r="T4" s="5" t="inlineStr">
        <is>
          <t>current USD/GJ</t>
        </is>
      </c>
      <c r="U4" s="5" t="inlineStr">
        <is>
          <t>current USD/GJ</t>
        </is>
      </c>
      <c r="V4" s="5" t="inlineStr">
        <is>
          <t>current USD/GJ</t>
        </is>
      </c>
      <c r="W4" s="5" t="inlineStr">
        <is>
          <t>%</t>
        </is>
      </c>
      <c r="X4" s="5" t="inlineStr">
        <is>
          <t>%</t>
        </is>
      </c>
      <c r="Y4" s="5" t="inlineStr">
        <is>
          <t>current USD/GJ</t>
        </is>
      </c>
      <c r="Z4" s="5" t="inlineStr">
        <is>
          <t>current USD/GJ</t>
        </is>
      </c>
      <c r="AA4" s="5" t="inlineStr">
        <is>
          <t>current USD/GJ</t>
        </is>
      </c>
      <c r="AB4" s="5" t="inlineStr">
        <is>
          <t>current USD/GJ</t>
        </is>
      </c>
      <c r="AC4" s="5" t="inlineStr">
        <is>
          <t>%</t>
        </is>
      </c>
      <c r="AD4" s="5" t="inlineStr">
        <is>
          <t>%</t>
        </is>
      </c>
      <c r="AE4" s="5" t="inlineStr">
        <is>
          <t>current USD/GJ</t>
        </is>
      </c>
      <c r="AF4" s="5" t="inlineStr">
        <is>
          <t>current USD/GJ</t>
        </is>
      </c>
      <c r="AG4" s="5" t="inlineStr">
        <is>
          <t>current USD/GJ</t>
        </is>
      </c>
      <c r="AH4" s="5" t="inlineStr">
        <is>
          <t>current USD/GJ</t>
        </is>
      </c>
      <c r="AI4" s="5" t="inlineStr">
        <is>
          <t>%</t>
        </is>
      </c>
      <c r="AJ4" s="5" t="inlineStr">
        <is>
          <t>%</t>
        </is>
      </c>
      <c r="AK4" s="5" t="inlineStr">
        <is>
          <t>current USD/GJ</t>
        </is>
      </c>
      <c r="AL4" s="5" t="inlineStr">
        <is>
          <t>current USD/GJ</t>
        </is>
      </c>
      <c r="AM4" s="5" t="inlineStr">
        <is>
          <t>current USD/GJ</t>
        </is>
      </c>
      <c r="AN4" s="5" t="inlineStr">
        <is>
          <t>current USD/GJ</t>
        </is>
      </c>
      <c r="AO4" s="5" t="inlineStr">
        <is>
          <t>%</t>
        </is>
      </c>
      <c r="AP4" s="5" t="inlineStr">
        <is>
          <t>%</t>
        </is>
      </c>
      <c r="AQ4" s="5" t="inlineStr">
        <is>
          <t>current USD/lit</t>
        </is>
      </c>
      <c r="AR4" s="5" t="inlineStr">
        <is>
          <t>current USD/lit</t>
        </is>
      </c>
      <c r="AS4" s="5" t="inlineStr">
        <is>
          <t>current USD/lit</t>
        </is>
      </c>
      <c r="AT4" s="5" t="inlineStr">
        <is>
          <t>current USD/lit</t>
        </is>
      </c>
      <c r="AU4" s="5" t="inlineStr">
        <is>
          <t>%</t>
        </is>
      </c>
      <c r="AV4" s="5" t="inlineStr">
        <is>
          <t>%</t>
        </is>
      </c>
      <c r="AW4" s="5" t="inlineStr">
        <is>
          <t>current USD/lit</t>
        </is>
      </c>
      <c r="AX4" s="5" t="inlineStr">
        <is>
          <t>current USD/lit</t>
        </is>
      </c>
      <c r="AY4" s="5" t="inlineStr">
        <is>
          <t>current USD/lit</t>
        </is>
      </c>
      <c r="AZ4" s="5" t="inlineStr">
        <is>
          <t>current USD/lit</t>
        </is>
      </c>
      <c r="BA4" s="5" t="inlineStr">
        <is>
          <t>%</t>
        </is>
      </c>
      <c r="BB4" s="5" t="inlineStr">
        <is>
          <t>%</t>
        </is>
      </c>
      <c r="BC4" s="5" t="inlineStr">
        <is>
          <t>current USD/lit</t>
        </is>
      </c>
      <c r="BD4" s="5" t="inlineStr">
        <is>
          <t>current USD/lit</t>
        </is>
      </c>
      <c r="BE4" s="5" t="inlineStr">
        <is>
          <t>current USD/lit</t>
        </is>
      </c>
      <c r="BF4" s="5" t="inlineStr">
        <is>
          <t>current USD/lit</t>
        </is>
      </c>
      <c r="BG4" s="5" t="inlineStr">
        <is>
          <t>%</t>
        </is>
      </c>
      <c r="BH4" s="5" t="inlineStr">
        <is>
          <t>%</t>
        </is>
      </c>
      <c r="BI4" s="5" t="inlineStr">
        <is>
          <t>current USD/lit</t>
        </is>
      </c>
      <c r="BJ4" s="5" t="inlineStr">
        <is>
          <t>current USD/lit</t>
        </is>
      </c>
      <c r="BK4" s="5" t="inlineStr">
        <is>
          <t>current USD/lit</t>
        </is>
      </c>
      <c r="BL4" s="5" t="inlineStr">
        <is>
          <t>current USD/lit</t>
        </is>
      </c>
      <c r="BM4" s="5" t="inlineStr">
        <is>
          <t>%</t>
        </is>
      </c>
      <c r="BN4" s="5" t="inlineStr">
        <is>
          <t>%</t>
        </is>
      </c>
      <c r="BO4" s="5" t="inlineStr">
        <is>
          <t>current USD/kWh</t>
        </is>
      </c>
      <c r="BP4" s="5" t="inlineStr">
        <is>
          <t>current USD/kWh</t>
        </is>
      </c>
      <c r="BQ4" s="5" t="inlineStr">
        <is>
          <t>current USD/kWh</t>
        </is>
      </c>
      <c r="BR4" s="5" t="inlineStr">
        <is>
          <t>%</t>
        </is>
      </c>
      <c r="BS4" s="5" t="inlineStr">
        <is>
          <t>%</t>
        </is>
      </c>
      <c r="BT4" s="5" t="inlineStr">
        <is>
          <t>current USD/kWh</t>
        </is>
      </c>
      <c r="BU4" s="5" t="inlineStr">
        <is>
          <t>current USD/kWh</t>
        </is>
      </c>
      <c r="BV4" s="5" t="inlineStr">
        <is>
          <t>current USD/kWh</t>
        </is>
      </c>
      <c r="BW4" s="5" t="inlineStr">
        <is>
          <t>%</t>
        </is>
      </c>
      <c r="BX4" s="5" t="inlineStr">
        <is>
          <t>%</t>
        </is>
      </c>
      <c r="BY4" s="5" t="inlineStr">
        <is>
          <t>current USD/GJ</t>
        </is>
      </c>
      <c r="BZ4" s="5" t="inlineStr">
        <is>
          <t>current USD/GJ</t>
        </is>
      </c>
      <c r="CA4" s="5" t="inlineStr">
        <is>
          <t>current USD/GJ</t>
        </is>
      </c>
      <c r="CB4" s="5" t="inlineStr">
        <is>
          <t>%</t>
        </is>
      </c>
      <c r="CC4" s="5" t="inlineStr">
        <is>
          <t>current USD/bbl</t>
        </is>
      </c>
      <c r="CD4" s="5" t="inlineStr">
        <is>
          <t>current USD/bbl</t>
        </is>
      </c>
      <c r="CE4" s="5" t="inlineStr">
        <is>
          <t>current USD/bbl</t>
        </is>
      </c>
      <c r="CF4" s="5" t="inlineStr">
        <is>
          <t>current USD/bbl</t>
        </is>
      </c>
      <c r="CG4" s="5" t="inlineStr">
        <is>
          <t>%</t>
        </is>
      </c>
      <c r="CH4" s="5" t="inlineStr">
        <is>
          <t>%</t>
        </is>
      </c>
      <c r="CI4" s="5" t="inlineStr">
        <is>
          <t>1 = override</t>
        </is>
      </c>
      <c r="CK4" s="5" t="inlineStr">
        <is>
          <t>USD bln</t>
        </is>
      </c>
      <c r="CL4" s="5" t="inlineStr">
        <is>
          <t>USD bln</t>
        </is>
      </c>
      <c r="CM4" s="5" t="inlineStr">
        <is>
          <t>USD bln</t>
        </is>
      </c>
      <c r="CN4" s="5" t="inlineStr">
        <is>
          <t>USD bln</t>
        </is>
      </c>
      <c r="CO4" s="5" t="inlineStr">
        <is>
          <t>USD bln</t>
        </is>
      </c>
      <c r="CP4" s="5" t="inlineStr">
        <is>
          <t>%</t>
        </is>
      </c>
      <c r="CQ4" s="5" t="inlineStr">
        <is>
          <t>$/GJ</t>
        </is>
      </c>
      <c r="CR4" s="5" t="inlineStr">
        <is>
          <t>%</t>
        </is>
      </c>
      <c r="CS4" s="5" t="inlineStr">
        <is>
          <t>$/GJ</t>
        </is>
      </c>
      <c r="CT4" s="5" t="inlineStr">
        <is>
          <t>$/GJ</t>
        </is>
      </c>
      <c r="CU4" s="5" t="inlineStr">
        <is>
          <t>$/GJ</t>
        </is>
      </c>
    </row>
    <row r="5">
      <c r="A5" s="10" t="inlineStr">
        <is>
          <t>country_year</t>
        </is>
      </c>
      <c r="B5" s="10" t="inlineStr">
        <is>
          <t>countrycode_weo</t>
        </is>
      </c>
      <c r="C5" s="10" t="inlineStr">
        <is>
          <t>countrycode</t>
        </is>
      </c>
      <c r="D5" s="10" t="inlineStr">
        <is>
          <t>countryname</t>
        </is>
      </c>
      <c r="E5" s="10" t="inlineStr">
        <is>
          <t>year</t>
        </is>
      </c>
      <c r="F5" s="10" t="inlineStr">
        <is>
          <t>VAT_WEO</t>
        </is>
      </c>
      <c r="G5" s="10" t="inlineStr">
        <is>
          <t>mit.sp.coa.pow</t>
        </is>
      </c>
      <c r="H5" s="10" t="inlineStr">
        <is>
          <t>mit.mar.coa.pow</t>
        </is>
      </c>
      <c r="I5" s="10" t="inlineStr">
        <is>
          <t>mit.txo.coa.pow</t>
        </is>
      </c>
      <c r="J5" s="10" t="inlineStr">
        <is>
          <t>mit.rp.coa.pow</t>
        </is>
      </c>
      <c r="K5" s="10" t="inlineStr">
        <is>
          <t>mit.vatrate.coa.pow</t>
        </is>
      </c>
      <c r="L5" s="10" t="inlineStr">
        <is>
          <t>mit.ps.coa.pow</t>
        </is>
      </c>
      <c r="M5" s="10" t="inlineStr">
        <is>
          <t>mit.sp.coa.ind</t>
        </is>
      </c>
      <c r="N5" s="10" t="inlineStr">
        <is>
          <t>mit.mar.coa.ind</t>
        </is>
      </c>
      <c r="O5" s="10" t="inlineStr">
        <is>
          <t>mit.txo.coa.ind</t>
        </is>
      </c>
      <c r="P5" s="10" t="inlineStr">
        <is>
          <t>mit.rp.coa.ind</t>
        </is>
      </c>
      <c r="Q5" s="10" t="inlineStr">
        <is>
          <t>mit.vatrate.coa.ind</t>
        </is>
      </c>
      <c r="R5" s="10" t="inlineStr">
        <is>
          <t>mit.ps.coa.ind</t>
        </is>
      </c>
      <c r="S5" s="10" t="inlineStr">
        <is>
          <t>mit.sp.coa.res</t>
        </is>
      </c>
      <c r="T5" s="10" t="inlineStr">
        <is>
          <t>mit.mar.coa.res</t>
        </is>
      </c>
      <c r="U5" s="10" t="inlineStr">
        <is>
          <t>mit.txo.coa.res</t>
        </is>
      </c>
      <c r="V5" s="10" t="inlineStr">
        <is>
          <t>mit.rp.coa.res</t>
        </is>
      </c>
      <c r="W5" s="10" t="inlineStr">
        <is>
          <t>mit.vatrate.coa.res</t>
        </is>
      </c>
      <c r="X5" s="10" t="inlineStr">
        <is>
          <t>mit.ps.coa.res</t>
        </is>
      </c>
      <c r="Y5" s="10" t="inlineStr">
        <is>
          <t>mit.sp.nga.pow</t>
        </is>
      </c>
      <c r="Z5" s="10" t="inlineStr">
        <is>
          <t>mit.mar.nga.pow</t>
        </is>
      </c>
      <c r="AA5" s="10" t="inlineStr">
        <is>
          <t>mit.txo.nga.pow</t>
        </is>
      </c>
      <c r="AB5" s="10" t="inlineStr">
        <is>
          <t>mit.rp.nga.pow</t>
        </is>
      </c>
      <c r="AC5" s="10" t="inlineStr">
        <is>
          <t>mit.vatrate.nga.pow</t>
        </is>
      </c>
      <c r="AD5" s="10" t="inlineStr">
        <is>
          <t>mit.ps.nga.pow</t>
        </is>
      </c>
      <c r="AE5" s="10" t="inlineStr">
        <is>
          <t>mit.sp.nga.ind</t>
        </is>
      </c>
      <c r="AF5" s="10" t="inlineStr">
        <is>
          <t>mit.mar.nga.ind</t>
        </is>
      </c>
      <c r="AG5" s="10" t="inlineStr">
        <is>
          <t>mit.txo.nga.ind</t>
        </is>
      </c>
      <c r="AH5" s="10" t="inlineStr">
        <is>
          <t>mit.rp.nga.ind</t>
        </is>
      </c>
      <c r="AI5" s="10" t="inlineStr">
        <is>
          <t>mit.vatrate.nga.ind</t>
        </is>
      </c>
      <c r="AJ5" s="10" t="inlineStr">
        <is>
          <t>mit.ps.nga.ind</t>
        </is>
      </c>
      <c r="AK5" s="10" t="inlineStr">
        <is>
          <t>mit.sp.nga.res</t>
        </is>
      </c>
      <c r="AL5" s="10" t="inlineStr">
        <is>
          <t>mit.mar.nga.res</t>
        </is>
      </c>
      <c r="AM5" s="10" t="inlineStr">
        <is>
          <t>mit.txo.nga.res</t>
        </is>
      </c>
      <c r="AN5" s="10" t="inlineStr">
        <is>
          <t>mit.rp.nga.res</t>
        </is>
      </c>
      <c r="AO5" s="10" t="inlineStr">
        <is>
          <t>mit.vatrate.nga.res</t>
        </is>
      </c>
      <c r="AP5" s="10" t="inlineStr">
        <is>
          <t>mit.ps.nga.res</t>
        </is>
      </c>
      <c r="AQ5" s="10" t="inlineStr">
        <is>
          <t>mit.sp.gso.all</t>
        </is>
      </c>
      <c r="AR5" s="10" t="inlineStr">
        <is>
          <t>mit.mar.gso.all</t>
        </is>
      </c>
      <c r="AS5" s="10" t="inlineStr">
        <is>
          <t>mit.txo.gso.all</t>
        </is>
      </c>
      <c r="AT5" s="10" t="inlineStr">
        <is>
          <t>mit.rp.gso.all</t>
        </is>
      </c>
      <c r="AU5" s="10" t="inlineStr">
        <is>
          <t>mit.vatrate.gso.all</t>
        </is>
      </c>
      <c r="AV5" s="10" t="inlineStr">
        <is>
          <t>mit.ps.gso.all</t>
        </is>
      </c>
      <c r="AW5" s="10" t="inlineStr">
        <is>
          <t>mit.sp.die.all</t>
        </is>
      </c>
      <c r="AX5" s="10" t="inlineStr">
        <is>
          <t>mit.mar.die.all</t>
        </is>
      </c>
      <c r="AY5" s="10" t="inlineStr">
        <is>
          <t>mit.txo.die.all</t>
        </is>
      </c>
      <c r="AZ5" s="10" t="inlineStr">
        <is>
          <t>mit.rp.die.all</t>
        </is>
      </c>
      <c r="BA5" s="10" t="inlineStr">
        <is>
          <t>mit.vatrate.die.all</t>
        </is>
      </c>
      <c r="BB5" s="10" t="inlineStr">
        <is>
          <t>mit.ps.die.all</t>
        </is>
      </c>
      <c r="BC5" s="10" t="inlineStr">
        <is>
          <t>mit.sp.lpg.all</t>
        </is>
      </c>
      <c r="BD5" s="10" t="inlineStr">
        <is>
          <t>mit.mar.lpg.all</t>
        </is>
      </c>
      <c r="BE5" s="10" t="inlineStr">
        <is>
          <t>mit.txo.lpg.all</t>
        </is>
      </c>
      <c r="BF5" s="10" t="inlineStr">
        <is>
          <t>mit.rp.lpg.all</t>
        </is>
      </c>
      <c r="BG5" s="10" t="inlineStr">
        <is>
          <t>mit.vatrate.lpg.all</t>
        </is>
      </c>
      <c r="BH5" s="10" t="inlineStr">
        <is>
          <t>mit.ps.lpg.all</t>
        </is>
      </c>
      <c r="BI5" s="10" t="inlineStr">
        <is>
          <t>mit.sp.ker.all</t>
        </is>
      </c>
      <c r="BJ5" s="10" t="inlineStr">
        <is>
          <t>mit.mar.ker.all</t>
        </is>
      </c>
      <c r="BK5" s="10" t="inlineStr">
        <is>
          <t>mit.txo.ker.all</t>
        </is>
      </c>
      <c r="BL5" s="10" t="inlineStr">
        <is>
          <t>mit.rp.ker.all</t>
        </is>
      </c>
      <c r="BM5" s="10" t="inlineStr">
        <is>
          <t>mit.vatrate.ker.all</t>
        </is>
      </c>
      <c r="BN5" s="10" t="inlineStr">
        <is>
          <t>mit.ps.ker.all</t>
        </is>
      </c>
      <c r="BO5" s="10" t="inlineStr">
        <is>
          <t>mit.sp.ecy.ind</t>
        </is>
      </c>
      <c r="BP5" s="10" t="inlineStr">
        <is>
          <t>mit.txo.ecy.ind</t>
        </is>
      </c>
      <c r="BQ5" s="10" t="inlineStr">
        <is>
          <t>mit.rp.ecy.ind</t>
        </is>
      </c>
      <c r="BR5" s="10" t="inlineStr">
        <is>
          <t>mit.vatrate.ecy.ind</t>
        </is>
      </c>
      <c r="BS5" s="10" t="inlineStr">
        <is>
          <t>mit.ps.ecy.ind</t>
        </is>
      </c>
      <c r="BT5" s="10" t="inlineStr">
        <is>
          <t>mit.sp.ecy.res</t>
        </is>
      </c>
      <c r="BU5" s="10" t="inlineStr">
        <is>
          <t>mit.txo.ecy.res</t>
        </is>
      </c>
      <c r="BV5" s="10" t="inlineStr">
        <is>
          <t>mit.rp.ecy.res</t>
        </is>
      </c>
      <c r="BW5" s="10" t="inlineStr">
        <is>
          <t>mit.vatrate.ecy.res</t>
        </is>
      </c>
      <c r="BX5" s="10" t="inlineStr">
        <is>
          <t>mit.ps.ecy.res</t>
        </is>
      </c>
      <c r="BY5" s="10" t="inlineStr">
        <is>
          <t>mit.sp.bio.all</t>
        </is>
      </c>
      <c r="BZ5" s="10" t="inlineStr">
        <is>
          <t>mit.txo.bio.all</t>
        </is>
      </c>
      <c r="CA5" s="10" t="inlineStr">
        <is>
          <t>mit.rp.bio.all</t>
        </is>
      </c>
      <c r="CB5" s="10" t="inlineStr">
        <is>
          <t>mit.vatrate.bio.all</t>
        </is>
      </c>
      <c r="CC5" s="10" t="inlineStr">
        <is>
          <t>mit.sp.oop.all</t>
        </is>
      </c>
      <c r="CD5" s="10" t="inlineStr">
        <is>
          <t>mit.mar.oop.all</t>
        </is>
      </c>
      <c r="CE5" s="10" t="inlineStr">
        <is>
          <t>mit.txo.oop.all</t>
        </is>
      </c>
      <c r="CF5" s="10" t="inlineStr">
        <is>
          <t>mit.rp.oop.all</t>
        </is>
      </c>
      <c r="CG5" s="10" t="inlineStr">
        <is>
          <t>mit.vatrate.oop.all</t>
        </is>
      </c>
      <c r="CH5" s="10" t="inlineStr">
        <is>
          <t>mit.ps.oop.all</t>
        </is>
      </c>
      <c r="CI5" s="10" t="inlineStr">
        <is>
          <t>mit.sub.or.ecy.res</t>
        </is>
      </c>
      <c r="CJ5" s="10" t="inlineStr">
        <is>
          <t>mit.sub.or.ecy.ind</t>
        </is>
      </c>
      <c r="CK5" s="10" t="inlineStr">
        <is>
          <t>mit.pros.bio.all</t>
        </is>
      </c>
      <c r="CL5" s="10" t="inlineStr">
        <is>
          <t>mit.pros.coa.all</t>
        </is>
      </c>
      <c r="CM5" s="10" t="inlineStr">
        <is>
          <t>mit.pros.ecy.all</t>
        </is>
      </c>
      <c r="CN5" s="10" t="inlineStr">
        <is>
          <t>mit.pros.nga.all</t>
        </is>
      </c>
      <c r="CO5" s="10" t="inlineStr">
        <is>
          <t>mit.pros.oil.all</t>
        </is>
      </c>
      <c r="CP5" s="10" t="inlineStr">
        <is>
          <t>mit.coa.prod</t>
        </is>
      </c>
      <c r="CQ5" s="10" t="inlineStr">
        <is>
          <t>mit.coa.prod.cost</t>
        </is>
      </c>
      <c r="CR5" s="10" t="inlineStr">
        <is>
          <t>mit.nga.prod</t>
        </is>
      </c>
      <c r="CS5" s="10" t="inlineStr">
        <is>
          <t>mit.nga.prod.cost</t>
        </is>
      </c>
      <c r="CT5" s="10" t="inlineStr">
        <is>
          <t>mit.spot.coa</t>
        </is>
      </c>
      <c r="CU5" s="10" t="inlineStr">
        <is>
          <t>mit.spot.nga</t>
        </is>
      </c>
    </row>
    <row r="6">
      <c r="A6" s="5" t="inlineStr">
        <is>
          <t>AFG2021</t>
        </is>
      </c>
      <c r="B6" s="5" t="inlineStr">
        <is>
          <t>AFG</t>
        </is>
      </c>
      <c r="C6" s="5" t="inlineStr">
        <is>
          <t>AFG</t>
        </is>
      </c>
      <c r="D6" s="5" t="inlineStr">
        <is>
          <t>Afghanistan</t>
        </is>
      </c>
      <c r="E6" s="5" t="n">
        <v>2021</v>
      </c>
      <c r="F6" s="5" t="n">
        <v>0.1</v>
      </c>
      <c r="G6" s="5" t="n">
        <v>4.747</v>
      </c>
      <c r="H6" s="5" t="n">
        <v>1.143</v>
      </c>
      <c r="I6" s="5" t="n">
        <v>0</v>
      </c>
      <c r="J6" s="5" t="n">
        <v>4.747</v>
      </c>
      <c r="K6" s="5" t="n">
        <v>0</v>
      </c>
      <c r="L6" s="5" t="n">
        <v>1</v>
      </c>
      <c r="M6" s="5" t="n">
        <v>7.964</v>
      </c>
      <c r="N6" s="5" t="n">
        <v>3.43</v>
      </c>
      <c r="O6" s="5" t="n">
        <v>0</v>
      </c>
      <c r="P6" s="5" t="n">
        <v>7.964</v>
      </c>
      <c r="Q6" s="5" t="n">
        <v>0</v>
      </c>
      <c r="R6" s="5" t="n">
        <v>1</v>
      </c>
      <c r="S6" s="5" t="n">
        <v>10.464</v>
      </c>
      <c r="T6" s="5" t="n">
        <v>6.86</v>
      </c>
      <c r="U6" s="5" t="n">
        <v>8.237</v>
      </c>
      <c r="V6" s="5" t="n">
        <v>20.572</v>
      </c>
      <c r="W6" s="5" t="n">
        <v>0.1</v>
      </c>
      <c r="X6" s="5" t="n">
        <v>1</v>
      </c>
      <c r="Y6" s="5" t="n">
        <v>4.427</v>
      </c>
      <c r="Z6" s="5" t="n">
        <v>0.517</v>
      </c>
      <c r="AA6" s="5" t="n">
        <v>0</v>
      </c>
      <c r="AB6" s="5" t="n">
        <v>4.427</v>
      </c>
      <c r="AC6" s="5" t="n">
        <v>0</v>
      </c>
      <c r="AD6" s="5" t="n">
        <v>1</v>
      </c>
      <c r="AE6" s="5" t="n">
        <v>5.57</v>
      </c>
      <c r="AF6" s="5" t="n">
        <v>1.152</v>
      </c>
      <c r="AG6" s="5" t="n">
        <v>0</v>
      </c>
      <c r="AH6" s="5" t="n">
        <v>5.57</v>
      </c>
      <c r="AI6" s="5" t="n">
        <v>0</v>
      </c>
      <c r="AJ6" s="5" t="n">
        <v>1</v>
      </c>
      <c r="AK6" s="5" t="n">
        <v>12.43</v>
      </c>
      <c r="AL6" s="5" t="n">
        <v>6.195</v>
      </c>
      <c r="AM6" s="5" t="n">
        <v>0</v>
      </c>
      <c r="AN6" s="5" t="n">
        <v>13.673</v>
      </c>
      <c r="AO6" s="5" t="n">
        <v>0.1</v>
      </c>
      <c r="AP6" s="5" t="n">
        <v>1</v>
      </c>
      <c r="AQ6" s="5" t="n">
        <v>0.621</v>
      </c>
      <c r="AR6" s="5" t="n">
        <v>0.114</v>
      </c>
      <c r="AS6" s="5" t="n">
        <v>-0.045</v>
      </c>
      <c r="AT6" s="5" t="n">
        <v>0.633</v>
      </c>
      <c r="AU6" s="5" t="n">
        <v>0.1</v>
      </c>
      <c r="AV6" s="5" t="n">
        <v>1</v>
      </c>
      <c r="AW6" s="5" t="n">
        <v>0.593</v>
      </c>
      <c r="AX6" s="5" t="n">
        <v>0.114</v>
      </c>
      <c r="AY6" s="5" t="n">
        <v>-0.034</v>
      </c>
      <c r="AZ6" s="5" t="n">
        <v>0.615</v>
      </c>
      <c r="BA6" s="5" t="n">
        <v>0.1</v>
      </c>
      <c r="BB6" s="5" t="n">
        <v>1</v>
      </c>
      <c r="BC6" s="5" t="n">
        <v>0.44</v>
      </c>
      <c r="BD6" s="5" t="n">
        <v>0.114</v>
      </c>
      <c r="BE6" s="5" t="n">
        <v>-0.068</v>
      </c>
      <c r="BF6" s="5" t="n">
        <v>0.409</v>
      </c>
      <c r="BG6" s="5" t="n">
        <v>0</v>
      </c>
      <c r="BH6" s="5" t="n">
        <v>0</v>
      </c>
      <c r="BI6" s="5" t="n">
        <v>0.5600000000000001</v>
      </c>
      <c r="BJ6" s="5" t="n">
        <v>0.114</v>
      </c>
      <c r="BK6" s="5" t="n">
        <v>0</v>
      </c>
      <c r="BL6" s="5" t="n">
        <v>0.616</v>
      </c>
      <c r="BM6" s="5" t="n">
        <v>0.1</v>
      </c>
      <c r="BN6" s="5" t="n">
        <v>1</v>
      </c>
      <c r="BO6" s="5" t="n">
        <v>0</v>
      </c>
      <c r="BP6" s="5" t="n">
        <v>0</v>
      </c>
      <c r="BQ6" s="5" t="n">
        <v>0.025</v>
      </c>
      <c r="BR6" s="5" t="n">
        <v>0</v>
      </c>
      <c r="BS6" s="5" t="n">
        <v>1</v>
      </c>
      <c r="BT6" s="5" t="n">
        <v>0</v>
      </c>
      <c r="BU6" s="5" t="n">
        <v>0</v>
      </c>
      <c r="BV6" s="5" t="n">
        <v>0.051</v>
      </c>
      <c r="BW6" s="5" t="n">
        <v>0</v>
      </c>
      <c r="BX6" s="5" t="n">
        <v>0.833</v>
      </c>
      <c r="BY6" s="5" t="n">
        <v>11.787</v>
      </c>
      <c r="BZ6" s="5" t="n">
        <v>0</v>
      </c>
      <c r="CA6" s="5" t="n">
        <v>11.787</v>
      </c>
      <c r="CB6" s="5" t="n">
        <v>0</v>
      </c>
      <c r="CC6" s="5" t="n">
        <v>81.69499999999999</v>
      </c>
      <c r="CD6" s="5" t="n">
        <v>7.95</v>
      </c>
      <c r="CE6" s="5" t="n">
        <v>0</v>
      </c>
      <c r="CF6" s="5" t="n">
        <v>89.86499999999999</v>
      </c>
      <c r="CG6" s="5" t="n">
        <v>0.1</v>
      </c>
      <c r="CH6" s="5" t="n">
        <v>1</v>
      </c>
      <c r="CI6" s="5" t="n">
        <v>0</v>
      </c>
      <c r="CJ6" s="5" t="n">
        <v>0</v>
      </c>
      <c r="CK6" s="5" t="n">
        <v>0</v>
      </c>
      <c r="CL6" s="5" t="n">
        <v>0</v>
      </c>
      <c r="CM6" s="5" t="n">
        <v>0</v>
      </c>
      <c r="CN6" s="5" t="n">
        <v>0</v>
      </c>
      <c r="CO6" s="5" t="n">
        <v>0</v>
      </c>
      <c r="CP6" s="5" t="n">
        <v>0</v>
      </c>
      <c r="CQ6" s="5" t="n">
        <v>1.198</v>
      </c>
      <c r="CR6" s="5" t="n">
        <v>0</v>
      </c>
      <c r="CS6" s="5" t="n">
        <v>8.686999999999999</v>
      </c>
      <c r="CT6" s="5" t="n">
        <v>3.604</v>
      </c>
      <c r="CU6" s="5" t="n">
        <v>16.843</v>
      </c>
    </row>
    <row r="7">
      <c r="A7" s="5" t="inlineStr">
        <is>
          <t>AFG2022</t>
        </is>
      </c>
      <c r="B7" s="5" t="inlineStr">
        <is>
          <t>AFG</t>
        </is>
      </c>
      <c r="C7" s="5" t="inlineStr">
        <is>
          <t>AFG</t>
        </is>
      </c>
      <c r="D7" s="5" t="inlineStr">
        <is>
          <t>Afghanistan</t>
        </is>
      </c>
      <c r="E7" s="5" t="n">
        <v>2022</v>
      </c>
      <c r="F7" s="5" t="n">
        <v>0.1</v>
      </c>
      <c r="G7" s="5" t="n">
        <v>8.788</v>
      </c>
      <c r="H7" s="5" t="n">
        <v>1.235</v>
      </c>
      <c r="I7" s="5" t="n">
        <v>0</v>
      </c>
      <c r="J7" s="5" t="n">
        <v>8.788</v>
      </c>
      <c r="K7" s="5" t="n">
        <v>0</v>
      </c>
      <c r="L7" s="5" t="n">
        <v>1</v>
      </c>
      <c r="M7" s="5" t="n">
        <v>9.782999999999999</v>
      </c>
      <c r="N7" s="5" t="n">
        <v>3.704</v>
      </c>
      <c r="O7" s="5" t="n">
        <v>0</v>
      </c>
      <c r="P7" s="5" t="n">
        <v>9.782999999999999</v>
      </c>
      <c r="Q7" s="5" t="n">
        <v>0</v>
      </c>
      <c r="R7" s="5" t="n">
        <v>1</v>
      </c>
      <c r="S7" s="5" t="n">
        <v>14.962</v>
      </c>
      <c r="T7" s="5" t="n">
        <v>7.408</v>
      </c>
      <c r="U7" s="5" t="n">
        <v>9.071999999999999</v>
      </c>
      <c r="V7" s="5" t="n">
        <v>26.243</v>
      </c>
      <c r="W7" s="5" t="n">
        <v>0.1</v>
      </c>
      <c r="X7" s="5" t="n">
        <v>1</v>
      </c>
      <c r="Y7" s="5" t="n">
        <v>4.781</v>
      </c>
      <c r="Z7" s="5" t="n">
        <v>0.5580000000000001</v>
      </c>
      <c r="AA7" s="5" t="n">
        <v>0</v>
      </c>
      <c r="AB7" s="5" t="n">
        <v>4.781</v>
      </c>
      <c r="AC7" s="5" t="n">
        <v>0</v>
      </c>
      <c r="AD7" s="5" t="n">
        <v>1</v>
      </c>
      <c r="AE7" s="5" t="n">
        <v>6.015</v>
      </c>
      <c r="AF7" s="5" t="n">
        <v>1.244</v>
      </c>
      <c r="AG7" s="5" t="n">
        <v>0</v>
      </c>
      <c r="AH7" s="5" t="n">
        <v>6.015</v>
      </c>
      <c r="AI7" s="5" t="n">
        <v>0</v>
      </c>
      <c r="AJ7" s="5" t="n">
        <v>1</v>
      </c>
      <c r="AK7" s="5" t="n">
        <v>13.424</v>
      </c>
      <c r="AL7" s="5" t="n">
        <v>6.69</v>
      </c>
      <c r="AM7" s="5" t="n">
        <v>0.099</v>
      </c>
      <c r="AN7" s="5" t="n">
        <v>14.766</v>
      </c>
      <c r="AO7" s="5" t="n">
        <v>0.1</v>
      </c>
      <c r="AP7" s="5" t="n">
        <v>1</v>
      </c>
      <c r="AQ7" s="5" t="n">
        <v>0.847</v>
      </c>
      <c r="AR7" s="5" t="n">
        <v>0.123</v>
      </c>
      <c r="AS7" s="5" t="n">
        <v>-0.04</v>
      </c>
      <c r="AT7" s="5" t="n">
        <v>0.887</v>
      </c>
      <c r="AU7" s="5" t="n">
        <v>0.1</v>
      </c>
      <c r="AV7" s="5" t="n">
        <v>1</v>
      </c>
      <c r="AW7" s="5" t="n">
        <v>0.947</v>
      </c>
      <c r="AX7" s="5" t="n">
        <v>0.123</v>
      </c>
      <c r="AY7" s="5" t="n">
        <v>-0.017</v>
      </c>
      <c r="AZ7" s="5" t="n">
        <v>1.022</v>
      </c>
      <c r="BA7" s="5" t="n">
        <v>0.1</v>
      </c>
      <c r="BB7" s="5" t="n">
        <v>1</v>
      </c>
      <c r="BC7" s="5" t="n">
        <v>0.589</v>
      </c>
      <c r="BD7" s="5" t="n">
        <v>0.123</v>
      </c>
      <c r="BE7" s="5" t="n">
        <v>-0.185</v>
      </c>
      <c r="BF7" s="5" t="n">
        <v>0.444</v>
      </c>
      <c r="BG7" s="5" t="n">
        <v>0</v>
      </c>
      <c r="BH7" s="5" t="n">
        <v>0</v>
      </c>
      <c r="BI7" s="5" t="n">
        <v>0.6889999999999999</v>
      </c>
      <c r="BJ7" s="5" t="n">
        <v>0.123</v>
      </c>
      <c r="BK7" s="5" t="n">
        <v>0.005</v>
      </c>
      <c r="BL7" s="5" t="n">
        <v>0.758</v>
      </c>
      <c r="BM7" s="5" t="n">
        <v>0.1</v>
      </c>
      <c r="BN7" s="5" t="n">
        <v>1</v>
      </c>
      <c r="BO7" s="5" t="n">
        <v>0</v>
      </c>
      <c r="BP7" s="5" t="n">
        <v>0</v>
      </c>
      <c r="BQ7" s="5" t="n">
        <v>0.027</v>
      </c>
      <c r="BR7" s="5" t="n">
        <v>0</v>
      </c>
      <c r="BS7" s="5" t="n">
        <v>1</v>
      </c>
      <c r="BT7" s="5" t="n">
        <v>0</v>
      </c>
      <c r="BU7" s="5" t="n">
        <v>0</v>
      </c>
      <c r="BV7" s="5" t="n">
        <v>0.055</v>
      </c>
      <c r="BW7" s="5" t="n">
        <v>0</v>
      </c>
      <c r="BX7" s="5" t="n">
        <v>0.833</v>
      </c>
      <c r="BY7" s="5" t="n">
        <v>12.729</v>
      </c>
      <c r="BZ7" s="5" t="n">
        <v>0</v>
      </c>
      <c r="CA7" s="5" t="n">
        <v>12.729</v>
      </c>
      <c r="CB7" s="5" t="n">
        <v>0</v>
      </c>
      <c r="CC7" s="5" t="n">
        <v>102.477</v>
      </c>
      <c r="CD7" s="5" t="n">
        <v>7.95</v>
      </c>
      <c r="CE7" s="5" t="n">
        <v>0.758</v>
      </c>
      <c r="CF7" s="5" t="n">
        <v>112.724</v>
      </c>
      <c r="CG7" s="5" t="n">
        <v>0.1</v>
      </c>
      <c r="CH7" s="5" t="n">
        <v>1</v>
      </c>
      <c r="CI7" s="5" t="n">
        <v>0</v>
      </c>
      <c r="CJ7" s="5" t="n">
        <v>0</v>
      </c>
      <c r="CK7" s="5" t="n">
        <v>0</v>
      </c>
      <c r="CL7" s="5" t="n">
        <v>0</v>
      </c>
      <c r="CM7" s="5" t="n">
        <v>0</v>
      </c>
      <c r="CN7" s="5" t="n">
        <v>0</v>
      </c>
      <c r="CO7" s="5" t="n">
        <v>0</v>
      </c>
      <c r="CP7" s="5" t="n">
        <v>0</v>
      </c>
      <c r="CQ7" s="5" t="n">
        <v>1.294</v>
      </c>
      <c r="CR7" s="5" t="n">
        <v>0</v>
      </c>
      <c r="CS7" s="5" t="n">
        <v>9.381</v>
      </c>
      <c r="CT7" s="5" t="n">
        <v>7.554</v>
      </c>
      <c r="CU7" s="5" t="n">
        <v>30.149</v>
      </c>
    </row>
    <row r="8">
      <c r="A8" s="5" t="inlineStr">
        <is>
          <t>AFG2023</t>
        </is>
      </c>
      <c r="B8" s="5" t="inlineStr">
        <is>
          <t>AFG</t>
        </is>
      </c>
      <c r="C8" s="5" t="inlineStr">
        <is>
          <t>AFG</t>
        </is>
      </c>
      <c r="D8" s="5" t="inlineStr">
        <is>
          <t>Afghanistan</t>
        </is>
      </c>
      <c r="E8" s="5" t="n">
        <v>2023</v>
      </c>
      <c r="F8" s="5" t="n">
        <v>0.1</v>
      </c>
      <c r="G8" s="5" t="n">
        <v>5.77</v>
      </c>
      <c r="H8" s="5" t="n">
        <v>1.286</v>
      </c>
      <c r="I8" s="5" t="n">
        <v>0</v>
      </c>
      <c r="J8" s="5" t="n">
        <v>5.77</v>
      </c>
      <c r="K8" s="5" t="n">
        <v>0</v>
      </c>
      <c r="L8" s="5" t="n">
        <v>1</v>
      </c>
      <c r="M8" s="5" t="n">
        <v>7.886</v>
      </c>
      <c r="N8" s="5" t="n">
        <v>3.857</v>
      </c>
      <c r="O8" s="5" t="n">
        <v>0</v>
      </c>
      <c r="P8" s="5" t="n">
        <v>7.886</v>
      </c>
      <c r="Q8" s="5" t="n">
        <v>0</v>
      </c>
      <c r="R8" s="5" t="n">
        <v>1</v>
      </c>
      <c r="S8" s="5" t="n">
        <v>12.198</v>
      </c>
      <c r="T8" s="5" t="n">
        <v>7.714</v>
      </c>
      <c r="U8" s="5" t="n">
        <v>9.500999999999999</v>
      </c>
      <c r="V8" s="5" t="n">
        <v>23.608</v>
      </c>
      <c r="W8" s="5" t="n">
        <v>0.1</v>
      </c>
      <c r="X8" s="5" t="n">
        <v>1</v>
      </c>
      <c r="Y8" s="5" t="n">
        <v>4.978</v>
      </c>
      <c r="Z8" s="5" t="n">
        <v>0.581</v>
      </c>
      <c r="AA8" s="5" t="n">
        <v>0</v>
      </c>
      <c r="AB8" s="5" t="n">
        <v>4.978</v>
      </c>
      <c r="AC8" s="5" t="n">
        <v>0</v>
      </c>
      <c r="AD8" s="5" t="n">
        <v>1</v>
      </c>
      <c r="AE8" s="5" t="n">
        <v>6.264</v>
      </c>
      <c r="AF8" s="5" t="n">
        <v>1.295</v>
      </c>
      <c r="AG8" s="5" t="n">
        <v>0</v>
      </c>
      <c r="AH8" s="5" t="n">
        <v>6.264</v>
      </c>
      <c r="AI8" s="5" t="n">
        <v>0</v>
      </c>
      <c r="AJ8" s="5" t="n">
        <v>1</v>
      </c>
      <c r="AK8" s="5" t="n">
        <v>13.978</v>
      </c>
      <c r="AL8" s="5" t="n">
        <v>6.966</v>
      </c>
      <c r="AM8" s="5" t="n">
        <v>0.155</v>
      </c>
      <c r="AN8" s="5" t="n">
        <v>15.375</v>
      </c>
      <c r="AO8" s="5" t="n">
        <v>0.1</v>
      </c>
      <c r="AP8" s="5" t="n">
        <v>1</v>
      </c>
      <c r="AQ8" s="5" t="n">
        <v>0.749</v>
      </c>
      <c r="AR8" s="5" t="n">
        <v>0.129</v>
      </c>
      <c r="AS8" s="5" t="n">
        <v>0.065</v>
      </c>
      <c r="AT8" s="5" t="n">
        <v>0.895</v>
      </c>
      <c r="AU8" s="5" t="n">
        <v>0.1</v>
      </c>
      <c r="AV8" s="5" t="n">
        <v>1</v>
      </c>
      <c r="AW8" s="5" t="n">
        <v>0.783</v>
      </c>
      <c r="AX8" s="5" t="n">
        <v>0.129</v>
      </c>
      <c r="AY8" s="5" t="n">
        <v>0.041</v>
      </c>
      <c r="AZ8" s="5" t="n">
        <v>0.905</v>
      </c>
      <c r="BA8" s="5" t="n">
        <v>0.1</v>
      </c>
      <c r="BB8" s="5" t="n">
        <v>1</v>
      </c>
      <c r="BC8" s="5" t="n">
        <v>0.527</v>
      </c>
      <c r="BD8" s="5" t="n">
        <v>0.129</v>
      </c>
      <c r="BE8" s="5" t="n">
        <v>-0.143</v>
      </c>
      <c r="BF8" s="5" t="n">
        <v>0.423</v>
      </c>
      <c r="BG8" s="5" t="n">
        <v>0</v>
      </c>
      <c r="BH8" s="5" t="n">
        <v>0</v>
      </c>
      <c r="BI8" s="5" t="n">
        <v>0.64</v>
      </c>
      <c r="BJ8" s="5" t="n">
        <v>0.129</v>
      </c>
      <c r="BK8" s="5" t="n">
        <v>0.007</v>
      </c>
      <c r="BL8" s="5" t="n">
        <v>0.704</v>
      </c>
      <c r="BM8" s="5" t="n">
        <v>0.1</v>
      </c>
      <c r="BN8" s="5" t="n">
        <v>1</v>
      </c>
      <c r="BO8" s="5" t="n">
        <v>0</v>
      </c>
      <c r="BP8" s="5" t="n">
        <v>0</v>
      </c>
      <c r="BQ8" s="5" t="n">
        <v>0.028</v>
      </c>
      <c r="BR8" s="5" t="n">
        <v>0</v>
      </c>
      <c r="BS8" s="5" t="n">
        <v>1</v>
      </c>
      <c r="BT8" s="5" t="n">
        <v>0</v>
      </c>
      <c r="BU8" s="5" t="n">
        <v>0</v>
      </c>
      <c r="BV8" s="5" t="n">
        <v>0.057</v>
      </c>
      <c r="BW8" s="5" t="n">
        <v>0</v>
      </c>
      <c r="BX8" s="5" t="n">
        <v>0.833</v>
      </c>
      <c r="BY8" s="5" t="n">
        <v>13.254</v>
      </c>
      <c r="BZ8" s="5" t="n">
        <v>0</v>
      </c>
      <c r="CA8" s="5" t="n">
        <v>13.254</v>
      </c>
      <c r="CB8" s="5" t="n">
        <v>0</v>
      </c>
      <c r="CC8" s="5" t="n">
        <v>87.07899999999999</v>
      </c>
      <c r="CD8" s="5" t="n">
        <v>7.95</v>
      </c>
      <c r="CE8" s="5" t="n">
        <v>0.964</v>
      </c>
      <c r="CF8" s="5" t="n">
        <v>95.78700000000001</v>
      </c>
      <c r="CG8" s="5" t="n">
        <v>0.1</v>
      </c>
      <c r="CH8" s="5" t="n">
        <v>1</v>
      </c>
      <c r="CI8" s="5" t="n">
        <v>0</v>
      </c>
      <c r="CJ8" s="5" t="n">
        <v>0</v>
      </c>
      <c r="CK8" s="5" t="n">
        <v>0</v>
      </c>
      <c r="CL8" s="5" t="n">
        <v>0</v>
      </c>
      <c r="CM8" s="5" t="n">
        <v>0</v>
      </c>
      <c r="CN8" s="5" t="n">
        <v>0</v>
      </c>
      <c r="CO8" s="5" t="n">
        <v>0</v>
      </c>
      <c r="CP8" s="5" t="n">
        <v>0</v>
      </c>
      <c r="CQ8" s="5" t="n">
        <v>1.348</v>
      </c>
      <c r="CR8" s="5" t="n">
        <v>0</v>
      </c>
      <c r="CS8" s="5" t="n">
        <v>9.769</v>
      </c>
      <c r="CT8" s="5" t="n">
        <v>4.484</v>
      </c>
      <c r="CU8" s="5" t="n">
        <v>12.392</v>
      </c>
    </row>
    <row r="9">
      <c r="A9" s="5" t="inlineStr">
        <is>
          <t>AFG2024</t>
        </is>
      </c>
      <c r="B9" s="5" t="inlineStr">
        <is>
          <t>AFG</t>
        </is>
      </c>
      <c r="C9" s="5" t="inlineStr">
        <is>
          <t>AFG</t>
        </is>
      </c>
      <c r="D9" s="5" t="inlineStr">
        <is>
          <t>Afghanistan</t>
        </is>
      </c>
      <c r="E9" s="5" t="n">
        <v>2024</v>
      </c>
      <c r="F9" s="5" t="n">
        <v>0.1</v>
      </c>
      <c r="G9" s="5" t="n">
        <v>4.833</v>
      </c>
      <c r="H9" s="5" t="n">
        <v>1.324</v>
      </c>
      <c r="I9" s="5" t="n">
        <v>0</v>
      </c>
      <c r="J9" s="5" t="n">
        <v>4.833</v>
      </c>
      <c r="K9" s="5" t="n">
        <v>0</v>
      </c>
      <c r="L9" s="5" t="n">
        <v>1</v>
      </c>
      <c r="M9" s="5" t="n">
        <v>7.124</v>
      </c>
      <c r="N9" s="5" t="n">
        <v>3.971</v>
      </c>
      <c r="O9" s="5" t="n">
        <v>0</v>
      </c>
      <c r="P9" s="5" t="n">
        <v>7.124</v>
      </c>
      <c r="Q9" s="5" t="n">
        <v>0</v>
      </c>
      <c r="R9" s="5" t="n">
        <v>1</v>
      </c>
      <c r="S9" s="5" t="n">
        <v>11.451</v>
      </c>
      <c r="T9" s="5" t="n">
        <v>7.942</v>
      </c>
      <c r="U9" s="5" t="n">
        <v>9.821999999999999</v>
      </c>
      <c r="V9" s="5" t="n">
        <v>23.086</v>
      </c>
      <c r="W9" s="5" t="n">
        <v>0.1</v>
      </c>
      <c r="X9" s="5" t="n">
        <v>1</v>
      </c>
      <c r="Y9" s="5" t="n">
        <v>5.125</v>
      </c>
      <c r="Z9" s="5" t="n">
        <v>0.598</v>
      </c>
      <c r="AA9" s="5" t="n">
        <v>0</v>
      </c>
      <c r="AB9" s="5" t="n">
        <v>5.125</v>
      </c>
      <c r="AC9" s="5" t="n">
        <v>0</v>
      </c>
      <c r="AD9" s="5" t="n">
        <v>1</v>
      </c>
      <c r="AE9" s="5" t="n">
        <v>6.449</v>
      </c>
      <c r="AF9" s="5" t="n">
        <v>1.333</v>
      </c>
      <c r="AG9" s="5" t="n">
        <v>0</v>
      </c>
      <c r="AH9" s="5" t="n">
        <v>6.449</v>
      </c>
      <c r="AI9" s="5" t="n">
        <v>0</v>
      </c>
      <c r="AJ9" s="5" t="n">
        <v>1</v>
      </c>
      <c r="AK9" s="5" t="n">
        <v>14.39</v>
      </c>
      <c r="AL9" s="5" t="n">
        <v>7.172</v>
      </c>
      <c r="AM9" s="5" t="n">
        <v>0.196</v>
      </c>
      <c r="AN9" s="5" t="n">
        <v>15.829</v>
      </c>
      <c r="AO9" s="5" t="n">
        <v>0.1</v>
      </c>
      <c r="AP9" s="5" t="n">
        <v>1</v>
      </c>
      <c r="AQ9" s="5" t="n">
        <v>0.72</v>
      </c>
      <c r="AR9" s="5" t="n">
        <v>0.132</v>
      </c>
      <c r="AS9" s="5" t="n">
        <v>0.078</v>
      </c>
      <c r="AT9" s="5" t="n">
        <v>0.878</v>
      </c>
      <c r="AU9" s="5" t="n">
        <v>0.1</v>
      </c>
      <c r="AV9" s="5" t="n">
        <v>1</v>
      </c>
      <c r="AW9" s="5" t="n">
        <v>0.734</v>
      </c>
      <c r="AX9" s="5" t="n">
        <v>0.132</v>
      </c>
      <c r="AY9" s="5" t="n">
        <v>0.043</v>
      </c>
      <c r="AZ9" s="5" t="n">
        <v>0.855</v>
      </c>
      <c r="BA9" s="5" t="n">
        <v>0.1</v>
      </c>
      <c r="BB9" s="5" t="n">
        <v>1</v>
      </c>
      <c r="BC9" s="5" t="n">
        <v>0.51</v>
      </c>
      <c r="BD9" s="5" t="n">
        <v>0.132</v>
      </c>
      <c r="BE9" s="5" t="n">
        <v>-0.134</v>
      </c>
      <c r="BF9" s="5" t="n">
        <v>0.414</v>
      </c>
      <c r="BG9" s="5" t="n">
        <v>0</v>
      </c>
      <c r="BH9" s="5" t="n">
        <v>0</v>
      </c>
      <c r="BI9" s="5" t="n">
        <v>0.652</v>
      </c>
      <c r="BJ9" s="5" t="n">
        <v>0.132</v>
      </c>
      <c r="BK9" s="5" t="n">
        <v>0.008999999999999999</v>
      </c>
      <c r="BL9" s="5" t="n">
        <v>0.717</v>
      </c>
      <c r="BM9" s="5" t="n">
        <v>0.1</v>
      </c>
      <c r="BN9" s="5" t="n">
        <v>1</v>
      </c>
      <c r="BO9" s="5" t="n">
        <v>0</v>
      </c>
      <c r="BP9" s="5" t="n">
        <v>0</v>
      </c>
      <c r="BQ9" s="5" t="n">
        <v>0.029</v>
      </c>
      <c r="BR9" s="5" t="n">
        <v>0</v>
      </c>
      <c r="BS9" s="5" t="n">
        <v>1</v>
      </c>
      <c r="BT9" s="5" t="n">
        <v>0</v>
      </c>
      <c r="BU9" s="5" t="n">
        <v>0</v>
      </c>
      <c r="BV9" s="5" t="n">
        <v>0.059</v>
      </c>
      <c r="BW9" s="5" t="n">
        <v>0</v>
      </c>
      <c r="BX9" s="5" t="n">
        <v>0.833</v>
      </c>
      <c r="BY9" s="5" t="n">
        <v>13.646</v>
      </c>
      <c r="BZ9" s="5" t="n">
        <v>0</v>
      </c>
      <c r="CA9" s="5" t="n">
        <v>13.646</v>
      </c>
      <c r="CB9" s="5" t="n">
        <v>0</v>
      </c>
      <c r="CC9" s="5" t="n">
        <v>86.38500000000001</v>
      </c>
      <c r="CD9" s="5" t="n">
        <v>7.95</v>
      </c>
      <c r="CE9" s="5" t="n">
        <v>1.177</v>
      </c>
      <c r="CF9" s="5" t="n">
        <v>95.024</v>
      </c>
      <c r="CG9" s="5" t="n">
        <v>0.1</v>
      </c>
      <c r="CH9" s="5" t="n">
        <v>1</v>
      </c>
      <c r="CI9" s="5" t="n">
        <v>0</v>
      </c>
      <c r="CJ9" s="5" t="n">
        <v>0</v>
      </c>
      <c r="CK9" s="5" t="n">
        <v>0</v>
      </c>
      <c r="CL9" s="5" t="n">
        <v>0</v>
      </c>
      <c r="CM9" s="5" t="n">
        <v>0</v>
      </c>
      <c r="CN9" s="5" t="n">
        <v>0</v>
      </c>
      <c r="CO9" s="5" t="n">
        <v>0</v>
      </c>
      <c r="CP9" s="5" t="n">
        <v>0</v>
      </c>
      <c r="CQ9" s="5" t="n">
        <v>1.387</v>
      </c>
      <c r="CR9" s="5" t="n">
        <v>0</v>
      </c>
      <c r="CS9" s="5" t="n">
        <v>10.057</v>
      </c>
      <c r="CT9" s="5" t="n">
        <v>3.509</v>
      </c>
      <c r="CU9" s="5" t="n">
        <v>10.792</v>
      </c>
    </row>
    <row r="10">
      <c r="A10" s="5" t="inlineStr">
        <is>
          <t>ALB2021</t>
        </is>
      </c>
      <c r="B10" s="5" t="inlineStr">
        <is>
          <t>ALB</t>
        </is>
      </c>
      <c r="C10" s="5" t="inlineStr">
        <is>
          <t>ALB</t>
        </is>
      </c>
      <c r="D10" s="5" t="inlineStr">
        <is>
          <t>Albania</t>
        </is>
      </c>
      <c r="E10" s="5" t="n">
        <v>2021</v>
      </c>
      <c r="F10" s="5" t="n">
        <v>0.2</v>
      </c>
      <c r="G10" s="5" t="n">
        <v>3.369</v>
      </c>
      <c r="H10" s="5" t="n">
        <v>0.8129999999999999</v>
      </c>
      <c r="I10" s="5" t="n">
        <v>0.112</v>
      </c>
      <c r="J10" s="5" t="n">
        <v>3.481</v>
      </c>
      <c r="K10" s="5" t="n">
        <v>0</v>
      </c>
      <c r="L10" s="5" t="n">
        <v>1</v>
      </c>
      <c r="M10" s="5" t="n">
        <v>5.048</v>
      </c>
      <c r="N10" s="5" t="n">
        <v>2.44</v>
      </c>
      <c r="O10" s="5" t="n">
        <v>0</v>
      </c>
      <c r="P10" s="5" t="n">
        <v>5.048</v>
      </c>
      <c r="Q10" s="5" t="n">
        <v>0</v>
      </c>
      <c r="R10" s="5" t="n">
        <v>1</v>
      </c>
      <c r="S10" s="5" t="n">
        <v>7.435</v>
      </c>
      <c r="T10" s="5" t="n">
        <v>4.88</v>
      </c>
      <c r="U10" s="5" t="n">
        <v>0.112</v>
      </c>
      <c r="V10" s="5" t="n">
        <v>9.055999999999999</v>
      </c>
      <c r="W10" s="5" t="n">
        <v>0.2</v>
      </c>
      <c r="X10" s="5" t="n">
        <v>1</v>
      </c>
      <c r="Y10" s="5" t="n">
        <v>5.347</v>
      </c>
      <c r="Z10" s="5" t="n">
        <v>0.393</v>
      </c>
      <c r="AA10" s="5" t="n">
        <v>0</v>
      </c>
      <c r="AB10" s="5" t="n">
        <v>5.347</v>
      </c>
      <c r="AC10" s="5" t="n">
        <v>0</v>
      </c>
      <c r="AD10" s="5" t="n">
        <v>1</v>
      </c>
      <c r="AE10" s="5" t="n">
        <v>5.919</v>
      </c>
      <c r="AF10" s="5" t="n">
        <v>0.8</v>
      </c>
      <c r="AG10" s="5" t="n">
        <v>0</v>
      </c>
      <c r="AH10" s="5" t="n">
        <v>5.919</v>
      </c>
      <c r="AI10" s="5" t="n">
        <v>0</v>
      </c>
      <c r="AJ10" s="5" t="n">
        <v>1</v>
      </c>
      <c r="AK10" s="5" t="n">
        <v>9.349</v>
      </c>
      <c r="AL10" s="5" t="n">
        <v>3.473</v>
      </c>
      <c r="AM10" s="5" t="n">
        <v>0</v>
      </c>
      <c r="AN10" s="5" t="n">
        <v>11.219</v>
      </c>
      <c r="AO10" s="5" t="n">
        <v>0.2</v>
      </c>
      <c r="AP10" s="5" t="n">
        <v>1</v>
      </c>
      <c r="AQ10" s="5" t="n">
        <v>0.619</v>
      </c>
      <c r="AR10" s="5" t="n">
        <v>0.114</v>
      </c>
      <c r="AS10" s="5" t="n">
        <v>0.732</v>
      </c>
      <c r="AT10" s="5" t="n">
        <v>1.621</v>
      </c>
      <c r="AU10" s="5" t="n">
        <v>0.2</v>
      </c>
      <c r="AV10" s="5" t="n">
        <v>1</v>
      </c>
      <c r="AW10" s="5" t="n">
        <v>0.599</v>
      </c>
      <c r="AX10" s="5" t="n">
        <v>0.114</v>
      </c>
      <c r="AY10" s="5" t="n">
        <v>0.705</v>
      </c>
      <c r="AZ10" s="5" t="n">
        <v>1.565</v>
      </c>
      <c r="BA10" s="5" t="n">
        <v>0.2</v>
      </c>
      <c r="BB10" s="5" t="n">
        <v>1</v>
      </c>
      <c r="BC10" s="5" t="n">
        <v>0.439</v>
      </c>
      <c r="BD10" s="5" t="n">
        <v>0.114</v>
      </c>
      <c r="BE10" s="5" t="n">
        <v>0</v>
      </c>
      <c r="BF10" s="5" t="n">
        <v>0.527</v>
      </c>
      <c r="BG10" s="5" t="n">
        <v>0.2</v>
      </c>
      <c r="BH10" s="5" t="n">
        <v>1</v>
      </c>
      <c r="BI10" s="5" t="n">
        <v>0.505</v>
      </c>
      <c r="BJ10" s="5" t="n">
        <v>0.114</v>
      </c>
      <c r="BK10" s="5" t="n">
        <v>0</v>
      </c>
      <c r="BL10" s="5" t="n">
        <v>0.606</v>
      </c>
      <c r="BM10" s="5" t="n">
        <v>0.2</v>
      </c>
      <c r="BN10" s="5" t="n">
        <v>1</v>
      </c>
      <c r="BO10" s="5" t="n">
        <v>0</v>
      </c>
      <c r="BP10" s="5" t="n">
        <v>0</v>
      </c>
      <c r="BQ10" s="5" t="n">
        <v>0.124</v>
      </c>
      <c r="BR10" s="5" t="n">
        <v>0</v>
      </c>
      <c r="BS10" s="5" t="n">
        <v>0.667</v>
      </c>
      <c r="BT10" s="5" t="n">
        <v>0</v>
      </c>
      <c r="BU10" s="5" t="n">
        <v>0</v>
      </c>
      <c r="BV10" s="5" t="n">
        <v>0.11</v>
      </c>
      <c r="BW10" s="5" t="n">
        <v>0.2</v>
      </c>
      <c r="BX10" s="5" t="n">
        <v>0.5</v>
      </c>
      <c r="BY10" s="5" t="n">
        <v>11.787</v>
      </c>
      <c r="BZ10" s="5" t="n">
        <v>0</v>
      </c>
      <c r="CA10" s="5" t="n">
        <v>11.787</v>
      </c>
      <c r="CB10" s="5" t="n">
        <v>0</v>
      </c>
      <c r="CC10" s="5" t="n">
        <v>78.125</v>
      </c>
      <c r="CD10" s="5" t="n">
        <v>7.95</v>
      </c>
      <c r="CE10" s="5" t="n">
        <v>0</v>
      </c>
      <c r="CF10" s="5" t="n">
        <v>93.75</v>
      </c>
      <c r="CG10" s="5" t="n">
        <v>0.2</v>
      </c>
      <c r="CH10" s="5" t="n">
        <v>1</v>
      </c>
      <c r="CI10" s="5" t="n">
        <v>0</v>
      </c>
      <c r="CJ10" s="5" t="n">
        <v>0</v>
      </c>
      <c r="CK10" s="5" t="n">
        <v>0</v>
      </c>
      <c r="CL10" s="5" t="n">
        <v>0</v>
      </c>
      <c r="CM10" s="5" t="n">
        <v>0</v>
      </c>
      <c r="CN10" s="5" t="n">
        <v>0</v>
      </c>
      <c r="CO10" s="5" t="n">
        <v>0</v>
      </c>
      <c r="CP10" s="5" t="n">
        <v>0.577</v>
      </c>
      <c r="CQ10" s="5" t="n">
        <v>1.198</v>
      </c>
      <c r="CR10" s="5" t="n">
        <v>1</v>
      </c>
      <c r="CS10" s="5" t="n">
        <v>4.776</v>
      </c>
      <c r="CT10" s="5" t="n">
        <v>4.41</v>
      </c>
      <c r="CU10" s="5" t="n">
        <v>15.162</v>
      </c>
    </row>
    <row r="11">
      <c r="A11" s="5" t="inlineStr">
        <is>
          <t>ALB2022</t>
        </is>
      </c>
      <c r="B11" s="5" t="inlineStr">
        <is>
          <t>ALB</t>
        </is>
      </c>
      <c r="C11" s="5" t="inlineStr">
        <is>
          <t>ALB</t>
        </is>
      </c>
      <c r="D11" s="5" t="inlineStr">
        <is>
          <t>Albania</t>
        </is>
      </c>
      <c r="E11" s="5" t="n">
        <v>2022</v>
      </c>
      <c r="F11" s="5" t="n">
        <v>0.2</v>
      </c>
      <c r="G11" s="5" t="n">
        <v>3.776</v>
      </c>
      <c r="H11" s="5" t="n">
        <v>0.84</v>
      </c>
      <c r="I11" s="5" t="n">
        <v>0.127</v>
      </c>
      <c r="J11" s="5" t="n">
        <v>3.903</v>
      </c>
      <c r="K11" s="5" t="n">
        <v>0</v>
      </c>
      <c r="L11" s="5" t="n">
        <v>1</v>
      </c>
      <c r="M11" s="5" t="n">
        <v>5.542</v>
      </c>
      <c r="N11" s="5" t="n">
        <v>2.521</v>
      </c>
      <c r="O11" s="5" t="n">
        <v>0</v>
      </c>
      <c r="P11" s="5" t="n">
        <v>5.542</v>
      </c>
      <c r="Q11" s="5" t="n">
        <v>0</v>
      </c>
      <c r="R11" s="5" t="n">
        <v>1</v>
      </c>
      <c r="S11" s="5" t="n">
        <v>7.977</v>
      </c>
      <c r="T11" s="5" t="n">
        <v>5.041</v>
      </c>
      <c r="U11" s="5" t="n">
        <v>0.247</v>
      </c>
      <c r="V11" s="5" t="n">
        <v>9.725</v>
      </c>
      <c r="W11" s="5" t="n">
        <v>0.2</v>
      </c>
      <c r="X11" s="5" t="n">
        <v>1</v>
      </c>
      <c r="Y11" s="5" t="n">
        <v>5.775</v>
      </c>
      <c r="Z11" s="5" t="n">
        <v>0.425</v>
      </c>
      <c r="AA11" s="5" t="n">
        <v>0</v>
      </c>
      <c r="AB11" s="5" t="n">
        <v>5.775</v>
      </c>
      <c r="AC11" s="5" t="n">
        <v>0</v>
      </c>
      <c r="AD11" s="5" t="n">
        <v>1</v>
      </c>
      <c r="AE11" s="5" t="n">
        <v>6.392</v>
      </c>
      <c r="AF11" s="5" t="n">
        <v>0.864</v>
      </c>
      <c r="AG11" s="5" t="n">
        <v>0</v>
      </c>
      <c r="AH11" s="5" t="n">
        <v>6.392</v>
      </c>
      <c r="AI11" s="5" t="n">
        <v>0</v>
      </c>
      <c r="AJ11" s="5" t="n">
        <v>1</v>
      </c>
      <c r="AK11" s="5" t="n">
        <v>10.096</v>
      </c>
      <c r="AL11" s="5" t="n">
        <v>3.751</v>
      </c>
      <c r="AM11" s="5" t="n">
        <v>0.149</v>
      </c>
      <c r="AN11" s="5" t="n">
        <v>12.116</v>
      </c>
      <c r="AO11" s="5" t="n">
        <v>0.2</v>
      </c>
      <c r="AP11" s="5" t="n">
        <v>1</v>
      </c>
      <c r="AQ11" s="5" t="n">
        <v>0.861</v>
      </c>
      <c r="AR11" s="5" t="n">
        <v>0.123</v>
      </c>
      <c r="AS11" s="5" t="n">
        <v>0.676</v>
      </c>
      <c r="AT11" s="5" t="n">
        <v>1.845</v>
      </c>
      <c r="AU11" s="5" t="n">
        <v>0.2</v>
      </c>
      <c r="AV11" s="5" t="n">
        <v>1</v>
      </c>
      <c r="AW11" s="5" t="n">
        <v>0.986</v>
      </c>
      <c r="AX11" s="5" t="n">
        <v>0.123</v>
      </c>
      <c r="AY11" s="5" t="n">
        <v>0.619</v>
      </c>
      <c r="AZ11" s="5" t="n">
        <v>1.926</v>
      </c>
      <c r="BA11" s="5" t="n">
        <v>0.2</v>
      </c>
      <c r="BB11" s="5" t="n">
        <v>1</v>
      </c>
      <c r="BC11" s="5" t="n">
        <v>0.598</v>
      </c>
      <c r="BD11" s="5" t="n">
        <v>0.123</v>
      </c>
      <c r="BE11" s="5" t="n">
        <v>0.008999999999999999</v>
      </c>
      <c r="BF11" s="5" t="n">
        <v>0.717</v>
      </c>
      <c r="BG11" s="5" t="n">
        <v>0.2</v>
      </c>
      <c r="BH11" s="5" t="n">
        <v>1</v>
      </c>
      <c r="BI11" s="5" t="n">
        <v>0.612</v>
      </c>
      <c r="BJ11" s="5" t="n">
        <v>0.123</v>
      </c>
      <c r="BK11" s="5" t="n">
        <v>0.008999999999999999</v>
      </c>
      <c r="BL11" s="5" t="n">
        <v>0.735</v>
      </c>
      <c r="BM11" s="5" t="n">
        <v>0.2</v>
      </c>
      <c r="BN11" s="5" t="n">
        <v>1</v>
      </c>
      <c r="BO11" s="5" t="n">
        <v>0</v>
      </c>
      <c r="BP11" s="5" t="n">
        <v>0</v>
      </c>
      <c r="BQ11" s="5" t="n">
        <v>0.113</v>
      </c>
      <c r="BR11" s="5" t="n">
        <v>0</v>
      </c>
      <c r="BS11" s="5" t="n">
        <v>0.667</v>
      </c>
      <c r="BT11" s="5" t="n">
        <v>0</v>
      </c>
      <c r="BU11" s="5" t="n">
        <v>0</v>
      </c>
      <c r="BV11" s="5" t="n">
        <v>0.101</v>
      </c>
      <c r="BW11" s="5" t="n">
        <v>0.2</v>
      </c>
      <c r="BX11" s="5" t="n">
        <v>0.5</v>
      </c>
      <c r="BY11" s="5" t="n">
        <v>12.729</v>
      </c>
      <c r="BZ11" s="5" t="n">
        <v>0</v>
      </c>
      <c r="CA11" s="5" t="n">
        <v>12.729</v>
      </c>
      <c r="CB11" s="5" t="n">
        <v>0</v>
      </c>
      <c r="CC11" s="5" t="n">
        <v>97.90000000000001</v>
      </c>
      <c r="CD11" s="5" t="n">
        <v>7.95</v>
      </c>
      <c r="CE11" s="5" t="n">
        <v>1.449</v>
      </c>
      <c r="CF11" s="5" t="n">
        <v>117.48</v>
      </c>
      <c r="CG11" s="5" t="n">
        <v>0.2</v>
      </c>
      <c r="CH11" s="5" t="n">
        <v>1</v>
      </c>
      <c r="CI11" s="5" t="n">
        <v>0</v>
      </c>
      <c r="CJ11" s="5" t="n">
        <v>0</v>
      </c>
      <c r="CK11" s="5" t="n">
        <v>0</v>
      </c>
      <c r="CL11" s="5" t="n">
        <v>0</v>
      </c>
      <c r="CM11" s="5" t="n">
        <v>0</v>
      </c>
      <c r="CN11" s="5" t="n">
        <v>0</v>
      </c>
      <c r="CO11" s="5" t="n">
        <v>0</v>
      </c>
      <c r="CP11" s="5" t="n">
        <v>0.639</v>
      </c>
      <c r="CQ11" s="5" t="n">
        <v>1.294</v>
      </c>
      <c r="CR11" s="5" t="n">
        <v>1</v>
      </c>
      <c r="CS11" s="5" t="n">
        <v>5.158</v>
      </c>
      <c r="CT11" s="5" t="n">
        <v>5.842</v>
      </c>
      <c r="CU11" s="5" t="n">
        <v>31.326</v>
      </c>
    </row>
    <row r="12">
      <c r="A12" s="5" t="inlineStr">
        <is>
          <t>ALB2023</t>
        </is>
      </c>
      <c r="B12" s="5" t="inlineStr">
        <is>
          <t>ALB</t>
        </is>
      </c>
      <c r="C12" s="5" t="inlineStr">
        <is>
          <t>ALB</t>
        </is>
      </c>
      <c r="D12" s="5" t="inlineStr">
        <is>
          <t>Albania</t>
        </is>
      </c>
      <c r="E12" s="5" t="n">
        <v>2023</v>
      </c>
      <c r="F12" s="5" t="n">
        <v>0.2</v>
      </c>
      <c r="G12" s="5" t="n">
        <v>3.433</v>
      </c>
      <c r="H12" s="5" t="n">
        <v>0.979</v>
      </c>
      <c r="I12" s="5" t="n">
        <v>1.436</v>
      </c>
      <c r="J12" s="5" t="n">
        <v>4.869</v>
      </c>
      <c r="K12" s="5" t="n">
        <v>0</v>
      </c>
      <c r="L12" s="5" t="n">
        <v>1</v>
      </c>
      <c r="M12" s="5" t="n">
        <v>5.685</v>
      </c>
      <c r="N12" s="5" t="n">
        <v>2.936</v>
      </c>
      <c r="O12" s="5" t="n">
        <v>0</v>
      </c>
      <c r="P12" s="5" t="n">
        <v>5.685</v>
      </c>
      <c r="Q12" s="5" t="n">
        <v>0</v>
      </c>
      <c r="R12" s="5" t="n">
        <v>1</v>
      </c>
      <c r="S12" s="5" t="n">
        <v>8.327</v>
      </c>
      <c r="T12" s="5" t="n">
        <v>5.872</v>
      </c>
      <c r="U12" s="5" t="n">
        <v>1.651</v>
      </c>
      <c r="V12" s="5" t="n">
        <v>11.714</v>
      </c>
      <c r="W12" s="5" t="n">
        <v>0.2</v>
      </c>
      <c r="X12" s="5" t="n">
        <v>1</v>
      </c>
      <c r="Y12" s="5" t="n">
        <v>6.013</v>
      </c>
      <c r="Z12" s="5" t="n">
        <v>0.442</v>
      </c>
      <c r="AA12" s="5" t="n">
        <v>0.762</v>
      </c>
      <c r="AB12" s="5" t="n">
        <v>6.775</v>
      </c>
      <c r="AC12" s="5" t="n">
        <v>0</v>
      </c>
      <c r="AD12" s="5" t="n">
        <v>1</v>
      </c>
      <c r="AE12" s="5" t="n">
        <v>6.656</v>
      </c>
      <c r="AF12" s="5" t="n">
        <v>0.9</v>
      </c>
      <c r="AG12" s="5" t="n">
        <v>0</v>
      </c>
      <c r="AH12" s="5" t="n">
        <v>6.656</v>
      </c>
      <c r="AI12" s="5" t="n">
        <v>0</v>
      </c>
      <c r="AJ12" s="5" t="n">
        <v>1</v>
      </c>
      <c r="AK12" s="5" t="n">
        <v>10.513</v>
      </c>
      <c r="AL12" s="5" t="n">
        <v>3.906</v>
      </c>
      <c r="AM12" s="5" t="n">
        <v>1.012</v>
      </c>
      <c r="AN12" s="5" t="n">
        <v>13.53</v>
      </c>
      <c r="AO12" s="5" t="n">
        <v>0.2</v>
      </c>
      <c r="AP12" s="5" t="n">
        <v>1</v>
      </c>
      <c r="AQ12" s="5" t="n">
        <v>0.76</v>
      </c>
      <c r="AR12" s="5" t="n">
        <v>0.129</v>
      </c>
      <c r="AS12" s="5" t="n">
        <v>0.8169999999999999</v>
      </c>
      <c r="AT12" s="5" t="n">
        <v>1.892</v>
      </c>
      <c r="AU12" s="5" t="n">
        <v>0.2</v>
      </c>
      <c r="AV12" s="5" t="n">
        <v>1</v>
      </c>
      <c r="AW12" s="5" t="n">
        <v>0.8110000000000001</v>
      </c>
      <c r="AX12" s="5" t="n">
        <v>0.129</v>
      </c>
      <c r="AY12" s="5" t="n">
        <v>0.738</v>
      </c>
      <c r="AZ12" s="5" t="n">
        <v>1.859</v>
      </c>
      <c r="BA12" s="5" t="n">
        <v>0.2</v>
      </c>
      <c r="BB12" s="5" t="n">
        <v>1</v>
      </c>
      <c r="BC12" s="5" t="n">
        <v>0.535</v>
      </c>
      <c r="BD12" s="5" t="n">
        <v>0.129</v>
      </c>
      <c r="BE12" s="5" t="n">
        <v>0.012</v>
      </c>
      <c r="BF12" s="5" t="n">
        <v>0.642</v>
      </c>
      <c r="BG12" s="5" t="n">
        <v>0.2</v>
      </c>
      <c r="BH12" s="5" t="n">
        <v>1</v>
      </c>
      <c r="BI12" s="5" t="n">
        <v>0.579</v>
      </c>
      <c r="BJ12" s="5" t="n">
        <v>0.129</v>
      </c>
      <c r="BK12" s="5" t="n">
        <v>0.013</v>
      </c>
      <c r="BL12" s="5" t="n">
        <v>0.695</v>
      </c>
      <c r="BM12" s="5" t="n">
        <v>0.2</v>
      </c>
      <c r="BN12" s="5" t="n">
        <v>1</v>
      </c>
      <c r="BO12" s="5" t="n">
        <v>0</v>
      </c>
      <c r="BP12" s="5" t="n">
        <v>0</v>
      </c>
      <c r="BQ12" s="5" t="n">
        <v>0.127</v>
      </c>
      <c r="BR12" s="5" t="n">
        <v>0</v>
      </c>
      <c r="BS12" s="5" t="n">
        <v>0.667</v>
      </c>
      <c r="BT12" s="5" t="n">
        <v>0</v>
      </c>
      <c r="BU12" s="5" t="n">
        <v>0</v>
      </c>
      <c r="BV12" s="5" t="n">
        <v>0.113</v>
      </c>
      <c r="BW12" s="5" t="n">
        <v>0.2</v>
      </c>
      <c r="BX12" s="5" t="n">
        <v>0.5</v>
      </c>
      <c r="BY12" s="5" t="n">
        <v>13.254</v>
      </c>
      <c r="BZ12" s="5" t="n">
        <v>0</v>
      </c>
      <c r="CA12" s="5" t="n">
        <v>13.254</v>
      </c>
      <c r="CB12" s="5" t="n">
        <v>0</v>
      </c>
      <c r="CC12" s="5" t="n">
        <v>83.248</v>
      </c>
      <c r="CD12" s="5" t="n">
        <v>7.95</v>
      </c>
      <c r="CE12" s="5" t="n">
        <v>1.843</v>
      </c>
      <c r="CF12" s="5" t="n">
        <v>99.898</v>
      </c>
      <c r="CG12" s="5" t="n">
        <v>0.2</v>
      </c>
      <c r="CH12" s="5" t="n">
        <v>1</v>
      </c>
      <c r="CI12" s="5" t="n">
        <v>0</v>
      </c>
      <c r="CJ12" s="5" t="n">
        <v>0</v>
      </c>
      <c r="CK12" s="5" t="n">
        <v>0</v>
      </c>
      <c r="CL12" s="5" t="n">
        <v>0</v>
      </c>
      <c r="CM12" s="5" t="n">
        <v>0</v>
      </c>
      <c r="CN12" s="5" t="n">
        <v>0</v>
      </c>
      <c r="CO12" s="5" t="n">
        <v>0</v>
      </c>
      <c r="CP12" s="5" t="n">
        <v>0.478</v>
      </c>
      <c r="CQ12" s="5" t="n">
        <v>1.348</v>
      </c>
      <c r="CR12" s="5" t="n">
        <v>1</v>
      </c>
      <c r="CS12" s="5" t="n">
        <v>5.37</v>
      </c>
      <c r="CT12" s="5" t="n">
        <v>3.466</v>
      </c>
      <c r="CU12" s="5" t="n">
        <v>11.622</v>
      </c>
    </row>
    <row r="13">
      <c r="A13" s="5" t="inlineStr">
        <is>
          <t>ALB2024</t>
        </is>
      </c>
      <c r="B13" s="5" t="inlineStr">
        <is>
          <t>ALB</t>
        </is>
      </c>
      <c r="C13" s="5" t="inlineStr">
        <is>
          <t>ALB</t>
        </is>
      </c>
      <c r="D13" s="5" t="inlineStr">
        <is>
          <t>Albania</t>
        </is>
      </c>
      <c r="E13" s="5" t="n">
        <v>2024</v>
      </c>
      <c r="F13" s="5" t="n">
        <v>0.2</v>
      </c>
      <c r="G13" s="5" t="n">
        <v>3.252</v>
      </c>
      <c r="H13" s="5" t="n">
        <v>1.008</v>
      </c>
      <c r="I13" s="5" t="n">
        <v>1.462</v>
      </c>
      <c r="J13" s="5" t="n">
        <v>4.713</v>
      </c>
      <c r="K13" s="5" t="n">
        <v>0</v>
      </c>
      <c r="L13" s="5" t="n">
        <v>1</v>
      </c>
      <c r="M13" s="5" t="n">
        <v>5.333</v>
      </c>
      <c r="N13" s="5" t="n">
        <v>3.023</v>
      </c>
      <c r="O13" s="5" t="n">
        <v>0</v>
      </c>
      <c r="P13" s="5" t="n">
        <v>5.333</v>
      </c>
      <c r="Q13" s="5" t="n">
        <v>0</v>
      </c>
      <c r="R13" s="5" t="n">
        <v>1</v>
      </c>
      <c r="S13" s="5" t="n">
        <v>8.289</v>
      </c>
      <c r="T13" s="5" t="n">
        <v>6.045</v>
      </c>
      <c r="U13" s="5" t="n">
        <v>1.726</v>
      </c>
      <c r="V13" s="5" t="n">
        <v>11.7</v>
      </c>
      <c r="W13" s="5" t="n">
        <v>0.2</v>
      </c>
      <c r="X13" s="5" t="n">
        <v>1</v>
      </c>
      <c r="Y13" s="5" t="n">
        <v>6.191</v>
      </c>
      <c r="Z13" s="5" t="n">
        <v>0.455</v>
      </c>
      <c r="AA13" s="5" t="n">
        <v>0.785</v>
      </c>
      <c r="AB13" s="5" t="n">
        <v>6.975</v>
      </c>
      <c r="AC13" s="5" t="n">
        <v>0</v>
      </c>
      <c r="AD13" s="5" t="n">
        <v>1</v>
      </c>
      <c r="AE13" s="5" t="n">
        <v>6.853</v>
      </c>
      <c r="AF13" s="5" t="n">
        <v>0.926</v>
      </c>
      <c r="AG13" s="5" t="n">
        <v>0</v>
      </c>
      <c r="AH13" s="5" t="n">
        <v>6.853</v>
      </c>
      <c r="AI13" s="5" t="n">
        <v>0</v>
      </c>
      <c r="AJ13" s="5" t="n">
        <v>1</v>
      </c>
      <c r="AK13" s="5" t="n">
        <v>10.823</v>
      </c>
      <c r="AL13" s="5" t="n">
        <v>4.021</v>
      </c>
      <c r="AM13" s="5" t="n">
        <v>1.101</v>
      </c>
      <c r="AN13" s="5" t="n">
        <v>13.93</v>
      </c>
      <c r="AO13" s="5" t="n">
        <v>0.2</v>
      </c>
      <c r="AP13" s="5" t="n">
        <v>1</v>
      </c>
      <c r="AQ13" s="5" t="n">
        <v>0.724</v>
      </c>
      <c r="AR13" s="5" t="n">
        <v>0.132</v>
      </c>
      <c r="AS13" s="5" t="n">
        <v>0.91</v>
      </c>
      <c r="AT13" s="5" t="n">
        <v>1.961</v>
      </c>
      <c r="AU13" s="5" t="n">
        <v>0.2</v>
      </c>
      <c r="AV13" s="5" t="n">
        <v>1</v>
      </c>
      <c r="AW13" s="5" t="n">
        <v>0.75</v>
      </c>
      <c r="AX13" s="5" t="n">
        <v>0.132</v>
      </c>
      <c r="AY13" s="5" t="n">
        <v>0.846</v>
      </c>
      <c r="AZ13" s="5" t="n">
        <v>1.915</v>
      </c>
      <c r="BA13" s="5" t="n">
        <v>0.2</v>
      </c>
      <c r="BB13" s="5" t="n">
        <v>1</v>
      </c>
      <c r="BC13" s="5" t="n">
        <v>0.513</v>
      </c>
      <c r="BD13" s="5" t="n">
        <v>0.132</v>
      </c>
      <c r="BE13" s="5" t="n">
        <v>0.014</v>
      </c>
      <c r="BF13" s="5" t="n">
        <v>0.616</v>
      </c>
      <c r="BG13" s="5" t="n">
        <v>0.2</v>
      </c>
      <c r="BH13" s="5" t="n">
        <v>1</v>
      </c>
      <c r="BI13" s="5" t="n">
        <v>0.591</v>
      </c>
      <c r="BJ13" s="5" t="n">
        <v>0.132</v>
      </c>
      <c r="BK13" s="5" t="n">
        <v>0.016</v>
      </c>
      <c r="BL13" s="5" t="n">
        <v>0.71</v>
      </c>
      <c r="BM13" s="5" t="n">
        <v>0.2</v>
      </c>
      <c r="BN13" s="5" t="n">
        <v>1</v>
      </c>
      <c r="BO13" s="5" t="n">
        <v>0</v>
      </c>
      <c r="BP13" s="5" t="n">
        <v>0</v>
      </c>
      <c r="BQ13" s="5" t="n">
        <v>0.138</v>
      </c>
      <c r="BR13" s="5" t="n">
        <v>0</v>
      </c>
      <c r="BS13" s="5" t="n">
        <v>0.667</v>
      </c>
      <c r="BT13" s="5" t="n">
        <v>0</v>
      </c>
      <c r="BU13" s="5" t="n">
        <v>0</v>
      </c>
      <c r="BV13" s="5" t="n">
        <v>0.123</v>
      </c>
      <c r="BW13" s="5" t="n">
        <v>0.2</v>
      </c>
      <c r="BX13" s="5" t="n">
        <v>0.5</v>
      </c>
      <c r="BY13" s="5" t="n">
        <v>13.646</v>
      </c>
      <c r="BZ13" s="5" t="n">
        <v>0</v>
      </c>
      <c r="CA13" s="5" t="n">
        <v>13.646</v>
      </c>
      <c r="CB13" s="5" t="n">
        <v>0</v>
      </c>
      <c r="CC13" s="5" t="n">
        <v>82.58799999999999</v>
      </c>
      <c r="CD13" s="5" t="n">
        <v>7.95</v>
      </c>
      <c r="CE13" s="5" t="n">
        <v>2.25</v>
      </c>
      <c r="CF13" s="5" t="n">
        <v>99.10599999999999</v>
      </c>
      <c r="CG13" s="5" t="n">
        <v>0.2</v>
      </c>
      <c r="CH13" s="5" t="n">
        <v>1</v>
      </c>
      <c r="CI13" s="5" t="n">
        <v>0</v>
      </c>
      <c r="CJ13" s="5" t="n">
        <v>0</v>
      </c>
      <c r="CK13" s="5" t="n">
        <v>0</v>
      </c>
      <c r="CL13" s="5" t="n">
        <v>0</v>
      </c>
      <c r="CM13" s="5" t="n">
        <v>0</v>
      </c>
      <c r="CN13" s="5" t="n">
        <v>0</v>
      </c>
      <c r="CO13" s="5" t="n">
        <v>0</v>
      </c>
      <c r="CP13" s="5" t="n">
        <v>0.478</v>
      </c>
      <c r="CQ13" s="5" t="n">
        <v>1.387</v>
      </c>
      <c r="CR13" s="5" t="n">
        <v>1</v>
      </c>
      <c r="CS13" s="5" t="n">
        <v>5.529</v>
      </c>
      <c r="CT13" s="5" t="n">
        <v>3.027</v>
      </c>
      <c r="CU13" s="5" t="n">
        <v>10.168</v>
      </c>
    </row>
    <row r="14">
      <c r="A14" s="5" t="inlineStr">
        <is>
          <t>DZA2021</t>
        </is>
      </c>
      <c r="B14" s="5" t="inlineStr">
        <is>
          <t>DZA</t>
        </is>
      </c>
      <c r="C14" s="5" t="inlineStr">
        <is>
          <t>DZA</t>
        </is>
      </c>
      <c r="D14" s="5" t="inlineStr">
        <is>
          <t>Algeria</t>
        </is>
      </c>
      <c r="E14" s="5" t="n">
        <v>2021</v>
      </c>
      <c r="F14" s="5" t="n">
        <v>0.19</v>
      </c>
      <c r="G14" s="5" t="n">
        <v>5.897</v>
      </c>
      <c r="H14" s="5" t="n">
        <v>1.143</v>
      </c>
      <c r="I14" s="5" t="n">
        <v>0.238</v>
      </c>
      <c r="J14" s="5" t="n">
        <v>6.134</v>
      </c>
      <c r="K14" s="5" t="n">
        <v>0</v>
      </c>
      <c r="L14" s="5" t="n">
        <v>1</v>
      </c>
      <c r="M14" s="5" t="n">
        <v>7.964</v>
      </c>
      <c r="N14" s="5" t="n">
        <v>3.43</v>
      </c>
      <c r="O14" s="5" t="n">
        <v>0.227</v>
      </c>
      <c r="P14" s="5" t="n">
        <v>8.191000000000001</v>
      </c>
      <c r="Q14" s="5" t="n">
        <v>0</v>
      </c>
      <c r="R14" s="5" t="n">
        <v>1</v>
      </c>
      <c r="S14" s="5" t="n">
        <v>11.613</v>
      </c>
      <c r="T14" s="5" t="n">
        <v>6.86</v>
      </c>
      <c r="U14" s="5" t="n">
        <v>0.238</v>
      </c>
      <c r="V14" s="5" t="n">
        <v>14.103</v>
      </c>
      <c r="W14" s="5" t="n">
        <v>0.19</v>
      </c>
      <c r="X14" s="5" t="n">
        <v>1</v>
      </c>
      <c r="Y14" s="5" t="n">
        <v>3.799</v>
      </c>
      <c r="Z14" s="5" t="n">
        <v>0.417</v>
      </c>
      <c r="AA14" s="5" t="n">
        <v>-2.687</v>
      </c>
      <c r="AB14" s="5" t="n">
        <v>1.112</v>
      </c>
      <c r="AC14" s="5" t="n">
        <v>0</v>
      </c>
      <c r="AD14" s="5" t="n">
        <v>0</v>
      </c>
      <c r="AE14" s="5" t="n">
        <v>4.371</v>
      </c>
      <c r="AF14" s="5" t="n">
        <v>0.85</v>
      </c>
      <c r="AG14" s="5" t="n">
        <v>-3.388</v>
      </c>
      <c r="AH14" s="5" t="n">
        <v>0.983</v>
      </c>
      <c r="AI14" s="5" t="n">
        <v>0</v>
      </c>
      <c r="AJ14" s="5" t="n">
        <v>0</v>
      </c>
      <c r="AK14" s="5" t="n">
        <v>7.801</v>
      </c>
      <c r="AL14" s="5" t="n">
        <v>3.68</v>
      </c>
      <c r="AM14" s="5" t="n">
        <v>-7.137</v>
      </c>
      <c r="AN14" s="5" t="n">
        <v>0.79</v>
      </c>
      <c r="AO14" s="5" t="n">
        <v>0</v>
      </c>
      <c r="AP14" s="5" t="n">
        <v>0</v>
      </c>
      <c r="AQ14" s="5" t="n">
        <v>0.621</v>
      </c>
      <c r="AR14" s="5" t="n">
        <v>0.114</v>
      </c>
      <c r="AS14" s="5" t="n">
        <v>-0.335</v>
      </c>
      <c r="AT14" s="5" t="n">
        <v>0.34</v>
      </c>
      <c r="AU14" s="5" t="n">
        <v>0</v>
      </c>
      <c r="AV14" s="5" t="n">
        <v>0</v>
      </c>
      <c r="AW14" s="5" t="n">
        <v>0.593</v>
      </c>
      <c r="AX14" s="5" t="n">
        <v>0.114</v>
      </c>
      <c r="AY14" s="5" t="n">
        <v>-0.413</v>
      </c>
      <c r="AZ14" s="5" t="n">
        <v>0.215</v>
      </c>
      <c r="BA14" s="5" t="n">
        <v>0</v>
      </c>
      <c r="BB14" s="5" t="n">
        <v>0</v>
      </c>
      <c r="BC14" s="5" t="n">
        <v>0.44</v>
      </c>
      <c r="BD14" s="5" t="n">
        <v>0.114</v>
      </c>
      <c r="BE14" s="5" t="n">
        <v>-0.384</v>
      </c>
      <c r="BF14" s="5" t="n">
        <v>0.067</v>
      </c>
      <c r="BG14" s="5" t="n">
        <v>0</v>
      </c>
      <c r="BH14" s="5" t="n">
        <v>0</v>
      </c>
      <c r="BI14" s="5" t="n">
        <v>0.5600000000000001</v>
      </c>
      <c r="BJ14" s="5" t="n">
        <v>0.114</v>
      </c>
      <c r="BK14" s="5" t="n">
        <v>0</v>
      </c>
      <c r="BL14" s="5" t="n">
        <v>0.667</v>
      </c>
      <c r="BM14" s="5" t="n">
        <v>0.19</v>
      </c>
      <c r="BN14" s="5" t="n">
        <v>1</v>
      </c>
      <c r="BO14" s="5" t="n">
        <v>0</v>
      </c>
      <c r="BP14" s="5" t="n">
        <v>-0.067</v>
      </c>
      <c r="BQ14" s="5" t="n">
        <v>0.013</v>
      </c>
      <c r="BR14" s="5" t="n">
        <v>0</v>
      </c>
      <c r="BS14" s="5" t="n">
        <v>0.667</v>
      </c>
      <c r="BT14" s="5" t="n">
        <v>0</v>
      </c>
      <c r="BU14" s="5" t="n">
        <v>-0.067</v>
      </c>
      <c r="BV14" s="5" t="n">
        <v>0.04</v>
      </c>
      <c r="BW14" s="5" t="n">
        <v>0</v>
      </c>
      <c r="BX14" s="5" t="n">
        <v>0.667</v>
      </c>
      <c r="BY14" s="5" t="n">
        <v>11.787</v>
      </c>
      <c r="BZ14" s="5" t="n">
        <v>0</v>
      </c>
      <c r="CA14" s="5" t="n">
        <v>11.787</v>
      </c>
      <c r="CB14" s="5" t="n">
        <v>0</v>
      </c>
      <c r="CC14" s="5" t="n">
        <v>81.69499999999999</v>
      </c>
      <c r="CD14" s="5" t="n">
        <v>7.95</v>
      </c>
      <c r="CE14" s="5" t="n">
        <v>-68.24299999999999</v>
      </c>
      <c r="CF14" s="5" t="n">
        <v>16.009</v>
      </c>
      <c r="CG14" s="5" t="n">
        <v>0</v>
      </c>
      <c r="CH14" s="5" t="n">
        <v>0</v>
      </c>
      <c r="CI14" s="5" t="n">
        <v>0</v>
      </c>
      <c r="CJ14" s="5" t="n">
        <v>0</v>
      </c>
      <c r="CK14" s="5" t="n">
        <v>0</v>
      </c>
      <c r="CL14" s="5" t="n">
        <v>0</v>
      </c>
      <c r="CM14" s="5" t="n">
        <v>0</v>
      </c>
      <c r="CN14" s="5" t="n">
        <v>0</v>
      </c>
      <c r="CO14" s="5" t="n">
        <v>0</v>
      </c>
      <c r="CP14" s="5" t="n">
        <v>0</v>
      </c>
      <c r="CQ14" s="5" t="n">
        <v>1.198</v>
      </c>
      <c r="CR14" s="5" t="n">
        <v>1</v>
      </c>
      <c r="CS14" s="5" t="n">
        <v>3.228</v>
      </c>
      <c r="CT14" s="5" t="n">
        <v>4.753</v>
      </c>
      <c r="CU14" s="5" t="n">
        <v>14.129</v>
      </c>
    </row>
    <row r="15">
      <c r="A15" s="5" t="inlineStr">
        <is>
          <t>DZA2022</t>
        </is>
      </c>
      <c r="B15" s="5" t="inlineStr">
        <is>
          <t>DZA</t>
        </is>
      </c>
      <c r="C15" s="5" t="inlineStr">
        <is>
          <t>DZA</t>
        </is>
      </c>
      <c r="D15" s="5" t="inlineStr">
        <is>
          <t>Algeria</t>
        </is>
      </c>
      <c r="E15" s="5" t="n">
        <v>2022</v>
      </c>
      <c r="F15" s="5" t="n">
        <v>0.19</v>
      </c>
      <c r="G15" s="5" t="n">
        <v>11.667</v>
      </c>
      <c r="H15" s="5" t="n">
        <v>1.231</v>
      </c>
      <c r="I15" s="5" t="n">
        <v>0.5629999999999999</v>
      </c>
      <c r="J15" s="5" t="n">
        <v>12.23</v>
      </c>
      <c r="K15" s="5" t="n">
        <v>0</v>
      </c>
      <c r="L15" s="5" t="n">
        <v>1</v>
      </c>
      <c r="M15" s="5" t="n">
        <v>9.747</v>
      </c>
      <c r="N15" s="5" t="n">
        <v>3.694</v>
      </c>
      <c r="O15" s="5" t="n">
        <v>0.326</v>
      </c>
      <c r="P15" s="5" t="n">
        <v>10.073</v>
      </c>
      <c r="Q15" s="5" t="n">
        <v>0</v>
      </c>
      <c r="R15" s="5" t="n">
        <v>1</v>
      </c>
      <c r="S15" s="5" t="n">
        <v>17.824</v>
      </c>
      <c r="T15" s="5" t="n">
        <v>7.388</v>
      </c>
      <c r="U15" s="5" t="n">
        <v>0.822</v>
      </c>
      <c r="V15" s="5" t="n">
        <v>21.881</v>
      </c>
      <c r="W15" s="5" t="n">
        <v>0.19</v>
      </c>
      <c r="X15" s="5" t="n">
        <v>1</v>
      </c>
      <c r="Y15" s="5" t="n">
        <v>4.103</v>
      </c>
      <c r="Z15" s="5" t="n">
        <v>0.45</v>
      </c>
      <c r="AA15" s="5" t="n">
        <v>-2.902</v>
      </c>
      <c r="AB15" s="5" t="n">
        <v>1.201</v>
      </c>
      <c r="AC15" s="5" t="n">
        <v>0</v>
      </c>
      <c r="AD15" s="5" t="n">
        <v>0</v>
      </c>
      <c r="AE15" s="5" t="n">
        <v>4.72</v>
      </c>
      <c r="AF15" s="5" t="n">
        <v>0.918</v>
      </c>
      <c r="AG15" s="5" t="n">
        <v>-3.785</v>
      </c>
      <c r="AH15" s="5" t="n">
        <v>0.9350000000000001</v>
      </c>
      <c r="AI15" s="5" t="n">
        <v>0</v>
      </c>
      <c r="AJ15" s="5" t="n">
        <v>0</v>
      </c>
      <c r="AK15" s="5" t="n">
        <v>8.423999999999999</v>
      </c>
      <c r="AL15" s="5" t="n">
        <v>3.974</v>
      </c>
      <c r="AM15" s="5" t="n">
        <v>-7.793</v>
      </c>
      <c r="AN15" s="5" t="n">
        <v>0.751</v>
      </c>
      <c r="AO15" s="5" t="n">
        <v>0</v>
      </c>
      <c r="AP15" s="5" t="n">
        <v>0</v>
      </c>
      <c r="AQ15" s="5" t="n">
        <v>0.847</v>
      </c>
      <c r="AR15" s="5" t="n">
        <v>0.123</v>
      </c>
      <c r="AS15" s="5" t="n">
        <v>-0.575</v>
      </c>
      <c r="AT15" s="5" t="n">
        <v>0.324</v>
      </c>
      <c r="AU15" s="5" t="n">
        <v>0</v>
      </c>
      <c r="AV15" s="5" t="n">
        <v>0</v>
      </c>
      <c r="AW15" s="5" t="n">
        <v>0.947</v>
      </c>
      <c r="AX15" s="5" t="n">
        <v>0.123</v>
      </c>
      <c r="AY15" s="5" t="n">
        <v>-0.775</v>
      </c>
      <c r="AZ15" s="5" t="n">
        <v>0.204</v>
      </c>
      <c r="BA15" s="5" t="n">
        <v>0</v>
      </c>
      <c r="BB15" s="5" t="n">
        <v>0</v>
      </c>
      <c r="BC15" s="5" t="n">
        <v>0.589</v>
      </c>
      <c r="BD15" s="5" t="n">
        <v>0.123</v>
      </c>
      <c r="BE15" s="5" t="n">
        <v>-0.535</v>
      </c>
      <c r="BF15" s="5" t="n">
        <v>0.063</v>
      </c>
      <c r="BG15" s="5" t="n">
        <v>0</v>
      </c>
      <c r="BH15" s="5" t="n">
        <v>0</v>
      </c>
      <c r="BI15" s="5" t="n">
        <v>0.6889999999999999</v>
      </c>
      <c r="BJ15" s="5" t="n">
        <v>0.123</v>
      </c>
      <c r="BK15" s="5" t="n">
        <v>0.01</v>
      </c>
      <c r="BL15" s="5" t="n">
        <v>0.82</v>
      </c>
      <c r="BM15" s="5" t="n">
        <v>0.19</v>
      </c>
      <c r="BN15" s="5" t="n">
        <v>1</v>
      </c>
      <c r="BO15" s="5" t="n">
        <v>0</v>
      </c>
      <c r="BP15" s="5" t="n">
        <v>-0.067</v>
      </c>
      <c r="BQ15" s="5" t="n">
        <v>0.012</v>
      </c>
      <c r="BR15" s="5" t="n">
        <v>0</v>
      </c>
      <c r="BS15" s="5" t="n">
        <v>0.667</v>
      </c>
      <c r="BT15" s="5" t="n">
        <v>0</v>
      </c>
      <c r="BU15" s="5" t="n">
        <v>-0.067</v>
      </c>
      <c r="BV15" s="5" t="n">
        <v>0.038</v>
      </c>
      <c r="BW15" s="5" t="n">
        <v>0</v>
      </c>
      <c r="BX15" s="5" t="n">
        <v>0.667</v>
      </c>
      <c r="BY15" s="5" t="n">
        <v>12.729</v>
      </c>
      <c r="BZ15" s="5" t="n">
        <v>0</v>
      </c>
      <c r="CA15" s="5" t="n">
        <v>12.729</v>
      </c>
      <c r="CB15" s="5" t="n">
        <v>0</v>
      </c>
      <c r="CC15" s="5" t="n">
        <v>102.477</v>
      </c>
      <c r="CD15" s="5" t="n">
        <v>7.95</v>
      </c>
      <c r="CE15" s="5" t="n">
        <v>-89.68000000000001</v>
      </c>
      <c r="CF15" s="5" t="n">
        <v>15.227</v>
      </c>
      <c r="CG15" s="5" t="n">
        <v>0</v>
      </c>
      <c r="CH15" s="5" t="n">
        <v>0</v>
      </c>
      <c r="CI15" s="5" t="n">
        <v>0</v>
      </c>
      <c r="CJ15" s="5" t="n">
        <v>0</v>
      </c>
      <c r="CK15" s="5" t="n">
        <v>0</v>
      </c>
      <c r="CL15" s="5" t="n">
        <v>0</v>
      </c>
      <c r="CM15" s="5" t="n">
        <v>0</v>
      </c>
      <c r="CN15" s="5" t="n">
        <v>0</v>
      </c>
      <c r="CO15" s="5" t="n">
        <v>0</v>
      </c>
      <c r="CP15" s="5" t="n">
        <v>0.005</v>
      </c>
      <c r="CQ15" s="5" t="n">
        <v>1.294</v>
      </c>
      <c r="CR15" s="5" t="n">
        <v>1</v>
      </c>
      <c r="CS15" s="5" t="n">
        <v>3.486</v>
      </c>
      <c r="CT15" s="5" t="n">
        <v>10.485</v>
      </c>
      <c r="CU15" s="5" t="n">
        <v>28.059</v>
      </c>
    </row>
    <row r="16">
      <c r="A16" s="5" t="inlineStr">
        <is>
          <t>DZA2023</t>
        </is>
      </c>
      <c r="B16" s="5" t="inlineStr">
        <is>
          <t>DZA</t>
        </is>
      </c>
      <c r="C16" s="5" t="inlineStr">
        <is>
          <t>DZA</t>
        </is>
      </c>
      <c r="D16" s="5" t="inlineStr">
        <is>
          <t>Algeria</t>
        </is>
      </c>
      <c r="E16" s="5" t="n">
        <v>2023</v>
      </c>
      <c r="F16" s="5" t="n">
        <v>0.19</v>
      </c>
      <c r="G16" s="5" t="n">
        <v>6.147</v>
      </c>
      <c r="H16" s="5" t="n">
        <v>1.286</v>
      </c>
      <c r="I16" s="5" t="n">
        <v>0.273</v>
      </c>
      <c r="J16" s="5" t="n">
        <v>6.42</v>
      </c>
      <c r="K16" s="5" t="n">
        <v>0</v>
      </c>
      <c r="L16" s="5" t="n">
        <v>1</v>
      </c>
      <c r="M16" s="5" t="n">
        <v>7.886</v>
      </c>
      <c r="N16" s="5" t="n">
        <v>3.857</v>
      </c>
      <c r="O16" s="5" t="n">
        <v>0.227</v>
      </c>
      <c r="P16" s="5" t="n">
        <v>8.113</v>
      </c>
      <c r="Q16" s="5" t="n">
        <v>0</v>
      </c>
      <c r="R16" s="5" t="n">
        <v>1</v>
      </c>
      <c r="S16" s="5" t="n">
        <v>12.575</v>
      </c>
      <c r="T16" s="5" t="n">
        <v>7.714</v>
      </c>
      <c r="U16" s="5" t="n">
        <v>0.544</v>
      </c>
      <c r="V16" s="5" t="n">
        <v>15.29</v>
      </c>
      <c r="W16" s="5" t="n">
        <v>0.19</v>
      </c>
      <c r="X16" s="5" t="n">
        <v>1</v>
      </c>
      <c r="Y16" s="5" t="n">
        <v>4.272</v>
      </c>
      <c r="Z16" s="5" t="n">
        <v>0.469</v>
      </c>
      <c r="AA16" s="5" t="n">
        <v>-3.047</v>
      </c>
      <c r="AB16" s="5" t="n">
        <v>1.225</v>
      </c>
      <c r="AC16" s="5" t="n">
        <v>0</v>
      </c>
      <c r="AD16" s="5" t="n">
        <v>0</v>
      </c>
      <c r="AE16" s="5" t="n">
        <v>4.915</v>
      </c>
      <c r="AF16" s="5" t="n">
        <v>0.956</v>
      </c>
      <c r="AG16" s="5" t="n">
        <v>-3.938</v>
      </c>
      <c r="AH16" s="5" t="n">
        <v>0.977</v>
      </c>
      <c r="AI16" s="5" t="n">
        <v>0</v>
      </c>
      <c r="AJ16" s="5" t="n">
        <v>0</v>
      </c>
      <c r="AK16" s="5" t="n">
        <v>8.772</v>
      </c>
      <c r="AL16" s="5" t="n">
        <v>4.138</v>
      </c>
      <c r="AM16" s="5" t="n">
        <v>-8.112</v>
      </c>
      <c r="AN16" s="5" t="n">
        <v>0.785</v>
      </c>
      <c r="AO16" s="5" t="n">
        <v>0</v>
      </c>
      <c r="AP16" s="5" t="n">
        <v>0</v>
      </c>
      <c r="AQ16" s="5" t="n">
        <v>0.749</v>
      </c>
      <c r="AR16" s="5" t="n">
        <v>0.129</v>
      </c>
      <c r="AS16" s="5" t="n">
        <v>-0.464</v>
      </c>
      <c r="AT16" s="5" t="n">
        <v>0.338</v>
      </c>
      <c r="AU16" s="5" t="n">
        <v>0</v>
      </c>
      <c r="AV16" s="5" t="n">
        <v>0</v>
      </c>
      <c r="AW16" s="5" t="n">
        <v>0.783</v>
      </c>
      <c r="AX16" s="5" t="n">
        <v>0.129</v>
      </c>
      <c r="AY16" s="5" t="n">
        <v>-0.603</v>
      </c>
      <c r="AZ16" s="5" t="n">
        <v>0.214</v>
      </c>
      <c r="BA16" s="5" t="n">
        <v>0</v>
      </c>
      <c r="BB16" s="5" t="n">
        <v>0</v>
      </c>
      <c r="BC16" s="5" t="n">
        <v>0.527</v>
      </c>
      <c r="BD16" s="5" t="n">
        <v>0.129</v>
      </c>
      <c r="BE16" s="5" t="n">
        <v>-0.472</v>
      </c>
      <c r="BF16" s="5" t="n">
        <v>0.066</v>
      </c>
      <c r="BG16" s="5" t="n">
        <v>0</v>
      </c>
      <c r="BH16" s="5" t="n">
        <v>0</v>
      </c>
      <c r="BI16" s="5" t="n">
        <v>0.64</v>
      </c>
      <c r="BJ16" s="5" t="n">
        <v>0.129</v>
      </c>
      <c r="BK16" s="5" t="n">
        <v>0.013</v>
      </c>
      <c r="BL16" s="5" t="n">
        <v>0.761</v>
      </c>
      <c r="BM16" s="5" t="n">
        <v>0.19</v>
      </c>
      <c r="BN16" s="5" t="n">
        <v>1</v>
      </c>
      <c r="BO16" s="5" t="n">
        <v>0</v>
      </c>
      <c r="BP16" s="5" t="n">
        <v>-0.067</v>
      </c>
      <c r="BQ16" s="5" t="n">
        <v>0.013</v>
      </c>
      <c r="BR16" s="5" t="n">
        <v>0</v>
      </c>
      <c r="BS16" s="5" t="n">
        <v>0.667</v>
      </c>
      <c r="BT16" s="5" t="n">
        <v>0</v>
      </c>
      <c r="BU16" s="5" t="n">
        <v>-0.067</v>
      </c>
      <c r="BV16" s="5" t="n">
        <v>0.039</v>
      </c>
      <c r="BW16" s="5" t="n">
        <v>0</v>
      </c>
      <c r="BX16" s="5" t="n">
        <v>0.667</v>
      </c>
      <c r="BY16" s="5" t="n">
        <v>13.254</v>
      </c>
      <c r="BZ16" s="5" t="n">
        <v>0</v>
      </c>
      <c r="CA16" s="5" t="n">
        <v>13.254</v>
      </c>
      <c r="CB16" s="5" t="n">
        <v>0</v>
      </c>
      <c r="CC16" s="5" t="n">
        <v>87.07899999999999</v>
      </c>
      <c r="CD16" s="5" t="n">
        <v>7.95</v>
      </c>
      <c r="CE16" s="5" t="n">
        <v>-73.703</v>
      </c>
      <c r="CF16" s="5" t="n">
        <v>15.917</v>
      </c>
      <c r="CG16" s="5" t="n">
        <v>0</v>
      </c>
      <c r="CH16" s="5" t="n">
        <v>0</v>
      </c>
      <c r="CI16" s="5" t="n">
        <v>0</v>
      </c>
      <c r="CJ16" s="5" t="n">
        <v>0</v>
      </c>
      <c r="CK16" s="5" t="n">
        <v>0</v>
      </c>
      <c r="CL16" s="5" t="n">
        <v>0</v>
      </c>
      <c r="CM16" s="5" t="n">
        <v>0</v>
      </c>
      <c r="CN16" s="5" t="n">
        <v>0</v>
      </c>
      <c r="CO16" s="5" t="n">
        <v>0</v>
      </c>
      <c r="CP16" s="5" t="n">
        <v>0</v>
      </c>
      <c r="CQ16" s="5" t="n">
        <v>1.348</v>
      </c>
      <c r="CR16" s="5" t="n">
        <v>1</v>
      </c>
      <c r="CS16" s="5" t="n">
        <v>3.629</v>
      </c>
      <c r="CT16" s="5" t="n">
        <v>4.861</v>
      </c>
      <c r="CU16" s="5" t="n">
        <v>9.260999999999999</v>
      </c>
    </row>
    <row r="17">
      <c r="A17" s="5" t="inlineStr">
        <is>
          <t>DZA2024</t>
        </is>
      </c>
      <c r="B17" s="5" t="inlineStr">
        <is>
          <t>DZA</t>
        </is>
      </c>
      <c r="C17" s="5" t="inlineStr">
        <is>
          <t>DZA</t>
        </is>
      </c>
      <c r="D17" s="5" t="inlineStr">
        <is>
          <t>Algeria</t>
        </is>
      </c>
      <c r="E17" s="5" t="n">
        <v>2024</v>
      </c>
      <c r="F17" s="5" t="n">
        <v>0.19</v>
      </c>
      <c r="G17" s="5" t="n">
        <v>5.575</v>
      </c>
      <c r="H17" s="5" t="n">
        <v>1.324</v>
      </c>
      <c r="I17" s="5" t="n">
        <v>0.213</v>
      </c>
      <c r="J17" s="5" t="n">
        <v>5.787</v>
      </c>
      <c r="K17" s="5" t="n">
        <v>0</v>
      </c>
      <c r="L17" s="5" t="n">
        <v>1</v>
      </c>
      <c r="M17" s="5" t="n">
        <v>7.124</v>
      </c>
      <c r="N17" s="5" t="n">
        <v>3.971</v>
      </c>
      <c r="O17" s="5" t="n">
        <v>0.158</v>
      </c>
      <c r="P17" s="5" t="n">
        <v>7.281</v>
      </c>
      <c r="Q17" s="5" t="n">
        <v>0</v>
      </c>
      <c r="R17" s="5" t="n">
        <v>1</v>
      </c>
      <c r="S17" s="5" t="n">
        <v>12.193</v>
      </c>
      <c r="T17" s="5" t="n">
        <v>7.942</v>
      </c>
      <c r="U17" s="5" t="n">
        <v>0.534</v>
      </c>
      <c r="V17" s="5" t="n">
        <v>14.762</v>
      </c>
      <c r="W17" s="5" t="n">
        <v>0.19</v>
      </c>
      <c r="X17" s="5" t="n">
        <v>1</v>
      </c>
      <c r="Y17" s="5" t="n">
        <v>4.398</v>
      </c>
      <c r="Z17" s="5" t="n">
        <v>0.483</v>
      </c>
      <c r="AA17" s="5" t="n">
        <v>-3.137</v>
      </c>
      <c r="AB17" s="5" t="n">
        <v>1.262</v>
      </c>
      <c r="AC17" s="5" t="n">
        <v>0</v>
      </c>
      <c r="AD17" s="5" t="n">
        <v>0</v>
      </c>
      <c r="AE17" s="5" t="n">
        <v>5.06</v>
      </c>
      <c r="AF17" s="5" t="n">
        <v>0.984</v>
      </c>
      <c r="AG17" s="5" t="n">
        <v>-4.07</v>
      </c>
      <c r="AH17" s="5" t="n">
        <v>0.99</v>
      </c>
      <c r="AI17" s="5" t="n">
        <v>0</v>
      </c>
      <c r="AJ17" s="5" t="n">
        <v>0</v>
      </c>
      <c r="AK17" s="5" t="n">
        <v>9.031000000000001</v>
      </c>
      <c r="AL17" s="5" t="n">
        <v>4.26</v>
      </c>
      <c r="AM17" s="5" t="n">
        <v>-8.362</v>
      </c>
      <c r="AN17" s="5" t="n">
        <v>0.796</v>
      </c>
      <c r="AO17" s="5" t="n">
        <v>0</v>
      </c>
      <c r="AP17" s="5" t="n">
        <v>0</v>
      </c>
      <c r="AQ17" s="5" t="n">
        <v>0.72</v>
      </c>
      <c r="AR17" s="5" t="n">
        <v>0.132</v>
      </c>
      <c r="AS17" s="5" t="n">
        <v>-0.432</v>
      </c>
      <c r="AT17" s="5" t="n">
        <v>0.343</v>
      </c>
      <c r="AU17" s="5" t="n">
        <v>0</v>
      </c>
      <c r="AV17" s="5" t="n">
        <v>0</v>
      </c>
      <c r="AW17" s="5" t="n">
        <v>0.734</v>
      </c>
      <c r="AX17" s="5" t="n">
        <v>0.132</v>
      </c>
      <c r="AY17" s="5" t="n">
        <v>-0.552</v>
      </c>
      <c r="AZ17" s="5" t="n">
        <v>0.216</v>
      </c>
      <c r="BA17" s="5" t="n">
        <v>0</v>
      </c>
      <c r="BB17" s="5" t="n">
        <v>0</v>
      </c>
      <c r="BC17" s="5" t="n">
        <v>0.51</v>
      </c>
      <c r="BD17" s="5" t="n">
        <v>0.132</v>
      </c>
      <c r="BE17" s="5" t="n">
        <v>-0.454</v>
      </c>
      <c r="BF17" s="5" t="n">
        <v>0.067</v>
      </c>
      <c r="BG17" s="5" t="n">
        <v>0</v>
      </c>
      <c r="BH17" s="5" t="n">
        <v>0</v>
      </c>
      <c r="BI17" s="5" t="n">
        <v>0.652</v>
      </c>
      <c r="BJ17" s="5" t="n">
        <v>0.132</v>
      </c>
      <c r="BK17" s="5" t="n">
        <v>0.017</v>
      </c>
      <c r="BL17" s="5" t="n">
        <v>0.776</v>
      </c>
      <c r="BM17" s="5" t="n">
        <v>0.19</v>
      </c>
      <c r="BN17" s="5" t="n">
        <v>1</v>
      </c>
      <c r="BO17" s="5" t="n">
        <v>0</v>
      </c>
      <c r="BP17" s="5" t="n">
        <v>-0.06900000000000001</v>
      </c>
      <c r="BQ17" s="5" t="n">
        <v>0.013</v>
      </c>
      <c r="BR17" s="5" t="n">
        <v>0</v>
      </c>
      <c r="BS17" s="5" t="n">
        <v>0.667</v>
      </c>
      <c r="BT17" s="5" t="n">
        <v>0</v>
      </c>
      <c r="BU17" s="5" t="n">
        <v>-0.06900000000000001</v>
      </c>
      <c r="BV17" s="5" t="n">
        <v>0.036</v>
      </c>
      <c r="BW17" s="5" t="n">
        <v>0</v>
      </c>
      <c r="BX17" s="5" t="n">
        <v>0.667</v>
      </c>
      <c r="BY17" s="5" t="n">
        <v>13.646</v>
      </c>
      <c r="BZ17" s="5" t="n">
        <v>0</v>
      </c>
      <c r="CA17" s="5" t="n">
        <v>13.646</v>
      </c>
      <c r="CB17" s="5" t="n">
        <v>0</v>
      </c>
      <c r="CC17" s="5" t="n">
        <v>86.38500000000001</v>
      </c>
      <c r="CD17" s="5" t="n">
        <v>7.95</v>
      </c>
      <c r="CE17" s="5" t="n">
        <v>-72.831</v>
      </c>
      <c r="CF17" s="5" t="n">
        <v>16.129</v>
      </c>
      <c r="CG17" s="5" t="n">
        <v>0</v>
      </c>
      <c r="CH17" s="5" t="n">
        <v>0</v>
      </c>
      <c r="CI17" s="5" t="n">
        <v>0</v>
      </c>
      <c r="CJ17" s="5" t="n">
        <v>0</v>
      </c>
      <c r="CK17" s="5" t="n">
        <v>0</v>
      </c>
      <c r="CL17" s="5" t="n">
        <v>0</v>
      </c>
      <c r="CM17" s="5" t="n">
        <v>0</v>
      </c>
      <c r="CN17" s="5" t="n">
        <v>0</v>
      </c>
      <c r="CO17" s="5" t="n">
        <v>0</v>
      </c>
      <c r="CP17" s="5" t="n">
        <v>0</v>
      </c>
      <c r="CQ17" s="5" t="n">
        <v>1.387</v>
      </c>
      <c r="CR17" s="5" t="n">
        <v>1</v>
      </c>
      <c r="CS17" s="5" t="n">
        <v>3.737</v>
      </c>
      <c r="CT17" s="5" t="n">
        <v>4.251</v>
      </c>
      <c r="CU17" s="5" t="n">
        <v>7.598</v>
      </c>
    </row>
    <row r="18">
      <c r="A18" s="5" t="inlineStr">
        <is>
          <t>ASM2021</t>
        </is>
      </c>
      <c r="B18" s="5" t="inlineStr">
        <is>
          <t>ASM</t>
        </is>
      </c>
      <c r="C18" s="5" t="inlineStr">
        <is>
          <t>ASM</t>
        </is>
      </c>
      <c r="D18" s="5" t="inlineStr">
        <is>
          <t>American Samoa</t>
        </is>
      </c>
      <c r="E18" s="5" t="n">
        <v>2021</v>
      </c>
      <c r="F18" s="5" t="n">
        <v>0</v>
      </c>
      <c r="G18" s="5" t="n">
        <v>4.747</v>
      </c>
      <c r="H18" s="5" t="n">
        <v>1.143</v>
      </c>
      <c r="I18" s="5" t="n">
        <v>0</v>
      </c>
      <c r="J18" s="5" t="n">
        <v>4.747</v>
      </c>
      <c r="K18" s="5" t="n">
        <v>0</v>
      </c>
      <c r="L18" s="5" t="n">
        <v>1</v>
      </c>
      <c r="M18" s="5" t="n">
        <v>7.964</v>
      </c>
      <c r="N18" s="5" t="n">
        <v>3.43</v>
      </c>
      <c r="O18" s="5" t="n">
        <v>0</v>
      </c>
      <c r="P18" s="5" t="n">
        <v>7.964</v>
      </c>
      <c r="Q18" s="5" t="n">
        <v>0</v>
      </c>
      <c r="R18" s="5" t="n">
        <v>1</v>
      </c>
      <c r="S18" s="5" t="n">
        <v>10.464</v>
      </c>
      <c r="T18" s="5" t="n">
        <v>6.86</v>
      </c>
      <c r="U18" s="5" t="n">
        <v>0</v>
      </c>
      <c r="V18" s="5" t="n">
        <v>10.464</v>
      </c>
      <c r="W18" s="5" t="n">
        <v>0</v>
      </c>
      <c r="X18" s="5" t="n">
        <v>1</v>
      </c>
      <c r="Y18" s="5" t="n">
        <v>10.551</v>
      </c>
      <c r="Z18" s="5" t="n">
        <v>1.302</v>
      </c>
      <c r="AA18" s="5" t="n">
        <v>0</v>
      </c>
      <c r="AB18" s="5" t="n">
        <v>10.551</v>
      </c>
      <c r="AC18" s="5" t="n">
        <v>0</v>
      </c>
      <c r="AD18" s="5" t="n">
        <v>1</v>
      </c>
      <c r="AE18" s="5" t="n">
        <v>11.694</v>
      </c>
      <c r="AF18" s="5" t="n">
        <v>2.549</v>
      </c>
      <c r="AG18" s="5" t="n">
        <v>0</v>
      </c>
      <c r="AH18" s="5" t="n">
        <v>11.694</v>
      </c>
      <c r="AI18" s="5" t="n">
        <v>0</v>
      </c>
      <c r="AJ18" s="5" t="n">
        <v>1</v>
      </c>
      <c r="AK18" s="5" t="n">
        <v>18.554</v>
      </c>
      <c r="AL18" s="5" t="n">
        <v>9.627000000000001</v>
      </c>
      <c r="AM18" s="5" t="n">
        <v>0</v>
      </c>
      <c r="AN18" s="5" t="n">
        <v>18.554</v>
      </c>
      <c r="AO18" s="5" t="n">
        <v>0</v>
      </c>
      <c r="AP18" s="5" t="n">
        <v>1</v>
      </c>
      <c r="AQ18" s="5" t="n">
        <v>0.621</v>
      </c>
      <c r="AR18" s="5" t="n">
        <v>0.114</v>
      </c>
      <c r="AS18" s="5" t="n">
        <v>0</v>
      </c>
      <c r="AT18" s="5" t="n">
        <v>0.621</v>
      </c>
      <c r="AU18" s="5" t="n">
        <v>0</v>
      </c>
      <c r="AV18" s="5" t="n">
        <v>1</v>
      </c>
      <c r="AW18" s="5" t="n">
        <v>0.593</v>
      </c>
      <c r="AX18" s="5" t="n">
        <v>0.114</v>
      </c>
      <c r="AY18" s="5" t="n">
        <v>0</v>
      </c>
      <c r="AZ18" s="5" t="n">
        <v>0.593</v>
      </c>
      <c r="BA18" s="5" t="n">
        <v>0</v>
      </c>
      <c r="BB18" s="5" t="n">
        <v>1</v>
      </c>
      <c r="BC18" s="5" t="n">
        <v>0.44</v>
      </c>
      <c r="BD18" s="5" t="n">
        <v>0.114</v>
      </c>
      <c r="BE18" s="5" t="n">
        <v>0</v>
      </c>
      <c r="BF18" s="5" t="n">
        <v>0.44</v>
      </c>
      <c r="BG18" s="5" t="n">
        <v>0</v>
      </c>
      <c r="BH18" s="5" t="n">
        <v>1</v>
      </c>
      <c r="BI18" s="5" t="n">
        <v>0.5600000000000001</v>
      </c>
      <c r="BJ18" s="5" t="n">
        <v>0.114</v>
      </c>
      <c r="BK18" s="5" t="n">
        <v>0</v>
      </c>
      <c r="BL18" s="5" t="n">
        <v>0.5600000000000001</v>
      </c>
      <c r="BM18" s="5" t="n">
        <v>0</v>
      </c>
      <c r="BN18" s="5" t="n">
        <v>1</v>
      </c>
      <c r="BO18" s="5" t="n">
        <v>0</v>
      </c>
      <c r="BP18" s="5" t="n">
        <v>0</v>
      </c>
      <c r="BQ18" s="5" t="n">
        <v>0</v>
      </c>
      <c r="BR18" s="5" t="n">
        <v>0</v>
      </c>
      <c r="BS18" s="5" t="n">
        <v>1</v>
      </c>
      <c r="BT18" s="5" t="n">
        <v>0</v>
      </c>
      <c r="BU18" s="5" t="n">
        <v>0</v>
      </c>
      <c r="BV18" s="5" t="n">
        <v>0</v>
      </c>
      <c r="BW18" s="5" t="n">
        <v>0</v>
      </c>
      <c r="BX18" s="5" t="n">
        <v>1</v>
      </c>
      <c r="BY18" s="5" t="n">
        <v>11.787</v>
      </c>
      <c r="BZ18" s="5" t="n">
        <v>0</v>
      </c>
      <c r="CA18" s="5" t="n">
        <v>11.787</v>
      </c>
      <c r="CB18" s="5" t="n">
        <v>0</v>
      </c>
      <c r="CC18" s="5" t="n">
        <v>81.69499999999999</v>
      </c>
      <c r="CD18" s="5" t="n">
        <v>7.95</v>
      </c>
      <c r="CE18" s="5" t="n">
        <v>0</v>
      </c>
      <c r="CF18" s="5" t="n">
        <v>81.69499999999999</v>
      </c>
      <c r="CG18" s="5" t="n">
        <v>0</v>
      </c>
      <c r="CH18" s="5" t="n">
        <v>1</v>
      </c>
      <c r="CI18" s="5" t="n">
        <v>0</v>
      </c>
      <c r="CJ18" s="5" t="n">
        <v>0</v>
      </c>
      <c r="CK18" s="5" t="n">
        <v>0</v>
      </c>
      <c r="CL18" s="5" t="n">
        <v>0</v>
      </c>
      <c r="CM18" s="5" t="n">
        <v>0</v>
      </c>
      <c r="CN18" s="5" t="n">
        <v>0</v>
      </c>
      <c r="CO18" s="5" t="n">
        <v>0</v>
      </c>
      <c r="CP18" s="5" t="n">
        <v>0</v>
      </c>
      <c r="CQ18" s="5" t="n">
        <v>1.198</v>
      </c>
      <c r="CR18" s="5" t="n">
        <v>0</v>
      </c>
      <c r="CS18" s="5" t="n">
        <v>4.776</v>
      </c>
      <c r="CT18" s="5" t="n">
        <v>3.604</v>
      </c>
      <c r="CU18" s="5" t="n">
        <v>9.407999999999999</v>
      </c>
    </row>
    <row r="19">
      <c r="A19" s="5" t="inlineStr">
        <is>
          <t>ASM2022</t>
        </is>
      </c>
      <c r="B19" s="5" t="inlineStr">
        <is>
          <t>ASM</t>
        </is>
      </c>
      <c r="C19" s="5" t="inlineStr">
        <is>
          <t>ASM</t>
        </is>
      </c>
      <c r="D19" s="5" t="inlineStr">
        <is>
          <t>American Samoa</t>
        </is>
      </c>
      <c r="E19" s="5" t="n">
        <v>2022</v>
      </c>
      <c r="F19" s="5" t="n">
        <v>0</v>
      </c>
      <c r="G19" s="5" t="n">
        <v>8.788</v>
      </c>
      <c r="H19" s="5" t="n">
        <v>1.235</v>
      </c>
      <c r="I19" s="5" t="n">
        <v>0</v>
      </c>
      <c r="J19" s="5" t="n">
        <v>8.788</v>
      </c>
      <c r="K19" s="5" t="n">
        <v>0</v>
      </c>
      <c r="L19" s="5" t="n">
        <v>1</v>
      </c>
      <c r="M19" s="5" t="n">
        <v>9.782999999999999</v>
      </c>
      <c r="N19" s="5" t="n">
        <v>3.704</v>
      </c>
      <c r="O19" s="5" t="n">
        <v>0</v>
      </c>
      <c r="P19" s="5" t="n">
        <v>9.782999999999999</v>
      </c>
      <c r="Q19" s="5" t="n">
        <v>0</v>
      </c>
      <c r="R19" s="5" t="n">
        <v>1</v>
      </c>
      <c r="S19" s="5" t="n">
        <v>14.962</v>
      </c>
      <c r="T19" s="5" t="n">
        <v>7.408</v>
      </c>
      <c r="U19" s="5" t="n">
        <v>0</v>
      </c>
      <c r="V19" s="5" t="n">
        <v>14.962</v>
      </c>
      <c r="W19" s="5" t="n">
        <v>0</v>
      </c>
      <c r="X19" s="5" t="n">
        <v>1</v>
      </c>
      <c r="Y19" s="5" t="n">
        <v>17.332</v>
      </c>
      <c r="Z19" s="5" t="n">
        <v>2.139</v>
      </c>
      <c r="AA19" s="5" t="n">
        <v>0</v>
      </c>
      <c r="AB19" s="5" t="n">
        <v>17.332</v>
      </c>
      <c r="AC19" s="5" t="n">
        <v>0</v>
      </c>
      <c r="AD19" s="5" t="n">
        <v>1</v>
      </c>
      <c r="AE19" s="5" t="n">
        <v>18.566</v>
      </c>
      <c r="AF19" s="5" t="n">
        <v>4.048</v>
      </c>
      <c r="AG19" s="5" t="n">
        <v>0</v>
      </c>
      <c r="AH19" s="5" t="n">
        <v>18.566</v>
      </c>
      <c r="AI19" s="5" t="n">
        <v>0</v>
      </c>
      <c r="AJ19" s="5" t="n">
        <v>1</v>
      </c>
      <c r="AK19" s="5" t="n">
        <v>25.974</v>
      </c>
      <c r="AL19" s="5" t="n">
        <v>13.478</v>
      </c>
      <c r="AM19" s="5" t="n">
        <v>0</v>
      </c>
      <c r="AN19" s="5" t="n">
        <v>25.974</v>
      </c>
      <c r="AO19" s="5" t="n">
        <v>0</v>
      </c>
      <c r="AP19" s="5" t="n">
        <v>1</v>
      </c>
      <c r="AQ19" s="5" t="n">
        <v>0.847</v>
      </c>
      <c r="AR19" s="5" t="n">
        <v>0.123</v>
      </c>
      <c r="AS19" s="5" t="n">
        <v>0</v>
      </c>
      <c r="AT19" s="5" t="n">
        <v>0.847</v>
      </c>
      <c r="AU19" s="5" t="n">
        <v>0</v>
      </c>
      <c r="AV19" s="5" t="n">
        <v>1</v>
      </c>
      <c r="AW19" s="5" t="n">
        <v>0.947</v>
      </c>
      <c r="AX19" s="5" t="n">
        <v>0.123</v>
      </c>
      <c r="AY19" s="5" t="n">
        <v>0</v>
      </c>
      <c r="AZ19" s="5" t="n">
        <v>0.947</v>
      </c>
      <c r="BA19" s="5" t="n">
        <v>0</v>
      </c>
      <c r="BB19" s="5" t="n">
        <v>1</v>
      </c>
      <c r="BC19" s="5" t="n">
        <v>0.589</v>
      </c>
      <c r="BD19" s="5" t="n">
        <v>0.123</v>
      </c>
      <c r="BE19" s="5" t="n">
        <v>0</v>
      </c>
      <c r="BF19" s="5" t="n">
        <v>0.589</v>
      </c>
      <c r="BG19" s="5" t="n">
        <v>0</v>
      </c>
      <c r="BH19" s="5" t="n">
        <v>1</v>
      </c>
      <c r="BI19" s="5" t="n">
        <v>0.6889999999999999</v>
      </c>
      <c r="BJ19" s="5" t="n">
        <v>0.123</v>
      </c>
      <c r="BK19" s="5" t="n">
        <v>0</v>
      </c>
      <c r="BL19" s="5" t="n">
        <v>0.6889999999999999</v>
      </c>
      <c r="BM19" s="5" t="n">
        <v>0</v>
      </c>
      <c r="BN19" s="5" t="n">
        <v>1</v>
      </c>
      <c r="BO19" s="5" t="n">
        <v>0</v>
      </c>
      <c r="BP19" s="5" t="n">
        <v>0</v>
      </c>
      <c r="BQ19" s="5" t="n">
        <v>0</v>
      </c>
      <c r="BR19" s="5" t="n">
        <v>0</v>
      </c>
      <c r="BS19" s="5" t="n">
        <v>1</v>
      </c>
      <c r="BT19" s="5" t="n">
        <v>0</v>
      </c>
      <c r="BU19" s="5" t="n">
        <v>0</v>
      </c>
      <c r="BV19" s="5" t="n">
        <v>0</v>
      </c>
      <c r="BW19" s="5" t="n">
        <v>0</v>
      </c>
      <c r="BX19" s="5" t="n">
        <v>1</v>
      </c>
      <c r="BY19" s="5" t="n">
        <v>12.729</v>
      </c>
      <c r="BZ19" s="5" t="n">
        <v>0</v>
      </c>
      <c r="CA19" s="5" t="n">
        <v>12.729</v>
      </c>
      <c r="CB19" s="5" t="n">
        <v>0</v>
      </c>
      <c r="CC19" s="5" t="n">
        <v>102.477</v>
      </c>
      <c r="CD19" s="5" t="n">
        <v>7.95</v>
      </c>
      <c r="CE19" s="5" t="n">
        <v>0</v>
      </c>
      <c r="CF19" s="5" t="n">
        <v>102.477</v>
      </c>
      <c r="CG19" s="5" t="n">
        <v>0</v>
      </c>
      <c r="CH19" s="5" t="n">
        <v>1</v>
      </c>
      <c r="CI19" s="5" t="n">
        <v>0</v>
      </c>
      <c r="CJ19" s="5" t="n">
        <v>0</v>
      </c>
      <c r="CK19" s="5" t="n">
        <v>0</v>
      </c>
      <c r="CL19" s="5" t="n">
        <v>0</v>
      </c>
      <c r="CM19" s="5" t="n">
        <v>0</v>
      </c>
      <c r="CN19" s="5" t="n">
        <v>0</v>
      </c>
      <c r="CO19" s="5" t="n">
        <v>0</v>
      </c>
      <c r="CP19" s="5" t="n">
        <v>0</v>
      </c>
      <c r="CQ19" s="5" t="n">
        <v>1.294</v>
      </c>
      <c r="CR19" s="5" t="n">
        <v>0</v>
      </c>
      <c r="CS19" s="5" t="n">
        <v>5.158</v>
      </c>
      <c r="CT19" s="5" t="n">
        <v>7.554</v>
      </c>
      <c r="CU19" s="5" t="n">
        <v>16.097</v>
      </c>
    </row>
    <row r="20">
      <c r="A20" s="5" t="inlineStr">
        <is>
          <t>ASM2023</t>
        </is>
      </c>
      <c r="B20" s="5" t="inlineStr">
        <is>
          <t>ASM</t>
        </is>
      </c>
      <c r="C20" s="5" t="inlineStr">
        <is>
          <t>ASM</t>
        </is>
      </c>
      <c r="D20" s="5" t="inlineStr">
        <is>
          <t>American Samoa</t>
        </is>
      </c>
      <c r="E20" s="5" t="n">
        <v>2023</v>
      </c>
      <c r="F20" s="5" t="n">
        <v>0</v>
      </c>
      <c r="G20" s="5" t="n">
        <v>5.77</v>
      </c>
      <c r="H20" s="5" t="n">
        <v>1.286</v>
      </c>
      <c r="I20" s="5" t="n">
        <v>0</v>
      </c>
      <c r="J20" s="5" t="n">
        <v>5.77</v>
      </c>
      <c r="K20" s="5" t="n">
        <v>0</v>
      </c>
      <c r="L20" s="5" t="n">
        <v>1</v>
      </c>
      <c r="M20" s="5" t="n">
        <v>7.886</v>
      </c>
      <c r="N20" s="5" t="n">
        <v>3.857</v>
      </c>
      <c r="O20" s="5" t="n">
        <v>0</v>
      </c>
      <c r="P20" s="5" t="n">
        <v>7.886</v>
      </c>
      <c r="Q20" s="5" t="n">
        <v>0</v>
      </c>
      <c r="R20" s="5" t="n">
        <v>1</v>
      </c>
      <c r="S20" s="5" t="n">
        <v>12.198</v>
      </c>
      <c r="T20" s="5" t="n">
        <v>7.714</v>
      </c>
      <c r="U20" s="5" t="n">
        <v>0</v>
      </c>
      <c r="V20" s="5" t="n">
        <v>12.198</v>
      </c>
      <c r="W20" s="5" t="n">
        <v>0</v>
      </c>
      <c r="X20" s="5" t="n">
        <v>1</v>
      </c>
      <c r="Y20" s="5" t="n">
        <v>13.814</v>
      </c>
      <c r="Z20" s="5" t="n">
        <v>1.705</v>
      </c>
      <c r="AA20" s="5" t="n">
        <v>0</v>
      </c>
      <c r="AB20" s="5" t="n">
        <v>13.814</v>
      </c>
      <c r="AC20" s="5" t="n">
        <v>0</v>
      </c>
      <c r="AD20" s="5" t="n">
        <v>1</v>
      </c>
      <c r="AE20" s="5" t="n">
        <v>15.1</v>
      </c>
      <c r="AF20" s="5" t="n">
        <v>3.292</v>
      </c>
      <c r="AG20" s="5" t="n">
        <v>0</v>
      </c>
      <c r="AH20" s="5" t="n">
        <v>15.1</v>
      </c>
      <c r="AI20" s="5" t="n">
        <v>0</v>
      </c>
      <c r="AJ20" s="5" t="n">
        <v>1</v>
      </c>
      <c r="AK20" s="5" t="n">
        <v>22.814</v>
      </c>
      <c r="AL20" s="5" t="n">
        <v>11.838</v>
      </c>
      <c r="AM20" s="5" t="n">
        <v>0</v>
      </c>
      <c r="AN20" s="5" t="n">
        <v>22.814</v>
      </c>
      <c r="AO20" s="5" t="n">
        <v>0</v>
      </c>
      <c r="AP20" s="5" t="n">
        <v>1</v>
      </c>
      <c r="AQ20" s="5" t="n">
        <v>0.749</v>
      </c>
      <c r="AR20" s="5" t="n">
        <v>0.129</v>
      </c>
      <c r="AS20" s="5" t="n">
        <v>0</v>
      </c>
      <c r="AT20" s="5" t="n">
        <v>0.749</v>
      </c>
      <c r="AU20" s="5" t="n">
        <v>0</v>
      </c>
      <c r="AV20" s="5" t="n">
        <v>1</v>
      </c>
      <c r="AW20" s="5" t="n">
        <v>0.783</v>
      </c>
      <c r="AX20" s="5" t="n">
        <v>0.129</v>
      </c>
      <c r="AY20" s="5" t="n">
        <v>0</v>
      </c>
      <c r="AZ20" s="5" t="n">
        <v>0.783</v>
      </c>
      <c r="BA20" s="5" t="n">
        <v>0</v>
      </c>
      <c r="BB20" s="5" t="n">
        <v>1</v>
      </c>
      <c r="BC20" s="5" t="n">
        <v>0.527</v>
      </c>
      <c r="BD20" s="5" t="n">
        <v>0.129</v>
      </c>
      <c r="BE20" s="5" t="n">
        <v>0</v>
      </c>
      <c r="BF20" s="5" t="n">
        <v>0.527</v>
      </c>
      <c r="BG20" s="5" t="n">
        <v>0</v>
      </c>
      <c r="BH20" s="5" t="n">
        <v>1</v>
      </c>
      <c r="BI20" s="5" t="n">
        <v>0.64</v>
      </c>
      <c r="BJ20" s="5" t="n">
        <v>0.129</v>
      </c>
      <c r="BK20" s="5" t="n">
        <v>0</v>
      </c>
      <c r="BL20" s="5" t="n">
        <v>0.64</v>
      </c>
      <c r="BM20" s="5" t="n">
        <v>0</v>
      </c>
      <c r="BN20" s="5" t="n">
        <v>1</v>
      </c>
      <c r="BO20" s="5" t="n">
        <v>0</v>
      </c>
      <c r="BP20" s="5" t="n">
        <v>0</v>
      </c>
      <c r="BQ20" s="5" t="n">
        <v>0</v>
      </c>
      <c r="BR20" s="5" t="n">
        <v>0</v>
      </c>
      <c r="BS20" s="5" t="n">
        <v>1</v>
      </c>
      <c r="BT20" s="5" t="n">
        <v>0</v>
      </c>
      <c r="BU20" s="5" t="n">
        <v>0</v>
      </c>
      <c r="BV20" s="5" t="n">
        <v>0</v>
      </c>
      <c r="BW20" s="5" t="n">
        <v>0</v>
      </c>
      <c r="BX20" s="5" t="n">
        <v>1</v>
      </c>
      <c r="BY20" s="5" t="n">
        <v>13.254</v>
      </c>
      <c r="BZ20" s="5" t="n">
        <v>0</v>
      </c>
      <c r="CA20" s="5" t="n">
        <v>13.254</v>
      </c>
      <c r="CB20" s="5" t="n">
        <v>0</v>
      </c>
      <c r="CC20" s="5" t="n">
        <v>87.07899999999999</v>
      </c>
      <c r="CD20" s="5" t="n">
        <v>7.95</v>
      </c>
      <c r="CE20" s="5" t="n">
        <v>0</v>
      </c>
      <c r="CF20" s="5" t="n">
        <v>87.07899999999999</v>
      </c>
      <c r="CG20" s="5" t="n">
        <v>0</v>
      </c>
      <c r="CH20" s="5" t="n">
        <v>1</v>
      </c>
      <c r="CI20" s="5" t="n">
        <v>0</v>
      </c>
      <c r="CJ20" s="5" t="n">
        <v>0</v>
      </c>
      <c r="CK20" s="5" t="n">
        <v>0</v>
      </c>
      <c r="CL20" s="5" t="n">
        <v>0</v>
      </c>
      <c r="CM20" s="5" t="n">
        <v>0</v>
      </c>
      <c r="CN20" s="5" t="n">
        <v>0</v>
      </c>
      <c r="CO20" s="5" t="n">
        <v>0</v>
      </c>
      <c r="CP20" s="5" t="n">
        <v>0</v>
      </c>
      <c r="CQ20" s="5" t="n">
        <v>1.348</v>
      </c>
      <c r="CR20" s="5" t="n">
        <v>0</v>
      </c>
      <c r="CS20" s="5" t="n">
        <v>5.37</v>
      </c>
      <c r="CT20" s="5" t="n">
        <v>4.484</v>
      </c>
      <c r="CU20" s="5" t="n">
        <v>12.529</v>
      </c>
    </row>
    <row r="21">
      <c r="A21" s="5" t="inlineStr">
        <is>
          <t>ASM2024</t>
        </is>
      </c>
      <c r="B21" s="5" t="inlineStr">
        <is>
          <t>ASM</t>
        </is>
      </c>
      <c r="C21" s="5" t="inlineStr">
        <is>
          <t>ASM</t>
        </is>
      </c>
      <c r="D21" s="5" t="inlineStr">
        <is>
          <t>American Samoa</t>
        </is>
      </c>
      <c r="E21" s="5" t="n">
        <v>2024</v>
      </c>
      <c r="F21" s="5" t="n">
        <v>0</v>
      </c>
      <c r="G21" s="5" t="n">
        <v>4.833</v>
      </c>
      <c r="H21" s="5" t="n">
        <v>1.324</v>
      </c>
      <c r="I21" s="5" t="n">
        <v>0</v>
      </c>
      <c r="J21" s="5" t="n">
        <v>4.833</v>
      </c>
      <c r="K21" s="5" t="n">
        <v>0</v>
      </c>
      <c r="L21" s="5" t="n">
        <v>1</v>
      </c>
      <c r="M21" s="5" t="n">
        <v>7.124</v>
      </c>
      <c r="N21" s="5" t="n">
        <v>3.971</v>
      </c>
      <c r="O21" s="5" t="n">
        <v>0</v>
      </c>
      <c r="P21" s="5" t="n">
        <v>7.124</v>
      </c>
      <c r="Q21" s="5" t="n">
        <v>0</v>
      </c>
      <c r="R21" s="5" t="n">
        <v>1</v>
      </c>
      <c r="S21" s="5" t="n">
        <v>11.451</v>
      </c>
      <c r="T21" s="5" t="n">
        <v>7.942</v>
      </c>
      <c r="U21" s="5" t="n">
        <v>0</v>
      </c>
      <c r="V21" s="5" t="n">
        <v>11.451</v>
      </c>
      <c r="W21" s="5" t="n">
        <v>0</v>
      </c>
      <c r="X21" s="5" t="n">
        <v>1</v>
      </c>
      <c r="Y21" s="5" t="n">
        <v>12.219</v>
      </c>
      <c r="Z21" s="5" t="n">
        <v>1.508</v>
      </c>
      <c r="AA21" s="5" t="n">
        <v>0</v>
      </c>
      <c r="AB21" s="5" t="n">
        <v>12.219</v>
      </c>
      <c r="AC21" s="5" t="n">
        <v>0</v>
      </c>
      <c r="AD21" s="5" t="n">
        <v>1</v>
      </c>
      <c r="AE21" s="5" t="n">
        <v>13.543</v>
      </c>
      <c r="AF21" s="5" t="n">
        <v>2.952</v>
      </c>
      <c r="AG21" s="5" t="n">
        <v>0</v>
      </c>
      <c r="AH21" s="5" t="n">
        <v>13.543</v>
      </c>
      <c r="AI21" s="5" t="n">
        <v>0</v>
      </c>
      <c r="AJ21" s="5" t="n">
        <v>1</v>
      </c>
      <c r="AK21" s="5" t="n">
        <v>21.484</v>
      </c>
      <c r="AL21" s="5" t="n">
        <v>11.148</v>
      </c>
      <c r="AM21" s="5" t="n">
        <v>0</v>
      </c>
      <c r="AN21" s="5" t="n">
        <v>21.484</v>
      </c>
      <c r="AO21" s="5" t="n">
        <v>0</v>
      </c>
      <c r="AP21" s="5" t="n">
        <v>1</v>
      </c>
      <c r="AQ21" s="5" t="n">
        <v>0.72</v>
      </c>
      <c r="AR21" s="5" t="n">
        <v>0.132</v>
      </c>
      <c r="AS21" s="5" t="n">
        <v>0</v>
      </c>
      <c r="AT21" s="5" t="n">
        <v>0.72</v>
      </c>
      <c r="AU21" s="5" t="n">
        <v>0</v>
      </c>
      <c r="AV21" s="5" t="n">
        <v>1</v>
      </c>
      <c r="AW21" s="5" t="n">
        <v>0.734</v>
      </c>
      <c r="AX21" s="5" t="n">
        <v>0.132</v>
      </c>
      <c r="AY21" s="5" t="n">
        <v>0</v>
      </c>
      <c r="AZ21" s="5" t="n">
        <v>0.734</v>
      </c>
      <c r="BA21" s="5" t="n">
        <v>0</v>
      </c>
      <c r="BB21" s="5" t="n">
        <v>1</v>
      </c>
      <c r="BC21" s="5" t="n">
        <v>0.51</v>
      </c>
      <c r="BD21" s="5" t="n">
        <v>0.132</v>
      </c>
      <c r="BE21" s="5" t="n">
        <v>0</v>
      </c>
      <c r="BF21" s="5" t="n">
        <v>0.51</v>
      </c>
      <c r="BG21" s="5" t="n">
        <v>0</v>
      </c>
      <c r="BH21" s="5" t="n">
        <v>1</v>
      </c>
      <c r="BI21" s="5" t="n">
        <v>0.652</v>
      </c>
      <c r="BJ21" s="5" t="n">
        <v>0.132</v>
      </c>
      <c r="BK21" s="5" t="n">
        <v>0</v>
      </c>
      <c r="BL21" s="5" t="n">
        <v>0.652</v>
      </c>
      <c r="BM21" s="5" t="n">
        <v>0</v>
      </c>
      <c r="BN21" s="5" t="n">
        <v>1</v>
      </c>
      <c r="BO21" s="5" t="n">
        <v>0</v>
      </c>
      <c r="BP21" s="5" t="n">
        <v>0</v>
      </c>
      <c r="BQ21" s="5" t="n">
        <v>0</v>
      </c>
      <c r="BR21" s="5" t="n">
        <v>0</v>
      </c>
      <c r="BS21" s="5" t="n">
        <v>1</v>
      </c>
      <c r="BT21" s="5" t="n">
        <v>0</v>
      </c>
      <c r="BU21" s="5" t="n">
        <v>0</v>
      </c>
      <c r="BV21" s="5" t="n">
        <v>0</v>
      </c>
      <c r="BW21" s="5" t="n">
        <v>0</v>
      </c>
      <c r="BX21" s="5" t="n">
        <v>1</v>
      </c>
      <c r="BY21" s="5" t="n">
        <v>13.646</v>
      </c>
      <c r="BZ21" s="5" t="n">
        <v>0</v>
      </c>
      <c r="CA21" s="5" t="n">
        <v>13.646</v>
      </c>
      <c r="CB21" s="5" t="n">
        <v>0</v>
      </c>
      <c r="CC21" s="5" t="n">
        <v>86.38500000000001</v>
      </c>
      <c r="CD21" s="5" t="n">
        <v>7.95</v>
      </c>
      <c r="CE21" s="5" t="n">
        <v>0</v>
      </c>
      <c r="CF21" s="5" t="n">
        <v>86.38500000000001</v>
      </c>
      <c r="CG21" s="5" t="n">
        <v>0</v>
      </c>
      <c r="CH21" s="5" t="n">
        <v>1</v>
      </c>
      <c r="CI21" s="5" t="n">
        <v>0</v>
      </c>
      <c r="CJ21" s="5" t="n">
        <v>0</v>
      </c>
      <c r="CK21" s="5" t="n">
        <v>0</v>
      </c>
      <c r="CL21" s="5" t="n">
        <v>0</v>
      </c>
      <c r="CM21" s="5" t="n">
        <v>0</v>
      </c>
      <c r="CN21" s="5" t="n">
        <v>0</v>
      </c>
      <c r="CO21" s="5" t="n">
        <v>0</v>
      </c>
      <c r="CP21" s="5" t="n">
        <v>0</v>
      </c>
      <c r="CQ21" s="5" t="n">
        <v>1.387</v>
      </c>
      <c r="CR21" s="5" t="n">
        <v>0</v>
      </c>
      <c r="CS21" s="5" t="n">
        <v>5.529</v>
      </c>
      <c r="CT21" s="5" t="n">
        <v>3.509</v>
      </c>
      <c r="CU21" s="5" t="n">
        <v>10.896</v>
      </c>
    </row>
    <row r="22">
      <c r="A22" s="5" t="inlineStr">
        <is>
          <t>AND2021</t>
        </is>
      </c>
      <c r="B22" s="5" t="inlineStr">
        <is>
          <t>AND</t>
        </is>
      </c>
      <c r="C22" s="5" t="inlineStr">
        <is>
          <t>AND</t>
        </is>
      </c>
      <c r="D22" s="5" t="inlineStr">
        <is>
          <t>Andorra</t>
        </is>
      </c>
      <c r="E22" s="5" t="n">
        <v>2021</v>
      </c>
      <c r="F22" s="5" t="n">
        <v>0.045</v>
      </c>
      <c r="G22" s="5" t="n">
        <v>5.553</v>
      </c>
      <c r="H22" s="5" t="n">
        <v>1.143</v>
      </c>
      <c r="I22" s="5" t="n">
        <v>0</v>
      </c>
      <c r="J22" s="5" t="n">
        <v>5.553</v>
      </c>
      <c r="K22" s="5" t="n">
        <v>0</v>
      </c>
      <c r="L22" s="5" t="n">
        <v>1</v>
      </c>
      <c r="M22" s="5" t="n">
        <v>7.964</v>
      </c>
      <c r="N22" s="5" t="n">
        <v>3.43</v>
      </c>
      <c r="O22" s="5" t="n">
        <v>0</v>
      </c>
      <c r="P22" s="5" t="n">
        <v>7.964</v>
      </c>
      <c r="Q22" s="5" t="n">
        <v>0</v>
      </c>
      <c r="R22" s="5" t="n">
        <v>1</v>
      </c>
      <c r="S22" s="5" t="n">
        <v>11.27</v>
      </c>
      <c r="T22" s="5" t="n">
        <v>6.86</v>
      </c>
      <c r="U22" s="5" t="n">
        <v>0</v>
      </c>
      <c r="V22" s="5" t="n">
        <v>11.777</v>
      </c>
      <c r="W22" s="5" t="n">
        <v>0.045</v>
      </c>
      <c r="X22" s="5" t="n">
        <v>1</v>
      </c>
      <c r="Y22" s="5" t="n">
        <v>16.296</v>
      </c>
      <c r="Z22" s="5" t="n">
        <v>2.202</v>
      </c>
      <c r="AA22" s="5" t="n">
        <v>0</v>
      </c>
      <c r="AB22" s="5" t="n">
        <v>16.296</v>
      </c>
      <c r="AC22" s="5" t="n">
        <v>0</v>
      </c>
      <c r="AD22" s="5" t="n">
        <v>1</v>
      </c>
      <c r="AE22" s="5" t="n">
        <v>17.439</v>
      </c>
      <c r="AF22" s="5" t="n">
        <v>4.078</v>
      </c>
      <c r="AG22" s="5" t="n">
        <v>0</v>
      </c>
      <c r="AH22" s="5" t="n">
        <v>17.439</v>
      </c>
      <c r="AI22" s="5" t="n">
        <v>0</v>
      </c>
      <c r="AJ22" s="5" t="n">
        <v>1</v>
      </c>
      <c r="AK22" s="5" t="n">
        <v>24.299</v>
      </c>
      <c r="AL22" s="5" t="n">
        <v>12.942</v>
      </c>
      <c r="AM22" s="5" t="n">
        <v>0</v>
      </c>
      <c r="AN22" s="5" t="n">
        <v>25.393</v>
      </c>
      <c r="AO22" s="5" t="n">
        <v>0.045</v>
      </c>
      <c r="AP22" s="5" t="n">
        <v>1</v>
      </c>
      <c r="AQ22" s="5" t="n">
        <v>0.619</v>
      </c>
      <c r="AR22" s="5" t="n">
        <v>0.114</v>
      </c>
      <c r="AS22" s="5" t="n">
        <v>0</v>
      </c>
      <c r="AT22" s="5" t="n">
        <v>0.647</v>
      </c>
      <c r="AU22" s="5" t="n">
        <v>0.045</v>
      </c>
      <c r="AV22" s="5" t="n">
        <v>1</v>
      </c>
      <c r="AW22" s="5" t="n">
        <v>0.599</v>
      </c>
      <c r="AX22" s="5" t="n">
        <v>0.114</v>
      </c>
      <c r="AY22" s="5" t="n">
        <v>0</v>
      </c>
      <c r="AZ22" s="5" t="n">
        <v>0.626</v>
      </c>
      <c r="BA22" s="5" t="n">
        <v>0.045</v>
      </c>
      <c r="BB22" s="5" t="n">
        <v>1</v>
      </c>
      <c r="BC22" s="5" t="n">
        <v>0.439</v>
      </c>
      <c r="BD22" s="5" t="n">
        <v>0.114</v>
      </c>
      <c r="BE22" s="5" t="n">
        <v>0</v>
      </c>
      <c r="BF22" s="5" t="n">
        <v>0.459</v>
      </c>
      <c r="BG22" s="5" t="n">
        <v>0.045</v>
      </c>
      <c r="BH22" s="5" t="n">
        <v>1</v>
      </c>
      <c r="BI22" s="5" t="n">
        <v>0.505</v>
      </c>
      <c r="BJ22" s="5" t="n">
        <v>0.114</v>
      </c>
      <c r="BK22" s="5" t="n">
        <v>0</v>
      </c>
      <c r="BL22" s="5" t="n">
        <v>0.527</v>
      </c>
      <c r="BM22" s="5" t="n">
        <v>0.045</v>
      </c>
      <c r="BN22" s="5" t="n">
        <v>1</v>
      </c>
      <c r="BO22" s="5" t="n">
        <v>0</v>
      </c>
      <c r="BP22" s="5" t="n">
        <v>0</v>
      </c>
      <c r="BQ22" s="5" t="n">
        <v>0</v>
      </c>
      <c r="BR22" s="5" t="n">
        <v>0</v>
      </c>
      <c r="BS22" s="5" t="n">
        <v>1</v>
      </c>
      <c r="BT22" s="5" t="n">
        <v>0</v>
      </c>
      <c r="BU22" s="5" t="n">
        <v>0</v>
      </c>
      <c r="BV22" s="5" t="n">
        <v>0</v>
      </c>
      <c r="BW22" s="5" t="n">
        <v>0.045</v>
      </c>
      <c r="BX22" s="5" t="n">
        <v>1</v>
      </c>
      <c r="BY22" s="5" t="n">
        <v>11.787</v>
      </c>
      <c r="BZ22" s="5" t="n">
        <v>0</v>
      </c>
      <c r="CA22" s="5" t="n">
        <v>11.787</v>
      </c>
      <c r="CB22" s="5" t="n">
        <v>0</v>
      </c>
      <c r="CC22" s="5" t="n">
        <v>78.125</v>
      </c>
      <c r="CD22" s="5" t="n">
        <v>7.95</v>
      </c>
      <c r="CE22" s="5" t="n">
        <v>0</v>
      </c>
      <c r="CF22" s="5" t="n">
        <v>81.64100000000001</v>
      </c>
      <c r="CG22" s="5" t="n">
        <v>0.045</v>
      </c>
      <c r="CH22" s="5" t="n">
        <v>1</v>
      </c>
      <c r="CI22" s="5" t="n">
        <v>0</v>
      </c>
      <c r="CJ22" s="5" t="n">
        <v>0</v>
      </c>
      <c r="CK22" s="5" t="n">
        <v>0</v>
      </c>
      <c r="CL22" s="5" t="n">
        <v>0</v>
      </c>
      <c r="CM22" s="5" t="n">
        <v>0</v>
      </c>
      <c r="CN22" s="5" t="n">
        <v>0</v>
      </c>
      <c r="CO22" s="5" t="n">
        <v>0</v>
      </c>
      <c r="CP22" s="5" t="n">
        <v>0</v>
      </c>
      <c r="CQ22" s="5" t="n">
        <v>1.198</v>
      </c>
      <c r="CR22" s="5" t="n">
        <v>0</v>
      </c>
      <c r="CS22" s="5" t="n">
        <v>4.776</v>
      </c>
      <c r="CT22" s="5" t="n">
        <v>4.41</v>
      </c>
      <c r="CU22" s="5" t="n">
        <v>15.162</v>
      </c>
    </row>
    <row r="23">
      <c r="A23" s="5" t="inlineStr">
        <is>
          <t>AND2022</t>
        </is>
      </c>
      <c r="B23" s="5" t="inlineStr">
        <is>
          <t>AND</t>
        </is>
      </c>
      <c r="C23" s="5" t="inlineStr">
        <is>
          <t>AND</t>
        </is>
      </c>
      <c r="D23" s="5" t="inlineStr">
        <is>
          <t>Andorra</t>
        </is>
      </c>
      <c r="E23" s="5" t="n">
        <v>2022</v>
      </c>
      <c r="F23" s="5" t="n">
        <v>0.045</v>
      </c>
      <c r="G23" s="5" t="n">
        <v>7.077</v>
      </c>
      <c r="H23" s="5" t="n">
        <v>1.235</v>
      </c>
      <c r="I23" s="5" t="n">
        <v>0</v>
      </c>
      <c r="J23" s="5" t="n">
        <v>7.077</v>
      </c>
      <c r="K23" s="5" t="n">
        <v>0</v>
      </c>
      <c r="L23" s="5" t="n">
        <v>1</v>
      </c>
      <c r="M23" s="5" t="n">
        <v>9.782999999999999</v>
      </c>
      <c r="N23" s="5" t="n">
        <v>3.704</v>
      </c>
      <c r="O23" s="5" t="n">
        <v>0</v>
      </c>
      <c r="P23" s="5" t="n">
        <v>9.782999999999999</v>
      </c>
      <c r="Q23" s="5" t="n">
        <v>0</v>
      </c>
      <c r="R23" s="5" t="n">
        <v>1</v>
      </c>
      <c r="S23" s="5" t="n">
        <v>13.25</v>
      </c>
      <c r="T23" s="5" t="n">
        <v>7.408</v>
      </c>
      <c r="U23" s="5" t="n">
        <v>0.044</v>
      </c>
      <c r="V23" s="5" t="n">
        <v>13.847</v>
      </c>
      <c r="W23" s="5" t="n">
        <v>0.045</v>
      </c>
      <c r="X23" s="5" t="n">
        <v>1</v>
      </c>
      <c r="Y23" s="5" t="n">
        <v>32.537</v>
      </c>
      <c r="Z23" s="5" t="n">
        <v>4.398</v>
      </c>
      <c r="AA23" s="5" t="n">
        <v>0</v>
      </c>
      <c r="AB23" s="5" t="n">
        <v>32.537</v>
      </c>
      <c r="AC23" s="5" t="n">
        <v>0</v>
      </c>
      <c r="AD23" s="5" t="n">
        <v>1</v>
      </c>
      <c r="AE23" s="5" t="n">
        <v>33.772</v>
      </c>
      <c r="AF23" s="5" t="n">
        <v>7.897</v>
      </c>
      <c r="AG23" s="5" t="n">
        <v>0</v>
      </c>
      <c r="AH23" s="5" t="n">
        <v>33.772</v>
      </c>
      <c r="AI23" s="5" t="n">
        <v>0</v>
      </c>
      <c r="AJ23" s="5" t="n">
        <v>1</v>
      </c>
      <c r="AK23" s="5" t="n">
        <v>41.18</v>
      </c>
      <c r="AL23" s="5" t="n">
        <v>21.932</v>
      </c>
      <c r="AM23" s="5" t="n">
        <v>0.137</v>
      </c>
      <c r="AN23" s="5" t="n">
        <v>43.033</v>
      </c>
      <c r="AO23" s="5" t="n">
        <v>0.045</v>
      </c>
      <c r="AP23" s="5" t="n">
        <v>1</v>
      </c>
      <c r="AQ23" s="5" t="n">
        <v>0.861</v>
      </c>
      <c r="AR23" s="5" t="n">
        <v>0.123</v>
      </c>
      <c r="AS23" s="5" t="n">
        <v>0.003</v>
      </c>
      <c r="AT23" s="5" t="n">
        <v>0.9</v>
      </c>
      <c r="AU23" s="5" t="n">
        <v>0.045</v>
      </c>
      <c r="AV23" s="5" t="n">
        <v>1</v>
      </c>
      <c r="AW23" s="5" t="n">
        <v>0.986</v>
      </c>
      <c r="AX23" s="5" t="n">
        <v>0.123</v>
      </c>
      <c r="AY23" s="5" t="n">
        <v>0.003</v>
      </c>
      <c r="AZ23" s="5" t="n">
        <v>1.031</v>
      </c>
      <c r="BA23" s="5" t="n">
        <v>0.045</v>
      </c>
      <c r="BB23" s="5" t="n">
        <v>1</v>
      </c>
      <c r="BC23" s="5" t="n">
        <v>0.598</v>
      </c>
      <c r="BD23" s="5" t="n">
        <v>0.123</v>
      </c>
      <c r="BE23" s="5" t="n">
        <v>0.002</v>
      </c>
      <c r="BF23" s="5" t="n">
        <v>0.625</v>
      </c>
      <c r="BG23" s="5" t="n">
        <v>0.045</v>
      </c>
      <c r="BH23" s="5" t="n">
        <v>1</v>
      </c>
      <c r="BI23" s="5" t="n">
        <v>0.612</v>
      </c>
      <c r="BJ23" s="5" t="n">
        <v>0.123</v>
      </c>
      <c r="BK23" s="5" t="n">
        <v>0.002</v>
      </c>
      <c r="BL23" s="5" t="n">
        <v>0.64</v>
      </c>
      <c r="BM23" s="5" t="n">
        <v>0.045</v>
      </c>
      <c r="BN23" s="5" t="n">
        <v>1</v>
      </c>
      <c r="BO23" s="5" t="n">
        <v>0</v>
      </c>
      <c r="BP23" s="5" t="n">
        <v>0</v>
      </c>
      <c r="BQ23" s="5" t="n">
        <v>0</v>
      </c>
      <c r="BR23" s="5" t="n">
        <v>0</v>
      </c>
      <c r="BS23" s="5" t="n">
        <v>1</v>
      </c>
      <c r="BT23" s="5" t="n">
        <v>0</v>
      </c>
      <c r="BU23" s="5" t="n">
        <v>0</v>
      </c>
      <c r="BV23" s="5" t="n">
        <v>0</v>
      </c>
      <c r="BW23" s="5" t="n">
        <v>0.045</v>
      </c>
      <c r="BX23" s="5" t="n">
        <v>1</v>
      </c>
      <c r="BY23" s="5" t="n">
        <v>12.729</v>
      </c>
      <c r="BZ23" s="5" t="n">
        <v>0</v>
      </c>
      <c r="CA23" s="5" t="n">
        <v>12.729</v>
      </c>
      <c r="CB23" s="5" t="n">
        <v>0</v>
      </c>
      <c r="CC23" s="5" t="n">
        <v>97.90000000000001</v>
      </c>
      <c r="CD23" s="5" t="n">
        <v>7.95</v>
      </c>
      <c r="CE23" s="5" t="n">
        <v>0.326</v>
      </c>
      <c r="CF23" s="5" t="n">
        <v>102.306</v>
      </c>
      <c r="CG23" s="5" t="n">
        <v>0.045</v>
      </c>
      <c r="CH23" s="5" t="n">
        <v>1</v>
      </c>
      <c r="CI23" s="5" t="n">
        <v>0</v>
      </c>
      <c r="CJ23" s="5" t="n">
        <v>0</v>
      </c>
      <c r="CK23" s="5" t="n">
        <v>0</v>
      </c>
      <c r="CL23" s="5" t="n">
        <v>0</v>
      </c>
      <c r="CM23" s="5" t="n">
        <v>0</v>
      </c>
      <c r="CN23" s="5" t="n">
        <v>0</v>
      </c>
      <c r="CO23" s="5" t="n">
        <v>0</v>
      </c>
      <c r="CP23" s="5" t="n">
        <v>0</v>
      </c>
      <c r="CQ23" s="5" t="n">
        <v>1.294</v>
      </c>
      <c r="CR23" s="5" t="n">
        <v>0</v>
      </c>
      <c r="CS23" s="5" t="n">
        <v>5.158</v>
      </c>
      <c r="CT23" s="5" t="n">
        <v>5.842</v>
      </c>
      <c r="CU23" s="5" t="n">
        <v>31.326</v>
      </c>
    </row>
    <row r="24">
      <c r="A24" s="5" t="inlineStr">
        <is>
          <t>AND2023</t>
        </is>
      </c>
      <c r="B24" s="5" t="inlineStr">
        <is>
          <t>AND</t>
        </is>
      </c>
      <c r="C24" s="5" t="inlineStr">
        <is>
          <t>AND</t>
        </is>
      </c>
      <c r="D24" s="5" t="inlineStr">
        <is>
          <t>Andorra</t>
        </is>
      </c>
      <c r="E24" s="5" t="n">
        <v>2023</v>
      </c>
      <c r="F24" s="5" t="n">
        <v>0.045</v>
      </c>
      <c r="G24" s="5" t="n">
        <v>4.752</v>
      </c>
      <c r="H24" s="5" t="n">
        <v>1.286</v>
      </c>
      <c r="I24" s="5" t="n">
        <v>0</v>
      </c>
      <c r="J24" s="5" t="n">
        <v>4.752</v>
      </c>
      <c r="K24" s="5" t="n">
        <v>0</v>
      </c>
      <c r="L24" s="5" t="n">
        <v>1</v>
      </c>
      <c r="M24" s="5" t="n">
        <v>7.886</v>
      </c>
      <c r="N24" s="5" t="n">
        <v>3.857</v>
      </c>
      <c r="O24" s="5" t="n">
        <v>0</v>
      </c>
      <c r="P24" s="5" t="n">
        <v>7.886</v>
      </c>
      <c r="Q24" s="5" t="n">
        <v>0</v>
      </c>
      <c r="R24" s="5" t="n">
        <v>1</v>
      </c>
      <c r="S24" s="5" t="n">
        <v>11.18</v>
      </c>
      <c r="T24" s="5" t="n">
        <v>7.714</v>
      </c>
      <c r="U24" s="5" t="n">
        <v>0.056</v>
      </c>
      <c r="V24" s="5" t="n">
        <v>11.683</v>
      </c>
      <c r="W24" s="5" t="n">
        <v>0.045</v>
      </c>
      <c r="X24" s="5" t="n">
        <v>1</v>
      </c>
      <c r="Y24" s="5" t="n">
        <v>12.903</v>
      </c>
      <c r="Z24" s="5" t="n">
        <v>1.744</v>
      </c>
      <c r="AA24" s="5" t="n">
        <v>0</v>
      </c>
      <c r="AB24" s="5" t="n">
        <v>12.903</v>
      </c>
      <c r="AC24" s="5" t="n">
        <v>0</v>
      </c>
      <c r="AD24" s="5" t="n">
        <v>1</v>
      </c>
      <c r="AE24" s="5" t="n">
        <v>14.188</v>
      </c>
      <c r="AF24" s="5" t="n">
        <v>3.318</v>
      </c>
      <c r="AG24" s="5" t="n">
        <v>0</v>
      </c>
      <c r="AH24" s="5" t="n">
        <v>14.188</v>
      </c>
      <c r="AI24" s="5" t="n">
        <v>0</v>
      </c>
      <c r="AJ24" s="5" t="n">
        <v>1</v>
      </c>
      <c r="AK24" s="5" t="n">
        <v>21.902</v>
      </c>
      <c r="AL24" s="5" t="n">
        <v>11.665</v>
      </c>
      <c r="AM24" s="5" t="n">
        <v>0.109</v>
      </c>
      <c r="AN24" s="5" t="n">
        <v>22.888</v>
      </c>
      <c r="AO24" s="5" t="n">
        <v>0.045</v>
      </c>
      <c r="AP24" s="5" t="n">
        <v>1</v>
      </c>
      <c r="AQ24" s="5" t="n">
        <v>0.76</v>
      </c>
      <c r="AR24" s="5" t="n">
        <v>0.129</v>
      </c>
      <c r="AS24" s="5" t="n">
        <v>0.004</v>
      </c>
      <c r="AT24" s="5" t="n">
        <v>0.795</v>
      </c>
      <c r="AU24" s="5" t="n">
        <v>0.045</v>
      </c>
      <c r="AV24" s="5" t="n">
        <v>1</v>
      </c>
      <c r="AW24" s="5" t="n">
        <v>0.8110000000000001</v>
      </c>
      <c r="AX24" s="5" t="n">
        <v>0.129</v>
      </c>
      <c r="AY24" s="5" t="n">
        <v>0.004</v>
      </c>
      <c r="AZ24" s="5" t="n">
        <v>0.848</v>
      </c>
      <c r="BA24" s="5" t="n">
        <v>0.045</v>
      </c>
      <c r="BB24" s="5" t="n">
        <v>1</v>
      </c>
      <c r="BC24" s="5" t="n">
        <v>0.535</v>
      </c>
      <c r="BD24" s="5" t="n">
        <v>0.129</v>
      </c>
      <c r="BE24" s="5" t="n">
        <v>0.003</v>
      </c>
      <c r="BF24" s="5" t="n">
        <v>0.5590000000000001</v>
      </c>
      <c r="BG24" s="5" t="n">
        <v>0.045</v>
      </c>
      <c r="BH24" s="5" t="n">
        <v>1</v>
      </c>
      <c r="BI24" s="5" t="n">
        <v>0.579</v>
      </c>
      <c r="BJ24" s="5" t="n">
        <v>0.129</v>
      </c>
      <c r="BK24" s="5" t="n">
        <v>0.003</v>
      </c>
      <c r="BL24" s="5" t="n">
        <v>0.605</v>
      </c>
      <c r="BM24" s="5" t="n">
        <v>0.045</v>
      </c>
      <c r="BN24" s="5" t="n">
        <v>1</v>
      </c>
      <c r="BO24" s="5" t="n">
        <v>0</v>
      </c>
      <c r="BP24" s="5" t="n">
        <v>0</v>
      </c>
      <c r="BQ24" s="5" t="n">
        <v>0</v>
      </c>
      <c r="BR24" s="5" t="n">
        <v>0</v>
      </c>
      <c r="BS24" s="5" t="n">
        <v>1</v>
      </c>
      <c r="BT24" s="5" t="n">
        <v>0</v>
      </c>
      <c r="BU24" s="5" t="n">
        <v>0</v>
      </c>
      <c r="BV24" s="5" t="n">
        <v>0</v>
      </c>
      <c r="BW24" s="5" t="n">
        <v>0.045</v>
      </c>
      <c r="BX24" s="5" t="n">
        <v>1</v>
      </c>
      <c r="BY24" s="5" t="n">
        <v>13.254</v>
      </c>
      <c r="BZ24" s="5" t="n">
        <v>0</v>
      </c>
      <c r="CA24" s="5" t="n">
        <v>13.254</v>
      </c>
      <c r="CB24" s="5" t="n">
        <v>0</v>
      </c>
      <c r="CC24" s="5" t="n">
        <v>83.248</v>
      </c>
      <c r="CD24" s="5" t="n">
        <v>7.95</v>
      </c>
      <c r="CE24" s="5" t="n">
        <v>0.415</v>
      </c>
      <c r="CF24" s="5" t="n">
        <v>86.994</v>
      </c>
      <c r="CG24" s="5" t="n">
        <v>0.045</v>
      </c>
      <c r="CH24" s="5" t="n">
        <v>1</v>
      </c>
      <c r="CI24" s="5" t="n">
        <v>0</v>
      </c>
      <c r="CJ24" s="5" t="n">
        <v>0</v>
      </c>
      <c r="CK24" s="5" t="n">
        <v>0</v>
      </c>
      <c r="CL24" s="5" t="n">
        <v>0</v>
      </c>
      <c r="CM24" s="5" t="n">
        <v>0</v>
      </c>
      <c r="CN24" s="5" t="n">
        <v>0</v>
      </c>
      <c r="CO24" s="5" t="n">
        <v>0</v>
      </c>
      <c r="CP24" s="5" t="n">
        <v>0</v>
      </c>
      <c r="CQ24" s="5" t="n">
        <v>1.348</v>
      </c>
      <c r="CR24" s="5" t="n">
        <v>0</v>
      </c>
      <c r="CS24" s="5" t="n">
        <v>5.37</v>
      </c>
      <c r="CT24" s="5" t="n">
        <v>3.466</v>
      </c>
      <c r="CU24" s="5" t="n">
        <v>11.622</v>
      </c>
    </row>
    <row r="25">
      <c r="A25" s="5" t="inlineStr">
        <is>
          <t>AND2024</t>
        </is>
      </c>
      <c r="B25" s="5" t="inlineStr">
        <is>
          <t>AND</t>
        </is>
      </c>
      <c r="C25" s="5" t="inlineStr">
        <is>
          <t>AND</t>
        </is>
      </c>
      <c r="D25" s="5" t="inlineStr">
        <is>
          <t>Andorra</t>
        </is>
      </c>
      <c r="E25" s="5" t="n">
        <v>2024</v>
      </c>
      <c r="F25" s="5" t="n">
        <v>0.045</v>
      </c>
      <c r="G25" s="5" t="n">
        <v>4.351</v>
      </c>
      <c r="H25" s="5" t="n">
        <v>1.324</v>
      </c>
      <c r="I25" s="5" t="n">
        <v>0</v>
      </c>
      <c r="J25" s="5" t="n">
        <v>4.351</v>
      </c>
      <c r="K25" s="5" t="n">
        <v>0</v>
      </c>
      <c r="L25" s="5" t="n">
        <v>1</v>
      </c>
      <c r="M25" s="5" t="n">
        <v>7.124</v>
      </c>
      <c r="N25" s="5" t="n">
        <v>3.971</v>
      </c>
      <c r="O25" s="5" t="n">
        <v>0</v>
      </c>
      <c r="P25" s="5" t="n">
        <v>7.124</v>
      </c>
      <c r="Q25" s="5" t="n">
        <v>0</v>
      </c>
      <c r="R25" s="5" t="n">
        <v>1</v>
      </c>
      <c r="S25" s="5" t="n">
        <v>10.969</v>
      </c>
      <c r="T25" s="5" t="n">
        <v>7.942</v>
      </c>
      <c r="U25" s="5" t="n">
        <v>0.067</v>
      </c>
      <c r="V25" s="5" t="n">
        <v>11.462</v>
      </c>
      <c r="W25" s="5" t="n">
        <v>0.045</v>
      </c>
      <c r="X25" s="5" t="n">
        <v>1</v>
      </c>
      <c r="Y25" s="5" t="n">
        <v>11.488</v>
      </c>
      <c r="Z25" s="5" t="n">
        <v>1.553</v>
      </c>
      <c r="AA25" s="5" t="n">
        <v>0</v>
      </c>
      <c r="AB25" s="5" t="n">
        <v>11.488</v>
      </c>
      <c r="AC25" s="5" t="n">
        <v>0</v>
      </c>
      <c r="AD25" s="5" t="n">
        <v>1</v>
      </c>
      <c r="AE25" s="5" t="n">
        <v>12.811</v>
      </c>
      <c r="AF25" s="5" t="n">
        <v>2.996</v>
      </c>
      <c r="AG25" s="5" t="n">
        <v>0</v>
      </c>
      <c r="AH25" s="5" t="n">
        <v>12.811</v>
      </c>
      <c r="AI25" s="5" t="n">
        <v>0</v>
      </c>
      <c r="AJ25" s="5" t="n">
        <v>1</v>
      </c>
      <c r="AK25" s="5" t="n">
        <v>20.753</v>
      </c>
      <c r="AL25" s="5" t="n">
        <v>11.053</v>
      </c>
      <c r="AM25" s="5" t="n">
        <v>0.127</v>
      </c>
      <c r="AN25" s="5" t="n">
        <v>21.687</v>
      </c>
      <c r="AO25" s="5" t="n">
        <v>0.045</v>
      </c>
      <c r="AP25" s="5" t="n">
        <v>1</v>
      </c>
      <c r="AQ25" s="5" t="n">
        <v>0.724</v>
      </c>
      <c r="AR25" s="5" t="n">
        <v>0.132</v>
      </c>
      <c r="AS25" s="5" t="n">
        <v>0.004</v>
      </c>
      <c r="AT25" s="5" t="n">
        <v>0.757</v>
      </c>
      <c r="AU25" s="5" t="n">
        <v>0.045</v>
      </c>
      <c r="AV25" s="5" t="n">
        <v>1</v>
      </c>
      <c r="AW25" s="5" t="n">
        <v>0.75</v>
      </c>
      <c r="AX25" s="5" t="n">
        <v>0.132</v>
      </c>
      <c r="AY25" s="5" t="n">
        <v>0.005</v>
      </c>
      <c r="AZ25" s="5" t="n">
        <v>0.784</v>
      </c>
      <c r="BA25" s="5" t="n">
        <v>0.045</v>
      </c>
      <c r="BB25" s="5" t="n">
        <v>1</v>
      </c>
      <c r="BC25" s="5" t="n">
        <v>0.513</v>
      </c>
      <c r="BD25" s="5" t="n">
        <v>0.132</v>
      </c>
      <c r="BE25" s="5" t="n">
        <v>0.003</v>
      </c>
      <c r="BF25" s="5" t="n">
        <v>0.536</v>
      </c>
      <c r="BG25" s="5" t="n">
        <v>0.045</v>
      </c>
      <c r="BH25" s="5" t="n">
        <v>1</v>
      </c>
      <c r="BI25" s="5" t="n">
        <v>0.591</v>
      </c>
      <c r="BJ25" s="5" t="n">
        <v>0.132</v>
      </c>
      <c r="BK25" s="5" t="n">
        <v>0.004</v>
      </c>
      <c r="BL25" s="5" t="n">
        <v>0.618</v>
      </c>
      <c r="BM25" s="5" t="n">
        <v>0.045</v>
      </c>
      <c r="BN25" s="5" t="n">
        <v>1</v>
      </c>
      <c r="BO25" s="5" t="n">
        <v>0</v>
      </c>
      <c r="BP25" s="5" t="n">
        <v>0</v>
      </c>
      <c r="BQ25" s="5" t="n">
        <v>0</v>
      </c>
      <c r="BR25" s="5" t="n">
        <v>0</v>
      </c>
      <c r="BS25" s="5" t="n">
        <v>1</v>
      </c>
      <c r="BT25" s="5" t="n">
        <v>0</v>
      </c>
      <c r="BU25" s="5" t="n">
        <v>0</v>
      </c>
      <c r="BV25" s="5" t="n">
        <v>0</v>
      </c>
      <c r="BW25" s="5" t="n">
        <v>0.045</v>
      </c>
      <c r="BX25" s="5" t="n">
        <v>1</v>
      </c>
      <c r="BY25" s="5" t="n">
        <v>13.646</v>
      </c>
      <c r="BZ25" s="5" t="n">
        <v>0</v>
      </c>
      <c r="CA25" s="5" t="n">
        <v>13.646</v>
      </c>
      <c r="CB25" s="5" t="n">
        <v>0</v>
      </c>
      <c r="CC25" s="5" t="n">
        <v>82.58799999999999</v>
      </c>
      <c r="CD25" s="5" t="n">
        <v>7.95</v>
      </c>
      <c r="CE25" s="5" t="n">
        <v>0.506</v>
      </c>
      <c r="CF25" s="5" t="n">
        <v>86.304</v>
      </c>
      <c r="CG25" s="5" t="n">
        <v>0.045</v>
      </c>
      <c r="CH25" s="5" t="n">
        <v>1</v>
      </c>
      <c r="CI25" s="5" t="n">
        <v>0</v>
      </c>
      <c r="CJ25" s="5" t="n">
        <v>0</v>
      </c>
      <c r="CK25" s="5" t="n">
        <v>0</v>
      </c>
      <c r="CL25" s="5" t="n">
        <v>0</v>
      </c>
      <c r="CM25" s="5" t="n">
        <v>0</v>
      </c>
      <c r="CN25" s="5" t="n">
        <v>0</v>
      </c>
      <c r="CO25" s="5" t="n">
        <v>0</v>
      </c>
      <c r="CP25" s="5" t="n">
        <v>0</v>
      </c>
      <c r="CQ25" s="5" t="n">
        <v>1.387</v>
      </c>
      <c r="CR25" s="5" t="n">
        <v>0</v>
      </c>
      <c r="CS25" s="5" t="n">
        <v>5.529</v>
      </c>
      <c r="CT25" s="5" t="n">
        <v>3.027</v>
      </c>
      <c r="CU25" s="5" t="n">
        <v>10.168</v>
      </c>
    </row>
    <row r="26">
      <c r="A26" s="5" t="inlineStr">
        <is>
          <t>AGO2021</t>
        </is>
      </c>
      <c r="B26" s="5" t="inlineStr">
        <is>
          <t>AGO</t>
        </is>
      </c>
      <c r="C26" s="5" t="inlineStr">
        <is>
          <t>AGO</t>
        </is>
      </c>
      <c r="D26" s="5" t="inlineStr">
        <is>
          <t>Angola</t>
        </is>
      </c>
      <c r="E26" s="5" t="n">
        <v>2021</v>
      </c>
      <c r="F26" s="5" t="n">
        <v>0.14</v>
      </c>
      <c r="G26" s="5" t="n">
        <v>5.897</v>
      </c>
      <c r="H26" s="5" t="n">
        <v>1.143</v>
      </c>
      <c r="I26" s="5" t="n">
        <v>0.095</v>
      </c>
      <c r="J26" s="5" t="n">
        <v>5.992</v>
      </c>
      <c r="K26" s="5" t="n">
        <v>0</v>
      </c>
      <c r="L26" s="5" t="n">
        <v>1</v>
      </c>
      <c r="M26" s="5" t="n">
        <v>7.964</v>
      </c>
      <c r="N26" s="5" t="n">
        <v>3.43</v>
      </c>
      <c r="O26" s="5" t="n">
        <v>0.091</v>
      </c>
      <c r="P26" s="5" t="n">
        <v>8.055</v>
      </c>
      <c r="Q26" s="5" t="n">
        <v>0</v>
      </c>
      <c r="R26" s="5" t="n">
        <v>1</v>
      </c>
      <c r="S26" s="5" t="n">
        <v>11.613</v>
      </c>
      <c r="T26" s="5" t="n">
        <v>6.86</v>
      </c>
      <c r="U26" s="5" t="n">
        <v>0.095</v>
      </c>
      <c r="V26" s="5" t="n">
        <v>13.348</v>
      </c>
      <c r="W26" s="5" t="n">
        <v>0.14</v>
      </c>
      <c r="X26" s="5" t="n">
        <v>1</v>
      </c>
      <c r="Y26" s="5" t="n">
        <v>5.213</v>
      </c>
      <c r="Z26" s="5" t="n">
        <v>0.572</v>
      </c>
      <c r="AA26" s="5" t="n">
        <v>0</v>
      </c>
      <c r="AB26" s="5" t="n">
        <v>5.213</v>
      </c>
      <c r="AC26" s="5" t="n">
        <v>0</v>
      </c>
      <c r="AD26" s="5" t="n">
        <v>1</v>
      </c>
      <c r="AE26" s="5" t="n">
        <v>5.784</v>
      </c>
      <c r="AF26" s="5" t="n">
        <v>1.125</v>
      </c>
      <c r="AG26" s="5" t="n">
        <v>0</v>
      </c>
      <c r="AH26" s="5" t="n">
        <v>5.784</v>
      </c>
      <c r="AI26" s="5" t="n">
        <v>0</v>
      </c>
      <c r="AJ26" s="5" t="n">
        <v>1</v>
      </c>
      <c r="AK26" s="5" t="n">
        <v>9.214</v>
      </c>
      <c r="AL26" s="5" t="n">
        <v>4.347</v>
      </c>
      <c r="AM26" s="5" t="n">
        <v>0</v>
      </c>
      <c r="AN26" s="5" t="n">
        <v>10.504</v>
      </c>
      <c r="AO26" s="5" t="n">
        <v>0.14</v>
      </c>
      <c r="AP26" s="5" t="n">
        <v>1</v>
      </c>
      <c r="AQ26" s="5" t="n">
        <v>0.619</v>
      </c>
      <c r="AR26" s="5" t="n">
        <v>0.114</v>
      </c>
      <c r="AS26" s="5" t="n">
        <v>-0.395</v>
      </c>
      <c r="AT26" s="5" t="n">
        <v>0.256</v>
      </c>
      <c r="AU26" s="5" t="n">
        <v>0</v>
      </c>
      <c r="AV26" s="5" t="n">
        <v>0</v>
      </c>
      <c r="AW26" s="5" t="n">
        <v>0.599</v>
      </c>
      <c r="AX26" s="5" t="n">
        <v>0.114</v>
      </c>
      <c r="AY26" s="5" t="n">
        <v>-0.41</v>
      </c>
      <c r="AZ26" s="5" t="n">
        <v>0.216</v>
      </c>
      <c r="BA26" s="5" t="n">
        <v>0</v>
      </c>
      <c r="BB26" s="5" t="n">
        <v>0</v>
      </c>
      <c r="BC26" s="5" t="n">
        <v>0.439</v>
      </c>
      <c r="BD26" s="5" t="n">
        <v>0.114</v>
      </c>
      <c r="BE26" s="5" t="n">
        <v>-0.267</v>
      </c>
      <c r="BF26" s="5" t="n">
        <v>0.196</v>
      </c>
      <c r="BG26" s="5" t="n">
        <v>0</v>
      </c>
      <c r="BH26" s="5" t="n">
        <v>0</v>
      </c>
      <c r="BI26" s="5" t="n">
        <v>0.505</v>
      </c>
      <c r="BJ26" s="5" t="n">
        <v>0.114</v>
      </c>
      <c r="BK26" s="5" t="n">
        <v>-0.408</v>
      </c>
      <c r="BL26" s="5" t="n">
        <v>0.111</v>
      </c>
      <c r="BM26" s="5" t="n">
        <v>0</v>
      </c>
      <c r="BN26" s="5" t="n">
        <v>0</v>
      </c>
      <c r="BO26" s="5" t="n">
        <v>0</v>
      </c>
      <c r="BP26" s="5" t="n">
        <v>-0.1</v>
      </c>
      <c r="BQ26" s="5" t="n">
        <v>0.012</v>
      </c>
      <c r="BR26" s="5" t="n">
        <v>0</v>
      </c>
      <c r="BS26" s="5" t="n">
        <v>1</v>
      </c>
      <c r="BT26" s="5" t="n">
        <v>0</v>
      </c>
      <c r="BU26" s="5" t="n">
        <v>-0.1</v>
      </c>
      <c r="BV26" s="5" t="n">
        <v>0.017</v>
      </c>
      <c r="BW26" s="5" t="n">
        <v>0</v>
      </c>
      <c r="BX26" s="5" t="n">
        <v>1</v>
      </c>
      <c r="BY26" s="5" t="n">
        <v>11.787</v>
      </c>
      <c r="BZ26" s="5" t="n">
        <v>0</v>
      </c>
      <c r="CA26" s="5" t="n">
        <v>11.787</v>
      </c>
      <c r="CB26" s="5" t="n">
        <v>0</v>
      </c>
      <c r="CC26" s="5" t="n">
        <v>78.125</v>
      </c>
      <c r="CD26" s="5" t="n">
        <v>7.95</v>
      </c>
      <c r="CE26" s="5" t="n">
        <v>0</v>
      </c>
      <c r="CF26" s="5" t="n">
        <v>89.063</v>
      </c>
      <c r="CG26" s="5" t="n">
        <v>0.14</v>
      </c>
      <c r="CH26" s="5" t="n">
        <v>1</v>
      </c>
      <c r="CI26" s="5" t="n">
        <v>0</v>
      </c>
      <c r="CJ26" s="5" t="n">
        <v>0</v>
      </c>
      <c r="CK26" s="5" t="n">
        <v>0</v>
      </c>
      <c r="CL26" s="5" t="n">
        <v>0</v>
      </c>
      <c r="CM26" s="5" t="n">
        <v>0</v>
      </c>
      <c r="CN26" s="5" t="n">
        <v>0</v>
      </c>
      <c r="CO26" s="5" t="n">
        <v>0</v>
      </c>
      <c r="CP26" s="5" t="n">
        <v>0</v>
      </c>
      <c r="CQ26" s="5" t="n">
        <v>1.198</v>
      </c>
      <c r="CR26" s="5" t="n">
        <v>1</v>
      </c>
      <c r="CS26" s="5" t="n">
        <v>4.641</v>
      </c>
      <c r="CT26" s="5" t="n">
        <v>4.753</v>
      </c>
      <c r="CU26" s="5" t="n">
        <v>14.129</v>
      </c>
    </row>
    <row r="27">
      <c r="A27" s="5" t="inlineStr">
        <is>
          <t>AGO2022</t>
        </is>
      </c>
      <c r="B27" s="5" t="inlineStr">
        <is>
          <t>AGO</t>
        </is>
      </c>
      <c r="C27" s="5" t="inlineStr">
        <is>
          <t>AGO</t>
        </is>
      </c>
      <c r="D27" s="5" t="inlineStr">
        <is>
          <t>Angola</t>
        </is>
      </c>
      <c r="E27" s="5" t="n">
        <v>2022</v>
      </c>
      <c r="F27" s="5" t="n">
        <v>0.14</v>
      </c>
      <c r="G27" s="5" t="n">
        <v>11.72</v>
      </c>
      <c r="H27" s="5" t="n">
        <v>1.235</v>
      </c>
      <c r="I27" s="5" t="n">
        <v>0.226</v>
      </c>
      <c r="J27" s="5" t="n">
        <v>11.946</v>
      </c>
      <c r="K27" s="5" t="n">
        <v>0</v>
      </c>
      <c r="L27" s="5" t="n">
        <v>1</v>
      </c>
      <c r="M27" s="5" t="n">
        <v>9.782999999999999</v>
      </c>
      <c r="N27" s="5" t="n">
        <v>3.704</v>
      </c>
      <c r="O27" s="5" t="n">
        <v>0.131</v>
      </c>
      <c r="P27" s="5" t="n">
        <v>9.914</v>
      </c>
      <c r="Q27" s="5" t="n">
        <v>0</v>
      </c>
      <c r="R27" s="5" t="n">
        <v>1</v>
      </c>
      <c r="S27" s="5" t="n">
        <v>17.893</v>
      </c>
      <c r="T27" s="5" t="n">
        <v>7.408</v>
      </c>
      <c r="U27" s="5" t="n">
        <v>0.414</v>
      </c>
      <c r="V27" s="5" t="n">
        <v>20.657</v>
      </c>
      <c r="W27" s="5" t="n">
        <v>0.14</v>
      </c>
      <c r="X27" s="5" t="n">
        <v>1</v>
      </c>
      <c r="Y27" s="5" t="n">
        <v>5.629</v>
      </c>
      <c r="Z27" s="5" t="n">
        <v>0.618</v>
      </c>
      <c r="AA27" s="5" t="n">
        <v>0</v>
      </c>
      <c r="AB27" s="5" t="n">
        <v>5.629</v>
      </c>
      <c r="AC27" s="5" t="n">
        <v>0</v>
      </c>
      <c r="AD27" s="5" t="n">
        <v>1</v>
      </c>
      <c r="AE27" s="5" t="n">
        <v>6.246</v>
      </c>
      <c r="AF27" s="5" t="n">
        <v>1.215</v>
      </c>
      <c r="AG27" s="5" t="n">
        <v>0</v>
      </c>
      <c r="AH27" s="5" t="n">
        <v>6.246</v>
      </c>
      <c r="AI27" s="5" t="n">
        <v>0</v>
      </c>
      <c r="AJ27" s="5" t="n">
        <v>1</v>
      </c>
      <c r="AK27" s="5" t="n">
        <v>9.951000000000001</v>
      </c>
      <c r="AL27" s="5" t="n">
        <v>4.694</v>
      </c>
      <c r="AM27" s="5" t="n">
        <v>0.103</v>
      </c>
      <c r="AN27" s="5" t="n">
        <v>11.344</v>
      </c>
      <c r="AO27" s="5" t="n">
        <v>0.14</v>
      </c>
      <c r="AP27" s="5" t="n">
        <v>1</v>
      </c>
      <c r="AQ27" s="5" t="n">
        <v>0.861</v>
      </c>
      <c r="AR27" s="5" t="n">
        <v>0.123</v>
      </c>
      <c r="AS27" s="5" t="n">
        <v>-0.554</v>
      </c>
      <c r="AT27" s="5" t="n">
        <v>0.35</v>
      </c>
      <c r="AU27" s="5" t="n">
        <v>0</v>
      </c>
      <c r="AV27" s="5" t="n">
        <v>0</v>
      </c>
      <c r="AW27" s="5" t="n">
        <v>0.986</v>
      </c>
      <c r="AX27" s="5" t="n">
        <v>0.123</v>
      </c>
      <c r="AY27" s="5" t="n">
        <v>-0.727</v>
      </c>
      <c r="AZ27" s="5" t="n">
        <v>0.295</v>
      </c>
      <c r="BA27" s="5" t="n">
        <v>0</v>
      </c>
      <c r="BB27" s="5" t="n">
        <v>0</v>
      </c>
      <c r="BC27" s="5" t="n">
        <v>0.598</v>
      </c>
      <c r="BD27" s="5" t="n">
        <v>0.123</v>
      </c>
      <c r="BE27" s="5" t="n">
        <v>-0.399</v>
      </c>
      <c r="BF27" s="5" t="n">
        <v>0.226</v>
      </c>
      <c r="BG27" s="5" t="n">
        <v>0</v>
      </c>
      <c r="BH27" s="5" t="n">
        <v>0</v>
      </c>
      <c r="BI27" s="5" t="n">
        <v>0.612</v>
      </c>
      <c r="BJ27" s="5" t="n">
        <v>0.123</v>
      </c>
      <c r="BK27" s="5" t="n">
        <v>-0.479</v>
      </c>
      <c r="BL27" s="5" t="n">
        <v>0.152</v>
      </c>
      <c r="BM27" s="5" t="n">
        <v>0</v>
      </c>
      <c r="BN27" s="5" t="n">
        <v>0</v>
      </c>
      <c r="BO27" s="5" t="n">
        <v>0</v>
      </c>
      <c r="BP27" s="5" t="n">
        <v>-0.113</v>
      </c>
      <c r="BQ27" s="5" t="n">
        <v>0.016</v>
      </c>
      <c r="BR27" s="5" t="n">
        <v>0</v>
      </c>
      <c r="BS27" s="5" t="n">
        <v>1</v>
      </c>
      <c r="BT27" s="5" t="n">
        <v>0</v>
      </c>
      <c r="BU27" s="5" t="n">
        <v>-0.113</v>
      </c>
      <c r="BV27" s="5" t="n">
        <v>0.024</v>
      </c>
      <c r="BW27" s="5" t="n">
        <v>0</v>
      </c>
      <c r="BX27" s="5" t="n">
        <v>1</v>
      </c>
      <c r="BY27" s="5" t="n">
        <v>12.729</v>
      </c>
      <c r="BZ27" s="5" t="n">
        <v>0</v>
      </c>
      <c r="CA27" s="5" t="n">
        <v>12.729</v>
      </c>
      <c r="CB27" s="5" t="n">
        <v>0</v>
      </c>
      <c r="CC27" s="5" t="n">
        <v>97.90000000000001</v>
      </c>
      <c r="CD27" s="5" t="n">
        <v>7.95</v>
      </c>
      <c r="CE27" s="5" t="n">
        <v>1.014</v>
      </c>
      <c r="CF27" s="5" t="n">
        <v>111.606</v>
      </c>
      <c r="CG27" s="5" t="n">
        <v>0.14</v>
      </c>
      <c r="CH27" s="5" t="n">
        <v>1</v>
      </c>
      <c r="CI27" s="5" t="n">
        <v>0</v>
      </c>
      <c r="CJ27" s="5" t="n">
        <v>0</v>
      </c>
      <c r="CK27" s="5" t="n">
        <v>0</v>
      </c>
      <c r="CL27" s="5" t="n">
        <v>0</v>
      </c>
      <c r="CM27" s="5" t="n">
        <v>0</v>
      </c>
      <c r="CN27" s="5" t="n">
        <v>0</v>
      </c>
      <c r="CO27" s="5" t="n">
        <v>0</v>
      </c>
      <c r="CP27" s="5" t="n">
        <v>0</v>
      </c>
      <c r="CQ27" s="5" t="n">
        <v>1.294</v>
      </c>
      <c r="CR27" s="5" t="n">
        <v>1</v>
      </c>
      <c r="CS27" s="5" t="n">
        <v>5.012</v>
      </c>
      <c r="CT27" s="5" t="n">
        <v>10.485</v>
      </c>
      <c r="CU27" s="5" t="n">
        <v>28.059</v>
      </c>
    </row>
    <row r="28">
      <c r="A28" s="5" t="inlineStr">
        <is>
          <t>AGO2023</t>
        </is>
      </c>
      <c r="B28" s="5" t="inlineStr">
        <is>
          <t>AGO</t>
        </is>
      </c>
      <c r="C28" s="5" t="inlineStr">
        <is>
          <t>AGO</t>
        </is>
      </c>
      <c r="D28" s="5" t="inlineStr">
        <is>
          <t>Angola</t>
        </is>
      </c>
      <c r="E28" s="5" t="n">
        <v>2023</v>
      </c>
      <c r="F28" s="5" t="n">
        <v>0.14</v>
      </c>
      <c r="G28" s="5" t="n">
        <v>6.147</v>
      </c>
      <c r="H28" s="5" t="n">
        <v>1.286</v>
      </c>
      <c r="I28" s="5" t="n">
        <v>0.109</v>
      </c>
      <c r="J28" s="5" t="n">
        <v>6.256</v>
      </c>
      <c r="K28" s="5" t="n">
        <v>0</v>
      </c>
      <c r="L28" s="5" t="n">
        <v>1</v>
      </c>
      <c r="M28" s="5" t="n">
        <v>7.886</v>
      </c>
      <c r="N28" s="5" t="n">
        <v>3.857</v>
      </c>
      <c r="O28" s="5" t="n">
        <v>0.091</v>
      </c>
      <c r="P28" s="5" t="n">
        <v>7.977</v>
      </c>
      <c r="Q28" s="5" t="n">
        <v>0</v>
      </c>
      <c r="R28" s="5" t="n">
        <v>1</v>
      </c>
      <c r="S28" s="5" t="n">
        <v>12.575</v>
      </c>
      <c r="T28" s="5" t="n">
        <v>7.714</v>
      </c>
      <c r="U28" s="5" t="n">
        <v>0.306</v>
      </c>
      <c r="V28" s="5" t="n">
        <v>14.46</v>
      </c>
      <c r="W28" s="5" t="n">
        <v>0.14</v>
      </c>
      <c r="X28" s="5" t="n">
        <v>1</v>
      </c>
      <c r="Y28" s="5" t="n">
        <v>5.861</v>
      </c>
      <c r="Z28" s="5" t="n">
        <v>0.643</v>
      </c>
      <c r="AA28" s="5" t="n">
        <v>0</v>
      </c>
      <c r="AB28" s="5" t="n">
        <v>5.861</v>
      </c>
      <c r="AC28" s="5" t="n">
        <v>0</v>
      </c>
      <c r="AD28" s="5" t="n">
        <v>1</v>
      </c>
      <c r="AE28" s="5" t="n">
        <v>6.504</v>
      </c>
      <c r="AF28" s="5" t="n">
        <v>1.265</v>
      </c>
      <c r="AG28" s="5" t="n">
        <v>0</v>
      </c>
      <c r="AH28" s="5" t="n">
        <v>6.504</v>
      </c>
      <c r="AI28" s="5" t="n">
        <v>0</v>
      </c>
      <c r="AJ28" s="5" t="n">
        <v>1</v>
      </c>
      <c r="AK28" s="5" t="n">
        <v>10.361</v>
      </c>
      <c r="AL28" s="5" t="n">
        <v>4.888</v>
      </c>
      <c r="AM28" s="5" t="n">
        <v>0.161</v>
      </c>
      <c r="AN28" s="5" t="n">
        <v>11.812</v>
      </c>
      <c r="AO28" s="5" t="n">
        <v>0.14</v>
      </c>
      <c r="AP28" s="5" t="n">
        <v>1</v>
      </c>
      <c r="AQ28" s="5" t="n">
        <v>0.76</v>
      </c>
      <c r="AR28" s="5" t="n">
        <v>0.129</v>
      </c>
      <c r="AS28" s="5" t="n">
        <v>-0.456</v>
      </c>
      <c r="AT28" s="5" t="n">
        <v>0.347</v>
      </c>
      <c r="AU28" s="5" t="n">
        <v>0</v>
      </c>
      <c r="AV28" s="5" t="n">
        <v>0</v>
      </c>
      <c r="AW28" s="5" t="n">
        <v>0.8110000000000001</v>
      </c>
      <c r="AX28" s="5" t="n">
        <v>0.129</v>
      </c>
      <c r="AY28" s="5" t="n">
        <v>-0.629</v>
      </c>
      <c r="AZ28" s="5" t="n">
        <v>0.208</v>
      </c>
      <c r="BA28" s="5" t="n">
        <v>0</v>
      </c>
      <c r="BB28" s="5" t="n">
        <v>0</v>
      </c>
      <c r="BC28" s="5" t="n">
        <v>0.535</v>
      </c>
      <c r="BD28" s="5" t="n">
        <v>0.129</v>
      </c>
      <c r="BE28" s="5" t="n">
        <v>-0.366</v>
      </c>
      <c r="BF28" s="5" t="n">
        <v>0.193</v>
      </c>
      <c r="BG28" s="5" t="n">
        <v>0</v>
      </c>
      <c r="BH28" s="5" t="n">
        <v>0</v>
      </c>
      <c r="BI28" s="5" t="n">
        <v>0.579</v>
      </c>
      <c r="BJ28" s="5" t="n">
        <v>0.129</v>
      </c>
      <c r="BK28" s="5" t="n">
        <v>-0.486</v>
      </c>
      <c r="BL28" s="5" t="n">
        <v>0.106</v>
      </c>
      <c r="BM28" s="5" t="n">
        <v>0</v>
      </c>
      <c r="BN28" s="5" t="n">
        <v>0</v>
      </c>
      <c r="BO28" s="5" t="n">
        <v>0</v>
      </c>
      <c r="BP28" s="5" t="n">
        <v>-0.109</v>
      </c>
      <c r="BQ28" s="5" t="n">
        <v>0.011</v>
      </c>
      <c r="BR28" s="5" t="n">
        <v>0</v>
      </c>
      <c r="BS28" s="5" t="n">
        <v>1</v>
      </c>
      <c r="BT28" s="5" t="n">
        <v>0</v>
      </c>
      <c r="BU28" s="5" t="n">
        <v>-0.109</v>
      </c>
      <c r="BV28" s="5" t="n">
        <v>0.016</v>
      </c>
      <c r="BW28" s="5" t="n">
        <v>0</v>
      </c>
      <c r="BX28" s="5" t="n">
        <v>1</v>
      </c>
      <c r="BY28" s="5" t="n">
        <v>13.254</v>
      </c>
      <c r="BZ28" s="5" t="n">
        <v>0</v>
      </c>
      <c r="CA28" s="5" t="n">
        <v>13.254</v>
      </c>
      <c r="CB28" s="5" t="n">
        <v>0</v>
      </c>
      <c r="CC28" s="5" t="n">
        <v>83.248</v>
      </c>
      <c r="CD28" s="5" t="n">
        <v>7.95</v>
      </c>
      <c r="CE28" s="5" t="n">
        <v>1.29</v>
      </c>
      <c r="CF28" s="5" t="n">
        <v>94.90300000000001</v>
      </c>
      <c r="CG28" s="5" t="n">
        <v>0.14</v>
      </c>
      <c r="CH28" s="5" t="n">
        <v>1</v>
      </c>
      <c r="CI28" s="5" t="n">
        <v>0</v>
      </c>
      <c r="CJ28" s="5" t="n">
        <v>0</v>
      </c>
      <c r="CK28" s="5" t="n">
        <v>0</v>
      </c>
      <c r="CL28" s="5" t="n">
        <v>0</v>
      </c>
      <c r="CM28" s="5" t="n">
        <v>0</v>
      </c>
      <c r="CN28" s="5" t="n">
        <v>0</v>
      </c>
      <c r="CO28" s="5" t="n">
        <v>0</v>
      </c>
      <c r="CP28" s="5" t="n">
        <v>0</v>
      </c>
      <c r="CQ28" s="5" t="n">
        <v>1.348</v>
      </c>
      <c r="CR28" s="5" t="n">
        <v>1</v>
      </c>
      <c r="CS28" s="5" t="n">
        <v>5.219</v>
      </c>
      <c r="CT28" s="5" t="n">
        <v>4.861</v>
      </c>
      <c r="CU28" s="5" t="n">
        <v>9.260999999999999</v>
      </c>
    </row>
    <row r="29">
      <c r="A29" s="5" t="inlineStr">
        <is>
          <t>AGO2024</t>
        </is>
      </c>
      <c r="B29" s="5" t="inlineStr">
        <is>
          <t>AGO</t>
        </is>
      </c>
      <c r="C29" s="5" t="inlineStr">
        <is>
          <t>AGO</t>
        </is>
      </c>
      <c r="D29" s="5" t="inlineStr">
        <is>
          <t>Angola</t>
        </is>
      </c>
      <c r="E29" s="5" t="n">
        <v>2024</v>
      </c>
      <c r="F29" s="5" t="n">
        <v>0.14</v>
      </c>
      <c r="G29" s="5" t="n">
        <v>5.575</v>
      </c>
      <c r="H29" s="5" t="n">
        <v>1.324</v>
      </c>
      <c r="I29" s="5" t="n">
        <v>0.08500000000000001</v>
      </c>
      <c r="J29" s="5" t="n">
        <v>5.66</v>
      </c>
      <c r="K29" s="5" t="n">
        <v>0</v>
      </c>
      <c r="L29" s="5" t="n">
        <v>1</v>
      </c>
      <c r="M29" s="5" t="n">
        <v>7.124</v>
      </c>
      <c r="N29" s="5" t="n">
        <v>3.971</v>
      </c>
      <c r="O29" s="5" t="n">
        <v>0.063</v>
      </c>
      <c r="P29" s="5" t="n">
        <v>7.187</v>
      </c>
      <c r="Q29" s="5" t="n">
        <v>0</v>
      </c>
      <c r="R29" s="5" t="n">
        <v>1</v>
      </c>
      <c r="S29" s="5" t="n">
        <v>12.193</v>
      </c>
      <c r="T29" s="5" t="n">
        <v>7.942</v>
      </c>
      <c r="U29" s="5" t="n">
        <v>0.319</v>
      </c>
      <c r="V29" s="5" t="n">
        <v>13.997</v>
      </c>
      <c r="W29" s="5" t="n">
        <v>0.14</v>
      </c>
      <c r="X29" s="5" t="n">
        <v>1</v>
      </c>
      <c r="Y29" s="5" t="n">
        <v>6.034</v>
      </c>
      <c r="Z29" s="5" t="n">
        <v>0.662</v>
      </c>
      <c r="AA29" s="5" t="n">
        <v>0</v>
      </c>
      <c r="AB29" s="5" t="n">
        <v>6.034</v>
      </c>
      <c r="AC29" s="5" t="n">
        <v>0</v>
      </c>
      <c r="AD29" s="5" t="n">
        <v>1</v>
      </c>
      <c r="AE29" s="5" t="n">
        <v>6.696</v>
      </c>
      <c r="AF29" s="5" t="n">
        <v>1.302</v>
      </c>
      <c r="AG29" s="5" t="n">
        <v>0</v>
      </c>
      <c r="AH29" s="5" t="n">
        <v>6.696</v>
      </c>
      <c r="AI29" s="5" t="n">
        <v>0</v>
      </c>
      <c r="AJ29" s="5" t="n">
        <v>1</v>
      </c>
      <c r="AK29" s="5" t="n">
        <v>10.667</v>
      </c>
      <c r="AL29" s="5" t="n">
        <v>5.032</v>
      </c>
      <c r="AM29" s="5" t="n">
        <v>0.203</v>
      </c>
      <c r="AN29" s="5" t="n">
        <v>12.161</v>
      </c>
      <c r="AO29" s="5" t="n">
        <v>0.14</v>
      </c>
      <c r="AP29" s="5" t="n">
        <v>1</v>
      </c>
      <c r="AQ29" s="5" t="n">
        <v>0.724</v>
      </c>
      <c r="AR29" s="5" t="n">
        <v>0.132</v>
      </c>
      <c r="AS29" s="5" t="n">
        <v>-0.421</v>
      </c>
      <c r="AT29" s="5" t="n">
        <v>0.345</v>
      </c>
      <c r="AU29" s="5" t="n">
        <v>0</v>
      </c>
      <c r="AV29" s="5" t="n">
        <v>0</v>
      </c>
      <c r="AW29" s="5" t="n">
        <v>0.75</v>
      </c>
      <c r="AX29" s="5" t="n">
        <v>0.132</v>
      </c>
      <c r="AY29" s="5" t="n">
        <v>-0.5649999999999999</v>
      </c>
      <c r="AZ29" s="5" t="n">
        <v>0.211</v>
      </c>
      <c r="BA29" s="5" t="n">
        <v>0</v>
      </c>
      <c r="BB29" s="5" t="n">
        <v>0</v>
      </c>
      <c r="BC29" s="5" t="n">
        <v>0.513</v>
      </c>
      <c r="BD29" s="5" t="n">
        <v>0.132</v>
      </c>
      <c r="BE29" s="5" t="n">
        <v>-0.361</v>
      </c>
      <c r="BF29" s="5" t="n">
        <v>0.173</v>
      </c>
      <c r="BG29" s="5" t="n">
        <v>0</v>
      </c>
      <c r="BH29" s="5" t="n">
        <v>0</v>
      </c>
      <c r="BI29" s="5" t="n">
        <v>0.591</v>
      </c>
      <c r="BJ29" s="5" t="n">
        <v>0.132</v>
      </c>
      <c r="BK29" s="5" t="n">
        <v>-0.522</v>
      </c>
      <c r="BL29" s="5" t="n">
        <v>0.079</v>
      </c>
      <c r="BM29" s="5" t="n">
        <v>0</v>
      </c>
      <c r="BN29" s="5" t="n">
        <v>0</v>
      </c>
      <c r="BO29" s="5" t="n">
        <v>0</v>
      </c>
      <c r="BP29" s="5" t="n">
        <v>-0.112</v>
      </c>
      <c r="BQ29" s="5" t="n">
        <v>0.007</v>
      </c>
      <c r="BR29" s="5" t="n">
        <v>0</v>
      </c>
      <c r="BS29" s="5" t="n">
        <v>1</v>
      </c>
      <c r="BT29" s="5" t="n">
        <v>0</v>
      </c>
      <c r="BU29" s="5" t="n">
        <v>-0.112</v>
      </c>
      <c r="BV29" s="5" t="n">
        <v>0.012</v>
      </c>
      <c r="BW29" s="5" t="n">
        <v>0</v>
      </c>
      <c r="BX29" s="5" t="n">
        <v>1</v>
      </c>
      <c r="BY29" s="5" t="n">
        <v>13.646</v>
      </c>
      <c r="BZ29" s="5" t="n">
        <v>0</v>
      </c>
      <c r="CA29" s="5" t="n">
        <v>13.646</v>
      </c>
      <c r="CB29" s="5" t="n">
        <v>0</v>
      </c>
      <c r="CC29" s="5" t="n">
        <v>82.58799999999999</v>
      </c>
      <c r="CD29" s="5" t="n">
        <v>7.95</v>
      </c>
      <c r="CE29" s="5" t="n">
        <v>1.575</v>
      </c>
      <c r="CF29" s="5" t="n">
        <v>94.15000000000001</v>
      </c>
      <c r="CG29" s="5" t="n">
        <v>0.14</v>
      </c>
      <c r="CH29" s="5" t="n">
        <v>1</v>
      </c>
      <c r="CI29" s="5" t="n">
        <v>0</v>
      </c>
      <c r="CJ29" s="5" t="n">
        <v>0</v>
      </c>
      <c r="CK29" s="5" t="n">
        <v>0</v>
      </c>
      <c r="CL29" s="5" t="n">
        <v>0</v>
      </c>
      <c r="CM29" s="5" t="n">
        <v>0</v>
      </c>
      <c r="CN29" s="5" t="n">
        <v>0</v>
      </c>
      <c r="CO29" s="5" t="n">
        <v>0</v>
      </c>
      <c r="CP29" s="5" t="n">
        <v>0</v>
      </c>
      <c r="CQ29" s="5" t="n">
        <v>1.387</v>
      </c>
      <c r="CR29" s="5" t="n">
        <v>1</v>
      </c>
      <c r="CS29" s="5" t="n">
        <v>5.373</v>
      </c>
      <c r="CT29" s="5" t="n">
        <v>4.251</v>
      </c>
      <c r="CU29" s="5" t="n">
        <v>7.598</v>
      </c>
    </row>
    <row r="30">
      <c r="A30" s="5" t="inlineStr">
        <is>
          <t>AIA2021</t>
        </is>
      </c>
      <c r="B30" s="5" t="inlineStr">
        <is>
          <t>AIA</t>
        </is>
      </c>
      <c r="C30" s="5" t="inlineStr">
        <is>
          <t>AIA</t>
        </is>
      </c>
      <c r="D30" s="5" t="inlineStr">
        <is>
          <t>Anguilla</t>
        </is>
      </c>
      <c r="E30" s="5" t="n">
        <v>2021</v>
      </c>
      <c r="F30" s="5" t="n">
        <v>0</v>
      </c>
      <c r="G30" s="5" t="n">
        <v>5.897</v>
      </c>
      <c r="H30" s="5" t="n">
        <v>1.143</v>
      </c>
      <c r="I30" s="5" t="n">
        <v>0</v>
      </c>
      <c r="J30" s="5" t="n">
        <v>5.897</v>
      </c>
      <c r="K30" s="5" t="n">
        <v>0</v>
      </c>
      <c r="L30" s="5" t="n">
        <v>1</v>
      </c>
      <c r="M30" s="5" t="n">
        <v>7.964</v>
      </c>
      <c r="N30" s="5" t="n">
        <v>3.43</v>
      </c>
      <c r="O30" s="5" t="n">
        <v>0</v>
      </c>
      <c r="P30" s="5" t="n">
        <v>7.964</v>
      </c>
      <c r="Q30" s="5" t="n">
        <v>0</v>
      </c>
      <c r="R30" s="5" t="n">
        <v>1</v>
      </c>
      <c r="S30" s="5" t="n">
        <v>11.613</v>
      </c>
      <c r="T30" s="5" t="n">
        <v>6.86</v>
      </c>
      <c r="U30" s="5" t="n">
        <v>0</v>
      </c>
      <c r="V30" s="5" t="n">
        <v>11.613</v>
      </c>
      <c r="W30" s="5" t="n">
        <v>0</v>
      </c>
      <c r="X30" s="5" t="n">
        <v>1</v>
      </c>
      <c r="Y30" s="5" t="n">
        <v>17.127</v>
      </c>
      <c r="Z30" s="5" t="n">
        <v>2.304</v>
      </c>
      <c r="AA30" s="5" t="n">
        <v>0</v>
      </c>
      <c r="AB30" s="5" t="n">
        <v>17.127</v>
      </c>
      <c r="AC30" s="5" t="n">
        <v>0</v>
      </c>
      <c r="AD30" s="5" t="n">
        <v>1</v>
      </c>
      <c r="AE30" s="5" t="n">
        <v>18.27</v>
      </c>
      <c r="AF30" s="5" t="n">
        <v>4.278</v>
      </c>
      <c r="AG30" s="5" t="n">
        <v>0</v>
      </c>
      <c r="AH30" s="5" t="n">
        <v>18.27</v>
      </c>
      <c r="AI30" s="5" t="n">
        <v>0</v>
      </c>
      <c r="AJ30" s="5" t="n">
        <v>1</v>
      </c>
      <c r="AK30" s="5" t="n">
        <v>25.13</v>
      </c>
      <c r="AL30" s="5" t="n">
        <v>13.503</v>
      </c>
      <c r="AM30" s="5" t="n">
        <v>0</v>
      </c>
      <c r="AN30" s="5" t="n">
        <v>25.13</v>
      </c>
      <c r="AO30" s="5" t="n">
        <v>0</v>
      </c>
      <c r="AP30" s="5" t="n">
        <v>1</v>
      </c>
      <c r="AQ30" s="5" t="n">
        <v>0.649</v>
      </c>
      <c r="AR30" s="5" t="n">
        <v>0.114</v>
      </c>
      <c r="AS30" s="5" t="n">
        <v>0</v>
      </c>
      <c r="AT30" s="5" t="n">
        <v>0.649</v>
      </c>
      <c r="AU30" s="5" t="n">
        <v>0</v>
      </c>
      <c r="AV30" s="5" t="n">
        <v>1</v>
      </c>
      <c r="AW30" s="5" t="n">
        <v>0.577</v>
      </c>
      <c r="AX30" s="5" t="n">
        <v>0.114</v>
      </c>
      <c r="AY30" s="5" t="n">
        <v>0</v>
      </c>
      <c r="AZ30" s="5" t="n">
        <v>0.577</v>
      </c>
      <c r="BA30" s="5" t="n">
        <v>0</v>
      </c>
      <c r="BB30" s="5" t="n">
        <v>1</v>
      </c>
      <c r="BC30" s="5" t="n">
        <v>0.458</v>
      </c>
      <c r="BD30" s="5" t="n">
        <v>0.114</v>
      </c>
      <c r="BE30" s="5" t="n">
        <v>0</v>
      </c>
      <c r="BF30" s="5" t="n">
        <v>0.458</v>
      </c>
      <c r="BG30" s="5" t="n">
        <v>0</v>
      </c>
      <c r="BH30" s="5" t="n">
        <v>1</v>
      </c>
      <c r="BI30" s="5" t="n">
        <v>0.491</v>
      </c>
      <c r="BJ30" s="5" t="n">
        <v>0.114</v>
      </c>
      <c r="BK30" s="5" t="n">
        <v>0</v>
      </c>
      <c r="BL30" s="5" t="n">
        <v>0.491</v>
      </c>
      <c r="BM30" s="5" t="n">
        <v>0</v>
      </c>
      <c r="BN30" s="5" t="n">
        <v>1</v>
      </c>
      <c r="BO30" s="5" t="n">
        <v>0</v>
      </c>
      <c r="BP30" s="5" t="n">
        <v>0</v>
      </c>
      <c r="BQ30" s="5" t="n">
        <v>0</v>
      </c>
      <c r="BR30" s="5" t="n">
        <v>0</v>
      </c>
      <c r="BS30" s="5" t="n">
        <v>1</v>
      </c>
      <c r="BT30" s="5" t="n">
        <v>0</v>
      </c>
      <c r="BU30" s="5" t="n">
        <v>0</v>
      </c>
      <c r="BV30" s="5" t="n">
        <v>0</v>
      </c>
      <c r="BW30" s="5" t="n">
        <v>0</v>
      </c>
      <c r="BX30" s="5" t="n">
        <v>1</v>
      </c>
      <c r="BY30" s="5" t="n">
        <v>11.787</v>
      </c>
      <c r="BZ30" s="5" t="n">
        <v>0</v>
      </c>
      <c r="CA30" s="5" t="n">
        <v>11.787</v>
      </c>
      <c r="CB30" s="5" t="n">
        <v>0</v>
      </c>
      <c r="CC30" s="5" t="n">
        <v>78.125</v>
      </c>
      <c r="CD30" s="5" t="n">
        <v>7.95</v>
      </c>
      <c r="CE30" s="5" t="n">
        <v>0</v>
      </c>
      <c r="CF30" s="5" t="n">
        <v>78.125</v>
      </c>
      <c r="CG30" s="5" t="n">
        <v>0</v>
      </c>
      <c r="CH30" s="5" t="n">
        <v>1</v>
      </c>
      <c r="CI30" s="5" t="n">
        <v>0</v>
      </c>
      <c r="CJ30" s="5" t="n">
        <v>0</v>
      </c>
      <c r="CK30" s="5" t="n">
        <v>0</v>
      </c>
      <c r="CL30" s="5" t="n">
        <v>0</v>
      </c>
      <c r="CM30" s="5" t="n">
        <v>0</v>
      </c>
      <c r="CN30" s="5" t="n">
        <v>0</v>
      </c>
      <c r="CO30" s="5" t="n">
        <v>0</v>
      </c>
      <c r="CP30" s="5" t="n">
        <v>0</v>
      </c>
      <c r="CQ30" s="5" t="n">
        <v>1.198</v>
      </c>
      <c r="CR30" s="5" t="n">
        <v>0</v>
      </c>
      <c r="CS30" s="5" t="n">
        <v>4.776</v>
      </c>
      <c r="CT30" s="5" t="n">
        <v>4.753</v>
      </c>
      <c r="CU30" s="5" t="n">
        <v>15.983</v>
      </c>
    </row>
    <row r="31">
      <c r="A31" s="5" t="inlineStr">
        <is>
          <t>AIA2022</t>
        </is>
      </c>
      <c r="B31" s="5" t="inlineStr">
        <is>
          <t>AIA</t>
        </is>
      </c>
      <c r="C31" s="5" t="inlineStr">
        <is>
          <t>AIA</t>
        </is>
      </c>
      <c r="D31" s="5" t="inlineStr">
        <is>
          <t>Anguilla</t>
        </is>
      </c>
      <c r="E31" s="5" t="n">
        <v>2022</v>
      </c>
      <c r="F31" s="5" t="n">
        <v>0</v>
      </c>
      <c r="G31" s="5" t="n">
        <v>11.72</v>
      </c>
      <c r="H31" s="5" t="n">
        <v>1.235</v>
      </c>
      <c r="I31" s="5" t="n">
        <v>0</v>
      </c>
      <c r="J31" s="5" t="n">
        <v>11.72</v>
      </c>
      <c r="K31" s="5" t="n">
        <v>0</v>
      </c>
      <c r="L31" s="5" t="n">
        <v>1</v>
      </c>
      <c r="M31" s="5" t="n">
        <v>9.782999999999999</v>
      </c>
      <c r="N31" s="5" t="n">
        <v>3.704</v>
      </c>
      <c r="O31" s="5" t="n">
        <v>0</v>
      </c>
      <c r="P31" s="5" t="n">
        <v>9.782999999999999</v>
      </c>
      <c r="Q31" s="5" t="n">
        <v>0</v>
      </c>
      <c r="R31" s="5" t="n">
        <v>1</v>
      </c>
      <c r="S31" s="5" t="n">
        <v>17.893</v>
      </c>
      <c r="T31" s="5" t="n">
        <v>7.408</v>
      </c>
      <c r="U31" s="5" t="n">
        <v>0</v>
      </c>
      <c r="V31" s="5" t="n">
        <v>17.893</v>
      </c>
      <c r="W31" s="5" t="n">
        <v>0</v>
      </c>
      <c r="X31" s="5" t="n">
        <v>1</v>
      </c>
      <c r="Y31" s="5" t="n">
        <v>30.728</v>
      </c>
      <c r="Z31" s="5" t="n">
        <v>4.133</v>
      </c>
      <c r="AA31" s="5" t="n">
        <v>0</v>
      </c>
      <c r="AB31" s="5" t="n">
        <v>30.728</v>
      </c>
      <c r="AC31" s="5" t="n">
        <v>0</v>
      </c>
      <c r="AD31" s="5" t="n">
        <v>1</v>
      </c>
      <c r="AE31" s="5" t="n">
        <v>31.963</v>
      </c>
      <c r="AF31" s="5" t="n">
        <v>7.485</v>
      </c>
      <c r="AG31" s="5" t="n">
        <v>0</v>
      </c>
      <c r="AH31" s="5" t="n">
        <v>31.963</v>
      </c>
      <c r="AI31" s="5" t="n">
        <v>0</v>
      </c>
      <c r="AJ31" s="5" t="n">
        <v>1</v>
      </c>
      <c r="AK31" s="5" t="n">
        <v>39.371</v>
      </c>
      <c r="AL31" s="5" t="n">
        <v>21.155</v>
      </c>
      <c r="AM31" s="5" t="n">
        <v>0</v>
      </c>
      <c r="AN31" s="5" t="n">
        <v>39.371</v>
      </c>
      <c r="AO31" s="5" t="n">
        <v>0</v>
      </c>
      <c r="AP31" s="5" t="n">
        <v>1</v>
      </c>
      <c r="AQ31" s="5" t="n">
        <v>0.896</v>
      </c>
      <c r="AR31" s="5" t="n">
        <v>0.123</v>
      </c>
      <c r="AS31" s="5" t="n">
        <v>0</v>
      </c>
      <c r="AT31" s="5" t="n">
        <v>0.896</v>
      </c>
      <c r="AU31" s="5" t="n">
        <v>0</v>
      </c>
      <c r="AV31" s="5" t="n">
        <v>1</v>
      </c>
      <c r="AW31" s="5" t="n">
        <v>0.89</v>
      </c>
      <c r="AX31" s="5" t="n">
        <v>0.123</v>
      </c>
      <c r="AY31" s="5" t="n">
        <v>0</v>
      </c>
      <c r="AZ31" s="5" t="n">
        <v>0.89</v>
      </c>
      <c r="BA31" s="5" t="n">
        <v>0</v>
      </c>
      <c r="BB31" s="5" t="n">
        <v>1</v>
      </c>
      <c r="BC31" s="5" t="n">
        <v>0.62</v>
      </c>
      <c r="BD31" s="5" t="n">
        <v>0.123</v>
      </c>
      <c r="BE31" s="5" t="n">
        <v>0</v>
      </c>
      <c r="BF31" s="5" t="n">
        <v>0.62</v>
      </c>
      <c r="BG31" s="5" t="n">
        <v>0</v>
      </c>
      <c r="BH31" s="5" t="n">
        <v>1</v>
      </c>
      <c r="BI31" s="5" t="n">
        <v>0.608</v>
      </c>
      <c r="BJ31" s="5" t="n">
        <v>0.123</v>
      </c>
      <c r="BK31" s="5" t="n">
        <v>0</v>
      </c>
      <c r="BL31" s="5" t="n">
        <v>0.608</v>
      </c>
      <c r="BM31" s="5" t="n">
        <v>0</v>
      </c>
      <c r="BN31" s="5" t="n">
        <v>1</v>
      </c>
      <c r="BO31" s="5" t="n">
        <v>0</v>
      </c>
      <c r="BP31" s="5" t="n">
        <v>0</v>
      </c>
      <c r="BQ31" s="5" t="n">
        <v>0</v>
      </c>
      <c r="BR31" s="5" t="n">
        <v>0</v>
      </c>
      <c r="BS31" s="5" t="n">
        <v>1</v>
      </c>
      <c r="BT31" s="5" t="n">
        <v>0</v>
      </c>
      <c r="BU31" s="5" t="n">
        <v>0</v>
      </c>
      <c r="BV31" s="5" t="n">
        <v>0</v>
      </c>
      <c r="BW31" s="5" t="n">
        <v>0</v>
      </c>
      <c r="BX31" s="5" t="n">
        <v>1</v>
      </c>
      <c r="BY31" s="5" t="n">
        <v>12.729</v>
      </c>
      <c r="BZ31" s="5" t="n">
        <v>0</v>
      </c>
      <c r="CA31" s="5" t="n">
        <v>12.729</v>
      </c>
      <c r="CB31" s="5" t="n">
        <v>0</v>
      </c>
      <c r="CC31" s="5" t="n">
        <v>97.90000000000001</v>
      </c>
      <c r="CD31" s="5" t="n">
        <v>7.95</v>
      </c>
      <c r="CE31" s="5" t="n">
        <v>0</v>
      </c>
      <c r="CF31" s="5" t="n">
        <v>97.90000000000001</v>
      </c>
      <c r="CG31" s="5" t="n">
        <v>0</v>
      </c>
      <c r="CH31" s="5" t="n">
        <v>1</v>
      </c>
      <c r="CI31" s="5" t="n">
        <v>0</v>
      </c>
      <c r="CJ31" s="5" t="n">
        <v>0</v>
      </c>
      <c r="CK31" s="5" t="n">
        <v>0</v>
      </c>
      <c r="CL31" s="5" t="n">
        <v>0</v>
      </c>
      <c r="CM31" s="5" t="n">
        <v>0</v>
      </c>
      <c r="CN31" s="5" t="n">
        <v>0</v>
      </c>
      <c r="CO31" s="5" t="n">
        <v>0</v>
      </c>
      <c r="CP31" s="5" t="n">
        <v>0</v>
      </c>
      <c r="CQ31" s="5" t="n">
        <v>1.294</v>
      </c>
      <c r="CR31" s="5" t="n">
        <v>0</v>
      </c>
      <c r="CS31" s="5" t="n">
        <v>5.158</v>
      </c>
      <c r="CT31" s="5" t="n">
        <v>10.485</v>
      </c>
      <c r="CU31" s="5" t="n">
        <v>29.494</v>
      </c>
    </row>
    <row r="32">
      <c r="A32" s="5" t="inlineStr">
        <is>
          <t>AIA2023</t>
        </is>
      </c>
      <c r="B32" s="5" t="inlineStr">
        <is>
          <t>AIA</t>
        </is>
      </c>
      <c r="C32" s="5" t="inlineStr">
        <is>
          <t>AIA</t>
        </is>
      </c>
      <c r="D32" s="5" t="inlineStr">
        <is>
          <t>Anguilla</t>
        </is>
      </c>
      <c r="E32" s="5" t="n">
        <v>2023</v>
      </c>
      <c r="F32" s="5" t="n">
        <v>0</v>
      </c>
      <c r="G32" s="5" t="n">
        <v>6.147</v>
      </c>
      <c r="H32" s="5" t="n">
        <v>1.286</v>
      </c>
      <c r="I32" s="5" t="n">
        <v>0</v>
      </c>
      <c r="J32" s="5" t="n">
        <v>6.147</v>
      </c>
      <c r="K32" s="5" t="n">
        <v>0</v>
      </c>
      <c r="L32" s="5" t="n">
        <v>1</v>
      </c>
      <c r="M32" s="5" t="n">
        <v>7.886</v>
      </c>
      <c r="N32" s="5" t="n">
        <v>3.857</v>
      </c>
      <c r="O32" s="5" t="n">
        <v>0</v>
      </c>
      <c r="P32" s="5" t="n">
        <v>7.886</v>
      </c>
      <c r="Q32" s="5" t="n">
        <v>0</v>
      </c>
      <c r="R32" s="5" t="n">
        <v>1</v>
      </c>
      <c r="S32" s="5" t="n">
        <v>12.575</v>
      </c>
      <c r="T32" s="5" t="n">
        <v>7.714</v>
      </c>
      <c r="U32" s="5" t="n">
        <v>0</v>
      </c>
      <c r="V32" s="5" t="n">
        <v>12.575</v>
      </c>
      <c r="W32" s="5" t="n">
        <v>0</v>
      </c>
      <c r="X32" s="5" t="n">
        <v>1</v>
      </c>
      <c r="Y32" s="5" t="n">
        <v>12.478</v>
      </c>
      <c r="Z32" s="5" t="n">
        <v>1.678</v>
      </c>
      <c r="AA32" s="5" t="n">
        <v>0</v>
      </c>
      <c r="AB32" s="5" t="n">
        <v>12.478</v>
      </c>
      <c r="AC32" s="5" t="n">
        <v>0</v>
      </c>
      <c r="AD32" s="5" t="n">
        <v>1</v>
      </c>
      <c r="AE32" s="5" t="n">
        <v>13.763</v>
      </c>
      <c r="AF32" s="5" t="n">
        <v>3.223</v>
      </c>
      <c r="AG32" s="5" t="n">
        <v>0</v>
      </c>
      <c r="AH32" s="5" t="n">
        <v>13.763</v>
      </c>
      <c r="AI32" s="5" t="n">
        <v>0</v>
      </c>
      <c r="AJ32" s="5" t="n">
        <v>1</v>
      </c>
      <c r="AK32" s="5" t="n">
        <v>21.477</v>
      </c>
      <c r="AL32" s="5" t="n">
        <v>11.54</v>
      </c>
      <c r="AM32" s="5" t="n">
        <v>0</v>
      </c>
      <c r="AN32" s="5" t="n">
        <v>21.477</v>
      </c>
      <c r="AO32" s="5" t="n">
        <v>0</v>
      </c>
      <c r="AP32" s="5" t="n">
        <v>1</v>
      </c>
      <c r="AQ32" s="5" t="n">
        <v>0.791</v>
      </c>
      <c r="AR32" s="5" t="n">
        <v>0.129</v>
      </c>
      <c r="AS32" s="5" t="n">
        <v>0</v>
      </c>
      <c r="AT32" s="5" t="n">
        <v>0.791</v>
      </c>
      <c r="AU32" s="5" t="n">
        <v>0</v>
      </c>
      <c r="AV32" s="5" t="n">
        <v>1</v>
      </c>
      <c r="AW32" s="5" t="n">
        <v>0.618</v>
      </c>
      <c r="AX32" s="5" t="n">
        <v>0.129</v>
      </c>
      <c r="AY32" s="5" t="n">
        <v>0</v>
      </c>
      <c r="AZ32" s="5" t="n">
        <v>0.618</v>
      </c>
      <c r="BA32" s="5" t="n">
        <v>0</v>
      </c>
      <c r="BB32" s="5" t="n">
        <v>1</v>
      </c>
      <c r="BC32" s="5" t="n">
        <v>0.554</v>
      </c>
      <c r="BD32" s="5" t="n">
        <v>0.129</v>
      </c>
      <c r="BE32" s="5" t="n">
        <v>0</v>
      </c>
      <c r="BF32" s="5" t="n">
        <v>0.554</v>
      </c>
      <c r="BG32" s="5" t="n">
        <v>0</v>
      </c>
      <c r="BH32" s="5" t="n">
        <v>1</v>
      </c>
      <c r="BI32" s="5" t="n">
        <v>0.5570000000000001</v>
      </c>
      <c r="BJ32" s="5" t="n">
        <v>0.129</v>
      </c>
      <c r="BK32" s="5" t="n">
        <v>0</v>
      </c>
      <c r="BL32" s="5" t="n">
        <v>0.5570000000000001</v>
      </c>
      <c r="BM32" s="5" t="n">
        <v>0</v>
      </c>
      <c r="BN32" s="5" t="n">
        <v>1</v>
      </c>
      <c r="BO32" s="5" t="n">
        <v>0</v>
      </c>
      <c r="BP32" s="5" t="n">
        <v>0</v>
      </c>
      <c r="BQ32" s="5" t="n">
        <v>0</v>
      </c>
      <c r="BR32" s="5" t="n">
        <v>0</v>
      </c>
      <c r="BS32" s="5" t="n">
        <v>1</v>
      </c>
      <c r="BT32" s="5" t="n">
        <v>0</v>
      </c>
      <c r="BU32" s="5" t="n">
        <v>0</v>
      </c>
      <c r="BV32" s="5" t="n">
        <v>0</v>
      </c>
      <c r="BW32" s="5" t="n">
        <v>0</v>
      </c>
      <c r="BX32" s="5" t="n">
        <v>1</v>
      </c>
      <c r="BY32" s="5" t="n">
        <v>13.254</v>
      </c>
      <c r="BZ32" s="5" t="n">
        <v>0</v>
      </c>
      <c r="CA32" s="5" t="n">
        <v>13.254</v>
      </c>
      <c r="CB32" s="5" t="n">
        <v>0</v>
      </c>
      <c r="CC32" s="5" t="n">
        <v>83.248</v>
      </c>
      <c r="CD32" s="5" t="n">
        <v>7.95</v>
      </c>
      <c r="CE32" s="5" t="n">
        <v>0</v>
      </c>
      <c r="CF32" s="5" t="n">
        <v>83.248</v>
      </c>
      <c r="CG32" s="5" t="n">
        <v>0</v>
      </c>
      <c r="CH32" s="5" t="n">
        <v>1</v>
      </c>
      <c r="CI32" s="5" t="n">
        <v>0</v>
      </c>
      <c r="CJ32" s="5" t="n">
        <v>0</v>
      </c>
      <c r="CK32" s="5" t="n">
        <v>0</v>
      </c>
      <c r="CL32" s="5" t="n">
        <v>0</v>
      </c>
      <c r="CM32" s="5" t="n">
        <v>0</v>
      </c>
      <c r="CN32" s="5" t="n">
        <v>0</v>
      </c>
      <c r="CO32" s="5" t="n">
        <v>0</v>
      </c>
      <c r="CP32" s="5" t="n">
        <v>0</v>
      </c>
      <c r="CQ32" s="5" t="n">
        <v>1.348</v>
      </c>
      <c r="CR32" s="5" t="n">
        <v>0</v>
      </c>
      <c r="CS32" s="5" t="n">
        <v>5.37</v>
      </c>
      <c r="CT32" s="5" t="n">
        <v>4.861</v>
      </c>
      <c r="CU32" s="5" t="n">
        <v>11.192</v>
      </c>
    </row>
    <row r="33">
      <c r="A33" s="5" t="inlineStr">
        <is>
          <t>AIA2024</t>
        </is>
      </c>
      <c r="B33" s="5" t="inlineStr">
        <is>
          <t>AIA</t>
        </is>
      </c>
      <c r="C33" s="5" t="inlineStr">
        <is>
          <t>AIA</t>
        </is>
      </c>
      <c r="D33" s="5" t="inlineStr">
        <is>
          <t>Anguilla</t>
        </is>
      </c>
      <c r="E33" s="5" t="n">
        <v>2024</v>
      </c>
      <c r="F33" s="5" t="n">
        <v>0</v>
      </c>
      <c r="G33" s="5" t="n">
        <v>5.575</v>
      </c>
      <c r="H33" s="5" t="n">
        <v>1.324</v>
      </c>
      <c r="I33" s="5" t="n">
        <v>0</v>
      </c>
      <c r="J33" s="5" t="n">
        <v>5.575</v>
      </c>
      <c r="K33" s="5" t="n">
        <v>0</v>
      </c>
      <c r="L33" s="5" t="n">
        <v>1</v>
      </c>
      <c r="M33" s="5" t="n">
        <v>7.124</v>
      </c>
      <c r="N33" s="5" t="n">
        <v>3.971</v>
      </c>
      <c r="O33" s="5" t="n">
        <v>0</v>
      </c>
      <c r="P33" s="5" t="n">
        <v>7.124</v>
      </c>
      <c r="Q33" s="5" t="n">
        <v>0</v>
      </c>
      <c r="R33" s="5" t="n">
        <v>1</v>
      </c>
      <c r="S33" s="5" t="n">
        <v>12.193</v>
      </c>
      <c r="T33" s="5" t="n">
        <v>7.942</v>
      </c>
      <c r="U33" s="5" t="n">
        <v>0</v>
      </c>
      <c r="V33" s="5" t="n">
        <v>12.193</v>
      </c>
      <c r="W33" s="5" t="n">
        <v>0</v>
      </c>
      <c r="X33" s="5" t="n">
        <v>1</v>
      </c>
      <c r="Y33" s="5" t="n">
        <v>11.447</v>
      </c>
      <c r="Z33" s="5" t="n">
        <v>1.54</v>
      </c>
      <c r="AA33" s="5" t="n">
        <v>0</v>
      </c>
      <c r="AB33" s="5" t="n">
        <v>11.447</v>
      </c>
      <c r="AC33" s="5" t="n">
        <v>0</v>
      </c>
      <c r="AD33" s="5" t="n">
        <v>1</v>
      </c>
      <c r="AE33" s="5" t="n">
        <v>12.771</v>
      </c>
      <c r="AF33" s="5" t="n">
        <v>2.991</v>
      </c>
      <c r="AG33" s="5" t="n">
        <v>0</v>
      </c>
      <c r="AH33" s="5" t="n">
        <v>12.771</v>
      </c>
      <c r="AI33" s="5" t="n">
        <v>0</v>
      </c>
      <c r="AJ33" s="5" t="n">
        <v>1</v>
      </c>
      <c r="AK33" s="5" t="n">
        <v>20.712</v>
      </c>
      <c r="AL33" s="5" t="n">
        <v>11.129</v>
      </c>
      <c r="AM33" s="5" t="n">
        <v>0</v>
      </c>
      <c r="AN33" s="5" t="n">
        <v>20.712</v>
      </c>
      <c r="AO33" s="5" t="n">
        <v>0</v>
      </c>
      <c r="AP33" s="5" t="n">
        <v>1</v>
      </c>
      <c r="AQ33" s="5" t="n">
        <v>0.756</v>
      </c>
      <c r="AR33" s="5" t="n">
        <v>0.132</v>
      </c>
      <c r="AS33" s="5" t="n">
        <v>0</v>
      </c>
      <c r="AT33" s="5" t="n">
        <v>0.756</v>
      </c>
      <c r="AU33" s="5" t="n">
        <v>0</v>
      </c>
      <c r="AV33" s="5" t="n">
        <v>1</v>
      </c>
      <c r="AW33" s="5" t="n">
        <v>0.655</v>
      </c>
      <c r="AX33" s="5" t="n">
        <v>0.132</v>
      </c>
      <c r="AY33" s="5" t="n">
        <v>0</v>
      </c>
      <c r="AZ33" s="5" t="n">
        <v>0.655</v>
      </c>
      <c r="BA33" s="5" t="n">
        <v>0</v>
      </c>
      <c r="BB33" s="5" t="n">
        <v>1</v>
      </c>
      <c r="BC33" s="5" t="n">
        <v>0.534</v>
      </c>
      <c r="BD33" s="5" t="n">
        <v>0.132</v>
      </c>
      <c r="BE33" s="5" t="n">
        <v>0</v>
      </c>
      <c r="BF33" s="5" t="n">
        <v>0.534</v>
      </c>
      <c r="BG33" s="5" t="n">
        <v>0</v>
      </c>
      <c r="BH33" s="5" t="n">
        <v>1</v>
      </c>
      <c r="BI33" s="5" t="n">
        <v>0.5679999999999999</v>
      </c>
      <c r="BJ33" s="5" t="n">
        <v>0.132</v>
      </c>
      <c r="BK33" s="5" t="n">
        <v>0</v>
      </c>
      <c r="BL33" s="5" t="n">
        <v>0.5679999999999999</v>
      </c>
      <c r="BM33" s="5" t="n">
        <v>0</v>
      </c>
      <c r="BN33" s="5" t="n">
        <v>1</v>
      </c>
      <c r="BO33" s="5" t="n">
        <v>0</v>
      </c>
      <c r="BP33" s="5" t="n">
        <v>0</v>
      </c>
      <c r="BQ33" s="5" t="n">
        <v>0</v>
      </c>
      <c r="BR33" s="5" t="n">
        <v>0</v>
      </c>
      <c r="BS33" s="5" t="n">
        <v>1</v>
      </c>
      <c r="BT33" s="5" t="n">
        <v>0</v>
      </c>
      <c r="BU33" s="5" t="n">
        <v>0</v>
      </c>
      <c r="BV33" s="5" t="n">
        <v>0</v>
      </c>
      <c r="BW33" s="5" t="n">
        <v>0</v>
      </c>
      <c r="BX33" s="5" t="n">
        <v>1</v>
      </c>
      <c r="BY33" s="5" t="n">
        <v>13.646</v>
      </c>
      <c r="BZ33" s="5" t="n">
        <v>0</v>
      </c>
      <c r="CA33" s="5" t="n">
        <v>13.646</v>
      </c>
      <c r="CB33" s="5" t="n">
        <v>0</v>
      </c>
      <c r="CC33" s="5" t="n">
        <v>82.58799999999999</v>
      </c>
      <c r="CD33" s="5" t="n">
        <v>7.95</v>
      </c>
      <c r="CE33" s="5" t="n">
        <v>0</v>
      </c>
      <c r="CF33" s="5" t="n">
        <v>82.58799999999999</v>
      </c>
      <c r="CG33" s="5" t="n">
        <v>0</v>
      </c>
      <c r="CH33" s="5" t="n">
        <v>1</v>
      </c>
      <c r="CI33" s="5" t="n">
        <v>0</v>
      </c>
      <c r="CJ33" s="5" t="n">
        <v>0</v>
      </c>
      <c r="CK33" s="5" t="n">
        <v>0</v>
      </c>
      <c r="CL33" s="5" t="n">
        <v>0</v>
      </c>
      <c r="CM33" s="5" t="n">
        <v>0</v>
      </c>
      <c r="CN33" s="5" t="n">
        <v>0</v>
      </c>
      <c r="CO33" s="5" t="n">
        <v>0</v>
      </c>
      <c r="CP33" s="5" t="n">
        <v>0</v>
      </c>
      <c r="CQ33" s="5" t="n">
        <v>1.387</v>
      </c>
      <c r="CR33" s="5" t="n">
        <v>0</v>
      </c>
      <c r="CS33" s="5" t="n">
        <v>5.529</v>
      </c>
      <c r="CT33" s="5" t="n">
        <v>4.251</v>
      </c>
      <c r="CU33" s="5" t="n">
        <v>10.123</v>
      </c>
    </row>
    <row r="34">
      <c r="A34" s="5" t="inlineStr">
        <is>
          <t>ATG2021</t>
        </is>
      </c>
      <c r="B34" s="5" t="inlineStr">
        <is>
          <t>ATG</t>
        </is>
      </c>
      <c r="C34" s="5" t="inlineStr">
        <is>
          <t>ATG</t>
        </is>
      </c>
      <c r="D34" s="5" t="inlineStr">
        <is>
          <t>Antigua and Barbuda</t>
        </is>
      </c>
      <c r="E34" s="5" t="n">
        <v>2021</v>
      </c>
      <c r="F34" s="5" t="n">
        <v>0.15</v>
      </c>
      <c r="G34" s="5" t="n">
        <v>5.897</v>
      </c>
      <c r="H34" s="5" t="n">
        <v>1.143</v>
      </c>
      <c r="I34" s="5" t="n">
        <v>0</v>
      </c>
      <c r="J34" s="5" t="n">
        <v>5.897</v>
      </c>
      <c r="K34" s="5" t="n">
        <v>0</v>
      </c>
      <c r="L34" s="5" t="n">
        <v>1</v>
      </c>
      <c r="M34" s="5" t="n">
        <v>7.964</v>
      </c>
      <c r="N34" s="5" t="n">
        <v>3.43</v>
      </c>
      <c r="O34" s="5" t="n">
        <v>0</v>
      </c>
      <c r="P34" s="5" t="n">
        <v>7.964</v>
      </c>
      <c r="Q34" s="5" t="n">
        <v>0</v>
      </c>
      <c r="R34" s="5" t="n">
        <v>1</v>
      </c>
      <c r="S34" s="5" t="n">
        <v>11.613</v>
      </c>
      <c r="T34" s="5" t="n">
        <v>6.86</v>
      </c>
      <c r="U34" s="5" t="n">
        <v>0</v>
      </c>
      <c r="V34" s="5" t="n">
        <v>13.588</v>
      </c>
      <c r="W34" s="5" t="n">
        <v>0.17</v>
      </c>
      <c r="X34" s="5" t="n">
        <v>1</v>
      </c>
      <c r="Y34" s="5" t="n">
        <v>17.127</v>
      </c>
      <c r="Z34" s="5" t="n">
        <v>2.304</v>
      </c>
      <c r="AA34" s="5" t="n">
        <v>0</v>
      </c>
      <c r="AB34" s="5" t="n">
        <v>17.127</v>
      </c>
      <c r="AC34" s="5" t="n">
        <v>0</v>
      </c>
      <c r="AD34" s="5" t="n">
        <v>1</v>
      </c>
      <c r="AE34" s="5" t="n">
        <v>18.27</v>
      </c>
      <c r="AF34" s="5" t="n">
        <v>4.278</v>
      </c>
      <c r="AG34" s="5" t="n">
        <v>0</v>
      </c>
      <c r="AH34" s="5" t="n">
        <v>18.27</v>
      </c>
      <c r="AI34" s="5" t="n">
        <v>0</v>
      </c>
      <c r="AJ34" s="5" t="n">
        <v>1</v>
      </c>
      <c r="AK34" s="5" t="n">
        <v>25.13</v>
      </c>
      <c r="AL34" s="5" t="n">
        <v>13.503</v>
      </c>
      <c r="AM34" s="5" t="n">
        <v>0</v>
      </c>
      <c r="AN34" s="5" t="n">
        <v>29.402</v>
      </c>
      <c r="AO34" s="5" t="n">
        <v>0.17</v>
      </c>
      <c r="AP34" s="5" t="n">
        <v>1</v>
      </c>
      <c r="AQ34" s="5" t="n">
        <v>0.649</v>
      </c>
      <c r="AR34" s="5" t="n">
        <v>0.114</v>
      </c>
      <c r="AS34" s="5" t="n">
        <v>0.554</v>
      </c>
      <c r="AT34" s="5" t="n">
        <v>1.218</v>
      </c>
      <c r="AU34" s="5" t="n">
        <v>0.013</v>
      </c>
      <c r="AV34" s="5" t="n">
        <v>1</v>
      </c>
      <c r="AW34" s="5" t="n">
        <v>0.577</v>
      </c>
      <c r="AX34" s="5" t="n">
        <v>0.114</v>
      </c>
      <c r="AY34" s="5" t="n">
        <v>0.202</v>
      </c>
      <c r="AZ34" s="5" t="n">
        <v>0.911</v>
      </c>
      <c r="BA34" s="5" t="n">
        <v>0.17</v>
      </c>
      <c r="BB34" s="5" t="n">
        <v>1</v>
      </c>
      <c r="BC34" s="5" t="n">
        <v>0.458</v>
      </c>
      <c r="BD34" s="5" t="n">
        <v>0.114</v>
      </c>
      <c r="BE34" s="5" t="n">
        <v>0.158</v>
      </c>
      <c r="BF34" s="5" t="n">
        <v>0.721</v>
      </c>
      <c r="BG34" s="5" t="n">
        <v>0.17</v>
      </c>
      <c r="BH34" s="5" t="n">
        <v>0</v>
      </c>
      <c r="BI34" s="5" t="n">
        <v>0.491</v>
      </c>
      <c r="BJ34" s="5" t="n">
        <v>0.114</v>
      </c>
      <c r="BK34" s="5" t="n">
        <v>0.018</v>
      </c>
      <c r="BL34" s="5" t="n">
        <v>0.595</v>
      </c>
      <c r="BM34" s="5" t="n">
        <v>0.17</v>
      </c>
      <c r="BN34" s="5" t="n">
        <v>1</v>
      </c>
      <c r="BO34" s="5" t="n">
        <v>0</v>
      </c>
      <c r="BP34" s="5" t="n">
        <v>0.126</v>
      </c>
      <c r="BQ34" s="5" t="n">
        <v>0.71</v>
      </c>
      <c r="BR34" s="5" t="n">
        <v>0</v>
      </c>
      <c r="BS34" s="5" t="n">
        <v>1</v>
      </c>
      <c r="BT34" s="5" t="n">
        <v>0</v>
      </c>
      <c r="BU34" s="5" t="n">
        <v>0</v>
      </c>
      <c r="BV34" s="5" t="n">
        <v>0.388</v>
      </c>
      <c r="BW34" s="5" t="n">
        <v>0</v>
      </c>
      <c r="BX34" s="5" t="n">
        <v>0.667</v>
      </c>
      <c r="BY34" s="5" t="n">
        <v>11.787</v>
      </c>
      <c r="BZ34" s="5" t="n">
        <v>0</v>
      </c>
      <c r="CA34" s="5" t="n">
        <v>11.787</v>
      </c>
      <c r="CB34" s="5" t="n">
        <v>0</v>
      </c>
      <c r="CC34" s="5" t="n">
        <v>78.125</v>
      </c>
      <c r="CD34" s="5" t="n">
        <v>7.95</v>
      </c>
      <c r="CE34" s="5" t="n">
        <v>0</v>
      </c>
      <c r="CF34" s="5" t="n">
        <v>91.40600000000001</v>
      </c>
      <c r="CG34" s="5" t="n">
        <v>0.17</v>
      </c>
      <c r="CH34" s="5" t="n">
        <v>1</v>
      </c>
      <c r="CI34" s="5" t="n">
        <v>0</v>
      </c>
      <c r="CJ34" s="5" t="n">
        <v>0</v>
      </c>
      <c r="CK34" s="5" t="n">
        <v>0</v>
      </c>
      <c r="CL34" s="5" t="n">
        <v>0</v>
      </c>
      <c r="CM34" s="5" t="n">
        <v>0</v>
      </c>
      <c r="CN34" s="5" t="n">
        <v>0</v>
      </c>
      <c r="CO34" s="5" t="n">
        <v>0</v>
      </c>
      <c r="CP34" s="5" t="n">
        <v>0</v>
      </c>
      <c r="CQ34" s="5" t="n">
        <v>1.198</v>
      </c>
      <c r="CR34" s="5" t="n">
        <v>0</v>
      </c>
      <c r="CS34" s="5" t="n">
        <v>4.776</v>
      </c>
      <c r="CT34" s="5" t="n">
        <v>4.753</v>
      </c>
      <c r="CU34" s="5" t="n">
        <v>15.983</v>
      </c>
    </row>
    <row r="35">
      <c r="A35" s="5" t="inlineStr">
        <is>
          <t>ATG2022</t>
        </is>
      </c>
      <c r="B35" s="5" t="inlineStr">
        <is>
          <t>ATG</t>
        </is>
      </c>
      <c r="C35" s="5" t="inlineStr">
        <is>
          <t>ATG</t>
        </is>
      </c>
      <c r="D35" s="5" t="inlineStr">
        <is>
          <t>Antigua and Barbuda</t>
        </is>
      </c>
      <c r="E35" s="5" t="n">
        <v>2022</v>
      </c>
      <c r="F35" s="5" t="n">
        <v>0.15</v>
      </c>
      <c r="G35" s="5" t="n">
        <v>11.72</v>
      </c>
      <c r="H35" s="5" t="n">
        <v>1.235</v>
      </c>
      <c r="I35" s="5" t="n">
        <v>0</v>
      </c>
      <c r="J35" s="5" t="n">
        <v>11.72</v>
      </c>
      <c r="K35" s="5" t="n">
        <v>0</v>
      </c>
      <c r="L35" s="5" t="n">
        <v>1</v>
      </c>
      <c r="M35" s="5" t="n">
        <v>9.782999999999999</v>
      </c>
      <c r="N35" s="5" t="n">
        <v>3.704</v>
      </c>
      <c r="O35" s="5" t="n">
        <v>0</v>
      </c>
      <c r="P35" s="5" t="n">
        <v>9.782999999999999</v>
      </c>
      <c r="Q35" s="5" t="n">
        <v>0</v>
      </c>
      <c r="R35" s="5" t="n">
        <v>1</v>
      </c>
      <c r="S35" s="5" t="n">
        <v>17.893</v>
      </c>
      <c r="T35" s="5" t="n">
        <v>7.408</v>
      </c>
      <c r="U35" s="5" t="n">
        <v>0.225</v>
      </c>
      <c r="V35" s="5" t="n">
        <v>20.935</v>
      </c>
      <c r="W35" s="5" t="n">
        <v>0.17</v>
      </c>
      <c r="X35" s="5" t="n">
        <v>1</v>
      </c>
      <c r="Y35" s="5" t="n">
        <v>30.728</v>
      </c>
      <c r="Z35" s="5" t="n">
        <v>4.133</v>
      </c>
      <c r="AA35" s="5" t="n">
        <v>0</v>
      </c>
      <c r="AB35" s="5" t="n">
        <v>30.728</v>
      </c>
      <c r="AC35" s="5" t="n">
        <v>0</v>
      </c>
      <c r="AD35" s="5" t="n">
        <v>1</v>
      </c>
      <c r="AE35" s="5" t="n">
        <v>31.963</v>
      </c>
      <c r="AF35" s="5" t="n">
        <v>7.485</v>
      </c>
      <c r="AG35" s="5" t="n">
        <v>0</v>
      </c>
      <c r="AH35" s="5" t="n">
        <v>31.963</v>
      </c>
      <c r="AI35" s="5" t="n">
        <v>0</v>
      </c>
      <c r="AJ35" s="5" t="n">
        <v>1</v>
      </c>
      <c r="AK35" s="5" t="n">
        <v>39.371</v>
      </c>
      <c r="AL35" s="5" t="n">
        <v>21.155</v>
      </c>
      <c r="AM35" s="5" t="n">
        <v>0.495</v>
      </c>
      <c r="AN35" s="5" t="n">
        <v>46.064</v>
      </c>
      <c r="AO35" s="5" t="n">
        <v>0.17</v>
      </c>
      <c r="AP35" s="5" t="n">
        <v>1</v>
      </c>
      <c r="AQ35" s="5" t="n">
        <v>0.896</v>
      </c>
      <c r="AR35" s="5" t="n">
        <v>0.123</v>
      </c>
      <c r="AS35" s="5" t="n">
        <v>0.5629999999999999</v>
      </c>
      <c r="AT35" s="5" t="n">
        <v>1.479</v>
      </c>
      <c r="AU35" s="5" t="n">
        <v>0.013</v>
      </c>
      <c r="AV35" s="5" t="n">
        <v>1</v>
      </c>
      <c r="AW35" s="5" t="n">
        <v>0.89</v>
      </c>
      <c r="AX35" s="5" t="n">
        <v>0.123</v>
      </c>
      <c r="AY35" s="5" t="n">
        <v>0.105</v>
      </c>
      <c r="AZ35" s="5" t="n">
        <v>1.165</v>
      </c>
      <c r="BA35" s="5" t="n">
        <v>0.17</v>
      </c>
      <c r="BB35" s="5" t="n">
        <v>1</v>
      </c>
      <c r="BC35" s="5" t="n">
        <v>0.62</v>
      </c>
      <c r="BD35" s="5" t="n">
        <v>0.123</v>
      </c>
      <c r="BE35" s="5" t="n">
        <v>-0.004</v>
      </c>
      <c r="BF35" s="5" t="n">
        <v>0.721</v>
      </c>
      <c r="BG35" s="5" t="n">
        <v>0.17</v>
      </c>
      <c r="BH35" s="5" t="n">
        <v>0</v>
      </c>
      <c r="BI35" s="5" t="n">
        <v>0.608</v>
      </c>
      <c r="BJ35" s="5" t="n">
        <v>0.123</v>
      </c>
      <c r="BK35" s="5" t="n">
        <v>0.016</v>
      </c>
      <c r="BL35" s="5" t="n">
        <v>0.72</v>
      </c>
      <c r="BM35" s="5" t="n">
        <v>0.17</v>
      </c>
      <c r="BN35" s="5" t="n">
        <v>1</v>
      </c>
      <c r="BO35" s="5" t="n">
        <v>0</v>
      </c>
      <c r="BP35" s="5" t="n">
        <v>0.136</v>
      </c>
      <c r="BQ35" s="5" t="n">
        <v>0.767</v>
      </c>
      <c r="BR35" s="5" t="n">
        <v>0</v>
      </c>
      <c r="BS35" s="5" t="n">
        <v>1</v>
      </c>
      <c r="BT35" s="5" t="n">
        <v>0</v>
      </c>
      <c r="BU35" s="5" t="n">
        <v>0</v>
      </c>
      <c r="BV35" s="5" t="n">
        <v>0.419</v>
      </c>
      <c r="BW35" s="5" t="n">
        <v>0</v>
      </c>
      <c r="BX35" s="5" t="n">
        <v>0.667</v>
      </c>
      <c r="BY35" s="5" t="n">
        <v>12.729</v>
      </c>
      <c r="BZ35" s="5" t="n">
        <v>0</v>
      </c>
      <c r="CA35" s="5" t="n">
        <v>12.729</v>
      </c>
      <c r="CB35" s="5" t="n">
        <v>0</v>
      </c>
      <c r="CC35" s="5" t="n">
        <v>97.90000000000001</v>
      </c>
      <c r="CD35" s="5" t="n">
        <v>7.95</v>
      </c>
      <c r="CE35" s="5" t="n">
        <v>1.232</v>
      </c>
      <c r="CF35" s="5" t="n">
        <v>114.543</v>
      </c>
      <c r="CG35" s="5" t="n">
        <v>0.17</v>
      </c>
      <c r="CH35" s="5" t="n">
        <v>1</v>
      </c>
      <c r="CI35" s="5" t="n">
        <v>0</v>
      </c>
      <c r="CJ35" s="5" t="n">
        <v>0</v>
      </c>
      <c r="CK35" s="5" t="n">
        <v>0</v>
      </c>
      <c r="CL35" s="5" t="n">
        <v>0</v>
      </c>
      <c r="CM35" s="5" t="n">
        <v>0</v>
      </c>
      <c r="CN35" s="5" t="n">
        <v>0</v>
      </c>
      <c r="CO35" s="5" t="n">
        <v>0</v>
      </c>
      <c r="CP35" s="5" t="n">
        <v>0</v>
      </c>
      <c r="CQ35" s="5" t="n">
        <v>1.294</v>
      </c>
      <c r="CR35" s="5" t="n">
        <v>0</v>
      </c>
      <c r="CS35" s="5" t="n">
        <v>5.158</v>
      </c>
      <c r="CT35" s="5" t="n">
        <v>10.485</v>
      </c>
      <c r="CU35" s="5" t="n">
        <v>29.494</v>
      </c>
    </row>
    <row r="36">
      <c r="A36" s="5" t="inlineStr">
        <is>
          <t>ATG2023</t>
        </is>
      </c>
      <c r="B36" s="5" t="inlineStr">
        <is>
          <t>ATG</t>
        </is>
      </c>
      <c r="C36" s="5" t="inlineStr">
        <is>
          <t>ATG</t>
        </is>
      </c>
      <c r="D36" s="5" t="inlineStr">
        <is>
          <t>Antigua and Barbuda</t>
        </is>
      </c>
      <c r="E36" s="5" t="n">
        <v>2023</v>
      </c>
      <c r="F36" s="5" t="n">
        <v>0.15</v>
      </c>
      <c r="G36" s="5" t="n">
        <v>6.147</v>
      </c>
      <c r="H36" s="5" t="n">
        <v>1.286</v>
      </c>
      <c r="I36" s="5" t="n">
        <v>0</v>
      </c>
      <c r="J36" s="5" t="n">
        <v>6.147</v>
      </c>
      <c r="K36" s="5" t="n">
        <v>0</v>
      </c>
      <c r="L36" s="5" t="n">
        <v>1</v>
      </c>
      <c r="M36" s="5" t="n">
        <v>7.886</v>
      </c>
      <c r="N36" s="5" t="n">
        <v>3.857</v>
      </c>
      <c r="O36" s="5" t="n">
        <v>0</v>
      </c>
      <c r="P36" s="5" t="n">
        <v>7.886</v>
      </c>
      <c r="Q36" s="5" t="n">
        <v>0</v>
      </c>
      <c r="R36" s="5" t="n">
        <v>1</v>
      </c>
      <c r="S36" s="5" t="n">
        <v>12.575</v>
      </c>
      <c r="T36" s="5" t="n">
        <v>7.714</v>
      </c>
      <c r="U36" s="5" t="n">
        <v>0.237</v>
      </c>
      <c r="V36" s="5" t="n">
        <v>14.713</v>
      </c>
      <c r="W36" s="5" t="n">
        <v>0.17</v>
      </c>
      <c r="X36" s="5" t="n">
        <v>1</v>
      </c>
      <c r="Y36" s="5" t="n">
        <v>12.478</v>
      </c>
      <c r="Z36" s="5" t="n">
        <v>1.678</v>
      </c>
      <c r="AA36" s="5" t="n">
        <v>0</v>
      </c>
      <c r="AB36" s="5" t="n">
        <v>12.478</v>
      </c>
      <c r="AC36" s="5" t="n">
        <v>0</v>
      </c>
      <c r="AD36" s="5" t="n">
        <v>1</v>
      </c>
      <c r="AE36" s="5" t="n">
        <v>13.763</v>
      </c>
      <c r="AF36" s="5" t="n">
        <v>3.223</v>
      </c>
      <c r="AG36" s="5" t="n">
        <v>0</v>
      </c>
      <c r="AH36" s="5" t="n">
        <v>13.763</v>
      </c>
      <c r="AI36" s="5" t="n">
        <v>0</v>
      </c>
      <c r="AJ36" s="5" t="n">
        <v>1</v>
      </c>
      <c r="AK36" s="5" t="n">
        <v>21.477</v>
      </c>
      <c r="AL36" s="5" t="n">
        <v>11.54</v>
      </c>
      <c r="AM36" s="5" t="n">
        <v>0.404</v>
      </c>
      <c r="AN36" s="5" t="n">
        <v>25.129</v>
      </c>
      <c r="AO36" s="5" t="n">
        <v>0.17</v>
      </c>
      <c r="AP36" s="5" t="n">
        <v>1</v>
      </c>
      <c r="AQ36" s="5" t="n">
        <v>0.791</v>
      </c>
      <c r="AR36" s="5" t="n">
        <v>0.129</v>
      </c>
      <c r="AS36" s="5" t="n">
        <v>0.713</v>
      </c>
      <c r="AT36" s="5" t="n">
        <v>1.521</v>
      </c>
      <c r="AU36" s="5" t="n">
        <v>0.013</v>
      </c>
      <c r="AV36" s="5" t="n">
        <v>1</v>
      </c>
      <c r="AW36" s="5" t="n">
        <v>0.618</v>
      </c>
      <c r="AX36" s="5" t="n">
        <v>0.129</v>
      </c>
      <c r="AY36" s="5" t="n">
        <v>0.527</v>
      </c>
      <c r="AZ36" s="5" t="n">
        <v>1.34</v>
      </c>
      <c r="BA36" s="5" t="n">
        <v>0.17</v>
      </c>
      <c r="BB36" s="5" t="n">
        <v>1</v>
      </c>
      <c r="BC36" s="5" t="n">
        <v>0.554</v>
      </c>
      <c r="BD36" s="5" t="n">
        <v>0.129</v>
      </c>
      <c r="BE36" s="5" t="n">
        <v>-0.236</v>
      </c>
      <c r="BF36" s="5" t="n">
        <v>0.372</v>
      </c>
      <c r="BG36" s="5" t="n">
        <v>0.17</v>
      </c>
      <c r="BH36" s="5" t="n">
        <v>0</v>
      </c>
      <c r="BI36" s="5" t="n">
        <v>0.5570000000000001</v>
      </c>
      <c r="BJ36" s="5" t="n">
        <v>0.129</v>
      </c>
      <c r="BK36" s="5" t="n">
        <v>0.03</v>
      </c>
      <c r="BL36" s="5" t="n">
        <v>0.675</v>
      </c>
      <c r="BM36" s="5" t="n">
        <v>0.17</v>
      </c>
      <c r="BN36" s="5" t="n">
        <v>1</v>
      </c>
      <c r="BO36" s="5" t="n">
        <v>0</v>
      </c>
      <c r="BP36" s="5" t="n">
        <v>0.142</v>
      </c>
      <c r="BQ36" s="5" t="n">
        <v>0.799</v>
      </c>
      <c r="BR36" s="5" t="n">
        <v>0</v>
      </c>
      <c r="BS36" s="5" t="n">
        <v>1</v>
      </c>
      <c r="BT36" s="5" t="n">
        <v>0</v>
      </c>
      <c r="BU36" s="5" t="n">
        <v>0</v>
      </c>
      <c r="BV36" s="5" t="n">
        <v>0.436</v>
      </c>
      <c r="BW36" s="5" t="n">
        <v>0</v>
      </c>
      <c r="BX36" s="5" t="n">
        <v>0.667</v>
      </c>
      <c r="BY36" s="5" t="n">
        <v>13.254</v>
      </c>
      <c r="BZ36" s="5" t="n">
        <v>0</v>
      </c>
      <c r="CA36" s="5" t="n">
        <v>13.254</v>
      </c>
      <c r="CB36" s="5" t="n">
        <v>0</v>
      </c>
      <c r="CC36" s="5" t="n">
        <v>83.248</v>
      </c>
      <c r="CD36" s="5" t="n">
        <v>7.95</v>
      </c>
      <c r="CE36" s="5" t="n">
        <v>1.567</v>
      </c>
      <c r="CF36" s="5" t="n">
        <v>97.40000000000001</v>
      </c>
      <c r="CG36" s="5" t="n">
        <v>0.17</v>
      </c>
      <c r="CH36" s="5" t="n">
        <v>1</v>
      </c>
      <c r="CI36" s="5" t="n">
        <v>0</v>
      </c>
      <c r="CJ36" s="5" t="n">
        <v>0</v>
      </c>
      <c r="CK36" s="5" t="n">
        <v>0</v>
      </c>
      <c r="CL36" s="5" t="n">
        <v>0</v>
      </c>
      <c r="CM36" s="5" t="n">
        <v>0</v>
      </c>
      <c r="CN36" s="5" t="n">
        <v>0</v>
      </c>
      <c r="CO36" s="5" t="n">
        <v>0</v>
      </c>
      <c r="CP36" s="5" t="n">
        <v>0</v>
      </c>
      <c r="CQ36" s="5" t="n">
        <v>1.348</v>
      </c>
      <c r="CR36" s="5" t="n">
        <v>0</v>
      </c>
      <c r="CS36" s="5" t="n">
        <v>5.37</v>
      </c>
      <c r="CT36" s="5" t="n">
        <v>4.861</v>
      </c>
      <c r="CU36" s="5" t="n">
        <v>11.192</v>
      </c>
    </row>
    <row r="37">
      <c r="A37" s="5" t="inlineStr">
        <is>
          <t>ATG2024</t>
        </is>
      </c>
      <c r="B37" s="5" t="inlineStr">
        <is>
          <t>ATG</t>
        </is>
      </c>
      <c r="C37" s="5" t="inlineStr">
        <is>
          <t>ATG</t>
        </is>
      </c>
      <c r="D37" s="5" t="inlineStr">
        <is>
          <t>Antigua and Barbuda</t>
        </is>
      </c>
      <c r="E37" s="5" t="n">
        <v>2024</v>
      </c>
      <c r="F37" s="5" t="n">
        <v>0.15</v>
      </c>
      <c r="G37" s="5" t="n">
        <v>5.575</v>
      </c>
      <c r="H37" s="5" t="n">
        <v>1.324</v>
      </c>
      <c r="I37" s="5" t="n">
        <v>0</v>
      </c>
      <c r="J37" s="5" t="n">
        <v>5.575</v>
      </c>
      <c r="K37" s="5" t="n">
        <v>0</v>
      </c>
      <c r="L37" s="5" t="n">
        <v>1</v>
      </c>
      <c r="M37" s="5" t="n">
        <v>7.124</v>
      </c>
      <c r="N37" s="5" t="n">
        <v>3.971</v>
      </c>
      <c r="O37" s="5" t="n">
        <v>0</v>
      </c>
      <c r="P37" s="5" t="n">
        <v>7.124</v>
      </c>
      <c r="Q37" s="5" t="n">
        <v>0</v>
      </c>
      <c r="R37" s="5" t="n">
        <v>1</v>
      </c>
      <c r="S37" s="5" t="n">
        <v>12.193</v>
      </c>
      <c r="T37" s="5" t="n">
        <v>7.942</v>
      </c>
      <c r="U37" s="5" t="n">
        <v>0.282</v>
      </c>
      <c r="V37" s="5" t="n">
        <v>14.266</v>
      </c>
      <c r="W37" s="5" t="n">
        <v>0.17</v>
      </c>
      <c r="X37" s="5" t="n">
        <v>1</v>
      </c>
      <c r="Y37" s="5" t="n">
        <v>11.447</v>
      </c>
      <c r="Z37" s="5" t="n">
        <v>1.54</v>
      </c>
      <c r="AA37" s="5" t="n">
        <v>0</v>
      </c>
      <c r="AB37" s="5" t="n">
        <v>11.447</v>
      </c>
      <c r="AC37" s="5" t="n">
        <v>0</v>
      </c>
      <c r="AD37" s="5" t="n">
        <v>1</v>
      </c>
      <c r="AE37" s="5" t="n">
        <v>12.771</v>
      </c>
      <c r="AF37" s="5" t="n">
        <v>2.991</v>
      </c>
      <c r="AG37" s="5" t="n">
        <v>0</v>
      </c>
      <c r="AH37" s="5" t="n">
        <v>12.771</v>
      </c>
      <c r="AI37" s="5" t="n">
        <v>0</v>
      </c>
      <c r="AJ37" s="5" t="n">
        <v>1</v>
      </c>
      <c r="AK37" s="5" t="n">
        <v>20.712</v>
      </c>
      <c r="AL37" s="5" t="n">
        <v>11.129</v>
      </c>
      <c r="AM37" s="5" t="n">
        <v>0.48</v>
      </c>
      <c r="AN37" s="5" t="n">
        <v>24.233</v>
      </c>
      <c r="AO37" s="5" t="n">
        <v>0.17</v>
      </c>
      <c r="AP37" s="5" t="n">
        <v>1</v>
      </c>
      <c r="AQ37" s="5" t="n">
        <v>0.756</v>
      </c>
      <c r="AR37" s="5" t="n">
        <v>0.132</v>
      </c>
      <c r="AS37" s="5" t="n">
        <v>0.784</v>
      </c>
      <c r="AT37" s="5" t="n">
        <v>1.558</v>
      </c>
      <c r="AU37" s="5" t="n">
        <v>0.014</v>
      </c>
      <c r="AV37" s="5" t="n">
        <v>1</v>
      </c>
      <c r="AW37" s="5" t="n">
        <v>0.655</v>
      </c>
      <c r="AX37" s="5" t="n">
        <v>0.132</v>
      </c>
      <c r="AY37" s="5" t="n">
        <v>0.507</v>
      </c>
      <c r="AZ37" s="5" t="n">
        <v>1.36</v>
      </c>
      <c r="BA37" s="5" t="n">
        <v>0.17</v>
      </c>
      <c r="BB37" s="5" t="n">
        <v>1</v>
      </c>
      <c r="BC37" s="5" t="n">
        <v>0.534</v>
      </c>
      <c r="BD37" s="5" t="n">
        <v>0.132</v>
      </c>
      <c r="BE37" s="5" t="n">
        <v>-0.211</v>
      </c>
      <c r="BF37" s="5" t="n">
        <v>0.378</v>
      </c>
      <c r="BG37" s="5" t="n">
        <v>0.17</v>
      </c>
      <c r="BH37" s="5" t="n">
        <v>0</v>
      </c>
      <c r="BI37" s="5" t="n">
        <v>0.5679999999999999</v>
      </c>
      <c r="BJ37" s="5" t="n">
        <v>0.132</v>
      </c>
      <c r="BK37" s="5" t="n">
        <v>0.034</v>
      </c>
      <c r="BL37" s="5" t="n">
        <v>0.6889999999999999</v>
      </c>
      <c r="BM37" s="5" t="n">
        <v>0.17</v>
      </c>
      <c r="BN37" s="5" t="n">
        <v>1</v>
      </c>
      <c r="BO37" s="5" t="n">
        <v>0</v>
      </c>
      <c r="BP37" s="5" t="n">
        <v>0.146</v>
      </c>
      <c r="BQ37" s="5" t="n">
        <v>0.822</v>
      </c>
      <c r="BR37" s="5" t="n">
        <v>0</v>
      </c>
      <c r="BS37" s="5" t="n">
        <v>1</v>
      </c>
      <c r="BT37" s="5" t="n">
        <v>0</v>
      </c>
      <c r="BU37" s="5" t="n">
        <v>0</v>
      </c>
      <c r="BV37" s="5" t="n">
        <v>0.449</v>
      </c>
      <c r="BW37" s="5" t="n">
        <v>0</v>
      </c>
      <c r="BX37" s="5" t="n">
        <v>0.667</v>
      </c>
      <c r="BY37" s="5" t="n">
        <v>13.646</v>
      </c>
      <c r="BZ37" s="5" t="n">
        <v>0</v>
      </c>
      <c r="CA37" s="5" t="n">
        <v>13.646</v>
      </c>
      <c r="CB37" s="5" t="n">
        <v>0</v>
      </c>
      <c r="CC37" s="5" t="n">
        <v>82.58799999999999</v>
      </c>
      <c r="CD37" s="5" t="n">
        <v>7.95</v>
      </c>
      <c r="CE37" s="5" t="n">
        <v>1.912</v>
      </c>
      <c r="CF37" s="5" t="n">
        <v>96.628</v>
      </c>
      <c r="CG37" s="5" t="n">
        <v>0.17</v>
      </c>
      <c r="CH37" s="5" t="n">
        <v>1</v>
      </c>
      <c r="CI37" s="5" t="n">
        <v>0</v>
      </c>
      <c r="CJ37" s="5" t="n">
        <v>0</v>
      </c>
      <c r="CK37" s="5" t="n">
        <v>0</v>
      </c>
      <c r="CL37" s="5" t="n">
        <v>0</v>
      </c>
      <c r="CM37" s="5" t="n">
        <v>0</v>
      </c>
      <c r="CN37" s="5" t="n">
        <v>0</v>
      </c>
      <c r="CO37" s="5" t="n">
        <v>0</v>
      </c>
      <c r="CP37" s="5" t="n">
        <v>0</v>
      </c>
      <c r="CQ37" s="5" t="n">
        <v>1.387</v>
      </c>
      <c r="CR37" s="5" t="n">
        <v>0</v>
      </c>
      <c r="CS37" s="5" t="n">
        <v>5.529</v>
      </c>
      <c r="CT37" s="5" t="n">
        <v>4.251</v>
      </c>
      <c r="CU37" s="5" t="n">
        <v>10.123</v>
      </c>
    </row>
    <row r="38">
      <c r="A38" s="5" t="inlineStr">
        <is>
          <t>ARG2021</t>
        </is>
      </c>
      <c r="B38" s="5" t="inlineStr">
        <is>
          <t>ARG</t>
        </is>
      </c>
      <c r="C38" s="5" t="inlineStr">
        <is>
          <t>ARG</t>
        </is>
      </c>
      <c r="D38" s="5" t="inlineStr">
        <is>
          <t>Argentina</t>
        </is>
      </c>
      <c r="E38" s="5" t="n">
        <v>2021</v>
      </c>
      <c r="F38" s="5" t="n">
        <v>0.21</v>
      </c>
      <c r="G38" s="5" t="n">
        <v>5.857</v>
      </c>
      <c r="H38" s="5" t="n">
        <v>1.138</v>
      </c>
      <c r="I38" s="5" t="n">
        <v>0.382</v>
      </c>
      <c r="J38" s="5" t="n">
        <v>6.239</v>
      </c>
      <c r="K38" s="5" t="n">
        <v>0</v>
      </c>
      <c r="L38" s="5" t="n">
        <v>1</v>
      </c>
      <c r="M38" s="5" t="n">
        <v>7.915</v>
      </c>
      <c r="N38" s="5" t="n">
        <v>3.413</v>
      </c>
      <c r="O38" s="5" t="n">
        <v>0.405</v>
      </c>
      <c r="P38" s="5" t="n">
        <v>8.321</v>
      </c>
      <c r="Q38" s="5" t="n">
        <v>0</v>
      </c>
      <c r="R38" s="5" t="n">
        <v>1</v>
      </c>
      <c r="S38" s="5" t="n">
        <v>11.546</v>
      </c>
      <c r="T38" s="5" t="n">
        <v>6.827</v>
      </c>
      <c r="U38" s="5" t="n">
        <v>0.382</v>
      </c>
      <c r="V38" s="5" t="n">
        <v>14.433</v>
      </c>
      <c r="W38" s="5" t="n">
        <v>0.21</v>
      </c>
      <c r="X38" s="5" t="n">
        <v>1</v>
      </c>
      <c r="Y38" s="5" t="n">
        <v>7.825</v>
      </c>
      <c r="Z38" s="5" t="n">
        <v>0.656</v>
      </c>
      <c r="AA38" s="5" t="n">
        <v>-3.795</v>
      </c>
      <c r="AB38" s="5" t="n">
        <v>4.029</v>
      </c>
      <c r="AC38" s="5" t="n">
        <v>0</v>
      </c>
      <c r="AD38" s="5" t="n">
        <v>0</v>
      </c>
      <c r="AE38" s="5" t="n">
        <v>8.494</v>
      </c>
      <c r="AF38" s="5" t="n">
        <v>1.3</v>
      </c>
      <c r="AG38" s="5" t="n">
        <v>-1.102</v>
      </c>
      <c r="AH38" s="5" t="n">
        <v>7.393</v>
      </c>
      <c r="AI38" s="5" t="n">
        <v>0</v>
      </c>
      <c r="AJ38" s="5" t="n">
        <v>0</v>
      </c>
      <c r="AK38" s="5" t="n">
        <v>12.51</v>
      </c>
      <c r="AL38" s="5" t="n">
        <v>5.115</v>
      </c>
      <c r="AM38" s="5" t="n">
        <v>-6.83</v>
      </c>
      <c r="AN38" s="5" t="n">
        <v>6.873</v>
      </c>
      <c r="AO38" s="5" t="n">
        <v>0</v>
      </c>
      <c r="AP38" s="5" t="n">
        <v>0</v>
      </c>
      <c r="AQ38" s="5" t="n">
        <v>0.649</v>
      </c>
      <c r="AR38" s="5" t="n">
        <v>0.114</v>
      </c>
      <c r="AS38" s="5" t="n">
        <v>0.101</v>
      </c>
      <c r="AT38" s="5" t="n">
        <v>0.908</v>
      </c>
      <c r="AU38" s="5" t="n">
        <v>0.21</v>
      </c>
      <c r="AV38" s="5" t="n">
        <v>1</v>
      </c>
      <c r="AW38" s="5" t="n">
        <v>0.577</v>
      </c>
      <c r="AX38" s="5" t="n">
        <v>0.114</v>
      </c>
      <c r="AY38" s="5" t="n">
        <v>0.127</v>
      </c>
      <c r="AZ38" s="5" t="n">
        <v>0.852</v>
      </c>
      <c r="BA38" s="5" t="n">
        <v>0.21</v>
      </c>
      <c r="BB38" s="5" t="n">
        <v>1</v>
      </c>
      <c r="BC38" s="5" t="n">
        <v>0.458</v>
      </c>
      <c r="BD38" s="5" t="n">
        <v>0.114</v>
      </c>
      <c r="BE38" s="5" t="n">
        <v>-0.334</v>
      </c>
      <c r="BF38" s="5" t="n">
        <v>0.15</v>
      </c>
      <c r="BG38" s="5" t="n">
        <v>0</v>
      </c>
      <c r="BH38" s="5" t="n">
        <v>0</v>
      </c>
      <c r="BI38" s="5" t="n">
        <v>0.491</v>
      </c>
      <c r="BJ38" s="5" t="n">
        <v>0.114</v>
      </c>
      <c r="BK38" s="5" t="n">
        <v>0.292</v>
      </c>
      <c r="BL38" s="5" t="n">
        <v>0.948</v>
      </c>
      <c r="BM38" s="5" t="n">
        <v>0.21</v>
      </c>
      <c r="BN38" s="5" t="n">
        <v>1</v>
      </c>
      <c r="BO38" s="5" t="n">
        <v>0</v>
      </c>
      <c r="BP38" s="5" t="n">
        <v>-0.04</v>
      </c>
      <c r="BQ38" s="5" t="n">
        <v>0.059</v>
      </c>
      <c r="BR38" s="5" t="n">
        <v>0</v>
      </c>
      <c r="BS38" s="5" t="n">
        <v>1</v>
      </c>
      <c r="BT38" s="5" t="n">
        <v>0</v>
      </c>
      <c r="BU38" s="5" t="n">
        <v>-0.04</v>
      </c>
      <c r="BV38" s="5" t="n">
        <v>0.056</v>
      </c>
      <c r="BW38" s="5" t="n">
        <v>0</v>
      </c>
      <c r="BX38" s="5" t="n">
        <v>1</v>
      </c>
      <c r="BY38" s="5" t="n">
        <v>11.787</v>
      </c>
      <c r="BZ38" s="5" t="n">
        <v>0</v>
      </c>
      <c r="CA38" s="5" t="n">
        <v>11.787</v>
      </c>
      <c r="CB38" s="5" t="n">
        <v>0</v>
      </c>
      <c r="CC38" s="5" t="n">
        <v>78.125</v>
      </c>
      <c r="CD38" s="5" t="n">
        <v>7.95</v>
      </c>
      <c r="CE38" s="5" t="n">
        <v>-21.704</v>
      </c>
      <c r="CF38" s="5" t="n">
        <v>68.27</v>
      </c>
      <c r="CG38" s="5" t="n">
        <v>0</v>
      </c>
      <c r="CH38" s="5" t="n">
        <v>1</v>
      </c>
      <c r="CI38" s="5" t="n">
        <v>0</v>
      </c>
      <c r="CJ38" s="5" t="n">
        <v>0</v>
      </c>
      <c r="CK38" s="5" t="n">
        <v>0</v>
      </c>
      <c r="CL38" s="5" t="n">
        <v>0.102</v>
      </c>
      <c r="CM38" s="5" t="n">
        <v>0.835</v>
      </c>
      <c r="CN38" s="5" t="n">
        <v>2.043</v>
      </c>
      <c r="CO38" s="5" t="n">
        <v>0.604</v>
      </c>
      <c r="CP38" s="5" t="n">
        <v>0.01</v>
      </c>
      <c r="CQ38" s="5" t="n">
        <v>1.198</v>
      </c>
      <c r="CR38" s="5" t="n">
        <v>0.829</v>
      </c>
      <c r="CS38" s="5" t="n">
        <v>6.22</v>
      </c>
      <c r="CT38" s="5" t="n">
        <v>4.753</v>
      </c>
      <c r="CU38" s="5" t="n">
        <v>16.171</v>
      </c>
    </row>
    <row r="39">
      <c r="A39" s="5" t="inlineStr">
        <is>
          <t>ARG2022</t>
        </is>
      </c>
      <c r="B39" s="5" t="inlineStr">
        <is>
          <t>ARG</t>
        </is>
      </c>
      <c r="C39" s="5" t="inlineStr">
        <is>
          <t>ARG</t>
        </is>
      </c>
      <c r="D39" s="5" t="inlineStr">
        <is>
          <t>Argentina</t>
        </is>
      </c>
      <c r="E39" s="5" t="n">
        <v>2022</v>
      </c>
      <c r="F39" s="5" t="n">
        <v>0.21</v>
      </c>
      <c r="G39" s="5" t="n">
        <v>11.627</v>
      </c>
      <c r="H39" s="5" t="n">
        <v>1.229</v>
      </c>
      <c r="I39" s="5" t="n">
        <v>0.278</v>
      </c>
      <c r="J39" s="5" t="n">
        <v>11.905</v>
      </c>
      <c r="K39" s="5" t="n">
        <v>0</v>
      </c>
      <c r="L39" s="5" t="n">
        <v>1</v>
      </c>
      <c r="M39" s="5" t="n">
        <v>9.720000000000001</v>
      </c>
      <c r="N39" s="5" t="n">
        <v>3.687</v>
      </c>
      <c r="O39" s="5" t="n">
        <v>0.295</v>
      </c>
      <c r="P39" s="5" t="n">
        <v>10.015</v>
      </c>
      <c r="Q39" s="5" t="n">
        <v>0</v>
      </c>
      <c r="R39" s="5" t="n">
        <v>1</v>
      </c>
      <c r="S39" s="5" t="n">
        <v>17.771</v>
      </c>
      <c r="T39" s="5" t="n">
        <v>7.373</v>
      </c>
      <c r="U39" s="5" t="n">
        <v>0.5590000000000001</v>
      </c>
      <c r="V39" s="5" t="n">
        <v>21.84</v>
      </c>
      <c r="W39" s="5" t="n">
        <v>0.21</v>
      </c>
      <c r="X39" s="5" t="n">
        <v>1</v>
      </c>
      <c r="Y39" s="5" t="n">
        <v>9.192</v>
      </c>
      <c r="Z39" s="5" t="n">
        <v>0.77</v>
      </c>
      <c r="AA39" s="5" t="n">
        <v>-5.312</v>
      </c>
      <c r="AB39" s="5" t="n">
        <v>3.879</v>
      </c>
      <c r="AC39" s="5" t="n">
        <v>0</v>
      </c>
      <c r="AD39" s="5" t="n">
        <v>0</v>
      </c>
      <c r="AE39" s="5" t="n">
        <v>9.888</v>
      </c>
      <c r="AF39" s="5" t="n">
        <v>1.514</v>
      </c>
      <c r="AG39" s="5" t="n">
        <v>-1.19</v>
      </c>
      <c r="AH39" s="5" t="n">
        <v>8.699</v>
      </c>
      <c r="AI39" s="5" t="n">
        <v>0</v>
      </c>
      <c r="AJ39" s="5" t="n">
        <v>0</v>
      </c>
      <c r="AK39" s="5" t="n">
        <v>14.068</v>
      </c>
      <c r="AL39" s="5" t="n">
        <v>5.752</v>
      </c>
      <c r="AM39" s="5" t="n">
        <v>-7.717</v>
      </c>
      <c r="AN39" s="5" t="n">
        <v>7.684</v>
      </c>
      <c r="AO39" s="5" t="n">
        <v>0</v>
      </c>
      <c r="AP39" s="5" t="n">
        <v>0</v>
      </c>
      <c r="AQ39" s="5" t="n">
        <v>0.896</v>
      </c>
      <c r="AR39" s="5" t="n">
        <v>0.123</v>
      </c>
      <c r="AS39" s="5" t="n">
        <v>-0.099</v>
      </c>
      <c r="AT39" s="5" t="n">
        <v>0.964</v>
      </c>
      <c r="AU39" s="5" t="n">
        <v>0.21</v>
      </c>
      <c r="AV39" s="5" t="n">
        <v>1</v>
      </c>
      <c r="AW39" s="5" t="n">
        <v>0.89</v>
      </c>
      <c r="AX39" s="5" t="n">
        <v>0.123</v>
      </c>
      <c r="AY39" s="5" t="n">
        <v>-0.124</v>
      </c>
      <c r="AZ39" s="5" t="n">
        <v>0.927</v>
      </c>
      <c r="BA39" s="5" t="n">
        <v>0.21</v>
      </c>
      <c r="BB39" s="5" t="n">
        <v>1</v>
      </c>
      <c r="BC39" s="5" t="n">
        <v>0.62</v>
      </c>
      <c r="BD39" s="5" t="n">
        <v>0.123</v>
      </c>
      <c r="BE39" s="5" t="n">
        <v>-0.474</v>
      </c>
      <c r="BF39" s="5" t="n">
        <v>0.177</v>
      </c>
      <c r="BG39" s="5" t="n">
        <v>0</v>
      </c>
      <c r="BH39" s="5" t="n">
        <v>0</v>
      </c>
      <c r="BI39" s="5" t="n">
        <v>0.608</v>
      </c>
      <c r="BJ39" s="5" t="n">
        <v>0.123</v>
      </c>
      <c r="BK39" s="5" t="n">
        <v>0.245</v>
      </c>
      <c r="BL39" s="5" t="n">
        <v>1.032</v>
      </c>
      <c r="BM39" s="5" t="n">
        <v>0.21</v>
      </c>
      <c r="BN39" s="5" t="n">
        <v>1</v>
      </c>
      <c r="BO39" s="5" t="n">
        <v>0</v>
      </c>
      <c r="BP39" s="5" t="n">
        <v>-0.032</v>
      </c>
      <c r="BQ39" s="5" t="n">
        <v>0.096</v>
      </c>
      <c r="BR39" s="5" t="n">
        <v>0</v>
      </c>
      <c r="BS39" s="5" t="n">
        <v>1</v>
      </c>
      <c r="BT39" s="5" t="n">
        <v>0</v>
      </c>
      <c r="BU39" s="5" t="n">
        <v>-0.032</v>
      </c>
      <c r="BV39" s="5" t="n">
        <v>0.096</v>
      </c>
      <c r="BW39" s="5" t="n">
        <v>0</v>
      </c>
      <c r="BX39" s="5" t="n">
        <v>1</v>
      </c>
      <c r="BY39" s="5" t="n">
        <v>12.729</v>
      </c>
      <c r="BZ39" s="5" t="n">
        <v>0</v>
      </c>
      <c r="CA39" s="5" t="n">
        <v>12.729</v>
      </c>
      <c r="CB39" s="5" t="n">
        <v>0</v>
      </c>
      <c r="CC39" s="5" t="n">
        <v>97.90000000000001</v>
      </c>
      <c r="CD39" s="5" t="n">
        <v>7.95</v>
      </c>
      <c r="CE39" s="5" t="n">
        <v>-18.689</v>
      </c>
      <c r="CF39" s="5" t="n">
        <v>95.845</v>
      </c>
      <c r="CG39" s="5" t="n">
        <v>0</v>
      </c>
      <c r="CH39" s="5" t="n">
        <v>1</v>
      </c>
      <c r="CI39" s="5" t="n">
        <v>0</v>
      </c>
      <c r="CJ39" s="5" t="n">
        <v>0</v>
      </c>
      <c r="CK39" s="5" t="n">
        <v>0</v>
      </c>
      <c r="CL39" s="5" t="n">
        <v>0.11</v>
      </c>
      <c r="CM39" s="5" t="n">
        <v>0.902</v>
      </c>
      <c r="CN39" s="5" t="n">
        <v>2.368</v>
      </c>
      <c r="CO39" s="5" t="n">
        <v>0.745</v>
      </c>
      <c r="CP39" s="5" t="n">
        <v>0.008999999999999999</v>
      </c>
      <c r="CQ39" s="5" t="n">
        <v>1.294</v>
      </c>
      <c r="CR39" s="5" t="n">
        <v>0.872</v>
      </c>
      <c r="CS39" s="5" t="n">
        <v>6.717</v>
      </c>
      <c r="CT39" s="5" t="n">
        <v>10.485</v>
      </c>
      <c r="CU39" s="5" t="n">
        <v>29.688</v>
      </c>
    </row>
    <row r="40">
      <c r="A40" s="5" t="inlineStr">
        <is>
          <t>ARG2023</t>
        </is>
      </c>
      <c r="B40" s="5" t="inlineStr">
        <is>
          <t>ARG</t>
        </is>
      </c>
      <c r="C40" s="5" t="inlineStr">
        <is>
          <t>ARG</t>
        </is>
      </c>
      <c r="D40" s="5" t="inlineStr">
        <is>
          <t>Argentina</t>
        </is>
      </c>
      <c r="E40" s="5" t="n">
        <v>2023</v>
      </c>
      <c r="F40" s="5" t="n">
        <v>0.21</v>
      </c>
      <c r="G40" s="5" t="n">
        <v>6.103</v>
      </c>
      <c r="H40" s="5" t="n">
        <v>1.279</v>
      </c>
      <c r="I40" s="5" t="n">
        <v>0.321</v>
      </c>
      <c r="J40" s="5" t="n">
        <v>6.424</v>
      </c>
      <c r="K40" s="5" t="n">
        <v>0</v>
      </c>
      <c r="L40" s="5" t="n">
        <v>1</v>
      </c>
      <c r="M40" s="5" t="n">
        <v>7.838</v>
      </c>
      <c r="N40" s="5" t="n">
        <v>3.837</v>
      </c>
      <c r="O40" s="5" t="n">
        <v>0.34</v>
      </c>
      <c r="P40" s="5" t="n">
        <v>8.178000000000001</v>
      </c>
      <c r="Q40" s="5" t="n">
        <v>0</v>
      </c>
      <c r="R40" s="5" t="n">
        <v>1</v>
      </c>
      <c r="S40" s="5" t="n">
        <v>12.498</v>
      </c>
      <c r="T40" s="5" t="n">
        <v>7.674</v>
      </c>
      <c r="U40" s="5" t="n">
        <v>0.619</v>
      </c>
      <c r="V40" s="5" t="n">
        <v>15.511</v>
      </c>
      <c r="W40" s="5" t="n">
        <v>0.21</v>
      </c>
      <c r="X40" s="5" t="n">
        <v>1</v>
      </c>
      <c r="Y40" s="5" t="n">
        <v>8.051</v>
      </c>
      <c r="Z40" s="5" t="n">
        <v>0.675</v>
      </c>
      <c r="AA40" s="5" t="n">
        <v>-4.199</v>
      </c>
      <c r="AB40" s="5" t="n">
        <v>3.851</v>
      </c>
      <c r="AC40" s="5" t="n">
        <v>0</v>
      </c>
      <c r="AD40" s="5" t="n">
        <v>0</v>
      </c>
      <c r="AE40" s="5" t="n">
        <v>8.763999999999999</v>
      </c>
      <c r="AF40" s="5" t="n">
        <v>1.342</v>
      </c>
      <c r="AG40" s="5" t="n">
        <v>-1.239</v>
      </c>
      <c r="AH40" s="5" t="n">
        <v>7.525</v>
      </c>
      <c r="AI40" s="5" t="n">
        <v>0</v>
      </c>
      <c r="AJ40" s="5" t="n">
        <v>0</v>
      </c>
      <c r="AK40" s="5" t="n">
        <v>13.043</v>
      </c>
      <c r="AL40" s="5" t="n">
        <v>5.333</v>
      </c>
      <c r="AM40" s="5" t="n">
        <v>-5.547</v>
      </c>
      <c r="AN40" s="5" t="n">
        <v>9.07</v>
      </c>
      <c r="AO40" s="5" t="n">
        <v>0</v>
      </c>
      <c r="AP40" s="5" t="n">
        <v>0</v>
      </c>
      <c r="AQ40" s="5" t="n">
        <v>0.791</v>
      </c>
      <c r="AR40" s="5" t="n">
        <v>0.129</v>
      </c>
      <c r="AS40" s="5" t="n">
        <v>-0.074</v>
      </c>
      <c r="AT40" s="5" t="n">
        <v>0.868</v>
      </c>
      <c r="AU40" s="5" t="n">
        <v>0.21</v>
      </c>
      <c r="AV40" s="5" t="n">
        <v>1</v>
      </c>
      <c r="AW40" s="5" t="n">
        <v>0.618</v>
      </c>
      <c r="AX40" s="5" t="n">
        <v>0.129</v>
      </c>
      <c r="AY40" s="5" t="n">
        <v>0.176</v>
      </c>
      <c r="AZ40" s="5" t="n">
        <v>0.961</v>
      </c>
      <c r="BA40" s="5" t="n">
        <v>0.21</v>
      </c>
      <c r="BB40" s="5" t="n">
        <v>1</v>
      </c>
      <c r="BC40" s="5" t="n">
        <v>0.554</v>
      </c>
      <c r="BD40" s="5" t="n">
        <v>0.129</v>
      </c>
      <c r="BE40" s="5" t="n">
        <v>-0.42</v>
      </c>
      <c r="BF40" s="5" t="n">
        <v>0.162</v>
      </c>
      <c r="BG40" s="5" t="n">
        <v>0</v>
      </c>
      <c r="BH40" s="5" t="n">
        <v>0</v>
      </c>
      <c r="BI40" s="5" t="n">
        <v>0.5570000000000001</v>
      </c>
      <c r="BJ40" s="5" t="n">
        <v>0.129</v>
      </c>
      <c r="BK40" s="5" t="n">
        <v>0.393</v>
      </c>
      <c r="BL40" s="5" t="n">
        <v>1.149</v>
      </c>
      <c r="BM40" s="5" t="n">
        <v>0.21</v>
      </c>
      <c r="BN40" s="5" t="n">
        <v>1</v>
      </c>
      <c r="BO40" s="5" t="n">
        <v>0</v>
      </c>
      <c r="BP40" s="5" t="n">
        <v>-0.038</v>
      </c>
      <c r="BQ40" s="5" t="n">
        <v>0.091</v>
      </c>
      <c r="BR40" s="5" t="n">
        <v>0</v>
      </c>
      <c r="BS40" s="5" t="n">
        <v>1</v>
      </c>
      <c r="BT40" s="5" t="n">
        <v>0</v>
      </c>
      <c r="BU40" s="5" t="n">
        <v>-0.038</v>
      </c>
      <c r="BV40" s="5" t="n">
        <v>0.093</v>
      </c>
      <c r="BW40" s="5" t="n">
        <v>0</v>
      </c>
      <c r="BX40" s="5" t="n">
        <v>1</v>
      </c>
      <c r="BY40" s="5" t="n">
        <v>13.254</v>
      </c>
      <c r="BZ40" s="5" t="n">
        <v>0</v>
      </c>
      <c r="CA40" s="5" t="n">
        <v>13.254</v>
      </c>
      <c r="CB40" s="5" t="n">
        <v>0</v>
      </c>
      <c r="CC40" s="5" t="n">
        <v>83.248</v>
      </c>
      <c r="CD40" s="5" t="n">
        <v>7.95</v>
      </c>
      <c r="CE40" s="5" t="n">
        <v>-0.74</v>
      </c>
      <c r="CF40" s="5" t="n">
        <v>99.83499999999999</v>
      </c>
      <c r="CG40" s="5" t="n">
        <v>0</v>
      </c>
      <c r="CH40" s="5" t="n">
        <v>1</v>
      </c>
      <c r="CI40" s="5" t="n">
        <v>0</v>
      </c>
      <c r="CJ40" s="5" t="n">
        <v>0</v>
      </c>
      <c r="CK40" s="5" t="n">
        <v>0</v>
      </c>
      <c r="CL40" s="5" t="n">
        <v>0.115</v>
      </c>
      <c r="CM40" s="5" t="n">
        <v>0.9389999999999999</v>
      </c>
      <c r="CN40" s="5" t="n">
        <v>2.585</v>
      </c>
      <c r="CO40" s="5" t="n">
        <v>0.836</v>
      </c>
      <c r="CP40" s="5" t="n">
        <v>0.01</v>
      </c>
      <c r="CQ40" s="5" t="n">
        <v>1.348</v>
      </c>
      <c r="CR40" s="5" t="n">
        <v>0.891</v>
      </c>
      <c r="CS40" s="5" t="n">
        <v>6.995</v>
      </c>
      <c r="CT40" s="5" t="n">
        <v>4.861</v>
      </c>
      <c r="CU40" s="5" t="n">
        <v>11.658</v>
      </c>
    </row>
    <row r="41">
      <c r="A41" s="5" t="inlineStr">
        <is>
          <t>ARG2024</t>
        </is>
      </c>
      <c r="B41" s="5" t="inlineStr">
        <is>
          <t>ARG</t>
        </is>
      </c>
      <c r="C41" s="5" t="inlineStr">
        <is>
          <t>ARG</t>
        </is>
      </c>
      <c r="D41" s="5" t="inlineStr">
        <is>
          <t>Argentina</t>
        </is>
      </c>
      <c r="E41" s="5" t="n">
        <v>2024</v>
      </c>
      <c r="F41" s="5" t="n">
        <v>0.21</v>
      </c>
      <c r="G41" s="5" t="n">
        <v>5.538</v>
      </c>
      <c r="H41" s="5" t="n">
        <v>1.317</v>
      </c>
      <c r="I41" s="5" t="n">
        <v>0.229</v>
      </c>
      <c r="J41" s="5" t="n">
        <v>5.767</v>
      </c>
      <c r="K41" s="5" t="n">
        <v>0</v>
      </c>
      <c r="L41" s="5" t="n">
        <v>1</v>
      </c>
      <c r="M41" s="5" t="n">
        <v>7.084</v>
      </c>
      <c r="N41" s="5" t="n">
        <v>3.95</v>
      </c>
      <c r="O41" s="5" t="n">
        <v>0.243</v>
      </c>
      <c r="P41" s="5" t="n">
        <v>7.328</v>
      </c>
      <c r="Q41" s="5" t="n">
        <v>0</v>
      </c>
      <c r="R41" s="5" t="n">
        <v>1</v>
      </c>
      <c r="S41" s="5" t="n">
        <v>12.121</v>
      </c>
      <c r="T41" s="5" t="n">
        <v>7.9</v>
      </c>
      <c r="U41" s="5" t="n">
        <v>0.583</v>
      </c>
      <c r="V41" s="5" t="n">
        <v>14.944</v>
      </c>
      <c r="W41" s="5" t="n">
        <v>0.21</v>
      </c>
      <c r="X41" s="5" t="n">
        <v>1</v>
      </c>
      <c r="Y41" s="5" t="n">
        <v>8.117000000000001</v>
      </c>
      <c r="Z41" s="5" t="n">
        <v>0.68</v>
      </c>
      <c r="AA41" s="5" t="n">
        <v>-3.715</v>
      </c>
      <c r="AB41" s="5" t="n">
        <v>4.402</v>
      </c>
      <c r="AC41" s="5" t="n">
        <v>0</v>
      </c>
      <c r="AD41" s="5" t="n">
        <v>0</v>
      </c>
      <c r="AE41" s="5" t="n">
        <v>8.851000000000001</v>
      </c>
      <c r="AF41" s="5" t="n">
        <v>1.355</v>
      </c>
      <c r="AG41" s="5" t="n">
        <v>-1.275</v>
      </c>
      <c r="AH41" s="5" t="n">
        <v>7.576</v>
      </c>
      <c r="AI41" s="5" t="n">
        <v>0</v>
      </c>
      <c r="AJ41" s="5" t="n">
        <v>0</v>
      </c>
      <c r="AK41" s="5" t="n">
        <v>13.257</v>
      </c>
      <c r="AL41" s="5" t="n">
        <v>5.42</v>
      </c>
      <c r="AM41" s="5" t="n">
        <v>-5.211</v>
      </c>
      <c r="AN41" s="5" t="n">
        <v>9.734999999999999</v>
      </c>
      <c r="AO41" s="5" t="n">
        <v>0</v>
      </c>
      <c r="AP41" s="5" t="n">
        <v>0</v>
      </c>
      <c r="AQ41" s="5" t="n">
        <v>0.756</v>
      </c>
      <c r="AR41" s="5" t="n">
        <v>0.132</v>
      </c>
      <c r="AS41" s="5" t="n">
        <v>0.129</v>
      </c>
      <c r="AT41" s="5" t="n">
        <v>1.071</v>
      </c>
      <c r="AU41" s="5" t="n">
        <v>0.21</v>
      </c>
      <c r="AV41" s="5" t="n">
        <v>1</v>
      </c>
      <c r="AW41" s="5" t="n">
        <v>0.655</v>
      </c>
      <c r="AX41" s="5" t="n">
        <v>0.132</v>
      </c>
      <c r="AY41" s="5" t="n">
        <v>0.249</v>
      </c>
      <c r="AZ41" s="5" t="n">
        <v>1.094</v>
      </c>
      <c r="BA41" s="5" t="n">
        <v>0.21</v>
      </c>
      <c r="BB41" s="5" t="n">
        <v>1</v>
      </c>
      <c r="BC41" s="5" t="n">
        <v>0.534</v>
      </c>
      <c r="BD41" s="5" t="n">
        <v>0.132</v>
      </c>
      <c r="BE41" s="5" t="n">
        <v>-0.368</v>
      </c>
      <c r="BF41" s="5" t="n">
        <v>0.166</v>
      </c>
      <c r="BG41" s="5" t="n">
        <v>0</v>
      </c>
      <c r="BH41" s="5" t="n">
        <v>0</v>
      </c>
      <c r="BI41" s="5" t="n">
        <v>0.5679999999999999</v>
      </c>
      <c r="BJ41" s="5" t="n">
        <v>0.132</v>
      </c>
      <c r="BK41" s="5" t="n">
        <v>0.604</v>
      </c>
      <c r="BL41" s="5" t="n">
        <v>1.418</v>
      </c>
      <c r="BM41" s="5" t="n">
        <v>0.21</v>
      </c>
      <c r="BN41" s="5" t="n">
        <v>1</v>
      </c>
      <c r="BO41" s="5" t="n">
        <v>0</v>
      </c>
      <c r="BP41" s="5" t="n">
        <v>-0.017</v>
      </c>
      <c r="BQ41" s="5" t="n">
        <v>0.121</v>
      </c>
      <c r="BR41" s="5" t="n">
        <v>0</v>
      </c>
      <c r="BS41" s="5" t="n">
        <v>1</v>
      </c>
      <c r="BT41" s="5" t="n">
        <v>0</v>
      </c>
      <c r="BU41" s="5" t="n">
        <v>-0.016</v>
      </c>
      <c r="BV41" s="5" t="n">
        <v>0.08799999999999999</v>
      </c>
      <c r="BW41" s="5" t="n">
        <v>0</v>
      </c>
      <c r="BX41" s="5" t="n">
        <v>1</v>
      </c>
      <c r="BY41" s="5" t="n">
        <v>13.646</v>
      </c>
      <c r="BZ41" s="5" t="n">
        <v>0</v>
      </c>
      <c r="CA41" s="5" t="n">
        <v>13.646</v>
      </c>
      <c r="CB41" s="5" t="n">
        <v>0</v>
      </c>
      <c r="CC41" s="5" t="n">
        <v>82.58799999999999</v>
      </c>
      <c r="CD41" s="5" t="n">
        <v>7.95</v>
      </c>
      <c r="CE41" s="5" t="n">
        <v>-18.722</v>
      </c>
      <c r="CF41" s="5" t="n">
        <v>77.277</v>
      </c>
      <c r="CG41" s="5" t="n">
        <v>0</v>
      </c>
      <c r="CH41" s="5" t="n">
        <v>1</v>
      </c>
      <c r="CI41" s="5" t="n">
        <v>0</v>
      </c>
      <c r="CJ41" s="5" t="n">
        <v>0</v>
      </c>
      <c r="CK41" s="5" t="n">
        <v>0</v>
      </c>
      <c r="CL41" s="5" t="n">
        <v>0.118</v>
      </c>
      <c r="CM41" s="5" t="n">
        <v>0.966</v>
      </c>
      <c r="CN41" s="5" t="n">
        <v>2.82</v>
      </c>
      <c r="CO41" s="5" t="n">
        <v>0.921</v>
      </c>
      <c r="CP41" s="5" t="n">
        <v>0.01</v>
      </c>
      <c r="CQ41" s="5" t="n">
        <v>1.387</v>
      </c>
      <c r="CR41" s="5" t="n">
        <v>0.891</v>
      </c>
      <c r="CS41" s="5" t="n">
        <v>7.201</v>
      </c>
      <c r="CT41" s="5" t="n">
        <v>4.251</v>
      </c>
      <c r="CU41" s="5" t="n">
        <v>10.306</v>
      </c>
    </row>
    <row r="42">
      <c r="A42" s="5" t="inlineStr">
        <is>
          <t>ARM2021</t>
        </is>
      </c>
      <c r="B42" s="5" t="inlineStr">
        <is>
          <t>ARM</t>
        </is>
      </c>
      <c r="C42" s="5" t="inlineStr">
        <is>
          <t>ARM</t>
        </is>
      </c>
      <c r="D42" s="5" t="inlineStr">
        <is>
          <t>Armenia</t>
        </is>
      </c>
      <c r="E42" s="5" t="n">
        <v>2021</v>
      </c>
      <c r="F42" s="5" t="n">
        <v>0.2</v>
      </c>
      <c r="G42" s="5" t="n">
        <v>5.548</v>
      </c>
      <c r="H42" s="5" t="n">
        <v>1.142</v>
      </c>
      <c r="I42" s="5" t="n">
        <v>0</v>
      </c>
      <c r="J42" s="5" t="n">
        <v>5.548</v>
      </c>
      <c r="K42" s="5" t="n">
        <v>0</v>
      </c>
      <c r="L42" s="5" t="n">
        <v>1</v>
      </c>
      <c r="M42" s="5" t="n">
        <v>7.957</v>
      </c>
      <c r="N42" s="5" t="n">
        <v>3.427</v>
      </c>
      <c r="O42" s="5" t="n">
        <v>0</v>
      </c>
      <c r="P42" s="5" t="n">
        <v>7.957</v>
      </c>
      <c r="Q42" s="5" t="n">
        <v>0</v>
      </c>
      <c r="R42" s="5" t="n">
        <v>1</v>
      </c>
      <c r="S42" s="5" t="n">
        <v>11.26</v>
      </c>
      <c r="T42" s="5" t="n">
        <v>6.855</v>
      </c>
      <c r="U42" s="5" t="n">
        <v>0</v>
      </c>
      <c r="V42" s="5" t="n">
        <v>13.512</v>
      </c>
      <c r="W42" s="5" t="n">
        <v>0.2</v>
      </c>
      <c r="X42" s="5" t="n">
        <v>1</v>
      </c>
      <c r="Y42" s="5" t="n">
        <v>5.306</v>
      </c>
      <c r="Z42" s="5" t="n">
        <v>0.586</v>
      </c>
      <c r="AA42" s="5" t="n">
        <v>1.151</v>
      </c>
      <c r="AB42" s="5" t="n">
        <v>6.458</v>
      </c>
      <c r="AC42" s="5" t="n">
        <v>0</v>
      </c>
      <c r="AD42" s="5" t="n">
        <v>1</v>
      </c>
      <c r="AE42" s="5" t="n">
        <v>6.448</v>
      </c>
      <c r="AF42" s="5" t="n">
        <v>1.269</v>
      </c>
      <c r="AG42" s="5" t="n">
        <v>0.035</v>
      </c>
      <c r="AH42" s="5" t="n">
        <v>6.483</v>
      </c>
      <c r="AI42" s="5" t="n">
        <v>0</v>
      </c>
      <c r="AJ42" s="5" t="n">
        <v>1</v>
      </c>
      <c r="AK42" s="5" t="n">
        <v>13.298</v>
      </c>
      <c r="AL42" s="5" t="n">
        <v>6.527</v>
      </c>
      <c r="AM42" s="5" t="n">
        <v>1.291</v>
      </c>
      <c r="AN42" s="5" t="n">
        <v>15.957</v>
      </c>
      <c r="AO42" s="5" t="n">
        <v>0.2</v>
      </c>
      <c r="AP42" s="5" t="n">
        <v>1</v>
      </c>
      <c r="AQ42" s="5" t="n">
        <v>0.619</v>
      </c>
      <c r="AR42" s="5" t="n">
        <v>0.114</v>
      </c>
      <c r="AS42" s="5" t="n">
        <v>0.17</v>
      </c>
      <c r="AT42" s="5" t="n">
        <v>0.947</v>
      </c>
      <c r="AU42" s="5" t="n">
        <v>0.2</v>
      </c>
      <c r="AV42" s="5" t="n">
        <v>1</v>
      </c>
      <c r="AW42" s="5" t="n">
        <v>0.599</v>
      </c>
      <c r="AX42" s="5" t="n">
        <v>0.114</v>
      </c>
      <c r="AY42" s="5" t="n">
        <v>0.13</v>
      </c>
      <c r="AZ42" s="5" t="n">
        <v>0.876</v>
      </c>
      <c r="BA42" s="5" t="n">
        <v>0.2</v>
      </c>
      <c r="BB42" s="5" t="n">
        <v>1</v>
      </c>
      <c r="BC42" s="5" t="n">
        <v>0.439</v>
      </c>
      <c r="BD42" s="5" t="n">
        <v>0.114</v>
      </c>
      <c r="BE42" s="5" t="n">
        <v>0</v>
      </c>
      <c r="BF42" s="5" t="n">
        <v>0.527</v>
      </c>
      <c r="BG42" s="5" t="n">
        <v>0.2</v>
      </c>
      <c r="BH42" s="5" t="n">
        <v>1</v>
      </c>
      <c r="BI42" s="5" t="n">
        <v>0.505</v>
      </c>
      <c r="BJ42" s="5" t="n">
        <v>0.114</v>
      </c>
      <c r="BK42" s="5" t="n">
        <v>0</v>
      </c>
      <c r="BL42" s="5" t="n">
        <v>0.606</v>
      </c>
      <c r="BM42" s="5" t="n">
        <v>0.2</v>
      </c>
      <c r="BN42" s="5" t="n">
        <v>1</v>
      </c>
      <c r="BO42" s="5" t="n">
        <v>0</v>
      </c>
      <c r="BP42" s="5" t="n">
        <v>0</v>
      </c>
      <c r="BQ42" s="5" t="n">
        <v>0.08400000000000001</v>
      </c>
      <c r="BR42" s="5" t="n">
        <v>0</v>
      </c>
      <c r="BS42" s="5" t="n">
        <v>0.5</v>
      </c>
      <c r="BT42" s="5" t="n">
        <v>0</v>
      </c>
      <c r="BU42" s="5" t="n">
        <v>0</v>
      </c>
      <c r="BV42" s="5" t="n">
        <v>0.08599999999999999</v>
      </c>
      <c r="BW42" s="5" t="n">
        <v>0.2</v>
      </c>
      <c r="BX42" s="5" t="n">
        <v>0.5</v>
      </c>
      <c r="BY42" s="5" t="n">
        <v>11.787</v>
      </c>
      <c r="BZ42" s="5" t="n">
        <v>0</v>
      </c>
      <c r="CA42" s="5" t="n">
        <v>11.787</v>
      </c>
      <c r="CB42" s="5" t="n">
        <v>0</v>
      </c>
      <c r="CC42" s="5" t="n">
        <v>78.125</v>
      </c>
      <c r="CD42" s="5" t="n">
        <v>7.95</v>
      </c>
      <c r="CE42" s="5" t="n">
        <v>0</v>
      </c>
      <c r="CF42" s="5" t="n">
        <v>93.75</v>
      </c>
      <c r="CG42" s="5" t="n">
        <v>0.2</v>
      </c>
      <c r="CH42" s="5" t="n">
        <v>1</v>
      </c>
      <c r="CI42" s="5" t="n">
        <v>1</v>
      </c>
      <c r="CJ42" s="5" t="n">
        <v>1</v>
      </c>
      <c r="CK42" s="5" t="n">
        <v>0</v>
      </c>
      <c r="CL42" s="5" t="n">
        <v>0</v>
      </c>
      <c r="CM42" s="5" t="n">
        <v>0</v>
      </c>
      <c r="CN42" s="5" t="n">
        <v>0</v>
      </c>
      <c r="CO42" s="5" t="n">
        <v>0</v>
      </c>
      <c r="CP42" s="5" t="n">
        <v>0.001</v>
      </c>
      <c r="CQ42" s="5" t="n">
        <v>1.198</v>
      </c>
      <c r="CR42" s="5" t="n">
        <v>0</v>
      </c>
      <c r="CS42" s="5" t="n">
        <v>4.165</v>
      </c>
      <c r="CT42" s="5" t="n">
        <v>4.41</v>
      </c>
      <c r="CU42" s="5" t="n">
        <v>4.165</v>
      </c>
    </row>
    <row r="43">
      <c r="A43" s="5" t="inlineStr">
        <is>
          <t>ARM2022</t>
        </is>
      </c>
      <c r="B43" s="5" t="inlineStr">
        <is>
          <t>ARM</t>
        </is>
      </c>
      <c r="C43" s="5" t="inlineStr">
        <is>
          <t>ARM</t>
        </is>
      </c>
      <c r="D43" s="5" t="inlineStr">
        <is>
          <t>Armenia</t>
        </is>
      </c>
      <c r="E43" s="5" t="n">
        <v>2022</v>
      </c>
      <c r="F43" s="5" t="n">
        <v>0.2</v>
      </c>
      <c r="G43" s="5" t="n">
        <v>7.075</v>
      </c>
      <c r="H43" s="5" t="n">
        <v>1.235</v>
      </c>
      <c r="I43" s="5" t="n">
        <v>0</v>
      </c>
      <c r="J43" s="5" t="n">
        <v>7.075</v>
      </c>
      <c r="K43" s="5" t="n">
        <v>0</v>
      </c>
      <c r="L43" s="5" t="n">
        <v>1</v>
      </c>
      <c r="M43" s="5" t="n">
        <v>9.781000000000001</v>
      </c>
      <c r="N43" s="5" t="n">
        <v>3.704</v>
      </c>
      <c r="O43" s="5" t="n">
        <v>0</v>
      </c>
      <c r="P43" s="5" t="n">
        <v>9.781000000000001</v>
      </c>
      <c r="Q43" s="5" t="n">
        <v>0</v>
      </c>
      <c r="R43" s="5" t="n">
        <v>1</v>
      </c>
      <c r="S43" s="5" t="n">
        <v>13.248</v>
      </c>
      <c r="T43" s="5" t="n">
        <v>7.407</v>
      </c>
      <c r="U43" s="5" t="n">
        <v>0.196</v>
      </c>
      <c r="V43" s="5" t="n">
        <v>15.898</v>
      </c>
      <c r="W43" s="5" t="n">
        <v>0.2</v>
      </c>
      <c r="X43" s="5" t="n">
        <v>1</v>
      </c>
      <c r="Y43" s="5" t="n">
        <v>5.627</v>
      </c>
      <c r="Z43" s="5" t="n">
        <v>0.59</v>
      </c>
      <c r="AA43" s="5" t="n">
        <v>0</v>
      </c>
      <c r="AB43" s="5" t="n">
        <v>5.627</v>
      </c>
      <c r="AC43" s="5" t="n">
        <v>0</v>
      </c>
      <c r="AD43" s="5" t="n">
        <v>1</v>
      </c>
      <c r="AE43" s="5" t="n">
        <v>6.862</v>
      </c>
      <c r="AF43" s="5" t="n">
        <v>1.272</v>
      </c>
      <c r="AG43" s="5" t="n">
        <v>0.06</v>
      </c>
      <c r="AH43" s="5" t="n">
        <v>6.922</v>
      </c>
      <c r="AI43" s="5" t="n">
        <v>0</v>
      </c>
      <c r="AJ43" s="5" t="n">
        <v>1</v>
      </c>
      <c r="AK43" s="5" t="n">
        <v>14.27</v>
      </c>
      <c r="AL43" s="5" t="n">
        <v>6.815</v>
      </c>
      <c r="AM43" s="5" t="n">
        <v>1.256</v>
      </c>
      <c r="AN43" s="5" t="n">
        <v>17.124</v>
      </c>
      <c r="AO43" s="5" t="n">
        <v>0.2</v>
      </c>
      <c r="AP43" s="5" t="n">
        <v>1</v>
      </c>
      <c r="AQ43" s="5" t="n">
        <v>0.861</v>
      </c>
      <c r="AR43" s="5" t="n">
        <v>0.123</v>
      </c>
      <c r="AS43" s="5" t="n">
        <v>0.154</v>
      </c>
      <c r="AT43" s="5" t="n">
        <v>1.218</v>
      </c>
      <c r="AU43" s="5" t="n">
        <v>0.2</v>
      </c>
      <c r="AV43" s="5" t="n">
        <v>1</v>
      </c>
      <c r="AW43" s="5" t="n">
        <v>0.986</v>
      </c>
      <c r="AX43" s="5" t="n">
        <v>0.123</v>
      </c>
      <c r="AY43" s="5" t="n">
        <v>0.167</v>
      </c>
      <c r="AZ43" s="5" t="n">
        <v>1.384</v>
      </c>
      <c r="BA43" s="5" t="n">
        <v>0.2</v>
      </c>
      <c r="BB43" s="5" t="n">
        <v>1</v>
      </c>
      <c r="BC43" s="5" t="n">
        <v>0.598</v>
      </c>
      <c r="BD43" s="5" t="n">
        <v>0.123</v>
      </c>
      <c r="BE43" s="5" t="n">
        <v>0.008999999999999999</v>
      </c>
      <c r="BF43" s="5" t="n">
        <v>0.717</v>
      </c>
      <c r="BG43" s="5" t="n">
        <v>0.2</v>
      </c>
      <c r="BH43" s="5" t="n">
        <v>1</v>
      </c>
      <c r="BI43" s="5" t="n">
        <v>0.612</v>
      </c>
      <c r="BJ43" s="5" t="n">
        <v>0.123</v>
      </c>
      <c r="BK43" s="5" t="n">
        <v>0.008999999999999999</v>
      </c>
      <c r="BL43" s="5" t="n">
        <v>0.735</v>
      </c>
      <c r="BM43" s="5" t="n">
        <v>0.2</v>
      </c>
      <c r="BN43" s="5" t="n">
        <v>1</v>
      </c>
      <c r="BO43" s="5" t="n">
        <v>0</v>
      </c>
      <c r="BP43" s="5" t="n">
        <v>0</v>
      </c>
      <c r="BQ43" s="5" t="n">
        <v>0.123</v>
      </c>
      <c r="BR43" s="5" t="n">
        <v>0</v>
      </c>
      <c r="BS43" s="5" t="n">
        <v>0.5</v>
      </c>
      <c r="BT43" s="5" t="n">
        <v>0</v>
      </c>
      <c r="BU43" s="5" t="n">
        <v>0</v>
      </c>
      <c r="BV43" s="5" t="n">
        <v>0.107</v>
      </c>
      <c r="BW43" s="5" t="n">
        <v>0.2</v>
      </c>
      <c r="BX43" s="5" t="n">
        <v>0.5</v>
      </c>
      <c r="BY43" s="5" t="n">
        <v>12.729</v>
      </c>
      <c r="BZ43" s="5" t="n">
        <v>0</v>
      </c>
      <c r="CA43" s="5" t="n">
        <v>12.729</v>
      </c>
      <c r="CB43" s="5" t="n">
        <v>0</v>
      </c>
      <c r="CC43" s="5" t="n">
        <v>97.90000000000001</v>
      </c>
      <c r="CD43" s="5" t="n">
        <v>7.95</v>
      </c>
      <c r="CE43" s="5" t="n">
        <v>1.449</v>
      </c>
      <c r="CF43" s="5" t="n">
        <v>117.48</v>
      </c>
      <c r="CG43" s="5" t="n">
        <v>0.2</v>
      </c>
      <c r="CH43" s="5" t="n">
        <v>1</v>
      </c>
      <c r="CI43" s="5" t="n">
        <v>1</v>
      </c>
      <c r="CJ43" s="5" t="n">
        <v>1</v>
      </c>
      <c r="CK43" s="5" t="n">
        <v>0</v>
      </c>
      <c r="CL43" s="5" t="n">
        <v>0</v>
      </c>
      <c r="CM43" s="5" t="n">
        <v>0</v>
      </c>
      <c r="CN43" s="5" t="n">
        <v>0</v>
      </c>
      <c r="CO43" s="5" t="n">
        <v>0</v>
      </c>
      <c r="CP43" s="5" t="n">
        <v>0</v>
      </c>
      <c r="CQ43" s="5" t="n">
        <v>1.294</v>
      </c>
      <c r="CR43" s="5" t="n">
        <v>0</v>
      </c>
      <c r="CS43" s="5" t="n">
        <v>4.393</v>
      </c>
      <c r="CT43" s="5" t="n">
        <v>5.842</v>
      </c>
      <c r="CU43" s="5" t="n">
        <v>4.393</v>
      </c>
    </row>
    <row r="44">
      <c r="A44" s="5" t="inlineStr">
        <is>
          <t>ARM2023</t>
        </is>
      </c>
      <c r="B44" s="5" t="inlineStr">
        <is>
          <t>ARM</t>
        </is>
      </c>
      <c r="C44" s="5" t="inlineStr">
        <is>
          <t>ARM</t>
        </is>
      </c>
      <c r="D44" s="5" t="inlineStr">
        <is>
          <t>Armenia</t>
        </is>
      </c>
      <c r="E44" s="5" t="n">
        <v>2023</v>
      </c>
      <c r="F44" s="5" t="n">
        <v>0.2</v>
      </c>
      <c r="G44" s="5" t="n">
        <v>4.751</v>
      </c>
      <c r="H44" s="5" t="n">
        <v>1.285</v>
      </c>
      <c r="I44" s="5" t="n">
        <v>0</v>
      </c>
      <c r="J44" s="5" t="n">
        <v>4.751</v>
      </c>
      <c r="K44" s="5" t="n">
        <v>0</v>
      </c>
      <c r="L44" s="5" t="n">
        <v>1</v>
      </c>
      <c r="M44" s="5" t="n">
        <v>7.885</v>
      </c>
      <c r="N44" s="5" t="n">
        <v>3.856</v>
      </c>
      <c r="O44" s="5" t="n">
        <v>0</v>
      </c>
      <c r="P44" s="5" t="n">
        <v>7.885</v>
      </c>
      <c r="Q44" s="5" t="n">
        <v>0</v>
      </c>
      <c r="R44" s="5" t="n">
        <v>1</v>
      </c>
      <c r="S44" s="5" t="n">
        <v>11.178</v>
      </c>
      <c r="T44" s="5" t="n">
        <v>7.713</v>
      </c>
      <c r="U44" s="5" t="n">
        <v>0.248</v>
      </c>
      <c r="V44" s="5" t="n">
        <v>13.414</v>
      </c>
      <c r="W44" s="5" t="n">
        <v>0.2</v>
      </c>
      <c r="X44" s="5" t="n">
        <v>1</v>
      </c>
      <c r="Y44" s="5" t="n">
        <v>2.794</v>
      </c>
      <c r="Z44" s="5" t="n">
        <v>0.313</v>
      </c>
      <c r="AA44" s="5" t="n">
        <v>1.001</v>
      </c>
      <c r="AB44" s="5" t="n">
        <v>3.795</v>
      </c>
      <c r="AC44" s="5" t="n">
        <v>0</v>
      </c>
      <c r="AD44" s="5" t="n">
        <v>1</v>
      </c>
      <c r="AE44" s="5" t="n">
        <v>4.08</v>
      </c>
      <c r="AF44" s="5" t="n">
        <v>0.8120000000000001</v>
      </c>
      <c r="AG44" s="5" t="n">
        <v>2.871</v>
      </c>
      <c r="AH44" s="5" t="n">
        <v>6.951</v>
      </c>
      <c r="AI44" s="5" t="n">
        <v>0</v>
      </c>
      <c r="AJ44" s="5" t="n">
        <v>1</v>
      </c>
      <c r="AK44" s="5" t="n">
        <v>11.794</v>
      </c>
      <c r="AL44" s="5" t="n">
        <v>5.842</v>
      </c>
      <c r="AM44" s="5" t="n">
        <v>0.584</v>
      </c>
      <c r="AN44" s="5" t="n">
        <v>14.152</v>
      </c>
      <c r="AO44" s="5" t="n">
        <v>0.2</v>
      </c>
      <c r="AP44" s="5" t="n">
        <v>1</v>
      </c>
      <c r="AQ44" s="5" t="n">
        <v>0.76</v>
      </c>
      <c r="AR44" s="5" t="n">
        <v>0.129</v>
      </c>
      <c r="AS44" s="5" t="n">
        <v>0.223</v>
      </c>
      <c r="AT44" s="5" t="n">
        <v>1.181</v>
      </c>
      <c r="AU44" s="5" t="n">
        <v>0.2</v>
      </c>
      <c r="AV44" s="5" t="n">
        <v>1</v>
      </c>
      <c r="AW44" s="5" t="n">
        <v>0.8110000000000001</v>
      </c>
      <c r="AX44" s="5" t="n">
        <v>0.129</v>
      </c>
      <c r="AY44" s="5" t="n">
        <v>0.308</v>
      </c>
      <c r="AZ44" s="5" t="n">
        <v>1.343</v>
      </c>
      <c r="BA44" s="5" t="n">
        <v>0.2</v>
      </c>
      <c r="BB44" s="5" t="n">
        <v>1</v>
      </c>
      <c r="BC44" s="5" t="n">
        <v>0.535</v>
      </c>
      <c r="BD44" s="5" t="n">
        <v>0.129</v>
      </c>
      <c r="BE44" s="5" t="n">
        <v>0.012</v>
      </c>
      <c r="BF44" s="5" t="n">
        <v>0.642</v>
      </c>
      <c r="BG44" s="5" t="n">
        <v>0.2</v>
      </c>
      <c r="BH44" s="5" t="n">
        <v>1</v>
      </c>
      <c r="BI44" s="5" t="n">
        <v>0.579</v>
      </c>
      <c r="BJ44" s="5" t="n">
        <v>0.129</v>
      </c>
      <c r="BK44" s="5" t="n">
        <v>0.013</v>
      </c>
      <c r="BL44" s="5" t="n">
        <v>0.695</v>
      </c>
      <c r="BM44" s="5" t="n">
        <v>0.2</v>
      </c>
      <c r="BN44" s="5" t="n">
        <v>1</v>
      </c>
      <c r="BO44" s="5" t="n">
        <v>0</v>
      </c>
      <c r="BP44" s="5" t="n">
        <v>0</v>
      </c>
      <c r="BQ44" s="5" t="n">
        <v>0.136</v>
      </c>
      <c r="BR44" s="5" t="n">
        <v>0</v>
      </c>
      <c r="BS44" s="5" t="n">
        <v>0.5</v>
      </c>
      <c r="BT44" s="5" t="n">
        <v>0</v>
      </c>
      <c r="BU44" s="5" t="n">
        <v>0</v>
      </c>
      <c r="BV44" s="5" t="n">
        <v>0.119</v>
      </c>
      <c r="BW44" s="5" t="n">
        <v>0.2</v>
      </c>
      <c r="BX44" s="5" t="n">
        <v>0.5</v>
      </c>
      <c r="BY44" s="5" t="n">
        <v>13.254</v>
      </c>
      <c r="BZ44" s="5" t="n">
        <v>0</v>
      </c>
      <c r="CA44" s="5" t="n">
        <v>13.254</v>
      </c>
      <c r="CB44" s="5" t="n">
        <v>0</v>
      </c>
      <c r="CC44" s="5" t="n">
        <v>83.248</v>
      </c>
      <c r="CD44" s="5" t="n">
        <v>7.95</v>
      </c>
      <c r="CE44" s="5" t="n">
        <v>1.843</v>
      </c>
      <c r="CF44" s="5" t="n">
        <v>99.898</v>
      </c>
      <c r="CG44" s="5" t="n">
        <v>0.2</v>
      </c>
      <c r="CH44" s="5" t="n">
        <v>1</v>
      </c>
      <c r="CI44" s="5" t="n">
        <v>1</v>
      </c>
      <c r="CJ44" s="5" t="n">
        <v>1</v>
      </c>
      <c r="CK44" s="5" t="n">
        <v>0</v>
      </c>
      <c r="CL44" s="5" t="n">
        <v>0</v>
      </c>
      <c r="CM44" s="5" t="n">
        <v>0</v>
      </c>
      <c r="CN44" s="5" t="n">
        <v>0</v>
      </c>
      <c r="CO44" s="5" t="n">
        <v>0</v>
      </c>
      <c r="CP44" s="5" t="n">
        <v>0</v>
      </c>
      <c r="CQ44" s="5" t="n">
        <v>1.348</v>
      </c>
      <c r="CR44" s="5" t="n">
        <v>0</v>
      </c>
      <c r="CS44" s="5" t="n">
        <v>1.508</v>
      </c>
      <c r="CT44" s="5" t="n">
        <v>3.466</v>
      </c>
      <c r="CU44" s="5" t="n">
        <v>1.508</v>
      </c>
    </row>
    <row r="45">
      <c r="A45" s="5" t="inlineStr">
        <is>
          <t>ARM2024</t>
        </is>
      </c>
      <c r="B45" s="5" t="inlineStr">
        <is>
          <t>ARM</t>
        </is>
      </c>
      <c r="C45" s="5" t="inlineStr">
        <is>
          <t>ARM</t>
        </is>
      </c>
      <c r="D45" s="5" t="inlineStr">
        <is>
          <t>Armenia</t>
        </is>
      </c>
      <c r="E45" s="5" t="n">
        <v>2024</v>
      </c>
      <c r="F45" s="5" t="n">
        <v>0.2</v>
      </c>
      <c r="G45" s="5" t="n">
        <v>4.35</v>
      </c>
      <c r="H45" s="5" t="n">
        <v>1.323</v>
      </c>
      <c r="I45" s="5" t="n">
        <v>0</v>
      </c>
      <c r="J45" s="5" t="n">
        <v>4.35</v>
      </c>
      <c r="K45" s="5" t="n">
        <v>0</v>
      </c>
      <c r="L45" s="5" t="n">
        <v>1</v>
      </c>
      <c r="M45" s="5" t="n">
        <v>7.123</v>
      </c>
      <c r="N45" s="5" t="n">
        <v>3.97</v>
      </c>
      <c r="O45" s="5" t="n">
        <v>0</v>
      </c>
      <c r="P45" s="5" t="n">
        <v>7.123</v>
      </c>
      <c r="Q45" s="5" t="n">
        <v>0</v>
      </c>
      <c r="R45" s="5" t="n">
        <v>1</v>
      </c>
      <c r="S45" s="5" t="n">
        <v>10.967</v>
      </c>
      <c r="T45" s="5" t="n">
        <v>7.941</v>
      </c>
      <c r="U45" s="5" t="n">
        <v>0.299</v>
      </c>
      <c r="V45" s="5" t="n">
        <v>13.161</v>
      </c>
      <c r="W45" s="5" t="n">
        <v>0.2</v>
      </c>
      <c r="X45" s="5" t="n">
        <v>1</v>
      </c>
      <c r="Y45" s="5" t="n">
        <v>2.599</v>
      </c>
      <c r="Z45" s="5" t="n">
        <v>0.328</v>
      </c>
      <c r="AA45" s="5" t="n">
        <v>0</v>
      </c>
      <c r="AB45" s="5" t="n">
        <v>2.599</v>
      </c>
      <c r="AC45" s="5" t="n">
        <v>0</v>
      </c>
      <c r="AD45" s="5" t="n">
        <v>1</v>
      </c>
      <c r="AE45" s="5" t="n">
        <v>3.922</v>
      </c>
      <c r="AF45" s="5" t="n">
        <v>0.859</v>
      </c>
      <c r="AG45" s="5" t="n">
        <v>3.225</v>
      </c>
      <c r="AH45" s="5" t="n">
        <v>7.147</v>
      </c>
      <c r="AI45" s="5" t="n">
        <v>0</v>
      </c>
      <c r="AJ45" s="5" t="n">
        <v>1</v>
      </c>
      <c r="AK45" s="5" t="n">
        <v>11.864</v>
      </c>
      <c r="AL45" s="5" t="n">
        <v>6.034</v>
      </c>
      <c r="AM45" s="5" t="n">
        <v>0.598</v>
      </c>
      <c r="AN45" s="5" t="n">
        <v>14.237</v>
      </c>
      <c r="AO45" s="5" t="n">
        <v>0.2</v>
      </c>
      <c r="AP45" s="5" t="n">
        <v>1</v>
      </c>
      <c r="AQ45" s="5" t="n">
        <v>0.724</v>
      </c>
      <c r="AR45" s="5" t="n">
        <v>0.132</v>
      </c>
      <c r="AS45" s="5" t="n">
        <v>0.401</v>
      </c>
      <c r="AT45" s="5" t="n">
        <v>1.35</v>
      </c>
      <c r="AU45" s="5" t="n">
        <v>0.2</v>
      </c>
      <c r="AV45" s="5" t="n">
        <v>1</v>
      </c>
      <c r="AW45" s="5" t="n">
        <v>0.75</v>
      </c>
      <c r="AX45" s="5" t="n">
        <v>0.132</v>
      </c>
      <c r="AY45" s="5" t="n">
        <v>0.389</v>
      </c>
      <c r="AZ45" s="5" t="n">
        <v>1.368</v>
      </c>
      <c r="BA45" s="5" t="n">
        <v>0.2</v>
      </c>
      <c r="BB45" s="5" t="n">
        <v>1</v>
      </c>
      <c r="BC45" s="5" t="n">
        <v>0.513</v>
      </c>
      <c r="BD45" s="5" t="n">
        <v>0.132</v>
      </c>
      <c r="BE45" s="5" t="n">
        <v>0.014</v>
      </c>
      <c r="BF45" s="5" t="n">
        <v>0.616</v>
      </c>
      <c r="BG45" s="5" t="n">
        <v>0.2</v>
      </c>
      <c r="BH45" s="5" t="n">
        <v>1</v>
      </c>
      <c r="BI45" s="5" t="n">
        <v>0.591</v>
      </c>
      <c r="BJ45" s="5" t="n">
        <v>0.132</v>
      </c>
      <c r="BK45" s="5" t="n">
        <v>0.016</v>
      </c>
      <c r="BL45" s="5" t="n">
        <v>0.71</v>
      </c>
      <c r="BM45" s="5" t="n">
        <v>0.2</v>
      </c>
      <c r="BN45" s="5" t="n">
        <v>1</v>
      </c>
      <c r="BO45" s="5" t="n">
        <v>0</v>
      </c>
      <c r="BP45" s="5" t="n">
        <v>0</v>
      </c>
      <c r="BQ45" s="5" t="n">
        <v>0.123</v>
      </c>
      <c r="BR45" s="5" t="n">
        <v>0</v>
      </c>
      <c r="BS45" s="5" t="n">
        <v>0.5</v>
      </c>
      <c r="BT45" s="5" t="n">
        <v>0</v>
      </c>
      <c r="BU45" s="5" t="n">
        <v>0</v>
      </c>
      <c r="BV45" s="5" t="n">
        <v>0.111</v>
      </c>
      <c r="BW45" s="5" t="n">
        <v>0.2</v>
      </c>
      <c r="BX45" s="5" t="n">
        <v>0.5</v>
      </c>
      <c r="BY45" s="5" t="n">
        <v>13.646</v>
      </c>
      <c r="BZ45" s="5" t="n">
        <v>0</v>
      </c>
      <c r="CA45" s="5" t="n">
        <v>13.646</v>
      </c>
      <c r="CB45" s="5" t="n">
        <v>0</v>
      </c>
      <c r="CC45" s="5" t="n">
        <v>82.58799999999999</v>
      </c>
      <c r="CD45" s="5" t="n">
        <v>7.95</v>
      </c>
      <c r="CE45" s="5" t="n">
        <v>2.25</v>
      </c>
      <c r="CF45" s="5" t="n">
        <v>99.10599999999999</v>
      </c>
      <c r="CG45" s="5" t="n">
        <v>0.2</v>
      </c>
      <c r="CH45" s="5" t="n">
        <v>1</v>
      </c>
      <c r="CI45" s="5" t="n">
        <v>1</v>
      </c>
      <c r="CJ45" s="5" t="n">
        <v>1</v>
      </c>
      <c r="CK45" s="5" t="n">
        <v>0</v>
      </c>
      <c r="CL45" s="5" t="n">
        <v>0</v>
      </c>
      <c r="CM45" s="5" t="n">
        <v>0</v>
      </c>
      <c r="CN45" s="5" t="n">
        <v>0</v>
      </c>
      <c r="CO45" s="5" t="n">
        <v>0</v>
      </c>
      <c r="CP45" s="5" t="n">
        <v>0</v>
      </c>
      <c r="CQ45" s="5" t="n">
        <v>1.387</v>
      </c>
      <c r="CR45" s="5" t="n">
        <v>0</v>
      </c>
      <c r="CS45" s="5" t="n">
        <v>1.275</v>
      </c>
      <c r="CT45" s="5" t="n">
        <v>3.027</v>
      </c>
      <c r="CU45" s="5" t="n">
        <v>1.275</v>
      </c>
    </row>
    <row r="46">
      <c r="A46" s="5" t="inlineStr">
        <is>
          <t>ABW2021</t>
        </is>
      </c>
      <c r="B46" s="5" t="inlineStr">
        <is>
          <t>ABW</t>
        </is>
      </c>
      <c r="C46" s="5" t="inlineStr">
        <is>
          <t>ABW</t>
        </is>
      </c>
      <c r="D46" s="5" t="inlineStr">
        <is>
          <t>Aruba</t>
        </is>
      </c>
      <c r="E46" s="5" t="n">
        <v>2021</v>
      </c>
      <c r="F46" s="5" t="n">
        <v>0.02</v>
      </c>
      <c r="G46" s="5" t="n">
        <v>5.897</v>
      </c>
      <c r="H46" s="5" t="n">
        <v>1.143</v>
      </c>
      <c r="I46" s="5" t="n">
        <v>0</v>
      </c>
      <c r="J46" s="5" t="n">
        <v>5.897</v>
      </c>
      <c r="K46" s="5" t="n">
        <v>0</v>
      </c>
      <c r="L46" s="5" t="n">
        <v>1</v>
      </c>
      <c r="M46" s="5" t="n">
        <v>7.964</v>
      </c>
      <c r="N46" s="5" t="n">
        <v>3.43</v>
      </c>
      <c r="O46" s="5" t="n">
        <v>0</v>
      </c>
      <c r="P46" s="5" t="n">
        <v>7.964</v>
      </c>
      <c r="Q46" s="5" t="n">
        <v>0</v>
      </c>
      <c r="R46" s="5" t="n">
        <v>1</v>
      </c>
      <c r="S46" s="5" t="n">
        <v>11.613</v>
      </c>
      <c r="T46" s="5" t="n">
        <v>6.86</v>
      </c>
      <c r="U46" s="5" t="n">
        <v>0</v>
      </c>
      <c r="V46" s="5" t="n">
        <v>11.846</v>
      </c>
      <c r="W46" s="5" t="n">
        <v>0.02</v>
      </c>
      <c r="X46" s="5" t="n">
        <v>1</v>
      </c>
      <c r="Y46" s="5" t="n">
        <v>5.919</v>
      </c>
      <c r="Z46" s="5" t="n">
        <v>0.796</v>
      </c>
      <c r="AA46" s="5" t="n">
        <v>-3.796</v>
      </c>
      <c r="AB46" s="5" t="n">
        <v>2.123</v>
      </c>
      <c r="AC46" s="5" t="n">
        <v>0</v>
      </c>
      <c r="AD46" s="5" t="n">
        <v>0</v>
      </c>
      <c r="AE46" s="5" t="n">
        <v>7.062</v>
      </c>
      <c r="AF46" s="5" t="n">
        <v>1.654</v>
      </c>
      <c r="AG46" s="5" t="n">
        <v>-4.94</v>
      </c>
      <c r="AH46" s="5" t="n">
        <v>2.123</v>
      </c>
      <c r="AI46" s="5" t="n">
        <v>0</v>
      </c>
      <c r="AJ46" s="5" t="n">
        <v>0</v>
      </c>
      <c r="AK46" s="5" t="n">
        <v>13.922</v>
      </c>
      <c r="AL46" s="5" t="n">
        <v>7.481</v>
      </c>
      <c r="AM46" s="5" t="n">
        <v>-4.96</v>
      </c>
      <c r="AN46" s="5" t="n">
        <v>8.962</v>
      </c>
      <c r="AO46" s="5" t="n">
        <v>0</v>
      </c>
      <c r="AP46" s="5" t="n">
        <v>0</v>
      </c>
      <c r="AQ46" s="5" t="n">
        <v>0.649</v>
      </c>
      <c r="AR46" s="5" t="n">
        <v>0.114</v>
      </c>
      <c r="AS46" s="5" t="n">
        <v>0.656</v>
      </c>
      <c r="AT46" s="5" t="n">
        <v>1.305</v>
      </c>
      <c r="AU46" s="5" t="n">
        <v>0</v>
      </c>
      <c r="AV46" s="5" t="n">
        <v>1</v>
      </c>
      <c r="AW46" s="5" t="n">
        <v>0.577</v>
      </c>
      <c r="AX46" s="5" t="n">
        <v>0.114</v>
      </c>
      <c r="AY46" s="5" t="n">
        <v>0.529</v>
      </c>
      <c r="AZ46" s="5" t="n">
        <v>1.128</v>
      </c>
      <c r="BA46" s="5" t="n">
        <v>0.02</v>
      </c>
      <c r="BB46" s="5" t="n">
        <v>1</v>
      </c>
      <c r="BC46" s="5" t="n">
        <v>0.458</v>
      </c>
      <c r="BD46" s="5" t="n">
        <v>0.114</v>
      </c>
      <c r="BE46" s="5" t="n">
        <v>0</v>
      </c>
      <c r="BF46" s="5" t="n">
        <v>0.467</v>
      </c>
      <c r="BG46" s="5" t="n">
        <v>0.02</v>
      </c>
      <c r="BH46" s="5" t="n">
        <v>1</v>
      </c>
      <c r="BI46" s="5" t="n">
        <v>0.491</v>
      </c>
      <c r="BJ46" s="5" t="n">
        <v>0.114</v>
      </c>
      <c r="BK46" s="5" t="n">
        <v>0.384</v>
      </c>
      <c r="BL46" s="5" t="n">
        <v>0.893</v>
      </c>
      <c r="BM46" s="5" t="n">
        <v>0.02</v>
      </c>
      <c r="BN46" s="5" t="n">
        <v>1</v>
      </c>
      <c r="BO46" s="5" t="n">
        <v>0</v>
      </c>
      <c r="BP46" s="5" t="n">
        <v>0</v>
      </c>
      <c r="BQ46" s="5" t="n">
        <v>0.276</v>
      </c>
      <c r="BR46" s="5" t="n">
        <v>0</v>
      </c>
      <c r="BS46" s="5" t="n">
        <v>0.833</v>
      </c>
      <c r="BT46" s="5" t="n">
        <v>0</v>
      </c>
      <c r="BU46" s="5" t="n">
        <v>0</v>
      </c>
      <c r="BV46" s="5" t="n">
        <v>0.248</v>
      </c>
      <c r="BW46" s="5" t="n">
        <v>0.02</v>
      </c>
      <c r="BX46" s="5" t="n">
        <v>0.833</v>
      </c>
      <c r="BY46" s="5" t="n">
        <v>11.787</v>
      </c>
      <c r="BZ46" s="5" t="n">
        <v>0</v>
      </c>
      <c r="CA46" s="5" t="n">
        <v>11.787</v>
      </c>
      <c r="CB46" s="5" t="n">
        <v>0</v>
      </c>
      <c r="CC46" s="5" t="n">
        <v>78.125</v>
      </c>
      <c r="CD46" s="5" t="n">
        <v>7.95</v>
      </c>
      <c r="CE46" s="5" t="n">
        <v>0</v>
      </c>
      <c r="CF46" s="5" t="n">
        <v>79.688</v>
      </c>
      <c r="CG46" s="5" t="n">
        <v>0.02</v>
      </c>
      <c r="CH46" s="5" t="n">
        <v>1</v>
      </c>
      <c r="CI46" s="5" t="n">
        <v>0</v>
      </c>
      <c r="CJ46" s="5" t="n">
        <v>0</v>
      </c>
      <c r="CK46" s="5" t="n">
        <v>0</v>
      </c>
      <c r="CL46" s="5" t="n">
        <v>0</v>
      </c>
      <c r="CM46" s="5" t="n">
        <v>0</v>
      </c>
      <c r="CN46" s="5" t="n">
        <v>0</v>
      </c>
      <c r="CO46" s="5" t="n">
        <v>0</v>
      </c>
      <c r="CP46" s="5" t="n">
        <v>0</v>
      </c>
      <c r="CQ46" s="5" t="n">
        <v>1.198</v>
      </c>
      <c r="CR46" s="5" t="n">
        <v>0</v>
      </c>
      <c r="CS46" s="5" t="n">
        <v>4.776</v>
      </c>
      <c r="CT46" s="5" t="n">
        <v>4.753</v>
      </c>
      <c r="CU46" s="5" t="n">
        <v>15.983</v>
      </c>
    </row>
    <row r="47">
      <c r="A47" s="5" t="inlineStr">
        <is>
          <t>ABW2022</t>
        </is>
      </c>
      <c r="B47" s="5" t="inlineStr">
        <is>
          <t>ABW</t>
        </is>
      </c>
      <c r="C47" s="5" t="inlineStr">
        <is>
          <t>ABW</t>
        </is>
      </c>
      <c r="D47" s="5" t="inlineStr">
        <is>
          <t>Aruba</t>
        </is>
      </c>
      <c r="E47" s="5" t="n">
        <v>2022</v>
      </c>
      <c r="F47" s="5" t="n">
        <v>0.015</v>
      </c>
      <c r="G47" s="5" t="n">
        <v>11.72</v>
      </c>
      <c r="H47" s="5" t="n">
        <v>1.235</v>
      </c>
      <c r="I47" s="5" t="n">
        <v>0</v>
      </c>
      <c r="J47" s="5" t="n">
        <v>11.72</v>
      </c>
      <c r="K47" s="5" t="n">
        <v>0</v>
      </c>
      <c r="L47" s="5" t="n">
        <v>1</v>
      </c>
      <c r="M47" s="5" t="n">
        <v>9.782999999999999</v>
      </c>
      <c r="N47" s="5" t="n">
        <v>3.704</v>
      </c>
      <c r="O47" s="5" t="n">
        <v>0</v>
      </c>
      <c r="P47" s="5" t="n">
        <v>9.782999999999999</v>
      </c>
      <c r="Q47" s="5" t="n">
        <v>0</v>
      </c>
      <c r="R47" s="5" t="n">
        <v>1</v>
      </c>
      <c r="S47" s="5" t="n">
        <v>17.893</v>
      </c>
      <c r="T47" s="5" t="n">
        <v>7.408</v>
      </c>
      <c r="U47" s="5" t="n">
        <v>0.02</v>
      </c>
      <c r="V47" s="5" t="n">
        <v>18.162</v>
      </c>
      <c r="W47" s="5" t="n">
        <v>0.015</v>
      </c>
      <c r="X47" s="5" t="n">
        <v>1</v>
      </c>
      <c r="Y47" s="5" t="n">
        <v>6.392</v>
      </c>
      <c r="Z47" s="5" t="n">
        <v>0.86</v>
      </c>
      <c r="AA47" s="5" t="n">
        <v>-4.1</v>
      </c>
      <c r="AB47" s="5" t="n">
        <v>2.292</v>
      </c>
      <c r="AC47" s="5" t="n">
        <v>0</v>
      </c>
      <c r="AD47" s="5" t="n">
        <v>0</v>
      </c>
      <c r="AE47" s="5" t="n">
        <v>7.627</v>
      </c>
      <c r="AF47" s="5" t="n">
        <v>1.786</v>
      </c>
      <c r="AG47" s="5" t="n">
        <v>-5.334</v>
      </c>
      <c r="AH47" s="5" t="n">
        <v>2.292</v>
      </c>
      <c r="AI47" s="5" t="n">
        <v>0</v>
      </c>
      <c r="AJ47" s="5" t="n">
        <v>0</v>
      </c>
      <c r="AK47" s="5" t="n">
        <v>15.035</v>
      </c>
      <c r="AL47" s="5" t="n">
        <v>8.079000000000001</v>
      </c>
      <c r="AM47" s="5" t="n">
        <v>-5.357</v>
      </c>
      <c r="AN47" s="5" t="n">
        <v>9.678000000000001</v>
      </c>
      <c r="AO47" s="5" t="n">
        <v>0</v>
      </c>
      <c r="AP47" s="5" t="n">
        <v>0</v>
      </c>
      <c r="AQ47" s="5" t="n">
        <v>0.896</v>
      </c>
      <c r="AR47" s="5" t="n">
        <v>0.123</v>
      </c>
      <c r="AS47" s="5" t="n">
        <v>0.711</v>
      </c>
      <c r="AT47" s="5" t="n">
        <v>1.607</v>
      </c>
      <c r="AU47" s="5" t="n">
        <v>0</v>
      </c>
      <c r="AV47" s="5" t="n">
        <v>1</v>
      </c>
      <c r="AW47" s="5" t="n">
        <v>0.89</v>
      </c>
      <c r="AX47" s="5" t="n">
        <v>0.123</v>
      </c>
      <c r="AY47" s="5" t="n">
        <v>0.673</v>
      </c>
      <c r="AZ47" s="5" t="n">
        <v>1.586</v>
      </c>
      <c r="BA47" s="5" t="n">
        <v>0.015</v>
      </c>
      <c r="BB47" s="5" t="n">
        <v>1</v>
      </c>
      <c r="BC47" s="5" t="n">
        <v>0.62</v>
      </c>
      <c r="BD47" s="5" t="n">
        <v>0.123</v>
      </c>
      <c r="BE47" s="5" t="n">
        <v>0.001</v>
      </c>
      <c r="BF47" s="5" t="n">
        <v>0.63</v>
      </c>
      <c r="BG47" s="5" t="n">
        <v>0.015</v>
      </c>
      <c r="BH47" s="5" t="n">
        <v>1</v>
      </c>
      <c r="BI47" s="5" t="n">
        <v>0.608</v>
      </c>
      <c r="BJ47" s="5" t="n">
        <v>0.123</v>
      </c>
      <c r="BK47" s="5" t="n">
        <v>0.728</v>
      </c>
      <c r="BL47" s="5" t="n">
        <v>1.355</v>
      </c>
      <c r="BM47" s="5" t="n">
        <v>0.015</v>
      </c>
      <c r="BN47" s="5" t="n">
        <v>1</v>
      </c>
      <c r="BO47" s="5" t="n">
        <v>0</v>
      </c>
      <c r="BP47" s="5" t="n">
        <v>0</v>
      </c>
      <c r="BQ47" s="5" t="n">
        <v>0.309</v>
      </c>
      <c r="BR47" s="5" t="n">
        <v>0</v>
      </c>
      <c r="BS47" s="5" t="n">
        <v>0.833</v>
      </c>
      <c r="BT47" s="5" t="n">
        <v>0</v>
      </c>
      <c r="BU47" s="5" t="n">
        <v>0</v>
      </c>
      <c r="BV47" s="5" t="n">
        <v>0.259</v>
      </c>
      <c r="BW47" s="5" t="n">
        <v>0.015</v>
      </c>
      <c r="BX47" s="5" t="n">
        <v>0.833</v>
      </c>
      <c r="BY47" s="5" t="n">
        <v>12.729</v>
      </c>
      <c r="BZ47" s="5" t="n">
        <v>0</v>
      </c>
      <c r="CA47" s="5" t="n">
        <v>12.729</v>
      </c>
      <c r="CB47" s="5" t="n">
        <v>0</v>
      </c>
      <c r="CC47" s="5" t="n">
        <v>97.90000000000001</v>
      </c>
      <c r="CD47" s="5" t="n">
        <v>7.95</v>
      </c>
      <c r="CE47" s="5" t="n">
        <v>0.109</v>
      </c>
      <c r="CF47" s="5" t="n">
        <v>99.36799999999999</v>
      </c>
      <c r="CG47" s="5" t="n">
        <v>0.015</v>
      </c>
      <c r="CH47" s="5" t="n">
        <v>1</v>
      </c>
      <c r="CI47" s="5" t="n">
        <v>0</v>
      </c>
      <c r="CJ47" s="5" t="n">
        <v>0</v>
      </c>
      <c r="CK47" s="5" t="n">
        <v>0</v>
      </c>
      <c r="CL47" s="5" t="n">
        <v>0</v>
      </c>
      <c r="CM47" s="5" t="n">
        <v>0</v>
      </c>
      <c r="CN47" s="5" t="n">
        <v>0</v>
      </c>
      <c r="CO47" s="5" t="n">
        <v>0</v>
      </c>
      <c r="CP47" s="5" t="n">
        <v>0</v>
      </c>
      <c r="CQ47" s="5" t="n">
        <v>1.294</v>
      </c>
      <c r="CR47" s="5" t="n">
        <v>0</v>
      </c>
      <c r="CS47" s="5" t="n">
        <v>5.158</v>
      </c>
      <c r="CT47" s="5" t="n">
        <v>10.485</v>
      </c>
      <c r="CU47" s="5" t="n">
        <v>29.494</v>
      </c>
    </row>
    <row r="48">
      <c r="A48" s="5" t="inlineStr">
        <is>
          <t>ABW2023</t>
        </is>
      </c>
      <c r="B48" s="5" t="inlineStr">
        <is>
          <t>ABW</t>
        </is>
      </c>
      <c r="C48" s="5" t="inlineStr">
        <is>
          <t>ABW</t>
        </is>
      </c>
      <c r="D48" s="5" t="inlineStr">
        <is>
          <t>Aruba</t>
        </is>
      </c>
      <c r="E48" s="5" t="n">
        <v>2023</v>
      </c>
      <c r="F48" s="5" t="n">
        <v>0.015</v>
      </c>
      <c r="G48" s="5" t="n">
        <v>6.147</v>
      </c>
      <c r="H48" s="5" t="n">
        <v>1.286</v>
      </c>
      <c r="I48" s="5" t="n">
        <v>0</v>
      </c>
      <c r="J48" s="5" t="n">
        <v>6.147</v>
      </c>
      <c r="K48" s="5" t="n">
        <v>0</v>
      </c>
      <c r="L48" s="5" t="n">
        <v>1</v>
      </c>
      <c r="M48" s="5" t="n">
        <v>7.886</v>
      </c>
      <c r="N48" s="5" t="n">
        <v>3.857</v>
      </c>
      <c r="O48" s="5" t="n">
        <v>0</v>
      </c>
      <c r="P48" s="5" t="n">
        <v>7.886</v>
      </c>
      <c r="Q48" s="5" t="n">
        <v>0</v>
      </c>
      <c r="R48" s="5" t="n">
        <v>1</v>
      </c>
      <c r="S48" s="5" t="n">
        <v>12.575</v>
      </c>
      <c r="T48" s="5" t="n">
        <v>7.714</v>
      </c>
      <c r="U48" s="5" t="n">
        <v>0.021</v>
      </c>
      <c r="V48" s="5" t="n">
        <v>12.764</v>
      </c>
      <c r="W48" s="5" t="n">
        <v>0.015</v>
      </c>
      <c r="X48" s="5" t="n">
        <v>1</v>
      </c>
      <c r="Y48" s="5" t="n">
        <v>6.656</v>
      </c>
      <c r="Z48" s="5" t="n">
        <v>0.895</v>
      </c>
      <c r="AA48" s="5" t="n">
        <v>-4.269</v>
      </c>
      <c r="AB48" s="5" t="n">
        <v>2.387</v>
      </c>
      <c r="AC48" s="5" t="n">
        <v>0</v>
      </c>
      <c r="AD48" s="5" t="n">
        <v>0</v>
      </c>
      <c r="AE48" s="5" t="n">
        <v>7.942</v>
      </c>
      <c r="AF48" s="5" t="n">
        <v>1.86</v>
      </c>
      <c r="AG48" s="5" t="n">
        <v>-5.555</v>
      </c>
      <c r="AH48" s="5" t="n">
        <v>2.387</v>
      </c>
      <c r="AI48" s="5" t="n">
        <v>0</v>
      </c>
      <c r="AJ48" s="5" t="n">
        <v>0</v>
      </c>
      <c r="AK48" s="5" t="n">
        <v>15.656</v>
      </c>
      <c r="AL48" s="5" t="n">
        <v>8.412000000000001</v>
      </c>
      <c r="AM48" s="5" t="n">
        <v>-5.578</v>
      </c>
      <c r="AN48" s="5" t="n">
        <v>10.078</v>
      </c>
      <c r="AO48" s="5" t="n">
        <v>0</v>
      </c>
      <c r="AP48" s="5" t="n">
        <v>0</v>
      </c>
      <c r="AQ48" s="5" t="n">
        <v>0.791</v>
      </c>
      <c r="AR48" s="5" t="n">
        <v>0.129</v>
      </c>
      <c r="AS48" s="5" t="n">
        <v>0.731</v>
      </c>
      <c r="AT48" s="5" t="n">
        <v>1.522</v>
      </c>
      <c r="AU48" s="5" t="n">
        <v>0</v>
      </c>
      <c r="AV48" s="5" t="n">
        <v>1</v>
      </c>
      <c r="AW48" s="5" t="n">
        <v>0.618</v>
      </c>
      <c r="AX48" s="5" t="n">
        <v>0.129</v>
      </c>
      <c r="AY48" s="5" t="n">
        <v>0.8</v>
      </c>
      <c r="AZ48" s="5" t="n">
        <v>1.439</v>
      </c>
      <c r="BA48" s="5" t="n">
        <v>0.015</v>
      </c>
      <c r="BB48" s="5" t="n">
        <v>1</v>
      </c>
      <c r="BC48" s="5" t="n">
        <v>0.554</v>
      </c>
      <c r="BD48" s="5" t="n">
        <v>0.129</v>
      </c>
      <c r="BE48" s="5" t="n">
        <v>0.001</v>
      </c>
      <c r="BF48" s="5" t="n">
        <v>0.5629999999999999</v>
      </c>
      <c r="BG48" s="5" t="n">
        <v>0.015</v>
      </c>
      <c r="BH48" s="5" t="n">
        <v>1</v>
      </c>
      <c r="BI48" s="5" t="n">
        <v>0.5570000000000001</v>
      </c>
      <c r="BJ48" s="5" t="n">
        <v>0.129</v>
      </c>
      <c r="BK48" s="5" t="n">
        <v>0.65</v>
      </c>
      <c r="BL48" s="5" t="n">
        <v>1.225</v>
      </c>
      <c r="BM48" s="5" t="n">
        <v>0.015</v>
      </c>
      <c r="BN48" s="5" t="n">
        <v>1</v>
      </c>
      <c r="BO48" s="5" t="n">
        <v>0</v>
      </c>
      <c r="BP48" s="5" t="n">
        <v>0</v>
      </c>
      <c r="BQ48" s="5" t="n">
        <v>0.33</v>
      </c>
      <c r="BR48" s="5" t="n">
        <v>0</v>
      </c>
      <c r="BS48" s="5" t="n">
        <v>0.833</v>
      </c>
      <c r="BT48" s="5" t="n">
        <v>0</v>
      </c>
      <c r="BU48" s="5" t="n">
        <v>0</v>
      </c>
      <c r="BV48" s="5" t="n">
        <v>0.283</v>
      </c>
      <c r="BW48" s="5" t="n">
        <v>0.015</v>
      </c>
      <c r="BX48" s="5" t="n">
        <v>0.833</v>
      </c>
      <c r="BY48" s="5" t="n">
        <v>13.254</v>
      </c>
      <c r="BZ48" s="5" t="n">
        <v>0</v>
      </c>
      <c r="CA48" s="5" t="n">
        <v>13.254</v>
      </c>
      <c r="CB48" s="5" t="n">
        <v>0</v>
      </c>
      <c r="CC48" s="5" t="n">
        <v>83.248</v>
      </c>
      <c r="CD48" s="5" t="n">
        <v>7.95</v>
      </c>
      <c r="CE48" s="5" t="n">
        <v>0.138</v>
      </c>
      <c r="CF48" s="5" t="n">
        <v>84.497</v>
      </c>
      <c r="CG48" s="5" t="n">
        <v>0.015</v>
      </c>
      <c r="CH48" s="5" t="n">
        <v>1</v>
      </c>
      <c r="CI48" s="5" t="n">
        <v>0</v>
      </c>
      <c r="CJ48" s="5" t="n">
        <v>0</v>
      </c>
      <c r="CK48" s="5" t="n">
        <v>0</v>
      </c>
      <c r="CL48" s="5" t="n">
        <v>0</v>
      </c>
      <c r="CM48" s="5" t="n">
        <v>0</v>
      </c>
      <c r="CN48" s="5" t="n">
        <v>0</v>
      </c>
      <c r="CO48" s="5" t="n">
        <v>0</v>
      </c>
      <c r="CP48" s="5" t="n">
        <v>0</v>
      </c>
      <c r="CQ48" s="5" t="n">
        <v>1.348</v>
      </c>
      <c r="CR48" s="5" t="n">
        <v>0</v>
      </c>
      <c r="CS48" s="5" t="n">
        <v>5.37</v>
      </c>
      <c r="CT48" s="5" t="n">
        <v>4.861</v>
      </c>
      <c r="CU48" s="5" t="n">
        <v>11.192</v>
      </c>
    </row>
    <row r="49">
      <c r="A49" s="5" t="inlineStr">
        <is>
          <t>ABW2024</t>
        </is>
      </c>
      <c r="B49" s="5" t="inlineStr">
        <is>
          <t>ABW</t>
        </is>
      </c>
      <c r="C49" s="5" t="inlineStr">
        <is>
          <t>ABW</t>
        </is>
      </c>
      <c r="D49" s="5" t="inlineStr">
        <is>
          <t>Aruba</t>
        </is>
      </c>
      <c r="E49" s="5" t="n">
        <v>2024</v>
      </c>
      <c r="F49" s="5" t="n">
        <v>0.015</v>
      </c>
      <c r="G49" s="5" t="n">
        <v>5.575</v>
      </c>
      <c r="H49" s="5" t="n">
        <v>1.324</v>
      </c>
      <c r="I49" s="5" t="n">
        <v>0</v>
      </c>
      <c r="J49" s="5" t="n">
        <v>5.575</v>
      </c>
      <c r="K49" s="5" t="n">
        <v>0</v>
      </c>
      <c r="L49" s="5" t="n">
        <v>1</v>
      </c>
      <c r="M49" s="5" t="n">
        <v>7.124</v>
      </c>
      <c r="N49" s="5" t="n">
        <v>3.971</v>
      </c>
      <c r="O49" s="5" t="n">
        <v>0</v>
      </c>
      <c r="P49" s="5" t="n">
        <v>7.124</v>
      </c>
      <c r="Q49" s="5" t="n">
        <v>0</v>
      </c>
      <c r="R49" s="5" t="n">
        <v>1</v>
      </c>
      <c r="S49" s="5" t="n">
        <v>12.193</v>
      </c>
      <c r="T49" s="5" t="n">
        <v>7.942</v>
      </c>
      <c r="U49" s="5" t="n">
        <v>0.025</v>
      </c>
      <c r="V49" s="5" t="n">
        <v>12.376</v>
      </c>
      <c r="W49" s="5" t="n">
        <v>0.015</v>
      </c>
      <c r="X49" s="5" t="n">
        <v>1</v>
      </c>
      <c r="Y49" s="5" t="n">
        <v>6.853</v>
      </c>
      <c r="Z49" s="5" t="n">
        <v>0.922</v>
      </c>
      <c r="AA49" s="5" t="n">
        <v>-4.395</v>
      </c>
      <c r="AB49" s="5" t="n">
        <v>2.458</v>
      </c>
      <c r="AC49" s="5" t="n">
        <v>0</v>
      </c>
      <c r="AD49" s="5" t="n">
        <v>0</v>
      </c>
      <c r="AE49" s="5" t="n">
        <v>8.176</v>
      </c>
      <c r="AF49" s="5" t="n">
        <v>1.915</v>
      </c>
      <c r="AG49" s="5" t="n">
        <v>-5.719</v>
      </c>
      <c r="AH49" s="5" t="n">
        <v>2.458</v>
      </c>
      <c r="AI49" s="5" t="n">
        <v>0</v>
      </c>
      <c r="AJ49" s="5" t="n">
        <v>0</v>
      </c>
      <c r="AK49" s="5" t="n">
        <v>16.118</v>
      </c>
      <c r="AL49" s="5" t="n">
        <v>8.66</v>
      </c>
      <c r="AM49" s="5" t="n">
        <v>-5.743</v>
      </c>
      <c r="AN49" s="5" t="n">
        <v>10.375</v>
      </c>
      <c r="AO49" s="5" t="n">
        <v>0</v>
      </c>
      <c r="AP49" s="5" t="n">
        <v>0</v>
      </c>
      <c r="AQ49" s="5" t="n">
        <v>0.756</v>
      </c>
      <c r="AR49" s="5" t="n">
        <v>0.132</v>
      </c>
      <c r="AS49" s="5" t="n">
        <v>0.706</v>
      </c>
      <c r="AT49" s="5" t="n">
        <v>1.462</v>
      </c>
      <c r="AU49" s="5" t="n">
        <v>0</v>
      </c>
      <c r="AV49" s="5" t="n">
        <v>1</v>
      </c>
      <c r="AW49" s="5" t="n">
        <v>0.655</v>
      </c>
      <c r="AX49" s="5" t="n">
        <v>0.132</v>
      </c>
      <c r="AY49" s="5" t="n">
        <v>0.666</v>
      </c>
      <c r="AZ49" s="5" t="n">
        <v>1.341</v>
      </c>
      <c r="BA49" s="5" t="n">
        <v>0.015</v>
      </c>
      <c r="BB49" s="5" t="n">
        <v>1</v>
      </c>
      <c r="BC49" s="5" t="n">
        <v>0.534</v>
      </c>
      <c r="BD49" s="5" t="n">
        <v>0.132</v>
      </c>
      <c r="BE49" s="5" t="n">
        <v>0.001</v>
      </c>
      <c r="BF49" s="5" t="n">
        <v>0.542</v>
      </c>
      <c r="BG49" s="5" t="n">
        <v>0.015</v>
      </c>
      <c r="BH49" s="5" t="n">
        <v>1</v>
      </c>
      <c r="BI49" s="5" t="n">
        <v>0.5679999999999999</v>
      </c>
      <c r="BJ49" s="5" t="n">
        <v>0.132</v>
      </c>
      <c r="BK49" s="5" t="n">
        <v>0.525</v>
      </c>
      <c r="BL49" s="5" t="n">
        <v>1.109</v>
      </c>
      <c r="BM49" s="5" t="n">
        <v>0.015</v>
      </c>
      <c r="BN49" s="5" t="n">
        <v>1</v>
      </c>
      <c r="BO49" s="5" t="n">
        <v>0</v>
      </c>
      <c r="BP49" s="5" t="n">
        <v>0</v>
      </c>
      <c r="BQ49" s="5" t="n">
        <v>0.318</v>
      </c>
      <c r="BR49" s="5" t="n">
        <v>0</v>
      </c>
      <c r="BS49" s="5" t="n">
        <v>0.833</v>
      </c>
      <c r="BT49" s="5" t="n">
        <v>0</v>
      </c>
      <c r="BU49" s="5" t="n">
        <v>0</v>
      </c>
      <c r="BV49" s="5" t="n">
        <v>0.275</v>
      </c>
      <c r="BW49" s="5" t="n">
        <v>0.015</v>
      </c>
      <c r="BX49" s="5" t="n">
        <v>0.833</v>
      </c>
      <c r="BY49" s="5" t="n">
        <v>13.646</v>
      </c>
      <c r="BZ49" s="5" t="n">
        <v>0</v>
      </c>
      <c r="CA49" s="5" t="n">
        <v>13.646</v>
      </c>
      <c r="CB49" s="5" t="n">
        <v>0</v>
      </c>
      <c r="CC49" s="5" t="n">
        <v>82.58799999999999</v>
      </c>
      <c r="CD49" s="5" t="n">
        <v>7.95</v>
      </c>
      <c r="CE49" s="5" t="n">
        <v>0.169</v>
      </c>
      <c r="CF49" s="5" t="n">
        <v>83.827</v>
      </c>
      <c r="CG49" s="5" t="n">
        <v>0.015</v>
      </c>
      <c r="CH49" s="5" t="n">
        <v>1</v>
      </c>
      <c r="CI49" s="5" t="n">
        <v>0</v>
      </c>
      <c r="CJ49" s="5" t="n">
        <v>0</v>
      </c>
      <c r="CK49" s="5" t="n">
        <v>0</v>
      </c>
      <c r="CL49" s="5" t="n">
        <v>0</v>
      </c>
      <c r="CM49" s="5" t="n">
        <v>0</v>
      </c>
      <c r="CN49" s="5" t="n">
        <v>0</v>
      </c>
      <c r="CO49" s="5" t="n">
        <v>0</v>
      </c>
      <c r="CP49" s="5" t="n">
        <v>0</v>
      </c>
      <c r="CQ49" s="5" t="n">
        <v>1.387</v>
      </c>
      <c r="CR49" s="5" t="n">
        <v>0</v>
      </c>
      <c r="CS49" s="5" t="n">
        <v>5.529</v>
      </c>
      <c r="CT49" s="5" t="n">
        <v>4.251</v>
      </c>
      <c r="CU49" s="5" t="n">
        <v>10.123</v>
      </c>
    </row>
    <row r="50">
      <c r="A50" s="5" t="inlineStr">
        <is>
          <t>AUS2021</t>
        </is>
      </c>
      <c r="B50" s="5" t="inlineStr">
        <is>
          <t>AUS</t>
        </is>
      </c>
      <c r="C50" s="5" t="inlineStr">
        <is>
          <t>AUS</t>
        </is>
      </c>
      <c r="D50" s="5" t="inlineStr">
        <is>
          <t>Australia</t>
        </is>
      </c>
      <c r="E50" s="5" t="n">
        <v>2021</v>
      </c>
      <c r="F50" s="5" t="n">
        <v>0.1</v>
      </c>
      <c r="G50" s="5" t="n">
        <v>1.895</v>
      </c>
      <c r="H50" s="5" t="n">
        <v>0.576</v>
      </c>
      <c r="I50" s="5" t="n">
        <v>0</v>
      </c>
      <c r="J50" s="5" t="n">
        <v>1.895</v>
      </c>
      <c r="K50" s="5" t="n">
        <v>0</v>
      </c>
      <c r="L50" s="5" t="n">
        <v>1</v>
      </c>
      <c r="M50" s="5" t="n">
        <v>3.047</v>
      </c>
      <c r="N50" s="5" t="n">
        <v>1.728</v>
      </c>
      <c r="O50" s="5" t="n">
        <v>0</v>
      </c>
      <c r="P50" s="5" t="n">
        <v>3.047</v>
      </c>
      <c r="Q50" s="5" t="n">
        <v>0</v>
      </c>
      <c r="R50" s="5" t="n">
        <v>1</v>
      </c>
      <c r="S50" s="5" t="n">
        <v>4.774</v>
      </c>
      <c r="T50" s="5" t="n">
        <v>3.455</v>
      </c>
      <c r="U50" s="5" t="n">
        <v>0</v>
      </c>
      <c r="V50" s="5" t="n">
        <v>5.252</v>
      </c>
      <c r="W50" s="5" t="n">
        <v>0.1</v>
      </c>
      <c r="X50" s="5" t="n">
        <v>1</v>
      </c>
      <c r="Y50" s="5" t="n">
        <v>7.323</v>
      </c>
      <c r="Z50" s="5" t="n">
        <v>0.641</v>
      </c>
      <c r="AA50" s="5" t="n">
        <v>0</v>
      </c>
      <c r="AB50" s="5" t="n">
        <v>7.323</v>
      </c>
      <c r="AC50" s="5" t="n">
        <v>0</v>
      </c>
      <c r="AD50" s="5" t="n">
        <v>1</v>
      </c>
      <c r="AE50" s="5" t="n">
        <v>8.465999999999999</v>
      </c>
      <c r="AF50" s="5" t="n">
        <v>1.283</v>
      </c>
      <c r="AG50" s="5" t="n">
        <v>0</v>
      </c>
      <c r="AH50" s="5" t="n">
        <v>8.465999999999999</v>
      </c>
      <c r="AI50" s="5" t="n">
        <v>0</v>
      </c>
      <c r="AJ50" s="5" t="n">
        <v>1</v>
      </c>
      <c r="AK50" s="5" t="n">
        <v>15.326</v>
      </c>
      <c r="AL50" s="5" t="n">
        <v>5.132</v>
      </c>
      <c r="AM50" s="5" t="n">
        <v>-0.265</v>
      </c>
      <c r="AN50" s="5" t="n">
        <v>16.568</v>
      </c>
      <c r="AO50" s="5" t="n">
        <v>0.1</v>
      </c>
      <c r="AP50" s="5" t="n">
        <v>1</v>
      </c>
      <c r="AQ50" s="5" t="n">
        <v>0.621</v>
      </c>
      <c r="AR50" s="5" t="n">
        <v>0.114</v>
      </c>
      <c r="AS50" s="5" t="n">
        <v>0.396</v>
      </c>
      <c r="AT50" s="5" t="n">
        <v>1.119</v>
      </c>
      <c r="AU50" s="5" t="n">
        <v>0.1</v>
      </c>
      <c r="AV50" s="5" t="n">
        <v>1</v>
      </c>
      <c r="AW50" s="5" t="n">
        <v>0.593</v>
      </c>
      <c r="AX50" s="5" t="n">
        <v>0.114</v>
      </c>
      <c r="AY50" s="5" t="n">
        <v>0.382</v>
      </c>
      <c r="AZ50" s="5" t="n">
        <v>1.073</v>
      </c>
      <c r="BA50" s="5" t="n">
        <v>0.1</v>
      </c>
      <c r="BB50" s="5" t="n">
        <v>1</v>
      </c>
      <c r="BC50" s="5" t="n">
        <v>0.44</v>
      </c>
      <c r="BD50" s="5" t="n">
        <v>0.114</v>
      </c>
      <c r="BE50" s="5" t="n">
        <v>0.131</v>
      </c>
      <c r="BF50" s="5" t="n">
        <v>0.628</v>
      </c>
      <c r="BG50" s="5" t="n">
        <v>0.1</v>
      </c>
      <c r="BH50" s="5" t="n">
        <v>1</v>
      </c>
      <c r="BI50" s="5" t="n">
        <v>0.5600000000000001</v>
      </c>
      <c r="BJ50" s="5" t="n">
        <v>0.114</v>
      </c>
      <c r="BK50" s="5" t="n">
        <v>0.027</v>
      </c>
      <c r="BL50" s="5" t="n">
        <v>0.646</v>
      </c>
      <c r="BM50" s="5" t="n">
        <v>0.1</v>
      </c>
      <c r="BN50" s="5" t="n">
        <v>1</v>
      </c>
      <c r="BO50" s="5" t="n">
        <v>0</v>
      </c>
      <c r="BP50" s="5" t="n">
        <v>0</v>
      </c>
      <c r="BQ50" s="5" t="n">
        <v>0.163</v>
      </c>
      <c r="BR50" s="5" t="n">
        <v>0</v>
      </c>
      <c r="BS50" s="5" t="n">
        <v>1</v>
      </c>
      <c r="BT50" s="5" t="n">
        <v>0</v>
      </c>
      <c r="BU50" s="5" t="n">
        <v>0</v>
      </c>
      <c r="BV50" s="5" t="n">
        <v>0.236</v>
      </c>
      <c r="BW50" s="5" t="n">
        <v>0.1</v>
      </c>
      <c r="BX50" s="5" t="n">
        <v>1</v>
      </c>
      <c r="BY50" s="5" t="n">
        <v>11.787</v>
      </c>
      <c r="BZ50" s="5" t="n">
        <v>0</v>
      </c>
      <c r="CA50" s="5" t="n">
        <v>11.787</v>
      </c>
      <c r="CB50" s="5" t="n">
        <v>0</v>
      </c>
      <c r="CC50" s="5" t="n">
        <v>81.69499999999999</v>
      </c>
      <c r="CD50" s="5" t="n">
        <v>7.95</v>
      </c>
      <c r="CE50" s="5" t="n">
        <v>0</v>
      </c>
      <c r="CF50" s="5" t="n">
        <v>89.86499999999999</v>
      </c>
      <c r="CG50" s="5" t="n">
        <v>0.1</v>
      </c>
      <c r="CH50" s="5" t="n">
        <v>1</v>
      </c>
      <c r="CI50" s="5" t="n">
        <v>0</v>
      </c>
      <c r="CJ50" s="5" t="n">
        <v>0</v>
      </c>
      <c r="CK50" s="5" t="n">
        <v>0</v>
      </c>
      <c r="CL50" s="5" t="n">
        <v>0.001</v>
      </c>
      <c r="CM50" s="5" t="n">
        <v>0</v>
      </c>
      <c r="CN50" s="5" t="n">
        <v>0.021</v>
      </c>
      <c r="CO50" s="5" t="n">
        <v>2.211</v>
      </c>
      <c r="CP50" s="5" t="n">
        <v>0.993</v>
      </c>
      <c r="CQ50" s="5" t="n">
        <v>1.296</v>
      </c>
      <c r="CR50" s="5" t="n">
        <v>0</v>
      </c>
      <c r="CS50" s="5" t="n">
        <v>4.005</v>
      </c>
      <c r="CT50" s="5" t="n">
        <v>4.466</v>
      </c>
      <c r="CU50" s="5" t="n">
        <v>6.18</v>
      </c>
    </row>
    <row r="51">
      <c r="A51" s="5" t="inlineStr">
        <is>
          <t>AUS2022</t>
        </is>
      </c>
      <c r="B51" s="5" t="inlineStr">
        <is>
          <t>AUS</t>
        </is>
      </c>
      <c r="C51" s="5" t="inlineStr">
        <is>
          <t>AUS</t>
        </is>
      </c>
      <c r="D51" s="5" t="inlineStr">
        <is>
          <t>Australia</t>
        </is>
      </c>
      <c r="E51" s="5" t="n">
        <v>2022</v>
      </c>
      <c r="F51" s="5" t="n">
        <v>0.1</v>
      </c>
      <c r="G51" s="5" t="n">
        <v>2.107</v>
      </c>
      <c r="H51" s="5" t="n">
        <v>0.623</v>
      </c>
      <c r="I51" s="5" t="n">
        <v>0</v>
      </c>
      <c r="J51" s="5" t="n">
        <v>2.107</v>
      </c>
      <c r="K51" s="5" t="n">
        <v>0</v>
      </c>
      <c r="L51" s="5" t="n">
        <v>1</v>
      </c>
      <c r="M51" s="5" t="n">
        <v>3.354</v>
      </c>
      <c r="N51" s="5" t="n">
        <v>1.87</v>
      </c>
      <c r="O51" s="5" t="n">
        <v>0</v>
      </c>
      <c r="P51" s="5" t="n">
        <v>3.354</v>
      </c>
      <c r="Q51" s="5" t="n">
        <v>0</v>
      </c>
      <c r="R51" s="5" t="n">
        <v>1</v>
      </c>
      <c r="S51" s="5" t="n">
        <v>5.223</v>
      </c>
      <c r="T51" s="5" t="n">
        <v>3.74</v>
      </c>
      <c r="U51" s="5" t="n">
        <v>0.039</v>
      </c>
      <c r="V51" s="5" t="n">
        <v>5.746</v>
      </c>
      <c r="W51" s="5" t="n">
        <v>0.1</v>
      </c>
      <c r="X51" s="5" t="n">
        <v>1</v>
      </c>
      <c r="Y51" s="5" t="n">
        <v>12.903</v>
      </c>
      <c r="Z51" s="5" t="n">
        <v>0.676</v>
      </c>
      <c r="AA51" s="5" t="n">
        <v>0</v>
      </c>
      <c r="AB51" s="5" t="n">
        <v>12.903</v>
      </c>
      <c r="AC51" s="5" t="n">
        <v>0</v>
      </c>
      <c r="AD51" s="5" t="n">
        <v>1</v>
      </c>
      <c r="AE51" s="5" t="n">
        <v>14.138</v>
      </c>
      <c r="AF51" s="5" t="n">
        <v>1.352</v>
      </c>
      <c r="AG51" s="5" t="n">
        <v>0</v>
      </c>
      <c r="AH51" s="5" t="n">
        <v>14.138</v>
      </c>
      <c r="AI51" s="5" t="n">
        <v>0</v>
      </c>
      <c r="AJ51" s="5" t="n">
        <v>1</v>
      </c>
      <c r="AK51" s="5" t="n">
        <v>21.546</v>
      </c>
      <c r="AL51" s="5" t="n">
        <v>5.408</v>
      </c>
      <c r="AM51" s="5" t="n">
        <v>0.026</v>
      </c>
      <c r="AN51" s="5" t="n">
        <v>23.555</v>
      </c>
      <c r="AO51" s="5" t="n">
        <v>0.1</v>
      </c>
      <c r="AP51" s="5" t="n">
        <v>1</v>
      </c>
      <c r="AQ51" s="5" t="n">
        <v>0.847</v>
      </c>
      <c r="AR51" s="5" t="n">
        <v>0.123</v>
      </c>
      <c r="AS51" s="5" t="n">
        <v>0.304</v>
      </c>
      <c r="AT51" s="5" t="n">
        <v>1.266</v>
      </c>
      <c r="AU51" s="5" t="n">
        <v>0.1</v>
      </c>
      <c r="AV51" s="5" t="n">
        <v>1</v>
      </c>
      <c r="AW51" s="5" t="n">
        <v>0.947</v>
      </c>
      <c r="AX51" s="5" t="n">
        <v>0.123</v>
      </c>
      <c r="AY51" s="5" t="n">
        <v>0.343</v>
      </c>
      <c r="AZ51" s="5" t="n">
        <v>1.419</v>
      </c>
      <c r="BA51" s="5" t="n">
        <v>0.1</v>
      </c>
      <c r="BB51" s="5" t="n">
        <v>1</v>
      </c>
      <c r="BC51" s="5" t="n">
        <v>0.589</v>
      </c>
      <c r="BD51" s="5" t="n">
        <v>0.123</v>
      </c>
      <c r="BE51" s="5" t="n">
        <v>0.031</v>
      </c>
      <c r="BF51" s="5" t="n">
        <v>0.681</v>
      </c>
      <c r="BG51" s="5" t="n">
        <v>0.1</v>
      </c>
      <c r="BH51" s="5" t="n">
        <v>1</v>
      </c>
      <c r="BI51" s="5" t="n">
        <v>0.6889999999999999</v>
      </c>
      <c r="BJ51" s="5" t="n">
        <v>0.123</v>
      </c>
      <c r="BK51" s="5" t="n">
        <v>0.031</v>
      </c>
      <c r="BL51" s="5" t="n">
        <v>0.786</v>
      </c>
      <c r="BM51" s="5" t="n">
        <v>0.1</v>
      </c>
      <c r="BN51" s="5" t="n">
        <v>1</v>
      </c>
      <c r="BO51" s="5" t="n">
        <v>0</v>
      </c>
      <c r="BP51" s="5" t="n">
        <v>0</v>
      </c>
      <c r="BQ51" s="5" t="n">
        <v>0.27</v>
      </c>
      <c r="BR51" s="5" t="n">
        <v>0</v>
      </c>
      <c r="BS51" s="5" t="n">
        <v>1</v>
      </c>
      <c r="BT51" s="5" t="n">
        <v>0</v>
      </c>
      <c r="BU51" s="5" t="n">
        <v>0</v>
      </c>
      <c r="BV51" s="5" t="n">
        <v>0.233</v>
      </c>
      <c r="BW51" s="5" t="n">
        <v>0.1</v>
      </c>
      <c r="BX51" s="5" t="n">
        <v>1</v>
      </c>
      <c r="BY51" s="5" t="n">
        <v>12.729</v>
      </c>
      <c r="BZ51" s="5" t="n">
        <v>0</v>
      </c>
      <c r="CA51" s="5" t="n">
        <v>12.729</v>
      </c>
      <c r="CB51" s="5" t="n">
        <v>0</v>
      </c>
      <c r="CC51" s="5" t="n">
        <v>102.477</v>
      </c>
      <c r="CD51" s="5" t="n">
        <v>7.95</v>
      </c>
      <c r="CE51" s="5" t="n">
        <v>0.758</v>
      </c>
      <c r="CF51" s="5" t="n">
        <v>112.724</v>
      </c>
      <c r="CG51" s="5" t="n">
        <v>0.1</v>
      </c>
      <c r="CH51" s="5" t="n">
        <v>1</v>
      </c>
      <c r="CI51" s="5" t="n">
        <v>0</v>
      </c>
      <c r="CJ51" s="5" t="n">
        <v>0</v>
      </c>
      <c r="CK51" s="5" t="n">
        <v>0</v>
      </c>
      <c r="CL51" s="5" t="n">
        <v>0.001</v>
      </c>
      <c r="CM51" s="5" t="n">
        <v>0</v>
      </c>
      <c r="CN51" s="5" t="n">
        <v>0.023</v>
      </c>
      <c r="CO51" s="5" t="n">
        <v>2.308</v>
      </c>
      <c r="CP51" s="5" t="n">
        <v>0.99</v>
      </c>
      <c r="CQ51" s="5" t="n">
        <v>1.399</v>
      </c>
      <c r="CR51" s="5" t="n">
        <v>0</v>
      </c>
      <c r="CS51" s="5" t="n">
        <v>4.325</v>
      </c>
      <c r="CT51" s="5" t="n">
        <v>10.204</v>
      </c>
      <c r="CU51" s="5" t="n">
        <v>11.669</v>
      </c>
    </row>
    <row r="52">
      <c r="A52" s="5" t="inlineStr">
        <is>
          <t>AUS2023</t>
        </is>
      </c>
      <c r="B52" s="5" t="inlineStr">
        <is>
          <t>AUS</t>
        </is>
      </c>
      <c r="C52" s="5" t="inlineStr">
        <is>
          <t>AUS</t>
        </is>
      </c>
      <c r="D52" s="5" t="inlineStr">
        <is>
          <t>Australia</t>
        </is>
      </c>
      <c r="E52" s="5" t="n">
        <v>2023</v>
      </c>
      <c r="F52" s="5" t="n">
        <v>0.1</v>
      </c>
      <c r="G52" s="5" t="n">
        <v>2.147</v>
      </c>
      <c r="H52" s="5" t="n">
        <v>0.649</v>
      </c>
      <c r="I52" s="5" t="n">
        <v>0</v>
      </c>
      <c r="J52" s="5" t="n">
        <v>2.147</v>
      </c>
      <c r="K52" s="5" t="n">
        <v>0</v>
      </c>
      <c r="L52" s="5" t="n">
        <v>1</v>
      </c>
      <c r="M52" s="5" t="n">
        <v>3.45</v>
      </c>
      <c r="N52" s="5" t="n">
        <v>1.948</v>
      </c>
      <c r="O52" s="5" t="n">
        <v>0</v>
      </c>
      <c r="P52" s="5" t="n">
        <v>3.45</v>
      </c>
      <c r="Q52" s="5" t="n">
        <v>0</v>
      </c>
      <c r="R52" s="5" t="n">
        <v>1</v>
      </c>
      <c r="S52" s="5" t="n">
        <v>5.394</v>
      </c>
      <c r="T52" s="5" t="n">
        <v>3.896</v>
      </c>
      <c r="U52" s="5" t="n">
        <v>0.06</v>
      </c>
      <c r="V52" s="5" t="n">
        <v>5.934</v>
      </c>
      <c r="W52" s="5" t="n">
        <v>0.1</v>
      </c>
      <c r="X52" s="5" t="n">
        <v>1</v>
      </c>
      <c r="Y52" s="5" t="n">
        <v>8.851000000000001</v>
      </c>
      <c r="Z52" s="5" t="n">
        <v>0.661</v>
      </c>
      <c r="AA52" s="5" t="n">
        <v>0</v>
      </c>
      <c r="AB52" s="5" t="n">
        <v>8.851000000000001</v>
      </c>
      <c r="AC52" s="5" t="n">
        <v>0</v>
      </c>
      <c r="AD52" s="5" t="n">
        <v>1</v>
      </c>
      <c r="AE52" s="5" t="n">
        <v>10.136</v>
      </c>
      <c r="AF52" s="5" t="n">
        <v>1.322</v>
      </c>
      <c r="AG52" s="5" t="n">
        <v>0</v>
      </c>
      <c r="AH52" s="5" t="n">
        <v>10.136</v>
      </c>
      <c r="AI52" s="5" t="n">
        <v>0</v>
      </c>
      <c r="AJ52" s="5" t="n">
        <v>1</v>
      </c>
      <c r="AK52" s="5" t="n">
        <v>17.85</v>
      </c>
      <c r="AL52" s="5" t="n">
        <v>5.289</v>
      </c>
      <c r="AM52" s="5" t="n">
        <v>0.198</v>
      </c>
      <c r="AN52" s="5" t="n">
        <v>19.635</v>
      </c>
      <c r="AO52" s="5" t="n">
        <v>0.1</v>
      </c>
      <c r="AP52" s="5" t="n">
        <v>1</v>
      </c>
      <c r="AQ52" s="5" t="n">
        <v>0.749</v>
      </c>
      <c r="AR52" s="5" t="n">
        <v>0.129</v>
      </c>
      <c r="AS52" s="5" t="n">
        <v>0.365</v>
      </c>
      <c r="AT52" s="5" t="n">
        <v>1.225</v>
      </c>
      <c r="AU52" s="5" t="n">
        <v>0.1</v>
      </c>
      <c r="AV52" s="5" t="n">
        <v>1</v>
      </c>
      <c r="AW52" s="5" t="n">
        <v>0.783</v>
      </c>
      <c r="AX52" s="5" t="n">
        <v>0.129</v>
      </c>
      <c r="AY52" s="5" t="n">
        <v>0.4</v>
      </c>
      <c r="AZ52" s="5" t="n">
        <v>1.301</v>
      </c>
      <c r="BA52" s="5" t="n">
        <v>0.1</v>
      </c>
      <c r="BB52" s="5" t="n">
        <v>1</v>
      </c>
      <c r="BC52" s="5" t="n">
        <v>0.527</v>
      </c>
      <c r="BD52" s="5" t="n">
        <v>0.129</v>
      </c>
      <c r="BE52" s="5" t="n">
        <v>0.058</v>
      </c>
      <c r="BF52" s="5" t="n">
        <v>0.644</v>
      </c>
      <c r="BG52" s="5" t="n">
        <v>0.1</v>
      </c>
      <c r="BH52" s="5" t="n">
        <v>1</v>
      </c>
      <c r="BI52" s="5" t="n">
        <v>0.64</v>
      </c>
      <c r="BJ52" s="5" t="n">
        <v>0.129</v>
      </c>
      <c r="BK52" s="5" t="n">
        <v>0.031</v>
      </c>
      <c r="BL52" s="5" t="n">
        <v>0.73</v>
      </c>
      <c r="BM52" s="5" t="n">
        <v>0.1</v>
      </c>
      <c r="BN52" s="5" t="n">
        <v>1</v>
      </c>
      <c r="BO52" s="5" t="n">
        <v>0</v>
      </c>
      <c r="BP52" s="5" t="n">
        <v>0</v>
      </c>
      <c r="BQ52" s="5" t="n">
        <v>0.228</v>
      </c>
      <c r="BR52" s="5" t="n">
        <v>0</v>
      </c>
      <c r="BS52" s="5" t="n">
        <v>1</v>
      </c>
      <c r="BT52" s="5" t="n">
        <v>0</v>
      </c>
      <c r="BU52" s="5" t="n">
        <v>0</v>
      </c>
      <c r="BV52" s="5" t="n">
        <v>0.255</v>
      </c>
      <c r="BW52" s="5" t="n">
        <v>0.1</v>
      </c>
      <c r="BX52" s="5" t="n">
        <v>1</v>
      </c>
      <c r="BY52" s="5" t="n">
        <v>13.254</v>
      </c>
      <c r="BZ52" s="5" t="n">
        <v>0</v>
      </c>
      <c r="CA52" s="5" t="n">
        <v>13.254</v>
      </c>
      <c r="CB52" s="5" t="n">
        <v>0</v>
      </c>
      <c r="CC52" s="5" t="n">
        <v>87.07899999999999</v>
      </c>
      <c r="CD52" s="5" t="n">
        <v>7.95</v>
      </c>
      <c r="CE52" s="5" t="n">
        <v>0.964</v>
      </c>
      <c r="CF52" s="5" t="n">
        <v>95.78700000000001</v>
      </c>
      <c r="CG52" s="5" t="n">
        <v>0.1</v>
      </c>
      <c r="CH52" s="5" t="n">
        <v>1</v>
      </c>
      <c r="CI52" s="5" t="n">
        <v>0</v>
      </c>
      <c r="CJ52" s="5" t="n">
        <v>0</v>
      </c>
      <c r="CK52" s="5" t="n">
        <v>0</v>
      </c>
      <c r="CL52" s="5" t="n">
        <v>0.001</v>
      </c>
      <c r="CM52" s="5" t="n">
        <v>0</v>
      </c>
      <c r="CN52" s="5" t="n">
        <v>0.024</v>
      </c>
      <c r="CO52" s="5" t="n">
        <v>2.168</v>
      </c>
      <c r="CP52" s="5" t="n">
        <v>0.99</v>
      </c>
      <c r="CQ52" s="5" t="n">
        <v>1.457</v>
      </c>
      <c r="CR52" s="5" t="n">
        <v>0</v>
      </c>
      <c r="CS52" s="5" t="n">
        <v>4.504</v>
      </c>
      <c r="CT52" s="5" t="n">
        <v>5.487</v>
      </c>
      <c r="CU52" s="5" t="n">
        <v>7.565</v>
      </c>
    </row>
    <row r="53">
      <c r="A53" s="5" t="inlineStr">
        <is>
          <t>AUS2024</t>
        </is>
      </c>
      <c r="B53" s="5" t="inlineStr">
        <is>
          <t>AUS</t>
        </is>
      </c>
      <c r="C53" s="5" t="inlineStr">
        <is>
          <t>AUS</t>
        </is>
      </c>
      <c r="D53" s="5" t="inlineStr">
        <is>
          <t>Australia</t>
        </is>
      </c>
      <c r="E53" s="5" t="n">
        <v>2024</v>
      </c>
      <c r="F53" s="5" t="n">
        <v>0.1</v>
      </c>
      <c r="G53" s="5" t="n">
        <v>2.199</v>
      </c>
      <c r="H53" s="5" t="n">
        <v>0.669</v>
      </c>
      <c r="I53" s="5" t="n">
        <v>2.262</v>
      </c>
      <c r="J53" s="5" t="n">
        <v>4.461</v>
      </c>
      <c r="K53" s="5" t="n">
        <v>0</v>
      </c>
      <c r="L53" s="5" t="n">
        <v>1</v>
      </c>
      <c r="M53" s="5" t="n">
        <v>3.54</v>
      </c>
      <c r="N53" s="5" t="n">
        <v>2.006</v>
      </c>
      <c r="O53" s="5" t="n">
        <v>2.237</v>
      </c>
      <c r="P53" s="5" t="n">
        <v>5.777</v>
      </c>
      <c r="Q53" s="5" t="n">
        <v>0</v>
      </c>
      <c r="R53" s="5" t="n">
        <v>1</v>
      </c>
      <c r="S53" s="5" t="n">
        <v>5.542</v>
      </c>
      <c r="T53" s="5" t="n">
        <v>4.011</v>
      </c>
      <c r="U53" s="5" t="n">
        <v>0.075</v>
      </c>
      <c r="V53" s="5" t="n">
        <v>6.096</v>
      </c>
      <c r="W53" s="5" t="n">
        <v>0.1</v>
      </c>
      <c r="X53" s="5" t="n">
        <v>1</v>
      </c>
      <c r="Y53" s="5" t="n">
        <v>8.603999999999999</v>
      </c>
      <c r="Z53" s="5" t="n">
        <v>0.681</v>
      </c>
      <c r="AA53" s="5" t="n">
        <v>1.31</v>
      </c>
      <c r="AB53" s="5" t="n">
        <v>9.914</v>
      </c>
      <c r="AC53" s="5" t="n">
        <v>0</v>
      </c>
      <c r="AD53" s="5" t="n">
        <v>1</v>
      </c>
      <c r="AE53" s="5" t="n">
        <v>9.928000000000001</v>
      </c>
      <c r="AF53" s="5" t="n">
        <v>1.361</v>
      </c>
      <c r="AG53" s="5" t="n">
        <v>1.31</v>
      </c>
      <c r="AH53" s="5" t="n">
        <v>11.238</v>
      </c>
      <c r="AI53" s="5" t="n">
        <v>0</v>
      </c>
      <c r="AJ53" s="5" t="n">
        <v>1</v>
      </c>
      <c r="AK53" s="5" t="n">
        <v>17.87</v>
      </c>
      <c r="AL53" s="5" t="n">
        <v>5.445</v>
      </c>
      <c r="AM53" s="5" t="n">
        <v>0.286</v>
      </c>
      <c r="AN53" s="5" t="n">
        <v>19.703</v>
      </c>
      <c r="AO53" s="5" t="n">
        <v>0.1</v>
      </c>
      <c r="AP53" s="5" t="n">
        <v>1</v>
      </c>
      <c r="AQ53" s="5" t="n">
        <v>0.72</v>
      </c>
      <c r="AR53" s="5" t="n">
        <v>0.132</v>
      </c>
      <c r="AS53" s="5" t="n">
        <v>0.365</v>
      </c>
      <c r="AT53" s="5" t="n">
        <v>1.194</v>
      </c>
      <c r="AU53" s="5" t="n">
        <v>0.1</v>
      </c>
      <c r="AV53" s="5" t="n">
        <v>1</v>
      </c>
      <c r="AW53" s="5" t="n">
        <v>0.734</v>
      </c>
      <c r="AX53" s="5" t="n">
        <v>0.132</v>
      </c>
      <c r="AY53" s="5" t="n">
        <v>0.368</v>
      </c>
      <c r="AZ53" s="5" t="n">
        <v>1.211</v>
      </c>
      <c r="BA53" s="5" t="n">
        <v>0.1</v>
      </c>
      <c r="BB53" s="5" t="n">
        <v>1</v>
      </c>
      <c r="BC53" s="5" t="n">
        <v>0.51</v>
      </c>
      <c r="BD53" s="5" t="n">
        <v>0.132</v>
      </c>
      <c r="BE53" s="5" t="n">
        <v>0.054</v>
      </c>
      <c r="BF53" s="5" t="n">
        <v>0.621</v>
      </c>
      <c r="BG53" s="5" t="n">
        <v>0.1</v>
      </c>
      <c r="BH53" s="5" t="n">
        <v>1</v>
      </c>
      <c r="BI53" s="5" t="n">
        <v>0.652</v>
      </c>
      <c r="BJ53" s="5" t="n">
        <v>0.132</v>
      </c>
      <c r="BK53" s="5" t="n">
        <v>0.092</v>
      </c>
      <c r="BL53" s="5" t="n">
        <v>0.8080000000000001</v>
      </c>
      <c r="BM53" s="5" t="n">
        <v>0.1</v>
      </c>
      <c r="BN53" s="5" t="n">
        <v>1</v>
      </c>
      <c r="BO53" s="5" t="n">
        <v>0</v>
      </c>
      <c r="BP53" s="5" t="n">
        <v>0</v>
      </c>
      <c r="BQ53" s="5" t="n">
        <v>0.235</v>
      </c>
      <c r="BR53" s="5" t="n">
        <v>0</v>
      </c>
      <c r="BS53" s="5" t="n">
        <v>1</v>
      </c>
      <c r="BT53" s="5" t="n">
        <v>0</v>
      </c>
      <c r="BU53" s="5" t="n">
        <v>0</v>
      </c>
      <c r="BV53" s="5" t="n">
        <v>0.257</v>
      </c>
      <c r="BW53" s="5" t="n">
        <v>0.1</v>
      </c>
      <c r="BX53" s="5" t="n">
        <v>1</v>
      </c>
      <c r="BY53" s="5" t="n">
        <v>13.646</v>
      </c>
      <c r="BZ53" s="5" t="n">
        <v>0</v>
      </c>
      <c r="CA53" s="5" t="n">
        <v>13.646</v>
      </c>
      <c r="CB53" s="5" t="n">
        <v>0</v>
      </c>
      <c r="CC53" s="5" t="n">
        <v>86.38500000000001</v>
      </c>
      <c r="CD53" s="5" t="n">
        <v>7.95</v>
      </c>
      <c r="CE53" s="5" t="n">
        <v>12.349</v>
      </c>
      <c r="CF53" s="5" t="n">
        <v>107.149</v>
      </c>
      <c r="CG53" s="5" t="n">
        <v>0.1</v>
      </c>
      <c r="CH53" s="5" t="n">
        <v>1</v>
      </c>
      <c r="CI53" s="5" t="n">
        <v>0</v>
      </c>
      <c r="CJ53" s="5" t="n">
        <v>0</v>
      </c>
      <c r="CK53" s="5" t="n">
        <v>0</v>
      </c>
      <c r="CL53" s="5" t="n">
        <v>0.001</v>
      </c>
      <c r="CM53" s="5" t="n">
        <v>0</v>
      </c>
      <c r="CN53" s="5" t="n">
        <v>0.025</v>
      </c>
      <c r="CO53" s="5" t="n">
        <v>2.037</v>
      </c>
      <c r="CP53" s="5" t="n">
        <v>0.99</v>
      </c>
      <c r="CQ53" s="5" t="n">
        <v>1.5</v>
      </c>
      <c r="CR53" s="5" t="n">
        <v>0</v>
      </c>
      <c r="CS53" s="5" t="n">
        <v>4.637</v>
      </c>
      <c r="CT53" s="5" t="n">
        <v>4.509</v>
      </c>
      <c r="CU53" s="5" t="n">
        <v>7.281</v>
      </c>
    </row>
    <row r="54">
      <c r="A54" s="5" t="inlineStr">
        <is>
          <t>AUT2021</t>
        </is>
      </c>
      <c r="B54" s="5" t="inlineStr">
        <is>
          <t>AUT</t>
        </is>
      </c>
      <c r="C54" s="5" t="inlineStr">
        <is>
          <t>AUT</t>
        </is>
      </c>
      <c r="D54" s="5" t="inlineStr">
        <is>
          <t>Austria</t>
        </is>
      </c>
      <c r="E54" s="5" t="n">
        <v>2021</v>
      </c>
      <c r="F54" s="5" t="n">
        <v>0.2</v>
      </c>
      <c r="G54" s="5" t="n">
        <v>5.326</v>
      </c>
      <c r="H54" s="5" t="n">
        <v>1.165</v>
      </c>
      <c r="I54" s="5" t="n">
        <v>1.894</v>
      </c>
      <c r="J54" s="5" t="n">
        <v>7.22</v>
      </c>
      <c r="K54" s="5" t="n">
        <v>0</v>
      </c>
      <c r="L54" s="5" t="n">
        <v>1</v>
      </c>
      <c r="M54" s="5" t="n">
        <v>7.305</v>
      </c>
      <c r="N54" s="5" t="n">
        <v>3.311</v>
      </c>
      <c r="O54" s="5" t="n">
        <v>2.459</v>
      </c>
      <c r="P54" s="5" t="n">
        <v>9.765000000000001</v>
      </c>
      <c r="Q54" s="5" t="n">
        <v>0</v>
      </c>
      <c r="R54" s="5" t="n">
        <v>1</v>
      </c>
      <c r="S54" s="5" t="n">
        <v>11.27</v>
      </c>
      <c r="T54" s="5" t="n">
        <v>6.86</v>
      </c>
      <c r="U54" s="5" t="n">
        <v>2.566</v>
      </c>
      <c r="V54" s="5" t="n">
        <v>16.603</v>
      </c>
      <c r="W54" s="5" t="n">
        <v>0.2</v>
      </c>
      <c r="X54" s="5" t="n">
        <v>1</v>
      </c>
      <c r="Y54" s="5" t="n">
        <v>19.207</v>
      </c>
      <c r="Z54" s="5" t="n">
        <v>2.122</v>
      </c>
      <c r="AA54" s="5" t="n">
        <v>-5.131</v>
      </c>
      <c r="AB54" s="5" t="n">
        <v>14.076</v>
      </c>
      <c r="AC54" s="5" t="n">
        <v>0</v>
      </c>
      <c r="AD54" s="5" t="n">
        <v>1</v>
      </c>
      <c r="AE54" s="5" t="n">
        <v>19.163</v>
      </c>
      <c r="AF54" s="5" t="n">
        <v>3.771</v>
      </c>
      <c r="AG54" s="5" t="n">
        <v>-5.087</v>
      </c>
      <c r="AH54" s="5" t="n">
        <v>14.076</v>
      </c>
      <c r="AI54" s="5" t="n">
        <v>0</v>
      </c>
      <c r="AJ54" s="5" t="n">
        <v>1</v>
      </c>
      <c r="AK54" s="5" t="n">
        <v>30.123</v>
      </c>
      <c r="AL54" s="5" t="n">
        <v>14.784</v>
      </c>
      <c r="AM54" s="5" t="n">
        <v>-11.904</v>
      </c>
      <c r="AN54" s="5" t="n">
        <v>21.862</v>
      </c>
      <c r="AO54" s="5" t="n">
        <v>0.2</v>
      </c>
      <c r="AP54" s="5" t="n">
        <v>1</v>
      </c>
      <c r="AQ54" s="5" t="n">
        <v>0.619</v>
      </c>
      <c r="AR54" s="5" t="n">
        <v>0.114</v>
      </c>
      <c r="AS54" s="5" t="n">
        <v>0.646</v>
      </c>
      <c r="AT54" s="5" t="n">
        <v>1.518</v>
      </c>
      <c r="AU54" s="5" t="n">
        <v>0.2</v>
      </c>
      <c r="AV54" s="5" t="n">
        <v>1</v>
      </c>
      <c r="AW54" s="5" t="n">
        <v>0.599</v>
      </c>
      <c r="AX54" s="5" t="n">
        <v>0.114</v>
      </c>
      <c r="AY54" s="5" t="n">
        <v>0.62</v>
      </c>
      <c r="AZ54" s="5" t="n">
        <v>1.463</v>
      </c>
      <c r="BA54" s="5" t="n">
        <v>0.2</v>
      </c>
      <c r="BB54" s="5" t="n">
        <v>1</v>
      </c>
      <c r="BC54" s="5" t="n">
        <v>0.439</v>
      </c>
      <c r="BD54" s="5" t="n">
        <v>0.114</v>
      </c>
      <c r="BE54" s="5" t="n">
        <v>0.357</v>
      </c>
      <c r="BF54" s="5" t="n">
        <v>0.955</v>
      </c>
      <c r="BG54" s="5" t="n">
        <v>0.2</v>
      </c>
      <c r="BH54" s="5" t="n">
        <v>1</v>
      </c>
      <c r="BI54" s="5" t="n">
        <v>0.505</v>
      </c>
      <c r="BJ54" s="5" t="n">
        <v>0.114</v>
      </c>
      <c r="BK54" s="5" t="n">
        <v>0.235</v>
      </c>
      <c r="BL54" s="5" t="n">
        <v>0.887</v>
      </c>
      <c r="BM54" s="5" t="n">
        <v>0.2</v>
      </c>
      <c r="BN54" s="5" t="n">
        <v>1</v>
      </c>
      <c r="BO54" s="5" t="n">
        <v>0</v>
      </c>
      <c r="BP54" s="5" t="n">
        <v>0.029</v>
      </c>
      <c r="BQ54" s="5" t="n">
        <v>0.128</v>
      </c>
      <c r="BR54" s="5" t="n">
        <v>0</v>
      </c>
      <c r="BS54" s="5" t="n">
        <v>1</v>
      </c>
      <c r="BT54" s="5" t="n">
        <v>0</v>
      </c>
      <c r="BU54" s="5" t="n">
        <v>0.054</v>
      </c>
      <c r="BV54" s="5" t="n">
        <v>0.266</v>
      </c>
      <c r="BW54" s="5" t="n">
        <v>0.2</v>
      </c>
      <c r="BX54" s="5" t="n">
        <v>1</v>
      </c>
      <c r="BY54" s="5" t="n">
        <v>11.787</v>
      </c>
      <c r="BZ54" s="5" t="n">
        <v>0</v>
      </c>
      <c r="CA54" s="5" t="n">
        <v>11.787</v>
      </c>
      <c r="CB54" s="5" t="n">
        <v>0</v>
      </c>
      <c r="CC54" s="5" t="n">
        <v>78.125</v>
      </c>
      <c r="CD54" s="5" t="n">
        <v>7.95</v>
      </c>
      <c r="CE54" s="5" t="n">
        <v>47.305</v>
      </c>
      <c r="CF54" s="5" t="n">
        <v>150.516</v>
      </c>
      <c r="CG54" s="5" t="n">
        <v>0.2</v>
      </c>
      <c r="CH54" s="5" t="n">
        <v>1</v>
      </c>
      <c r="CI54" s="5" t="n">
        <v>0</v>
      </c>
      <c r="CJ54" s="5" t="n">
        <v>0</v>
      </c>
      <c r="CK54" s="5" t="n">
        <v>0</v>
      </c>
      <c r="CL54" s="5" t="n">
        <v>0</v>
      </c>
      <c r="CM54" s="5" t="n">
        <v>0</v>
      </c>
      <c r="CN54" s="5" t="n">
        <v>0.035</v>
      </c>
      <c r="CO54" s="5" t="n">
        <v>0</v>
      </c>
      <c r="CP54" s="5" t="n">
        <v>0</v>
      </c>
      <c r="CQ54" s="5" t="n">
        <v>1.198</v>
      </c>
      <c r="CR54" s="5" t="n">
        <v>0</v>
      </c>
      <c r="CS54" s="5" t="n">
        <v>5.154</v>
      </c>
      <c r="CT54" s="5" t="n">
        <v>4.41</v>
      </c>
      <c r="CU54" s="5" t="n">
        <v>14.942</v>
      </c>
    </row>
    <row r="55">
      <c r="A55" s="5" t="inlineStr">
        <is>
          <t>AUT2022</t>
        </is>
      </c>
      <c r="B55" s="5" t="inlineStr">
        <is>
          <t>AUT</t>
        </is>
      </c>
      <c r="C55" s="5" t="inlineStr">
        <is>
          <t>AUT</t>
        </is>
      </c>
      <c r="D55" s="5" t="inlineStr">
        <is>
          <t>Austria</t>
        </is>
      </c>
      <c r="E55" s="5" t="n">
        <v>2022</v>
      </c>
      <c r="F55" s="5" t="n">
        <v>0.2</v>
      </c>
      <c r="G55" s="5" t="n">
        <v>9.805999999999999</v>
      </c>
      <c r="H55" s="5" t="n">
        <v>1.523</v>
      </c>
      <c r="I55" s="5" t="n">
        <v>8.159000000000001</v>
      </c>
      <c r="J55" s="5" t="n">
        <v>17.965</v>
      </c>
      <c r="K55" s="5" t="n">
        <v>0</v>
      </c>
      <c r="L55" s="5" t="n">
        <v>1</v>
      </c>
      <c r="M55" s="5" t="n">
        <v>11.604</v>
      </c>
      <c r="N55" s="5" t="n">
        <v>4.792</v>
      </c>
      <c r="O55" s="5" t="n">
        <v>9.045</v>
      </c>
      <c r="P55" s="5" t="n">
        <v>20.649</v>
      </c>
      <c r="Q55" s="5" t="n">
        <v>0</v>
      </c>
      <c r="R55" s="5" t="n">
        <v>1</v>
      </c>
      <c r="S55" s="5" t="n">
        <v>13.25</v>
      </c>
      <c r="T55" s="5" t="n">
        <v>7.408</v>
      </c>
      <c r="U55" s="5" t="n">
        <v>2.688</v>
      </c>
      <c r="V55" s="5" t="n">
        <v>18.847</v>
      </c>
      <c r="W55" s="5" t="n">
        <v>0.2</v>
      </c>
      <c r="X55" s="5" t="n">
        <v>1</v>
      </c>
      <c r="Y55" s="5" t="n">
        <v>41.829</v>
      </c>
      <c r="Z55" s="5" t="n">
        <v>4.388</v>
      </c>
      <c r="AA55" s="5" t="n">
        <v>-15.291</v>
      </c>
      <c r="AB55" s="5" t="n">
        <v>26.538</v>
      </c>
      <c r="AC55" s="5" t="n">
        <v>0</v>
      </c>
      <c r="AD55" s="5" t="n">
        <v>1</v>
      </c>
      <c r="AE55" s="5" t="n">
        <v>41.877</v>
      </c>
      <c r="AF55" s="5" t="n">
        <v>7.763</v>
      </c>
      <c r="AG55" s="5" t="n">
        <v>-15.339</v>
      </c>
      <c r="AH55" s="5" t="n">
        <v>26.538</v>
      </c>
      <c r="AI55" s="5" t="n">
        <v>0</v>
      </c>
      <c r="AJ55" s="5" t="n">
        <v>1</v>
      </c>
      <c r="AK55" s="5" t="n">
        <v>53.385</v>
      </c>
      <c r="AL55" s="5" t="n">
        <v>25.493</v>
      </c>
      <c r="AM55" s="5" t="n">
        <v>-28.988</v>
      </c>
      <c r="AN55" s="5" t="n">
        <v>29.277</v>
      </c>
      <c r="AO55" s="5" t="n">
        <v>0.2</v>
      </c>
      <c r="AP55" s="5" t="n">
        <v>1</v>
      </c>
      <c r="AQ55" s="5" t="n">
        <v>0.861</v>
      </c>
      <c r="AR55" s="5" t="n">
        <v>0.123</v>
      </c>
      <c r="AS55" s="5" t="n">
        <v>0.655</v>
      </c>
      <c r="AT55" s="5" t="n">
        <v>1.819</v>
      </c>
      <c r="AU55" s="5" t="n">
        <v>0.2</v>
      </c>
      <c r="AV55" s="5" t="n">
        <v>1</v>
      </c>
      <c r="AW55" s="5" t="n">
        <v>0.986</v>
      </c>
      <c r="AX55" s="5" t="n">
        <v>0.123</v>
      </c>
      <c r="AY55" s="5" t="n">
        <v>0.611</v>
      </c>
      <c r="AZ55" s="5" t="n">
        <v>1.917</v>
      </c>
      <c r="BA55" s="5" t="n">
        <v>0.2</v>
      </c>
      <c r="BB55" s="5" t="n">
        <v>1</v>
      </c>
      <c r="BC55" s="5" t="n">
        <v>0.598</v>
      </c>
      <c r="BD55" s="5" t="n">
        <v>0.123</v>
      </c>
      <c r="BE55" s="5" t="n">
        <v>0.436</v>
      </c>
      <c r="BF55" s="5" t="n">
        <v>1.241</v>
      </c>
      <c r="BG55" s="5" t="n">
        <v>0.2</v>
      </c>
      <c r="BH55" s="5" t="n">
        <v>1</v>
      </c>
      <c r="BI55" s="5" t="n">
        <v>0.612</v>
      </c>
      <c r="BJ55" s="5" t="n">
        <v>0.123</v>
      </c>
      <c r="BK55" s="5" t="n">
        <v>0.633</v>
      </c>
      <c r="BL55" s="5" t="n">
        <v>1.494</v>
      </c>
      <c r="BM55" s="5" t="n">
        <v>0.2</v>
      </c>
      <c r="BN55" s="5" t="n">
        <v>1</v>
      </c>
      <c r="BO55" s="5" t="n">
        <v>0</v>
      </c>
      <c r="BP55" s="5" t="n">
        <v>0.01</v>
      </c>
      <c r="BQ55" s="5" t="n">
        <v>0.195</v>
      </c>
      <c r="BR55" s="5" t="n">
        <v>0</v>
      </c>
      <c r="BS55" s="5" t="n">
        <v>1</v>
      </c>
      <c r="BT55" s="5" t="n">
        <v>0</v>
      </c>
      <c r="BU55" s="5" t="n">
        <v>0.008999999999999999</v>
      </c>
      <c r="BV55" s="5" t="n">
        <v>0.243</v>
      </c>
      <c r="BW55" s="5" t="n">
        <v>0.2</v>
      </c>
      <c r="BX55" s="5" t="n">
        <v>1</v>
      </c>
      <c r="BY55" s="5" t="n">
        <v>12.729</v>
      </c>
      <c r="BZ55" s="5" t="n">
        <v>0</v>
      </c>
      <c r="CA55" s="5" t="n">
        <v>12.729</v>
      </c>
      <c r="CB55" s="5" t="n">
        <v>0</v>
      </c>
      <c r="CC55" s="5" t="n">
        <v>97.90000000000001</v>
      </c>
      <c r="CD55" s="5" t="n">
        <v>7.95</v>
      </c>
      <c r="CE55" s="5" t="n">
        <v>133.885</v>
      </c>
      <c r="CF55" s="5" t="n">
        <v>278.142</v>
      </c>
      <c r="CG55" s="5" t="n">
        <v>0.2</v>
      </c>
      <c r="CH55" s="5" t="n">
        <v>1</v>
      </c>
      <c r="CI55" s="5" t="n">
        <v>0</v>
      </c>
      <c r="CJ55" s="5" t="n">
        <v>0</v>
      </c>
      <c r="CK55" s="5" t="n">
        <v>0</v>
      </c>
      <c r="CL55" s="5" t="n">
        <v>0</v>
      </c>
      <c r="CM55" s="5" t="n">
        <v>0</v>
      </c>
      <c r="CN55" s="5" t="n">
        <v>0.039</v>
      </c>
      <c r="CO55" s="5" t="n">
        <v>0</v>
      </c>
      <c r="CP55" s="5" t="n">
        <v>0</v>
      </c>
      <c r="CQ55" s="5" t="n">
        <v>1.294</v>
      </c>
      <c r="CR55" s="5" t="n">
        <v>0</v>
      </c>
      <c r="CS55" s="5" t="n">
        <v>5.566</v>
      </c>
      <c r="CT55" s="5" t="n">
        <v>5.842</v>
      </c>
      <c r="CU55" s="5" t="n">
        <v>37.473</v>
      </c>
    </row>
    <row r="56">
      <c r="A56" s="5" t="inlineStr">
        <is>
          <t>AUT2023</t>
        </is>
      </c>
      <c r="B56" s="5" t="inlineStr">
        <is>
          <t>AUT</t>
        </is>
      </c>
      <c r="C56" s="5" t="inlineStr">
        <is>
          <t>AUT</t>
        </is>
      </c>
      <c r="D56" s="5" t="inlineStr">
        <is>
          <t>Austria</t>
        </is>
      </c>
      <c r="E56" s="5" t="n">
        <v>2023</v>
      </c>
      <c r="F56" s="5" t="n">
        <v>0.2</v>
      </c>
      <c r="G56" s="5" t="n">
        <v>12.441</v>
      </c>
      <c r="H56" s="5" t="n">
        <v>2.834</v>
      </c>
      <c r="I56" s="5" t="n">
        <v>9.456</v>
      </c>
      <c r="J56" s="5" t="n">
        <v>21.897</v>
      </c>
      <c r="K56" s="5" t="n">
        <v>0</v>
      </c>
      <c r="L56" s="5" t="n">
        <v>1</v>
      </c>
      <c r="M56" s="5" t="n">
        <v>10.478</v>
      </c>
      <c r="N56" s="5" t="n">
        <v>5.197</v>
      </c>
      <c r="O56" s="5" t="n">
        <v>10.392</v>
      </c>
      <c r="P56" s="5" t="n">
        <v>20.869</v>
      </c>
      <c r="Q56" s="5" t="n">
        <v>0</v>
      </c>
      <c r="R56" s="5" t="n">
        <v>1</v>
      </c>
      <c r="S56" s="5" t="n">
        <v>11.18</v>
      </c>
      <c r="T56" s="5" t="n">
        <v>7.714</v>
      </c>
      <c r="U56" s="5" t="n">
        <v>6.234</v>
      </c>
      <c r="V56" s="5" t="n">
        <v>20.444</v>
      </c>
      <c r="W56" s="5" t="n">
        <v>0.2</v>
      </c>
      <c r="X56" s="5" t="n">
        <v>1</v>
      </c>
      <c r="Y56" s="5" t="n">
        <v>17.014</v>
      </c>
      <c r="Z56" s="5" t="n">
        <v>1.906</v>
      </c>
      <c r="AA56" s="5" t="n">
        <v>9.558999999999999</v>
      </c>
      <c r="AB56" s="5" t="n">
        <v>26.573</v>
      </c>
      <c r="AC56" s="5" t="n">
        <v>0</v>
      </c>
      <c r="AD56" s="5" t="n">
        <v>1</v>
      </c>
      <c r="AE56" s="5" t="n">
        <v>17.113</v>
      </c>
      <c r="AF56" s="5" t="n">
        <v>3.408</v>
      </c>
      <c r="AG56" s="5" t="n">
        <v>9.460000000000001</v>
      </c>
      <c r="AH56" s="5" t="n">
        <v>26.573</v>
      </c>
      <c r="AI56" s="5" t="n">
        <v>0</v>
      </c>
      <c r="AJ56" s="5" t="n">
        <v>1</v>
      </c>
      <c r="AK56" s="5" t="n">
        <v>28.927</v>
      </c>
      <c r="AL56" s="5" t="n">
        <v>14.33</v>
      </c>
      <c r="AM56" s="5" t="n">
        <v>9.08</v>
      </c>
      <c r="AN56" s="5" t="n">
        <v>45.609</v>
      </c>
      <c r="AO56" s="5" t="n">
        <v>0.2</v>
      </c>
      <c r="AP56" s="5" t="n">
        <v>1</v>
      </c>
      <c r="AQ56" s="5" t="n">
        <v>0.76</v>
      </c>
      <c r="AR56" s="5" t="n">
        <v>0.129</v>
      </c>
      <c r="AS56" s="5" t="n">
        <v>0.677</v>
      </c>
      <c r="AT56" s="5" t="n">
        <v>1.725</v>
      </c>
      <c r="AU56" s="5" t="n">
        <v>0.2</v>
      </c>
      <c r="AV56" s="5" t="n">
        <v>1</v>
      </c>
      <c r="AW56" s="5" t="n">
        <v>0.8110000000000001</v>
      </c>
      <c r="AX56" s="5" t="n">
        <v>0.129</v>
      </c>
      <c r="AY56" s="5" t="n">
        <v>0.668</v>
      </c>
      <c r="AZ56" s="5" t="n">
        <v>1.776</v>
      </c>
      <c r="BA56" s="5" t="n">
        <v>0.2</v>
      </c>
      <c r="BB56" s="5" t="n">
        <v>1</v>
      </c>
      <c r="BC56" s="5" t="n">
        <v>0.535</v>
      </c>
      <c r="BD56" s="5" t="n">
        <v>0.129</v>
      </c>
      <c r="BE56" s="5" t="n">
        <v>0.505</v>
      </c>
      <c r="BF56" s="5" t="n">
        <v>1.248</v>
      </c>
      <c r="BG56" s="5" t="n">
        <v>0.2</v>
      </c>
      <c r="BH56" s="5" t="n">
        <v>1</v>
      </c>
      <c r="BI56" s="5" t="n">
        <v>0.579</v>
      </c>
      <c r="BJ56" s="5" t="n">
        <v>0.129</v>
      </c>
      <c r="BK56" s="5" t="n">
        <v>0.515</v>
      </c>
      <c r="BL56" s="5" t="n">
        <v>1.313</v>
      </c>
      <c r="BM56" s="5" t="n">
        <v>0.2</v>
      </c>
      <c r="BN56" s="5" t="n">
        <v>1</v>
      </c>
      <c r="BO56" s="5" t="n">
        <v>0</v>
      </c>
      <c r="BP56" s="5" t="n">
        <v>0.005</v>
      </c>
      <c r="BQ56" s="5" t="n">
        <v>0.238</v>
      </c>
      <c r="BR56" s="5" t="n">
        <v>0</v>
      </c>
      <c r="BS56" s="5" t="n">
        <v>1</v>
      </c>
      <c r="BT56" s="5" t="n">
        <v>0</v>
      </c>
      <c r="BU56" s="5" t="n">
        <v>-0.064</v>
      </c>
      <c r="BV56" s="5" t="n">
        <v>0.292</v>
      </c>
      <c r="BW56" s="5" t="n">
        <v>0.2</v>
      </c>
      <c r="BX56" s="5" t="n">
        <v>1</v>
      </c>
      <c r="BY56" s="5" t="n">
        <v>13.254</v>
      </c>
      <c r="BZ56" s="5" t="n">
        <v>0</v>
      </c>
      <c r="CA56" s="5" t="n">
        <v>13.254</v>
      </c>
      <c r="CB56" s="5" t="n">
        <v>0</v>
      </c>
      <c r="CC56" s="5" t="n">
        <v>83.248</v>
      </c>
      <c r="CD56" s="5" t="n">
        <v>7.95</v>
      </c>
      <c r="CE56" s="5" t="n">
        <v>129.924</v>
      </c>
      <c r="CF56" s="5" t="n">
        <v>255.807</v>
      </c>
      <c r="CG56" s="5" t="n">
        <v>0.2</v>
      </c>
      <c r="CH56" s="5" t="n">
        <v>1</v>
      </c>
      <c r="CI56" s="5" t="n">
        <v>0</v>
      </c>
      <c r="CJ56" s="5" t="n">
        <v>0</v>
      </c>
      <c r="CK56" s="5" t="n">
        <v>0</v>
      </c>
      <c r="CL56" s="5" t="n">
        <v>0</v>
      </c>
      <c r="CM56" s="5" t="n">
        <v>0</v>
      </c>
      <c r="CN56" s="5" t="n">
        <v>0.038</v>
      </c>
      <c r="CO56" s="5" t="n">
        <v>0</v>
      </c>
      <c r="CP56" s="5" t="n">
        <v>0</v>
      </c>
      <c r="CQ56" s="5" t="n">
        <v>1.348</v>
      </c>
      <c r="CR56" s="5" t="n">
        <v>0</v>
      </c>
      <c r="CS56" s="5" t="n">
        <v>5.796</v>
      </c>
      <c r="CT56" s="5" t="n">
        <v>3.466</v>
      </c>
      <c r="CU56" s="5" t="n">
        <v>12.608</v>
      </c>
    </row>
    <row r="57">
      <c r="A57" s="5" t="inlineStr">
        <is>
          <t>AUT2024</t>
        </is>
      </c>
      <c r="B57" s="5" t="inlineStr">
        <is>
          <t>AUT</t>
        </is>
      </c>
      <c r="C57" s="5" t="inlineStr">
        <is>
          <t>AUT</t>
        </is>
      </c>
      <c r="D57" s="5" t="inlineStr">
        <is>
          <t>Austria</t>
        </is>
      </c>
      <c r="E57" s="5" t="n">
        <v>2024</v>
      </c>
      <c r="F57" s="5" t="n">
        <v>0.2</v>
      </c>
      <c r="G57" s="5" t="n">
        <v>12.129</v>
      </c>
      <c r="H57" s="5" t="n">
        <v>3.073</v>
      </c>
      <c r="I57" s="5" t="n">
        <v>6.197</v>
      </c>
      <c r="J57" s="5" t="n">
        <v>18.327</v>
      </c>
      <c r="K57" s="5" t="n">
        <v>0</v>
      </c>
      <c r="L57" s="5" t="n">
        <v>1</v>
      </c>
      <c r="M57" s="5" t="n">
        <v>19.923</v>
      </c>
      <c r="N57" s="5" t="n">
        <v>10.853</v>
      </c>
      <c r="O57" s="5" t="n">
        <v>6.956</v>
      </c>
      <c r="P57" s="5" t="n">
        <v>26.879</v>
      </c>
      <c r="Q57" s="5" t="n">
        <v>0</v>
      </c>
      <c r="R57" s="5" t="n">
        <v>1</v>
      </c>
      <c r="S57" s="5" t="n">
        <v>10.969</v>
      </c>
      <c r="T57" s="5" t="n">
        <v>7.942</v>
      </c>
      <c r="U57" s="5" t="n">
        <v>7.79</v>
      </c>
      <c r="V57" s="5" t="n">
        <v>21.913</v>
      </c>
      <c r="W57" s="5" t="n">
        <v>0.2</v>
      </c>
      <c r="X57" s="5" t="n">
        <v>1</v>
      </c>
      <c r="Y57" s="5" t="n">
        <v>15.793</v>
      </c>
      <c r="Z57" s="5" t="n">
        <v>1.994</v>
      </c>
      <c r="AA57" s="5" t="n">
        <v>5.103</v>
      </c>
      <c r="AB57" s="5" t="n">
        <v>20.896</v>
      </c>
      <c r="AC57" s="5" t="n">
        <v>0</v>
      </c>
      <c r="AD57" s="5" t="n">
        <v>1</v>
      </c>
      <c r="AE57" s="5" t="n">
        <v>15.793</v>
      </c>
      <c r="AF57" s="5" t="n">
        <v>3.46</v>
      </c>
      <c r="AG57" s="5" t="n">
        <v>5.103</v>
      </c>
      <c r="AH57" s="5" t="n">
        <v>20.896</v>
      </c>
      <c r="AI57" s="5" t="n">
        <v>0</v>
      </c>
      <c r="AJ57" s="5" t="n">
        <v>1</v>
      </c>
      <c r="AK57" s="5" t="n">
        <v>29.728</v>
      </c>
      <c r="AL57" s="5" t="n">
        <v>15.12</v>
      </c>
      <c r="AM57" s="5" t="n">
        <v>3.051</v>
      </c>
      <c r="AN57" s="5" t="n">
        <v>39.334</v>
      </c>
      <c r="AO57" s="5" t="n">
        <v>0.2</v>
      </c>
      <c r="AP57" s="5" t="n">
        <v>1</v>
      </c>
      <c r="AQ57" s="5" t="n">
        <v>0.724</v>
      </c>
      <c r="AR57" s="5" t="n">
        <v>0.132</v>
      </c>
      <c r="AS57" s="5" t="n">
        <v>0.6899999999999999</v>
      </c>
      <c r="AT57" s="5" t="n">
        <v>1.697</v>
      </c>
      <c r="AU57" s="5" t="n">
        <v>0.2</v>
      </c>
      <c r="AV57" s="5" t="n">
        <v>1</v>
      </c>
      <c r="AW57" s="5" t="n">
        <v>0.75</v>
      </c>
      <c r="AX57" s="5" t="n">
        <v>0.132</v>
      </c>
      <c r="AY57" s="5" t="n">
        <v>0.6899999999999999</v>
      </c>
      <c r="AZ57" s="5" t="n">
        <v>1.729</v>
      </c>
      <c r="BA57" s="5" t="n">
        <v>0.2</v>
      </c>
      <c r="BB57" s="5" t="n">
        <v>1</v>
      </c>
      <c r="BC57" s="5" t="n">
        <v>0.513</v>
      </c>
      <c r="BD57" s="5" t="n">
        <v>0.132</v>
      </c>
      <c r="BE57" s="5" t="n">
        <v>0.332</v>
      </c>
      <c r="BF57" s="5" t="n">
        <v>1.015</v>
      </c>
      <c r="BG57" s="5" t="n">
        <v>0.2</v>
      </c>
      <c r="BH57" s="5" t="n">
        <v>1</v>
      </c>
      <c r="BI57" s="5" t="n">
        <v>0.591</v>
      </c>
      <c r="BJ57" s="5" t="n">
        <v>0.132</v>
      </c>
      <c r="BK57" s="5" t="n">
        <v>0.298</v>
      </c>
      <c r="BL57" s="5" t="n">
        <v>1.067</v>
      </c>
      <c r="BM57" s="5" t="n">
        <v>0.2</v>
      </c>
      <c r="BN57" s="5" t="n">
        <v>1</v>
      </c>
      <c r="BO57" s="5" t="n">
        <v>0</v>
      </c>
      <c r="BP57" s="5" t="n">
        <v>0.004</v>
      </c>
      <c r="BQ57" s="5" t="n">
        <v>0.167</v>
      </c>
      <c r="BR57" s="5" t="n">
        <v>0</v>
      </c>
      <c r="BS57" s="5" t="n">
        <v>1</v>
      </c>
      <c r="BT57" s="5" t="n">
        <v>0</v>
      </c>
      <c r="BU57" s="5" t="n">
        <v>-0.07099999999999999</v>
      </c>
      <c r="BV57" s="5" t="n">
        <v>0.28</v>
      </c>
      <c r="BW57" s="5" t="n">
        <v>0.2</v>
      </c>
      <c r="BX57" s="5" t="n">
        <v>1</v>
      </c>
      <c r="BY57" s="5" t="n">
        <v>13.646</v>
      </c>
      <c r="BZ57" s="5" t="n">
        <v>0</v>
      </c>
      <c r="CA57" s="5" t="n">
        <v>13.646</v>
      </c>
      <c r="CB57" s="5" t="n">
        <v>0</v>
      </c>
      <c r="CC57" s="5" t="n">
        <v>82.58799999999999</v>
      </c>
      <c r="CD57" s="5" t="n">
        <v>7.95</v>
      </c>
      <c r="CE57" s="5" t="n">
        <v>109.01</v>
      </c>
      <c r="CF57" s="5" t="n">
        <v>229.918</v>
      </c>
      <c r="CG57" s="5" t="n">
        <v>0.2</v>
      </c>
      <c r="CH57" s="5" t="n">
        <v>1</v>
      </c>
      <c r="CI57" s="5" t="n">
        <v>0</v>
      </c>
      <c r="CJ57" s="5" t="n">
        <v>0</v>
      </c>
      <c r="CK57" s="5" t="n">
        <v>0</v>
      </c>
      <c r="CL57" s="5" t="n">
        <v>0</v>
      </c>
      <c r="CM57" s="5" t="n">
        <v>0</v>
      </c>
      <c r="CN57" s="5" t="n">
        <v>0.038</v>
      </c>
      <c r="CO57" s="5" t="n">
        <v>0</v>
      </c>
      <c r="CP57" s="5" t="n">
        <v>0</v>
      </c>
      <c r="CQ57" s="5" t="n">
        <v>1.387</v>
      </c>
      <c r="CR57" s="5" t="n">
        <v>0</v>
      </c>
      <c r="CS57" s="5" t="n">
        <v>5.967</v>
      </c>
      <c r="CT57" s="5" t="n">
        <v>3.027</v>
      </c>
      <c r="CU57" s="5" t="n">
        <v>10.564</v>
      </c>
    </row>
    <row r="58">
      <c r="A58" s="5" t="inlineStr">
        <is>
          <t>AZE2021</t>
        </is>
      </c>
      <c r="B58" s="5" t="inlineStr">
        <is>
          <t>AZE</t>
        </is>
      </c>
      <c r="C58" s="5" t="inlineStr">
        <is>
          <t>AZE</t>
        </is>
      </c>
      <c r="D58" s="5" t="inlineStr">
        <is>
          <t>Azerbaijan</t>
        </is>
      </c>
      <c r="E58" s="5" t="n">
        <v>2021</v>
      </c>
      <c r="F58" s="5" t="n">
        <v>0.18</v>
      </c>
      <c r="G58" s="5" t="n">
        <v>5.553</v>
      </c>
      <c r="H58" s="5" t="n">
        <v>1.143</v>
      </c>
      <c r="I58" s="5" t="n">
        <v>0.028</v>
      </c>
      <c r="J58" s="5" t="n">
        <v>5.581</v>
      </c>
      <c r="K58" s="5" t="n">
        <v>0</v>
      </c>
      <c r="L58" s="5" t="n">
        <v>1</v>
      </c>
      <c r="M58" s="5" t="n">
        <v>7.964</v>
      </c>
      <c r="N58" s="5" t="n">
        <v>3.43</v>
      </c>
      <c r="O58" s="5" t="n">
        <v>0.04</v>
      </c>
      <c r="P58" s="5" t="n">
        <v>8.005000000000001</v>
      </c>
      <c r="Q58" s="5" t="n">
        <v>0</v>
      </c>
      <c r="R58" s="5" t="n">
        <v>1</v>
      </c>
      <c r="S58" s="5" t="n">
        <v>11.27</v>
      </c>
      <c r="T58" s="5" t="n">
        <v>6.86</v>
      </c>
      <c r="U58" s="5" t="n">
        <v>0.028</v>
      </c>
      <c r="V58" s="5" t="n">
        <v>13.331</v>
      </c>
      <c r="W58" s="5" t="n">
        <v>0.18</v>
      </c>
      <c r="X58" s="5" t="n">
        <v>1</v>
      </c>
      <c r="Y58" s="5" t="n">
        <v>4.275</v>
      </c>
      <c r="Z58" s="5" t="n">
        <v>0.485</v>
      </c>
      <c r="AA58" s="5" t="n">
        <v>-1.129</v>
      </c>
      <c r="AB58" s="5" t="n">
        <v>3.145</v>
      </c>
      <c r="AC58" s="5" t="n">
        <v>0</v>
      </c>
      <c r="AD58" s="5" t="n">
        <v>0</v>
      </c>
      <c r="AE58" s="5" t="n">
        <v>4.846</v>
      </c>
      <c r="AF58" s="5" t="n">
        <v>0.972</v>
      </c>
      <c r="AG58" s="5" t="n">
        <v>-1.701</v>
      </c>
      <c r="AH58" s="5" t="n">
        <v>3.145</v>
      </c>
      <c r="AI58" s="5" t="n">
        <v>0</v>
      </c>
      <c r="AJ58" s="5" t="n">
        <v>0</v>
      </c>
      <c r="AK58" s="5" t="n">
        <v>8.276</v>
      </c>
      <c r="AL58" s="5" t="n">
        <v>3.986</v>
      </c>
      <c r="AM58" s="5" t="n">
        <v>-5.611</v>
      </c>
      <c r="AN58" s="5" t="n">
        <v>3.145</v>
      </c>
      <c r="AO58" s="5" t="n">
        <v>0</v>
      </c>
      <c r="AP58" s="5" t="n">
        <v>0</v>
      </c>
      <c r="AQ58" s="5" t="n">
        <v>0.619</v>
      </c>
      <c r="AR58" s="5" t="n">
        <v>0.114</v>
      </c>
      <c r="AS58" s="5" t="n">
        <v>-0.121</v>
      </c>
      <c r="AT58" s="5" t="n">
        <v>0.588</v>
      </c>
      <c r="AU58" s="5" t="n">
        <v>0</v>
      </c>
      <c r="AV58" s="5" t="n">
        <v>0</v>
      </c>
      <c r="AW58" s="5" t="n">
        <v>0.599</v>
      </c>
      <c r="AX58" s="5" t="n">
        <v>0.114</v>
      </c>
      <c r="AY58" s="5" t="n">
        <v>-0.235</v>
      </c>
      <c r="AZ58" s="5" t="n">
        <v>0.429</v>
      </c>
      <c r="BA58" s="5" t="n">
        <v>0</v>
      </c>
      <c r="BB58" s="5" t="n">
        <v>0</v>
      </c>
      <c r="BC58" s="5" t="n">
        <v>0.439</v>
      </c>
      <c r="BD58" s="5" t="n">
        <v>0.114</v>
      </c>
      <c r="BE58" s="5" t="n">
        <v>-0.113</v>
      </c>
      <c r="BF58" s="5" t="n">
        <v>0.326</v>
      </c>
      <c r="BG58" s="5" t="n">
        <v>0</v>
      </c>
      <c r="BH58" s="5" t="n">
        <v>0</v>
      </c>
      <c r="BI58" s="5" t="n">
        <v>0.505</v>
      </c>
      <c r="BJ58" s="5" t="n">
        <v>0.114</v>
      </c>
      <c r="BK58" s="5" t="n">
        <v>0</v>
      </c>
      <c r="BL58" s="5" t="n">
        <v>0.596</v>
      </c>
      <c r="BM58" s="5" t="n">
        <v>0.18</v>
      </c>
      <c r="BN58" s="5" t="n">
        <v>1</v>
      </c>
      <c r="BO58" s="5" t="n">
        <v>0</v>
      </c>
      <c r="BP58" s="5" t="n">
        <v>-0.064</v>
      </c>
      <c r="BQ58" s="5" t="n">
        <v>0.053</v>
      </c>
      <c r="BR58" s="5" t="n">
        <v>0</v>
      </c>
      <c r="BS58" s="5" t="n">
        <v>0.333</v>
      </c>
      <c r="BT58" s="5" t="n">
        <v>0</v>
      </c>
      <c r="BU58" s="5" t="n">
        <v>-0.064</v>
      </c>
      <c r="BV58" s="5" t="n">
        <v>0.053</v>
      </c>
      <c r="BW58" s="5" t="n">
        <v>0</v>
      </c>
      <c r="BX58" s="5" t="n">
        <v>0.5</v>
      </c>
      <c r="BY58" s="5" t="n">
        <v>11.787</v>
      </c>
      <c r="BZ58" s="5" t="n">
        <v>0</v>
      </c>
      <c r="CA58" s="5" t="n">
        <v>11.787</v>
      </c>
      <c r="CB58" s="5" t="n">
        <v>0</v>
      </c>
      <c r="CC58" s="5" t="n">
        <v>78.125</v>
      </c>
      <c r="CD58" s="5" t="n">
        <v>7.95</v>
      </c>
      <c r="CE58" s="5" t="n">
        <v>0</v>
      </c>
      <c r="CF58" s="5" t="n">
        <v>92.188</v>
      </c>
      <c r="CG58" s="5" t="n">
        <v>0.18</v>
      </c>
      <c r="CH58" s="5" t="n">
        <v>1</v>
      </c>
      <c r="CI58" s="5" t="n">
        <v>0</v>
      </c>
      <c r="CJ58" s="5" t="n">
        <v>0</v>
      </c>
      <c r="CK58" s="5" t="n">
        <v>0</v>
      </c>
      <c r="CL58" s="5" t="n">
        <v>0</v>
      </c>
      <c r="CM58" s="5" t="n">
        <v>0</v>
      </c>
      <c r="CN58" s="5" t="n">
        <v>0.02</v>
      </c>
      <c r="CO58" s="5" t="n">
        <v>0.01</v>
      </c>
      <c r="CP58" s="5" t="n">
        <v>0</v>
      </c>
      <c r="CQ58" s="5" t="n">
        <v>1.198</v>
      </c>
      <c r="CR58" s="5" t="n">
        <v>1</v>
      </c>
      <c r="CS58" s="5" t="n">
        <v>3.703</v>
      </c>
      <c r="CT58" s="5" t="n">
        <v>4.41</v>
      </c>
      <c r="CU58" s="5" t="n">
        <v>14.129</v>
      </c>
    </row>
    <row r="59">
      <c r="A59" s="5" t="inlineStr">
        <is>
          <t>AZE2022</t>
        </is>
      </c>
      <c r="B59" s="5" t="inlineStr">
        <is>
          <t>AZE</t>
        </is>
      </c>
      <c r="C59" s="5" t="inlineStr">
        <is>
          <t>AZE</t>
        </is>
      </c>
      <c r="D59" s="5" t="inlineStr">
        <is>
          <t>Azerbaijan</t>
        </is>
      </c>
      <c r="E59" s="5" t="n">
        <v>2022</v>
      </c>
      <c r="F59" s="5" t="n">
        <v>0.18</v>
      </c>
      <c r="G59" s="5" t="n">
        <v>7.077</v>
      </c>
      <c r="H59" s="5" t="n">
        <v>1.235</v>
      </c>
      <c r="I59" s="5" t="n">
        <v>0.043</v>
      </c>
      <c r="J59" s="5" t="n">
        <v>7.12</v>
      </c>
      <c r="K59" s="5" t="n">
        <v>0</v>
      </c>
      <c r="L59" s="5" t="n">
        <v>1</v>
      </c>
      <c r="M59" s="5" t="n">
        <v>9.782999999999999</v>
      </c>
      <c r="N59" s="5" t="n">
        <v>3.704</v>
      </c>
      <c r="O59" s="5" t="n">
        <v>0.058</v>
      </c>
      <c r="P59" s="5" t="n">
        <v>9.84</v>
      </c>
      <c r="Q59" s="5" t="n">
        <v>0</v>
      </c>
      <c r="R59" s="5" t="n">
        <v>1</v>
      </c>
      <c r="S59" s="5" t="n">
        <v>13.25</v>
      </c>
      <c r="T59" s="5" t="n">
        <v>7.408</v>
      </c>
      <c r="U59" s="5" t="n">
        <v>0.22</v>
      </c>
      <c r="V59" s="5" t="n">
        <v>15.686</v>
      </c>
      <c r="W59" s="5" t="n">
        <v>0.18</v>
      </c>
      <c r="X59" s="5" t="n">
        <v>1</v>
      </c>
      <c r="Y59" s="5" t="n">
        <v>4.591</v>
      </c>
      <c r="Z59" s="5" t="n">
        <v>0.521</v>
      </c>
      <c r="AA59" s="5" t="n">
        <v>-0.833</v>
      </c>
      <c r="AB59" s="5" t="n">
        <v>3.758</v>
      </c>
      <c r="AC59" s="5" t="n">
        <v>0</v>
      </c>
      <c r="AD59" s="5" t="n">
        <v>0</v>
      </c>
      <c r="AE59" s="5" t="n">
        <v>5.277</v>
      </c>
      <c r="AF59" s="5" t="n">
        <v>1.058</v>
      </c>
      <c r="AG59" s="5" t="n">
        <v>-1.519</v>
      </c>
      <c r="AH59" s="5" t="n">
        <v>3.758</v>
      </c>
      <c r="AI59" s="5" t="n">
        <v>0</v>
      </c>
      <c r="AJ59" s="5" t="n">
        <v>0</v>
      </c>
      <c r="AK59" s="5" t="n">
        <v>9.394</v>
      </c>
      <c r="AL59" s="5" t="n">
        <v>4.524</v>
      </c>
      <c r="AM59" s="5" t="n">
        <v>-6.209</v>
      </c>
      <c r="AN59" s="5" t="n">
        <v>3.758</v>
      </c>
      <c r="AO59" s="5" t="n">
        <v>0</v>
      </c>
      <c r="AP59" s="5" t="n">
        <v>0</v>
      </c>
      <c r="AQ59" s="5" t="n">
        <v>0.861</v>
      </c>
      <c r="AR59" s="5" t="n">
        <v>0.123</v>
      </c>
      <c r="AS59" s="5" t="n">
        <v>-0.363</v>
      </c>
      <c r="AT59" s="5" t="n">
        <v>0.588</v>
      </c>
      <c r="AU59" s="5" t="n">
        <v>0</v>
      </c>
      <c r="AV59" s="5" t="n">
        <v>0</v>
      </c>
      <c r="AW59" s="5" t="n">
        <v>0.986</v>
      </c>
      <c r="AX59" s="5" t="n">
        <v>0.123</v>
      </c>
      <c r="AY59" s="5" t="n">
        <v>-0.622</v>
      </c>
      <c r="AZ59" s="5" t="n">
        <v>0.43</v>
      </c>
      <c r="BA59" s="5" t="n">
        <v>0</v>
      </c>
      <c r="BB59" s="5" t="n">
        <v>0</v>
      </c>
      <c r="BC59" s="5" t="n">
        <v>0.598</v>
      </c>
      <c r="BD59" s="5" t="n">
        <v>0.123</v>
      </c>
      <c r="BE59" s="5" t="n">
        <v>-0.122</v>
      </c>
      <c r="BF59" s="5" t="n">
        <v>0.476</v>
      </c>
      <c r="BG59" s="5" t="n">
        <v>0</v>
      </c>
      <c r="BH59" s="5" t="n">
        <v>0</v>
      </c>
      <c r="BI59" s="5" t="n">
        <v>0.612</v>
      </c>
      <c r="BJ59" s="5" t="n">
        <v>0.123</v>
      </c>
      <c r="BK59" s="5" t="n">
        <v>0.008</v>
      </c>
      <c r="BL59" s="5" t="n">
        <v>0.723</v>
      </c>
      <c r="BM59" s="5" t="n">
        <v>0.18</v>
      </c>
      <c r="BN59" s="5" t="n">
        <v>1</v>
      </c>
      <c r="BO59" s="5" t="n">
        <v>0</v>
      </c>
      <c r="BP59" s="5" t="n">
        <v>-0.064</v>
      </c>
      <c r="BQ59" s="5" t="n">
        <v>0.065</v>
      </c>
      <c r="BR59" s="5" t="n">
        <v>0</v>
      </c>
      <c r="BS59" s="5" t="n">
        <v>0.333</v>
      </c>
      <c r="BT59" s="5" t="n">
        <v>0</v>
      </c>
      <c r="BU59" s="5" t="n">
        <v>-0.064</v>
      </c>
      <c r="BV59" s="5" t="n">
        <v>0.047</v>
      </c>
      <c r="BW59" s="5" t="n">
        <v>0</v>
      </c>
      <c r="BX59" s="5" t="n">
        <v>0.5</v>
      </c>
      <c r="BY59" s="5" t="n">
        <v>12.729</v>
      </c>
      <c r="BZ59" s="5" t="n">
        <v>0</v>
      </c>
      <c r="CA59" s="5" t="n">
        <v>12.729</v>
      </c>
      <c r="CB59" s="5" t="n">
        <v>0</v>
      </c>
      <c r="CC59" s="5" t="n">
        <v>97.90000000000001</v>
      </c>
      <c r="CD59" s="5" t="n">
        <v>7.95</v>
      </c>
      <c r="CE59" s="5" t="n">
        <v>1.304</v>
      </c>
      <c r="CF59" s="5" t="n">
        <v>115.522</v>
      </c>
      <c r="CG59" s="5" t="n">
        <v>0.18</v>
      </c>
      <c r="CH59" s="5" t="n">
        <v>1</v>
      </c>
      <c r="CI59" s="5" t="n">
        <v>0</v>
      </c>
      <c r="CJ59" s="5" t="n">
        <v>0</v>
      </c>
      <c r="CK59" s="5" t="n">
        <v>0</v>
      </c>
      <c r="CL59" s="5" t="n">
        <v>0</v>
      </c>
      <c r="CM59" s="5" t="n">
        <v>0</v>
      </c>
      <c r="CN59" s="5" t="n">
        <v>0.023</v>
      </c>
      <c r="CO59" s="5" t="n">
        <v>0.011</v>
      </c>
      <c r="CP59" s="5" t="n">
        <v>0</v>
      </c>
      <c r="CQ59" s="5" t="n">
        <v>1.294</v>
      </c>
      <c r="CR59" s="5" t="n">
        <v>0.889</v>
      </c>
      <c r="CS59" s="5" t="n">
        <v>3.999</v>
      </c>
      <c r="CT59" s="5" t="n">
        <v>5.842</v>
      </c>
      <c r="CU59" s="5" t="n">
        <v>28.059</v>
      </c>
    </row>
    <row r="60">
      <c r="A60" s="5" t="inlineStr">
        <is>
          <t>AZE2023</t>
        </is>
      </c>
      <c r="B60" s="5" t="inlineStr">
        <is>
          <t>AZE</t>
        </is>
      </c>
      <c r="C60" s="5" t="inlineStr">
        <is>
          <t>AZE</t>
        </is>
      </c>
      <c r="D60" s="5" t="inlineStr">
        <is>
          <t>Azerbaijan</t>
        </is>
      </c>
      <c r="E60" s="5" t="n">
        <v>2023</v>
      </c>
      <c r="F60" s="5" t="n">
        <v>0.18</v>
      </c>
      <c r="G60" s="5" t="n">
        <v>4.752</v>
      </c>
      <c r="H60" s="5" t="n">
        <v>1.286</v>
      </c>
      <c r="I60" s="5" t="n">
        <v>0.027</v>
      </c>
      <c r="J60" s="5" t="n">
        <v>4.778</v>
      </c>
      <c r="K60" s="5" t="n">
        <v>0</v>
      </c>
      <c r="L60" s="5" t="n">
        <v>1</v>
      </c>
      <c r="M60" s="5" t="n">
        <v>7.886</v>
      </c>
      <c r="N60" s="5" t="n">
        <v>3.857</v>
      </c>
      <c r="O60" s="5" t="n">
        <v>0.04</v>
      </c>
      <c r="P60" s="5" t="n">
        <v>7.926</v>
      </c>
      <c r="Q60" s="5" t="n">
        <v>0</v>
      </c>
      <c r="R60" s="5" t="n">
        <v>1</v>
      </c>
      <c r="S60" s="5" t="n">
        <v>11.18</v>
      </c>
      <c r="T60" s="5" t="n">
        <v>7.714</v>
      </c>
      <c r="U60" s="5" t="n">
        <v>0.25</v>
      </c>
      <c r="V60" s="5" t="n">
        <v>13.224</v>
      </c>
      <c r="W60" s="5" t="n">
        <v>0.18</v>
      </c>
      <c r="X60" s="5" t="n">
        <v>1</v>
      </c>
      <c r="Y60" s="5" t="n">
        <v>4.685</v>
      </c>
      <c r="Z60" s="5" t="n">
        <v>0.532</v>
      </c>
      <c r="AA60" s="5" t="n">
        <v>-0.927</v>
      </c>
      <c r="AB60" s="5" t="n">
        <v>3.758</v>
      </c>
      <c r="AC60" s="5" t="n">
        <v>0</v>
      </c>
      <c r="AD60" s="5" t="n">
        <v>0</v>
      </c>
      <c r="AE60" s="5" t="n">
        <v>5.429</v>
      </c>
      <c r="AF60" s="5" t="n">
        <v>1.089</v>
      </c>
      <c r="AG60" s="5" t="n">
        <v>-1.671</v>
      </c>
      <c r="AH60" s="5" t="n">
        <v>3.758</v>
      </c>
      <c r="AI60" s="5" t="n">
        <v>0</v>
      </c>
      <c r="AJ60" s="5" t="n">
        <v>0</v>
      </c>
      <c r="AK60" s="5" t="n">
        <v>9.890000000000001</v>
      </c>
      <c r="AL60" s="5" t="n">
        <v>4.763</v>
      </c>
      <c r="AM60" s="5" t="n">
        <v>-6.705</v>
      </c>
      <c r="AN60" s="5" t="n">
        <v>3.758</v>
      </c>
      <c r="AO60" s="5" t="n">
        <v>0</v>
      </c>
      <c r="AP60" s="5" t="n">
        <v>0</v>
      </c>
      <c r="AQ60" s="5" t="n">
        <v>0.76</v>
      </c>
      <c r="AR60" s="5" t="n">
        <v>0.129</v>
      </c>
      <c r="AS60" s="5" t="n">
        <v>-0.262</v>
      </c>
      <c r="AT60" s="5" t="n">
        <v>0.588</v>
      </c>
      <c r="AU60" s="5" t="n">
        <v>0</v>
      </c>
      <c r="AV60" s="5" t="n">
        <v>0</v>
      </c>
      <c r="AW60" s="5" t="n">
        <v>0.8110000000000001</v>
      </c>
      <c r="AX60" s="5" t="n">
        <v>0.129</v>
      </c>
      <c r="AY60" s="5" t="n">
        <v>-0.447</v>
      </c>
      <c r="AZ60" s="5" t="n">
        <v>0.43</v>
      </c>
      <c r="BA60" s="5" t="n">
        <v>0</v>
      </c>
      <c r="BB60" s="5" t="n">
        <v>0</v>
      </c>
      <c r="BC60" s="5" t="n">
        <v>0.535</v>
      </c>
      <c r="BD60" s="5" t="n">
        <v>0.129</v>
      </c>
      <c r="BE60" s="5" t="n">
        <v>-0.127</v>
      </c>
      <c r="BF60" s="5" t="n">
        <v>0.408</v>
      </c>
      <c r="BG60" s="5" t="n">
        <v>0</v>
      </c>
      <c r="BH60" s="5" t="n">
        <v>0</v>
      </c>
      <c r="BI60" s="5" t="n">
        <v>0.579</v>
      </c>
      <c r="BJ60" s="5" t="n">
        <v>0.129</v>
      </c>
      <c r="BK60" s="5" t="n">
        <v>0.012</v>
      </c>
      <c r="BL60" s="5" t="n">
        <v>0.6840000000000001</v>
      </c>
      <c r="BM60" s="5" t="n">
        <v>0.18</v>
      </c>
      <c r="BN60" s="5" t="n">
        <v>1</v>
      </c>
      <c r="BO60" s="5" t="n">
        <v>0</v>
      </c>
      <c r="BP60" s="5" t="n">
        <v>-0.064</v>
      </c>
      <c r="BQ60" s="5" t="n">
        <v>0.065</v>
      </c>
      <c r="BR60" s="5" t="n">
        <v>0</v>
      </c>
      <c r="BS60" s="5" t="n">
        <v>0.333</v>
      </c>
      <c r="BT60" s="5" t="n">
        <v>0</v>
      </c>
      <c r="BU60" s="5" t="n">
        <v>-0.064</v>
      </c>
      <c r="BV60" s="5" t="n">
        <v>0.047</v>
      </c>
      <c r="BW60" s="5" t="n">
        <v>0</v>
      </c>
      <c r="BX60" s="5" t="n">
        <v>0.5</v>
      </c>
      <c r="BY60" s="5" t="n">
        <v>13.254</v>
      </c>
      <c r="BZ60" s="5" t="n">
        <v>0</v>
      </c>
      <c r="CA60" s="5" t="n">
        <v>13.254</v>
      </c>
      <c r="CB60" s="5" t="n">
        <v>0</v>
      </c>
      <c r="CC60" s="5" t="n">
        <v>83.248</v>
      </c>
      <c r="CD60" s="5" t="n">
        <v>7.95</v>
      </c>
      <c r="CE60" s="5" t="n">
        <v>1.659</v>
      </c>
      <c r="CF60" s="5" t="n">
        <v>98.233</v>
      </c>
      <c r="CG60" s="5" t="n">
        <v>0.18</v>
      </c>
      <c r="CH60" s="5" t="n">
        <v>1</v>
      </c>
      <c r="CI60" s="5" t="n">
        <v>0</v>
      </c>
      <c r="CJ60" s="5" t="n">
        <v>0</v>
      </c>
      <c r="CK60" s="5" t="n">
        <v>0</v>
      </c>
      <c r="CL60" s="5" t="n">
        <v>0</v>
      </c>
      <c r="CM60" s="5" t="n">
        <v>0</v>
      </c>
      <c r="CN60" s="5" t="n">
        <v>0.025</v>
      </c>
      <c r="CO60" s="5" t="n">
        <v>0.01</v>
      </c>
      <c r="CP60" s="5" t="n">
        <v>0</v>
      </c>
      <c r="CQ60" s="5" t="n">
        <v>1.348</v>
      </c>
      <c r="CR60" s="5" t="n">
        <v>0.843</v>
      </c>
      <c r="CS60" s="5" t="n">
        <v>4.164</v>
      </c>
      <c r="CT60" s="5" t="n">
        <v>3.466</v>
      </c>
      <c r="CU60" s="5" t="n">
        <v>9.260999999999999</v>
      </c>
    </row>
    <row r="61">
      <c r="A61" s="5" t="inlineStr">
        <is>
          <t>AZE2024</t>
        </is>
      </c>
      <c r="B61" s="5" t="inlineStr">
        <is>
          <t>AZE</t>
        </is>
      </c>
      <c r="C61" s="5" t="inlineStr">
        <is>
          <t>AZE</t>
        </is>
      </c>
      <c r="D61" s="5" t="inlineStr">
        <is>
          <t>Azerbaijan</t>
        </is>
      </c>
      <c r="E61" s="5" t="n">
        <v>2024</v>
      </c>
      <c r="F61" s="5" t="n">
        <v>0.18</v>
      </c>
      <c r="G61" s="5" t="n">
        <v>4.351</v>
      </c>
      <c r="H61" s="5" t="n">
        <v>1.324</v>
      </c>
      <c r="I61" s="5" t="n">
        <v>0.021</v>
      </c>
      <c r="J61" s="5" t="n">
        <v>4.371</v>
      </c>
      <c r="K61" s="5" t="n">
        <v>0</v>
      </c>
      <c r="L61" s="5" t="n">
        <v>1</v>
      </c>
      <c r="M61" s="5" t="n">
        <v>7.124</v>
      </c>
      <c r="N61" s="5" t="n">
        <v>3.971</v>
      </c>
      <c r="O61" s="5" t="n">
        <v>0.028</v>
      </c>
      <c r="P61" s="5" t="n">
        <v>7.151</v>
      </c>
      <c r="Q61" s="5" t="n">
        <v>0</v>
      </c>
      <c r="R61" s="5" t="n">
        <v>1</v>
      </c>
      <c r="S61" s="5" t="n">
        <v>10.969</v>
      </c>
      <c r="T61" s="5" t="n">
        <v>7.942</v>
      </c>
      <c r="U61" s="5" t="n">
        <v>0.29</v>
      </c>
      <c r="V61" s="5" t="n">
        <v>12.967</v>
      </c>
      <c r="W61" s="5" t="n">
        <v>0.18</v>
      </c>
      <c r="X61" s="5" t="n">
        <v>1</v>
      </c>
      <c r="Y61" s="5" t="n">
        <v>4.794</v>
      </c>
      <c r="Z61" s="5" t="n">
        <v>0.544</v>
      </c>
      <c r="AA61" s="5" t="n">
        <v>-1.036</v>
      </c>
      <c r="AB61" s="5" t="n">
        <v>3.758</v>
      </c>
      <c r="AC61" s="5" t="n">
        <v>0</v>
      </c>
      <c r="AD61" s="5" t="n">
        <v>0</v>
      </c>
      <c r="AE61" s="5" t="n">
        <v>5.56</v>
      </c>
      <c r="AF61" s="5" t="n">
        <v>1.115</v>
      </c>
      <c r="AG61" s="5" t="n">
        <v>-1.802</v>
      </c>
      <c r="AH61" s="5" t="n">
        <v>3.758</v>
      </c>
      <c r="AI61" s="5" t="n">
        <v>0</v>
      </c>
      <c r="AJ61" s="5" t="n">
        <v>0</v>
      </c>
      <c r="AK61" s="5" t="n">
        <v>10.153</v>
      </c>
      <c r="AL61" s="5" t="n">
        <v>4.89</v>
      </c>
      <c r="AM61" s="5" t="n">
        <v>-6.968</v>
      </c>
      <c r="AN61" s="5" t="n">
        <v>3.758</v>
      </c>
      <c r="AO61" s="5" t="n">
        <v>0</v>
      </c>
      <c r="AP61" s="5" t="n">
        <v>0</v>
      </c>
      <c r="AQ61" s="5" t="n">
        <v>0.724</v>
      </c>
      <c r="AR61" s="5" t="n">
        <v>0.132</v>
      </c>
      <c r="AS61" s="5" t="n">
        <v>-0.187</v>
      </c>
      <c r="AT61" s="5" t="n">
        <v>0.634</v>
      </c>
      <c r="AU61" s="5" t="n">
        <v>0</v>
      </c>
      <c r="AV61" s="5" t="n">
        <v>0</v>
      </c>
      <c r="AW61" s="5" t="n">
        <v>0.75</v>
      </c>
      <c r="AX61" s="5" t="n">
        <v>0.132</v>
      </c>
      <c r="AY61" s="5" t="n">
        <v>-0.303</v>
      </c>
      <c r="AZ61" s="5" t="n">
        <v>0.528</v>
      </c>
      <c r="BA61" s="5" t="n">
        <v>0</v>
      </c>
      <c r="BB61" s="5" t="n">
        <v>0</v>
      </c>
      <c r="BC61" s="5" t="n">
        <v>0.513</v>
      </c>
      <c r="BD61" s="5" t="n">
        <v>0.132</v>
      </c>
      <c r="BE61" s="5" t="n">
        <v>-0.189</v>
      </c>
      <c r="BF61" s="5" t="n">
        <v>0.382</v>
      </c>
      <c r="BG61" s="5" t="n">
        <v>0</v>
      </c>
      <c r="BH61" s="5" t="n">
        <v>0</v>
      </c>
      <c r="BI61" s="5" t="n">
        <v>0.591</v>
      </c>
      <c r="BJ61" s="5" t="n">
        <v>0.132</v>
      </c>
      <c r="BK61" s="5" t="n">
        <v>0.014</v>
      </c>
      <c r="BL61" s="5" t="n">
        <v>0.698</v>
      </c>
      <c r="BM61" s="5" t="n">
        <v>0.18</v>
      </c>
      <c r="BN61" s="5" t="n">
        <v>1</v>
      </c>
      <c r="BO61" s="5" t="n">
        <v>0</v>
      </c>
      <c r="BP61" s="5" t="n">
        <v>-0.066</v>
      </c>
      <c r="BQ61" s="5" t="n">
        <v>0.063</v>
      </c>
      <c r="BR61" s="5" t="n">
        <v>0</v>
      </c>
      <c r="BS61" s="5" t="n">
        <v>0.333</v>
      </c>
      <c r="BT61" s="5" t="n">
        <v>0</v>
      </c>
      <c r="BU61" s="5" t="n">
        <v>-0.066</v>
      </c>
      <c r="BV61" s="5" t="n">
        <v>0.046</v>
      </c>
      <c r="BW61" s="5" t="n">
        <v>0</v>
      </c>
      <c r="BX61" s="5" t="n">
        <v>0.5</v>
      </c>
      <c r="BY61" s="5" t="n">
        <v>13.646</v>
      </c>
      <c r="BZ61" s="5" t="n">
        <v>0</v>
      </c>
      <c r="CA61" s="5" t="n">
        <v>13.646</v>
      </c>
      <c r="CB61" s="5" t="n">
        <v>0</v>
      </c>
      <c r="CC61" s="5" t="n">
        <v>82.58799999999999</v>
      </c>
      <c r="CD61" s="5" t="n">
        <v>7.95</v>
      </c>
      <c r="CE61" s="5" t="n">
        <v>2.025</v>
      </c>
      <c r="CF61" s="5" t="n">
        <v>97.45399999999999</v>
      </c>
      <c r="CG61" s="5" t="n">
        <v>0.18</v>
      </c>
      <c r="CH61" s="5" t="n">
        <v>1</v>
      </c>
      <c r="CI61" s="5" t="n">
        <v>0</v>
      </c>
      <c r="CJ61" s="5" t="n">
        <v>0</v>
      </c>
      <c r="CK61" s="5" t="n">
        <v>0</v>
      </c>
      <c r="CL61" s="5" t="n">
        <v>0</v>
      </c>
      <c r="CM61" s="5" t="n">
        <v>0</v>
      </c>
      <c r="CN61" s="5" t="n">
        <v>0.026</v>
      </c>
      <c r="CO61" s="5" t="n">
        <v>0.01</v>
      </c>
      <c r="CP61" s="5" t="n">
        <v>0</v>
      </c>
      <c r="CQ61" s="5" t="n">
        <v>1.387</v>
      </c>
      <c r="CR61" s="5" t="n">
        <v>0.843</v>
      </c>
      <c r="CS61" s="5" t="n">
        <v>4.287</v>
      </c>
      <c r="CT61" s="5" t="n">
        <v>3.027</v>
      </c>
      <c r="CU61" s="5" t="n">
        <v>7.598</v>
      </c>
    </row>
    <row r="62">
      <c r="A62" s="5" t="inlineStr">
        <is>
          <t>BHS2021</t>
        </is>
      </c>
      <c r="B62" s="5" t="inlineStr">
        <is>
          <t>BHS</t>
        </is>
      </c>
      <c r="C62" s="5" t="inlineStr">
        <is>
          <t>BHS</t>
        </is>
      </c>
      <c r="D62" s="5" t="inlineStr">
        <is>
          <t>Bahamas, The</t>
        </is>
      </c>
      <c r="E62" s="5" t="n">
        <v>2021</v>
      </c>
      <c r="F62" s="5" t="n">
        <v>0.12</v>
      </c>
      <c r="G62" s="5" t="n">
        <v>5.897</v>
      </c>
      <c r="H62" s="5" t="n">
        <v>1.143</v>
      </c>
      <c r="I62" s="5" t="n">
        <v>0</v>
      </c>
      <c r="J62" s="5" t="n">
        <v>5.897</v>
      </c>
      <c r="K62" s="5" t="n">
        <v>0</v>
      </c>
      <c r="L62" s="5" t="n">
        <v>1</v>
      </c>
      <c r="M62" s="5" t="n">
        <v>7.964</v>
      </c>
      <c r="N62" s="5" t="n">
        <v>3.43</v>
      </c>
      <c r="O62" s="5" t="n">
        <v>0</v>
      </c>
      <c r="P62" s="5" t="n">
        <v>7.964</v>
      </c>
      <c r="Q62" s="5" t="n">
        <v>0</v>
      </c>
      <c r="R62" s="5" t="n">
        <v>1</v>
      </c>
      <c r="S62" s="5" t="n">
        <v>11.613</v>
      </c>
      <c r="T62" s="5" t="n">
        <v>6.86</v>
      </c>
      <c r="U62" s="5" t="n">
        <v>0</v>
      </c>
      <c r="V62" s="5" t="n">
        <v>13.007</v>
      </c>
      <c r="W62" s="5" t="n">
        <v>0.12</v>
      </c>
      <c r="X62" s="5" t="n">
        <v>1</v>
      </c>
      <c r="Y62" s="5" t="n">
        <v>16.985</v>
      </c>
      <c r="Z62" s="5" t="n">
        <v>2.285</v>
      </c>
      <c r="AA62" s="5" t="n">
        <v>0</v>
      </c>
      <c r="AB62" s="5" t="n">
        <v>16.985</v>
      </c>
      <c r="AC62" s="5" t="n">
        <v>0</v>
      </c>
      <c r="AD62" s="5" t="n">
        <v>1</v>
      </c>
      <c r="AE62" s="5" t="n">
        <v>18.128</v>
      </c>
      <c r="AF62" s="5" t="n">
        <v>4.245</v>
      </c>
      <c r="AG62" s="5" t="n">
        <v>0</v>
      </c>
      <c r="AH62" s="5" t="n">
        <v>18.128</v>
      </c>
      <c r="AI62" s="5" t="n">
        <v>0</v>
      </c>
      <c r="AJ62" s="5" t="n">
        <v>1</v>
      </c>
      <c r="AK62" s="5" t="n">
        <v>24.988</v>
      </c>
      <c r="AL62" s="5" t="n">
        <v>13.427</v>
      </c>
      <c r="AM62" s="5" t="n">
        <v>0</v>
      </c>
      <c r="AN62" s="5" t="n">
        <v>27.987</v>
      </c>
      <c r="AO62" s="5" t="n">
        <v>0.12</v>
      </c>
      <c r="AP62" s="5" t="n">
        <v>1</v>
      </c>
      <c r="AQ62" s="5" t="n">
        <v>0.649</v>
      </c>
      <c r="AR62" s="5" t="n">
        <v>0.114</v>
      </c>
      <c r="AS62" s="5" t="n">
        <v>0.609</v>
      </c>
      <c r="AT62" s="5" t="n">
        <v>1.409</v>
      </c>
      <c r="AU62" s="5" t="n">
        <v>0.12</v>
      </c>
      <c r="AV62" s="5" t="n">
        <v>1</v>
      </c>
      <c r="AW62" s="5" t="n">
        <v>0.577</v>
      </c>
      <c r="AX62" s="5" t="n">
        <v>0.114</v>
      </c>
      <c r="AY62" s="5" t="n">
        <v>0.498</v>
      </c>
      <c r="AZ62" s="5" t="n">
        <v>1.204</v>
      </c>
      <c r="BA62" s="5" t="n">
        <v>0.12</v>
      </c>
      <c r="BB62" s="5" t="n">
        <v>1</v>
      </c>
      <c r="BC62" s="5" t="n">
        <v>0.458</v>
      </c>
      <c r="BD62" s="5" t="n">
        <v>0.114</v>
      </c>
      <c r="BE62" s="5" t="n">
        <v>0.002</v>
      </c>
      <c r="BF62" s="5" t="n">
        <v>0.515</v>
      </c>
      <c r="BG62" s="5" t="n">
        <v>0.12</v>
      </c>
      <c r="BH62" s="5" t="n">
        <v>1</v>
      </c>
      <c r="BI62" s="5" t="n">
        <v>0.491</v>
      </c>
      <c r="BJ62" s="5" t="n">
        <v>0.114</v>
      </c>
      <c r="BK62" s="5" t="n">
        <v>0.022</v>
      </c>
      <c r="BL62" s="5" t="n">
        <v>0.575</v>
      </c>
      <c r="BM62" s="5" t="n">
        <v>0.12</v>
      </c>
      <c r="BN62" s="5" t="n">
        <v>1</v>
      </c>
      <c r="BO62" s="5" t="n">
        <v>0</v>
      </c>
      <c r="BP62" s="5" t="n">
        <v>0</v>
      </c>
      <c r="BQ62" s="5" t="n">
        <v>0.253</v>
      </c>
      <c r="BR62" s="5" t="n">
        <v>0</v>
      </c>
      <c r="BS62" s="5" t="n">
        <v>1</v>
      </c>
      <c r="BT62" s="5" t="n">
        <v>0</v>
      </c>
      <c r="BU62" s="5" t="n">
        <v>0</v>
      </c>
      <c r="BV62" s="5" t="n">
        <v>0.262</v>
      </c>
      <c r="BW62" s="5" t="n">
        <v>0.12</v>
      </c>
      <c r="BX62" s="5" t="n">
        <v>1</v>
      </c>
      <c r="BY62" s="5" t="n">
        <v>11.787</v>
      </c>
      <c r="BZ62" s="5" t="n">
        <v>0</v>
      </c>
      <c r="CA62" s="5" t="n">
        <v>11.787</v>
      </c>
      <c r="CB62" s="5" t="n">
        <v>0</v>
      </c>
      <c r="CC62" s="5" t="n">
        <v>78.125</v>
      </c>
      <c r="CD62" s="5" t="n">
        <v>7.95</v>
      </c>
      <c r="CE62" s="5" t="n">
        <v>0</v>
      </c>
      <c r="CF62" s="5" t="n">
        <v>87.5</v>
      </c>
      <c r="CG62" s="5" t="n">
        <v>0.12</v>
      </c>
      <c r="CH62" s="5" t="n">
        <v>1</v>
      </c>
      <c r="CI62" s="5" t="n">
        <v>0</v>
      </c>
      <c r="CJ62" s="5" t="n">
        <v>0</v>
      </c>
      <c r="CK62" s="5" t="n">
        <v>0</v>
      </c>
      <c r="CL62" s="5" t="n">
        <v>0</v>
      </c>
      <c r="CM62" s="5" t="n">
        <v>0</v>
      </c>
      <c r="CN62" s="5" t="n">
        <v>0</v>
      </c>
      <c r="CO62" s="5" t="n">
        <v>0</v>
      </c>
      <c r="CP62" s="5" t="n">
        <v>0</v>
      </c>
      <c r="CQ62" s="5" t="n">
        <v>1.198</v>
      </c>
      <c r="CR62" s="5" t="n">
        <v>0</v>
      </c>
      <c r="CS62" s="5" t="n">
        <v>4.776</v>
      </c>
      <c r="CT62" s="5" t="n">
        <v>4.753</v>
      </c>
      <c r="CU62" s="5" t="n">
        <v>15.983</v>
      </c>
    </row>
    <row r="63">
      <c r="A63" s="5" t="inlineStr">
        <is>
          <t>BHS2022</t>
        </is>
      </c>
      <c r="B63" s="5" t="inlineStr">
        <is>
          <t>BHS</t>
        </is>
      </c>
      <c r="C63" s="5" t="inlineStr">
        <is>
          <t>BHS</t>
        </is>
      </c>
      <c r="D63" s="5" t="inlineStr">
        <is>
          <t>Bahamas, The</t>
        </is>
      </c>
      <c r="E63" s="5" t="n">
        <v>2022</v>
      </c>
      <c r="F63" s="5" t="n">
        <v>0.1</v>
      </c>
      <c r="G63" s="5" t="n">
        <v>11.72</v>
      </c>
      <c r="H63" s="5" t="n">
        <v>1.235</v>
      </c>
      <c r="I63" s="5" t="n">
        <v>0</v>
      </c>
      <c r="J63" s="5" t="n">
        <v>11.72</v>
      </c>
      <c r="K63" s="5" t="n">
        <v>0</v>
      </c>
      <c r="L63" s="5" t="n">
        <v>1</v>
      </c>
      <c r="M63" s="5" t="n">
        <v>9.782999999999999</v>
      </c>
      <c r="N63" s="5" t="n">
        <v>3.704</v>
      </c>
      <c r="O63" s="5" t="n">
        <v>0</v>
      </c>
      <c r="P63" s="5" t="n">
        <v>9.782999999999999</v>
      </c>
      <c r="Q63" s="5" t="n">
        <v>0</v>
      </c>
      <c r="R63" s="5" t="n">
        <v>1</v>
      </c>
      <c r="S63" s="5" t="n">
        <v>17.893</v>
      </c>
      <c r="T63" s="5" t="n">
        <v>7.408</v>
      </c>
      <c r="U63" s="5" t="n">
        <v>0.132</v>
      </c>
      <c r="V63" s="5" t="n">
        <v>19.683</v>
      </c>
      <c r="W63" s="5" t="n">
        <v>0.1</v>
      </c>
      <c r="X63" s="5" t="n">
        <v>1</v>
      </c>
      <c r="Y63" s="5" t="n">
        <v>30.435</v>
      </c>
      <c r="Z63" s="5" t="n">
        <v>4.094</v>
      </c>
      <c r="AA63" s="5" t="n">
        <v>0</v>
      </c>
      <c r="AB63" s="5" t="n">
        <v>30.435</v>
      </c>
      <c r="AC63" s="5" t="n">
        <v>0</v>
      </c>
      <c r="AD63" s="5" t="n">
        <v>1</v>
      </c>
      <c r="AE63" s="5" t="n">
        <v>31.67</v>
      </c>
      <c r="AF63" s="5" t="n">
        <v>7.416</v>
      </c>
      <c r="AG63" s="5" t="n">
        <v>0</v>
      </c>
      <c r="AH63" s="5" t="n">
        <v>31.67</v>
      </c>
      <c r="AI63" s="5" t="n">
        <v>0</v>
      </c>
      <c r="AJ63" s="5" t="n">
        <v>1</v>
      </c>
      <c r="AK63" s="5" t="n">
        <v>39.078</v>
      </c>
      <c r="AL63" s="5" t="n">
        <v>20.998</v>
      </c>
      <c r="AM63" s="5" t="n">
        <v>0.289</v>
      </c>
      <c r="AN63" s="5" t="n">
        <v>42.986</v>
      </c>
      <c r="AO63" s="5" t="n">
        <v>0.1</v>
      </c>
      <c r="AP63" s="5" t="n">
        <v>1</v>
      </c>
      <c r="AQ63" s="5" t="n">
        <v>0.896</v>
      </c>
      <c r="AR63" s="5" t="n">
        <v>0.123</v>
      </c>
      <c r="AS63" s="5" t="n">
        <v>0.676</v>
      </c>
      <c r="AT63" s="5" t="n">
        <v>1.716</v>
      </c>
      <c r="AU63" s="5" t="n">
        <v>0.1</v>
      </c>
      <c r="AV63" s="5" t="n">
        <v>1</v>
      </c>
      <c r="AW63" s="5" t="n">
        <v>0.89</v>
      </c>
      <c r="AX63" s="5" t="n">
        <v>0.123</v>
      </c>
      <c r="AY63" s="5" t="n">
        <v>0.545</v>
      </c>
      <c r="AZ63" s="5" t="n">
        <v>1.567</v>
      </c>
      <c r="BA63" s="5" t="n">
        <v>0.1</v>
      </c>
      <c r="BB63" s="5" t="n">
        <v>1</v>
      </c>
      <c r="BC63" s="5" t="n">
        <v>0.62</v>
      </c>
      <c r="BD63" s="5" t="n">
        <v>0.123</v>
      </c>
      <c r="BE63" s="5" t="n">
        <v>0.007</v>
      </c>
      <c r="BF63" s="5" t="n">
        <v>0.6850000000000001</v>
      </c>
      <c r="BG63" s="5" t="n">
        <v>0.1</v>
      </c>
      <c r="BH63" s="5" t="n">
        <v>1</v>
      </c>
      <c r="BI63" s="5" t="n">
        <v>0.608</v>
      </c>
      <c r="BJ63" s="5" t="n">
        <v>0.123</v>
      </c>
      <c r="BK63" s="5" t="n">
        <v>0.037</v>
      </c>
      <c r="BL63" s="5" t="n">
        <v>0.703</v>
      </c>
      <c r="BM63" s="5" t="n">
        <v>0.1</v>
      </c>
      <c r="BN63" s="5" t="n">
        <v>1</v>
      </c>
      <c r="BO63" s="5" t="n">
        <v>0</v>
      </c>
      <c r="BP63" s="5" t="n">
        <v>0</v>
      </c>
      <c r="BQ63" s="5" t="n">
        <v>0.264</v>
      </c>
      <c r="BR63" s="5" t="n">
        <v>0</v>
      </c>
      <c r="BS63" s="5" t="n">
        <v>1</v>
      </c>
      <c r="BT63" s="5" t="n">
        <v>0</v>
      </c>
      <c r="BU63" s="5" t="n">
        <v>0</v>
      </c>
      <c r="BV63" s="5" t="n">
        <v>0.273</v>
      </c>
      <c r="BW63" s="5" t="n">
        <v>0.1</v>
      </c>
      <c r="BX63" s="5" t="n">
        <v>1</v>
      </c>
      <c r="BY63" s="5" t="n">
        <v>12.729</v>
      </c>
      <c r="BZ63" s="5" t="n">
        <v>0</v>
      </c>
      <c r="CA63" s="5" t="n">
        <v>12.729</v>
      </c>
      <c r="CB63" s="5" t="n">
        <v>0</v>
      </c>
      <c r="CC63" s="5" t="n">
        <v>97.90000000000001</v>
      </c>
      <c r="CD63" s="5" t="n">
        <v>7.95</v>
      </c>
      <c r="CE63" s="5" t="n">
        <v>0.725</v>
      </c>
      <c r="CF63" s="5" t="n">
        <v>107.69</v>
      </c>
      <c r="CG63" s="5" t="n">
        <v>0.1</v>
      </c>
      <c r="CH63" s="5" t="n">
        <v>1</v>
      </c>
      <c r="CI63" s="5" t="n">
        <v>0</v>
      </c>
      <c r="CJ63" s="5" t="n">
        <v>0</v>
      </c>
      <c r="CK63" s="5" t="n">
        <v>0</v>
      </c>
      <c r="CL63" s="5" t="n">
        <v>0</v>
      </c>
      <c r="CM63" s="5" t="n">
        <v>0</v>
      </c>
      <c r="CN63" s="5" t="n">
        <v>0</v>
      </c>
      <c r="CO63" s="5" t="n">
        <v>0</v>
      </c>
      <c r="CP63" s="5" t="n">
        <v>0</v>
      </c>
      <c r="CQ63" s="5" t="n">
        <v>1.294</v>
      </c>
      <c r="CR63" s="5" t="n">
        <v>0</v>
      </c>
      <c r="CS63" s="5" t="n">
        <v>5.158</v>
      </c>
      <c r="CT63" s="5" t="n">
        <v>10.485</v>
      </c>
      <c r="CU63" s="5" t="n">
        <v>29.494</v>
      </c>
    </row>
    <row r="64">
      <c r="A64" s="5" t="inlineStr">
        <is>
          <t>BHS2023</t>
        </is>
      </c>
      <c r="B64" s="5" t="inlineStr">
        <is>
          <t>BHS</t>
        </is>
      </c>
      <c r="C64" s="5" t="inlineStr">
        <is>
          <t>BHS</t>
        </is>
      </c>
      <c r="D64" s="5" t="inlineStr">
        <is>
          <t>Bahamas, The</t>
        </is>
      </c>
      <c r="E64" s="5" t="n">
        <v>2023</v>
      </c>
      <c r="F64" s="5" t="n">
        <v>0.1</v>
      </c>
      <c r="G64" s="5" t="n">
        <v>6.147</v>
      </c>
      <c r="H64" s="5" t="n">
        <v>1.286</v>
      </c>
      <c r="I64" s="5" t="n">
        <v>0</v>
      </c>
      <c r="J64" s="5" t="n">
        <v>6.147</v>
      </c>
      <c r="K64" s="5" t="n">
        <v>0</v>
      </c>
      <c r="L64" s="5" t="n">
        <v>1</v>
      </c>
      <c r="M64" s="5" t="n">
        <v>7.886</v>
      </c>
      <c r="N64" s="5" t="n">
        <v>3.857</v>
      </c>
      <c r="O64" s="5" t="n">
        <v>0</v>
      </c>
      <c r="P64" s="5" t="n">
        <v>7.886</v>
      </c>
      <c r="Q64" s="5" t="n">
        <v>0</v>
      </c>
      <c r="R64" s="5" t="n">
        <v>1</v>
      </c>
      <c r="S64" s="5" t="n">
        <v>12.575</v>
      </c>
      <c r="T64" s="5" t="n">
        <v>7.714</v>
      </c>
      <c r="U64" s="5" t="n">
        <v>0.139</v>
      </c>
      <c r="V64" s="5" t="n">
        <v>13.833</v>
      </c>
      <c r="W64" s="5" t="n">
        <v>0.1</v>
      </c>
      <c r="X64" s="5" t="n">
        <v>1</v>
      </c>
      <c r="Y64" s="5" t="n">
        <v>12.477</v>
      </c>
      <c r="Z64" s="5" t="n">
        <v>1.678</v>
      </c>
      <c r="AA64" s="5" t="n">
        <v>0</v>
      </c>
      <c r="AB64" s="5" t="n">
        <v>12.477</v>
      </c>
      <c r="AC64" s="5" t="n">
        <v>0</v>
      </c>
      <c r="AD64" s="5" t="n">
        <v>1</v>
      </c>
      <c r="AE64" s="5" t="n">
        <v>13.763</v>
      </c>
      <c r="AF64" s="5" t="n">
        <v>3.223</v>
      </c>
      <c r="AG64" s="5" t="n">
        <v>0</v>
      </c>
      <c r="AH64" s="5" t="n">
        <v>13.763</v>
      </c>
      <c r="AI64" s="5" t="n">
        <v>0</v>
      </c>
      <c r="AJ64" s="5" t="n">
        <v>1</v>
      </c>
      <c r="AK64" s="5" t="n">
        <v>21.477</v>
      </c>
      <c r="AL64" s="5" t="n">
        <v>11.54</v>
      </c>
      <c r="AM64" s="5" t="n">
        <v>0.238</v>
      </c>
      <c r="AN64" s="5" t="n">
        <v>23.624</v>
      </c>
      <c r="AO64" s="5" t="n">
        <v>0.1</v>
      </c>
      <c r="AP64" s="5" t="n">
        <v>1</v>
      </c>
      <c r="AQ64" s="5" t="n">
        <v>0.791</v>
      </c>
      <c r="AR64" s="5" t="n">
        <v>0.129</v>
      </c>
      <c r="AS64" s="5" t="n">
        <v>0.721</v>
      </c>
      <c r="AT64" s="5" t="n">
        <v>1.645</v>
      </c>
      <c r="AU64" s="5" t="n">
        <v>0.1</v>
      </c>
      <c r="AV64" s="5" t="n">
        <v>1</v>
      </c>
      <c r="AW64" s="5" t="n">
        <v>0.618</v>
      </c>
      <c r="AX64" s="5" t="n">
        <v>0.129</v>
      </c>
      <c r="AY64" s="5" t="n">
        <v>0.598</v>
      </c>
      <c r="AZ64" s="5" t="n">
        <v>1.323</v>
      </c>
      <c r="BA64" s="5" t="n">
        <v>0.1</v>
      </c>
      <c r="BB64" s="5" t="n">
        <v>1</v>
      </c>
      <c r="BC64" s="5" t="n">
        <v>0.554</v>
      </c>
      <c r="BD64" s="5" t="n">
        <v>0.129</v>
      </c>
      <c r="BE64" s="5" t="n">
        <v>0.008</v>
      </c>
      <c r="BF64" s="5" t="n">
        <v>0.612</v>
      </c>
      <c r="BG64" s="5" t="n">
        <v>0.1</v>
      </c>
      <c r="BH64" s="5" t="n">
        <v>1</v>
      </c>
      <c r="BI64" s="5" t="n">
        <v>0.5570000000000001</v>
      </c>
      <c r="BJ64" s="5" t="n">
        <v>0.129</v>
      </c>
      <c r="BK64" s="5" t="n">
        <v>0.035</v>
      </c>
      <c r="BL64" s="5" t="n">
        <v>0.644</v>
      </c>
      <c r="BM64" s="5" t="n">
        <v>0.1</v>
      </c>
      <c r="BN64" s="5" t="n">
        <v>1</v>
      </c>
      <c r="BO64" s="5" t="n">
        <v>0</v>
      </c>
      <c r="BP64" s="5" t="n">
        <v>0</v>
      </c>
      <c r="BQ64" s="5" t="n">
        <v>0.402</v>
      </c>
      <c r="BR64" s="5" t="n">
        <v>0</v>
      </c>
      <c r="BS64" s="5" t="n">
        <v>1</v>
      </c>
      <c r="BT64" s="5" t="n">
        <v>0</v>
      </c>
      <c r="BU64" s="5" t="n">
        <v>0</v>
      </c>
      <c r="BV64" s="5" t="n">
        <v>0.41</v>
      </c>
      <c r="BW64" s="5" t="n">
        <v>0.1</v>
      </c>
      <c r="BX64" s="5" t="n">
        <v>1</v>
      </c>
      <c r="BY64" s="5" t="n">
        <v>13.254</v>
      </c>
      <c r="BZ64" s="5" t="n">
        <v>0</v>
      </c>
      <c r="CA64" s="5" t="n">
        <v>13.254</v>
      </c>
      <c r="CB64" s="5" t="n">
        <v>0</v>
      </c>
      <c r="CC64" s="5" t="n">
        <v>83.248</v>
      </c>
      <c r="CD64" s="5" t="n">
        <v>7.95</v>
      </c>
      <c r="CE64" s="5" t="n">
        <v>0.922</v>
      </c>
      <c r="CF64" s="5" t="n">
        <v>91.57299999999999</v>
      </c>
      <c r="CG64" s="5" t="n">
        <v>0.1</v>
      </c>
      <c r="CH64" s="5" t="n">
        <v>1</v>
      </c>
      <c r="CI64" s="5" t="n">
        <v>0</v>
      </c>
      <c r="CJ64" s="5" t="n">
        <v>0</v>
      </c>
      <c r="CK64" s="5" t="n">
        <v>0</v>
      </c>
      <c r="CL64" s="5" t="n">
        <v>0</v>
      </c>
      <c r="CM64" s="5" t="n">
        <v>0</v>
      </c>
      <c r="CN64" s="5" t="n">
        <v>0</v>
      </c>
      <c r="CO64" s="5" t="n">
        <v>0</v>
      </c>
      <c r="CP64" s="5" t="n">
        <v>0</v>
      </c>
      <c r="CQ64" s="5" t="n">
        <v>1.348</v>
      </c>
      <c r="CR64" s="5" t="n">
        <v>0</v>
      </c>
      <c r="CS64" s="5" t="n">
        <v>5.37</v>
      </c>
      <c r="CT64" s="5" t="n">
        <v>4.861</v>
      </c>
      <c r="CU64" s="5" t="n">
        <v>11.192</v>
      </c>
    </row>
    <row r="65">
      <c r="A65" s="5" t="inlineStr">
        <is>
          <t>BHS2024</t>
        </is>
      </c>
      <c r="B65" s="5" t="inlineStr">
        <is>
          <t>BHS</t>
        </is>
      </c>
      <c r="C65" s="5" t="inlineStr">
        <is>
          <t>BHS</t>
        </is>
      </c>
      <c r="D65" s="5" t="inlineStr">
        <is>
          <t>Bahamas, The</t>
        </is>
      </c>
      <c r="E65" s="5" t="n">
        <v>2024</v>
      </c>
      <c r="F65" s="5" t="n">
        <v>0.1</v>
      </c>
      <c r="G65" s="5" t="n">
        <v>5.575</v>
      </c>
      <c r="H65" s="5" t="n">
        <v>1.324</v>
      </c>
      <c r="I65" s="5" t="n">
        <v>0</v>
      </c>
      <c r="J65" s="5" t="n">
        <v>5.575</v>
      </c>
      <c r="K65" s="5" t="n">
        <v>0</v>
      </c>
      <c r="L65" s="5" t="n">
        <v>1</v>
      </c>
      <c r="M65" s="5" t="n">
        <v>7.124</v>
      </c>
      <c r="N65" s="5" t="n">
        <v>3.971</v>
      </c>
      <c r="O65" s="5" t="n">
        <v>0</v>
      </c>
      <c r="P65" s="5" t="n">
        <v>7.124</v>
      </c>
      <c r="Q65" s="5" t="n">
        <v>0</v>
      </c>
      <c r="R65" s="5" t="n">
        <v>1</v>
      </c>
      <c r="S65" s="5" t="n">
        <v>12.193</v>
      </c>
      <c r="T65" s="5" t="n">
        <v>7.942</v>
      </c>
      <c r="U65" s="5" t="n">
        <v>0.166</v>
      </c>
      <c r="V65" s="5" t="n">
        <v>13.412</v>
      </c>
      <c r="W65" s="5" t="n">
        <v>0.1</v>
      </c>
      <c r="X65" s="5" t="n">
        <v>1</v>
      </c>
      <c r="Y65" s="5" t="n">
        <v>11.446</v>
      </c>
      <c r="Z65" s="5" t="n">
        <v>1.54</v>
      </c>
      <c r="AA65" s="5" t="n">
        <v>0</v>
      </c>
      <c r="AB65" s="5" t="n">
        <v>11.446</v>
      </c>
      <c r="AC65" s="5" t="n">
        <v>0</v>
      </c>
      <c r="AD65" s="5" t="n">
        <v>1</v>
      </c>
      <c r="AE65" s="5" t="n">
        <v>12.77</v>
      </c>
      <c r="AF65" s="5" t="n">
        <v>2.99</v>
      </c>
      <c r="AG65" s="5" t="n">
        <v>0</v>
      </c>
      <c r="AH65" s="5" t="n">
        <v>12.77</v>
      </c>
      <c r="AI65" s="5" t="n">
        <v>0</v>
      </c>
      <c r="AJ65" s="5" t="n">
        <v>1</v>
      </c>
      <c r="AK65" s="5" t="n">
        <v>20.712</v>
      </c>
      <c r="AL65" s="5" t="n">
        <v>11.129</v>
      </c>
      <c r="AM65" s="5" t="n">
        <v>0.282</v>
      </c>
      <c r="AN65" s="5" t="n">
        <v>22.783</v>
      </c>
      <c r="AO65" s="5" t="n">
        <v>0.1</v>
      </c>
      <c r="AP65" s="5" t="n">
        <v>1</v>
      </c>
      <c r="AQ65" s="5" t="n">
        <v>0.756</v>
      </c>
      <c r="AR65" s="5" t="n">
        <v>0.132</v>
      </c>
      <c r="AS65" s="5" t="n">
        <v>0.751</v>
      </c>
      <c r="AT65" s="5" t="n">
        <v>1.635</v>
      </c>
      <c r="AU65" s="5" t="n">
        <v>0.1</v>
      </c>
      <c r="AV65" s="5" t="n">
        <v>1</v>
      </c>
      <c r="AW65" s="5" t="n">
        <v>0.655</v>
      </c>
      <c r="AX65" s="5" t="n">
        <v>0.132</v>
      </c>
      <c r="AY65" s="5" t="n">
        <v>0.617</v>
      </c>
      <c r="AZ65" s="5" t="n">
        <v>1.381</v>
      </c>
      <c r="BA65" s="5" t="n">
        <v>0.1</v>
      </c>
      <c r="BB65" s="5" t="n">
        <v>1</v>
      </c>
      <c r="BC65" s="5" t="n">
        <v>0.534</v>
      </c>
      <c r="BD65" s="5" t="n">
        <v>0.132</v>
      </c>
      <c r="BE65" s="5" t="n">
        <v>0.008999999999999999</v>
      </c>
      <c r="BF65" s="5" t="n">
        <v>0.589</v>
      </c>
      <c r="BG65" s="5" t="n">
        <v>0.1</v>
      </c>
      <c r="BH65" s="5" t="n">
        <v>1</v>
      </c>
      <c r="BI65" s="5" t="n">
        <v>0.5679999999999999</v>
      </c>
      <c r="BJ65" s="5" t="n">
        <v>0.132</v>
      </c>
      <c r="BK65" s="5" t="n">
        <v>0.037</v>
      </c>
      <c r="BL65" s="5" t="n">
        <v>0.656</v>
      </c>
      <c r="BM65" s="5" t="n">
        <v>0.1</v>
      </c>
      <c r="BN65" s="5" t="n">
        <v>1</v>
      </c>
      <c r="BO65" s="5" t="n">
        <v>0</v>
      </c>
      <c r="BP65" s="5" t="n">
        <v>0</v>
      </c>
      <c r="BQ65" s="5" t="n">
        <v>0.357</v>
      </c>
      <c r="BR65" s="5" t="n">
        <v>0</v>
      </c>
      <c r="BS65" s="5" t="n">
        <v>1</v>
      </c>
      <c r="BT65" s="5" t="n">
        <v>0</v>
      </c>
      <c r="BU65" s="5" t="n">
        <v>0</v>
      </c>
      <c r="BV65" s="5" t="n">
        <v>0.331</v>
      </c>
      <c r="BW65" s="5" t="n">
        <v>0.1</v>
      </c>
      <c r="BX65" s="5" t="n">
        <v>1</v>
      </c>
      <c r="BY65" s="5" t="n">
        <v>13.646</v>
      </c>
      <c r="BZ65" s="5" t="n">
        <v>0</v>
      </c>
      <c r="CA65" s="5" t="n">
        <v>13.646</v>
      </c>
      <c r="CB65" s="5" t="n">
        <v>0</v>
      </c>
      <c r="CC65" s="5" t="n">
        <v>82.58799999999999</v>
      </c>
      <c r="CD65" s="5" t="n">
        <v>7.95</v>
      </c>
      <c r="CE65" s="5" t="n">
        <v>1.125</v>
      </c>
      <c r="CF65" s="5" t="n">
        <v>90.84699999999999</v>
      </c>
      <c r="CG65" s="5" t="n">
        <v>0.1</v>
      </c>
      <c r="CH65" s="5" t="n">
        <v>1</v>
      </c>
      <c r="CI65" s="5" t="n">
        <v>0</v>
      </c>
      <c r="CJ65" s="5" t="n">
        <v>0</v>
      </c>
      <c r="CK65" s="5" t="n">
        <v>0</v>
      </c>
      <c r="CL65" s="5" t="n">
        <v>0</v>
      </c>
      <c r="CM65" s="5" t="n">
        <v>0</v>
      </c>
      <c r="CN65" s="5" t="n">
        <v>0</v>
      </c>
      <c r="CO65" s="5" t="n">
        <v>0</v>
      </c>
      <c r="CP65" s="5" t="n">
        <v>0</v>
      </c>
      <c r="CQ65" s="5" t="n">
        <v>1.387</v>
      </c>
      <c r="CR65" s="5" t="n">
        <v>0</v>
      </c>
      <c r="CS65" s="5" t="n">
        <v>5.529</v>
      </c>
      <c r="CT65" s="5" t="n">
        <v>4.251</v>
      </c>
      <c r="CU65" s="5" t="n">
        <v>10.123</v>
      </c>
    </row>
    <row r="66">
      <c r="A66" s="5" t="inlineStr">
        <is>
          <t>BHR2021</t>
        </is>
      </c>
      <c r="B66" s="5" t="inlineStr">
        <is>
          <t>BHR</t>
        </is>
      </c>
      <c r="C66" s="5" t="inlineStr">
        <is>
          <t>BHR</t>
        </is>
      </c>
      <c r="D66" s="5" t="inlineStr">
        <is>
          <t>Bahrain</t>
        </is>
      </c>
      <c r="E66" s="5" t="n">
        <v>2021</v>
      </c>
      <c r="F66" s="5" t="n">
        <v>0.05</v>
      </c>
      <c r="G66" s="5" t="n">
        <v>5.897</v>
      </c>
      <c r="H66" s="5" t="n">
        <v>1.143</v>
      </c>
      <c r="I66" s="5" t="n">
        <v>0.238</v>
      </c>
      <c r="J66" s="5" t="n">
        <v>6.134</v>
      </c>
      <c r="K66" s="5" t="n">
        <v>0</v>
      </c>
      <c r="L66" s="5" t="n">
        <v>1</v>
      </c>
      <c r="M66" s="5" t="n">
        <v>7.964</v>
      </c>
      <c r="N66" s="5" t="n">
        <v>3.43</v>
      </c>
      <c r="O66" s="5" t="n">
        <v>0.227</v>
      </c>
      <c r="P66" s="5" t="n">
        <v>8.191000000000001</v>
      </c>
      <c r="Q66" s="5" t="n">
        <v>0</v>
      </c>
      <c r="R66" s="5" t="n">
        <v>1</v>
      </c>
      <c r="S66" s="5" t="n">
        <v>11.613</v>
      </c>
      <c r="T66" s="5" t="n">
        <v>6.86</v>
      </c>
      <c r="U66" s="5" t="n">
        <v>0.238</v>
      </c>
      <c r="V66" s="5" t="n">
        <v>12.444</v>
      </c>
      <c r="W66" s="5" t="n">
        <v>0.05</v>
      </c>
      <c r="X66" s="5" t="n">
        <v>1</v>
      </c>
      <c r="Y66" s="5" t="n">
        <v>2.611</v>
      </c>
      <c r="Z66" s="5" t="n">
        <v>0.236</v>
      </c>
      <c r="AA66" s="5" t="n">
        <v>1.345</v>
      </c>
      <c r="AB66" s="5" t="n">
        <v>3.956</v>
      </c>
      <c r="AC66" s="5" t="n">
        <v>0</v>
      </c>
      <c r="AD66" s="5" t="n">
        <v>1</v>
      </c>
      <c r="AE66" s="5" t="n">
        <v>3.182</v>
      </c>
      <c r="AF66" s="5" t="n">
        <v>0.519</v>
      </c>
      <c r="AG66" s="5" t="n">
        <v>0.774</v>
      </c>
      <c r="AH66" s="5" t="n">
        <v>3.956</v>
      </c>
      <c r="AI66" s="5" t="n">
        <v>0</v>
      </c>
      <c r="AJ66" s="5" t="n">
        <v>1</v>
      </c>
      <c r="AK66" s="5" t="n">
        <v>6.612</v>
      </c>
      <c r="AL66" s="5" t="n">
        <v>2.78</v>
      </c>
      <c r="AM66" s="5" t="n">
        <v>-3.094</v>
      </c>
      <c r="AN66" s="5" t="n">
        <v>3.694</v>
      </c>
      <c r="AO66" s="5" t="n">
        <v>0</v>
      </c>
      <c r="AP66" s="5" t="n">
        <v>0</v>
      </c>
      <c r="AQ66" s="5" t="n">
        <v>0.621</v>
      </c>
      <c r="AR66" s="5" t="n">
        <v>0.114</v>
      </c>
      <c r="AS66" s="5" t="n">
        <v>-0.2</v>
      </c>
      <c r="AT66" s="5" t="n">
        <v>0.42</v>
      </c>
      <c r="AU66" s="5" t="n">
        <v>0</v>
      </c>
      <c r="AV66" s="5" t="n">
        <v>0</v>
      </c>
      <c r="AW66" s="5" t="n">
        <v>0.593</v>
      </c>
      <c r="AX66" s="5" t="n">
        <v>0.114</v>
      </c>
      <c r="AY66" s="5" t="n">
        <v>-0.115</v>
      </c>
      <c r="AZ66" s="5" t="n">
        <v>0.478</v>
      </c>
      <c r="BA66" s="5" t="n">
        <v>0</v>
      </c>
      <c r="BB66" s="5" t="n">
        <v>0</v>
      </c>
      <c r="BC66" s="5" t="n">
        <v>0.44</v>
      </c>
      <c r="BD66" s="5" t="n">
        <v>0.114</v>
      </c>
      <c r="BE66" s="5" t="n">
        <v>-0.289</v>
      </c>
      <c r="BF66" s="5" t="n">
        <v>0.151</v>
      </c>
      <c r="BG66" s="5" t="n">
        <v>0</v>
      </c>
      <c r="BH66" s="5" t="n">
        <v>0</v>
      </c>
      <c r="BI66" s="5" t="n">
        <v>0.5600000000000001</v>
      </c>
      <c r="BJ66" s="5" t="n">
        <v>0.114</v>
      </c>
      <c r="BK66" s="5" t="n">
        <v>-0.132</v>
      </c>
      <c r="BL66" s="5" t="n">
        <v>0.428</v>
      </c>
      <c r="BM66" s="5" t="n">
        <v>0</v>
      </c>
      <c r="BN66" s="5" t="n">
        <v>0</v>
      </c>
      <c r="BO66" s="5" t="n">
        <v>0</v>
      </c>
      <c r="BP66" s="5" t="n">
        <v>-0.054</v>
      </c>
      <c r="BQ66" s="5" t="n">
        <v>0.037</v>
      </c>
      <c r="BR66" s="5" t="n">
        <v>0</v>
      </c>
      <c r="BS66" s="5" t="n">
        <v>0.167</v>
      </c>
      <c r="BT66" s="5" t="n">
        <v>0</v>
      </c>
      <c r="BU66" s="5" t="n">
        <v>-0.054</v>
      </c>
      <c r="BV66" s="5" t="n">
        <v>0.021</v>
      </c>
      <c r="BW66" s="5" t="n">
        <v>0</v>
      </c>
      <c r="BX66" s="5" t="n">
        <v>0.167</v>
      </c>
      <c r="BY66" s="5" t="n">
        <v>11.787</v>
      </c>
      <c r="BZ66" s="5" t="n">
        <v>0</v>
      </c>
      <c r="CA66" s="5" t="n">
        <v>11.787</v>
      </c>
      <c r="CB66" s="5" t="n">
        <v>0</v>
      </c>
      <c r="CC66" s="5" t="n">
        <v>81.69499999999999</v>
      </c>
      <c r="CD66" s="5" t="n">
        <v>7.95</v>
      </c>
      <c r="CE66" s="5" t="n">
        <v>-17.258</v>
      </c>
      <c r="CF66" s="5" t="n">
        <v>67.66</v>
      </c>
      <c r="CG66" s="5" t="n">
        <v>0</v>
      </c>
      <c r="CH66" s="5" t="n">
        <v>0</v>
      </c>
      <c r="CI66" s="5" t="n">
        <v>0</v>
      </c>
      <c r="CJ66" s="5" t="n">
        <v>0</v>
      </c>
      <c r="CK66" s="5" t="n">
        <v>0</v>
      </c>
      <c r="CL66" s="5" t="n">
        <v>0</v>
      </c>
      <c r="CM66" s="5" t="n">
        <v>0</v>
      </c>
      <c r="CN66" s="5" t="n">
        <v>0</v>
      </c>
      <c r="CO66" s="5" t="n">
        <v>0</v>
      </c>
      <c r="CP66" s="5" t="n">
        <v>0</v>
      </c>
      <c r="CQ66" s="5" t="n">
        <v>1.198</v>
      </c>
      <c r="CR66" s="5" t="n">
        <v>1</v>
      </c>
      <c r="CS66" s="5" t="n">
        <v>2.039</v>
      </c>
      <c r="CT66" s="5" t="n">
        <v>4.753</v>
      </c>
      <c r="CU66" s="5" t="n">
        <v>14.162</v>
      </c>
    </row>
    <row r="67">
      <c r="A67" s="5" t="inlineStr">
        <is>
          <t>BHR2022</t>
        </is>
      </c>
      <c r="B67" s="5" t="inlineStr">
        <is>
          <t>BHR</t>
        </is>
      </c>
      <c r="C67" s="5" t="inlineStr">
        <is>
          <t>BHR</t>
        </is>
      </c>
      <c r="D67" s="5" t="inlineStr">
        <is>
          <t>Bahrain</t>
        </is>
      </c>
      <c r="E67" s="5" t="n">
        <v>2022</v>
      </c>
      <c r="F67" s="5" t="n">
        <v>0.1</v>
      </c>
      <c r="G67" s="5" t="n">
        <v>11.72</v>
      </c>
      <c r="H67" s="5" t="n">
        <v>1.235</v>
      </c>
      <c r="I67" s="5" t="n">
        <v>0.5659999999999999</v>
      </c>
      <c r="J67" s="5" t="n">
        <v>12.286</v>
      </c>
      <c r="K67" s="5" t="n">
        <v>0</v>
      </c>
      <c r="L67" s="5" t="n">
        <v>1</v>
      </c>
      <c r="M67" s="5" t="n">
        <v>9.782999999999999</v>
      </c>
      <c r="N67" s="5" t="n">
        <v>3.704</v>
      </c>
      <c r="O67" s="5" t="n">
        <v>0.328</v>
      </c>
      <c r="P67" s="5" t="n">
        <v>10.111</v>
      </c>
      <c r="Q67" s="5" t="n">
        <v>0</v>
      </c>
      <c r="R67" s="5" t="n">
        <v>1</v>
      </c>
      <c r="S67" s="5" t="n">
        <v>17.893</v>
      </c>
      <c r="T67" s="5" t="n">
        <v>7.408</v>
      </c>
      <c r="U67" s="5" t="n">
        <v>0.703</v>
      </c>
      <c r="V67" s="5" t="n">
        <v>20.305</v>
      </c>
      <c r="W67" s="5" t="n">
        <v>0.1</v>
      </c>
      <c r="X67" s="5" t="n">
        <v>1</v>
      </c>
      <c r="Y67" s="5" t="n">
        <v>2.819</v>
      </c>
      <c r="Z67" s="5" t="n">
        <v>0.255</v>
      </c>
      <c r="AA67" s="5" t="n">
        <v>1.401</v>
      </c>
      <c r="AB67" s="5" t="n">
        <v>4.22</v>
      </c>
      <c r="AC67" s="5" t="n">
        <v>0</v>
      </c>
      <c r="AD67" s="5" t="n">
        <v>1</v>
      </c>
      <c r="AE67" s="5" t="n">
        <v>3.437</v>
      </c>
      <c r="AF67" s="5" t="n">
        <v>0.5610000000000001</v>
      </c>
      <c r="AG67" s="5" t="n">
        <v>0.783</v>
      </c>
      <c r="AH67" s="5" t="n">
        <v>4.22</v>
      </c>
      <c r="AI67" s="5" t="n">
        <v>0</v>
      </c>
      <c r="AJ67" s="5" t="n">
        <v>1</v>
      </c>
      <c r="AK67" s="5" t="n">
        <v>7.141</v>
      </c>
      <c r="AL67" s="5" t="n">
        <v>3.002</v>
      </c>
      <c r="AM67" s="5" t="n">
        <v>-3.783</v>
      </c>
      <c r="AN67" s="5" t="n">
        <v>3.694</v>
      </c>
      <c r="AO67" s="5" t="n">
        <v>0</v>
      </c>
      <c r="AP67" s="5" t="n">
        <v>0</v>
      </c>
      <c r="AQ67" s="5" t="n">
        <v>0.847</v>
      </c>
      <c r="AR67" s="5" t="n">
        <v>0.123</v>
      </c>
      <c r="AS67" s="5" t="n">
        <v>-0.427</v>
      </c>
      <c r="AT67" s="5" t="n">
        <v>0.42</v>
      </c>
      <c r="AU67" s="5" t="n">
        <v>0</v>
      </c>
      <c r="AV67" s="5" t="n">
        <v>0</v>
      </c>
      <c r="AW67" s="5" t="n">
        <v>0.947</v>
      </c>
      <c r="AX67" s="5" t="n">
        <v>0.123</v>
      </c>
      <c r="AY67" s="5" t="n">
        <v>-0.469</v>
      </c>
      <c r="AZ67" s="5" t="n">
        <v>0.478</v>
      </c>
      <c r="BA67" s="5" t="n">
        <v>0</v>
      </c>
      <c r="BB67" s="5" t="n">
        <v>0</v>
      </c>
      <c r="BC67" s="5" t="n">
        <v>0.589</v>
      </c>
      <c r="BD67" s="5" t="n">
        <v>0.123</v>
      </c>
      <c r="BE67" s="5" t="n">
        <v>-0.438</v>
      </c>
      <c r="BF67" s="5" t="n">
        <v>0.151</v>
      </c>
      <c r="BG67" s="5" t="n">
        <v>0</v>
      </c>
      <c r="BH67" s="5" t="n">
        <v>0</v>
      </c>
      <c r="BI67" s="5" t="n">
        <v>0.6889999999999999</v>
      </c>
      <c r="BJ67" s="5" t="n">
        <v>0.123</v>
      </c>
      <c r="BK67" s="5" t="n">
        <v>-0.261</v>
      </c>
      <c r="BL67" s="5" t="n">
        <v>0.428</v>
      </c>
      <c r="BM67" s="5" t="n">
        <v>0</v>
      </c>
      <c r="BN67" s="5" t="n">
        <v>0</v>
      </c>
      <c r="BO67" s="5" t="n">
        <v>0</v>
      </c>
      <c r="BP67" s="5" t="n">
        <v>-0.1</v>
      </c>
      <c r="BQ67" s="5" t="n">
        <v>0.037</v>
      </c>
      <c r="BR67" s="5" t="n">
        <v>0</v>
      </c>
      <c r="BS67" s="5" t="n">
        <v>0.167</v>
      </c>
      <c r="BT67" s="5" t="n">
        <v>0</v>
      </c>
      <c r="BU67" s="5" t="n">
        <v>-0.1</v>
      </c>
      <c r="BV67" s="5" t="n">
        <v>0.021</v>
      </c>
      <c r="BW67" s="5" t="n">
        <v>0</v>
      </c>
      <c r="BX67" s="5" t="n">
        <v>0.167</v>
      </c>
      <c r="BY67" s="5" t="n">
        <v>12.729</v>
      </c>
      <c r="BZ67" s="5" t="n">
        <v>0</v>
      </c>
      <c r="CA67" s="5" t="n">
        <v>12.729</v>
      </c>
      <c r="CB67" s="5" t="n">
        <v>0</v>
      </c>
      <c r="CC67" s="5" t="n">
        <v>102.477</v>
      </c>
      <c r="CD67" s="5" t="n">
        <v>7.95</v>
      </c>
      <c r="CE67" s="5" t="n">
        <v>-40.968</v>
      </c>
      <c r="CF67" s="5" t="n">
        <v>67.66</v>
      </c>
      <c r="CG67" s="5" t="n">
        <v>0</v>
      </c>
      <c r="CH67" s="5" t="n">
        <v>0</v>
      </c>
      <c r="CI67" s="5" t="n">
        <v>0</v>
      </c>
      <c r="CJ67" s="5" t="n">
        <v>0</v>
      </c>
      <c r="CK67" s="5" t="n">
        <v>0</v>
      </c>
      <c r="CL67" s="5" t="n">
        <v>0</v>
      </c>
      <c r="CM67" s="5" t="n">
        <v>0</v>
      </c>
      <c r="CN67" s="5" t="n">
        <v>0</v>
      </c>
      <c r="CO67" s="5" t="n">
        <v>0</v>
      </c>
      <c r="CP67" s="5" t="n">
        <v>0</v>
      </c>
      <c r="CQ67" s="5" t="n">
        <v>1.294</v>
      </c>
      <c r="CR67" s="5" t="n">
        <v>1</v>
      </c>
      <c r="CS67" s="5" t="n">
        <v>2.202</v>
      </c>
      <c r="CT67" s="5" t="n">
        <v>10.485</v>
      </c>
      <c r="CU67" s="5" t="n">
        <v>30.326</v>
      </c>
    </row>
    <row r="68">
      <c r="A68" s="5" t="inlineStr">
        <is>
          <t>BHR2023</t>
        </is>
      </c>
      <c r="B68" s="5" t="inlineStr">
        <is>
          <t>BHR</t>
        </is>
      </c>
      <c r="C68" s="5" t="inlineStr">
        <is>
          <t>BHR</t>
        </is>
      </c>
      <c r="D68" s="5" t="inlineStr">
        <is>
          <t>Bahrain</t>
        </is>
      </c>
      <c r="E68" s="5" t="n">
        <v>2023</v>
      </c>
      <c r="F68" s="5" t="n">
        <v>0.1</v>
      </c>
      <c r="G68" s="5" t="n">
        <v>6.147</v>
      </c>
      <c r="H68" s="5" t="n">
        <v>1.286</v>
      </c>
      <c r="I68" s="5" t="n">
        <v>0.273</v>
      </c>
      <c r="J68" s="5" t="n">
        <v>6.42</v>
      </c>
      <c r="K68" s="5" t="n">
        <v>0</v>
      </c>
      <c r="L68" s="5" t="n">
        <v>1</v>
      </c>
      <c r="M68" s="5" t="n">
        <v>7.886</v>
      </c>
      <c r="N68" s="5" t="n">
        <v>3.857</v>
      </c>
      <c r="O68" s="5" t="n">
        <v>0.227</v>
      </c>
      <c r="P68" s="5" t="n">
        <v>8.113</v>
      </c>
      <c r="Q68" s="5" t="n">
        <v>0</v>
      </c>
      <c r="R68" s="5" t="n">
        <v>1</v>
      </c>
      <c r="S68" s="5" t="n">
        <v>12.575</v>
      </c>
      <c r="T68" s="5" t="n">
        <v>7.714</v>
      </c>
      <c r="U68" s="5" t="n">
        <v>0.416</v>
      </c>
      <c r="V68" s="5" t="n">
        <v>14.133</v>
      </c>
      <c r="W68" s="5" t="n">
        <v>0.1</v>
      </c>
      <c r="X68" s="5" t="n">
        <v>1</v>
      </c>
      <c r="Y68" s="5" t="n">
        <v>2.936</v>
      </c>
      <c r="Z68" s="5" t="n">
        <v>0.266</v>
      </c>
      <c r="AA68" s="5" t="n">
        <v>1.284</v>
      </c>
      <c r="AB68" s="5" t="n">
        <v>4.22</v>
      </c>
      <c r="AC68" s="5" t="n">
        <v>0</v>
      </c>
      <c r="AD68" s="5" t="n">
        <v>1</v>
      </c>
      <c r="AE68" s="5" t="n">
        <v>3.579</v>
      </c>
      <c r="AF68" s="5" t="n">
        <v>0.584</v>
      </c>
      <c r="AG68" s="5" t="n">
        <v>0.641</v>
      </c>
      <c r="AH68" s="5" t="n">
        <v>4.22</v>
      </c>
      <c r="AI68" s="5" t="n">
        <v>0</v>
      </c>
      <c r="AJ68" s="5" t="n">
        <v>1</v>
      </c>
      <c r="AK68" s="5" t="n">
        <v>7.436</v>
      </c>
      <c r="AL68" s="5" t="n">
        <v>3.126</v>
      </c>
      <c r="AM68" s="5" t="n">
        <v>-4.078</v>
      </c>
      <c r="AN68" s="5" t="n">
        <v>3.694</v>
      </c>
      <c r="AO68" s="5" t="n">
        <v>0</v>
      </c>
      <c r="AP68" s="5" t="n">
        <v>0</v>
      </c>
      <c r="AQ68" s="5" t="n">
        <v>0.749</v>
      </c>
      <c r="AR68" s="5" t="n">
        <v>0.129</v>
      </c>
      <c r="AS68" s="5" t="n">
        <v>-0.329</v>
      </c>
      <c r="AT68" s="5" t="n">
        <v>0.42</v>
      </c>
      <c r="AU68" s="5" t="n">
        <v>0</v>
      </c>
      <c r="AV68" s="5" t="n">
        <v>0</v>
      </c>
      <c r="AW68" s="5" t="n">
        <v>0.783</v>
      </c>
      <c r="AX68" s="5" t="n">
        <v>0.129</v>
      </c>
      <c r="AY68" s="5" t="n">
        <v>-0.305</v>
      </c>
      <c r="AZ68" s="5" t="n">
        <v>0.478</v>
      </c>
      <c r="BA68" s="5" t="n">
        <v>0</v>
      </c>
      <c r="BB68" s="5" t="n">
        <v>0</v>
      </c>
      <c r="BC68" s="5" t="n">
        <v>0.527</v>
      </c>
      <c r="BD68" s="5" t="n">
        <v>0.129</v>
      </c>
      <c r="BE68" s="5" t="n">
        <v>-0.374</v>
      </c>
      <c r="BF68" s="5" t="n">
        <v>0.153</v>
      </c>
      <c r="BG68" s="5" t="n">
        <v>0</v>
      </c>
      <c r="BH68" s="5" t="n">
        <v>0</v>
      </c>
      <c r="BI68" s="5" t="n">
        <v>0.64</v>
      </c>
      <c r="BJ68" s="5" t="n">
        <v>0.129</v>
      </c>
      <c r="BK68" s="5" t="n">
        <v>-0.215</v>
      </c>
      <c r="BL68" s="5" t="n">
        <v>0.425</v>
      </c>
      <c r="BM68" s="5" t="n">
        <v>0</v>
      </c>
      <c r="BN68" s="5" t="n">
        <v>0</v>
      </c>
      <c r="BO68" s="5" t="n">
        <v>0</v>
      </c>
      <c r="BP68" s="5" t="n">
        <v>-0.07199999999999999</v>
      </c>
      <c r="BQ68" s="5" t="n">
        <v>0.037</v>
      </c>
      <c r="BR68" s="5" t="n">
        <v>0</v>
      </c>
      <c r="BS68" s="5" t="n">
        <v>0.167</v>
      </c>
      <c r="BT68" s="5" t="n">
        <v>0</v>
      </c>
      <c r="BU68" s="5" t="n">
        <v>-0.07199999999999999</v>
      </c>
      <c r="BV68" s="5" t="n">
        <v>0.021</v>
      </c>
      <c r="BW68" s="5" t="n">
        <v>0</v>
      </c>
      <c r="BX68" s="5" t="n">
        <v>0.167</v>
      </c>
      <c r="BY68" s="5" t="n">
        <v>13.254</v>
      </c>
      <c r="BZ68" s="5" t="n">
        <v>0</v>
      </c>
      <c r="CA68" s="5" t="n">
        <v>13.254</v>
      </c>
      <c r="CB68" s="5" t="n">
        <v>0</v>
      </c>
      <c r="CC68" s="5" t="n">
        <v>87.07899999999999</v>
      </c>
      <c r="CD68" s="5" t="n">
        <v>7.95</v>
      </c>
      <c r="CE68" s="5" t="n">
        <v>-25.57</v>
      </c>
      <c r="CF68" s="5" t="n">
        <v>67.66</v>
      </c>
      <c r="CG68" s="5" t="n">
        <v>0</v>
      </c>
      <c r="CH68" s="5" t="n">
        <v>0</v>
      </c>
      <c r="CI68" s="5" t="n">
        <v>0</v>
      </c>
      <c r="CJ68" s="5" t="n">
        <v>0</v>
      </c>
      <c r="CK68" s="5" t="n">
        <v>0</v>
      </c>
      <c r="CL68" s="5" t="n">
        <v>0</v>
      </c>
      <c r="CM68" s="5" t="n">
        <v>0</v>
      </c>
      <c r="CN68" s="5" t="n">
        <v>0</v>
      </c>
      <c r="CO68" s="5" t="n">
        <v>0</v>
      </c>
      <c r="CP68" s="5" t="n">
        <v>0</v>
      </c>
      <c r="CQ68" s="5" t="n">
        <v>1.348</v>
      </c>
      <c r="CR68" s="5" t="n">
        <v>1</v>
      </c>
      <c r="CS68" s="5" t="n">
        <v>2.293</v>
      </c>
      <c r="CT68" s="5" t="n">
        <v>4.861</v>
      </c>
      <c r="CU68" s="5" t="n">
        <v>10.622</v>
      </c>
    </row>
    <row r="69">
      <c r="A69" s="5" t="inlineStr">
        <is>
          <t>BHR2024</t>
        </is>
      </c>
      <c r="B69" s="5" t="inlineStr">
        <is>
          <t>BHR</t>
        </is>
      </c>
      <c r="C69" s="5" t="inlineStr">
        <is>
          <t>BHR</t>
        </is>
      </c>
      <c r="D69" s="5" t="inlineStr">
        <is>
          <t>Bahrain</t>
        </is>
      </c>
      <c r="E69" s="5" t="n">
        <v>2024</v>
      </c>
      <c r="F69" s="5" t="n">
        <v>0.1</v>
      </c>
      <c r="G69" s="5" t="n">
        <v>5.575</v>
      </c>
      <c r="H69" s="5" t="n">
        <v>1.324</v>
      </c>
      <c r="I69" s="5" t="n">
        <v>0.213</v>
      </c>
      <c r="J69" s="5" t="n">
        <v>5.787</v>
      </c>
      <c r="K69" s="5" t="n">
        <v>0</v>
      </c>
      <c r="L69" s="5" t="n">
        <v>1</v>
      </c>
      <c r="M69" s="5" t="n">
        <v>7.124</v>
      </c>
      <c r="N69" s="5" t="n">
        <v>3.971</v>
      </c>
      <c r="O69" s="5" t="n">
        <v>0.158</v>
      </c>
      <c r="P69" s="5" t="n">
        <v>7.281</v>
      </c>
      <c r="Q69" s="5" t="n">
        <v>0</v>
      </c>
      <c r="R69" s="5" t="n">
        <v>1</v>
      </c>
      <c r="S69" s="5" t="n">
        <v>12.193</v>
      </c>
      <c r="T69" s="5" t="n">
        <v>7.942</v>
      </c>
      <c r="U69" s="5" t="n">
        <v>0.382</v>
      </c>
      <c r="V69" s="5" t="n">
        <v>13.646</v>
      </c>
      <c r="W69" s="5" t="n">
        <v>0.1</v>
      </c>
      <c r="X69" s="5" t="n">
        <v>1</v>
      </c>
      <c r="Y69" s="5" t="n">
        <v>3.022</v>
      </c>
      <c r="Z69" s="5" t="n">
        <v>0.274</v>
      </c>
      <c r="AA69" s="5" t="n">
        <v>1.198</v>
      </c>
      <c r="AB69" s="5" t="n">
        <v>4.22</v>
      </c>
      <c r="AC69" s="5" t="n">
        <v>0</v>
      </c>
      <c r="AD69" s="5" t="n">
        <v>1</v>
      </c>
      <c r="AE69" s="5" t="n">
        <v>3.684</v>
      </c>
      <c r="AF69" s="5" t="n">
        <v>0.601</v>
      </c>
      <c r="AG69" s="5" t="n">
        <v>0.536</v>
      </c>
      <c r="AH69" s="5" t="n">
        <v>4.22</v>
      </c>
      <c r="AI69" s="5" t="n">
        <v>0</v>
      </c>
      <c r="AJ69" s="5" t="n">
        <v>1</v>
      </c>
      <c r="AK69" s="5" t="n">
        <v>7.655</v>
      </c>
      <c r="AL69" s="5" t="n">
        <v>3.218</v>
      </c>
      <c r="AM69" s="5" t="n">
        <v>-4.297</v>
      </c>
      <c r="AN69" s="5" t="n">
        <v>3.694</v>
      </c>
      <c r="AO69" s="5" t="n">
        <v>0</v>
      </c>
      <c r="AP69" s="5" t="n">
        <v>0</v>
      </c>
      <c r="AQ69" s="5" t="n">
        <v>0.72</v>
      </c>
      <c r="AR69" s="5" t="n">
        <v>0.132</v>
      </c>
      <c r="AS69" s="5" t="n">
        <v>-0.3</v>
      </c>
      <c r="AT69" s="5" t="n">
        <v>0.42</v>
      </c>
      <c r="AU69" s="5" t="n">
        <v>0</v>
      </c>
      <c r="AV69" s="5" t="n">
        <v>0</v>
      </c>
      <c r="AW69" s="5" t="n">
        <v>0.734</v>
      </c>
      <c r="AX69" s="5" t="n">
        <v>0.132</v>
      </c>
      <c r="AY69" s="5" t="n">
        <v>-0.256</v>
      </c>
      <c r="AZ69" s="5" t="n">
        <v>0.478</v>
      </c>
      <c r="BA69" s="5" t="n">
        <v>0</v>
      </c>
      <c r="BB69" s="5" t="n">
        <v>0</v>
      </c>
      <c r="BC69" s="5" t="n">
        <v>0.51</v>
      </c>
      <c r="BD69" s="5" t="n">
        <v>0.132</v>
      </c>
      <c r="BE69" s="5" t="n">
        <v>-0.357</v>
      </c>
      <c r="BF69" s="5" t="n">
        <v>0.153</v>
      </c>
      <c r="BG69" s="5" t="n">
        <v>0</v>
      </c>
      <c r="BH69" s="5" t="n">
        <v>0</v>
      </c>
      <c r="BI69" s="5" t="n">
        <v>0.652</v>
      </c>
      <c r="BJ69" s="5" t="n">
        <v>0.132</v>
      </c>
      <c r="BK69" s="5" t="n">
        <v>-0.227</v>
      </c>
      <c r="BL69" s="5" t="n">
        <v>0.425</v>
      </c>
      <c r="BM69" s="5" t="n">
        <v>0</v>
      </c>
      <c r="BN69" s="5" t="n">
        <v>0</v>
      </c>
      <c r="BO69" s="5" t="n">
        <v>0</v>
      </c>
      <c r="BP69" s="5" t="n">
        <v>-0.074</v>
      </c>
      <c r="BQ69" s="5" t="n">
        <v>0.037</v>
      </c>
      <c r="BR69" s="5" t="n">
        <v>0</v>
      </c>
      <c r="BS69" s="5" t="n">
        <v>0.167</v>
      </c>
      <c r="BT69" s="5" t="n">
        <v>0</v>
      </c>
      <c r="BU69" s="5" t="n">
        <v>-0.074</v>
      </c>
      <c r="BV69" s="5" t="n">
        <v>0.021</v>
      </c>
      <c r="BW69" s="5" t="n">
        <v>0</v>
      </c>
      <c r="BX69" s="5" t="n">
        <v>0.167</v>
      </c>
      <c r="BY69" s="5" t="n">
        <v>13.646</v>
      </c>
      <c r="BZ69" s="5" t="n">
        <v>0</v>
      </c>
      <c r="CA69" s="5" t="n">
        <v>13.646</v>
      </c>
      <c r="CB69" s="5" t="n">
        <v>0</v>
      </c>
      <c r="CC69" s="5" t="n">
        <v>86.38500000000001</v>
      </c>
      <c r="CD69" s="5" t="n">
        <v>7.95</v>
      </c>
      <c r="CE69" s="5" t="n">
        <v>-24.877</v>
      </c>
      <c r="CF69" s="5" t="n">
        <v>67.66</v>
      </c>
      <c r="CG69" s="5" t="n">
        <v>0</v>
      </c>
      <c r="CH69" s="5" t="n">
        <v>0</v>
      </c>
      <c r="CI69" s="5" t="n">
        <v>0</v>
      </c>
      <c r="CJ69" s="5" t="n">
        <v>0</v>
      </c>
      <c r="CK69" s="5" t="n">
        <v>0</v>
      </c>
      <c r="CL69" s="5" t="n">
        <v>0</v>
      </c>
      <c r="CM69" s="5" t="n">
        <v>0</v>
      </c>
      <c r="CN69" s="5" t="n">
        <v>0</v>
      </c>
      <c r="CO69" s="5" t="n">
        <v>0</v>
      </c>
      <c r="CP69" s="5" t="n">
        <v>0</v>
      </c>
      <c r="CQ69" s="5" t="n">
        <v>1.387</v>
      </c>
      <c r="CR69" s="5" t="n">
        <v>1</v>
      </c>
      <c r="CS69" s="5" t="n">
        <v>2.361</v>
      </c>
      <c r="CT69" s="5" t="n">
        <v>4.251</v>
      </c>
      <c r="CU69" s="5" t="n">
        <v>9.167999999999999</v>
      </c>
    </row>
    <row r="70">
      <c r="A70" s="5" t="inlineStr">
        <is>
          <t>BGD2021</t>
        </is>
      </c>
      <c r="B70" s="5" t="inlineStr">
        <is>
          <t>BGD</t>
        </is>
      </c>
      <c r="C70" s="5" t="inlineStr">
        <is>
          <t>BGD</t>
        </is>
      </c>
      <c r="D70" s="5" t="inlineStr">
        <is>
          <t>Bangladesh</t>
        </is>
      </c>
      <c r="E70" s="5" t="n">
        <v>2021</v>
      </c>
      <c r="F70" s="5" t="n">
        <v>0.15</v>
      </c>
      <c r="G70" s="5" t="n">
        <v>4.388</v>
      </c>
      <c r="H70" s="5" t="n">
        <v>1.074</v>
      </c>
      <c r="I70" s="5" t="n">
        <v>0</v>
      </c>
      <c r="J70" s="5" t="n">
        <v>4.388</v>
      </c>
      <c r="K70" s="5" t="n">
        <v>0</v>
      </c>
      <c r="L70" s="5" t="n">
        <v>1</v>
      </c>
      <c r="M70" s="5" t="n">
        <v>7.355</v>
      </c>
      <c r="N70" s="5" t="n">
        <v>3.223</v>
      </c>
      <c r="O70" s="5" t="n">
        <v>0.199</v>
      </c>
      <c r="P70" s="5" t="n">
        <v>7.554</v>
      </c>
      <c r="Q70" s="5" t="n">
        <v>0</v>
      </c>
      <c r="R70" s="5" t="n">
        <v>1</v>
      </c>
      <c r="S70" s="5" t="n">
        <v>9.76</v>
      </c>
      <c r="T70" s="5" t="n">
        <v>6.446</v>
      </c>
      <c r="U70" s="5" t="n">
        <v>0</v>
      </c>
      <c r="V70" s="5" t="n">
        <v>11.223</v>
      </c>
      <c r="W70" s="5" t="n">
        <v>0.15</v>
      </c>
      <c r="X70" s="5" t="n">
        <v>1</v>
      </c>
      <c r="Y70" s="5" t="n">
        <v>4.113</v>
      </c>
      <c r="Z70" s="5" t="n">
        <v>0.278</v>
      </c>
      <c r="AA70" s="5" t="n">
        <v>-2.759</v>
      </c>
      <c r="AB70" s="5" t="n">
        <v>1.354</v>
      </c>
      <c r="AC70" s="5" t="n">
        <v>0</v>
      </c>
      <c r="AD70" s="5" t="n">
        <v>0</v>
      </c>
      <c r="AE70" s="5" t="n">
        <v>4.796</v>
      </c>
      <c r="AF70" s="5" t="n">
        <v>0.601</v>
      </c>
      <c r="AG70" s="5" t="n">
        <v>-1.54</v>
      </c>
      <c r="AH70" s="5" t="n">
        <v>3.256</v>
      </c>
      <c r="AI70" s="5" t="n">
        <v>0</v>
      </c>
      <c r="AJ70" s="5" t="n">
        <v>1</v>
      </c>
      <c r="AK70" s="5" t="n">
        <v>8.894</v>
      </c>
      <c r="AL70" s="5" t="n">
        <v>3.159</v>
      </c>
      <c r="AM70" s="5" t="n">
        <v>-5.56</v>
      </c>
      <c r="AN70" s="5" t="n">
        <v>3.834</v>
      </c>
      <c r="AO70" s="5" t="n">
        <v>0</v>
      </c>
      <c r="AP70" s="5" t="n">
        <v>0</v>
      </c>
      <c r="AQ70" s="5" t="n">
        <v>0.621</v>
      </c>
      <c r="AR70" s="5" t="n">
        <v>0.114</v>
      </c>
      <c r="AS70" s="5" t="n">
        <v>0.289</v>
      </c>
      <c r="AT70" s="5" t="n">
        <v>1.046</v>
      </c>
      <c r="AU70" s="5" t="n">
        <v>0.15</v>
      </c>
      <c r="AV70" s="5" t="n">
        <v>1</v>
      </c>
      <c r="AW70" s="5" t="n">
        <v>0.593</v>
      </c>
      <c r="AX70" s="5" t="n">
        <v>0.114</v>
      </c>
      <c r="AY70" s="5" t="n">
        <v>0.225</v>
      </c>
      <c r="AZ70" s="5" t="n">
        <v>0.9399999999999999</v>
      </c>
      <c r="BA70" s="5" t="n">
        <v>0.15</v>
      </c>
      <c r="BB70" s="5" t="n">
        <v>1</v>
      </c>
      <c r="BC70" s="5" t="n">
        <v>0.44</v>
      </c>
      <c r="BD70" s="5" t="n">
        <v>0.114</v>
      </c>
      <c r="BE70" s="5" t="n">
        <v>-0.138</v>
      </c>
      <c r="BF70" s="5" t="n">
        <v>0.323</v>
      </c>
      <c r="BG70" s="5" t="n">
        <v>0</v>
      </c>
      <c r="BH70" s="5" t="n">
        <v>0</v>
      </c>
      <c r="BI70" s="5" t="n">
        <v>0.5600000000000001</v>
      </c>
      <c r="BJ70" s="5" t="n">
        <v>0.114</v>
      </c>
      <c r="BK70" s="5" t="n">
        <v>0.243</v>
      </c>
      <c r="BL70" s="5" t="n">
        <v>0.9399999999999999</v>
      </c>
      <c r="BM70" s="5" t="n">
        <v>0.17</v>
      </c>
      <c r="BN70" s="5" t="n">
        <v>1</v>
      </c>
      <c r="BO70" s="5" t="n">
        <v>0</v>
      </c>
      <c r="BP70" s="5" t="n">
        <v>-0.032</v>
      </c>
      <c r="BQ70" s="5" t="n">
        <v>0.099</v>
      </c>
      <c r="BR70" s="5" t="n">
        <v>0</v>
      </c>
      <c r="BS70" s="5" t="n">
        <v>0.833</v>
      </c>
      <c r="BT70" s="5" t="n">
        <v>0</v>
      </c>
      <c r="BU70" s="5" t="n">
        <v>-0.032</v>
      </c>
      <c r="BV70" s="5" t="n">
        <v>0.073</v>
      </c>
      <c r="BW70" s="5" t="n">
        <v>0</v>
      </c>
      <c r="BX70" s="5" t="n">
        <v>0.833</v>
      </c>
      <c r="BY70" s="5" t="n">
        <v>11.787</v>
      </c>
      <c r="BZ70" s="5" t="n">
        <v>0</v>
      </c>
      <c r="CA70" s="5" t="n">
        <v>11.787</v>
      </c>
      <c r="CB70" s="5" t="n">
        <v>0</v>
      </c>
      <c r="CC70" s="5" t="n">
        <v>81.69499999999999</v>
      </c>
      <c r="CD70" s="5" t="n">
        <v>7.95</v>
      </c>
      <c r="CE70" s="5" t="n">
        <v>10.145</v>
      </c>
      <c r="CF70" s="5" t="n">
        <v>107.453</v>
      </c>
      <c r="CG70" s="5" t="n">
        <v>0.17</v>
      </c>
      <c r="CH70" s="5" t="n">
        <v>1</v>
      </c>
      <c r="CI70" s="5" t="n">
        <v>0</v>
      </c>
      <c r="CJ70" s="5" t="n">
        <v>0</v>
      </c>
      <c r="CK70" s="5" t="n">
        <v>0</v>
      </c>
      <c r="CL70" s="5" t="n">
        <v>0</v>
      </c>
      <c r="CM70" s="5" t="n">
        <v>1.051</v>
      </c>
      <c r="CN70" s="5" t="n">
        <v>0</v>
      </c>
      <c r="CO70" s="5" t="n">
        <v>0</v>
      </c>
      <c r="CP70" s="5" t="n">
        <v>0.121</v>
      </c>
      <c r="CQ70" s="5" t="n">
        <v>1.198</v>
      </c>
      <c r="CR70" s="5" t="n">
        <v>0.805</v>
      </c>
      <c r="CS70" s="5" t="n">
        <v>1.314</v>
      </c>
      <c r="CT70" s="5" t="n">
        <v>3.604</v>
      </c>
      <c r="CU70" s="5" t="n">
        <v>16.843</v>
      </c>
    </row>
    <row r="71">
      <c r="A71" s="5" t="inlineStr">
        <is>
          <t>BGD2022</t>
        </is>
      </c>
      <c r="B71" s="5" t="inlineStr">
        <is>
          <t>BGD</t>
        </is>
      </c>
      <c r="C71" s="5" t="inlineStr">
        <is>
          <t>BGD</t>
        </is>
      </c>
      <c r="D71" s="5" t="inlineStr">
        <is>
          <t>Bangladesh</t>
        </is>
      </c>
      <c r="E71" s="5" t="n">
        <v>2022</v>
      </c>
      <c r="F71" s="5" t="n">
        <v>0.15</v>
      </c>
      <c r="G71" s="5" t="n">
        <v>8.175000000000001</v>
      </c>
      <c r="H71" s="5" t="n">
        <v>1.18</v>
      </c>
      <c r="I71" s="5" t="n">
        <v>0</v>
      </c>
      <c r="J71" s="5" t="n">
        <v>8.175000000000001</v>
      </c>
      <c r="K71" s="5" t="n">
        <v>0</v>
      </c>
      <c r="L71" s="5" t="n">
        <v>1</v>
      </c>
      <c r="M71" s="5" t="n">
        <v>9.19</v>
      </c>
      <c r="N71" s="5" t="n">
        <v>3.539</v>
      </c>
      <c r="O71" s="5" t="n">
        <v>0.277</v>
      </c>
      <c r="P71" s="5" t="n">
        <v>9.467000000000001</v>
      </c>
      <c r="Q71" s="5" t="n">
        <v>0</v>
      </c>
      <c r="R71" s="5" t="n">
        <v>1</v>
      </c>
      <c r="S71" s="5" t="n">
        <v>14.073</v>
      </c>
      <c r="T71" s="5" t="n">
        <v>7.078</v>
      </c>
      <c r="U71" s="5" t="n">
        <v>0.156</v>
      </c>
      <c r="V71" s="5" t="n">
        <v>16.184</v>
      </c>
      <c r="W71" s="5" t="n">
        <v>0.15</v>
      </c>
      <c r="X71" s="5" t="n">
        <v>1</v>
      </c>
      <c r="Y71" s="5" t="n">
        <v>6.64</v>
      </c>
      <c r="Z71" s="5" t="n">
        <v>0.448</v>
      </c>
      <c r="AA71" s="5" t="n">
        <v>-5.224</v>
      </c>
      <c r="AB71" s="5" t="n">
        <v>1.417</v>
      </c>
      <c r="AC71" s="5" t="n">
        <v>0</v>
      </c>
      <c r="AD71" s="5" t="n">
        <v>0</v>
      </c>
      <c r="AE71" s="5" t="n">
        <v>7.395</v>
      </c>
      <c r="AF71" s="5" t="n">
        <v>0.927</v>
      </c>
      <c r="AG71" s="5" t="n">
        <v>-4.07</v>
      </c>
      <c r="AH71" s="5" t="n">
        <v>3.325</v>
      </c>
      <c r="AI71" s="5" t="n">
        <v>0</v>
      </c>
      <c r="AJ71" s="5" t="n">
        <v>1</v>
      </c>
      <c r="AK71" s="5" t="n">
        <v>11.922</v>
      </c>
      <c r="AL71" s="5" t="n">
        <v>4.235</v>
      </c>
      <c r="AM71" s="5" t="n">
        <v>-7.505</v>
      </c>
      <c r="AN71" s="5" t="n">
        <v>5.08</v>
      </c>
      <c r="AO71" s="5" t="n">
        <v>0</v>
      </c>
      <c r="AP71" s="5" t="n">
        <v>0</v>
      </c>
      <c r="AQ71" s="5" t="n">
        <v>0.847</v>
      </c>
      <c r="AR71" s="5" t="n">
        <v>0.123</v>
      </c>
      <c r="AS71" s="5" t="n">
        <v>0.159</v>
      </c>
      <c r="AT71" s="5" t="n">
        <v>1.157</v>
      </c>
      <c r="AU71" s="5" t="n">
        <v>0.15</v>
      </c>
      <c r="AV71" s="5" t="n">
        <v>1</v>
      </c>
      <c r="AW71" s="5" t="n">
        <v>0.947</v>
      </c>
      <c r="AX71" s="5" t="n">
        <v>0.123</v>
      </c>
      <c r="AY71" s="5" t="n">
        <v>-0.081</v>
      </c>
      <c r="AZ71" s="5" t="n">
        <v>0.996</v>
      </c>
      <c r="BA71" s="5" t="n">
        <v>0.15</v>
      </c>
      <c r="BB71" s="5" t="n">
        <v>1</v>
      </c>
      <c r="BC71" s="5" t="n">
        <v>0.589</v>
      </c>
      <c r="BD71" s="5" t="n">
        <v>0.123</v>
      </c>
      <c r="BE71" s="5" t="n">
        <v>-0.272</v>
      </c>
      <c r="BF71" s="5" t="n">
        <v>0.339</v>
      </c>
      <c r="BG71" s="5" t="n">
        <v>0</v>
      </c>
      <c r="BH71" s="5" t="n">
        <v>0</v>
      </c>
      <c r="BI71" s="5" t="n">
        <v>0.6889999999999999</v>
      </c>
      <c r="BJ71" s="5" t="n">
        <v>0.123</v>
      </c>
      <c r="BK71" s="5" t="n">
        <v>0.191</v>
      </c>
      <c r="BL71" s="5" t="n">
        <v>1.03</v>
      </c>
      <c r="BM71" s="5" t="n">
        <v>0.17</v>
      </c>
      <c r="BN71" s="5" t="n">
        <v>1</v>
      </c>
      <c r="BO71" s="5" t="n">
        <v>0</v>
      </c>
      <c r="BP71" s="5" t="n">
        <v>-0.032</v>
      </c>
      <c r="BQ71" s="5" t="n">
        <v>0.09</v>
      </c>
      <c r="BR71" s="5" t="n">
        <v>0</v>
      </c>
      <c r="BS71" s="5" t="n">
        <v>0.833</v>
      </c>
      <c r="BT71" s="5" t="n">
        <v>0</v>
      </c>
      <c r="BU71" s="5" t="n">
        <v>-0.032</v>
      </c>
      <c r="BV71" s="5" t="n">
        <v>0.066</v>
      </c>
      <c r="BW71" s="5" t="n">
        <v>0</v>
      </c>
      <c r="BX71" s="5" t="n">
        <v>0.833</v>
      </c>
      <c r="BY71" s="5" t="n">
        <v>12.729</v>
      </c>
      <c r="BZ71" s="5" t="n">
        <v>0</v>
      </c>
      <c r="CA71" s="5" t="n">
        <v>12.729</v>
      </c>
      <c r="CB71" s="5" t="n">
        <v>0</v>
      </c>
      <c r="CC71" s="5" t="n">
        <v>102.477</v>
      </c>
      <c r="CD71" s="5" t="n">
        <v>7.95</v>
      </c>
      <c r="CE71" s="5" t="n">
        <v>5.486</v>
      </c>
      <c r="CF71" s="5" t="n">
        <v>126.317</v>
      </c>
      <c r="CG71" s="5" t="n">
        <v>0.17</v>
      </c>
      <c r="CH71" s="5" t="n">
        <v>1</v>
      </c>
      <c r="CI71" s="5" t="n">
        <v>0</v>
      </c>
      <c r="CJ71" s="5" t="n">
        <v>0</v>
      </c>
      <c r="CK71" s="5" t="n">
        <v>0</v>
      </c>
      <c r="CL71" s="5" t="n">
        <v>0</v>
      </c>
      <c r="CM71" s="5" t="n">
        <v>1.395</v>
      </c>
      <c r="CN71" s="5" t="n">
        <v>0</v>
      </c>
      <c r="CO71" s="5" t="n">
        <v>0</v>
      </c>
      <c r="CP71" s="5" t="n">
        <v>0.089</v>
      </c>
      <c r="CQ71" s="5" t="n">
        <v>1.294</v>
      </c>
      <c r="CR71" s="5" t="n">
        <v>0.778</v>
      </c>
      <c r="CS71" s="5" t="n">
        <v>1.419</v>
      </c>
      <c r="CT71" s="5" t="n">
        <v>7.554</v>
      </c>
      <c r="CU71" s="5" t="n">
        <v>30.149</v>
      </c>
    </row>
    <row r="72">
      <c r="A72" s="5" t="inlineStr">
        <is>
          <t>BGD2023</t>
        </is>
      </c>
      <c r="B72" s="5" t="inlineStr">
        <is>
          <t>BGD</t>
        </is>
      </c>
      <c r="C72" s="5" t="inlineStr">
        <is>
          <t>BGD</t>
        </is>
      </c>
      <c r="D72" s="5" t="inlineStr">
        <is>
          <t>Bangladesh</t>
        </is>
      </c>
      <c r="E72" s="5" t="n">
        <v>2023</v>
      </c>
      <c r="F72" s="5" t="n">
        <v>0.15</v>
      </c>
      <c r="G72" s="5" t="n">
        <v>5.326</v>
      </c>
      <c r="H72" s="5" t="n">
        <v>1.21</v>
      </c>
      <c r="I72" s="5" t="n">
        <v>0</v>
      </c>
      <c r="J72" s="5" t="n">
        <v>5.326</v>
      </c>
      <c r="K72" s="5" t="n">
        <v>0</v>
      </c>
      <c r="L72" s="5" t="n">
        <v>1</v>
      </c>
      <c r="M72" s="5" t="n">
        <v>7.344</v>
      </c>
      <c r="N72" s="5" t="n">
        <v>3.63</v>
      </c>
      <c r="O72" s="5" t="n">
        <v>0.178</v>
      </c>
      <c r="P72" s="5" t="n">
        <v>7.522</v>
      </c>
      <c r="Q72" s="5" t="n">
        <v>0</v>
      </c>
      <c r="R72" s="5" t="n">
        <v>1</v>
      </c>
      <c r="S72" s="5" t="n">
        <v>11.377</v>
      </c>
      <c r="T72" s="5" t="n">
        <v>7.261</v>
      </c>
      <c r="U72" s="5" t="n">
        <v>0.189</v>
      </c>
      <c r="V72" s="5" t="n">
        <v>13.083</v>
      </c>
      <c r="W72" s="5" t="n">
        <v>0.15</v>
      </c>
      <c r="X72" s="5" t="n">
        <v>1</v>
      </c>
      <c r="Y72" s="5" t="n">
        <v>4.267</v>
      </c>
      <c r="Z72" s="5" t="n">
        <v>0.288</v>
      </c>
      <c r="AA72" s="5" t="n">
        <v>-0.857</v>
      </c>
      <c r="AB72" s="5" t="n">
        <v>3.41</v>
      </c>
      <c r="AC72" s="5" t="n">
        <v>0</v>
      </c>
      <c r="AD72" s="5" t="n">
        <v>0</v>
      </c>
      <c r="AE72" s="5" t="n">
        <v>5.076</v>
      </c>
      <c r="AF72" s="5" t="n">
        <v>0.636</v>
      </c>
      <c r="AG72" s="5" t="n">
        <v>2.23</v>
      </c>
      <c r="AH72" s="5" t="n">
        <v>7.307</v>
      </c>
      <c r="AI72" s="5" t="n">
        <v>0</v>
      </c>
      <c r="AJ72" s="5" t="n">
        <v>1</v>
      </c>
      <c r="AK72" s="5" t="n">
        <v>9.933</v>
      </c>
      <c r="AL72" s="5" t="n">
        <v>3.528</v>
      </c>
      <c r="AM72" s="5" t="n">
        <v>-6.121</v>
      </c>
      <c r="AN72" s="5" t="n">
        <v>4.384</v>
      </c>
      <c r="AO72" s="5" t="n">
        <v>0</v>
      </c>
      <c r="AP72" s="5" t="n">
        <v>0</v>
      </c>
      <c r="AQ72" s="5" t="n">
        <v>0.749</v>
      </c>
      <c r="AR72" s="5" t="n">
        <v>0.129</v>
      </c>
      <c r="AS72" s="5" t="n">
        <v>0.302</v>
      </c>
      <c r="AT72" s="5" t="n">
        <v>1.209</v>
      </c>
      <c r="AU72" s="5" t="n">
        <v>0.15</v>
      </c>
      <c r="AV72" s="5" t="n">
        <v>1</v>
      </c>
      <c r="AW72" s="5" t="n">
        <v>0.783</v>
      </c>
      <c r="AX72" s="5" t="n">
        <v>0.129</v>
      </c>
      <c r="AY72" s="5" t="n">
        <v>0.185</v>
      </c>
      <c r="AZ72" s="5" t="n">
        <v>1.113</v>
      </c>
      <c r="BA72" s="5" t="n">
        <v>0.15</v>
      </c>
      <c r="BB72" s="5" t="n">
        <v>1</v>
      </c>
      <c r="BC72" s="5" t="n">
        <v>0.527</v>
      </c>
      <c r="BD72" s="5" t="n">
        <v>0.129</v>
      </c>
      <c r="BE72" s="5" t="n">
        <v>-0.268</v>
      </c>
      <c r="BF72" s="5" t="n">
        <v>0.277</v>
      </c>
      <c r="BG72" s="5" t="n">
        <v>0</v>
      </c>
      <c r="BH72" s="5" t="n">
        <v>0</v>
      </c>
      <c r="BI72" s="5" t="n">
        <v>0.64</v>
      </c>
      <c r="BJ72" s="5" t="n">
        <v>0.129</v>
      </c>
      <c r="BK72" s="5" t="n">
        <v>0.216</v>
      </c>
      <c r="BL72" s="5" t="n">
        <v>1.002</v>
      </c>
      <c r="BM72" s="5" t="n">
        <v>0.17</v>
      </c>
      <c r="BN72" s="5" t="n">
        <v>1</v>
      </c>
      <c r="BO72" s="5" t="n">
        <v>0</v>
      </c>
      <c r="BP72" s="5" t="n">
        <v>-0.032</v>
      </c>
      <c r="BQ72" s="5" t="n">
        <v>0.08799999999999999</v>
      </c>
      <c r="BR72" s="5" t="n">
        <v>0</v>
      </c>
      <c r="BS72" s="5" t="n">
        <v>0.833</v>
      </c>
      <c r="BT72" s="5" t="n">
        <v>0</v>
      </c>
      <c r="BU72" s="5" t="n">
        <v>-0.032</v>
      </c>
      <c r="BV72" s="5" t="n">
        <v>0.063</v>
      </c>
      <c r="BW72" s="5" t="n">
        <v>0</v>
      </c>
      <c r="BX72" s="5" t="n">
        <v>0.833</v>
      </c>
      <c r="BY72" s="5" t="n">
        <v>13.254</v>
      </c>
      <c r="BZ72" s="5" t="n">
        <v>0</v>
      </c>
      <c r="CA72" s="5" t="n">
        <v>13.254</v>
      </c>
      <c r="CB72" s="5" t="n">
        <v>0</v>
      </c>
      <c r="CC72" s="5" t="n">
        <v>87.07899999999999</v>
      </c>
      <c r="CD72" s="5" t="n">
        <v>7.95</v>
      </c>
      <c r="CE72" s="5" t="n">
        <v>14.039</v>
      </c>
      <c r="CF72" s="5" t="n">
        <v>118.308</v>
      </c>
      <c r="CG72" s="5" t="n">
        <v>0.17</v>
      </c>
      <c r="CH72" s="5" t="n">
        <v>1</v>
      </c>
      <c r="CI72" s="5" t="n">
        <v>0</v>
      </c>
      <c r="CJ72" s="5" t="n">
        <v>0</v>
      </c>
      <c r="CK72" s="5" t="n">
        <v>0</v>
      </c>
      <c r="CL72" s="5" t="n">
        <v>0</v>
      </c>
      <c r="CM72" s="5" t="n">
        <v>2.776</v>
      </c>
      <c r="CN72" s="5" t="n">
        <v>0</v>
      </c>
      <c r="CO72" s="5" t="n">
        <v>0</v>
      </c>
      <c r="CP72" s="5" t="n">
        <v>0.118</v>
      </c>
      <c r="CQ72" s="5" t="n">
        <v>1.348</v>
      </c>
      <c r="CR72" s="5" t="n">
        <v>0.741</v>
      </c>
      <c r="CS72" s="5" t="n">
        <v>1.477</v>
      </c>
      <c r="CT72" s="5" t="n">
        <v>4.484</v>
      </c>
      <c r="CU72" s="5" t="n">
        <v>12.392</v>
      </c>
    </row>
    <row r="73">
      <c r="A73" s="5" t="inlineStr">
        <is>
          <t>BGD2024</t>
        </is>
      </c>
      <c r="B73" s="5" t="inlineStr">
        <is>
          <t>BGD</t>
        </is>
      </c>
      <c r="C73" s="5" t="inlineStr">
        <is>
          <t>BGD</t>
        </is>
      </c>
      <c r="D73" s="5" t="inlineStr">
        <is>
          <t>Bangladesh</t>
        </is>
      </c>
      <c r="E73" s="5" t="n">
        <v>2024</v>
      </c>
      <c r="F73" s="5" t="n">
        <v>0.15</v>
      </c>
      <c r="G73" s="5" t="n">
        <v>4.506</v>
      </c>
      <c r="H73" s="5" t="n">
        <v>1.246</v>
      </c>
      <c r="I73" s="5" t="n">
        <v>0</v>
      </c>
      <c r="J73" s="5" t="n">
        <v>4.506</v>
      </c>
      <c r="K73" s="5" t="n">
        <v>0</v>
      </c>
      <c r="L73" s="5" t="n">
        <v>1</v>
      </c>
      <c r="M73" s="5" t="n">
        <v>6.683</v>
      </c>
      <c r="N73" s="5" t="n">
        <v>3.738</v>
      </c>
      <c r="O73" s="5" t="n">
        <v>0.139</v>
      </c>
      <c r="P73" s="5" t="n">
        <v>6.822</v>
      </c>
      <c r="Q73" s="5" t="n">
        <v>0</v>
      </c>
      <c r="R73" s="5" t="n">
        <v>1</v>
      </c>
      <c r="S73" s="5" t="n">
        <v>10.735</v>
      </c>
      <c r="T73" s="5" t="n">
        <v>7.475</v>
      </c>
      <c r="U73" s="5" t="n">
        <v>0.219</v>
      </c>
      <c r="V73" s="5" t="n">
        <v>12.345</v>
      </c>
      <c r="W73" s="5" t="n">
        <v>0.15</v>
      </c>
      <c r="X73" s="5" t="n">
        <v>1</v>
      </c>
      <c r="Y73" s="5" t="n">
        <v>4.036</v>
      </c>
      <c r="Z73" s="5" t="n">
        <v>0.272</v>
      </c>
      <c r="AA73" s="5" t="n">
        <v>-0.5649999999999999</v>
      </c>
      <c r="AB73" s="5" t="n">
        <v>3.472</v>
      </c>
      <c r="AC73" s="5" t="n">
        <v>0</v>
      </c>
      <c r="AD73" s="5" t="n">
        <v>0</v>
      </c>
      <c r="AE73" s="5" t="n">
        <v>4.869</v>
      </c>
      <c r="AF73" s="5" t="n">
        <v>0.61</v>
      </c>
      <c r="AG73" s="5" t="n">
        <v>1.85</v>
      </c>
      <c r="AH73" s="5" t="n">
        <v>6.719</v>
      </c>
      <c r="AI73" s="5" t="n">
        <v>0</v>
      </c>
      <c r="AJ73" s="5" t="n">
        <v>1</v>
      </c>
      <c r="AK73" s="5" t="n">
        <v>9.869</v>
      </c>
      <c r="AL73" s="5" t="n">
        <v>3.506</v>
      </c>
      <c r="AM73" s="5" t="n">
        <v>-6.364</v>
      </c>
      <c r="AN73" s="5" t="n">
        <v>4.031</v>
      </c>
      <c r="AO73" s="5" t="n">
        <v>0</v>
      </c>
      <c r="AP73" s="5" t="n">
        <v>0</v>
      </c>
      <c r="AQ73" s="5" t="n">
        <v>0.72</v>
      </c>
      <c r="AR73" s="5" t="n">
        <v>0.132</v>
      </c>
      <c r="AS73" s="5" t="n">
        <v>0.456</v>
      </c>
      <c r="AT73" s="5" t="n">
        <v>1.376</v>
      </c>
      <c r="AU73" s="5" t="n">
        <v>0.17</v>
      </c>
      <c r="AV73" s="5" t="n">
        <v>1</v>
      </c>
      <c r="AW73" s="5" t="n">
        <v>0.734</v>
      </c>
      <c r="AX73" s="5" t="n">
        <v>0.132</v>
      </c>
      <c r="AY73" s="5" t="n">
        <v>0.138</v>
      </c>
      <c r="AZ73" s="5" t="n">
        <v>1.019</v>
      </c>
      <c r="BA73" s="5" t="n">
        <v>0.17</v>
      </c>
      <c r="BB73" s="5" t="n">
        <v>1</v>
      </c>
      <c r="BC73" s="5" t="n">
        <v>0.51</v>
      </c>
      <c r="BD73" s="5" t="n">
        <v>0.132</v>
      </c>
      <c r="BE73" s="5" t="n">
        <v>-0.257</v>
      </c>
      <c r="BF73" s="5" t="n">
        <v>0.296</v>
      </c>
      <c r="BG73" s="5" t="n">
        <v>0</v>
      </c>
      <c r="BH73" s="5" t="n">
        <v>0</v>
      </c>
      <c r="BI73" s="5" t="n">
        <v>0.652</v>
      </c>
      <c r="BJ73" s="5" t="n">
        <v>0.132</v>
      </c>
      <c r="BK73" s="5" t="n">
        <v>0.1</v>
      </c>
      <c r="BL73" s="5" t="n">
        <v>0.88</v>
      </c>
      <c r="BM73" s="5" t="n">
        <v>0.17</v>
      </c>
      <c r="BN73" s="5" t="n">
        <v>1</v>
      </c>
      <c r="BO73" s="5" t="n">
        <v>0</v>
      </c>
      <c r="BP73" s="5" t="n">
        <v>-0.033</v>
      </c>
      <c r="BQ73" s="5" t="n">
        <v>0.097</v>
      </c>
      <c r="BR73" s="5" t="n">
        <v>0</v>
      </c>
      <c r="BS73" s="5" t="n">
        <v>0.833</v>
      </c>
      <c r="BT73" s="5" t="n">
        <v>0</v>
      </c>
      <c r="BU73" s="5" t="n">
        <v>-0.033</v>
      </c>
      <c r="BV73" s="5" t="n">
        <v>0.068</v>
      </c>
      <c r="BW73" s="5" t="n">
        <v>0</v>
      </c>
      <c r="BX73" s="5" t="n">
        <v>0.833</v>
      </c>
      <c r="BY73" s="5" t="n">
        <v>13.646</v>
      </c>
      <c r="BZ73" s="5" t="n">
        <v>0</v>
      </c>
      <c r="CA73" s="5" t="n">
        <v>13.646</v>
      </c>
      <c r="CB73" s="5" t="n">
        <v>0</v>
      </c>
      <c r="CC73" s="5" t="n">
        <v>86.38500000000001</v>
      </c>
      <c r="CD73" s="5" t="n">
        <v>7.95</v>
      </c>
      <c r="CE73" s="5" t="n">
        <v>8.976000000000001</v>
      </c>
      <c r="CF73" s="5" t="n">
        <v>111.573</v>
      </c>
      <c r="CG73" s="5" t="n">
        <v>0.17</v>
      </c>
      <c r="CH73" s="5" t="n">
        <v>1</v>
      </c>
      <c r="CI73" s="5" t="n">
        <v>0</v>
      </c>
      <c r="CJ73" s="5" t="n">
        <v>0</v>
      </c>
      <c r="CK73" s="5" t="n">
        <v>0</v>
      </c>
      <c r="CL73" s="5" t="n">
        <v>0</v>
      </c>
      <c r="CM73" s="5" t="n">
        <v>2.855</v>
      </c>
      <c r="CN73" s="5" t="n">
        <v>0</v>
      </c>
      <c r="CO73" s="5" t="n">
        <v>0</v>
      </c>
      <c r="CP73" s="5" t="n">
        <v>0.118</v>
      </c>
      <c r="CQ73" s="5" t="n">
        <v>1.387</v>
      </c>
      <c r="CR73" s="5" t="n">
        <v>0.741</v>
      </c>
      <c r="CS73" s="5" t="n">
        <v>1.521</v>
      </c>
      <c r="CT73" s="5" t="n">
        <v>3.509</v>
      </c>
      <c r="CU73" s="5" t="n">
        <v>10.792</v>
      </c>
    </row>
    <row r="74">
      <c r="A74" s="5" t="inlineStr">
        <is>
          <t>BRB2021</t>
        </is>
      </c>
      <c r="B74" s="5" t="inlineStr">
        <is>
          <t>BRB</t>
        </is>
      </c>
      <c r="C74" s="5" t="inlineStr">
        <is>
          <t>BRB</t>
        </is>
      </c>
      <c r="D74" s="5" t="inlineStr">
        <is>
          <t>Barbados</t>
        </is>
      </c>
      <c r="E74" s="5" t="n">
        <v>2021</v>
      </c>
      <c r="F74" s="5" t="n">
        <v>0.175</v>
      </c>
      <c r="G74" s="5" t="n">
        <v>5.897</v>
      </c>
      <c r="H74" s="5" t="n">
        <v>1.143</v>
      </c>
      <c r="I74" s="5" t="n">
        <v>0</v>
      </c>
      <c r="J74" s="5" t="n">
        <v>5.897</v>
      </c>
      <c r="K74" s="5" t="n">
        <v>0</v>
      </c>
      <c r="L74" s="5" t="n">
        <v>1</v>
      </c>
      <c r="M74" s="5" t="n">
        <v>7.964</v>
      </c>
      <c r="N74" s="5" t="n">
        <v>3.43</v>
      </c>
      <c r="O74" s="5" t="n">
        <v>0</v>
      </c>
      <c r="P74" s="5" t="n">
        <v>7.964</v>
      </c>
      <c r="Q74" s="5" t="n">
        <v>0</v>
      </c>
      <c r="R74" s="5" t="n">
        <v>1</v>
      </c>
      <c r="S74" s="5" t="n">
        <v>11.613</v>
      </c>
      <c r="T74" s="5" t="n">
        <v>6.86</v>
      </c>
      <c r="U74" s="5" t="n">
        <v>0</v>
      </c>
      <c r="V74" s="5" t="n">
        <v>13.646</v>
      </c>
      <c r="W74" s="5" t="n">
        <v>0.175</v>
      </c>
      <c r="X74" s="5" t="n">
        <v>1</v>
      </c>
      <c r="Y74" s="5" t="n">
        <v>9.228</v>
      </c>
      <c r="Z74" s="5" t="n">
        <v>1.241</v>
      </c>
      <c r="AA74" s="5" t="n">
        <v>12.499</v>
      </c>
      <c r="AB74" s="5" t="n">
        <v>21.728</v>
      </c>
      <c r="AC74" s="5" t="n">
        <v>0</v>
      </c>
      <c r="AD74" s="5" t="n">
        <v>1</v>
      </c>
      <c r="AE74" s="5" t="n">
        <v>10.372</v>
      </c>
      <c r="AF74" s="5" t="n">
        <v>2.429</v>
      </c>
      <c r="AG74" s="5" t="n">
        <v>11.356</v>
      </c>
      <c r="AH74" s="5" t="n">
        <v>21.728</v>
      </c>
      <c r="AI74" s="5" t="n">
        <v>0</v>
      </c>
      <c r="AJ74" s="5" t="n">
        <v>1</v>
      </c>
      <c r="AK74" s="5" t="n">
        <v>17.232</v>
      </c>
      <c r="AL74" s="5" t="n">
        <v>9.259</v>
      </c>
      <c r="AM74" s="5" t="n">
        <v>3.566</v>
      </c>
      <c r="AN74" s="5" t="n">
        <v>24.437</v>
      </c>
      <c r="AO74" s="5" t="n">
        <v>0.175</v>
      </c>
      <c r="AP74" s="5" t="n">
        <v>1</v>
      </c>
      <c r="AQ74" s="5" t="n">
        <v>0.649</v>
      </c>
      <c r="AR74" s="5" t="n">
        <v>0.114</v>
      </c>
      <c r="AS74" s="5" t="n">
        <v>0.9360000000000001</v>
      </c>
      <c r="AT74" s="5" t="n">
        <v>1.863</v>
      </c>
      <c r="AU74" s="5" t="n">
        <v>0.175</v>
      </c>
      <c r="AV74" s="5" t="n">
        <v>1</v>
      </c>
      <c r="AW74" s="5" t="n">
        <v>0.577</v>
      </c>
      <c r="AX74" s="5" t="n">
        <v>0.114</v>
      </c>
      <c r="AY74" s="5" t="n">
        <v>0.6909999999999999</v>
      </c>
      <c r="AZ74" s="5" t="n">
        <v>1.49</v>
      </c>
      <c r="BA74" s="5" t="n">
        <v>0.175</v>
      </c>
      <c r="BB74" s="5" t="n">
        <v>1</v>
      </c>
      <c r="BC74" s="5" t="n">
        <v>0.458</v>
      </c>
      <c r="BD74" s="5" t="n">
        <v>0.114</v>
      </c>
      <c r="BE74" s="5" t="n">
        <v>0.291</v>
      </c>
      <c r="BF74" s="5" t="n">
        <v>0.88</v>
      </c>
      <c r="BG74" s="5" t="n">
        <v>0.175</v>
      </c>
      <c r="BH74" s="5" t="n">
        <v>1</v>
      </c>
      <c r="BI74" s="5" t="n">
        <v>0.491</v>
      </c>
      <c r="BJ74" s="5" t="n">
        <v>0.114</v>
      </c>
      <c r="BK74" s="5" t="n">
        <v>0.148</v>
      </c>
      <c r="BL74" s="5" t="n">
        <v>0.639</v>
      </c>
      <c r="BM74" s="5" t="n">
        <v>0</v>
      </c>
      <c r="BN74" s="5" t="n">
        <v>1</v>
      </c>
      <c r="BO74" s="5" t="n">
        <v>0</v>
      </c>
      <c r="BP74" s="5" t="n">
        <v>0</v>
      </c>
      <c r="BQ74" s="5" t="n">
        <v>0.261</v>
      </c>
      <c r="BR74" s="5" t="n">
        <v>0</v>
      </c>
      <c r="BS74" s="5" t="n">
        <v>1</v>
      </c>
      <c r="BT74" s="5" t="n">
        <v>0</v>
      </c>
      <c r="BU74" s="5" t="n">
        <v>0</v>
      </c>
      <c r="BV74" s="5" t="n">
        <v>0.279</v>
      </c>
      <c r="BW74" s="5" t="n">
        <v>0</v>
      </c>
      <c r="BX74" s="5" t="n">
        <v>1</v>
      </c>
      <c r="BY74" s="5" t="n">
        <v>11.787</v>
      </c>
      <c r="BZ74" s="5" t="n">
        <v>0</v>
      </c>
      <c r="CA74" s="5" t="n">
        <v>11.787</v>
      </c>
      <c r="CB74" s="5" t="n">
        <v>0</v>
      </c>
      <c r="CC74" s="5" t="n">
        <v>78.125</v>
      </c>
      <c r="CD74" s="5" t="n">
        <v>7.95</v>
      </c>
      <c r="CE74" s="5" t="n">
        <v>31.732</v>
      </c>
      <c r="CF74" s="5" t="n">
        <v>129.081</v>
      </c>
      <c r="CG74" s="5" t="n">
        <v>0.175</v>
      </c>
      <c r="CH74" s="5" t="n">
        <v>1</v>
      </c>
      <c r="CI74" s="5" t="n">
        <v>0</v>
      </c>
      <c r="CJ74" s="5" t="n">
        <v>0</v>
      </c>
      <c r="CK74" s="5" t="n">
        <v>0</v>
      </c>
      <c r="CL74" s="5" t="n">
        <v>0</v>
      </c>
      <c r="CM74" s="5" t="n">
        <v>0</v>
      </c>
      <c r="CN74" s="5" t="n">
        <v>0</v>
      </c>
      <c r="CO74" s="5" t="n">
        <v>0</v>
      </c>
      <c r="CP74" s="5" t="n">
        <v>0</v>
      </c>
      <c r="CQ74" s="5" t="n">
        <v>1.198</v>
      </c>
      <c r="CR74" s="5" t="n">
        <v>0</v>
      </c>
      <c r="CS74" s="5" t="n">
        <v>4.776</v>
      </c>
      <c r="CT74" s="5" t="n">
        <v>4.753</v>
      </c>
      <c r="CU74" s="5" t="n">
        <v>15.983</v>
      </c>
    </row>
    <row r="75">
      <c r="A75" s="5" t="inlineStr">
        <is>
          <t>BRB2022</t>
        </is>
      </c>
      <c r="B75" s="5" t="inlineStr">
        <is>
          <t>BRB</t>
        </is>
      </c>
      <c r="C75" s="5" t="inlineStr">
        <is>
          <t>BRB</t>
        </is>
      </c>
      <c r="D75" s="5" t="inlineStr">
        <is>
          <t>Barbados</t>
        </is>
      </c>
      <c r="E75" s="5" t="n">
        <v>2022</v>
      </c>
      <c r="F75" s="5" t="n">
        <v>0.175</v>
      </c>
      <c r="G75" s="5" t="n">
        <v>11.72</v>
      </c>
      <c r="H75" s="5" t="n">
        <v>1.235</v>
      </c>
      <c r="I75" s="5" t="n">
        <v>0</v>
      </c>
      <c r="J75" s="5" t="n">
        <v>11.72</v>
      </c>
      <c r="K75" s="5" t="n">
        <v>0</v>
      </c>
      <c r="L75" s="5" t="n">
        <v>1</v>
      </c>
      <c r="M75" s="5" t="n">
        <v>9.782999999999999</v>
      </c>
      <c r="N75" s="5" t="n">
        <v>3.704</v>
      </c>
      <c r="O75" s="5" t="n">
        <v>0</v>
      </c>
      <c r="P75" s="5" t="n">
        <v>9.782999999999999</v>
      </c>
      <c r="Q75" s="5" t="n">
        <v>0</v>
      </c>
      <c r="R75" s="5" t="n">
        <v>1</v>
      </c>
      <c r="S75" s="5" t="n">
        <v>17.893</v>
      </c>
      <c r="T75" s="5" t="n">
        <v>7.408</v>
      </c>
      <c r="U75" s="5" t="n">
        <v>0.232</v>
      </c>
      <c r="V75" s="5" t="n">
        <v>21.025</v>
      </c>
      <c r="W75" s="5" t="n">
        <v>0.175</v>
      </c>
      <c r="X75" s="5" t="n">
        <v>1</v>
      </c>
      <c r="Y75" s="5" t="n">
        <v>13.632</v>
      </c>
      <c r="Z75" s="5" t="n">
        <v>1.834</v>
      </c>
      <c r="AA75" s="5" t="n">
        <v>11.082</v>
      </c>
      <c r="AB75" s="5" t="n">
        <v>24.714</v>
      </c>
      <c r="AC75" s="5" t="n">
        <v>0</v>
      </c>
      <c r="AD75" s="5" t="n">
        <v>1</v>
      </c>
      <c r="AE75" s="5" t="n">
        <v>14.867</v>
      </c>
      <c r="AF75" s="5" t="n">
        <v>3.481</v>
      </c>
      <c r="AG75" s="5" t="n">
        <v>9.847</v>
      </c>
      <c r="AH75" s="5" t="n">
        <v>24.714</v>
      </c>
      <c r="AI75" s="5" t="n">
        <v>0</v>
      </c>
      <c r="AJ75" s="5" t="n">
        <v>1</v>
      </c>
      <c r="AK75" s="5" t="n">
        <v>22.275</v>
      </c>
      <c r="AL75" s="5" t="n">
        <v>11.969</v>
      </c>
      <c r="AM75" s="5" t="n">
        <v>-1.33</v>
      </c>
      <c r="AN75" s="5" t="n">
        <v>24.61</v>
      </c>
      <c r="AO75" s="5" t="n">
        <v>0.175</v>
      </c>
      <c r="AP75" s="5" t="n">
        <v>1</v>
      </c>
      <c r="AQ75" s="5" t="n">
        <v>0.896</v>
      </c>
      <c r="AR75" s="5" t="n">
        <v>0.123</v>
      </c>
      <c r="AS75" s="5" t="n">
        <v>0.899</v>
      </c>
      <c r="AT75" s="5" t="n">
        <v>2.109</v>
      </c>
      <c r="AU75" s="5" t="n">
        <v>0.175</v>
      </c>
      <c r="AV75" s="5" t="n">
        <v>1</v>
      </c>
      <c r="AW75" s="5" t="n">
        <v>0.89</v>
      </c>
      <c r="AX75" s="5" t="n">
        <v>0.123</v>
      </c>
      <c r="AY75" s="5" t="n">
        <v>0.703</v>
      </c>
      <c r="AZ75" s="5" t="n">
        <v>1.872</v>
      </c>
      <c r="BA75" s="5" t="n">
        <v>0.175</v>
      </c>
      <c r="BB75" s="5" t="n">
        <v>1</v>
      </c>
      <c r="BC75" s="5" t="n">
        <v>0.62</v>
      </c>
      <c r="BD75" s="5" t="n">
        <v>0.123</v>
      </c>
      <c r="BE75" s="5" t="n">
        <v>0.151</v>
      </c>
      <c r="BF75" s="5" t="n">
        <v>0.906</v>
      </c>
      <c r="BG75" s="5" t="n">
        <v>0.175</v>
      </c>
      <c r="BH75" s="5" t="n">
        <v>1</v>
      </c>
      <c r="BI75" s="5" t="n">
        <v>0.608</v>
      </c>
      <c r="BJ75" s="5" t="n">
        <v>0.123</v>
      </c>
      <c r="BK75" s="5" t="n">
        <v>0.466</v>
      </c>
      <c r="BL75" s="5" t="n">
        <v>1.073</v>
      </c>
      <c r="BM75" s="5" t="n">
        <v>0</v>
      </c>
      <c r="BN75" s="5" t="n">
        <v>1</v>
      </c>
      <c r="BO75" s="5" t="n">
        <v>0</v>
      </c>
      <c r="BP75" s="5" t="n">
        <v>0</v>
      </c>
      <c r="BQ75" s="5" t="n">
        <v>0.347</v>
      </c>
      <c r="BR75" s="5" t="n">
        <v>0</v>
      </c>
      <c r="BS75" s="5" t="n">
        <v>1</v>
      </c>
      <c r="BT75" s="5" t="n">
        <v>0</v>
      </c>
      <c r="BU75" s="5" t="n">
        <v>0</v>
      </c>
      <c r="BV75" s="5" t="n">
        <v>0.305</v>
      </c>
      <c r="BW75" s="5" t="n">
        <v>0</v>
      </c>
      <c r="BX75" s="5" t="n">
        <v>1</v>
      </c>
      <c r="BY75" s="5" t="n">
        <v>12.729</v>
      </c>
      <c r="BZ75" s="5" t="n">
        <v>0</v>
      </c>
      <c r="CA75" s="5" t="n">
        <v>12.729</v>
      </c>
      <c r="CB75" s="5" t="n">
        <v>0</v>
      </c>
      <c r="CC75" s="5" t="n">
        <v>97.90000000000001</v>
      </c>
      <c r="CD75" s="5" t="n">
        <v>7.95</v>
      </c>
      <c r="CE75" s="5" t="n">
        <v>33.938</v>
      </c>
      <c r="CF75" s="5" t="n">
        <v>152.929</v>
      </c>
      <c r="CG75" s="5" t="n">
        <v>0.175</v>
      </c>
      <c r="CH75" s="5" t="n">
        <v>1</v>
      </c>
      <c r="CI75" s="5" t="n">
        <v>0</v>
      </c>
      <c r="CJ75" s="5" t="n">
        <v>0</v>
      </c>
      <c r="CK75" s="5" t="n">
        <v>0</v>
      </c>
      <c r="CL75" s="5" t="n">
        <v>0</v>
      </c>
      <c r="CM75" s="5" t="n">
        <v>0</v>
      </c>
      <c r="CN75" s="5" t="n">
        <v>0</v>
      </c>
      <c r="CO75" s="5" t="n">
        <v>0</v>
      </c>
      <c r="CP75" s="5" t="n">
        <v>0</v>
      </c>
      <c r="CQ75" s="5" t="n">
        <v>1.294</v>
      </c>
      <c r="CR75" s="5" t="n">
        <v>0</v>
      </c>
      <c r="CS75" s="5" t="n">
        <v>5.158</v>
      </c>
      <c r="CT75" s="5" t="n">
        <v>10.485</v>
      </c>
      <c r="CU75" s="5" t="n">
        <v>29.494</v>
      </c>
    </row>
    <row r="76">
      <c r="A76" s="5" t="inlineStr">
        <is>
          <t>BRB2023</t>
        </is>
      </c>
      <c r="B76" s="5" t="inlineStr">
        <is>
          <t>BRB</t>
        </is>
      </c>
      <c r="C76" s="5" t="inlineStr">
        <is>
          <t>BRB</t>
        </is>
      </c>
      <c r="D76" s="5" t="inlineStr">
        <is>
          <t>Barbados</t>
        </is>
      </c>
      <c r="E76" s="5" t="n">
        <v>2023</v>
      </c>
      <c r="F76" s="5" t="n">
        <v>0.175</v>
      </c>
      <c r="G76" s="5" t="n">
        <v>6.147</v>
      </c>
      <c r="H76" s="5" t="n">
        <v>1.286</v>
      </c>
      <c r="I76" s="5" t="n">
        <v>0</v>
      </c>
      <c r="J76" s="5" t="n">
        <v>6.147</v>
      </c>
      <c r="K76" s="5" t="n">
        <v>0</v>
      </c>
      <c r="L76" s="5" t="n">
        <v>1</v>
      </c>
      <c r="M76" s="5" t="n">
        <v>7.886</v>
      </c>
      <c r="N76" s="5" t="n">
        <v>3.857</v>
      </c>
      <c r="O76" s="5" t="n">
        <v>0</v>
      </c>
      <c r="P76" s="5" t="n">
        <v>7.886</v>
      </c>
      <c r="Q76" s="5" t="n">
        <v>0</v>
      </c>
      <c r="R76" s="5" t="n">
        <v>1</v>
      </c>
      <c r="S76" s="5" t="n">
        <v>12.575</v>
      </c>
      <c r="T76" s="5" t="n">
        <v>7.714</v>
      </c>
      <c r="U76" s="5" t="n">
        <v>0.244</v>
      </c>
      <c r="V76" s="5" t="n">
        <v>14.776</v>
      </c>
      <c r="W76" s="5" t="n">
        <v>0.175</v>
      </c>
      <c r="X76" s="5" t="n">
        <v>1</v>
      </c>
      <c r="Y76" s="5" t="n">
        <v>8.345000000000001</v>
      </c>
      <c r="Z76" s="5" t="n">
        <v>1.122</v>
      </c>
      <c r="AA76" s="5" t="n">
        <v>24.771</v>
      </c>
      <c r="AB76" s="5" t="n">
        <v>33.116</v>
      </c>
      <c r="AC76" s="5" t="n">
        <v>0</v>
      </c>
      <c r="AD76" s="5" t="n">
        <v>1</v>
      </c>
      <c r="AE76" s="5" t="n">
        <v>9.631</v>
      </c>
      <c r="AF76" s="5" t="n">
        <v>2.255</v>
      </c>
      <c r="AG76" s="5" t="n">
        <v>23.486</v>
      </c>
      <c r="AH76" s="5" t="n">
        <v>33.116</v>
      </c>
      <c r="AI76" s="5" t="n">
        <v>0</v>
      </c>
      <c r="AJ76" s="5" t="n">
        <v>1</v>
      </c>
      <c r="AK76" s="5" t="n">
        <v>17.345</v>
      </c>
      <c r="AL76" s="5" t="n">
        <v>9.32</v>
      </c>
      <c r="AM76" s="5" t="n">
        <v>4.28</v>
      </c>
      <c r="AN76" s="5" t="n">
        <v>25.409</v>
      </c>
      <c r="AO76" s="5" t="n">
        <v>0.175</v>
      </c>
      <c r="AP76" s="5" t="n">
        <v>1</v>
      </c>
      <c r="AQ76" s="5" t="n">
        <v>0.791</v>
      </c>
      <c r="AR76" s="5" t="n">
        <v>0.129</v>
      </c>
      <c r="AS76" s="5" t="n">
        <v>0.9350000000000001</v>
      </c>
      <c r="AT76" s="5" t="n">
        <v>2.027</v>
      </c>
      <c r="AU76" s="5" t="n">
        <v>0.175</v>
      </c>
      <c r="AV76" s="5" t="n">
        <v>1</v>
      </c>
      <c r="AW76" s="5" t="n">
        <v>0.618</v>
      </c>
      <c r="AX76" s="5" t="n">
        <v>0.129</v>
      </c>
      <c r="AY76" s="5" t="n">
        <v>0.857</v>
      </c>
      <c r="AZ76" s="5" t="n">
        <v>1.733</v>
      </c>
      <c r="BA76" s="5" t="n">
        <v>0.175</v>
      </c>
      <c r="BB76" s="5" t="n">
        <v>1</v>
      </c>
      <c r="BC76" s="5" t="n">
        <v>0.554</v>
      </c>
      <c r="BD76" s="5" t="n">
        <v>0.129</v>
      </c>
      <c r="BE76" s="5" t="n">
        <v>0.206</v>
      </c>
      <c r="BF76" s="5" t="n">
        <v>0.893</v>
      </c>
      <c r="BG76" s="5" t="n">
        <v>0.175</v>
      </c>
      <c r="BH76" s="5" t="n">
        <v>1</v>
      </c>
      <c r="BI76" s="5" t="n">
        <v>0.5570000000000001</v>
      </c>
      <c r="BJ76" s="5" t="n">
        <v>0.129</v>
      </c>
      <c r="BK76" s="5" t="n">
        <v>0.373</v>
      </c>
      <c r="BL76" s="5" t="n">
        <v>0.931</v>
      </c>
      <c r="BM76" s="5" t="n">
        <v>0</v>
      </c>
      <c r="BN76" s="5" t="n">
        <v>1</v>
      </c>
      <c r="BO76" s="5" t="n">
        <v>0</v>
      </c>
      <c r="BP76" s="5" t="n">
        <v>0</v>
      </c>
      <c r="BQ76" s="5" t="n">
        <v>0.325</v>
      </c>
      <c r="BR76" s="5" t="n">
        <v>0</v>
      </c>
      <c r="BS76" s="5" t="n">
        <v>1</v>
      </c>
      <c r="BT76" s="5" t="n">
        <v>0</v>
      </c>
      <c r="BU76" s="5" t="n">
        <v>0</v>
      </c>
      <c r="BV76" s="5" t="n">
        <v>0.294</v>
      </c>
      <c r="BW76" s="5" t="n">
        <v>0</v>
      </c>
      <c r="BX76" s="5" t="n">
        <v>1</v>
      </c>
      <c r="BY76" s="5" t="n">
        <v>13.254</v>
      </c>
      <c r="BZ76" s="5" t="n">
        <v>0</v>
      </c>
      <c r="CA76" s="5" t="n">
        <v>13.254</v>
      </c>
      <c r="CB76" s="5" t="n">
        <v>0</v>
      </c>
      <c r="CC76" s="5" t="n">
        <v>83.248</v>
      </c>
      <c r="CD76" s="5" t="n">
        <v>7.95</v>
      </c>
      <c r="CE76" s="5" t="n">
        <v>38.685</v>
      </c>
      <c r="CF76" s="5" t="n">
        <v>140.549</v>
      </c>
      <c r="CG76" s="5" t="n">
        <v>0.175</v>
      </c>
      <c r="CH76" s="5" t="n">
        <v>1</v>
      </c>
      <c r="CI76" s="5" t="n">
        <v>0</v>
      </c>
      <c r="CJ76" s="5" t="n">
        <v>0</v>
      </c>
      <c r="CK76" s="5" t="n">
        <v>0</v>
      </c>
      <c r="CL76" s="5" t="n">
        <v>0</v>
      </c>
      <c r="CM76" s="5" t="n">
        <v>0</v>
      </c>
      <c r="CN76" s="5" t="n">
        <v>0</v>
      </c>
      <c r="CO76" s="5" t="n">
        <v>0</v>
      </c>
      <c r="CP76" s="5" t="n">
        <v>0</v>
      </c>
      <c r="CQ76" s="5" t="n">
        <v>1.348</v>
      </c>
      <c r="CR76" s="5" t="n">
        <v>0</v>
      </c>
      <c r="CS76" s="5" t="n">
        <v>5.37</v>
      </c>
      <c r="CT76" s="5" t="n">
        <v>4.861</v>
      </c>
      <c r="CU76" s="5" t="n">
        <v>11.192</v>
      </c>
    </row>
    <row r="77">
      <c r="A77" s="5" t="inlineStr">
        <is>
          <t>BRB2024</t>
        </is>
      </c>
      <c r="B77" s="5" t="inlineStr">
        <is>
          <t>BRB</t>
        </is>
      </c>
      <c r="C77" s="5" t="inlineStr">
        <is>
          <t>BRB</t>
        </is>
      </c>
      <c r="D77" s="5" t="inlineStr">
        <is>
          <t>Barbados</t>
        </is>
      </c>
      <c r="E77" s="5" t="n">
        <v>2024</v>
      </c>
      <c r="F77" s="5" t="n">
        <v>0.175</v>
      </c>
      <c r="G77" s="5" t="n">
        <v>5.575</v>
      </c>
      <c r="H77" s="5" t="n">
        <v>1.324</v>
      </c>
      <c r="I77" s="5" t="n">
        <v>0</v>
      </c>
      <c r="J77" s="5" t="n">
        <v>5.575</v>
      </c>
      <c r="K77" s="5" t="n">
        <v>0</v>
      </c>
      <c r="L77" s="5" t="n">
        <v>1</v>
      </c>
      <c r="M77" s="5" t="n">
        <v>7.124</v>
      </c>
      <c r="N77" s="5" t="n">
        <v>3.971</v>
      </c>
      <c r="O77" s="5" t="n">
        <v>0</v>
      </c>
      <c r="P77" s="5" t="n">
        <v>7.124</v>
      </c>
      <c r="Q77" s="5" t="n">
        <v>0</v>
      </c>
      <c r="R77" s="5" t="n">
        <v>1</v>
      </c>
      <c r="S77" s="5" t="n">
        <v>12.193</v>
      </c>
      <c r="T77" s="5" t="n">
        <v>7.942</v>
      </c>
      <c r="U77" s="5" t="n">
        <v>0.291</v>
      </c>
      <c r="V77" s="5" t="n">
        <v>14.327</v>
      </c>
      <c r="W77" s="5" t="n">
        <v>0.175</v>
      </c>
      <c r="X77" s="5" t="n">
        <v>1</v>
      </c>
      <c r="Y77" s="5" t="n">
        <v>8.172000000000001</v>
      </c>
      <c r="Z77" s="5" t="n">
        <v>1.099</v>
      </c>
      <c r="AA77" s="5" t="n">
        <v>24.944</v>
      </c>
      <c r="AB77" s="5" t="n">
        <v>33.116</v>
      </c>
      <c r="AC77" s="5" t="n">
        <v>0</v>
      </c>
      <c r="AD77" s="5" t="n">
        <v>1</v>
      </c>
      <c r="AE77" s="5" t="n">
        <v>9.496</v>
      </c>
      <c r="AF77" s="5" t="n">
        <v>2.224</v>
      </c>
      <c r="AG77" s="5" t="n">
        <v>23.62</v>
      </c>
      <c r="AH77" s="5" t="n">
        <v>33.116</v>
      </c>
      <c r="AI77" s="5" t="n">
        <v>0</v>
      </c>
      <c r="AJ77" s="5" t="n">
        <v>1</v>
      </c>
      <c r="AK77" s="5" t="n">
        <v>17.438</v>
      </c>
      <c r="AL77" s="5" t="n">
        <v>9.369999999999999</v>
      </c>
      <c r="AM77" s="5" t="n">
        <v>4.187</v>
      </c>
      <c r="AN77" s="5" t="n">
        <v>25.409</v>
      </c>
      <c r="AO77" s="5" t="n">
        <v>0.175</v>
      </c>
      <c r="AP77" s="5" t="n">
        <v>1</v>
      </c>
      <c r="AQ77" s="5" t="n">
        <v>0.756</v>
      </c>
      <c r="AR77" s="5" t="n">
        <v>0.132</v>
      </c>
      <c r="AS77" s="5" t="n">
        <v>1.006</v>
      </c>
      <c r="AT77" s="5" t="n">
        <v>2.071</v>
      </c>
      <c r="AU77" s="5" t="n">
        <v>0.175</v>
      </c>
      <c r="AV77" s="5" t="n">
        <v>1</v>
      </c>
      <c r="AW77" s="5" t="n">
        <v>0.655</v>
      </c>
      <c r="AX77" s="5" t="n">
        <v>0.132</v>
      </c>
      <c r="AY77" s="5" t="n">
        <v>0.799</v>
      </c>
      <c r="AZ77" s="5" t="n">
        <v>1.709</v>
      </c>
      <c r="BA77" s="5" t="n">
        <v>0.175</v>
      </c>
      <c r="BB77" s="5" t="n">
        <v>1</v>
      </c>
      <c r="BC77" s="5" t="n">
        <v>0.534</v>
      </c>
      <c r="BD77" s="5" t="n">
        <v>0.132</v>
      </c>
      <c r="BE77" s="5" t="n">
        <v>0.224</v>
      </c>
      <c r="BF77" s="5" t="n">
        <v>0.89</v>
      </c>
      <c r="BG77" s="5" t="n">
        <v>0.175</v>
      </c>
      <c r="BH77" s="5" t="n">
        <v>1</v>
      </c>
      <c r="BI77" s="5" t="n">
        <v>0.5679999999999999</v>
      </c>
      <c r="BJ77" s="5" t="n">
        <v>0.132</v>
      </c>
      <c r="BK77" s="5" t="n">
        <v>0.416</v>
      </c>
      <c r="BL77" s="5" t="n">
        <v>0.984</v>
      </c>
      <c r="BM77" s="5" t="n">
        <v>0</v>
      </c>
      <c r="BN77" s="5" t="n">
        <v>1</v>
      </c>
      <c r="BO77" s="5" t="n">
        <v>0</v>
      </c>
      <c r="BP77" s="5" t="n">
        <v>0</v>
      </c>
      <c r="BQ77" s="5" t="n">
        <v>0.336</v>
      </c>
      <c r="BR77" s="5" t="n">
        <v>0</v>
      </c>
      <c r="BS77" s="5" t="n">
        <v>1</v>
      </c>
      <c r="BT77" s="5" t="n">
        <v>0</v>
      </c>
      <c r="BU77" s="5" t="n">
        <v>0</v>
      </c>
      <c r="BV77" s="5" t="n">
        <v>0.344</v>
      </c>
      <c r="BW77" s="5" t="n">
        <v>0</v>
      </c>
      <c r="BX77" s="5" t="n">
        <v>1</v>
      </c>
      <c r="BY77" s="5" t="n">
        <v>13.646</v>
      </c>
      <c r="BZ77" s="5" t="n">
        <v>0</v>
      </c>
      <c r="CA77" s="5" t="n">
        <v>13.646</v>
      </c>
      <c r="CB77" s="5" t="n">
        <v>0</v>
      </c>
      <c r="CC77" s="5" t="n">
        <v>82.58799999999999</v>
      </c>
      <c r="CD77" s="5" t="n">
        <v>7.95</v>
      </c>
      <c r="CE77" s="5" t="n">
        <v>40.778</v>
      </c>
      <c r="CF77" s="5" t="n">
        <v>141.58</v>
      </c>
      <c r="CG77" s="5" t="n">
        <v>0.175</v>
      </c>
      <c r="CH77" s="5" t="n">
        <v>1</v>
      </c>
      <c r="CI77" s="5" t="n">
        <v>0</v>
      </c>
      <c r="CJ77" s="5" t="n">
        <v>0</v>
      </c>
      <c r="CK77" s="5" t="n">
        <v>0</v>
      </c>
      <c r="CL77" s="5" t="n">
        <v>0</v>
      </c>
      <c r="CM77" s="5" t="n">
        <v>0</v>
      </c>
      <c r="CN77" s="5" t="n">
        <v>0</v>
      </c>
      <c r="CO77" s="5" t="n">
        <v>0</v>
      </c>
      <c r="CP77" s="5" t="n">
        <v>0</v>
      </c>
      <c r="CQ77" s="5" t="n">
        <v>1.387</v>
      </c>
      <c r="CR77" s="5" t="n">
        <v>0</v>
      </c>
      <c r="CS77" s="5" t="n">
        <v>5.529</v>
      </c>
      <c r="CT77" s="5" t="n">
        <v>4.251</v>
      </c>
      <c r="CU77" s="5" t="n">
        <v>10.123</v>
      </c>
    </row>
    <row r="78">
      <c r="A78" s="5" t="inlineStr">
        <is>
          <t>BLR2021</t>
        </is>
      </c>
      <c r="B78" s="5" t="inlineStr">
        <is>
          <t>BLR</t>
        </is>
      </c>
      <c r="C78" s="5" t="inlineStr">
        <is>
          <t>BLR</t>
        </is>
      </c>
      <c r="D78" s="5" t="inlineStr">
        <is>
          <t>Belarus</t>
        </is>
      </c>
      <c r="E78" s="5" t="n">
        <v>2021</v>
      </c>
      <c r="F78" s="5" t="n">
        <v>0.2</v>
      </c>
      <c r="G78" s="5" t="n">
        <v>5.553</v>
      </c>
      <c r="H78" s="5" t="n">
        <v>1.143</v>
      </c>
      <c r="I78" s="5" t="n">
        <v>0</v>
      </c>
      <c r="J78" s="5" t="n">
        <v>5.553</v>
      </c>
      <c r="K78" s="5" t="n">
        <v>0</v>
      </c>
      <c r="L78" s="5" t="n">
        <v>1</v>
      </c>
      <c r="M78" s="5" t="n">
        <v>7.964</v>
      </c>
      <c r="N78" s="5" t="n">
        <v>3.43</v>
      </c>
      <c r="O78" s="5" t="n">
        <v>0</v>
      </c>
      <c r="P78" s="5" t="n">
        <v>7.964</v>
      </c>
      <c r="Q78" s="5" t="n">
        <v>0</v>
      </c>
      <c r="R78" s="5" t="n">
        <v>1</v>
      </c>
      <c r="S78" s="5" t="n">
        <v>13.63</v>
      </c>
      <c r="T78" s="5" t="n">
        <v>6.86</v>
      </c>
      <c r="U78" s="5" t="n">
        <v>-9.984999999999999</v>
      </c>
      <c r="V78" s="5" t="n">
        <v>3.703</v>
      </c>
      <c r="W78" s="5" t="n">
        <v>0</v>
      </c>
      <c r="X78" s="5" t="n">
        <v>0</v>
      </c>
      <c r="Y78" s="5" t="n">
        <v>5.914</v>
      </c>
      <c r="Z78" s="5" t="n">
        <v>0.795</v>
      </c>
      <c r="AA78" s="5" t="n">
        <v>0.979</v>
      </c>
      <c r="AB78" s="5" t="n">
        <v>6.893</v>
      </c>
      <c r="AC78" s="5" t="n">
        <v>0</v>
      </c>
      <c r="AD78" s="5" t="n">
        <v>0</v>
      </c>
      <c r="AE78" s="5" t="n">
        <v>7.053</v>
      </c>
      <c r="AF78" s="5" t="n">
        <v>1.641</v>
      </c>
      <c r="AG78" s="5" t="n">
        <v>-0.159</v>
      </c>
      <c r="AH78" s="5" t="n">
        <v>6.893</v>
      </c>
      <c r="AI78" s="5" t="n">
        <v>0</v>
      </c>
      <c r="AJ78" s="5" t="n">
        <v>0</v>
      </c>
      <c r="AK78" s="5" t="n">
        <v>13.883</v>
      </c>
      <c r="AL78" s="5" t="n">
        <v>7.373</v>
      </c>
      <c r="AM78" s="5" t="n">
        <v>-12.698</v>
      </c>
      <c r="AN78" s="5" t="n">
        <v>1.422</v>
      </c>
      <c r="AO78" s="5" t="n">
        <v>0</v>
      </c>
      <c r="AP78" s="5" t="n">
        <v>0</v>
      </c>
      <c r="AQ78" s="5" t="n">
        <v>0.619</v>
      </c>
      <c r="AR78" s="5" t="n">
        <v>0.114</v>
      </c>
      <c r="AS78" s="5" t="n">
        <v>0.03</v>
      </c>
      <c r="AT78" s="5" t="n">
        <v>0.779</v>
      </c>
      <c r="AU78" s="5" t="n">
        <v>0.2</v>
      </c>
      <c r="AV78" s="5" t="n">
        <v>1</v>
      </c>
      <c r="AW78" s="5" t="n">
        <v>0.599</v>
      </c>
      <c r="AX78" s="5" t="n">
        <v>0.114</v>
      </c>
      <c r="AY78" s="5" t="n">
        <v>0.05</v>
      </c>
      <c r="AZ78" s="5" t="n">
        <v>0.779</v>
      </c>
      <c r="BA78" s="5" t="n">
        <v>0.2</v>
      </c>
      <c r="BB78" s="5" t="n">
        <v>1</v>
      </c>
      <c r="BC78" s="5" t="n">
        <v>0.439</v>
      </c>
      <c r="BD78" s="5" t="n">
        <v>0.114</v>
      </c>
      <c r="BE78" s="5" t="n">
        <v>-0.092</v>
      </c>
      <c r="BF78" s="5" t="n">
        <v>0.416</v>
      </c>
      <c r="BG78" s="5" t="n">
        <v>0</v>
      </c>
      <c r="BH78" s="5" t="n">
        <v>0</v>
      </c>
      <c r="BI78" s="5" t="n">
        <v>0.505</v>
      </c>
      <c r="BJ78" s="5" t="n">
        <v>0.114</v>
      </c>
      <c r="BK78" s="5" t="n">
        <v>0</v>
      </c>
      <c r="BL78" s="5" t="n">
        <v>0.606</v>
      </c>
      <c r="BM78" s="5" t="n">
        <v>0.2</v>
      </c>
      <c r="BN78" s="5" t="n">
        <v>1</v>
      </c>
      <c r="BO78" s="5" t="n">
        <v>0</v>
      </c>
      <c r="BP78" s="5" t="n">
        <v>0</v>
      </c>
      <c r="BQ78" s="5" t="n">
        <v>0.093</v>
      </c>
      <c r="BR78" s="5" t="n">
        <v>0</v>
      </c>
      <c r="BS78" s="5" t="n">
        <v>1</v>
      </c>
      <c r="BT78" s="5" t="n">
        <v>0</v>
      </c>
      <c r="BU78" s="5" t="n">
        <v>0</v>
      </c>
      <c r="BV78" s="5" t="n">
        <v>0.077</v>
      </c>
      <c r="BW78" s="5" t="n">
        <v>0.2</v>
      </c>
      <c r="BX78" s="5" t="n">
        <v>1</v>
      </c>
      <c r="BY78" s="5" t="n">
        <v>11.787</v>
      </c>
      <c r="BZ78" s="5" t="n">
        <v>0</v>
      </c>
      <c r="CA78" s="5" t="n">
        <v>11.787</v>
      </c>
      <c r="CB78" s="5" t="n">
        <v>0</v>
      </c>
      <c r="CC78" s="5" t="n">
        <v>78.125</v>
      </c>
      <c r="CD78" s="5" t="n">
        <v>7.95</v>
      </c>
      <c r="CE78" s="5" t="n">
        <v>0</v>
      </c>
      <c r="CF78" s="5" t="n">
        <v>93.75</v>
      </c>
      <c r="CG78" s="5" t="n">
        <v>0.2</v>
      </c>
      <c r="CH78" s="5" t="n">
        <v>1</v>
      </c>
      <c r="CI78" s="5" t="n">
        <v>0</v>
      </c>
      <c r="CJ78" s="5" t="n">
        <v>0</v>
      </c>
      <c r="CK78" s="5" t="n">
        <v>0</v>
      </c>
      <c r="CL78" s="5" t="n">
        <v>0</v>
      </c>
      <c r="CM78" s="5" t="n">
        <v>0.019</v>
      </c>
      <c r="CN78" s="5" t="n">
        <v>0.041</v>
      </c>
      <c r="CO78" s="5" t="n">
        <v>0</v>
      </c>
      <c r="CP78" s="5" t="n">
        <v>0</v>
      </c>
      <c r="CQ78" s="5" t="n">
        <v>1.198</v>
      </c>
      <c r="CR78" s="5" t="n">
        <v>0.008999999999999999</v>
      </c>
      <c r="CS78" s="5" t="n">
        <v>4.776</v>
      </c>
      <c r="CT78" s="5" t="n">
        <v>4.41</v>
      </c>
      <c r="CU78" s="5" t="n">
        <v>15.162</v>
      </c>
    </row>
    <row r="79">
      <c r="A79" s="5" t="inlineStr">
        <is>
          <t>BLR2022</t>
        </is>
      </c>
      <c r="B79" s="5" t="inlineStr">
        <is>
          <t>BLR</t>
        </is>
      </c>
      <c r="C79" s="5" t="inlineStr">
        <is>
          <t>BLR</t>
        </is>
      </c>
      <c r="D79" s="5" t="inlineStr">
        <is>
          <t>Belarus</t>
        </is>
      </c>
      <c r="E79" s="5" t="n">
        <v>2022</v>
      </c>
      <c r="F79" s="5" t="n">
        <v>0.2</v>
      </c>
      <c r="G79" s="5" t="n">
        <v>7.077</v>
      </c>
      <c r="H79" s="5" t="n">
        <v>1.235</v>
      </c>
      <c r="I79" s="5" t="n">
        <v>0</v>
      </c>
      <c r="J79" s="5" t="n">
        <v>7.077</v>
      </c>
      <c r="K79" s="5" t="n">
        <v>0</v>
      </c>
      <c r="L79" s="5" t="n">
        <v>1</v>
      </c>
      <c r="M79" s="5" t="n">
        <v>9.782999999999999</v>
      </c>
      <c r="N79" s="5" t="n">
        <v>3.704</v>
      </c>
      <c r="O79" s="5" t="n">
        <v>0</v>
      </c>
      <c r="P79" s="5" t="n">
        <v>9.782999999999999</v>
      </c>
      <c r="Q79" s="5" t="n">
        <v>0</v>
      </c>
      <c r="R79" s="5" t="n">
        <v>1</v>
      </c>
      <c r="S79" s="5" t="n">
        <v>15.8</v>
      </c>
      <c r="T79" s="5" t="n">
        <v>7.408</v>
      </c>
      <c r="U79" s="5" t="n">
        <v>-11.888</v>
      </c>
      <c r="V79" s="5" t="n">
        <v>3.968</v>
      </c>
      <c r="W79" s="5" t="n">
        <v>0</v>
      </c>
      <c r="X79" s="5" t="n">
        <v>0</v>
      </c>
      <c r="Y79" s="5" t="n">
        <v>6.387</v>
      </c>
      <c r="Z79" s="5" t="n">
        <v>0.859</v>
      </c>
      <c r="AA79" s="5" t="n">
        <v>0.171</v>
      </c>
      <c r="AB79" s="5" t="n">
        <v>6.558</v>
      </c>
      <c r="AC79" s="5" t="n">
        <v>0</v>
      </c>
      <c r="AD79" s="5" t="n">
        <v>0</v>
      </c>
      <c r="AE79" s="5" t="n">
        <v>7.616</v>
      </c>
      <c r="AF79" s="5" t="n">
        <v>1.773</v>
      </c>
      <c r="AG79" s="5" t="n">
        <v>-1.058</v>
      </c>
      <c r="AH79" s="5" t="n">
        <v>6.558</v>
      </c>
      <c r="AI79" s="5" t="n">
        <v>0</v>
      </c>
      <c r="AJ79" s="5" t="n">
        <v>0</v>
      </c>
      <c r="AK79" s="5" t="n">
        <v>14.993</v>
      </c>
      <c r="AL79" s="5" t="n">
        <v>7.962</v>
      </c>
      <c r="AM79" s="5" t="n">
        <v>-13.472</v>
      </c>
      <c r="AN79" s="5" t="n">
        <v>1.825</v>
      </c>
      <c r="AO79" s="5" t="n">
        <v>0</v>
      </c>
      <c r="AP79" s="5" t="n">
        <v>0</v>
      </c>
      <c r="AQ79" s="5" t="n">
        <v>0.861</v>
      </c>
      <c r="AR79" s="5" t="n">
        <v>0.123</v>
      </c>
      <c r="AS79" s="5" t="n">
        <v>-0.118</v>
      </c>
      <c r="AT79" s="5" t="n">
        <v>0.892</v>
      </c>
      <c r="AU79" s="5" t="n">
        <v>0.2</v>
      </c>
      <c r="AV79" s="5" t="n">
        <v>1</v>
      </c>
      <c r="AW79" s="5" t="n">
        <v>0.986</v>
      </c>
      <c r="AX79" s="5" t="n">
        <v>0.123</v>
      </c>
      <c r="AY79" s="5" t="n">
        <v>-0.243</v>
      </c>
      <c r="AZ79" s="5" t="n">
        <v>0.892</v>
      </c>
      <c r="BA79" s="5" t="n">
        <v>0.2</v>
      </c>
      <c r="BB79" s="5" t="n">
        <v>1</v>
      </c>
      <c r="BC79" s="5" t="n">
        <v>0.598</v>
      </c>
      <c r="BD79" s="5" t="n">
        <v>0.123</v>
      </c>
      <c r="BE79" s="5" t="n">
        <v>-0.189</v>
      </c>
      <c r="BF79" s="5" t="n">
        <v>0.491</v>
      </c>
      <c r="BG79" s="5" t="n">
        <v>0</v>
      </c>
      <c r="BH79" s="5" t="n">
        <v>0</v>
      </c>
      <c r="BI79" s="5" t="n">
        <v>0.612</v>
      </c>
      <c r="BJ79" s="5" t="n">
        <v>0.123</v>
      </c>
      <c r="BK79" s="5" t="n">
        <v>0.008999999999999999</v>
      </c>
      <c r="BL79" s="5" t="n">
        <v>0.735</v>
      </c>
      <c r="BM79" s="5" t="n">
        <v>0.2</v>
      </c>
      <c r="BN79" s="5" t="n">
        <v>1</v>
      </c>
      <c r="BO79" s="5" t="n">
        <v>0</v>
      </c>
      <c r="BP79" s="5" t="n">
        <v>0</v>
      </c>
      <c r="BQ79" s="5" t="n">
        <v>0.098</v>
      </c>
      <c r="BR79" s="5" t="n">
        <v>0</v>
      </c>
      <c r="BS79" s="5" t="n">
        <v>1</v>
      </c>
      <c r="BT79" s="5" t="n">
        <v>0</v>
      </c>
      <c r="BU79" s="5" t="n">
        <v>0</v>
      </c>
      <c r="BV79" s="5" t="n">
        <v>0.064</v>
      </c>
      <c r="BW79" s="5" t="n">
        <v>0.2</v>
      </c>
      <c r="BX79" s="5" t="n">
        <v>1</v>
      </c>
      <c r="BY79" s="5" t="n">
        <v>12.729</v>
      </c>
      <c r="BZ79" s="5" t="n">
        <v>0</v>
      </c>
      <c r="CA79" s="5" t="n">
        <v>12.729</v>
      </c>
      <c r="CB79" s="5" t="n">
        <v>0</v>
      </c>
      <c r="CC79" s="5" t="n">
        <v>97.90000000000001</v>
      </c>
      <c r="CD79" s="5" t="n">
        <v>7.95</v>
      </c>
      <c r="CE79" s="5" t="n">
        <v>1.449</v>
      </c>
      <c r="CF79" s="5" t="n">
        <v>117.48</v>
      </c>
      <c r="CG79" s="5" t="n">
        <v>0.2</v>
      </c>
      <c r="CH79" s="5" t="n">
        <v>1</v>
      </c>
      <c r="CI79" s="5" t="n">
        <v>0</v>
      </c>
      <c r="CJ79" s="5" t="n">
        <v>0</v>
      </c>
      <c r="CK79" s="5" t="n">
        <v>0</v>
      </c>
      <c r="CL79" s="5" t="n">
        <v>0</v>
      </c>
      <c r="CM79" s="5" t="n">
        <v>0.021</v>
      </c>
      <c r="CN79" s="5" t="n">
        <v>0.044</v>
      </c>
      <c r="CO79" s="5" t="n">
        <v>0</v>
      </c>
      <c r="CP79" s="5" t="n">
        <v>0</v>
      </c>
      <c r="CQ79" s="5" t="n">
        <v>1.294</v>
      </c>
      <c r="CR79" s="5" t="n">
        <v>0.008999999999999999</v>
      </c>
      <c r="CS79" s="5" t="n">
        <v>5.158</v>
      </c>
      <c r="CT79" s="5" t="n">
        <v>5.842</v>
      </c>
      <c r="CU79" s="5" t="n">
        <v>31.326</v>
      </c>
    </row>
    <row r="80">
      <c r="A80" s="5" t="inlineStr">
        <is>
          <t>BLR2023</t>
        </is>
      </c>
      <c r="B80" s="5" t="inlineStr">
        <is>
          <t>BLR</t>
        </is>
      </c>
      <c r="C80" s="5" t="inlineStr">
        <is>
          <t>BLR</t>
        </is>
      </c>
      <c r="D80" s="5" t="inlineStr">
        <is>
          <t>Belarus</t>
        </is>
      </c>
      <c r="E80" s="5" t="n">
        <v>2023</v>
      </c>
      <c r="F80" s="5" t="n">
        <v>0.2</v>
      </c>
      <c r="G80" s="5" t="n">
        <v>4.752</v>
      </c>
      <c r="H80" s="5" t="n">
        <v>1.286</v>
      </c>
      <c r="I80" s="5" t="n">
        <v>0</v>
      </c>
      <c r="J80" s="5" t="n">
        <v>4.752</v>
      </c>
      <c r="K80" s="5" t="n">
        <v>0</v>
      </c>
      <c r="L80" s="5" t="n">
        <v>1</v>
      </c>
      <c r="M80" s="5" t="n">
        <v>7.886</v>
      </c>
      <c r="N80" s="5" t="n">
        <v>3.857</v>
      </c>
      <c r="O80" s="5" t="n">
        <v>0</v>
      </c>
      <c r="P80" s="5" t="n">
        <v>7.886</v>
      </c>
      <c r="Q80" s="5" t="n">
        <v>0</v>
      </c>
      <c r="R80" s="5" t="n">
        <v>1</v>
      </c>
      <c r="S80" s="5" t="n">
        <v>13.834</v>
      </c>
      <c r="T80" s="5" t="n">
        <v>7.714</v>
      </c>
      <c r="U80" s="5" t="n">
        <v>-9.807</v>
      </c>
      <c r="V80" s="5" t="n">
        <v>4.078</v>
      </c>
      <c r="W80" s="5" t="n">
        <v>0</v>
      </c>
      <c r="X80" s="5" t="n">
        <v>0</v>
      </c>
      <c r="Y80" s="5" t="n">
        <v>6.65</v>
      </c>
      <c r="Z80" s="5" t="n">
        <v>0.894</v>
      </c>
      <c r="AA80" s="5" t="n">
        <v>-0.485</v>
      </c>
      <c r="AB80" s="5" t="n">
        <v>6.165</v>
      </c>
      <c r="AC80" s="5" t="n">
        <v>0</v>
      </c>
      <c r="AD80" s="5" t="n">
        <v>0</v>
      </c>
      <c r="AE80" s="5" t="n">
        <v>7.93</v>
      </c>
      <c r="AF80" s="5" t="n">
        <v>1.845</v>
      </c>
      <c r="AG80" s="5" t="n">
        <v>-1.764</v>
      </c>
      <c r="AH80" s="5" t="n">
        <v>6.165</v>
      </c>
      <c r="AI80" s="5" t="n">
        <v>0</v>
      </c>
      <c r="AJ80" s="5" t="n">
        <v>0</v>
      </c>
      <c r="AK80" s="5" t="n">
        <v>15.607</v>
      </c>
      <c r="AL80" s="5" t="n">
        <v>8.289</v>
      </c>
      <c r="AM80" s="5" t="n">
        <v>-14.222</v>
      </c>
      <c r="AN80" s="5" t="n">
        <v>1.663</v>
      </c>
      <c r="AO80" s="5" t="n">
        <v>0</v>
      </c>
      <c r="AP80" s="5" t="n">
        <v>0</v>
      </c>
      <c r="AQ80" s="5" t="n">
        <v>0.76</v>
      </c>
      <c r="AR80" s="5" t="n">
        <v>0.129</v>
      </c>
      <c r="AS80" s="5" t="n">
        <v>-0.099</v>
      </c>
      <c r="AT80" s="5" t="n">
        <v>0.793</v>
      </c>
      <c r="AU80" s="5" t="n">
        <v>0.2</v>
      </c>
      <c r="AV80" s="5" t="n">
        <v>1</v>
      </c>
      <c r="AW80" s="5" t="n">
        <v>0.8110000000000001</v>
      </c>
      <c r="AX80" s="5" t="n">
        <v>0.129</v>
      </c>
      <c r="AY80" s="5" t="n">
        <v>-0.15</v>
      </c>
      <c r="AZ80" s="5" t="n">
        <v>0.793</v>
      </c>
      <c r="BA80" s="5" t="n">
        <v>0.2</v>
      </c>
      <c r="BB80" s="5" t="n">
        <v>1</v>
      </c>
      <c r="BC80" s="5" t="n">
        <v>0.535</v>
      </c>
      <c r="BD80" s="5" t="n">
        <v>0.129</v>
      </c>
      <c r="BE80" s="5" t="n">
        <v>-0.187</v>
      </c>
      <c r="BF80" s="5" t="n">
        <v>0.417</v>
      </c>
      <c r="BG80" s="5" t="n">
        <v>0</v>
      </c>
      <c r="BH80" s="5" t="n">
        <v>0</v>
      </c>
      <c r="BI80" s="5" t="n">
        <v>0.579</v>
      </c>
      <c r="BJ80" s="5" t="n">
        <v>0.129</v>
      </c>
      <c r="BK80" s="5" t="n">
        <v>0.013</v>
      </c>
      <c r="BL80" s="5" t="n">
        <v>0.695</v>
      </c>
      <c r="BM80" s="5" t="n">
        <v>0.2</v>
      </c>
      <c r="BN80" s="5" t="n">
        <v>1</v>
      </c>
      <c r="BO80" s="5" t="n">
        <v>0</v>
      </c>
      <c r="BP80" s="5" t="n">
        <v>0</v>
      </c>
      <c r="BQ80" s="5" t="n">
        <v>0.128</v>
      </c>
      <c r="BR80" s="5" t="n">
        <v>0</v>
      </c>
      <c r="BS80" s="5" t="n">
        <v>1</v>
      </c>
      <c r="BT80" s="5" t="n">
        <v>0</v>
      </c>
      <c r="BU80" s="5" t="n">
        <v>0</v>
      </c>
      <c r="BV80" s="5" t="n">
        <v>0.083</v>
      </c>
      <c r="BW80" s="5" t="n">
        <v>0.2</v>
      </c>
      <c r="BX80" s="5" t="n">
        <v>1</v>
      </c>
      <c r="BY80" s="5" t="n">
        <v>13.254</v>
      </c>
      <c r="BZ80" s="5" t="n">
        <v>0</v>
      </c>
      <c r="CA80" s="5" t="n">
        <v>13.254</v>
      </c>
      <c r="CB80" s="5" t="n">
        <v>0</v>
      </c>
      <c r="CC80" s="5" t="n">
        <v>83.248</v>
      </c>
      <c r="CD80" s="5" t="n">
        <v>7.95</v>
      </c>
      <c r="CE80" s="5" t="n">
        <v>1.843</v>
      </c>
      <c r="CF80" s="5" t="n">
        <v>99.898</v>
      </c>
      <c r="CG80" s="5" t="n">
        <v>0.2</v>
      </c>
      <c r="CH80" s="5" t="n">
        <v>1</v>
      </c>
      <c r="CI80" s="5" t="n">
        <v>0</v>
      </c>
      <c r="CJ80" s="5" t="n">
        <v>0</v>
      </c>
      <c r="CK80" s="5" t="n">
        <v>0</v>
      </c>
      <c r="CL80" s="5" t="n">
        <v>0</v>
      </c>
      <c r="CM80" s="5" t="n">
        <v>0.022</v>
      </c>
      <c r="CN80" s="5" t="n">
        <v>0.046</v>
      </c>
      <c r="CO80" s="5" t="n">
        <v>0</v>
      </c>
      <c r="CP80" s="5" t="n">
        <v>0</v>
      </c>
      <c r="CQ80" s="5" t="n">
        <v>1.348</v>
      </c>
      <c r="CR80" s="5" t="n">
        <v>0.008999999999999999</v>
      </c>
      <c r="CS80" s="5" t="n">
        <v>5.37</v>
      </c>
      <c r="CT80" s="5" t="n">
        <v>3.466</v>
      </c>
      <c r="CU80" s="5" t="n">
        <v>11.622</v>
      </c>
    </row>
    <row r="81">
      <c r="A81" s="5" t="inlineStr">
        <is>
          <t>BLR2024</t>
        </is>
      </c>
      <c r="B81" s="5" t="inlineStr">
        <is>
          <t>BLR</t>
        </is>
      </c>
      <c r="C81" s="5" t="inlineStr">
        <is>
          <t>BLR</t>
        </is>
      </c>
      <c r="D81" s="5" t="inlineStr">
        <is>
          <t>Belarus</t>
        </is>
      </c>
      <c r="E81" s="5" t="n">
        <v>2024</v>
      </c>
      <c r="F81" s="5" t="n">
        <v>0.2</v>
      </c>
      <c r="G81" s="5" t="n">
        <v>4.351</v>
      </c>
      <c r="H81" s="5" t="n">
        <v>1.324</v>
      </c>
      <c r="I81" s="5" t="n">
        <v>0</v>
      </c>
      <c r="J81" s="5" t="n">
        <v>4.351</v>
      </c>
      <c r="K81" s="5" t="n">
        <v>0</v>
      </c>
      <c r="L81" s="5" t="n">
        <v>1</v>
      </c>
      <c r="M81" s="5" t="n">
        <v>7.124</v>
      </c>
      <c r="N81" s="5" t="n">
        <v>3.971</v>
      </c>
      <c r="O81" s="5" t="n">
        <v>0</v>
      </c>
      <c r="P81" s="5" t="n">
        <v>7.124</v>
      </c>
      <c r="Q81" s="5" t="n">
        <v>0</v>
      </c>
      <c r="R81" s="5" t="n">
        <v>1</v>
      </c>
      <c r="S81" s="5" t="n">
        <v>13.702</v>
      </c>
      <c r="T81" s="5" t="n">
        <v>7.942</v>
      </c>
      <c r="U81" s="5" t="n">
        <v>-9.58</v>
      </c>
      <c r="V81" s="5" t="n">
        <v>4.167</v>
      </c>
      <c r="W81" s="5" t="n">
        <v>0</v>
      </c>
      <c r="X81" s="5" t="n">
        <v>0</v>
      </c>
      <c r="Y81" s="5" t="n">
        <v>6.846</v>
      </c>
      <c r="Z81" s="5" t="n">
        <v>0.92</v>
      </c>
      <c r="AA81" s="5" t="n">
        <v>-1.092</v>
      </c>
      <c r="AB81" s="5" t="n">
        <v>5.755</v>
      </c>
      <c r="AC81" s="5" t="n">
        <v>0</v>
      </c>
      <c r="AD81" s="5" t="n">
        <v>0</v>
      </c>
      <c r="AE81" s="5" t="n">
        <v>8.164</v>
      </c>
      <c r="AF81" s="5" t="n">
        <v>1.9</v>
      </c>
      <c r="AG81" s="5" t="n">
        <v>-2.409</v>
      </c>
      <c r="AH81" s="5" t="n">
        <v>5.755</v>
      </c>
      <c r="AI81" s="5" t="n">
        <v>0</v>
      </c>
      <c r="AJ81" s="5" t="n">
        <v>0</v>
      </c>
      <c r="AK81" s="5" t="n">
        <v>16.068</v>
      </c>
      <c r="AL81" s="5" t="n">
        <v>8.532999999999999</v>
      </c>
      <c r="AM81" s="5" t="n">
        <v>-14.57</v>
      </c>
      <c r="AN81" s="5" t="n">
        <v>1.797</v>
      </c>
      <c r="AO81" s="5" t="n">
        <v>0</v>
      </c>
      <c r="AP81" s="5" t="n">
        <v>0</v>
      </c>
      <c r="AQ81" s="5" t="n">
        <v>0.724</v>
      </c>
      <c r="AR81" s="5" t="n">
        <v>0.132</v>
      </c>
      <c r="AS81" s="5" t="n">
        <v>-0.107</v>
      </c>
      <c r="AT81" s="5" t="n">
        <v>0.741</v>
      </c>
      <c r="AU81" s="5" t="n">
        <v>0.2</v>
      </c>
      <c r="AV81" s="5" t="n">
        <v>1</v>
      </c>
      <c r="AW81" s="5" t="n">
        <v>0.75</v>
      </c>
      <c r="AX81" s="5" t="n">
        <v>0.132</v>
      </c>
      <c r="AY81" s="5" t="n">
        <v>-0.133</v>
      </c>
      <c r="AZ81" s="5" t="n">
        <v>0.741</v>
      </c>
      <c r="BA81" s="5" t="n">
        <v>0.2</v>
      </c>
      <c r="BB81" s="5" t="n">
        <v>1</v>
      </c>
      <c r="BC81" s="5" t="n">
        <v>0.513</v>
      </c>
      <c r="BD81" s="5" t="n">
        <v>0.132</v>
      </c>
      <c r="BE81" s="5" t="n">
        <v>-0.196</v>
      </c>
      <c r="BF81" s="5" t="n">
        <v>0.38</v>
      </c>
      <c r="BG81" s="5" t="n">
        <v>0</v>
      </c>
      <c r="BH81" s="5" t="n">
        <v>0</v>
      </c>
      <c r="BI81" s="5" t="n">
        <v>0.591</v>
      </c>
      <c r="BJ81" s="5" t="n">
        <v>0.132</v>
      </c>
      <c r="BK81" s="5" t="n">
        <v>0.016</v>
      </c>
      <c r="BL81" s="5" t="n">
        <v>0.71</v>
      </c>
      <c r="BM81" s="5" t="n">
        <v>0.2</v>
      </c>
      <c r="BN81" s="5" t="n">
        <v>1</v>
      </c>
      <c r="BO81" s="5" t="n">
        <v>0</v>
      </c>
      <c r="BP81" s="5" t="n">
        <v>0</v>
      </c>
      <c r="BQ81" s="5" t="n">
        <v>0.097</v>
      </c>
      <c r="BR81" s="5" t="n">
        <v>0</v>
      </c>
      <c r="BS81" s="5" t="n">
        <v>1</v>
      </c>
      <c r="BT81" s="5" t="n">
        <v>0</v>
      </c>
      <c r="BU81" s="5" t="n">
        <v>0</v>
      </c>
      <c r="BV81" s="5" t="n">
        <v>0.073</v>
      </c>
      <c r="BW81" s="5" t="n">
        <v>0.2</v>
      </c>
      <c r="BX81" s="5" t="n">
        <v>1</v>
      </c>
      <c r="BY81" s="5" t="n">
        <v>13.646</v>
      </c>
      <c r="BZ81" s="5" t="n">
        <v>0</v>
      </c>
      <c r="CA81" s="5" t="n">
        <v>13.646</v>
      </c>
      <c r="CB81" s="5" t="n">
        <v>0</v>
      </c>
      <c r="CC81" s="5" t="n">
        <v>82.58799999999999</v>
      </c>
      <c r="CD81" s="5" t="n">
        <v>7.95</v>
      </c>
      <c r="CE81" s="5" t="n">
        <v>2.25</v>
      </c>
      <c r="CF81" s="5" t="n">
        <v>99.10599999999999</v>
      </c>
      <c r="CG81" s="5" t="n">
        <v>0.2</v>
      </c>
      <c r="CH81" s="5" t="n">
        <v>1</v>
      </c>
      <c r="CI81" s="5" t="n">
        <v>0</v>
      </c>
      <c r="CJ81" s="5" t="n">
        <v>0</v>
      </c>
      <c r="CK81" s="5" t="n">
        <v>0</v>
      </c>
      <c r="CL81" s="5" t="n">
        <v>0</v>
      </c>
      <c r="CM81" s="5" t="n">
        <v>0.022</v>
      </c>
      <c r="CN81" s="5" t="n">
        <v>0.048</v>
      </c>
      <c r="CO81" s="5" t="n">
        <v>0</v>
      </c>
      <c r="CP81" s="5" t="n">
        <v>0</v>
      </c>
      <c r="CQ81" s="5" t="n">
        <v>1.387</v>
      </c>
      <c r="CR81" s="5" t="n">
        <v>0.008999999999999999</v>
      </c>
      <c r="CS81" s="5" t="n">
        <v>5.529</v>
      </c>
      <c r="CT81" s="5" t="n">
        <v>3.027</v>
      </c>
      <c r="CU81" s="5" t="n">
        <v>10.168</v>
      </c>
    </row>
    <row r="82">
      <c r="A82" s="5" t="inlineStr">
        <is>
          <t>BEL2021</t>
        </is>
      </c>
      <c r="B82" s="5" t="inlineStr">
        <is>
          <t>BEL</t>
        </is>
      </c>
      <c r="C82" s="5" t="inlineStr">
        <is>
          <t>BEL</t>
        </is>
      </c>
      <c r="D82" s="5" t="inlineStr">
        <is>
          <t>Belgium</t>
        </is>
      </c>
      <c r="E82" s="5" t="n">
        <v>2021</v>
      </c>
      <c r="F82" s="5" t="n">
        <v>0.21</v>
      </c>
      <c r="G82" s="5" t="n">
        <v>4.698</v>
      </c>
      <c r="H82" s="5" t="n">
        <v>1.028</v>
      </c>
      <c r="I82" s="5" t="n">
        <v>1.866</v>
      </c>
      <c r="J82" s="5" t="n">
        <v>6.564</v>
      </c>
      <c r="K82" s="5" t="n">
        <v>0</v>
      </c>
      <c r="L82" s="5" t="n">
        <v>1</v>
      </c>
      <c r="M82" s="5" t="n">
        <v>4.654</v>
      </c>
      <c r="N82" s="5" t="n">
        <v>2.109</v>
      </c>
      <c r="O82" s="5" t="n">
        <v>1.91</v>
      </c>
      <c r="P82" s="5" t="n">
        <v>6.564</v>
      </c>
      <c r="Q82" s="5" t="n">
        <v>0</v>
      </c>
      <c r="R82" s="5" t="n">
        <v>1</v>
      </c>
      <c r="S82" s="5" t="n">
        <v>11.101</v>
      </c>
      <c r="T82" s="5" t="n">
        <v>6.698</v>
      </c>
      <c r="U82" s="5" t="n">
        <v>0</v>
      </c>
      <c r="V82" s="5" t="n">
        <v>13.433</v>
      </c>
      <c r="W82" s="5" t="n">
        <v>0.21</v>
      </c>
      <c r="X82" s="5" t="n">
        <v>1</v>
      </c>
      <c r="Y82" s="5" t="n">
        <v>17.859</v>
      </c>
      <c r="Z82" s="5" t="n">
        <v>1.973</v>
      </c>
      <c r="AA82" s="5" t="n">
        <v>-7.544</v>
      </c>
      <c r="AB82" s="5" t="n">
        <v>10.315</v>
      </c>
      <c r="AC82" s="5" t="n">
        <v>0</v>
      </c>
      <c r="AD82" s="5" t="n">
        <v>1</v>
      </c>
      <c r="AE82" s="5" t="n">
        <v>17.815</v>
      </c>
      <c r="AF82" s="5" t="n">
        <v>3.506</v>
      </c>
      <c r="AG82" s="5" t="n">
        <v>-7.5</v>
      </c>
      <c r="AH82" s="5" t="n">
        <v>10.315</v>
      </c>
      <c r="AI82" s="5" t="n">
        <v>0</v>
      </c>
      <c r="AJ82" s="5" t="n">
        <v>1</v>
      </c>
      <c r="AK82" s="5" t="n">
        <v>24.137</v>
      </c>
      <c r="AL82" s="5" t="n">
        <v>11.846</v>
      </c>
      <c r="AM82" s="5" t="n">
        <v>-8.603</v>
      </c>
      <c r="AN82" s="5" t="n">
        <v>18.796</v>
      </c>
      <c r="AO82" s="5" t="n">
        <v>0.21</v>
      </c>
      <c r="AP82" s="5" t="n">
        <v>1</v>
      </c>
      <c r="AQ82" s="5" t="n">
        <v>0.619</v>
      </c>
      <c r="AR82" s="5" t="n">
        <v>0.114</v>
      </c>
      <c r="AS82" s="5" t="n">
        <v>0.833</v>
      </c>
      <c r="AT82" s="5" t="n">
        <v>1.757</v>
      </c>
      <c r="AU82" s="5" t="n">
        <v>0.21</v>
      </c>
      <c r="AV82" s="5" t="n">
        <v>1</v>
      </c>
      <c r="AW82" s="5" t="n">
        <v>0.599</v>
      </c>
      <c r="AX82" s="5" t="n">
        <v>0.114</v>
      </c>
      <c r="AY82" s="5" t="n">
        <v>0.864</v>
      </c>
      <c r="AZ82" s="5" t="n">
        <v>1.77</v>
      </c>
      <c r="BA82" s="5" t="n">
        <v>0.21</v>
      </c>
      <c r="BB82" s="5" t="n">
        <v>1</v>
      </c>
      <c r="BC82" s="5" t="n">
        <v>0.439</v>
      </c>
      <c r="BD82" s="5" t="n">
        <v>0.114</v>
      </c>
      <c r="BE82" s="5" t="n">
        <v>0.192</v>
      </c>
      <c r="BF82" s="5" t="n">
        <v>0.763</v>
      </c>
      <c r="BG82" s="5" t="n">
        <v>0.21</v>
      </c>
      <c r="BH82" s="5" t="n">
        <v>1</v>
      </c>
      <c r="BI82" s="5" t="n">
        <v>0.505</v>
      </c>
      <c r="BJ82" s="5" t="n">
        <v>0.114</v>
      </c>
      <c r="BK82" s="5" t="n">
        <v>0.309</v>
      </c>
      <c r="BL82" s="5" t="n">
        <v>0.984</v>
      </c>
      <c r="BM82" s="5" t="n">
        <v>0.21</v>
      </c>
      <c r="BN82" s="5" t="n">
        <v>1</v>
      </c>
      <c r="BO82" s="5" t="n">
        <v>0</v>
      </c>
      <c r="BP82" s="5" t="n">
        <v>0.026</v>
      </c>
      <c r="BQ82" s="5" t="n">
        <v>0.118</v>
      </c>
      <c r="BR82" s="5" t="n">
        <v>0</v>
      </c>
      <c r="BS82" s="5" t="n">
        <v>1</v>
      </c>
      <c r="BT82" s="5" t="n">
        <v>0</v>
      </c>
      <c r="BU82" s="5" t="n">
        <v>0.056</v>
      </c>
      <c r="BV82" s="5" t="n">
        <v>0.337</v>
      </c>
      <c r="BW82" s="5" t="n">
        <v>0.21</v>
      </c>
      <c r="BX82" s="5" t="n">
        <v>1</v>
      </c>
      <c r="BY82" s="5" t="n">
        <v>11.787</v>
      </c>
      <c r="BZ82" s="5" t="n">
        <v>0</v>
      </c>
      <c r="CA82" s="5" t="n">
        <v>11.787</v>
      </c>
      <c r="CB82" s="5" t="n">
        <v>0</v>
      </c>
      <c r="CC82" s="5" t="n">
        <v>78.125</v>
      </c>
      <c r="CD82" s="5" t="n">
        <v>7.95</v>
      </c>
      <c r="CE82" s="5" t="n">
        <v>28.91</v>
      </c>
      <c r="CF82" s="5" t="n">
        <v>129.512</v>
      </c>
      <c r="CG82" s="5" t="n">
        <v>0.21</v>
      </c>
      <c r="CH82" s="5" t="n">
        <v>1</v>
      </c>
      <c r="CI82" s="5" t="n">
        <v>0</v>
      </c>
      <c r="CJ82" s="5" t="n">
        <v>0</v>
      </c>
      <c r="CK82" s="5" t="n">
        <v>0</v>
      </c>
      <c r="CL82" s="5" t="n">
        <v>0</v>
      </c>
      <c r="CM82" s="5" t="n">
        <v>0</v>
      </c>
      <c r="CN82" s="5" t="n">
        <v>0</v>
      </c>
      <c r="CO82" s="5" t="n">
        <v>0</v>
      </c>
      <c r="CP82" s="5" t="n">
        <v>0</v>
      </c>
      <c r="CQ82" s="5" t="n">
        <v>1.198</v>
      </c>
      <c r="CR82" s="5" t="n">
        <v>0</v>
      </c>
      <c r="CS82" s="5" t="n">
        <v>4.776</v>
      </c>
      <c r="CT82" s="5" t="n">
        <v>4.561</v>
      </c>
      <c r="CU82" s="5" t="n">
        <v>15.107</v>
      </c>
    </row>
    <row r="83">
      <c r="A83" s="5" t="inlineStr">
        <is>
          <t>BEL2022</t>
        </is>
      </c>
      <c r="B83" s="5" t="inlineStr">
        <is>
          <t>BEL</t>
        </is>
      </c>
      <c r="C83" s="5" t="inlineStr">
        <is>
          <t>BEL</t>
        </is>
      </c>
      <c r="D83" s="5" t="inlineStr">
        <is>
          <t>Belgium</t>
        </is>
      </c>
      <c r="E83" s="5" t="n">
        <v>2022</v>
      </c>
      <c r="F83" s="5" t="n">
        <v>0.21</v>
      </c>
      <c r="G83" s="5" t="n">
        <v>10.197</v>
      </c>
      <c r="H83" s="5" t="n">
        <v>1.583</v>
      </c>
      <c r="I83" s="5" t="n">
        <v>8.159000000000001</v>
      </c>
      <c r="J83" s="5" t="n">
        <v>18.356</v>
      </c>
      <c r="K83" s="5" t="n">
        <v>0</v>
      </c>
      <c r="L83" s="5" t="n">
        <v>1</v>
      </c>
      <c r="M83" s="5" t="n">
        <v>10.039</v>
      </c>
      <c r="N83" s="5" t="n">
        <v>4.146</v>
      </c>
      <c r="O83" s="5" t="n">
        <v>8.317</v>
      </c>
      <c r="P83" s="5" t="n">
        <v>18.356</v>
      </c>
      <c r="Q83" s="5" t="n">
        <v>0</v>
      </c>
      <c r="R83" s="5" t="n">
        <v>1</v>
      </c>
      <c r="S83" s="5" t="n">
        <v>18.108</v>
      </c>
      <c r="T83" s="5" t="n">
        <v>7.408</v>
      </c>
      <c r="U83" s="5" t="n">
        <v>0.288</v>
      </c>
      <c r="V83" s="5" t="n">
        <v>21.918</v>
      </c>
      <c r="W83" s="5" t="n">
        <v>0.21</v>
      </c>
      <c r="X83" s="5" t="n">
        <v>1</v>
      </c>
      <c r="Y83" s="5" t="n">
        <v>34.07</v>
      </c>
      <c r="Z83" s="5" t="n">
        <v>3.574</v>
      </c>
      <c r="AA83" s="5" t="n">
        <v>-12.795</v>
      </c>
      <c r="AB83" s="5" t="n">
        <v>21.275</v>
      </c>
      <c r="AC83" s="5" t="n">
        <v>0</v>
      </c>
      <c r="AD83" s="5" t="n">
        <v>1</v>
      </c>
      <c r="AE83" s="5" t="n">
        <v>34.118</v>
      </c>
      <c r="AF83" s="5" t="n">
        <v>6.325</v>
      </c>
      <c r="AG83" s="5" t="n">
        <v>-12.843</v>
      </c>
      <c r="AH83" s="5" t="n">
        <v>21.275</v>
      </c>
      <c r="AI83" s="5" t="n">
        <v>0</v>
      </c>
      <c r="AJ83" s="5" t="n">
        <v>1</v>
      </c>
      <c r="AK83" s="5" t="n">
        <v>40.988</v>
      </c>
      <c r="AL83" s="5" t="n">
        <v>19.573</v>
      </c>
      <c r="AM83" s="5" t="n">
        <v>-13.124</v>
      </c>
      <c r="AN83" s="5" t="n">
        <v>33.715</v>
      </c>
      <c r="AO83" s="5" t="n">
        <v>0.21</v>
      </c>
      <c r="AP83" s="5" t="n">
        <v>1</v>
      </c>
      <c r="AQ83" s="5" t="n">
        <v>0.861</v>
      </c>
      <c r="AR83" s="5" t="n">
        <v>0.123</v>
      </c>
      <c r="AS83" s="5" t="n">
        <v>0.704</v>
      </c>
      <c r="AT83" s="5" t="n">
        <v>1.893</v>
      </c>
      <c r="AU83" s="5" t="n">
        <v>0.21</v>
      </c>
      <c r="AV83" s="5" t="n">
        <v>1</v>
      </c>
      <c r="AW83" s="5" t="n">
        <v>0.986</v>
      </c>
      <c r="AX83" s="5" t="n">
        <v>0.123</v>
      </c>
      <c r="AY83" s="5" t="n">
        <v>0.6899999999999999</v>
      </c>
      <c r="AZ83" s="5" t="n">
        <v>2.028</v>
      </c>
      <c r="BA83" s="5" t="n">
        <v>0.21</v>
      </c>
      <c r="BB83" s="5" t="n">
        <v>1</v>
      </c>
      <c r="BC83" s="5" t="n">
        <v>0.598</v>
      </c>
      <c r="BD83" s="5" t="n">
        <v>0.123</v>
      </c>
      <c r="BE83" s="5" t="n">
        <v>0.11</v>
      </c>
      <c r="BF83" s="5" t="n">
        <v>0.856</v>
      </c>
      <c r="BG83" s="5" t="n">
        <v>0.21</v>
      </c>
      <c r="BH83" s="5" t="n">
        <v>1</v>
      </c>
      <c r="BI83" s="5" t="n">
        <v>0.612</v>
      </c>
      <c r="BJ83" s="5" t="n">
        <v>0.123</v>
      </c>
      <c r="BK83" s="5" t="n">
        <v>0.65</v>
      </c>
      <c r="BL83" s="5" t="n">
        <v>1.528</v>
      </c>
      <c r="BM83" s="5" t="n">
        <v>0.21</v>
      </c>
      <c r="BN83" s="5" t="n">
        <v>1</v>
      </c>
      <c r="BO83" s="5" t="n">
        <v>0</v>
      </c>
      <c r="BP83" s="5" t="n">
        <v>0.021</v>
      </c>
      <c r="BQ83" s="5" t="n">
        <v>0.173</v>
      </c>
      <c r="BR83" s="5" t="n">
        <v>0</v>
      </c>
      <c r="BS83" s="5" t="n">
        <v>1</v>
      </c>
      <c r="BT83" s="5" t="n">
        <v>0</v>
      </c>
      <c r="BU83" s="5" t="n">
        <v>0.047</v>
      </c>
      <c r="BV83" s="5" t="n">
        <v>0.417</v>
      </c>
      <c r="BW83" s="5" t="n">
        <v>0.21</v>
      </c>
      <c r="BX83" s="5" t="n">
        <v>1</v>
      </c>
      <c r="BY83" s="5" t="n">
        <v>12.729</v>
      </c>
      <c r="BZ83" s="5" t="n">
        <v>0</v>
      </c>
      <c r="CA83" s="5" t="n">
        <v>12.729</v>
      </c>
      <c r="CB83" s="5" t="n">
        <v>0</v>
      </c>
      <c r="CC83" s="5" t="n">
        <v>97.90000000000001</v>
      </c>
      <c r="CD83" s="5" t="n">
        <v>7.95</v>
      </c>
      <c r="CE83" s="5" t="n">
        <v>98.408</v>
      </c>
      <c r="CF83" s="5" t="n">
        <v>237.532</v>
      </c>
      <c r="CG83" s="5" t="n">
        <v>0.21</v>
      </c>
      <c r="CH83" s="5" t="n">
        <v>1</v>
      </c>
      <c r="CI83" s="5" t="n">
        <v>0</v>
      </c>
      <c r="CJ83" s="5" t="n">
        <v>0</v>
      </c>
      <c r="CK83" s="5" t="n">
        <v>0</v>
      </c>
      <c r="CL83" s="5" t="n">
        <v>0</v>
      </c>
      <c r="CM83" s="5" t="n">
        <v>0</v>
      </c>
      <c r="CN83" s="5" t="n">
        <v>0</v>
      </c>
      <c r="CO83" s="5" t="n">
        <v>0</v>
      </c>
      <c r="CP83" s="5" t="n">
        <v>0</v>
      </c>
      <c r="CQ83" s="5" t="n">
        <v>1.294</v>
      </c>
      <c r="CR83" s="5" t="n">
        <v>0</v>
      </c>
      <c r="CS83" s="5" t="n">
        <v>5.158</v>
      </c>
      <c r="CT83" s="5" t="n">
        <v>10.7</v>
      </c>
      <c r="CU83" s="5" t="n">
        <v>31.227</v>
      </c>
    </row>
    <row r="84">
      <c r="A84" s="5" t="inlineStr">
        <is>
          <t>BEL2023</t>
        </is>
      </c>
      <c r="B84" s="5" t="inlineStr">
        <is>
          <t>BEL</t>
        </is>
      </c>
      <c r="C84" s="5" t="inlineStr">
        <is>
          <t>BEL</t>
        </is>
      </c>
      <c r="D84" s="5" t="inlineStr">
        <is>
          <t>Belgium</t>
        </is>
      </c>
      <c r="E84" s="5" t="n">
        <v>2023</v>
      </c>
      <c r="F84" s="5" t="n">
        <v>0.21</v>
      </c>
      <c r="G84" s="5" t="n">
        <v>8.573</v>
      </c>
      <c r="H84" s="5" t="n">
        <v>1.953</v>
      </c>
      <c r="I84" s="5" t="n">
        <v>9.456</v>
      </c>
      <c r="J84" s="5" t="n">
        <v>18.029</v>
      </c>
      <c r="K84" s="5" t="n">
        <v>0</v>
      </c>
      <c r="L84" s="5" t="n">
        <v>1</v>
      </c>
      <c r="M84" s="5" t="n">
        <v>8.393000000000001</v>
      </c>
      <c r="N84" s="5" t="n">
        <v>4.163</v>
      </c>
      <c r="O84" s="5" t="n">
        <v>9.635999999999999</v>
      </c>
      <c r="P84" s="5" t="n">
        <v>18.029</v>
      </c>
      <c r="Q84" s="5" t="n">
        <v>0</v>
      </c>
      <c r="R84" s="5" t="n">
        <v>1</v>
      </c>
      <c r="S84" s="5" t="n">
        <v>19.078</v>
      </c>
      <c r="T84" s="5" t="n">
        <v>7.714</v>
      </c>
      <c r="U84" s="5" t="n">
        <v>0.455</v>
      </c>
      <c r="V84" s="5" t="n">
        <v>23.099</v>
      </c>
      <c r="W84" s="5" t="n">
        <v>0.21</v>
      </c>
      <c r="X84" s="5" t="n">
        <v>1</v>
      </c>
      <c r="Y84" s="5" t="n">
        <v>15.019</v>
      </c>
      <c r="Z84" s="5" t="n">
        <v>1.682</v>
      </c>
      <c r="AA84" s="5" t="n">
        <v>8.029999999999999</v>
      </c>
      <c r="AB84" s="5" t="n">
        <v>23.049</v>
      </c>
      <c r="AC84" s="5" t="n">
        <v>0</v>
      </c>
      <c r="AD84" s="5" t="n">
        <v>1</v>
      </c>
      <c r="AE84" s="5" t="n">
        <v>15.117</v>
      </c>
      <c r="AF84" s="5" t="n">
        <v>3.011</v>
      </c>
      <c r="AG84" s="5" t="n">
        <v>7.931</v>
      </c>
      <c r="AH84" s="5" t="n">
        <v>23.049</v>
      </c>
      <c r="AI84" s="5" t="n">
        <v>0</v>
      </c>
      <c r="AJ84" s="5" t="n">
        <v>1</v>
      </c>
      <c r="AK84" s="5" t="n">
        <v>22.293</v>
      </c>
      <c r="AL84" s="5" t="n">
        <v>11.043</v>
      </c>
      <c r="AM84" s="5" t="n">
        <v>4.26</v>
      </c>
      <c r="AN84" s="5" t="n">
        <v>32.129</v>
      </c>
      <c r="AO84" s="5" t="n">
        <v>0.21</v>
      </c>
      <c r="AP84" s="5" t="n">
        <v>1</v>
      </c>
      <c r="AQ84" s="5" t="n">
        <v>0.76</v>
      </c>
      <c r="AR84" s="5" t="n">
        <v>0.129</v>
      </c>
      <c r="AS84" s="5" t="n">
        <v>0.779</v>
      </c>
      <c r="AT84" s="5" t="n">
        <v>1.863</v>
      </c>
      <c r="AU84" s="5" t="n">
        <v>0.21</v>
      </c>
      <c r="AV84" s="5" t="n">
        <v>1</v>
      </c>
      <c r="AW84" s="5" t="n">
        <v>0.8110000000000001</v>
      </c>
      <c r="AX84" s="5" t="n">
        <v>0.129</v>
      </c>
      <c r="AY84" s="5" t="n">
        <v>0.769</v>
      </c>
      <c r="AZ84" s="5" t="n">
        <v>1.912</v>
      </c>
      <c r="BA84" s="5" t="n">
        <v>0.21</v>
      </c>
      <c r="BB84" s="5" t="n">
        <v>1</v>
      </c>
      <c r="BC84" s="5" t="n">
        <v>0.535</v>
      </c>
      <c r="BD84" s="5" t="n">
        <v>0.129</v>
      </c>
      <c r="BE84" s="5" t="n">
        <v>0.076</v>
      </c>
      <c r="BF84" s="5" t="n">
        <v>0.739</v>
      </c>
      <c r="BG84" s="5" t="n">
        <v>0.21</v>
      </c>
      <c r="BH84" s="5" t="n">
        <v>1</v>
      </c>
      <c r="BI84" s="5" t="n">
        <v>0.579</v>
      </c>
      <c r="BJ84" s="5" t="n">
        <v>0.129</v>
      </c>
      <c r="BK84" s="5" t="n">
        <v>0.515</v>
      </c>
      <c r="BL84" s="5" t="n">
        <v>1.325</v>
      </c>
      <c r="BM84" s="5" t="n">
        <v>0.21</v>
      </c>
      <c r="BN84" s="5" t="n">
        <v>1</v>
      </c>
      <c r="BO84" s="5" t="n">
        <v>0</v>
      </c>
      <c r="BP84" s="5" t="n">
        <v>0.019</v>
      </c>
      <c r="BQ84" s="5" t="n">
        <v>0.193</v>
      </c>
      <c r="BR84" s="5" t="n">
        <v>0</v>
      </c>
      <c r="BS84" s="5" t="n">
        <v>1</v>
      </c>
      <c r="BT84" s="5" t="n">
        <v>0</v>
      </c>
      <c r="BU84" s="5" t="n">
        <v>0.07000000000000001</v>
      </c>
      <c r="BV84" s="5" t="n">
        <v>0.439</v>
      </c>
      <c r="BW84" s="5" t="n">
        <v>0.21</v>
      </c>
      <c r="BX84" s="5" t="n">
        <v>1</v>
      </c>
      <c r="BY84" s="5" t="n">
        <v>13.254</v>
      </c>
      <c r="BZ84" s="5" t="n">
        <v>0</v>
      </c>
      <c r="CA84" s="5" t="n">
        <v>13.254</v>
      </c>
      <c r="CB84" s="5" t="n">
        <v>0</v>
      </c>
      <c r="CC84" s="5" t="n">
        <v>83.248</v>
      </c>
      <c r="CD84" s="5" t="n">
        <v>7.95</v>
      </c>
      <c r="CE84" s="5" t="n">
        <v>90.292</v>
      </c>
      <c r="CF84" s="5" t="n">
        <v>209.983</v>
      </c>
      <c r="CG84" s="5" t="n">
        <v>0.21</v>
      </c>
      <c r="CH84" s="5" t="n">
        <v>1</v>
      </c>
      <c r="CI84" s="5" t="n">
        <v>0</v>
      </c>
      <c r="CJ84" s="5" t="n">
        <v>0</v>
      </c>
      <c r="CK84" s="5" t="n">
        <v>0</v>
      </c>
      <c r="CL84" s="5" t="n">
        <v>0</v>
      </c>
      <c r="CM84" s="5" t="n">
        <v>0</v>
      </c>
      <c r="CN84" s="5" t="n">
        <v>0</v>
      </c>
      <c r="CO84" s="5" t="n">
        <v>0</v>
      </c>
      <c r="CP84" s="5" t="n">
        <v>0</v>
      </c>
      <c r="CQ84" s="5" t="n">
        <v>1.348</v>
      </c>
      <c r="CR84" s="5" t="n">
        <v>0</v>
      </c>
      <c r="CS84" s="5" t="n">
        <v>5.37</v>
      </c>
      <c r="CT84" s="5" t="n">
        <v>11.365</v>
      </c>
      <c r="CU84" s="5" t="n">
        <v>12.124</v>
      </c>
    </row>
    <row r="85">
      <c r="A85" s="5" t="inlineStr">
        <is>
          <t>BEL2024</t>
        </is>
      </c>
      <c r="B85" s="5" t="inlineStr">
        <is>
          <t>BEL</t>
        </is>
      </c>
      <c r="C85" s="5" t="inlineStr">
        <is>
          <t>BEL</t>
        </is>
      </c>
      <c r="D85" s="5" t="inlineStr">
        <is>
          <t>Belgium</t>
        </is>
      </c>
      <c r="E85" s="5" t="n">
        <v>2024</v>
      </c>
      <c r="F85" s="5" t="n">
        <v>0.21</v>
      </c>
      <c r="G85" s="5" t="n">
        <v>15.168</v>
      </c>
      <c r="H85" s="5" t="n">
        <v>3.843</v>
      </c>
      <c r="I85" s="5" t="n">
        <v>6.197</v>
      </c>
      <c r="J85" s="5" t="n">
        <v>21.366</v>
      </c>
      <c r="K85" s="5" t="n">
        <v>0</v>
      </c>
      <c r="L85" s="5" t="n">
        <v>1</v>
      </c>
      <c r="M85" s="5" t="n">
        <v>15.048</v>
      </c>
      <c r="N85" s="5" t="n">
        <v>8.196999999999999</v>
      </c>
      <c r="O85" s="5" t="n">
        <v>6.318</v>
      </c>
      <c r="P85" s="5" t="n">
        <v>21.366</v>
      </c>
      <c r="Q85" s="5" t="n">
        <v>0</v>
      </c>
      <c r="R85" s="5" t="n">
        <v>1</v>
      </c>
      <c r="S85" s="5" t="n">
        <v>15.416</v>
      </c>
      <c r="T85" s="5" t="n">
        <v>7.942</v>
      </c>
      <c r="U85" s="5" t="n">
        <v>0.453</v>
      </c>
      <c r="V85" s="5" t="n">
        <v>18.668</v>
      </c>
      <c r="W85" s="5" t="n">
        <v>0.21</v>
      </c>
      <c r="X85" s="5" t="n">
        <v>1</v>
      </c>
      <c r="Y85" s="5" t="n">
        <v>14.196</v>
      </c>
      <c r="Z85" s="5" t="n">
        <v>1.793</v>
      </c>
      <c r="AA85" s="5" t="n">
        <v>4.198</v>
      </c>
      <c r="AB85" s="5" t="n">
        <v>18.394</v>
      </c>
      <c r="AC85" s="5" t="n">
        <v>0</v>
      </c>
      <c r="AD85" s="5" t="n">
        <v>1</v>
      </c>
      <c r="AE85" s="5" t="n">
        <v>14.196</v>
      </c>
      <c r="AF85" s="5" t="n">
        <v>3.11</v>
      </c>
      <c r="AG85" s="5" t="n">
        <v>4.198</v>
      </c>
      <c r="AH85" s="5" t="n">
        <v>18.394</v>
      </c>
      <c r="AI85" s="5" t="n">
        <v>0</v>
      </c>
      <c r="AJ85" s="5" t="n">
        <v>1</v>
      </c>
      <c r="AK85" s="5" t="n">
        <v>18.243</v>
      </c>
      <c r="AL85" s="5" t="n">
        <v>9.279</v>
      </c>
      <c r="AM85" s="5" t="n">
        <v>2.929</v>
      </c>
      <c r="AN85" s="5" t="n">
        <v>25.619</v>
      </c>
      <c r="AO85" s="5" t="n">
        <v>0.21</v>
      </c>
      <c r="AP85" s="5" t="n">
        <v>1</v>
      </c>
      <c r="AQ85" s="5" t="n">
        <v>0.724</v>
      </c>
      <c r="AR85" s="5" t="n">
        <v>0.132</v>
      </c>
      <c r="AS85" s="5" t="n">
        <v>0.739</v>
      </c>
      <c r="AT85" s="5" t="n">
        <v>1.771</v>
      </c>
      <c r="AU85" s="5" t="n">
        <v>0.21</v>
      </c>
      <c r="AV85" s="5" t="n">
        <v>1</v>
      </c>
      <c r="AW85" s="5" t="n">
        <v>0.75</v>
      </c>
      <c r="AX85" s="5" t="n">
        <v>0.132</v>
      </c>
      <c r="AY85" s="5" t="n">
        <v>0.788</v>
      </c>
      <c r="AZ85" s="5" t="n">
        <v>1.861</v>
      </c>
      <c r="BA85" s="5" t="n">
        <v>0.21</v>
      </c>
      <c r="BB85" s="5" t="n">
        <v>1</v>
      </c>
      <c r="BC85" s="5" t="n">
        <v>0.513</v>
      </c>
      <c r="BD85" s="5" t="n">
        <v>0.132</v>
      </c>
      <c r="BE85" s="5" t="n">
        <v>0.157</v>
      </c>
      <c r="BF85" s="5" t="n">
        <v>0.8110000000000001</v>
      </c>
      <c r="BG85" s="5" t="n">
        <v>0.21</v>
      </c>
      <c r="BH85" s="5" t="n">
        <v>1</v>
      </c>
      <c r="BI85" s="5" t="n">
        <v>0.591</v>
      </c>
      <c r="BJ85" s="5" t="n">
        <v>0.132</v>
      </c>
      <c r="BK85" s="5" t="n">
        <v>0.43</v>
      </c>
      <c r="BL85" s="5" t="n">
        <v>1.236</v>
      </c>
      <c r="BM85" s="5" t="n">
        <v>0.21</v>
      </c>
      <c r="BN85" s="5" t="n">
        <v>1</v>
      </c>
      <c r="BO85" s="5" t="n">
        <v>0</v>
      </c>
      <c r="BP85" s="5" t="n">
        <v>0.019</v>
      </c>
      <c r="BQ85" s="5" t="n">
        <v>0.141</v>
      </c>
      <c r="BR85" s="5" t="n">
        <v>0</v>
      </c>
      <c r="BS85" s="5" t="n">
        <v>1</v>
      </c>
      <c r="BT85" s="5" t="n">
        <v>0</v>
      </c>
      <c r="BU85" s="5" t="n">
        <v>0.077</v>
      </c>
      <c r="BV85" s="5" t="n">
        <v>0.361</v>
      </c>
      <c r="BW85" s="5" t="n">
        <v>0.21</v>
      </c>
      <c r="BX85" s="5" t="n">
        <v>1</v>
      </c>
      <c r="BY85" s="5" t="n">
        <v>13.646</v>
      </c>
      <c r="BZ85" s="5" t="n">
        <v>0</v>
      </c>
      <c r="CA85" s="5" t="n">
        <v>13.646</v>
      </c>
      <c r="CB85" s="5" t="n">
        <v>0</v>
      </c>
      <c r="CC85" s="5" t="n">
        <v>82.58799999999999</v>
      </c>
      <c r="CD85" s="5" t="n">
        <v>7.95</v>
      </c>
      <c r="CE85" s="5" t="n">
        <v>69.15300000000001</v>
      </c>
      <c r="CF85" s="5" t="n">
        <v>183.607</v>
      </c>
      <c r="CG85" s="5" t="n">
        <v>0.21</v>
      </c>
      <c r="CH85" s="5" t="n">
        <v>1</v>
      </c>
      <c r="CI85" s="5" t="n">
        <v>0</v>
      </c>
      <c r="CJ85" s="5" t="n">
        <v>0</v>
      </c>
      <c r="CK85" s="5" t="n">
        <v>0</v>
      </c>
      <c r="CL85" s="5" t="n">
        <v>0</v>
      </c>
      <c r="CM85" s="5" t="n">
        <v>0</v>
      </c>
      <c r="CN85" s="5" t="n">
        <v>0</v>
      </c>
      <c r="CO85" s="5" t="n">
        <v>0</v>
      </c>
      <c r="CP85" s="5" t="n">
        <v>0</v>
      </c>
      <c r="CQ85" s="5" t="n">
        <v>1.387</v>
      </c>
      <c r="CR85" s="5" t="n">
        <v>0</v>
      </c>
      <c r="CS85" s="5" t="n">
        <v>5.529</v>
      </c>
      <c r="CT85" s="5" t="n">
        <v>7.474</v>
      </c>
      <c r="CU85" s="5" t="n">
        <v>10.304</v>
      </c>
    </row>
    <row r="86">
      <c r="A86" s="5" t="inlineStr">
        <is>
          <t>BLZ2021</t>
        </is>
      </c>
      <c r="B86" s="5" t="inlineStr">
        <is>
          <t>BLZ</t>
        </is>
      </c>
      <c r="C86" s="5" t="inlineStr">
        <is>
          <t>BLZ</t>
        </is>
      </c>
      <c r="D86" s="5" t="inlineStr">
        <is>
          <t>Belize</t>
        </is>
      </c>
      <c r="E86" s="5" t="n">
        <v>2021</v>
      </c>
      <c r="F86" s="5" t="n">
        <v>0.125</v>
      </c>
      <c r="G86" s="5" t="n">
        <v>5.897</v>
      </c>
      <c r="H86" s="5" t="n">
        <v>1.143</v>
      </c>
      <c r="I86" s="5" t="n">
        <v>0</v>
      </c>
      <c r="J86" s="5" t="n">
        <v>5.897</v>
      </c>
      <c r="K86" s="5" t="n">
        <v>0</v>
      </c>
      <c r="L86" s="5" t="n">
        <v>1</v>
      </c>
      <c r="M86" s="5" t="n">
        <v>7.964</v>
      </c>
      <c r="N86" s="5" t="n">
        <v>3.43</v>
      </c>
      <c r="O86" s="5" t="n">
        <v>0</v>
      </c>
      <c r="P86" s="5" t="n">
        <v>7.964</v>
      </c>
      <c r="Q86" s="5" t="n">
        <v>0</v>
      </c>
      <c r="R86" s="5" t="n">
        <v>1</v>
      </c>
      <c r="S86" s="5" t="n">
        <v>11.613</v>
      </c>
      <c r="T86" s="5" t="n">
        <v>6.86</v>
      </c>
      <c r="U86" s="5" t="n">
        <v>0</v>
      </c>
      <c r="V86" s="5" t="n">
        <v>13.065</v>
      </c>
      <c r="W86" s="5" t="n">
        <v>0.125</v>
      </c>
      <c r="X86" s="5" t="n">
        <v>1</v>
      </c>
      <c r="Y86" s="5" t="n">
        <v>5.919</v>
      </c>
      <c r="Z86" s="5" t="n">
        <v>0.796</v>
      </c>
      <c r="AA86" s="5" t="n">
        <v>0</v>
      </c>
      <c r="AB86" s="5" t="n">
        <v>5.919</v>
      </c>
      <c r="AC86" s="5" t="n">
        <v>0</v>
      </c>
      <c r="AD86" s="5" t="n">
        <v>1</v>
      </c>
      <c r="AE86" s="5" t="n">
        <v>7.062</v>
      </c>
      <c r="AF86" s="5" t="n">
        <v>1.654</v>
      </c>
      <c r="AG86" s="5" t="n">
        <v>0</v>
      </c>
      <c r="AH86" s="5" t="n">
        <v>7.062</v>
      </c>
      <c r="AI86" s="5" t="n">
        <v>0</v>
      </c>
      <c r="AJ86" s="5" t="n">
        <v>1</v>
      </c>
      <c r="AK86" s="5" t="n">
        <v>13.922</v>
      </c>
      <c r="AL86" s="5" t="n">
        <v>7.481</v>
      </c>
      <c r="AM86" s="5" t="n">
        <v>0</v>
      </c>
      <c r="AN86" s="5" t="n">
        <v>15.663</v>
      </c>
      <c r="AO86" s="5" t="n">
        <v>0.125</v>
      </c>
      <c r="AP86" s="5" t="n">
        <v>1</v>
      </c>
      <c r="AQ86" s="5" t="n">
        <v>0.649</v>
      </c>
      <c r="AR86" s="5" t="n">
        <v>0.114</v>
      </c>
      <c r="AS86" s="5" t="n">
        <v>0.628</v>
      </c>
      <c r="AT86" s="5" t="n">
        <v>1.437</v>
      </c>
      <c r="AU86" s="5" t="n">
        <v>0.125</v>
      </c>
      <c r="AV86" s="5" t="n">
        <v>1</v>
      </c>
      <c r="AW86" s="5" t="n">
        <v>0.577</v>
      </c>
      <c r="AX86" s="5" t="n">
        <v>0.114</v>
      </c>
      <c r="AY86" s="5" t="n">
        <v>0.616</v>
      </c>
      <c r="AZ86" s="5" t="n">
        <v>1.342</v>
      </c>
      <c r="BA86" s="5" t="n">
        <v>0.125</v>
      </c>
      <c r="BB86" s="5" t="n">
        <v>1</v>
      </c>
      <c r="BC86" s="5" t="n">
        <v>0.458</v>
      </c>
      <c r="BD86" s="5" t="n">
        <v>0.114</v>
      </c>
      <c r="BE86" s="5" t="n">
        <v>0</v>
      </c>
      <c r="BF86" s="5" t="n">
        <v>0.515</v>
      </c>
      <c r="BG86" s="5" t="n">
        <v>0.125</v>
      </c>
      <c r="BH86" s="5" t="n">
        <v>1</v>
      </c>
      <c r="BI86" s="5" t="n">
        <v>0.491</v>
      </c>
      <c r="BJ86" s="5" t="n">
        <v>0.114</v>
      </c>
      <c r="BK86" s="5" t="n">
        <v>0.366</v>
      </c>
      <c r="BL86" s="5" t="n">
        <v>0.964</v>
      </c>
      <c r="BM86" s="5" t="n">
        <v>0.125</v>
      </c>
      <c r="BN86" s="5" t="n">
        <v>1</v>
      </c>
      <c r="BO86" s="5" t="n">
        <v>0</v>
      </c>
      <c r="BP86" s="5" t="n">
        <v>0</v>
      </c>
      <c r="BQ86" s="5" t="n">
        <v>0.175</v>
      </c>
      <c r="BR86" s="5" t="n">
        <v>0</v>
      </c>
      <c r="BS86" s="5" t="n">
        <v>0.333</v>
      </c>
      <c r="BT86" s="5" t="n">
        <v>0</v>
      </c>
      <c r="BU86" s="5" t="n">
        <v>0</v>
      </c>
      <c r="BV86" s="5" t="n">
        <v>0.222</v>
      </c>
      <c r="BW86" s="5" t="n">
        <v>0.125</v>
      </c>
      <c r="BX86" s="5" t="n">
        <v>0.667</v>
      </c>
      <c r="BY86" s="5" t="n">
        <v>11.787</v>
      </c>
      <c r="BZ86" s="5" t="n">
        <v>0</v>
      </c>
      <c r="CA86" s="5" t="n">
        <v>11.787</v>
      </c>
      <c r="CB86" s="5" t="n">
        <v>0</v>
      </c>
      <c r="CC86" s="5" t="n">
        <v>78.125</v>
      </c>
      <c r="CD86" s="5" t="n">
        <v>7.95</v>
      </c>
      <c r="CE86" s="5" t="n">
        <v>68.08799999999999</v>
      </c>
      <c r="CF86" s="5" t="n">
        <v>164.49</v>
      </c>
      <c r="CG86" s="5" t="n">
        <v>0.125</v>
      </c>
      <c r="CH86" s="5" t="n">
        <v>1</v>
      </c>
      <c r="CI86" s="5" t="n">
        <v>0</v>
      </c>
      <c r="CJ86" s="5" t="n">
        <v>0</v>
      </c>
      <c r="CK86" s="5" t="n">
        <v>0</v>
      </c>
      <c r="CL86" s="5" t="n">
        <v>0</v>
      </c>
      <c r="CM86" s="5" t="n">
        <v>0</v>
      </c>
      <c r="CN86" s="5" t="n">
        <v>0</v>
      </c>
      <c r="CO86" s="5" t="n">
        <v>0</v>
      </c>
      <c r="CP86" s="5" t="n">
        <v>0</v>
      </c>
      <c r="CQ86" s="5" t="n">
        <v>1.198</v>
      </c>
      <c r="CR86" s="5" t="n">
        <v>0</v>
      </c>
      <c r="CS86" s="5" t="n">
        <v>4.776</v>
      </c>
      <c r="CT86" s="5" t="n">
        <v>4.753</v>
      </c>
      <c r="CU86" s="5" t="n">
        <v>15.983</v>
      </c>
    </row>
    <row r="87">
      <c r="A87" s="5" t="inlineStr">
        <is>
          <t>BLZ2022</t>
        </is>
      </c>
      <c r="B87" s="5" t="inlineStr">
        <is>
          <t>BLZ</t>
        </is>
      </c>
      <c r="C87" s="5" t="inlineStr">
        <is>
          <t>BLZ</t>
        </is>
      </c>
      <c r="D87" s="5" t="inlineStr">
        <is>
          <t>Belize</t>
        </is>
      </c>
      <c r="E87" s="5" t="n">
        <v>2022</v>
      </c>
      <c r="F87" s="5" t="n">
        <v>0.125</v>
      </c>
      <c r="G87" s="5" t="n">
        <v>11.72</v>
      </c>
      <c r="H87" s="5" t="n">
        <v>1.235</v>
      </c>
      <c r="I87" s="5" t="n">
        <v>0</v>
      </c>
      <c r="J87" s="5" t="n">
        <v>11.72</v>
      </c>
      <c r="K87" s="5" t="n">
        <v>0</v>
      </c>
      <c r="L87" s="5" t="n">
        <v>1</v>
      </c>
      <c r="M87" s="5" t="n">
        <v>9.782999999999999</v>
      </c>
      <c r="N87" s="5" t="n">
        <v>3.704</v>
      </c>
      <c r="O87" s="5" t="n">
        <v>0</v>
      </c>
      <c r="P87" s="5" t="n">
        <v>9.782999999999999</v>
      </c>
      <c r="Q87" s="5" t="n">
        <v>0</v>
      </c>
      <c r="R87" s="5" t="n">
        <v>1</v>
      </c>
      <c r="S87" s="5" t="n">
        <v>17.893</v>
      </c>
      <c r="T87" s="5" t="n">
        <v>7.408</v>
      </c>
      <c r="U87" s="5" t="n">
        <v>0.166</v>
      </c>
      <c r="V87" s="5" t="n">
        <v>20.13</v>
      </c>
      <c r="W87" s="5" t="n">
        <v>0.125</v>
      </c>
      <c r="X87" s="5" t="n">
        <v>1</v>
      </c>
      <c r="Y87" s="5" t="n">
        <v>6.392</v>
      </c>
      <c r="Z87" s="5" t="n">
        <v>0.86</v>
      </c>
      <c r="AA87" s="5" t="n">
        <v>0</v>
      </c>
      <c r="AB87" s="5" t="n">
        <v>6.392</v>
      </c>
      <c r="AC87" s="5" t="n">
        <v>0</v>
      </c>
      <c r="AD87" s="5" t="n">
        <v>1</v>
      </c>
      <c r="AE87" s="5" t="n">
        <v>7.627</v>
      </c>
      <c r="AF87" s="5" t="n">
        <v>1.786</v>
      </c>
      <c r="AG87" s="5" t="n">
        <v>0</v>
      </c>
      <c r="AH87" s="5" t="n">
        <v>7.627</v>
      </c>
      <c r="AI87" s="5" t="n">
        <v>0</v>
      </c>
      <c r="AJ87" s="5" t="n">
        <v>1</v>
      </c>
      <c r="AK87" s="5" t="n">
        <v>15.035</v>
      </c>
      <c r="AL87" s="5" t="n">
        <v>8.079000000000001</v>
      </c>
      <c r="AM87" s="5" t="n">
        <v>0.139</v>
      </c>
      <c r="AN87" s="5" t="n">
        <v>16.914</v>
      </c>
      <c r="AO87" s="5" t="n">
        <v>0.125</v>
      </c>
      <c r="AP87" s="5" t="n">
        <v>1</v>
      </c>
      <c r="AQ87" s="5" t="n">
        <v>0.896</v>
      </c>
      <c r="AR87" s="5" t="n">
        <v>0.123</v>
      </c>
      <c r="AS87" s="5" t="n">
        <v>0.351</v>
      </c>
      <c r="AT87" s="5" t="n">
        <v>1.403</v>
      </c>
      <c r="AU87" s="5" t="n">
        <v>0.125</v>
      </c>
      <c r="AV87" s="5" t="n">
        <v>1</v>
      </c>
      <c r="AW87" s="5" t="n">
        <v>0.89</v>
      </c>
      <c r="AX87" s="5" t="n">
        <v>0.123</v>
      </c>
      <c r="AY87" s="5" t="n">
        <v>0.35</v>
      </c>
      <c r="AZ87" s="5" t="n">
        <v>1.395</v>
      </c>
      <c r="BA87" s="5" t="n">
        <v>0.125</v>
      </c>
      <c r="BB87" s="5" t="n">
        <v>1</v>
      </c>
      <c r="BC87" s="5" t="n">
        <v>0.62</v>
      </c>
      <c r="BD87" s="5" t="n">
        <v>0.123</v>
      </c>
      <c r="BE87" s="5" t="n">
        <v>0.006</v>
      </c>
      <c r="BF87" s="5" t="n">
        <v>0.698</v>
      </c>
      <c r="BG87" s="5" t="n">
        <v>0.125</v>
      </c>
      <c r="BH87" s="5" t="n">
        <v>1</v>
      </c>
      <c r="BI87" s="5" t="n">
        <v>0.608</v>
      </c>
      <c r="BJ87" s="5" t="n">
        <v>0.123</v>
      </c>
      <c r="BK87" s="5" t="n">
        <v>0.712</v>
      </c>
      <c r="BL87" s="5" t="n">
        <v>1.484</v>
      </c>
      <c r="BM87" s="5" t="n">
        <v>0.125</v>
      </c>
      <c r="BN87" s="5" t="n">
        <v>1</v>
      </c>
      <c r="BO87" s="5" t="n">
        <v>0</v>
      </c>
      <c r="BP87" s="5" t="n">
        <v>0</v>
      </c>
      <c r="BQ87" s="5" t="n">
        <v>0.175</v>
      </c>
      <c r="BR87" s="5" t="n">
        <v>0</v>
      </c>
      <c r="BS87" s="5" t="n">
        <v>0.333</v>
      </c>
      <c r="BT87" s="5" t="n">
        <v>0</v>
      </c>
      <c r="BU87" s="5" t="n">
        <v>0</v>
      </c>
      <c r="BV87" s="5" t="n">
        <v>0.219</v>
      </c>
      <c r="BW87" s="5" t="n">
        <v>0.125</v>
      </c>
      <c r="BX87" s="5" t="n">
        <v>0.667</v>
      </c>
      <c r="BY87" s="5" t="n">
        <v>12.729</v>
      </c>
      <c r="BZ87" s="5" t="n">
        <v>0</v>
      </c>
      <c r="CA87" s="5" t="n">
        <v>12.729</v>
      </c>
      <c r="CB87" s="5" t="n">
        <v>0</v>
      </c>
      <c r="CC87" s="5" t="n">
        <v>97.90000000000001</v>
      </c>
      <c r="CD87" s="5" t="n">
        <v>7.95</v>
      </c>
      <c r="CE87" s="5" t="n">
        <v>73.599</v>
      </c>
      <c r="CF87" s="5" t="n">
        <v>191.168</v>
      </c>
      <c r="CG87" s="5" t="n">
        <v>0.125</v>
      </c>
      <c r="CH87" s="5" t="n">
        <v>1</v>
      </c>
      <c r="CI87" s="5" t="n">
        <v>0</v>
      </c>
      <c r="CJ87" s="5" t="n">
        <v>0</v>
      </c>
      <c r="CK87" s="5" t="n">
        <v>0</v>
      </c>
      <c r="CL87" s="5" t="n">
        <v>0</v>
      </c>
      <c r="CM87" s="5" t="n">
        <v>0</v>
      </c>
      <c r="CN87" s="5" t="n">
        <v>0</v>
      </c>
      <c r="CO87" s="5" t="n">
        <v>0</v>
      </c>
      <c r="CP87" s="5" t="n">
        <v>0</v>
      </c>
      <c r="CQ87" s="5" t="n">
        <v>1.294</v>
      </c>
      <c r="CR87" s="5" t="n">
        <v>0</v>
      </c>
      <c r="CS87" s="5" t="n">
        <v>5.158</v>
      </c>
      <c r="CT87" s="5" t="n">
        <v>10.485</v>
      </c>
      <c r="CU87" s="5" t="n">
        <v>29.494</v>
      </c>
    </row>
    <row r="88">
      <c r="A88" s="5" t="inlineStr">
        <is>
          <t>BLZ2023</t>
        </is>
      </c>
      <c r="B88" s="5" t="inlineStr">
        <is>
          <t>BLZ</t>
        </is>
      </c>
      <c r="C88" s="5" t="inlineStr">
        <is>
          <t>BLZ</t>
        </is>
      </c>
      <c r="D88" s="5" t="inlineStr">
        <is>
          <t>Belize</t>
        </is>
      </c>
      <c r="E88" s="5" t="n">
        <v>2023</v>
      </c>
      <c r="F88" s="5" t="n">
        <v>0.125</v>
      </c>
      <c r="G88" s="5" t="n">
        <v>6.147</v>
      </c>
      <c r="H88" s="5" t="n">
        <v>1.286</v>
      </c>
      <c r="I88" s="5" t="n">
        <v>0</v>
      </c>
      <c r="J88" s="5" t="n">
        <v>6.147</v>
      </c>
      <c r="K88" s="5" t="n">
        <v>0</v>
      </c>
      <c r="L88" s="5" t="n">
        <v>1</v>
      </c>
      <c r="M88" s="5" t="n">
        <v>7.886</v>
      </c>
      <c r="N88" s="5" t="n">
        <v>3.857</v>
      </c>
      <c r="O88" s="5" t="n">
        <v>0</v>
      </c>
      <c r="P88" s="5" t="n">
        <v>7.886</v>
      </c>
      <c r="Q88" s="5" t="n">
        <v>0</v>
      </c>
      <c r="R88" s="5" t="n">
        <v>1</v>
      </c>
      <c r="S88" s="5" t="n">
        <v>12.575</v>
      </c>
      <c r="T88" s="5" t="n">
        <v>7.714</v>
      </c>
      <c r="U88" s="5" t="n">
        <v>0.174</v>
      </c>
      <c r="V88" s="5" t="n">
        <v>14.147</v>
      </c>
      <c r="W88" s="5" t="n">
        <v>0.125</v>
      </c>
      <c r="X88" s="5" t="n">
        <v>1</v>
      </c>
      <c r="Y88" s="5" t="n">
        <v>3.731</v>
      </c>
      <c r="Z88" s="5" t="n">
        <v>0.502</v>
      </c>
      <c r="AA88" s="5" t="n">
        <v>0</v>
      </c>
      <c r="AB88" s="5" t="n">
        <v>3.731</v>
      </c>
      <c r="AC88" s="5" t="n">
        <v>0</v>
      </c>
      <c r="AD88" s="5" t="n">
        <v>1</v>
      </c>
      <c r="AE88" s="5" t="n">
        <v>5.016</v>
      </c>
      <c r="AF88" s="5" t="n">
        <v>1.175</v>
      </c>
      <c r="AG88" s="5" t="n">
        <v>0</v>
      </c>
      <c r="AH88" s="5" t="n">
        <v>5.016</v>
      </c>
      <c r="AI88" s="5" t="n">
        <v>0</v>
      </c>
      <c r="AJ88" s="5" t="n">
        <v>1</v>
      </c>
      <c r="AK88" s="5" t="n">
        <v>12.73</v>
      </c>
      <c r="AL88" s="5" t="n">
        <v>6.84</v>
      </c>
      <c r="AM88" s="5" t="n">
        <v>0.176</v>
      </c>
      <c r="AN88" s="5" t="n">
        <v>14.322</v>
      </c>
      <c r="AO88" s="5" t="n">
        <v>0.125</v>
      </c>
      <c r="AP88" s="5" t="n">
        <v>1</v>
      </c>
      <c r="AQ88" s="5" t="n">
        <v>0.791</v>
      </c>
      <c r="AR88" s="5" t="n">
        <v>0.129</v>
      </c>
      <c r="AS88" s="5" t="n">
        <v>0.4</v>
      </c>
      <c r="AT88" s="5" t="n">
        <v>1.339</v>
      </c>
      <c r="AU88" s="5" t="n">
        <v>0.125</v>
      </c>
      <c r="AV88" s="5" t="n">
        <v>1</v>
      </c>
      <c r="AW88" s="5" t="n">
        <v>0.618</v>
      </c>
      <c r="AX88" s="5" t="n">
        <v>0.129</v>
      </c>
      <c r="AY88" s="5" t="n">
        <v>0.55</v>
      </c>
      <c r="AZ88" s="5" t="n">
        <v>1.314</v>
      </c>
      <c r="BA88" s="5" t="n">
        <v>0.125</v>
      </c>
      <c r="BB88" s="5" t="n">
        <v>1</v>
      </c>
      <c r="BC88" s="5" t="n">
        <v>0.554</v>
      </c>
      <c r="BD88" s="5" t="n">
        <v>0.129</v>
      </c>
      <c r="BE88" s="5" t="n">
        <v>0.008</v>
      </c>
      <c r="BF88" s="5" t="n">
        <v>0.624</v>
      </c>
      <c r="BG88" s="5" t="n">
        <v>0.125</v>
      </c>
      <c r="BH88" s="5" t="n">
        <v>1</v>
      </c>
      <c r="BI88" s="5" t="n">
        <v>0.5570000000000001</v>
      </c>
      <c r="BJ88" s="5" t="n">
        <v>0.129</v>
      </c>
      <c r="BK88" s="5" t="n">
        <v>0.613</v>
      </c>
      <c r="BL88" s="5" t="n">
        <v>1.317</v>
      </c>
      <c r="BM88" s="5" t="n">
        <v>0.125</v>
      </c>
      <c r="BN88" s="5" t="n">
        <v>1</v>
      </c>
      <c r="BO88" s="5" t="n">
        <v>0</v>
      </c>
      <c r="BP88" s="5" t="n">
        <v>0</v>
      </c>
      <c r="BQ88" s="5" t="n">
        <v>0.175</v>
      </c>
      <c r="BR88" s="5" t="n">
        <v>0</v>
      </c>
      <c r="BS88" s="5" t="n">
        <v>0.333</v>
      </c>
      <c r="BT88" s="5" t="n">
        <v>0</v>
      </c>
      <c r="BU88" s="5" t="n">
        <v>0</v>
      </c>
      <c r="BV88" s="5" t="n">
        <v>0.219</v>
      </c>
      <c r="BW88" s="5" t="n">
        <v>0.125</v>
      </c>
      <c r="BX88" s="5" t="n">
        <v>0.667</v>
      </c>
      <c r="BY88" s="5" t="n">
        <v>13.254</v>
      </c>
      <c r="BZ88" s="5" t="n">
        <v>0</v>
      </c>
      <c r="CA88" s="5" t="n">
        <v>13.254</v>
      </c>
      <c r="CB88" s="5" t="n">
        <v>0</v>
      </c>
      <c r="CC88" s="5" t="n">
        <v>83.248</v>
      </c>
      <c r="CD88" s="5" t="n">
        <v>7.95</v>
      </c>
      <c r="CE88" s="5" t="n">
        <v>79.29600000000001</v>
      </c>
      <c r="CF88" s="5" t="n">
        <v>180.366</v>
      </c>
      <c r="CG88" s="5" t="n">
        <v>0.125</v>
      </c>
      <c r="CH88" s="5" t="n">
        <v>1</v>
      </c>
      <c r="CI88" s="5" t="n">
        <v>0</v>
      </c>
      <c r="CJ88" s="5" t="n">
        <v>0</v>
      </c>
      <c r="CK88" s="5" t="n">
        <v>0</v>
      </c>
      <c r="CL88" s="5" t="n">
        <v>0</v>
      </c>
      <c r="CM88" s="5" t="n">
        <v>0</v>
      </c>
      <c r="CN88" s="5" t="n">
        <v>0</v>
      </c>
      <c r="CO88" s="5" t="n">
        <v>0</v>
      </c>
      <c r="CP88" s="5" t="n">
        <v>0</v>
      </c>
      <c r="CQ88" s="5" t="n">
        <v>1.348</v>
      </c>
      <c r="CR88" s="5" t="n">
        <v>0</v>
      </c>
      <c r="CS88" s="5" t="n">
        <v>5.37</v>
      </c>
      <c r="CT88" s="5" t="n">
        <v>4.861</v>
      </c>
      <c r="CU88" s="5" t="n">
        <v>11.192</v>
      </c>
    </row>
    <row r="89">
      <c r="A89" s="5" t="inlineStr">
        <is>
          <t>BLZ2024</t>
        </is>
      </c>
      <c r="B89" s="5" t="inlineStr">
        <is>
          <t>BLZ</t>
        </is>
      </c>
      <c r="C89" s="5" t="inlineStr">
        <is>
          <t>BLZ</t>
        </is>
      </c>
      <c r="D89" s="5" t="inlineStr">
        <is>
          <t>Belize</t>
        </is>
      </c>
      <c r="E89" s="5" t="n">
        <v>2024</v>
      </c>
      <c r="F89" s="5" t="n">
        <v>0.125</v>
      </c>
      <c r="G89" s="5" t="n">
        <v>5.575</v>
      </c>
      <c r="H89" s="5" t="n">
        <v>1.324</v>
      </c>
      <c r="I89" s="5" t="n">
        <v>0</v>
      </c>
      <c r="J89" s="5" t="n">
        <v>5.575</v>
      </c>
      <c r="K89" s="5" t="n">
        <v>0</v>
      </c>
      <c r="L89" s="5" t="n">
        <v>1</v>
      </c>
      <c r="M89" s="5" t="n">
        <v>7.124</v>
      </c>
      <c r="N89" s="5" t="n">
        <v>3.971</v>
      </c>
      <c r="O89" s="5" t="n">
        <v>0</v>
      </c>
      <c r="P89" s="5" t="n">
        <v>7.124</v>
      </c>
      <c r="Q89" s="5" t="n">
        <v>0</v>
      </c>
      <c r="R89" s="5" t="n">
        <v>1</v>
      </c>
      <c r="S89" s="5" t="n">
        <v>12.193</v>
      </c>
      <c r="T89" s="5" t="n">
        <v>7.942</v>
      </c>
      <c r="U89" s="5" t="n">
        <v>0.208</v>
      </c>
      <c r="V89" s="5" t="n">
        <v>13.717</v>
      </c>
      <c r="W89" s="5" t="n">
        <v>0.125</v>
      </c>
      <c r="X89" s="5" t="n">
        <v>1</v>
      </c>
      <c r="Y89" s="5" t="n">
        <v>3.841</v>
      </c>
      <c r="Z89" s="5" t="n">
        <v>0.517</v>
      </c>
      <c r="AA89" s="5" t="n">
        <v>0</v>
      </c>
      <c r="AB89" s="5" t="n">
        <v>3.841</v>
      </c>
      <c r="AC89" s="5" t="n">
        <v>0</v>
      </c>
      <c r="AD89" s="5" t="n">
        <v>1</v>
      </c>
      <c r="AE89" s="5" t="n">
        <v>5.164</v>
      </c>
      <c r="AF89" s="5" t="n">
        <v>1.209</v>
      </c>
      <c r="AG89" s="5" t="n">
        <v>0</v>
      </c>
      <c r="AH89" s="5" t="n">
        <v>5.164</v>
      </c>
      <c r="AI89" s="5" t="n">
        <v>0</v>
      </c>
      <c r="AJ89" s="5" t="n">
        <v>1</v>
      </c>
      <c r="AK89" s="5" t="n">
        <v>13.106</v>
      </c>
      <c r="AL89" s="5" t="n">
        <v>7.042</v>
      </c>
      <c r="AM89" s="5" t="n">
        <v>0.223</v>
      </c>
      <c r="AN89" s="5" t="n">
        <v>14.744</v>
      </c>
      <c r="AO89" s="5" t="n">
        <v>0.125</v>
      </c>
      <c r="AP89" s="5" t="n">
        <v>1</v>
      </c>
      <c r="AQ89" s="5" t="n">
        <v>0.756</v>
      </c>
      <c r="AR89" s="5" t="n">
        <v>0.132</v>
      </c>
      <c r="AS89" s="5" t="n">
        <v>0.153</v>
      </c>
      <c r="AT89" s="5" t="n">
        <v>1.023</v>
      </c>
      <c r="AU89" s="5" t="n">
        <v>0.125</v>
      </c>
      <c r="AV89" s="5" t="n">
        <v>1</v>
      </c>
      <c r="AW89" s="5" t="n">
        <v>0.655</v>
      </c>
      <c r="AX89" s="5" t="n">
        <v>0.132</v>
      </c>
      <c r="AY89" s="5" t="n">
        <v>0.489</v>
      </c>
      <c r="AZ89" s="5" t="n">
        <v>1.287</v>
      </c>
      <c r="BA89" s="5" t="n">
        <v>0.125</v>
      </c>
      <c r="BB89" s="5" t="n">
        <v>1</v>
      </c>
      <c r="BC89" s="5" t="n">
        <v>0.534</v>
      </c>
      <c r="BD89" s="5" t="n">
        <v>0.132</v>
      </c>
      <c r="BE89" s="5" t="n">
        <v>0.008999999999999999</v>
      </c>
      <c r="BF89" s="5" t="n">
        <v>0.6</v>
      </c>
      <c r="BG89" s="5" t="n">
        <v>0.125</v>
      </c>
      <c r="BH89" s="5" t="n">
        <v>1</v>
      </c>
      <c r="BI89" s="5" t="n">
        <v>0.5679999999999999</v>
      </c>
      <c r="BJ89" s="5" t="n">
        <v>0.132</v>
      </c>
      <c r="BK89" s="5" t="n">
        <v>0.652</v>
      </c>
      <c r="BL89" s="5" t="n">
        <v>1.35</v>
      </c>
      <c r="BM89" s="5" t="n">
        <v>0.125</v>
      </c>
      <c r="BN89" s="5" t="n">
        <v>1</v>
      </c>
      <c r="BO89" s="5" t="n">
        <v>0</v>
      </c>
      <c r="BP89" s="5" t="n">
        <v>0</v>
      </c>
      <c r="BQ89" s="5" t="n">
        <v>0.175</v>
      </c>
      <c r="BR89" s="5" t="n">
        <v>0</v>
      </c>
      <c r="BS89" s="5" t="n">
        <v>0.333</v>
      </c>
      <c r="BT89" s="5" t="n">
        <v>0</v>
      </c>
      <c r="BU89" s="5" t="n">
        <v>0</v>
      </c>
      <c r="BV89" s="5" t="n">
        <v>0.219</v>
      </c>
      <c r="BW89" s="5" t="n">
        <v>0.125</v>
      </c>
      <c r="BX89" s="5" t="n">
        <v>0.667</v>
      </c>
      <c r="BY89" s="5" t="n">
        <v>13.646</v>
      </c>
      <c r="BZ89" s="5" t="n">
        <v>0</v>
      </c>
      <c r="CA89" s="5" t="n">
        <v>13.646</v>
      </c>
      <c r="CB89" s="5" t="n">
        <v>0</v>
      </c>
      <c r="CC89" s="5" t="n">
        <v>82.58799999999999</v>
      </c>
      <c r="CD89" s="5" t="n">
        <v>7.95</v>
      </c>
      <c r="CE89" s="5" t="n">
        <v>82.462</v>
      </c>
      <c r="CF89" s="5" t="n">
        <v>182.572</v>
      </c>
      <c r="CG89" s="5" t="n">
        <v>0.125</v>
      </c>
      <c r="CH89" s="5" t="n">
        <v>1</v>
      </c>
      <c r="CI89" s="5" t="n">
        <v>0</v>
      </c>
      <c r="CJ89" s="5" t="n">
        <v>0</v>
      </c>
      <c r="CK89" s="5" t="n">
        <v>0</v>
      </c>
      <c r="CL89" s="5" t="n">
        <v>0</v>
      </c>
      <c r="CM89" s="5" t="n">
        <v>0</v>
      </c>
      <c r="CN89" s="5" t="n">
        <v>0</v>
      </c>
      <c r="CO89" s="5" t="n">
        <v>0</v>
      </c>
      <c r="CP89" s="5" t="n">
        <v>0</v>
      </c>
      <c r="CQ89" s="5" t="n">
        <v>1.387</v>
      </c>
      <c r="CR89" s="5" t="n">
        <v>0</v>
      </c>
      <c r="CS89" s="5" t="n">
        <v>5.529</v>
      </c>
      <c r="CT89" s="5" t="n">
        <v>4.251</v>
      </c>
      <c r="CU89" s="5" t="n">
        <v>10.123</v>
      </c>
    </row>
    <row r="90">
      <c r="A90" s="5" t="inlineStr">
        <is>
          <t>BEN2021</t>
        </is>
      </c>
      <c r="B90" s="5" t="inlineStr">
        <is>
          <t>BEN</t>
        </is>
      </c>
      <c r="C90" s="5" t="inlineStr">
        <is>
          <t>BEN</t>
        </is>
      </c>
      <c r="D90" s="5" t="inlineStr">
        <is>
          <t>Benin</t>
        </is>
      </c>
      <c r="E90" s="5" t="n">
        <v>2021</v>
      </c>
      <c r="F90" s="5" t="n">
        <v>0.18</v>
      </c>
      <c r="G90" s="5" t="n">
        <v>5.897</v>
      </c>
      <c r="H90" s="5" t="n">
        <v>1.143</v>
      </c>
      <c r="I90" s="5" t="n">
        <v>0</v>
      </c>
      <c r="J90" s="5" t="n">
        <v>5.897</v>
      </c>
      <c r="K90" s="5" t="n">
        <v>0</v>
      </c>
      <c r="L90" s="5" t="n">
        <v>1</v>
      </c>
      <c r="M90" s="5" t="n">
        <v>7.964</v>
      </c>
      <c r="N90" s="5" t="n">
        <v>3.43</v>
      </c>
      <c r="O90" s="5" t="n">
        <v>0</v>
      </c>
      <c r="P90" s="5" t="n">
        <v>7.964</v>
      </c>
      <c r="Q90" s="5" t="n">
        <v>0</v>
      </c>
      <c r="R90" s="5" t="n">
        <v>1</v>
      </c>
      <c r="S90" s="5" t="n">
        <v>11.613</v>
      </c>
      <c r="T90" s="5" t="n">
        <v>6.86</v>
      </c>
      <c r="U90" s="5" t="n">
        <v>0</v>
      </c>
      <c r="V90" s="5" t="n">
        <v>13.704</v>
      </c>
      <c r="W90" s="5" t="n">
        <v>0.18</v>
      </c>
      <c r="X90" s="5" t="n">
        <v>1</v>
      </c>
      <c r="Y90" s="5" t="n">
        <v>5.721</v>
      </c>
      <c r="Z90" s="5" t="n">
        <v>0.773</v>
      </c>
      <c r="AA90" s="5" t="n">
        <v>0</v>
      </c>
      <c r="AB90" s="5" t="n">
        <v>5.721</v>
      </c>
      <c r="AC90" s="5" t="n">
        <v>0</v>
      </c>
      <c r="AD90" s="5" t="n">
        <v>1</v>
      </c>
      <c r="AE90" s="5" t="n">
        <v>6.864</v>
      </c>
      <c r="AF90" s="5" t="n">
        <v>1.605</v>
      </c>
      <c r="AG90" s="5" t="n">
        <v>0</v>
      </c>
      <c r="AH90" s="5" t="n">
        <v>6.864</v>
      </c>
      <c r="AI90" s="5" t="n">
        <v>0</v>
      </c>
      <c r="AJ90" s="5" t="n">
        <v>1</v>
      </c>
      <c r="AK90" s="5" t="n">
        <v>13.724</v>
      </c>
      <c r="AL90" s="5" t="n">
        <v>7.309</v>
      </c>
      <c r="AM90" s="5" t="n">
        <v>0</v>
      </c>
      <c r="AN90" s="5" t="n">
        <v>16.195</v>
      </c>
      <c r="AO90" s="5" t="n">
        <v>0.18</v>
      </c>
      <c r="AP90" s="5" t="n">
        <v>1</v>
      </c>
      <c r="AQ90" s="5" t="n">
        <v>0.619</v>
      </c>
      <c r="AR90" s="5" t="n">
        <v>0.114</v>
      </c>
      <c r="AS90" s="5" t="n">
        <v>0.158</v>
      </c>
      <c r="AT90" s="5" t="n">
        <v>0.917</v>
      </c>
      <c r="AU90" s="5" t="n">
        <v>0.18</v>
      </c>
      <c r="AV90" s="5" t="n">
        <v>1</v>
      </c>
      <c r="AW90" s="5" t="n">
        <v>0.599</v>
      </c>
      <c r="AX90" s="5" t="n">
        <v>0.114</v>
      </c>
      <c r="AY90" s="5" t="n">
        <v>0.197</v>
      </c>
      <c r="AZ90" s="5" t="n">
        <v>0.9399999999999999</v>
      </c>
      <c r="BA90" s="5" t="n">
        <v>0.18</v>
      </c>
      <c r="BB90" s="5" t="n">
        <v>1</v>
      </c>
      <c r="BC90" s="5" t="n">
        <v>0.439</v>
      </c>
      <c r="BD90" s="5" t="n">
        <v>0.114</v>
      </c>
      <c r="BE90" s="5" t="n">
        <v>0.055</v>
      </c>
      <c r="BF90" s="5" t="n">
        <v>0.583</v>
      </c>
      <c r="BG90" s="5" t="n">
        <v>0.18</v>
      </c>
      <c r="BH90" s="5" t="n">
        <v>1</v>
      </c>
      <c r="BI90" s="5" t="n">
        <v>0.505</v>
      </c>
      <c r="BJ90" s="5" t="n">
        <v>0.114</v>
      </c>
      <c r="BK90" s="5" t="n">
        <v>0.282</v>
      </c>
      <c r="BL90" s="5" t="n">
        <v>0.928</v>
      </c>
      <c r="BM90" s="5" t="n">
        <v>0.18</v>
      </c>
      <c r="BN90" s="5" t="n">
        <v>1</v>
      </c>
      <c r="BO90" s="5" t="n">
        <v>0</v>
      </c>
      <c r="BP90" s="5" t="n">
        <v>0</v>
      </c>
      <c r="BQ90" s="5" t="n">
        <v>0.214</v>
      </c>
      <c r="BR90" s="5" t="n">
        <v>0</v>
      </c>
      <c r="BS90" s="5" t="n">
        <v>0.667</v>
      </c>
      <c r="BT90" s="5" t="n">
        <v>0</v>
      </c>
      <c r="BU90" s="5" t="n">
        <v>0</v>
      </c>
      <c r="BV90" s="5" t="n">
        <v>0.216</v>
      </c>
      <c r="BW90" s="5" t="n">
        <v>0.18</v>
      </c>
      <c r="BX90" s="5" t="n">
        <v>0.667</v>
      </c>
      <c r="BY90" s="5" t="n">
        <v>11.787</v>
      </c>
      <c r="BZ90" s="5" t="n">
        <v>0</v>
      </c>
      <c r="CA90" s="5" t="n">
        <v>11.787</v>
      </c>
      <c r="CB90" s="5" t="n">
        <v>0</v>
      </c>
      <c r="CC90" s="5" t="n">
        <v>78.125</v>
      </c>
      <c r="CD90" s="5" t="n">
        <v>7.95</v>
      </c>
      <c r="CE90" s="5" t="n">
        <v>71.617</v>
      </c>
      <c r="CF90" s="5" t="n">
        <v>176.696</v>
      </c>
      <c r="CG90" s="5" t="n">
        <v>0.18</v>
      </c>
      <c r="CH90" s="5" t="n">
        <v>1</v>
      </c>
      <c r="CI90" s="5" t="n">
        <v>0</v>
      </c>
      <c r="CJ90" s="5" t="n">
        <v>0</v>
      </c>
      <c r="CK90" s="5" t="n">
        <v>0</v>
      </c>
      <c r="CL90" s="5" t="n">
        <v>0</v>
      </c>
      <c r="CM90" s="5" t="n">
        <v>0</v>
      </c>
      <c r="CN90" s="5" t="n">
        <v>0</v>
      </c>
      <c r="CO90" s="5" t="n">
        <v>0</v>
      </c>
      <c r="CP90" s="5" t="n">
        <v>0</v>
      </c>
      <c r="CQ90" s="5" t="n">
        <v>1.198</v>
      </c>
      <c r="CR90" s="5" t="n">
        <v>0</v>
      </c>
      <c r="CS90" s="5" t="n">
        <v>4.776</v>
      </c>
      <c r="CT90" s="5" t="n">
        <v>4.753</v>
      </c>
      <c r="CU90" s="5" t="n">
        <v>15.162</v>
      </c>
    </row>
    <row r="91">
      <c r="A91" s="5" t="inlineStr">
        <is>
          <t>BEN2022</t>
        </is>
      </c>
      <c r="B91" s="5" t="inlineStr">
        <is>
          <t>BEN</t>
        </is>
      </c>
      <c r="C91" s="5" t="inlineStr">
        <is>
          <t>BEN</t>
        </is>
      </c>
      <c r="D91" s="5" t="inlineStr">
        <is>
          <t>Benin</t>
        </is>
      </c>
      <c r="E91" s="5" t="n">
        <v>2022</v>
      </c>
      <c r="F91" s="5" t="n">
        <v>0.18</v>
      </c>
      <c r="G91" s="5" t="n">
        <v>11.72</v>
      </c>
      <c r="H91" s="5" t="n">
        <v>1.235</v>
      </c>
      <c r="I91" s="5" t="n">
        <v>0</v>
      </c>
      <c r="J91" s="5" t="n">
        <v>11.72</v>
      </c>
      <c r="K91" s="5" t="n">
        <v>0</v>
      </c>
      <c r="L91" s="5" t="n">
        <v>1</v>
      </c>
      <c r="M91" s="5" t="n">
        <v>9.782999999999999</v>
      </c>
      <c r="N91" s="5" t="n">
        <v>3.704</v>
      </c>
      <c r="O91" s="5" t="n">
        <v>0</v>
      </c>
      <c r="P91" s="5" t="n">
        <v>9.782999999999999</v>
      </c>
      <c r="Q91" s="5" t="n">
        <v>0</v>
      </c>
      <c r="R91" s="5" t="n">
        <v>1</v>
      </c>
      <c r="S91" s="5" t="n">
        <v>17.893</v>
      </c>
      <c r="T91" s="5" t="n">
        <v>7.408</v>
      </c>
      <c r="U91" s="5" t="n">
        <v>0.238</v>
      </c>
      <c r="V91" s="5" t="n">
        <v>21.114</v>
      </c>
      <c r="W91" s="5" t="n">
        <v>0.18</v>
      </c>
      <c r="X91" s="5" t="n">
        <v>1</v>
      </c>
      <c r="Y91" s="5" t="n">
        <v>6.488</v>
      </c>
      <c r="Z91" s="5" t="n">
        <v>0.877</v>
      </c>
      <c r="AA91" s="5" t="n">
        <v>0</v>
      </c>
      <c r="AB91" s="5" t="n">
        <v>6.488</v>
      </c>
      <c r="AC91" s="5" t="n">
        <v>0</v>
      </c>
      <c r="AD91" s="5" t="n">
        <v>1</v>
      </c>
      <c r="AE91" s="5" t="n">
        <v>7.723</v>
      </c>
      <c r="AF91" s="5" t="n">
        <v>1.806</v>
      </c>
      <c r="AG91" s="5" t="n">
        <v>0</v>
      </c>
      <c r="AH91" s="5" t="n">
        <v>7.723</v>
      </c>
      <c r="AI91" s="5" t="n">
        <v>0</v>
      </c>
      <c r="AJ91" s="5" t="n">
        <v>1</v>
      </c>
      <c r="AK91" s="5" t="n">
        <v>15.131</v>
      </c>
      <c r="AL91" s="5" t="n">
        <v>8.058999999999999</v>
      </c>
      <c r="AM91" s="5" t="n">
        <v>0.202</v>
      </c>
      <c r="AN91" s="5" t="n">
        <v>17.855</v>
      </c>
      <c r="AO91" s="5" t="n">
        <v>0.18</v>
      </c>
      <c r="AP91" s="5" t="n">
        <v>1</v>
      </c>
      <c r="AQ91" s="5" t="n">
        <v>0.861</v>
      </c>
      <c r="AR91" s="5" t="n">
        <v>0.123</v>
      </c>
      <c r="AS91" s="5" t="n">
        <v>-0.047</v>
      </c>
      <c r="AT91" s="5" t="n">
        <v>0.961</v>
      </c>
      <c r="AU91" s="5" t="n">
        <v>0.18</v>
      </c>
      <c r="AV91" s="5" t="n">
        <v>1</v>
      </c>
      <c r="AW91" s="5" t="n">
        <v>0.986</v>
      </c>
      <c r="AX91" s="5" t="n">
        <v>0.123</v>
      </c>
      <c r="AY91" s="5" t="n">
        <v>-0.112</v>
      </c>
      <c r="AZ91" s="5" t="n">
        <v>1.032</v>
      </c>
      <c r="BA91" s="5" t="n">
        <v>0.18</v>
      </c>
      <c r="BB91" s="5" t="n">
        <v>1</v>
      </c>
      <c r="BC91" s="5" t="n">
        <v>0.598</v>
      </c>
      <c r="BD91" s="5" t="n">
        <v>0.123</v>
      </c>
      <c r="BE91" s="5" t="n">
        <v>-0.005</v>
      </c>
      <c r="BF91" s="5" t="n">
        <v>0.699</v>
      </c>
      <c r="BG91" s="5" t="n">
        <v>0.18</v>
      </c>
      <c r="BH91" s="5" t="n">
        <v>1</v>
      </c>
      <c r="BI91" s="5" t="n">
        <v>0.612</v>
      </c>
      <c r="BJ91" s="5" t="n">
        <v>0.123</v>
      </c>
      <c r="BK91" s="5" t="n">
        <v>0.444</v>
      </c>
      <c r="BL91" s="5" t="n">
        <v>1.246</v>
      </c>
      <c r="BM91" s="5" t="n">
        <v>0.18</v>
      </c>
      <c r="BN91" s="5" t="n">
        <v>1</v>
      </c>
      <c r="BO91" s="5" t="n">
        <v>0</v>
      </c>
      <c r="BP91" s="5" t="n">
        <v>0</v>
      </c>
      <c r="BQ91" s="5" t="n">
        <v>0.191</v>
      </c>
      <c r="BR91" s="5" t="n">
        <v>0</v>
      </c>
      <c r="BS91" s="5" t="n">
        <v>0.667</v>
      </c>
      <c r="BT91" s="5" t="n">
        <v>0</v>
      </c>
      <c r="BU91" s="5" t="n">
        <v>0</v>
      </c>
      <c r="BV91" s="5" t="n">
        <v>0.192</v>
      </c>
      <c r="BW91" s="5" t="n">
        <v>0.18</v>
      </c>
      <c r="BX91" s="5" t="n">
        <v>0.667</v>
      </c>
      <c r="BY91" s="5" t="n">
        <v>12.729</v>
      </c>
      <c r="BZ91" s="5" t="n">
        <v>0</v>
      </c>
      <c r="CA91" s="5" t="n">
        <v>12.729</v>
      </c>
      <c r="CB91" s="5" t="n">
        <v>0</v>
      </c>
      <c r="CC91" s="5" t="n">
        <v>97.90000000000001</v>
      </c>
      <c r="CD91" s="5" t="n">
        <v>7.95</v>
      </c>
      <c r="CE91" s="5" t="n">
        <v>94.369</v>
      </c>
      <c r="CF91" s="5" t="n">
        <v>226.877</v>
      </c>
      <c r="CG91" s="5" t="n">
        <v>0.18</v>
      </c>
      <c r="CH91" s="5" t="n">
        <v>1</v>
      </c>
      <c r="CI91" s="5" t="n">
        <v>0</v>
      </c>
      <c r="CJ91" s="5" t="n">
        <v>0</v>
      </c>
      <c r="CK91" s="5" t="n">
        <v>0</v>
      </c>
      <c r="CL91" s="5" t="n">
        <v>0</v>
      </c>
      <c r="CM91" s="5" t="n">
        <v>0</v>
      </c>
      <c r="CN91" s="5" t="n">
        <v>0</v>
      </c>
      <c r="CO91" s="5" t="n">
        <v>0</v>
      </c>
      <c r="CP91" s="5" t="n">
        <v>0</v>
      </c>
      <c r="CQ91" s="5" t="n">
        <v>1.294</v>
      </c>
      <c r="CR91" s="5" t="n">
        <v>0</v>
      </c>
      <c r="CS91" s="5" t="n">
        <v>5.158</v>
      </c>
      <c r="CT91" s="5" t="n">
        <v>10.485</v>
      </c>
      <c r="CU91" s="5" t="n">
        <v>31.326</v>
      </c>
    </row>
    <row r="92">
      <c r="A92" s="5" t="inlineStr">
        <is>
          <t>BEN2023</t>
        </is>
      </c>
      <c r="B92" s="5" t="inlineStr">
        <is>
          <t>BEN</t>
        </is>
      </c>
      <c r="C92" s="5" t="inlineStr">
        <is>
          <t>BEN</t>
        </is>
      </c>
      <c r="D92" s="5" t="inlineStr">
        <is>
          <t>Benin</t>
        </is>
      </c>
      <c r="E92" s="5" t="n">
        <v>2023</v>
      </c>
      <c r="F92" s="5" t="n">
        <v>0.18</v>
      </c>
      <c r="G92" s="5" t="n">
        <v>6.147</v>
      </c>
      <c r="H92" s="5" t="n">
        <v>1.286</v>
      </c>
      <c r="I92" s="5" t="n">
        <v>0</v>
      </c>
      <c r="J92" s="5" t="n">
        <v>6.147</v>
      </c>
      <c r="K92" s="5" t="n">
        <v>0</v>
      </c>
      <c r="L92" s="5" t="n">
        <v>1</v>
      </c>
      <c r="M92" s="5" t="n">
        <v>7.886</v>
      </c>
      <c r="N92" s="5" t="n">
        <v>3.857</v>
      </c>
      <c r="O92" s="5" t="n">
        <v>0</v>
      </c>
      <c r="P92" s="5" t="n">
        <v>7.886</v>
      </c>
      <c r="Q92" s="5" t="n">
        <v>0</v>
      </c>
      <c r="R92" s="5" t="n">
        <v>1</v>
      </c>
      <c r="S92" s="5" t="n">
        <v>12.575</v>
      </c>
      <c r="T92" s="5" t="n">
        <v>7.714</v>
      </c>
      <c r="U92" s="5" t="n">
        <v>0.251</v>
      </c>
      <c r="V92" s="5" t="n">
        <v>14.839</v>
      </c>
      <c r="W92" s="5" t="n">
        <v>0.18</v>
      </c>
      <c r="X92" s="5" t="n">
        <v>1</v>
      </c>
      <c r="Y92" s="5" t="n">
        <v>6.433</v>
      </c>
      <c r="Z92" s="5" t="n">
        <v>0.869</v>
      </c>
      <c r="AA92" s="5" t="n">
        <v>0</v>
      </c>
      <c r="AB92" s="5" t="n">
        <v>6.433</v>
      </c>
      <c r="AC92" s="5" t="n">
        <v>0</v>
      </c>
      <c r="AD92" s="5" t="n">
        <v>1</v>
      </c>
      <c r="AE92" s="5" t="n">
        <v>7.719</v>
      </c>
      <c r="AF92" s="5" t="n">
        <v>1.805</v>
      </c>
      <c r="AG92" s="5" t="n">
        <v>0</v>
      </c>
      <c r="AH92" s="5" t="n">
        <v>7.719</v>
      </c>
      <c r="AI92" s="5" t="n">
        <v>0</v>
      </c>
      <c r="AJ92" s="5" t="n">
        <v>1</v>
      </c>
      <c r="AK92" s="5" t="n">
        <v>15.433</v>
      </c>
      <c r="AL92" s="5" t="n">
        <v>8.218999999999999</v>
      </c>
      <c r="AM92" s="5" t="n">
        <v>0.308</v>
      </c>
      <c r="AN92" s="5" t="n">
        <v>18.211</v>
      </c>
      <c r="AO92" s="5" t="n">
        <v>0.18</v>
      </c>
      <c r="AP92" s="5" t="n">
        <v>1</v>
      </c>
      <c r="AQ92" s="5" t="n">
        <v>0.76</v>
      </c>
      <c r="AR92" s="5" t="n">
        <v>0.129</v>
      </c>
      <c r="AS92" s="5" t="n">
        <v>0.164</v>
      </c>
      <c r="AT92" s="5" t="n">
        <v>1.091</v>
      </c>
      <c r="AU92" s="5" t="n">
        <v>0.18</v>
      </c>
      <c r="AV92" s="5" t="n">
        <v>1</v>
      </c>
      <c r="AW92" s="5" t="n">
        <v>0.8110000000000001</v>
      </c>
      <c r="AX92" s="5" t="n">
        <v>0.129</v>
      </c>
      <c r="AY92" s="5" t="n">
        <v>0.166</v>
      </c>
      <c r="AZ92" s="5" t="n">
        <v>1.154</v>
      </c>
      <c r="BA92" s="5" t="n">
        <v>0.18</v>
      </c>
      <c r="BB92" s="5" t="n">
        <v>1</v>
      </c>
      <c r="BC92" s="5" t="n">
        <v>0.535</v>
      </c>
      <c r="BD92" s="5" t="n">
        <v>0.129</v>
      </c>
      <c r="BE92" s="5" t="n">
        <v>0.116</v>
      </c>
      <c r="BF92" s="5" t="n">
        <v>0.768</v>
      </c>
      <c r="BG92" s="5" t="n">
        <v>0.18</v>
      </c>
      <c r="BH92" s="5" t="n">
        <v>1</v>
      </c>
      <c r="BI92" s="5" t="n">
        <v>0.579</v>
      </c>
      <c r="BJ92" s="5" t="n">
        <v>0.129</v>
      </c>
      <c r="BK92" s="5" t="n">
        <v>0.609</v>
      </c>
      <c r="BL92" s="5" t="n">
        <v>1.403</v>
      </c>
      <c r="BM92" s="5" t="n">
        <v>0.18</v>
      </c>
      <c r="BN92" s="5" t="n">
        <v>1</v>
      </c>
      <c r="BO92" s="5" t="n">
        <v>0</v>
      </c>
      <c r="BP92" s="5" t="n">
        <v>0</v>
      </c>
      <c r="BQ92" s="5" t="n">
        <v>0.196</v>
      </c>
      <c r="BR92" s="5" t="n">
        <v>0</v>
      </c>
      <c r="BS92" s="5" t="n">
        <v>0.667</v>
      </c>
      <c r="BT92" s="5" t="n">
        <v>0</v>
      </c>
      <c r="BU92" s="5" t="n">
        <v>0</v>
      </c>
      <c r="BV92" s="5" t="n">
        <v>0.197</v>
      </c>
      <c r="BW92" s="5" t="n">
        <v>0.18</v>
      </c>
      <c r="BX92" s="5" t="n">
        <v>0.667</v>
      </c>
      <c r="BY92" s="5" t="n">
        <v>13.254</v>
      </c>
      <c r="BZ92" s="5" t="n">
        <v>0</v>
      </c>
      <c r="CA92" s="5" t="n">
        <v>13.254</v>
      </c>
      <c r="CB92" s="5" t="n">
        <v>0</v>
      </c>
      <c r="CC92" s="5" t="n">
        <v>83.248</v>
      </c>
      <c r="CD92" s="5" t="n">
        <v>7.95</v>
      </c>
      <c r="CE92" s="5" t="n">
        <v>161.243</v>
      </c>
      <c r="CF92" s="5" t="n">
        <v>288.499</v>
      </c>
      <c r="CG92" s="5" t="n">
        <v>0.18</v>
      </c>
      <c r="CH92" s="5" t="n">
        <v>1</v>
      </c>
      <c r="CI92" s="5" t="n">
        <v>0</v>
      </c>
      <c r="CJ92" s="5" t="n">
        <v>0</v>
      </c>
      <c r="CK92" s="5" t="n">
        <v>0</v>
      </c>
      <c r="CL92" s="5" t="n">
        <v>0</v>
      </c>
      <c r="CM92" s="5" t="n">
        <v>0</v>
      </c>
      <c r="CN92" s="5" t="n">
        <v>0</v>
      </c>
      <c r="CO92" s="5" t="n">
        <v>0</v>
      </c>
      <c r="CP92" s="5" t="n">
        <v>0</v>
      </c>
      <c r="CQ92" s="5" t="n">
        <v>1.348</v>
      </c>
      <c r="CR92" s="5" t="n">
        <v>0</v>
      </c>
      <c r="CS92" s="5" t="n">
        <v>5.37</v>
      </c>
      <c r="CT92" s="5" t="n">
        <v>4.861</v>
      </c>
      <c r="CU92" s="5" t="n">
        <v>11.622</v>
      </c>
    </row>
    <row r="93">
      <c r="A93" s="5" t="inlineStr">
        <is>
          <t>BEN2024</t>
        </is>
      </c>
      <c r="B93" s="5" t="inlineStr">
        <is>
          <t>BEN</t>
        </is>
      </c>
      <c r="C93" s="5" t="inlineStr">
        <is>
          <t>BEN</t>
        </is>
      </c>
      <c r="D93" s="5" t="inlineStr">
        <is>
          <t>Benin</t>
        </is>
      </c>
      <c r="E93" s="5" t="n">
        <v>2024</v>
      </c>
      <c r="F93" s="5" t="n">
        <v>0.18</v>
      </c>
      <c r="G93" s="5" t="n">
        <v>5.575</v>
      </c>
      <c r="H93" s="5" t="n">
        <v>1.324</v>
      </c>
      <c r="I93" s="5" t="n">
        <v>0</v>
      </c>
      <c r="J93" s="5" t="n">
        <v>5.575</v>
      </c>
      <c r="K93" s="5" t="n">
        <v>0</v>
      </c>
      <c r="L93" s="5" t="n">
        <v>1</v>
      </c>
      <c r="M93" s="5" t="n">
        <v>7.124</v>
      </c>
      <c r="N93" s="5" t="n">
        <v>3.971</v>
      </c>
      <c r="O93" s="5" t="n">
        <v>0</v>
      </c>
      <c r="P93" s="5" t="n">
        <v>7.124</v>
      </c>
      <c r="Q93" s="5" t="n">
        <v>0</v>
      </c>
      <c r="R93" s="5" t="n">
        <v>1</v>
      </c>
      <c r="S93" s="5" t="n">
        <v>12.193</v>
      </c>
      <c r="T93" s="5" t="n">
        <v>7.942</v>
      </c>
      <c r="U93" s="5" t="n">
        <v>0.299</v>
      </c>
      <c r="V93" s="5" t="n">
        <v>14.388</v>
      </c>
      <c r="W93" s="5" t="n">
        <v>0.18</v>
      </c>
      <c r="X93" s="5" t="n">
        <v>1</v>
      </c>
      <c r="Y93" s="5" t="n">
        <v>6.623</v>
      </c>
      <c r="Z93" s="5" t="n">
        <v>0.895</v>
      </c>
      <c r="AA93" s="5" t="n">
        <v>0</v>
      </c>
      <c r="AB93" s="5" t="n">
        <v>6.623</v>
      </c>
      <c r="AC93" s="5" t="n">
        <v>0</v>
      </c>
      <c r="AD93" s="5" t="n">
        <v>1</v>
      </c>
      <c r="AE93" s="5" t="n">
        <v>7.947</v>
      </c>
      <c r="AF93" s="5" t="n">
        <v>1.858</v>
      </c>
      <c r="AG93" s="5" t="n">
        <v>0</v>
      </c>
      <c r="AH93" s="5" t="n">
        <v>7.947</v>
      </c>
      <c r="AI93" s="5" t="n">
        <v>0</v>
      </c>
      <c r="AJ93" s="5" t="n">
        <v>1</v>
      </c>
      <c r="AK93" s="5" t="n">
        <v>15.888</v>
      </c>
      <c r="AL93" s="5" t="n">
        <v>8.462</v>
      </c>
      <c r="AM93" s="5" t="n">
        <v>0.39</v>
      </c>
      <c r="AN93" s="5" t="n">
        <v>18.748</v>
      </c>
      <c r="AO93" s="5" t="n">
        <v>0.18</v>
      </c>
      <c r="AP93" s="5" t="n">
        <v>1</v>
      </c>
      <c r="AQ93" s="5" t="n">
        <v>0.724</v>
      </c>
      <c r="AR93" s="5" t="n">
        <v>0.132</v>
      </c>
      <c r="AS93" s="5" t="n">
        <v>0.223</v>
      </c>
      <c r="AT93" s="5" t="n">
        <v>1.118</v>
      </c>
      <c r="AU93" s="5" t="n">
        <v>0.18</v>
      </c>
      <c r="AV93" s="5" t="n">
        <v>1</v>
      </c>
      <c r="AW93" s="5" t="n">
        <v>0.75</v>
      </c>
      <c r="AX93" s="5" t="n">
        <v>0.132</v>
      </c>
      <c r="AY93" s="5" t="n">
        <v>0.228</v>
      </c>
      <c r="AZ93" s="5" t="n">
        <v>1.154</v>
      </c>
      <c r="BA93" s="5" t="n">
        <v>0.18</v>
      </c>
      <c r="BB93" s="5" t="n">
        <v>1</v>
      </c>
      <c r="BC93" s="5" t="n">
        <v>0.513</v>
      </c>
      <c r="BD93" s="5" t="n">
        <v>0.132</v>
      </c>
      <c r="BE93" s="5" t="n">
        <v>0.158</v>
      </c>
      <c r="BF93" s="5" t="n">
        <v>0.792</v>
      </c>
      <c r="BG93" s="5" t="n">
        <v>0.18</v>
      </c>
      <c r="BH93" s="5" t="n">
        <v>1</v>
      </c>
      <c r="BI93" s="5" t="n">
        <v>0.591</v>
      </c>
      <c r="BJ93" s="5" t="n">
        <v>0.132</v>
      </c>
      <c r="BK93" s="5" t="n">
        <v>0.598</v>
      </c>
      <c r="BL93" s="5" t="n">
        <v>1.403</v>
      </c>
      <c r="BM93" s="5" t="n">
        <v>0.18</v>
      </c>
      <c r="BN93" s="5" t="n">
        <v>1</v>
      </c>
      <c r="BO93" s="5" t="n">
        <v>0</v>
      </c>
      <c r="BP93" s="5" t="n">
        <v>0</v>
      </c>
      <c r="BQ93" s="5" t="n">
        <v>0.202</v>
      </c>
      <c r="BR93" s="5" t="n">
        <v>0</v>
      </c>
      <c r="BS93" s="5" t="n">
        <v>0.667</v>
      </c>
      <c r="BT93" s="5" t="n">
        <v>0</v>
      </c>
      <c r="BU93" s="5" t="n">
        <v>0</v>
      </c>
      <c r="BV93" s="5" t="n">
        <v>0.203</v>
      </c>
      <c r="BW93" s="5" t="n">
        <v>0.18</v>
      </c>
      <c r="BX93" s="5" t="n">
        <v>0.667</v>
      </c>
      <c r="BY93" s="5" t="n">
        <v>13.646</v>
      </c>
      <c r="BZ93" s="5" t="n">
        <v>0</v>
      </c>
      <c r="CA93" s="5" t="n">
        <v>13.646</v>
      </c>
      <c r="CB93" s="5" t="n">
        <v>0</v>
      </c>
      <c r="CC93" s="5" t="n">
        <v>82.58799999999999</v>
      </c>
      <c r="CD93" s="5" t="n">
        <v>7.95</v>
      </c>
      <c r="CE93" s="5" t="n">
        <v>173.791</v>
      </c>
      <c r="CF93" s="5" t="n">
        <v>295.287</v>
      </c>
      <c r="CG93" s="5" t="n">
        <v>0.18</v>
      </c>
      <c r="CH93" s="5" t="n">
        <v>1</v>
      </c>
      <c r="CI93" s="5" t="n">
        <v>0</v>
      </c>
      <c r="CJ93" s="5" t="n">
        <v>0</v>
      </c>
      <c r="CK93" s="5" t="n">
        <v>0</v>
      </c>
      <c r="CL93" s="5" t="n">
        <v>0</v>
      </c>
      <c r="CM93" s="5" t="n">
        <v>0</v>
      </c>
      <c r="CN93" s="5" t="n">
        <v>0</v>
      </c>
      <c r="CO93" s="5" t="n">
        <v>0</v>
      </c>
      <c r="CP93" s="5" t="n">
        <v>0</v>
      </c>
      <c r="CQ93" s="5" t="n">
        <v>1.387</v>
      </c>
      <c r="CR93" s="5" t="n">
        <v>0</v>
      </c>
      <c r="CS93" s="5" t="n">
        <v>5.529</v>
      </c>
      <c r="CT93" s="5" t="n">
        <v>4.251</v>
      </c>
      <c r="CU93" s="5" t="n">
        <v>10.168</v>
      </c>
    </row>
    <row r="94">
      <c r="A94" s="5" t="inlineStr">
        <is>
          <t>BMU2021</t>
        </is>
      </c>
      <c r="B94" s="5" t="inlineStr">
        <is>
          <t>BMU</t>
        </is>
      </c>
      <c r="C94" s="5" t="inlineStr">
        <is>
          <t>BMU</t>
        </is>
      </c>
      <c r="D94" s="5" t="inlineStr">
        <is>
          <t>Bermuda</t>
        </is>
      </c>
      <c r="E94" s="5" t="n">
        <v>2021</v>
      </c>
      <c r="F94" s="5" t="n">
        <v>0</v>
      </c>
      <c r="G94" s="5" t="n">
        <v>3.885</v>
      </c>
      <c r="H94" s="5" t="n">
        <v>1.143</v>
      </c>
      <c r="I94" s="5" t="n">
        <v>0</v>
      </c>
      <c r="J94" s="5" t="n">
        <v>3.885</v>
      </c>
      <c r="K94" s="5" t="n">
        <v>0</v>
      </c>
      <c r="L94" s="5" t="n">
        <v>1</v>
      </c>
      <c r="M94" s="5" t="n">
        <v>7.964</v>
      </c>
      <c r="N94" s="5" t="n">
        <v>3.43</v>
      </c>
      <c r="O94" s="5" t="n">
        <v>0</v>
      </c>
      <c r="P94" s="5" t="n">
        <v>7.964</v>
      </c>
      <c r="Q94" s="5" t="n">
        <v>0</v>
      </c>
      <c r="R94" s="5" t="n">
        <v>1</v>
      </c>
      <c r="S94" s="5" t="n">
        <v>9.601000000000001</v>
      </c>
      <c r="T94" s="5" t="n">
        <v>6.86</v>
      </c>
      <c r="U94" s="5" t="n">
        <v>0</v>
      </c>
      <c r="V94" s="5" t="n">
        <v>9.601000000000001</v>
      </c>
      <c r="W94" s="5" t="n">
        <v>0</v>
      </c>
      <c r="X94" s="5" t="n">
        <v>1</v>
      </c>
      <c r="Y94" s="5" t="n">
        <v>4.665</v>
      </c>
      <c r="Z94" s="5" t="n">
        <v>1.091</v>
      </c>
      <c r="AA94" s="5" t="n">
        <v>0</v>
      </c>
      <c r="AB94" s="5" t="n">
        <v>4.665</v>
      </c>
      <c r="AC94" s="5" t="n">
        <v>0</v>
      </c>
      <c r="AD94" s="5" t="n">
        <v>1</v>
      </c>
      <c r="AE94" s="5" t="n">
        <v>5.809</v>
      </c>
      <c r="AF94" s="5" t="n">
        <v>2.169</v>
      </c>
      <c r="AG94" s="5" t="n">
        <v>0</v>
      </c>
      <c r="AH94" s="5" t="n">
        <v>5.809</v>
      </c>
      <c r="AI94" s="5" t="n">
        <v>0</v>
      </c>
      <c r="AJ94" s="5" t="n">
        <v>1</v>
      </c>
      <c r="AK94" s="5" t="n">
        <v>12.669</v>
      </c>
      <c r="AL94" s="5" t="n">
        <v>8.759</v>
      </c>
      <c r="AM94" s="5" t="n">
        <v>0</v>
      </c>
      <c r="AN94" s="5" t="n">
        <v>12.669</v>
      </c>
      <c r="AO94" s="5" t="n">
        <v>0</v>
      </c>
      <c r="AP94" s="5" t="n">
        <v>1</v>
      </c>
      <c r="AQ94" s="5" t="n">
        <v>0.649</v>
      </c>
      <c r="AR94" s="5" t="n">
        <v>0.114</v>
      </c>
      <c r="AS94" s="5" t="n">
        <v>0</v>
      </c>
      <c r="AT94" s="5" t="n">
        <v>0.649</v>
      </c>
      <c r="AU94" s="5" t="n">
        <v>0</v>
      </c>
      <c r="AV94" s="5" t="n">
        <v>1</v>
      </c>
      <c r="AW94" s="5" t="n">
        <v>0.577</v>
      </c>
      <c r="AX94" s="5" t="n">
        <v>0.114</v>
      </c>
      <c r="AY94" s="5" t="n">
        <v>0</v>
      </c>
      <c r="AZ94" s="5" t="n">
        <v>0.577</v>
      </c>
      <c r="BA94" s="5" t="n">
        <v>0</v>
      </c>
      <c r="BB94" s="5" t="n">
        <v>1</v>
      </c>
      <c r="BC94" s="5" t="n">
        <v>0.458</v>
      </c>
      <c r="BD94" s="5" t="n">
        <v>0.114</v>
      </c>
      <c r="BE94" s="5" t="n">
        <v>0</v>
      </c>
      <c r="BF94" s="5" t="n">
        <v>0.458</v>
      </c>
      <c r="BG94" s="5" t="n">
        <v>0</v>
      </c>
      <c r="BH94" s="5" t="n">
        <v>1</v>
      </c>
      <c r="BI94" s="5" t="n">
        <v>0.491</v>
      </c>
      <c r="BJ94" s="5" t="n">
        <v>0.114</v>
      </c>
      <c r="BK94" s="5" t="n">
        <v>0</v>
      </c>
      <c r="BL94" s="5" t="n">
        <v>0.491</v>
      </c>
      <c r="BM94" s="5" t="n">
        <v>0</v>
      </c>
      <c r="BN94" s="5" t="n">
        <v>1</v>
      </c>
      <c r="BO94" s="5" t="n">
        <v>0</v>
      </c>
      <c r="BP94" s="5" t="n">
        <v>0</v>
      </c>
      <c r="BQ94" s="5" t="n">
        <v>0.218</v>
      </c>
      <c r="BR94" s="5" t="n">
        <v>0</v>
      </c>
      <c r="BS94" s="5" t="n">
        <v>0.833</v>
      </c>
      <c r="BT94" s="5" t="n">
        <v>0</v>
      </c>
      <c r="BU94" s="5" t="n">
        <v>0</v>
      </c>
      <c r="BV94" s="5" t="n">
        <v>0.378</v>
      </c>
      <c r="BW94" s="5" t="n">
        <v>0</v>
      </c>
      <c r="BX94" s="5" t="n">
        <v>1</v>
      </c>
      <c r="BY94" s="5" t="n">
        <v>11.787</v>
      </c>
      <c r="BZ94" s="5" t="n">
        <v>0</v>
      </c>
      <c r="CA94" s="5" t="n">
        <v>11.787</v>
      </c>
      <c r="CB94" s="5" t="n">
        <v>0</v>
      </c>
      <c r="CC94" s="5" t="n">
        <v>78.125</v>
      </c>
      <c r="CD94" s="5" t="n">
        <v>7.95</v>
      </c>
      <c r="CE94" s="5" t="n">
        <v>0</v>
      </c>
      <c r="CF94" s="5" t="n">
        <v>78.125</v>
      </c>
      <c r="CG94" s="5" t="n">
        <v>0</v>
      </c>
      <c r="CH94" s="5" t="n">
        <v>1</v>
      </c>
      <c r="CI94" s="5" t="n">
        <v>0</v>
      </c>
      <c r="CJ94" s="5" t="n">
        <v>0</v>
      </c>
      <c r="CK94" s="5" t="n">
        <v>0</v>
      </c>
      <c r="CL94" s="5" t="n">
        <v>0</v>
      </c>
      <c r="CM94" s="5" t="n">
        <v>0</v>
      </c>
      <c r="CN94" s="5" t="n">
        <v>0</v>
      </c>
      <c r="CO94" s="5" t="n">
        <v>0</v>
      </c>
      <c r="CP94" s="5" t="n">
        <v>0</v>
      </c>
      <c r="CQ94" s="5" t="n">
        <v>1.198</v>
      </c>
      <c r="CR94" s="5" t="n">
        <v>0</v>
      </c>
      <c r="CS94" s="5" t="n">
        <v>3.522</v>
      </c>
      <c r="CT94" s="5" t="n">
        <v>2.742</v>
      </c>
      <c r="CU94" s="5" t="n">
        <v>3.522</v>
      </c>
    </row>
    <row r="95">
      <c r="A95" s="5" t="inlineStr">
        <is>
          <t>BMU2022</t>
        </is>
      </c>
      <c r="B95" s="5" t="inlineStr">
        <is>
          <t>BMU</t>
        </is>
      </c>
      <c r="C95" s="5" t="inlineStr">
        <is>
          <t>BMU</t>
        </is>
      </c>
      <c r="D95" s="5" t="inlineStr">
        <is>
          <t>Bermuda</t>
        </is>
      </c>
      <c r="E95" s="5" t="n">
        <v>2022</v>
      </c>
      <c r="F95" s="5" t="n">
        <v>0</v>
      </c>
      <c r="G95" s="5" t="n">
        <v>7.537</v>
      </c>
      <c r="H95" s="5" t="n">
        <v>1.235</v>
      </c>
      <c r="I95" s="5" t="n">
        <v>0</v>
      </c>
      <c r="J95" s="5" t="n">
        <v>7.537</v>
      </c>
      <c r="K95" s="5" t="n">
        <v>0</v>
      </c>
      <c r="L95" s="5" t="n">
        <v>1</v>
      </c>
      <c r="M95" s="5" t="n">
        <v>9.782999999999999</v>
      </c>
      <c r="N95" s="5" t="n">
        <v>3.704</v>
      </c>
      <c r="O95" s="5" t="n">
        <v>0</v>
      </c>
      <c r="P95" s="5" t="n">
        <v>9.782999999999999</v>
      </c>
      <c r="Q95" s="5" t="n">
        <v>0</v>
      </c>
      <c r="R95" s="5" t="n">
        <v>1</v>
      </c>
      <c r="S95" s="5" t="n">
        <v>13.711</v>
      </c>
      <c r="T95" s="5" t="n">
        <v>7.408</v>
      </c>
      <c r="U95" s="5" t="n">
        <v>0</v>
      </c>
      <c r="V95" s="5" t="n">
        <v>13.711</v>
      </c>
      <c r="W95" s="5" t="n">
        <v>0</v>
      </c>
      <c r="X95" s="5" t="n">
        <v>1</v>
      </c>
      <c r="Y95" s="5" t="n">
        <v>6.392</v>
      </c>
      <c r="Z95" s="5" t="n">
        <v>1.495</v>
      </c>
      <c r="AA95" s="5" t="n">
        <v>0</v>
      </c>
      <c r="AB95" s="5" t="n">
        <v>6.392</v>
      </c>
      <c r="AC95" s="5" t="n">
        <v>0</v>
      </c>
      <c r="AD95" s="5" t="n">
        <v>1</v>
      </c>
      <c r="AE95" s="5" t="n">
        <v>7.627</v>
      </c>
      <c r="AF95" s="5" t="n">
        <v>2.848</v>
      </c>
      <c r="AG95" s="5" t="n">
        <v>0</v>
      </c>
      <c r="AH95" s="5" t="n">
        <v>7.627</v>
      </c>
      <c r="AI95" s="5" t="n">
        <v>0</v>
      </c>
      <c r="AJ95" s="5" t="n">
        <v>1</v>
      </c>
      <c r="AK95" s="5" t="n">
        <v>15.035</v>
      </c>
      <c r="AL95" s="5" t="n">
        <v>10.395</v>
      </c>
      <c r="AM95" s="5" t="n">
        <v>0</v>
      </c>
      <c r="AN95" s="5" t="n">
        <v>15.035</v>
      </c>
      <c r="AO95" s="5" t="n">
        <v>0</v>
      </c>
      <c r="AP95" s="5" t="n">
        <v>1</v>
      </c>
      <c r="AQ95" s="5" t="n">
        <v>0.896</v>
      </c>
      <c r="AR95" s="5" t="n">
        <v>0.123</v>
      </c>
      <c r="AS95" s="5" t="n">
        <v>0</v>
      </c>
      <c r="AT95" s="5" t="n">
        <v>0.896</v>
      </c>
      <c r="AU95" s="5" t="n">
        <v>0</v>
      </c>
      <c r="AV95" s="5" t="n">
        <v>1</v>
      </c>
      <c r="AW95" s="5" t="n">
        <v>0.89</v>
      </c>
      <c r="AX95" s="5" t="n">
        <v>0.123</v>
      </c>
      <c r="AY95" s="5" t="n">
        <v>0</v>
      </c>
      <c r="AZ95" s="5" t="n">
        <v>0.89</v>
      </c>
      <c r="BA95" s="5" t="n">
        <v>0</v>
      </c>
      <c r="BB95" s="5" t="n">
        <v>1</v>
      </c>
      <c r="BC95" s="5" t="n">
        <v>0.62</v>
      </c>
      <c r="BD95" s="5" t="n">
        <v>0.123</v>
      </c>
      <c r="BE95" s="5" t="n">
        <v>0</v>
      </c>
      <c r="BF95" s="5" t="n">
        <v>0.62</v>
      </c>
      <c r="BG95" s="5" t="n">
        <v>0</v>
      </c>
      <c r="BH95" s="5" t="n">
        <v>1</v>
      </c>
      <c r="BI95" s="5" t="n">
        <v>0.608</v>
      </c>
      <c r="BJ95" s="5" t="n">
        <v>0.123</v>
      </c>
      <c r="BK95" s="5" t="n">
        <v>0</v>
      </c>
      <c r="BL95" s="5" t="n">
        <v>0.608</v>
      </c>
      <c r="BM95" s="5" t="n">
        <v>0</v>
      </c>
      <c r="BN95" s="5" t="n">
        <v>1</v>
      </c>
      <c r="BO95" s="5" t="n">
        <v>0</v>
      </c>
      <c r="BP95" s="5" t="n">
        <v>0</v>
      </c>
      <c r="BQ95" s="5" t="n">
        <v>0.264</v>
      </c>
      <c r="BR95" s="5" t="n">
        <v>0</v>
      </c>
      <c r="BS95" s="5" t="n">
        <v>0.833</v>
      </c>
      <c r="BT95" s="5" t="n">
        <v>0</v>
      </c>
      <c r="BU95" s="5" t="n">
        <v>0</v>
      </c>
      <c r="BV95" s="5" t="n">
        <v>0.419</v>
      </c>
      <c r="BW95" s="5" t="n">
        <v>0</v>
      </c>
      <c r="BX95" s="5" t="n">
        <v>1</v>
      </c>
      <c r="BY95" s="5" t="n">
        <v>12.729</v>
      </c>
      <c r="BZ95" s="5" t="n">
        <v>0</v>
      </c>
      <c r="CA95" s="5" t="n">
        <v>12.729</v>
      </c>
      <c r="CB95" s="5" t="n">
        <v>0</v>
      </c>
      <c r="CC95" s="5" t="n">
        <v>97.90000000000001</v>
      </c>
      <c r="CD95" s="5" t="n">
        <v>7.95</v>
      </c>
      <c r="CE95" s="5" t="n">
        <v>0</v>
      </c>
      <c r="CF95" s="5" t="n">
        <v>97.90000000000001</v>
      </c>
      <c r="CG95" s="5" t="n">
        <v>0</v>
      </c>
      <c r="CH95" s="5" t="n">
        <v>1</v>
      </c>
      <c r="CI95" s="5" t="n">
        <v>0</v>
      </c>
      <c r="CJ95" s="5" t="n">
        <v>0</v>
      </c>
      <c r="CK95" s="5" t="n">
        <v>0</v>
      </c>
      <c r="CL95" s="5" t="n">
        <v>0</v>
      </c>
      <c r="CM95" s="5" t="n">
        <v>0</v>
      </c>
      <c r="CN95" s="5" t="n">
        <v>0</v>
      </c>
      <c r="CO95" s="5" t="n">
        <v>0</v>
      </c>
      <c r="CP95" s="5" t="n">
        <v>0</v>
      </c>
      <c r="CQ95" s="5" t="n">
        <v>1.294</v>
      </c>
      <c r="CR95" s="5" t="n">
        <v>0</v>
      </c>
      <c r="CS95" s="5" t="n">
        <v>5.158</v>
      </c>
      <c r="CT95" s="5" t="n">
        <v>6.303</v>
      </c>
      <c r="CU95" s="5" t="n">
        <v>6.176</v>
      </c>
    </row>
    <row r="96">
      <c r="A96" s="5" t="inlineStr">
        <is>
          <t>BMU2023</t>
        </is>
      </c>
      <c r="B96" s="5" t="inlineStr">
        <is>
          <t>BMU</t>
        </is>
      </c>
      <c r="C96" s="5" t="inlineStr">
        <is>
          <t>BMU</t>
        </is>
      </c>
      <c r="D96" s="5" t="inlineStr">
        <is>
          <t>Bermuda</t>
        </is>
      </c>
      <c r="E96" s="5" t="n">
        <v>2023</v>
      </c>
      <c r="F96" s="5" t="n">
        <v>0</v>
      </c>
      <c r="G96" s="5" t="n">
        <v>4.229</v>
      </c>
      <c r="H96" s="5" t="n">
        <v>1.286</v>
      </c>
      <c r="I96" s="5" t="n">
        <v>0</v>
      </c>
      <c r="J96" s="5" t="n">
        <v>4.229</v>
      </c>
      <c r="K96" s="5" t="n">
        <v>0</v>
      </c>
      <c r="L96" s="5" t="n">
        <v>1</v>
      </c>
      <c r="M96" s="5" t="n">
        <v>7.886</v>
      </c>
      <c r="N96" s="5" t="n">
        <v>3.857</v>
      </c>
      <c r="O96" s="5" t="n">
        <v>0</v>
      </c>
      <c r="P96" s="5" t="n">
        <v>7.886</v>
      </c>
      <c r="Q96" s="5" t="n">
        <v>0</v>
      </c>
      <c r="R96" s="5" t="n">
        <v>1</v>
      </c>
      <c r="S96" s="5" t="n">
        <v>10.657</v>
      </c>
      <c r="T96" s="5" t="n">
        <v>7.714</v>
      </c>
      <c r="U96" s="5" t="n">
        <v>0</v>
      </c>
      <c r="V96" s="5" t="n">
        <v>10.657</v>
      </c>
      <c r="W96" s="5" t="n">
        <v>0</v>
      </c>
      <c r="X96" s="5" t="n">
        <v>1</v>
      </c>
      <c r="Y96" s="5" t="n">
        <v>3.817</v>
      </c>
      <c r="Z96" s="5" t="n">
        <v>0.893</v>
      </c>
      <c r="AA96" s="5" t="n">
        <v>0</v>
      </c>
      <c r="AB96" s="5" t="n">
        <v>3.817</v>
      </c>
      <c r="AC96" s="5" t="n">
        <v>0</v>
      </c>
      <c r="AD96" s="5" t="n">
        <v>1</v>
      </c>
      <c r="AE96" s="5" t="n">
        <v>5.103</v>
      </c>
      <c r="AF96" s="5" t="n">
        <v>1.906</v>
      </c>
      <c r="AG96" s="5" t="n">
        <v>0</v>
      </c>
      <c r="AH96" s="5" t="n">
        <v>5.103</v>
      </c>
      <c r="AI96" s="5" t="n">
        <v>0</v>
      </c>
      <c r="AJ96" s="5" t="n">
        <v>1</v>
      </c>
      <c r="AK96" s="5" t="n">
        <v>12.817</v>
      </c>
      <c r="AL96" s="5" t="n">
        <v>8.862</v>
      </c>
      <c r="AM96" s="5" t="n">
        <v>0</v>
      </c>
      <c r="AN96" s="5" t="n">
        <v>12.817</v>
      </c>
      <c r="AO96" s="5" t="n">
        <v>0</v>
      </c>
      <c r="AP96" s="5" t="n">
        <v>1</v>
      </c>
      <c r="AQ96" s="5" t="n">
        <v>0.791</v>
      </c>
      <c r="AR96" s="5" t="n">
        <v>0.129</v>
      </c>
      <c r="AS96" s="5" t="n">
        <v>0</v>
      </c>
      <c r="AT96" s="5" t="n">
        <v>0.791</v>
      </c>
      <c r="AU96" s="5" t="n">
        <v>0</v>
      </c>
      <c r="AV96" s="5" t="n">
        <v>1</v>
      </c>
      <c r="AW96" s="5" t="n">
        <v>0.618</v>
      </c>
      <c r="AX96" s="5" t="n">
        <v>0.129</v>
      </c>
      <c r="AY96" s="5" t="n">
        <v>0</v>
      </c>
      <c r="AZ96" s="5" t="n">
        <v>0.618</v>
      </c>
      <c r="BA96" s="5" t="n">
        <v>0</v>
      </c>
      <c r="BB96" s="5" t="n">
        <v>1</v>
      </c>
      <c r="BC96" s="5" t="n">
        <v>0.554</v>
      </c>
      <c r="BD96" s="5" t="n">
        <v>0.129</v>
      </c>
      <c r="BE96" s="5" t="n">
        <v>0</v>
      </c>
      <c r="BF96" s="5" t="n">
        <v>0.554</v>
      </c>
      <c r="BG96" s="5" t="n">
        <v>0</v>
      </c>
      <c r="BH96" s="5" t="n">
        <v>1</v>
      </c>
      <c r="BI96" s="5" t="n">
        <v>0.5570000000000001</v>
      </c>
      <c r="BJ96" s="5" t="n">
        <v>0.129</v>
      </c>
      <c r="BK96" s="5" t="n">
        <v>0</v>
      </c>
      <c r="BL96" s="5" t="n">
        <v>0.5570000000000001</v>
      </c>
      <c r="BM96" s="5" t="n">
        <v>0</v>
      </c>
      <c r="BN96" s="5" t="n">
        <v>1</v>
      </c>
      <c r="BO96" s="5" t="n">
        <v>0</v>
      </c>
      <c r="BP96" s="5" t="n">
        <v>0</v>
      </c>
      <c r="BQ96" s="5" t="n">
        <v>0.265</v>
      </c>
      <c r="BR96" s="5" t="n">
        <v>0</v>
      </c>
      <c r="BS96" s="5" t="n">
        <v>0.833</v>
      </c>
      <c r="BT96" s="5" t="n">
        <v>0</v>
      </c>
      <c r="BU96" s="5" t="n">
        <v>0</v>
      </c>
      <c r="BV96" s="5" t="n">
        <v>0.44</v>
      </c>
      <c r="BW96" s="5" t="n">
        <v>0</v>
      </c>
      <c r="BX96" s="5" t="n">
        <v>1</v>
      </c>
      <c r="BY96" s="5" t="n">
        <v>13.254</v>
      </c>
      <c r="BZ96" s="5" t="n">
        <v>0</v>
      </c>
      <c r="CA96" s="5" t="n">
        <v>13.254</v>
      </c>
      <c r="CB96" s="5" t="n">
        <v>0</v>
      </c>
      <c r="CC96" s="5" t="n">
        <v>83.248</v>
      </c>
      <c r="CD96" s="5" t="n">
        <v>7.95</v>
      </c>
      <c r="CE96" s="5" t="n">
        <v>0</v>
      </c>
      <c r="CF96" s="5" t="n">
        <v>83.248</v>
      </c>
      <c r="CG96" s="5" t="n">
        <v>0</v>
      </c>
      <c r="CH96" s="5" t="n">
        <v>1</v>
      </c>
      <c r="CI96" s="5" t="n">
        <v>0</v>
      </c>
      <c r="CJ96" s="5" t="n">
        <v>0</v>
      </c>
      <c r="CK96" s="5" t="n">
        <v>0</v>
      </c>
      <c r="CL96" s="5" t="n">
        <v>0</v>
      </c>
      <c r="CM96" s="5" t="n">
        <v>0</v>
      </c>
      <c r="CN96" s="5" t="n">
        <v>0</v>
      </c>
      <c r="CO96" s="5" t="n">
        <v>0</v>
      </c>
      <c r="CP96" s="5" t="n">
        <v>0</v>
      </c>
      <c r="CQ96" s="5" t="n">
        <v>1.348</v>
      </c>
      <c r="CR96" s="5" t="n">
        <v>0</v>
      </c>
      <c r="CS96" s="5" t="n">
        <v>2.532</v>
      </c>
      <c r="CT96" s="5" t="n">
        <v>2.943</v>
      </c>
      <c r="CU96" s="5" t="n">
        <v>2.532</v>
      </c>
    </row>
    <row r="97">
      <c r="A97" s="5" t="inlineStr">
        <is>
          <t>BMU2024</t>
        </is>
      </c>
      <c r="B97" s="5" t="inlineStr">
        <is>
          <t>BMU</t>
        </is>
      </c>
      <c r="C97" s="5" t="inlineStr">
        <is>
          <t>BMU</t>
        </is>
      </c>
      <c r="D97" s="5" t="inlineStr">
        <is>
          <t>Bermuda</t>
        </is>
      </c>
      <c r="E97" s="5" t="n">
        <v>2024</v>
      </c>
      <c r="F97" s="5" t="n">
        <v>0</v>
      </c>
      <c r="G97" s="5" t="n">
        <v>3.627</v>
      </c>
      <c r="H97" s="5" t="n">
        <v>1.324</v>
      </c>
      <c r="I97" s="5" t="n">
        <v>0</v>
      </c>
      <c r="J97" s="5" t="n">
        <v>3.627</v>
      </c>
      <c r="K97" s="5" t="n">
        <v>0</v>
      </c>
      <c r="L97" s="5" t="n">
        <v>1</v>
      </c>
      <c r="M97" s="5" t="n">
        <v>7.124</v>
      </c>
      <c r="N97" s="5" t="n">
        <v>3.971</v>
      </c>
      <c r="O97" s="5" t="n">
        <v>0</v>
      </c>
      <c r="P97" s="5" t="n">
        <v>7.124</v>
      </c>
      <c r="Q97" s="5" t="n">
        <v>0</v>
      </c>
      <c r="R97" s="5" t="n">
        <v>1</v>
      </c>
      <c r="S97" s="5" t="n">
        <v>10.245</v>
      </c>
      <c r="T97" s="5" t="n">
        <v>7.942</v>
      </c>
      <c r="U97" s="5" t="n">
        <v>0</v>
      </c>
      <c r="V97" s="5" t="n">
        <v>10.245</v>
      </c>
      <c r="W97" s="5" t="n">
        <v>0</v>
      </c>
      <c r="X97" s="5" t="n">
        <v>1</v>
      </c>
      <c r="Y97" s="5" t="n">
        <v>3.615</v>
      </c>
      <c r="Z97" s="5" t="n">
        <v>0.845</v>
      </c>
      <c r="AA97" s="5" t="n">
        <v>0</v>
      </c>
      <c r="AB97" s="5" t="n">
        <v>3.615</v>
      </c>
      <c r="AC97" s="5" t="n">
        <v>0</v>
      </c>
      <c r="AD97" s="5" t="n">
        <v>1</v>
      </c>
      <c r="AE97" s="5" t="n">
        <v>4.939</v>
      </c>
      <c r="AF97" s="5" t="n">
        <v>1.845</v>
      </c>
      <c r="AG97" s="5" t="n">
        <v>0</v>
      </c>
      <c r="AH97" s="5" t="n">
        <v>4.939</v>
      </c>
      <c r="AI97" s="5" t="n">
        <v>0</v>
      </c>
      <c r="AJ97" s="5" t="n">
        <v>1</v>
      </c>
      <c r="AK97" s="5" t="n">
        <v>12.881</v>
      </c>
      <c r="AL97" s="5" t="n">
        <v>8.906000000000001</v>
      </c>
      <c r="AM97" s="5" t="n">
        <v>0</v>
      </c>
      <c r="AN97" s="5" t="n">
        <v>12.881</v>
      </c>
      <c r="AO97" s="5" t="n">
        <v>0</v>
      </c>
      <c r="AP97" s="5" t="n">
        <v>1</v>
      </c>
      <c r="AQ97" s="5" t="n">
        <v>0.756</v>
      </c>
      <c r="AR97" s="5" t="n">
        <v>0.132</v>
      </c>
      <c r="AS97" s="5" t="n">
        <v>0</v>
      </c>
      <c r="AT97" s="5" t="n">
        <v>0.756</v>
      </c>
      <c r="AU97" s="5" t="n">
        <v>0</v>
      </c>
      <c r="AV97" s="5" t="n">
        <v>1</v>
      </c>
      <c r="AW97" s="5" t="n">
        <v>0.655</v>
      </c>
      <c r="AX97" s="5" t="n">
        <v>0.132</v>
      </c>
      <c r="AY97" s="5" t="n">
        <v>0</v>
      </c>
      <c r="AZ97" s="5" t="n">
        <v>0.655</v>
      </c>
      <c r="BA97" s="5" t="n">
        <v>0</v>
      </c>
      <c r="BB97" s="5" t="n">
        <v>1</v>
      </c>
      <c r="BC97" s="5" t="n">
        <v>0.534</v>
      </c>
      <c r="BD97" s="5" t="n">
        <v>0.132</v>
      </c>
      <c r="BE97" s="5" t="n">
        <v>0</v>
      </c>
      <c r="BF97" s="5" t="n">
        <v>0.534</v>
      </c>
      <c r="BG97" s="5" t="n">
        <v>0</v>
      </c>
      <c r="BH97" s="5" t="n">
        <v>1</v>
      </c>
      <c r="BI97" s="5" t="n">
        <v>0.5679999999999999</v>
      </c>
      <c r="BJ97" s="5" t="n">
        <v>0.132</v>
      </c>
      <c r="BK97" s="5" t="n">
        <v>0</v>
      </c>
      <c r="BL97" s="5" t="n">
        <v>0.5679999999999999</v>
      </c>
      <c r="BM97" s="5" t="n">
        <v>0</v>
      </c>
      <c r="BN97" s="5" t="n">
        <v>1</v>
      </c>
      <c r="BO97" s="5" t="n">
        <v>0</v>
      </c>
      <c r="BP97" s="5" t="n">
        <v>0</v>
      </c>
      <c r="BQ97" s="5" t="n">
        <v>0.279</v>
      </c>
      <c r="BR97" s="5" t="n">
        <v>0</v>
      </c>
      <c r="BS97" s="5" t="n">
        <v>0.833</v>
      </c>
      <c r="BT97" s="5" t="n">
        <v>0</v>
      </c>
      <c r="BU97" s="5" t="n">
        <v>0</v>
      </c>
      <c r="BV97" s="5" t="n">
        <v>0.47</v>
      </c>
      <c r="BW97" s="5" t="n">
        <v>0</v>
      </c>
      <c r="BX97" s="5" t="n">
        <v>1</v>
      </c>
      <c r="BY97" s="5" t="n">
        <v>13.646</v>
      </c>
      <c r="BZ97" s="5" t="n">
        <v>0</v>
      </c>
      <c r="CA97" s="5" t="n">
        <v>13.646</v>
      </c>
      <c r="CB97" s="5" t="n">
        <v>0</v>
      </c>
      <c r="CC97" s="5" t="n">
        <v>82.58799999999999</v>
      </c>
      <c r="CD97" s="5" t="n">
        <v>7.95</v>
      </c>
      <c r="CE97" s="5" t="n">
        <v>0</v>
      </c>
      <c r="CF97" s="5" t="n">
        <v>82.58799999999999</v>
      </c>
      <c r="CG97" s="5" t="n">
        <v>0</v>
      </c>
      <c r="CH97" s="5" t="n">
        <v>1</v>
      </c>
      <c r="CI97" s="5" t="n">
        <v>0</v>
      </c>
      <c r="CJ97" s="5" t="n">
        <v>0</v>
      </c>
      <c r="CK97" s="5" t="n">
        <v>0</v>
      </c>
      <c r="CL97" s="5" t="n">
        <v>0</v>
      </c>
      <c r="CM97" s="5" t="n">
        <v>0</v>
      </c>
      <c r="CN97" s="5" t="n">
        <v>0</v>
      </c>
      <c r="CO97" s="5" t="n">
        <v>0</v>
      </c>
      <c r="CP97" s="5" t="n">
        <v>0</v>
      </c>
      <c r="CQ97" s="5" t="n">
        <v>1.387</v>
      </c>
      <c r="CR97" s="5" t="n">
        <v>0</v>
      </c>
      <c r="CS97" s="5" t="n">
        <v>2.292</v>
      </c>
      <c r="CT97" s="5" t="n">
        <v>2.303</v>
      </c>
      <c r="CU97" s="5" t="n">
        <v>2.292</v>
      </c>
    </row>
    <row r="98">
      <c r="A98" s="5" t="inlineStr">
        <is>
          <t>BTN2021</t>
        </is>
      </c>
      <c r="B98" s="5" t="inlineStr">
        <is>
          <t>BTN</t>
        </is>
      </c>
      <c r="C98" s="5" t="inlineStr">
        <is>
          <t>BTN</t>
        </is>
      </c>
      <c r="D98" s="5" t="inlineStr">
        <is>
          <t>Bhutan</t>
        </is>
      </c>
      <c r="E98" s="5" t="n">
        <v>2021</v>
      </c>
      <c r="F98" s="5" t="n">
        <v>0.1</v>
      </c>
      <c r="G98" s="5" t="n">
        <v>4.747</v>
      </c>
      <c r="H98" s="5" t="n">
        <v>1.143</v>
      </c>
      <c r="I98" s="5" t="n">
        <v>0</v>
      </c>
      <c r="J98" s="5" t="n">
        <v>4.747</v>
      </c>
      <c r="K98" s="5" t="n">
        <v>0</v>
      </c>
      <c r="L98" s="5" t="n">
        <v>1</v>
      </c>
      <c r="M98" s="5" t="n">
        <v>7.964</v>
      </c>
      <c r="N98" s="5" t="n">
        <v>3.43</v>
      </c>
      <c r="O98" s="5" t="n">
        <v>0</v>
      </c>
      <c r="P98" s="5" t="n">
        <v>7.964</v>
      </c>
      <c r="Q98" s="5" t="n">
        <v>0</v>
      </c>
      <c r="R98" s="5" t="n">
        <v>1</v>
      </c>
      <c r="S98" s="5" t="n">
        <v>10.464</v>
      </c>
      <c r="T98" s="5" t="n">
        <v>6.86</v>
      </c>
      <c r="U98" s="5" t="n">
        <v>0</v>
      </c>
      <c r="V98" s="5" t="n">
        <v>11.51</v>
      </c>
      <c r="W98" s="5" t="n">
        <v>0.1</v>
      </c>
      <c r="X98" s="5" t="n">
        <v>1</v>
      </c>
      <c r="Y98" s="5" t="n">
        <v>17.987</v>
      </c>
      <c r="Z98" s="5" t="n">
        <v>2.1</v>
      </c>
      <c r="AA98" s="5" t="n">
        <v>0</v>
      </c>
      <c r="AB98" s="5" t="n">
        <v>17.987</v>
      </c>
      <c r="AC98" s="5" t="n">
        <v>0</v>
      </c>
      <c r="AD98" s="5" t="n">
        <v>1</v>
      </c>
      <c r="AE98" s="5" t="n">
        <v>19.13</v>
      </c>
      <c r="AF98" s="5" t="n">
        <v>3.956</v>
      </c>
      <c r="AG98" s="5" t="n">
        <v>0</v>
      </c>
      <c r="AH98" s="5" t="n">
        <v>19.13</v>
      </c>
      <c r="AI98" s="5" t="n">
        <v>0</v>
      </c>
      <c r="AJ98" s="5" t="n">
        <v>1</v>
      </c>
      <c r="AK98" s="5" t="n">
        <v>25.99</v>
      </c>
      <c r="AL98" s="5" t="n">
        <v>12.953</v>
      </c>
      <c r="AM98" s="5" t="n">
        <v>0</v>
      </c>
      <c r="AN98" s="5" t="n">
        <v>28.589</v>
      </c>
      <c r="AO98" s="5" t="n">
        <v>0.1</v>
      </c>
      <c r="AP98" s="5" t="n">
        <v>1</v>
      </c>
      <c r="AQ98" s="5" t="n">
        <v>0.621</v>
      </c>
      <c r="AR98" s="5" t="n">
        <v>0.114</v>
      </c>
      <c r="AS98" s="5" t="n">
        <v>0.533</v>
      </c>
      <c r="AT98" s="5" t="n">
        <v>1.269</v>
      </c>
      <c r="AU98" s="5" t="n">
        <v>0.1</v>
      </c>
      <c r="AV98" s="5" t="n">
        <v>1</v>
      </c>
      <c r="AW98" s="5" t="n">
        <v>0.593</v>
      </c>
      <c r="AX98" s="5" t="n">
        <v>0.114</v>
      </c>
      <c r="AY98" s="5" t="n">
        <v>0.335</v>
      </c>
      <c r="AZ98" s="5" t="n">
        <v>1.021</v>
      </c>
      <c r="BA98" s="5" t="n">
        <v>0.1</v>
      </c>
      <c r="BB98" s="5" t="n">
        <v>1</v>
      </c>
      <c r="BC98" s="5" t="n">
        <v>0.44</v>
      </c>
      <c r="BD98" s="5" t="n">
        <v>0.114</v>
      </c>
      <c r="BE98" s="5" t="n">
        <v>0</v>
      </c>
      <c r="BF98" s="5" t="n">
        <v>0.484</v>
      </c>
      <c r="BG98" s="5" t="n">
        <v>0.1</v>
      </c>
      <c r="BH98" s="5" t="n">
        <v>1</v>
      </c>
      <c r="BI98" s="5" t="n">
        <v>0.5600000000000001</v>
      </c>
      <c r="BJ98" s="5" t="n">
        <v>0.114</v>
      </c>
      <c r="BK98" s="5" t="n">
        <v>0</v>
      </c>
      <c r="BL98" s="5" t="n">
        <v>0.616</v>
      </c>
      <c r="BM98" s="5" t="n">
        <v>0.1</v>
      </c>
      <c r="BN98" s="5" t="n">
        <v>1</v>
      </c>
      <c r="BO98" s="5" t="n">
        <v>0</v>
      </c>
      <c r="BP98" s="5" t="n">
        <v>0</v>
      </c>
      <c r="BQ98" s="5" t="n">
        <v>0.035</v>
      </c>
      <c r="BR98" s="5" t="n">
        <v>0</v>
      </c>
      <c r="BS98" s="5" t="n">
        <v>1</v>
      </c>
      <c r="BT98" s="5" t="n">
        <v>0</v>
      </c>
      <c r="BU98" s="5" t="n">
        <v>0</v>
      </c>
      <c r="BV98" s="5" t="n">
        <v>0.017</v>
      </c>
      <c r="BW98" s="5" t="n">
        <v>0.1</v>
      </c>
      <c r="BX98" s="5" t="n">
        <v>0.833</v>
      </c>
      <c r="BY98" s="5" t="n">
        <v>11.787</v>
      </c>
      <c r="BZ98" s="5" t="n">
        <v>0</v>
      </c>
      <c r="CA98" s="5" t="n">
        <v>11.787</v>
      </c>
      <c r="CB98" s="5" t="n">
        <v>0</v>
      </c>
      <c r="CC98" s="5" t="n">
        <v>81.69499999999999</v>
      </c>
      <c r="CD98" s="5" t="n">
        <v>7.95</v>
      </c>
      <c r="CE98" s="5" t="n">
        <v>0</v>
      </c>
      <c r="CF98" s="5" t="n">
        <v>89.86499999999999</v>
      </c>
      <c r="CG98" s="5" t="n">
        <v>0.1</v>
      </c>
      <c r="CH98" s="5" t="n">
        <v>1</v>
      </c>
      <c r="CI98" s="5" t="n">
        <v>0</v>
      </c>
      <c r="CJ98" s="5" t="n">
        <v>0</v>
      </c>
      <c r="CK98" s="5" t="n">
        <v>0</v>
      </c>
      <c r="CL98" s="5" t="n">
        <v>0</v>
      </c>
      <c r="CM98" s="5" t="n">
        <v>0</v>
      </c>
      <c r="CN98" s="5" t="n">
        <v>0</v>
      </c>
      <c r="CO98" s="5" t="n">
        <v>0</v>
      </c>
      <c r="CP98" s="5" t="n">
        <v>0</v>
      </c>
      <c r="CQ98" s="5" t="n">
        <v>1.198</v>
      </c>
      <c r="CR98" s="5" t="n">
        <v>0</v>
      </c>
      <c r="CS98" s="5" t="n">
        <v>4.776</v>
      </c>
      <c r="CT98" s="5" t="n">
        <v>3.604</v>
      </c>
      <c r="CU98" s="5" t="n">
        <v>16.843</v>
      </c>
    </row>
    <row r="99">
      <c r="A99" s="5" t="inlineStr">
        <is>
          <t>BTN2022</t>
        </is>
      </c>
      <c r="B99" s="5" t="inlineStr">
        <is>
          <t>BTN</t>
        </is>
      </c>
      <c r="C99" s="5" t="inlineStr">
        <is>
          <t>BTN</t>
        </is>
      </c>
      <c r="D99" s="5" t="inlineStr">
        <is>
          <t>Bhutan</t>
        </is>
      </c>
      <c r="E99" s="5" t="n">
        <v>2022</v>
      </c>
      <c r="F99" s="5" t="n">
        <v>0.1</v>
      </c>
      <c r="G99" s="5" t="n">
        <v>8.788</v>
      </c>
      <c r="H99" s="5" t="n">
        <v>1.235</v>
      </c>
      <c r="I99" s="5" t="n">
        <v>0</v>
      </c>
      <c r="J99" s="5" t="n">
        <v>8.788</v>
      </c>
      <c r="K99" s="5" t="n">
        <v>0</v>
      </c>
      <c r="L99" s="5" t="n">
        <v>1</v>
      </c>
      <c r="M99" s="5" t="n">
        <v>9.782999999999999</v>
      </c>
      <c r="N99" s="5" t="n">
        <v>3.704</v>
      </c>
      <c r="O99" s="5" t="n">
        <v>0</v>
      </c>
      <c r="P99" s="5" t="n">
        <v>9.782999999999999</v>
      </c>
      <c r="Q99" s="5" t="n">
        <v>0</v>
      </c>
      <c r="R99" s="5" t="n">
        <v>1</v>
      </c>
      <c r="S99" s="5" t="n">
        <v>14.962</v>
      </c>
      <c r="T99" s="5" t="n">
        <v>7.408</v>
      </c>
      <c r="U99" s="5" t="n">
        <v>0.111</v>
      </c>
      <c r="V99" s="5" t="n">
        <v>16.458</v>
      </c>
      <c r="W99" s="5" t="n">
        <v>0.1</v>
      </c>
      <c r="X99" s="5" t="n">
        <v>1</v>
      </c>
      <c r="Y99" s="5" t="n">
        <v>31.383</v>
      </c>
      <c r="Z99" s="5" t="n">
        <v>3.665</v>
      </c>
      <c r="AA99" s="5" t="n">
        <v>0</v>
      </c>
      <c r="AB99" s="5" t="n">
        <v>31.383</v>
      </c>
      <c r="AC99" s="5" t="n">
        <v>0</v>
      </c>
      <c r="AD99" s="5" t="n">
        <v>1</v>
      </c>
      <c r="AE99" s="5" t="n">
        <v>32.618</v>
      </c>
      <c r="AF99" s="5" t="n">
        <v>6.745</v>
      </c>
      <c r="AG99" s="5" t="n">
        <v>0</v>
      </c>
      <c r="AH99" s="5" t="n">
        <v>32.618</v>
      </c>
      <c r="AI99" s="5" t="n">
        <v>0</v>
      </c>
      <c r="AJ99" s="5" t="n">
        <v>1</v>
      </c>
      <c r="AK99" s="5" t="n">
        <v>40.026</v>
      </c>
      <c r="AL99" s="5" t="n">
        <v>19.948</v>
      </c>
      <c r="AM99" s="5" t="n">
        <v>0.296</v>
      </c>
      <c r="AN99" s="5" t="n">
        <v>44.029</v>
      </c>
      <c r="AO99" s="5" t="n">
        <v>0.1</v>
      </c>
      <c r="AP99" s="5" t="n">
        <v>1</v>
      </c>
      <c r="AQ99" s="5" t="n">
        <v>0.847</v>
      </c>
      <c r="AR99" s="5" t="n">
        <v>0.123</v>
      </c>
      <c r="AS99" s="5" t="n">
        <v>0.57</v>
      </c>
      <c r="AT99" s="5" t="n">
        <v>1.547</v>
      </c>
      <c r="AU99" s="5" t="n">
        <v>0.1</v>
      </c>
      <c r="AV99" s="5" t="n">
        <v>1</v>
      </c>
      <c r="AW99" s="5" t="n">
        <v>0.947</v>
      </c>
      <c r="AX99" s="5" t="n">
        <v>0.123</v>
      </c>
      <c r="AY99" s="5" t="n">
        <v>0.343</v>
      </c>
      <c r="AZ99" s="5" t="n">
        <v>1.409</v>
      </c>
      <c r="BA99" s="5" t="n">
        <v>0.1</v>
      </c>
      <c r="BB99" s="5" t="n">
        <v>1</v>
      </c>
      <c r="BC99" s="5" t="n">
        <v>0.589</v>
      </c>
      <c r="BD99" s="5" t="n">
        <v>0.123</v>
      </c>
      <c r="BE99" s="5" t="n">
        <v>0.004</v>
      </c>
      <c r="BF99" s="5" t="n">
        <v>0.647</v>
      </c>
      <c r="BG99" s="5" t="n">
        <v>0.1</v>
      </c>
      <c r="BH99" s="5" t="n">
        <v>1</v>
      </c>
      <c r="BI99" s="5" t="n">
        <v>0.6889999999999999</v>
      </c>
      <c r="BJ99" s="5" t="n">
        <v>0.123</v>
      </c>
      <c r="BK99" s="5" t="n">
        <v>0.005</v>
      </c>
      <c r="BL99" s="5" t="n">
        <v>0.758</v>
      </c>
      <c r="BM99" s="5" t="n">
        <v>0.1</v>
      </c>
      <c r="BN99" s="5" t="n">
        <v>1</v>
      </c>
      <c r="BO99" s="5" t="n">
        <v>0</v>
      </c>
      <c r="BP99" s="5" t="n">
        <v>0</v>
      </c>
      <c r="BQ99" s="5" t="n">
        <v>0.031</v>
      </c>
      <c r="BR99" s="5" t="n">
        <v>0</v>
      </c>
      <c r="BS99" s="5" t="n">
        <v>1</v>
      </c>
      <c r="BT99" s="5" t="n">
        <v>0</v>
      </c>
      <c r="BU99" s="5" t="n">
        <v>0</v>
      </c>
      <c r="BV99" s="5" t="n">
        <v>0.016</v>
      </c>
      <c r="BW99" s="5" t="n">
        <v>0.1</v>
      </c>
      <c r="BX99" s="5" t="n">
        <v>0.833</v>
      </c>
      <c r="BY99" s="5" t="n">
        <v>12.729</v>
      </c>
      <c r="BZ99" s="5" t="n">
        <v>0</v>
      </c>
      <c r="CA99" s="5" t="n">
        <v>12.729</v>
      </c>
      <c r="CB99" s="5" t="n">
        <v>0</v>
      </c>
      <c r="CC99" s="5" t="n">
        <v>102.477</v>
      </c>
      <c r="CD99" s="5" t="n">
        <v>7.95</v>
      </c>
      <c r="CE99" s="5" t="n">
        <v>0.758</v>
      </c>
      <c r="CF99" s="5" t="n">
        <v>112.724</v>
      </c>
      <c r="CG99" s="5" t="n">
        <v>0.1</v>
      </c>
      <c r="CH99" s="5" t="n">
        <v>1</v>
      </c>
      <c r="CI99" s="5" t="n">
        <v>0</v>
      </c>
      <c r="CJ99" s="5" t="n">
        <v>0</v>
      </c>
      <c r="CK99" s="5" t="n">
        <v>0</v>
      </c>
      <c r="CL99" s="5" t="n">
        <v>0</v>
      </c>
      <c r="CM99" s="5" t="n">
        <v>0</v>
      </c>
      <c r="CN99" s="5" t="n">
        <v>0</v>
      </c>
      <c r="CO99" s="5" t="n">
        <v>0</v>
      </c>
      <c r="CP99" s="5" t="n">
        <v>0</v>
      </c>
      <c r="CQ99" s="5" t="n">
        <v>1.294</v>
      </c>
      <c r="CR99" s="5" t="n">
        <v>0</v>
      </c>
      <c r="CS99" s="5" t="n">
        <v>5.158</v>
      </c>
      <c r="CT99" s="5" t="n">
        <v>7.554</v>
      </c>
      <c r="CU99" s="5" t="n">
        <v>30.149</v>
      </c>
    </row>
    <row r="100">
      <c r="A100" s="5" t="inlineStr">
        <is>
          <t>BTN2023</t>
        </is>
      </c>
      <c r="B100" s="5" t="inlineStr">
        <is>
          <t>BTN</t>
        </is>
      </c>
      <c r="C100" s="5" t="inlineStr">
        <is>
          <t>BTN</t>
        </is>
      </c>
      <c r="D100" s="5" t="inlineStr">
        <is>
          <t>Bhutan</t>
        </is>
      </c>
      <c r="E100" s="5" t="n">
        <v>2023</v>
      </c>
      <c r="F100" s="5" t="n">
        <v>0.1</v>
      </c>
      <c r="G100" s="5" t="n">
        <v>5.77</v>
      </c>
      <c r="H100" s="5" t="n">
        <v>1.286</v>
      </c>
      <c r="I100" s="5" t="n">
        <v>0</v>
      </c>
      <c r="J100" s="5" t="n">
        <v>5.77</v>
      </c>
      <c r="K100" s="5" t="n">
        <v>0</v>
      </c>
      <c r="L100" s="5" t="n">
        <v>1</v>
      </c>
      <c r="M100" s="5" t="n">
        <v>7.886</v>
      </c>
      <c r="N100" s="5" t="n">
        <v>3.857</v>
      </c>
      <c r="O100" s="5" t="n">
        <v>0</v>
      </c>
      <c r="P100" s="5" t="n">
        <v>7.886</v>
      </c>
      <c r="Q100" s="5" t="n">
        <v>0</v>
      </c>
      <c r="R100" s="5" t="n">
        <v>1</v>
      </c>
      <c r="S100" s="5" t="n">
        <v>12.198</v>
      </c>
      <c r="T100" s="5" t="n">
        <v>7.714</v>
      </c>
      <c r="U100" s="5" t="n">
        <v>0.135</v>
      </c>
      <c r="V100" s="5" t="n">
        <v>13.418</v>
      </c>
      <c r="W100" s="5" t="n">
        <v>0.1</v>
      </c>
      <c r="X100" s="5" t="n">
        <v>1</v>
      </c>
      <c r="Y100" s="5" t="n">
        <v>13.678</v>
      </c>
      <c r="Z100" s="5" t="n">
        <v>1.597</v>
      </c>
      <c r="AA100" s="5" t="n">
        <v>0</v>
      </c>
      <c r="AB100" s="5" t="n">
        <v>13.678</v>
      </c>
      <c r="AC100" s="5" t="n">
        <v>0</v>
      </c>
      <c r="AD100" s="5" t="n">
        <v>1</v>
      </c>
      <c r="AE100" s="5" t="n">
        <v>14.963</v>
      </c>
      <c r="AF100" s="5" t="n">
        <v>3.094</v>
      </c>
      <c r="AG100" s="5" t="n">
        <v>0</v>
      </c>
      <c r="AH100" s="5" t="n">
        <v>14.963</v>
      </c>
      <c r="AI100" s="5" t="n">
        <v>0</v>
      </c>
      <c r="AJ100" s="5" t="n">
        <v>1</v>
      </c>
      <c r="AK100" s="5" t="n">
        <v>22.677</v>
      </c>
      <c r="AL100" s="5" t="n">
        <v>11.302</v>
      </c>
      <c r="AM100" s="5" t="n">
        <v>0.251</v>
      </c>
      <c r="AN100" s="5" t="n">
        <v>24.945</v>
      </c>
      <c r="AO100" s="5" t="n">
        <v>0.1</v>
      </c>
      <c r="AP100" s="5" t="n">
        <v>1</v>
      </c>
      <c r="AQ100" s="5" t="n">
        <v>0.749</v>
      </c>
      <c r="AR100" s="5" t="n">
        <v>0.129</v>
      </c>
      <c r="AS100" s="5" t="n">
        <v>0.609</v>
      </c>
      <c r="AT100" s="5" t="n">
        <v>1.478</v>
      </c>
      <c r="AU100" s="5" t="n">
        <v>0.1</v>
      </c>
      <c r="AV100" s="5" t="n">
        <v>1</v>
      </c>
      <c r="AW100" s="5" t="n">
        <v>0.783</v>
      </c>
      <c r="AX100" s="5" t="n">
        <v>0.129</v>
      </c>
      <c r="AY100" s="5" t="n">
        <v>0.379</v>
      </c>
      <c r="AZ100" s="5" t="n">
        <v>1.264</v>
      </c>
      <c r="BA100" s="5" t="n">
        <v>0.1</v>
      </c>
      <c r="BB100" s="5" t="n">
        <v>1</v>
      </c>
      <c r="BC100" s="5" t="n">
        <v>0.527</v>
      </c>
      <c r="BD100" s="5" t="n">
        <v>0.129</v>
      </c>
      <c r="BE100" s="5" t="n">
        <v>0.006</v>
      </c>
      <c r="BF100" s="5" t="n">
        <v>0.58</v>
      </c>
      <c r="BG100" s="5" t="n">
        <v>0.1</v>
      </c>
      <c r="BH100" s="5" t="n">
        <v>1</v>
      </c>
      <c r="BI100" s="5" t="n">
        <v>0.64</v>
      </c>
      <c r="BJ100" s="5" t="n">
        <v>0.129</v>
      </c>
      <c r="BK100" s="5" t="n">
        <v>0.007</v>
      </c>
      <c r="BL100" s="5" t="n">
        <v>0.704</v>
      </c>
      <c r="BM100" s="5" t="n">
        <v>0.1</v>
      </c>
      <c r="BN100" s="5" t="n">
        <v>1</v>
      </c>
      <c r="BO100" s="5" t="n">
        <v>0</v>
      </c>
      <c r="BP100" s="5" t="n">
        <v>0</v>
      </c>
      <c r="BQ100" s="5" t="n">
        <v>0.02</v>
      </c>
      <c r="BR100" s="5" t="n">
        <v>0</v>
      </c>
      <c r="BS100" s="5" t="n">
        <v>1</v>
      </c>
      <c r="BT100" s="5" t="n">
        <v>0</v>
      </c>
      <c r="BU100" s="5" t="n">
        <v>0</v>
      </c>
      <c r="BV100" s="5" t="n">
        <v>0.015</v>
      </c>
      <c r="BW100" s="5" t="n">
        <v>0.1</v>
      </c>
      <c r="BX100" s="5" t="n">
        <v>0.833</v>
      </c>
      <c r="BY100" s="5" t="n">
        <v>13.254</v>
      </c>
      <c r="BZ100" s="5" t="n">
        <v>0</v>
      </c>
      <c r="CA100" s="5" t="n">
        <v>13.254</v>
      </c>
      <c r="CB100" s="5" t="n">
        <v>0</v>
      </c>
      <c r="CC100" s="5" t="n">
        <v>87.07899999999999</v>
      </c>
      <c r="CD100" s="5" t="n">
        <v>7.95</v>
      </c>
      <c r="CE100" s="5" t="n">
        <v>0.964</v>
      </c>
      <c r="CF100" s="5" t="n">
        <v>95.78700000000001</v>
      </c>
      <c r="CG100" s="5" t="n">
        <v>0.1</v>
      </c>
      <c r="CH100" s="5" t="n">
        <v>1</v>
      </c>
      <c r="CI100" s="5" t="n">
        <v>0</v>
      </c>
      <c r="CJ100" s="5" t="n">
        <v>0</v>
      </c>
      <c r="CK100" s="5" t="n">
        <v>0</v>
      </c>
      <c r="CL100" s="5" t="n">
        <v>0</v>
      </c>
      <c r="CM100" s="5" t="n">
        <v>0</v>
      </c>
      <c r="CN100" s="5" t="n">
        <v>0</v>
      </c>
      <c r="CO100" s="5" t="n">
        <v>0</v>
      </c>
      <c r="CP100" s="5" t="n">
        <v>0</v>
      </c>
      <c r="CQ100" s="5" t="n">
        <v>1.348</v>
      </c>
      <c r="CR100" s="5" t="n">
        <v>0</v>
      </c>
      <c r="CS100" s="5" t="n">
        <v>5.37</v>
      </c>
      <c r="CT100" s="5" t="n">
        <v>4.484</v>
      </c>
      <c r="CU100" s="5" t="n">
        <v>12.392</v>
      </c>
    </row>
    <row r="101">
      <c r="A101" s="5" t="inlineStr">
        <is>
          <t>BTN2024</t>
        </is>
      </c>
      <c r="B101" s="5" t="inlineStr">
        <is>
          <t>BTN</t>
        </is>
      </c>
      <c r="C101" s="5" t="inlineStr">
        <is>
          <t>BTN</t>
        </is>
      </c>
      <c r="D101" s="5" t="inlineStr">
        <is>
          <t>Bhutan</t>
        </is>
      </c>
      <c r="E101" s="5" t="n">
        <v>2024</v>
      </c>
      <c r="F101" s="5" t="n">
        <v>0.1</v>
      </c>
      <c r="G101" s="5" t="n">
        <v>4.833</v>
      </c>
      <c r="H101" s="5" t="n">
        <v>1.324</v>
      </c>
      <c r="I101" s="5" t="n">
        <v>0</v>
      </c>
      <c r="J101" s="5" t="n">
        <v>4.833</v>
      </c>
      <c r="K101" s="5" t="n">
        <v>0</v>
      </c>
      <c r="L101" s="5" t="n">
        <v>1</v>
      </c>
      <c r="M101" s="5" t="n">
        <v>7.124</v>
      </c>
      <c r="N101" s="5" t="n">
        <v>3.971</v>
      </c>
      <c r="O101" s="5" t="n">
        <v>0</v>
      </c>
      <c r="P101" s="5" t="n">
        <v>7.124</v>
      </c>
      <c r="Q101" s="5" t="n">
        <v>0</v>
      </c>
      <c r="R101" s="5" t="n">
        <v>1</v>
      </c>
      <c r="S101" s="5" t="n">
        <v>11.451</v>
      </c>
      <c r="T101" s="5" t="n">
        <v>7.942</v>
      </c>
      <c r="U101" s="5" t="n">
        <v>0.156</v>
      </c>
      <c r="V101" s="5" t="n">
        <v>12.596</v>
      </c>
      <c r="W101" s="5" t="n">
        <v>0.1</v>
      </c>
      <c r="X101" s="5" t="n">
        <v>1</v>
      </c>
      <c r="Y101" s="5" t="n">
        <v>12.116</v>
      </c>
      <c r="Z101" s="5" t="n">
        <v>1.415</v>
      </c>
      <c r="AA101" s="5" t="n">
        <v>0</v>
      </c>
      <c r="AB101" s="5" t="n">
        <v>12.116</v>
      </c>
      <c r="AC101" s="5" t="n">
        <v>0</v>
      </c>
      <c r="AD101" s="5" t="n">
        <v>1</v>
      </c>
      <c r="AE101" s="5" t="n">
        <v>13.439</v>
      </c>
      <c r="AF101" s="5" t="n">
        <v>2.779</v>
      </c>
      <c r="AG101" s="5" t="n">
        <v>0</v>
      </c>
      <c r="AH101" s="5" t="n">
        <v>13.439</v>
      </c>
      <c r="AI101" s="5" t="n">
        <v>0</v>
      </c>
      <c r="AJ101" s="5" t="n">
        <v>1</v>
      </c>
      <c r="AK101" s="5" t="n">
        <v>21.381</v>
      </c>
      <c r="AL101" s="5" t="n">
        <v>10.656</v>
      </c>
      <c r="AM101" s="5" t="n">
        <v>0.291</v>
      </c>
      <c r="AN101" s="5" t="n">
        <v>23.519</v>
      </c>
      <c r="AO101" s="5" t="n">
        <v>0.1</v>
      </c>
      <c r="AP101" s="5" t="n">
        <v>1</v>
      </c>
      <c r="AQ101" s="5" t="n">
        <v>0.72</v>
      </c>
      <c r="AR101" s="5" t="n">
        <v>0.132</v>
      </c>
      <c r="AS101" s="5" t="n">
        <v>0.635</v>
      </c>
      <c r="AT101" s="5" t="n">
        <v>1.47</v>
      </c>
      <c r="AU101" s="5" t="n">
        <v>0.1</v>
      </c>
      <c r="AV101" s="5" t="n">
        <v>1</v>
      </c>
      <c r="AW101" s="5" t="n">
        <v>0.734</v>
      </c>
      <c r="AX101" s="5" t="n">
        <v>0.132</v>
      </c>
      <c r="AY101" s="5" t="n">
        <v>0.399</v>
      </c>
      <c r="AZ101" s="5" t="n">
        <v>1.229</v>
      </c>
      <c r="BA101" s="5" t="n">
        <v>0.1</v>
      </c>
      <c r="BB101" s="5" t="n">
        <v>1</v>
      </c>
      <c r="BC101" s="5" t="n">
        <v>0.51</v>
      </c>
      <c r="BD101" s="5" t="n">
        <v>0.132</v>
      </c>
      <c r="BE101" s="5" t="n">
        <v>0.007</v>
      </c>
      <c r="BF101" s="5" t="n">
        <v>0.5610000000000001</v>
      </c>
      <c r="BG101" s="5" t="n">
        <v>0.1</v>
      </c>
      <c r="BH101" s="5" t="n">
        <v>1</v>
      </c>
      <c r="BI101" s="5" t="n">
        <v>0.652</v>
      </c>
      <c r="BJ101" s="5" t="n">
        <v>0.132</v>
      </c>
      <c r="BK101" s="5" t="n">
        <v>0.008999999999999999</v>
      </c>
      <c r="BL101" s="5" t="n">
        <v>0.717</v>
      </c>
      <c r="BM101" s="5" t="n">
        <v>0.1</v>
      </c>
      <c r="BN101" s="5" t="n">
        <v>1</v>
      </c>
      <c r="BO101" s="5" t="n">
        <v>0</v>
      </c>
      <c r="BP101" s="5" t="n">
        <v>0</v>
      </c>
      <c r="BQ101" s="5" t="n">
        <v>0.019</v>
      </c>
      <c r="BR101" s="5" t="n">
        <v>0</v>
      </c>
      <c r="BS101" s="5" t="n">
        <v>1</v>
      </c>
      <c r="BT101" s="5" t="n">
        <v>0</v>
      </c>
      <c r="BU101" s="5" t="n">
        <v>0</v>
      </c>
      <c r="BV101" s="5" t="n">
        <v>0.015</v>
      </c>
      <c r="BW101" s="5" t="n">
        <v>0.1</v>
      </c>
      <c r="BX101" s="5" t="n">
        <v>0.833</v>
      </c>
      <c r="BY101" s="5" t="n">
        <v>13.646</v>
      </c>
      <c r="BZ101" s="5" t="n">
        <v>0</v>
      </c>
      <c r="CA101" s="5" t="n">
        <v>13.646</v>
      </c>
      <c r="CB101" s="5" t="n">
        <v>0</v>
      </c>
      <c r="CC101" s="5" t="n">
        <v>86.38500000000001</v>
      </c>
      <c r="CD101" s="5" t="n">
        <v>7.95</v>
      </c>
      <c r="CE101" s="5" t="n">
        <v>1.177</v>
      </c>
      <c r="CF101" s="5" t="n">
        <v>95.024</v>
      </c>
      <c r="CG101" s="5" t="n">
        <v>0.1</v>
      </c>
      <c r="CH101" s="5" t="n">
        <v>1</v>
      </c>
      <c r="CI101" s="5" t="n">
        <v>0</v>
      </c>
      <c r="CJ101" s="5" t="n">
        <v>0</v>
      </c>
      <c r="CK101" s="5" t="n">
        <v>0</v>
      </c>
      <c r="CL101" s="5" t="n">
        <v>0</v>
      </c>
      <c r="CM101" s="5" t="n">
        <v>0</v>
      </c>
      <c r="CN101" s="5" t="n">
        <v>0</v>
      </c>
      <c r="CO101" s="5" t="n">
        <v>0</v>
      </c>
      <c r="CP101" s="5" t="n">
        <v>0</v>
      </c>
      <c r="CQ101" s="5" t="n">
        <v>1.387</v>
      </c>
      <c r="CR101" s="5" t="n">
        <v>0</v>
      </c>
      <c r="CS101" s="5" t="n">
        <v>5.529</v>
      </c>
      <c r="CT101" s="5" t="n">
        <v>3.509</v>
      </c>
      <c r="CU101" s="5" t="n">
        <v>10.792</v>
      </c>
    </row>
    <row r="102">
      <c r="A102" s="5" t="inlineStr">
        <is>
          <t>BOL2021</t>
        </is>
      </c>
      <c r="B102" s="5" t="inlineStr">
        <is>
          <t>BOL</t>
        </is>
      </c>
      <c r="C102" s="5" t="inlineStr">
        <is>
          <t>BOL</t>
        </is>
      </c>
      <c r="D102" s="5" t="inlineStr">
        <is>
          <t>Bolivia</t>
        </is>
      </c>
      <c r="E102" s="5" t="n">
        <v>2021</v>
      </c>
      <c r="F102" s="5" t="n">
        <v>0.149</v>
      </c>
      <c r="G102" s="5" t="n">
        <v>5.897</v>
      </c>
      <c r="H102" s="5" t="n">
        <v>1.143</v>
      </c>
      <c r="I102" s="5" t="n">
        <v>0.238</v>
      </c>
      <c r="J102" s="5" t="n">
        <v>6.134</v>
      </c>
      <c r="K102" s="5" t="n">
        <v>0</v>
      </c>
      <c r="L102" s="5" t="n">
        <v>1</v>
      </c>
      <c r="M102" s="5" t="n">
        <v>7.964</v>
      </c>
      <c r="N102" s="5" t="n">
        <v>3.43</v>
      </c>
      <c r="O102" s="5" t="n">
        <v>0.227</v>
      </c>
      <c r="P102" s="5" t="n">
        <v>8.191000000000001</v>
      </c>
      <c r="Q102" s="5" t="n">
        <v>0</v>
      </c>
      <c r="R102" s="5" t="n">
        <v>1</v>
      </c>
      <c r="S102" s="5" t="n">
        <v>11.613</v>
      </c>
      <c r="T102" s="5" t="n">
        <v>6.86</v>
      </c>
      <c r="U102" s="5" t="n">
        <v>0.238</v>
      </c>
      <c r="V102" s="5" t="n">
        <v>13.622</v>
      </c>
      <c r="W102" s="5" t="n">
        <v>0.149</v>
      </c>
      <c r="X102" s="5" t="n">
        <v>1</v>
      </c>
      <c r="Y102" s="5" t="n">
        <v>9.832000000000001</v>
      </c>
      <c r="Z102" s="5" t="n">
        <v>1.079</v>
      </c>
      <c r="AA102" s="5" t="n">
        <v>-7.712</v>
      </c>
      <c r="AB102" s="5" t="n">
        <v>2.12</v>
      </c>
      <c r="AC102" s="5" t="n">
        <v>0</v>
      </c>
      <c r="AD102" s="5" t="n">
        <v>0</v>
      </c>
      <c r="AE102" s="5" t="n">
        <v>10.404</v>
      </c>
      <c r="AF102" s="5" t="n">
        <v>2.023</v>
      </c>
      <c r="AG102" s="5" t="n">
        <v>-2.788</v>
      </c>
      <c r="AH102" s="5" t="n">
        <v>7.616</v>
      </c>
      <c r="AI102" s="5" t="n">
        <v>0</v>
      </c>
      <c r="AJ102" s="5" t="n">
        <v>0</v>
      </c>
      <c r="AK102" s="5" t="n">
        <v>13.834</v>
      </c>
      <c r="AL102" s="5" t="n">
        <v>6.526</v>
      </c>
      <c r="AM102" s="5" t="n">
        <v>-6.162</v>
      </c>
      <c r="AN102" s="5" t="n">
        <v>7.671</v>
      </c>
      <c r="AO102" s="5" t="n">
        <v>0</v>
      </c>
      <c r="AP102" s="5" t="n">
        <v>0</v>
      </c>
      <c r="AQ102" s="5" t="n">
        <v>0.649</v>
      </c>
      <c r="AR102" s="5" t="n">
        <v>0.114</v>
      </c>
      <c r="AS102" s="5" t="n">
        <v>-0.175</v>
      </c>
      <c r="AT102" s="5" t="n">
        <v>0.545</v>
      </c>
      <c r="AU102" s="5" t="n">
        <v>0</v>
      </c>
      <c r="AV102" s="5" t="n">
        <v>0</v>
      </c>
      <c r="AW102" s="5" t="n">
        <v>0.577</v>
      </c>
      <c r="AX102" s="5" t="n">
        <v>0.114</v>
      </c>
      <c r="AY102" s="5" t="n">
        <v>-0.105</v>
      </c>
      <c r="AZ102" s="5" t="n">
        <v>0.542</v>
      </c>
      <c r="BA102" s="5" t="n">
        <v>0</v>
      </c>
      <c r="BB102" s="5" t="n">
        <v>0</v>
      </c>
      <c r="BC102" s="5" t="n">
        <v>0.458</v>
      </c>
      <c r="BD102" s="5" t="n">
        <v>0.114</v>
      </c>
      <c r="BE102" s="5" t="n">
        <v>-0.313</v>
      </c>
      <c r="BF102" s="5" t="n">
        <v>0.167</v>
      </c>
      <c r="BG102" s="5" t="n">
        <v>0</v>
      </c>
      <c r="BH102" s="5" t="n">
        <v>0</v>
      </c>
      <c r="BI102" s="5" t="n">
        <v>0.491</v>
      </c>
      <c r="BJ102" s="5" t="n">
        <v>0.114</v>
      </c>
      <c r="BK102" s="5" t="n">
        <v>-0.146</v>
      </c>
      <c r="BL102" s="5" t="n">
        <v>0.397</v>
      </c>
      <c r="BM102" s="5" t="n">
        <v>0</v>
      </c>
      <c r="BN102" s="5" t="n">
        <v>0</v>
      </c>
      <c r="BO102" s="5" t="n">
        <v>0</v>
      </c>
      <c r="BP102" s="5" t="n">
        <v>-0.004</v>
      </c>
      <c r="BQ102" s="5" t="n">
        <v>0.08</v>
      </c>
      <c r="BR102" s="5" t="n">
        <v>0</v>
      </c>
      <c r="BS102" s="5" t="n">
        <v>0.5</v>
      </c>
      <c r="BT102" s="5" t="n">
        <v>0</v>
      </c>
      <c r="BU102" s="5" t="n">
        <v>-0.004</v>
      </c>
      <c r="BV102" s="5" t="n">
        <v>0.102</v>
      </c>
      <c r="BW102" s="5" t="n">
        <v>0.149</v>
      </c>
      <c r="BX102" s="5" t="n">
        <v>0.833</v>
      </c>
      <c r="BY102" s="5" t="n">
        <v>11.787</v>
      </c>
      <c r="BZ102" s="5" t="n">
        <v>0</v>
      </c>
      <c r="CA102" s="5" t="n">
        <v>11.787</v>
      </c>
      <c r="CB102" s="5" t="n">
        <v>0</v>
      </c>
      <c r="CC102" s="5" t="n">
        <v>78.125</v>
      </c>
      <c r="CD102" s="5" t="n">
        <v>7.95</v>
      </c>
      <c r="CE102" s="5" t="n">
        <v>-22.1</v>
      </c>
      <c r="CF102" s="5" t="n">
        <v>64.395</v>
      </c>
      <c r="CG102" s="5" t="n">
        <v>0</v>
      </c>
      <c r="CH102" s="5" t="n">
        <v>0</v>
      </c>
      <c r="CI102" s="5" t="n">
        <v>0</v>
      </c>
      <c r="CJ102" s="5" t="n">
        <v>0</v>
      </c>
      <c r="CK102" s="5" t="n">
        <v>0</v>
      </c>
      <c r="CL102" s="5" t="n">
        <v>0</v>
      </c>
      <c r="CM102" s="5" t="n">
        <v>0</v>
      </c>
      <c r="CN102" s="5" t="n">
        <v>0</v>
      </c>
      <c r="CO102" s="5" t="n">
        <v>0</v>
      </c>
      <c r="CP102" s="5" t="n">
        <v>0</v>
      </c>
      <c r="CQ102" s="5" t="n">
        <v>1.198</v>
      </c>
      <c r="CR102" s="5" t="n">
        <v>1</v>
      </c>
      <c r="CS102" s="5" t="n">
        <v>9.260999999999999</v>
      </c>
      <c r="CT102" s="5" t="n">
        <v>4.753</v>
      </c>
      <c r="CU102" s="5" t="n">
        <v>14.129</v>
      </c>
    </row>
    <row r="103">
      <c r="A103" s="5" t="inlineStr">
        <is>
          <t>BOL2022</t>
        </is>
      </c>
      <c r="B103" s="5" t="inlineStr">
        <is>
          <t>BOL</t>
        </is>
      </c>
      <c r="C103" s="5" t="inlineStr">
        <is>
          <t>BOL</t>
        </is>
      </c>
      <c r="D103" s="5" t="inlineStr">
        <is>
          <t>Bolivia</t>
        </is>
      </c>
      <c r="E103" s="5" t="n">
        <v>2022</v>
      </c>
      <c r="F103" s="5" t="n">
        <v>0.149</v>
      </c>
      <c r="G103" s="5" t="n">
        <v>11.72</v>
      </c>
      <c r="H103" s="5" t="n">
        <v>1.235</v>
      </c>
      <c r="I103" s="5" t="n">
        <v>0.5659999999999999</v>
      </c>
      <c r="J103" s="5" t="n">
        <v>12.286</v>
      </c>
      <c r="K103" s="5" t="n">
        <v>0</v>
      </c>
      <c r="L103" s="5" t="n">
        <v>1</v>
      </c>
      <c r="M103" s="5" t="n">
        <v>9.782999999999999</v>
      </c>
      <c r="N103" s="5" t="n">
        <v>3.704</v>
      </c>
      <c r="O103" s="5" t="n">
        <v>0.328</v>
      </c>
      <c r="P103" s="5" t="n">
        <v>10.111</v>
      </c>
      <c r="Q103" s="5" t="n">
        <v>0</v>
      </c>
      <c r="R103" s="5" t="n">
        <v>1</v>
      </c>
      <c r="S103" s="5" t="n">
        <v>17.893</v>
      </c>
      <c r="T103" s="5" t="n">
        <v>7.408</v>
      </c>
      <c r="U103" s="5" t="n">
        <v>0.77</v>
      </c>
      <c r="V103" s="5" t="n">
        <v>21.217</v>
      </c>
      <c r="W103" s="5" t="n">
        <v>0.149</v>
      </c>
      <c r="X103" s="5" t="n">
        <v>1</v>
      </c>
      <c r="Y103" s="5" t="n">
        <v>10.618</v>
      </c>
      <c r="Z103" s="5" t="n">
        <v>1.165</v>
      </c>
      <c r="AA103" s="5" t="n">
        <v>-8.329000000000001</v>
      </c>
      <c r="AB103" s="5" t="n">
        <v>2.289</v>
      </c>
      <c r="AC103" s="5" t="n">
        <v>0</v>
      </c>
      <c r="AD103" s="5" t="n">
        <v>0</v>
      </c>
      <c r="AE103" s="5" t="n">
        <v>11.235</v>
      </c>
      <c r="AF103" s="5" t="n">
        <v>2.185</v>
      </c>
      <c r="AG103" s="5" t="n">
        <v>-3.011</v>
      </c>
      <c r="AH103" s="5" t="n">
        <v>8.225</v>
      </c>
      <c r="AI103" s="5" t="n">
        <v>0</v>
      </c>
      <c r="AJ103" s="5" t="n">
        <v>0</v>
      </c>
      <c r="AK103" s="5" t="n">
        <v>14.94</v>
      </c>
      <c r="AL103" s="5" t="n">
        <v>7.047</v>
      </c>
      <c r="AM103" s="5" t="n">
        <v>-6.655</v>
      </c>
      <c r="AN103" s="5" t="n">
        <v>8.285</v>
      </c>
      <c r="AO103" s="5" t="n">
        <v>0</v>
      </c>
      <c r="AP103" s="5" t="n">
        <v>0</v>
      </c>
      <c r="AQ103" s="5" t="n">
        <v>0.896</v>
      </c>
      <c r="AR103" s="5" t="n">
        <v>0.123</v>
      </c>
      <c r="AS103" s="5" t="n">
        <v>-0.422</v>
      </c>
      <c r="AT103" s="5" t="n">
        <v>0.545</v>
      </c>
      <c r="AU103" s="5" t="n">
        <v>0</v>
      </c>
      <c r="AV103" s="5" t="n">
        <v>0</v>
      </c>
      <c r="AW103" s="5" t="n">
        <v>0.89</v>
      </c>
      <c r="AX103" s="5" t="n">
        <v>0.123</v>
      </c>
      <c r="AY103" s="5" t="n">
        <v>-0.419</v>
      </c>
      <c r="AZ103" s="5" t="n">
        <v>0.542</v>
      </c>
      <c r="BA103" s="5" t="n">
        <v>0</v>
      </c>
      <c r="BB103" s="5" t="n">
        <v>0</v>
      </c>
      <c r="BC103" s="5" t="n">
        <v>0.62</v>
      </c>
      <c r="BD103" s="5" t="n">
        <v>0.123</v>
      </c>
      <c r="BE103" s="5" t="n">
        <v>-0.475</v>
      </c>
      <c r="BF103" s="5" t="n">
        <v>0.167</v>
      </c>
      <c r="BG103" s="5" t="n">
        <v>0</v>
      </c>
      <c r="BH103" s="5" t="n">
        <v>0</v>
      </c>
      <c r="BI103" s="5" t="n">
        <v>0.608</v>
      </c>
      <c r="BJ103" s="5" t="n">
        <v>0.123</v>
      </c>
      <c r="BK103" s="5" t="n">
        <v>-0.262</v>
      </c>
      <c r="BL103" s="5" t="n">
        <v>0.397</v>
      </c>
      <c r="BM103" s="5" t="n">
        <v>0</v>
      </c>
      <c r="BN103" s="5" t="n">
        <v>0</v>
      </c>
      <c r="BO103" s="5" t="n">
        <v>0</v>
      </c>
      <c r="BP103" s="5" t="n">
        <v>-0.005</v>
      </c>
      <c r="BQ103" s="5" t="n">
        <v>0.081</v>
      </c>
      <c r="BR103" s="5" t="n">
        <v>0</v>
      </c>
      <c r="BS103" s="5" t="n">
        <v>0.5</v>
      </c>
      <c r="BT103" s="5" t="n">
        <v>0</v>
      </c>
      <c r="BU103" s="5" t="n">
        <v>-0.005</v>
      </c>
      <c r="BV103" s="5" t="n">
        <v>0.106</v>
      </c>
      <c r="BW103" s="5" t="n">
        <v>0.149</v>
      </c>
      <c r="BX103" s="5" t="n">
        <v>0.833</v>
      </c>
      <c r="BY103" s="5" t="n">
        <v>12.729</v>
      </c>
      <c r="BZ103" s="5" t="n">
        <v>0</v>
      </c>
      <c r="CA103" s="5" t="n">
        <v>12.729</v>
      </c>
      <c r="CB103" s="5" t="n">
        <v>0</v>
      </c>
      <c r="CC103" s="5" t="n">
        <v>97.90000000000001</v>
      </c>
      <c r="CD103" s="5" t="n">
        <v>7.95</v>
      </c>
      <c r="CE103" s="5" t="n">
        <v>-41.875</v>
      </c>
      <c r="CF103" s="5" t="n">
        <v>64.395</v>
      </c>
      <c r="CG103" s="5" t="n">
        <v>0</v>
      </c>
      <c r="CH103" s="5" t="n">
        <v>0</v>
      </c>
      <c r="CI103" s="5" t="n">
        <v>0</v>
      </c>
      <c r="CJ103" s="5" t="n">
        <v>0</v>
      </c>
      <c r="CK103" s="5" t="n">
        <v>0</v>
      </c>
      <c r="CL103" s="5" t="n">
        <v>0</v>
      </c>
      <c r="CM103" s="5" t="n">
        <v>0</v>
      </c>
      <c r="CN103" s="5" t="n">
        <v>0</v>
      </c>
      <c r="CO103" s="5" t="n">
        <v>0</v>
      </c>
      <c r="CP103" s="5" t="n">
        <v>0</v>
      </c>
      <c r="CQ103" s="5" t="n">
        <v>1.294</v>
      </c>
      <c r="CR103" s="5" t="n">
        <v>1</v>
      </c>
      <c r="CS103" s="5" t="n">
        <v>10.001</v>
      </c>
      <c r="CT103" s="5" t="n">
        <v>10.485</v>
      </c>
      <c r="CU103" s="5" t="n">
        <v>28.059</v>
      </c>
    </row>
    <row r="104">
      <c r="A104" s="5" t="inlineStr">
        <is>
          <t>BOL2023</t>
        </is>
      </c>
      <c r="B104" s="5" t="inlineStr">
        <is>
          <t>BOL</t>
        </is>
      </c>
      <c r="C104" s="5" t="inlineStr">
        <is>
          <t>BOL</t>
        </is>
      </c>
      <c r="D104" s="5" t="inlineStr">
        <is>
          <t>Bolivia</t>
        </is>
      </c>
      <c r="E104" s="5" t="n">
        <v>2023</v>
      </c>
      <c r="F104" s="5" t="n">
        <v>0.149</v>
      </c>
      <c r="G104" s="5" t="n">
        <v>6.147</v>
      </c>
      <c r="H104" s="5" t="n">
        <v>1.286</v>
      </c>
      <c r="I104" s="5" t="n">
        <v>0.273</v>
      </c>
      <c r="J104" s="5" t="n">
        <v>6.42</v>
      </c>
      <c r="K104" s="5" t="n">
        <v>0</v>
      </c>
      <c r="L104" s="5" t="n">
        <v>1</v>
      </c>
      <c r="M104" s="5" t="n">
        <v>7.886</v>
      </c>
      <c r="N104" s="5" t="n">
        <v>3.857</v>
      </c>
      <c r="O104" s="5" t="n">
        <v>0.227</v>
      </c>
      <c r="P104" s="5" t="n">
        <v>8.113</v>
      </c>
      <c r="Q104" s="5" t="n">
        <v>0</v>
      </c>
      <c r="R104" s="5" t="n">
        <v>1</v>
      </c>
      <c r="S104" s="5" t="n">
        <v>12.575</v>
      </c>
      <c r="T104" s="5" t="n">
        <v>7.714</v>
      </c>
      <c r="U104" s="5" t="n">
        <v>0.486</v>
      </c>
      <c r="V104" s="5" t="n">
        <v>14.768</v>
      </c>
      <c r="W104" s="5" t="n">
        <v>0.149</v>
      </c>
      <c r="X104" s="5" t="n">
        <v>1</v>
      </c>
      <c r="Y104" s="5" t="n">
        <v>9.904</v>
      </c>
      <c r="Z104" s="5" t="n">
        <v>1.087</v>
      </c>
      <c r="AA104" s="5" t="n">
        <v>-7.521</v>
      </c>
      <c r="AB104" s="5" t="n">
        <v>2.384</v>
      </c>
      <c r="AC104" s="5" t="n">
        <v>0</v>
      </c>
      <c r="AD104" s="5" t="n">
        <v>0</v>
      </c>
      <c r="AE104" s="5" t="n">
        <v>10.547</v>
      </c>
      <c r="AF104" s="5" t="n">
        <v>2.051</v>
      </c>
      <c r="AG104" s="5" t="n">
        <v>-3.135</v>
      </c>
      <c r="AH104" s="5" t="n">
        <v>7.412</v>
      </c>
      <c r="AI104" s="5" t="n">
        <v>0</v>
      </c>
      <c r="AJ104" s="5" t="n">
        <v>0</v>
      </c>
      <c r="AK104" s="5" t="n">
        <v>14.404</v>
      </c>
      <c r="AL104" s="5" t="n">
        <v>6.795</v>
      </c>
      <c r="AM104" s="5" t="n">
        <v>-5.969</v>
      </c>
      <c r="AN104" s="5" t="n">
        <v>8.435</v>
      </c>
      <c r="AO104" s="5" t="n">
        <v>0</v>
      </c>
      <c r="AP104" s="5" t="n">
        <v>0</v>
      </c>
      <c r="AQ104" s="5" t="n">
        <v>0.791</v>
      </c>
      <c r="AR104" s="5" t="n">
        <v>0.129</v>
      </c>
      <c r="AS104" s="5" t="n">
        <v>-0.314</v>
      </c>
      <c r="AT104" s="5" t="n">
        <v>0.548</v>
      </c>
      <c r="AU104" s="5" t="n">
        <v>0</v>
      </c>
      <c r="AV104" s="5" t="n">
        <v>0</v>
      </c>
      <c r="AW104" s="5" t="n">
        <v>0.618</v>
      </c>
      <c r="AX104" s="5" t="n">
        <v>0.129</v>
      </c>
      <c r="AY104" s="5" t="n">
        <v>-0.124</v>
      </c>
      <c r="AZ104" s="5" t="n">
        <v>0.5679999999999999</v>
      </c>
      <c r="BA104" s="5" t="n">
        <v>0</v>
      </c>
      <c r="BB104" s="5" t="n">
        <v>0</v>
      </c>
      <c r="BC104" s="5" t="n">
        <v>0.554</v>
      </c>
      <c r="BD104" s="5" t="n">
        <v>0.129</v>
      </c>
      <c r="BE104" s="5" t="n">
        <v>-0.409</v>
      </c>
      <c r="BF104" s="5" t="n">
        <v>0.167</v>
      </c>
      <c r="BG104" s="5" t="n">
        <v>0</v>
      </c>
      <c r="BH104" s="5" t="n">
        <v>0</v>
      </c>
      <c r="BI104" s="5" t="n">
        <v>0.5570000000000001</v>
      </c>
      <c r="BJ104" s="5" t="n">
        <v>0.129</v>
      </c>
      <c r="BK104" s="5" t="n">
        <v>-0.212</v>
      </c>
      <c r="BL104" s="5" t="n">
        <v>0.397</v>
      </c>
      <c r="BM104" s="5" t="n">
        <v>0</v>
      </c>
      <c r="BN104" s="5" t="n">
        <v>0</v>
      </c>
      <c r="BO104" s="5" t="n">
        <v>0</v>
      </c>
      <c r="BP104" s="5" t="n">
        <v>0</v>
      </c>
      <c r="BQ104" s="5" t="n">
        <v>0.082</v>
      </c>
      <c r="BR104" s="5" t="n">
        <v>0</v>
      </c>
      <c r="BS104" s="5" t="n">
        <v>0.5</v>
      </c>
      <c r="BT104" s="5" t="n">
        <v>0</v>
      </c>
      <c r="BU104" s="5" t="n">
        <v>0</v>
      </c>
      <c r="BV104" s="5" t="n">
        <v>0.11</v>
      </c>
      <c r="BW104" s="5" t="n">
        <v>0.149</v>
      </c>
      <c r="BX104" s="5" t="n">
        <v>0.833</v>
      </c>
      <c r="BY104" s="5" t="n">
        <v>13.254</v>
      </c>
      <c r="BZ104" s="5" t="n">
        <v>0</v>
      </c>
      <c r="CA104" s="5" t="n">
        <v>13.254</v>
      </c>
      <c r="CB104" s="5" t="n">
        <v>0</v>
      </c>
      <c r="CC104" s="5" t="n">
        <v>83.248</v>
      </c>
      <c r="CD104" s="5" t="n">
        <v>7.95</v>
      </c>
      <c r="CE104" s="5" t="n">
        <v>-27.61</v>
      </c>
      <c r="CF104" s="5" t="n">
        <v>63.95</v>
      </c>
      <c r="CG104" s="5" t="n">
        <v>0</v>
      </c>
      <c r="CH104" s="5" t="n">
        <v>0</v>
      </c>
      <c r="CI104" s="5" t="n">
        <v>0</v>
      </c>
      <c r="CJ104" s="5" t="n">
        <v>0</v>
      </c>
      <c r="CK104" s="5" t="n">
        <v>0</v>
      </c>
      <c r="CL104" s="5" t="n">
        <v>0</v>
      </c>
      <c r="CM104" s="5" t="n">
        <v>0</v>
      </c>
      <c r="CN104" s="5" t="n">
        <v>0</v>
      </c>
      <c r="CO104" s="5" t="n">
        <v>0</v>
      </c>
      <c r="CP104" s="5" t="n">
        <v>0</v>
      </c>
      <c r="CQ104" s="5" t="n">
        <v>1.348</v>
      </c>
      <c r="CR104" s="5" t="n">
        <v>1</v>
      </c>
      <c r="CS104" s="5" t="n">
        <v>9.260999999999999</v>
      </c>
      <c r="CT104" s="5" t="n">
        <v>4.861</v>
      </c>
      <c r="CU104" s="5" t="n">
        <v>9.260999999999999</v>
      </c>
    </row>
    <row r="105">
      <c r="A105" s="5" t="inlineStr">
        <is>
          <t>BOL2024</t>
        </is>
      </c>
      <c r="B105" s="5" t="inlineStr">
        <is>
          <t>BOL</t>
        </is>
      </c>
      <c r="C105" s="5" t="inlineStr">
        <is>
          <t>BOL</t>
        </is>
      </c>
      <c r="D105" s="5" t="inlineStr">
        <is>
          <t>Bolivia</t>
        </is>
      </c>
      <c r="E105" s="5" t="n">
        <v>2024</v>
      </c>
      <c r="F105" s="5" t="n">
        <v>0.149</v>
      </c>
      <c r="G105" s="5" t="n">
        <v>5.575</v>
      </c>
      <c r="H105" s="5" t="n">
        <v>1.324</v>
      </c>
      <c r="I105" s="5" t="n">
        <v>0.213</v>
      </c>
      <c r="J105" s="5" t="n">
        <v>5.787</v>
      </c>
      <c r="K105" s="5" t="n">
        <v>0</v>
      </c>
      <c r="L105" s="5" t="n">
        <v>1</v>
      </c>
      <c r="M105" s="5" t="n">
        <v>7.124</v>
      </c>
      <c r="N105" s="5" t="n">
        <v>3.971</v>
      </c>
      <c r="O105" s="5" t="n">
        <v>0.158</v>
      </c>
      <c r="P105" s="5" t="n">
        <v>7.281</v>
      </c>
      <c r="Q105" s="5" t="n">
        <v>0</v>
      </c>
      <c r="R105" s="5" t="n">
        <v>1</v>
      </c>
      <c r="S105" s="5" t="n">
        <v>12.193</v>
      </c>
      <c r="T105" s="5" t="n">
        <v>7.942</v>
      </c>
      <c r="U105" s="5" t="n">
        <v>0.465</v>
      </c>
      <c r="V105" s="5" t="n">
        <v>14.259</v>
      </c>
      <c r="W105" s="5" t="n">
        <v>0.149</v>
      </c>
      <c r="X105" s="5" t="n">
        <v>1</v>
      </c>
      <c r="Y105" s="5" t="n">
        <v>8.26</v>
      </c>
      <c r="Z105" s="5" t="n">
        <v>0.906</v>
      </c>
      <c r="AA105" s="5" t="n">
        <v>-5.806</v>
      </c>
      <c r="AB105" s="5" t="n">
        <v>2.454</v>
      </c>
      <c r="AC105" s="5" t="n">
        <v>0</v>
      </c>
      <c r="AD105" s="5" t="n">
        <v>0</v>
      </c>
      <c r="AE105" s="5" t="n">
        <v>8.922000000000001</v>
      </c>
      <c r="AF105" s="5" t="n">
        <v>1.735</v>
      </c>
      <c r="AG105" s="5" t="n">
        <v>-3.227</v>
      </c>
      <c r="AH105" s="5" t="n">
        <v>5.694</v>
      </c>
      <c r="AI105" s="5" t="n">
        <v>0</v>
      </c>
      <c r="AJ105" s="5" t="n">
        <v>0</v>
      </c>
      <c r="AK105" s="5" t="n">
        <v>12.892</v>
      </c>
      <c r="AL105" s="5" t="n">
        <v>6.082</v>
      </c>
      <c r="AM105" s="5" t="n">
        <v>-4.531</v>
      </c>
      <c r="AN105" s="5" t="n">
        <v>8.362</v>
      </c>
      <c r="AO105" s="5" t="n">
        <v>0</v>
      </c>
      <c r="AP105" s="5" t="n">
        <v>0</v>
      </c>
      <c r="AQ105" s="5" t="n">
        <v>0.756</v>
      </c>
      <c r="AR105" s="5" t="n">
        <v>0.132</v>
      </c>
      <c r="AS105" s="5" t="n">
        <v>-0.268</v>
      </c>
      <c r="AT105" s="5" t="n">
        <v>0.5610000000000001</v>
      </c>
      <c r="AU105" s="5" t="n">
        <v>0</v>
      </c>
      <c r="AV105" s="5" t="n">
        <v>0</v>
      </c>
      <c r="AW105" s="5" t="n">
        <v>0.655</v>
      </c>
      <c r="AX105" s="5" t="n">
        <v>0.132</v>
      </c>
      <c r="AY105" s="5" t="n">
        <v>-0.167</v>
      </c>
      <c r="AZ105" s="5" t="n">
        <v>0.5610000000000001</v>
      </c>
      <c r="BA105" s="5" t="n">
        <v>0</v>
      </c>
      <c r="BB105" s="5" t="n">
        <v>0</v>
      </c>
      <c r="BC105" s="5" t="n">
        <v>0.534</v>
      </c>
      <c r="BD105" s="5" t="n">
        <v>0.132</v>
      </c>
      <c r="BE105" s="5" t="n">
        <v>-0.388</v>
      </c>
      <c r="BF105" s="5" t="n">
        <v>0.167</v>
      </c>
      <c r="BG105" s="5" t="n">
        <v>0</v>
      </c>
      <c r="BH105" s="5" t="n">
        <v>0</v>
      </c>
      <c r="BI105" s="5" t="n">
        <v>0.5679999999999999</v>
      </c>
      <c r="BJ105" s="5" t="n">
        <v>0.132</v>
      </c>
      <c r="BK105" s="5" t="n">
        <v>-0.223</v>
      </c>
      <c r="BL105" s="5" t="n">
        <v>0.397</v>
      </c>
      <c r="BM105" s="5" t="n">
        <v>0</v>
      </c>
      <c r="BN105" s="5" t="n">
        <v>0</v>
      </c>
      <c r="BO105" s="5" t="n">
        <v>0</v>
      </c>
      <c r="BP105" s="5" t="n">
        <v>0</v>
      </c>
      <c r="BQ105" s="5" t="n">
        <v>0.08400000000000001</v>
      </c>
      <c r="BR105" s="5" t="n">
        <v>0</v>
      </c>
      <c r="BS105" s="5" t="n">
        <v>0.5</v>
      </c>
      <c r="BT105" s="5" t="n">
        <v>0</v>
      </c>
      <c r="BU105" s="5" t="n">
        <v>0</v>
      </c>
      <c r="BV105" s="5" t="n">
        <v>0.113</v>
      </c>
      <c r="BW105" s="5" t="n">
        <v>0.149</v>
      </c>
      <c r="BX105" s="5" t="n">
        <v>0.833</v>
      </c>
      <c r="BY105" s="5" t="n">
        <v>13.646</v>
      </c>
      <c r="BZ105" s="5" t="n">
        <v>0</v>
      </c>
      <c r="CA105" s="5" t="n">
        <v>13.646</v>
      </c>
      <c r="CB105" s="5" t="n">
        <v>0</v>
      </c>
      <c r="CC105" s="5" t="n">
        <v>82.58799999999999</v>
      </c>
      <c r="CD105" s="5" t="n">
        <v>7.95</v>
      </c>
      <c r="CE105" s="5" t="n">
        <v>-26.95</v>
      </c>
      <c r="CF105" s="5" t="n">
        <v>63.95</v>
      </c>
      <c r="CG105" s="5" t="n">
        <v>0</v>
      </c>
      <c r="CH105" s="5" t="n">
        <v>0</v>
      </c>
      <c r="CI105" s="5" t="n">
        <v>0</v>
      </c>
      <c r="CJ105" s="5" t="n">
        <v>0</v>
      </c>
      <c r="CK105" s="5" t="n">
        <v>0</v>
      </c>
      <c r="CL105" s="5" t="n">
        <v>0</v>
      </c>
      <c r="CM105" s="5" t="n">
        <v>0</v>
      </c>
      <c r="CN105" s="5" t="n">
        <v>0</v>
      </c>
      <c r="CO105" s="5" t="n">
        <v>0</v>
      </c>
      <c r="CP105" s="5" t="n">
        <v>0</v>
      </c>
      <c r="CQ105" s="5" t="n">
        <v>1.387</v>
      </c>
      <c r="CR105" s="5" t="n">
        <v>1</v>
      </c>
      <c r="CS105" s="5" t="n">
        <v>7.598</v>
      </c>
      <c r="CT105" s="5" t="n">
        <v>4.251</v>
      </c>
      <c r="CU105" s="5" t="n">
        <v>7.598</v>
      </c>
    </row>
    <row r="106">
      <c r="A106" s="5" t="inlineStr">
        <is>
          <t>BIH2021</t>
        </is>
      </c>
      <c r="B106" s="5" t="inlineStr">
        <is>
          <t>BIH</t>
        </is>
      </c>
      <c r="C106" s="5" t="inlineStr">
        <is>
          <t>BIH</t>
        </is>
      </c>
      <c r="D106" s="5" t="inlineStr">
        <is>
          <t>Bosnia and Herzegovina</t>
        </is>
      </c>
      <c r="E106" s="5" t="n">
        <v>2021</v>
      </c>
      <c r="F106" s="5" t="n">
        <v>0.17</v>
      </c>
      <c r="G106" s="5" t="n">
        <v>2.809</v>
      </c>
      <c r="H106" s="5" t="n">
        <v>0.729</v>
      </c>
      <c r="I106" s="5" t="n">
        <v>0.124</v>
      </c>
      <c r="J106" s="5" t="n">
        <v>2.933</v>
      </c>
      <c r="K106" s="5" t="n">
        <v>0</v>
      </c>
      <c r="L106" s="5" t="n">
        <v>1</v>
      </c>
      <c r="M106" s="5" t="n">
        <v>4.301</v>
      </c>
      <c r="N106" s="5" t="n">
        <v>2.186</v>
      </c>
      <c r="O106" s="5" t="n">
        <v>-1.368</v>
      </c>
      <c r="P106" s="5" t="n">
        <v>2.933</v>
      </c>
      <c r="Q106" s="5" t="n">
        <v>0</v>
      </c>
      <c r="R106" s="5" t="n">
        <v>0</v>
      </c>
      <c r="S106" s="5" t="n">
        <v>6.452</v>
      </c>
      <c r="T106" s="5" t="n">
        <v>4.372</v>
      </c>
      <c r="U106" s="5" t="n">
        <v>0</v>
      </c>
      <c r="V106" s="5" t="n">
        <v>7.549</v>
      </c>
      <c r="W106" s="5" t="n">
        <v>0.17</v>
      </c>
      <c r="X106" s="5" t="n">
        <v>1</v>
      </c>
      <c r="Y106" s="5" t="n">
        <v>22.51</v>
      </c>
      <c r="Z106" s="5" t="n">
        <v>2.486</v>
      </c>
      <c r="AA106" s="5" t="n">
        <v>-10.342</v>
      </c>
      <c r="AB106" s="5" t="n">
        <v>12.168</v>
      </c>
      <c r="AC106" s="5" t="n">
        <v>0</v>
      </c>
      <c r="AD106" s="5" t="n">
        <v>1</v>
      </c>
      <c r="AE106" s="5" t="n">
        <v>22.467</v>
      </c>
      <c r="AF106" s="5" t="n">
        <v>4.421</v>
      </c>
      <c r="AG106" s="5" t="n">
        <v>-10.298</v>
      </c>
      <c r="AH106" s="5" t="n">
        <v>12.168</v>
      </c>
      <c r="AI106" s="5" t="n">
        <v>0</v>
      </c>
      <c r="AJ106" s="5" t="n">
        <v>1</v>
      </c>
      <c r="AK106" s="5" t="n">
        <v>26.868</v>
      </c>
      <c r="AL106" s="5" t="n">
        <v>13.187</v>
      </c>
      <c r="AM106" s="5" t="n">
        <v>-17.256</v>
      </c>
      <c r="AN106" s="5" t="n">
        <v>11.246</v>
      </c>
      <c r="AO106" s="5" t="n">
        <v>0</v>
      </c>
      <c r="AP106" s="5" t="n">
        <v>0</v>
      </c>
      <c r="AQ106" s="5" t="n">
        <v>0.619</v>
      </c>
      <c r="AR106" s="5" t="n">
        <v>0.114</v>
      </c>
      <c r="AS106" s="5" t="n">
        <v>0.5</v>
      </c>
      <c r="AT106" s="5" t="n">
        <v>1.31</v>
      </c>
      <c r="AU106" s="5" t="n">
        <v>0.17</v>
      </c>
      <c r="AV106" s="5" t="n">
        <v>1</v>
      </c>
      <c r="AW106" s="5" t="n">
        <v>0.599</v>
      </c>
      <c r="AX106" s="5" t="n">
        <v>0.114</v>
      </c>
      <c r="AY106" s="5" t="n">
        <v>0.486</v>
      </c>
      <c r="AZ106" s="5" t="n">
        <v>1.27</v>
      </c>
      <c r="BA106" s="5" t="n">
        <v>0.17</v>
      </c>
      <c r="BB106" s="5" t="n">
        <v>1</v>
      </c>
      <c r="BC106" s="5" t="n">
        <v>0.439</v>
      </c>
      <c r="BD106" s="5" t="n">
        <v>0.114</v>
      </c>
      <c r="BE106" s="5" t="n">
        <v>0.184</v>
      </c>
      <c r="BF106" s="5" t="n">
        <v>0.729</v>
      </c>
      <c r="BG106" s="5" t="n">
        <v>0.17</v>
      </c>
      <c r="BH106" s="5" t="n">
        <v>1</v>
      </c>
      <c r="BI106" s="5" t="n">
        <v>0.505</v>
      </c>
      <c r="BJ106" s="5" t="n">
        <v>0.114</v>
      </c>
      <c r="BK106" s="5" t="n">
        <v>0.19</v>
      </c>
      <c r="BL106" s="5" t="n">
        <v>0.8129999999999999</v>
      </c>
      <c r="BM106" s="5" t="n">
        <v>0.17</v>
      </c>
      <c r="BN106" s="5" t="n">
        <v>1</v>
      </c>
      <c r="BO106" s="5" t="n">
        <v>0</v>
      </c>
      <c r="BP106" s="5" t="n">
        <v>0.003</v>
      </c>
      <c r="BQ106" s="5" t="n">
        <v>0.07199999999999999</v>
      </c>
      <c r="BR106" s="5" t="n">
        <v>0</v>
      </c>
      <c r="BS106" s="5" t="n">
        <v>1</v>
      </c>
      <c r="BT106" s="5" t="n">
        <v>0</v>
      </c>
      <c r="BU106" s="5" t="n">
        <v>0.003</v>
      </c>
      <c r="BV106" s="5" t="n">
        <v>0.103</v>
      </c>
      <c r="BW106" s="5" t="n">
        <v>0.17</v>
      </c>
      <c r="BX106" s="5" t="n">
        <v>1</v>
      </c>
      <c r="BY106" s="5" t="n">
        <v>11.787</v>
      </c>
      <c r="BZ106" s="5" t="n">
        <v>0</v>
      </c>
      <c r="CA106" s="5" t="n">
        <v>11.787</v>
      </c>
      <c r="CB106" s="5" t="n">
        <v>0</v>
      </c>
      <c r="CC106" s="5" t="n">
        <v>78.125</v>
      </c>
      <c r="CD106" s="5" t="n">
        <v>7.95</v>
      </c>
      <c r="CE106" s="5" t="n">
        <v>0</v>
      </c>
      <c r="CF106" s="5" t="n">
        <v>91.40600000000001</v>
      </c>
      <c r="CG106" s="5" t="n">
        <v>0.17</v>
      </c>
      <c r="CH106" s="5" t="n">
        <v>1</v>
      </c>
      <c r="CI106" s="5" t="n">
        <v>0</v>
      </c>
      <c r="CJ106" s="5" t="n">
        <v>0</v>
      </c>
      <c r="CK106" s="5" t="n">
        <v>0</v>
      </c>
      <c r="CL106" s="5" t="n">
        <v>0</v>
      </c>
      <c r="CM106" s="5" t="n">
        <v>0</v>
      </c>
      <c r="CN106" s="5" t="n">
        <v>0</v>
      </c>
      <c r="CO106" s="5" t="n">
        <v>0</v>
      </c>
      <c r="CP106" s="5" t="n">
        <v>0.725</v>
      </c>
      <c r="CQ106" s="5" t="n">
        <v>1.198</v>
      </c>
      <c r="CR106" s="5" t="n">
        <v>0</v>
      </c>
      <c r="CS106" s="5" t="n">
        <v>4.776</v>
      </c>
      <c r="CT106" s="5" t="n">
        <v>4.41</v>
      </c>
      <c r="CU106" s="5" t="n">
        <v>20.363</v>
      </c>
    </row>
    <row r="107">
      <c r="A107" s="5" t="inlineStr">
        <is>
          <t>BIH2022</t>
        </is>
      </c>
      <c r="B107" s="5" t="inlineStr">
        <is>
          <t>BIH</t>
        </is>
      </c>
      <c r="C107" s="5" t="inlineStr">
        <is>
          <t>BIH</t>
        </is>
      </c>
      <c r="D107" s="5" t="inlineStr">
        <is>
          <t>Bosnia and Herzegovina</t>
        </is>
      </c>
      <c r="E107" s="5" t="n">
        <v>2022</v>
      </c>
      <c r="F107" s="5" t="n">
        <v>0.17</v>
      </c>
      <c r="G107" s="5" t="n">
        <v>3.179</v>
      </c>
      <c r="H107" s="5" t="n">
        <v>0.769</v>
      </c>
      <c r="I107" s="5" t="n">
        <v>0.134</v>
      </c>
      <c r="J107" s="5" t="n">
        <v>3.313</v>
      </c>
      <c r="K107" s="5" t="n">
        <v>0</v>
      </c>
      <c r="L107" s="5" t="n">
        <v>1</v>
      </c>
      <c r="M107" s="5" t="n">
        <v>4.775</v>
      </c>
      <c r="N107" s="5" t="n">
        <v>2.307</v>
      </c>
      <c r="O107" s="5" t="n">
        <v>-1.477</v>
      </c>
      <c r="P107" s="5" t="n">
        <v>3.298</v>
      </c>
      <c r="Q107" s="5" t="n">
        <v>0</v>
      </c>
      <c r="R107" s="5" t="n">
        <v>0</v>
      </c>
      <c r="S107" s="5" t="n">
        <v>7.023</v>
      </c>
      <c r="T107" s="5" t="n">
        <v>4.613</v>
      </c>
      <c r="U107" s="5" t="n">
        <v>0.08799999999999999</v>
      </c>
      <c r="V107" s="5" t="n">
        <v>8.217000000000001</v>
      </c>
      <c r="W107" s="5" t="n">
        <v>0.17</v>
      </c>
      <c r="X107" s="5" t="n">
        <v>1</v>
      </c>
      <c r="Y107" s="5" t="n">
        <v>50.269</v>
      </c>
      <c r="Z107" s="5" t="n">
        <v>5.273</v>
      </c>
      <c r="AA107" s="5" t="n">
        <v>-34.302</v>
      </c>
      <c r="AB107" s="5" t="n">
        <v>15.967</v>
      </c>
      <c r="AC107" s="5" t="n">
        <v>0</v>
      </c>
      <c r="AD107" s="5" t="n">
        <v>1</v>
      </c>
      <c r="AE107" s="5" t="n">
        <v>50.317</v>
      </c>
      <c r="AF107" s="5" t="n">
        <v>9.327999999999999</v>
      </c>
      <c r="AG107" s="5" t="n">
        <v>-34.349</v>
      </c>
      <c r="AH107" s="5" t="n">
        <v>15.967</v>
      </c>
      <c r="AI107" s="5" t="n">
        <v>0</v>
      </c>
      <c r="AJ107" s="5" t="n">
        <v>1</v>
      </c>
      <c r="AK107" s="5" t="n">
        <v>55.255</v>
      </c>
      <c r="AL107" s="5" t="n">
        <v>26.386</v>
      </c>
      <c r="AM107" s="5" t="n">
        <v>-41.591</v>
      </c>
      <c r="AN107" s="5" t="n">
        <v>15.987</v>
      </c>
      <c r="AO107" s="5" t="n">
        <v>0</v>
      </c>
      <c r="AP107" s="5" t="n">
        <v>0</v>
      </c>
      <c r="AQ107" s="5" t="n">
        <v>0.861</v>
      </c>
      <c r="AR107" s="5" t="n">
        <v>0.123</v>
      </c>
      <c r="AS107" s="5" t="n">
        <v>0.473</v>
      </c>
      <c r="AT107" s="5" t="n">
        <v>1.561</v>
      </c>
      <c r="AU107" s="5" t="n">
        <v>0.17</v>
      </c>
      <c r="AV107" s="5" t="n">
        <v>1</v>
      </c>
      <c r="AW107" s="5" t="n">
        <v>0.986</v>
      </c>
      <c r="AX107" s="5" t="n">
        <v>0.123</v>
      </c>
      <c r="AY107" s="5" t="n">
        <v>0.452</v>
      </c>
      <c r="AZ107" s="5" t="n">
        <v>1.683</v>
      </c>
      <c r="BA107" s="5" t="n">
        <v>0.17</v>
      </c>
      <c r="BB107" s="5" t="n">
        <v>1</v>
      </c>
      <c r="BC107" s="5" t="n">
        <v>0.598</v>
      </c>
      <c r="BD107" s="5" t="n">
        <v>0.123</v>
      </c>
      <c r="BE107" s="5" t="n">
        <v>0.135</v>
      </c>
      <c r="BF107" s="5" t="n">
        <v>0.857</v>
      </c>
      <c r="BG107" s="5" t="n">
        <v>0.17</v>
      </c>
      <c r="BH107" s="5" t="n">
        <v>1</v>
      </c>
      <c r="BI107" s="5" t="n">
        <v>0.612</v>
      </c>
      <c r="BJ107" s="5" t="n">
        <v>0.123</v>
      </c>
      <c r="BK107" s="5" t="n">
        <v>0.217</v>
      </c>
      <c r="BL107" s="5" t="n">
        <v>0.959</v>
      </c>
      <c r="BM107" s="5" t="n">
        <v>0.17</v>
      </c>
      <c r="BN107" s="5" t="n">
        <v>1</v>
      </c>
      <c r="BO107" s="5" t="n">
        <v>0</v>
      </c>
      <c r="BP107" s="5" t="n">
        <v>0.003</v>
      </c>
      <c r="BQ107" s="5" t="n">
        <v>0.08599999999999999</v>
      </c>
      <c r="BR107" s="5" t="n">
        <v>0</v>
      </c>
      <c r="BS107" s="5" t="n">
        <v>1</v>
      </c>
      <c r="BT107" s="5" t="n">
        <v>0</v>
      </c>
      <c r="BU107" s="5" t="n">
        <v>0.003</v>
      </c>
      <c r="BV107" s="5" t="n">
        <v>0.094</v>
      </c>
      <c r="BW107" s="5" t="n">
        <v>0.17</v>
      </c>
      <c r="BX107" s="5" t="n">
        <v>1</v>
      </c>
      <c r="BY107" s="5" t="n">
        <v>12.729</v>
      </c>
      <c r="BZ107" s="5" t="n">
        <v>0</v>
      </c>
      <c r="CA107" s="5" t="n">
        <v>12.729</v>
      </c>
      <c r="CB107" s="5" t="n">
        <v>0</v>
      </c>
      <c r="CC107" s="5" t="n">
        <v>97.90000000000001</v>
      </c>
      <c r="CD107" s="5" t="n">
        <v>7.95</v>
      </c>
      <c r="CE107" s="5" t="n">
        <v>1.232</v>
      </c>
      <c r="CF107" s="5" t="n">
        <v>114.543</v>
      </c>
      <c r="CG107" s="5" t="n">
        <v>0.17</v>
      </c>
      <c r="CH107" s="5" t="n">
        <v>1</v>
      </c>
      <c r="CI107" s="5" t="n">
        <v>0</v>
      </c>
      <c r="CJ107" s="5" t="n">
        <v>0</v>
      </c>
      <c r="CK107" s="5" t="n">
        <v>0</v>
      </c>
      <c r="CL107" s="5" t="n">
        <v>0</v>
      </c>
      <c r="CM107" s="5" t="n">
        <v>0</v>
      </c>
      <c r="CN107" s="5" t="n">
        <v>0</v>
      </c>
      <c r="CO107" s="5" t="n">
        <v>0</v>
      </c>
      <c r="CP107" s="5" t="n">
        <v>0.755</v>
      </c>
      <c r="CQ107" s="5" t="n">
        <v>1.294</v>
      </c>
      <c r="CR107" s="5" t="n">
        <v>0</v>
      </c>
      <c r="CS107" s="5" t="n">
        <v>5.158</v>
      </c>
      <c r="CT107" s="5" t="n">
        <v>5.842</v>
      </c>
      <c r="CU107" s="5" t="n">
        <v>48.03</v>
      </c>
    </row>
    <row r="108">
      <c r="A108" s="5" t="inlineStr">
        <is>
          <t>BIH2023</t>
        </is>
      </c>
      <c r="B108" s="5" t="inlineStr">
        <is>
          <t>BIH</t>
        </is>
      </c>
      <c r="C108" s="5" t="inlineStr">
        <is>
          <t>BIH</t>
        </is>
      </c>
      <c r="D108" s="5" t="inlineStr">
        <is>
          <t>Bosnia and Herzegovina</t>
        </is>
      </c>
      <c r="E108" s="5" t="n">
        <v>2023</v>
      </c>
      <c r="F108" s="5" t="n">
        <v>0.17</v>
      </c>
      <c r="G108" s="5" t="n">
        <v>2.595</v>
      </c>
      <c r="H108" s="5" t="n">
        <v>0.784</v>
      </c>
      <c r="I108" s="5" t="n">
        <v>0.139</v>
      </c>
      <c r="J108" s="5" t="n">
        <v>2.734</v>
      </c>
      <c r="K108" s="5" t="n">
        <v>0</v>
      </c>
      <c r="L108" s="5" t="n">
        <v>1</v>
      </c>
      <c r="M108" s="5" t="n">
        <v>4.285</v>
      </c>
      <c r="N108" s="5" t="n">
        <v>2.351</v>
      </c>
      <c r="O108" s="5" t="n">
        <v>-1.538</v>
      </c>
      <c r="P108" s="5" t="n">
        <v>2.747</v>
      </c>
      <c r="Q108" s="5" t="n">
        <v>0</v>
      </c>
      <c r="R108" s="5" t="n">
        <v>0</v>
      </c>
      <c r="S108" s="5" t="n">
        <v>6.513</v>
      </c>
      <c r="T108" s="5" t="n">
        <v>4.701</v>
      </c>
      <c r="U108" s="5" t="n">
        <v>0.123</v>
      </c>
      <c r="V108" s="5" t="n">
        <v>7.62</v>
      </c>
      <c r="W108" s="5" t="n">
        <v>0.17</v>
      </c>
      <c r="X108" s="5" t="n">
        <v>1</v>
      </c>
      <c r="Y108" s="5" t="n">
        <v>18.781</v>
      </c>
      <c r="Z108" s="5" t="n">
        <v>2.104</v>
      </c>
      <c r="AA108" s="5" t="n">
        <v>-2.333</v>
      </c>
      <c r="AB108" s="5" t="n">
        <v>16.448</v>
      </c>
      <c r="AC108" s="5" t="n">
        <v>0</v>
      </c>
      <c r="AD108" s="5" t="n">
        <v>1</v>
      </c>
      <c r="AE108" s="5" t="n">
        <v>18.88</v>
      </c>
      <c r="AF108" s="5" t="n">
        <v>3.76</v>
      </c>
      <c r="AG108" s="5" t="n">
        <v>-2.432</v>
      </c>
      <c r="AH108" s="5" t="n">
        <v>16.448</v>
      </c>
      <c r="AI108" s="5" t="n">
        <v>0</v>
      </c>
      <c r="AJ108" s="5" t="n">
        <v>1</v>
      </c>
      <c r="AK108" s="5" t="n">
        <v>24.023</v>
      </c>
      <c r="AL108" s="5" t="n">
        <v>11.9</v>
      </c>
      <c r="AM108" s="5" t="n">
        <v>-9.874000000000001</v>
      </c>
      <c r="AN108" s="5" t="n">
        <v>16.554</v>
      </c>
      <c r="AO108" s="5" t="n">
        <v>0</v>
      </c>
      <c r="AP108" s="5" t="n">
        <v>0</v>
      </c>
      <c r="AQ108" s="5" t="n">
        <v>0.76</v>
      </c>
      <c r="AR108" s="5" t="n">
        <v>0.129</v>
      </c>
      <c r="AS108" s="5" t="n">
        <v>0.49</v>
      </c>
      <c r="AT108" s="5" t="n">
        <v>1.463</v>
      </c>
      <c r="AU108" s="5" t="n">
        <v>0.17</v>
      </c>
      <c r="AV108" s="5" t="n">
        <v>1</v>
      </c>
      <c r="AW108" s="5" t="n">
        <v>0.8110000000000001</v>
      </c>
      <c r="AX108" s="5" t="n">
        <v>0.129</v>
      </c>
      <c r="AY108" s="5" t="n">
        <v>0.456</v>
      </c>
      <c r="AZ108" s="5" t="n">
        <v>1.482</v>
      </c>
      <c r="BA108" s="5" t="n">
        <v>0.17</v>
      </c>
      <c r="BB108" s="5" t="n">
        <v>1</v>
      </c>
      <c r="BC108" s="5" t="n">
        <v>0.535</v>
      </c>
      <c r="BD108" s="5" t="n">
        <v>0.129</v>
      </c>
      <c r="BE108" s="5" t="n">
        <v>0.095</v>
      </c>
      <c r="BF108" s="5" t="n">
        <v>0.737</v>
      </c>
      <c r="BG108" s="5" t="n">
        <v>0.17</v>
      </c>
      <c r="BH108" s="5" t="n">
        <v>1</v>
      </c>
      <c r="BI108" s="5" t="n">
        <v>0.579</v>
      </c>
      <c r="BJ108" s="5" t="n">
        <v>0.129</v>
      </c>
      <c r="BK108" s="5" t="n">
        <v>0.229</v>
      </c>
      <c r="BL108" s="5" t="n">
        <v>0.929</v>
      </c>
      <c r="BM108" s="5" t="n">
        <v>0.17</v>
      </c>
      <c r="BN108" s="5" t="n">
        <v>1</v>
      </c>
      <c r="BO108" s="5" t="n">
        <v>0</v>
      </c>
      <c r="BP108" s="5" t="n">
        <v>0.001</v>
      </c>
      <c r="BQ108" s="5" t="n">
        <v>0.092</v>
      </c>
      <c r="BR108" s="5" t="n">
        <v>0</v>
      </c>
      <c r="BS108" s="5" t="n">
        <v>1</v>
      </c>
      <c r="BT108" s="5" t="n">
        <v>0</v>
      </c>
      <c r="BU108" s="5" t="n">
        <v>0.001</v>
      </c>
      <c r="BV108" s="5" t="n">
        <v>0.093</v>
      </c>
      <c r="BW108" s="5" t="n">
        <v>0.17</v>
      </c>
      <c r="BX108" s="5" t="n">
        <v>1</v>
      </c>
      <c r="BY108" s="5" t="n">
        <v>13.254</v>
      </c>
      <c r="BZ108" s="5" t="n">
        <v>0</v>
      </c>
      <c r="CA108" s="5" t="n">
        <v>13.254</v>
      </c>
      <c r="CB108" s="5" t="n">
        <v>0</v>
      </c>
      <c r="CC108" s="5" t="n">
        <v>83.248</v>
      </c>
      <c r="CD108" s="5" t="n">
        <v>7.95</v>
      </c>
      <c r="CE108" s="5" t="n">
        <v>1.567</v>
      </c>
      <c r="CF108" s="5" t="n">
        <v>97.40000000000001</v>
      </c>
      <c r="CG108" s="5" t="n">
        <v>0.17</v>
      </c>
      <c r="CH108" s="5" t="n">
        <v>1</v>
      </c>
      <c r="CI108" s="5" t="n">
        <v>0</v>
      </c>
      <c r="CJ108" s="5" t="n">
        <v>0</v>
      </c>
      <c r="CK108" s="5" t="n">
        <v>0</v>
      </c>
      <c r="CL108" s="5" t="n">
        <v>0</v>
      </c>
      <c r="CM108" s="5" t="n">
        <v>0</v>
      </c>
      <c r="CN108" s="5" t="n">
        <v>0</v>
      </c>
      <c r="CO108" s="5" t="n">
        <v>0</v>
      </c>
      <c r="CP108" s="5" t="n">
        <v>0.781</v>
      </c>
      <c r="CQ108" s="5" t="n">
        <v>1.348</v>
      </c>
      <c r="CR108" s="5" t="n">
        <v>0</v>
      </c>
      <c r="CS108" s="5" t="n">
        <v>5.37</v>
      </c>
      <c r="CT108" s="5" t="n">
        <v>3.466</v>
      </c>
      <c r="CU108" s="5" t="n">
        <v>16.492</v>
      </c>
    </row>
    <row r="109">
      <c r="A109" s="5" t="inlineStr">
        <is>
          <t>BIH2024</t>
        </is>
      </c>
      <c r="B109" s="5" t="inlineStr">
        <is>
          <t>BIH</t>
        </is>
      </c>
      <c r="C109" s="5" t="inlineStr">
        <is>
          <t>BIH</t>
        </is>
      </c>
      <c r="D109" s="5" t="inlineStr">
        <is>
          <t>Bosnia and Herzegovina</t>
        </is>
      </c>
      <c r="E109" s="5" t="n">
        <v>2024</v>
      </c>
      <c r="F109" s="5" t="n">
        <v>0.17</v>
      </c>
      <c r="G109" s="5" t="n">
        <v>2.553</v>
      </c>
      <c r="H109" s="5" t="n">
        <v>0.8070000000000001</v>
      </c>
      <c r="I109" s="5" t="n">
        <v>0.143</v>
      </c>
      <c r="J109" s="5" t="n">
        <v>2.696</v>
      </c>
      <c r="K109" s="5" t="n">
        <v>0</v>
      </c>
      <c r="L109" s="5" t="n">
        <v>1</v>
      </c>
      <c r="M109" s="5" t="n">
        <v>4.194</v>
      </c>
      <c r="N109" s="5" t="n">
        <v>2.42</v>
      </c>
      <c r="O109" s="5" t="n">
        <v>-1.583</v>
      </c>
      <c r="P109" s="5" t="n">
        <v>2.61</v>
      </c>
      <c r="Q109" s="5" t="n">
        <v>0</v>
      </c>
      <c r="R109" s="5" t="n">
        <v>0</v>
      </c>
      <c r="S109" s="5" t="n">
        <v>6.586</v>
      </c>
      <c r="T109" s="5" t="n">
        <v>4.84</v>
      </c>
      <c r="U109" s="5" t="n">
        <v>0.153</v>
      </c>
      <c r="V109" s="5" t="n">
        <v>7.706</v>
      </c>
      <c r="W109" s="5" t="n">
        <v>0.17</v>
      </c>
      <c r="X109" s="5" t="n">
        <v>1</v>
      </c>
      <c r="Y109" s="5" t="n">
        <v>15.707</v>
      </c>
      <c r="Z109" s="5" t="n">
        <v>1.983</v>
      </c>
      <c r="AA109" s="5" t="n">
        <v>0.138</v>
      </c>
      <c r="AB109" s="5" t="n">
        <v>15.846</v>
      </c>
      <c r="AC109" s="5" t="n">
        <v>0</v>
      </c>
      <c r="AD109" s="5" t="n">
        <v>1</v>
      </c>
      <c r="AE109" s="5" t="n">
        <v>15.707</v>
      </c>
      <c r="AF109" s="5" t="n">
        <v>3.441</v>
      </c>
      <c r="AG109" s="5" t="n">
        <v>0.138</v>
      </c>
      <c r="AH109" s="5" t="n">
        <v>15.846</v>
      </c>
      <c r="AI109" s="5" t="n">
        <v>0</v>
      </c>
      <c r="AJ109" s="5" t="n">
        <v>1</v>
      </c>
      <c r="AK109" s="5" t="n">
        <v>20.479</v>
      </c>
      <c r="AL109" s="5" t="n">
        <v>10.416</v>
      </c>
      <c r="AM109" s="5" t="n">
        <v>-6.978</v>
      </c>
      <c r="AN109" s="5" t="n">
        <v>15.796</v>
      </c>
      <c r="AO109" s="5" t="n">
        <v>0</v>
      </c>
      <c r="AP109" s="5" t="n">
        <v>0</v>
      </c>
      <c r="AQ109" s="5" t="n">
        <v>0.724</v>
      </c>
      <c r="AR109" s="5" t="n">
        <v>0.132</v>
      </c>
      <c r="AS109" s="5" t="n">
        <v>0.486</v>
      </c>
      <c r="AT109" s="5" t="n">
        <v>1.416</v>
      </c>
      <c r="AU109" s="5" t="n">
        <v>0.17</v>
      </c>
      <c r="AV109" s="5" t="n">
        <v>1</v>
      </c>
      <c r="AW109" s="5" t="n">
        <v>0.75</v>
      </c>
      <c r="AX109" s="5" t="n">
        <v>0.132</v>
      </c>
      <c r="AY109" s="5" t="n">
        <v>0.448</v>
      </c>
      <c r="AZ109" s="5" t="n">
        <v>1.402</v>
      </c>
      <c r="BA109" s="5" t="n">
        <v>0.17</v>
      </c>
      <c r="BB109" s="5" t="n">
        <v>1</v>
      </c>
      <c r="BC109" s="5" t="n">
        <v>0.513</v>
      </c>
      <c r="BD109" s="5" t="n">
        <v>0.132</v>
      </c>
      <c r="BE109" s="5" t="n">
        <v>0.08799999999999999</v>
      </c>
      <c r="BF109" s="5" t="n">
        <v>0.703</v>
      </c>
      <c r="BG109" s="5" t="n">
        <v>0.17</v>
      </c>
      <c r="BH109" s="5" t="n">
        <v>1</v>
      </c>
      <c r="BI109" s="5" t="n">
        <v>0.591</v>
      </c>
      <c r="BJ109" s="5" t="n">
        <v>0.132</v>
      </c>
      <c r="BK109" s="5" t="n">
        <v>0.239</v>
      </c>
      <c r="BL109" s="5" t="n">
        <v>0.95</v>
      </c>
      <c r="BM109" s="5" t="n">
        <v>0.17</v>
      </c>
      <c r="BN109" s="5" t="n">
        <v>1</v>
      </c>
      <c r="BO109" s="5" t="n">
        <v>0</v>
      </c>
      <c r="BP109" s="5" t="n">
        <v>0</v>
      </c>
      <c r="BQ109" s="5" t="n">
        <v>0.096</v>
      </c>
      <c r="BR109" s="5" t="n">
        <v>0</v>
      </c>
      <c r="BS109" s="5" t="n">
        <v>1</v>
      </c>
      <c r="BT109" s="5" t="n">
        <v>0</v>
      </c>
      <c r="BU109" s="5" t="n">
        <v>0.001</v>
      </c>
      <c r="BV109" s="5" t="n">
        <v>0.095</v>
      </c>
      <c r="BW109" s="5" t="n">
        <v>0.17</v>
      </c>
      <c r="BX109" s="5" t="n">
        <v>1</v>
      </c>
      <c r="BY109" s="5" t="n">
        <v>13.646</v>
      </c>
      <c r="BZ109" s="5" t="n">
        <v>0</v>
      </c>
      <c r="CA109" s="5" t="n">
        <v>13.646</v>
      </c>
      <c r="CB109" s="5" t="n">
        <v>0</v>
      </c>
      <c r="CC109" s="5" t="n">
        <v>82.58799999999999</v>
      </c>
      <c r="CD109" s="5" t="n">
        <v>7.95</v>
      </c>
      <c r="CE109" s="5" t="n">
        <v>1.912</v>
      </c>
      <c r="CF109" s="5" t="n">
        <v>96.628</v>
      </c>
      <c r="CG109" s="5" t="n">
        <v>0.17</v>
      </c>
      <c r="CH109" s="5" t="n">
        <v>1</v>
      </c>
      <c r="CI109" s="5" t="n">
        <v>0</v>
      </c>
      <c r="CJ109" s="5" t="n">
        <v>0</v>
      </c>
      <c r="CK109" s="5" t="n">
        <v>0</v>
      </c>
      <c r="CL109" s="5" t="n">
        <v>0</v>
      </c>
      <c r="CM109" s="5" t="n">
        <v>0</v>
      </c>
      <c r="CN109" s="5" t="n">
        <v>0</v>
      </c>
      <c r="CO109" s="5" t="n">
        <v>0</v>
      </c>
      <c r="CP109" s="5" t="n">
        <v>0.781</v>
      </c>
      <c r="CQ109" s="5" t="n">
        <v>1.387</v>
      </c>
      <c r="CR109" s="5" t="n">
        <v>0</v>
      </c>
      <c r="CS109" s="5" t="n">
        <v>5.529</v>
      </c>
      <c r="CT109" s="5" t="n">
        <v>3.027</v>
      </c>
      <c r="CU109" s="5" t="n">
        <v>13.942</v>
      </c>
    </row>
    <row r="110">
      <c r="A110" s="5" t="inlineStr">
        <is>
          <t>BWA2021</t>
        </is>
      </c>
      <c r="B110" s="5" t="inlineStr">
        <is>
          <t>BWA</t>
        </is>
      </c>
      <c r="C110" s="5" t="inlineStr">
        <is>
          <t>BWA</t>
        </is>
      </c>
      <c r="D110" s="5" t="inlineStr">
        <is>
          <t>Botswana</t>
        </is>
      </c>
      <c r="E110" s="5" t="n">
        <v>2021</v>
      </c>
      <c r="F110" s="5" t="n">
        <v>0.12</v>
      </c>
      <c r="G110" s="5" t="n">
        <v>1.77</v>
      </c>
      <c r="H110" s="5" t="n">
        <v>0.572</v>
      </c>
      <c r="I110" s="5" t="n">
        <v>0</v>
      </c>
      <c r="J110" s="5" t="n">
        <v>1.77</v>
      </c>
      <c r="K110" s="5" t="n">
        <v>0</v>
      </c>
      <c r="L110" s="5" t="n">
        <v>1</v>
      </c>
      <c r="M110" s="5" t="n">
        <v>2.913</v>
      </c>
      <c r="N110" s="5" t="n">
        <v>1.715</v>
      </c>
      <c r="O110" s="5" t="n">
        <v>0</v>
      </c>
      <c r="P110" s="5" t="n">
        <v>2.913</v>
      </c>
      <c r="Q110" s="5" t="n">
        <v>0</v>
      </c>
      <c r="R110" s="5" t="n">
        <v>1</v>
      </c>
      <c r="S110" s="5" t="n">
        <v>4.628</v>
      </c>
      <c r="T110" s="5" t="n">
        <v>3.43</v>
      </c>
      <c r="U110" s="5" t="n">
        <v>0</v>
      </c>
      <c r="V110" s="5" t="n">
        <v>5.276</v>
      </c>
      <c r="W110" s="5" t="n">
        <v>0.14</v>
      </c>
      <c r="X110" s="5" t="n">
        <v>1</v>
      </c>
      <c r="Y110" s="5" t="n">
        <v>14.663</v>
      </c>
      <c r="Z110" s="5" t="n">
        <v>1.982</v>
      </c>
      <c r="AA110" s="5" t="n">
        <v>0</v>
      </c>
      <c r="AB110" s="5" t="n">
        <v>14.663</v>
      </c>
      <c r="AC110" s="5" t="n">
        <v>0</v>
      </c>
      <c r="AD110" s="5" t="n">
        <v>1</v>
      </c>
      <c r="AE110" s="5" t="n">
        <v>15.806</v>
      </c>
      <c r="AF110" s="5" t="n">
        <v>3.696</v>
      </c>
      <c r="AG110" s="5" t="n">
        <v>0</v>
      </c>
      <c r="AH110" s="5" t="n">
        <v>15.806</v>
      </c>
      <c r="AI110" s="5" t="n">
        <v>0</v>
      </c>
      <c r="AJ110" s="5" t="n">
        <v>1</v>
      </c>
      <c r="AK110" s="5" t="n">
        <v>22.666</v>
      </c>
      <c r="AL110" s="5" t="n">
        <v>12.072</v>
      </c>
      <c r="AM110" s="5" t="n">
        <v>0</v>
      </c>
      <c r="AN110" s="5" t="n">
        <v>25.839</v>
      </c>
      <c r="AO110" s="5" t="n">
        <v>0.14</v>
      </c>
      <c r="AP110" s="5" t="n">
        <v>1</v>
      </c>
      <c r="AQ110" s="5" t="n">
        <v>0.619</v>
      </c>
      <c r="AR110" s="5" t="n">
        <v>0.114</v>
      </c>
      <c r="AS110" s="5" t="n">
        <v>0.424</v>
      </c>
      <c r="AT110" s="5" t="n">
        <v>1.189</v>
      </c>
      <c r="AU110" s="5" t="n">
        <v>0.14</v>
      </c>
      <c r="AV110" s="5" t="n">
        <v>1</v>
      </c>
      <c r="AW110" s="5" t="n">
        <v>0.599</v>
      </c>
      <c r="AX110" s="5" t="n">
        <v>0.114</v>
      </c>
      <c r="AY110" s="5" t="n">
        <v>0.206</v>
      </c>
      <c r="AZ110" s="5" t="n">
        <v>0.918</v>
      </c>
      <c r="BA110" s="5" t="n">
        <v>0.14</v>
      </c>
      <c r="BB110" s="5" t="n">
        <v>1</v>
      </c>
      <c r="BC110" s="5" t="n">
        <v>0.439</v>
      </c>
      <c r="BD110" s="5" t="n">
        <v>0.114</v>
      </c>
      <c r="BE110" s="5" t="n">
        <v>0.679</v>
      </c>
      <c r="BF110" s="5" t="n">
        <v>1.118</v>
      </c>
      <c r="BG110" s="5" t="n">
        <v>0</v>
      </c>
      <c r="BH110" s="5" t="n">
        <v>1</v>
      </c>
      <c r="BI110" s="5" t="n">
        <v>0.505</v>
      </c>
      <c r="BJ110" s="5" t="n">
        <v>0.114</v>
      </c>
      <c r="BK110" s="5" t="n">
        <v>0.192</v>
      </c>
      <c r="BL110" s="5" t="n">
        <v>0.794</v>
      </c>
      <c r="BM110" s="5" t="n">
        <v>0.14</v>
      </c>
      <c r="BN110" s="5" t="n">
        <v>1</v>
      </c>
      <c r="BO110" s="5" t="n">
        <v>0</v>
      </c>
      <c r="BP110" s="5" t="n">
        <v>0</v>
      </c>
      <c r="BQ110" s="5" t="n">
        <v>0.124</v>
      </c>
      <c r="BR110" s="5" t="n">
        <v>0</v>
      </c>
      <c r="BS110" s="5" t="n">
        <v>1</v>
      </c>
      <c r="BT110" s="5" t="n">
        <v>0</v>
      </c>
      <c r="BU110" s="5" t="n">
        <v>0</v>
      </c>
      <c r="BV110" s="5" t="n">
        <v>0.108</v>
      </c>
      <c r="BW110" s="5" t="n">
        <v>0.14</v>
      </c>
      <c r="BX110" s="5" t="n">
        <v>1</v>
      </c>
      <c r="BY110" s="5" t="n">
        <v>11.787</v>
      </c>
      <c r="BZ110" s="5" t="n">
        <v>0</v>
      </c>
      <c r="CA110" s="5" t="n">
        <v>11.787</v>
      </c>
      <c r="CB110" s="5" t="n">
        <v>0</v>
      </c>
      <c r="CC110" s="5" t="n">
        <v>78.125</v>
      </c>
      <c r="CD110" s="5" t="n">
        <v>7.95</v>
      </c>
      <c r="CE110" s="5" t="n">
        <v>34.597</v>
      </c>
      <c r="CF110" s="5" t="n">
        <v>128.503</v>
      </c>
      <c r="CG110" s="5" t="n">
        <v>0.14</v>
      </c>
      <c r="CH110" s="5" t="n">
        <v>1</v>
      </c>
      <c r="CI110" s="5" t="n">
        <v>0</v>
      </c>
      <c r="CJ110" s="5" t="n">
        <v>0</v>
      </c>
      <c r="CK110" s="5" t="n">
        <v>0</v>
      </c>
      <c r="CL110" s="5" t="n">
        <v>0</v>
      </c>
      <c r="CM110" s="5" t="n">
        <v>0</v>
      </c>
      <c r="CN110" s="5" t="n">
        <v>0</v>
      </c>
      <c r="CO110" s="5" t="n">
        <v>0</v>
      </c>
      <c r="CP110" s="5" t="n">
        <v>1</v>
      </c>
      <c r="CQ110" s="5" t="n">
        <v>1.198</v>
      </c>
      <c r="CR110" s="5" t="n">
        <v>0</v>
      </c>
      <c r="CS110" s="5" t="n">
        <v>1.643</v>
      </c>
      <c r="CT110" s="5" t="n">
        <v>4.753</v>
      </c>
      <c r="CU110" s="5" t="n">
        <v>15.162</v>
      </c>
    </row>
    <row r="111">
      <c r="A111" s="5" t="inlineStr">
        <is>
          <t>BWA2022</t>
        </is>
      </c>
      <c r="B111" s="5" t="inlineStr">
        <is>
          <t>BWA</t>
        </is>
      </c>
      <c r="C111" s="5" t="inlineStr">
        <is>
          <t>BWA</t>
        </is>
      </c>
      <c r="D111" s="5" t="inlineStr">
        <is>
          <t>Botswana</t>
        </is>
      </c>
      <c r="E111" s="5" t="n">
        <v>2022</v>
      </c>
      <c r="F111" s="5" t="n">
        <v>0.12</v>
      </c>
      <c r="G111" s="5" t="n">
        <v>1.911</v>
      </c>
      <c r="H111" s="5" t="n">
        <v>0.617</v>
      </c>
      <c r="I111" s="5" t="n">
        <v>0</v>
      </c>
      <c r="J111" s="5" t="n">
        <v>1.911</v>
      </c>
      <c r="K111" s="5" t="n">
        <v>0</v>
      </c>
      <c r="L111" s="5" t="n">
        <v>1</v>
      </c>
      <c r="M111" s="5" t="n">
        <v>3.146</v>
      </c>
      <c r="N111" s="5" t="n">
        <v>1.852</v>
      </c>
      <c r="O111" s="5" t="n">
        <v>0</v>
      </c>
      <c r="P111" s="5" t="n">
        <v>3.146</v>
      </c>
      <c r="Q111" s="5" t="n">
        <v>0</v>
      </c>
      <c r="R111" s="5" t="n">
        <v>1</v>
      </c>
      <c r="S111" s="5" t="n">
        <v>4.998</v>
      </c>
      <c r="T111" s="5" t="n">
        <v>3.704</v>
      </c>
      <c r="U111" s="5" t="n">
        <v>0.052</v>
      </c>
      <c r="V111" s="5" t="n">
        <v>5.698</v>
      </c>
      <c r="W111" s="5" t="n">
        <v>0.14</v>
      </c>
      <c r="X111" s="5" t="n">
        <v>1</v>
      </c>
      <c r="Y111" s="5" t="n">
        <v>30.514</v>
      </c>
      <c r="Z111" s="5" t="n">
        <v>4.124</v>
      </c>
      <c r="AA111" s="5" t="n">
        <v>0</v>
      </c>
      <c r="AB111" s="5" t="n">
        <v>30.514</v>
      </c>
      <c r="AC111" s="5" t="n">
        <v>0</v>
      </c>
      <c r="AD111" s="5" t="n">
        <v>1</v>
      </c>
      <c r="AE111" s="5" t="n">
        <v>31.748</v>
      </c>
      <c r="AF111" s="5" t="n">
        <v>7.424</v>
      </c>
      <c r="AG111" s="5" t="n">
        <v>0</v>
      </c>
      <c r="AH111" s="5" t="n">
        <v>31.748</v>
      </c>
      <c r="AI111" s="5" t="n">
        <v>0</v>
      </c>
      <c r="AJ111" s="5" t="n">
        <v>1</v>
      </c>
      <c r="AK111" s="5" t="n">
        <v>39.157</v>
      </c>
      <c r="AL111" s="5" t="n">
        <v>20.855</v>
      </c>
      <c r="AM111" s="5" t="n">
        <v>0.406</v>
      </c>
      <c r="AN111" s="5" t="n">
        <v>44.638</v>
      </c>
      <c r="AO111" s="5" t="n">
        <v>0.14</v>
      </c>
      <c r="AP111" s="5" t="n">
        <v>1</v>
      </c>
      <c r="AQ111" s="5" t="n">
        <v>0.861</v>
      </c>
      <c r="AR111" s="5" t="n">
        <v>0.123</v>
      </c>
      <c r="AS111" s="5" t="n">
        <v>0.246</v>
      </c>
      <c r="AT111" s="5" t="n">
        <v>1.262</v>
      </c>
      <c r="AU111" s="5" t="n">
        <v>0.14</v>
      </c>
      <c r="AV111" s="5" t="n">
        <v>1</v>
      </c>
      <c r="AW111" s="5" t="n">
        <v>0.986</v>
      </c>
      <c r="AX111" s="5" t="n">
        <v>0.123</v>
      </c>
      <c r="AY111" s="5" t="n">
        <v>0.184</v>
      </c>
      <c r="AZ111" s="5" t="n">
        <v>1.334</v>
      </c>
      <c r="BA111" s="5" t="n">
        <v>0.14</v>
      </c>
      <c r="BB111" s="5" t="n">
        <v>1</v>
      </c>
      <c r="BC111" s="5" t="n">
        <v>0.598</v>
      </c>
      <c r="BD111" s="5" t="n">
        <v>0.123</v>
      </c>
      <c r="BE111" s="5" t="n">
        <v>0.529</v>
      </c>
      <c r="BF111" s="5" t="n">
        <v>1.127</v>
      </c>
      <c r="BG111" s="5" t="n">
        <v>0</v>
      </c>
      <c r="BH111" s="5" t="n">
        <v>1</v>
      </c>
      <c r="BI111" s="5" t="n">
        <v>0.612</v>
      </c>
      <c r="BJ111" s="5" t="n">
        <v>0.123</v>
      </c>
      <c r="BK111" s="5" t="n">
        <v>0.375</v>
      </c>
      <c r="BL111" s="5" t="n">
        <v>1.125</v>
      </c>
      <c r="BM111" s="5" t="n">
        <v>0.14</v>
      </c>
      <c r="BN111" s="5" t="n">
        <v>1</v>
      </c>
      <c r="BO111" s="5" t="n">
        <v>0</v>
      </c>
      <c r="BP111" s="5" t="n">
        <v>0</v>
      </c>
      <c r="BQ111" s="5" t="n">
        <v>0.118</v>
      </c>
      <c r="BR111" s="5" t="n">
        <v>0</v>
      </c>
      <c r="BS111" s="5" t="n">
        <v>1</v>
      </c>
      <c r="BT111" s="5" t="n">
        <v>0</v>
      </c>
      <c r="BU111" s="5" t="n">
        <v>0</v>
      </c>
      <c r="BV111" s="5" t="n">
        <v>0.103</v>
      </c>
      <c r="BW111" s="5" t="n">
        <v>0.14</v>
      </c>
      <c r="BX111" s="5" t="n">
        <v>1</v>
      </c>
      <c r="BY111" s="5" t="n">
        <v>12.729</v>
      </c>
      <c r="BZ111" s="5" t="n">
        <v>0</v>
      </c>
      <c r="CA111" s="5" t="n">
        <v>12.729</v>
      </c>
      <c r="CB111" s="5" t="n">
        <v>0</v>
      </c>
      <c r="CC111" s="5" t="n">
        <v>97.90000000000001</v>
      </c>
      <c r="CD111" s="5" t="n">
        <v>7.95</v>
      </c>
      <c r="CE111" s="5" t="n">
        <v>59.54</v>
      </c>
      <c r="CF111" s="5" t="n">
        <v>179.481</v>
      </c>
      <c r="CG111" s="5" t="n">
        <v>0.14</v>
      </c>
      <c r="CH111" s="5" t="n">
        <v>1</v>
      </c>
      <c r="CI111" s="5" t="n">
        <v>0</v>
      </c>
      <c r="CJ111" s="5" t="n">
        <v>0</v>
      </c>
      <c r="CK111" s="5" t="n">
        <v>0</v>
      </c>
      <c r="CL111" s="5" t="n">
        <v>0</v>
      </c>
      <c r="CM111" s="5" t="n">
        <v>0</v>
      </c>
      <c r="CN111" s="5" t="n">
        <v>0</v>
      </c>
      <c r="CO111" s="5" t="n">
        <v>0</v>
      </c>
      <c r="CP111" s="5" t="n">
        <v>1</v>
      </c>
      <c r="CQ111" s="5" t="n">
        <v>1.294</v>
      </c>
      <c r="CR111" s="5" t="n">
        <v>0</v>
      </c>
      <c r="CS111" s="5" t="n">
        <v>1.774</v>
      </c>
      <c r="CT111" s="5" t="n">
        <v>10.485</v>
      </c>
      <c r="CU111" s="5" t="n">
        <v>31.326</v>
      </c>
    </row>
    <row r="112">
      <c r="A112" s="5" t="inlineStr">
        <is>
          <t>BWA2023</t>
        </is>
      </c>
      <c r="B112" s="5" t="inlineStr">
        <is>
          <t>BWA</t>
        </is>
      </c>
      <c r="C112" s="5" t="inlineStr">
        <is>
          <t>BWA</t>
        </is>
      </c>
      <c r="D112" s="5" t="inlineStr">
        <is>
          <t>Botswana</t>
        </is>
      </c>
      <c r="E112" s="5" t="n">
        <v>2023</v>
      </c>
      <c r="F112" s="5" t="n">
        <v>0.12</v>
      </c>
      <c r="G112" s="5" t="n">
        <v>1.99</v>
      </c>
      <c r="H112" s="5" t="n">
        <v>0.643</v>
      </c>
      <c r="I112" s="5" t="n">
        <v>0</v>
      </c>
      <c r="J112" s="5" t="n">
        <v>1.99</v>
      </c>
      <c r="K112" s="5" t="n">
        <v>0</v>
      </c>
      <c r="L112" s="5" t="n">
        <v>1</v>
      </c>
      <c r="M112" s="5" t="n">
        <v>3.276</v>
      </c>
      <c r="N112" s="5" t="n">
        <v>1.928</v>
      </c>
      <c r="O112" s="5" t="n">
        <v>0</v>
      </c>
      <c r="P112" s="5" t="n">
        <v>3.276</v>
      </c>
      <c r="Q112" s="5" t="n">
        <v>0</v>
      </c>
      <c r="R112" s="5" t="n">
        <v>1</v>
      </c>
      <c r="S112" s="5" t="n">
        <v>5.205</v>
      </c>
      <c r="T112" s="5" t="n">
        <v>3.857</v>
      </c>
      <c r="U112" s="5" t="n">
        <v>0.081</v>
      </c>
      <c r="V112" s="5" t="n">
        <v>5.933</v>
      </c>
      <c r="W112" s="5" t="n">
        <v>0.14</v>
      </c>
      <c r="X112" s="5" t="n">
        <v>1</v>
      </c>
      <c r="Y112" s="5" t="n">
        <v>12.039</v>
      </c>
      <c r="Z112" s="5" t="n">
        <v>1.627</v>
      </c>
      <c r="AA112" s="5" t="n">
        <v>0</v>
      </c>
      <c r="AB112" s="5" t="n">
        <v>12.039</v>
      </c>
      <c r="AC112" s="5" t="n">
        <v>0</v>
      </c>
      <c r="AD112" s="5" t="n">
        <v>1</v>
      </c>
      <c r="AE112" s="5" t="n">
        <v>13.324</v>
      </c>
      <c r="AF112" s="5" t="n">
        <v>3.116</v>
      </c>
      <c r="AG112" s="5" t="n">
        <v>0</v>
      </c>
      <c r="AH112" s="5" t="n">
        <v>13.324</v>
      </c>
      <c r="AI112" s="5" t="n">
        <v>0</v>
      </c>
      <c r="AJ112" s="5" t="n">
        <v>1</v>
      </c>
      <c r="AK112" s="5" t="n">
        <v>21.038</v>
      </c>
      <c r="AL112" s="5" t="n">
        <v>11.205</v>
      </c>
      <c r="AM112" s="5" t="n">
        <v>0.326</v>
      </c>
      <c r="AN112" s="5" t="n">
        <v>23.984</v>
      </c>
      <c r="AO112" s="5" t="n">
        <v>0.14</v>
      </c>
      <c r="AP112" s="5" t="n">
        <v>1</v>
      </c>
      <c r="AQ112" s="5" t="n">
        <v>0.76</v>
      </c>
      <c r="AR112" s="5" t="n">
        <v>0.129</v>
      </c>
      <c r="AS112" s="5" t="n">
        <v>0.231</v>
      </c>
      <c r="AT112" s="5" t="n">
        <v>1.13</v>
      </c>
      <c r="AU112" s="5" t="n">
        <v>0.14</v>
      </c>
      <c r="AV112" s="5" t="n">
        <v>1</v>
      </c>
      <c r="AW112" s="5" t="n">
        <v>0.8110000000000001</v>
      </c>
      <c r="AX112" s="5" t="n">
        <v>0.129</v>
      </c>
      <c r="AY112" s="5" t="n">
        <v>0.251</v>
      </c>
      <c r="AZ112" s="5" t="n">
        <v>1.211</v>
      </c>
      <c r="BA112" s="5" t="n">
        <v>0.14</v>
      </c>
      <c r="BB112" s="5" t="n">
        <v>1</v>
      </c>
      <c r="BC112" s="5" t="n">
        <v>0.535</v>
      </c>
      <c r="BD112" s="5" t="n">
        <v>0.129</v>
      </c>
      <c r="BE112" s="5" t="n">
        <v>0.474</v>
      </c>
      <c r="BF112" s="5" t="n">
        <v>1.009</v>
      </c>
      <c r="BG112" s="5" t="n">
        <v>0</v>
      </c>
      <c r="BH112" s="5" t="n">
        <v>1</v>
      </c>
      <c r="BI112" s="5" t="n">
        <v>0.579</v>
      </c>
      <c r="BJ112" s="5" t="n">
        <v>0.129</v>
      </c>
      <c r="BK112" s="5" t="n">
        <v>0.345</v>
      </c>
      <c r="BL112" s="5" t="n">
        <v>1.053</v>
      </c>
      <c r="BM112" s="5" t="n">
        <v>0.14</v>
      </c>
      <c r="BN112" s="5" t="n">
        <v>1</v>
      </c>
      <c r="BO112" s="5" t="n">
        <v>0</v>
      </c>
      <c r="BP112" s="5" t="n">
        <v>0</v>
      </c>
      <c r="BQ112" s="5" t="n">
        <v>0.115</v>
      </c>
      <c r="BR112" s="5" t="n">
        <v>0</v>
      </c>
      <c r="BS112" s="5" t="n">
        <v>1</v>
      </c>
      <c r="BT112" s="5" t="n">
        <v>0</v>
      </c>
      <c r="BU112" s="5" t="n">
        <v>0</v>
      </c>
      <c r="BV112" s="5" t="n">
        <v>0.095</v>
      </c>
      <c r="BW112" s="5" t="n">
        <v>0.14</v>
      </c>
      <c r="BX112" s="5" t="n">
        <v>1</v>
      </c>
      <c r="BY112" s="5" t="n">
        <v>13.254</v>
      </c>
      <c r="BZ112" s="5" t="n">
        <v>0</v>
      </c>
      <c r="CA112" s="5" t="n">
        <v>13.254</v>
      </c>
      <c r="CB112" s="5" t="n">
        <v>0</v>
      </c>
      <c r="CC112" s="5" t="n">
        <v>83.248</v>
      </c>
      <c r="CD112" s="5" t="n">
        <v>7.95</v>
      </c>
      <c r="CE112" s="5" t="n">
        <v>77.672</v>
      </c>
      <c r="CF112" s="5" t="n">
        <v>183.448</v>
      </c>
      <c r="CG112" s="5" t="n">
        <v>0.14</v>
      </c>
      <c r="CH112" s="5" t="n">
        <v>1</v>
      </c>
      <c r="CI112" s="5" t="n">
        <v>0</v>
      </c>
      <c r="CJ112" s="5" t="n">
        <v>0</v>
      </c>
      <c r="CK112" s="5" t="n">
        <v>0</v>
      </c>
      <c r="CL112" s="5" t="n">
        <v>0</v>
      </c>
      <c r="CM112" s="5" t="n">
        <v>0</v>
      </c>
      <c r="CN112" s="5" t="n">
        <v>0</v>
      </c>
      <c r="CO112" s="5" t="n">
        <v>0</v>
      </c>
      <c r="CP112" s="5" t="n">
        <v>1</v>
      </c>
      <c r="CQ112" s="5" t="n">
        <v>1.348</v>
      </c>
      <c r="CR112" s="5" t="n">
        <v>0</v>
      </c>
      <c r="CS112" s="5" t="n">
        <v>1.847</v>
      </c>
      <c r="CT112" s="5" t="n">
        <v>4.861</v>
      </c>
      <c r="CU112" s="5" t="n">
        <v>11.622</v>
      </c>
    </row>
    <row r="113">
      <c r="A113" s="5" t="inlineStr">
        <is>
          <t>BWA2024</t>
        </is>
      </c>
      <c r="B113" s="5" t="inlineStr">
        <is>
          <t>BWA</t>
        </is>
      </c>
      <c r="C113" s="5" t="inlineStr">
        <is>
          <t>BWA</t>
        </is>
      </c>
      <c r="D113" s="5" t="inlineStr">
        <is>
          <t>Botswana</t>
        </is>
      </c>
      <c r="E113" s="5" t="n">
        <v>2024</v>
      </c>
      <c r="F113" s="5" t="n">
        <v>0.12</v>
      </c>
      <c r="G113" s="5" t="n">
        <v>2.049</v>
      </c>
      <c r="H113" s="5" t="n">
        <v>0.662</v>
      </c>
      <c r="I113" s="5" t="n">
        <v>0</v>
      </c>
      <c r="J113" s="5" t="n">
        <v>2.049</v>
      </c>
      <c r="K113" s="5" t="n">
        <v>0</v>
      </c>
      <c r="L113" s="5" t="n">
        <v>1</v>
      </c>
      <c r="M113" s="5" t="n">
        <v>3.373</v>
      </c>
      <c r="N113" s="5" t="n">
        <v>1.985</v>
      </c>
      <c r="O113" s="5" t="n">
        <v>0</v>
      </c>
      <c r="P113" s="5" t="n">
        <v>3.373</v>
      </c>
      <c r="Q113" s="5" t="n">
        <v>0</v>
      </c>
      <c r="R113" s="5" t="n">
        <v>1</v>
      </c>
      <c r="S113" s="5" t="n">
        <v>5.358</v>
      </c>
      <c r="T113" s="5" t="n">
        <v>3.971</v>
      </c>
      <c r="U113" s="5" t="n">
        <v>0.102</v>
      </c>
      <c r="V113" s="5" t="n">
        <v>6.108</v>
      </c>
      <c r="W113" s="5" t="n">
        <v>0.14</v>
      </c>
      <c r="X113" s="5" t="n">
        <v>1</v>
      </c>
      <c r="Y113" s="5" t="n">
        <v>10.757</v>
      </c>
      <c r="Z113" s="5" t="n">
        <v>1.454</v>
      </c>
      <c r="AA113" s="5" t="n">
        <v>0</v>
      </c>
      <c r="AB113" s="5" t="n">
        <v>10.757</v>
      </c>
      <c r="AC113" s="5" t="n">
        <v>0</v>
      </c>
      <c r="AD113" s="5" t="n">
        <v>1</v>
      </c>
      <c r="AE113" s="5" t="n">
        <v>12.08</v>
      </c>
      <c r="AF113" s="5" t="n">
        <v>2.825</v>
      </c>
      <c r="AG113" s="5" t="n">
        <v>0</v>
      </c>
      <c r="AH113" s="5" t="n">
        <v>12.08</v>
      </c>
      <c r="AI113" s="5" t="n">
        <v>0</v>
      </c>
      <c r="AJ113" s="5" t="n">
        <v>1</v>
      </c>
      <c r="AK113" s="5" t="n">
        <v>20.022</v>
      </c>
      <c r="AL113" s="5" t="n">
        <v>10.664</v>
      </c>
      <c r="AM113" s="5" t="n">
        <v>0.382</v>
      </c>
      <c r="AN113" s="5" t="n">
        <v>22.825</v>
      </c>
      <c r="AO113" s="5" t="n">
        <v>0.14</v>
      </c>
      <c r="AP113" s="5" t="n">
        <v>1</v>
      </c>
      <c r="AQ113" s="5" t="n">
        <v>0.724</v>
      </c>
      <c r="AR113" s="5" t="n">
        <v>0.132</v>
      </c>
      <c r="AS113" s="5" t="n">
        <v>0.29</v>
      </c>
      <c r="AT113" s="5" t="n">
        <v>1.156</v>
      </c>
      <c r="AU113" s="5" t="n">
        <v>0.14</v>
      </c>
      <c r="AV113" s="5" t="n">
        <v>1</v>
      </c>
      <c r="AW113" s="5" t="n">
        <v>0.75</v>
      </c>
      <c r="AX113" s="5" t="n">
        <v>0.132</v>
      </c>
      <c r="AY113" s="5" t="n">
        <v>0.294</v>
      </c>
      <c r="AZ113" s="5" t="n">
        <v>1.19</v>
      </c>
      <c r="BA113" s="5" t="n">
        <v>0.14</v>
      </c>
      <c r="BB113" s="5" t="n">
        <v>1</v>
      </c>
      <c r="BC113" s="5" t="n">
        <v>0.513</v>
      </c>
      <c r="BD113" s="5" t="n">
        <v>0.132</v>
      </c>
      <c r="BE113" s="5" t="n">
        <v>0.455</v>
      </c>
      <c r="BF113" s="5" t="n">
        <v>0.968</v>
      </c>
      <c r="BG113" s="5" t="n">
        <v>0</v>
      </c>
      <c r="BH113" s="5" t="n">
        <v>1</v>
      </c>
      <c r="BI113" s="5" t="n">
        <v>0.591</v>
      </c>
      <c r="BJ113" s="5" t="n">
        <v>0.132</v>
      </c>
      <c r="BK113" s="5" t="n">
        <v>0.286</v>
      </c>
      <c r="BL113" s="5" t="n">
        <v>1.001</v>
      </c>
      <c r="BM113" s="5" t="n">
        <v>0.14</v>
      </c>
      <c r="BN113" s="5" t="n">
        <v>1</v>
      </c>
      <c r="BO113" s="5" t="n">
        <v>0</v>
      </c>
      <c r="BP113" s="5" t="n">
        <v>0</v>
      </c>
      <c r="BQ113" s="5" t="n">
        <v>0.108</v>
      </c>
      <c r="BR113" s="5" t="n">
        <v>0</v>
      </c>
      <c r="BS113" s="5" t="n">
        <v>1</v>
      </c>
      <c r="BT113" s="5" t="n">
        <v>0</v>
      </c>
      <c r="BU113" s="5" t="n">
        <v>0</v>
      </c>
      <c r="BV113" s="5" t="n">
        <v>0.094</v>
      </c>
      <c r="BW113" s="5" t="n">
        <v>0.14</v>
      </c>
      <c r="BX113" s="5" t="n">
        <v>1</v>
      </c>
      <c r="BY113" s="5" t="n">
        <v>13.646</v>
      </c>
      <c r="BZ113" s="5" t="n">
        <v>0</v>
      </c>
      <c r="CA113" s="5" t="n">
        <v>13.646</v>
      </c>
      <c r="CB113" s="5" t="n">
        <v>0</v>
      </c>
      <c r="CC113" s="5" t="n">
        <v>82.58799999999999</v>
      </c>
      <c r="CD113" s="5" t="n">
        <v>7.95</v>
      </c>
      <c r="CE113" s="5" t="n">
        <v>77.649</v>
      </c>
      <c r="CF113" s="5" t="n">
        <v>182.67</v>
      </c>
      <c r="CG113" s="5" t="n">
        <v>0.14</v>
      </c>
      <c r="CH113" s="5" t="n">
        <v>1</v>
      </c>
      <c r="CI113" s="5" t="n">
        <v>0</v>
      </c>
      <c r="CJ113" s="5" t="n">
        <v>0</v>
      </c>
      <c r="CK113" s="5" t="n">
        <v>0</v>
      </c>
      <c r="CL113" s="5" t="n">
        <v>0</v>
      </c>
      <c r="CM113" s="5" t="n">
        <v>0</v>
      </c>
      <c r="CN113" s="5" t="n">
        <v>0</v>
      </c>
      <c r="CO113" s="5" t="n">
        <v>0</v>
      </c>
      <c r="CP113" s="5" t="n">
        <v>1</v>
      </c>
      <c r="CQ113" s="5" t="n">
        <v>1.387</v>
      </c>
      <c r="CR113" s="5" t="n">
        <v>0</v>
      </c>
      <c r="CS113" s="5" t="n">
        <v>1.902</v>
      </c>
      <c r="CT113" s="5" t="n">
        <v>4.251</v>
      </c>
      <c r="CU113" s="5" t="n">
        <v>10.168</v>
      </c>
    </row>
    <row r="114">
      <c r="A114" s="5" t="inlineStr">
        <is>
          <t>BRA2021</t>
        </is>
      </c>
      <c r="B114" s="5" t="inlineStr">
        <is>
          <t>BRA</t>
        </is>
      </c>
      <c r="C114" s="5" t="inlineStr">
        <is>
          <t>BRA</t>
        </is>
      </c>
      <c r="D114" s="5" t="inlineStr">
        <is>
          <t>Brazil</t>
        </is>
      </c>
      <c r="E114" s="5" t="n">
        <v>2021</v>
      </c>
      <c r="F114" s="5" t="n">
        <v>0.18</v>
      </c>
      <c r="G114" s="5" t="n">
        <v>4.394</v>
      </c>
      <c r="H114" s="5" t="n">
        <v>0.961</v>
      </c>
      <c r="I114" s="5" t="n">
        <v>0</v>
      </c>
      <c r="J114" s="5" t="n">
        <v>4.394</v>
      </c>
      <c r="K114" s="5" t="n">
        <v>0</v>
      </c>
      <c r="L114" s="5" t="n">
        <v>1</v>
      </c>
      <c r="M114" s="5" t="n">
        <v>4.394</v>
      </c>
      <c r="N114" s="5" t="n">
        <v>1.991</v>
      </c>
      <c r="O114" s="5" t="n">
        <v>0</v>
      </c>
      <c r="P114" s="5" t="n">
        <v>4.394</v>
      </c>
      <c r="Q114" s="5" t="n">
        <v>0</v>
      </c>
      <c r="R114" s="5" t="n">
        <v>1</v>
      </c>
      <c r="S114" s="5" t="n">
        <v>10.534</v>
      </c>
      <c r="T114" s="5" t="n">
        <v>6.33</v>
      </c>
      <c r="U114" s="5" t="n">
        <v>0</v>
      </c>
      <c r="V114" s="5" t="n">
        <v>12.43</v>
      </c>
      <c r="W114" s="5" t="n">
        <v>0.18</v>
      </c>
      <c r="X114" s="5" t="n">
        <v>1</v>
      </c>
      <c r="Y114" s="5" t="n">
        <v>12.137</v>
      </c>
      <c r="Z114" s="5" t="n">
        <v>1.341</v>
      </c>
      <c r="AA114" s="5" t="n">
        <v>-0.268</v>
      </c>
      <c r="AB114" s="5" t="n">
        <v>11.869</v>
      </c>
      <c r="AC114" s="5" t="n">
        <v>0</v>
      </c>
      <c r="AD114" s="5" t="n">
        <v>1</v>
      </c>
      <c r="AE114" s="5" t="n">
        <v>11.869</v>
      </c>
      <c r="AF114" s="5" t="n">
        <v>2.336</v>
      </c>
      <c r="AG114" s="5" t="n">
        <v>0</v>
      </c>
      <c r="AH114" s="5" t="n">
        <v>11.869</v>
      </c>
      <c r="AI114" s="5" t="n">
        <v>0</v>
      </c>
      <c r="AJ114" s="5" t="n">
        <v>1</v>
      </c>
      <c r="AK114" s="5" t="n">
        <v>32.754</v>
      </c>
      <c r="AL114" s="5" t="n">
        <v>16.076</v>
      </c>
      <c r="AM114" s="5" t="n">
        <v>0</v>
      </c>
      <c r="AN114" s="5" t="n">
        <v>32.754</v>
      </c>
      <c r="AO114" s="5" t="n">
        <v>0</v>
      </c>
      <c r="AP114" s="5" t="n">
        <v>1</v>
      </c>
      <c r="AQ114" s="5" t="n">
        <v>0.649</v>
      </c>
      <c r="AR114" s="5" t="n">
        <v>0.114</v>
      </c>
      <c r="AS114" s="5" t="n">
        <v>0.208</v>
      </c>
      <c r="AT114" s="5" t="n">
        <v>1.072</v>
      </c>
      <c r="AU114" s="5" t="n">
        <v>0.25</v>
      </c>
      <c r="AV114" s="5" t="n">
        <v>1</v>
      </c>
      <c r="AW114" s="5" t="n">
        <v>0.577</v>
      </c>
      <c r="AX114" s="5" t="n">
        <v>0.114</v>
      </c>
      <c r="AY114" s="5" t="n">
        <v>0.174</v>
      </c>
      <c r="AZ114" s="5" t="n">
        <v>0.841</v>
      </c>
      <c r="BA114" s="5" t="n">
        <v>0.12</v>
      </c>
      <c r="BB114" s="5" t="n">
        <v>1</v>
      </c>
      <c r="BC114" s="5" t="n">
        <v>0.458</v>
      </c>
      <c r="BD114" s="5" t="n">
        <v>0.114</v>
      </c>
      <c r="BE114" s="5" t="n">
        <v>0.165</v>
      </c>
      <c r="BF114" s="5" t="n">
        <v>0.698</v>
      </c>
      <c r="BG114" s="5" t="n">
        <v>0.12</v>
      </c>
      <c r="BH114" s="5" t="n">
        <v>1</v>
      </c>
      <c r="BI114" s="5" t="n">
        <v>0.491</v>
      </c>
      <c r="BJ114" s="5" t="n">
        <v>0.114</v>
      </c>
      <c r="BK114" s="5" t="n">
        <v>-0.061</v>
      </c>
      <c r="BL114" s="5" t="n">
        <v>0.538</v>
      </c>
      <c r="BM114" s="5" t="n">
        <v>0.25</v>
      </c>
      <c r="BN114" s="5" t="n">
        <v>1</v>
      </c>
      <c r="BO114" s="5" t="n">
        <v>0</v>
      </c>
      <c r="BP114" s="5" t="n">
        <v>0.007</v>
      </c>
      <c r="BQ114" s="5" t="n">
        <v>0.143</v>
      </c>
      <c r="BR114" s="5" t="n">
        <v>0</v>
      </c>
      <c r="BS114" s="5" t="n">
        <v>1</v>
      </c>
      <c r="BT114" s="5" t="n">
        <v>0</v>
      </c>
      <c r="BU114" s="5" t="n">
        <v>0.028</v>
      </c>
      <c r="BV114" s="5" t="n">
        <v>0.162</v>
      </c>
      <c r="BW114" s="5" t="n">
        <v>0</v>
      </c>
      <c r="BX114" s="5" t="n">
        <v>0.667</v>
      </c>
      <c r="BY114" s="5" t="n">
        <v>24.816</v>
      </c>
      <c r="BZ114" s="5" t="n">
        <v>0</v>
      </c>
      <c r="CA114" s="5" t="n">
        <v>24.816</v>
      </c>
      <c r="CB114" s="5" t="n">
        <v>0</v>
      </c>
      <c r="CC114" s="5" t="n">
        <v>78.125</v>
      </c>
      <c r="CD114" s="5" t="n">
        <v>7.95</v>
      </c>
      <c r="CE114" s="5" t="n">
        <v>-3.175</v>
      </c>
      <c r="CF114" s="5" t="n">
        <v>88.44</v>
      </c>
      <c r="CG114" s="5" t="n">
        <v>0.18</v>
      </c>
      <c r="CH114" s="5" t="n">
        <v>1</v>
      </c>
      <c r="CI114" s="5" t="n">
        <v>0</v>
      </c>
      <c r="CJ114" s="5" t="n">
        <v>0</v>
      </c>
      <c r="CK114" s="5" t="n">
        <v>0</v>
      </c>
      <c r="CL114" s="5" t="n">
        <v>0</v>
      </c>
      <c r="CM114" s="5" t="n">
        <v>0</v>
      </c>
      <c r="CN114" s="5" t="n">
        <v>0.225</v>
      </c>
      <c r="CO114" s="5" t="n">
        <v>1.629</v>
      </c>
      <c r="CP114" s="5" t="n">
        <v>0</v>
      </c>
      <c r="CQ114" s="5" t="n">
        <v>1.198</v>
      </c>
      <c r="CR114" s="5" t="n">
        <v>0</v>
      </c>
      <c r="CS114" s="5" t="n">
        <v>5.226</v>
      </c>
      <c r="CT114" s="5" t="n">
        <v>4.753</v>
      </c>
      <c r="CU114" s="5" t="n">
        <v>11.128</v>
      </c>
    </row>
    <row r="115">
      <c r="A115" s="5" t="inlineStr">
        <is>
          <t>BRA2022</t>
        </is>
      </c>
      <c r="B115" s="5" t="inlineStr">
        <is>
          <t>BRA</t>
        </is>
      </c>
      <c r="C115" s="5" t="inlineStr">
        <is>
          <t>BRA</t>
        </is>
      </c>
      <c r="D115" s="5" t="inlineStr">
        <is>
          <t>Brazil</t>
        </is>
      </c>
      <c r="E115" s="5" t="n">
        <v>2022</v>
      </c>
      <c r="F115" s="5" t="n">
        <v>0.17</v>
      </c>
      <c r="G115" s="5" t="n">
        <v>10.205</v>
      </c>
      <c r="H115" s="5" t="n">
        <v>1.585</v>
      </c>
      <c r="I115" s="5" t="n">
        <v>0</v>
      </c>
      <c r="J115" s="5" t="n">
        <v>10.205</v>
      </c>
      <c r="K115" s="5" t="n">
        <v>0</v>
      </c>
      <c r="L115" s="5" t="n">
        <v>1</v>
      </c>
      <c r="M115" s="5" t="n">
        <v>10.205</v>
      </c>
      <c r="N115" s="5" t="n">
        <v>4.214</v>
      </c>
      <c r="O115" s="5" t="n">
        <v>0</v>
      </c>
      <c r="P115" s="5" t="n">
        <v>10.205</v>
      </c>
      <c r="Q115" s="5" t="n">
        <v>0</v>
      </c>
      <c r="R115" s="5" t="n">
        <v>1</v>
      </c>
      <c r="S115" s="5" t="n">
        <v>15.819</v>
      </c>
      <c r="T115" s="5" t="n">
        <v>6.812</v>
      </c>
      <c r="U115" s="5" t="n">
        <v>0.199</v>
      </c>
      <c r="V115" s="5" t="n">
        <v>18.508</v>
      </c>
      <c r="W115" s="5" t="n">
        <v>0.17</v>
      </c>
      <c r="X115" s="5" t="n">
        <v>1</v>
      </c>
      <c r="Y115" s="5" t="n">
        <v>17.263</v>
      </c>
      <c r="Z115" s="5" t="n">
        <v>1.811</v>
      </c>
      <c r="AA115" s="5" t="n">
        <v>-0.277</v>
      </c>
      <c r="AB115" s="5" t="n">
        <v>16.986</v>
      </c>
      <c r="AC115" s="5" t="n">
        <v>0</v>
      </c>
      <c r="AD115" s="5" t="n">
        <v>1</v>
      </c>
      <c r="AE115" s="5" t="n">
        <v>16.986</v>
      </c>
      <c r="AF115" s="5" t="n">
        <v>3.149</v>
      </c>
      <c r="AG115" s="5" t="n">
        <v>0</v>
      </c>
      <c r="AH115" s="5" t="n">
        <v>16.986</v>
      </c>
      <c r="AI115" s="5" t="n">
        <v>0</v>
      </c>
      <c r="AJ115" s="5" t="n">
        <v>1</v>
      </c>
      <c r="AK115" s="5" t="n">
        <v>46.272</v>
      </c>
      <c r="AL115" s="5" t="n">
        <v>22.097</v>
      </c>
      <c r="AM115" s="5" t="n">
        <v>0</v>
      </c>
      <c r="AN115" s="5" t="n">
        <v>46.272</v>
      </c>
      <c r="AO115" s="5" t="n">
        <v>0</v>
      </c>
      <c r="AP115" s="5" t="n">
        <v>1</v>
      </c>
      <c r="AQ115" s="5" t="n">
        <v>0.896</v>
      </c>
      <c r="AR115" s="5" t="n">
        <v>0.123</v>
      </c>
      <c r="AS115" s="5" t="n">
        <v>0.055</v>
      </c>
      <c r="AT115" s="5" t="n">
        <v>1.189</v>
      </c>
      <c r="AU115" s="5" t="n">
        <v>0.25</v>
      </c>
      <c r="AV115" s="5" t="n">
        <v>1</v>
      </c>
      <c r="AW115" s="5" t="n">
        <v>0.89</v>
      </c>
      <c r="AX115" s="5" t="n">
        <v>0.123</v>
      </c>
      <c r="AY115" s="5" t="n">
        <v>0.243</v>
      </c>
      <c r="AZ115" s="5" t="n">
        <v>1.27</v>
      </c>
      <c r="BA115" s="5" t="n">
        <v>0.12</v>
      </c>
      <c r="BB115" s="5" t="n">
        <v>1</v>
      </c>
      <c r="BC115" s="5" t="n">
        <v>0.62</v>
      </c>
      <c r="BD115" s="5" t="n">
        <v>0.123</v>
      </c>
      <c r="BE115" s="5" t="n">
        <v>0.171</v>
      </c>
      <c r="BF115" s="5" t="n">
        <v>0.887</v>
      </c>
      <c r="BG115" s="5" t="n">
        <v>0.12</v>
      </c>
      <c r="BH115" s="5" t="n">
        <v>1</v>
      </c>
      <c r="BI115" s="5" t="n">
        <v>0.608</v>
      </c>
      <c r="BJ115" s="5" t="n">
        <v>0.123</v>
      </c>
      <c r="BK115" s="5" t="n">
        <v>0.143</v>
      </c>
      <c r="BL115" s="5" t="n">
        <v>0.9379999999999999</v>
      </c>
      <c r="BM115" s="5" t="n">
        <v>0.25</v>
      </c>
      <c r="BN115" s="5" t="n">
        <v>1</v>
      </c>
      <c r="BO115" s="5" t="n">
        <v>0</v>
      </c>
      <c r="BP115" s="5" t="n">
        <v>0.006</v>
      </c>
      <c r="BQ115" s="5" t="n">
        <v>0.151</v>
      </c>
      <c r="BR115" s="5" t="n">
        <v>0</v>
      </c>
      <c r="BS115" s="5" t="n">
        <v>1</v>
      </c>
      <c r="BT115" s="5" t="n">
        <v>0</v>
      </c>
      <c r="BU115" s="5" t="n">
        <v>0.022</v>
      </c>
      <c r="BV115" s="5" t="n">
        <v>0.166</v>
      </c>
      <c r="BW115" s="5" t="n">
        <v>0</v>
      </c>
      <c r="BX115" s="5" t="n">
        <v>0.667</v>
      </c>
      <c r="BY115" s="5" t="n">
        <v>26.8</v>
      </c>
      <c r="BZ115" s="5" t="n">
        <v>0</v>
      </c>
      <c r="CA115" s="5" t="n">
        <v>26.8</v>
      </c>
      <c r="CB115" s="5" t="n">
        <v>0</v>
      </c>
      <c r="CC115" s="5" t="n">
        <v>97.90000000000001</v>
      </c>
      <c r="CD115" s="5" t="n">
        <v>7.95</v>
      </c>
      <c r="CE115" s="5" t="n">
        <v>15.82</v>
      </c>
      <c r="CF115" s="5" t="n">
        <v>133.053</v>
      </c>
      <c r="CG115" s="5" t="n">
        <v>0.17</v>
      </c>
      <c r="CH115" s="5" t="n">
        <v>1</v>
      </c>
      <c r="CI115" s="5" t="n">
        <v>0</v>
      </c>
      <c r="CJ115" s="5" t="n">
        <v>0</v>
      </c>
      <c r="CK115" s="5" t="n">
        <v>0</v>
      </c>
      <c r="CL115" s="5" t="n">
        <v>0</v>
      </c>
      <c r="CM115" s="5" t="n">
        <v>0</v>
      </c>
      <c r="CN115" s="5" t="n">
        <v>0.227</v>
      </c>
      <c r="CO115" s="5" t="n">
        <v>1.817</v>
      </c>
      <c r="CP115" s="5" t="n">
        <v>0</v>
      </c>
      <c r="CQ115" s="5" t="n">
        <v>1.294</v>
      </c>
      <c r="CR115" s="5" t="n">
        <v>0</v>
      </c>
      <c r="CS115" s="5" t="n">
        <v>5.644</v>
      </c>
      <c r="CT115" s="5" t="n">
        <v>10.485</v>
      </c>
      <c r="CU115" s="5" t="n">
        <v>20.306</v>
      </c>
    </row>
    <row r="116">
      <c r="A116" s="5" t="inlineStr">
        <is>
          <t>BRA2023</t>
        </is>
      </c>
      <c r="B116" s="5" t="inlineStr">
        <is>
          <t>BRA</t>
        </is>
      </c>
      <c r="C116" s="5" t="inlineStr">
        <is>
          <t>BRA</t>
        </is>
      </c>
      <c r="D116" s="5" t="inlineStr">
        <is>
          <t>Brazil</t>
        </is>
      </c>
      <c r="E116" s="5" t="n">
        <v>2023</v>
      </c>
      <c r="F116" s="5" t="n">
        <v>0.17</v>
      </c>
      <c r="G116" s="5" t="n">
        <v>7.662</v>
      </c>
      <c r="H116" s="5" t="n">
        <v>1.745</v>
      </c>
      <c r="I116" s="5" t="n">
        <v>0</v>
      </c>
      <c r="J116" s="5" t="n">
        <v>7.662</v>
      </c>
      <c r="K116" s="5" t="n">
        <v>0</v>
      </c>
      <c r="L116" s="5" t="n">
        <v>1</v>
      </c>
      <c r="M116" s="5" t="n">
        <v>7.662</v>
      </c>
      <c r="N116" s="5" t="n">
        <v>3.8</v>
      </c>
      <c r="O116" s="5" t="n">
        <v>0</v>
      </c>
      <c r="P116" s="5" t="n">
        <v>7.662</v>
      </c>
      <c r="Q116" s="5" t="n">
        <v>0</v>
      </c>
      <c r="R116" s="5" t="n">
        <v>1</v>
      </c>
      <c r="S116" s="5" t="n">
        <v>11.366</v>
      </c>
      <c r="T116" s="5" t="n">
        <v>7.081</v>
      </c>
      <c r="U116" s="5" t="n">
        <v>0.214</v>
      </c>
      <c r="V116" s="5" t="n">
        <v>13.299</v>
      </c>
      <c r="W116" s="5" t="n">
        <v>0.17</v>
      </c>
      <c r="X116" s="5" t="n">
        <v>1</v>
      </c>
      <c r="Y116" s="5" t="n">
        <v>20.673</v>
      </c>
      <c r="Z116" s="5" t="n">
        <v>2.316</v>
      </c>
      <c r="AA116" s="5" t="n">
        <v>-0.286</v>
      </c>
      <c r="AB116" s="5" t="n">
        <v>20.387</v>
      </c>
      <c r="AC116" s="5" t="n">
        <v>0</v>
      </c>
      <c r="AD116" s="5" t="n">
        <v>1</v>
      </c>
      <c r="AE116" s="5" t="n">
        <v>20.387</v>
      </c>
      <c r="AF116" s="5" t="n">
        <v>4.06</v>
      </c>
      <c r="AG116" s="5" t="n">
        <v>0</v>
      </c>
      <c r="AH116" s="5" t="n">
        <v>20.387</v>
      </c>
      <c r="AI116" s="5" t="n">
        <v>0</v>
      </c>
      <c r="AJ116" s="5" t="n">
        <v>1</v>
      </c>
      <c r="AK116" s="5" t="n">
        <v>50.233</v>
      </c>
      <c r="AL116" s="5" t="n">
        <v>24.884</v>
      </c>
      <c r="AM116" s="5" t="n">
        <v>0</v>
      </c>
      <c r="AN116" s="5" t="n">
        <v>50.233</v>
      </c>
      <c r="AO116" s="5" t="n">
        <v>0</v>
      </c>
      <c r="AP116" s="5" t="n">
        <v>1</v>
      </c>
      <c r="AQ116" s="5" t="n">
        <v>0.791</v>
      </c>
      <c r="AR116" s="5" t="n">
        <v>0.129</v>
      </c>
      <c r="AS116" s="5" t="n">
        <v>0.092</v>
      </c>
      <c r="AT116" s="5" t="n">
        <v>1.104</v>
      </c>
      <c r="AU116" s="5" t="n">
        <v>0.25</v>
      </c>
      <c r="AV116" s="5" t="n">
        <v>1</v>
      </c>
      <c r="AW116" s="5" t="n">
        <v>0.618</v>
      </c>
      <c r="AX116" s="5" t="n">
        <v>0.129</v>
      </c>
      <c r="AY116" s="5" t="n">
        <v>0.41</v>
      </c>
      <c r="AZ116" s="5" t="n">
        <v>1.152</v>
      </c>
      <c r="BA116" s="5" t="n">
        <v>0.12</v>
      </c>
      <c r="BB116" s="5" t="n">
        <v>1</v>
      </c>
      <c r="BC116" s="5" t="n">
        <v>0.554</v>
      </c>
      <c r="BD116" s="5" t="n">
        <v>0.129</v>
      </c>
      <c r="BE116" s="5" t="n">
        <v>0.209</v>
      </c>
      <c r="BF116" s="5" t="n">
        <v>0.855</v>
      </c>
      <c r="BG116" s="5" t="n">
        <v>0.12</v>
      </c>
      <c r="BH116" s="5" t="n">
        <v>1</v>
      </c>
      <c r="BI116" s="5" t="n">
        <v>0.5570000000000001</v>
      </c>
      <c r="BJ116" s="5" t="n">
        <v>0.129</v>
      </c>
      <c r="BK116" s="5" t="n">
        <v>0.065</v>
      </c>
      <c r="BL116" s="5" t="n">
        <v>0.778</v>
      </c>
      <c r="BM116" s="5" t="n">
        <v>0.25</v>
      </c>
      <c r="BN116" s="5" t="n">
        <v>1</v>
      </c>
      <c r="BO116" s="5" t="n">
        <v>0</v>
      </c>
      <c r="BP116" s="5" t="n">
        <v>0.005</v>
      </c>
      <c r="BQ116" s="5" t="n">
        <v>0.151</v>
      </c>
      <c r="BR116" s="5" t="n">
        <v>0</v>
      </c>
      <c r="BS116" s="5" t="n">
        <v>1</v>
      </c>
      <c r="BT116" s="5" t="n">
        <v>0</v>
      </c>
      <c r="BU116" s="5" t="n">
        <v>0.02</v>
      </c>
      <c r="BV116" s="5" t="n">
        <v>0.166</v>
      </c>
      <c r="BW116" s="5" t="n">
        <v>0</v>
      </c>
      <c r="BX116" s="5" t="n">
        <v>0.667</v>
      </c>
      <c r="BY116" s="5" t="n">
        <v>27.906</v>
      </c>
      <c r="BZ116" s="5" t="n">
        <v>0</v>
      </c>
      <c r="CA116" s="5" t="n">
        <v>27.906</v>
      </c>
      <c r="CB116" s="5" t="n">
        <v>0</v>
      </c>
      <c r="CC116" s="5" t="n">
        <v>83.248</v>
      </c>
      <c r="CD116" s="5" t="n">
        <v>7.95</v>
      </c>
      <c r="CE116" s="5" t="n">
        <v>17.463</v>
      </c>
      <c r="CF116" s="5" t="n">
        <v>117.832</v>
      </c>
      <c r="CG116" s="5" t="n">
        <v>0.17</v>
      </c>
      <c r="CH116" s="5" t="n">
        <v>1</v>
      </c>
      <c r="CI116" s="5" t="n">
        <v>0</v>
      </c>
      <c r="CJ116" s="5" t="n">
        <v>0</v>
      </c>
      <c r="CK116" s="5" t="n">
        <v>0</v>
      </c>
      <c r="CL116" s="5" t="n">
        <v>0</v>
      </c>
      <c r="CM116" s="5" t="n">
        <v>0</v>
      </c>
      <c r="CN116" s="5" t="n">
        <v>0.234</v>
      </c>
      <c r="CO116" s="5" t="n">
        <v>2.082</v>
      </c>
      <c r="CP116" s="5" t="n">
        <v>0</v>
      </c>
      <c r="CQ116" s="5" t="n">
        <v>1.348</v>
      </c>
      <c r="CR116" s="5" t="n">
        <v>0</v>
      </c>
      <c r="CS116" s="5" t="n">
        <v>5.877</v>
      </c>
      <c r="CT116" s="5" t="n">
        <v>4.861</v>
      </c>
      <c r="CU116" s="5" t="n">
        <v>9.675000000000001</v>
      </c>
    </row>
    <row r="117">
      <c r="A117" s="5" t="inlineStr">
        <is>
          <t>BRA2024</t>
        </is>
      </c>
      <c r="B117" s="5" t="inlineStr">
        <is>
          <t>BRA</t>
        </is>
      </c>
      <c r="C117" s="5" t="inlineStr">
        <is>
          <t>BRA</t>
        </is>
      </c>
      <c r="D117" s="5" t="inlineStr">
        <is>
          <t>Brazil</t>
        </is>
      </c>
      <c r="E117" s="5" t="n">
        <v>2024</v>
      </c>
      <c r="F117" s="5" t="n">
        <v>0.17</v>
      </c>
      <c r="G117" s="5" t="n">
        <v>6.222</v>
      </c>
      <c r="H117" s="5" t="n">
        <v>1.576</v>
      </c>
      <c r="I117" s="5" t="n">
        <v>0</v>
      </c>
      <c r="J117" s="5" t="n">
        <v>6.222</v>
      </c>
      <c r="K117" s="5" t="n">
        <v>0</v>
      </c>
      <c r="L117" s="5" t="n">
        <v>1</v>
      </c>
      <c r="M117" s="5" t="n">
        <v>6.222</v>
      </c>
      <c r="N117" s="5" t="n">
        <v>3.389</v>
      </c>
      <c r="O117" s="5" t="n">
        <v>0</v>
      </c>
      <c r="P117" s="5" t="n">
        <v>6.222</v>
      </c>
      <c r="Q117" s="5" t="n">
        <v>0</v>
      </c>
      <c r="R117" s="5" t="n">
        <v>1</v>
      </c>
      <c r="S117" s="5" t="n">
        <v>11.072</v>
      </c>
      <c r="T117" s="5" t="n">
        <v>7.29</v>
      </c>
      <c r="U117" s="5" t="n">
        <v>0.256</v>
      </c>
      <c r="V117" s="5" t="n">
        <v>12.954</v>
      </c>
      <c r="W117" s="5" t="n">
        <v>0.17</v>
      </c>
      <c r="X117" s="5" t="n">
        <v>1</v>
      </c>
      <c r="Y117" s="5" t="n">
        <v>17.661</v>
      </c>
      <c r="Z117" s="5" t="n">
        <v>2.23</v>
      </c>
      <c r="AA117" s="5" t="n">
        <v>-0.295</v>
      </c>
      <c r="AB117" s="5" t="n">
        <v>17.367</v>
      </c>
      <c r="AC117" s="5" t="n">
        <v>0</v>
      </c>
      <c r="AD117" s="5" t="n">
        <v>1</v>
      </c>
      <c r="AE117" s="5" t="n">
        <v>17.367</v>
      </c>
      <c r="AF117" s="5" t="n">
        <v>3.804</v>
      </c>
      <c r="AG117" s="5" t="n">
        <v>0</v>
      </c>
      <c r="AH117" s="5" t="n">
        <v>17.367</v>
      </c>
      <c r="AI117" s="5" t="n">
        <v>0</v>
      </c>
      <c r="AJ117" s="5" t="n">
        <v>1</v>
      </c>
      <c r="AK117" s="5" t="n">
        <v>45.956</v>
      </c>
      <c r="AL117" s="5" t="n">
        <v>23.374</v>
      </c>
      <c r="AM117" s="5" t="n">
        <v>0</v>
      </c>
      <c r="AN117" s="5" t="n">
        <v>45.956</v>
      </c>
      <c r="AO117" s="5" t="n">
        <v>0</v>
      </c>
      <c r="AP117" s="5" t="n">
        <v>1</v>
      </c>
      <c r="AQ117" s="5" t="n">
        <v>0.756</v>
      </c>
      <c r="AR117" s="5" t="n">
        <v>0.132</v>
      </c>
      <c r="AS117" s="5" t="n">
        <v>0.126</v>
      </c>
      <c r="AT117" s="5" t="n">
        <v>1.103</v>
      </c>
      <c r="AU117" s="5" t="n">
        <v>0.25</v>
      </c>
      <c r="AV117" s="5" t="n">
        <v>1</v>
      </c>
      <c r="AW117" s="5" t="n">
        <v>0.655</v>
      </c>
      <c r="AX117" s="5" t="n">
        <v>0.132</v>
      </c>
      <c r="AY117" s="5" t="n">
        <v>0.328</v>
      </c>
      <c r="AZ117" s="5" t="n">
        <v>1.102</v>
      </c>
      <c r="BA117" s="5" t="n">
        <v>0.12</v>
      </c>
      <c r="BB117" s="5" t="n">
        <v>1</v>
      </c>
      <c r="BC117" s="5" t="n">
        <v>0.534</v>
      </c>
      <c r="BD117" s="5" t="n">
        <v>0.132</v>
      </c>
      <c r="BE117" s="5" t="n">
        <v>0.174</v>
      </c>
      <c r="BF117" s="5" t="n">
        <v>0.792</v>
      </c>
      <c r="BG117" s="5" t="n">
        <v>0.12</v>
      </c>
      <c r="BH117" s="5" t="n">
        <v>1</v>
      </c>
      <c r="BI117" s="5" t="n">
        <v>0.5679999999999999</v>
      </c>
      <c r="BJ117" s="5" t="n">
        <v>0.132</v>
      </c>
      <c r="BK117" s="5" t="n">
        <v>0.09</v>
      </c>
      <c r="BL117" s="5" t="n">
        <v>0.796</v>
      </c>
      <c r="BM117" s="5" t="n">
        <v>0.25</v>
      </c>
      <c r="BN117" s="5" t="n">
        <v>1</v>
      </c>
      <c r="BO117" s="5" t="n">
        <v>0</v>
      </c>
      <c r="BP117" s="5" t="n">
        <v>0.005</v>
      </c>
      <c r="BQ117" s="5" t="n">
        <v>0.133</v>
      </c>
      <c r="BR117" s="5" t="n">
        <v>0</v>
      </c>
      <c r="BS117" s="5" t="n">
        <v>1</v>
      </c>
      <c r="BT117" s="5" t="n">
        <v>0</v>
      </c>
      <c r="BU117" s="5" t="n">
        <v>0.02</v>
      </c>
      <c r="BV117" s="5" t="n">
        <v>0.16</v>
      </c>
      <c r="BW117" s="5" t="n">
        <v>0</v>
      </c>
      <c r="BX117" s="5" t="n">
        <v>0.667</v>
      </c>
      <c r="BY117" s="5" t="n">
        <v>28.73</v>
      </c>
      <c r="BZ117" s="5" t="n">
        <v>0</v>
      </c>
      <c r="CA117" s="5" t="n">
        <v>28.73</v>
      </c>
      <c r="CB117" s="5" t="n">
        <v>0</v>
      </c>
      <c r="CC117" s="5" t="n">
        <v>82.58799999999999</v>
      </c>
      <c r="CD117" s="5" t="n">
        <v>7.95</v>
      </c>
      <c r="CE117" s="5" t="n">
        <v>21.376</v>
      </c>
      <c r="CF117" s="5" t="n">
        <v>118.885</v>
      </c>
      <c r="CG117" s="5" t="n">
        <v>0.17</v>
      </c>
      <c r="CH117" s="5" t="n">
        <v>1</v>
      </c>
      <c r="CI117" s="5" t="n">
        <v>0</v>
      </c>
      <c r="CJ117" s="5" t="n">
        <v>0</v>
      </c>
      <c r="CK117" s="5" t="n">
        <v>0</v>
      </c>
      <c r="CL117" s="5" t="n">
        <v>0</v>
      </c>
      <c r="CM117" s="5" t="n">
        <v>0</v>
      </c>
      <c r="CN117" s="5" t="n">
        <v>0.229</v>
      </c>
      <c r="CO117" s="5" t="n">
        <v>2.244</v>
      </c>
      <c r="CP117" s="5" t="n">
        <v>0</v>
      </c>
      <c r="CQ117" s="5" t="n">
        <v>1.387</v>
      </c>
      <c r="CR117" s="5" t="n">
        <v>0</v>
      </c>
      <c r="CS117" s="5" t="n">
        <v>6.05</v>
      </c>
      <c r="CT117" s="5" t="n">
        <v>4.251</v>
      </c>
      <c r="CU117" s="5" t="n">
        <v>9.278</v>
      </c>
    </row>
    <row r="118">
      <c r="A118" s="5" t="inlineStr">
        <is>
          <t>VGB2021</t>
        </is>
      </c>
      <c r="B118" s="5" t="inlineStr">
        <is>
          <t>VGB</t>
        </is>
      </c>
      <c r="C118" s="5" t="inlineStr">
        <is>
          <t>VGB</t>
        </is>
      </c>
      <c r="D118" s="5" t="inlineStr">
        <is>
          <t>British Virgin Islands</t>
        </is>
      </c>
      <c r="E118" s="5" t="n">
        <v>2021</v>
      </c>
      <c r="F118" s="5" t="n">
        <v>0.21</v>
      </c>
      <c r="G118" s="5" t="n">
        <v>5.897</v>
      </c>
      <c r="H118" s="5" t="n">
        <v>1.143</v>
      </c>
      <c r="I118" s="5" t="n">
        <v>0</v>
      </c>
      <c r="J118" s="5" t="n">
        <v>5.897</v>
      </c>
      <c r="K118" s="5" t="n">
        <v>0</v>
      </c>
      <c r="L118" s="5" t="n">
        <v>1</v>
      </c>
      <c r="M118" s="5" t="n">
        <v>7.964</v>
      </c>
      <c r="N118" s="5" t="n">
        <v>3.43</v>
      </c>
      <c r="O118" s="5" t="n">
        <v>0</v>
      </c>
      <c r="P118" s="5" t="n">
        <v>7.964</v>
      </c>
      <c r="Q118" s="5" t="n">
        <v>0</v>
      </c>
      <c r="R118" s="5" t="n">
        <v>1</v>
      </c>
      <c r="S118" s="5" t="n">
        <v>11.613</v>
      </c>
      <c r="T118" s="5" t="n">
        <v>6.86</v>
      </c>
      <c r="U118" s="5" t="n">
        <v>0</v>
      </c>
      <c r="V118" s="5" t="n">
        <v>14.052</v>
      </c>
      <c r="W118" s="5" t="n">
        <v>0.21</v>
      </c>
      <c r="X118" s="5" t="n">
        <v>1</v>
      </c>
      <c r="Y118" s="5" t="n">
        <v>17.127</v>
      </c>
      <c r="Z118" s="5" t="n">
        <v>2.304</v>
      </c>
      <c r="AA118" s="5" t="n">
        <v>0</v>
      </c>
      <c r="AB118" s="5" t="n">
        <v>17.127</v>
      </c>
      <c r="AC118" s="5" t="n">
        <v>0</v>
      </c>
      <c r="AD118" s="5" t="n">
        <v>1</v>
      </c>
      <c r="AE118" s="5" t="n">
        <v>18.27</v>
      </c>
      <c r="AF118" s="5" t="n">
        <v>4.278</v>
      </c>
      <c r="AG118" s="5" t="n">
        <v>0</v>
      </c>
      <c r="AH118" s="5" t="n">
        <v>18.27</v>
      </c>
      <c r="AI118" s="5" t="n">
        <v>0</v>
      </c>
      <c r="AJ118" s="5" t="n">
        <v>1</v>
      </c>
      <c r="AK118" s="5" t="n">
        <v>25.13</v>
      </c>
      <c r="AL118" s="5" t="n">
        <v>13.503</v>
      </c>
      <c r="AM118" s="5" t="n">
        <v>0</v>
      </c>
      <c r="AN118" s="5" t="n">
        <v>30.407</v>
      </c>
      <c r="AO118" s="5" t="n">
        <v>0.21</v>
      </c>
      <c r="AP118" s="5" t="n">
        <v>1</v>
      </c>
      <c r="AQ118" s="5" t="n">
        <v>0.649</v>
      </c>
      <c r="AR118" s="5" t="n">
        <v>0.114</v>
      </c>
      <c r="AS118" s="5" t="n">
        <v>0</v>
      </c>
      <c r="AT118" s="5" t="n">
        <v>0.785</v>
      </c>
      <c r="AU118" s="5" t="n">
        <v>0.21</v>
      </c>
      <c r="AV118" s="5" t="n">
        <v>1</v>
      </c>
      <c r="AW118" s="5" t="n">
        <v>0.577</v>
      </c>
      <c r="AX118" s="5" t="n">
        <v>0.114</v>
      </c>
      <c r="AY118" s="5" t="n">
        <v>0</v>
      </c>
      <c r="AZ118" s="5" t="n">
        <v>0.698</v>
      </c>
      <c r="BA118" s="5" t="n">
        <v>0.21</v>
      </c>
      <c r="BB118" s="5" t="n">
        <v>1</v>
      </c>
      <c r="BC118" s="5" t="n">
        <v>0.458</v>
      </c>
      <c r="BD118" s="5" t="n">
        <v>0.114</v>
      </c>
      <c r="BE118" s="5" t="n">
        <v>0</v>
      </c>
      <c r="BF118" s="5" t="n">
        <v>0.554</v>
      </c>
      <c r="BG118" s="5" t="n">
        <v>0.21</v>
      </c>
      <c r="BH118" s="5" t="n">
        <v>1</v>
      </c>
      <c r="BI118" s="5" t="n">
        <v>0.491</v>
      </c>
      <c r="BJ118" s="5" t="n">
        <v>0.114</v>
      </c>
      <c r="BK118" s="5" t="n">
        <v>0</v>
      </c>
      <c r="BL118" s="5" t="n">
        <v>0.594</v>
      </c>
      <c r="BM118" s="5" t="n">
        <v>0.21</v>
      </c>
      <c r="BN118" s="5" t="n">
        <v>1</v>
      </c>
      <c r="BO118" s="5" t="n">
        <v>0</v>
      </c>
      <c r="BP118" s="5" t="n">
        <v>0</v>
      </c>
      <c r="BQ118" s="5" t="n">
        <v>0</v>
      </c>
      <c r="BR118" s="5" t="n">
        <v>0</v>
      </c>
      <c r="BS118" s="5" t="n">
        <v>1</v>
      </c>
      <c r="BT118" s="5" t="n">
        <v>0</v>
      </c>
      <c r="BU118" s="5" t="n">
        <v>0</v>
      </c>
      <c r="BV118" s="5" t="n">
        <v>0</v>
      </c>
      <c r="BW118" s="5" t="n">
        <v>0.21</v>
      </c>
      <c r="BX118" s="5" t="n">
        <v>1</v>
      </c>
      <c r="BY118" s="5" t="n">
        <v>11.787</v>
      </c>
      <c r="BZ118" s="5" t="n">
        <v>0</v>
      </c>
      <c r="CA118" s="5" t="n">
        <v>11.787</v>
      </c>
      <c r="CB118" s="5" t="n">
        <v>0</v>
      </c>
      <c r="CC118" s="5" t="n">
        <v>78.125</v>
      </c>
      <c r="CD118" s="5" t="n">
        <v>7.95</v>
      </c>
      <c r="CE118" s="5" t="n">
        <v>0</v>
      </c>
      <c r="CF118" s="5" t="n">
        <v>94.53100000000001</v>
      </c>
      <c r="CG118" s="5" t="n">
        <v>0.21</v>
      </c>
      <c r="CH118" s="5" t="n">
        <v>1</v>
      </c>
      <c r="CI118" s="5" t="n">
        <v>0</v>
      </c>
      <c r="CJ118" s="5" t="n">
        <v>0</v>
      </c>
      <c r="CK118" s="5" t="n">
        <v>0</v>
      </c>
      <c r="CL118" s="5" t="n">
        <v>0</v>
      </c>
      <c r="CM118" s="5" t="n">
        <v>0</v>
      </c>
      <c r="CN118" s="5" t="n">
        <v>0</v>
      </c>
      <c r="CO118" s="5" t="n">
        <v>0</v>
      </c>
      <c r="CP118" s="5" t="n">
        <v>0</v>
      </c>
      <c r="CQ118" s="5" t="n">
        <v>1.198</v>
      </c>
      <c r="CR118" s="5" t="n">
        <v>0</v>
      </c>
      <c r="CS118" s="5" t="n">
        <v>4.776</v>
      </c>
      <c r="CT118" s="5" t="n">
        <v>4.753</v>
      </c>
      <c r="CU118" s="5" t="n">
        <v>15.983</v>
      </c>
    </row>
    <row r="119">
      <c r="A119" s="5" t="inlineStr">
        <is>
          <t>VGB2022</t>
        </is>
      </c>
      <c r="B119" s="5" t="inlineStr">
        <is>
          <t>VGB</t>
        </is>
      </c>
      <c r="C119" s="5" t="inlineStr">
        <is>
          <t>VGB</t>
        </is>
      </c>
      <c r="D119" s="5" t="inlineStr">
        <is>
          <t>British Virgin Islands</t>
        </is>
      </c>
      <c r="E119" s="5" t="n">
        <v>2022</v>
      </c>
      <c r="F119" s="5" t="n">
        <v>0.21</v>
      </c>
      <c r="G119" s="5" t="n">
        <v>11.72</v>
      </c>
      <c r="H119" s="5" t="n">
        <v>1.235</v>
      </c>
      <c r="I119" s="5" t="n">
        <v>0</v>
      </c>
      <c r="J119" s="5" t="n">
        <v>11.72</v>
      </c>
      <c r="K119" s="5" t="n">
        <v>0</v>
      </c>
      <c r="L119" s="5" t="n">
        <v>1</v>
      </c>
      <c r="M119" s="5" t="n">
        <v>9.782999999999999</v>
      </c>
      <c r="N119" s="5" t="n">
        <v>3.704</v>
      </c>
      <c r="O119" s="5" t="n">
        <v>0</v>
      </c>
      <c r="P119" s="5" t="n">
        <v>9.782999999999999</v>
      </c>
      <c r="Q119" s="5" t="n">
        <v>0</v>
      </c>
      <c r="R119" s="5" t="n">
        <v>1</v>
      </c>
      <c r="S119" s="5" t="n">
        <v>17.893</v>
      </c>
      <c r="T119" s="5" t="n">
        <v>7.408</v>
      </c>
      <c r="U119" s="5" t="n">
        <v>0.278</v>
      </c>
      <c r="V119" s="5" t="n">
        <v>21.651</v>
      </c>
      <c r="W119" s="5" t="n">
        <v>0.21</v>
      </c>
      <c r="X119" s="5" t="n">
        <v>1</v>
      </c>
      <c r="Y119" s="5" t="n">
        <v>30.728</v>
      </c>
      <c r="Z119" s="5" t="n">
        <v>4.133</v>
      </c>
      <c r="AA119" s="5" t="n">
        <v>0</v>
      </c>
      <c r="AB119" s="5" t="n">
        <v>30.728</v>
      </c>
      <c r="AC119" s="5" t="n">
        <v>0</v>
      </c>
      <c r="AD119" s="5" t="n">
        <v>1</v>
      </c>
      <c r="AE119" s="5" t="n">
        <v>31.963</v>
      </c>
      <c r="AF119" s="5" t="n">
        <v>7.485</v>
      </c>
      <c r="AG119" s="5" t="n">
        <v>0</v>
      </c>
      <c r="AH119" s="5" t="n">
        <v>31.963</v>
      </c>
      <c r="AI119" s="5" t="n">
        <v>0</v>
      </c>
      <c r="AJ119" s="5" t="n">
        <v>1</v>
      </c>
      <c r="AK119" s="5" t="n">
        <v>39.371</v>
      </c>
      <c r="AL119" s="5" t="n">
        <v>21.155</v>
      </c>
      <c r="AM119" s="5" t="n">
        <v>0.612</v>
      </c>
      <c r="AN119" s="5" t="n">
        <v>47.639</v>
      </c>
      <c r="AO119" s="5" t="n">
        <v>0.21</v>
      </c>
      <c r="AP119" s="5" t="n">
        <v>1</v>
      </c>
      <c r="AQ119" s="5" t="n">
        <v>0.896</v>
      </c>
      <c r="AR119" s="5" t="n">
        <v>0.123</v>
      </c>
      <c r="AS119" s="5" t="n">
        <v>0.014</v>
      </c>
      <c r="AT119" s="5" t="n">
        <v>1.084</v>
      </c>
      <c r="AU119" s="5" t="n">
        <v>0.21</v>
      </c>
      <c r="AV119" s="5" t="n">
        <v>1</v>
      </c>
      <c r="AW119" s="5" t="n">
        <v>0.89</v>
      </c>
      <c r="AX119" s="5" t="n">
        <v>0.123</v>
      </c>
      <c r="AY119" s="5" t="n">
        <v>0.014</v>
      </c>
      <c r="AZ119" s="5" t="n">
        <v>1.077</v>
      </c>
      <c r="BA119" s="5" t="n">
        <v>0.21</v>
      </c>
      <c r="BB119" s="5" t="n">
        <v>1</v>
      </c>
      <c r="BC119" s="5" t="n">
        <v>0.62</v>
      </c>
      <c r="BD119" s="5" t="n">
        <v>0.123</v>
      </c>
      <c r="BE119" s="5" t="n">
        <v>0.01</v>
      </c>
      <c r="BF119" s="5" t="n">
        <v>0.751</v>
      </c>
      <c r="BG119" s="5" t="n">
        <v>0.21</v>
      </c>
      <c r="BH119" s="5" t="n">
        <v>1</v>
      </c>
      <c r="BI119" s="5" t="n">
        <v>0.608</v>
      </c>
      <c r="BJ119" s="5" t="n">
        <v>0.123</v>
      </c>
      <c r="BK119" s="5" t="n">
        <v>0.008999999999999999</v>
      </c>
      <c r="BL119" s="5" t="n">
        <v>0.735</v>
      </c>
      <c r="BM119" s="5" t="n">
        <v>0.21</v>
      </c>
      <c r="BN119" s="5" t="n">
        <v>1</v>
      </c>
      <c r="BO119" s="5" t="n">
        <v>0</v>
      </c>
      <c r="BP119" s="5" t="n">
        <v>0</v>
      </c>
      <c r="BQ119" s="5" t="n">
        <v>0</v>
      </c>
      <c r="BR119" s="5" t="n">
        <v>0</v>
      </c>
      <c r="BS119" s="5" t="n">
        <v>1</v>
      </c>
      <c r="BT119" s="5" t="n">
        <v>0</v>
      </c>
      <c r="BU119" s="5" t="n">
        <v>0</v>
      </c>
      <c r="BV119" s="5" t="n">
        <v>0</v>
      </c>
      <c r="BW119" s="5" t="n">
        <v>0.21</v>
      </c>
      <c r="BX119" s="5" t="n">
        <v>1</v>
      </c>
      <c r="BY119" s="5" t="n">
        <v>12.729</v>
      </c>
      <c r="BZ119" s="5" t="n">
        <v>0</v>
      </c>
      <c r="CA119" s="5" t="n">
        <v>12.729</v>
      </c>
      <c r="CB119" s="5" t="n">
        <v>0</v>
      </c>
      <c r="CC119" s="5" t="n">
        <v>97.90000000000001</v>
      </c>
      <c r="CD119" s="5" t="n">
        <v>7.95</v>
      </c>
      <c r="CE119" s="5" t="n">
        <v>1.522</v>
      </c>
      <c r="CF119" s="5" t="n">
        <v>118.459</v>
      </c>
      <c r="CG119" s="5" t="n">
        <v>0.21</v>
      </c>
      <c r="CH119" s="5" t="n">
        <v>1</v>
      </c>
      <c r="CI119" s="5" t="n">
        <v>0</v>
      </c>
      <c r="CJ119" s="5" t="n">
        <v>0</v>
      </c>
      <c r="CK119" s="5" t="n">
        <v>0</v>
      </c>
      <c r="CL119" s="5" t="n">
        <v>0</v>
      </c>
      <c r="CM119" s="5" t="n">
        <v>0</v>
      </c>
      <c r="CN119" s="5" t="n">
        <v>0</v>
      </c>
      <c r="CO119" s="5" t="n">
        <v>0</v>
      </c>
      <c r="CP119" s="5" t="n">
        <v>0</v>
      </c>
      <c r="CQ119" s="5" t="n">
        <v>1.294</v>
      </c>
      <c r="CR119" s="5" t="n">
        <v>0</v>
      </c>
      <c r="CS119" s="5" t="n">
        <v>5.158</v>
      </c>
      <c r="CT119" s="5" t="n">
        <v>10.485</v>
      </c>
      <c r="CU119" s="5" t="n">
        <v>29.494</v>
      </c>
    </row>
    <row r="120">
      <c r="A120" s="5" t="inlineStr">
        <is>
          <t>VGB2023</t>
        </is>
      </c>
      <c r="B120" s="5" t="inlineStr">
        <is>
          <t>VGB</t>
        </is>
      </c>
      <c r="C120" s="5" t="inlineStr">
        <is>
          <t>VGB</t>
        </is>
      </c>
      <c r="D120" s="5" t="inlineStr">
        <is>
          <t>British Virgin Islands</t>
        </is>
      </c>
      <c r="E120" s="5" t="n">
        <v>2023</v>
      </c>
      <c r="F120" s="5" t="n">
        <v>0.21</v>
      </c>
      <c r="G120" s="5" t="n">
        <v>6.147</v>
      </c>
      <c r="H120" s="5" t="n">
        <v>1.286</v>
      </c>
      <c r="I120" s="5" t="n">
        <v>0</v>
      </c>
      <c r="J120" s="5" t="n">
        <v>6.147</v>
      </c>
      <c r="K120" s="5" t="n">
        <v>0</v>
      </c>
      <c r="L120" s="5" t="n">
        <v>1</v>
      </c>
      <c r="M120" s="5" t="n">
        <v>7.886</v>
      </c>
      <c r="N120" s="5" t="n">
        <v>3.857</v>
      </c>
      <c r="O120" s="5" t="n">
        <v>0</v>
      </c>
      <c r="P120" s="5" t="n">
        <v>7.886</v>
      </c>
      <c r="Q120" s="5" t="n">
        <v>0</v>
      </c>
      <c r="R120" s="5" t="n">
        <v>1</v>
      </c>
      <c r="S120" s="5" t="n">
        <v>12.575</v>
      </c>
      <c r="T120" s="5" t="n">
        <v>7.714</v>
      </c>
      <c r="U120" s="5" t="n">
        <v>0.292</v>
      </c>
      <c r="V120" s="5" t="n">
        <v>15.216</v>
      </c>
      <c r="W120" s="5" t="n">
        <v>0.21</v>
      </c>
      <c r="X120" s="5" t="n">
        <v>1</v>
      </c>
      <c r="Y120" s="5" t="n">
        <v>12.478</v>
      </c>
      <c r="Z120" s="5" t="n">
        <v>1.678</v>
      </c>
      <c r="AA120" s="5" t="n">
        <v>0</v>
      </c>
      <c r="AB120" s="5" t="n">
        <v>12.478</v>
      </c>
      <c r="AC120" s="5" t="n">
        <v>0</v>
      </c>
      <c r="AD120" s="5" t="n">
        <v>1</v>
      </c>
      <c r="AE120" s="5" t="n">
        <v>13.763</v>
      </c>
      <c r="AF120" s="5" t="n">
        <v>3.223</v>
      </c>
      <c r="AG120" s="5" t="n">
        <v>0</v>
      </c>
      <c r="AH120" s="5" t="n">
        <v>13.763</v>
      </c>
      <c r="AI120" s="5" t="n">
        <v>0</v>
      </c>
      <c r="AJ120" s="5" t="n">
        <v>1</v>
      </c>
      <c r="AK120" s="5" t="n">
        <v>21.477</v>
      </c>
      <c r="AL120" s="5" t="n">
        <v>11.54</v>
      </c>
      <c r="AM120" s="5" t="n">
        <v>0.499</v>
      </c>
      <c r="AN120" s="5" t="n">
        <v>25.988</v>
      </c>
      <c r="AO120" s="5" t="n">
        <v>0.21</v>
      </c>
      <c r="AP120" s="5" t="n">
        <v>1</v>
      </c>
      <c r="AQ120" s="5" t="n">
        <v>0.791</v>
      </c>
      <c r="AR120" s="5" t="n">
        <v>0.129</v>
      </c>
      <c r="AS120" s="5" t="n">
        <v>0.018</v>
      </c>
      <c r="AT120" s="5" t="n">
        <v>0.957</v>
      </c>
      <c r="AU120" s="5" t="n">
        <v>0.21</v>
      </c>
      <c r="AV120" s="5" t="n">
        <v>1</v>
      </c>
      <c r="AW120" s="5" t="n">
        <v>0.618</v>
      </c>
      <c r="AX120" s="5" t="n">
        <v>0.129</v>
      </c>
      <c r="AY120" s="5" t="n">
        <v>0.014</v>
      </c>
      <c r="AZ120" s="5" t="n">
        <v>0.748</v>
      </c>
      <c r="BA120" s="5" t="n">
        <v>0.21</v>
      </c>
      <c r="BB120" s="5" t="n">
        <v>1</v>
      </c>
      <c r="BC120" s="5" t="n">
        <v>0.554</v>
      </c>
      <c r="BD120" s="5" t="n">
        <v>0.129</v>
      </c>
      <c r="BE120" s="5" t="n">
        <v>0.013</v>
      </c>
      <c r="BF120" s="5" t="n">
        <v>0.671</v>
      </c>
      <c r="BG120" s="5" t="n">
        <v>0.21</v>
      </c>
      <c r="BH120" s="5" t="n">
        <v>1</v>
      </c>
      <c r="BI120" s="5" t="n">
        <v>0.5570000000000001</v>
      </c>
      <c r="BJ120" s="5" t="n">
        <v>0.129</v>
      </c>
      <c r="BK120" s="5" t="n">
        <v>0.013</v>
      </c>
      <c r="BL120" s="5" t="n">
        <v>0.674</v>
      </c>
      <c r="BM120" s="5" t="n">
        <v>0.21</v>
      </c>
      <c r="BN120" s="5" t="n">
        <v>1</v>
      </c>
      <c r="BO120" s="5" t="n">
        <v>0</v>
      </c>
      <c r="BP120" s="5" t="n">
        <v>0</v>
      </c>
      <c r="BQ120" s="5" t="n">
        <v>0</v>
      </c>
      <c r="BR120" s="5" t="n">
        <v>0</v>
      </c>
      <c r="BS120" s="5" t="n">
        <v>1</v>
      </c>
      <c r="BT120" s="5" t="n">
        <v>0</v>
      </c>
      <c r="BU120" s="5" t="n">
        <v>0</v>
      </c>
      <c r="BV120" s="5" t="n">
        <v>0</v>
      </c>
      <c r="BW120" s="5" t="n">
        <v>0.21</v>
      </c>
      <c r="BX120" s="5" t="n">
        <v>1</v>
      </c>
      <c r="BY120" s="5" t="n">
        <v>13.254</v>
      </c>
      <c r="BZ120" s="5" t="n">
        <v>0</v>
      </c>
      <c r="CA120" s="5" t="n">
        <v>13.254</v>
      </c>
      <c r="CB120" s="5" t="n">
        <v>0</v>
      </c>
      <c r="CC120" s="5" t="n">
        <v>83.248</v>
      </c>
      <c r="CD120" s="5" t="n">
        <v>7.95</v>
      </c>
      <c r="CE120" s="5" t="n">
        <v>1.936</v>
      </c>
      <c r="CF120" s="5" t="n">
        <v>100.73</v>
      </c>
      <c r="CG120" s="5" t="n">
        <v>0.21</v>
      </c>
      <c r="CH120" s="5" t="n">
        <v>1</v>
      </c>
      <c r="CI120" s="5" t="n">
        <v>0</v>
      </c>
      <c r="CJ120" s="5" t="n">
        <v>0</v>
      </c>
      <c r="CK120" s="5" t="n">
        <v>0</v>
      </c>
      <c r="CL120" s="5" t="n">
        <v>0</v>
      </c>
      <c r="CM120" s="5" t="n">
        <v>0</v>
      </c>
      <c r="CN120" s="5" t="n">
        <v>0</v>
      </c>
      <c r="CO120" s="5" t="n">
        <v>0</v>
      </c>
      <c r="CP120" s="5" t="n">
        <v>0</v>
      </c>
      <c r="CQ120" s="5" t="n">
        <v>1.348</v>
      </c>
      <c r="CR120" s="5" t="n">
        <v>0</v>
      </c>
      <c r="CS120" s="5" t="n">
        <v>5.37</v>
      </c>
      <c r="CT120" s="5" t="n">
        <v>4.861</v>
      </c>
      <c r="CU120" s="5" t="n">
        <v>11.192</v>
      </c>
    </row>
    <row r="121">
      <c r="A121" s="5" t="inlineStr">
        <is>
          <t>VGB2024</t>
        </is>
      </c>
      <c r="B121" s="5" t="inlineStr">
        <is>
          <t>VGB</t>
        </is>
      </c>
      <c r="C121" s="5" t="inlineStr">
        <is>
          <t>VGB</t>
        </is>
      </c>
      <c r="D121" s="5" t="inlineStr">
        <is>
          <t>British Virgin Islands</t>
        </is>
      </c>
      <c r="E121" s="5" t="n">
        <v>2024</v>
      </c>
      <c r="F121" s="5" t="n">
        <v>0.21</v>
      </c>
      <c r="G121" s="5" t="n">
        <v>5.575</v>
      </c>
      <c r="H121" s="5" t="n">
        <v>1.324</v>
      </c>
      <c r="I121" s="5" t="n">
        <v>0</v>
      </c>
      <c r="J121" s="5" t="n">
        <v>5.575</v>
      </c>
      <c r="K121" s="5" t="n">
        <v>0</v>
      </c>
      <c r="L121" s="5" t="n">
        <v>1</v>
      </c>
      <c r="M121" s="5" t="n">
        <v>7.124</v>
      </c>
      <c r="N121" s="5" t="n">
        <v>3.971</v>
      </c>
      <c r="O121" s="5" t="n">
        <v>0</v>
      </c>
      <c r="P121" s="5" t="n">
        <v>7.124</v>
      </c>
      <c r="Q121" s="5" t="n">
        <v>0</v>
      </c>
      <c r="R121" s="5" t="n">
        <v>1</v>
      </c>
      <c r="S121" s="5" t="n">
        <v>12.193</v>
      </c>
      <c r="T121" s="5" t="n">
        <v>7.942</v>
      </c>
      <c r="U121" s="5" t="n">
        <v>0.349</v>
      </c>
      <c r="V121" s="5" t="n">
        <v>14.753</v>
      </c>
      <c r="W121" s="5" t="n">
        <v>0.21</v>
      </c>
      <c r="X121" s="5" t="n">
        <v>1</v>
      </c>
      <c r="Y121" s="5" t="n">
        <v>11.447</v>
      </c>
      <c r="Z121" s="5" t="n">
        <v>1.54</v>
      </c>
      <c r="AA121" s="5" t="n">
        <v>0</v>
      </c>
      <c r="AB121" s="5" t="n">
        <v>11.447</v>
      </c>
      <c r="AC121" s="5" t="n">
        <v>0</v>
      </c>
      <c r="AD121" s="5" t="n">
        <v>1</v>
      </c>
      <c r="AE121" s="5" t="n">
        <v>12.771</v>
      </c>
      <c r="AF121" s="5" t="n">
        <v>2.991</v>
      </c>
      <c r="AG121" s="5" t="n">
        <v>0</v>
      </c>
      <c r="AH121" s="5" t="n">
        <v>12.771</v>
      </c>
      <c r="AI121" s="5" t="n">
        <v>0</v>
      </c>
      <c r="AJ121" s="5" t="n">
        <v>1</v>
      </c>
      <c r="AK121" s="5" t="n">
        <v>20.712</v>
      </c>
      <c r="AL121" s="5" t="n">
        <v>11.129</v>
      </c>
      <c r="AM121" s="5" t="n">
        <v>0.592</v>
      </c>
      <c r="AN121" s="5" t="n">
        <v>25.062</v>
      </c>
      <c r="AO121" s="5" t="n">
        <v>0.21</v>
      </c>
      <c r="AP121" s="5" t="n">
        <v>1</v>
      </c>
      <c r="AQ121" s="5" t="n">
        <v>0.756</v>
      </c>
      <c r="AR121" s="5" t="n">
        <v>0.132</v>
      </c>
      <c r="AS121" s="5" t="n">
        <v>0.022</v>
      </c>
      <c r="AT121" s="5" t="n">
        <v>0.915</v>
      </c>
      <c r="AU121" s="5" t="n">
        <v>0.21</v>
      </c>
      <c r="AV121" s="5" t="n">
        <v>1</v>
      </c>
      <c r="AW121" s="5" t="n">
        <v>0.655</v>
      </c>
      <c r="AX121" s="5" t="n">
        <v>0.132</v>
      </c>
      <c r="AY121" s="5" t="n">
        <v>0.019</v>
      </c>
      <c r="AZ121" s="5" t="n">
        <v>0.793</v>
      </c>
      <c r="BA121" s="5" t="n">
        <v>0.21</v>
      </c>
      <c r="BB121" s="5" t="n">
        <v>1</v>
      </c>
      <c r="BC121" s="5" t="n">
        <v>0.534</v>
      </c>
      <c r="BD121" s="5" t="n">
        <v>0.132</v>
      </c>
      <c r="BE121" s="5" t="n">
        <v>0.015</v>
      </c>
      <c r="BF121" s="5" t="n">
        <v>0.646</v>
      </c>
      <c r="BG121" s="5" t="n">
        <v>0.21</v>
      </c>
      <c r="BH121" s="5" t="n">
        <v>1</v>
      </c>
      <c r="BI121" s="5" t="n">
        <v>0.5679999999999999</v>
      </c>
      <c r="BJ121" s="5" t="n">
        <v>0.132</v>
      </c>
      <c r="BK121" s="5" t="n">
        <v>0.016</v>
      </c>
      <c r="BL121" s="5" t="n">
        <v>0.6870000000000001</v>
      </c>
      <c r="BM121" s="5" t="n">
        <v>0.21</v>
      </c>
      <c r="BN121" s="5" t="n">
        <v>1</v>
      </c>
      <c r="BO121" s="5" t="n">
        <v>0</v>
      </c>
      <c r="BP121" s="5" t="n">
        <v>0</v>
      </c>
      <c r="BQ121" s="5" t="n">
        <v>0</v>
      </c>
      <c r="BR121" s="5" t="n">
        <v>0</v>
      </c>
      <c r="BS121" s="5" t="n">
        <v>1</v>
      </c>
      <c r="BT121" s="5" t="n">
        <v>0</v>
      </c>
      <c r="BU121" s="5" t="n">
        <v>0</v>
      </c>
      <c r="BV121" s="5" t="n">
        <v>0</v>
      </c>
      <c r="BW121" s="5" t="n">
        <v>0.21</v>
      </c>
      <c r="BX121" s="5" t="n">
        <v>1</v>
      </c>
      <c r="BY121" s="5" t="n">
        <v>13.646</v>
      </c>
      <c r="BZ121" s="5" t="n">
        <v>0</v>
      </c>
      <c r="CA121" s="5" t="n">
        <v>13.646</v>
      </c>
      <c r="CB121" s="5" t="n">
        <v>0</v>
      </c>
      <c r="CC121" s="5" t="n">
        <v>82.58799999999999</v>
      </c>
      <c r="CD121" s="5" t="n">
        <v>7.95</v>
      </c>
      <c r="CE121" s="5" t="n">
        <v>2.362</v>
      </c>
      <c r="CF121" s="5" t="n">
        <v>99.931</v>
      </c>
      <c r="CG121" s="5" t="n">
        <v>0.21</v>
      </c>
      <c r="CH121" s="5" t="n">
        <v>1</v>
      </c>
      <c r="CI121" s="5" t="n">
        <v>0</v>
      </c>
      <c r="CJ121" s="5" t="n">
        <v>0</v>
      </c>
      <c r="CK121" s="5" t="n">
        <v>0</v>
      </c>
      <c r="CL121" s="5" t="n">
        <v>0</v>
      </c>
      <c r="CM121" s="5" t="n">
        <v>0</v>
      </c>
      <c r="CN121" s="5" t="n">
        <v>0</v>
      </c>
      <c r="CO121" s="5" t="n">
        <v>0</v>
      </c>
      <c r="CP121" s="5" t="n">
        <v>0</v>
      </c>
      <c r="CQ121" s="5" t="n">
        <v>1.387</v>
      </c>
      <c r="CR121" s="5" t="n">
        <v>0</v>
      </c>
      <c r="CS121" s="5" t="n">
        <v>5.529</v>
      </c>
      <c r="CT121" s="5" t="n">
        <v>4.251</v>
      </c>
      <c r="CU121" s="5" t="n">
        <v>10.123</v>
      </c>
    </row>
    <row r="122">
      <c r="A122" s="5" t="inlineStr">
        <is>
          <t>BRN2021</t>
        </is>
      </c>
      <c r="B122" s="5" t="inlineStr">
        <is>
          <t>BRN</t>
        </is>
      </c>
      <c r="C122" s="5" t="inlineStr">
        <is>
          <t>BRN</t>
        </is>
      </c>
      <c r="D122" s="5" t="inlineStr">
        <is>
          <t>Brunei Darussalam</t>
        </is>
      </c>
      <c r="E122" s="5" t="n">
        <v>2021</v>
      </c>
      <c r="F122" s="5" t="n">
        <v>0</v>
      </c>
      <c r="G122" s="5" t="n">
        <v>4.747</v>
      </c>
      <c r="H122" s="5" t="n">
        <v>1.143</v>
      </c>
      <c r="I122" s="5" t="n">
        <v>0</v>
      </c>
      <c r="J122" s="5" t="n">
        <v>4.747</v>
      </c>
      <c r="K122" s="5" t="n">
        <v>0</v>
      </c>
      <c r="L122" s="5" t="n">
        <v>1</v>
      </c>
      <c r="M122" s="5" t="n">
        <v>7.964</v>
      </c>
      <c r="N122" s="5" t="n">
        <v>3.43</v>
      </c>
      <c r="O122" s="5" t="n">
        <v>0</v>
      </c>
      <c r="P122" s="5" t="n">
        <v>7.964</v>
      </c>
      <c r="Q122" s="5" t="n">
        <v>0</v>
      </c>
      <c r="R122" s="5" t="n">
        <v>1</v>
      </c>
      <c r="S122" s="5" t="n">
        <v>10.464</v>
      </c>
      <c r="T122" s="5" t="n">
        <v>6.86</v>
      </c>
      <c r="U122" s="5" t="n">
        <v>0</v>
      </c>
      <c r="V122" s="5" t="n">
        <v>10.464</v>
      </c>
      <c r="W122" s="5" t="n">
        <v>0</v>
      </c>
      <c r="X122" s="5" t="n">
        <v>1</v>
      </c>
      <c r="Y122" s="5" t="n">
        <v>3.471</v>
      </c>
      <c r="Z122" s="5" t="n">
        <v>0.381</v>
      </c>
      <c r="AA122" s="5" t="n">
        <v>0.783</v>
      </c>
      <c r="AB122" s="5" t="n">
        <v>4.253</v>
      </c>
      <c r="AC122" s="5" t="n">
        <v>0</v>
      </c>
      <c r="AD122" s="5" t="n">
        <v>1</v>
      </c>
      <c r="AE122" s="5" t="n">
        <v>4.042</v>
      </c>
      <c r="AF122" s="5" t="n">
        <v>0.786</v>
      </c>
      <c r="AG122" s="5" t="n">
        <v>0.211</v>
      </c>
      <c r="AH122" s="5" t="n">
        <v>4.253</v>
      </c>
      <c r="AI122" s="5" t="n">
        <v>0</v>
      </c>
      <c r="AJ122" s="5" t="n">
        <v>1</v>
      </c>
      <c r="AK122" s="5" t="n">
        <v>7.472</v>
      </c>
      <c r="AL122" s="5" t="n">
        <v>3.525</v>
      </c>
      <c r="AM122" s="5" t="n">
        <v>-3.219</v>
      </c>
      <c r="AN122" s="5" t="n">
        <v>4.253</v>
      </c>
      <c r="AO122" s="5" t="n">
        <v>0</v>
      </c>
      <c r="AP122" s="5" t="n">
        <v>0</v>
      </c>
      <c r="AQ122" s="5" t="n">
        <v>0.621</v>
      </c>
      <c r="AR122" s="5" t="n">
        <v>0.114</v>
      </c>
      <c r="AS122" s="5" t="n">
        <v>-0.342</v>
      </c>
      <c r="AT122" s="5" t="n">
        <v>0.278</v>
      </c>
      <c r="AU122" s="5" t="n">
        <v>0</v>
      </c>
      <c r="AV122" s="5" t="n">
        <v>0</v>
      </c>
      <c r="AW122" s="5" t="n">
        <v>0.593</v>
      </c>
      <c r="AX122" s="5" t="n">
        <v>0.114</v>
      </c>
      <c r="AY122" s="5" t="n">
        <v>-0.355</v>
      </c>
      <c r="AZ122" s="5" t="n">
        <v>0.238</v>
      </c>
      <c r="BA122" s="5" t="n">
        <v>0</v>
      </c>
      <c r="BB122" s="5" t="n">
        <v>0</v>
      </c>
      <c r="BC122" s="5" t="n">
        <v>0.44</v>
      </c>
      <c r="BD122" s="5" t="n">
        <v>0.114</v>
      </c>
      <c r="BE122" s="5" t="n">
        <v>-0.301</v>
      </c>
      <c r="BF122" s="5" t="n">
        <v>0.139</v>
      </c>
      <c r="BG122" s="5" t="n">
        <v>0</v>
      </c>
      <c r="BH122" s="5" t="n">
        <v>0</v>
      </c>
      <c r="BI122" s="5" t="n">
        <v>0.5600000000000001</v>
      </c>
      <c r="BJ122" s="5" t="n">
        <v>0.114</v>
      </c>
      <c r="BK122" s="5" t="n">
        <v>-0.276</v>
      </c>
      <c r="BL122" s="5" t="n">
        <v>0.284</v>
      </c>
      <c r="BM122" s="5" t="n">
        <v>0</v>
      </c>
      <c r="BN122" s="5" t="n">
        <v>0</v>
      </c>
      <c r="BO122" s="5" t="n">
        <v>0</v>
      </c>
      <c r="BP122" s="5" t="n">
        <v>-0.021</v>
      </c>
      <c r="BQ122" s="5" t="n">
        <v>0.046</v>
      </c>
      <c r="BR122" s="5" t="n">
        <v>0</v>
      </c>
      <c r="BS122" s="5" t="n">
        <v>1</v>
      </c>
      <c r="BT122" s="5" t="n">
        <v>0</v>
      </c>
      <c r="BU122" s="5" t="n">
        <v>-0.021</v>
      </c>
      <c r="BV122" s="5" t="n">
        <v>0.076</v>
      </c>
      <c r="BW122" s="5" t="n">
        <v>0</v>
      </c>
      <c r="BX122" s="5" t="n">
        <v>1</v>
      </c>
      <c r="BY122" s="5" t="n">
        <v>11.787</v>
      </c>
      <c r="BZ122" s="5" t="n">
        <v>0</v>
      </c>
      <c r="CA122" s="5" t="n">
        <v>11.787</v>
      </c>
      <c r="CB122" s="5" t="n">
        <v>0</v>
      </c>
      <c r="CC122" s="5" t="n">
        <v>81.69499999999999</v>
      </c>
      <c r="CD122" s="5" t="n">
        <v>7.95</v>
      </c>
      <c r="CE122" s="5" t="n">
        <v>0</v>
      </c>
      <c r="CF122" s="5" t="n">
        <v>81.69499999999999</v>
      </c>
      <c r="CG122" s="5" t="n">
        <v>0</v>
      </c>
      <c r="CH122" s="5" t="n">
        <v>1</v>
      </c>
      <c r="CI122" s="5" t="n">
        <v>0</v>
      </c>
      <c r="CJ122" s="5" t="n">
        <v>0</v>
      </c>
      <c r="CK122" s="5" t="n">
        <v>0</v>
      </c>
      <c r="CL122" s="5" t="n">
        <v>0</v>
      </c>
      <c r="CM122" s="5" t="n">
        <v>0</v>
      </c>
      <c r="CN122" s="5" t="n">
        <v>0</v>
      </c>
      <c r="CO122" s="5" t="n">
        <v>0</v>
      </c>
      <c r="CP122" s="5" t="n">
        <v>0</v>
      </c>
      <c r="CQ122" s="5" t="n">
        <v>1.198</v>
      </c>
      <c r="CR122" s="5" t="n">
        <v>1</v>
      </c>
      <c r="CS122" s="5" t="n">
        <v>2.899</v>
      </c>
      <c r="CT122" s="5" t="n">
        <v>3.604</v>
      </c>
      <c r="CU122" s="5" t="n">
        <v>14.129</v>
      </c>
    </row>
    <row r="123">
      <c r="A123" s="5" t="inlineStr">
        <is>
          <t>BRN2022</t>
        </is>
      </c>
      <c r="B123" s="5" t="inlineStr">
        <is>
          <t>BRN</t>
        </is>
      </c>
      <c r="C123" s="5" t="inlineStr">
        <is>
          <t>BRN</t>
        </is>
      </c>
      <c r="D123" s="5" t="inlineStr">
        <is>
          <t>Brunei Darussalam</t>
        </is>
      </c>
      <c r="E123" s="5" t="n">
        <v>2022</v>
      </c>
      <c r="F123" s="5" t="n">
        <v>0</v>
      </c>
      <c r="G123" s="5" t="n">
        <v>8.788</v>
      </c>
      <c r="H123" s="5" t="n">
        <v>1.235</v>
      </c>
      <c r="I123" s="5" t="n">
        <v>0</v>
      </c>
      <c r="J123" s="5" t="n">
        <v>8.788</v>
      </c>
      <c r="K123" s="5" t="n">
        <v>0</v>
      </c>
      <c r="L123" s="5" t="n">
        <v>1</v>
      </c>
      <c r="M123" s="5" t="n">
        <v>9.782999999999999</v>
      </c>
      <c r="N123" s="5" t="n">
        <v>3.704</v>
      </c>
      <c r="O123" s="5" t="n">
        <v>0</v>
      </c>
      <c r="P123" s="5" t="n">
        <v>9.782999999999999</v>
      </c>
      <c r="Q123" s="5" t="n">
        <v>0</v>
      </c>
      <c r="R123" s="5" t="n">
        <v>1</v>
      </c>
      <c r="S123" s="5" t="n">
        <v>14.962</v>
      </c>
      <c r="T123" s="5" t="n">
        <v>7.408</v>
      </c>
      <c r="U123" s="5" t="n">
        <v>0</v>
      </c>
      <c r="V123" s="5" t="n">
        <v>14.962</v>
      </c>
      <c r="W123" s="5" t="n">
        <v>0</v>
      </c>
      <c r="X123" s="5" t="n">
        <v>1</v>
      </c>
      <c r="Y123" s="5" t="n">
        <v>3.748</v>
      </c>
      <c r="Z123" s="5" t="n">
        <v>0.411</v>
      </c>
      <c r="AA123" s="5" t="n">
        <v>0.845</v>
      </c>
      <c r="AB123" s="5" t="n">
        <v>4.593</v>
      </c>
      <c r="AC123" s="5" t="n">
        <v>0</v>
      </c>
      <c r="AD123" s="5" t="n">
        <v>1</v>
      </c>
      <c r="AE123" s="5" t="n">
        <v>4.366</v>
      </c>
      <c r="AF123" s="5" t="n">
        <v>0.849</v>
      </c>
      <c r="AG123" s="5" t="n">
        <v>0.228</v>
      </c>
      <c r="AH123" s="5" t="n">
        <v>4.593</v>
      </c>
      <c r="AI123" s="5" t="n">
        <v>0</v>
      </c>
      <c r="AJ123" s="5" t="n">
        <v>1</v>
      </c>
      <c r="AK123" s="5" t="n">
        <v>8.07</v>
      </c>
      <c r="AL123" s="5" t="n">
        <v>3.807</v>
      </c>
      <c r="AM123" s="5" t="n">
        <v>-3.476</v>
      </c>
      <c r="AN123" s="5" t="n">
        <v>4.593</v>
      </c>
      <c r="AO123" s="5" t="n">
        <v>0</v>
      </c>
      <c r="AP123" s="5" t="n">
        <v>0</v>
      </c>
      <c r="AQ123" s="5" t="n">
        <v>0.847</v>
      </c>
      <c r="AR123" s="5" t="n">
        <v>0.123</v>
      </c>
      <c r="AS123" s="5" t="n">
        <v>-0.541</v>
      </c>
      <c r="AT123" s="5" t="n">
        <v>0.305</v>
      </c>
      <c r="AU123" s="5" t="n">
        <v>0</v>
      </c>
      <c r="AV123" s="5" t="n">
        <v>0</v>
      </c>
      <c r="AW123" s="5" t="n">
        <v>0.947</v>
      </c>
      <c r="AX123" s="5" t="n">
        <v>0.123</v>
      </c>
      <c r="AY123" s="5" t="n">
        <v>-0.6850000000000001</v>
      </c>
      <c r="AZ123" s="5" t="n">
        <v>0.262</v>
      </c>
      <c r="BA123" s="5" t="n">
        <v>0</v>
      </c>
      <c r="BB123" s="5" t="n">
        <v>0</v>
      </c>
      <c r="BC123" s="5" t="n">
        <v>0.589</v>
      </c>
      <c r="BD123" s="5" t="n">
        <v>0.123</v>
      </c>
      <c r="BE123" s="5" t="n">
        <v>-0.436</v>
      </c>
      <c r="BF123" s="5" t="n">
        <v>0.153</v>
      </c>
      <c r="BG123" s="5" t="n">
        <v>0</v>
      </c>
      <c r="BH123" s="5" t="n">
        <v>0</v>
      </c>
      <c r="BI123" s="5" t="n">
        <v>0.6889999999999999</v>
      </c>
      <c r="BJ123" s="5" t="n">
        <v>0.123</v>
      </c>
      <c r="BK123" s="5" t="n">
        <v>-0.381</v>
      </c>
      <c r="BL123" s="5" t="n">
        <v>0.308</v>
      </c>
      <c r="BM123" s="5" t="n">
        <v>0</v>
      </c>
      <c r="BN123" s="5" t="n">
        <v>0</v>
      </c>
      <c r="BO123" s="5" t="n">
        <v>0</v>
      </c>
      <c r="BP123" s="5" t="n">
        <v>-0.021</v>
      </c>
      <c r="BQ123" s="5" t="n">
        <v>0.049</v>
      </c>
      <c r="BR123" s="5" t="n">
        <v>0</v>
      </c>
      <c r="BS123" s="5" t="n">
        <v>1</v>
      </c>
      <c r="BT123" s="5" t="n">
        <v>0</v>
      </c>
      <c r="BU123" s="5" t="n">
        <v>-0.021</v>
      </c>
      <c r="BV123" s="5" t="n">
        <v>0.082</v>
      </c>
      <c r="BW123" s="5" t="n">
        <v>0</v>
      </c>
      <c r="BX123" s="5" t="n">
        <v>1</v>
      </c>
      <c r="BY123" s="5" t="n">
        <v>12.729</v>
      </c>
      <c r="BZ123" s="5" t="n">
        <v>0</v>
      </c>
      <c r="CA123" s="5" t="n">
        <v>12.729</v>
      </c>
      <c r="CB123" s="5" t="n">
        <v>0</v>
      </c>
      <c r="CC123" s="5" t="n">
        <v>102.477</v>
      </c>
      <c r="CD123" s="5" t="n">
        <v>7.95</v>
      </c>
      <c r="CE123" s="5" t="n">
        <v>0</v>
      </c>
      <c r="CF123" s="5" t="n">
        <v>102.477</v>
      </c>
      <c r="CG123" s="5" t="n">
        <v>0</v>
      </c>
      <c r="CH123" s="5" t="n">
        <v>1</v>
      </c>
      <c r="CI123" s="5" t="n">
        <v>0</v>
      </c>
      <c r="CJ123" s="5" t="n">
        <v>0</v>
      </c>
      <c r="CK123" s="5" t="n">
        <v>0</v>
      </c>
      <c r="CL123" s="5" t="n">
        <v>0</v>
      </c>
      <c r="CM123" s="5" t="n">
        <v>0</v>
      </c>
      <c r="CN123" s="5" t="n">
        <v>0</v>
      </c>
      <c r="CO123" s="5" t="n">
        <v>0</v>
      </c>
      <c r="CP123" s="5" t="n">
        <v>0</v>
      </c>
      <c r="CQ123" s="5" t="n">
        <v>1.294</v>
      </c>
      <c r="CR123" s="5" t="n">
        <v>1</v>
      </c>
      <c r="CS123" s="5" t="n">
        <v>3.131</v>
      </c>
      <c r="CT123" s="5" t="n">
        <v>7.554</v>
      </c>
      <c r="CU123" s="5" t="n">
        <v>28.059</v>
      </c>
    </row>
    <row r="124">
      <c r="A124" s="5" t="inlineStr">
        <is>
          <t>BRN2023</t>
        </is>
      </c>
      <c r="B124" s="5" t="inlineStr">
        <is>
          <t>BRN</t>
        </is>
      </c>
      <c r="C124" s="5" t="inlineStr">
        <is>
          <t>BRN</t>
        </is>
      </c>
      <c r="D124" s="5" t="inlineStr">
        <is>
          <t>Brunei Darussalam</t>
        </is>
      </c>
      <c r="E124" s="5" t="n">
        <v>2023</v>
      </c>
      <c r="F124" s="5" t="n">
        <v>0</v>
      </c>
      <c r="G124" s="5" t="n">
        <v>5.77</v>
      </c>
      <c r="H124" s="5" t="n">
        <v>1.286</v>
      </c>
      <c r="I124" s="5" t="n">
        <v>0</v>
      </c>
      <c r="J124" s="5" t="n">
        <v>5.77</v>
      </c>
      <c r="K124" s="5" t="n">
        <v>0</v>
      </c>
      <c r="L124" s="5" t="n">
        <v>1</v>
      </c>
      <c r="M124" s="5" t="n">
        <v>7.886</v>
      </c>
      <c r="N124" s="5" t="n">
        <v>3.857</v>
      </c>
      <c r="O124" s="5" t="n">
        <v>0</v>
      </c>
      <c r="P124" s="5" t="n">
        <v>7.886</v>
      </c>
      <c r="Q124" s="5" t="n">
        <v>0</v>
      </c>
      <c r="R124" s="5" t="n">
        <v>1</v>
      </c>
      <c r="S124" s="5" t="n">
        <v>12.198</v>
      </c>
      <c r="T124" s="5" t="n">
        <v>7.714</v>
      </c>
      <c r="U124" s="5" t="n">
        <v>0</v>
      </c>
      <c r="V124" s="5" t="n">
        <v>12.198</v>
      </c>
      <c r="W124" s="5" t="n">
        <v>0</v>
      </c>
      <c r="X124" s="5" t="n">
        <v>1</v>
      </c>
      <c r="Y124" s="5" t="n">
        <v>3.903</v>
      </c>
      <c r="Z124" s="5" t="n">
        <v>0.428</v>
      </c>
      <c r="AA124" s="5" t="n">
        <v>0.88</v>
      </c>
      <c r="AB124" s="5" t="n">
        <v>4.783</v>
      </c>
      <c r="AC124" s="5" t="n">
        <v>0</v>
      </c>
      <c r="AD124" s="5" t="n">
        <v>1</v>
      </c>
      <c r="AE124" s="5" t="n">
        <v>4.546</v>
      </c>
      <c r="AF124" s="5" t="n">
        <v>0.884</v>
      </c>
      <c r="AG124" s="5" t="n">
        <v>0.237</v>
      </c>
      <c r="AH124" s="5" t="n">
        <v>4.783</v>
      </c>
      <c r="AI124" s="5" t="n">
        <v>0</v>
      </c>
      <c r="AJ124" s="5" t="n">
        <v>1</v>
      </c>
      <c r="AK124" s="5" t="n">
        <v>8.403</v>
      </c>
      <c r="AL124" s="5" t="n">
        <v>3.964</v>
      </c>
      <c r="AM124" s="5" t="n">
        <v>-3.62</v>
      </c>
      <c r="AN124" s="5" t="n">
        <v>4.783</v>
      </c>
      <c r="AO124" s="5" t="n">
        <v>0</v>
      </c>
      <c r="AP124" s="5" t="n">
        <v>0</v>
      </c>
      <c r="AQ124" s="5" t="n">
        <v>0.749</v>
      </c>
      <c r="AR124" s="5" t="n">
        <v>0.129</v>
      </c>
      <c r="AS124" s="5" t="n">
        <v>-0.434</v>
      </c>
      <c r="AT124" s="5" t="n">
        <v>0.314</v>
      </c>
      <c r="AU124" s="5" t="n">
        <v>0</v>
      </c>
      <c r="AV124" s="5" t="n">
        <v>0</v>
      </c>
      <c r="AW124" s="5" t="n">
        <v>0.783</v>
      </c>
      <c r="AX124" s="5" t="n">
        <v>0.129</v>
      </c>
      <c r="AY124" s="5" t="n">
        <v>-0.513</v>
      </c>
      <c r="AZ124" s="5" t="n">
        <v>0.269</v>
      </c>
      <c r="BA124" s="5" t="n">
        <v>0</v>
      </c>
      <c r="BB124" s="5" t="n">
        <v>0</v>
      </c>
      <c r="BC124" s="5" t="n">
        <v>0.527</v>
      </c>
      <c r="BD124" s="5" t="n">
        <v>0.129</v>
      </c>
      <c r="BE124" s="5" t="n">
        <v>-0.37</v>
      </c>
      <c r="BF124" s="5" t="n">
        <v>0.157</v>
      </c>
      <c r="BG124" s="5" t="n">
        <v>0</v>
      </c>
      <c r="BH124" s="5" t="n">
        <v>0</v>
      </c>
      <c r="BI124" s="5" t="n">
        <v>0.64</v>
      </c>
      <c r="BJ124" s="5" t="n">
        <v>0.129</v>
      </c>
      <c r="BK124" s="5" t="n">
        <v>-0.32</v>
      </c>
      <c r="BL124" s="5" t="n">
        <v>0.32</v>
      </c>
      <c r="BM124" s="5" t="n">
        <v>0</v>
      </c>
      <c r="BN124" s="5" t="n">
        <v>0</v>
      </c>
      <c r="BO124" s="5" t="n">
        <v>0</v>
      </c>
      <c r="BP124" s="5" t="n">
        <v>-0.021</v>
      </c>
      <c r="BQ124" s="5" t="n">
        <v>0.051</v>
      </c>
      <c r="BR124" s="5" t="n">
        <v>0</v>
      </c>
      <c r="BS124" s="5" t="n">
        <v>1</v>
      </c>
      <c r="BT124" s="5" t="n">
        <v>0</v>
      </c>
      <c r="BU124" s="5" t="n">
        <v>-0.021</v>
      </c>
      <c r="BV124" s="5" t="n">
        <v>0.08500000000000001</v>
      </c>
      <c r="BW124" s="5" t="n">
        <v>0</v>
      </c>
      <c r="BX124" s="5" t="n">
        <v>1</v>
      </c>
      <c r="BY124" s="5" t="n">
        <v>13.254</v>
      </c>
      <c r="BZ124" s="5" t="n">
        <v>0</v>
      </c>
      <c r="CA124" s="5" t="n">
        <v>13.254</v>
      </c>
      <c r="CB124" s="5" t="n">
        <v>0</v>
      </c>
      <c r="CC124" s="5" t="n">
        <v>87.07899999999999</v>
      </c>
      <c r="CD124" s="5" t="n">
        <v>7.95</v>
      </c>
      <c r="CE124" s="5" t="n">
        <v>0</v>
      </c>
      <c r="CF124" s="5" t="n">
        <v>87.07899999999999</v>
      </c>
      <c r="CG124" s="5" t="n">
        <v>0</v>
      </c>
      <c r="CH124" s="5" t="n">
        <v>1</v>
      </c>
      <c r="CI124" s="5" t="n">
        <v>0</v>
      </c>
      <c r="CJ124" s="5" t="n">
        <v>0</v>
      </c>
      <c r="CK124" s="5" t="n">
        <v>0</v>
      </c>
      <c r="CL124" s="5" t="n">
        <v>0</v>
      </c>
      <c r="CM124" s="5" t="n">
        <v>0</v>
      </c>
      <c r="CN124" s="5" t="n">
        <v>0</v>
      </c>
      <c r="CO124" s="5" t="n">
        <v>0</v>
      </c>
      <c r="CP124" s="5" t="n">
        <v>0</v>
      </c>
      <c r="CQ124" s="5" t="n">
        <v>1.348</v>
      </c>
      <c r="CR124" s="5" t="n">
        <v>1</v>
      </c>
      <c r="CS124" s="5" t="n">
        <v>3.26</v>
      </c>
      <c r="CT124" s="5" t="n">
        <v>4.484</v>
      </c>
      <c r="CU124" s="5" t="n">
        <v>9.260999999999999</v>
      </c>
    </row>
    <row r="125">
      <c r="A125" s="5" t="inlineStr">
        <is>
          <t>BRN2024</t>
        </is>
      </c>
      <c r="B125" s="5" t="inlineStr">
        <is>
          <t>BRN</t>
        </is>
      </c>
      <c r="C125" s="5" t="inlineStr">
        <is>
          <t>BRN</t>
        </is>
      </c>
      <c r="D125" s="5" t="inlineStr">
        <is>
          <t>Brunei Darussalam</t>
        </is>
      </c>
      <c r="E125" s="5" t="n">
        <v>2024</v>
      </c>
      <c r="F125" s="5" t="n">
        <v>0</v>
      </c>
      <c r="G125" s="5" t="n">
        <v>4.833</v>
      </c>
      <c r="H125" s="5" t="n">
        <v>1.324</v>
      </c>
      <c r="I125" s="5" t="n">
        <v>0</v>
      </c>
      <c r="J125" s="5" t="n">
        <v>4.833</v>
      </c>
      <c r="K125" s="5" t="n">
        <v>0</v>
      </c>
      <c r="L125" s="5" t="n">
        <v>1</v>
      </c>
      <c r="M125" s="5" t="n">
        <v>7.124</v>
      </c>
      <c r="N125" s="5" t="n">
        <v>3.971</v>
      </c>
      <c r="O125" s="5" t="n">
        <v>0</v>
      </c>
      <c r="P125" s="5" t="n">
        <v>7.124</v>
      </c>
      <c r="Q125" s="5" t="n">
        <v>0</v>
      </c>
      <c r="R125" s="5" t="n">
        <v>1</v>
      </c>
      <c r="S125" s="5" t="n">
        <v>11.451</v>
      </c>
      <c r="T125" s="5" t="n">
        <v>7.942</v>
      </c>
      <c r="U125" s="5" t="n">
        <v>0</v>
      </c>
      <c r="V125" s="5" t="n">
        <v>11.451</v>
      </c>
      <c r="W125" s="5" t="n">
        <v>0</v>
      </c>
      <c r="X125" s="5" t="n">
        <v>1</v>
      </c>
      <c r="Y125" s="5" t="n">
        <v>4.018</v>
      </c>
      <c r="Z125" s="5" t="n">
        <v>0.441</v>
      </c>
      <c r="AA125" s="5" t="n">
        <v>0.906</v>
      </c>
      <c r="AB125" s="5" t="n">
        <v>4.924</v>
      </c>
      <c r="AC125" s="5" t="n">
        <v>0</v>
      </c>
      <c r="AD125" s="5" t="n">
        <v>1</v>
      </c>
      <c r="AE125" s="5" t="n">
        <v>4.68</v>
      </c>
      <c r="AF125" s="5" t="n">
        <v>0.91</v>
      </c>
      <c r="AG125" s="5" t="n">
        <v>0.244</v>
      </c>
      <c r="AH125" s="5" t="n">
        <v>4.924</v>
      </c>
      <c r="AI125" s="5" t="n">
        <v>0</v>
      </c>
      <c r="AJ125" s="5" t="n">
        <v>1</v>
      </c>
      <c r="AK125" s="5" t="n">
        <v>8.651</v>
      </c>
      <c r="AL125" s="5" t="n">
        <v>4.081</v>
      </c>
      <c r="AM125" s="5" t="n">
        <v>-3.727</v>
      </c>
      <c r="AN125" s="5" t="n">
        <v>4.924</v>
      </c>
      <c r="AO125" s="5" t="n">
        <v>0</v>
      </c>
      <c r="AP125" s="5" t="n">
        <v>0</v>
      </c>
      <c r="AQ125" s="5" t="n">
        <v>0.72</v>
      </c>
      <c r="AR125" s="5" t="n">
        <v>0.132</v>
      </c>
      <c r="AS125" s="5" t="n">
        <v>-0.398</v>
      </c>
      <c r="AT125" s="5" t="n">
        <v>0.322</v>
      </c>
      <c r="AU125" s="5" t="n">
        <v>0</v>
      </c>
      <c r="AV125" s="5" t="n">
        <v>0</v>
      </c>
      <c r="AW125" s="5" t="n">
        <v>0.734</v>
      </c>
      <c r="AX125" s="5" t="n">
        <v>0.132</v>
      </c>
      <c r="AY125" s="5" t="n">
        <v>-0.457</v>
      </c>
      <c r="AZ125" s="5" t="n">
        <v>0.276</v>
      </c>
      <c r="BA125" s="5" t="n">
        <v>0</v>
      </c>
      <c r="BB125" s="5" t="n">
        <v>0</v>
      </c>
      <c r="BC125" s="5" t="n">
        <v>0.51</v>
      </c>
      <c r="BD125" s="5" t="n">
        <v>0.132</v>
      </c>
      <c r="BE125" s="5" t="n">
        <v>-0.349</v>
      </c>
      <c r="BF125" s="5" t="n">
        <v>0.161</v>
      </c>
      <c r="BG125" s="5" t="n">
        <v>0</v>
      </c>
      <c r="BH125" s="5" t="n">
        <v>0</v>
      </c>
      <c r="BI125" s="5" t="n">
        <v>0.652</v>
      </c>
      <c r="BJ125" s="5" t="n">
        <v>0.132</v>
      </c>
      <c r="BK125" s="5" t="n">
        <v>-0.323</v>
      </c>
      <c r="BL125" s="5" t="n">
        <v>0.329</v>
      </c>
      <c r="BM125" s="5" t="n">
        <v>0</v>
      </c>
      <c r="BN125" s="5" t="n">
        <v>0</v>
      </c>
      <c r="BO125" s="5" t="n">
        <v>0</v>
      </c>
      <c r="BP125" s="5" t="n">
        <v>-0.022</v>
      </c>
      <c r="BQ125" s="5" t="n">
        <v>0.053</v>
      </c>
      <c r="BR125" s="5" t="n">
        <v>0</v>
      </c>
      <c r="BS125" s="5" t="n">
        <v>1</v>
      </c>
      <c r="BT125" s="5" t="n">
        <v>0</v>
      </c>
      <c r="BU125" s="5" t="n">
        <v>-0.022</v>
      </c>
      <c r="BV125" s="5" t="n">
        <v>0.08799999999999999</v>
      </c>
      <c r="BW125" s="5" t="n">
        <v>0</v>
      </c>
      <c r="BX125" s="5" t="n">
        <v>1</v>
      </c>
      <c r="BY125" s="5" t="n">
        <v>13.646</v>
      </c>
      <c r="BZ125" s="5" t="n">
        <v>0</v>
      </c>
      <c r="CA125" s="5" t="n">
        <v>13.646</v>
      </c>
      <c r="CB125" s="5" t="n">
        <v>0</v>
      </c>
      <c r="CC125" s="5" t="n">
        <v>86.38500000000001</v>
      </c>
      <c r="CD125" s="5" t="n">
        <v>7.95</v>
      </c>
      <c r="CE125" s="5" t="n">
        <v>0</v>
      </c>
      <c r="CF125" s="5" t="n">
        <v>86.38500000000001</v>
      </c>
      <c r="CG125" s="5" t="n">
        <v>0</v>
      </c>
      <c r="CH125" s="5" t="n">
        <v>1</v>
      </c>
      <c r="CI125" s="5" t="n">
        <v>0</v>
      </c>
      <c r="CJ125" s="5" t="n">
        <v>0</v>
      </c>
      <c r="CK125" s="5" t="n">
        <v>0</v>
      </c>
      <c r="CL125" s="5" t="n">
        <v>0</v>
      </c>
      <c r="CM125" s="5" t="n">
        <v>0</v>
      </c>
      <c r="CN125" s="5" t="n">
        <v>0</v>
      </c>
      <c r="CO125" s="5" t="n">
        <v>0</v>
      </c>
      <c r="CP125" s="5" t="n">
        <v>0</v>
      </c>
      <c r="CQ125" s="5" t="n">
        <v>1.387</v>
      </c>
      <c r="CR125" s="5" t="n">
        <v>1</v>
      </c>
      <c r="CS125" s="5" t="n">
        <v>3.356</v>
      </c>
      <c r="CT125" s="5" t="n">
        <v>3.509</v>
      </c>
      <c r="CU125" s="5" t="n">
        <v>7.598</v>
      </c>
    </row>
    <row r="126">
      <c r="A126" s="5" t="inlineStr">
        <is>
          <t>BGR2021</t>
        </is>
      </c>
      <c r="B126" s="5" t="inlineStr">
        <is>
          <t>BGR</t>
        </is>
      </c>
      <c r="C126" s="5" t="inlineStr">
        <is>
          <t>BGR</t>
        </is>
      </c>
      <c r="D126" s="5" t="inlineStr">
        <is>
          <t>Bulgaria</t>
        </is>
      </c>
      <c r="E126" s="5" t="n">
        <v>2021</v>
      </c>
      <c r="F126" s="5" t="n">
        <v>0.2</v>
      </c>
      <c r="G126" s="5" t="n">
        <v>5.895</v>
      </c>
      <c r="H126" s="5" t="n">
        <v>1.29</v>
      </c>
      <c r="I126" s="5" t="n">
        <v>1.782</v>
      </c>
      <c r="J126" s="5" t="n">
        <v>7.676</v>
      </c>
      <c r="K126" s="5" t="n">
        <v>0</v>
      </c>
      <c r="L126" s="5" t="n">
        <v>1</v>
      </c>
      <c r="M126" s="5" t="n">
        <v>5.998</v>
      </c>
      <c r="N126" s="5" t="n">
        <v>2.719</v>
      </c>
      <c r="O126" s="5" t="n">
        <v>1.721</v>
      </c>
      <c r="P126" s="5" t="n">
        <v>7.72</v>
      </c>
      <c r="Q126" s="5" t="n">
        <v>0</v>
      </c>
      <c r="R126" s="5" t="n">
        <v>1</v>
      </c>
      <c r="S126" s="5" t="n">
        <v>4.822</v>
      </c>
      <c r="T126" s="5" t="n">
        <v>2.988</v>
      </c>
      <c r="U126" s="5" t="n">
        <v>0.295</v>
      </c>
      <c r="V126" s="5" t="n">
        <v>6.141</v>
      </c>
      <c r="W126" s="5" t="n">
        <v>0.2</v>
      </c>
      <c r="X126" s="5" t="n">
        <v>1</v>
      </c>
      <c r="Y126" s="5" t="n">
        <v>18.292</v>
      </c>
      <c r="Z126" s="5" t="n">
        <v>2.02</v>
      </c>
      <c r="AA126" s="5" t="n">
        <v>-4.869</v>
      </c>
      <c r="AB126" s="5" t="n">
        <v>13.423</v>
      </c>
      <c r="AC126" s="5" t="n">
        <v>0</v>
      </c>
      <c r="AD126" s="5" t="n">
        <v>1</v>
      </c>
      <c r="AE126" s="5" t="n">
        <v>18.248</v>
      </c>
      <c r="AF126" s="5" t="n">
        <v>3.591</v>
      </c>
      <c r="AG126" s="5" t="n">
        <v>-4.825</v>
      </c>
      <c r="AH126" s="5" t="n">
        <v>13.423</v>
      </c>
      <c r="AI126" s="5" t="n">
        <v>0</v>
      </c>
      <c r="AJ126" s="5" t="n">
        <v>1</v>
      </c>
      <c r="AK126" s="5" t="n">
        <v>21.611</v>
      </c>
      <c r="AL126" s="5" t="n">
        <v>10.607</v>
      </c>
      <c r="AM126" s="5" t="n">
        <v>-8.42</v>
      </c>
      <c r="AN126" s="5" t="n">
        <v>17.664</v>
      </c>
      <c r="AO126" s="5" t="n">
        <v>0.339</v>
      </c>
      <c r="AP126" s="5" t="n">
        <v>1</v>
      </c>
      <c r="AQ126" s="5" t="n">
        <v>0.619</v>
      </c>
      <c r="AR126" s="5" t="n">
        <v>0.114</v>
      </c>
      <c r="AS126" s="5" t="n">
        <v>0.441</v>
      </c>
      <c r="AT126" s="5" t="n">
        <v>1.273</v>
      </c>
      <c r="AU126" s="5" t="n">
        <v>0.2</v>
      </c>
      <c r="AV126" s="5" t="n">
        <v>1</v>
      </c>
      <c r="AW126" s="5" t="n">
        <v>0.599</v>
      </c>
      <c r="AX126" s="5" t="n">
        <v>0.114</v>
      </c>
      <c r="AY126" s="5" t="n">
        <v>0.45</v>
      </c>
      <c r="AZ126" s="5" t="n">
        <v>1.26</v>
      </c>
      <c r="BA126" s="5" t="n">
        <v>0.2</v>
      </c>
      <c r="BB126" s="5" t="n">
        <v>1</v>
      </c>
      <c r="BC126" s="5" t="n">
        <v>0.439</v>
      </c>
      <c r="BD126" s="5" t="n">
        <v>0.114</v>
      </c>
      <c r="BE126" s="5" t="n">
        <v>0.108</v>
      </c>
      <c r="BF126" s="5" t="n">
        <v>0.657</v>
      </c>
      <c r="BG126" s="5" t="n">
        <v>0.2</v>
      </c>
      <c r="BH126" s="5" t="n">
        <v>1</v>
      </c>
      <c r="BI126" s="5" t="n">
        <v>0.505</v>
      </c>
      <c r="BJ126" s="5" t="n">
        <v>0.114</v>
      </c>
      <c r="BK126" s="5" t="n">
        <v>0.509</v>
      </c>
      <c r="BL126" s="5" t="n">
        <v>1.216</v>
      </c>
      <c r="BM126" s="5" t="n">
        <v>0.2</v>
      </c>
      <c r="BN126" s="5" t="n">
        <v>1</v>
      </c>
      <c r="BO126" s="5" t="n">
        <v>0</v>
      </c>
      <c r="BP126" s="5" t="n">
        <v>-0.004</v>
      </c>
      <c r="BQ126" s="5" t="n">
        <v>0.133</v>
      </c>
      <c r="BR126" s="5" t="n">
        <v>0</v>
      </c>
      <c r="BS126" s="5" t="n">
        <v>1</v>
      </c>
      <c r="BT126" s="5" t="n">
        <v>0</v>
      </c>
      <c r="BU126" s="5" t="n">
        <v>0</v>
      </c>
      <c r="BV126" s="5" t="n">
        <v>0.125</v>
      </c>
      <c r="BW126" s="5" t="n">
        <v>0.295</v>
      </c>
      <c r="BX126" s="5" t="n">
        <v>1</v>
      </c>
      <c r="BY126" s="5" t="n">
        <v>11.787</v>
      </c>
      <c r="BZ126" s="5" t="n">
        <v>0</v>
      </c>
      <c r="CA126" s="5" t="n">
        <v>11.787</v>
      </c>
      <c r="CB126" s="5" t="n">
        <v>0</v>
      </c>
      <c r="CC126" s="5" t="n">
        <v>78.125</v>
      </c>
      <c r="CD126" s="5" t="n">
        <v>7.95</v>
      </c>
      <c r="CE126" s="5" t="n">
        <v>80.877</v>
      </c>
      <c r="CF126" s="5" t="n">
        <v>190.803</v>
      </c>
      <c r="CG126" s="5" t="n">
        <v>0.2</v>
      </c>
      <c r="CH126" s="5" t="n">
        <v>1</v>
      </c>
      <c r="CI126" s="5" t="n">
        <v>0</v>
      </c>
      <c r="CJ126" s="5" t="n">
        <v>0</v>
      </c>
      <c r="CK126" s="5" t="n">
        <v>0</v>
      </c>
      <c r="CL126" s="5" t="n">
        <v>0.075</v>
      </c>
      <c r="CM126" s="5" t="n">
        <v>0</v>
      </c>
      <c r="CN126" s="5" t="n">
        <v>0.066</v>
      </c>
      <c r="CO126" s="5" t="n">
        <v>0</v>
      </c>
      <c r="CP126" s="5" t="n">
        <v>0</v>
      </c>
      <c r="CQ126" s="5" t="n">
        <v>1.198</v>
      </c>
      <c r="CR126" s="5" t="n">
        <v>0</v>
      </c>
      <c r="CS126" s="5" t="n">
        <v>4.776</v>
      </c>
      <c r="CT126" s="5" t="n">
        <v>3.867</v>
      </c>
      <c r="CU126" s="5" t="n">
        <v>15.162</v>
      </c>
    </row>
    <row r="127">
      <c r="A127" s="5" t="inlineStr">
        <is>
          <t>BGR2022</t>
        </is>
      </c>
      <c r="B127" s="5" t="inlineStr">
        <is>
          <t>BGR</t>
        </is>
      </c>
      <c r="C127" s="5" t="inlineStr">
        <is>
          <t>BGR</t>
        </is>
      </c>
      <c r="D127" s="5" t="inlineStr">
        <is>
          <t>Bulgaria</t>
        </is>
      </c>
      <c r="E127" s="5" t="n">
        <v>2022</v>
      </c>
      <c r="F127" s="5" t="n">
        <v>0.2</v>
      </c>
      <c r="G127" s="5" t="n">
        <v>6.644</v>
      </c>
      <c r="H127" s="5" t="n">
        <v>1.032</v>
      </c>
      <c r="I127" s="5" t="n">
        <v>8.48</v>
      </c>
      <c r="J127" s="5" t="n">
        <v>15.124</v>
      </c>
      <c r="K127" s="5" t="n">
        <v>0</v>
      </c>
      <c r="L127" s="5" t="n">
        <v>1</v>
      </c>
      <c r="M127" s="5" t="n">
        <v>6.685</v>
      </c>
      <c r="N127" s="5" t="n">
        <v>2.76</v>
      </c>
      <c r="O127" s="5" t="n">
        <v>8.193</v>
      </c>
      <c r="P127" s="5" t="n">
        <v>14.878</v>
      </c>
      <c r="Q127" s="5" t="n">
        <v>0</v>
      </c>
      <c r="R127" s="5" t="n">
        <v>1</v>
      </c>
      <c r="S127" s="5" t="n">
        <v>5.895</v>
      </c>
      <c r="T127" s="5" t="n">
        <v>2.887</v>
      </c>
      <c r="U127" s="5" t="n">
        <v>0.411</v>
      </c>
      <c r="V127" s="5" t="n">
        <v>7.457</v>
      </c>
      <c r="W127" s="5" t="n">
        <v>0.2</v>
      </c>
      <c r="X127" s="5" t="n">
        <v>1</v>
      </c>
      <c r="Y127" s="5" t="n">
        <v>34.547</v>
      </c>
      <c r="Z127" s="5" t="n">
        <v>3.624</v>
      </c>
      <c r="AA127" s="5" t="n">
        <v>-3.662</v>
      </c>
      <c r="AB127" s="5" t="n">
        <v>30.885</v>
      </c>
      <c r="AC127" s="5" t="n">
        <v>0</v>
      </c>
      <c r="AD127" s="5" t="n">
        <v>1</v>
      </c>
      <c r="AE127" s="5" t="n">
        <v>34.595</v>
      </c>
      <c r="AF127" s="5" t="n">
        <v>6.413</v>
      </c>
      <c r="AG127" s="5" t="n">
        <v>-3.71</v>
      </c>
      <c r="AH127" s="5" t="n">
        <v>30.885</v>
      </c>
      <c r="AI127" s="5" t="n">
        <v>0</v>
      </c>
      <c r="AJ127" s="5" t="n">
        <v>1</v>
      </c>
      <c r="AK127" s="5" t="n">
        <v>38.506</v>
      </c>
      <c r="AL127" s="5" t="n">
        <v>18.388</v>
      </c>
      <c r="AM127" s="5" t="n">
        <v>-17.353</v>
      </c>
      <c r="AN127" s="5" t="n">
        <v>28.326</v>
      </c>
      <c r="AO127" s="5" t="n">
        <v>0.339</v>
      </c>
      <c r="AP127" s="5" t="n">
        <v>1</v>
      </c>
      <c r="AQ127" s="5" t="n">
        <v>0.861</v>
      </c>
      <c r="AR127" s="5" t="n">
        <v>0.123</v>
      </c>
      <c r="AS127" s="5" t="n">
        <v>0.423</v>
      </c>
      <c r="AT127" s="5" t="n">
        <v>1.541</v>
      </c>
      <c r="AU127" s="5" t="n">
        <v>0.2</v>
      </c>
      <c r="AV127" s="5" t="n">
        <v>1</v>
      </c>
      <c r="AW127" s="5" t="n">
        <v>0.986</v>
      </c>
      <c r="AX127" s="5" t="n">
        <v>0.123</v>
      </c>
      <c r="AY127" s="5" t="n">
        <v>0.389</v>
      </c>
      <c r="AZ127" s="5" t="n">
        <v>1.65</v>
      </c>
      <c r="BA127" s="5" t="n">
        <v>0.2</v>
      </c>
      <c r="BB127" s="5" t="n">
        <v>1</v>
      </c>
      <c r="BC127" s="5" t="n">
        <v>0.598</v>
      </c>
      <c r="BD127" s="5" t="n">
        <v>0.123</v>
      </c>
      <c r="BE127" s="5" t="n">
        <v>-0.028</v>
      </c>
      <c r="BF127" s="5" t="n">
        <v>0.6840000000000001</v>
      </c>
      <c r="BG127" s="5" t="n">
        <v>0.2</v>
      </c>
      <c r="BH127" s="5" t="n">
        <v>1</v>
      </c>
      <c r="BI127" s="5" t="n">
        <v>0.612</v>
      </c>
      <c r="BJ127" s="5" t="n">
        <v>0.123</v>
      </c>
      <c r="BK127" s="5" t="n">
        <v>0.801</v>
      </c>
      <c r="BL127" s="5" t="n">
        <v>1.696</v>
      </c>
      <c r="BM127" s="5" t="n">
        <v>0.2</v>
      </c>
      <c r="BN127" s="5" t="n">
        <v>1</v>
      </c>
      <c r="BO127" s="5" t="n">
        <v>0</v>
      </c>
      <c r="BP127" s="5" t="n">
        <v>-0.108</v>
      </c>
      <c r="BQ127" s="5" t="n">
        <v>0.171</v>
      </c>
      <c r="BR127" s="5" t="n">
        <v>0</v>
      </c>
      <c r="BS127" s="5" t="n">
        <v>1</v>
      </c>
      <c r="BT127" s="5" t="n">
        <v>0</v>
      </c>
      <c r="BU127" s="5" t="n">
        <v>0</v>
      </c>
      <c r="BV127" s="5" t="n">
        <v>0.118</v>
      </c>
      <c r="BW127" s="5" t="n">
        <v>0.295</v>
      </c>
      <c r="BX127" s="5" t="n">
        <v>1</v>
      </c>
      <c r="BY127" s="5" t="n">
        <v>12.729</v>
      </c>
      <c r="BZ127" s="5" t="n">
        <v>0</v>
      </c>
      <c r="CA127" s="5" t="n">
        <v>12.729</v>
      </c>
      <c r="CB127" s="5" t="n">
        <v>0</v>
      </c>
      <c r="CC127" s="5" t="n">
        <v>97.90000000000001</v>
      </c>
      <c r="CD127" s="5" t="n">
        <v>7.95</v>
      </c>
      <c r="CE127" s="5" t="n">
        <v>150.931</v>
      </c>
      <c r="CF127" s="5" t="n">
        <v>298.597</v>
      </c>
      <c r="CG127" s="5" t="n">
        <v>0.2</v>
      </c>
      <c r="CH127" s="5" t="n">
        <v>1</v>
      </c>
      <c r="CI127" s="5" t="n">
        <v>0</v>
      </c>
      <c r="CJ127" s="5" t="n">
        <v>0</v>
      </c>
      <c r="CK127" s="5" t="n">
        <v>0</v>
      </c>
      <c r="CL127" s="5" t="n">
        <v>0.081</v>
      </c>
      <c r="CM127" s="5" t="n">
        <v>0</v>
      </c>
      <c r="CN127" s="5" t="n">
        <v>0.059</v>
      </c>
      <c r="CO127" s="5" t="n">
        <v>0</v>
      </c>
      <c r="CP127" s="5" t="n">
        <v>0</v>
      </c>
      <c r="CQ127" s="5" t="n">
        <v>1.294</v>
      </c>
      <c r="CR127" s="5" t="n">
        <v>0</v>
      </c>
      <c r="CS127" s="5" t="n">
        <v>5.158</v>
      </c>
      <c r="CT127" s="5" t="n">
        <v>8.077999999999999</v>
      </c>
      <c r="CU127" s="5" t="n">
        <v>31.326</v>
      </c>
    </row>
    <row r="128">
      <c r="A128" s="5" t="inlineStr">
        <is>
          <t>BGR2023</t>
        </is>
      </c>
      <c r="B128" s="5" t="inlineStr">
        <is>
          <t>BGR</t>
        </is>
      </c>
      <c r="C128" s="5" t="inlineStr">
        <is>
          <t>BGR</t>
        </is>
      </c>
      <c r="D128" s="5" t="inlineStr">
        <is>
          <t>Bulgaria</t>
        </is>
      </c>
      <c r="E128" s="5" t="n">
        <v>2023</v>
      </c>
      <c r="F128" s="5" t="n">
        <v>0.2</v>
      </c>
      <c r="G128" s="5" t="n">
        <v>6.249</v>
      </c>
      <c r="H128" s="5" t="n">
        <v>1.423</v>
      </c>
      <c r="I128" s="5" t="n">
        <v>9.827999999999999</v>
      </c>
      <c r="J128" s="5" t="n">
        <v>16.077</v>
      </c>
      <c r="K128" s="5" t="n">
        <v>0</v>
      </c>
      <c r="L128" s="5" t="n">
        <v>1</v>
      </c>
      <c r="M128" s="5" t="n">
        <v>6.392</v>
      </c>
      <c r="N128" s="5" t="n">
        <v>3.17</v>
      </c>
      <c r="O128" s="5" t="n">
        <v>9.638999999999999</v>
      </c>
      <c r="P128" s="5" t="n">
        <v>16.031</v>
      </c>
      <c r="Q128" s="5" t="n">
        <v>0</v>
      </c>
      <c r="R128" s="5" t="n">
        <v>1</v>
      </c>
      <c r="S128" s="5" t="n">
        <v>5.557</v>
      </c>
      <c r="T128" s="5" t="n">
        <v>3.485</v>
      </c>
      <c r="U128" s="5" t="n">
        <v>0.462</v>
      </c>
      <c r="V128" s="5" t="n">
        <v>7.067</v>
      </c>
      <c r="W128" s="5" t="n">
        <v>0.2</v>
      </c>
      <c r="X128" s="5" t="n">
        <v>1</v>
      </c>
      <c r="Y128" s="5" t="n">
        <v>14.895</v>
      </c>
      <c r="Z128" s="5" t="n">
        <v>1.668</v>
      </c>
      <c r="AA128" s="5" t="n">
        <v>7.415</v>
      </c>
      <c r="AB128" s="5" t="n">
        <v>22.31</v>
      </c>
      <c r="AC128" s="5" t="n">
        <v>0</v>
      </c>
      <c r="AD128" s="5" t="n">
        <v>1</v>
      </c>
      <c r="AE128" s="5" t="n">
        <v>14.993</v>
      </c>
      <c r="AF128" s="5" t="n">
        <v>2.986</v>
      </c>
      <c r="AG128" s="5" t="n">
        <v>7.316</v>
      </c>
      <c r="AH128" s="5" t="n">
        <v>22.31</v>
      </c>
      <c r="AI128" s="5" t="n">
        <v>0</v>
      </c>
      <c r="AJ128" s="5" t="n">
        <v>1</v>
      </c>
      <c r="AK128" s="5" t="n">
        <v>19.21</v>
      </c>
      <c r="AL128" s="5" t="n">
        <v>9.516</v>
      </c>
      <c r="AM128" s="5" t="n">
        <v>-1.472</v>
      </c>
      <c r="AN128" s="5" t="n">
        <v>23.754</v>
      </c>
      <c r="AO128" s="5" t="n">
        <v>0.339</v>
      </c>
      <c r="AP128" s="5" t="n">
        <v>1</v>
      </c>
      <c r="AQ128" s="5" t="n">
        <v>0.76</v>
      </c>
      <c r="AR128" s="5" t="n">
        <v>0.129</v>
      </c>
      <c r="AS128" s="5" t="n">
        <v>0.445</v>
      </c>
      <c r="AT128" s="5" t="n">
        <v>1.446</v>
      </c>
      <c r="AU128" s="5" t="n">
        <v>0.2</v>
      </c>
      <c r="AV128" s="5" t="n">
        <v>1</v>
      </c>
      <c r="AW128" s="5" t="n">
        <v>0.8110000000000001</v>
      </c>
      <c r="AX128" s="5" t="n">
        <v>0.129</v>
      </c>
      <c r="AY128" s="5" t="n">
        <v>0.422</v>
      </c>
      <c r="AZ128" s="5" t="n">
        <v>1.48</v>
      </c>
      <c r="BA128" s="5" t="n">
        <v>0.2</v>
      </c>
      <c r="BB128" s="5" t="n">
        <v>1</v>
      </c>
      <c r="BC128" s="5" t="n">
        <v>0.535</v>
      </c>
      <c r="BD128" s="5" t="n">
        <v>0.129</v>
      </c>
      <c r="BE128" s="5" t="n">
        <v>-0.036</v>
      </c>
      <c r="BF128" s="5" t="n">
        <v>0.599</v>
      </c>
      <c r="BG128" s="5" t="n">
        <v>0.2</v>
      </c>
      <c r="BH128" s="5" t="n">
        <v>1</v>
      </c>
      <c r="BI128" s="5" t="n">
        <v>0.579</v>
      </c>
      <c r="BJ128" s="5" t="n">
        <v>0.129</v>
      </c>
      <c r="BK128" s="5" t="n">
        <v>0.876</v>
      </c>
      <c r="BL128" s="5" t="n">
        <v>1.708</v>
      </c>
      <c r="BM128" s="5" t="n">
        <v>0.2</v>
      </c>
      <c r="BN128" s="5" t="n">
        <v>1</v>
      </c>
      <c r="BO128" s="5" t="n">
        <v>0</v>
      </c>
      <c r="BP128" s="5" t="n">
        <v>-0.005</v>
      </c>
      <c r="BQ128" s="5" t="n">
        <v>0.15</v>
      </c>
      <c r="BR128" s="5" t="n">
        <v>0</v>
      </c>
      <c r="BS128" s="5" t="n">
        <v>1</v>
      </c>
      <c r="BT128" s="5" t="n">
        <v>0</v>
      </c>
      <c r="BU128" s="5" t="n">
        <v>0</v>
      </c>
      <c r="BV128" s="5" t="n">
        <v>0.126</v>
      </c>
      <c r="BW128" s="5" t="n">
        <v>0.295</v>
      </c>
      <c r="BX128" s="5" t="n">
        <v>1</v>
      </c>
      <c r="BY128" s="5" t="n">
        <v>13.254</v>
      </c>
      <c r="BZ128" s="5" t="n">
        <v>0</v>
      </c>
      <c r="CA128" s="5" t="n">
        <v>13.254</v>
      </c>
      <c r="CB128" s="5" t="n">
        <v>0</v>
      </c>
      <c r="CC128" s="5" t="n">
        <v>83.248</v>
      </c>
      <c r="CD128" s="5" t="n">
        <v>7.95</v>
      </c>
      <c r="CE128" s="5" t="n">
        <v>131.156</v>
      </c>
      <c r="CF128" s="5" t="n">
        <v>257.285</v>
      </c>
      <c r="CG128" s="5" t="n">
        <v>0.2</v>
      </c>
      <c r="CH128" s="5" t="n">
        <v>1</v>
      </c>
      <c r="CI128" s="5" t="n">
        <v>0</v>
      </c>
      <c r="CJ128" s="5" t="n">
        <v>0</v>
      </c>
      <c r="CK128" s="5" t="n">
        <v>0</v>
      </c>
      <c r="CL128" s="5" t="n">
        <v>0.08400000000000001</v>
      </c>
      <c r="CM128" s="5" t="n">
        <v>0</v>
      </c>
      <c r="CN128" s="5" t="n">
        <v>0.052</v>
      </c>
      <c r="CO128" s="5" t="n">
        <v>0</v>
      </c>
      <c r="CP128" s="5" t="n">
        <v>0</v>
      </c>
      <c r="CQ128" s="5" t="n">
        <v>1.348</v>
      </c>
      <c r="CR128" s="5" t="n">
        <v>0</v>
      </c>
      <c r="CS128" s="5" t="n">
        <v>5.37</v>
      </c>
      <c r="CT128" s="5" t="n">
        <v>5.402</v>
      </c>
      <c r="CU128" s="5" t="n">
        <v>11.622</v>
      </c>
    </row>
    <row r="129">
      <c r="A129" s="5" t="inlineStr">
        <is>
          <t>BGR2024</t>
        </is>
      </c>
      <c r="B129" s="5" t="inlineStr">
        <is>
          <t>BGR</t>
        </is>
      </c>
      <c r="C129" s="5" t="inlineStr">
        <is>
          <t>BGR</t>
        </is>
      </c>
      <c r="D129" s="5" t="inlineStr">
        <is>
          <t>Bulgaria</t>
        </is>
      </c>
      <c r="E129" s="5" t="n">
        <v>2024</v>
      </c>
      <c r="F129" s="5" t="n">
        <v>0.2</v>
      </c>
      <c r="G129" s="5" t="n">
        <v>6.181</v>
      </c>
      <c r="H129" s="5" t="n">
        <v>1.566</v>
      </c>
      <c r="I129" s="5" t="n">
        <v>6.441</v>
      </c>
      <c r="J129" s="5" t="n">
        <v>12.622</v>
      </c>
      <c r="K129" s="5" t="n">
        <v>0</v>
      </c>
      <c r="L129" s="5" t="n">
        <v>1</v>
      </c>
      <c r="M129" s="5" t="n">
        <v>6.545</v>
      </c>
      <c r="N129" s="5" t="n">
        <v>3.565</v>
      </c>
      <c r="O129" s="5" t="n">
        <v>6.366</v>
      </c>
      <c r="P129" s="5" t="n">
        <v>12.911</v>
      </c>
      <c r="Q129" s="5" t="n">
        <v>0</v>
      </c>
      <c r="R129" s="5" t="n">
        <v>1</v>
      </c>
      <c r="S129" s="5" t="n">
        <v>5.594</v>
      </c>
      <c r="T129" s="5" t="n">
        <v>3.703</v>
      </c>
      <c r="U129" s="5" t="n">
        <v>0.504</v>
      </c>
      <c r="V129" s="5" t="n">
        <v>7.123</v>
      </c>
      <c r="W129" s="5" t="n">
        <v>0.2</v>
      </c>
      <c r="X129" s="5" t="n">
        <v>1</v>
      </c>
      <c r="Y129" s="5" t="n">
        <v>12.466</v>
      </c>
      <c r="Z129" s="5" t="n">
        <v>1.574</v>
      </c>
      <c r="AA129" s="5" t="n">
        <v>3.964</v>
      </c>
      <c r="AB129" s="5" t="n">
        <v>16.43</v>
      </c>
      <c r="AC129" s="5" t="n">
        <v>0</v>
      </c>
      <c r="AD129" s="5" t="n">
        <v>1</v>
      </c>
      <c r="AE129" s="5" t="n">
        <v>12.466</v>
      </c>
      <c r="AF129" s="5" t="n">
        <v>2.731</v>
      </c>
      <c r="AG129" s="5" t="n">
        <v>3.964</v>
      </c>
      <c r="AH129" s="5" t="n">
        <v>16.43</v>
      </c>
      <c r="AI129" s="5" t="n">
        <v>0</v>
      </c>
      <c r="AJ129" s="5" t="n">
        <v>1</v>
      </c>
      <c r="AK129" s="5" t="n">
        <v>16.238</v>
      </c>
      <c r="AL129" s="5" t="n">
        <v>8.259</v>
      </c>
      <c r="AM129" s="5" t="n">
        <v>-2.003</v>
      </c>
      <c r="AN129" s="5" t="n">
        <v>19.063</v>
      </c>
      <c r="AO129" s="5" t="n">
        <v>0.339</v>
      </c>
      <c r="AP129" s="5" t="n">
        <v>1</v>
      </c>
      <c r="AQ129" s="5" t="n">
        <v>0.724</v>
      </c>
      <c r="AR129" s="5" t="n">
        <v>0.132</v>
      </c>
      <c r="AS129" s="5" t="n">
        <v>0.458</v>
      </c>
      <c r="AT129" s="5" t="n">
        <v>1.419</v>
      </c>
      <c r="AU129" s="5" t="n">
        <v>0.2</v>
      </c>
      <c r="AV129" s="5" t="n">
        <v>1</v>
      </c>
      <c r="AW129" s="5" t="n">
        <v>0.75</v>
      </c>
      <c r="AX129" s="5" t="n">
        <v>0.132</v>
      </c>
      <c r="AY129" s="5" t="n">
        <v>0.431</v>
      </c>
      <c r="AZ129" s="5" t="n">
        <v>1.417</v>
      </c>
      <c r="BA129" s="5" t="n">
        <v>0.2</v>
      </c>
      <c r="BB129" s="5" t="n">
        <v>1</v>
      </c>
      <c r="BC129" s="5" t="n">
        <v>0.513</v>
      </c>
      <c r="BD129" s="5" t="n">
        <v>0.132</v>
      </c>
      <c r="BE129" s="5" t="n">
        <v>0.037</v>
      </c>
      <c r="BF129" s="5" t="n">
        <v>0.66</v>
      </c>
      <c r="BG129" s="5" t="n">
        <v>0.2</v>
      </c>
      <c r="BH129" s="5" t="n">
        <v>1</v>
      </c>
      <c r="BI129" s="5" t="n">
        <v>0.591</v>
      </c>
      <c r="BJ129" s="5" t="n">
        <v>0.132</v>
      </c>
      <c r="BK129" s="5" t="n">
        <v>0.91</v>
      </c>
      <c r="BL129" s="5" t="n">
        <v>1.754</v>
      </c>
      <c r="BM129" s="5" t="n">
        <v>0.2</v>
      </c>
      <c r="BN129" s="5" t="n">
        <v>1</v>
      </c>
      <c r="BO129" s="5" t="n">
        <v>0</v>
      </c>
      <c r="BP129" s="5" t="n">
        <v>-0.013</v>
      </c>
      <c r="BQ129" s="5" t="n">
        <v>0.126</v>
      </c>
      <c r="BR129" s="5" t="n">
        <v>0</v>
      </c>
      <c r="BS129" s="5" t="n">
        <v>1</v>
      </c>
      <c r="BT129" s="5" t="n">
        <v>0</v>
      </c>
      <c r="BU129" s="5" t="n">
        <v>0</v>
      </c>
      <c r="BV129" s="5" t="n">
        <v>0.13</v>
      </c>
      <c r="BW129" s="5" t="n">
        <v>0.295</v>
      </c>
      <c r="BX129" s="5" t="n">
        <v>1</v>
      </c>
      <c r="BY129" s="5" t="n">
        <v>13.646</v>
      </c>
      <c r="BZ129" s="5" t="n">
        <v>0</v>
      </c>
      <c r="CA129" s="5" t="n">
        <v>13.646</v>
      </c>
      <c r="CB129" s="5" t="n">
        <v>0</v>
      </c>
      <c r="CC129" s="5" t="n">
        <v>82.58799999999999</v>
      </c>
      <c r="CD129" s="5" t="n">
        <v>7.95</v>
      </c>
      <c r="CE129" s="5" t="n">
        <v>141.49</v>
      </c>
      <c r="CF129" s="5" t="n">
        <v>261.762</v>
      </c>
      <c r="CG129" s="5" t="n">
        <v>0.2</v>
      </c>
      <c r="CH129" s="5" t="n">
        <v>1</v>
      </c>
      <c r="CI129" s="5" t="n">
        <v>0</v>
      </c>
      <c r="CJ129" s="5" t="n">
        <v>0</v>
      </c>
      <c r="CK129" s="5" t="n">
        <v>0</v>
      </c>
      <c r="CL129" s="5" t="n">
        <v>0.08699999999999999</v>
      </c>
      <c r="CM129" s="5" t="n">
        <v>0</v>
      </c>
      <c r="CN129" s="5" t="n">
        <v>0.045</v>
      </c>
      <c r="CO129" s="5" t="n">
        <v>0</v>
      </c>
      <c r="CP129" s="5" t="n">
        <v>0</v>
      </c>
      <c r="CQ129" s="5" t="n">
        <v>1.387</v>
      </c>
      <c r="CR129" s="5" t="n">
        <v>0</v>
      </c>
      <c r="CS129" s="5" t="n">
        <v>5.529</v>
      </c>
      <c r="CT129" s="5" t="n">
        <v>4.174</v>
      </c>
      <c r="CU129" s="5" t="n">
        <v>10.168</v>
      </c>
    </row>
    <row r="130">
      <c r="A130" s="5" t="inlineStr">
        <is>
          <t>BFA2021</t>
        </is>
      </c>
      <c r="B130" s="5" t="inlineStr">
        <is>
          <t>BFA</t>
        </is>
      </c>
      <c r="C130" s="5" t="inlineStr">
        <is>
          <t>BFA</t>
        </is>
      </c>
      <c r="D130" s="5" t="inlineStr">
        <is>
          <t>Burkina Faso</t>
        </is>
      </c>
      <c r="E130" s="5" t="n">
        <v>2021</v>
      </c>
      <c r="F130" s="5" t="n">
        <v>0.18</v>
      </c>
      <c r="G130" s="5" t="n">
        <v>5.897</v>
      </c>
      <c r="H130" s="5" t="n">
        <v>1.143</v>
      </c>
      <c r="I130" s="5" t="n">
        <v>0</v>
      </c>
      <c r="J130" s="5" t="n">
        <v>5.897</v>
      </c>
      <c r="K130" s="5" t="n">
        <v>0</v>
      </c>
      <c r="L130" s="5" t="n">
        <v>1</v>
      </c>
      <c r="M130" s="5" t="n">
        <v>7.964</v>
      </c>
      <c r="N130" s="5" t="n">
        <v>3.43</v>
      </c>
      <c r="O130" s="5" t="n">
        <v>0</v>
      </c>
      <c r="P130" s="5" t="n">
        <v>7.964</v>
      </c>
      <c r="Q130" s="5" t="n">
        <v>0</v>
      </c>
      <c r="R130" s="5" t="n">
        <v>1</v>
      </c>
      <c r="S130" s="5" t="n">
        <v>11.613</v>
      </c>
      <c r="T130" s="5" t="n">
        <v>6.86</v>
      </c>
      <c r="U130" s="5" t="n">
        <v>-2.985</v>
      </c>
      <c r="V130" s="5" t="n">
        <v>10.182</v>
      </c>
      <c r="W130" s="5" t="n">
        <v>0.18</v>
      </c>
      <c r="X130" s="5" t="n">
        <v>0</v>
      </c>
      <c r="Y130" s="5" t="n">
        <v>5.919</v>
      </c>
      <c r="Z130" s="5" t="n">
        <v>0.8</v>
      </c>
      <c r="AA130" s="5" t="n">
        <v>0</v>
      </c>
      <c r="AB130" s="5" t="n">
        <v>5.919</v>
      </c>
      <c r="AC130" s="5" t="n">
        <v>0</v>
      </c>
      <c r="AD130" s="5" t="n">
        <v>1</v>
      </c>
      <c r="AE130" s="5" t="n">
        <v>7.062</v>
      </c>
      <c r="AF130" s="5" t="n">
        <v>1.651</v>
      </c>
      <c r="AG130" s="5" t="n">
        <v>0</v>
      </c>
      <c r="AH130" s="5" t="n">
        <v>7.062</v>
      </c>
      <c r="AI130" s="5" t="n">
        <v>0</v>
      </c>
      <c r="AJ130" s="5" t="n">
        <v>1</v>
      </c>
      <c r="AK130" s="5" t="n">
        <v>13.922</v>
      </c>
      <c r="AL130" s="5" t="n">
        <v>7.415</v>
      </c>
      <c r="AM130" s="5" t="n">
        <v>0</v>
      </c>
      <c r="AN130" s="5" t="n">
        <v>16.428</v>
      </c>
      <c r="AO130" s="5" t="n">
        <v>0.18</v>
      </c>
      <c r="AP130" s="5" t="n">
        <v>1</v>
      </c>
      <c r="AQ130" s="5" t="n">
        <v>0.619</v>
      </c>
      <c r="AR130" s="5" t="n">
        <v>0.114</v>
      </c>
      <c r="AS130" s="5" t="n">
        <v>0.321</v>
      </c>
      <c r="AT130" s="5" t="n">
        <v>1.109</v>
      </c>
      <c r="AU130" s="5" t="n">
        <v>0.18</v>
      </c>
      <c r="AV130" s="5" t="n">
        <v>1</v>
      </c>
      <c r="AW130" s="5" t="n">
        <v>0.599</v>
      </c>
      <c r="AX130" s="5" t="n">
        <v>0.114</v>
      </c>
      <c r="AY130" s="5" t="n">
        <v>0.308</v>
      </c>
      <c r="AZ130" s="5" t="n">
        <v>1.071</v>
      </c>
      <c r="BA130" s="5" t="n">
        <v>0.18</v>
      </c>
      <c r="BB130" s="5" t="n">
        <v>1</v>
      </c>
      <c r="BC130" s="5" t="n">
        <v>0.439</v>
      </c>
      <c r="BD130" s="5" t="n">
        <v>0.114</v>
      </c>
      <c r="BE130" s="5" t="n">
        <v>-0.045</v>
      </c>
      <c r="BF130" s="5" t="n">
        <v>0.394</v>
      </c>
      <c r="BG130" s="5" t="n">
        <v>0</v>
      </c>
      <c r="BH130" s="5" t="n">
        <v>0</v>
      </c>
      <c r="BI130" s="5" t="n">
        <v>0.505</v>
      </c>
      <c r="BJ130" s="5" t="n">
        <v>0.114</v>
      </c>
      <c r="BK130" s="5" t="n">
        <v>0.478</v>
      </c>
      <c r="BL130" s="5" t="n">
        <v>0.983</v>
      </c>
      <c r="BM130" s="5" t="n">
        <v>0</v>
      </c>
      <c r="BN130" s="5" t="n">
        <v>1</v>
      </c>
      <c r="BO130" s="5" t="n">
        <v>0</v>
      </c>
      <c r="BP130" s="5" t="n">
        <v>0</v>
      </c>
      <c r="BQ130" s="5" t="n">
        <v>0.48</v>
      </c>
      <c r="BR130" s="5" t="n">
        <v>0</v>
      </c>
      <c r="BS130" s="5" t="n">
        <v>0.833</v>
      </c>
      <c r="BT130" s="5" t="n">
        <v>0</v>
      </c>
      <c r="BU130" s="5" t="n">
        <v>0</v>
      </c>
      <c r="BV130" s="5" t="n">
        <v>0.222</v>
      </c>
      <c r="BW130" s="5" t="n">
        <v>0.18</v>
      </c>
      <c r="BX130" s="5" t="n">
        <v>0.5</v>
      </c>
      <c r="BY130" s="5" t="n">
        <v>11.787</v>
      </c>
      <c r="BZ130" s="5" t="n">
        <v>0</v>
      </c>
      <c r="CA130" s="5" t="n">
        <v>11.787</v>
      </c>
      <c r="CB130" s="5" t="n">
        <v>0</v>
      </c>
      <c r="CC130" s="5" t="n">
        <v>78.125</v>
      </c>
      <c r="CD130" s="5" t="n">
        <v>7.95</v>
      </c>
      <c r="CE130" s="5" t="n">
        <v>52.361</v>
      </c>
      <c r="CF130" s="5" t="n">
        <v>153.973</v>
      </c>
      <c r="CG130" s="5" t="n">
        <v>0.18</v>
      </c>
      <c r="CH130" s="5" t="n">
        <v>1</v>
      </c>
      <c r="CI130" s="5" t="n">
        <v>0</v>
      </c>
      <c r="CJ130" s="5" t="n">
        <v>0</v>
      </c>
      <c r="CK130" s="5" t="n">
        <v>0</v>
      </c>
      <c r="CL130" s="5" t="n">
        <v>0</v>
      </c>
      <c r="CM130" s="5" t="n">
        <v>0</v>
      </c>
      <c r="CN130" s="5" t="n">
        <v>0</v>
      </c>
      <c r="CO130" s="5" t="n">
        <v>0</v>
      </c>
      <c r="CP130" s="5" t="n">
        <v>0</v>
      </c>
      <c r="CQ130" s="5" t="n">
        <v>1.198</v>
      </c>
      <c r="CR130" s="5" t="n">
        <v>0</v>
      </c>
      <c r="CS130" s="5" t="n">
        <v>4.776</v>
      </c>
      <c r="CT130" s="5" t="n">
        <v>4.753</v>
      </c>
      <c r="CU130" s="5" t="n">
        <v>15.162</v>
      </c>
    </row>
    <row r="131">
      <c r="A131" s="5" t="inlineStr">
        <is>
          <t>BFA2022</t>
        </is>
      </c>
      <c r="B131" s="5" t="inlineStr">
        <is>
          <t>BFA</t>
        </is>
      </c>
      <c r="C131" s="5" t="inlineStr">
        <is>
          <t>BFA</t>
        </is>
      </c>
      <c r="D131" s="5" t="inlineStr">
        <is>
          <t>Burkina Faso</t>
        </is>
      </c>
      <c r="E131" s="5" t="n">
        <v>2022</v>
      </c>
      <c r="F131" s="5" t="n">
        <v>0.18</v>
      </c>
      <c r="G131" s="5" t="n">
        <v>11.72</v>
      </c>
      <c r="H131" s="5" t="n">
        <v>1.235</v>
      </c>
      <c r="I131" s="5" t="n">
        <v>0</v>
      </c>
      <c r="J131" s="5" t="n">
        <v>11.72</v>
      </c>
      <c r="K131" s="5" t="n">
        <v>0</v>
      </c>
      <c r="L131" s="5" t="n">
        <v>1</v>
      </c>
      <c r="M131" s="5" t="n">
        <v>9.782999999999999</v>
      </c>
      <c r="N131" s="5" t="n">
        <v>3.704</v>
      </c>
      <c r="O131" s="5" t="n">
        <v>0</v>
      </c>
      <c r="P131" s="5" t="n">
        <v>9.782999999999999</v>
      </c>
      <c r="Q131" s="5" t="n">
        <v>0</v>
      </c>
      <c r="R131" s="5" t="n">
        <v>1</v>
      </c>
      <c r="S131" s="5" t="n">
        <v>17.893</v>
      </c>
      <c r="T131" s="5" t="n">
        <v>7.408</v>
      </c>
      <c r="U131" s="5" t="n">
        <v>-8.252000000000001</v>
      </c>
      <c r="V131" s="5" t="n">
        <v>11.377</v>
      </c>
      <c r="W131" s="5" t="n">
        <v>0.18</v>
      </c>
      <c r="X131" s="5" t="n">
        <v>0</v>
      </c>
      <c r="Y131" s="5" t="n">
        <v>6.392</v>
      </c>
      <c r="Z131" s="5" t="n">
        <v>0.864</v>
      </c>
      <c r="AA131" s="5" t="n">
        <v>0</v>
      </c>
      <c r="AB131" s="5" t="n">
        <v>6.392</v>
      </c>
      <c r="AC131" s="5" t="n">
        <v>0</v>
      </c>
      <c r="AD131" s="5" t="n">
        <v>1</v>
      </c>
      <c r="AE131" s="5" t="n">
        <v>7.627</v>
      </c>
      <c r="AF131" s="5" t="n">
        <v>1.783</v>
      </c>
      <c r="AG131" s="5" t="n">
        <v>0</v>
      </c>
      <c r="AH131" s="5" t="n">
        <v>7.627</v>
      </c>
      <c r="AI131" s="5" t="n">
        <v>0</v>
      </c>
      <c r="AJ131" s="5" t="n">
        <v>1</v>
      </c>
      <c r="AK131" s="5" t="n">
        <v>15.035</v>
      </c>
      <c r="AL131" s="5" t="n">
        <v>8.007999999999999</v>
      </c>
      <c r="AM131" s="5" t="n">
        <v>0.2</v>
      </c>
      <c r="AN131" s="5" t="n">
        <v>17.741</v>
      </c>
      <c r="AO131" s="5" t="n">
        <v>0.18</v>
      </c>
      <c r="AP131" s="5" t="n">
        <v>1</v>
      </c>
      <c r="AQ131" s="5" t="n">
        <v>0.861</v>
      </c>
      <c r="AR131" s="5" t="n">
        <v>0.123</v>
      </c>
      <c r="AS131" s="5" t="n">
        <v>0.08799999999999999</v>
      </c>
      <c r="AT131" s="5" t="n">
        <v>1.12</v>
      </c>
      <c r="AU131" s="5" t="n">
        <v>0.18</v>
      </c>
      <c r="AV131" s="5" t="n">
        <v>1</v>
      </c>
      <c r="AW131" s="5" t="n">
        <v>0.986</v>
      </c>
      <c r="AX131" s="5" t="n">
        <v>0.123</v>
      </c>
      <c r="AY131" s="5" t="n">
        <v>0.011</v>
      </c>
      <c r="AZ131" s="5" t="n">
        <v>1.177</v>
      </c>
      <c r="BA131" s="5" t="n">
        <v>0.18</v>
      </c>
      <c r="BB131" s="5" t="n">
        <v>1</v>
      </c>
      <c r="BC131" s="5" t="n">
        <v>0.598</v>
      </c>
      <c r="BD131" s="5" t="n">
        <v>0.123</v>
      </c>
      <c r="BE131" s="5" t="n">
        <v>-0.267</v>
      </c>
      <c r="BF131" s="5" t="n">
        <v>0.331</v>
      </c>
      <c r="BG131" s="5" t="n">
        <v>0</v>
      </c>
      <c r="BH131" s="5" t="n">
        <v>0</v>
      </c>
      <c r="BI131" s="5" t="n">
        <v>0.612</v>
      </c>
      <c r="BJ131" s="5" t="n">
        <v>0.123</v>
      </c>
      <c r="BK131" s="5" t="n">
        <v>0.635</v>
      </c>
      <c r="BL131" s="5" t="n">
        <v>1.248</v>
      </c>
      <c r="BM131" s="5" t="n">
        <v>0</v>
      </c>
      <c r="BN131" s="5" t="n">
        <v>1</v>
      </c>
      <c r="BO131" s="5" t="n">
        <v>0</v>
      </c>
      <c r="BP131" s="5" t="n">
        <v>0</v>
      </c>
      <c r="BQ131" s="5" t="n">
        <v>0.437</v>
      </c>
      <c r="BR131" s="5" t="n">
        <v>0</v>
      </c>
      <c r="BS131" s="5" t="n">
        <v>0.833</v>
      </c>
      <c r="BT131" s="5" t="n">
        <v>0</v>
      </c>
      <c r="BU131" s="5" t="n">
        <v>0</v>
      </c>
      <c r="BV131" s="5" t="n">
        <v>0.198</v>
      </c>
      <c r="BW131" s="5" t="n">
        <v>0.18</v>
      </c>
      <c r="BX131" s="5" t="n">
        <v>0.5</v>
      </c>
      <c r="BY131" s="5" t="n">
        <v>12.729</v>
      </c>
      <c r="BZ131" s="5" t="n">
        <v>0</v>
      </c>
      <c r="CA131" s="5" t="n">
        <v>12.729</v>
      </c>
      <c r="CB131" s="5" t="n">
        <v>0</v>
      </c>
      <c r="CC131" s="5" t="n">
        <v>97.90000000000001</v>
      </c>
      <c r="CD131" s="5" t="n">
        <v>7.95</v>
      </c>
      <c r="CE131" s="5" t="n">
        <v>60.506</v>
      </c>
      <c r="CF131" s="5" t="n">
        <v>186.919</v>
      </c>
      <c r="CG131" s="5" t="n">
        <v>0.18</v>
      </c>
      <c r="CH131" s="5" t="n">
        <v>1</v>
      </c>
      <c r="CI131" s="5" t="n">
        <v>0</v>
      </c>
      <c r="CJ131" s="5" t="n">
        <v>0</v>
      </c>
      <c r="CK131" s="5" t="n">
        <v>0</v>
      </c>
      <c r="CL131" s="5" t="n">
        <v>0</v>
      </c>
      <c r="CM131" s="5" t="n">
        <v>0</v>
      </c>
      <c r="CN131" s="5" t="n">
        <v>0</v>
      </c>
      <c r="CO131" s="5" t="n">
        <v>0</v>
      </c>
      <c r="CP131" s="5" t="n">
        <v>0</v>
      </c>
      <c r="CQ131" s="5" t="n">
        <v>1.294</v>
      </c>
      <c r="CR131" s="5" t="n">
        <v>0</v>
      </c>
      <c r="CS131" s="5" t="n">
        <v>5.158</v>
      </c>
      <c r="CT131" s="5" t="n">
        <v>10.485</v>
      </c>
      <c r="CU131" s="5" t="n">
        <v>31.326</v>
      </c>
    </row>
    <row r="132">
      <c r="A132" s="5" t="inlineStr">
        <is>
          <t>BFA2023</t>
        </is>
      </c>
      <c r="B132" s="5" t="inlineStr">
        <is>
          <t>BFA</t>
        </is>
      </c>
      <c r="C132" s="5" t="inlineStr">
        <is>
          <t>BFA</t>
        </is>
      </c>
      <c r="D132" s="5" t="inlineStr">
        <is>
          <t>Burkina Faso</t>
        </is>
      </c>
      <c r="E132" s="5" t="n">
        <v>2023</v>
      </c>
      <c r="F132" s="5" t="n">
        <v>0.18</v>
      </c>
      <c r="G132" s="5" t="n">
        <v>6.147</v>
      </c>
      <c r="H132" s="5" t="n">
        <v>1.286</v>
      </c>
      <c r="I132" s="5" t="n">
        <v>0</v>
      </c>
      <c r="J132" s="5" t="n">
        <v>6.147</v>
      </c>
      <c r="K132" s="5" t="n">
        <v>0</v>
      </c>
      <c r="L132" s="5" t="n">
        <v>1</v>
      </c>
      <c r="M132" s="5" t="n">
        <v>7.886</v>
      </c>
      <c r="N132" s="5" t="n">
        <v>3.857</v>
      </c>
      <c r="O132" s="5" t="n">
        <v>0</v>
      </c>
      <c r="P132" s="5" t="n">
        <v>7.886</v>
      </c>
      <c r="Q132" s="5" t="n">
        <v>0</v>
      </c>
      <c r="R132" s="5" t="n">
        <v>1</v>
      </c>
      <c r="S132" s="5" t="n">
        <v>12.575</v>
      </c>
      <c r="T132" s="5" t="n">
        <v>7.714</v>
      </c>
      <c r="U132" s="5" t="n">
        <v>-2.918</v>
      </c>
      <c r="V132" s="5" t="n">
        <v>11.396</v>
      </c>
      <c r="W132" s="5" t="n">
        <v>0.18</v>
      </c>
      <c r="X132" s="5" t="n">
        <v>0</v>
      </c>
      <c r="Y132" s="5" t="n">
        <v>6.656</v>
      </c>
      <c r="Z132" s="5" t="n">
        <v>0.9</v>
      </c>
      <c r="AA132" s="5" t="n">
        <v>0</v>
      </c>
      <c r="AB132" s="5" t="n">
        <v>6.656</v>
      </c>
      <c r="AC132" s="5" t="n">
        <v>0</v>
      </c>
      <c r="AD132" s="5" t="n">
        <v>1</v>
      </c>
      <c r="AE132" s="5" t="n">
        <v>7.942</v>
      </c>
      <c r="AF132" s="5" t="n">
        <v>1.857</v>
      </c>
      <c r="AG132" s="5" t="n">
        <v>0</v>
      </c>
      <c r="AH132" s="5" t="n">
        <v>7.942</v>
      </c>
      <c r="AI132" s="5" t="n">
        <v>0</v>
      </c>
      <c r="AJ132" s="5" t="n">
        <v>1</v>
      </c>
      <c r="AK132" s="5" t="n">
        <v>15.656</v>
      </c>
      <c r="AL132" s="5" t="n">
        <v>8.337999999999999</v>
      </c>
      <c r="AM132" s="5" t="n">
        <v>0.312</v>
      </c>
      <c r="AN132" s="5" t="n">
        <v>18.474</v>
      </c>
      <c r="AO132" s="5" t="n">
        <v>0.18</v>
      </c>
      <c r="AP132" s="5" t="n">
        <v>1</v>
      </c>
      <c r="AQ132" s="5" t="n">
        <v>0.76</v>
      </c>
      <c r="AR132" s="5" t="n">
        <v>0.129</v>
      </c>
      <c r="AS132" s="5" t="n">
        <v>0.424</v>
      </c>
      <c r="AT132" s="5" t="n">
        <v>1.397</v>
      </c>
      <c r="AU132" s="5" t="n">
        <v>0.18</v>
      </c>
      <c r="AV132" s="5" t="n">
        <v>1</v>
      </c>
      <c r="AW132" s="5" t="n">
        <v>0.8110000000000001</v>
      </c>
      <c r="AX132" s="5" t="n">
        <v>0.129</v>
      </c>
      <c r="AY132" s="5" t="n">
        <v>0.264</v>
      </c>
      <c r="AZ132" s="5" t="n">
        <v>1.269</v>
      </c>
      <c r="BA132" s="5" t="n">
        <v>0.18</v>
      </c>
      <c r="BB132" s="5" t="n">
        <v>1</v>
      </c>
      <c r="BC132" s="5" t="n">
        <v>0.535</v>
      </c>
      <c r="BD132" s="5" t="n">
        <v>0.129</v>
      </c>
      <c r="BE132" s="5" t="n">
        <v>-0.195</v>
      </c>
      <c r="BF132" s="5" t="n">
        <v>0.34</v>
      </c>
      <c r="BG132" s="5" t="n">
        <v>0</v>
      </c>
      <c r="BH132" s="5" t="n">
        <v>0</v>
      </c>
      <c r="BI132" s="5" t="n">
        <v>0.579</v>
      </c>
      <c r="BJ132" s="5" t="n">
        <v>0.129</v>
      </c>
      <c r="BK132" s="5" t="n">
        <v>1.099</v>
      </c>
      <c r="BL132" s="5" t="n">
        <v>1.678</v>
      </c>
      <c r="BM132" s="5" t="n">
        <v>0</v>
      </c>
      <c r="BN132" s="5" t="n">
        <v>1</v>
      </c>
      <c r="BO132" s="5" t="n">
        <v>0</v>
      </c>
      <c r="BP132" s="5" t="n">
        <v>0</v>
      </c>
      <c r="BQ132" s="5" t="n">
        <v>0.196</v>
      </c>
      <c r="BR132" s="5" t="n">
        <v>0</v>
      </c>
      <c r="BS132" s="5" t="n">
        <v>0.833</v>
      </c>
      <c r="BT132" s="5" t="n">
        <v>0</v>
      </c>
      <c r="BU132" s="5" t="n">
        <v>0</v>
      </c>
      <c r="BV132" s="5" t="n">
        <v>0.203</v>
      </c>
      <c r="BW132" s="5" t="n">
        <v>0.18</v>
      </c>
      <c r="BX132" s="5" t="n">
        <v>0.5</v>
      </c>
      <c r="BY132" s="5" t="n">
        <v>13.254</v>
      </c>
      <c r="BZ132" s="5" t="n">
        <v>0</v>
      </c>
      <c r="CA132" s="5" t="n">
        <v>13.254</v>
      </c>
      <c r="CB132" s="5" t="n">
        <v>0</v>
      </c>
      <c r="CC132" s="5" t="n">
        <v>83.248</v>
      </c>
      <c r="CD132" s="5" t="n">
        <v>7.95</v>
      </c>
      <c r="CE132" s="5" t="n">
        <v>134.453</v>
      </c>
      <c r="CF132" s="5" t="n">
        <v>256.887</v>
      </c>
      <c r="CG132" s="5" t="n">
        <v>0.18</v>
      </c>
      <c r="CH132" s="5" t="n">
        <v>1</v>
      </c>
      <c r="CI132" s="5" t="n">
        <v>0</v>
      </c>
      <c r="CJ132" s="5" t="n">
        <v>0</v>
      </c>
      <c r="CK132" s="5" t="n">
        <v>0</v>
      </c>
      <c r="CL132" s="5" t="n">
        <v>0</v>
      </c>
      <c r="CM132" s="5" t="n">
        <v>0</v>
      </c>
      <c r="CN132" s="5" t="n">
        <v>0</v>
      </c>
      <c r="CO132" s="5" t="n">
        <v>0</v>
      </c>
      <c r="CP132" s="5" t="n">
        <v>0</v>
      </c>
      <c r="CQ132" s="5" t="n">
        <v>1.348</v>
      </c>
      <c r="CR132" s="5" t="n">
        <v>0</v>
      </c>
      <c r="CS132" s="5" t="n">
        <v>5.37</v>
      </c>
      <c r="CT132" s="5" t="n">
        <v>4.861</v>
      </c>
      <c r="CU132" s="5" t="n">
        <v>11.622</v>
      </c>
    </row>
    <row r="133">
      <c r="A133" s="5" t="inlineStr">
        <is>
          <t>BFA2024</t>
        </is>
      </c>
      <c r="B133" s="5" t="inlineStr">
        <is>
          <t>BFA</t>
        </is>
      </c>
      <c r="C133" s="5" t="inlineStr">
        <is>
          <t>BFA</t>
        </is>
      </c>
      <c r="D133" s="5" t="inlineStr">
        <is>
          <t>Burkina Faso</t>
        </is>
      </c>
      <c r="E133" s="5" t="n">
        <v>2024</v>
      </c>
      <c r="F133" s="5" t="n">
        <v>0.18</v>
      </c>
      <c r="G133" s="5" t="n">
        <v>5.575</v>
      </c>
      <c r="H133" s="5" t="n">
        <v>1.324</v>
      </c>
      <c r="I133" s="5" t="n">
        <v>0</v>
      </c>
      <c r="J133" s="5" t="n">
        <v>5.575</v>
      </c>
      <c r="K133" s="5" t="n">
        <v>0</v>
      </c>
      <c r="L133" s="5" t="n">
        <v>1</v>
      </c>
      <c r="M133" s="5" t="n">
        <v>7.124</v>
      </c>
      <c r="N133" s="5" t="n">
        <v>3.971</v>
      </c>
      <c r="O133" s="5" t="n">
        <v>0</v>
      </c>
      <c r="P133" s="5" t="n">
        <v>7.124</v>
      </c>
      <c r="Q133" s="5" t="n">
        <v>0</v>
      </c>
      <c r="R133" s="5" t="n">
        <v>1</v>
      </c>
      <c r="S133" s="5" t="n">
        <v>12.193</v>
      </c>
      <c r="T133" s="5" t="n">
        <v>7.942</v>
      </c>
      <c r="U133" s="5" t="n">
        <v>-2.779</v>
      </c>
      <c r="V133" s="5" t="n">
        <v>10.843</v>
      </c>
      <c r="W133" s="5" t="n">
        <v>0.18</v>
      </c>
      <c r="X133" s="5" t="n">
        <v>0</v>
      </c>
      <c r="Y133" s="5" t="n">
        <v>5.675</v>
      </c>
      <c r="Z133" s="5" t="n">
        <v>0.767</v>
      </c>
      <c r="AA133" s="5" t="n">
        <v>0</v>
      </c>
      <c r="AB133" s="5" t="n">
        <v>5.675</v>
      </c>
      <c r="AC133" s="5" t="n">
        <v>0</v>
      </c>
      <c r="AD133" s="5" t="n">
        <v>1</v>
      </c>
      <c r="AE133" s="5" t="n">
        <v>6.998</v>
      </c>
      <c r="AF133" s="5" t="n">
        <v>1.636</v>
      </c>
      <c r="AG133" s="5" t="n">
        <v>0</v>
      </c>
      <c r="AH133" s="5" t="n">
        <v>6.998</v>
      </c>
      <c r="AI133" s="5" t="n">
        <v>0</v>
      </c>
      <c r="AJ133" s="5" t="n">
        <v>1</v>
      </c>
      <c r="AK133" s="5" t="n">
        <v>14.94</v>
      </c>
      <c r="AL133" s="5" t="n">
        <v>7.957</v>
      </c>
      <c r="AM133" s="5" t="n">
        <v>0.366</v>
      </c>
      <c r="AN133" s="5" t="n">
        <v>17.629</v>
      </c>
      <c r="AO133" s="5" t="n">
        <v>0.18</v>
      </c>
      <c r="AP133" s="5" t="n">
        <v>1</v>
      </c>
      <c r="AQ133" s="5" t="n">
        <v>0.724</v>
      </c>
      <c r="AR133" s="5" t="n">
        <v>0.132</v>
      </c>
      <c r="AS133" s="5" t="n">
        <v>0.475</v>
      </c>
      <c r="AT133" s="5" t="n">
        <v>1.415</v>
      </c>
      <c r="AU133" s="5" t="n">
        <v>0.18</v>
      </c>
      <c r="AV133" s="5" t="n">
        <v>1</v>
      </c>
      <c r="AW133" s="5" t="n">
        <v>0.75</v>
      </c>
      <c r="AX133" s="5" t="n">
        <v>0.132</v>
      </c>
      <c r="AY133" s="5" t="n">
        <v>0.325</v>
      </c>
      <c r="AZ133" s="5" t="n">
        <v>1.269</v>
      </c>
      <c r="BA133" s="5" t="n">
        <v>0.18</v>
      </c>
      <c r="BB133" s="5" t="n">
        <v>1</v>
      </c>
      <c r="BC133" s="5" t="n">
        <v>0.513</v>
      </c>
      <c r="BD133" s="5" t="n">
        <v>0.132</v>
      </c>
      <c r="BE133" s="5" t="n">
        <v>-0.188</v>
      </c>
      <c r="BF133" s="5" t="n">
        <v>0.325</v>
      </c>
      <c r="BG133" s="5" t="n">
        <v>0</v>
      </c>
      <c r="BH133" s="5" t="n">
        <v>0</v>
      </c>
      <c r="BI133" s="5" t="n">
        <v>0.591</v>
      </c>
      <c r="BJ133" s="5" t="n">
        <v>0.132</v>
      </c>
      <c r="BK133" s="5" t="n">
        <v>1.115</v>
      </c>
      <c r="BL133" s="5" t="n">
        <v>1.707</v>
      </c>
      <c r="BM133" s="5" t="n">
        <v>0</v>
      </c>
      <c r="BN133" s="5" t="n">
        <v>1</v>
      </c>
      <c r="BO133" s="5" t="n">
        <v>0</v>
      </c>
      <c r="BP133" s="5" t="n">
        <v>0</v>
      </c>
      <c r="BQ133" s="5" t="n">
        <v>0.304</v>
      </c>
      <c r="BR133" s="5" t="n">
        <v>0</v>
      </c>
      <c r="BS133" s="5" t="n">
        <v>0.833</v>
      </c>
      <c r="BT133" s="5" t="n">
        <v>0</v>
      </c>
      <c r="BU133" s="5" t="n">
        <v>0</v>
      </c>
      <c r="BV133" s="5" t="n">
        <v>0.186</v>
      </c>
      <c r="BW133" s="5" t="n">
        <v>0.18</v>
      </c>
      <c r="BX133" s="5" t="n">
        <v>0.5</v>
      </c>
      <c r="BY133" s="5" t="n">
        <v>13.646</v>
      </c>
      <c r="BZ133" s="5" t="n">
        <v>0</v>
      </c>
      <c r="CA133" s="5" t="n">
        <v>13.646</v>
      </c>
      <c r="CB133" s="5" t="n">
        <v>0</v>
      </c>
      <c r="CC133" s="5" t="n">
        <v>82.58799999999999</v>
      </c>
      <c r="CD133" s="5" t="n">
        <v>7.95</v>
      </c>
      <c r="CE133" s="5" t="n">
        <v>131.815</v>
      </c>
      <c r="CF133" s="5" t="n">
        <v>252.995</v>
      </c>
      <c r="CG133" s="5" t="n">
        <v>0.18</v>
      </c>
      <c r="CH133" s="5" t="n">
        <v>1</v>
      </c>
      <c r="CI133" s="5" t="n">
        <v>0</v>
      </c>
      <c r="CJ133" s="5" t="n">
        <v>0</v>
      </c>
      <c r="CK133" s="5" t="n">
        <v>0</v>
      </c>
      <c r="CL133" s="5" t="n">
        <v>0</v>
      </c>
      <c r="CM133" s="5" t="n">
        <v>0</v>
      </c>
      <c r="CN133" s="5" t="n">
        <v>0</v>
      </c>
      <c r="CO133" s="5" t="n">
        <v>0</v>
      </c>
      <c r="CP133" s="5" t="n">
        <v>0</v>
      </c>
      <c r="CQ133" s="5" t="n">
        <v>1.387</v>
      </c>
      <c r="CR133" s="5" t="n">
        <v>0</v>
      </c>
      <c r="CS133" s="5" t="n">
        <v>5.529</v>
      </c>
      <c r="CT133" s="5" t="n">
        <v>4.251</v>
      </c>
      <c r="CU133" s="5" t="n">
        <v>10.168</v>
      </c>
    </row>
    <row r="134">
      <c r="A134" s="5" t="inlineStr">
        <is>
          <t>BDI2021</t>
        </is>
      </c>
      <c r="B134" s="5" t="inlineStr">
        <is>
          <t>BDI</t>
        </is>
      </c>
      <c r="C134" s="5" t="inlineStr">
        <is>
          <t>BDI</t>
        </is>
      </c>
      <c r="D134" s="5" t="inlineStr">
        <is>
          <t>Burundi</t>
        </is>
      </c>
      <c r="E134" s="5" t="n">
        <v>2021</v>
      </c>
      <c r="F134" s="5" t="n">
        <v>0.18</v>
      </c>
      <c r="G134" s="5" t="n">
        <v>5.897</v>
      </c>
      <c r="H134" s="5" t="n">
        <v>1.143</v>
      </c>
      <c r="I134" s="5" t="n">
        <v>0</v>
      </c>
      <c r="J134" s="5" t="n">
        <v>5.897</v>
      </c>
      <c r="K134" s="5" t="n">
        <v>0</v>
      </c>
      <c r="L134" s="5" t="n">
        <v>1</v>
      </c>
      <c r="M134" s="5" t="n">
        <v>7.964</v>
      </c>
      <c r="N134" s="5" t="n">
        <v>3.43</v>
      </c>
      <c r="O134" s="5" t="n">
        <v>0</v>
      </c>
      <c r="P134" s="5" t="n">
        <v>7.964</v>
      </c>
      <c r="Q134" s="5" t="n">
        <v>0</v>
      </c>
      <c r="R134" s="5" t="n">
        <v>1</v>
      </c>
      <c r="S134" s="5" t="n">
        <v>11.613</v>
      </c>
      <c r="T134" s="5" t="n">
        <v>6.86</v>
      </c>
      <c r="U134" s="5" t="n">
        <v>0</v>
      </c>
      <c r="V134" s="5" t="n">
        <v>13.704</v>
      </c>
      <c r="W134" s="5" t="n">
        <v>0.18</v>
      </c>
      <c r="X134" s="5" t="n">
        <v>1</v>
      </c>
      <c r="Y134" s="5" t="n">
        <v>16.167</v>
      </c>
      <c r="Z134" s="5" t="n">
        <v>2.185</v>
      </c>
      <c r="AA134" s="5" t="n">
        <v>0</v>
      </c>
      <c r="AB134" s="5" t="n">
        <v>16.167</v>
      </c>
      <c r="AC134" s="5" t="n">
        <v>0</v>
      </c>
      <c r="AD134" s="5" t="n">
        <v>1</v>
      </c>
      <c r="AE134" s="5" t="n">
        <v>17.31</v>
      </c>
      <c r="AF134" s="5" t="n">
        <v>4.048</v>
      </c>
      <c r="AG134" s="5" t="n">
        <v>0</v>
      </c>
      <c r="AH134" s="5" t="n">
        <v>17.31</v>
      </c>
      <c r="AI134" s="5" t="n">
        <v>0</v>
      </c>
      <c r="AJ134" s="5" t="n">
        <v>1</v>
      </c>
      <c r="AK134" s="5" t="n">
        <v>24.17</v>
      </c>
      <c r="AL134" s="5" t="n">
        <v>12.873</v>
      </c>
      <c r="AM134" s="5" t="n">
        <v>0</v>
      </c>
      <c r="AN134" s="5" t="n">
        <v>28.521</v>
      </c>
      <c r="AO134" s="5" t="n">
        <v>0.18</v>
      </c>
      <c r="AP134" s="5" t="n">
        <v>1</v>
      </c>
      <c r="AQ134" s="5" t="n">
        <v>0.619</v>
      </c>
      <c r="AR134" s="5" t="n">
        <v>0.114</v>
      </c>
      <c r="AS134" s="5" t="n">
        <v>0.523</v>
      </c>
      <c r="AT134" s="5" t="n">
        <v>1.348</v>
      </c>
      <c r="AU134" s="5" t="n">
        <v>0.18</v>
      </c>
      <c r="AV134" s="5" t="n">
        <v>1</v>
      </c>
      <c r="AW134" s="5" t="n">
        <v>0.599</v>
      </c>
      <c r="AX134" s="5" t="n">
        <v>0.114</v>
      </c>
      <c r="AY134" s="5" t="n">
        <v>0.53</v>
      </c>
      <c r="AZ134" s="5" t="n">
        <v>1.333</v>
      </c>
      <c r="BA134" s="5" t="n">
        <v>0.18</v>
      </c>
      <c r="BB134" s="5" t="n">
        <v>1</v>
      </c>
      <c r="BC134" s="5" t="n">
        <v>0.439</v>
      </c>
      <c r="BD134" s="5" t="n">
        <v>0.114</v>
      </c>
      <c r="BE134" s="5" t="n">
        <v>0</v>
      </c>
      <c r="BF134" s="5" t="n">
        <v>0.518</v>
      </c>
      <c r="BG134" s="5" t="n">
        <v>0.18</v>
      </c>
      <c r="BH134" s="5" t="n">
        <v>1</v>
      </c>
      <c r="BI134" s="5" t="n">
        <v>0.505</v>
      </c>
      <c r="BJ134" s="5" t="n">
        <v>0.114</v>
      </c>
      <c r="BK134" s="5" t="n">
        <v>0.499</v>
      </c>
      <c r="BL134" s="5" t="n">
        <v>1.185</v>
      </c>
      <c r="BM134" s="5" t="n">
        <v>0.18</v>
      </c>
      <c r="BN134" s="5" t="n">
        <v>1</v>
      </c>
      <c r="BO134" s="5" t="n">
        <v>0</v>
      </c>
      <c r="BP134" s="5" t="n">
        <v>0</v>
      </c>
      <c r="BQ134" s="5" t="n">
        <v>0.202</v>
      </c>
      <c r="BR134" s="5" t="n">
        <v>0</v>
      </c>
      <c r="BS134" s="5" t="n">
        <v>1</v>
      </c>
      <c r="BT134" s="5" t="n">
        <v>0</v>
      </c>
      <c r="BU134" s="5" t="n">
        <v>0</v>
      </c>
      <c r="BV134" s="5" t="n">
        <v>0.147</v>
      </c>
      <c r="BW134" s="5" t="n">
        <v>0.18</v>
      </c>
      <c r="BX134" s="5" t="n">
        <v>1</v>
      </c>
      <c r="BY134" s="5" t="n">
        <v>11.787</v>
      </c>
      <c r="BZ134" s="5" t="n">
        <v>0</v>
      </c>
      <c r="CA134" s="5" t="n">
        <v>11.787</v>
      </c>
      <c r="CB134" s="5" t="n">
        <v>0</v>
      </c>
      <c r="CC134" s="5" t="n">
        <v>78.125</v>
      </c>
      <c r="CD134" s="5" t="n">
        <v>7.95</v>
      </c>
      <c r="CE134" s="5" t="n">
        <v>0</v>
      </c>
      <c r="CF134" s="5" t="n">
        <v>92.188</v>
      </c>
      <c r="CG134" s="5" t="n">
        <v>0.18</v>
      </c>
      <c r="CH134" s="5" t="n">
        <v>1</v>
      </c>
      <c r="CI134" s="5" t="n">
        <v>0</v>
      </c>
      <c r="CJ134" s="5" t="n">
        <v>0</v>
      </c>
      <c r="CK134" s="5" t="n">
        <v>0</v>
      </c>
      <c r="CL134" s="5" t="n">
        <v>0</v>
      </c>
      <c r="CM134" s="5" t="n">
        <v>0</v>
      </c>
      <c r="CN134" s="5" t="n">
        <v>0</v>
      </c>
      <c r="CO134" s="5" t="n">
        <v>0</v>
      </c>
      <c r="CP134" s="5" t="n">
        <v>0</v>
      </c>
      <c r="CQ134" s="5" t="n">
        <v>1.198</v>
      </c>
      <c r="CR134" s="5" t="n">
        <v>0</v>
      </c>
      <c r="CS134" s="5" t="n">
        <v>4.776</v>
      </c>
      <c r="CT134" s="5" t="n">
        <v>4.753</v>
      </c>
      <c r="CU134" s="5" t="n">
        <v>15.162</v>
      </c>
    </row>
    <row r="135">
      <c r="A135" s="5" t="inlineStr">
        <is>
          <t>BDI2022</t>
        </is>
      </c>
      <c r="B135" s="5" t="inlineStr">
        <is>
          <t>BDI</t>
        </is>
      </c>
      <c r="C135" s="5" t="inlineStr">
        <is>
          <t>BDI</t>
        </is>
      </c>
      <c r="D135" s="5" t="inlineStr">
        <is>
          <t>Burundi</t>
        </is>
      </c>
      <c r="E135" s="5" t="n">
        <v>2022</v>
      </c>
      <c r="F135" s="5" t="n">
        <v>0.18</v>
      </c>
      <c r="G135" s="5" t="n">
        <v>11.72</v>
      </c>
      <c r="H135" s="5" t="n">
        <v>1.235</v>
      </c>
      <c r="I135" s="5" t="n">
        <v>0</v>
      </c>
      <c r="J135" s="5" t="n">
        <v>11.72</v>
      </c>
      <c r="K135" s="5" t="n">
        <v>0</v>
      </c>
      <c r="L135" s="5" t="n">
        <v>1</v>
      </c>
      <c r="M135" s="5" t="n">
        <v>9.782999999999999</v>
      </c>
      <c r="N135" s="5" t="n">
        <v>3.704</v>
      </c>
      <c r="O135" s="5" t="n">
        <v>0</v>
      </c>
      <c r="P135" s="5" t="n">
        <v>9.782999999999999</v>
      </c>
      <c r="Q135" s="5" t="n">
        <v>0</v>
      </c>
      <c r="R135" s="5" t="n">
        <v>1</v>
      </c>
      <c r="S135" s="5" t="n">
        <v>17.893</v>
      </c>
      <c r="T135" s="5" t="n">
        <v>7.408</v>
      </c>
      <c r="U135" s="5" t="n">
        <v>0.238</v>
      </c>
      <c r="V135" s="5" t="n">
        <v>21.114</v>
      </c>
      <c r="W135" s="5" t="n">
        <v>0.18</v>
      </c>
      <c r="X135" s="5" t="n">
        <v>1</v>
      </c>
      <c r="Y135" s="5" t="n">
        <v>32.463</v>
      </c>
      <c r="Z135" s="5" t="n">
        <v>4.387</v>
      </c>
      <c r="AA135" s="5" t="n">
        <v>0</v>
      </c>
      <c r="AB135" s="5" t="n">
        <v>32.463</v>
      </c>
      <c r="AC135" s="5" t="n">
        <v>0</v>
      </c>
      <c r="AD135" s="5" t="n">
        <v>1</v>
      </c>
      <c r="AE135" s="5" t="n">
        <v>33.697</v>
      </c>
      <c r="AF135" s="5" t="n">
        <v>7.879</v>
      </c>
      <c r="AG135" s="5" t="n">
        <v>0</v>
      </c>
      <c r="AH135" s="5" t="n">
        <v>33.697</v>
      </c>
      <c r="AI135" s="5" t="n">
        <v>0</v>
      </c>
      <c r="AJ135" s="5" t="n">
        <v>1</v>
      </c>
      <c r="AK135" s="5" t="n">
        <v>41.105</v>
      </c>
      <c r="AL135" s="5" t="n">
        <v>21.893</v>
      </c>
      <c r="AM135" s="5" t="n">
        <v>0.548</v>
      </c>
      <c r="AN135" s="5" t="n">
        <v>48.504</v>
      </c>
      <c r="AO135" s="5" t="n">
        <v>0.18</v>
      </c>
      <c r="AP135" s="5" t="n">
        <v>1</v>
      </c>
      <c r="AQ135" s="5" t="n">
        <v>0.861</v>
      </c>
      <c r="AR135" s="5" t="n">
        <v>0.123</v>
      </c>
      <c r="AS135" s="5" t="n">
        <v>0.389</v>
      </c>
      <c r="AT135" s="5" t="n">
        <v>1.456</v>
      </c>
      <c r="AU135" s="5" t="n">
        <v>0.18</v>
      </c>
      <c r="AV135" s="5" t="n">
        <v>1</v>
      </c>
      <c r="AW135" s="5" t="n">
        <v>0.986</v>
      </c>
      <c r="AX135" s="5" t="n">
        <v>0.123</v>
      </c>
      <c r="AY135" s="5" t="n">
        <v>0.444</v>
      </c>
      <c r="AZ135" s="5" t="n">
        <v>1.666</v>
      </c>
      <c r="BA135" s="5" t="n">
        <v>0.18</v>
      </c>
      <c r="BB135" s="5" t="n">
        <v>1</v>
      </c>
      <c r="BC135" s="5" t="n">
        <v>0.598</v>
      </c>
      <c r="BD135" s="5" t="n">
        <v>0.123</v>
      </c>
      <c r="BE135" s="5" t="n">
        <v>0.008</v>
      </c>
      <c r="BF135" s="5" t="n">
        <v>0.705</v>
      </c>
      <c r="BG135" s="5" t="n">
        <v>0.18</v>
      </c>
      <c r="BH135" s="5" t="n">
        <v>1</v>
      </c>
      <c r="BI135" s="5" t="n">
        <v>0.612</v>
      </c>
      <c r="BJ135" s="5" t="n">
        <v>0.123</v>
      </c>
      <c r="BK135" s="5" t="n">
        <v>0.525</v>
      </c>
      <c r="BL135" s="5" t="n">
        <v>1.324</v>
      </c>
      <c r="BM135" s="5" t="n">
        <v>0.18</v>
      </c>
      <c r="BN135" s="5" t="n">
        <v>1</v>
      </c>
      <c r="BO135" s="5" t="n">
        <v>0</v>
      </c>
      <c r="BP135" s="5" t="n">
        <v>0</v>
      </c>
      <c r="BQ135" s="5" t="n">
        <v>0.196</v>
      </c>
      <c r="BR135" s="5" t="n">
        <v>0</v>
      </c>
      <c r="BS135" s="5" t="n">
        <v>1</v>
      </c>
      <c r="BT135" s="5" t="n">
        <v>0</v>
      </c>
      <c r="BU135" s="5" t="n">
        <v>0</v>
      </c>
      <c r="BV135" s="5" t="n">
        <v>0.142</v>
      </c>
      <c r="BW135" s="5" t="n">
        <v>0.18</v>
      </c>
      <c r="BX135" s="5" t="n">
        <v>1</v>
      </c>
      <c r="BY135" s="5" t="n">
        <v>12.729</v>
      </c>
      <c r="BZ135" s="5" t="n">
        <v>0</v>
      </c>
      <c r="CA135" s="5" t="n">
        <v>12.729</v>
      </c>
      <c r="CB135" s="5" t="n">
        <v>0</v>
      </c>
      <c r="CC135" s="5" t="n">
        <v>97.90000000000001</v>
      </c>
      <c r="CD135" s="5" t="n">
        <v>7.95</v>
      </c>
      <c r="CE135" s="5" t="n">
        <v>1.304</v>
      </c>
      <c r="CF135" s="5" t="n">
        <v>115.522</v>
      </c>
      <c r="CG135" s="5" t="n">
        <v>0.18</v>
      </c>
      <c r="CH135" s="5" t="n">
        <v>1</v>
      </c>
      <c r="CI135" s="5" t="n">
        <v>0</v>
      </c>
      <c r="CJ135" s="5" t="n">
        <v>0</v>
      </c>
      <c r="CK135" s="5" t="n">
        <v>0</v>
      </c>
      <c r="CL135" s="5" t="n">
        <v>0</v>
      </c>
      <c r="CM135" s="5" t="n">
        <v>0</v>
      </c>
      <c r="CN135" s="5" t="n">
        <v>0</v>
      </c>
      <c r="CO135" s="5" t="n">
        <v>0</v>
      </c>
      <c r="CP135" s="5" t="n">
        <v>0</v>
      </c>
      <c r="CQ135" s="5" t="n">
        <v>1.294</v>
      </c>
      <c r="CR135" s="5" t="n">
        <v>0</v>
      </c>
      <c r="CS135" s="5" t="n">
        <v>5.158</v>
      </c>
      <c r="CT135" s="5" t="n">
        <v>10.485</v>
      </c>
      <c r="CU135" s="5" t="n">
        <v>31.326</v>
      </c>
    </row>
    <row r="136">
      <c r="A136" s="5" t="inlineStr">
        <is>
          <t>BDI2023</t>
        </is>
      </c>
      <c r="B136" s="5" t="inlineStr">
        <is>
          <t>BDI</t>
        </is>
      </c>
      <c r="C136" s="5" t="inlineStr">
        <is>
          <t>BDI</t>
        </is>
      </c>
      <c r="D136" s="5" t="inlineStr">
        <is>
          <t>Burundi</t>
        </is>
      </c>
      <c r="E136" s="5" t="n">
        <v>2023</v>
      </c>
      <c r="F136" s="5" t="n">
        <v>0.18</v>
      </c>
      <c r="G136" s="5" t="n">
        <v>6.147</v>
      </c>
      <c r="H136" s="5" t="n">
        <v>1.286</v>
      </c>
      <c r="I136" s="5" t="n">
        <v>0</v>
      </c>
      <c r="J136" s="5" t="n">
        <v>6.147</v>
      </c>
      <c r="K136" s="5" t="n">
        <v>0</v>
      </c>
      <c r="L136" s="5" t="n">
        <v>1</v>
      </c>
      <c r="M136" s="5" t="n">
        <v>7.886</v>
      </c>
      <c r="N136" s="5" t="n">
        <v>3.857</v>
      </c>
      <c r="O136" s="5" t="n">
        <v>0</v>
      </c>
      <c r="P136" s="5" t="n">
        <v>7.886</v>
      </c>
      <c r="Q136" s="5" t="n">
        <v>0</v>
      </c>
      <c r="R136" s="5" t="n">
        <v>1</v>
      </c>
      <c r="S136" s="5" t="n">
        <v>12.575</v>
      </c>
      <c r="T136" s="5" t="n">
        <v>7.714</v>
      </c>
      <c r="U136" s="5" t="n">
        <v>0.251</v>
      </c>
      <c r="V136" s="5" t="n">
        <v>14.839</v>
      </c>
      <c r="W136" s="5" t="n">
        <v>0.18</v>
      </c>
      <c r="X136" s="5" t="n">
        <v>1</v>
      </c>
      <c r="Y136" s="5" t="n">
        <v>12.881</v>
      </c>
      <c r="Z136" s="5" t="n">
        <v>1.741</v>
      </c>
      <c r="AA136" s="5" t="n">
        <v>0</v>
      </c>
      <c r="AB136" s="5" t="n">
        <v>12.881</v>
      </c>
      <c r="AC136" s="5" t="n">
        <v>0</v>
      </c>
      <c r="AD136" s="5" t="n">
        <v>1</v>
      </c>
      <c r="AE136" s="5" t="n">
        <v>14.167</v>
      </c>
      <c r="AF136" s="5" t="n">
        <v>3.313</v>
      </c>
      <c r="AG136" s="5" t="n">
        <v>0</v>
      </c>
      <c r="AH136" s="5" t="n">
        <v>14.167</v>
      </c>
      <c r="AI136" s="5" t="n">
        <v>0</v>
      </c>
      <c r="AJ136" s="5" t="n">
        <v>1</v>
      </c>
      <c r="AK136" s="5" t="n">
        <v>21.881</v>
      </c>
      <c r="AL136" s="5" t="n">
        <v>11.654</v>
      </c>
      <c r="AM136" s="5" t="n">
        <v>0.436</v>
      </c>
      <c r="AN136" s="5" t="n">
        <v>25.819</v>
      </c>
      <c r="AO136" s="5" t="n">
        <v>0.18</v>
      </c>
      <c r="AP136" s="5" t="n">
        <v>1</v>
      </c>
      <c r="AQ136" s="5" t="n">
        <v>0.76</v>
      </c>
      <c r="AR136" s="5" t="n">
        <v>0.129</v>
      </c>
      <c r="AS136" s="5" t="n">
        <v>0.55</v>
      </c>
      <c r="AT136" s="5" t="n">
        <v>1.516</v>
      </c>
      <c r="AU136" s="5" t="n">
        <v>0.18</v>
      </c>
      <c r="AV136" s="5" t="n">
        <v>1</v>
      </c>
      <c r="AW136" s="5" t="n">
        <v>0.8110000000000001</v>
      </c>
      <c r="AX136" s="5" t="n">
        <v>0.129</v>
      </c>
      <c r="AY136" s="5" t="n">
        <v>0.5629999999999999</v>
      </c>
      <c r="AZ136" s="5" t="n">
        <v>1.591</v>
      </c>
      <c r="BA136" s="5" t="n">
        <v>0.18</v>
      </c>
      <c r="BB136" s="5" t="n">
        <v>1</v>
      </c>
      <c r="BC136" s="5" t="n">
        <v>0.535</v>
      </c>
      <c r="BD136" s="5" t="n">
        <v>0.129</v>
      </c>
      <c r="BE136" s="5" t="n">
        <v>0.011</v>
      </c>
      <c r="BF136" s="5" t="n">
        <v>0.631</v>
      </c>
      <c r="BG136" s="5" t="n">
        <v>0.18</v>
      </c>
      <c r="BH136" s="5" t="n">
        <v>1</v>
      </c>
      <c r="BI136" s="5" t="n">
        <v>0.579</v>
      </c>
      <c r="BJ136" s="5" t="n">
        <v>0.129</v>
      </c>
      <c r="BK136" s="5" t="n">
        <v>0.579</v>
      </c>
      <c r="BL136" s="5" t="n">
        <v>1.34</v>
      </c>
      <c r="BM136" s="5" t="n">
        <v>0.18</v>
      </c>
      <c r="BN136" s="5" t="n">
        <v>1</v>
      </c>
      <c r="BO136" s="5" t="n">
        <v>0</v>
      </c>
      <c r="BP136" s="5" t="n">
        <v>0</v>
      </c>
      <c r="BQ136" s="5" t="n">
        <v>0.159</v>
      </c>
      <c r="BR136" s="5" t="n">
        <v>0</v>
      </c>
      <c r="BS136" s="5" t="n">
        <v>1</v>
      </c>
      <c r="BT136" s="5" t="n">
        <v>0</v>
      </c>
      <c r="BU136" s="5" t="n">
        <v>0</v>
      </c>
      <c r="BV136" s="5" t="n">
        <v>0.116</v>
      </c>
      <c r="BW136" s="5" t="n">
        <v>0.18</v>
      </c>
      <c r="BX136" s="5" t="n">
        <v>1</v>
      </c>
      <c r="BY136" s="5" t="n">
        <v>13.254</v>
      </c>
      <c r="BZ136" s="5" t="n">
        <v>0</v>
      </c>
      <c r="CA136" s="5" t="n">
        <v>13.254</v>
      </c>
      <c r="CB136" s="5" t="n">
        <v>0</v>
      </c>
      <c r="CC136" s="5" t="n">
        <v>83.248</v>
      </c>
      <c r="CD136" s="5" t="n">
        <v>7.95</v>
      </c>
      <c r="CE136" s="5" t="n">
        <v>1.659</v>
      </c>
      <c r="CF136" s="5" t="n">
        <v>98.233</v>
      </c>
      <c r="CG136" s="5" t="n">
        <v>0.18</v>
      </c>
      <c r="CH136" s="5" t="n">
        <v>1</v>
      </c>
      <c r="CI136" s="5" t="n">
        <v>0</v>
      </c>
      <c r="CJ136" s="5" t="n">
        <v>0</v>
      </c>
      <c r="CK136" s="5" t="n">
        <v>0</v>
      </c>
      <c r="CL136" s="5" t="n">
        <v>0</v>
      </c>
      <c r="CM136" s="5" t="n">
        <v>0</v>
      </c>
      <c r="CN136" s="5" t="n">
        <v>0</v>
      </c>
      <c r="CO136" s="5" t="n">
        <v>0</v>
      </c>
      <c r="CP136" s="5" t="n">
        <v>0</v>
      </c>
      <c r="CQ136" s="5" t="n">
        <v>1.348</v>
      </c>
      <c r="CR136" s="5" t="n">
        <v>0</v>
      </c>
      <c r="CS136" s="5" t="n">
        <v>5.37</v>
      </c>
      <c r="CT136" s="5" t="n">
        <v>4.861</v>
      </c>
      <c r="CU136" s="5" t="n">
        <v>11.622</v>
      </c>
    </row>
    <row r="137">
      <c r="A137" s="5" t="inlineStr">
        <is>
          <t>BDI2024</t>
        </is>
      </c>
      <c r="B137" s="5" t="inlineStr">
        <is>
          <t>BDI</t>
        </is>
      </c>
      <c r="C137" s="5" t="inlineStr">
        <is>
          <t>BDI</t>
        </is>
      </c>
      <c r="D137" s="5" t="inlineStr">
        <is>
          <t>Burundi</t>
        </is>
      </c>
      <c r="E137" s="5" t="n">
        <v>2024</v>
      </c>
      <c r="F137" s="5" t="n">
        <v>0.18</v>
      </c>
      <c r="G137" s="5" t="n">
        <v>5.575</v>
      </c>
      <c r="H137" s="5" t="n">
        <v>1.324</v>
      </c>
      <c r="I137" s="5" t="n">
        <v>0</v>
      </c>
      <c r="J137" s="5" t="n">
        <v>5.575</v>
      </c>
      <c r="K137" s="5" t="n">
        <v>0</v>
      </c>
      <c r="L137" s="5" t="n">
        <v>1</v>
      </c>
      <c r="M137" s="5" t="n">
        <v>7.124</v>
      </c>
      <c r="N137" s="5" t="n">
        <v>3.971</v>
      </c>
      <c r="O137" s="5" t="n">
        <v>0</v>
      </c>
      <c r="P137" s="5" t="n">
        <v>7.124</v>
      </c>
      <c r="Q137" s="5" t="n">
        <v>0</v>
      </c>
      <c r="R137" s="5" t="n">
        <v>1</v>
      </c>
      <c r="S137" s="5" t="n">
        <v>12.193</v>
      </c>
      <c r="T137" s="5" t="n">
        <v>7.942</v>
      </c>
      <c r="U137" s="5" t="n">
        <v>0.299</v>
      </c>
      <c r="V137" s="5" t="n">
        <v>14.388</v>
      </c>
      <c r="W137" s="5" t="n">
        <v>0.18</v>
      </c>
      <c r="X137" s="5" t="n">
        <v>1</v>
      </c>
      <c r="Y137" s="5" t="n">
        <v>11.471</v>
      </c>
      <c r="Z137" s="5" t="n">
        <v>1.55</v>
      </c>
      <c r="AA137" s="5" t="n">
        <v>0</v>
      </c>
      <c r="AB137" s="5" t="n">
        <v>11.471</v>
      </c>
      <c r="AC137" s="5" t="n">
        <v>0</v>
      </c>
      <c r="AD137" s="5" t="n">
        <v>1</v>
      </c>
      <c r="AE137" s="5" t="n">
        <v>12.794</v>
      </c>
      <c r="AF137" s="5" t="n">
        <v>2.992</v>
      </c>
      <c r="AG137" s="5" t="n">
        <v>0</v>
      </c>
      <c r="AH137" s="5" t="n">
        <v>12.794</v>
      </c>
      <c r="AI137" s="5" t="n">
        <v>0</v>
      </c>
      <c r="AJ137" s="5" t="n">
        <v>1</v>
      </c>
      <c r="AK137" s="5" t="n">
        <v>20.736</v>
      </c>
      <c r="AL137" s="5" t="n">
        <v>11.044</v>
      </c>
      <c r="AM137" s="5" t="n">
        <v>0.508</v>
      </c>
      <c r="AN137" s="5" t="n">
        <v>24.468</v>
      </c>
      <c r="AO137" s="5" t="n">
        <v>0.18</v>
      </c>
      <c r="AP137" s="5" t="n">
        <v>1</v>
      </c>
      <c r="AQ137" s="5" t="n">
        <v>0.724</v>
      </c>
      <c r="AR137" s="5" t="n">
        <v>0.132</v>
      </c>
      <c r="AS137" s="5" t="n">
        <v>0.631</v>
      </c>
      <c r="AT137" s="5" t="n">
        <v>1.56</v>
      </c>
      <c r="AU137" s="5" t="n">
        <v>0.18</v>
      </c>
      <c r="AV137" s="5" t="n">
        <v>1</v>
      </c>
      <c r="AW137" s="5" t="n">
        <v>0.75</v>
      </c>
      <c r="AX137" s="5" t="n">
        <v>0.132</v>
      </c>
      <c r="AY137" s="5" t="n">
        <v>0.622</v>
      </c>
      <c r="AZ137" s="5" t="n">
        <v>1.58</v>
      </c>
      <c r="BA137" s="5" t="n">
        <v>0.18</v>
      </c>
      <c r="BB137" s="5" t="n">
        <v>1</v>
      </c>
      <c r="BC137" s="5" t="n">
        <v>0.513</v>
      </c>
      <c r="BD137" s="5" t="n">
        <v>0.132</v>
      </c>
      <c r="BE137" s="5" t="n">
        <v>0.013</v>
      </c>
      <c r="BF137" s="5" t="n">
        <v>0.605</v>
      </c>
      <c r="BG137" s="5" t="n">
        <v>0.18</v>
      </c>
      <c r="BH137" s="5" t="n">
        <v>1</v>
      </c>
      <c r="BI137" s="5" t="n">
        <v>0.591</v>
      </c>
      <c r="BJ137" s="5" t="n">
        <v>0.132</v>
      </c>
      <c r="BK137" s="5" t="n">
        <v>0.604</v>
      </c>
      <c r="BL137" s="5" t="n">
        <v>1.376</v>
      </c>
      <c r="BM137" s="5" t="n">
        <v>0.18</v>
      </c>
      <c r="BN137" s="5" t="n">
        <v>1</v>
      </c>
      <c r="BO137" s="5" t="n">
        <v>0</v>
      </c>
      <c r="BP137" s="5" t="n">
        <v>0</v>
      </c>
      <c r="BQ137" s="5" t="n">
        <v>0.164</v>
      </c>
      <c r="BR137" s="5" t="n">
        <v>0</v>
      </c>
      <c r="BS137" s="5" t="n">
        <v>1</v>
      </c>
      <c r="BT137" s="5" t="n">
        <v>0</v>
      </c>
      <c r="BU137" s="5" t="n">
        <v>0</v>
      </c>
      <c r="BV137" s="5" t="n">
        <v>0.119</v>
      </c>
      <c r="BW137" s="5" t="n">
        <v>0.18</v>
      </c>
      <c r="BX137" s="5" t="n">
        <v>1</v>
      </c>
      <c r="BY137" s="5" t="n">
        <v>13.646</v>
      </c>
      <c r="BZ137" s="5" t="n">
        <v>0</v>
      </c>
      <c r="CA137" s="5" t="n">
        <v>13.646</v>
      </c>
      <c r="CB137" s="5" t="n">
        <v>0</v>
      </c>
      <c r="CC137" s="5" t="n">
        <v>82.58799999999999</v>
      </c>
      <c r="CD137" s="5" t="n">
        <v>7.95</v>
      </c>
      <c r="CE137" s="5" t="n">
        <v>2.025</v>
      </c>
      <c r="CF137" s="5" t="n">
        <v>97.45399999999999</v>
      </c>
      <c r="CG137" s="5" t="n">
        <v>0.18</v>
      </c>
      <c r="CH137" s="5" t="n">
        <v>1</v>
      </c>
      <c r="CI137" s="5" t="n">
        <v>0</v>
      </c>
      <c r="CJ137" s="5" t="n">
        <v>0</v>
      </c>
      <c r="CK137" s="5" t="n">
        <v>0</v>
      </c>
      <c r="CL137" s="5" t="n">
        <v>0</v>
      </c>
      <c r="CM137" s="5" t="n">
        <v>0</v>
      </c>
      <c r="CN137" s="5" t="n">
        <v>0</v>
      </c>
      <c r="CO137" s="5" t="n">
        <v>0</v>
      </c>
      <c r="CP137" s="5" t="n">
        <v>0</v>
      </c>
      <c r="CQ137" s="5" t="n">
        <v>1.387</v>
      </c>
      <c r="CR137" s="5" t="n">
        <v>0</v>
      </c>
      <c r="CS137" s="5" t="n">
        <v>5.529</v>
      </c>
      <c r="CT137" s="5" t="n">
        <v>4.251</v>
      </c>
      <c r="CU137" s="5" t="n">
        <v>10.168</v>
      </c>
    </row>
    <row r="138">
      <c r="A138" s="5" t="inlineStr">
        <is>
          <t>CPV2021</t>
        </is>
      </c>
      <c r="B138" s="5" t="inlineStr">
        <is>
          <t>CPV</t>
        </is>
      </c>
      <c r="C138" s="5" t="inlineStr">
        <is>
          <t>CPV</t>
        </is>
      </c>
      <c r="D138" s="5" t="inlineStr">
        <is>
          <t>Cabo Verde</t>
        </is>
      </c>
      <c r="E138" s="5" t="n">
        <v>2021</v>
      </c>
      <c r="F138" s="5" t="n">
        <v>0.15</v>
      </c>
      <c r="G138" s="5" t="n">
        <v>5.897</v>
      </c>
      <c r="H138" s="5" t="n">
        <v>1.143</v>
      </c>
      <c r="I138" s="5" t="n">
        <v>0</v>
      </c>
      <c r="J138" s="5" t="n">
        <v>5.897</v>
      </c>
      <c r="K138" s="5" t="n">
        <v>0</v>
      </c>
      <c r="L138" s="5" t="n">
        <v>1</v>
      </c>
      <c r="M138" s="5" t="n">
        <v>7.964</v>
      </c>
      <c r="N138" s="5" t="n">
        <v>3.43</v>
      </c>
      <c r="O138" s="5" t="n">
        <v>0</v>
      </c>
      <c r="P138" s="5" t="n">
        <v>7.964</v>
      </c>
      <c r="Q138" s="5" t="n">
        <v>0</v>
      </c>
      <c r="R138" s="5" t="n">
        <v>1</v>
      </c>
      <c r="S138" s="5" t="n">
        <v>11.613</v>
      </c>
      <c r="T138" s="5" t="n">
        <v>6.86</v>
      </c>
      <c r="U138" s="5" t="n">
        <v>0</v>
      </c>
      <c r="V138" s="5" t="n">
        <v>13.355</v>
      </c>
      <c r="W138" s="5" t="n">
        <v>0.15</v>
      </c>
      <c r="X138" s="5" t="n">
        <v>1</v>
      </c>
      <c r="Y138" s="5" t="n">
        <v>4.768</v>
      </c>
      <c r="Z138" s="5" t="n">
        <v>0.644</v>
      </c>
      <c r="AA138" s="5" t="n">
        <v>0</v>
      </c>
      <c r="AB138" s="5" t="n">
        <v>4.768</v>
      </c>
      <c r="AC138" s="5" t="n">
        <v>0</v>
      </c>
      <c r="AD138" s="5" t="n">
        <v>1</v>
      </c>
      <c r="AE138" s="5" t="n">
        <v>5.911</v>
      </c>
      <c r="AF138" s="5" t="n">
        <v>1.382</v>
      </c>
      <c r="AG138" s="5" t="n">
        <v>0</v>
      </c>
      <c r="AH138" s="5" t="n">
        <v>5.911</v>
      </c>
      <c r="AI138" s="5" t="n">
        <v>0</v>
      </c>
      <c r="AJ138" s="5" t="n">
        <v>1</v>
      </c>
      <c r="AK138" s="5" t="n">
        <v>12.771</v>
      </c>
      <c r="AL138" s="5" t="n">
        <v>6.802</v>
      </c>
      <c r="AM138" s="5" t="n">
        <v>0</v>
      </c>
      <c r="AN138" s="5" t="n">
        <v>14.686</v>
      </c>
      <c r="AO138" s="5" t="n">
        <v>0.15</v>
      </c>
      <c r="AP138" s="5" t="n">
        <v>1</v>
      </c>
      <c r="AQ138" s="5" t="n">
        <v>0.619</v>
      </c>
      <c r="AR138" s="5" t="n">
        <v>0.114</v>
      </c>
      <c r="AS138" s="5" t="n">
        <v>0.548</v>
      </c>
      <c r="AT138" s="5" t="n">
        <v>1.342</v>
      </c>
      <c r="AU138" s="5" t="n">
        <v>0.15</v>
      </c>
      <c r="AV138" s="5" t="n">
        <v>1</v>
      </c>
      <c r="AW138" s="5" t="n">
        <v>0.599</v>
      </c>
      <c r="AX138" s="5" t="n">
        <v>0.114</v>
      </c>
      <c r="AY138" s="5" t="n">
        <v>0.312</v>
      </c>
      <c r="AZ138" s="5" t="n">
        <v>1.048</v>
      </c>
      <c r="BA138" s="5" t="n">
        <v>0.15</v>
      </c>
      <c r="BB138" s="5" t="n">
        <v>1</v>
      </c>
      <c r="BC138" s="5" t="n">
        <v>0.439</v>
      </c>
      <c r="BD138" s="5" t="n">
        <v>0.114</v>
      </c>
      <c r="BE138" s="5" t="n">
        <v>0.311</v>
      </c>
      <c r="BF138" s="5" t="n">
        <v>0.863</v>
      </c>
      <c r="BG138" s="5" t="n">
        <v>0.15</v>
      </c>
      <c r="BH138" s="5" t="n">
        <v>1</v>
      </c>
      <c r="BI138" s="5" t="n">
        <v>0.505</v>
      </c>
      <c r="BJ138" s="5" t="n">
        <v>0.114</v>
      </c>
      <c r="BK138" s="5" t="n">
        <v>0.258</v>
      </c>
      <c r="BL138" s="5" t="n">
        <v>0.877</v>
      </c>
      <c r="BM138" s="5" t="n">
        <v>0.15</v>
      </c>
      <c r="BN138" s="5" t="n">
        <v>1</v>
      </c>
      <c r="BO138" s="5" t="n">
        <v>0</v>
      </c>
      <c r="BP138" s="5" t="n">
        <v>0</v>
      </c>
      <c r="BQ138" s="5" t="n">
        <v>0.234</v>
      </c>
      <c r="BR138" s="5" t="n">
        <v>0</v>
      </c>
      <c r="BS138" s="5" t="n">
        <v>0.5</v>
      </c>
      <c r="BT138" s="5" t="n">
        <v>0</v>
      </c>
      <c r="BU138" s="5" t="n">
        <v>0</v>
      </c>
      <c r="BV138" s="5" t="n">
        <v>0.289</v>
      </c>
      <c r="BW138" s="5" t="n">
        <v>0.15</v>
      </c>
      <c r="BX138" s="5" t="n">
        <v>0.833</v>
      </c>
      <c r="BY138" s="5" t="n">
        <v>11.787</v>
      </c>
      <c r="BZ138" s="5" t="n">
        <v>0</v>
      </c>
      <c r="CA138" s="5" t="n">
        <v>11.787</v>
      </c>
      <c r="CB138" s="5" t="n">
        <v>0</v>
      </c>
      <c r="CC138" s="5" t="n">
        <v>78.125</v>
      </c>
      <c r="CD138" s="5" t="n">
        <v>7.95</v>
      </c>
      <c r="CE138" s="5" t="n">
        <v>21.469</v>
      </c>
      <c r="CF138" s="5" t="n">
        <v>114.533</v>
      </c>
      <c r="CG138" s="5" t="n">
        <v>0.15</v>
      </c>
      <c r="CH138" s="5" t="n">
        <v>1</v>
      </c>
      <c r="CI138" s="5" t="n">
        <v>0</v>
      </c>
      <c r="CJ138" s="5" t="n">
        <v>0</v>
      </c>
      <c r="CK138" s="5" t="n">
        <v>0</v>
      </c>
      <c r="CL138" s="5" t="n">
        <v>0</v>
      </c>
      <c r="CM138" s="5" t="n">
        <v>0</v>
      </c>
      <c r="CN138" s="5" t="n">
        <v>0</v>
      </c>
      <c r="CO138" s="5" t="n">
        <v>0</v>
      </c>
      <c r="CP138" s="5" t="n">
        <v>0</v>
      </c>
      <c r="CQ138" s="5" t="n">
        <v>1.198</v>
      </c>
      <c r="CR138" s="5" t="n">
        <v>0</v>
      </c>
      <c r="CS138" s="5" t="n">
        <v>4.776</v>
      </c>
      <c r="CT138" s="5" t="n">
        <v>4.753</v>
      </c>
      <c r="CU138" s="5" t="n">
        <v>15.162</v>
      </c>
    </row>
    <row r="139">
      <c r="A139" s="5" t="inlineStr">
        <is>
          <t>CPV2022</t>
        </is>
      </c>
      <c r="B139" s="5" t="inlineStr">
        <is>
          <t>CPV</t>
        </is>
      </c>
      <c r="C139" s="5" t="inlineStr">
        <is>
          <t>CPV</t>
        </is>
      </c>
      <c r="D139" s="5" t="inlineStr">
        <is>
          <t>Cabo Verde</t>
        </is>
      </c>
      <c r="E139" s="5" t="n">
        <v>2022</v>
      </c>
      <c r="F139" s="5" t="n">
        <v>0.15</v>
      </c>
      <c r="G139" s="5" t="n">
        <v>11.72</v>
      </c>
      <c r="H139" s="5" t="n">
        <v>1.235</v>
      </c>
      <c r="I139" s="5" t="n">
        <v>0</v>
      </c>
      <c r="J139" s="5" t="n">
        <v>11.72</v>
      </c>
      <c r="K139" s="5" t="n">
        <v>0</v>
      </c>
      <c r="L139" s="5" t="n">
        <v>1</v>
      </c>
      <c r="M139" s="5" t="n">
        <v>9.782999999999999</v>
      </c>
      <c r="N139" s="5" t="n">
        <v>3.704</v>
      </c>
      <c r="O139" s="5" t="n">
        <v>0</v>
      </c>
      <c r="P139" s="5" t="n">
        <v>9.782999999999999</v>
      </c>
      <c r="Q139" s="5" t="n">
        <v>0</v>
      </c>
      <c r="R139" s="5" t="n">
        <v>1</v>
      </c>
      <c r="S139" s="5" t="n">
        <v>17.893</v>
      </c>
      <c r="T139" s="5" t="n">
        <v>7.408</v>
      </c>
      <c r="U139" s="5" t="n">
        <v>0.199</v>
      </c>
      <c r="V139" s="5" t="n">
        <v>20.577</v>
      </c>
      <c r="W139" s="5" t="n">
        <v>0.15</v>
      </c>
      <c r="X139" s="5" t="n">
        <v>1</v>
      </c>
      <c r="Y139" s="5" t="n">
        <v>5.853</v>
      </c>
      <c r="Z139" s="5" t="n">
        <v>0.791</v>
      </c>
      <c r="AA139" s="5" t="n">
        <v>0</v>
      </c>
      <c r="AB139" s="5" t="n">
        <v>5.853</v>
      </c>
      <c r="AC139" s="5" t="n">
        <v>0</v>
      </c>
      <c r="AD139" s="5" t="n">
        <v>1</v>
      </c>
      <c r="AE139" s="5" t="n">
        <v>7.088</v>
      </c>
      <c r="AF139" s="5" t="n">
        <v>1.657</v>
      </c>
      <c r="AG139" s="5" t="n">
        <v>0</v>
      </c>
      <c r="AH139" s="5" t="n">
        <v>7.088</v>
      </c>
      <c r="AI139" s="5" t="n">
        <v>0</v>
      </c>
      <c r="AJ139" s="5" t="n">
        <v>1</v>
      </c>
      <c r="AK139" s="5" t="n">
        <v>14.496</v>
      </c>
      <c r="AL139" s="5" t="n">
        <v>7.72</v>
      </c>
      <c r="AM139" s="5" t="n">
        <v>0.161</v>
      </c>
      <c r="AN139" s="5" t="n">
        <v>16.67</v>
      </c>
      <c r="AO139" s="5" t="n">
        <v>0.15</v>
      </c>
      <c r="AP139" s="5" t="n">
        <v>1</v>
      </c>
      <c r="AQ139" s="5" t="n">
        <v>0.861</v>
      </c>
      <c r="AR139" s="5" t="n">
        <v>0.123</v>
      </c>
      <c r="AS139" s="5" t="n">
        <v>0.462</v>
      </c>
      <c r="AT139" s="5" t="n">
        <v>1.522</v>
      </c>
      <c r="AU139" s="5" t="n">
        <v>0.15</v>
      </c>
      <c r="AV139" s="5" t="n">
        <v>1</v>
      </c>
      <c r="AW139" s="5" t="n">
        <v>0.986</v>
      </c>
      <c r="AX139" s="5" t="n">
        <v>0.123</v>
      </c>
      <c r="AY139" s="5" t="n">
        <v>0.263</v>
      </c>
      <c r="AZ139" s="5" t="n">
        <v>1.437</v>
      </c>
      <c r="BA139" s="5" t="n">
        <v>0.15</v>
      </c>
      <c r="BB139" s="5" t="n">
        <v>1</v>
      </c>
      <c r="BC139" s="5" t="n">
        <v>0.598</v>
      </c>
      <c r="BD139" s="5" t="n">
        <v>0.123</v>
      </c>
      <c r="BE139" s="5" t="n">
        <v>0.187</v>
      </c>
      <c r="BF139" s="5" t="n">
        <v>0.902</v>
      </c>
      <c r="BG139" s="5" t="n">
        <v>0.15</v>
      </c>
      <c r="BH139" s="5" t="n">
        <v>1</v>
      </c>
      <c r="BI139" s="5" t="n">
        <v>0.612</v>
      </c>
      <c r="BJ139" s="5" t="n">
        <v>0.123</v>
      </c>
      <c r="BK139" s="5" t="n">
        <v>0.611</v>
      </c>
      <c r="BL139" s="5" t="n">
        <v>1.407</v>
      </c>
      <c r="BM139" s="5" t="n">
        <v>0.15</v>
      </c>
      <c r="BN139" s="5" t="n">
        <v>1</v>
      </c>
      <c r="BO139" s="5" t="n">
        <v>0</v>
      </c>
      <c r="BP139" s="5" t="n">
        <v>0</v>
      </c>
      <c r="BQ139" s="5" t="n">
        <v>0.194</v>
      </c>
      <c r="BR139" s="5" t="n">
        <v>0</v>
      </c>
      <c r="BS139" s="5" t="n">
        <v>0.5</v>
      </c>
      <c r="BT139" s="5" t="n">
        <v>0</v>
      </c>
      <c r="BU139" s="5" t="n">
        <v>0</v>
      </c>
      <c r="BV139" s="5" t="n">
        <v>0.303</v>
      </c>
      <c r="BW139" s="5" t="n">
        <v>0.08</v>
      </c>
      <c r="BX139" s="5" t="n">
        <v>0.833</v>
      </c>
      <c r="BY139" s="5" t="n">
        <v>12.729</v>
      </c>
      <c r="BZ139" s="5" t="n">
        <v>0</v>
      </c>
      <c r="CA139" s="5" t="n">
        <v>12.729</v>
      </c>
      <c r="CB139" s="5" t="n">
        <v>0</v>
      </c>
      <c r="CC139" s="5" t="n">
        <v>97.90000000000001</v>
      </c>
      <c r="CD139" s="5" t="n">
        <v>7.95</v>
      </c>
      <c r="CE139" s="5" t="n">
        <v>26.176</v>
      </c>
      <c r="CF139" s="5" t="n">
        <v>142.687</v>
      </c>
      <c r="CG139" s="5" t="n">
        <v>0.15</v>
      </c>
      <c r="CH139" s="5" t="n">
        <v>1</v>
      </c>
      <c r="CI139" s="5" t="n">
        <v>0</v>
      </c>
      <c r="CJ139" s="5" t="n">
        <v>0</v>
      </c>
      <c r="CK139" s="5" t="n">
        <v>0</v>
      </c>
      <c r="CL139" s="5" t="n">
        <v>0</v>
      </c>
      <c r="CM139" s="5" t="n">
        <v>0</v>
      </c>
      <c r="CN139" s="5" t="n">
        <v>0</v>
      </c>
      <c r="CO139" s="5" t="n">
        <v>0</v>
      </c>
      <c r="CP139" s="5" t="n">
        <v>0</v>
      </c>
      <c r="CQ139" s="5" t="n">
        <v>1.294</v>
      </c>
      <c r="CR139" s="5" t="n">
        <v>0</v>
      </c>
      <c r="CS139" s="5" t="n">
        <v>5.158</v>
      </c>
      <c r="CT139" s="5" t="n">
        <v>10.485</v>
      </c>
      <c r="CU139" s="5" t="n">
        <v>31.326</v>
      </c>
    </row>
    <row r="140">
      <c r="A140" s="5" t="inlineStr">
        <is>
          <t>CPV2023</t>
        </is>
      </c>
      <c r="B140" s="5" t="inlineStr">
        <is>
          <t>CPV</t>
        </is>
      </c>
      <c r="C140" s="5" t="inlineStr">
        <is>
          <t>CPV</t>
        </is>
      </c>
      <c r="D140" s="5" t="inlineStr">
        <is>
          <t>Cabo Verde</t>
        </is>
      </c>
      <c r="E140" s="5" t="n">
        <v>2023</v>
      </c>
      <c r="F140" s="5" t="n">
        <v>0.15</v>
      </c>
      <c r="G140" s="5" t="n">
        <v>6.147</v>
      </c>
      <c r="H140" s="5" t="n">
        <v>1.286</v>
      </c>
      <c r="I140" s="5" t="n">
        <v>0</v>
      </c>
      <c r="J140" s="5" t="n">
        <v>6.147</v>
      </c>
      <c r="K140" s="5" t="n">
        <v>0</v>
      </c>
      <c r="L140" s="5" t="n">
        <v>1</v>
      </c>
      <c r="M140" s="5" t="n">
        <v>7.886</v>
      </c>
      <c r="N140" s="5" t="n">
        <v>3.857</v>
      </c>
      <c r="O140" s="5" t="n">
        <v>0</v>
      </c>
      <c r="P140" s="5" t="n">
        <v>7.886</v>
      </c>
      <c r="Q140" s="5" t="n">
        <v>0</v>
      </c>
      <c r="R140" s="5" t="n">
        <v>1</v>
      </c>
      <c r="S140" s="5" t="n">
        <v>12.575</v>
      </c>
      <c r="T140" s="5" t="n">
        <v>7.714</v>
      </c>
      <c r="U140" s="5" t="n">
        <v>0.209</v>
      </c>
      <c r="V140" s="5" t="n">
        <v>14.461</v>
      </c>
      <c r="W140" s="5" t="n">
        <v>0.15</v>
      </c>
      <c r="X140" s="5" t="n">
        <v>1</v>
      </c>
      <c r="Y140" s="5" t="n">
        <v>9.028</v>
      </c>
      <c r="Z140" s="5" t="n">
        <v>1.22</v>
      </c>
      <c r="AA140" s="5" t="n">
        <v>0</v>
      </c>
      <c r="AB140" s="5" t="n">
        <v>9.028</v>
      </c>
      <c r="AC140" s="5" t="n">
        <v>0</v>
      </c>
      <c r="AD140" s="5" t="n">
        <v>1</v>
      </c>
      <c r="AE140" s="5" t="n">
        <v>10.314</v>
      </c>
      <c r="AF140" s="5" t="n">
        <v>2.412</v>
      </c>
      <c r="AG140" s="5" t="n">
        <v>0</v>
      </c>
      <c r="AH140" s="5" t="n">
        <v>10.314</v>
      </c>
      <c r="AI140" s="5" t="n">
        <v>0</v>
      </c>
      <c r="AJ140" s="5" t="n">
        <v>1</v>
      </c>
      <c r="AK140" s="5" t="n">
        <v>18.028</v>
      </c>
      <c r="AL140" s="5" t="n">
        <v>9.602</v>
      </c>
      <c r="AM140" s="5" t="n">
        <v>0.299</v>
      </c>
      <c r="AN140" s="5" t="n">
        <v>20.732</v>
      </c>
      <c r="AO140" s="5" t="n">
        <v>0.15</v>
      </c>
      <c r="AP140" s="5" t="n">
        <v>1</v>
      </c>
      <c r="AQ140" s="5" t="n">
        <v>0.76</v>
      </c>
      <c r="AR140" s="5" t="n">
        <v>0.129</v>
      </c>
      <c r="AS140" s="5" t="n">
        <v>0.469</v>
      </c>
      <c r="AT140" s="5" t="n">
        <v>1.414</v>
      </c>
      <c r="AU140" s="5" t="n">
        <v>0.15</v>
      </c>
      <c r="AV140" s="5" t="n">
        <v>1</v>
      </c>
      <c r="AW140" s="5" t="n">
        <v>0.8110000000000001</v>
      </c>
      <c r="AX140" s="5" t="n">
        <v>0.129</v>
      </c>
      <c r="AY140" s="5" t="n">
        <v>0.317</v>
      </c>
      <c r="AZ140" s="5" t="n">
        <v>1.297</v>
      </c>
      <c r="BA140" s="5" t="n">
        <v>0.15</v>
      </c>
      <c r="BB140" s="5" t="n">
        <v>1</v>
      </c>
      <c r="BC140" s="5" t="n">
        <v>0.535</v>
      </c>
      <c r="BD140" s="5" t="n">
        <v>0.129</v>
      </c>
      <c r="BE140" s="5" t="n">
        <v>0.157</v>
      </c>
      <c r="BF140" s="5" t="n">
        <v>0.795</v>
      </c>
      <c r="BG140" s="5" t="n">
        <v>0.15</v>
      </c>
      <c r="BH140" s="5" t="n">
        <v>1</v>
      </c>
      <c r="BI140" s="5" t="n">
        <v>0.579</v>
      </c>
      <c r="BJ140" s="5" t="n">
        <v>0.129</v>
      </c>
      <c r="BK140" s="5" t="n">
        <v>0.668</v>
      </c>
      <c r="BL140" s="5" t="n">
        <v>1.434</v>
      </c>
      <c r="BM140" s="5" t="n">
        <v>0.15</v>
      </c>
      <c r="BN140" s="5" t="n">
        <v>1</v>
      </c>
      <c r="BO140" s="5" t="n">
        <v>0</v>
      </c>
      <c r="BP140" s="5" t="n">
        <v>0</v>
      </c>
      <c r="BQ140" s="5" t="n">
        <v>0.199</v>
      </c>
      <c r="BR140" s="5" t="n">
        <v>0</v>
      </c>
      <c r="BS140" s="5" t="n">
        <v>0.5</v>
      </c>
      <c r="BT140" s="5" t="n">
        <v>0</v>
      </c>
      <c r="BU140" s="5" t="n">
        <v>0</v>
      </c>
      <c r="BV140" s="5" t="n">
        <v>0.312</v>
      </c>
      <c r="BW140" s="5" t="n">
        <v>0.08</v>
      </c>
      <c r="BX140" s="5" t="n">
        <v>0.833</v>
      </c>
      <c r="BY140" s="5" t="n">
        <v>13.254</v>
      </c>
      <c r="BZ140" s="5" t="n">
        <v>0</v>
      </c>
      <c r="CA140" s="5" t="n">
        <v>13.254</v>
      </c>
      <c r="CB140" s="5" t="n">
        <v>0</v>
      </c>
      <c r="CC140" s="5" t="n">
        <v>83.248</v>
      </c>
      <c r="CD140" s="5" t="n">
        <v>7.95</v>
      </c>
      <c r="CE140" s="5" t="n">
        <v>23.129</v>
      </c>
      <c r="CF140" s="5" t="n">
        <v>122.334</v>
      </c>
      <c r="CG140" s="5" t="n">
        <v>0.15</v>
      </c>
      <c r="CH140" s="5" t="n">
        <v>1</v>
      </c>
      <c r="CI140" s="5" t="n">
        <v>0</v>
      </c>
      <c r="CJ140" s="5" t="n">
        <v>0</v>
      </c>
      <c r="CK140" s="5" t="n">
        <v>0</v>
      </c>
      <c r="CL140" s="5" t="n">
        <v>0</v>
      </c>
      <c r="CM140" s="5" t="n">
        <v>0</v>
      </c>
      <c r="CN140" s="5" t="n">
        <v>0</v>
      </c>
      <c r="CO140" s="5" t="n">
        <v>0</v>
      </c>
      <c r="CP140" s="5" t="n">
        <v>0</v>
      </c>
      <c r="CQ140" s="5" t="n">
        <v>1.348</v>
      </c>
      <c r="CR140" s="5" t="n">
        <v>0</v>
      </c>
      <c r="CS140" s="5" t="n">
        <v>5.37</v>
      </c>
      <c r="CT140" s="5" t="n">
        <v>4.861</v>
      </c>
      <c r="CU140" s="5" t="n">
        <v>11.622</v>
      </c>
    </row>
    <row r="141">
      <c r="A141" s="5" t="inlineStr">
        <is>
          <t>CPV2024</t>
        </is>
      </c>
      <c r="B141" s="5" t="inlineStr">
        <is>
          <t>CPV</t>
        </is>
      </c>
      <c r="C141" s="5" t="inlineStr">
        <is>
          <t>CPV</t>
        </is>
      </c>
      <c r="D141" s="5" t="inlineStr">
        <is>
          <t>Cabo Verde</t>
        </is>
      </c>
      <c r="E141" s="5" t="n">
        <v>2024</v>
      </c>
      <c r="F141" s="5" t="n">
        <v>0.15</v>
      </c>
      <c r="G141" s="5" t="n">
        <v>5.575</v>
      </c>
      <c r="H141" s="5" t="n">
        <v>1.324</v>
      </c>
      <c r="I141" s="5" t="n">
        <v>0</v>
      </c>
      <c r="J141" s="5" t="n">
        <v>5.575</v>
      </c>
      <c r="K141" s="5" t="n">
        <v>0</v>
      </c>
      <c r="L141" s="5" t="n">
        <v>1</v>
      </c>
      <c r="M141" s="5" t="n">
        <v>7.124</v>
      </c>
      <c r="N141" s="5" t="n">
        <v>3.971</v>
      </c>
      <c r="O141" s="5" t="n">
        <v>0</v>
      </c>
      <c r="P141" s="5" t="n">
        <v>7.124</v>
      </c>
      <c r="Q141" s="5" t="n">
        <v>0</v>
      </c>
      <c r="R141" s="5" t="n">
        <v>1</v>
      </c>
      <c r="S141" s="5" t="n">
        <v>12.193</v>
      </c>
      <c r="T141" s="5" t="n">
        <v>7.942</v>
      </c>
      <c r="U141" s="5" t="n">
        <v>0.249</v>
      </c>
      <c r="V141" s="5" t="n">
        <v>14.022</v>
      </c>
      <c r="W141" s="5" t="n">
        <v>0.15</v>
      </c>
      <c r="X141" s="5" t="n">
        <v>1</v>
      </c>
      <c r="Y141" s="5" t="n">
        <v>8.521000000000001</v>
      </c>
      <c r="Z141" s="5" t="n">
        <v>1.152</v>
      </c>
      <c r="AA141" s="5" t="n">
        <v>0</v>
      </c>
      <c r="AB141" s="5" t="n">
        <v>8.521000000000001</v>
      </c>
      <c r="AC141" s="5" t="n">
        <v>0</v>
      </c>
      <c r="AD141" s="5" t="n">
        <v>1</v>
      </c>
      <c r="AE141" s="5" t="n">
        <v>9.843999999999999</v>
      </c>
      <c r="AF141" s="5" t="n">
        <v>2.302</v>
      </c>
      <c r="AG141" s="5" t="n">
        <v>0</v>
      </c>
      <c r="AH141" s="5" t="n">
        <v>9.843999999999999</v>
      </c>
      <c r="AI141" s="5" t="n">
        <v>0</v>
      </c>
      <c r="AJ141" s="5" t="n">
        <v>1</v>
      </c>
      <c r="AK141" s="5" t="n">
        <v>17.786</v>
      </c>
      <c r="AL141" s="5" t="n">
        <v>9.473000000000001</v>
      </c>
      <c r="AM141" s="5" t="n">
        <v>0.363</v>
      </c>
      <c r="AN141" s="5" t="n">
        <v>20.454</v>
      </c>
      <c r="AO141" s="5" t="n">
        <v>0.15</v>
      </c>
      <c r="AP141" s="5" t="n">
        <v>1</v>
      </c>
      <c r="AQ141" s="5" t="n">
        <v>0.724</v>
      </c>
      <c r="AR141" s="5" t="n">
        <v>0.132</v>
      </c>
      <c r="AS141" s="5" t="n">
        <v>0.459</v>
      </c>
      <c r="AT141" s="5" t="n">
        <v>1.361</v>
      </c>
      <c r="AU141" s="5" t="n">
        <v>0.15</v>
      </c>
      <c r="AV141" s="5" t="n">
        <v>1</v>
      </c>
      <c r="AW141" s="5" t="n">
        <v>0.75</v>
      </c>
      <c r="AX141" s="5" t="n">
        <v>0.132</v>
      </c>
      <c r="AY141" s="5" t="n">
        <v>0.289</v>
      </c>
      <c r="AZ141" s="5" t="n">
        <v>1.195</v>
      </c>
      <c r="BA141" s="5" t="n">
        <v>0.15</v>
      </c>
      <c r="BB141" s="5" t="n">
        <v>1</v>
      </c>
      <c r="BC141" s="5" t="n">
        <v>0.513</v>
      </c>
      <c r="BD141" s="5" t="n">
        <v>0.132</v>
      </c>
      <c r="BE141" s="5" t="n">
        <v>0.188</v>
      </c>
      <c r="BF141" s="5" t="n">
        <v>0.806</v>
      </c>
      <c r="BG141" s="5" t="n">
        <v>0.15</v>
      </c>
      <c r="BH141" s="5" t="n">
        <v>1</v>
      </c>
      <c r="BI141" s="5" t="n">
        <v>0.591</v>
      </c>
      <c r="BJ141" s="5" t="n">
        <v>0.132</v>
      </c>
      <c r="BK141" s="5" t="n">
        <v>0.5659999999999999</v>
      </c>
      <c r="BL141" s="5" t="n">
        <v>1.331</v>
      </c>
      <c r="BM141" s="5" t="n">
        <v>0.15</v>
      </c>
      <c r="BN141" s="5" t="n">
        <v>1</v>
      </c>
      <c r="BO141" s="5" t="n">
        <v>0</v>
      </c>
      <c r="BP141" s="5" t="n">
        <v>0</v>
      </c>
      <c r="BQ141" s="5" t="n">
        <v>0.199</v>
      </c>
      <c r="BR141" s="5" t="n">
        <v>0</v>
      </c>
      <c r="BS141" s="5" t="n">
        <v>0.5</v>
      </c>
      <c r="BT141" s="5" t="n">
        <v>0</v>
      </c>
      <c r="BU141" s="5" t="n">
        <v>0</v>
      </c>
      <c r="BV141" s="5" t="n">
        <v>0.352</v>
      </c>
      <c r="BW141" s="5" t="n">
        <v>0.08</v>
      </c>
      <c r="BX141" s="5" t="n">
        <v>0.833</v>
      </c>
      <c r="BY141" s="5" t="n">
        <v>13.646</v>
      </c>
      <c r="BZ141" s="5" t="n">
        <v>0</v>
      </c>
      <c r="CA141" s="5" t="n">
        <v>13.646</v>
      </c>
      <c r="CB141" s="5" t="n">
        <v>0</v>
      </c>
      <c r="CC141" s="5" t="n">
        <v>82.58799999999999</v>
      </c>
      <c r="CD141" s="5" t="n">
        <v>7.95</v>
      </c>
      <c r="CE141" s="5" t="n">
        <v>19.848</v>
      </c>
      <c r="CF141" s="5" t="n">
        <v>117.802</v>
      </c>
      <c r="CG141" s="5" t="n">
        <v>0.15</v>
      </c>
      <c r="CH141" s="5" t="n">
        <v>1</v>
      </c>
      <c r="CI141" s="5" t="n">
        <v>0</v>
      </c>
      <c r="CJ141" s="5" t="n">
        <v>0</v>
      </c>
      <c r="CK141" s="5" t="n">
        <v>0</v>
      </c>
      <c r="CL141" s="5" t="n">
        <v>0</v>
      </c>
      <c r="CM141" s="5" t="n">
        <v>0</v>
      </c>
      <c r="CN141" s="5" t="n">
        <v>0</v>
      </c>
      <c r="CO141" s="5" t="n">
        <v>0</v>
      </c>
      <c r="CP141" s="5" t="n">
        <v>0</v>
      </c>
      <c r="CQ141" s="5" t="n">
        <v>1.387</v>
      </c>
      <c r="CR141" s="5" t="n">
        <v>0</v>
      </c>
      <c r="CS141" s="5" t="n">
        <v>5.529</v>
      </c>
      <c r="CT141" s="5" t="n">
        <v>4.251</v>
      </c>
      <c r="CU141" s="5" t="n">
        <v>10.168</v>
      </c>
    </row>
    <row r="142">
      <c r="A142" s="5" t="inlineStr">
        <is>
          <t>KHM2021</t>
        </is>
      </c>
      <c r="B142" s="5" t="inlineStr">
        <is>
          <t>KHM</t>
        </is>
      </c>
      <c r="C142" s="5" t="inlineStr">
        <is>
          <t>KHM</t>
        </is>
      </c>
      <c r="D142" s="5" t="inlineStr">
        <is>
          <t>Cambodia</t>
        </is>
      </c>
      <c r="E142" s="5" t="n">
        <v>2021</v>
      </c>
      <c r="F142" s="5" t="n">
        <v>0.1</v>
      </c>
      <c r="G142" s="5" t="n">
        <v>4.733</v>
      </c>
      <c r="H142" s="5" t="n">
        <v>1.141</v>
      </c>
      <c r="I142" s="5" t="n">
        <v>0</v>
      </c>
      <c r="J142" s="5" t="n">
        <v>4.733</v>
      </c>
      <c r="K142" s="5" t="n">
        <v>0</v>
      </c>
      <c r="L142" s="5" t="n">
        <v>1</v>
      </c>
      <c r="M142" s="5" t="n">
        <v>7.94</v>
      </c>
      <c r="N142" s="5" t="n">
        <v>3.422</v>
      </c>
      <c r="O142" s="5" t="n">
        <v>0</v>
      </c>
      <c r="P142" s="5" t="n">
        <v>7.94</v>
      </c>
      <c r="Q142" s="5" t="n">
        <v>0</v>
      </c>
      <c r="R142" s="5" t="n">
        <v>1</v>
      </c>
      <c r="S142" s="5" t="n">
        <v>10.436</v>
      </c>
      <c r="T142" s="5" t="n">
        <v>6.843</v>
      </c>
      <c r="U142" s="5" t="n">
        <v>0</v>
      </c>
      <c r="V142" s="5" t="n">
        <v>11.479</v>
      </c>
      <c r="W142" s="5" t="n">
        <v>0.1</v>
      </c>
      <c r="X142" s="5" t="n">
        <v>1</v>
      </c>
      <c r="Y142" s="5" t="n">
        <v>10.551</v>
      </c>
      <c r="Z142" s="5" t="n">
        <v>1.302</v>
      </c>
      <c r="AA142" s="5" t="n">
        <v>0</v>
      </c>
      <c r="AB142" s="5" t="n">
        <v>10.551</v>
      </c>
      <c r="AC142" s="5" t="n">
        <v>0</v>
      </c>
      <c r="AD142" s="5" t="n">
        <v>1</v>
      </c>
      <c r="AE142" s="5" t="n">
        <v>11.694</v>
      </c>
      <c r="AF142" s="5" t="n">
        <v>2.549</v>
      </c>
      <c r="AG142" s="5" t="n">
        <v>0</v>
      </c>
      <c r="AH142" s="5" t="n">
        <v>11.694</v>
      </c>
      <c r="AI142" s="5" t="n">
        <v>0</v>
      </c>
      <c r="AJ142" s="5" t="n">
        <v>1</v>
      </c>
      <c r="AK142" s="5" t="n">
        <v>18.554</v>
      </c>
      <c r="AL142" s="5" t="n">
        <v>9.627000000000001</v>
      </c>
      <c r="AM142" s="5" t="n">
        <v>0</v>
      </c>
      <c r="AN142" s="5" t="n">
        <v>20.41</v>
      </c>
      <c r="AO142" s="5" t="n">
        <v>0.1</v>
      </c>
      <c r="AP142" s="5" t="n">
        <v>1</v>
      </c>
      <c r="AQ142" s="5" t="n">
        <v>0.621</v>
      </c>
      <c r="AR142" s="5" t="n">
        <v>0.114</v>
      </c>
      <c r="AS142" s="5" t="n">
        <v>0.237</v>
      </c>
      <c r="AT142" s="5" t="n">
        <v>0.9429999999999999</v>
      </c>
      <c r="AU142" s="5" t="n">
        <v>0.1</v>
      </c>
      <c r="AV142" s="5" t="n">
        <v>1</v>
      </c>
      <c r="AW142" s="5" t="n">
        <v>0.593</v>
      </c>
      <c r="AX142" s="5" t="n">
        <v>0.114</v>
      </c>
      <c r="AY142" s="5" t="n">
        <v>0.241</v>
      </c>
      <c r="AZ142" s="5" t="n">
        <v>0.918</v>
      </c>
      <c r="BA142" s="5" t="n">
        <v>0.1</v>
      </c>
      <c r="BB142" s="5" t="n">
        <v>1</v>
      </c>
      <c r="BC142" s="5" t="n">
        <v>0.44</v>
      </c>
      <c r="BD142" s="5" t="n">
        <v>0.114</v>
      </c>
      <c r="BE142" s="5" t="n">
        <v>0.049</v>
      </c>
      <c r="BF142" s="5" t="n">
        <v>0.537</v>
      </c>
      <c r="BG142" s="5" t="n">
        <v>0.1</v>
      </c>
      <c r="BH142" s="5" t="n">
        <v>1</v>
      </c>
      <c r="BI142" s="5" t="n">
        <v>0.5600000000000001</v>
      </c>
      <c r="BJ142" s="5" t="n">
        <v>0.114</v>
      </c>
      <c r="BK142" s="5" t="n">
        <v>0</v>
      </c>
      <c r="BL142" s="5" t="n">
        <v>0.616</v>
      </c>
      <c r="BM142" s="5" t="n">
        <v>0.1</v>
      </c>
      <c r="BN142" s="5" t="n">
        <v>1</v>
      </c>
      <c r="BO142" s="5" t="n">
        <v>0</v>
      </c>
      <c r="BP142" s="5" t="n">
        <v>0</v>
      </c>
      <c r="BQ142" s="5" t="n">
        <v>0.158</v>
      </c>
      <c r="BR142" s="5" t="n">
        <v>0</v>
      </c>
      <c r="BS142" s="5" t="n">
        <v>0.5</v>
      </c>
      <c r="BT142" s="5" t="n">
        <v>0</v>
      </c>
      <c r="BU142" s="5" t="n">
        <v>0</v>
      </c>
      <c r="BV142" s="5" t="n">
        <v>0.118</v>
      </c>
      <c r="BW142" s="5" t="n">
        <v>0.1</v>
      </c>
      <c r="BX142" s="5" t="n">
        <v>0.667</v>
      </c>
      <c r="BY142" s="5" t="n">
        <v>11.787</v>
      </c>
      <c r="BZ142" s="5" t="n">
        <v>0</v>
      </c>
      <c r="CA142" s="5" t="n">
        <v>11.787</v>
      </c>
      <c r="CB142" s="5" t="n">
        <v>0</v>
      </c>
      <c r="CC142" s="5" t="n">
        <v>81.69499999999999</v>
      </c>
      <c r="CD142" s="5" t="n">
        <v>7.95</v>
      </c>
      <c r="CE142" s="5" t="n">
        <v>0</v>
      </c>
      <c r="CF142" s="5" t="n">
        <v>89.86499999999999</v>
      </c>
      <c r="CG142" s="5" t="n">
        <v>0.1</v>
      </c>
      <c r="CH142" s="5" t="n">
        <v>1</v>
      </c>
      <c r="CI142" s="5" t="n">
        <v>0</v>
      </c>
      <c r="CJ142" s="5" t="n">
        <v>0</v>
      </c>
      <c r="CK142" s="5" t="n">
        <v>0</v>
      </c>
      <c r="CL142" s="5" t="n">
        <v>0</v>
      </c>
      <c r="CM142" s="5" t="n">
        <v>0</v>
      </c>
      <c r="CN142" s="5" t="n">
        <v>0</v>
      </c>
      <c r="CO142" s="5" t="n">
        <v>0</v>
      </c>
      <c r="CP142" s="5" t="n">
        <v>0.005</v>
      </c>
      <c r="CQ142" s="5" t="n">
        <v>1.198</v>
      </c>
      <c r="CR142" s="5" t="n">
        <v>0</v>
      </c>
      <c r="CS142" s="5" t="n">
        <v>4.776</v>
      </c>
      <c r="CT142" s="5" t="n">
        <v>3.604</v>
      </c>
      <c r="CU142" s="5" t="n">
        <v>9.407999999999999</v>
      </c>
    </row>
    <row r="143">
      <c r="A143" s="5" t="inlineStr">
        <is>
          <t>KHM2022</t>
        </is>
      </c>
      <c r="B143" s="5" t="inlineStr">
        <is>
          <t>KHM</t>
        </is>
      </c>
      <c r="C143" s="5" t="inlineStr">
        <is>
          <t>KHM</t>
        </is>
      </c>
      <c r="D143" s="5" t="inlineStr">
        <is>
          <t>Cambodia</t>
        </is>
      </c>
      <c r="E143" s="5" t="n">
        <v>2022</v>
      </c>
      <c r="F143" s="5" t="n">
        <v>0.1</v>
      </c>
      <c r="G143" s="5" t="n">
        <v>8.752000000000001</v>
      </c>
      <c r="H143" s="5" t="n">
        <v>1.231</v>
      </c>
      <c r="I143" s="5" t="n">
        <v>0</v>
      </c>
      <c r="J143" s="5" t="n">
        <v>8.752000000000001</v>
      </c>
      <c r="K143" s="5" t="n">
        <v>0</v>
      </c>
      <c r="L143" s="5" t="n">
        <v>1</v>
      </c>
      <c r="M143" s="5" t="n">
        <v>9.747999999999999</v>
      </c>
      <c r="N143" s="5" t="n">
        <v>3.694</v>
      </c>
      <c r="O143" s="5" t="n">
        <v>0</v>
      </c>
      <c r="P143" s="5" t="n">
        <v>9.747999999999999</v>
      </c>
      <c r="Q143" s="5" t="n">
        <v>0</v>
      </c>
      <c r="R143" s="5" t="n">
        <v>1</v>
      </c>
      <c r="S143" s="5" t="n">
        <v>14.91</v>
      </c>
      <c r="T143" s="5" t="n">
        <v>7.389</v>
      </c>
      <c r="U143" s="5" t="n">
        <v>0.11</v>
      </c>
      <c r="V143" s="5" t="n">
        <v>16.401</v>
      </c>
      <c r="W143" s="5" t="n">
        <v>0.1</v>
      </c>
      <c r="X143" s="5" t="n">
        <v>1</v>
      </c>
      <c r="Y143" s="5" t="n">
        <v>17.332</v>
      </c>
      <c r="Z143" s="5" t="n">
        <v>2.139</v>
      </c>
      <c r="AA143" s="5" t="n">
        <v>0</v>
      </c>
      <c r="AB143" s="5" t="n">
        <v>17.332</v>
      </c>
      <c r="AC143" s="5" t="n">
        <v>0</v>
      </c>
      <c r="AD143" s="5" t="n">
        <v>1</v>
      </c>
      <c r="AE143" s="5" t="n">
        <v>18.566</v>
      </c>
      <c r="AF143" s="5" t="n">
        <v>4.048</v>
      </c>
      <c r="AG143" s="5" t="n">
        <v>0</v>
      </c>
      <c r="AH143" s="5" t="n">
        <v>18.566</v>
      </c>
      <c r="AI143" s="5" t="n">
        <v>0</v>
      </c>
      <c r="AJ143" s="5" t="n">
        <v>1</v>
      </c>
      <c r="AK143" s="5" t="n">
        <v>25.974</v>
      </c>
      <c r="AL143" s="5" t="n">
        <v>13.478</v>
      </c>
      <c r="AM143" s="5" t="n">
        <v>0.192</v>
      </c>
      <c r="AN143" s="5" t="n">
        <v>28.572</v>
      </c>
      <c r="AO143" s="5" t="n">
        <v>0.1</v>
      </c>
      <c r="AP143" s="5" t="n">
        <v>1</v>
      </c>
      <c r="AQ143" s="5" t="n">
        <v>0.847</v>
      </c>
      <c r="AR143" s="5" t="n">
        <v>0.123</v>
      </c>
      <c r="AS143" s="5" t="n">
        <v>0.184</v>
      </c>
      <c r="AT143" s="5" t="n">
        <v>1.133</v>
      </c>
      <c r="AU143" s="5" t="n">
        <v>0.1</v>
      </c>
      <c r="AV143" s="5" t="n">
        <v>1</v>
      </c>
      <c r="AW143" s="5" t="n">
        <v>0.947</v>
      </c>
      <c r="AX143" s="5" t="n">
        <v>0.123</v>
      </c>
      <c r="AY143" s="5" t="n">
        <v>0.169</v>
      </c>
      <c r="AZ143" s="5" t="n">
        <v>1.227</v>
      </c>
      <c r="BA143" s="5" t="n">
        <v>0.1</v>
      </c>
      <c r="BB143" s="5" t="n">
        <v>1</v>
      </c>
      <c r="BC143" s="5" t="n">
        <v>0.589</v>
      </c>
      <c r="BD143" s="5" t="n">
        <v>0.123</v>
      </c>
      <c r="BE143" s="5" t="n">
        <v>-0.026</v>
      </c>
      <c r="BF143" s="5" t="n">
        <v>0.619</v>
      </c>
      <c r="BG143" s="5" t="n">
        <v>0.1</v>
      </c>
      <c r="BH143" s="5" t="n">
        <v>1</v>
      </c>
      <c r="BI143" s="5" t="n">
        <v>0.6889999999999999</v>
      </c>
      <c r="BJ143" s="5" t="n">
        <v>0.123</v>
      </c>
      <c r="BK143" s="5" t="n">
        <v>0.005</v>
      </c>
      <c r="BL143" s="5" t="n">
        <v>0.758</v>
      </c>
      <c r="BM143" s="5" t="n">
        <v>0.1</v>
      </c>
      <c r="BN143" s="5" t="n">
        <v>1</v>
      </c>
      <c r="BO143" s="5" t="n">
        <v>0</v>
      </c>
      <c r="BP143" s="5" t="n">
        <v>0</v>
      </c>
      <c r="BQ143" s="5" t="n">
        <v>0.158</v>
      </c>
      <c r="BR143" s="5" t="n">
        <v>0</v>
      </c>
      <c r="BS143" s="5" t="n">
        <v>0.5</v>
      </c>
      <c r="BT143" s="5" t="n">
        <v>0</v>
      </c>
      <c r="BU143" s="5" t="n">
        <v>0</v>
      </c>
      <c r="BV143" s="5" t="n">
        <v>0.117</v>
      </c>
      <c r="BW143" s="5" t="n">
        <v>0.1</v>
      </c>
      <c r="BX143" s="5" t="n">
        <v>0.667</v>
      </c>
      <c r="BY143" s="5" t="n">
        <v>12.729</v>
      </c>
      <c r="BZ143" s="5" t="n">
        <v>0</v>
      </c>
      <c r="CA143" s="5" t="n">
        <v>12.729</v>
      </c>
      <c r="CB143" s="5" t="n">
        <v>0</v>
      </c>
      <c r="CC143" s="5" t="n">
        <v>102.477</v>
      </c>
      <c r="CD143" s="5" t="n">
        <v>7.95</v>
      </c>
      <c r="CE143" s="5" t="n">
        <v>0.758</v>
      </c>
      <c r="CF143" s="5" t="n">
        <v>112.724</v>
      </c>
      <c r="CG143" s="5" t="n">
        <v>0.1</v>
      </c>
      <c r="CH143" s="5" t="n">
        <v>1</v>
      </c>
      <c r="CI143" s="5" t="n">
        <v>0</v>
      </c>
      <c r="CJ143" s="5" t="n">
        <v>0</v>
      </c>
      <c r="CK143" s="5" t="n">
        <v>0</v>
      </c>
      <c r="CL143" s="5" t="n">
        <v>0</v>
      </c>
      <c r="CM143" s="5" t="n">
        <v>0</v>
      </c>
      <c r="CN143" s="5" t="n">
        <v>0</v>
      </c>
      <c r="CO143" s="5" t="n">
        <v>0</v>
      </c>
      <c r="CP143" s="5" t="n">
        <v>0.005</v>
      </c>
      <c r="CQ143" s="5" t="n">
        <v>1.294</v>
      </c>
      <c r="CR143" s="5" t="n">
        <v>0</v>
      </c>
      <c r="CS143" s="5" t="n">
        <v>5.158</v>
      </c>
      <c r="CT143" s="5" t="n">
        <v>7.554</v>
      </c>
      <c r="CU143" s="5" t="n">
        <v>16.097</v>
      </c>
    </row>
    <row r="144">
      <c r="A144" s="5" t="inlineStr">
        <is>
          <t>KHM2023</t>
        </is>
      </c>
      <c r="B144" s="5" t="inlineStr">
        <is>
          <t>KHM</t>
        </is>
      </c>
      <c r="C144" s="5" t="inlineStr">
        <is>
          <t>KHM</t>
        </is>
      </c>
      <c r="D144" s="5" t="inlineStr">
        <is>
          <t>Cambodia</t>
        </is>
      </c>
      <c r="E144" s="5" t="n">
        <v>2023</v>
      </c>
      <c r="F144" s="5" t="n">
        <v>0.1</v>
      </c>
      <c r="G144" s="5" t="n">
        <v>5.761</v>
      </c>
      <c r="H144" s="5" t="n">
        <v>1.284</v>
      </c>
      <c r="I144" s="5" t="n">
        <v>0</v>
      </c>
      <c r="J144" s="5" t="n">
        <v>5.761</v>
      </c>
      <c r="K144" s="5" t="n">
        <v>0</v>
      </c>
      <c r="L144" s="5" t="n">
        <v>1</v>
      </c>
      <c r="M144" s="5" t="n">
        <v>7.876</v>
      </c>
      <c r="N144" s="5" t="n">
        <v>3.853</v>
      </c>
      <c r="O144" s="5" t="n">
        <v>0</v>
      </c>
      <c r="P144" s="5" t="n">
        <v>7.876</v>
      </c>
      <c r="Q144" s="5" t="n">
        <v>0</v>
      </c>
      <c r="R144" s="5" t="n">
        <v>1</v>
      </c>
      <c r="S144" s="5" t="n">
        <v>12.182</v>
      </c>
      <c r="T144" s="5" t="n">
        <v>7.705</v>
      </c>
      <c r="U144" s="5" t="n">
        <v>0.135</v>
      </c>
      <c r="V144" s="5" t="n">
        <v>13.401</v>
      </c>
      <c r="W144" s="5" t="n">
        <v>0.1</v>
      </c>
      <c r="X144" s="5" t="n">
        <v>1</v>
      </c>
      <c r="Y144" s="5" t="n">
        <v>13.814</v>
      </c>
      <c r="Z144" s="5" t="n">
        <v>1.705</v>
      </c>
      <c r="AA144" s="5" t="n">
        <v>0</v>
      </c>
      <c r="AB144" s="5" t="n">
        <v>13.814</v>
      </c>
      <c r="AC144" s="5" t="n">
        <v>0</v>
      </c>
      <c r="AD144" s="5" t="n">
        <v>1</v>
      </c>
      <c r="AE144" s="5" t="n">
        <v>15.1</v>
      </c>
      <c r="AF144" s="5" t="n">
        <v>3.292</v>
      </c>
      <c r="AG144" s="5" t="n">
        <v>0</v>
      </c>
      <c r="AH144" s="5" t="n">
        <v>15.1</v>
      </c>
      <c r="AI144" s="5" t="n">
        <v>0</v>
      </c>
      <c r="AJ144" s="5" t="n">
        <v>1</v>
      </c>
      <c r="AK144" s="5" t="n">
        <v>22.814</v>
      </c>
      <c r="AL144" s="5" t="n">
        <v>11.838</v>
      </c>
      <c r="AM144" s="5" t="n">
        <v>0.253</v>
      </c>
      <c r="AN144" s="5" t="n">
        <v>25.095</v>
      </c>
      <c r="AO144" s="5" t="n">
        <v>0.1</v>
      </c>
      <c r="AP144" s="5" t="n">
        <v>1</v>
      </c>
      <c r="AQ144" s="5" t="n">
        <v>0.749</v>
      </c>
      <c r="AR144" s="5" t="n">
        <v>0.129</v>
      </c>
      <c r="AS144" s="5" t="n">
        <v>0.203</v>
      </c>
      <c r="AT144" s="5" t="n">
        <v>1.046</v>
      </c>
      <c r="AU144" s="5" t="n">
        <v>0.1</v>
      </c>
      <c r="AV144" s="5" t="n">
        <v>1</v>
      </c>
      <c r="AW144" s="5" t="n">
        <v>0.783</v>
      </c>
      <c r="AX144" s="5" t="n">
        <v>0.129</v>
      </c>
      <c r="AY144" s="5" t="n">
        <v>0.168</v>
      </c>
      <c r="AZ144" s="5" t="n">
        <v>1.046</v>
      </c>
      <c r="BA144" s="5" t="n">
        <v>0.1</v>
      </c>
      <c r="BB144" s="5" t="n">
        <v>1</v>
      </c>
      <c r="BC144" s="5" t="n">
        <v>0.527</v>
      </c>
      <c r="BD144" s="5" t="n">
        <v>0.129</v>
      </c>
      <c r="BE144" s="5" t="n">
        <v>-0.013</v>
      </c>
      <c r="BF144" s="5" t="n">
        <v>0.5590000000000001</v>
      </c>
      <c r="BG144" s="5" t="n">
        <v>0.1</v>
      </c>
      <c r="BH144" s="5" t="n">
        <v>1</v>
      </c>
      <c r="BI144" s="5" t="n">
        <v>0.64</v>
      </c>
      <c r="BJ144" s="5" t="n">
        <v>0.129</v>
      </c>
      <c r="BK144" s="5" t="n">
        <v>0.007</v>
      </c>
      <c r="BL144" s="5" t="n">
        <v>0.704</v>
      </c>
      <c r="BM144" s="5" t="n">
        <v>0.1</v>
      </c>
      <c r="BN144" s="5" t="n">
        <v>1</v>
      </c>
      <c r="BO144" s="5" t="n">
        <v>0</v>
      </c>
      <c r="BP144" s="5" t="n">
        <v>0</v>
      </c>
      <c r="BQ144" s="5" t="n">
        <v>0.158</v>
      </c>
      <c r="BR144" s="5" t="n">
        <v>0</v>
      </c>
      <c r="BS144" s="5" t="n">
        <v>0.5</v>
      </c>
      <c r="BT144" s="5" t="n">
        <v>0</v>
      </c>
      <c r="BU144" s="5" t="n">
        <v>0</v>
      </c>
      <c r="BV144" s="5" t="n">
        <v>0.117</v>
      </c>
      <c r="BW144" s="5" t="n">
        <v>0.1</v>
      </c>
      <c r="BX144" s="5" t="n">
        <v>0.667</v>
      </c>
      <c r="BY144" s="5" t="n">
        <v>13.254</v>
      </c>
      <c r="BZ144" s="5" t="n">
        <v>0</v>
      </c>
      <c r="CA144" s="5" t="n">
        <v>13.254</v>
      </c>
      <c r="CB144" s="5" t="n">
        <v>0</v>
      </c>
      <c r="CC144" s="5" t="n">
        <v>87.07899999999999</v>
      </c>
      <c r="CD144" s="5" t="n">
        <v>7.95</v>
      </c>
      <c r="CE144" s="5" t="n">
        <v>0.964</v>
      </c>
      <c r="CF144" s="5" t="n">
        <v>95.78700000000001</v>
      </c>
      <c r="CG144" s="5" t="n">
        <v>0.1</v>
      </c>
      <c r="CH144" s="5" t="n">
        <v>1</v>
      </c>
      <c r="CI144" s="5" t="n">
        <v>0</v>
      </c>
      <c r="CJ144" s="5" t="n">
        <v>0</v>
      </c>
      <c r="CK144" s="5" t="n">
        <v>0</v>
      </c>
      <c r="CL144" s="5" t="n">
        <v>0</v>
      </c>
      <c r="CM144" s="5" t="n">
        <v>0</v>
      </c>
      <c r="CN144" s="5" t="n">
        <v>0</v>
      </c>
      <c r="CO144" s="5" t="n">
        <v>0</v>
      </c>
      <c r="CP144" s="5" t="n">
        <v>0.002</v>
      </c>
      <c r="CQ144" s="5" t="n">
        <v>1.348</v>
      </c>
      <c r="CR144" s="5" t="n">
        <v>0</v>
      </c>
      <c r="CS144" s="5" t="n">
        <v>5.37</v>
      </c>
      <c r="CT144" s="5" t="n">
        <v>4.484</v>
      </c>
      <c r="CU144" s="5" t="n">
        <v>12.529</v>
      </c>
    </row>
    <row r="145">
      <c r="A145" s="5" t="inlineStr">
        <is>
          <t>KHM2024</t>
        </is>
      </c>
      <c r="B145" s="5" t="inlineStr">
        <is>
          <t>KHM</t>
        </is>
      </c>
      <c r="C145" s="5" t="inlineStr">
        <is>
          <t>KHM</t>
        </is>
      </c>
      <c r="D145" s="5" t="inlineStr">
        <is>
          <t>Cambodia</t>
        </is>
      </c>
      <c r="E145" s="5" t="n">
        <v>2024</v>
      </c>
      <c r="F145" s="5" t="n">
        <v>0.1</v>
      </c>
      <c r="G145" s="5" t="n">
        <v>4.826</v>
      </c>
      <c r="H145" s="5" t="n">
        <v>1.322</v>
      </c>
      <c r="I145" s="5" t="n">
        <v>0</v>
      </c>
      <c r="J145" s="5" t="n">
        <v>4.826</v>
      </c>
      <c r="K145" s="5" t="n">
        <v>0</v>
      </c>
      <c r="L145" s="5" t="n">
        <v>1</v>
      </c>
      <c r="M145" s="5" t="n">
        <v>7.115</v>
      </c>
      <c r="N145" s="5" t="n">
        <v>3.966</v>
      </c>
      <c r="O145" s="5" t="n">
        <v>0</v>
      </c>
      <c r="P145" s="5" t="n">
        <v>7.115</v>
      </c>
      <c r="Q145" s="5" t="n">
        <v>0</v>
      </c>
      <c r="R145" s="5" t="n">
        <v>1</v>
      </c>
      <c r="S145" s="5" t="n">
        <v>11.437</v>
      </c>
      <c r="T145" s="5" t="n">
        <v>7.933</v>
      </c>
      <c r="U145" s="5" t="n">
        <v>0.156</v>
      </c>
      <c r="V145" s="5" t="n">
        <v>12.581</v>
      </c>
      <c r="W145" s="5" t="n">
        <v>0.1</v>
      </c>
      <c r="X145" s="5" t="n">
        <v>1</v>
      </c>
      <c r="Y145" s="5" t="n">
        <v>12.219</v>
      </c>
      <c r="Z145" s="5" t="n">
        <v>1.508</v>
      </c>
      <c r="AA145" s="5" t="n">
        <v>0</v>
      </c>
      <c r="AB145" s="5" t="n">
        <v>12.219</v>
      </c>
      <c r="AC145" s="5" t="n">
        <v>0</v>
      </c>
      <c r="AD145" s="5" t="n">
        <v>1</v>
      </c>
      <c r="AE145" s="5" t="n">
        <v>13.543</v>
      </c>
      <c r="AF145" s="5" t="n">
        <v>2.952</v>
      </c>
      <c r="AG145" s="5" t="n">
        <v>0</v>
      </c>
      <c r="AH145" s="5" t="n">
        <v>13.543</v>
      </c>
      <c r="AI145" s="5" t="n">
        <v>0</v>
      </c>
      <c r="AJ145" s="5" t="n">
        <v>1</v>
      </c>
      <c r="AK145" s="5" t="n">
        <v>21.484</v>
      </c>
      <c r="AL145" s="5" t="n">
        <v>11.148</v>
      </c>
      <c r="AM145" s="5" t="n">
        <v>0.293</v>
      </c>
      <c r="AN145" s="5" t="n">
        <v>23.633</v>
      </c>
      <c r="AO145" s="5" t="n">
        <v>0.1</v>
      </c>
      <c r="AP145" s="5" t="n">
        <v>1</v>
      </c>
      <c r="AQ145" s="5" t="n">
        <v>0.72</v>
      </c>
      <c r="AR145" s="5" t="n">
        <v>0.132</v>
      </c>
      <c r="AS145" s="5" t="n">
        <v>0.202</v>
      </c>
      <c r="AT145" s="5" t="n">
        <v>1.014</v>
      </c>
      <c r="AU145" s="5" t="n">
        <v>0.1</v>
      </c>
      <c r="AV145" s="5" t="n">
        <v>1</v>
      </c>
      <c r="AW145" s="5" t="n">
        <v>0.734</v>
      </c>
      <c r="AX145" s="5" t="n">
        <v>0.132</v>
      </c>
      <c r="AY145" s="5" t="n">
        <v>0.159</v>
      </c>
      <c r="AZ145" s="5" t="n">
        <v>0.982</v>
      </c>
      <c r="BA145" s="5" t="n">
        <v>0.1</v>
      </c>
      <c r="BB145" s="5" t="n">
        <v>1</v>
      </c>
      <c r="BC145" s="5" t="n">
        <v>0.51</v>
      </c>
      <c r="BD145" s="5" t="n">
        <v>0.132</v>
      </c>
      <c r="BE145" s="5" t="n">
        <v>-0.01</v>
      </c>
      <c r="BF145" s="5" t="n">
        <v>0.543</v>
      </c>
      <c r="BG145" s="5" t="n">
        <v>0.1</v>
      </c>
      <c r="BH145" s="5" t="n">
        <v>1</v>
      </c>
      <c r="BI145" s="5" t="n">
        <v>0.652</v>
      </c>
      <c r="BJ145" s="5" t="n">
        <v>0.132</v>
      </c>
      <c r="BK145" s="5" t="n">
        <v>0.008999999999999999</v>
      </c>
      <c r="BL145" s="5" t="n">
        <v>0.717</v>
      </c>
      <c r="BM145" s="5" t="n">
        <v>0.1</v>
      </c>
      <c r="BN145" s="5" t="n">
        <v>1</v>
      </c>
      <c r="BO145" s="5" t="n">
        <v>0</v>
      </c>
      <c r="BP145" s="5" t="n">
        <v>0</v>
      </c>
      <c r="BQ145" s="5" t="n">
        <v>0.155</v>
      </c>
      <c r="BR145" s="5" t="n">
        <v>0</v>
      </c>
      <c r="BS145" s="5" t="n">
        <v>0.5</v>
      </c>
      <c r="BT145" s="5" t="n">
        <v>0</v>
      </c>
      <c r="BU145" s="5" t="n">
        <v>0</v>
      </c>
      <c r="BV145" s="5" t="n">
        <v>0.118</v>
      </c>
      <c r="BW145" s="5" t="n">
        <v>0.1</v>
      </c>
      <c r="BX145" s="5" t="n">
        <v>0.667</v>
      </c>
      <c r="BY145" s="5" t="n">
        <v>13.646</v>
      </c>
      <c r="BZ145" s="5" t="n">
        <v>0</v>
      </c>
      <c r="CA145" s="5" t="n">
        <v>13.646</v>
      </c>
      <c r="CB145" s="5" t="n">
        <v>0</v>
      </c>
      <c r="CC145" s="5" t="n">
        <v>86.38500000000001</v>
      </c>
      <c r="CD145" s="5" t="n">
        <v>7.95</v>
      </c>
      <c r="CE145" s="5" t="n">
        <v>1.177</v>
      </c>
      <c r="CF145" s="5" t="n">
        <v>95.024</v>
      </c>
      <c r="CG145" s="5" t="n">
        <v>0.1</v>
      </c>
      <c r="CH145" s="5" t="n">
        <v>1</v>
      </c>
      <c r="CI145" s="5" t="n">
        <v>0</v>
      </c>
      <c r="CJ145" s="5" t="n">
        <v>0</v>
      </c>
      <c r="CK145" s="5" t="n">
        <v>0</v>
      </c>
      <c r="CL145" s="5" t="n">
        <v>0</v>
      </c>
      <c r="CM145" s="5" t="n">
        <v>0</v>
      </c>
      <c r="CN145" s="5" t="n">
        <v>0</v>
      </c>
      <c r="CO145" s="5" t="n">
        <v>0</v>
      </c>
      <c r="CP145" s="5" t="n">
        <v>0.002</v>
      </c>
      <c r="CQ145" s="5" t="n">
        <v>1.387</v>
      </c>
      <c r="CR145" s="5" t="n">
        <v>0</v>
      </c>
      <c r="CS145" s="5" t="n">
        <v>5.529</v>
      </c>
      <c r="CT145" s="5" t="n">
        <v>3.509</v>
      </c>
      <c r="CU145" s="5" t="n">
        <v>10.896</v>
      </c>
    </row>
    <row r="146">
      <c r="A146" s="5" t="inlineStr">
        <is>
          <t>CMR2021</t>
        </is>
      </c>
      <c r="B146" s="5" t="inlineStr">
        <is>
          <t>CMR</t>
        </is>
      </c>
      <c r="C146" s="5" t="inlineStr">
        <is>
          <t>CMR</t>
        </is>
      </c>
      <c r="D146" s="5" t="inlineStr">
        <is>
          <t>Cameroon</t>
        </is>
      </c>
      <c r="E146" s="5" t="n">
        <v>2021</v>
      </c>
      <c r="F146" s="5" t="n">
        <v>0.192</v>
      </c>
      <c r="G146" s="5" t="n">
        <v>5.897</v>
      </c>
      <c r="H146" s="5" t="n">
        <v>1.143</v>
      </c>
      <c r="I146" s="5" t="n">
        <v>0</v>
      </c>
      <c r="J146" s="5" t="n">
        <v>5.897</v>
      </c>
      <c r="K146" s="5" t="n">
        <v>0</v>
      </c>
      <c r="L146" s="5" t="n">
        <v>1</v>
      </c>
      <c r="M146" s="5" t="n">
        <v>7.964</v>
      </c>
      <c r="N146" s="5" t="n">
        <v>3.43</v>
      </c>
      <c r="O146" s="5" t="n">
        <v>0</v>
      </c>
      <c r="P146" s="5" t="n">
        <v>7.964</v>
      </c>
      <c r="Q146" s="5" t="n">
        <v>0</v>
      </c>
      <c r="R146" s="5" t="n">
        <v>1</v>
      </c>
      <c r="S146" s="5" t="n">
        <v>11.613</v>
      </c>
      <c r="T146" s="5" t="n">
        <v>6.86</v>
      </c>
      <c r="U146" s="5" t="n">
        <v>0</v>
      </c>
      <c r="V146" s="5" t="n">
        <v>13.849</v>
      </c>
      <c r="W146" s="5" t="n">
        <v>0.192</v>
      </c>
      <c r="X146" s="5" t="n">
        <v>1</v>
      </c>
      <c r="Y146" s="5" t="n">
        <v>10.838</v>
      </c>
      <c r="Z146" s="5" t="n">
        <v>1.189</v>
      </c>
      <c r="AA146" s="5" t="n">
        <v>0</v>
      </c>
      <c r="AB146" s="5" t="n">
        <v>10.838</v>
      </c>
      <c r="AC146" s="5" t="n">
        <v>0</v>
      </c>
      <c r="AD146" s="5" t="n">
        <v>1</v>
      </c>
      <c r="AE146" s="5" t="n">
        <v>11.41</v>
      </c>
      <c r="AF146" s="5" t="n">
        <v>2.219</v>
      </c>
      <c r="AG146" s="5" t="n">
        <v>0</v>
      </c>
      <c r="AH146" s="5" t="n">
        <v>11.41</v>
      </c>
      <c r="AI146" s="5" t="n">
        <v>0</v>
      </c>
      <c r="AJ146" s="5" t="n">
        <v>1</v>
      </c>
      <c r="AK146" s="5" t="n">
        <v>14.84</v>
      </c>
      <c r="AL146" s="5" t="n">
        <v>7</v>
      </c>
      <c r="AM146" s="5" t="n">
        <v>0</v>
      </c>
      <c r="AN146" s="5" t="n">
        <v>17.696</v>
      </c>
      <c r="AO146" s="5" t="n">
        <v>0.192</v>
      </c>
      <c r="AP146" s="5" t="n">
        <v>1</v>
      </c>
      <c r="AQ146" s="5" t="n">
        <v>0.619</v>
      </c>
      <c r="AR146" s="5" t="n">
        <v>0.114</v>
      </c>
      <c r="AS146" s="5" t="n">
        <v>0.334</v>
      </c>
      <c r="AT146" s="5" t="n">
        <v>1.136</v>
      </c>
      <c r="AU146" s="5" t="n">
        <v>0.192</v>
      </c>
      <c r="AV146" s="5" t="n">
        <v>1</v>
      </c>
      <c r="AW146" s="5" t="n">
        <v>0.599</v>
      </c>
      <c r="AX146" s="5" t="n">
        <v>0.114</v>
      </c>
      <c r="AY146" s="5" t="n">
        <v>0.27</v>
      </c>
      <c r="AZ146" s="5" t="n">
        <v>1.037</v>
      </c>
      <c r="BA146" s="5" t="n">
        <v>0.192</v>
      </c>
      <c r="BB146" s="5" t="n">
        <v>1</v>
      </c>
      <c r="BC146" s="5" t="n">
        <v>0.439</v>
      </c>
      <c r="BD146" s="5" t="n">
        <v>0.114</v>
      </c>
      <c r="BE146" s="5" t="n">
        <v>-0.038</v>
      </c>
      <c r="BF146" s="5" t="n">
        <v>0.478</v>
      </c>
      <c r="BG146" s="5" t="n">
        <v>0.192</v>
      </c>
      <c r="BH146" s="5" t="n">
        <v>0</v>
      </c>
      <c r="BI146" s="5" t="n">
        <v>0.505</v>
      </c>
      <c r="BJ146" s="5" t="n">
        <v>0.114</v>
      </c>
      <c r="BK146" s="5" t="n">
        <v>0.025</v>
      </c>
      <c r="BL146" s="5" t="n">
        <v>0.631</v>
      </c>
      <c r="BM146" s="5" t="n">
        <v>0.192</v>
      </c>
      <c r="BN146" s="5" t="n">
        <v>1</v>
      </c>
      <c r="BO146" s="5" t="n">
        <v>0</v>
      </c>
      <c r="BP146" s="5" t="n">
        <v>0</v>
      </c>
      <c r="BQ146" s="5" t="n">
        <v>0.159</v>
      </c>
      <c r="BR146" s="5" t="n">
        <v>0</v>
      </c>
      <c r="BS146" s="5" t="n">
        <v>0.667</v>
      </c>
      <c r="BT146" s="5" t="n">
        <v>0</v>
      </c>
      <c r="BU146" s="5" t="n">
        <v>0</v>
      </c>
      <c r="BV146" s="5" t="n">
        <v>0.145</v>
      </c>
      <c r="BW146" s="5" t="n">
        <v>0.192</v>
      </c>
      <c r="BX146" s="5" t="n">
        <v>0.667</v>
      </c>
      <c r="BY146" s="5" t="n">
        <v>11.787</v>
      </c>
      <c r="BZ146" s="5" t="n">
        <v>0</v>
      </c>
      <c r="CA146" s="5" t="n">
        <v>11.787</v>
      </c>
      <c r="CB146" s="5" t="n">
        <v>0</v>
      </c>
      <c r="CC146" s="5" t="n">
        <v>78.125</v>
      </c>
      <c r="CD146" s="5" t="n">
        <v>7.95</v>
      </c>
      <c r="CE146" s="5" t="n">
        <v>20.503</v>
      </c>
      <c r="CF146" s="5" t="n">
        <v>117.613</v>
      </c>
      <c r="CG146" s="5" t="n">
        <v>0.192</v>
      </c>
      <c r="CH146" s="5" t="n">
        <v>1</v>
      </c>
      <c r="CI146" s="5" t="n">
        <v>0</v>
      </c>
      <c r="CJ146" s="5" t="n">
        <v>0</v>
      </c>
      <c r="CK146" s="5" t="n">
        <v>0</v>
      </c>
      <c r="CL146" s="5" t="n">
        <v>0</v>
      </c>
      <c r="CM146" s="5" t="n">
        <v>0</v>
      </c>
      <c r="CN146" s="5" t="n">
        <v>0</v>
      </c>
      <c r="CO146" s="5" t="n">
        <v>0</v>
      </c>
      <c r="CP146" s="5" t="n">
        <v>0</v>
      </c>
      <c r="CQ146" s="5" t="n">
        <v>1.198</v>
      </c>
      <c r="CR146" s="5" t="n">
        <v>1</v>
      </c>
      <c r="CS146" s="5" t="n">
        <v>10.266</v>
      </c>
      <c r="CT146" s="5" t="n">
        <v>4.753</v>
      </c>
      <c r="CU146" s="5" t="n">
        <v>14.129</v>
      </c>
    </row>
    <row r="147">
      <c r="A147" s="5" t="inlineStr">
        <is>
          <t>CMR2022</t>
        </is>
      </c>
      <c r="B147" s="5" t="inlineStr">
        <is>
          <t>CMR</t>
        </is>
      </c>
      <c r="C147" s="5" t="inlineStr">
        <is>
          <t>CMR</t>
        </is>
      </c>
      <c r="D147" s="5" t="inlineStr">
        <is>
          <t>Cameroon</t>
        </is>
      </c>
      <c r="E147" s="5" t="n">
        <v>2022</v>
      </c>
      <c r="F147" s="5" t="n">
        <v>0.192</v>
      </c>
      <c r="G147" s="5" t="n">
        <v>11.72</v>
      </c>
      <c r="H147" s="5" t="n">
        <v>1.235</v>
      </c>
      <c r="I147" s="5" t="n">
        <v>0</v>
      </c>
      <c r="J147" s="5" t="n">
        <v>11.72</v>
      </c>
      <c r="K147" s="5" t="n">
        <v>0</v>
      </c>
      <c r="L147" s="5" t="n">
        <v>1</v>
      </c>
      <c r="M147" s="5" t="n">
        <v>9.782999999999999</v>
      </c>
      <c r="N147" s="5" t="n">
        <v>3.704</v>
      </c>
      <c r="O147" s="5" t="n">
        <v>0</v>
      </c>
      <c r="P147" s="5" t="n">
        <v>9.782999999999999</v>
      </c>
      <c r="Q147" s="5" t="n">
        <v>0</v>
      </c>
      <c r="R147" s="5" t="n">
        <v>1</v>
      </c>
      <c r="S147" s="5" t="n">
        <v>17.893</v>
      </c>
      <c r="T147" s="5" t="n">
        <v>7.408</v>
      </c>
      <c r="U147" s="5" t="n">
        <v>0.255</v>
      </c>
      <c r="V147" s="5" t="n">
        <v>21.338</v>
      </c>
      <c r="W147" s="5" t="n">
        <v>0.192</v>
      </c>
      <c r="X147" s="5" t="n">
        <v>1</v>
      </c>
      <c r="Y147" s="5" t="n">
        <v>11.704</v>
      </c>
      <c r="Z147" s="5" t="n">
        <v>1.284</v>
      </c>
      <c r="AA147" s="5" t="n">
        <v>0</v>
      </c>
      <c r="AB147" s="5" t="n">
        <v>11.704</v>
      </c>
      <c r="AC147" s="5" t="n">
        <v>0</v>
      </c>
      <c r="AD147" s="5" t="n">
        <v>1</v>
      </c>
      <c r="AE147" s="5" t="n">
        <v>12.322</v>
      </c>
      <c r="AF147" s="5" t="n">
        <v>2.396</v>
      </c>
      <c r="AG147" s="5" t="n">
        <v>0</v>
      </c>
      <c r="AH147" s="5" t="n">
        <v>12.322</v>
      </c>
      <c r="AI147" s="5" t="n">
        <v>0</v>
      </c>
      <c r="AJ147" s="5" t="n">
        <v>1</v>
      </c>
      <c r="AK147" s="5" t="n">
        <v>16.026</v>
      </c>
      <c r="AL147" s="5" t="n">
        <v>7.56</v>
      </c>
      <c r="AM147" s="5" t="n">
        <v>0.228</v>
      </c>
      <c r="AN147" s="5" t="n">
        <v>19.111</v>
      </c>
      <c r="AO147" s="5" t="n">
        <v>0.192</v>
      </c>
      <c r="AP147" s="5" t="n">
        <v>1</v>
      </c>
      <c r="AQ147" s="5" t="n">
        <v>0.861</v>
      </c>
      <c r="AR147" s="5" t="n">
        <v>0.123</v>
      </c>
      <c r="AS147" s="5" t="n">
        <v>-0.003</v>
      </c>
      <c r="AT147" s="5" t="n">
        <v>1.024</v>
      </c>
      <c r="AU147" s="5" t="n">
        <v>0.192</v>
      </c>
      <c r="AV147" s="5" t="n">
        <v>1</v>
      </c>
      <c r="AW147" s="5" t="n">
        <v>0.986</v>
      </c>
      <c r="AX147" s="5" t="n">
        <v>0.123</v>
      </c>
      <c r="AY147" s="5" t="n">
        <v>-0.199</v>
      </c>
      <c r="AZ147" s="5" t="n">
        <v>0.9389999999999999</v>
      </c>
      <c r="BA147" s="5" t="n">
        <v>0.192</v>
      </c>
      <c r="BB147" s="5" t="n">
        <v>1</v>
      </c>
      <c r="BC147" s="5" t="n">
        <v>0.598</v>
      </c>
      <c r="BD147" s="5" t="n">
        <v>0.123</v>
      </c>
      <c r="BE147" s="5" t="n">
        <v>-0.241</v>
      </c>
      <c r="BF147" s="5" t="n">
        <v>0.425</v>
      </c>
      <c r="BG147" s="5" t="n">
        <v>0.192</v>
      </c>
      <c r="BH147" s="5" t="n">
        <v>0</v>
      </c>
      <c r="BI147" s="5" t="n">
        <v>0.612</v>
      </c>
      <c r="BJ147" s="5" t="n">
        <v>0.123</v>
      </c>
      <c r="BK147" s="5" t="n">
        <v>-0.141</v>
      </c>
      <c r="BL147" s="5" t="n">
        <v>0.5620000000000001</v>
      </c>
      <c r="BM147" s="5" t="n">
        <v>0.192</v>
      </c>
      <c r="BN147" s="5" t="n">
        <v>1</v>
      </c>
      <c r="BO147" s="5" t="n">
        <v>0</v>
      </c>
      <c r="BP147" s="5" t="n">
        <v>0</v>
      </c>
      <c r="BQ147" s="5" t="n">
        <v>0.141</v>
      </c>
      <c r="BR147" s="5" t="n">
        <v>0</v>
      </c>
      <c r="BS147" s="5" t="n">
        <v>0.667</v>
      </c>
      <c r="BT147" s="5" t="n">
        <v>0</v>
      </c>
      <c r="BU147" s="5" t="n">
        <v>0</v>
      </c>
      <c r="BV147" s="5" t="n">
        <v>0.129</v>
      </c>
      <c r="BW147" s="5" t="n">
        <v>0.192</v>
      </c>
      <c r="BX147" s="5" t="n">
        <v>0.667</v>
      </c>
      <c r="BY147" s="5" t="n">
        <v>12.729</v>
      </c>
      <c r="BZ147" s="5" t="n">
        <v>0</v>
      </c>
      <c r="CA147" s="5" t="n">
        <v>12.729</v>
      </c>
      <c r="CB147" s="5" t="n">
        <v>0</v>
      </c>
      <c r="CC147" s="5" t="n">
        <v>97.90000000000001</v>
      </c>
      <c r="CD147" s="5" t="n">
        <v>7.95</v>
      </c>
      <c r="CE147" s="5" t="n">
        <v>-10.219</v>
      </c>
      <c r="CF147" s="5" t="n">
        <v>104.56</v>
      </c>
      <c r="CG147" s="5" t="n">
        <v>0.192</v>
      </c>
      <c r="CH147" s="5" t="n">
        <v>1</v>
      </c>
      <c r="CI147" s="5" t="n">
        <v>0</v>
      </c>
      <c r="CJ147" s="5" t="n">
        <v>0</v>
      </c>
      <c r="CK147" s="5" t="n">
        <v>0</v>
      </c>
      <c r="CL147" s="5" t="n">
        <v>0</v>
      </c>
      <c r="CM147" s="5" t="n">
        <v>0</v>
      </c>
      <c r="CN147" s="5" t="n">
        <v>0</v>
      </c>
      <c r="CO147" s="5" t="n">
        <v>0</v>
      </c>
      <c r="CP147" s="5" t="n">
        <v>0</v>
      </c>
      <c r="CQ147" s="5" t="n">
        <v>1.294</v>
      </c>
      <c r="CR147" s="5" t="n">
        <v>1</v>
      </c>
      <c r="CS147" s="5" t="n">
        <v>11.087</v>
      </c>
      <c r="CT147" s="5" t="n">
        <v>10.485</v>
      </c>
      <c r="CU147" s="5" t="n">
        <v>28.059</v>
      </c>
    </row>
    <row r="148">
      <c r="A148" s="5" t="inlineStr">
        <is>
          <t>CMR2023</t>
        </is>
      </c>
      <c r="B148" s="5" t="inlineStr">
        <is>
          <t>CMR</t>
        </is>
      </c>
      <c r="C148" s="5" t="inlineStr">
        <is>
          <t>CMR</t>
        </is>
      </c>
      <c r="D148" s="5" t="inlineStr">
        <is>
          <t>Cameroon</t>
        </is>
      </c>
      <c r="E148" s="5" t="n">
        <v>2023</v>
      </c>
      <c r="F148" s="5" t="n">
        <v>0.192</v>
      </c>
      <c r="G148" s="5" t="n">
        <v>6.147</v>
      </c>
      <c r="H148" s="5" t="n">
        <v>1.286</v>
      </c>
      <c r="I148" s="5" t="n">
        <v>0</v>
      </c>
      <c r="J148" s="5" t="n">
        <v>6.147</v>
      </c>
      <c r="K148" s="5" t="n">
        <v>0</v>
      </c>
      <c r="L148" s="5" t="n">
        <v>1</v>
      </c>
      <c r="M148" s="5" t="n">
        <v>7.886</v>
      </c>
      <c r="N148" s="5" t="n">
        <v>3.857</v>
      </c>
      <c r="O148" s="5" t="n">
        <v>0</v>
      </c>
      <c r="P148" s="5" t="n">
        <v>7.886</v>
      </c>
      <c r="Q148" s="5" t="n">
        <v>0</v>
      </c>
      <c r="R148" s="5" t="n">
        <v>1</v>
      </c>
      <c r="S148" s="5" t="n">
        <v>12.575</v>
      </c>
      <c r="T148" s="5" t="n">
        <v>7.714</v>
      </c>
      <c r="U148" s="5" t="n">
        <v>0.268</v>
      </c>
      <c r="V148" s="5" t="n">
        <v>14.996</v>
      </c>
      <c r="W148" s="5" t="n">
        <v>0.192</v>
      </c>
      <c r="X148" s="5" t="n">
        <v>1</v>
      </c>
      <c r="Y148" s="5" t="n">
        <v>9.904</v>
      </c>
      <c r="Z148" s="5" t="n">
        <v>1.087</v>
      </c>
      <c r="AA148" s="5" t="n">
        <v>0</v>
      </c>
      <c r="AB148" s="5" t="n">
        <v>9.904</v>
      </c>
      <c r="AC148" s="5" t="n">
        <v>0</v>
      </c>
      <c r="AD148" s="5" t="n">
        <v>1</v>
      </c>
      <c r="AE148" s="5" t="n">
        <v>10.547</v>
      </c>
      <c r="AF148" s="5" t="n">
        <v>2.051</v>
      </c>
      <c r="AG148" s="5" t="n">
        <v>0</v>
      </c>
      <c r="AH148" s="5" t="n">
        <v>10.547</v>
      </c>
      <c r="AI148" s="5" t="n">
        <v>0</v>
      </c>
      <c r="AJ148" s="5" t="n">
        <v>1</v>
      </c>
      <c r="AK148" s="5" t="n">
        <v>14.404</v>
      </c>
      <c r="AL148" s="5" t="n">
        <v>6.795</v>
      </c>
      <c r="AM148" s="5" t="n">
        <v>0.307</v>
      </c>
      <c r="AN148" s="5" t="n">
        <v>17.177</v>
      </c>
      <c r="AO148" s="5" t="n">
        <v>0.192</v>
      </c>
      <c r="AP148" s="5" t="n">
        <v>1</v>
      </c>
      <c r="AQ148" s="5" t="n">
        <v>0.76</v>
      </c>
      <c r="AR148" s="5" t="n">
        <v>0.129</v>
      </c>
      <c r="AS148" s="5" t="n">
        <v>0.238</v>
      </c>
      <c r="AT148" s="5" t="n">
        <v>1.191</v>
      </c>
      <c r="AU148" s="5" t="n">
        <v>0.192</v>
      </c>
      <c r="AV148" s="5" t="n">
        <v>1</v>
      </c>
      <c r="AW148" s="5" t="n">
        <v>0.8110000000000001</v>
      </c>
      <c r="AX148" s="5" t="n">
        <v>0.129</v>
      </c>
      <c r="AY148" s="5" t="n">
        <v>0.169</v>
      </c>
      <c r="AZ148" s="5" t="n">
        <v>1.169</v>
      </c>
      <c r="BA148" s="5" t="n">
        <v>0.192</v>
      </c>
      <c r="BB148" s="5" t="n">
        <v>1</v>
      </c>
      <c r="BC148" s="5" t="n">
        <v>0.535</v>
      </c>
      <c r="BD148" s="5" t="n">
        <v>0.129</v>
      </c>
      <c r="BE148" s="5" t="n">
        <v>-0.168</v>
      </c>
      <c r="BF148" s="5" t="n">
        <v>0.437</v>
      </c>
      <c r="BG148" s="5" t="n">
        <v>0.192</v>
      </c>
      <c r="BH148" s="5" t="n">
        <v>0</v>
      </c>
      <c r="BI148" s="5" t="n">
        <v>0.579</v>
      </c>
      <c r="BJ148" s="5" t="n">
        <v>0.129</v>
      </c>
      <c r="BK148" s="5" t="n">
        <v>-0.095</v>
      </c>
      <c r="BL148" s="5" t="n">
        <v>0.577</v>
      </c>
      <c r="BM148" s="5" t="n">
        <v>0.192</v>
      </c>
      <c r="BN148" s="5" t="n">
        <v>1</v>
      </c>
      <c r="BO148" s="5" t="n">
        <v>0</v>
      </c>
      <c r="BP148" s="5" t="n">
        <v>0</v>
      </c>
      <c r="BQ148" s="5" t="n">
        <v>0.145</v>
      </c>
      <c r="BR148" s="5" t="n">
        <v>0</v>
      </c>
      <c r="BS148" s="5" t="n">
        <v>0.667</v>
      </c>
      <c r="BT148" s="5" t="n">
        <v>0</v>
      </c>
      <c r="BU148" s="5" t="n">
        <v>0</v>
      </c>
      <c r="BV148" s="5" t="n">
        <v>0.133</v>
      </c>
      <c r="BW148" s="5" t="n">
        <v>0.192</v>
      </c>
      <c r="BX148" s="5" t="n">
        <v>0.667</v>
      </c>
      <c r="BY148" s="5" t="n">
        <v>13.254</v>
      </c>
      <c r="BZ148" s="5" t="n">
        <v>0</v>
      </c>
      <c r="CA148" s="5" t="n">
        <v>13.254</v>
      </c>
      <c r="CB148" s="5" t="n">
        <v>0</v>
      </c>
      <c r="CC148" s="5" t="n">
        <v>83.248</v>
      </c>
      <c r="CD148" s="5" t="n">
        <v>7.95</v>
      </c>
      <c r="CE148" s="5" t="n">
        <v>37.143</v>
      </c>
      <c r="CF148" s="5" t="n">
        <v>143.566</v>
      </c>
      <c r="CG148" s="5" t="n">
        <v>0.192</v>
      </c>
      <c r="CH148" s="5" t="n">
        <v>1</v>
      </c>
      <c r="CI148" s="5" t="n">
        <v>0</v>
      </c>
      <c r="CJ148" s="5" t="n">
        <v>0</v>
      </c>
      <c r="CK148" s="5" t="n">
        <v>0</v>
      </c>
      <c r="CL148" s="5" t="n">
        <v>0</v>
      </c>
      <c r="CM148" s="5" t="n">
        <v>0</v>
      </c>
      <c r="CN148" s="5" t="n">
        <v>0</v>
      </c>
      <c r="CO148" s="5" t="n">
        <v>0</v>
      </c>
      <c r="CP148" s="5" t="n">
        <v>0</v>
      </c>
      <c r="CQ148" s="5" t="n">
        <v>1.348</v>
      </c>
      <c r="CR148" s="5" t="n">
        <v>1</v>
      </c>
      <c r="CS148" s="5" t="n">
        <v>9.260999999999999</v>
      </c>
      <c r="CT148" s="5" t="n">
        <v>4.861</v>
      </c>
      <c r="CU148" s="5" t="n">
        <v>9.260999999999999</v>
      </c>
    </row>
    <row r="149">
      <c r="A149" s="5" t="inlineStr">
        <is>
          <t>CMR2024</t>
        </is>
      </c>
      <c r="B149" s="5" t="inlineStr">
        <is>
          <t>CMR</t>
        </is>
      </c>
      <c r="C149" s="5" t="inlineStr">
        <is>
          <t>CMR</t>
        </is>
      </c>
      <c r="D149" s="5" t="inlineStr">
        <is>
          <t>Cameroon</t>
        </is>
      </c>
      <c r="E149" s="5" t="n">
        <v>2024</v>
      </c>
      <c r="F149" s="5" t="n">
        <v>0.192</v>
      </c>
      <c r="G149" s="5" t="n">
        <v>5.575</v>
      </c>
      <c r="H149" s="5" t="n">
        <v>1.324</v>
      </c>
      <c r="I149" s="5" t="n">
        <v>0</v>
      </c>
      <c r="J149" s="5" t="n">
        <v>5.575</v>
      </c>
      <c r="K149" s="5" t="n">
        <v>0</v>
      </c>
      <c r="L149" s="5" t="n">
        <v>1</v>
      </c>
      <c r="M149" s="5" t="n">
        <v>7.124</v>
      </c>
      <c r="N149" s="5" t="n">
        <v>3.971</v>
      </c>
      <c r="O149" s="5" t="n">
        <v>0</v>
      </c>
      <c r="P149" s="5" t="n">
        <v>7.124</v>
      </c>
      <c r="Q149" s="5" t="n">
        <v>0</v>
      </c>
      <c r="R149" s="5" t="n">
        <v>1</v>
      </c>
      <c r="S149" s="5" t="n">
        <v>12.193</v>
      </c>
      <c r="T149" s="5" t="n">
        <v>7.942</v>
      </c>
      <c r="U149" s="5" t="n">
        <v>0.32</v>
      </c>
      <c r="V149" s="5" t="n">
        <v>14.54</v>
      </c>
      <c r="W149" s="5" t="n">
        <v>0.192</v>
      </c>
      <c r="X149" s="5" t="n">
        <v>1</v>
      </c>
      <c r="Y149" s="5" t="n">
        <v>8.26</v>
      </c>
      <c r="Z149" s="5" t="n">
        <v>0.906</v>
      </c>
      <c r="AA149" s="5" t="n">
        <v>0</v>
      </c>
      <c r="AB149" s="5" t="n">
        <v>8.26</v>
      </c>
      <c r="AC149" s="5" t="n">
        <v>0</v>
      </c>
      <c r="AD149" s="5" t="n">
        <v>1</v>
      </c>
      <c r="AE149" s="5" t="n">
        <v>8.922000000000001</v>
      </c>
      <c r="AF149" s="5" t="n">
        <v>1.735</v>
      </c>
      <c r="AG149" s="5" t="n">
        <v>0</v>
      </c>
      <c r="AH149" s="5" t="n">
        <v>8.922000000000001</v>
      </c>
      <c r="AI149" s="5" t="n">
        <v>0</v>
      </c>
      <c r="AJ149" s="5" t="n">
        <v>1</v>
      </c>
      <c r="AK149" s="5" t="n">
        <v>12.892</v>
      </c>
      <c r="AL149" s="5" t="n">
        <v>6.082</v>
      </c>
      <c r="AM149" s="5" t="n">
        <v>0.338</v>
      </c>
      <c r="AN149" s="5" t="n">
        <v>15.374</v>
      </c>
      <c r="AO149" s="5" t="n">
        <v>0.192</v>
      </c>
      <c r="AP149" s="5" t="n">
        <v>1</v>
      </c>
      <c r="AQ149" s="5" t="n">
        <v>0.724</v>
      </c>
      <c r="AR149" s="5" t="n">
        <v>0.132</v>
      </c>
      <c r="AS149" s="5" t="n">
        <v>0.423</v>
      </c>
      <c r="AT149" s="5" t="n">
        <v>1.369</v>
      </c>
      <c r="AU149" s="5" t="n">
        <v>0.192</v>
      </c>
      <c r="AV149" s="5" t="n">
        <v>1</v>
      </c>
      <c r="AW149" s="5" t="n">
        <v>0.75</v>
      </c>
      <c r="AX149" s="5" t="n">
        <v>0.132</v>
      </c>
      <c r="AY149" s="5" t="n">
        <v>0.381</v>
      </c>
      <c r="AZ149" s="5" t="n">
        <v>1.349</v>
      </c>
      <c r="BA149" s="5" t="n">
        <v>0.192</v>
      </c>
      <c r="BB149" s="5" t="n">
        <v>1</v>
      </c>
      <c r="BC149" s="5" t="n">
        <v>0.513</v>
      </c>
      <c r="BD149" s="5" t="n">
        <v>0.132</v>
      </c>
      <c r="BE149" s="5" t="n">
        <v>-0.143</v>
      </c>
      <c r="BF149" s="5" t="n">
        <v>0.442</v>
      </c>
      <c r="BG149" s="5" t="n">
        <v>0.192</v>
      </c>
      <c r="BH149" s="5" t="n">
        <v>0</v>
      </c>
      <c r="BI149" s="5" t="n">
        <v>0.591</v>
      </c>
      <c r="BJ149" s="5" t="n">
        <v>0.132</v>
      </c>
      <c r="BK149" s="5" t="n">
        <v>-0.107</v>
      </c>
      <c r="BL149" s="5" t="n">
        <v>0.577</v>
      </c>
      <c r="BM149" s="5" t="n">
        <v>0.192</v>
      </c>
      <c r="BN149" s="5" t="n">
        <v>1</v>
      </c>
      <c r="BO149" s="5" t="n">
        <v>0</v>
      </c>
      <c r="BP149" s="5" t="n">
        <v>0</v>
      </c>
      <c r="BQ149" s="5" t="n">
        <v>0.154</v>
      </c>
      <c r="BR149" s="5" t="n">
        <v>0</v>
      </c>
      <c r="BS149" s="5" t="n">
        <v>0.667</v>
      </c>
      <c r="BT149" s="5" t="n">
        <v>0</v>
      </c>
      <c r="BU149" s="5" t="n">
        <v>0</v>
      </c>
      <c r="BV149" s="5" t="n">
        <v>0.108</v>
      </c>
      <c r="BW149" s="5" t="n">
        <v>0.192</v>
      </c>
      <c r="BX149" s="5" t="n">
        <v>0.667</v>
      </c>
      <c r="BY149" s="5" t="n">
        <v>13.646</v>
      </c>
      <c r="BZ149" s="5" t="n">
        <v>0</v>
      </c>
      <c r="CA149" s="5" t="n">
        <v>13.646</v>
      </c>
      <c r="CB149" s="5" t="n">
        <v>0</v>
      </c>
      <c r="CC149" s="5" t="n">
        <v>82.58799999999999</v>
      </c>
      <c r="CD149" s="5" t="n">
        <v>7.95</v>
      </c>
      <c r="CE149" s="5" t="n">
        <v>40.596</v>
      </c>
      <c r="CF149" s="5" t="n">
        <v>146.897</v>
      </c>
      <c r="CG149" s="5" t="n">
        <v>0.192</v>
      </c>
      <c r="CH149" s="5" t="n">
        <v>1</v>
      </c>
      <c r="CI149" s="5" t="n">
        <v>0</v>
      </c>
      <c r="CJ149" s="5" t="n">
        <v>0</v>
      </c>
      <c r="CK149" s="5" t="n">
        <v>0</v>
      </c>
      <c r="CL149" s="5" t="n">
        <v>0</v>
      </c>
      <c r="CM149" s="5" t="n">
        <v>0</v>
      </c>
      <c r="CN149" s="5" t="n">
        <v>0</v>
      </c>
      <c r="CO149" s="5" t="n">
        <v>0</v>
      </c>
      <c r="CP149" s="5" t="n">
        <v>0</v>
      </c>
      <c r="CQ149" s="5" t="n">
        <v>1.387</v>
      </c>
      <c r="CR149" s="5" t="n">
        <v>1</v>
      </c>
      <c r="CS149" s="5" t="n">
        <v>7.598</v>
      </c>
      <c r="CT149" s="5" t="n">
        <v>4.251</v>
      </c>
      <c r="CU149" s="5" t="n">
        <v>7.598</v>
      </c>
    </row>
    <row r="150">
      <c r="A150" s="5" t="inlineStr">
        <is>
          <t>CAN2021</t>
        </is>
      </c>
      <c r="B150" s="5" t="inlineStr">
        <is>
          <t>CAN</t>
        </is>
      </c>
      <c r="C150" s="5" t="inlineStr">
        <is>
          <t>CAN</t>
        </is>
      </c>
      <c r="D150" s="5" t="inlineStr">
        <is>
          <t>Canada</t>
        </is>
      </c>
      <c r="E150" s="5" t="n">
        <v>2021</v>
      </c>
      <c r="F150" s="5" t="n">
        <v>0.05</v>
      </c>
      <c r="G150" s="5" t="n">
        <v>3.254</v>
      </c>
      <c r="H150" s="5" t="n">
        <v>0.8129999999999999</v>
      </c>
      <c r="I150" s="5" t="n">
        <v>0</v>
      </c>
      <c r="J150" s="5" t="n">
        <v>3.254</v>
      </c>
      <c r="K150" s="5" t="n">
        <v>0</v>
      </c>
      <c r="L150" s="5" t="n">
        <v>1</v>
      </c>
      <c r="M150" s="5" t="n">
        <v>5.042</v>
      </c>
      <c r="N150" s="5" t="n">
        <v>2.438</v>
      </c>
      <c r="O150" s="5" t="n">
        <v>0</v>
      </c>
      <c r="P150" s="5" t="n">
        <v>5.042</v>
      </c>
      <c r="Q150" s="5" t="n">
        <v>0</v>
      </c>
      <c r="R150" s="5" t="n">
        <v>1</v>
      </c>
      <c r="S150" s="5" t="n">
        <v>7.316</v>
      </c>
      <c r="T150" s="5" t="n">
        <v>4.875</v>
      </c>
      <c r="U150" s="5" t="n">
        <v>0.313</v>
      </c>
      <c r="V150" s="5" t="n">
        <v>8.010999999999999</v>
      </c>
      <c r="W150" s="5" t="n">
        <v>0.05</v>
      </c>
      <c r="X150" s="5" t="n">
        <v>1</v>
      </c>
      <c r="Y150" s="5" t="n">
        <v>7.144</v>
      </c>
      <c r="Z150" s="5" t="n">
        <v>0.789</v>
      </c>
      <c r="AA150" s="5" t="n">
        <v>-2.105</v>
      </c>
      <c r="AB150" s="5" t="n">
        <v>5.04</v>
      </c>
      <c r="AC150" s="5" t="n">
        <v>0</v>
      </c>
      <c r="AD150" s="5" t="n">
        <v>1</v>
      </c>
      <c r="AE150" s="5" t="n">
        <v>7.101</v>
      </c>
      <c r="AF150" s="5" t="n">
        <v>1.397</v>
      </c>
      <c r="AG150" s="5" t="n">
        <v>-2.061</v>
      </c>
      <c r="AH150" s="5" t="n">
        <v>5.04</v>
      </c>
      <c r="AI150" s="5" t="n">
        <v>0</v>
      </c>
      <c r="AJ150" s="5" t="n">
        <v>1</v>
      </c>
      <c r="AK150" s="5" t="n">
        <v>9.089</v>
      </c>
      <c r="AL150" s="5" t="n">
        <v>4.461</v>
      </c>
      <c r="AM150" s="5" t="n">
        <v>-0.439</v>
      </c>
      <c r="AN150" s="5" t="n">
        <v>9.083</v>
      </c>
      <c r="AO150" s="5" t="n">
        <v>0.05</v>
      </c>
      <c r="AP150" s="5" t="n">
        <v>1</v>
      </c>
      <c r="AQ150" s="5" t="n">
        <v>0.649</v>
      </c>
      <c r="AR150" s="5" t="n">
        <v>0.114</v>
      </c>
      <c r="AS150" s="5" t="n">
        <v>0.497</v>
      </c>
      <c r="AT150" s="5" t="n">
        <v>1.203</v>
      </c>
      <c r="AU150" s="5" t="n">
        <v>0.05</v>
      </c>
      <c r="AV150" s="5" t="n">
        <v>1</v>
      </c>
      <c r="AW150" s="5" t="n">
        <v>0.577</v>
      </c>
      <c r="AX150" s="5" t="n">
        <v>0.114</v>
      </c>
      <c r="AY150" s="5" t="n">
        <v>0.411</v>
      </c>
      <c r="AZ150" s="5" t="n">
        <v>1.037</v>
      </c>
      <c r="BA150" s="5" t="n">
        <v>0.05</v>
      </c>
      <c r="BB150" s="5" t="n">
        <v>1</v>
      </c>
      <c r="BC150" s="5" t="n">
        <v>0.458</v>
      </c>
      <c r="BD150" s="5" t="n">
        <v>0.114</v>
      </c>
      <c r="BE150" s="5" t="n">
        <v>0.253</v>
      </c>
      <c r="BF150" s="5" t="n">
        <v>0.746</v>
      </c>
      <c r="BG150" s="5" t="n">
        <v>0.05</v>
      </c>
      <c r="BH150" s="5" t="n">
        <v>1</v>
      </c>
      <c r="BI150" s="5" t="n">
        <v>0.491</v>
      </c>
      <c r="BJ150" s="5" t="n">
        <v>0.114</v>
      </c>
      <c r="BK150" s="5" t="n">
        <v>0.396</v>
      </c>
      <c r="BL150" s="5" t="n">
        <v>0.931</v>
      </c>
      <c r="BM150" s="5" t="n">
        <v>0.05</v>
      </c>
      <c r="BN150" s="5" t="n">
        <v>1</v>
      </c>
      <c r="BO150" s="5" t="n">
        <v>0</v>
      </c>
      <c r="BP150" s="5" t="n">
        <v>0.011</v>
      </c>
      <c r="BQ150" s="5" t="n">
        <v>0.098</v>
      </c>
      <c r="BR150" s="5" t="n">
        <v>0</v>
      </c>
      <c r="BS150" s="5" t="n">
        <v>1</v>
      </c>
      <c r="BT150" s="5" t="n">
        <v>0</v>
      </c>
      <c r="BU150" s="5" t="n">
        <v>0.007</v>
      </c>
      <c r="BV150" s="5" t="n">
        <v>0.116</v>
      </c>
      <c r="BW150" s="5" t="n">
        <v>0.05</v>
      </c>
      <c r="BX150" s="5" t="n">
        <v>0.833</v>
      </c>
      <c r="BY150" s="5" t="n">
        <v>11.787</v>
      </c>
      <c r="BZ150" s="5" t="n">
        <v>0</v>
      </c>
      <c r="CA150" s="5" t="n">
        <v>11.787</v>
      </c>
      <c r="CB150" s="5" t="n">
        <v>0</v>
      </c>
      <c r="CC150" s="5" t="n">
        <v>78.125</v>
      </c>
      <c r="CD150" s="5" t="n">
        <v>7.95</v>
      </c>
      <c r="CE150" s="5" t="n">
        <v>56.537</v>
      </c>
      <c r="CF150" s="5" t="n">
        <v>152.168</v>
      </c>
      <c r="CG150" s="5" t="n">
        <v>0.13</v>
      </c>
      <c r="CH150" s="5" t="n">
        <v>1</v>
      </c>
      <c r="CI150" s="5" t="n">
        <v>0</v>
      </c>
      <c r="CJ150" s="5" t="n">
        <v>0</v>
      </c>
      <c r="CK150" s="5" t="n">
        <v>0</v>
      </c>
      <c r="CL150" s="5" t="n">
        <v>0.013</v>
      </c>
      <c r="CM150" s="5" t="n">
        <v>0</v>
      </c>
      <c r="CN150" s="5" t="n">
        <v>1.014</v>
      </c>
      <c r="CO150" s="5" t="n">
        <v>0.36</v>
      </c>
      <c r="CP150" s="5" t="n">
        <v>0.579</v>
      </c>
      <c r="CQ150" s="5" t="n">
        <v>1.198</v>
      </c>
      <c r="CR150" s="5" t="n">
        <v>0</v>
      </c>
      <c r="CS150" s="5" t="n">
        <v>2.471</v>
      </c>
      <c r="CT150" s="5" t="n">
        <v>4.147</v>
      </c>
      <c r="CU150" s="5" t="n">
        <v>2.471</v>
      </c>
    </row>
    <row r="151">
      <c r="A151" s="5" t="inlineStr">
        <is>
          <t>CAN2022</t>
        </is>
      </c>
      <c r="B151" s="5" t="inlineStr">
        <is>
          <t>CAN</t>
        </is>
      </c>
      <c r="C151" s="5" t="inlineStr">
        <is>
          <t>CAN</t>
        </is>
      </c>
      <c r="D151" s="5" t="inlineStr">
        <is>
          <t>Canada</t>
        </is>
      </c>
      <c r="E151" s="5" t="n">
        <v>2022</v>
      </c>
      <c r="F151" s="5" t="n">
        <v>0.05</v>
      </c>
      <c r="G151" s="5" t="n">
        <v>7.405</v>
      </c>
      <c r="H151" s="5" t="n">
        <v>0.959</v>
      </c>
      <c r="I151" s="5" t="n">
        <v>3.809</v>
      </c>
      <c r="J151" s="5" t="n">
        <v>11.214</v>
      </c>
      <c r="K151" s="5" t="n">
        <v>0</v>
      </c>
      <c r="L151" s="5" t="n">
        <v>1</v>
      </c>
      <c r="M151" s="5" t="n">
        <v>6.822</v>
      </c>
      <c r="N151" s="5" t="n">
        <v>2.878</v>
      </c>
      <c r="O151" s="5" t="n">
        <v>3.878</v>
      </c>
      <c r="P151" s="5" t="n">
        <v>10.7</v>
      </c>
      <c r="Q151" s="5" t="n">
        <v>0</v>
      </c>
      <c r="R151" s="5" t="n">
        <v>1</v>
      </c>
      <c r="S151" s="5" t="n">
        <v>12.202</v>
      </c>
      <c r="T151" s="5" t="n">
        <v>5.756</v>
      </c>
      <c r="U151" s="5" t="n">
        <v>0.5590000000000001</v>
      </c>
      <c r="V151" s="5" t="n">
        <v>13.349</v>
      </c>
      <c r="W151" s="5" t="n">
        <v>0.05</v>
      </c>
      <c r="X151" s="5" t="n">
        <v>1</v>
      </c>
      <c r="Y151" s="5" t="n">
        <v>8.439</v>
      </c>
      <c r="Z151" s="5" t="n">
        <v>0.885</v>
      </c>
      <c r="AA151" s="5" t="n">
        <v>1.367</v>
      </c>
      <c r="AB151" s="5" t="n">
        <v>9.805999999999999</v>
      </c>
      <c r="AC151" s="5" t="n">
        <v>0</v>
      </c>
      <c r="AD151" s="5" t="n">
        <v>1</v>
      </c>
      <c r="AE151" s="5" t="n">
        <v>8.488</v>
      </c>
      <c r="AF151" s="5" t="n">
        <v>1.573</v>
      </c>
      <c r="AG151" s="5" t="n">
        <v>1.319</v>
      </c>
      <c r="AH151" s="5" t="n">
        <v>9.805999999999999</v>
      </c>
      <c r="AI151" s="5" t="n">
        <v>0</v>
      </c>
      <c r="AJ151" s="5" t="n">
        <v>1</v>
      </c>
      <c r="AK151" s="5" t="n">
        <v>11.023</v>
      </c>
      <c r="AL151" s="5" t="n">
        <v>5.264</v>
      </c>
      <c r="AM151" s="5" t="n">
        <v>0.257</v>
      </c>
      <c r="AN151" s="5" t="n">
        <v>11.845</v>
      </c>
      <c r="AO151" s="5" t="n">
        <v>0.05</v>
      </c>
      <c r="AP151" s="5" t="n">
        <v>1</v>
      </c>
      <c r="AQ151" s="5" t="n">
        <v>0.896</v>
      </c>
      <c r="AR151" s="5" t="n">
        <v>0.123</v>
      </c>
      <c r="AS151" s="5" t="n">
        <v>0.491</v>
      </c>
      <c r="AT151" s="5" t="n">
        <v>1.456</v>
      </c>
      <c r="AU151" s="5" t="n">
        <v>0.05</v>
      </c>
      <c r="AV151" s="5" t="n">
        <v>1</v>
      </c>
      <c r="AW151" s="5" t="n">
        <v>0.89</v>
      </c>
      <c r="AX151" s="5" t="n">
        <v>0.123</v>
      </c>
      <c r="AY151" s="5" t="n">
        <v>0.5580000000000001</v>
      </c>
      <c r="AZ151" s="5" t="n">
        <v>1.52</v>
      </c>
      <c r="BA151" s="5" t="n">
        <v>0.05</v>
      </c>
      <c r="BB151" s="5" t="n">
        <v>1</v>
      </c>
      <c r="BC151" s="5" t="n">
        <v>0.62</v>
      </c>
      <c r="BD151" s="5" t="n">
        <v>0.123</v>
      </c>
      <c r="BE151" s="5" t="n">
        <v>0.284</v>
      </c>
      <c r="BF151" s="5" t="n">
        <v>0.95</v>
      </c>
      <c r="BG151" s="5" t="n">
        <v>0.05</v>
      </c>
      <c r="BH151" s="5" t="n">
        <v>1</v>
      </c>
      <c r="BI151" s="5" t="n">
        <v>0.608</v>
      </c>
      <c r="BJ151" s="5" t="n">
        <v>0.123</v>
      </c>
      <c r="BK151" s="5" t="n">
        <v>0.743</v>
      </c>
      <c r="BL151" s="5" t="n">
        <v>1.418</v>
      </c>
      <c r="BM151" s="5" t="n">
        <v>0.05</v>
      </c>
      <c r="BN151" s="5" t="n">
        <v>1</v>
      </c>
      <c r="BO151" s="5" t="n">
        <v>0</v>
      </c>
      <c r="BP151" s="5" t="n">
        <v>0.011</v>
      </c>
      <c r="BQ151" s="5" t="n">
        <v>0.099</v>
      </c>
      <c r="BR151" s="5" t="n">
        <v>0</v>
      </c>
      <c r="BS151" s="5" t="n">
        <v>1</v>
      </c>
      <c r="BT151" s="5" t="n">
        <v>0</v>
      </c>
      <c r="BU151" s="5" t="n">
        <v>0.007</v>
      </c>
      <c r="BV151" s="5" t="n">
        <v>0.122</v>
      </c>
      <c r="BW151" s="5" t="n">
        <v>0.05</v>
      </c>
      <c r="BX151" s="5" t="n">
        <v>0.833</v>
      </c>
      <c r="BY151" s="5" t="n">
        <v>12.729</v>
      </c>
      <c r="BZ151" s="5" t="n">
        <v>0</v>
      </c>
      <c r="CA151" s="5" t="n">
        <v>12.729</v>
      </c>
      <c r="CB151" s="5" t="n">
        <v>0</v>
      </c>
      <c r="CC151" s="5" t="n">
        <v>97.90000000000001</v>
      </c>
      <c r="CD151" s="5" t="n">
        <v>7.95</v>
      </c>
      <c r="CE151" s="5" t="n">
        <v>124.321</v>
      </c>
      <c r="CF151" s="5" t="n">
        <v>251.109</v>
      </c>
      <c r="CG151" s="5" t="n">
        <v>0.13</v>
      </c>
      <c r="CH151" s="5" t="n">
        <v>1</v>
      </c>
      <c r="CI151" s="5" t="n">
        <v>0</v>
      </c>
      <c r="CJ151" s="5" t="n">
        <v>0</v>
      </c>
      <c r="CK151" s="5" t="n">
        <v>0</v>
      </c>
      <c r="CL151" s="5" t="n">
        <v>0.014</v>
      </c>
      <c r="CM151" s="5" t="n">
        <v>0</v>
      </c>
      <c r="CN151" s="5" t="n">
        <v>1.176</v>
      </c>
      <c r="CO151" s="5" t="n">
        <v>0.398</v>
      </c>
      <c r="CP151" s="5" t="n">
        <v>0.446</v>
      </c>
      <c r="CQ151" s="5" t="n">
        <v>1.294</v>
      </c>
      <c r="CR151" s="5" t="n">
        <v>0</v>
      </c>
      <c r="CS151" s="5" t="n">
        <v>3.674</v>
      </c>
      <c r="CT151" s="5" t="n">
        <v>10.596</v>
      </c>
      <c r="CU151" s="5" t="n">
        <v>3.674</v>
      </c>
    </row>
    <row r="152">
      <c r="A152" s="5" t="inlineStr">
        <is>
          <t>CAN2023</t>
        </is>
      </c>
      <c r="B152" s="5" t="inlineStr">
        <is>
          <t>CAN</t>
        </is>
      </c>
      <c r="C152" s="5" t="inlineStr">
        <is>
          <t>CAN</t>
        </is>
      </c>
      <c r="D152" s="5" t="inlineStr">
        <is>
          <t>Canada</t>
        </is>
      </c>
      <c r="E152" s="5" t="n">
        <v>2023</v>
      </c>
      <c r="F152" s="5" t="n">
        <v>0.05</v>
      </c>
      <c r="G152" s="5" t="n">
        <v>4.691</v>
      </c>
      <c r="H152" s="5" t="n">
        <v>1.038</v>
      </c>
      <c r="I152" s="5" t="n">
        <v>4.767</v>
      </c>
      <c r="J152" s="5" t="n">
        <v>9.458</v>
      </c>
      <c r="K152" s="5" t="n">
        <v>0</v>
      </c>
      <c r="L152" s="5" t="n">
        <v>1</v>
      </c>
      <c r="M152" s="5" t="n">
        <v>6.109</v>
      </c>
      <c r="N152" s="5" t="n">
        <v>3.114</v>
      </c>
      <c r="O152" s="5" t="n">
        <v>4.853</v>
      </c>
      <c r="P152" s="5" t="n">
        <v>10.963</v>
      </c>
      <c r="Q152" s="5" t="n">
        <v>0</v>
      </c>
      <c r="R152" s="5" t="n">
        <v>1</v>
      </c>
      <c r="S152" s="5" t="n">
        <v>9.881</v>
      </c>
      <c r="T152" s="5" t="n">
        <v>6.228</v>
      </c>
      <c r="U152" s="5" t="n">
        <v>0.769</v>
      </c>
      <c r="V152" s="5" t="n">
        <v>11.12</v>
      </c>
      <c r="W152" s="5" t="n">
        <v>0.05</v>
      </c>
      <c r="X152" s="5" t="n">
        <v>1</v>
      </c>
      <c r="Y152" s="5" t="n">
        <v>6.639</v>
      </c>
      <c r="Z152" s="5" t="n">
        <v>0.744</v>
      </c>
      <c r="AA152" s="5" t="n">
        <v>2.788</v>
      </c>
      <c r="AB152" s="5" t="n">
        <v>9.427</v>
      </c>
      <c r="AC152" s="5" t="n">
        <v>0</v>
      </c>
      <c r="AD152" s="5" t="n">
        <v>1</v>
      </c>
      <c r="AE152" s="5" t="n">
        <v>6.739</v>
      </c>
      <c r="AF152" s="5" t="n">
        <v>1.342</v>
      </c>
      <c r="AG152" s="5" t="n">
        <v>2.688</v>
      </c>
      <c r="AH152" s="5" t="n">
        <v>9.427</v>
      </c>
      <c r="AI152" s="5" t="n">
        <v>0</v>
      </c>
      <c r="AJ152" s="5" t="n">
        <v>1</v>
      </c>
      <c r="AK152" s="5" t="n">
        <v>9.58</v>
      </c>
      <c r="AL152" s="5" t="n">
        <v>4.746</v>
      </c>
      <c r="AM152" s="5" t="n">
        <v>0.954</v>
      </c>
      <c r="AN152" s="5" t="n">
        <v>11.06</v>
      </c>
      <c r="AO152" s="5" t="n">
        <v>0.05</v>
      </c>
      <c r="AP152" s="5" t="n">
        <v>1</v>
      </c>
      <c r="AQ152" s="5" t="n">
        <v>0.791</v>
      </c>
      <c r="AR152" s="5" t="n">
        <v>0.129</v>
      </c>
      <c r="AS152" s="5" t="n">
        <v>0.457</v>
      </c>
      <c r="AT152" s="5" t="n">
        <v>1.31</v>
      </c>
      <c r="AU152" s="5" t="n">
        <v>0.05</v>
      </c>
      <c r="AV152" s="5" t="n">
        <v>1</v>
      </c>
      <c r="AW152" s="5" t="n">
        <v>0.618</v>
      </c>
      <c r="AX152" s="5" t="n">
        <v>0.129</v>
      </c>
      <c r="AY152" s="5" t="n">
        <v>0.616</v>
      </c>
      <c r="AZ152" s="5" t="n">
        <v>1.296</v>
      </c>
      <c r="BA152" s="5" t="n">
        <v>0.05</v>
      </c>
      <c r="BB152" s="5" t="n">
        <v>1</v>
      </c>
      <c r="BC152" s="5" t="n">
        <v>0.554</v>
      </c>
      <c r="BD152" s="5" t="n">
        <v>0.129</v>
      </c>
      <c r="BE152" s="5" t="n">
        <v>0.339</v>
      </c>
      <c r="BF152" s="5" t="n">
        <v>0.9389999999999999</v>
      </c>
      <c r="BG152" s="5" t="n">
        <v>0.05</v>
      </c>
      <c r="BH152" s="5" t="n">
        <v>1</v>
      </c>
      <c r="BI152" s="5" t="n">
        <v>0.5570000000000001</v>
      </c>
      <c r="BJ152" s="5" t="n">
        <v>0.129</v>
      </c>
      <c r="BK152" s="5" t="n">
        <v>0.598</v>
      </c>
      <c r="BL152" s="5" t="n">
        <v>1.213</v>
      </c>
      <c r="BM152" s="5" t="n">
        <v>0.05</v>
      </c>
      <c r="BN152" s="5" t="n">
        <v>1</v>
      </c>
      <c r="BO152" s="5" t="n">
        <v>0</v>
      </c>
      <c r="BP152" s="5" t="n">
        <v>0.011</v>
      </c>
      <c r="BQ152" s="5" t="n">
        <v>0.109</v>
      </c>
      <c r="BR152" s="5" t="n">
        <v>0</v>
      </c>
      <c r="BS152" s="5" t="n">
        <v>1</v>
      </c>
      <c r="BT152" s="5" t="n">
        <v>0</v>
      </c>
      <c r="BU152" s="5" t="n">
        <v>0.007</v>
      </c>
      <c r="BV152" s="5" t="n">
        <v>0.125</v>
      </c>
      <c r="BW152" s="5" t="n">
        <v>0.05</v>
      </c>
      <c r="BX152" s="5" t="n">
        <v>0.833</v>
      </c>
      <c r="BY152" s="5" t="n">
        <v>13.254</v>
      </c>
      <c r="BZ152" s="5" t="n">
        <v>0</v>
      </c>
      <c r="CA152" s="5" t="n">
        <v>13.254</v>
      </c>
      <c r="CB152" s="5" t="n">
        <v>0</v>
      </c>
      <c r="CC152" s="5" t="n">
        <v>83.248</v>
      </c>
      <c r="CD152" s="5" t="n">
        <v>7.95</v>
      </c>
      <c r="CE152" s="5" t="n">
        <v>114.102</v>
      </c>
      <c r="CF152" s="5" t="n">
        <v>223.006</v>
      </c>
      <c r="CG152" s="5" t="n">
        <v>0.13</v>
      </c>
      <c r="CH152" s="5" t="n">
        <v>1</v>
      </c>
      <c r="CI152" s="5" t="n">
        <v>0</v>
      </c>
      <c r="CJ152" s="5" t="n">
        <v>0</v>
      </c>
      <c r="CK152" s="5" t="n">
        <v>0</v>
      </c>
      <c r="CL152" s="5" t="n">
        <v>0.015</v>
      </c>
      <c r="CM152" s="5" t="n">
        <v>0</v>
      </c>
      <c r="CN152" s="5" t="n">
        <v>1.26</v>
      </c>
      <c r="CO152" s="5" t="n">
        <v>0.415</v>
      </c>
      <c r="CP152" s="5" t="n">
        <v>0.385</v>
      </c>
      <c r="CQ152" s="5" t="n">
        <v>1.348</v>
      </c>
      <c r="CR152" s="5" t="n">
        <v>0</v>
      </c>
      <c r="CS152" s="5" t="n">
        <v>1.823</v>
      </c>
      <c r="CT152" s="5" t="n">
        <v>5.099</v>
      </c>
      <c r="CU152" s="5" t="n">
        <v>1.823</v>
      </c>
    </row>
    <row r="153">
      <c r="A153" s="5" t="inlineStr">
        <is>
          <t>CAN2024</t>
        </is>
      </c>
      <c r="B153" s="5" t="inlineStr">
        <is>
          <t>CAN</t>
        </is>
      </c>
      <c r="C153" s="5" t="inlineStr">
        <is>
          <t>CAN</t>
        </is>
      </c>
      <c r="D153" s="5" t="inlineStr">
        <is>
          <t>Canada</t>
        </is>
      </c>
      <c r="E153" s="5" t="n">
        <v>2024</v>
      </c>
      <c r="F153" s="5" t="n">
        <v>0.05</v>
      </c>
      <c r="G153" s="5" t="n">
        <v>4.055</v>
      </c>
      <c r="H153" s="5" t="n">
        <v>1.069</v>
      </c>
      <c r="I153" s="5" t="n">
        <v>6.023</v>
      </c>
      <c r="J153" s="5" t="n">
        <v>10.078</v>
      </c>
      <c r="K153" s="5" t="n">
        <v>0</v>
      </c>
      <c r="L153" s="5" t="n">
        <v>1</v>
      </c>
      <c r="M153" s="5" t="n">
        <v>5.678</v>
      </c>
      <c r="N153" s="5" t="n">
        <v>3.206</v>
      </c>
      <c r="O153" s="5" t="n">
        <v>6.133</v>
      </c>
      <c r="P153" s="5" t="n">
        <v>11.811</v>
      </c>
      <c r="Q153" s="5" t="n">
        <v>0</v>
      </c>
      <c r="R153" s="5" t="n">
        <v>1</v>
      </c>
      <c r="S153" s="5" t="n">
        <v>9.398</v>
      </c>
      <c r="T153" s="5" t="n">
        <v>6.411</v>
      </c>
      <c r="U153" s="5" t="n">
        <v>0.8</v>
      </c>
      <c r="V153" s="5" t="n">
        <v>10.635</v>
      </c>
      <c r="W153" s="5" t="n">
        <v>0.05</v>
      </c>
      <c r="X153" s="5" t="n">
        <v>1</v>
      </c>
      <c r="Y153" s="5" t="n">
        <v>5.223</v>
      </c>
      <c r="Z153" s="5" t="n">
        <v>0.659</v>
      </c>
      <c r="AA153" s="5" t="n">
        <v>3.527</v>
      </c>
      <c r="AB153" s="5" t="n">
        <v>8.749000000000001</v>
      </c>
      <c r="AC153" s="5" t="n">
        <v>0</v>
      </c>
      <c r="AD153" s="5" t="n">
        <v>1</v>
      </c>
      <c r="AE153" s="5" t="n">
        <v>5.223</v>
      </c>
      <c r="AF153" s="5" t="n">
        <v>1.144</v>
      </c>
      <c r="AG153" s="5" t="n">
        <v>3.526</v>
      </c>
      <c r="AH153" s="5" t="n">
        <v>8.749000000000001</v>
      </c>
      <c r="AI153" s="5" t="n">
        <v>0</v>
      </c>
      <c r="AJ153" s="5" t="n">
        <v>1</v>
      </c>
      <c r="AK153" s="5" t="n">
        <v>8.335000000000001</v>
      </c>
      <c r="AL153" s="5" t="n">
        <v>4.24</v>
      </c>
      <c r="AM153" s="5" t="n">
        <v>1.131</v>
      </c>
      <c r="AN153" s="5" t="n">
        <v>9.94</v>
      </c>
      <c r="AO153" s="5" t="n">
        <v>0.05</v>
      </c>
      <c r="AP153" s="5" t="n">
        <v>1</v>
      </c>
      <c r="AQ153" s="5" t="n">
        <v>0.756</v>
      </c>
      <c r="AR153" s="5" t="n">
        <v>0.132</v>
      </c>
      <c r="AS153" s="5" t="n">
        <v>0.485</v>
      </c>
      <c r="AT153" s="5" t="n">
        <v>1.304</v>
      </c>
      <c r="AU153" s="5" t="n">
        <v>0.05</v>
      </c>
      <c r="AV153" s="5" t="n">
        <v>1</v>
      </c>
      <c r="AW153" s="5" t="n">
        <v>0.655</v>
      </c>
      <c r="AX153" s="5" t="n">
        <v>0.132</v>
      </c>
      <c r="AY153" s="5" t="n">
        <v>0.514</v>
      </c>
      <c r="AZ153" s="5" t="n">
        <v>1.228</v>
      </c>
      <c r="BA153" s="5" t="n">
        <v>0.05</v>
      </c>
      <c r="BB153" s="5" t="n">
        <v>1</v>
      </c>
      <c r="BC153" s="5" t="n">
        <v>0.534</v>
      </c>
      <c r="BD153" s="5" t="n">
        <v>0.132</v>
      </c>
      <c r="BE153" s="5" t="n">
        <v>0.356</v>
      </c>
      <c r="BF153" s="5" t="n">
        <v>0.9340000000000001</v>
      </c>
      <c r="BG153" s="5" t="n">
        <v>0.05</v>
      </c>
      <c r="BH153" s="5" t="n">
        <v>1</v>
      </c>
      <c r="BI153" s="5" t="n">
        <v>0.5679999999999999</v>
      </c>
      <c r="BJ153" s="5" t="n">
        <v>0.132</v>
      </c>
      <c r="BK153" s="5" t="n">
        <v>0.651</v>
      </c>
      <c r="BL153" s="5" t="n">
        <v>1.28</v>
      </c>
      <c r="BM153" s="5" t="n">
        <v>0.05</v>
      </c>
      <c r="BN153" s="5" t="n">
        <v>1</v>
      </c>
      <c r="BO153" s="5" t="n">
        <v>0</v>
      </c>
      <c r="BP153" s="5" t="n">
        <v>0.012</v>
      </c>
      <c r="BQ153" s="5" t="n">
        <v>0.106</v>
      </c>
      <c r="BR153" s="5" t="n">
        <v>0</v>
      </c>
      <c r="BS153" s="5" t="n">
        <v>1</v>
      </c>
      <c r="BT153" s="5" t="n">
        <v>0</v>
      </c>
      <c r="BU153" s="5" t="n">
        <v>0.008</v>
      </c>
      <c r="BV153" s="5" t="n">
        <v>0.122</v>
      </c>
      <c r="BW153" s="5" t="n">
        <v>0.05</v>
      </c>
      <c r="BX153" s="5" t="n">
        <v>0.833</v>
      </c>
      <c r="BY153" s="5" t="n">
        <v>13.646</v>
      </c>
      <c r="BZ153" s="5" t="n">
        <v>0</v>
      </c>
      <c r="CA153" s="5" t="n">
        <v>13.646</v>
      </c>
      <c r="CB153" s="5" t="n">
        <v>0</v>
      </c>
      <c r="CC153" s="5" t="n">
        <v>82.58799999999999</v>
      </c>
      <c r="CD153" s="5" t="n">
        <v>7.95</v>
      </c>
      <c r="CE153" s="5" t="n">
        <v>99.848</v>
      </c>
      <c r="CF153" s="5" t="n">
        <v>206.153</v>
      </c>
      <c r="CG153" s="5" t="n">
        <v>0.13</v>
      </c>
      <c r="CH153" s="5" t="n">
        <v>1</v>
      </c>
      <c r="CI153" s="5" t="n">
        <v>0</v>
      </c>
      <c r="CJ153" s="5" t="n">
        <v>0</v>
      </c>
      <c r="CK153" s="5" t="n">
        <v>0</v>
      </c>
      <c r="CL153" s="5" t="n">
        <v>0.015</v>
      </c>
      <c r="CM153" s="5" t="n">
        <v>0</v>
      </c>
      <c r="CN153" s="5" t="n">
        <v>1.406</v>
      </c>
      <c r="CO153" s="5" t="n">
        <v>0.442</v>
      </c>
      <c r="CP153" s="5" t="n">
        <v>0.385</v>
      </c>
      <c r="CQ153" s="5" t="n">
        <v>1.387</v>
      </c>
      <c r="CR153" s="5" t="n">
        <v>0</v>
      </c>
      <c r="CS153" s="5" t="n">
        <v>0.827</v>
      </c>
      <c r="CT153" s="5" t="n">
        <v>3.99</v>
      </c>
      <c r="CU153" s="5" t="n">
        <v>0.827</v>
      </c>
    </row>
    <row r="154">
      <c r="A154" s="5" t="inlineStr">
        <is>
          <t>CYM2021</t>
        </is>
      </c>
      <c r="B154" s="5" t="inlineStr">
        <is>
          <t>CYM</t>
        </is>
      </c>
      <c r="C154" s="5" t="inlineStr">
        <is>
          <t>CYM</t>
        </is>
      </c>
      <c r="D154" s="5" t="inlineStr">
        <is>
          <t>Cayman Islands</t>
        </is>
      </c>
      <c r="E154" s="5" t="n">
        <v>2021</v>
      </c>
      <c r="F154" s="5" t="n">
        <v>0</v>
      </c>
      <c r="G154" s="5" t="n">
        <v>5.897</v>
      </c>
      <c r="H154" s="5" t="n">
        <v>1.143</v>
      </c>
      <c r="I154" s="5" t="n">
        <v>0</v>
      </c>
      <c r="J154" s="5" t="n">
        <v>5.897</v>
      </c>
      <c r="K154" s="5" t="n">
        <v>0</v>
      </c>
      <c r="L154" s="5" t="n">
        <v>1</v>
      </c>
      <c r="M154" s="5" t="n">
        <v>7.964</v>
      </c>
      <c r="N154" s="5" t="n">
        <v>3.43</v>
      </c>
      <c r="O154" s="5" t="n">
        <v>0</v>
      </c>
      <c r="P154" s="5" t="n">
        <v>7.964</v>
      </c>
      <c r="Q154" s="5" t="n">
        <v>0</v>
      </c>
      <c r="R154" s="5" t="n">
        <v>1</v>
      </c>
      <c r="S154" s="5" t="n">
        <v>11.613</v>
      </c>
      <c r="T154" s="5" t="n">
        <v>6.86</v>
      </c>
      <c r="U154" s="5" t="n">
        <v>0</v>
      </c>
      <c r="V154" s="5" t="n">
        <v>11.613</v>
      </c>
      <c r="W154" s="5" t="n">
        <v>0</v>
      </c>
      <c r="X154" s="5" t="n">
        <v>1</v>
      </c>
      <c r="Y154" s="5" t="n">
        <v>16.158</v>
      </c>
      <c r="Z154" s="5" t="n">
        <v>2.173</v>
      </c>
      <c r="AA154" s="5" t="n">
        <v>0</v>
      </c>
      <c r="AB154" s="5" t="n">
        <v>16.158</v>
      </c>
      <c r="AC154" s="5" t="n">
        <v>0</v>
      </c>
      <c r="AD154" s="5" t="n">
        <v>1</v>
      </c>
      <c r="AE154" s="5" t="n">
        <v>17.301</v>
      </c>
      <c r="AF154" s="5" t="n">
        <v>4.052</v>
      </c>
      <c r="AG154" s="5" t="n">
        <v>0</v>
      </c>
      <c r="AH154" s="5" t="n">
        <v>17.301</v>
      </c>
      <c r="AI154" s="5" t="n">
        <v>0</v>
      </c>
      <c r="AJ154" s="5" t="n">
        <v>1</v>
      </c>
      <c r="AK154" s="5" t="n">
        <v>24.161</v>
      </c>
      <c r="AL154" s="5" t="n">
        <v>12.982</v>
      </c>
      <c r="AM154" s="5" t="n">
        <v>0</v>
      </c>
      <c r="AN154" s="5" t="n">
        <v>24.161</v>
      </c>
      <c r="AO154" s="5" t="n">
        <v>0</v>
      </c>
      <c r="AP154" s="5" t="n">
        <v>1</v>
      </c>
      <c r="AQ154" s="5" t="n">
        <v>0.649</v>
      </c>
      <c r="AR154" s="5" t="n">
        <v>0.114</v>
      </c>
      <c r="AS154" s="5" t="n">
        <v>0.628</v>
      </c>
      <c r="AT154" s="5" t="n">
        <v>1.277</v>
      </c>
      <c r="AU154" s="5" t="n">
        <v>0</v>
      </c>
      <c r="AV154" s="5" t="n">
        <v>1</v>
      </c>
      <c r="AW154" s="5" t="n">
        <v>0.577</v>
      </c>
      <c r="AX154" s="5" t="n">
        <v>0.114</v>
      </c>
      <c r="AY154" s="5" t="n">
        <v>0.574</v>
      </c>
      <c r="AZ154" s="5" t="n">
        <v>1.151</v>
      </c>
      <c r="BA154" s="5" t="n">
        <v>0</v>
      </c>
      <c r="BB154" s="5" t="n">
        <v>1</v>
      </c>
      <c r="BC154" s="5" t="n">
        <v>0.458</v>
      </c>
      <c r="BD154" s="5" t="n">
        <v>0.114</v>
      </c>
      <c r="BE154" s="5" t="n">
        <v>0</v>
      </c>
      <c r="BF154" s="5" t="n">
        <v>0.458</v>
      </c>
      <c r="BG154" s="5" t="n">
        <v>0</v>
      </c>
      <c r="BH154" s="5" t="n">
        <v>1</v>
      </c>
      <c r="BI154" s="5" t="n">
        <v>0.491</v>
      </c>
      <c r="BJ154" s="5" t="n">
        <v>0.114</v>
      </c>
      <c r="BK154" s="5" t="n">
        <v>0</v>
      </c>
      <c r="BL154" s="5" t="n">
        <v>0.491</v>
      </c>
      <c r="BM154" s="5" t="n">
        <v>0</v>
      </c>
      <c r="BN154" s="5" t="n">
        <v>1</v>
      </c>
      <c r="BO154" s="5" t="n">
        <v>0</v>
      </c>
      <c r="BP154" s="5" t="n">
        <v>0</v>
      </c>
      <c r="BQ154" s="5" t="n">
        <v>0.286</v>
      </c>
      <c r="BR154" s="5" t="n">
        <v>0</v>
      </c>
      <c r="BS154" s="5" t="n">
        <v>1</v>
      </c>
      <c r="BT154" s="5" t="n">
        <v>0</v>
      </c>
      <c r="BU154" s="5" t="n">
        <v>0</v>
      </c>
      <c r="BV154" s="5" t="n">
        <v>0.318</v>
      </c>
      <c r="BW154" s="5" t="n">
        <v>0</v>
      </c>
      <c r="BX154" s="5" t="n">
        <v>0.833</v>
      </c>
      <c r="BY154" s="5" t="n">
        <v>11.787</v>
      </c>
      <c r="BZ154" s="5" t="n">
        <v>0</v>
      </c>
      <c r="CA154" s="5" t="n">
        <v>11.787</v>
      </c>
      <c r="CB154" s="5" t="n">
        <v>0</v>
      </c>
      <c r="CC154" s="5" t="n">
        <v>78.125</v>
      </c>
      <c r="CD154" s="5" t="n">
        <v>7.95</v>
      </c>
      <c r="CE154" s="5" t="n">
        <v>0</v>
      </c>
      <c r="CF154" s="5" t="n">
        <v>78.125</v>
      </c>
      <c r="CG154" s="5" t="n">
        <v>0</v>
      </c>
      <c r="CH154" s="5" t="n">
        <v>1</v>
      </c>
      <c r="CI154" s="5" t="n">
        <v>0</v>
      </c>
      <c r="CJ154" s="5" t="n">
        <v>0</v>
      </c>
      <c r="CK154" s="5" t="n">
        <v>0</v>
      </c>
      <c r="CL154" s="5" t="n">
        <v>0</v>
      </c>
      <c r="CM154" s="5" t="n">
        <v>0</v>
      </c>
      <c r="CN154" s="5" t="n">
        <v>0</v>
      </c>
      <c r="CO154" s="5" t="n">
        <v>0</v>
      </c>
      <c r="CP154" s="5" t="n">
        <v>0</v>
      </c>
      <c r="CQ154" s="5" t="n">
        <v>1.198</v>
      </c>
      <c r="CR154" s="5" t="n">
        <v>0</v>
      </c>
      <c r="CS154" s="5" t="n">
        <v>4.776</v>
      </c>
      <c r="CT154" s="5" t="n">
        <v>4.753</v>
      </c>
      <c r="CU154" s="5" t="n">
        <v>15.983</v>
      </c>
    </row>
    <row r="155">
      <c r="A155" s="5" t="inlineStr">
        <is>
          <t>CYM2022</t>
        </is>
      </c>
      <c r="B155" s="5" t="inlineStr">
        <is>
          <t>CYM</t>
        </is>
      </c>
      <c r="C155" s="5" t="inlineStr">
        <is>
          <t>CYM</t>
        </is>
      </c>
      <c r="D155" s="5" t="inlineStr">
        <is>
          <t>Cayman Islands</t>
        </is>
      </c>
      <c r="E155" s="5" t="n">
        <v>2022</v>
      </c>
      <c r="F155" s="5" t="n">
        <v>0</v>
      </c>
      <c r="G155" s="5" t="n">
        <v>11.72</v>
      </c>
      <c r="H155" s="5" t="n">
        <v>1.235</v>
      </c>
      <c r="I155" s="5" t="n">
        <v>0</v>
      </c>
      <c r="J155" s="5" t="n">
        <v>11.72</v>
      </c>
      <c r="K155" s="5" t="n">
        <v>0</v>
      </c>
      <c r="L155" s="5" t="n">
        <v>1</v>
      </c>
      <c r="M155" s="5" t="n">
        <v>9.782999999999999</v>
      </c>
      <c r="N155" s="5" t="n">
        <v>3.704</v>
      </c>
      <c r="O155" s="5" t="n">
        <v>0</v>
      </c>
      <c r="P155" s="5" t="n">
        <v>9.782999999999999</v>
      </c>
      <c r="Q155" s="5" t="n">
        <v>0</v>
      </c>
      <c r="R155" s="5" t="n">
        <v>1</v>
      </c>
      <c r="S155" s="5" t="n">
        <v>17.893</v>
      </c>
      <c r="T155" s="5" t="n">
        <v>7.408</v>
      </c>
      <c r="U155" s="5" t="n">
        <v>0</v>
      </c>
      <c r="V155" s="5" t="n">
        <v>17.893</v>
      </c>
      <c r="W155" s="5" t="n">
        <v>0</v>
      </c>
      <c r="X155" s="5" t="n">
        <v>1</v>
      </c>
      <c r="Y155" s="5" t="n">
        <v>28.798</v>
      </c>
      <c r="Z155" s="5" t="n">
        <v>3.873</v>
      </c>
      <c r="AA155" s="5" t="n">
        <v>0</v>
      </c>
      <c r="AB155" s="5" t="n">
        <v>28.798</v>
      </c>
      <c r="AC155" s="5" t="n">
        <v>0</v>
      </c>
      <c r="AD155" s="5" t="n">
        <v>1</v>
      </c>
      <c r="AE155" s="5" t="n">
        <v>30.032</v>
      </c>
      <c r="AF155" s="5" t="n">
        <v>7.033</v>
      </c>
      <c r="AG155" s="5" t="n">
        <v>0</v>
      </c>
      <c r="AH155" s="5" t="n">
        <v>30.032</v>
      </c>
      <c r="AI155" s="5" t="n">
        <v>0</v>
      </c>
      <c r="AJ155" s="5" t="n">
        <v>1</v>
      </c>
      <c r="AK155" s="5" t="n">
        <v>37.44</v>
      </c>
      <c r="AL155" s="5" t="n">
        <v>20.118</v>
      </c>
      <c r="AM155" s="5" t="n">
        <v>0</v>
      </c>
      <c r="AN155" s="5" t="n">
        <v>37.44</v>
      </c>
      <c r="AO155" s="5" t="n">
        <v>0</v>
      </c>
      <c r="AP155" s="5" t="n">
        <v>1</v>
      </c>
      <c r="AQ155" s="5" t="n">
        <v>0.896</v>
      </c>
      <c r="AR155" s="5" t="n">
        <v>0.123</v>
      </c>
      <c r="AS155" s="5" t="n">
        <v>0.754</v>
      </c>
      <c r="AT155" s="5" t="n">
        <v>1.65</v>
      </c>
      <c r="AU155" s="5" t="n">
        <v>0</v>
      </c>
      <c r="AV155" s="5" t="n">
        <v>1</v>
      </c>
      <c r="AW155" s="5" t="n">
        <v>0.89</v>
      </c>
      <c r="AX155" s="5" t="n">
        <v>0.123</v>
      </c>
      <c r="AY155" s="5" t="n">
        <v>0.676</v>
      </c>
      <c r="AZ155" s="5" t="n">
        <v>1.566</v>
      </c>
      <c r="BA155" s="5" t="n">
        <v>0</v>
      </c>
      <c r="BB155" s="5" t="n">
        <v>1</v>
      </c>
      <c r="BC155" s="5" t="n">
        <v>0.62</v>
      </c>
      <c r="BD155" s="5" t="n">
        <v>0.123</v>
      </c>
      <c r="BE155" s="5" t="n">
        <v>0</v>
      </c>
      <c r="BF155" s="5" t="n">
        <v>0.62</v>
      </c>
      <c r="BG155" s="5" t="n">
        <v>0</v>
      </c>
      <c r="BH155" s="5" t="n">
        <v>1</v>
      </c>
      <c r="BI155" s="5" t="n">
        <v>0.608</v>
      </c>
      <c r="BJ155" s="5" t="n">
        <v>0.123</v>
      </c>
      <c r="BK155" s="5" t="n">
        <v>0</v>
      </c>
      <c r="BL155" s="5" t="n">
        <v>0.608</v>
      </c>
      <c r="BM155" s="5" t="n">
        <v>0</v>
      </c>
      <c r="BN155" s="5" t="n">
        <v>1</v>
      </c>
      <c r="BO155" s="5" t="n">
        <v>0</v>
      </c>
      <c r="BP155" s="5" t="n">
        <v>0</v>
      </c>
      <c r="BQ155" s="5" t="n">
        <v>0.383</v>
      </c>
      <c r="BR155" s="5" t="n">
        <v>0</v>
      </c>
      <c r="BS155" s="5" t="n">
        <v>1</v>
      </c>
      <c r="BT155" s="5" t="n">
        <v>0</v>
      </c>
      <c r="BU155" s="5" t="n">
        <v>0</v>
      </c>
      <c r="BV155" s="5" t="n">
        <v>0.411</v>
      </c>
      <c r="BW155" s="5" t="n">
        <v>0</v>
      </c>
      <c r="BX155" s="5" t="n">
        <v>0.833</v>
      </c>
      <c r="BY155" s="5" t="n">
        <v>12.729</v>
      </c>
      <c r="BZ155" s="5" t="n">
        <v>0</v>
      </c>
      <c r="CA155" s="5" t="n">
        <v>12.729</v>
      </c>
      <c r="CB155" s="5" t="n">
        <v>0</v>
      </c>
      <c r="CC155" s="5" t="n">
        <v>97.90000000000001</v>
      </c>
      <c r="CD155" s="5" t="n">
        <v>7.95</v>
      </c>
      <c r="CE155" s="5" t="n">
        <v>0</v>
      </c>
      <c r="CF155" s="5" t="n">
        <v>97.90000000000001</v>
      </c>
      <c r="CG155" s="5" t="n">
        <v>0</v>
      </c>
      <c r="CH155" s="5" t="n">
        <v>1</v>
      </c>
      <c r="CI155" s="5" t="n">
        <v>0</v>
      </c>
      <c r="CJ155" s="5" t="n">
        <v>0</v>
      </c>
      <c r="CK155" s="5" t="n">
        <v>0</v>
      </c>
      <c r="CL155" s="5" t="n">
        <v>0</v>
      </c>
      <c r="CM155" s="5" t="n">
        <v>0</v>
      </c>
      <c r="CN155" s="5" t="n">
        <v>0</v>
      </c>
      <c r="CO155" s="5" t="n">
        <v>0</v>
      </c>
      <c r="CP155" s="5" t="n">
        <v>0</v>
      </c>
      <c r="CQ155" s="5" t="n">
        <v>1.294</v>
      </c>
      <c r="CR155" s="5" t="n">
        <v>0</v>
      </c>
      <c r="CS155" s="5" t="n">
        <v>5.158</v>
      </c>
      <c r="CT155" s="5" t="n">
        <v>10.485</v>
      </c>
      <c r="CU155" s="5" t="n">
        <v>29.494</v>
      </c>
    </row>
    <row r="156">
      <c r="A156" s="5" t="inlineStr">
        <is>
          <t>CYM2023</t>
        </is>
      </c>
      <c r="B156" s="5" t="inlineStr">
        <is>
          <t>CYM</t>
        </is>
      </c>
      <c r="C156" s="5" t="inlineStr">
        <is>
          <t>CYM</t>
        </is>
      </c>
      <c r="D156" s="5" t="inlineStr">
        <is>
          <t>Cayman Islands</t>
        </is>
      </c>
      <c r="E156" s="5" t="n">
        <v>2023</v>
      </c>
      <c r="F156" s="5" t="n">
        <v>0</v>
      </c>
      <c r="G156" s="5" t="n">
        <v>6.147</v>
      </c>
      <c r="H156" s="5" t="n">
        <v>1.286</v>
      </c>
      <c r="I156" s="5" t="n">
        <v>0</v>
      </c>
      <c r="J156" s="5" t="n">
        <v>6.147</v>
      </c>
      <c r="K156" s="5" t="n">
        <v>0</v>
      </c>
      <c r="L156" s="5" t="n">
        <v>1</v>
      </c>
      <c r="M156" s="5" t="n">
        <v>7.886</v>
      </c>
      <c r="N156" s="5" t="n">
        <v>3.857</v>
      </c>
      <c r="O156" s="5" t="n">
        <v>0</v>
      </c>
      <c r="P156" s="5" t="n">
        <v>7.886</v>
      </c>
      <c r="Q156" s="5" t="n">
        <v>0</v>
      </c>
      <c r="R156" s="5" t="n">
        <v>1</v>
      </c>
      <c r="S156" s="5" t="n">
        <v>12.575</v>
      </c>
      <c r="T156" s="5" t="n">
        <v>7.714</v>
      </c>
      <c r="U156" s="5" t="n">
        <v>0</v>
      </c>
      <c r="V156" s="5" t="n">
        <v>12.575</v>
      </c>
      <c r="W156" s="5" t="n">
        <v>0</v>
      </c>
      <c r="X156" s="5" t="n">
        <v>1</v>
      </c>
      <c r="Y156" s="5" t="n">
        <v>11.879</v>
      </c>
      <c r="Z156" s="5" t="n">
        <v>1.598</v>
      </c>
      <c r="AA156" s="5" t="n">
        <v>0</v>
      </c>
      <c r="AB156" s="5" t="n">
        <v>11.879</v>
      </c>
      <c r="AC156" s="5" t="n">
        <v>0</v>
      </c>
      <c r="AD156" s="5" t="n">
        <v>1</v>
      </c>
      <c r="AE156" s="5" t="n">
        <v>13.165</v>
      </c>
      <c r="AF156" s="5" t="n">
        <v>3.083</v>
      </c>
      <c r="AG156" s="5" t="n">
        <v>0</v>
      </c>
      <c r="AH156" s="5" t="n">
        <v>13.165</v>
      </c>
      <c r="AI156" s="5" t="n">
        <v>0</v>
      </c>
      <c r="AJ156" s="5" t="n">
        <v>1</v>
      </c>
      <c r="AK156" s="5" t="n">
        <v>20.879</v>
      </c>
      <c r="AL156" s="5" t="n">
        <v>11.219</v>
      </c>
      <c r="AM156" s="5" t="n">
        <v>0</v>
      </c>
      <c r="AN156" s="5" t="n">
        <v>20.879</v>
      </c>
      <c r="AO156" s="5" t="n">
        <v>0</v>
      </c>
      <c r="AP156" s="5" t="n">
        <v>1</v>
      </c>
      <c r="AQ156" s="5" t="n">
        <v>0.791</v>
      </c>
      <c r="AR156" s="5" t="n">
        <v>0.129</v>
      </c>
      <c r="AS156" s="5" t="n">
        <v>0.774</v>
      </c>
      <c r="AT156" s="5" t="n">
        <v>1.565</v>
      </c>
      <c r="AU156" s="5" t="n">
        <v>0</v>
      </c>
      <c r="AV156" s="5" t="n">
        <v>1</v>
      </c>
      <c r="AW156" s="5" t="n">
        <v>0.618</v>
      </c>
      <c r="AX156" s="5" t="n">
        <v>0.129</v>
      </c>
      <c r="AY156" s="5" t="n">
        <v>0.888</v>
      </c>
      <c r="AZ156" s="5" t="n">
        <v>1.506</v>
      </c>
      <c r="BA156" s="5" t="n">
        <v>0</v>
      </c>
      <c r="BB156" s="5" t="n">
        <v>1</v>
      </c>
      <c r="BC156" s="5" t="n">
        <v>0.554</v>
      </c>
      <c r="BD156" s="5" t="n">
        <v>0.129</v>
      </c>
      <c r="BE156" s="5" t="n">
        <v>0</v>
      </c>
      <c r="BF156" s="5" t="n">
        <v>0.554</v>
      </c>
      <c r="BG156" s="5" t="n">
        <v>0</v>
      </c>
      <c r="BH156" s="5" t="n">
        <v>1</v>
      </c>
      <c r="BI156" s="5" t="n">
        <v>0.5570000000000001</v>
      </c>
      <c r="BJ156" s="5" t="n">
        <v>0.129</v>
      </c>
      <c r="BK156" s="5" t="n">
        <v>0</v>
      </c>
      <c r="BL156" s="5" t="n">
        <v>0.5570000000000001</v>
      </c>
      <c r="BM156" s="5" t="n">
        <v>0</v>
      </c>
      <c r="BN156" s="5" t="n">
        <v>1</v>
      </c>
      <c r="BO156" s="5" t="n">
        <v>0</v>
      </c>
      <c r="BP156" s="5" t="n">
        <v>0</v>
      </c>
      <c r="BQ156" s="5" t="n">
        <v>0.372</v>
      </c>
      <c r="BR156" s="5" t="n">
        <v>0</v>
      </c>
      <c r="BS156" s="5" t="n">
        <v>1</v>
      </c>
      <c r="BT156" s="5" t="n">
        <v>0</v>
      </c>
      <c r="BU156" s="5" t="n">
        <v>0</v>
      </c>
      <c r="BV156" s="5" t="n">
        <v>0.411</v>
      </c>
      <c r="BW156" s="5" t="n">
        <v>0</v>
      </c>
      <c r="BX156" s="5" t="n">
        <v>0.833</v>
      </c>
      <c r="BY156" s="5" t="n">
        <v>13.254</v>
      </c>
      <c r="BZ156" s="5" t="n">
        <v>0</v>
      </c>
      <c r="CA156" s="5" t="n">
        <v>13.254</v>
      </c>
      <c r="CB156" s="5" t="n">
        <v>0</v>
      </c>
      <c r="CC156" s="5" t="n">
        <v>83.248</v>
      </c>
      <c r="CD156" s="5" t="n">
        <v>7.95</v>
      </c>
      <c r="CE156" s="5" t="n">
        <v>0</v>
      </c>
      <c r="CF156" s="5" t="n">
        <v>83.248</v>
      </c>
      <c r="CG156" s="5" t="n">
        <v>0</v>
      </c>
      <c r="CH156" s="5" t="n">
        <v>1</v>
      </c>
      <c r="CI156" s="5" t="n">
        <v>0</v>
      </c>
      <c r="CJ156" s="5" t="n">
        <v>0</v>
      </c>
      <c r="CK156" s="5" t="n">
        <v>0</v>
      </c>
      <c r="CL156" s="5" t="n">
        <v>0</v>
      </c>
      <c r="CM156" s="5" t="n">
        <v>0</v>
      </c>
      <c r="CN156" s="5" t="n">
        <v>0</v>
      </c>
      <c r="CO156" s="5" t="n">
        <v>0</v>
      </c>
      <c r="CP156" s="5" t="n">
        <v>0</v>
      </c>
      <c r="CQ156" s="5" t="n">
        <v>1.348</v>
      </c>
      <c r="CR156" s="5" t="n">
        <v>0</v>
      </c>
      <c r="CS156" s="5" t="n">
        <v>5.37</v>
      </c>
      <c r="CT156" s="5" t="n">
        <v>4.861</v>
      </c>
      <c r="CU156" s="5" t="n">
        <v>11.192</v>
      </c>
    </row>
    <row r="157">
      <c r="A157" s="5" t="inlineStr">
        <is>
          <t>CYM2024</t>
        </is>
      </c>
      <c r="B157" s="5" t="inlineStr">
        <is>
          <t>CYM</t>
        </is>
      </c>
      <c r="C157" s="5" t="inlineStr">
        <is>
          <t>CYM</t>
        </is>
      </c>
      <c r="D157" s="5" t="inlineStr">
        <is>
          <t>Cayman Islands</t>
        </is>
      </c>
      <c r="E157" s="5" t="n">
        <v>2024</v>
      </c>
      <c r="F157" s="5" t="n">
        <v>0</v>
      </c>
      <c r="G157" s="5" t="n">
        <v>5.575</v>
      </c>
      <c r="H157" s="5" t="n">
        <v>1.324</v>
      </c>
      <c r="I157" s="5" t="n">
        <v>0</v>
      </c>
      <c r="J157" s="5" t="n">
        <v>5.575</v>
      </c>
      <c r="K157" s="5" t="n">
        <v>0</v>
      </c>
      <c r="L157" s="5" t="n">
        <v>1</v>
      </c>
      <c r="M157" s="5" t="n">
        <v>7.124</v>
      </c>
      <c r="N157" s="5" t="n">
        <v>3.971</v>
      </c>
      <c r="O157" s="5" t="n">
        <v>0</v>
      </c>
      <c r="P157" s="5" t="n">
        <v>7.124</v>
      </c>
      <c r="Q157" s="5" t="n">
        <v>0</v>
      </c>
      <c r="R157" s="5" t="n">
        <v>1</v>
      </c>
      <c r="S157" s="5" t="n">
        <v>12.193</v>
      </c>
      <c r="T157" s="5" t="n">
        <v>7.942</v>
      </c>
      <c r="U157" s="5" t="n">
        <v>0</v>
      </c>
      <c r="V157" s="5" t="n">
        <v>12.193</v>
      </c>
      <c r="W157" s="5" t="n">
        <v>0</v>
      </c>
      <c r="X157" s="5" t="n">
        <v>1</v>
      </c>
      <c r="Y157" s="5" t="n">
        <v>10.932</v>
      </c>
      <c r="Z157" s="5" t="n">
        <v>1.47</v>
      </c>
      <c r="AA157" s="5" t="n">
        <v>0</v>
      </c>
      <c r="AB157" s="5" t="n">
        <v>10.932</v>
      </c>
      <c r="AC157" s="5" t="n">
        <v>0</v>
      </c>
      <c r="AD157" s="5" t="n">
        <v>1</v>
      </c>
      <c r="AE157" s="5" t="n">
        <v>12.256</v>
      </c>
      <c r="AF157" s="5" t="n">
        <v>2.87</v>
      </c>
      <c r="AG157" s="5" t="n">
        <v>0</v>
      </c>
      <c r="AH157" s="5" t="n">
        <v>12.256</v>
      </c>
      <c r="AI157" s="5" t="n">
        <v>0</v>
      </c>
      <c r="AJ157" s="5" t="n">
        <v>1</v>
      </c>
      <c r="AK157" s="5" t="n">
        <v>20.197</v>
      </c>
      <c r="AL157" s="5" t="n">
        <v>10.852</v>
      </c>
      <c r="AM157" s="5" t="n">
        <v>0</v>
      </c>
      <c r="AN157" s="5" t="n">
        <v>20.197</v>
      </c>
      <c r="AO157" s="5" t="n">
        <v>0</v>
      </c>
      <c r="AP157" s="5" t="n">
        <v>1</v>
      </c>
      <c r="AQ157" s="5" t="n">
        <v>0.756</v>
      </c>
      <c r="AR157" s="5" t="n">
        <v>0.132</v>
      </c>
      <c r="AS157" s="5" t="n">
        <v>0.752</v>
      </c>
      <c r="AT157" s="5" t="n">
        <v>1.508</v>
      </c>
      <c r="AU157" s="5" t="n">
        <v>0</v>
      </c>
      <c r="AV157" s="5" t="n">
        <v>1</v>
      </c>
      <c r="AW157" s="5" t="n">
        <v>0.655</v>
      </c>
      <c r="AX157" s="5" t="n">
        <v>0.132</v>
      </c>
      <c r="AY157" s="5" t="n">
        <v>0.751</v>
      </c>
      <c r="AZ157" s="5" t="n">
        <v>1.406</v>
      </c>
      <c r="BA157" s="5" t="n">
        <v>0</v>
      </c>
      <c r="BB157" s="5" t="n">
        <v>1</v>
      </c>
      <c r="BC157" s="5" t="n">
        <v>0.534</v>
      </c>
      <c r="BD157" s="5" t="n">
        <v>0.132</v>
      </c>
      <c r="BE157" s="5" t="n">
        <v>0</v>
      </c>
      <c r="BF157" s="5" t="n">
        <v>0.534</v>
      </c>
      <c r="BG157" s="5" t="n">
        <v>0</v>
      </c>
      <c r="BH157" s="5" t="n">
        <v>1</v>
      </c>
      <c r="BI157" s="5" t="n">
        <v>0.5679999999999999</v>
      </c>
      <c r="BJ157" s="5" t="n">
        <v>0.132</v>
      </c>
      <c r="BK157" s="5" t="n">
        <v>0</v>
      </c>
      <c r="BL157" s="5" t="n">
        <v>0.5679999999999999</v>
      </c>
      <c r="BM157" s="5" t="n">
        <v>0</v>
      </c>
      <c r="BN157" s="5" t="n">
        <v>1</v>
      </c>
      <c r="BO157" s="5" t="n">
        <v>0</v>
      </c>
      <c r="BP157" s="5" t="n">
        <v>0</v>
      </c>
      <c r="BQ157" s="5" t="n">
        <v>0.378</v>
      </c>
      <c r="BR157" s="5" t="n">
        <v>0</v>
      </c>
      <c r="BS157" s="5" t="n">
        <v>1</v>
      </c>
      <c r="BT157" s="5" t="n">
        <v>0</v>
      </c>
      <c r="BU157" s="5" t="n">
        <v>0</v>
      </c>
      <c r="BV157" s="5" t="n">
        <v>0.425</v>
      </c>
      <c r="BW157" s="5" t="n">
        <v>0</v>
      </c>
      <c r="BX157" s="5" t="n">
        <v>0.833</v>
      </c>
      <c r="BY157" s="5" t="n">
        <v>13.646</v>
      </c>
      <c r="BZ157" s="5" t="n">
        <v>0</v>
      </c>
      <c r="CA157" s="5" t="n">
        <v>13.646</v>
      </c>
      <c r="CB157" s="5" t="n">
        <v>0</v>
      </c>
      <c r="CC157" s="5" t="n">
        <v>82.58799999999999</v>
      </c>
      <c r="CD157" s="5" t="n">
        <v>7.95</v>
      </c>
      <c r="CE157" s="5" t="n">
        <v>0</v>
      </c>
      <c r="CF157" s="5" t="n">
        <v>82.58799999999999</v>
      </c>
      <c r="CG157" s="5" t="n">
        <v>0</v>
      </c>
      <c r="CH157" s="5" t="n">
        <v>1</v>
      </c>
      <c r="CI157" s="5" t="n">
        <v>0</v>
      </c>
      <c r="CJ157" s="5" t="n">
        <v>0</v>
      </c>
      <c r="CK157" s="5" t="n">
        <v>0</v>
      </c>
      <c r="CL157" s="5" t="n">
        <v>0</v>
      </c>
      <c r="CM157" s="5" t="n">
        <v>0</v>
      </c>
      <c r="CN157" s="5" t="n">
        <v>0</v>
      </c>
      <c r="CO157" s="5" t="n">
        <v>0</v>
      </c>
      <c r="CP157" s="5" t="n">
        <v>0</v>
      </c>
      <c r="CQ157" s="5" t="n">
        <v>1.387</v>
      </c>
      <c r="CR157" s="5" t="n">
        <v>0</v>
      </c>
      <c r="CS157" s="5" t="n">
        <v>5.529</v>
      </c>
      <c r="CT157" s="5" t="n">
        <v>4.251</v>
      </c>
      <c r="CU157" s="5" t="n">
        <v>10.123</v>
      </c>
    </row>
    <row r="158">
      <c r="A158" s="5" t="inlineStr">
        <is>
          <t>CAF2021</t>
        </is>
      </c>
      <c r="B158" s="5" t="inlineStr">
        <is>
          <t>CAF</t>
        </is>
      </c>
      <c r="C158" s="5" t="inlineStr">
        <is>
          <t>CAF</t>
        </is>
      </c>
      <c r="D158" s="5" t="inlineStr">
        <is>
          <t>Central African Republic</t>
        </is>
      </c>
      <c r="E158" s="5" t="n">
        <v>2021</v>
      </c>
      <c r="F158" s="5" t="n">
        <v>0.19</v>
      </c>
      <c r="G158" s="5" t="n">
        <v>5.897</v>
      </c>
      <c r="H158" s="5" t="n">
        <v>1.143</v>
      </c>
      <c r="I158" s="5" t="n">
        <v>0</v>
      </c>
      <c r="J158" s="5" t="n">
        <v>5.897</v>
      </c>
      <c r="K158" s="5" t="n">
        <v>0</v>
      </c>
      <c r="L158" s="5" t="n">
        <v>1</v>
      </c>
      <c r="M158" s="5" t="n">
        <v>7.964</v>
      </c>
      <c r="N158" s="5" t="n">
        <v>3.43</v>
      </c>
      <c r="O158" s="5" t="n">
        <v>0</v>
      </c>
      <c r="P158" s="5" t="n">
        <v>7.964</v>
      </c>
      <c r="Q158" s="5" t="n">
        <v>0</v>
      </c>
      <c r="R158" s="5" t="n">
        <v>1</v>
      </c>
      <c r="S158" s="5" t="n">
        <v>11.613</v>
      </c>
      <c r="T158" s="5" t="n">
        <v>6.86</v>
      </c>
      <c r="U158" s="5" t="n">
        <v>0</v>
      </c>
      <c r="V158" s="5" t="n">
        <v>13.82</v>
      </c>
      <c r="W158" s="5" t="n">
        <v>0.19</v>
      </c>
      <c r="X158" s="5" t="n">
        <v>1</v>
      </c>
      <c r="Y158" s="5" t="n">
        <v>5.919</v>
      </c>
      <c r="Z158" s="5" t="n">
        <v>0.8</v>
      </c>
      <c r="AA158" s="5" t="n">
        <v>0</v>
      </c>
      <c r="AB158" s="5" t="n">
        <v>5.919</v>
      </c>
      <c r="AC158" s="5" t="n">
        <v>0</v>
      </c>
      <c r="AD158" s="5" t="n">
        <v>1</v>
      </c>
      <c r="AE158" s="5" t="n">
        <v>7.062</v>
      </c>
      <c r="AF158" s="5" t="n">
        <v>1.651</v>
      </c>
      <c r="AG158" s="5" t="n">
        <v>0</v>
      </c>
      <c r="AH158" s="5" t="n">
        <v>7.062</v>
      </c>
      <c r="AI158" s="5" t="n">
        <v>0</v>
      </c>
      <c r="AJ158" s="5" t="n">
        <v>1</v>
      </c>
      <c r="AK158" s="5" t="n">
        <v>13.922</v>
      </c>
      <c r="AL158" s="5" t="n">
        <v>7.415</v>
      </c>
      <c r="AM158" s="5" t="n">
        <v>0</v>
      </c>
      <c r="AN158" s="5" t="n">
        <v>16.568</v>
      </c>
      <c r="AO158" s="5" t="n">
        <v>0.19</v>
      </c>
      <c r="AP158" s="5" t="n">
        <v>1</v>
      </c>
      <c r="AQ158" s="5" t="n">
        <v>0.619</v>
      </c>
      <c r="AR158" s="5" t="n">
        <v>0.114</v>
      </c>
      <c r="AS158" s="5" t="n">
        <v>0.6919999999999999</v>
      </c>
      <c r="AT158" s="5" t="n">
        <v>1.56</v>
      </c>
      <c r="AU158" s="5" t="n">
        <v>0.19</v>
      </c>
      <c r="AV158" s="5" t="n">
        <v>1</v>
      </c>
      <c r="AW158" s="5" t="n">
        <v>0.599</v>
      </c>
      <c r="AX158" s="5" t="n">
        <v>0.114</v>
      </c>
      <c r="AY158" s="5" t="n">
        <v>0.696</v>
      </c>
      <c r="AZ158" s="5" t="n">
        <v>1.542</v>
      </c>
      <c r="BA158" s="5" t="n">
        <v>0.19</v>
      </c>
      <c r="BB158" s="5" t="n">
        <v>1</v>
      </c>
      <c r="BC158" s="5" t="n">
        <v>0.439</v>
      </c>
      <c r="BD158" s="5" t="n">
        <v>0.114</v>
      </c>
      <c r="BE158" s="5" t="n">
        <v>-0.052</v>
      </c>
      <c r="BF158" s="5" t="n">
        <v>0.46</v>
      </c>
      <c r="BG158" s="5" t="n">
        <v>0.19</v>
      </c>
      <c r="BH158" s="5" t="n">
        <v>0</v>
      </c>
      <c r="BI158" s="5" t="n">
        <v>0.505</v>
      </c>
      <c r="BJ158" s="5" t="n">
        <v>0.114</v>
      </c>
      <c r="BK158" s="5" t="n">
        <v>0.473</v>
      </c>
      <c r="BL158" s="5" t="n">
        <v>1.163</v>
      </c>
      <c r="BM158" s="5" t="n">
        <v>0.19</v>
      </c>
      <c r="BN158" s="5" t="n">
        <v>1</v>
      </c>
      <c r="BO158" s="5" t="n">
        <v>0</v>
      </c>
      <c r="BP158" s="5" t="n">
        <v>0</v>
      </c>
      <c r="BQ158" s="5" t="n">
        <v>0.082</v>
      </c>
      <c r="BR158" s="5" t="n">
        <v>0</v>
      </c>
      <c r="BS158" s="5" t="n">
        <v>1</v>
      </c>
      <c r="BT158" s="5" t="n">
        <v>0</v>
      </c>
      <c r="BU158" s="5" t="n">
        <v>0</v>
      </c>
      <c r="BV158" s="5" t="n">
        <v>0.152</v>
      </c>
      <c r="BW158" s="5" t="n">
        <v>0.19</v>
      </c>
      <c r="BX158" s="5" t="n">
        <v>1</v>
      </c>
      <c r="BY158" s="5" t="n">
        <v>11.787</v>
      </c>
      <c r="BZ158" s="5" t="n">
        <v>0</v>
      </c>
      <c r="CA158" s="5" t="n">
        <v>11.787</v>
      </c>
      <c r="CB158" s="5" t="n">
        <v>0</v>
      </c>
      <c r="CC158" s="5" t="n">
        <v>78.125</v>
      </c>
      <c r="CD158" s="5" t="n">
        <v>7.95</v>
      </c>
      <c r="CE158" s="5" t="n">
        <v>0</v>
      </c>
      <c r="CF158" s="5" t="n">
        <v>92.96899999999999</v>
      </c>
      <c r="CG158" s="5" t="n">
        <v>0.19</v>
      </c>
      <c r="CH158" s="5" t="n">
        <v>1</v>
      </c>
      <c r="CI158" s="5" t="n">
        <v>0</v>
      </c>
      <c r="CJ158" s="5" t="n">
        <v>0</v>
      </c>
      <c r="CK158" s="5" t="n">
        <v>0</v>
      </c>
      <c r="CL158" s="5" t="n">
        <v>0</v>
      </c>
      <c r="CM158" s="5" t="n">
        <v>0</v>
      </c>
      <c r="CN158" s="5" t="n">
        <v>0</v>
      </c>
      <c r="CO158" s="5" t="n">
        <v>0</v>
      </c>
      <c r="CP158" s="5" t="n">
        <v>0</v>
      </c>
      <c r="CQ158" s="5" t="n">
        <v>1.198</v>
      </c>
      <c r="CR158" s="5" t="n">
        <v>0</v>
      </c>
      <c r="CS158" s="5" t="n">
        <v>4.776</v>
      </c>
      <c r="CT158" s="5" t="n">
        <v>4.753</v>
      </c>
      <c r="CU158" s="5" t="n">
        <v>15.162</v>
      </c>
    </row>
    <row r="159">
      <c r="A159" s="5" t="inlineStr">
        <is>
          <t>CAF2022</t>
        </is>
      </c>
      <c r="B159" s="5" t="inlineStr">
        <is>
          <t>CAF</t>
        </is>
      </c>
      <c r="C159" s="5" t="inlineStr">
        <is>
          <t>CAF</t>
        </is>
      </c>
      <c r="D159" s="5" t="inlineStr">
        <is>
          <t>Central African Republic</t>
        </is>
      </c>
      <c r="E159" s="5" t="n">
        <v>2022</v>
      </c>
      <c r="F159" s="5" t="n">
        <v>0.19</v>
      </c>
      <c r="G159" s="5" t="n">
        <v>11.72</v>
      </c>
      <c r="H159" s="5" t="n">
        <v>1.235</v>
      </c>
      <c r="I159" s="5" t="n">
        <v>0</v>
      </c>
      <c r="J159" s="5" t="n">
        <v>11.72</v>
      </c>
      <c r="K159" s="5" t="n">
        <v>0</v>
      </c>
      <c r="L159" s="5" t="n">
        <v>1</v>
      </c>
      <c r="M159" s="5" t="n">
        <v>9.782999999999999</v>
      </c>
      <c r="N159" s="5" t="n">
        <v>3.704</v>
      </c>
      <c r="O159" s="5" t="n">
        <v>0</v>
      </c>
      <c r="P159" s="5" t="n">
        <v>9.782999999999999</v>
      </c>
      <c r="Q159" s="5" t="n">
        <v>0</v>
      </c>
      <c r="R159" s="5" t="n">
        <v>1</v>
      </c>
      <c r="S159" s="5" t="n">
        <v>17.893</v>
      </c>
      <c r="T159" s="5" t="n">
        <v>7.408</v>
      </c>
      <c r="U159" s="5" t="n">
        <v>0.252</v>
      </c>
      <c r="V159" s="5" t="n">
        <v>21.293</v>
      </c>
      <c r="W159" s="5" t="n">
        <v>0.19</v>
      </c>
      <c r="X159" s="5" t="n">
        <v>1</v>
      </c>
      <c r="Y159" s="5" t="n">
        <v>6.392</v>
      </c>
      <c r="Z159" s="5" t="n">
        <v>0.864</v>
      </c>
      <c r="AA159" s="5" t="n">
        <v>0</v>
      </c>
      <c r="AB159" s="5" t="n">
        <v>6.392</v>
      </c>
      <c r="AC159" s="5" t="n">
        <v>0</v>
      </c>
      <c r="AD159" s="5" t="n">
        <v>1</v>
      </c>
      <c r="AE159" s="5" t="n">
        <v>7.627</v>
      </c>
      <c r="AF159" s="5" t="n">
        <v>1.783</v>
      </c>
      <c r="AG159" s="5" t="n">
        <v>0</v>
      </c>
      <c r="AH159" s="5" t="n">
        <v>7.627</v>
      </c>
      <c r="AI159" s="5" t="n">
        <v>0</v>
      </c>
      <c r="AJ159" s="5" t="n">
        <v>1</v>
      </c>
      <c r="AK159" s="5" t="n">
        <v>15.035</v>
      </c>
      <c r="AL159" s="5" t="n">
        <v>8.007999999999999</v>
      </c>
      <c r="AM159" s="5" t="n">
        <v>0.211</v>
      </c>
      <c r="AN159" s="5" t="n">
        <v>17.892</v>
      </c>
      <c r="AO159" s="5" t="n">
        <v>0.19</v>
      </c>
      <c r="AP159" s="5" t="n">
        <v>1</v>
      </c>
      <c r="AQ159" s="5" t="n">
        <v>0.861</v>
      </c>
      <c r="AR159" s="5" t="n">
        <v>0.123</v>
      </c>
      <c r="AS159" s="5" t="n">
        <v>0.304</v>
      </c>
      <c r="AT159" s="5" t="n">
        <v>1.387</v>
      </c>
      <c r="AU159" s="5" t="n">
        <v>0.19</v>
      </c>
      <c r="AV159" s="5" t="n">
        <v>1</v>
      </c>
      <c r="AW159" s="5" t="n">
        <v>0.986</v>
      </c>
      <c r="AX159" s="5" t="n">
        <v>0.123</v>
      </c>
      <c r="AY159" s="5" t="n">
        <v>0.166</v>
      </c>
      <c r="AZ159" s="5" t="n">
        <v>1.371</v>
      </c>
      <c r="BA159" s="5" t="n">
        <v>0.19</v>
      </c>
      <c r="BB159" s="5" t="n">
        <v>1</v>
      </c>
      <c r="BC159" s="5" t="n">
        <v>0.598</v>
      </c>
      <c r="BD159" s="5" t="n">
        <v>0.123</v>
      </c>
      <c r="BE159" s="5" t="n">
        <v>-0.253</v>
      </c>
      <c r="BF159" s="5" t="n">
        <v>0.41</v>
      </c>
      <c r="BG159" s="5" t="n">
        <v>0.19</v>
      </c>
      <c r="BH159" s="5" t="n">
        <v>0</v>
      </c>
      <c r="BI159" s="5" t="n">
        <v>0.612</v>
      </c>
      <c r="BJ159" s="5" t="n">
        <v>0.123</v>
      </c>
      <c r="BK159" s="5" t="n">
        <v>0.257</v>
      </c>
      <c r="BL159" s="5" t="n">
        <v>1.034</v>
      </c>
      <c r="BM159" s="5" t="n">
        <v>0.19</v>
      </c>
      <c r="BN159" s="5" t="n">
        <v>1</v>
      </c>
      <c r="BO159" s="5" t="n">
        <v>0</v>
      </c>
      <c r="BP159" s="5" t="n">
        <v>0</v>
      </c>
      <c r="BQ159" s="5" t="n">
        <v>0.073</v>
      </c>
      <c r="BR159" s="5" t="n">
        <v>0</v>
      </c>
      <c r="BS159" s="5" t="n">
        <v>1</v>
      </c>
      <c r="BT159" s="5" t="n">
        <v>0</v>
      </c>
      <c r="BU159" s="5" t="n">
        <v>0</v>
      </c>
      <c r="BV159" s="5" t="n">
        <v>0.135</v>
      </c>
      <c r="BW159" s="5" t="n">
        <v>0.19</v>
      </c>
      <c r="BX159" s="5" t="n">
        <v>1</v>
      </c>
      <c r="BY159" s="5" t="n">
        <v>12.729</v>
      </c>
      <c r="BZ159" s="5" t="n">
        <v>0</v>
      </c>
      <c r="CA159" s="5" t="n">
        <v>12.729</v>
      </c>
      <c r="CB159" s="5" t="n">
        <v>0</v>
      </c>
      <c r="CC159" s="5" t="n">
        <v>97.90000000000001</v>
      </c>
      <c r="CD159" s="5" t="n">
        <v>7.95</v>
      </c>
      <c r="CE159" s="5" t="n">
        <v>1.377</v>
      </c>
      <c r="CF159" s="5" t="n">
        <v>116.501</v>
      </c>
      <c r="CG159" s="5" t="n">
        <v>0.19</v>
      </c>
      <c r="CH159" s="5" t="n">
        <v>1</v>
      </c>
      <c r="CI159" s="5" t="n">
        <v>0</v>
      </c>
      <c r="CJ159" s="5" t="n">
        <v>0</v>
      </c>
      <c r="CK159" s="5" t="n">
        <v>0</v>
      </c>
      <c r="CL159" s="5" t="n">
        <v>0</v>
      </c>
      <c r="CM159" s="5" t="n">
        <v>0</v>
      </c>
      <c r="CN159" s="5" t="n">
        <v>0</v>
      </c>
      <c r="CO159" s="5" t="n">
        <v>0</v>
      </c>
      <c r="CP159" s="5" t="n">
        <v>0</v>
      </c>
      <c r="CQ159" s="5" t="n">
        <v>1.294</v>
      </c>
      <c r="CR159" s="5" t="n">
        <v>0</v>
      </c>
      <c r="CS159" s="5" t="n">
        <v>5.158</v>
      </c>
      <c r="CT159" s="5" t="n">
        <v>10.485</v>
      </c>
      <c r="CU159" s="5" t="n">
        <v>31.326</v>
      </c>
    </row>
    <row r="160">
      <c r="A160" s="5" t="inlineStr">
        <is>
          <t>CAF2023</t>
        </is>
      </c>
      <c r="B160" s="5" t="inlineStr">
        <is>
          <t>CAF</t>
        </is>
      </c>
      <c r="C160" s="5" t="inlineStr">
        <is>
          <t>CAF</t>
        </is>
      </c>
      <c r="D160" s="5" t="inlineStr">
        <is>
          <t>Central African Republic</t>
        </is>
      </c>
      <c r="E160" s="5" t="n">
        <v>2023</v>
      </c>
      <c r="F160" s="5" t="n">
        <v>0.19</v>
      </c>
      <c r="G160" s="5" t="n">
        <v>6.147</v>
      </c>
      <c r="H160" s="5" t="n">
        <v>1.286</v>
      </c>
      <c r="I160" s="5" t="n">
        <v>0</v>
      </c>
      <c r="J160" s="5" t="n">
        <v>6.147</v>
      </c>
      <c r="K160" s="5" t="n">
        <v>0</v>
      </c>
      <c r="L160" s="5" t="n">
        <v>1</v>
      </c>
      <c r="M160" s="5" t="n">
        <v>7.886</v>
      </c>
      <c r="N160" s="5" t="n">
        <v>3.857</v>
      </c>
      <c r="O160" s="5" t="n">
        <v>0</v>
      </c>
      <c r="P160" s="5" t="n">
        <v>7.886</v>
      </c>
      <c r="Q160" s="5" t="n">
        <v>0</v>
      </c>
      <c r="R160" s="5" t="n">
        <v>1</v>
      </c>
      <c r="S160" s="5" t="n">
        <v>12.575</v>
      </c>
      <c r="T160" s="5" t="n">
        <v>7.714</v>
      </c>
      <c r="U160" s="5" t="n">
        <v>0.265</v>
      </c>
      <c r="V160" s="5" t="n">
        <v>14.964</v>
      </c>
      <c r="W160" s="5" t="n">
        <v>0.19</v>
      </c>
      <c r="X160" s="5" t="n">
        <v>1</v>
      </c>
      <c r="Y160" s="5" t="n">
        <v>6.656</v>
      </c>
      <c r="Z160" s="5" t="n">
        <v>0.9</v>
      </c>
      <c r="AA160" s="5" t="n">
        <v>0</v>
      </c>
      <c r="AB160" s="5" t="n">
        <v>6.656</v>
      </c>
      <c r="AC160" s="5" t="n">
        <v>0</v>
      </c>
      <c r="AD160" s="5" t="n">
        <v>1</v>
      </c>
      <c r="AE160" s="5" t="n">
        <v>7.942</v>
      </c>
      <c r="AF160" s="5" t="n">
        <v>1.857</v>
      </c>
      <c r="AG160" s="5" t="n">
        <v>0</v>
      </c>
      <c r="AH160" s="5" t="n">
        <v>7.942</v>
      </c>
      <c r="AI160" s="5" t="n">
        <v>0</v>
      </c>
      <c r="AJ160" s="5" t="n">
        <v>1</v>
      </c>
      <c r="AK160" s="5" t="n">
        <v>15.656</v>
      </c>
      <c r="AL160" s="5" t="n">
        <v>8.337999999999999</v>
      </c>
      <c r="AM160" s="5" t="n">
        <v>0.329</v>
      </c>
      <c r="AN160" s="5" t="n">
        <v>18.63</v>
      </c>
      <c r="AO160" s="5" t="n">
        <v>0.19</v>
      </c>
      <c r="AP160" s="5" t="n">
        <v>1</v>
      </c>
      <c r="AQ160" s="5" t="n">
        <v>0.76</v>
      </c>
      <c r="AR160" s="5" t="n">
        <v>0.129</v>
      </c>
      <c r="AS160" s="5" t="n">
        <v>0.902</v>
      </c>
      <c r="AT160" s="5" t="n">
        <v>1.978</v>
      </c>
      <c r="AU160" s="5" t="n">
        <v>0.19</v>
      </c>
      <c r="AV160" s="5" t="n">
        <v>1</v>
      </c>
      <c r="AW160" s="5" t="n">
        <v>0.8110000000000001</v>
      </c>
      <c r="AX160" s="5" t="n">
        <v>0.129</v>
      </c>
      <c r="AY160" s="5" t="n">
        <v>1.128</v>
      </c>
      <c r="AZ160" s="5" t="n">
        <v>2.308</v>
      </c>
      <c r="BA160" s="5" t="n">
        <v>0.19</v>
      </c>
      <c r="BB160" s="5" t="n">
        <v>1</v>
      </c>
      <c r="BC160" s="5" t="n">
        <v>0.535</v>
      </c>
      <c r="BD160" s="5" t="n">
        <v>0.129</v>
      </c>
      <c r="BE160" s="5" t="n">
        <v>-0.184</v>
      </c>
      <c r="BF160" s="5" t="n">
        <v>0.418</v>
      </c>
      <c r="BG160" s="5" t="n">
        <v>0.19</v>
      </c>
      <c r="BH160" s="5" t="n">
        <v>0</v>
      </c>
      <c r="BI160" s="5" t="n">
        <v>0.579</v>
      </c>
      <c r="BJ160" s="5" t="n">
        <v>0.129</v>
      </c>
      <c r="BK160" s="5" t="n">
        <v>0.806</v>
      </c>
      <c r="BL160" s="5" t="n">
        <v>1.649</v>
      </c>
      <c r="BM160" s="5" t="n">
        <v>0.19</v>
      </c>
      <c r="BN160" s="5" t="n">
        <v>1</v>
      </c>
      <c r="BO160" s="5" t="n">
        <v>0</v>
      </c>
      <c r="BP160" s="5" t="n">
        <v>0</v>
      </c>
      <c r="BQ160" s="5" t="n">
        <v>0.075</v>
      </c>
      <c r="BR160" s="5" t="n">
        <v>0</v>
      </c>
      <c r="BS160" s="5" t="n">
        <v>1</v>
      </c>
      <c r="BT160" s="5" t="n">
        <v>0</v>
      </c>
      <c r="BU160" s="5" t="n">
        <v>0</v>
      </c>
      <c r="BV160" s="5" t="n">
        <v>0.139</v>
      </c>
      <c r="BW160" s="5" t="n">
        <v>0.19</v>
      </c>
      <c r="BX160" s="5" t="n">
        <v>1</v>
      </c>
      <c r="BY160" s="5" t="n">
        <v>13.254</v>
      </c>
      <c r="BZ160" s="5" t="n">
        <v>0</v>
      </c>
      <c r="CA160" s="5" t="n">
        <v>13.254</v>
      </c>
      <c r="CB160" s="5" t="n">
        <v>0</v>
      </c>
      <c r="CC160" s="5" t="n">
        <v>83.248</v>
      </c>
      <c r="CD160" s="5" t="n">
        <v>7.95</v>
      </c>
      <c r="CE160" s="5" t="n">
        <v>1.751</v>
      </c>
      <c r="CF160" s="5" t="n">
        <v>99.065</v>
      </c>
      <c r="CG160" s="5" t="n">
        <v>0.19</v>
      </c>
      <c r="CH160" s="5" t="n">
        <v>1</v>
      </c>
      <c r="CI160" s="5" t="n">
        <v>0</v>
      </c>
      <c r="CJ160" s="5" t="n">
        <v>0</v>
      </c>
      <c r="CK160" s="5" t="n">
        <v>0</v>
      </c>
      <c r="CL160" s="5" t="n">
        <v>0</v>
      </c>
      <c r="CM160" s="5" t="n">
        <v>0</v>
      </c>
      <c r="CN160" s="5" t="n">
        <v>0</v>
      </c>
      <c r="CO160" s="5" t="n">
        <v>0</v>
      </c>
      <c r="CP160" s="5" t="n">
        <v>0</v>
      </c>
      <c r="CQ160" s="5" t="n">
        <v>1.348</v>
      </c>
      <c r="CR160" s="5" t="n">
        <v>0</v>
      </c>
      <c r="CS160" s="5" t="n">
        <v>5.37</v>
      </c>
      <c r="CT160" s="5" t="n">
        <v>4.861</v>
      </c>
      <c r="CU160" s="5" t="n">
        <v>11.622</v>
      </c>
    </row>
    <row r="161">
      <c r="A161" s="5" t="inlineStr">
        <is>
          <t>CAF2024</t>
        </is>
      </c>
      <c r="B161" s="5" t="inlineStr">
        <is>
          <t>CAF</t>
        </is>
      </c>
      <c r="C161" s="5" t="inlineStr">
        <is>
          <t>CAF</t>
        </is>
      </c>
      <c r="D161" s="5" t="inlineStr">
        <is>
          <t>Central African Republic</t>
        </is>
      </c>
      <c r="E161" s="5" t="n">
        <v>2024</v>
      </c>
      <c r="F161" s="5" t="n">
        <v>0.19</v>
      </c>
      <c r="G161" s="5" t="n">
        <v>5.575</v>
      </c>
      <c r="H161" s="5" t="n">
        <v>1.324</v>
      </c>
      <c r="I161" s="5" t="n">
        <v>0</v>
      </c>
      <c r="J161" s="5" t="n">
        <v>5.575</v>
      </c>
      <c r="K161" s="5" t="n">
        <v>0</v>
      </c>
      <c r="L161" s="5" t="n">
        <v>1</v>
      </c>
      <c r="M161" s="5" t="n">
        <v>7.124</v>
      </c>
      <c r="N161" s="5" t="n">
        <v>3.971</v>
      </c>
      <c r="O161" s="5" t="n">
        <v>0</v>
      </c>
      <c r="P161" s="5" t="n">
        <v>7.124</v>
      </c>
      <c r="Q161" s="5" t="n">
        <v>0</v>
      </c>
      <c r="R161" s="5" t="n">
        <v>1</v>
      </c>
      <c r="S161" s="5" t="n">
        <v>12.193</v>
      </c>
      <c r="T161" s="5" t="n">
        <v>7.942</v>
      </c>
      <c r="U161" s="5" t="n">
        <v>0.316</v>
      </c>
      <c r="V161" s="5" t="n">
        <v>14.509</v>
      </c>
      <c r="W161" s="5" t="n">
        <v>0.19</v>
      </c>
      <c r="X161" s="5" t="n">
        <v>1</v>
      </c>
      <c r="Y161" s="5" t="n">
        <v>6.853</v>
      </c>
      <c r="Z161" s="5" t="n">
        <v>0.926</v>
      </c>
      <c r="AA161" s="5" t="n">
        <v>0</v>
      </c>
      <c r="AB161" s="5" t="n">
        <v>6.853</v>
      </c>
      <c r="AC161" s="5" t="n">
        <v>0</v>
      </c>
      <c r="AD161" s="5" t="n">
        <v>1</v>
      </c>
      <c r="AE161" s="5" t="n">
        <v>8.176</v>
      </c>
      <c r="AF161" s="5" t="n">
        <v>1.912</v>
      </c>
      <c r="AG161" s="5" t="n">
        <v>0</v>
      </c>
      <c r="AH161" s="5" t="n">
        <v>8.176</v>
      </c>
      <c r="AI161" s="5" t="n">
        <v>0</v>
      </c>
      <c r="AJ161" s="5" t="n">
        <v>1</v>
      </c>
      <c r="AK161" s="5" t="n">
        <v>16.118</v>
      </c>
      <c r="AL161" s="5" t="n">
        <v>8.584</v>
      </c>
      <c r="AM161" s="5" t="n">
        <v>0.417</v>
      </c>
      <c r="AN161" s="5" t="n">
        <v>19.18</v>
      </c>
      <c r="AO161" s="5" t="n">
        <v>0.19</v>
      </c>
      <c r="AP161" s="5" t="n">
        <v>1</v>
      </c>
      <c r="AQ161" s="5" t="n">
        <v>0.724</v>
      </c>
      <c r="AR161" s="5" t="n">
        <v>0.132</v>
      </c>
      <c r="AS161" s="5" t="n">
        <v>0.8</v>
      </c>
      <c r="AT161" s="5" t="n">
        <v>1.814</v>
      </c>
      <c r="AU161" s="5" t="n">
        <v>0.19</v>
      </c>
      <c r="AV161" s="5" t="n">
        <v>1</v>
      </c>
      <c r="AW161" s="5" t="n">
        <v>0.75</v>
      </c>
      <c r="AX161" s="5" t="n">
        <v>0.132</v>
      </c>
      <c r="AY161" s="5" t="n">
        <v>1.121</v>
      </c>
      <c r="AZ161" s="5" t="n">
        <v>2.226</v>
      </c>
      <c r="BA161" s="5" t="n">
        <v>0.19</v>
      </c>
      <c r="BB161" s="5" t="n">
        <v>1</v>
      </c>
      <c r="BC161" s="5" t="n">
        <v>0.513</v>
      </c>
      <c r="BD161" s="5" t="n">
        <v>0.132</v>
      </c>
      <c r="BE161" s="5" t="n">
        <v>-0.142</v>
      </c>
      <c r="BF161" s="5" t="n">
        <v>0.43</v>
      </c>
      <c r="BG161" s="5" t="n">
        <v>0.19</v>
      </c>
      <c r="BH161" s="5" t="n">
        <v>0</v>
      </c>
      <c r="BI161" s="5" t="n">
        <v>0.591</v>
      </c>
      <c r="BJ161" s="5" t="n">
        <v>0.132</v>
      </c>
      <c r="BK161" s="5" t="n">
        <v>0.587</v>
      </c>
      <c r="BL161" s="5" t="n">
        <v>1.402</v>
      </c>
      <c r="BM161" s="5" t="n">
        <v>0.19</v>
      </c>
      <c r="BN161" s="5" t="n">
        <v>1</v>
      </c>
      <c r="BO161" s="5" t="n">
        <v>0</v>
      </c>
      <c r="BP161" s="5" t="n">
        <v>0</v>
      </c>
      <c r="BQ161" s="5" t="n">
        <v>0.077</v>
      </c>
      <c r="BR161" s="5" t="n">
        <v>0</v>
      </c>
      <c r="BS161" s="5" t="n">
        <v>1</v>
      </c>
      <c r="BT161" s="5" t="n">
        <v>0</v>
      </c>
      <c r="BU161" s="5" t="n">
        <v>0</v>
      </c>
      <c r="BV161" s="5" t="n">
        <v>0.143</v>
      </c>
      <c r="BW161" s="5" t="n">
        <v>0.19</v>
      </c>
      <c r="BX161" s="5" t="n">
        <v>1</v>
      </c>
      <c r="BY161" s="5" t="n">
        <v>13.646</v>
      </c>
      <c r="BZ161" s="5" t="n">
        <v>0</v>
      </c>
      <c r="CA161" s="5" t="n">
        <v>13.646</v>
      </c>
      <c r="CB161" s="5" t="n">
        <v>0</v>
      </c>
      <c r="CC161" s="5" t="n">
        <v>82.58799999999999</v>
      </c>
      <c r="CD161" s="5" t="n">
        <v>7.95</v>
      </c>
      <c r="CE161" s="5" t="n">
        <v>2.137</v>
      </c>
      <c r="CF161" s="5" t="n">
        <v>98.28</v>
      </c>
      <c r="CG161" s="5" t="n">
        <v>0.19</v>
      </c>
      <c r="CH161" s="5" t="n">
        <v>1</v>
      </c>
      <c r="CI161" s="5" t="n">
        <v>0</v>
      </c>
      <c r="CJ161" s="5" t="n">
        <v>0</v>
      </c>
      <c r="CK161" s="5" t="n">
        <v>0</v>
      </c>
      <c r="CL161" s="5" t="n">
        <v>0</v>
      </c>
      <c r="CM161" s="5" t="n">
        <v>0</v>
      </c>
      <c r="CN161" s="5" t="n">
        <v>0</v>
      </c>
      <c r="CO161" s="5" t="n">
        <v>0</v>
      </c>
      <c r="CP161" s="5" t="n">
        <v>0</v>
      </c>
      <c r="CQ161" s="5" t="n">
        <v>1.387</v>
      </c>
      <c r="CR161" s="5" t="n">
        <v>0</v>
      </c>
      <c r="CS161" s="5" t="n">
        <v>5.529</v>
      </c>
      <c r="CT161" s="5" t="n">
        <v>4.251</v>
      </c>
      <c r="CU161" s="5" t="n">
        <v>10.168</v>
      </c>
    </row>
    <row r="162">
      <c r="A162" s="5" t="inlineStr">
        <is>
          <t>TCD2021</t>
        </is>
      </c>
      <c r="B162" s="5" t="inlineStr">
        <is>
          <t>TCD</t>
        </is>
      </c>
      <c r="C162" s="5" t="inlineStr">
        <is>
          <t>TCD</t>
        </is>
      </c>
      <c r="D162" s="5" t="inlineStr">
        <is>
          <t>Chad</t>
        </is>
      </c>
      <c r="E162" s="5" t="n">
        <v>2021</v>
      </c>
      <c r="F162" s="5" t="n">
        <v>0.18</v>
      </c>
      <c r="G162" s="5" t="n">
        <v>5.897</v>
      </c>
      <c r="H162" s="5" t="n">
        <v>1.143</v>
      </c>
      <c r="I162" s="5" t="n">
        <v>0</v>
      </c>
      <c r="J162" s="5" t="n">
        <v>5.897</v>
      </c>
      <c r="K162" s="5" t="n">
        <v>0</v>
      </c>
      <c r="L162" s="5" t="n">
        <v>1</v>
      </c>
      <c r="M162" s="5" t="n">
        <v>7.964</v>
      </c>
      <c r="N162" s="5" t="n">
        <v>3.43</v>
      </c>
      <c r="O162" s="5" t="n">
        <v>0</v>
      </c>
      <c r="P162" s="5" t="n">
        <v>7.964</v>
      </c>
      <c r="Q162" s="5" t="n">
        <v>0</v>
      </c>
      <c r="R162" s="5" t="n">
        <v>1</v>
      </c>
      <c r="S162" s="5" t="n">
        <v>11.613</v>
      </c>
      <c r="T162" s="5" t="n">
        <v>6.86</v>
      </c>
      <c r="U162" s="5" t="n">
        <v>0</v>
      </c>
      <c r="V162" s="5" t="n">
        <v>13.704</v>
      </c>
      <c r="W162" s="5" t="n">
        <v>0.18</v>
      </c>
      <c r="X162" s="5" t="n">
        <v>1</v>
      </c>
      <c r="Y162" s="5" t="n">
        <v>16.305</v>
      </c>
      <c r="Z162" s="5" t="n">
        <v>2.204</v>
      </c>
      <c r="AA162" s="5" t="n">
        <v>0</v>
      </c>
      <c r="AB162" s="5" t="n">
        <v>16.305</v>
      </c>
      <c r="AC162" s="5" t="n">
        <v>0</v>
      </c>
      <c r="AD162" s="5" t="n">
        <v>1</v>
      </c>
      <c r="AE162" s="5" t="n">
        <v>17.449</v>
      </c>
      <c r="AF162" s="5" t="n">
        <v>4.08</v>
      </c>
      <c r="AG162" s="5" t="n">
        <v>0</v>
      </c>
      <c r="AH162" s="5" t="n">
        <v>17.449</v>
      </c>
      <c r="AI162" s="5" t="n">
        <v>0</v>
      </c>
      <c r="AJ162" s="5" t="n">
        <v>1</v>
      </c>
      <c r="AK162" s="5" t="n">
        <v>24.309</v>
      </c>
      <c r="AL162" s="5" t="n">
        <v>12.947</v>
      </c>
      <c r="AM162" s="5" t="n">
        <v>0</v>
      </c>
      <c r="AN162" s="5" t="n">
        <v>28.684</v>
      </c>
      <c r="AO162" s="5" t="n">
        <v>0.18</v>
      </c>
      <c r="AP162" s="5" t="n">
        <v>1</v>
      </c>
      <c r="AQ162" s="5" t="n">
        <v>0.714</v>
      </c>
      <c r="AR162" s="5" t="n">
        <v>0.131</v>
      </c>
      <c r="AS162" s="5" t="n">
        <v>0.193</v>
      </c>
      <c r="AT162" s="5" t="n">
        <v>0.907</v>
      </c>
      <c r="AU162" s="5" t="n">
        <v>0</v>
      </c>
      <c r="AV162" s="5" t="n">
        <v>1</v>
      </c>
      <c r="AW162" s="5" t="n">
        <v>0.711</v>
      </c>
      <c r="AX162" s="5" t="n">
        <v>0.137</v>
      </c>
      <c r="AY162" s="5" t="n">
        <v>0.284</v>
      </c>
      <c r="AZ162" s="5" t="n">
        <v>0.995</v>
      </c>
      <c r="BA162" s="5" t="n">
        <v>0</v>
      </c>
      <c r="BB162" s="5" t="n">
        <v>1</v>
      </c>
      <c r="BC162" s="5" t="n">
        <v>0.439</v>
      </c>
      <c r="BD162" s="5" t="n">
        <v>0.114</v>
      </c>
      <c r="BE162" s="5" t="n">
        <v>-0.163</v>
      </c>
      <c r="BF162" s="5" t="n">
        <v>0.326</v>
      </c>
      <c r="BG162" s="5" t="n">
        <v>0</v>
      </c>
      <c r="BH162" s="5" t="n">
        <v>0</v>
      </c>
      <c r="BI162" s="5" t="n">
        <v>0.729</v>
      </c>
      <c r="BJ162" s="5" t="n">
        <v>0.161</v>
      </c>
      <c r="BK162" s="5" t="n">
        <v>0.169</v>
      </c>
      <c r="BL162" s="5" t="n">
        <v>0.898</v>
      </c>
      <c r="BM162" s="5" t="n">
        <v>0</v>
      </c>
      <c r="BN162" s="5" t="n">
        <v>1</v>
      </c>
      <c r="BO162" s="5" t="n">
        <v>0</v>
      </c>
      <c r="BP162" s="5" t="n">
        <v>-0.179</v>
      </c>
      <c r="BQ162" s="5" t="n">
        <v>0.178</v>
      </c>
      <c r="BR162" s="5" t="n">
        <v>0</v>
      </c>
      <c r="BS162" s="5" t="n">
        <v>1</v>
      </c>
      <c r="BT162" s="5" t="n">
        <v>0</v>
      </c>
      <c r="BU162" s="5" t="n">
        <v>-0.337</v>
      </c>
      <c r="BV162" s="5" t="n">
        <v>0.2</v>
      </c>
      <c r="BW162" s="5" t="n">
        <v>0</v>
      </c>
      <c r="BX162" s="5" t="n">
        <v>0.833</v>
      </c>
      <c r="BY162" s="5" t="n">
        <v>11.787</v>
      </c>
      <c r="BZ162" s="5" t="n">
        <v>0</v>
      </c>
      <c r="CA162" s="5" t="n">
        <v>11.787</v>
      </c>
      <c r="CB162" s="5" t="n">
        <v>0</v>
      </c>
      <c r="CC162" s="5" t="n">
        <v>78.125</v>
      </c>
      <c r="CD162" s="5" t="n">
        <v>7.95</v>
      </c>
      <c r="CE162" s="5" t="n">
        <v>13.799</v>
      </c>
      <c r="CF162" s="5" t="n">
        <v>91.92400000000001</v>
      </c>
      <c r="CG162" s="5" t="n">
        <v>0</v>
      </c>
      <c r="CH162" s="5" t="n">
        <v>1</v>
      </c>
      <c r="CI162" s="5" t="n">
        <v>0</v>
      </c>
      <c r="CJ162" s="5" t="n">
        <v>0</v>
      </c>
      <c r="CK162" s="5" t="n">
        <v>0</v>
      </c>
      <c r="CL162" s="5" t="n">
        <v>0</v>
      </c>
      <c r="CM162" s="5" t="n">
        <v>0</v>
      </c>
      <c r="CN162" s="5" t="n">
        <v>0</v>
      </c>
      <c r="CO162" s="5" t="n">
        <v>0</v>
      </c>
      <c r="CP162" s="5" t="n">
        <v>0</v>
      </c>
      <c r="CQ162" s="5" t="n">
        <v>1.198</v>
      </c>
      <c r="CR162" s="5" t="n">
        <v>0</v>
      </c>
      <c r="CS162" s="5" t="n">
        <v>4.776</v>
      </c>
      <c r="CT162" s="5" t="n">
        <v>4.753</v>
      </c>
      <c r="CU162" s="5" t="n">
        <v>15.162</v>
      </c>
    </row>
    <row r="163">
      <c r="A163" s="5" t="inlineStr">
        <is>
          <t>TCD2022</t>
        </is>
      </c>
      <c r="B163" s="5" t="inlineStr">
        <is>
          <t>TCD</t>
        </is>
      </c>
      <c r="C163" s="5" t="inlineStr">
        <is>
          <t>TCD</t>
        </is>
      </c>
      <c r="D163" s="5" t="inlineStr">
        <is>
          <t>Chad</t>
        </is>
      </c>
      <c r="E163" s="5" t="n">
        <v>2022</v>
      </c>
      <c r="F163" s="5" t="n">
        <v>0.18</v>
      </c>
      <c r="G163" s="5" t="n">
        <v>11.72</v>
      </c>
      <c r="H163" s="5" t="n">
        <v>1.235</v>
      </c>
      <c r="I163" s="5" t="n">
        <v>0</v>
      </c>
      <c r="J163" s="5" t="n">
        <v>11.72</v>
      </c>
      <c r="K163" s="5" t="n">
        <v>0</v>
      </c>
      <c r="L163" s="5" t="n">
        <v>1</v>
      </c>
      <c r="M163" s="5" t="n">
        <v>9.782999999999999</v>
      </c>
      <c r="N163" s="5" t="n">
        <v>3.704</v>
      </c>
      <c r="O163" s="5" t="n">
        <v>0</v>
      </c>
      <c r="P163" s="5" t="n">
        <v>9.782999999999999</v>
      </c>
      <c r="Q163" s="5" t="n">
        <v>0</v>
      </c>
      <c r="R163" s="5" t="n">
        <v>1</v>
      </c>
      <c r="S163" s="5" t="n">
        <v>17.893</v>
      </c>
      <c r="T163" s="5" t="n">
        <v>7.408</v>
      </c>
      <c r="U163" s="5" t="n">
        <v>0.238</v>
      </c>
      <c r="V163" s="5" t="n">
        <v>21.114</v>
      </c>
      <c r="W163" s="5" t="n">
        <v>0.18</v>
      </c>
      <c r="X163" s="5" t="n">
        <v>1</v>
      </c>
      <c r="Y163" s="5" t="n">
        <v>32.56</v>
      </c>
      <c r="Z163" s="5" t="n">
        <v>4.401</v>
      </c>
      <c r="AA163" s="5" t="n">
        <v>0</v>
      </c>
      <c r="AB163" s="5" t="n">
        <v>32.56</v>
      </c>
      <c r="AC163" s="5" t="n">
        <v>0</v>
      </c>
      <c r="AD163" s="5" t="n">
        <v>1</v>
      </c>
      <c r="AE163" s="5" t="n">
        <v>33.795</v>
      </c>
      <c r="AF163" s="5" t="n">
        <v>7.902</v>
      </c>
      <c r="AG163" s="5" t="n">
        <v>0</v>
      </c>
      <c r="AH163" s="5" t="n">
        <v>33.795</v>
      </c>
      <c r="AI163" s="5" t="n">
        <v>0</v>
      </c>
      <c r="AJ163" s="5" t="n">
        <v>1</v>
      </c>
      <c r="AK163" s="5" t="n">
        <v>41.203</v>
      </c>
      <c r="AL163" s="5" t="n">
        <v>21.945</v>
      </c>
      <c r="AM163" s="5" t="n">
        <v>0.549</v>
      </c>
      <c r="AN163" s="5" t="n">
        <v>48.62</v>
      </c>
      <c r="AO163" s="5" t="n">
        <v>0.18</v>
      </c>
      <c r="AP163" s="5" t="n">
        <v>1</v>
      </c>
      <c r="AQ163" s="5" t="n">
        <v>0.616</v>
      </c>
      <c r="AR163" s="5" t="n">
        <v>0.08799999999999999</v>
      </c>
      <c r="AS163" s="5" t="n">
        <v>0.184</v>
      </c>
      <c r="AT163" s="5" t="n">
        <v>0.799</v>
      </c>
      <c r="AU163" s="5" t="n">
        <v>0</v>
      </c>
      <c r="AV163" s="5" t="n">
        <v>1</v>
      </c>
      <c r="AW163" s="5" t="n">
        <v>0.612</v>
      </c>
      <c r="AX163" s="5" t="n">
        <v>0.08</v>
      </c>
      <c r="AY163" s="5" t="n">
        <v>0.273</v>
      </c>
      <c r="AZ163" s="5" t="n">
        <v>0.885</v>
      </c>
      <c r="BA163" s="5" t="n">
        <v>0</v>
      </c>
      <c r="BB163" s="5" t="n">
        <v>1</v>
      </c>
      <c r="BC163" s="5" t="n">
        <v>0.598</v>
      </c>
      <c r="BD163" s="5" t="n">
        <v>0.123</v>
      </c>
      <c r="BE163" s="5" t="n">
        <v>-0.348</v>
      </c>
      <c r="BF163" s="5" t="n">
        <v>0.294</v>
      </c>
      <c r="BG163" s="5" t="n">
        <v>0</v>
      </c>
      <c r="BH163" s="5" t="n">
        <v>0</v>
      </c>
      <c r="BI163" s="5" t="n">
        <v>0.753</v>
      </c>
      <c r="BJ163" s="5" t="n">
        <v>0.147</v>
      </c>
      <c r="BK163" s="5" t="n">
        <v>0.182</v>
      </c>
      <c r="BL163" s="5" t="n">
        <v>0.9350000000000001</v>
      </c>
      <c r="BM163" s="5" t="n">
        <v>0</v>
      </c>
      <c r="BN163" s="5" t="n">
        <v>1</v>
      </c>
      <c r="BO163" s="5" t="n">
        <v>0</v>
      </c>
      <c r="BP163" s="5" t="n">
        <v>-0.194</v>
      </c>
      <c r="BQ163" s="5" t="n">
        <v>0.192</v>
      </c>
      <c r="BR163" s="5" t="n">
        <v>0</v>
      </c>
      <c r="BS163" s="5" t="n">
        <v>1</v>
      </c>
      <c r="BT163" s="5" t="n">
        <v>0</v>
      </c>
      <c r="BU163" s="5" t="n">
        <v>-0.333</v>
      </c>
      <c r="BV163" s="5" t="n">
        <v>0.183</v>
      </c>
      <c r="BW163" s="5" t="n">
        <v>0</v>
      </c>
      <c r="BX163" s="5" t="n">
        <v>0.833</v>
      </c>
      <c r="BY163" s="5" t="n">
        <v>12.729</v>
      </c>
      <c r="BZ163" s="5" t="n">
        <v>0</v>
      </c>
      <c r="CA163" s="5" t="n">
        <v>12.729</v>
      </c>
      <c r="CB163" s="5" t="n">
        <v>0</v>
      </c>
      <c r="CC163" s="5" t="n">
        <v>97.90000000000001</v>
      </c>
      <c r="CD163" s="5" t="n">
        <v>7.95</v>
      </c>
      <c r="CE163" s="5" t="n">
        <v>3.174</v>
      </c>
      <c r="CF163" s="5" t="n">
        <v>101.074</v>
      </c>
      <c r="CG163" s="5" t="n">
        <v>0</v>
      </c>
      <c r="CH163" s="5" t="n">
        <v>1</v>
      </c>
      <c r="CI163" s="5" t="n">
        <v>0</v>
      </c>
      <c r="CJ163" s="5" t="n">
        <v>0</v>
      </c>
      <c r="CK163" s="5" t="n">
        <v>0</v>
      </c>
      <c r="CL163" s="5" t="n">
        <v>0</v>
      </c>
      <c r="CM163" s="5" t="n">
        <v>0</v>
      </c>
      <c r="CN163" s="5" t="n">
        <v>0</v>
      </c>
      <c r="CO163" s="5" t="n">
        <v>0</v>
      </c>
      <c r="CP163" s="5" t="n">
        <v>0</v>
      </c>
      <c r="CQ163" s="5" t="n">
        <v>1.294</v>
      </c>
      <c r="CR163" s="5" t="n">
        <v>0</v>
      </c>
      <c r="CS163" s="5" t="n">
        <v>5.158</v>
      </c>
      <c r="CT163" s="5" t="n">
        <v>10.485</v>
      </c>
      <c r="CU163" s="5" t="n">
        <v>31.326</v>
      </c>
    </row>
    <row r="164">
      <c r="A164" s="5" t="inlineStr">
        <is>
          <t>TCD2023</t>
        </is>
      </c>
      <c r="B164" s="5" t="inlineStr">
        <is>
          <t>TCD</t>
        </is>
      </c>
      <c r="C164" s="5" t="inlineStr">
        <is>
          <t>TCD</t>
        </is>
      </c>
      <c r="D164" s="5" t="inlineStr">
        <is>
          <t>Chad</t>
        </is>
      </c>
      <c r="E164" s="5" t="n">
        <v>2023</v>
      </c>
      <c r="F164" s="5" t="n">
        <v>0.18</v>
      </c>
      <c r="G164" s="5" t="n">
        <v>6.147</v>
      </c>
      <c r="H164" s="5" t="n">
        <v>1.286</v>
      </c>
      <c r="I164" s="5" t="n">
        <v>0</v>
      </c>
      <c r="J164" s="5" t="n">
        <v>6.147</v>
      </c>
      <c r="K164" s="5" t="n">
        <v>0</v>
      </c>
      <c r="L164" s="5" t="n">
        <v>1</v>
      </c>
      <c r="M164" s="5" t="n">
        <v>7.886</v>
      </c>
      <c r="N164" s="5" t="n">
        <v>3.857</v>
      </c>
      <c r="O164" s="5" t="n">
        <v>0</v>
      </c>
      <c r="P164" s="5" t="n">
        <v>7.886</v>
      </c>
      <c r="Q164" s="5" t="n">
        <v>0</v>
      </c>
      <c r="R164" s="5" t="n">
        <v>1</v>
      </c>
      <c r="S164" s="5" t="n">
        <v>12.575</v>
      </c>
      <c r="T164" s="5" t="n">
        <v>7.714</v>
      </c>
      <c r="U164" s="5" t="n">
        <v>0.251</v>
      </c>
      <c r="V164" s="5" t="n">
        <v>14.839</v>
      </c>
      <c r="W164" s="5" t="n">
        <v>0.18</v>
      </c>
      <c r="X164" s="5" t="n">
        <v>1</v>
      </c>
      <c r="Y164" s="5" t="n">
        <v>12.908</v>
      </c>
      <c r="Z164" s="5" t="n">
        <v>1.745</v>
      </c>
      <c r="AA164" s="5" t="n">
        <v>0</v>
      </c>
      <c r="AB164" s="5" t="n">
        <v>12.908</v>
      </c>
      <c r="AC164" s="5" t="n">
        <v>0</v>
      </c>
      <c r="AD164" s="5" t="n">
        <v>1</v>
      </c>
      <c r="AE164" s="5" t="n">
        <v>14.194</v>
      </c>
      <c r="AF164" s="5" t="n">
        <v>3.319</v>
      </c>
      <c r="AG164" s="5" t="n">
        <v>0</v>
      </c>
      <c r="AH164" s="5" t="n">
        <v>14.194</v>
      </c>
      <c r="AI164" s="5" t="n">
        <v>0</v>
      </c>
      <c r="AJ164" s="5" t="n">
        <v>1</v>
      </c>
      <c r="AK164" s="5" t="n">
        <v>21.908</v>
      </c>
      <c r="AL164" s="5" t="n">
        <v>11.668</v>
      </c>
      <c r="AM164" s="5" t="n">
        <v>0.437</v>
      </c>
      <c r="AN164" s="5" t="n">
        <v>25.851</v>
      </c>
      <c r="AO164" s="5" t="n">
        <v>0.18</v>
      </c>
      <c r="AP164" s="5" t="n">
        <v>1</v>
      </c>
      <c r="AQ164" s="5" t="n">
        <v>0.65</v>
      </c>
      <c r="AR164" s="5" t="n">
        <v>0.11</v>
      </c>
      <c r="AS164" s="5" t="n">
        <v>0.204</v>
      </c>
      <c r="AT164" s="5" t="n">
        <v>0.854</v>
      </c>
      <c r="AU164" s="5" t="n">
        <v>0</v>
      </c>
      <c r="AV164" s="5" t="n">
        <v>1</v>
      </c>
      <c r="AW164" s="5" t="n">
        <v>0.784</v>
      </c>
      <c r="AX164" s="5" t="n">
        <v>0.134</v>
      </c>
      <c r="AY164" s="5" t="n">
        <v>0.37</v>
      </c>
      <c r="AZ164" s="5" t="n">
        <v>1.154</v>
      </c>
      <c r="BA164" s="5" t="n">
        <v>0</v>
      </c>
      <c r="BB164" s="5" t="n">
        <v>1</v>
      </c>
      <c r="BC164" s="5" t="n">
        <v>0.535</v>
      </c>
      <c r="BD164" s="5" t="n">
        <v>0.129</v>
      </c>
      <c r="BE164" s="5" t="n">
        <v>-0.282</v>
      </c>
      <c r="BF164" s="5" t="n">
        <v>0.298</v>
      </c>
      <c r="BG164" s="5" t="n">
        <v>0</v>
      </c>
      <c r="BH164" s="5" t="n">
        <v>0</v>
      </c>
      <c r="BI164" s="5" t="n">
        <v>0.767</v>
      </c>
      <c r="BJ164" s="5" t="n">
        <v>0.167</v>
      </c>
      <c r="BK164" s="5" t="n">
        <v>0.19</v>
      </c>
      <c r="BL164" s="5" t="n">
        <v>0.956</v>
      </c>
      <c r="BM164" s="5" t="n">
        <v>0</v>
      </c>
      <c r="BN164" s="5" t="n">
        <v>1</v>
      </c>
      <c r="BO164" s="5" t="n">
        <v>0</v>
      </c>
      <c r="BP164" s="5" t="n">
        <v>-0.202</v>
      </c>
      <c r="BQ164" s="5" t="n">
        <v>0.2</v>
      </c>
      <c r="BR164" s="5" t="n">
        <v>0</v>
      </c>
      <c r="BS164" s="5" t="n">
        <v>1</v>
      </c>
      <c r="BT164" s="5" t="n">
        <v>0</v>
      </c>
      <c r="BU164" s="5" t="n">
        <v>-0.354</v>
      </c>
      <c r="BV164" s="5" t="n">
        <v>0.187</v>
      </c>
      <c r="BW164" s="5" t="n">
        <v>0</v>
      </c>
      <c r="BX164" s="5" t="n">
        <v>0.833</v>
      </c>
      <c r="BY164" s="5" t="n">
        <v>13.254</v>
      </c>
      <c r="BZ164" s="5" t="n">
        <v>0</v>
      </c>
      <c r="CA164" s="5" t="n">
        <v>13.254</v>
      </c>
      <c r="CB164" s="5" t="n">
        <v>0</v>
      </c>
      <c r="CC164" s="5" t="n">
        <v>83.248</v>
      </c>
      <c r="CD164" s="5" t="n">
        <v>7.95</v>
      </c>
      <c r="CE164" s="5" t="n">
        <v>19.507</v>
      </c>
      <c r="CF164" s="5" t="n">
        <v>102.755</v>
      </c>
      <c r="CG164" s="5" t="n">
        <v>0</v>
      </c>
      <c r="CH164" s="5" t="n">
        <v>1</v>
      </c>
      <c r="CI164" s="5" t="n">
        <v>0</v>
      </c>
      <c r="CJ164" s="5" t="n">
        <v>0</v>
      </c>
      <c r="CK164" s="5" t="n">
        <v>0</v>
      </c>
      <c r="CL164" s="5" t="n">
        <v>0</v>
      </c>
      <c r="CM164" s="5" t="n">
        <v>0</v>
      </c>
      <c r="CN164" s="5" t="n">
        <v>0</v>
      </c>
      <c r="CO164" s="5" t="n">
        <v>0</v>
      </c>
      <c r="CP164" s="5" t="n">
        <v>0</v>
      </c>
      <c r="CQ164" s="5" t="n">
        <v>1.348</v>
      </c>
      <c r="CR164" s="5" t="n">
        <v>0</v>
      </c>
      <c r="CS164" s="5" t="n">
        <v>5.37</v>
      </c>
      <c r="CT164" s="5" t="n">
        <v>4.861</v>
      </c>
      <c r="CU164" s="5" t="n">
        <v>11.622</v>
      </c>
    </row>
    <row r="165">
      <c r="A165" s="5" t="inlineStr">
        <is>
          <t>TCD2024</t>
        </is>
      </c>
      <c r="B165" s="5" t="inlineStr">
        <is>
          <t>TCD</t>
        </is>
      </c>
      <c r="C165" s="5" t="inlineStr">
        <is>
          <t>TCD</t>
        </is>
      </c>
      <c r="D165" s="5" t="inlineStr">
        <is>
          <t>Chad</t>
        </is>
      </c>
      <c r="E165" s="5" t="n">
        <v>2024</v>
      </c>
      <c r="F165" s="5" t="n">
        <v>0.18</v>
      </c>
      <c r="G165" s="5" t="n">
        <v>5.575</v>
      </c>
      <c r="H165" s="5" t="n">
        <v>1.324</v>
      </c>
      <c r="I165" s="5" t="n">
        <v>0</v>
      </c>
      <c r="J165" s="5" t="n">
        <v>5.575</v>
      </c>
      <c r="K165" s="5" t="n">
        <v>0</v>
      </c>
      <c r="L165" s="5" t="n">
        <v>1</v>
      </c>
      <c r="M165" s="5" t="n">
        <v>7.124</v>
      </c>
      <c r="N165" s="5" t="n">
        <v>3.971</v>
      </c>
      <c r="O165" s="5" t="n">
        <v>0</v>
      </c>
      <c r="P165" s="5" t="n">
        <v>7.124</v>
      </c>
      <c r="Q165" s="5" t="n">
        <v>0</v>
      </c>
      <c r="R165" s="5" t="n">
        <v>1</v>
      </c>
      <c r="S165" s="5" t="n">
        <v>12.193</v>
      </c>
      <c r="T165" s="5" t="n">
        <v>7.942</v>
      </c>
      <c r="U165" s="5" t="n">
        <v>0.299</v>
      </c>
      <c r="V165" s="5" t="n">
        <v>14.388</v>
      </c>
      <c r="W165" s="5" t="n">
        <v>0.18</v>
      </c>
      <c r="X165" s="5" t="n">
        <v>1</v>
      </c>
      <c r="Y165" s="5" t="n">
        <v>11.492</v>
      </c>
      <c r="Z165" s="5" t="n">
        <v>1.553</v>
      </c>
      <c r="AA165" s="5" t="n">
        <v>0</v>
      </c>
      <c r="AB165" s="5" t="n">
        <v>11.492</v>
      </c>
      <c r="AC165" s="5" t="n">
        <v>0</v>
      </c>
      <c r="AD165" s="5" t="n">
        <v>1</v>
      </c>
      <c r="AE165" s="5" t="n">
        <v>12.815</v>
      </c>
      <c r="AF165" s="5" t="n">
        <v>2.997</v>
      </c>
      <c r="AG165" s="5" t="n">
        <v>0</v>
      </c>
      <c r="AH165" s="5" t="n">
        <v>12.815</v>
      </c>
      <c r="AI165" s="5" t="n">
        <v>0</v>
      </c>
      <c r="AJ165" s="5" t="n">
        <v>1</v>
      </c>
      <c r="AK165" s="5" t="n">
        <v>20.757</v>
      </c>
      <c r="AL165" s="5" t="n">
        <v>11.055</v>
      </c>
      <c r="AM165" s="5" t="n">
        <v>0.509</v>
      </c>
      <c r="AN165" s="5" t="n">
        <v>24.493</v>
      </c>
      <c r="AO165" s="5" t="n">
        <v>0.18</v>
      </c>
      <c r="AP165" s="5" t="n">
        <v>1</v>
      </c>
      <c r="AQ165" s="5" t="n">
        <v>0.66</v>
      </c>
      <c r="AR165" s="5" t="n">
        <v>0.12</v>
      </c>
      <c r="AS165" s="5" t="n">
        <v>0.495</v>
      </c>
      <c r="AT165" s="5" t="n">
        <v>1.154</v>
      </c>
      <c r="AU165" s="5" t="n">
        <v>0</v>
      </c>
      <c r="AV165" s="5" t="n">
        <v>1</v>
      </c>
      <c r="AW165" s="5" t="n">
        <v>0.796</v>
      </c>
      <c r="AX165" s="5" t="n">
        <v>0.146</v>
      </c>
      <c r="AY165" s="5" t="n">
        <v>0.524</v>
      </c>
      <c r="AZ165" s="5" t="n">
        <v>1.319</v>
      </c>
      <c r="BA165" s="5" t="n">
        <v>0</v>
      </c>
      <c r="BB165" s="5" t="n">
        <v>1</v>
      </c>
      <c r="BC165" s="5" t="n">
        <v>0.513</v>
      </c>
      <c r="BD165" s="5" t="n">
        <v>0.132</v>
      </c>
      <c r="BE165" s="5" t="n">
        <v>-0.26</v>
      </c>
      <c r="BF165" s="5" t="n">
        <v>0.298</v>
      </c>
      <c r="BG165" s="5" t="n">
        <v>0</v>
      </c>
      <c r="BH165" s="5" t="n">
        <v>0</v>
      </c>
      <c r="BI165" s="5" t="n">
        <v>0.792</v>
      </c>
      <c r="BJ165" s="5" t="n">
        <v>0.174</v>
      </c>
      <c r="BK165" s="5" t="n">
        <v>0.165</v>
      </c>
      <c r="BL165" s="5" t="n">
        <v>0.957</v>
      </c>
      <c r="BM165" s="5" t="n">
        <v>0</v>
      </c>
      <c r="BN165" s="5" t="n">
        <v>1</v>
      </c>
      <c r="BO165" s="5" t="n">
        <v>0</v>
      </c>
      <c r="BP165" s="5" t="n">
        <v>-0.208</v>
      </c>
      <c r="BQ165" s="5" t="n">
        <v>0.206</v>
      </c>
      <c r="BR165" s="5" t="n">
        <v>0</v>
      </c>
      <c r="BS165" s="5" t="n">
        <v>1</v>
      </c>
      <c r="BT165" s="5" t="n">
        <v>0</v>
      </c>
      <c r="BU165" s="5" t="n">
        <v>-0.274</v>
      </c>
      <c r="BV165" s="5" t="n">
        <v>0.14</v>
      </c>
      <c r="BW165" s="5" t="n">
        <v>0</v>
      </c>
      <c r="BX165" s="5" t="n">
        <v>0.833</v>
      </c>
      <c r="BY165" s="5" t="n">
        <v>13.646</v>
      </c>
      <c r="BZ165" s="5" t="n">
        <v>0</v>
      </c>
      <c r="CA165" s="5" t="n">
        <v>13.646</v>
      </c>
      <c r="CB165" s="5" t="n">
        <v>0</v>
      </c>
      <c r="CC165" s="5" t="n">
        <v>82.58799999999999</v>
      </c>
      <c r="CD165" s="5" t="n">
        <v>7.95</v>
      </c>
      <c r="CE165" s="5" t="n">
        <v>20.205</v>
      </c>
      <c r="CF165" s="5" t="n">
        <v>102.793</v>
      </c>
      <c r="CG165" s="5" t="n">
        <v>0</v>
      </c>
      <c r="CH165" s="5" t="n">
        <v>1</v>
      </c>
      <c r="CI165" s="5" t="n">
        <v>0</v>
      </c>
      <c r="CJ165" s="5" t="n">
        <v>0</v>
      </c>
      <c r="CK165" s="5" t="n">
        <v>0</v>
      </c>
      <c r="CL165" s="5" t="n">
        <v>0</v>
      </c>
      <c r="CM165" s="5" t="n">
        <v>0</v>
      </c>
      <c r="CN165" s="5" t="n">
        <v>0</v>
      </c>
      <c r="CO165" s="5" t="n">
        <v>0</v>
      </c>
      <c r="CP165" s="5" t="n">
        <v>0</v>
      </c>
      <c r="CQ165" s="5" t="n">
        <v>1.387</v>
      </c>
      <c r="CR165" s="5" t="n">
        <v>0</v>
      </c>
      <c r="CS165" s="5" t="n">
        <v>5.529</v>
      </c>
      <c r="CT165" s="5" t="n">
        <v>4.251</v>
      </c>
      <c r="CU165" s="5" t="n">
        <v>10.168</v>
      </c>
    </row>
    <row r="166">
      <c r="A166" s="5" t="inlineStr">
        <is>
          <t>CHI2021</t>
        </is>
      </c>
      <c r="B166" s="5" t="inlineStr">
        <is>
          <t>CHI</t>
        </is>
      </c>
      <c r="C166" s="5" t="inlineStr">
        <is>
          <t>CHI</t>
        </is>
      </c>
      <c r="D166" s="5" t="inlineStr">
        <is>
          <t>Channel Islands</t>
        </is>
      </c>
      <c r="E166" s="5" t="n">
        <v>2021</v>
      </c>
      <c r="F166" s="5" t="n">
        <v>0</v>
      </c>
      <c r="G166" s="5" t="n">
        <v>5.553</v>
      </c>
      <c r="H166" s="5" t="n">
        <v>1.143</v>
      </c>
      <c r="I166" s="5" t="n">
        <v>0</v>
      </c>
      <c r="J166" s="5" t="n">
        <v>5.553</v>
      </c>
      <c r="K166" s="5" t="n">
        <v>0</v>
      </c>
      <c r="L166" s="5" t="n">
        <v>1</v>
      </c>
      <c r="M166" s="5" t="n">
        <v>7.964</v>
      </c>
      <c r="N166" s="5" t="n">
        <v>3.43</v>
      </c>
      <c r="O166" s="5" t="n">
        <v>0</v>
      </c>
      <c r="P166" s="5" t="n">
        <v>7.964</v>
      </c>
      <c r="Q166" s="5" t="n">
        <v>0</v>
      </c>
      <c r="R166" s="5" t="n">
        <v>1</v>
      </c>
      <c r="S166" s="5" t="n">
        <v>11.27</v>
      </c>
      <c r="T166" s="5" t="n">
        <v>6.86</v>
      </c>
      <c r="U166" s="5" t="n">
        <v>0</v>
      </c>
      <c r="V166" s="5" t="n">
        <v>11.27</v>
      </c>
      <c r="W166" s="5" t="n">
        <v>0</v>
      </c>
      <c r="X166" s="5" t="n">
        <v>1</v>
      </c>
      <c r="Y166" s="5" t="n">
        <v>16.305</v>
      </c>
      <c r="Z166" s="5" t="n">
        <v>2.204</v>
      </c>
      <c r="AA166" s="5" t="n">
        <v>0</v>
      </c>
      <c r="AB166" s="5" t="n">
        <v>16.305</v>
      </c>
      <c r="AC166" s="5" t="n">
        <v>0</v>
      </c>
      <c r="AD166" s="5" t="n">
        <v>1</v>
      </c>
      <c r="AE166" s="5" t="n">
        <v>17.449</v>
      </c>
      <c r="AF166" s="5" t="n">
        <v>4.08</v>
      </c>
      <c r="AG166" s="5" t="n">
        <v>0</v>
      </c>
      <c r="AH166" s="5" t="n">
        <v>17.449</v>
      </c>
      <c r="AI166" s="5" t="n">
        <v>0</v>
      </c>
      <c r="AJ166" s="5" t="n">
        <v>1</v>
      </c>
      <c r="AK166" s="5" t="n">
        <v>24.309</v>
      </c>
      <c r="AL166" s="5" t="n">
        <v>12.947</v>
      </c>
      <c r="AM166" s="5" t="n">
        <v>0</v>
      </c>
      <c r="AN166" s="5" t="n">
        <v>24.309</v>
      </c>
      <c r="AO166" s="5" t="n">
        <v>0</v>
      </c>
      <c r="AP166" s="5" t="n">
        <v>1</v>
      </c>
      <c r="AQ166" s="5" t="n">
        <v>0.619</v>
      </c>
      <c r="AR166" s="5" t="n">
        <v>0.114</v>
      </c>
      <c r="AS166" s="5" t="n">
        <v>0</v>
      </c>
      <c r="AT166" s="5" t="n">
        <v>0.619</v>
      </c>
      <c r="AU166" s="5" t="n">
        <v>0</v>
      </c>
      <c r="AV166" s="5" t="n">
        <v>1</v>
      </c>
      <c r="AW166" s="5" t="n">
        <v>0.599</v>
      </c>
      <c r="AX166" s="5" t="n">
        <v>0.114</v>
      </c>
      <c r="AY166" s="5" t="n">
        <v>0</v>
      </c>
      <c r="AZ166" s="5" t="n">
        <v>0.599</v>
      </c>
      <c r="BA166" s="5" t="n">
        <v>0</v>
      </c>
      <c r="BB166" s="5" t="n">
        <v>1</v>
      </c>
      <c r="BC166" s="5" t="n">
        <v>0.439</v>
      </c>
      <c r="BD166" s="5" t="n">
        <v>0.114</v>
      </c>
      <c r="BE166" s="5" t="n">
        <v>0</v>
      </c>
      <c r="BF166" s="5" t="n">
        <v>0.439</v>
      </c>
      <c r="BG166" s="5" t="n">
        <v>0</v>
      </c>
      <c r="BH166" s="5" t="n">
        <v>1</v>
      </c>
      <c r="BI166" s="5" t="n">
        <v>0.505</v>
      </c>
      <c r="BJ166" s="5" t="n">
        <v>0.114</v>
      </c>
      <c r="BK166" s="5" t="n">
        <v>0</v>
      </c>
      <c r="BL166" s="5" t="n">
        <v>0.505</v>
      </c>
      <c r="BM166" s="5" t="n">
        <v>0</v>
      </c>
      <c r="BN166" s="5" t="n">
        <v>1</v>
      </c>
      <c r="BO166" s="5" t="n">
        <v>0</v>
      </c>
      <c r="BP166" s="5" t="n">
        <v>0</v>
      </c>
      <c r="BQ166" s="5" t="n">
        <v>0</v>
      </c>
      <c r="BR166" s="5" t="n">
        <v>0</v>
      </c>
      <c r="BS166" s="5" t="n">
        <v>1</v>
      </c>
      <c r="BT166" s="5" t="n">
        <v>0</v>
      </c>
      <c r="BU166" s="5" t="n">
        <v>0</v>
      </c>
      <c r="BV166" s="5" t="n">
        <v>0</v>
      </c>
      <c r="BW166" s="5" t="n">
        <v>0</v>
      </c>
      <c r="BX166" s="5" t="n">
        <v>1</v>
      </c>
      <c r="BY166" s="5" t="n">
        <v>11.787</v>
      </c>
      <c r="BZ166" s="5" t="n">
        <v>0</v>
      </c>
      <c r="CA166" s="5" t="n">
        <v>11.787</v>
      </c>
      <c r="CB166" s="5" t="n">
        <v>0</v>
      </c>
      <c r="CC166" s="5" t="n">
        <v>78.125</v>
      </c>
      <c r="CD166" s="5" t="n">
        <v>7.95</v>
      </c>
      <c r="CE166" s="5" t="n">
        <v>0</v>
      </c>
      <c r="CF166" s="5" t="n">
        <v>78.125</v>
      </c>
      <c r="CG166" s="5" t="n">
        <v>0</v>
      </c>
      <c r="CH166" s="5" t="n">
        <v>1</v>
      </c>
      <c r="CI166" s="5" t="n">
        <v>0</v>
      </c>
      <c r="CJ166" s="5" t="n">
        <v>0</v>
      </c>
      <c r="CK166" s="5" t="n">
        <v>0</v>
      </c>
      <c r="CL166" s="5" t="n">
        <v>0</v>
      </c>
      <c r="CM166" s="5" t="n">
        <v>0</v>
      </c>
      <c r="CN166" s="5" t="n">
        <v>0</v>
      </c>
      <c r="CO166" s="5" t="n">
        <v>0</v>
      </c>
      <c r="CP166" s="5" t="n">
        <v>0</v>
      </c>
      <c r="CQ166" s="5" t="n">
        <v>1.198</v>
      </c>
      <c r="CR166" s="5" t="n">
        <v>0</v>
      </c>
      <c r="CS166" s="5" t="n">
        <v>4.776</v>
      </c>
      <c r="CT166" s="5" t="n">
        <v>4.41</v>
      </c>
      <c r="CU166" s="5" t="n">
        <v>15.162</v>
      </c>
    </row>
    <row r="167">
      <c r="A167" s="5" t="inlineStr">
        <is>
          <t>CHI2022</t>
        </is>
      </c>
      <c r="B167" s="5" t="inlineStr">
        <is>
          <t>CHI</t>
        </is>
      </c>
      <c r="C167" s="5" t="inlineStr">
        <is>
          <t>CHI</t>
        </is>
      </c>
      <c r="D167" s="5" t="inlineStr">
        <is>
          <t>Channel Islands</t>
        </is>
      </c>
      <c r="E167" s="5" t="n">
        <v>2022</v>
      </c>
      <c r="F167" s="5" t="n">
        <v>0</v>
      </c>
      <c r="G167" s="5" t="n">
        <v>7.077</v>
      </c>
      <c r="H167" s="5" t="n">
        <v>1.235</v>
      </c>
      <c r="I167" s="5" t="n">
        <v>0</v>
      </c>
      <c r="J167" s="5" t="n">
        <v>7.077</v>
      </c>
      <c r="K167" s="5" t="n">
        <v>0</v>
      </c>
      <c r="L167" s="5" t="n">
        <v>1</v>
      </c>
      <c r="M167" s="5" t="n">
        <v>9.782999999999999</v>
      </c>
      <c r="N167" s="5" t="n">
        <v>3.704</v>
      </c>
      <c r="O167" s="5" t="n">
        <v>0</v>
      </c>
      <c r="P167" s="5" t="n">
        <v>9.782999999999999</v>
      </c>
      <c r="Q167" s="5" t="n">
        <v>0</v>
      </c>
      <c r="R167" s="5" t="n">
        <v>1</v>
      </c>
      <c r="S167" s="5" t="n">
        <v>13.25</v>
      </c>
      <c r="T167" s="5" t="n">
        <v>7.408</v>
      </c>
      <c r="U167" s="5" t="n">
        <v>0</v>
      </c>
      <c r="V167" s="5" t="n">
        <v>13.25</v>
      </c>
      <c r="W167" s="5" t="n">
        <v>0</v>
      </c>
      <c r="X167" s="5" t="n">
        <v>1</v>
      </c>
      <c r="Y167" s="5" t="n">
        <v>32.56</v>
      </c>
      <c r="Z167" s="5" t="n">
        <v>4.401</v>
      </c>
      <c r="AA167" s="5" t="n">
        <v>0</v>
      </c>
      <c r="AB167" s="5" t="n">
        <v>32.56</v>
      </c>
      <c r="AC167" s="5" t="n">
        <v>0</v>
      </c>
      <c r="AD167" s="5" t="n">
        <v>1</v>
      </c>
      <c r="AE167" s="5" t="n">
        <v>33.795</v>
      </c>
      <c r="AF167" s="5" t="n">
        <v>7.902</v>
      </c>
      <c r="AG167" s="5" t="n">
        <v>0</v>
      </c>
      <c r="AH167" s="5" t="n">
        <v>33.795</v>
      </c>
      <c r="AI167" s="5" t="n">
        <v>0</v>
      </c>
      <c r="AJ167" s="5" t="n">
        <v>1</v>
      </c>
      <c r="AK167" s="5" t="n">
        <v>41.203</v>
      </c>
      <c r="AL167" s="5" t="n">
        <v>21.945</v>
      </c>
      <c r="AM167" s="5" t="n">
        <v>0</v>
      </c>
      <c r="AN167" s="5" t="n">
        <v>41.203</v>
      </c>
      <c r="AO167" s="5" t="n">
        <v>0</v>
      </c>
      <c r="AP167" s="5" t="n">
        <v>1</v>
      </c>
      <c r="AQ167" s="5" t="n">
        <v>0.861</v>
      </c>
      <c r="AR167" s="5" t="n">
        <v>0.123</v>
      </c>
      <c r="AS167" s="5" t="n">
        <v>0</v>
      </c>
      <c r="AT167" s="5" t="n">
        <v>0.861</v>
      </c>
      <c r="AU167" s="5" t="n">
        <v>0</v>
      </c>
      <c r="AV167" s="5" t="n">
        <v>1</v>
      </c>
      <c r="AW167" s="5" t="n">
        <v>0.986</v>
      </c>
      <c r="AX167" s="5" t="n">
        <v>0.123</v>
      </c>
      <c r="AY167" s="5" t="n">
        <v>0</v>
      </c>
      <c r="AZ167" s="5" t="n">
        <v>0.986</v>
      </c>
      <c r="BA167" s="5" t="n">
        <v>0</v>
      </c>
      <c r="BB167" s="5" t="n">
        <v>1</v>
      </c>
      <c r="BC167" s="5" t="n">
        <v>0.598</v>
      </c>
      <c r="BD167" s="5" t="n">
        <v>0.123</v>
      </c>
      <c r="BE167" s="5" t="n">
        <v>0</v>
      </c>
      <c r="BF167" s="5" t="n">
        <v>0.598</v>
      </c>
      <c r="BG167" s="5" t="n">
        <v>0</v>
      </c>
      <c r="BH167" s="5" t="n">
        <v>1</v>
      </c>
      <c r="BI167" s="5" t="n">
        <v>0.612</v>
      </c>
      <c r="BJ167" s="5" t="n">
        <v>0.123</v>
      </c>
      <c r="BK167" s="5" t="n">
        <v>0</v>
      </c>
      <c r="BL167" s="5" t="n">
        <v>0.612</v>
      </c>
      <c r="BM167" s="5" t="n">
        <v>0</v>
      </c>
      <c r="BN167" s="5" t="n">
        <v>1</v>
      </c>
      <c r="BO167" s="5" t="n">
        <v>0</v>
      </c>
      <c r="BP167" s="5" t="n">
        <v>0</v>
      </c>
      <c r="BQ167" s="5" t="n">
        <v>0</v>
      </c>
      <c r="BR167" s="5" t="n">
        <v>0</v>
      </c>
      <c r="BS167" s="5" t="n">
        <v>1</v>
      </c>
      <c r="BT167" s="5" t="n">
        <v>0</v>
      </c>
      <c r="BU167" s="5" t="n">
        <v>0</v>
      </c>
      <c r="BV167" s="5" t="n">
        <v>0</v>
      </c>
      <c r="BW167" s="5" t="n">
        <v>0</v>
      </c>
      <c r="BX167" s="5" t="n">
        <v>1</v>
      </c>
      <c r="BY167" s="5" t="n">
        <v>12.729</v>
      </c>
      <c r="BZ167" s="5" t="n">
        <v>0</v>
      </c>
      <c r="CA167" s="5" t="n">
        <v>12.729</v>
      </c>
      <c r="CB167" s="5" t="n">
        <v>0</v>
      </c>
      <c r="CC167" s="5" t="n">
        <v>97.90000000000001</v>
      </c>
      <c r="CD167" s="5" t="n">
        <v>7.95</v>
      </c>
      <c r="CE167" s="5" t="n">
        <v>0</v>
      </c>
      <c r="CF167" s="5" t="n">
        <v>97.90000000000001</v>
      </c>
      <c r="CG167" s="5" t="n">
        <v>0</v>
      </c>
      <c r="CH167" s="5" t="n">
        <v>1</v>
      </c>
      <c r="CI167" s="5" t="n">
        <v>0</v>
      </c>
      <c r="CJ167" s="5" t="n">
        <v>0</v>
      </c>
      <c r="CK167" s="5" t="n">
        <v>0</v>
      </c>
      <c r="CL167" s="5" t="n">
        <v>0</v>
      </c>
      <c r="CM167" s="5" t="n">
        <v>0</v>
      </c>
      <c r="CN167" s="5" t="n">
        <v>0</v>
      </c>
      <c r="CO167" s="5" t="n">
        <v>0</v>
      </c>
      <c r="CP167" s="5" t="n">
        <v>0</v>
      </c>
      <c r="CQ167" s="5" t="n">
        <v>1.294</v>
      </c>
      <c r="CR167" s="5" t="n">
        <v>0</v>
      </c>
      <c r="CS167" s="5" t="n">
        <v>5.158</v>
      </c>
      <c r="CT167" s="5" t="n">
        <v>5.842</v>
      </c>
      <c r="CU167" s="5" t="n">
        <v>31.326</v>
      </c>
    </row>
    <row r="168">
      <c r="A168" s="5" t="inlineStr">
        <is>
          <t>CHI2023</t>
        </is>
      </c>
      <c r="B168" s="5" t="inlineStr">
        <is>
          <t>CHI</t>
        </is>
      </c>
      <c r="C168" s="5" t="inlineStr">
        <is>
          <t>CHI</t>
        </is>
      </c>
      <c r="D168" s="5" t="inlineStr">
        <is>
          <t>Channel Islands</t>
        </is>
      </c>
      <c r="E168" s="5" t="n">
        <v>2023</v>
      </c>
      <c r="F168" s="5" t="n">
        <v>0</v>
      </c>
      <c r="G168" s="5" t="n">
        <v>4.752</v>
      </c>
      <c r="H168" s="5" t="n">
        <v>1.286</v>
      </c>
      <c r="I168" s="5" t="n">
        <v>0</v>
      </c>
      <c r="J168" s="5" t="n">
        <v>4.752</v>
      </c>
      <c r="K168" s="5" t="n">
        <v>0</v>
      </c>
      <c r="L168" s="5" t="n">
        <v>1</v>
      </c>
      <c r="M168" s="5" t="n">
        <v>7.886</v>
      </c>
      <c r="N168" s="5" t="n">
        <v>3.857</v>
      </c>
      <c r="O168" s="5" t="n">
        <v>0</v>
      </c>
      <c r="P168" s="5" t="n">
        <v>7.886</v>
      </c>
      <c r="Q168" s="5" t="n">
        <v>0</v>
      </c>
      <c r="R168" s="5" t="n">
        <v>1</v>
      </c>
      <c r="S168" s="5" t="n">
        <v>11.18</v>
      </c>
      <c r="T168" s="5" t="n">
        <v>7.714</v>
      </c>
      <c r="U168" s="5" t="n">
        <v>0</v>
      </c>
      <c r="V168" s="5" t="n">
        <v>11.18</v>
      </c>
      <c r="W168" s="5" t="n">
        <v>0</v>
      </c>
      <c r="X168" s="5" t="n">
        <v>1</v>
      </c>
      <c r="Y168" s="5" t="n">
        <v>12.908</v>
      </c>
      <c r="Z168" s="5" t="n">
        <v>1.745</v>
      </c>
      <c r="AA168" s="5" t="n">
        <v>0</v>
      </c>
      <c r="AB168" s="5" t="n">
        <v>12.908</v>
      </c>
      <c r="AC168" s="5" t="n">
        <v>0</v>
      </c>
      <c r="AD168" s="5" t="n">
        <v>1</v>
      </c>
      <c r="AE168" s="5" t="n">
        <v>14.194</v>
      </c>
      <c r="AF168" s="5" t="n">
        <v>3.319</v>
      </c>
      <c r="AG168" s="5" t="n">
        <v>0</v>
      </c>
      <c r="AH168" s="5" t="n">
        <v>14.194</v>
      </c>
      <c r="AI168" s="5" t="n">
        <v>0</v>
      </c>
      <c r="AJ168" s="5" t="n">
        <v>1</v>
      </c>
      <c r="AK168" s="5" t="n">
        <v>21.908</v>
      </c>
      <c r="AL168" s="5" t="n">
        <v>11.668</v>
      </c>
      <c r="AM168" s="5" t="n">
        <v>0</v>
      </c>
      <c r="AN168" s="5" t="n">
        <v>21.908</v>
      </c>
      <c r="AO168" s="5" t="n">
        <v>0</v>
      </c>
      <c r="AP168" s="5" t="n">
        <v>1</v>
      </c>
      <c r="AQ168" s="5" t="n">
        <v>0.76</v>
      </c>
      <c r="AR168" s="5" t="n">
        <v>0.129</v>
      </c>
      <c r="AS168" s="5" t="n">
        <v>0</v>
      </c>
      <c r="AT168" s="5" t="n">
        <v>0.76</v>
      </c>
      <c r="AU168" s="5" t="n">
        <v>0</v>
      </c>
      <c r="AV168" s="5" t="n">
        <v>1</v>
      </c>
      <c r="AW168" s="5" t="n">
        <v>0.8110000000000001</v>
      </c>
      <c r="AX168" s="5" t="n">
        <v>0.129</v>
      </c>
      <c r="AY168" s="5" t="n">
        <v>0</v>
      </c>
      <c r="AZ168" s="5" t="n">
        <v>0.8110000000000001</v>
      </c>
      <c r="BA168" s="5" t="n">
        <v>0</v>
      </c>
      <c r="BB168" s="5" t="n">
        <v>1</v>
      </c>
      <c r="BC168" s="5" t="n">
        <v>0.535</v>
      </c>
      <c r="BD168" s="5" t="n">
        <v>0.129</v>
      </c>
      <c r="BE168" s="5" t="n">
        <v>0</v>
      </c>
      <c r="BF168" s="5" t="n">
        <v>0.535</v>
      </c>
      <c r="BG168" s="5" t="n">
        <v>0</v>
      </c>
      <c r="BH168" s="5" t="n">
        <v>1</v>
      </c>
      <c r="BI168" s="5" t="n">
        <v>0.579</v>
      </c>
      <c r="BJ168" s="5" t="n">
        <v>0.129</v>
      </c>
      <c r="BK168" s="5" t="n">
        <v>0</v>
      </c>
      <c r="BL168" s="5" t="n">
        <v>0.579</v>
      </c>
      <c r="BM168" s="5" t="n">
        <v>0</v>
      </c>
      <c r="BN168" s="5" t="n">
        <v>1</v>
      </c>
      <c r="BO168" s="5" t="n">
        <v>0</v>
      </c>
      <c r="BP168" s="5" t="n">
        <v>0</v>
      </c>
      <c r="BQ168" s="5" t="n">
        <v>0</v>
      </c>
      <c r="BR168" s="5" t="n">
        <v>0</v>
      </c>
      <c r="BS168" s="5" t="n">
        <v>1</v>
      </c>
      <c r="BT168" s="5" t="n">
        <v>0</v>
      </c>
      <c r="BU168" s="5" t="n">
        <v>0</v>
      </c>
      <c r="BV168" s="5" t="n">
        <v>0</v>
      </c>
      <c r="BW168" s="5" t="n">
        <v>0</v>
      </c>
      <c r="BX168" s="5" t="n">
        <v>1</v>
      </c>
      <c r="BY168" s="5" t="n">
        <v>13.254</v>
      </c>
      <c r="BZ168" s="5" t="n">
        <v>0</v>
      </c>
      <c r="CA168" s="5" t="n">
        <v>13.254</v>
      </c>
      <c r="CB168" s="5" t="n">
        <v>0</v>
      </c>
      <c r="CC168" s="5" t="n">
        <v>83.248</v>
      </c>
      <c r="CD168" s="5" t="n">
        <v>7.95</v>
      </c>
      <c r="CE168" s="5" t="n">
        <v>0</v>
      </c>
      <c r="CF168" s="5" t="n">
        <v>83.248</v>
      </c>
      <c r="CG168" s="5" t="n">
        <v>0</v>
      </c>
      <c r="CH168" s="5" t="n">
        <v>1</v>
      </c>
      <c r="CI168" s="5" t="n">
        <v>0</v>
      </c>
      <c r="CJ168" s="5" t="n">
        <v>0</v>
      </c>
      <c r="CK168" s="5" t="n">
        <v>0</v>
      </c>
      <c r="CL168" s="5" t="n">
        <v>0</v>
      </c>
      <c r="CM168" s="5" t="n">
        <v>0</v>
      </c>
      <c r="CN168" s="5" t="n">
        <v>0</v>
      </c>
      <c r="CO168" s="5" t="n">
        <v>0</v>
      </c>
      <c r="CP168" s="5" t="n">
        <v>0</v>
      </c>
      <c r="CQ168" s="5" t="n">
        <v>1.348</v>
      </c>
      <c r="CR168" s="5" t="n">
        <v>0</v>
      </c>
      <c r="CS168" s="5" t="n">
        <v>5.37</v>
      </c>
      <c r="CT168" s="5" t="n">
        <v>3.466</v>
      </c>
      <c r="CU168" s="5" t="n">
        <v>11.622</v>
      </c>
    </row>
    <row r="169">
      <c r="A169" s="5" t="inlineStr">
        <is>
          <t>CHI2024</t>
        </is>
      </c>
      <c r="B169" s="5" t="inlineStr">
        <is>
          <t>CHI</t>
        </is>
      </c>
      <c r="C169" s="5" t="inlineStr">
        <is>
          <t>CHI</t>
        </is>
      </c>
      <c r="D169" s="5" t="inlineStr">
        <is>
          <t>Channel Islands</t>
        </is>
      </c>
      <c r="E169" s="5" t="n">
        <v>2024</v>
      </c>
      <c r="F169" s="5" t="n">
        <v>0</v>
      </c>
      <c r="G169" s="5" t="n">
        <v>4.351</v>
      </c>
      <c r="H169" s="5" t="n">
        <v>1.324</v>
      </c>
      <c r="I169" s="5" t="n">
        <v>0</v>
      </c>
      <c r="J169" s="5" t="n">
        <v>4.351</v>
      </c>
      <c r="K169" s="5" t="n">
        <v>0</v>
      </c>
      <c r="L169" s="5" t="n">
        <v>1</v>
      </c>
      <c r="M169" s="5" t="n">
        <v>7.124</v>
      </c>
      <c r="N169" s="5" t="n">
        <v>3.971</v>
      </c>
      <c r="O169" s="5" t="n">
        <v>0</v>
      </c>
      <c r="P169" s="5" t="n">
        <v>7.124</v>
      </c>
      <c r="Q169" s="5" t="n">
        <v>0</v>
      </c>
      <c r="R169" s="5" t="n">
        <v>1</v>
      </c>
      <c r="S169" s="5" t="n">
        <v>10.969</v>
      </c>
      <c r="T169" s="5" t="n">
        <v>7.942</v>
      </c>
      <c r="U169" s="5" t="n">
        <v>0</v>
      </c>
      <c r="V169" s="5" t="n">
        <v>10.969</v>
      </c>
      <c r="W169" s="5" t="n">
        <v>0</v>
      </c>
      <c r="X169" s="5" t="n">
        <v>1</v>
      </c>
      <c r="Y169" s="5" t="n">
        <v>11.492</v>
      </c>
      <c r="Z169" s="5" t="n">
        <v>1.553</v>
      </c>
      <c r="AA169" s="5" t="n">
        <v>0</v>
      </c>
      <c r="AB169" s="5" t="n">
        <v>11.492</v>
      </c>
      <c r="AC169" s="5" t="n">
        <v>0</v>
      </c>
      <c r="AD169" s="5" t="n">
        <v>1</v>
      </c>
      <c r="AE169" s="5" t="n">
        <v>12.815</v>
      </c>
      <c r="AF169" s="5" t="n">
        <v>2.997</v>
      </c>
      <c r="AG169" s="5" t="n">
        <v>0</v>
      </c>
      <c r="AH169" s="5" t="n">
        <v>12.815</v>
      </c>
      <c r="AI169" s="5" t="n">
        <v>0</v>
      </c>
      <c r="AJ169" s="5" t="n">
        <v>1</v>
      </c>
      <c r="AK169" s="5" t="n">
        <v>20.757</v>
      </c>
      <c r="AL169" s="5" t="n">
        <v>11.055</v>
      </c>
      <c r="AM169" s="5" t="n">
        <v>0</v>
      </c>
      <c r="AN169" s="5" t="n">
        <v>20.757</v>
      </c>
      <c r="AO169" s="5" t="n">
        <v>0</v>
      </c>
      <c r="AP169" s="5" t="n">
        <v>1</v>
      </c>
      <c r="AQ169" s="5" t="n">
        <v>0.724</v>
      </c>
      <c r="AR169" s="5" t="n">
        <v>0.132</v>
      </c>
      <c r="AS169" s="5" t="n">
        <v>0</v>
      </c>
      <c r="AT169" s="5" t="n">
        <v>0.724</v>
      </c>
      <c r="AU169" s="5" t="n">
        <v>0</v>
      </c>
      <c r="AV169" s="5" t="n">
        <v>1</v>
      </c>
      <c r="AW169" s="5" t="n">
        <v>0.75</v>
      </c>
      <c r="AX169" s="5" t="n">
        <v>0.132</v>
      </c>
      <c r="AY169" s="5" t="n">
        <v>0</v>
      </c>
      <c r="AZ169" s="5" t="n">
        <v>0.75</v>
      </c>
      <c r="BA169" s="5" t="n">
        <v>0</v>
      </c>
      <c r="BB169" s="5" t="n">
        <v>1</v>
      </c>
      <c r="BC169" s="5" t="n">
        <v>0.513</v>
      </c>
      <c r="BD169" s="5" t="n">
        <v>0.132</v>
      </c>
      <c r="BE169" s="5" t="n">
        <v>0</v>
      </c>
      <c r="BF169" s="5" t="n">
        <v>0.513</v>
      </c>
      <c r="BG169" s="5" t="n">
        <v>0</v>
      </c>
      <c r="BH169" s="5" t="n">
        <v>1</v>
      </c>
      <c r="BI169" s="5" t="n">
        <v>0.591</v>
      </c>
      <c r="BJ169" s="5" t="n">
        <v>0.132</v>
      </c>
      <c r="BK169" s="5" t="n">
        <v>0</v>
      </c>
      <c r="BL169" s="5" t="n">
        <v>0.591</v>
      </c>
      <c r="BM169" s="5" t="n">
        <v>0</v>
      </c>
      <c r="BN169" s="5" t="n">
        <v>1</v>
      </c>
      <c r="BO169" s="5" t="n">
        <v>0</v>
      </c>
      <c r="BP169" s="5" t="n">
        <v>0</v>
      </c>
      <c r="BQ169" s="5" t="n">
        <v>0</v>
      </c>
      <c r="BR169" s="5" t="n">
        <v>0</v>
      </c>
      <c r="BS169" s="5" t="n">
        <v>1</v>
      </c>
      <c r="BT169" s="5" t="n">
        <v>0</v>
      </c>
      <c r="BU169" s="5" t="n">
        <v>0</v>
      </c>
      <c r="BV169" s="5" t="n">
        <v>0</v>
      </c>
      <c r="BW169" s="5" t="n">
        <v>0</v>
      </c>
      <c r="BX169" s="5" t="n">
        <v>1</v>
      </c>
      <c r="BY169" s="5" t="n">
        <v>13.646</v>
      </c>
      <c r="BZ169" s="5" t="n">
        <v>0</v>
      </c>
      <c r="CA169" s="5" t="n">
        <v>13.646</v>
      </c>
      <c r="CB169" s="5" t="n">
        <v>0</v>
      </c>
      <c r="CC169" s="5" t="n">
        <v>82.58799999999999</v>
      </c>
      <c r="CD169" s="5" t="n">
        <v>7.95</v>
      </c>
      <c r="CE169" s="5" t="n">
        <v>0</v>
      </c>
      <c r="CF169" s="5" t="n">
        <v>82.58799999999999</v>
      </c>
      <c r="CG169" s="5" t="n">
        <v>0</v>
      </c>
      <c r="CH169" s="5" t="n">
        <v>1</v>
      </c>
      <c r="CI169" s="5" t="n">
        <v>0</v>
      </c>
      <c r="CJ169" s="5" t="n">
        <v>0</v>
      </c>
      <c r="CK169" s="5" t="n">
        <v>0</v>
      </c>
      <c r="CL169" s="5" t="n">
        <v>0</v>
      </c>
      <c r="CM169" s="5" t="n">
        <v>0</v>
      </c>
      <c r="CN169" s="5" t="n">
        <v>0</v>
      </c>
      <c r="CO169" s="5" t="n">
        <v>0</v>
      </c>
      <c r="CP169" s="5" t="n">
        <v>0</v>
      </c>
      <c r="CQ169" s="5" t="n">
        <v>1.387</v>
      </c>
      <c r="CR169" s="5" t="n">
        <v>0</v>
      </c>
      <c r="CS169" s="5" t="n">
        <v>5.529</v>
      </c>
      <c r="CT169" s="5" t="n">
        <v>3.027</v>
      </c>
      <c r="CU169" s="5" t="n">
        <v>10.168</v>
      </c>
    </row>
    <row r="170">
      <c r="A170" s="5" t="inlineStr">
        <is>
          <t>CHL2021</t>
        </is>
      </c>
      <c r="B170" s="5" t="inlineStr">
        <is>
          <t>CHL</t>
        </is>
      </c>
      <c r="C170" s="5" t="inlineStr">
        <is>
          <t>CHL</t>
        </is>
      </c>
      <c r="D170" s="5" t="inlineStr">
        <is>
          <t>Chile</t>
        </is>
      </c>
      <c r="E170" s="5" t="n">
        <v>2021</v>
      </c>
      <c r="F170" s="5" t="n">
        <v>0.19</v>
      </c>
      <c r="G170" s="5" t="n">
        <v>3.214</v>
      </c>
      <c r="H170" s="5" t="n">
        <v>0.703</v>
      </c>
      <c r="I170" s="5" t="n">
        <v>0.702</v>
      </c>
      <c r="J170" s="5" t="n">
        <v>3.916</v>
      </c>
      <c r="K170" s="5" t="n">
        <v>0</v>
      </c>
      <c r="L170" s="5" t="n">
        <v>1</v>
      </c>
      <c r="M170" s="5" t="n">
        <v>5.268</v>
      </c>
      <c r="N170" s="5" t="n">
        <v>2.387</v>
      </c>
      <c r="O170" s="5" t="n">
        <v>0.703</v>
      </c>
      <c r="P170" s="5" t="n">
        <v>5.97</v>
      </c>
      <c r="Q170" s="5" t="n">
        <v>0</v>
      </c>
      <c r="R170" s="5" t="n">
        <v>1</v>
      </c>
      <c r="S170" s="5" t="n">
        <v>11.613</v>
      </c>
      <c r="T170" s="5" t="n">
        <v>6.86</v>
      </c>
      <c r="U170" s="5" t="n">
        <v>0.758</v>
      </c>
      <c r="V170" s="5" t="n">
        <v>14.722</v>
      </c>
      <c r="W170" s="5" t="n">
        <v>0.19</v>
      </c>
      <c r="X170" s="5" t="n">
        <v>1</v>
      </c>
      <c r="Y170" s="5" t="n">
        <v>14.318</v>
      </c>
      <c r="Z170" s="5" t="n">
        <v>1.581</v>
      </c>
      <c r="AA170" s="5" t="n">
        <v>1.044</v>
      </c>
      <c r="AB170" s="5" t="n">
        <v>15.362</v>
      </c>
      <c r="AC170" s="5" t="n">
        <v>0</v>
      </c>
      <c r="AD170" s="5" t="n">
        <v>1</v>
      </c>
      <c r="AE170" s="5" t="n">
        <v>14.318</v>
      </c>
      <c r="AF170" s="5" t="n">
        <v>2.817</v>
      </c>
      <c r="AG170" s="5" t="n">
        <v>1.044</v>
      </c>
      <c r="AH170" s="5" t="n">
        <v>15.362</v>
      </c>
      <c r="AI170" s="5" t="n">
        <v>0</v>
      </c>
      <c r="AJ170" s="5" t="n">
        <v>1</v>
      </c>
      <c r="AK170" s="5" t="n">
        <v>28.248</v>
      </c>
      <c r="AL170" s="5" t="n">
        <v>13.865</v>
      </c>
      <c r="AM170" s="5" t="n">
        <v>-1.768</v>
      </c>
      <c r="AN170" s="5" t="n">
        <v>31.512</v>
      </c>
      <c r="AO170" s="5" t="n">
        <v>0.19</v>
      </c>
      <c r="AP170" s="5" t="n">
        <v>1</v>
      </c>
      <c r="AQ170" s="5" t="n">
        <v>0.649</v>
      </c>
      <c r="AR170" s="5" t="n">
        <v>0.114</v>
      </c>
      <c r="AS170" s="5" t="n">
        <v>0.303</v>
      </c>
      <c r="AT170" s="5" t="n">
        <v>1.133</v>
      </c>
      <c r="AU170" s="5" t="n">
        <v>0.19</v>
      </c>
      <c r="AV170" s="5" t="n">
        <v>1</v>
      </c>
      <c r="AW170" s="5" t="n">
        <v>0.577</v>
      </c>
      <c r="AX170" s="5" t="n">
        <v>0.114</v>
      </c>
      <c r="AY170" s="5" t="n">
        <v>0.126</v>
      </c>
      <c r="AZ170" s="5" t="n">
        <v>0.836</v>
      </c>
      <c r="BA170" s="5" t="n">
        <v>0.19</v>
      </c>
      <c r="BB170" s="5" t="n">
        <v>1</v>
      </c>
      <c r="BC170" s="5" t="n">
        <v>0.458</v>
      </c>
      <c r="BD170" s="5" t="n">
        <v>0.114</v>
      </c>
      <c r="BE170" s="5" t="n">
        <v>0.413</v>
      </c>
      <c r="BF170" s="5" t="n">
        <v>1.037</v>
      </c>
      <c r="BG170" s="5" t="n">
        <v>0.19</v>
      </c>
      <c r="BH170" s="5" t="n">
        <v>1</v>
      </c>
      <c r="BI170" s="5" t="n">
        <v>0.491</v>
      </c>
      <c r="BJ170" s="5" t="n">
        <v>0.114</v>
      </c>
      <c r="BK170" s="5" t="n">
        <v>0.281</v>
      </c>
      <c r="BL170" s="5" t="n">
        <v>0.919</v>
      </c>
      <c r="BM170" s="5" t="n">
        <v>0.19</v>
      </c>
      <c r="BN170" s="5" t="n">
        <v>1</v>
      </c>
      <c r="BO170" s="5" t="n">
        <v>0</v>
      </c>
      <c r="BP170" s="5" t="n">
        <v>0.004</v>
      </c>
      <c r="BQ170" s="5" t="n">
        <v>0.175</v>
      </c>
      <c r="BR170" s="5" t="n">
        <v>0</v>
      </c>
      <c r="BS170" s="5" t="n">
        <v>0.833</v>
      </c>
      <c r="BT170" s="5" t="n">
        <v>0</v>
      </c>
      <c r="BU170" s="5" t="n">
        <v>0</v>
      </c>
      <c r="BV170" s="5" t="n">
        <v>0.192</v>
      </c>
      <c r="BW170" s="5" t="n">
        <v>0</v>
      </c>
      <c r="BX170" s="5" t="n">
        <v>1</v>
      </c>
      <c r="BY170" s="5" t="n">
        <v>11.787</v>
      </c>
      <c r="BZ170" s="5" t="n">
        <v>0</v>
      </c>
      <c r="CA170" s="5" t="n">
        <v>11.787</v>
      </c>
      <c r="CB170" s="5" t="n">
        <v>0</v>
      </c>
      <c r="CC170" s="5" t="n">
        <v>78.125</v>
      </c>
      <c r="CD170" s="5" t="n">
        <v>7.95</v>
      </c>
      <c r="CE170" s="5" t="n">
        <v>-10.517</v>
      </c>
      <c r="CF170" s="5" t="n">
        <v>80.45399999999999</v>
      </c>
      <c r="CG170" s="5" t="n">
        <v>0.19</v>
      </c>
      <c r="CH170" s="5" t="n">
        <v>1</v>
      </c>
      <c r="CI170" s="5" t="n">
        <v>0</v>
      </c>
      <c r="CJ170" s="5" t="n">
        <v>0</v>
      </c>
      <c r="CK170" s="5" t="n">
        <v>0</v>
      </c>
      <c r="CL170" s="5" t="n">
        <v>0</v>
      </c>
      <c r="CM170" s="5" t="n">
        <v>0</v>
      </c>
      <c r="CN170" s="5" t="n">
        <v>0</v>
      </c>
      <c r="CO170" s="5" t="n">
        <v>0</v>
      </c>
      <c r="CP170" s="5" t="n">
        <v>0</v>
      </c>
      <c r="CQ170" s="5" t="n">
        <v>1.198</v>
      </c>
      <c r="CR170" s="5" t="n">
        <v>0</v>
      </c>
      <c r="CS170" s="5" t="n">
        <v>7.25</v>
      </c>
      <c r="CT170" s="5" t="n">
        <v>4.753</v>
      </c>
      <c r="CU170" s="5" t="n">
        <v>16.491</v>
      </c>
    </row>
    <row r="171">
      <c r="A171" s="5" t="inlineStr">
        <is>
          <t>CHL2022</t>
        </is>
      </c>
      <c r="B171" s="5" t="inlineStr">
        <is>
          <t>CHL</t>
        </is>
      </c>
      <c r="C171" s="5" t="inlineStr">
        <is>
          <t>CHL</t>
        </is>
      </c>
      <c r="D171" s="5" t="inlineStr">
        <is>
          <t>Chile</t>
        </is>
      </c>
      <c r="E171" s="5" t="n">
        <v>2022</v>
      </c>
      <c r="F171" s="5" t="n">
        <v>0.19</v>
      </c>
      <c r="G171" s="5" t="n">
        <v>8.279999999999999</v>
      </c>
      <c r="H171" s="5" t="n">
        <v>1.286</v>
      </c>
      <c r="I171" s="5" t="n">
        <v>0.999</v>
      </c>
      <c r="J171" s="5" t="n">
        <v>9.279</v>
      </c>
      <c r="K171" s="5" t="n">
        <v>0</v>
      </c>
      <c r="L171" s="5" t="n">
        <v>1</v>
      </c>
      <c r="M171" s="5" t="n">
        <v>12.687</v>
      </c>
      <c r="N171" s="5" t="n">
        <v>5.239</v>
      </c>
      <c r="O171" s="5" t="n">
        <v>0.752</v>
      </c>
      <c r="P171" s="5" t="n">
        <v>13.439</v>
      </c>
      <c r="Q171" s="5" t="n">
        <v>0</v>
      </c>
      <c r="R171" s="5" t="n">
        <v>1</v>
      </c>
      <c r="S171" s="5" t="n">
        <v>17.652</v>
      </c>
      <c r="T171" s="5" t="n">
        <v>7.339</v>
      </c>
      <c r="U171" s="5" t="n">
        <v>1.363</v>
      </c>
      <c r="V171" s="5" t="n">
        <v>22.314</v>
      </c>
      <c r="W171" s="5" t="n">
        <v>0.19</v>
      </c>
      <c r="X171" s="5" t="n">
        <v>1</v>
      </c>
      <c r="Y171" s="5" t="n">
        <v>17.326</v>
      </c>
      <c r="Z171" s="5" t="n">
        <v>1.818</v>
      </c>
      <c r="AA171" s="5" t="n">
        <v>1.719</v>
      </c>
      <c r="AB171" s="5" t="n">
        <v>19.045</v>
      </c>
      <c r="AC171" s="5" t="n">
        <v>0</v>
      </c>
      <c r="AD171" s="5" t="n">
        <v>1</v>
      </c>
      <c r="AE171" s="5" t="n">
        <v>17.326</v>
      </c>
      <c r="AF171" s="5" t="n">
        <v>3.212</v>
      </c>
      <c r="AG171" s="5" t="n">
        <v>1.719</v>
      </c>
      <c r="AH171" s="5" t="n">
        <v>19.045</v>
      </c>
      <c r="AI171" s="5" t="n">
        <v>0</v>
      </c>
      <c r="AJ171" s="5" t="n">
        <v>1</v>
      </c>
      <c r="AK171" s="5" t="n">
        <v>28.914</v>
      </c>
      <c r="AL171" s="5" t="n">
        <v>13.808</v>
      </c>
      <c r="AM171" s="5" t="n">
        <v>-0.913</v>
      </c>
      <c r="AN171" s="5" t="n">
        <v>33.322</v>
      </c>
      <c r="AO171" s="5" t="n">
        <v>0.19</v>
      </c>
      <c r="AP171" s="5" t="n">
        <v>1</v>
      </c>
      <c r="AQ171" s="5" t="n">
        <v>0.896</v>
      </c>
      <c r="AR171" s="5" t="n">
        <v>0.123</v>
      </c>
      <c r="AS171" s="5" t="n">
        <v>0.191</v>
      </c>
      <c r="AT171" s="5" t="n">
        <v>1.294</v>
      </c>
      <c r="AU171" s="5" t="n">
        <v>0.19</v>
      </c>
      <c r="AV171" s="5" t="n">
        <v>1</v>
      </c>
      <c r="AW171" s="5" t="n">
        <v>0.89</v>
      </c>
      <c r="AX171" s="5" t="n">
        <v>0.123</v>
      </c>
      <c r="AY171" s="5" t="n">
        <v>-0.004</v>
      </c>
      <c r="AZ171" s="5" t="n">
        <v>1.054</v>
      </c>
      <c r="BA171" s="5" t="n">
        <v>0.19</v>
      </c>
      <c r="BB171" s="5" t="n">
        <v>1</v>
      </c>
      <c r="BC171" s="5" t="n">
        <v>0.62</v>
      </c>
      <c r="BD171" s="5" t="n">
        <v>0.123</v>
      </c>
      <c r="BE171" s="5" t="n">
        <v>0.291</v>
      </c>
      <c r="BF171" s="5" t="n">
        <v>1.085</v>
      </c>
      <c r="BG171" s="5" t="n">
        <v>0.19</v>
      </c>
      <c r="BH171" s="5" t="n">
        <v>1</v>
      </c>
      <c r="BI171" s="5" t="n">
        <v>0.608</v>
      </c>
      <c r="BJ171" s="5" t="n">
        <v>0.123</v>
      </c>
      <c r="BK171" s="5" t="n">
        <v>0.464</v>
      </c>
      <c r="BL171" s="5" t="n">
        <v>1.275</v>
      </c>
      <c r="BM171" s="5" t="n">
        <v>0.19</v>
      </c>
      <c r="BN171" s="5" t="n">
        <v>1</v>
      </c>
      <c r="BO171" s="5" t="n">
        <v>0</v>
      </c>
      <c r="BP171" s="5" t="n">
        <v>0</v>
      </c>
      <c r="BQ171" s="5" t="n">
        <v>0.116</v>
      </c>
      <c r="BR171" s="5" t="n">
        <v>0</v>
      </c>
      <c r="BS171" s="5" t="n">
        <v>0.833</v>
      </c>
      <c r="BT171" s="5" t="n">
        <v>0</v>
      </c>
      <c r="BU171" s="5" t="n">
        <v>0</v>
      </c>
      <c r="BV171" s="5" t="n">
        <v>0.127</v>
      </c>
      <c r="BW171" s="5" t="n">
        <v>0</v>
      </c>
      <c r="BX171" s="5" t="n">
        <v>1</v>
      </c>
      <c r="BY171" s="5" t="n">
        <v>12.729</v>
      </c>
      <c r="BZ171" s="5" t="n">
        <v>0</v>
      </c>
      <c r="CA171" s="5" t="n">
        <v>12.729</v>
      </c>
      <c r="CB171" s="5" t="n">
        <v>0</v>
      </c>
      <c r="CC171" s="5" t="n">
        <v>97.90000000000001</v>
      </c>
      <c r="CD171" s="5" t="n">
        <v>7.95</v>
      </c>
      <c r="CE171" s="5" t="n">
        <v>0.573</v>
      </c>
      <c r="CF171" s="5" t="n">
        <v>117.183</v>
      </c>
      <c r="CG171" s="5" t="n">
        <v>0.19</v>
      </c>
      <c r="CH171" s="5" t="n">
        <v>1</v>
      </c>
      <c r="CI171" s="5" t="n">
        <v>0</v>
      </c>
      <c r="CJ171" s="5" t="n">
        <v>0</v>
      </c>
      <c r="CK171" s="5" t="n">
        <v>0</v>
      </c>
      <c r="CL171" s="5" t="n">
        <v>0</v>
      </c>
      <c r="CM171" s="5" t="n">
        <v>0</v>
      </c>
      <c r="CN171" s="5" t="n">
        <v>0</v>
      </c>
      <c r="CO171" s="5" t="n">
        <v>0</v>
      </c>
      <c r="CP171" s="5" t="n">
        <v>0</v>
      </c>
      <c r="CQ171" s="5" t="n">
        <v>1.294</v>
      </c>
      <c r="CR171" s="5" t="n">
        <v>0</v>
      </c>
      <c r="CS171" s="5" t="n">
        <v>7.83</v>
      </c>
      <c r="CT171" s="5" t="n">
        <v>10.485</v>
      </c>
      <c r="CU171" s="5" t="n">
        <v>30.272</v>
      </c>
    </row>
    <row r="172">
      <c r="A172" s="5" t="inlineStr">
        <is>
          <t>CHL2023</t>
        </is>
      </c>
      <c r="B172" s="5" t="inlineStr">
        <is>
          <t>CHL</t>
        </is>
      </c>
      <c r="C172" s="5" t="inlineStr">
        <is>
          <t>CHL</t>
        </is>
      </c>
      <c r="D172" s="5" t="inlineStr">
        <is>
          <t>Chile</t>
        </is>
      </c>
      <c r="E172" s="5" t="n">
        <v>2023</v>
      </c>
      <c r="F172" s="5" t="n">
        <v>0.19</v>
      </c>
      <c r="G172" s="5" t="n">
        <v>6.065</v>
      </c>
      <c r="H172" s="5" t="n">
        <v>1.381</v>
      </c>
      <c r="I172" s="5" t="n">
        <v>0.716</v>
      </c>
      <c r="J172" s="5" t="n">
        <v>6.781</v>
      </c>
      <c r="K172" s="5" t="n">
        <v>0</v>
      </c>
      <c r="L172" s="5" t="n">
        <v>1</v>
      </c>
      <c r="M172" s="5" t="n">
        <v>9.289</v>
      </c>
      <c r="N172" s="5" t="n">
        <v>4.607</v>
      </c>
      <c r="O172" s="5" t="n">
        <v>0.681</v>
      </c>
      <c r="P172" s="5" t="n">
        <v>9.970000000000001</v>
      </c>
      <c r="Q172" s="5" t="n">
        <v>0</v>
      </c>
      <c r="R172" s="5" t="n">
        <v>1</v>
      </c>
      <c r="S172" s="5" t="n">
        <v>12.486</v>
      </c>
      <c r="T172" s="5" t="n">
        <v>7.667</v>
      </c>
      <c r="U172" s="5" t="n">
        <v>1.059</v>
      </c>
      <c r="V172" s="5" t="n">
        <v>15.787</v>
      </c>
      <c r="W172" s="5" t="n">
        <v>0.19</v>
      </c>
      <c r="X172" s="5" t="n">
        <v>1</v>
      </c>
      <c r="Y172" s="5" t="n">
        <v>13.843</v>
      </c>
      <c r="Z172" s="5" t="n">
        <v>1.551</v>
      </c>
      <c r="AA172" s="5" t="n">
        <v>0.8149999999999999</v>
      </c>
      <c r="AB172" s="5" t="n">
        <v>14.657</v>
      </c>
      <c r="AC172" s="5" t="n">
        <v>0</v>
      </c>
      <c r="AD172" s="5" t="n">
        <v>1</v>
      </c>
      <c r="AE172" s="5" t="n">
        <v>13.843</v>
      </c>
      <c r="AF172" s="5" t="n">
        <v>2.757</v>
      </c>
      <c r="AG172" s="5" t="n">
        <v>0.8149999999999999</v>
      </c>
      <c r="AH172" s="5" t="n">
        <v>14.657</v>
      </c>
      <c r="AI172" s="5" t="n">
        <v>0</v>
      </c>
      <c r="AJ172" s="5" t="n">
        <v>1</v>
      </c>
      <c r="AK172" s="5" t="n">
        <v>33.217</v>
      </c>
      <c r="AL172" s="5" t="n">
        <v>16.455</v>
      </c>
      <c r="AM172" s="5" t="n">
        <v>-1.684</v>
      </c>
      <c r="AN172" s="5" t="n">
        <v>37.524</v>
      </c>
      <c r="AO172" s="5" t="n">
        <v>0.19</v>
      </c>
      <c r="AP172" s="5" t="n">
        <v>1</v>
      </c>
      <c r="AQ172" s="5" t="n">
        <v>0.791</v>
      </c>
      <c r="AR172" s="5" t="n">
        <v>0.129</v>
      </c>
      <c r="AS172" s="5" t="n">
        <v>0.447</v>
      </c>
      <c r="AT172" s="5" t="n">
        <v>1.473</v>
      </c>
      <c r="AU172" s="5" t="n">
        <v>0.19</v>
      </c>
      <c r="AV172" s="5" t="n">
        <v>1</v>
      </c>
      <c r="AW172" s="5" t="n">
        <v>0.618</v>
      </c>
      <c r="AX172" s="5" t="n">
        <v>0.129</v>
      </c>
      <c r="AY172" s="5" t="n">
        <v>0.424</v>
      </c>
      <c r="AZ172" s="5" t="n">
        <v>1.24</v>
      </c>
      <c r="BA172" s="5" t="n">
        <v>0.19</v>
      </c>
      <c r="BB172" s="5" t="n">
        <v>1</v>
      </c>
      <c r="BC172" s="5" t="n">
        <v>0.554</v>
      </c>
      <c r="BD172" s="5" t="n">
        <v>0.129</v>
      </c>
      <c r="BE172" s="5" t="n">
        <v>0.327</v>
      </c>
      <c r="BF172" s="5" t="n">
        <v>1.049</v>
      </c>
      <c r="BG172" s="5" t="n">
        <v>0.19</v>
      </c>
      <c r="BH172" s="5" t="n">
        <v>1</v>
      </c>
      <c r="BI172" s="5" t="n">
        <v>0.5570000000000001</v>
      </c>
      <c r="BJ172" s="5" t="n">
        <v>0.129</v>
      </c>
      <c r="BK172" s="5" t="n">
        <v>0.507</v>
      </c>
      <c r="BL172" s="5" t="n">
        <v>1.266</v>
      </c>
      <c r="BM172" s="5" t="n">
        <v>0.19</v>
      </c>
      <c r="BN172" s="5" t="n">
        <v>1</v>
      </c>
      <c r="BO172" s="5" t="n">
        <v>0</v>
      </c>
      <c r="BP172" s="5" t="n">
        <v>0.002</v>
      </c>
      <c r="BQ172" s="5" t="n">
        <v>0.151</v>
      </c>
      <c r="BR172" s="5" t="n">
        <v>0</v>
      </c>
      <c r="BS172" s="5" t="n">
        <v>0.833</v>
      </c>
      <c r="BT172" s="5" t="n">
        <v>0</v>
      </c>
      <c r="BU172" s="5" t="n">
        <v>0</v>
      </c>
      <c r="BV172" s="5" t="n">
        <v>0.166</v>
      </c>
      <c r="BW172" s="5" t="n">
        <v>0</v>
      </c>
      <c r="BX172" s="5" t="n">
        <v>1</v>
      </c>
      <c r="BY172" s="5" t="n">
        <v>13.254</v>
      </c>
      <c r="BZ172" s="5" t="n">
        <v>0</v>
      </c>
      <c r="CA172" s="5" t="n">
        <v>13.254</v>
      </c>
      <c r="CB172" s="5" t="n">
        <v>0</v>
      </c>
      <c r="CC172" s="5" t="n">
        <v>83.248</v>
      </c>
      <c r="CD172" s="5" t="n">
        <v>7.95</v>
      </c>
      <c r="CE172" s="5" t="n">
        <v>25.05</v>
      </c>
      <c r="CF172" s="5" t="n">
        <v>128.874</v>
      </c>
      <c r="CG172" s="5" t="n">
        <v>0.19</v>
      </c>
      <c r="CH172" s="5" t="n">
        <v>1</v>
      </c>
      <c r="CI172" s="5" t="n">
        <v>0</v>
      </c>
      <c r="CJ172" s="5" t="n">
        <v>0</v>
      </c>
      <c r="CK172" s="5" t="n">
        <v>0</v>
      </c>
      <c r="CL172" s="5" t="n">
        <v>0</v>
      </c>
      <c r="CM172" s="5" t="n">
        <v>0</v>
      </c>
      <c r="CN172" s="5" t="n">
        <v>0</v>
      </c>
      <c r="CO172" s="5" t="n">
        <v>0</v>
      </c>
      <c r="CP172" s="5" t="n">
        <v>0</v>
      </c>
      <c r="CQ172" s="5" t="n">
        <v>1.348</v>
      </c>
      <c r="CR172" s="5" t="n">
        <v>0</v>
      </c>
      <c r="CS172" s="5" t="n">
        <v>8.153</v>
      </c>
      <c r="CT172" s="5" t="n">
        <v>4.861</v>
      </c>
      <c r="CU172" s="5" t="n">
        <v>11.733</v>
      </c>
    </row>
    <row r="173">
      <c r="A173" s="5" t="inlineStr">
        <is>
          <t>CHL2024</t>
        </is>
      </c>
      <c r="B173" s="5" t="inlineStr">
        <is>
          <t>CHL</t>
        </is>
      </c>
      <c r="C173" s="5" t="inlineStr">
        <is>
          <t>CHL</t>
        </is>
      </c>
      <c r="D173" s="5" t="inlineStr">
        <is>
          <t>Chile</t>
        </is>
      </c>
      <c r="E173" s="5" t="n">
        <v>2024</v>
      </c>
      <c r="F173" s="5" t="n">
        <v>0.19</v>
      </c>
      <c r="G173" s="5" t="n">
        <v>3.853</v>
      </c>
      <c r="H173" s="5" t="n">
        <v>0.976</v>
      </c>
      <c r="I173" s="5" t="n">
        <v>0.6929999999999999</v>
      </c>
      <c r="J173" s="5" t="n">
        <v>4.546</v>
      </c>
      <c r="K173" s="5" t="n">
        <v>0</v>
      </c>
      <c r="L173" s="5" t="n">
        <v>1</v>
      </c>
      <c r="M173" s="5" t="n">
        <v>8.794</v>
      </c>
      <c r="N173" s="5" t="n">
        <v>4.79</v>
      </c>
      <c r="O173" s="5" t="n">
        <v>0.642</v>
      </c>
      <c r="P173" s="5" t="n">
        <v>9.436</v>
      </c>
      <c r="Q173" s="5" t="n">
        <v>0</v>
      </c>
      <c r="R173" s="5" t="n">
        <v>1</v>
      </c>
      <c r="S173" s="5" t="n">
        <v>12.11</v>
      </c>
      <c r="T173" s="5" t="n">
        <v>7.894</v>
      </c>
      <c r="U173" s="5" t="n">
        <v>1.091</v>
      </c>
      <c r="V173" s="5" t="n">
        <v>15.314</v>
      </c>
      <c r="W173" s="5" t="n">
        <v>0.19</v>
      </c>
      <c r="X173" s="5" t="n">
        <v>1</v>
      </c>
      <c r="Y173" s="5" t="n">
        <v>13.977</v>
      </c>
      <c r="Z173" s="5" t="n">
        <v>1.765</v>
      </c>
      <c r="AA173" s="5" t="n">
        <v>0.761</v>
      </c>
      <c r="AB173" s="5" t="n">
        <v>14.738</v>
      </c>
      <c r="AC173" s="5" t="n">
        <v>0</v>
      </c>
      <c r="AD173" s="5" t="n">
        <v>1</v>
      </c>
      <c r="AE173" s="5" t="n">
        <v>13.977</v>
      </c>
      <c r="AF173" s="5" t="n">
        <v>3.062</v>
      </c>
      <c r="AG173" s="5" t="n">
        <v>0.761</v>
      </c>
      <c r="AH173" s="5" t="n">
        <v>14.738</v>
      </c>
      <c r="AI173" s="5" t="n">
        <v>0</v>
      </c>
      <c r="AJ173" s="5" t="n">
        <v>1</v>
      </c>
      <c r="AK173" s="5" t="n">
        <v>32.734</v>
      </c>
      <c r="AL173" s="5" t="n">
        <v>16.649</v>
      </c>
      <c r="AM173" s="5" t="n">
        <v>-2.223</v>
      </c>
      <c r="AN173" s="5" t="n">
        <v>36.308</v>
      </c>
      <c r="AO173" s="5" t="n">
        <v>0.19</v>
      </c>
      <c r="AP173" s="5" t="n">
        <v>1</v>
      </c>
      <c r="AQ173" s="5" t="n">
        <v>0.756</v>
      </c>
      <c r="AR173" s="5" t="n">
        <v>0.132</v>
      </c>
      <c r="AS173" s="5" t="n">
        <v>0.383</v>
      </c>
      <c r="AT173" s="5" t="n">
        <v>1.355</v>
      </c>
      <c r="AU173" s="5" t="n">
        <v>0.19</v>
      </c>
      <c r="AV173" s="5" t="n">
        <v>1</v>
      </c>
      <c r="AW173" s="5" t="n">
        <v>0.655</v>
      </c>
      <c r="AX173" s="5" t="n">
        <v>0.132</v>
      </c>
      <c r="AY173" s="5" t="n">
        <v>0.232</v>
      </c>
      <c r="AZ173" s="5" t="n">
        <v>1.055</v>
      </c>
      <c r="BA173" s="5" t="n">
        <v>0.19</v>
      </c>
      <c r="BB173" s="5" t="n">
        <v>1</v>
      </c>
      <c r="BC173" s="5" t="n">
        <v>0.534</v>
      </c>
      <c r="BD173" s="5" t="n">
        <v>0.132</v>
      </c>
      <c r="BE173" s="5" t="n">
        <v>0.319</v>
      </c>
      <c r="BF173" s="5" t="n">
        <v>1.015</v>
      </c>
      <c r="BG173" s="5" t="n">
        <v>0.19</v>
      </c>
      <c r="BH173" s="5" t="n">
        <v>1</v>
      </c>
      <c r="BI173" s="5" t="n">
        <v>0.5679999999999999</v>
      </c>
      <c r="BJ173" s="5" t="n">
        <v>0.132</v>
      </c>
      <c r="BK173" s="5" t="n">
        <v>0.411</v>
      </c>
      <c r="BL173" s="5" t="n">
        <v>1.165</v>
      </c>
      <c r="BM173" s="5" t="n">
        <v>0.19</v>
      </c>
      <c r="BN173" s="5" t="n">
        <v>1</v>
      </c>
      <c r="BO173" s="5" t="n">
        <v>0</v>
      </c>
      <c r="BP173" s="5" t="n">
        <v>0.003</v>
      </c>
      <c r="BQ173" s="5" t="n">
        <v>0.164</v>
      </c>
      <c r="BR173" s="5" t="n">
        <v>0</v>
      </c>
      <c r="BS173" s="5" t="n">
        <v>0.833</v>
      </c>
      <c r="BT173" s="5" t="n">
        <v>0</v>
      </c>
      <c r="BU173" s="5" t="n">
        <v>0</v>
      </c>
      <c r="BV173" s="5" t="n">
        <v>0.182</v>
      </c>
      <c r="BW173" s="5" t="n">
        <v>0</v>
      </c>
      <c r="BX173" s="5" t="n">
        <v>1</v>
      </c>
      <c r="BY173" s="5" t="n">
        <v>13.646</v>
      </c>
      <c r="BZ173" s="5" t="n">
        <v>0</v>
      </c>
      <c r="CA173" s="5" t="n">
        <v>13.646</v>
      </c>
      <c r="CB173" s="5" t="n">
        <v>0</v>
      </c>
      <c r="CC173" s="5" t="n">
        <v>82.58799999999999</v>
      </c>
      <c r="CD173" s="5" t="n">
        <v>7.95</v>
      </c>
      <c r="CE173" s="5" t="n">
        <v>13.913</v>
      </c>
      <c r="CF173" s="5" t="n">
        <v>114.836</v>
      </c>
      <c r="CG173" s="5" t="n">
        <v>0.19</v>
      </c>
      <c r="CH173" s="5" t="n">
        <v>1</v>
      </c>
      <c r="CI173" s="5" t="n">
        <v>0</v>
      </c>
      <c r="CJ173" s="5" t="n">
        <v>0</v>
      </c>
      <c r="CK173" s="5" t="n">
        <v>0</v>
      </c>
      <c r="CL173" s="5" t="n">
        <v>0</v>
      </c>
      <c r="CM173" s="5" t="n">
        <v>0</v>
      </c>
      <c r="CN173" s="5" t="n">
        <v>0</v>
      </c>
      <c r="CO173" s="5" t="n">
        <v>0</v>
      </c>
      <c r="CP173" s="5" t="n">
        <v>0</v>
      </c>
      <c r="CQ173" s="5" t="n">
        <v>1.387</v>
      </c>
      <c r="CR173" s="5" t="n">
        <v>0</v>
      </c>
      <c r="CS173" s="5" t="n">
        <v>8.393000000000001</v>
      </c>
      <c r="CT173" s="5" t="n">
        <v>4.251</v>
      </c>
      <c r="CU173" s="5" t="n">
        <v>10.46</v>
      </c>
    </row>
    <row r="174">
      <c r="A174" s="5" t="inlineStr">
        <is>
          <t>CHN2021</t>
        </is>
      </c>
      <c r="B174" s="5" t="inlineStr">
        <is>
          <t>CHN</t>
        </is>
      </c>
      <c r="C174" s="5" t="inlineStr">
        <is>
          <t>CHN</t>
        </is>
      </c>
      <c r="D174" s="5" t="inlineStr">
        <is>
          <t>China</t>
        </is>
      </c>
      <c r="E174" s="5" t="n">
        <v>2021</v>
      </c>
      <c r="F174" s="5" t="n">
        <v>0.13</v>
      </c>
      <c r="G174" s="5" t="n">
        <v>3.796</v>
      </c>
      <c r="H174" s="5" t="n">
        <v>0.83</v>
      </c>
      <c r="I174" s="5" t="n">
        <v>0.016</v>
      </c>
      <c r="J174" s="5" t="n">
        <v>3.812</v>
      </c>
      <c r="K174" s="5" t="n">
        <v>0</v>
      </c>
      <c r="L174" s="5" t="n">
        <v>1</v>
      </c>
      <c r="M174" s="5" t="n">
        <v>8.916</v>
      </c>
      <c r="N174" s="5" t="n">
        <v>4.041</v>
      </c>
      <c r="O174" s="5" t="n">
        <v>0.025</v>
      </c>
      <c r="P174" s="5" t="n">
        <v>8.941000000000001</v>
      </c>
      <c r="Q174" s="5" t="n">
        <v>0</v>
      </c>
      <c r="R174" s="5" t="n">
        <v>1</v>
      </c>
      <c r="S174" s="5" t="n">
        <v>1.672</v>
      </c>
      <c r="T174" s="5" t="n">
        <v>1.036</v>
      </c>
      <c r="U174" s="5" t="n">
        <v>0.033</v>
      </c>
      <c r="V174" s="5" t="n">
        <v>1.927</v>
      </c>
      <c r="W174" s="5" t="n">
        <v>0.13</v>
      </c>
      <c r="X174" s="5" t="n">
        <v>1</v>
      </c>
      <c r="Y174" s="5" t="n">
        <v>14.313</v>
      </c>
      <c r="Z174" s="5" t="n">
        <v>1.581</v>
      </c>
      <c r="AA174" s="5" t="n">
        <v>-2.102</v>
      </c>
      <c r="AB174" s="5" t="n">
        <v>12.211</v>
      </c>
      <c r="AC174" s="5" t="n">
        <v>0</v>
      </c>
      <c r="AD174" s="5" t="n">
        <v>1</v>
      </c>
      <c r="AE174" s="5" t="n">
        <v>14.294</v>
      </c>
      <c r="AF174" s="5" t="n">
        <v>2.813</v>
      </c>
      <c r="AG174" s="5" t="n">
        <v>-2.083</v>
      </c>
      <c r="AH174" s="5" t="n">
        <v>12.211</v>
      </c>
      <c r="AI174" s="5" t="n">
        <v>0</v>
      </c>
      <c r="AJ174" s="5" t="n">
        <v>1</v>
      </c>
      <c r="AK174" s="5" t="n">
        <v>17.372</v>
      </c>
      <c r="AL174" s="5" t="n">
        <v>8.526</v>
      </c>
      <c r="AM174" s="5" t="n">
        <v>-7.341</v>
      </c>
      <c r="AN174" s="5" t="n">
        <v>10.934</v>
      </c>
      <c r="AO174" s="5" t="n">
        <v>0</v>
      </c>
      <c r="AP174" s="5" t="n">
        <v>0</v>
      </c>
      <c r="AQ174" s="5" t="n">
        <v>0.669</v>
      </c>
      <c r="AR174" s="5" t="n">
        <v>0.122</v>
      </c>
      <c r="AS174" s="5" t="n">
        <v>0.271</v>
      </c>
      <c r="AT174" s="5" t="n">
        <v>1.062</v>
      </c>
      <c r="AU174" s="5" t="n">
        <v>0.13</v>
      </c>
      <c r="AV174" s="5" t="n">
        <v>1</v>
      </c>
      <c r="AW174" s="5" t="n">
        <v>0.673</v>
      </c>
      <c r="AX174" s="5" t="n">
        <v>0.13</v>
      </c>
      <c r="AY174" s="5" t="n">
        <v>0.215</v>
      </c>
      <c r="AZ174" s="5" t="n">
        <v>1.003</v>
      </c>
      <c r="BA174" s="5" t="n">
        <v>0.13</v>
      </c>
      <c r="BB174" s="5" t="n">
        <v>1</v>
      </c>
      <c r="BC174" s="5" t="n">
        <v>0.554</v>
      </c>
      <c r="BD174" s="5" t="n">
        <v>0.143</v>
      </c>
      <c r="BE174" s="5" t="n">
        <v>0.016</v>
      </c>
      <c r="BF174" s="5" t="n">
        <v>0.621</v>
      </c>
      <c r="BG174" s="5" t="n">
        <v>0.09</v>
      </c>
      <c r="BH174" s="5" t="n">
        <v>1</v>
      </c>
      <c r="BI174" s="5" t="n">
        <v>0.5600000000000001</v>
      </c>
      <c r="BJ174" s="5" t="n">
        <v>0.114</v>
      </c>
      <c r="BK174" s="5" t="n">
        <v>0.215</v>
      </c>
      <c r="BL174" s="5" t="n">
        <v>0.876</v>
      </c>
      <c r="BM174" s="5" t="n">
        <v>0.13</v>
      </c>
      <c r="BN174" s="5" t="n">
        <v>1</v>
      </c>
      <c r="BO174" s="5" t="n">
        <v>0</v>
      </c>
      <c r="BP174" s="5" t="n">
        <v>-0.003</v>
      </c>
      <c r="BQ174" s="5" t="n">
        <v>0.095</v>
      </c>
      <c r="BR174" s="5" t="n">
        <v>0</v>
      </c>
      <c r="BS174" s="5" t="n">
        <v>0.833</v>
      </c>
      <c r="BT174" s="5" t="n">
        <v>0</v>
      </c>
      <c r="BU174" s="5" t="n">
        <v>-0.003</v>
      </c>
      <c r="BV174" s="5" t="n">
        <v>0.081</v>
      </c>
      <c r="BW174" s="5" t="n">
        <v>0.13</v>
      </c>
      <c r="BX174" s="5" t="n">
        <v>0</v>
      </c>
      <c r="BY174" s="5" t="n">
        <v>11.787</v>
      </c>
      <c r="BZ174" s="5" t="n">
        <v>0</v>
      </c>
      <c r="CA174" s="5" t="n">
        <v>11.787</v>
      </c>
      <c r="CB174" s="5" t="n">
        <v>0</v>
      </c>
      <c r="CC174" s="5" t="n">
        <v>81.69499999999999</v>
      </c>
      <c r="CD174" s="5" t="n">
        <v>7.95</v>
      </c>
      <c r="CE174" s="5" t="n">
        <v>34.413</v>
      </c>
      <c r="CF174" s="5" t="n">
        <v>131.203</v>
      </c>
      <c r="CG174" s="5" t="n">
        <v>0.13</v>
      </c>
      <c r="CH174" s="5" t="n">
        <v>1</v>
      </c>
      <c r="CI174" s="5" t="n">
        <v>0</v>
      </c>
      <c r="CJ174" s="5" t="n">
        <v>0</v>
      </c>
      <c r="CK174" s="5" t="n">
        <v>0</v>
      </c>
      <c r="CL174" s="5" t="n">
        <v>0.783</v>
      </c>
      <c r="CM174" s="5" t="n">
        <v>0</v>
      </c>
      <c r="CN174" s="5" t="n">
        <v>1.445</v>
      </c>
      <c r="CO174" s="5" t="n">
        <v>1.047</v>
      </c>
      <c r="CP174" s="5" t="n">
        <v>0</v>
      </c>
      <c r="CQ174" s="5" t="n">
        <v>1.137</v>
      </c>
      <c r="CR174" s="5" t="n">
        <v>0</v>
      </c>
      <c r="CS174" s="5" t="n">
        <v>4.117</v>
      </c>
      <c r="CT174" s="5" t="n">
        <v>4.634</v>
      </c>
      <c r="CU174" s="5" t="n">
        <v>12.488</v>
      </c>
    </row>
    <row r="175">
      <c r="A175" s="5" t="inlineStr">
        <is>
          <t>CHN2022</t>
        </is>
      </c>
      <c r="B175" s="5" t="inlineStr">
        <is>
          <t>CHN</t>
        </is>
      </c>
      <c r="C175" s="5" t="inlineStr">
        <is>
          <t>CHN</t>
        </is>
      </c>
      <c r="D175" s="5" t="inlineStr">
        <is>
          <t>China</t>
        </is>
      </c>
      <c r="E175" s="5" t="n">
        <v>2022</v>
      </c>
      <c r="F175" s="5" t="n">
        <v>0.13</v>
      </c>
      <c r="G175" s="5" t="n">
        <v>4.02</v>
      </c>
      <c r="H175" s="5" t="n">
        <v>0.624</v>
      </c>
      <c r="I175" s="5" t="n">
        <v>0.883</v>
      </c>
      <c r="J175" s="5" t="n">
        <v>4.903</v>
      </c>
      <c r="K175" s="5" t="n">
        <v>0</v>
      </c>
      <c r="L175" s="5" t="n">
        <v>1</v>
      </c>
      <c r="M175" s="5" t="n">
        <v>10.033</v>
      </c>
      <c r="N175" s="5" t="n">
        <v>4.143</v>
      </c>
      <c r="O175" s="5" t="n">
        <v>0.902</v>
      </c>
      <c r="P175" s="5" t="n">
        <v>10.936</v>
      </c>
      <c r="Q175" s="5" t="n">
        <v>0</v>
      </c>
      <c r="R175" s="5" t="n">
        <v>1</v>
      </c>
      <c r="S175" s="5" t="n">
        <v>1.826</v>
      </c>
      <c r="T175" s="5" t="n">
        <v>0.894</v>
      </c>
      <c r="U175" s="5" t="n">
        <v>0.055</v>
      </c>
      <c r="V175" s="5" t="n">
        <v>2.105</v>
      </c>
      <c r="W175" s="5" t="n">
        <v>0.13</v>
      </c>
      <c r="X175" s="5" t="n">
        <v>1</v>
      </c>
      <c r="Y175" s="5" t="n">
        <v>16.416</v>
      </c>
      <c r="Z175" s="5" t="n">
        <v>1.722</v>
      </c>
      <c r="AA175" s="5" t="n">
        <v>-2.84</v>
      </c>
      <c r="AB175" s="5" t="n">
        <v>13.576</v>
      </c>
      <c r="AC175" s="5" t="n">
        <v>0</v>
      </c>
      <c r="AD175" s="5" t="n">
        <v>1</v>
      </c>
      <c r="AE175" s="5" t="n">
        <v>16.439</v>
      </c>
      <c r="AF175" s="5" t="n">
        <v>3.048</v>
      </c>
      <c r="AG175" s="5" t="n">
        <v>-2.863</v>
      </c>
      <c r="AH175" s="5" t="n">
        <v>13.576</v>
      </c>
      <c r="AI175" s="5" t="n">
        <v>0</v>
      </c>
      <c r="AJ175" s="5" t="n">
        <v>1</v>
      </c>
      <c r="AK175" s="5" t="n">
        <v>19.77</v>
      </c>
      <c r="AL175" s="5" t="n">
        <v>9.441000000000001</v>
      </c>
      <c r="AM175" s="5" t="n">
        <v>-10.126</v>
      </c>
      <c r="AN175" s="5" t="n">
        <v>10.513</v>
      </c>
      <c r="AO175" s="5" t="n">
        <v>0</v>
      </c>
      <c r="AP175" s="5" t="n">
        <v>0</v>
      </c>
      <c r="AQ175" s="5" t="n">
        <v>0.8120000000000001</v>
      </c>
      <c r="AR175" s="5" t="n">
        <v>0.116</v>
      </c>
      <c r="AS175" s="5" t="n">
        <v>0.276</v>
      </c>
      <c r="AT175" s="5" t="n">
        <v>1.229</v>
      </c>
      <c r="AU175" s="5" t="n">
        <v>0.13</v>
      </c>
      <c r="AV175" s="5" t="n">
        <v>1</v>
      </c>
      <c r="AW175" s="5" t="n">
        <v>0.8149999999999999</v>
      </c>
      <c r="AX175" s="5" t="n">
        <v>0.106</v>
      </c>
      <c r="AY175" s="5" t="n">
        <v>0.228</v>
      </c>
      <c r="AZ175" s="5" t="n">
        <v>1.178</v>
      </c>
      <c r="BA175" s="5" t="n">
        <v>0.13</v>
      </c>
      <c r="BB175" s="5" t="n">
        <v>1</v>
      </c>
      <c r="BC175" s="5" t="n">
        <v>0.582</v>
      </c>
      <c r="BD175" s="5" t="n">
        <v>0.12</v>
      </c>
      <c r="BE175" s="5" t="n">
        <v>0.023</v>
      </c>
      <c r="BF175" s="5" t="n">
        <v>0.66</v>
      </c>
      <c r="BG175" s="5" t="n">
        <v>0.09</v>
      </c>
      <c r="BH175" s="5" t="n">
        <v>1</v>
      </c>
      <c r="BI175" s="5" t="n">
        <v>0.6889999999999999</v>
      </c>
      <c r="BJ175" s="5" t="n">
        <v>0.123</v>
      </c>
      <c r="BK175" s="5" t="n">
        <v>0.224</v>
      </c>
      <c r="BL175" s="5" t="n">
        <v>1.022</v>
      </c>
      <c r="BM175" s="5" t="n">
        <v>0.13</v>
      </c>
      <c r="BN175" s="5" t="n">
        <v>1</v>
      </c>
      <c r="BO175" s="5" t="n">
        <v>0</v>
      </c>
      <c r="BP175" s="5" t="n">
        <v>-0.007</v>
      </c>
      <c r="BQ175" s="5" t="n">
        <v>0.092</v>
      </c>
      <c r="BR175" s="5" t="n">
        <v>0</v>
      </c>
      <c r="BS175" s="5" t="n">
        <v>0.833</v>
      </c>
      <c r="BT175" s="5" t="n">
        <v>0</v>
      </c>
      <c r="BU175" s="5" t="n">
        <v>-0.007</v>
      </c>
      <c r="BV175" s="5" t="n">
        <v>0.077</v>
      </c>
      <c r="BW175" s="5" t="n">
        <v>0.13</v>
      </c>
      <c r="BX175" s="5" t="n">
        <v>0</v>
      </c>
      <c r="BY175" s="5" t="n">
        <v>12.729</v>
      </c>
      <c r="BZ175" s="5" t="n">
        <v>0</v>
      </c>
      <c r="CA175" s="5" t="n">
        <v>12.729</v>
      </c>
      <c r="CB175" s="5" t="n">
        <v>0</v>
      </c>
      <c r="CC175" s="5" t="n">
        <v>102.477</v>
      </c>
      <c r="CD175" s="5" t="n">
        <v>7.95</v>
      </c>
      <c r="CE175" s="5" t="n">
        <v>40.185</v>
      </c>
      <c r="CF175" s="5" t="n">
        <v>159.672</v>
      </c>
      <c r="CG175" s="5" t="n">
        <v>0.13</v>
      </c>
      <c r="CH175" s="5" t="n">
        <v>1</v>
      </c>
      <c r="CI175" s="5" t="n">
        <v>0</v>
      </c>
      <c r="CJ175" s="5" t="n">
        <v>0</v>
      </c>
      <c r="CK175" s="5" t="n">
        <v>0</v>
      </c>
      <c r="CL175" s="5" t="n">
        <v>0.846</v>
      </c>
      <c r="CM175" s="5" t="n">
        <v>0</v>
      </c>
      <c r="CN175" s="5" t="n">
        <v>1.659</v>
      </c>
      <c r="CO175" s="5" t="n">
        <v>1.163</v>
      </c>
      <c r="CP175" s="5" t="n">
        <v>0</v>
      </c>
      <c r="CQ175" s="5" t="n">
        <v>1.227</v>
      </c>
      <c r="CR175" s="5" t="n">
        <v>0</v>
      </c>
      <c r="CS175" s="5" t="n">
        <v>4.446</v>
      </c>
      <c r="CT175" s="5" t="n">
        <v>6.365</v>
      </c>
      <c r="CU175" s="5" t="n">
        <v>20.007</v>
      </c>
    </row>
    <row r="176">
      <c r="A176" s="5" t="inlineStr">
        <is>
          <t>CHN2023</t>
        </is>
      </c>
      <c r="B176" s="5" t="inlineStr">
        <is>
          <t>CHN</t>
        </is>
      </c>
      <c r="C176" s="5" t="inlineStr">
        <is>
          <t>CHN</t>
        </is>
      </c>
      <c r="D176" s="5" t="inlineStr">
        <is>
          <t>China</t>
        </is>
      </c>
      <c r="E176" s="5" t="n">
        <v>2023</v>
      </c>
      <c r="F176" s="5" t="n">
        <v>0.13</v>
      </c>
      <c r="G176" s="5" t="n">
        <v>4.106</v>
      </c>
      <c r="H176" s="5" t="n">
        <v>0.9350000000000001</v>
      </c>
      <c r="I176" s="5" t="n">
        <v>0.8110000000000001</v>
      </c>
      <c r="J176" s="5" t="n">
        <v>4.918</v>
      </c>
      <c r="K176" s="5" t="n">
        <v>0</v>
      </c>
      <c r="L176" s="5" t="n">
        <v>1</v>
      </c>
      <c r="M176" s="5" t="n">
        <v>8.242000000000001</v>
      </c>
      <c r="N176" s="5" t="n">
        <v>4.088</v>
      </c>
      <c r="O176" s="5" t="n">
        <v>0.835</v>
      </c>
      <c r="P176" s="5" t="n">
        <v>9.077</v>
      </c>
      <c r="Q176" s="5" t="n">
        <v>0</v>
      </c>
      <c r="R176" s="5" t="n">
        <v>1</v>
      </c>
      <c r="S176" s="5" t="n">
        <v>1.923</v>
      </c>
      <c r="T176" s="5" t="n">
        <v>1.206</v>
      </c>
      <c r="U176" s="5" t="n">
        <v>0.064</v>
      </c>
      <c r="V176" s="5" t="n">
        <v>2.214</v>
      </c>
      <c r="W176" s="5" t="n">
        <v>0.13</v>
      </c>
      <c r="X176" s="5" t="n">
        <v>1</v>
      </c>
      <c r="Y176" s="5" t="n">
        <v>13.96</v>
      </c>
      <c r="Z176" s="5" t="n">
        <v>1.564</v>
      </c>
      <c r="AA176" s="5" t="n">
        <v>-0.308</v>
      </c>
      <c r="AB176" s="5" t="n">
        <v>13.653</v>
      </c>
      <c r="AC176" s="5" t="n">
        <v>0</v>
      </c>
      <c r="AD176" s="5" t="n">
        <v>1</v>
      </c>
      <c r="AE176" s="5" t="n">
        <v>14.026</v>
      </c>
      <c r="AF176" s="5" t="n">
        <v>2.793</v>
      </c>
      <c r="AG176" s="5" t="n">
        <v>-0.373</v>
      </c>
      <c r="AH176" s="5" t="n">
        <v>13.653</v>
      </c>
      <c r="AI176" s="5" t="n">
        <v>0</v>
      </c>
      <c r="AJ176" s="5" t="n">
        <v>1</v>
      </c>
      <c r="AK176" s="5" t="n">
        <v>17.608</v>
      </c>
      <c r="AL176" s="5" t="n">
        <v>8.723000000000001</v>
      </c>
      <c r="AM176" s="5" t="n">
        <v>-8.265000000000001</v>
      </c>
      <c r="AN176" s="5" t="n">
        <v>10.184</v>
      </c>
      <c r="AO176" s="5" t="n">
        <v>0</v>
      </c>
      <c r="AP176" s="5" t="n">
        <v>0</v>
      </c>
      <c r="AQ176" s="5" t="n">
        <v>0.727</v>
      </c>
      <c r="AR176" s="5" t="n">
        <v>0.123</v>
      </c>
      <c r="AS176" s="5" t="n">
        <v>0.258</v>
      </c>
      <c r="AT176" s="5" t="n">
        <v>1.113</v>
      </c>
      <c r="AU176" s="5" t="n">
        <v>0.13</v>
      </c>
      <c r="AV176" s="5" t="n">
        <v>1</v>
      </c>
      <c r="AW176" s="5" t="n">
        <v>0.729</v>
      </c>
      <c r="AX176" s="5" t="n">
        <v>0.125</v>
      </c>
      <c r="AY176" s="5" t="n">
        <v>0.209</v>
      </c>
      <c r="AZ176" s="5" t="n">
        <v>1.059</v>
      </c>
      <c r="BA176" s="5" t="n">
        <v>0.13</v>
      </c>
      <c r="BB176" s="5" t="n">
        <v>1</v>
      </c>
      <c r="BC176" s="5" t="n">
        <v>0.5580000000000001</v>
      </c>
      <c r="BD176" s="5" t="n">
        <v>0.134</v>
      </c>
      <c r="BE176" s="5" t="n">
        <v>0.02</v>
      </c>
      <c r="BF176" s="5" t="n">
        <v>0.63</v>
      </c>
      <c r="BG176" s="5" t="n">
        <v>0.09</v>
      </c>
      <c r="BH176" s="5" t="n">
        <v>1</v>
      </c>
      <c r="BI176" s="5" t="n">
        <v>0.64</v>
      </c>
      <c r="BJ176" s="5" t="n">
        <v>0.129</v>
      </c>
      <c r="BK176" s="5" t="n">
        <v>0.215</v>
      </c>
      <c r="BL176" s="5" t="n">
        <v>0.952</v>
      </c>
      <c r="BM176" s="5" t="n">
        <v>0.13</v>
      </c>
      <c r="BN176" s="5" t="n">
        <v>1</v>
      </c>
      <c r="BO176" s="5" t="n">
        <v>0</v>
      </c>
      <c r="BP176" s="5" t="n">
        <v>-0.003</v>
      </c>
      <c r="BQ176" s="5" t="n">
        <v>0.089</v>
      </c>
      <c r="BR176" s="5" t="n">
        <v>0</v>
      </c>
      <c r="BS176" s="5" t="n">
        <v>0.833</v>
      </c>
      <c r="BT176" s="5" t="n">
        <v>0</v>
      </c>
      <c r="BU176" s="5" t="n">
        <v>-0.003</v>
      </c>
      <c r="BV176" s="5" t="n">
        <v>0.073</v>
      </c>
      <c r="BW176" s="5" t="n">
        <v>0.13</v>
      </c>
      <c r="BX176" s="5" t="n">
        <v>0</v>
      </c>
      <c r="BY176" s="5" t="n">
        <v>13.254</v>
      </c>
      <c r="BZ176" s="5" t="n">
        <v>0</v>
      </c>
      <c r="CA176" s="5" t="n">
        <v>13.254</v>
      </c>
      <c r="CB176" s="5" t="n">
        <v>0</v>
      </c>
      <c r="CC176" s="5" t="n">
        <v>87.07899999999999</v>
      </c>
      <c r="CD176" s="5" t="n">
        <v>7.95</v>
      </c>
      <c r="CE176" s="5" t="n">
        <v>37.871</v>
      </c>
      <c r="CF176" s="5" t="n">
        <v>139.19</v>
      </c>
      <c r="CG176" s="5" t="n">
        <v>0.13</v>
      </c>
      <c r="CH176" s="5" t="n">
        <v>1</v>
      </c>
      <c r="CI176" s="5" t="n">
        <v>0</v>
      </c>
      <c r="CJ176" s="5" t="n">
        <v>0</v>
      </c>
      <c r="CK176" s="5" t="n">
        <v>0</v>
      </c>
      <c r="CL176" s="5" t="n">
        <v>0.881</v>
      </c>
      <c r="CM176" s="5" t="n">
        <v>0</v>
      </c>
      <c r="CN176" s="5" t="n">
        <v>1.803</v>
      </c>
      <c r="CO176" s="5" t="n">
        <v>1.254</v>
      </c>
      <c r="CP176" s="5" t="n">
        <v>0</v>
      </c>
      <c r="CQ176" s="5" t="n">
        <v>1.278</v>
      </c>
      <c r="CR176" s="5" t="n">
        <v>0</v>
      </c>
      <c r="CS176" s="5" t="n">
        <v>4.629</v>
      </c>
      <c r="CT176" s="5" t="n">
        <v>4.66</v>
      </c>
      <c r="CU176" s="5" t="n">
        <v>11.873</v>
      </c>
    </row>
    <row r="177">
      <c r="A177" s="5" t="inlineStr">
        <is>
          <t>CHN2024</t>
        </is>
      </c>
      <c r="B177" s="5" t="inlineStr">
        <is>
          <t>CHN</t>
        </is>
      </c>
      <c r="C177" s="5" t="inlineStr">
        <is>
          <t>CHN</t>
        </is>
      </c>
      <c r="D177" s="5" t="inlineStr">
        <is>
          <t>China</t>
        </is>
      </c>
      <c r="E177" s="5" t="n">
        <v>2024</v>
      </c>
      <c r="F177" s="5" t="n">
        <v>0.13</v>
      </c>
      <c r="G177" s="5" t="n">
        <v>4.109</v>
      </c>
      <c r="H177" s="5" t="n">
        <v>1.041</v>
      </c>
      <c r="I177" s="5" t="n">
        <v>1.28</v>
      </c>
      <c r="J177" s="5" t="n">
        <v>5.389</v>
      </c>
      <c r="K177" s="5" t="n">
        <v>0</v>
      </c>
      <c r="L177" s="5" t="n">
        <v>1</v>
      </c>
      <c r="M177" s="5" t="n">
        <v>7.656</v>
      </c>
      <c r="N177" s="5" t="n">
        <v>4.171</v>
      </c>
      <c r="O177" s="5" t="n">
        <v>1.304</v>
      </c>
      <c r="P177" s="5" t="n">
        <v>8.960000000000001</v>
      </c>
      <c r="Q177" s="5" t="n">
        <v>0</v>
      </c>
      <c r="R177" s="5" t="n">
        <v>1</v>
      </c>
      <c r="S177" s="5" t="n">
        <v>1.961</v>
      </c>
      <c r="T177" s="5" t="n">
        <v>1.298</v>
      </c>
      <c r="U177" s="5" t="n">
        <v>0.07000000000000001</v>
      </c>
      <c r="V177" s="5" t="n">
        <v>2.255</v>
      </c>
      <c r="W177" s="5" t="n">
        <v>0.13</v>
      </c>
      <c r="X177" s="5" t="n">
        <v>1</v>
      </c>
      <c r="Y177" s="5" t="n">
        <v>13.283</v>
      </c>
      <c r="Z177" s="5" t="n">
        <v>1.677</v>
      </c>
      <c r="AA177" s="5" t="n">
        <v>0.662</v>
      </c>
      <c r="AB177" s="5" t="n">
        <v>13.944</v>
      </c>
      <c r="AC177" s="5" t="n">
        <v>0</v>
      </c>
      <c r="AD177" s="5" t="n">
        <v>1</v>
      </c>
      <c r="AE177" s="5" t="n">
        <v>13.283</v>
      </c>
      <c r="AF177" s="5" t="n">
        <v>2.91</v>
      </c>
      <c r="AG177" s="5" t="n">
        <v>0.662</v>
      </c>
      <c r="AH177" s="5" t="n">
        <v>13.944</v>
      </c>
      <c r="AI177" s="5" t="n">
        <v>0</v>
      </c>
      <c r="AJ177" s="5" t="n">
        <v>1</v>
      </c>
      <c r="AK177" s="5" t="n">
        <v>16.157</v>
      </c>
      <c r="AL177" s="5" t="n">
        <v>8.218</v>
      </c>
      <c r="AM177" s="5" t="n">
        <v>-6.759</v>
      </c>
      <c r="AN177" s="5" t="n">
        <v>10.244</v>
      </c>
      <c r="AO177" s="5" t="n">
        <v>0</v>
      </c>
      <c r="AP177" s="5" t="n">
        <v>0</v>
      </c>
      <c r="AQ177" s="5" t="n">
        <v>0.705</v>
      </c>
      <c r="AR177" s="5" t="n">
        <v>0.128</v>
      </c>
      <c r="AS177" s="5" t="n">
        <v>0.252</v>
      </c>
      <c r="AT177" s="5" t="n">
        <v>1.081</v>
      </c>
      <c r="AU177" s="5" t="n">
        <v>0.13</v>
      </c>
      <c r="AV177" s="5" t="n">
        <v>1</v>
      </c>
      <c r="AW177" s="5" t="n">
        <v>0.711</v>
      </c>
      <c r="AX177" s="5" t="n">
        <v>0.13</v>
      </c>
      <c r="AY177" s="5" t="n">
        <v>0.203</v>
      </c>
      <c r="AZ177" s="5" t="n">
        <v>1.032</v>
      </c>
      <c r="BA177" s="5" t="n">
        <v>0.13</v>
      </c>
      <c r="BB177" s="5" t="n">
        <v>1</v>
      </c>
      <c r="BC177" s="5" t="n">
        <v>0.5570000000000001</v>
      </c>
      <c r="BD177" s="5" t="n">
        <v>0.143</v>
      </c>
      <c r="BE177" s="5" t="n">
        <v>0.019</v>
      </c>
      <c r="BF177" s="5" t="n">
        <v>0.627</v>
      </c>
      <c r="BG177" s="5" t="n">
        <v>0.09</v>
      </c>
      <c r="BH177" s="5" t="n">
        <v>1</v>
      </c>
      <c r="BI177" s="5" t="n">
        <v>0.652</v>
      </c>
      <c r="BJ177" s="5" t="n">
        <v>0.132</v>
      </c>
      <c r="BK177" s="5" t="n">
        <v>0.216</v>
      </c>
      <c r="BL177" s="5" t="n">
        <v>0.964</v>
      </c>
      <c r="BM177" s="5" t="n">
        <v>0.13</v>
      </c>
      <c r="BN177" s="5" t="n">
        <v>1</v>
      </c>
      <c r="BO177" s="5" t="n">
        <v>0</v>
      </c>
      <c r="BP177" s="5" t="n">
        <v>-0.003</v>
      </c>
      <c r="BQ177" s="5" t="n">
        <v>0.08799999999999999</v>
      </c>
      <c r="BR177" s="5" t="n">
        <v>0</v>
      </c>
      <c r="BS177" s="5" t="n">
        <v>0.833</v>
      </c>
      <c r="BT177" s="5" t="n">
        <v>0</v>
      </c>
      <c r="BU177" s="5" t="n">
        <v>-0.003</v>
      </c>
      <c r="BV177" s="5" t="n">
        <v>0.07199999999999999</v>
      </c>
      <c r="BW177" s="5" t="n">
        <v>0.13</v>
      </c>
      <c r="BX177" s="5" t="n">
        <v>0</v>
      </c>
      <c r="BY177" s="5" t="n">
        <v>13.646</v>
      </c>
      <c r="BZ177" s="5" t="n">
        <v>0</v>
      </c>
      <c r="CA177" s="5" t="n">
        <v>13.646</v>
      </c>
      <c r="CB177" s="5" t="n">
        <v>0</v>
      </c>
      <c r="CC177" s="5" t="n">
        <v>86.38500000000001</v>
      </c>
      <c r="CD177" s="5" t="n">
        <v>7.95</v>
      </c>
      <c r="CE177" s="5" t="n">
        <v>40.172</v>
      </c>
      <c r="CF177" s="5" t="n">
        <v>140.522</v>
      </c>
      <c r="CG177" s="5" t="n">
        <v>0.13</v>
      </c>
      <c r="CH177" s="5" t="n">
        <v>1</v>
      </c>
      <c r="CI177" s="5" t="n">
        <v>0</v>
      </c>
      <c r="CJ177" s="5" t="n">
        <v>0</v>
      </c>
      <c r="CK177" s="5" t="n">
        <v>0</v>
      </c>
      <c r="CL177" s="5" t="n">
        <v>0.907</v>
      </c>
      <c r="CM177" s="5" t="n">
        <v>0</v>
      </c>
      <c r="CN177" s="5" t="n">
        <v>1.978</v>
      </c>
      <c r="CO177" s="5" t="n">
        <v>1.316</v>
      </c>
      <c r="CP177" s="5" t="n">
        <v>0</v>
      </c>
      <c r="CQ177" s="5" t="n">
        <v>1.316</v>
      </c>
      <c r="CR177" s="5" t="n">
        <v>0</v>
      </c>
      <c r="CS177" s="5" t="n">
        <v>4.766</v>
      </c>
      <c r="CT177" s="5" t="n">
        <v>4.15</v>
      </c>
      <c r="CU177" s="5" t="n">
        <v>10.873</v>
      </c>
    </row>
    <row r="178">
      <c r="A178" s="5" t="inlineStr">
        <is>
          <t>COL2021</t>
        </is>
      </c>
      <c r="B178" s="5" t="inlineStr">
        <is>
          <t>COL</t>
        </is>
      </c>
      <c r="C178" s="5" t="inlineStr">
        <is>
          <t>COL</t>
        </is>
      </c>
      <c r="D178" s="5" t="inlineStr">
        <is>
          <t>Colombia</t>
        </is>
      </c>
      <c r="E178" s="5" t="n">
        <v>2021</v>
      </c>
      <c r="F178" s="5" t="n">
        <v>0.19</v>
      </c>
      <c r="G178" s="5" t="n">
        <v>2.052</v>
      </c>
      <c r="H178" s="5" t="n">
        <v>0.449</v>
      </c>
      <c r="I178" s="5" t="n">
        <v>0</v>
      </c>
      <c r="J178" s="5" t="n">
        <v>2.052</v>
      </c>
      <c r="K178" s="5" t="n">
        <v>0</v>
      </c>
      <c r="L178" s="5" t="n">
        <v>1</v>
      </c>
      <c r="M178" s="5" t="n">
        <v>2.084</v>
      </c>
      <c r="N178" s="5" t="n">
        <v>0.944</v>
      </c>
      <c r="O178" s="5" t="n">
        <v>0</v>
      </c>
      <c r="P178" s="5" t="n">
        <v>2.084</v>
      </c>
      <c r="Q178" s="5" t="n">
        <v>0</v>
      </c>
      <c r="R178" s="5" t="n">
        <v>1</v>
      </c>
      <c r="S178" s="5" t="n">
        <v>4.589</v>
      </c>
      <c r="T178" s="5" t="n">
        <v>3.43</v>
      </c>
      <c r="U178" s="5" t="n">
        <v>0</v>
      </c>
      <c r="V178" s="5" t="n">
        <v>5.461</v>
      </c>
      <c r="W178" s="5" t="n">
        <v>0.19</v>
      </c>
      <c r="X178" s="5" t="n">
        <v>1</v>
      </c>
      <c r="Y178" s="5" t="n">
        <v>12.169</v>
      </c>
      <c r="Z178" s="5" t="n">
        <v>1.344</v>
      </c>
      <c r="AA178" s="5" t="n">
        <v>0.06</v>
      </c>
      <c r="AB178" s="5" t="n">
        <v>12.229</v>
      </c>
      <c r="AC178" s="5" t="n">
        <v>0</v>
      </c>
      <c r="AD178" s="5" t="n">
        <v>1</v>
      </c>
      <c r="AE178" s="5" t="n">
        <v>12.169</v>
      </c>
      <c r="AF178" s="5" t="n">
        <v>2.395</v>
      </c>
      <c r="AG178" s="5" t="n">
        <v>0.06</v>
      </c>
      <c r="AH178" s="5" t="n">
        <v>12.229</v>
      </c>
      <c r="AI178" s="5" t="n">
        <v>0</v>
      </c>
      <c r="AJ178" s="5" t="n">
        <v>1</v>
      </c>
      <c r="AK178" s="5" t="n">
        <v>14.143</v>
      </c>
      <c r="AL178" s="5" t="n">
        <v>6.941</v>
      </c>
      <c r="AM178" s="5" t="n">
        <v>-2.963</v>
      </c>
      <c r="AN178" s="5" t="n">
        <v>13.304</v>
      </c>
      <c r="AO178" s="5" t="n">
        <v>0</v>
      </c>
      <c r="AP178" s="5" t="n">
        <v>1</v>
      </c>
      <c r="AQ178" s="5" t="n">
        <v>0.649</v>
      </c>
      <c r="AR178" s="5" t="n">
        <v>0.114</v>
      </c>
      <c r="AS178" s="5" t="n">
        <v>-0.131</v>
      </c>
      <c r="AT178" s="5" t="n">
        <v>0.616</v>
      </c>
      <c r="AU178" s="5" t="n">
        <v>0.19</v>
      </c>
      <c r="AV178" s="5" t="n">
        <v>1</v>
      </c>
      <c r="AW178" s="5" t="n">
        <v>0.577</v>
      </c>
      <c r="AX178" s="5" t="n">
        <v>0.114</v>
      </c>
      <c r="AY178" s="5" t="n">
        <v>-0.063</v>
      </c>
      <c r="AZ178" s="5" t="n">
        <v>0.611</v>
      </c>
      <c r="BA178" s="5" t="n">
        <v>0.19</v>
      </c>
      <c r="BB178" s="5" t="n">
        <v>1</v>
      </c>
      <c r="BC178" s="5" t="n">
        <v>0.458</v>
      </c>
      <c r="BD178" s="5" t="n">
        <v>0.114</v>
      </c>
      <c r="BE178" s="5" t="n">
        <v>-0.07099999999999999</v>
      </c>
      <c r="BF178" s="5" t="n">
        <v>0.46</v>
      </c>
      <c r="BG178" s="5" t="n">
        <v>0.19</v>
      </c>
      <c r="BH178" s="5" t="n">
        <v>1</v>
      </c>
      <c r="BI178" s="5" t="n">
        <v>0.491</v>
      </c>
      <c r="BJ178" s="5" t="n">
        <v>0.114</v>
      </c>
      <c r="BK178" s="5" t="n">
        <v>0.158</v>
      </c>
      <c r="BL178" s="5" t="n">
        <v>0.773</v>
      </c>
      <c r="BM178" s="5" t="n">
        <v>0.19</v>
      </c>
      <c r="BN178" s="5" t="n">
        <v>1</v>
      </c>
      <c r="BO178" s="5" t="n">
        <v>0</v>
      </c>
      <c r="BP178" s="5" t="n">
        <v>0</v>
      </c>
      <c r="BQ178" s="5" t="n">
        <v>0.121</v>
      </c>
      <c r="BR178" s="5" t="n">
        <v>0</v>
      </c>
      <c r="BS178" s="5" t="n">
        <v>1</v>
      </c>
      <c r="BT178" s="5" t="n">
        <v>0</v>
      </c>
      <c r="BU178" s="5" t="n">
        <v>-0.025</v>
      </c>
      <c r="BV178" s="5" t="n">
        <v>0.165</v>
      </c>
      <c r="BW178" s="5" t="n">
        <v>0.19</v>
      </c>
      <c r="BX178" s="5" t="n">
        <v>1</v>
      </c>
      <c r="BY178" s="5" t="n">
        <v>11.787</v>
      </c>
      <c r="BZ178" s="5" t="n">
        <v>0</v>
      </c>
      <c r="CA178" s="5" t="n">
        <v>11.787</v>
      </c>
      <c r="CB178" s="5" t="n">
        <v>0</v>
      </c>
      <c r="CC178" s="5" t="n">
        <v>78.125</v>
      </c>
      <c r="CD178" s="5" t="n">
        <v>7.95</v>
      </c>
      <c r="CE178" s="5" t="n">
        <v>-22.809</v>
      </c>
      <c r="CF178" s="5" t="n">
        <v>65.82599999999999</v>
      </c>
      <c r="CG178" s="5" t="n">
        <v>0</v>
      </c>
      <c r="CH178" s="5" t="n">
        <v>1</v>
      </c>
      <c r="CI178" s="5" t="n">
        <v>0</v>
      </c>
      <c r="CJ178" s="5" t="n">
        <v>0</v>
      </c>
      <c r="CK178" s="5" t="n">
        <v>0</v>
      </c>
      <c r="CL178" s="5" t="n">
        <v>0.083</v>
      </c>
      <c r="CM178" s="5" t="n">
        <v>0.101</v>
      </c>
      <c r="CN178" s="5" t="n">
        <v>0.179</v>
      </c>
      <c r="CO178" s="5" t="n">
        <v>0</v>
      </c>
      <c r="CP178" s="5" t="n">
        <v>0</v>
      </c>
      <c r="CQ178" s="5" t="n">
        <v>1.159</v>
      </c>
      <c r="CR178" s="5" t="n">
        <v>0</v>
      </c>
      <c r="CS178" s="5" t="n">
        <v>6.734</v>
      </c>
      <c r="CT178" s="5" t="n">
        <v>3.984</v>
      </c>
      <c r="CU178" s="5" t="n">
        <v>14.129</v>
      </c>
    </row>
    <row r="179">
      <c r="A179" s="5" t="inlineStr">
        <is>
          <t>COL2022</t>
        </is>
      </c>
      <c r="B179" s="5" t="inlineStr">
        <is>
          <t>COL</t>
        </is>
      </c>
      <c r="C179" s="5" t="inlineStr">
        <is>
          <t>COL</t>
        </is>
      </c>
      <c r="D179" s="5" t="inlineStr">
        <is>
          <t>Colombia</t>
        </is>
      </c>
      <c r="E179" s="5" t="n">
        <v>2022</v>
      </c>
      <c r="F179" s="5" t="n">
        <v>0.19</v>
      </c>
      <c r="G179" s="5" t="n">
        <v>2.191</v>
      </c>
      <c r="H179" s="5" t="n">
        <v>0.34</v>
      </c>
      <c r="I179" s="5" t="n">
        <v>0</v>
      </c>
      <c r="J179" s="5" t="n">
        <v>2.191</v>
      </c>
      <c r="K179" s="5" t="n">
        <v>0</v>
      </c>
      <c r="L179" s="5" t="n">
        <v>1</v>
      </c>
      <c r="M179" s="5" t="n">
        <v>2.314</v>
      </c>
      <c r="N179" s="5" t="n">
        <v>0.956</v>
      </c>
      <c r="O179" s="5" t="n">
        <v>0</v>
      </c>
      <c r="P179" s="5" t="n">
        <v>2.314</v>
      </c>
      <c r="Q179" s="5" t="n">
        <v>0</v>
      </c>
      <c r="R179" s="5" t="n">
        <v>1</v>
      </c>
      <c r="S179" s="5" t="n">
        <v>4.957</v>
      </c>
      <c r="T179" s="5" t="n">
        <v>3.704</v>
      </c>
      <c r="U179" s="5" t="n">
        <v>0.07000000000000001</v>
      </c>
      <c r="V179" s="5" t="n">
        <v>5.898</v>
      </c>
      <c r="W179" s="5" t="n">
        <v>0.19</v>
      </c>
      <c r="X179" s="5" t="n">
        <v>1</v>
      </c>
      <c r="Y179" s="5" t="n">
        <v>12.712</v>
      </c>
      <c r="Z179" s="5" t="n">
        <v>1.334</v>
      </c>
      <c r="AA179" s="5" t="n">
        <v>0.2</v>
      </c>
      <c r="AB179" s="5" t="n">
        <v>12.912</v>
      </c>
      <c r="AC179" s="5" t="n">
        <v>0</v>
      </c>
      <c r="AD179" s="5" t="n">
        <v>1</v>
      </c>
      <c r="AE179" s="5" t="n">
        <v>12.712</v>
      </c>
      <c r="AF179" s="5" t="n">
        <v>2.357</v>
      </c>
      <c r="AG179" s="5" t="n">
        <v>0.2</v>
      </c>
      <c r="AH179" s="5" t="n">
        <v>12.912</v>
      </c>
      <c r="AI179" s="5" t="n">
        <v>0</v>
      </c>
      <c r="AJ179" s="5" t="n">
        <v>1</v>
      </c>
      <c r="AK179" s="5" t="n">
        <v>15.166</v>
      </c>
      <c r="AL179" s="5" t="n">
        <v>7.242</v>
      </c>
      <c r="AM179" s="5" t="n">
        <v>-3.391</v>
      </c>
      <c r="AN179" s="5" t="n">
        <v>14.013</v>
      </c>
      <c r="AO179" s="5" t="n">
        <v>0</v>
      </c>
      <c r="AP179" s="5" t="n">
        <v>1</v>
      </c>
      <c r="AQ179" s="5" t="n">
        <v>0.896</v>
      </c>
      <c r="AR179" s="5" t="n">
        <v>0.123</v>
      </c>
      <c r="AS179" s="5" t="n">
        <v>-0.381</v>
      </c>
      <c r="AT179" s="5" t="n">
        <v>0.613</v>
      </c>
      <c r="AU179" s="5" t="n">
        <v>0.19</v>
      </c>
      <c r="AV179" s="5" t="n">
        <v>1</v>
      </c>
      <c r="AW179" s="5" t="n">
        <v>0.89</v>
      </c>
      <c r="AX179" s="5" t="n">
        <v>0.123</v>
      </c>
      <c r="AY179" s="5" t="n">
        <v>-0.383</v>
      </c>
      <c r="AZ179" s="5" t="n">
        <v>0.603</v>
      </c>
      <c r="BA179" s="5" t="n">
        <v>0.19</v>
      </c>
      <c r="BB179" s="5" t="n">
        <v>1</v>
      </c>
      <c r="BC179" s="5" t="n">
        <v>0.62</v>
      </c>
      <c r="BD179" s="5" t="n">
        <v>0.123</v>
      </c>
      <c r="BE179" s="5" t="n">
        <v>-0.249</v>
      </c>
      <c r="BF179" s="5" t="n">
        <v>0.442</v>
      </c>
      <c r="BG179" s="5" t="n">
        <v>0.19</v>
      </c>
      <c r="BH179" s="5" t="n">
        <v>1</v>
      </c>
      <c r="BI179" s="5" t="n">
        <v>0.608</v>
      </c>
      <c r="BJ179" s="5" t="n">
        <v>0.123</v>
      </c>
      <c r="BK179" s="5" t="n">
        <v>0.167</v>
      </c>
      <c r="BL179" s="5" t="n">
        <v>0.921</v>
      </c>
      <c r="BM179" s="5" t="n">
        <v>0.19</v>
      </c>
      <c r="BN179" s="5" t="n">
        <v>1</v>
      </c>
      <c r="BO179" s="5" t="n">
        <v>0</v>
      </c>
      <c r="BP179" s="5" t="n">
        <v>0</v>
      </c>
      <c r="BQ179" s="5" t="n">
        <v>0.131</v>
      </c>
      <c r="BR179" s="5" t="n">
        <v>0</v>
      </c>
      <c r="BS179" s="5" t="n">
        <v>1</v>
      </c>
      <c r="BT179" s="5" t="n">
        <v>0</v>
      </c>
      <c r="BU179" s="5" t="n">
        <v>-0.027</v>
      </c>
      <c r="BV179" s="5" t="n">
        <v>0.175</v>
      </c>
      <c r="BW179" s="5" t="n">
        <v>0.19</v>
      </c>
      <c r="BX179" s="5" t="n">
        <v>1</v>
      </c>
      <c r="BY179" s="5" t="n">
        <v>12.729</v>
      </c>
      <c r="BZ179" s="5" t="n">
        <v>0</v>
      </c>
      <c r="CA179" s="5" t="n">
        <v>12.729</v>
      </c>
      <c r="CB179" s="5" t="n">
        <v>0</v>
      </c>
      <c r="CC179" s="5" t="n">
        <v>97.90000000000001</v>
      </c>
      <c r="CD179" s="5" t="n">
        <v>7.95</v>
      </c>
      <c r="CE179" s="5" t="n">
        <v>-12.82</v>
      </c>
      <c r="CF179" s="5" t="n">
        <v>101.245</v>
      </c>
      <c r="CG179" s="5" t="n">
        <v>0</v>
      </c>
      <c r="CH179" s="5" t="n">
        <v>1</v>
      </c>
      <c r="CI179" s="5" t="n">
        <v>0</v>
      </c>
      <c r="CJ179" s="5" t="n">
        <v>0</v>
      </c>
      <c r="CK179" s="5" t="n">
        <v>0</v>
      </c>
      <c r="CL179" s="5" t="n">
        <v>0.089</v>
      </c>
      <c r="CM179" s="5" t="n">
        <v>0.109</v>
      </c>
      <c r="CN179" s="5" t="n">
        <v>0.191</v>
      </c>
      <c r="CO179" s="5" t="n">
        <v>0</v>
      </c>
      <c r="CP179" s="5" t="n">
        <v>0</v>
      </c>
      <c r="CQ179" s="5" t="n">
        <v>1.252</v>
      </c>
      <c r="CR179" s="5" t="n">
        <v>0</v>
      </c>
      <c r="CS179" s="5" t="n">
        <v>7.272</v>
      </c>
      <c r="CT179" s="5" t="n">
        <v>9.856</v>
      </c>
      <c r="CU179" s="5" t="n">
        <v>28.059</v>
      </c>
    </row>
    <row r="180">
      <c r="A180" s="5" t="inlineStr">
        <is>
          <t>COL2023</t>
        </is>
      </c>
      <c r="B180" s="5" t="inlineStr">
        <is>
          <t>COL</t>
        </is>
      </c>
      <c r="C180" s="5" t="inlineStr">
        <is>
          <t>COL</t>
        </is>
      </c>
      <c r="D180" s="5" t="inlineStr">
        <is>
          <t>Colombia</t>
        </is>
      </c>
      <c r="E180" s="5" t="n">
        <v>2023</v>
      </c>
      <c r="F180" s="5" t="n">
        <v>0.19</v>
      </c>
      <c r="G180" s="5" t="n">
        <v>2.268</v>
      </c>
      <c r="H180" s="5" t="n">
        <v>0.517</v>
      </c>
      <c r="I180" s="5" t="n">
        <v>0</v>
      </c>
      <c r="J180" s="5" t="n">
        <v>2.268</v>
      </c>
      <c r="K180" s="5" t="n">
        <v>0</v>
      </c>
      <c r="L180" s="5" t="n">
        <v>1</v>
      </c>
      <c r="M180" s="5" t="n">
        <v>2.442</v>
      </c>
      <c r="N180" s="5" t="n">
        <v>1.211</v>
      </c>
      <c r="O180" s="5" t="n">
        <v>0</v>
      </c>
      <c r="P180" s="5" t="n">
        <v>2.442</v>
      </c>
      <c r="Q180" s="5" t="n">
        <v>0</v>
      </c>
      <c r="R180" s="5" t="n">
        <v>1</v>
      </c>
      <c r="S180" s="5" t="n">
        <v>5.161</v>
      </c>
      <c r="T180" s="5" t="n">
        <v>3.857</v>
      </c>
      <c r="U180" s="5" t="n">
        <v>0.109</v>
      </c>
      <c r="V180" s="5" t="n">
        <v>6.142</v>
      </c>
      <c r="W180" s="5" t="n">
        <v>0.19</v>
      </c>
      <c r="X180" s="5" t="n">
        <v>1</v>
      </c>
      <c r="Y180" s="5" t="n">
        <v>13.518</v>
      </c>
      <c r="Z180" s="5" t="n">
        <v>1.514</v>
      </c>
      <c r="AA180" s="5" t="n">
        <v>0.197</v>
      </c>
      <c r="AB180" s="5" t="n">
        <v>13.715</v>
      </c>
      <c r="AC180" s="5" t="n">
        <v>0</v>
      </c>
      <c r="AD180" s="5" t="n">
        <v>1</v>
      </c>
      <c r="AE180" s="5" t="n">
        <v>13.518</v>
      </c>
      <c r="AF180" s="5" t="n">
        <v>2.692</v>
      </c>
      <c r="AG180" s="5" t="n">
        <v>0.197</v>
      </c>
      <c r="AH180" s="5" t="n">
        <v>13.715</v>
      </c>
      <c r="AI180" s="5" t="n">
        <v>0</v>
      </c>
      <c r="AJ180" s="5" t="n">
        <v>1</v>
      </c>
      <c r="AK180" s="5" t="n">
        <v>16.16</v>
      </c>
      <c r="AL180" s="5" t="n">
        <v>8.005000000000001</v>
      </c>
      <c r="AM180" s="5" t="n">
        <v>-3.704</v>
      </c>
      <c r="AN180" s="5" t="n">
        <v>14.822</v>
      </c>
      <c r="AO180" s="5" t="n">
        <v>0</v>
      </c>
      <c r="AP180" s="5" t="n">
        <v>1</v>
      </c>
      <c r="AQ180" s="5" t="n">
        <v>0.791</v>
      </c>
      <c r="AR180" s="5" t="n">
        <v>0.129</v>
      </c>
      <c r="AS180" s="5" t="n">
        <v>-0.024</v>
      </c>
      <c r="AT180" s="5" t="n">
        <v>0.912</v>
      </c>
      <c r="AU180" s="5" t="n">
        <v>0.19</v>
      </c>
      <c r="AV180" s="5" t="n">
        <v>1</v>
      </c>
      <c r="AW180" s="5" t="n">
        <v>0.618</v>
      </c>
      <c r="AX180" s="5" t="n">
        <v>0.129</v>
      </c>
      <c r="AY180" s="5" t="n">
        <v>-0.131</v>
      </c>
      <c r="AZ180" s="5" t="n">
        <v>0.579</v>
      </c>
      <c r="BA180" s="5" t="n">
        <v>0.19</v>
      </c>
      <c r="BB180" s="5" t="n">
        <v>1</v>
      </c>
      <c r="BC180" s="5" t="n">
        <v>0.554</v>
      </c>
      <c r="BD180" s="5" t="n">
        <v>0.129</v>
      </c>
      <c r="BE180" s="5" t="n">
        <v>-0.08799999999999999</v>
      </c>
      <c r="BF180" s="5" t="n">
        <v>0.555</v>
      </c>
      <c r="BG180" s="5" t="n">
        <v>0.19</v>
      </c>
      <c r="BH180" s="5" t="n">
        <v>1</v>
      </c>
      <c r="BI180" s="5" t="n">
        <v>0.5570000000000001</v>
      </c>
      <c r="BJ180" s="5" t="n">
        <v>0.129</v>
      </c>
      <c r="BK180" s="5" t="n">
        <v>0.414</v>
      </c>
      <c r="BL180" s="5" t="n">
        <v>1.156</v>
      </c>
      <c r="BM180" s="5" t="n">
        <v>0.19</v>
      </c>
      <c r="BN180" s="5" t="n">
        <v>1</v>
      </c>
      <c r="BO180" s="5" t="n">
        <v>0</v>
      </c>
      <c r="BP180" s="5" t="n">
        <v>0</v>
      </c>
      <c r="BQ180" s="5" t="n">
        <v>0.151</v>
      </c>
      <c r="BR180" s="5" t="n">
        <v>0</v>
      </c>
      <c r="BS180" s="5" t="n">
        <v>1</v>
      </c>
      <c r="BT180" s="5" t="n">
        <v>0</v>
      </c>
      <c r="BU180" s="5" t="n">
        <v>-0.028</v>
      </c>
      <c r="BV180" s="5" t="n">
        <v>0.192</v>
      </c>
      <c r="BW180" s="5" t="n">
        <v>0.19</v>
      </c>
      <c r="BX180" s="5" t="n">
        <v>1</v>
      </c>
      <c r="BY180" s="5" t="n">
        <v>13.254</v>
      </c>
      <c r="BZ180" s="5" t="n">
        <v>0</v>
      </c>
      <c r="CA180" s="5" t="n">
        <v>13.254</v>
      </c>
      <c r="CB180" s="5" t="n">
        <v>0</v>
      </c>
      <c r="CC180" s="5" t="n">
        <v>83.248</v>
      </c>
      <c r="CD180" s="5" t="n">
        <v>7.95</v>
      </c>
      <c r="CE180" s="5" t="n">
        <v>-4.573</v>
      </c>
      <c r="CF180" s="5" t="n">
        <v>93.623</v>
      </c>
      <c r="CG180" s="5" t="n">
        <v>0</v>
      </c>
      <c r="CH180" s="5" t="n">
        <v>1</v>
      </c>
      <c r="CI180" s="5" t="n">
        <v>0</v>
      </c>
      <c r="CJ180" s="5" t="n">
        <v>0</v>
      </c>
      <c r="CK180" s="5" t="n">
        <v>0</v>
      </c>
      <c r="CL180" s="5" t="n">
        <v>0.093</v>
      </c>
      <c r="CM180" s="5" t="n">
        <v>0.114</v>
      </c>
      <c r="CN180" s="5" t="n">
        <v>0.201</v>
      </c>
      <c r="CO180" s="5" t="n">
        <v>0</v>
      </c>
      <c r="CP180" s="5" t="n">
        <v>0</v>
      </c>
      <c r="CQ180" s="5" t="n">
        <v>1.304</v>
      </c>
      <c r="CR180" s="5" t="n">
        <v>0</v>
      </c>
      <c r="CS180" s="5" t="n">
        <v>7.572</v>
      </c>
      <c r="CT180" s="5" t="n">
        <v>3.963</v>
      </c>
      <c r="CU180" s="5" t="n">
        <v>9.260999999999999</v>
      </c>
    </row>
    <row r="181">
      <c r="A181" s="5" t="inlineStr">
        <is>
          <t>COL2024</t>
        </is>
      </c>
      <c r="B181" s="5" t="inlineStr">
        <is>
          <t>COL</t>
        </is>
      </c>
      <c r="C181" s="5" t="inlineStr">
        <is>
          <t>COL</t>
        </is>
      </c>
      <c r="D181" s="5" t="inlineStr">
        <is>
          <t>Colombia</t>
        </is>
      </c>
      <c r="E181" s="5" t="n">
        <v>2024</v>
      </c>
      <c r="F181" s="5" t="n">
        <v>0.19</v>
      </c>
      <c r="G181" s="5" t="n">
        <v>2.325</v>
      </c>
      <c r="H181" s="5" t="n">
        <v>0.589</v>
      </c>
      <c r="I181" s="5" t="n">
        <v>0</v>
      </c>
      <c r="J181" s="5" t="n">
        <v>2.325</v>
      </c>
      <c r="K181" s="5" t="n">
        <v>0</v>
      </c>
      <c r="L181" s="5" t="n">
        <v>1</v>
      </c>
      <c r="M181" s="5" t="n">
        <v>2.537</v>
      </c>
      <c r="N181" s="5" t="n">
        <v>1.382</v>
      </c>
      <c r="O181" s="5" t="n">
        <v>0</v>
      </c>
      <c r="P181" s="5" t="n">
        <v>2.537</v>
      </c>
      <c r="Q181" s="5" t="n">
        <v>0</v>
      </c>
      <c r="R181" s="5" t="n">
        <v>1</v>
      </c>
      <c r="S181" s="5" t="n">
        <v>5.313</v>
      </c>
      <c r="T181" s="5" t="n">
        <v>3.971</v>
      </c>
      <c r="U181" s="5" t="n">
        <v>0.138</v>
      </c>
      <c r="V181" s="5" t="n">
        <v>6.323</v>
      </c>
      <c r="W181" s="5" t="n">
        <v>0.19</v>
      </c>
      <c r="X181" s="5" t="n">
        <v>1</v>
      </c>
      <c r="Y181" s="5" t="n">
        <v>13.978</v>
      </c>
      <c r="Z181" s="5" t="n">
        <v>1.765</v>
      </c>
      <c r="AA181" s="5" t="n">
        <v>0.267</v>
      </c>
      <c r="AB181" s="5" t="n">
        <v>14.245</v>
      </c>
      <c r="AC181" s="5" t="n">
        <v>0</v>
      </c>
      <c r="AD181" s="5" t="n">
        <v>1</v>
      </c>
      <c r="AE181" s="5" t="n">
        <v>13.978</v>
      </c>
      <c r="AF181" s="5" t="n">
        <v>3.062</v>
      </c>
      <c r="AG181" s="5" t="n">
        <v>0.267</v>
      </c>
      <c r="AH181" s="5" t="n">
        <v>14.245</v>
      </c>
      <c r="AI181" s="5" t="n">
        <v>0</v>
      </c>
      <c r="AJ181" s="5" t="n">
        <v>1</v>
      </c>
      <c r="AK181" s="5" t="n">
        <v>16.698</v>
      </c>
      <c r="AL181" s="5" t="n">
        <v>8.493</v>
      </c>
      <c r="AM181" s="5" t="n">
        <v>-3.733</v>
      </c>
      <c r="AN181" s="5" t="n">
        <v>15.428</v>
      </c>
      <c r="AO181" s="5" t="n">
        <v>0</v>
      </c>
      <c r="AP181" s="5" t="n">
        <v>1</v>
      </c>
      <c r="AQ181" s="5" t="n">
        <v>0.756</v>
      </c>
      <c r="AR181" s="5" t="n">
        <v>0.132</v>
      </c>
      <c r="AS181" s="5" t="n">
        <v>0.217</v>
      </c>
      <c r="AT181" s="5" t="n">
        <v>1.158</v>
      </c>
      <c r="AU181" s="5" t="n">
        <v>0.19</v>
      </c>
      <c r="AV181" s="5" t="n">
        <v>1</v>
      </c>
      <c r="AW181" s="5" t="n">
        <v>0.655</v>
      </c>
      <c r="AX181" s="5" t="n">
        <v>0.132</v>
      </c>
      <c r="AY181" s="5" t="n">
        <v>-0.112</v>
      </c>
      <c r="AZ181" s="5" t="n">
        <v>0.647</v>
      </c>
      <c r="BA181" s="5" t="n">
        <v>0.19</v>
      </c>
      <c r="BB181" s="5" t="n">
        <v>1</v>
      </c>
      <c r="BC181" s="5" t="n">
        <v>0.534</v>
      </c>
      <c r="BD181" s="5" t="n">
        <v>0.132</v>
      </c>
      <c r="BE181" s="5" t="n">
        <v>-0.03</v>
      </c>
      <c r="BF181" s="5" t="n">
        <v>0.599</v>
      </c>
      <c r="BG181" s="5" t="n">
        <v>0.19</v>
      </c>
      <c r="BH181" s="5" t="n">
        <v>1</v>
      </c>
      <c r="BI181" s="5" t="n">
        <v>0.5679999999999999</v>
      </c>
      <c r="BJ181" s="5" t="n">
        <v>0.132</v>
      </c>
      <c r="BK181" s="5" t="n">
        <v>0.48</v>
      </c>
      <c r="BL181" s="5" t="n">
        <v>1.247</v>
      </c>
      <c r="BM181" s="5" t="n">
        <v>0.19</v>
      </c>
      <c r="BN181" s="5" t="n">
        <v>1</v>
      </c>
      <c r="BO181" s="5" t="n">
        <v>0</v>
      </c>
      <c r="BP181" s="5" t="n">
        <v>0</v>
      </c>
      <c r="BQ181" s="5" t="n">
        <v>0.18</v>
      </c>
      <c r="BR181" s="5" t="n">
        <v>0</v>
      </c>
      <c r="BS181" s="5" t="n">
        <v>1</v>
      </c>
      <c r="BT181" s="5" t="n">
        <v>0</v>
      </c>
      <c r="BU181" s="5" t="n">
        <v>-0.029</v>
      </c>
      <c r="BV181" s="5" t="n">
        <v>0.222</v>
      </c>
      <c r="BW181" s="5" t="n">
        <v>0.19</v>
      </c>
      <c r="BX181" s="5" t="n">
        <v>1</v>
      </c>
      <c r="BY181" s="5" t="n">
        <v>13.646</v>
      </c>
      <c r="BZ181" s="5" t="n">
        <v>0</v>
      </c>
      <c r="CA181" s="5" t="n">
        <v>13.646</v>
      </c>
      <c r="CB181" s="5" t="n">
        <v>0</v>
      </c>
      <c r="CC181" s="5" t="n">
        <v>82.58799999999999</v>
      </c>
      <c r="CD181" s="5" t="n">
        <v>7.95</v>
      </c>
      <c r="CE181" s="5" t="n">
        <v>2.313</v>
      </c>
      <c r="CF181" s="5" t="n">
        <v>101.032</v>
      </c>
      <c r="CG181" s="5" t="n">
        <v>0</v>
      </c>
      <c r="CH181" s="5" t="n">
        <v>1</v>
      </c>
      <c r="CI181" s="5" t="n">
        <v>0</v>
      </c>
      <c r="CJ181" s="5" t="n">
        <v>0</v>
      </c>
      <c r="CK181" s="5" t="n">
        <v>0</v>
      </c>
      <c r="CL181" s="5" t="n">
        <v>0.096</v>
      </c>
      <c r="CM181" s="5" t="n">
        <v>0.117</v>
      </c>
      <c r="CN181" s="5" t="n">
        <v>0.194</v>
      </c>
      <c r="CO181" s="5" t="n">
        <v>0</v>
      </c>
      <c r="CP181" s="5" t="n">
        <v>0</v>
      </c>
      <c r="CQ181" s="5" t="n">
        <v>1.342</v>
      </c>
      <c r="CR181" s="5" t="n">
        <v>0</v>
      </c>
      <c r="CS181" s="5" t="n">
        <v>7.598</v>
      </c>
      <c r="CT181" s="5" t="n">
        <v>3.101</v>
      </c>
      <c r="CU181" s="5" t="n">
        <v>7.598</v>
      </c>
    </row>
    <row r="182">
      <c r="A182" s="5" t="inlineStr">
        <is>
          <t>COM2021</t>
        </is>
      </c>
      <c r="B182" s="5" t="inlineStr">
        <is>
          <t>COM</t>
        </is>
      </c>
      <c r="C182" s="5" t="inlineStr">
        <is>
          <t>COM</t>
        </is>
      </c>
      <c r="D182" s="5" t="inlineStr">
        <is>
          <t>Comoros</t>
        </is>
      </c>
      <c r="E182" s="5" t="n">
        <v>2021</v>
      </c>
      <c r="F182" s="5" t="n">
        <v>0.1</v>
      </c>
      <c r="G182" s="5" t="n">
        <v>5.897</v>
      </c>
      <c r="H182" s="5" t="n">
        <v>1.143</v>
      </c>
      <c r="I182" s="5" t="n">
        <v>0</v>
      </c>
      <c r="J182" s="5" t="n">
        <v>5.897</v>
      </c>
      <c r="K182" s="5" t="n">
        <v>0</v>
      </c>
      <c r="L182" s="5" t="n">
        <v>1</v>
      </c>
      <c r="M182" s="5" t="n">
        <v>7.964</v>
      </c>
      <c r="N182" s="5" t="n">
        <v>3.43</v>
      </c>
      <c r="O182" s="5" t="n">
        <v>0</v>
      </c>
      <c r="P182" s="5" t="n">
        <v>7.964</v>
      </c>
      <c r="Q182" s="5" t="n">
        <v>0</v>
      </c>
      <c r="R182" s="5" t="n">
        <v>1</v>
      </c>
      <c r="S182" s="5" t="n">
        <v>11.613</v>
      </c>
      <c r="T182" s="5" t="n">
        <v>6.86</v>
      </c>
      <c r="U182" s="5" t="n">
        <v>0</v>
      </c>
      <c r="V182" s="5" t="n">
        <v>12.775</v>
      </c>
      <c r="W182" s="5" t="n">
        <v>0.1</v>
      </c>
      <c r="X182" s="5" t="n">
        <v>1</v>
      </c>
      <c r="Y182" s="5" t="n">
        <v>10.633</v>
      </c>
      <c r="Z182" s="5" t="n">
        <v>1.437</v>
      </c>
      <c r="AA182" s="5" t="n">
        <v>0</v>
      </c>
      <c r="AB182" s="5" t="n">
        <v>10.633</v>
      </c>
      <c r="AC182" s="5" t="n">
        <v>0</v>
      </c>
      <c r="AD182" s="5" t="n">
        <v>1</v>
      </c>
      <c r="AE182" s="5" t="n">
        <v>11.776</v>
      </c>
      <c r="AF182" s="5" t="n">
        <v>2.754</v>
      </c>
      <c r="AG182" s="5" t="n">
        <v>0</v>
      </c>
      <c r="AH182" s="5" t="n">
        <v>11.776</v>
      </c>
      <c r="AI182" s="5" t="n">
        <v>0</v>
      </c>
      <c r="AJ182" s="5" t="n">
        <v>1</v>
      </c>
      <c r="AK182" s="5" t="n">
        <v>18.636</v>
      </c>
      <c r="AL182" s="5" t="n">
        <v>9.925000000000001</v>
      </c>
      <c r="AM182" s="5" t="n">
        <v>0</v>
      </c>
      <c r="AN182" s="5" t="n">
        <v>20.499</v>
      </c>
      <c r="AO182" s="5" t="n">
        <v>0.1</v>
      </c>
      <c r="AP182" s="5" t="n">
        <v>1</v>
      </c>
      <c r="AQ182" s="5" t="n">
        <v>0.619</v>
      </c>
      <c r="AR182" s="5" t="n">
        <v>0.114</v>
      </c>
      <c r="AS182" s="5" t="n">
        <v>0.712</v>
      </c>
      <c r="AT182" s="5" t="n">
        <v>1.464</v>
      </c>
      <c r="AU182" s="5" t="n">
        <v>0.1</v>
      </c>
      <c r="AV182" s="5" t="n">
        <v>1</v>
      </c>
      <c r="AW182" s="5" t="n">
        <v>0.599</v>
      </c>
      <c r="AX182" s="5" t="n">
        <v>0.114</v>
      </c>
      <c r="AY182" s="5" t="n">
        <v>0.378</v>
      </c>
      <c r="AZ182" s="5" t="n">
        <v>1.075</v>
      </c>
      <c r="BA182" s="5" t="n">
        <v>0.1</v>
      </c>
      <c r="BB182" s="5" t="n">
        <v>1</v>
      </c>
      <c r="BC182" s="5" t="n">
        <v>0.439</v>
      </c>
      <c r="BD182" s="5" t="n">
        <v>0.114</v>
      </c>
      <c r="BE182" s="5" t="n">
        <v>0</v>
      </c>
      <c r="BF182" s="5" t="n">
        <v>0.483</v>
      </c>
      <c r="BG182" s="5" t="n">
        <v>0.1</v>
      </c>
      <c r="BH182" s="5" t="n">
        <v>1</v>
      </c>
      <c r="BI182" s="5" t="n">
        <v>0.505</v>
      </c>
      <c r="BJ182" s="5" t="n">
        <v>0.114</v>
      </c>
      <c r="BK182" s="5" t="n">
        <v>0.053</v>
      </c>
      <c r="BL182" s="5" t="n">
        <v>0.613</v>
      </c>
      <c r="BM182" s="5" t="n">
        <v>0.1</v>
      </c>
      <c r="BN182" s="5" t="n">
        <v>1</v>
      </c>
      <c r="BO182" s="5" t="n">
        <v>0</v>
      </c>
      <c r="BP182" s="5" t="n">
        <v>0</v>
      </c>
      <c r="BQ182" s="5" t="n">
        <v>0</v>
      </c>
      <c r="BR182" s="5" t="n">
        <v>0</v>
      </c>
      <c r="BS182" s="5" t="n">
        <v>1</v>
      </c>
      <c r="BT182" s="5" t="n">
        <v>0</v>
      </c>
      <c r="BU182" s="5" t="n">
        <v>0</v>
      </c>
      <c r="BV182" s="5" t="n">
        <v>0</v>
      </c>
      <c r="BW182" s="5" t="n">
        <v>0.1</v>
      </c>
      <c r="BX182" s="5" t="n">
        <v>1</v>
      </c>
      <c r="BY182" s="5" t="n">
        <v>11.787</v>
      </c>
      <c r="BZ182" s="5" t="n">
        <v>0</v>
      </c>
      <c r="CA182" s="5" t="n">
        <v>11.787</v>
      </c>
      <c r="CB182" s="5" t="n">
        <v>0</v>
      </c>
      <c r="CC182" s="5" t="n">
        <v>78.125</v>
      </c>
      <c r="CD182" s="5" t="n">
        <v>7.95</v>
      </c>
      <c r="CE182" s="5" t="n">
        <v>0</v>
      </c>
      <c r="CF182" s="5" t="n">
        <v>85.938</v>
      </c>
      <c r="CG182" s="5" t="n">
        <v>0.1</v>
      </c>
      <c r="CH182" s="5" t="n">
        <v>1</v>
      </c>
      <c r="CI182" s="5" t="n">
        <v>0</v>
      </c>
      <c r="CJ182" s="5" t="n">
        <v>0</v>
      </c>
      <c r="CK182" s="5" t="n">
        <v>0</v>
      </c>
      <c r="CL182" s="5" t="n">
        <v>0</v>
      </c>
      <c r="CM182" s="5" t="n">
        <v>0</v>
      </c>
      <c r="CN182" s="5" t="n">
        <v>0</v>
      </c>
      <c r="CO182" s="5" t="n">
        <v>0</v>
      </c>
      <c r="CP182" s="5" t="n">
        <v>0</v>
      </c>
      <c r="CQ182" s="5" t="n">
        <v>1.198</v>
      </c>
      <c r="CR182" s="5" t="n">
        <v>0</v>
      </c>
      <c r="CS182" s="5" t="n">
        <v>4.776</v>
      </c>
      <c r="CT182" s="5" t="n">
        <v>4.753</v>
      </c>
      <c r="CU182" s="5" t="n">
        <v>15.162</v>
      </c>
    </row>
    <row r="183">
      <c r="A183" s="5" t="inlineStr">
        <is>
          <t>COM2022</t>
        </is>
      </c>
      <c r="B183" s="5" t="inlineStr">
        <is>
          <t>COM</t>
        </is>
      </c>
      <c r="C183" s="5" t="inlineStr">
        <is>
          <t>COM</t>
        </is>
      </c>
      <c r="D183" s="5" t="inlineStr">
        <is>
          <t>Comoros</t>
        </is>
      </c>
      <c r="E183" s="5" t="n">
        <v>2022</v>
      </c>
      <c r="F183" s="5" t="n">
        <v>0.1</v>
      </c>
      <c r="G183" s="5" t="n">
        <v>11.72</v>
      </c>
      <c r="H183" s="5" t="n">
        <v>1.235</v>
      </c>
      <c r="I183" s="5" t="n">
        <v>0</v>
      </c>
      <c r="J183" s="5" t="n">
        <v>11.72</v>
      </c>
      <c r="K183" s="5" t="n">
        <v>0</v>
      </c>
      <c r="L183" s="5" t="n">
        <v>1</v>
      </c>
      <c r="M183" s="5" t="n">
        <v>9.782999999999999</v>
      </c>
      <c r="N183" s="5" t="n">
        <v>3.704</v>
      </c>
      <c r="O183" s="5" t="n">
        <v>0</v>
      </c>
      <c r="P183" s="5" t="n">
        <v>9.782999999999999</v>
      </c>
      <c r="Q183" s="5" t="n">
        <v>0</v>
      </c>
      <c r="R183" s="5" t="n">
        <v>1</v>
      </c>
      <c r="S183" s="5" t="n">
        <v>17.893</v>
      </c>
      <c r="T183" s="5" t="n">
        <v>7.408</v>
      </c>
      <c r="U183" s="5" t="n">
        <v>0.132</v>
      </c>
      <c r="V183" s="5" t="n">
        <v>19.683</v>
      </c>
      <c r="W183" s="5" t="n">
        <v>0.1</v>
      </c>
      <c r="X183" s="5" t="n">
        <v>1</v>
      </c>
      <c r="Y183" s="5" t="n">
        <v>19.012</v>
      </c>
      <c r="Z183" s="5" t="n">
        <v>2.569</v>
      </c>
      <c r="AA183" s="5" t="n">
        <v>0</v>
      </c>
      <c r="AB183" s="5" t="n">
        <v>19.012</v>
      </c>
      <c r="AC183" s="5" t="n">
        <v>0</v>
      </c>
      <c r="AD183" s="5" t="n">
        <v>1</v>
      </c>
      <c r="AE183" s="5" t="n">
        <v>20.246</v>
      </c>
      <c r="AF183" s="5" t="n">
        <v>4.734</v>
      </c>
      <c r="AG183" s="5" t="n">
        <v>0</v>
      </c>
      <c r="AH183" s="5" t="n">
        <v>20.246</v>
      </c>
      <c r="AI183" s="5" t="n">
        <v>0</v>
      </c>
      <c r="AJ183" s="5" t="n">
        <v>1</v>
      </c>
      <c r="AK183" s="5" t="n">
        <v>27.655</v>
      </c>
      <c r="AL183" s="5" t="n">
        <v>14.729</v>
      </c>
      <c r="AM183" s="5" t="n">
        <v>0.205</v>
      </c>
      <c r="AN183" s="5" t="n">
        <v>30.42</v>
      </c>
      <c r="AO183" s="5" t="n">
        <v>0.1</v>
      </c>
      <c r="AP183" s="5" t="n">
        <v>1</v>
      </c>
      <c r="AQ183" s="5" t="n">
        <v>0.861</v>
      </c>
      <c r="AR183" s="5" t="n">
        <v>0.123</v>
      </c>
      <c r="AS183" s="5" t="n">
        <v>0.6909999999999999</v>
      </c>
      <c r="AT183" s="5" t="n">
        <v>1.695</v>
      </c>
      <c r="AU183" s="5" t="n">
        <v>0.1</v>
      </c>
      <c r="AV183" s="5" t="n">
        <v>1</v>
      </c>
      <c r="AW183" s="5" t="n">
        <v>0.986</v>
      </c>
      <c r="AX183" s="5" t="n">
        <v>0.123</v>
      </c>
      <c r="AY183" s="5" t="n">
        <v>0.17</v>
      </c>
      <c r="AZ183" s="5" t="n">
        <v>1.262</v>
      </c>
      <c r="BA183" s="5" t="n">
        <v>0.1</v>
      </c>
      <c r="BB183" s="5" t="n">
        <v>1</v>
      </c>
      <c r="BC183" s="5" t="n">
        <v>0.598</v>
      </c>
      <c r="BD183" s="5" t="n">
        <v>0.123</v>
      </c>
      <c r="BE183" s="5" t="n">
        <v>0.004</v>
      </c>
      <c r="BF183" s="5" t="n">
        <v>0.658</v>
      </c>
      <c r="BG183" s="5" t="n">
        <v>0.1</v>
      </c>
      <c r="BH183" s="5" t="n">
        <v>1</v>
      </c>
      <c r="BI183" s="5" t="n">
        <v>0.612</v>
      </c>
      <c r="BJ183" s="5" t="n">
        <v>0.123</v>
      </c>
      <c r="BK183" s="5" t="n">
        <v>0.005</v>
      </c>
      <c r="BL183" s="5" t="n">
        <v>0.675</v>
      </c>
      <c r="BM183" s="5" t="n">
        <v>0.1</v>
      </c>
      <c r="BN183" s="5" t="n">
        <v>1</v>
      </c>
      <c r="BO183" s="5" t="n">
        <v>0</v>
      </c>
      <c r="BP183" s="5" t="n">
        <v>0</v>
      </c>
      <c r="BQ183" s="5" t="n">
        <v>0</v>
      </c>
      <c r="BR183" s="5" t="n">
        <v>0</v>
      </c>
      <c r="BS183" s="5" t="n">
        <v>1</v>
      </c>
      <c r="BT183" s="5" t="n">
        <v>0</v>
      </c>
      <c r="BU183" s="5" t="n">
        <v>0</v>
      </c>
      <c r="BV183" s="5" t="n">
        <v>0</v>
      </c>
      <c r="BW183" s="5" t="n">
        <v>0.1</v>
      </c>
      <c r="BX183" s="5" t="n">
        <v>1</v>
      </c>
      <c r="BY183" s="5" t="n">
        <v>12.729</v>
      </c>
      <c r="BZ183" s="5" t="n">
        <v>0</v>
      </c>
      <c r="CA183" s="5" t="n">
        <v>12.729</v>
      </c>
      <c r="CB183" s="5" t="n">
        <v>0</v>
      </c>
      <c r="CC183" s="5" t="n">
        <v>97.90000000000001</v>
      </c>
      <c r="CD183" s="5" t="n">
        <v>7.95</v>
      </c>
      <c r="CE183" s="5" t="n">
        <v>0.725</v>
      </c>
      <c r="CF183" s="5" t="n">
        <v>107.69</v>
      </c>
      <c r="CG183" s="5" t="n">
        <v>0.1</v>
      </c>
      <c r="CH183" s="5" t="n">
        <v>1</v>
      </c>
      <c r="CI183" s="5" t="n">
        <v>0</v>
      </c>
      <c r="CJ183" s="5" t="n">
        <v>0</v>
      </c>
      <c r="CK183" s="5" t="n">
        <v>0</v>
      </c>
      <c r="CL183" s="5" t="n">
        <v>0</v>
      </c>
      <c r="CM183" s="5" t="n">
        <v>0</v>
      </c>
      <c r="CN183" s="5" t="n">
        <v>0</v>
      </c>
      <c r="CO183" s="5" t="n">
        <v>0</v>
      </c>
      <c r="CP183" s="5" t="n">
        <v>0</v>
      </c>
      <c r="CQ183" s="5" t="n">
        <v>1.294</v>
      </c>
      <c r="CR183" s="5" t="n">
        <v>0</v>
      </c>
      <c r="CS183" s="5" t="n">
        <v>5.158</v>
      </c>
      <c r="CT183" s="5" t="n">
        <v>10.485</v>
      </c>
      <c r="CU183" s="5" t="n">
        <v>31.326</v>
      </c>
    </row>
    <row r="184">
      <c r="A184" s="5" t="inlineStr">
        <is>
          <t>COM2023</t>
        </is>
      </c>
      <c r="B184" s="5" t="inlineStr">
        <is>
          <t>COM</t>
        </is>
      </c>
      <c r="C184" s="5" t="inlineStr">
        <is>
          <t>COM</t>
        </is>
      </c>
      <c r="D184" s="5" t="inlineStr">
        <is>
          <t>Comoros</t>
        </is>
      </c>
      <c r="E184" s="5" t="n">
        <v>2023</v>
      </c>
      <c r="F184" s="5" t="n">
        <v>0.1</v>
      </c>
      <c r="G184" s="5" t="n">
        <v>6.147</v>
      </c>
      <c r="H184" s="5" t="n">
        <v>1.286</v>
      </c>
      <c r="I184" s="5" t="n">
        <v>0</v>
      </c>
      <c r="J184" s="5" t="n">
        <v>6.147</v>
      </c>
      <c r="K184" s="5" t="n">
        <v>0</v>
      </c>
      <c r="L184" s="5" t="n">
        <v>1</v>
      </c>
      <c r="M184" s="5" t="n">
        <v>7.886</v>
      </c>
      <c r="N184" s="5" t="n">
        <v>3.857</v>
      </c>
      <c r="O184" s="5" t="n">
        <v>0</v>
      </c>
      <c r="P184" s="5" t="n">
        <v>7.886</v>
      </c>
      <c r="Q184" s="5" t="n">
        <v>0</v>
      </c>
      <c r="R184" s="5" t="n">
        <v>1</v>
      </c>
      <c r="S184" s="5" t="n">
        <v>12.575</v>
      </c>
      <c r="T184" s="5" t="n">
        <v>7.714</v>
      </c>
      <c r="U184" s="5" t="n">
        <v>0.139</v>
      </c>
      <c r="V184" s="5" t="n">
        <v>13.833</v>
      </c>
      <c r="W184" s="5" t="n">
        <v>0.1</v>
      </c>
      <c r="X184" s="5" t="n">
        <v>1</v>
      </c>
      <c r="Y184" s="5" t="n">
        <v>9.223000000000001</v>
      </c>
      <c r="Z184" s="5" t="n">
        <v>1.247</v>
      </c>
      <c r="AA184" s="5" t="n">
        <v>0</v>
      </c>
      <c r="AB184" s="5" t="n">
        <v>9.223000000000001</v>
      </c>
      <c r="AC184" s="5" t="n">
        <v>0</v>
      </c>
      <c r="AD184" s="5" t="n">
        <v>1</v>
      </c>
      <c r="AE184" s="5" t="n">
        <v>10.509</v>
      </c>
      <c r="AF184" s="5" t="n">
        <v>2.457</v>
      </c>
      <c r="AG184" s="5" t="n">
        <v>0</v>
      </c>
      <c r="AH184" s="5" t="n">
        <v>10.509</v>
      </c>
      <c r="AI184" s="5" t="n">
        <v>0</v>
      </c>
      <c r="AJ184" s="5" t="n">
        <v>1</v>
      </c>
      <c r="AK184" s="5" t="n">
        <v>18.223</v>
      </c>
      <c r="AL184" s="5" t="n">
        <v>9.705</v>
      </c>
      <c r="AM184" s="5" t="n">
        <v>0.202</v>
      </c>
      <c r="AN184" s="5" t="n">
        <v>20.045</v>
      </c>
      <c r="AO184" s="5" t="n">
        <v>0.1</v>
      </c>
      <c r="AP184" s="5" t="n">
        <v>1</v>
      </c>
      <c r="AQ184" s="5" t="n">
        <v>0.76</v>
      </c>
      <c r="AR184" s="5" t="n">
        <v>0.129</v>
      </c>
      <c r="AS184" s="5" t="n">
        <v>0.788</v>
      </c>
      <c r="AT184" s="5" t="n">
        <v>1.685</v>
      </c>
      <c r="AU184" s="5" t="n">
        <v>0.1</v>
      </c>
      <c r="AV184" s="5" t="n">
        <v>1</v>
      </c>
      <c r="AW184" s="5" t="n">
        <v>0.8110000000000001</v>
      </c>
      <c r="AX184" s="5" t="n">
        <v>0.129</v>
      </c>
      <c r="AY184" s="5" t="n">
        <v>0.338</v>
      </c>
      <c r="AZ184" s="5" t="n">
        <v>1.25</v>
      </c>
      <c r="BA184" s="5" t="n">
        <v>0.1</v>
      </c>
      <c r="BB184" s="5" t="n">
        <v>1</v>
      </c>
      <c r="BC184" s="5" t="n">
        <v>0.535</v>
      </c>
      <c r="BD184" s="5" t="n">
        <v>0.129</v>
      </c>
      <c r="BE184" s="5" t="n">
        <v>0.006</v>
      </c>
      <c r="BF184" s="5" t="n">
        <v>0.588</v>
      </c>
      <c r="BG184" s="5" t="n">
        <v>0.1</v>
      </c>
      <c r="BH184" s="5" t="n">
        <v>1</v>
      </c>
      <c r="BI184" s="5" t="n">
        <v>0.579</v>
      </c>
      <c r="BJ184" s="5" t="n">
        <v>0.129</v>
      </c>
      <c r="BK184" s="5" t="n">
        <v>0.056</v>
      </c>
      <c r="BL184" s="5" t="n">
        <v>0.6919999999999999</v>
      </c>
      <c r="BM184" s="5" t="n">
        <v>0.1</v>
      </c>
      <c r="BN184" s="5" t="n">
        <v>1</v>
      </c>
      <c r="BO184" s="5" t="n">
        <v>0</v>
      </c>
      <c r="BP184" s="5" t="n">
        <v>0</v>
      </c>
      <c r="BQ184" s="5" t="n">
        <v>0</v>
      </c>
      <c r="BR184" s="5" t="n">
        <v>0</v>
      </c>
      <c r="BS184" s="5" t="n">
        <v>1</v>
      </c>
      <c r="BT184" s="5" t="n">
        <v>0</v>
      </c>
      <c r="BU184" s="5" t="n">
        <v>0</v>
      </c>
      <c r="BV184" s="5" t="n">
        <v>0</v>
      </c>
      <c r="BW184" s="5" t="n">
        <v>0.1</v>
      </c>
      <c r="BX184" s="5" t="n">
        <v>1</v>
      </c>
      <c r="BY184" s="5" t="n">
        <v>13.254</v>
      </c>
      <c r="BZ184" s="5" t="n">
        <v>0</v>
      </c>
      <c r="CA184" s="5" t="n">
        <v>13.254</v>
      </c>
      <c r="CB184" s="5" t="n">
        <v>0</v>
      </c>
      <c r="CC184" s="5" t="n">
        <v>83.248</v>
      </c>
      <c r="CD184" s="5" t="n">
        <v>7.95</v>
      </c>
      <c r="CE184" s="5" t="n">
        <v>0.922</v>
      </c>
      <c r="CF184" s="5" t="n">
        <v>91.57299999999999</v>
      </c>
      <c r="CG184" s="5" t="n">
        <v>0.1</v>
      </c>
      <c r="CH184" s="5" t="n">
        <v>1</v>
      </c>
      <c r="CI184" s="5" t="n">
        <v>0</v>
      </c>
      <c r="CJ184" s="5" t="n">
        <v>0</v>
      </c>
      <c r="CK184" s="5" t="n">
        <v>0</v>
      </c>
      <c r="CL184" s="5" t="n">
        <v>0</v>
      </c>
      <c r="CM184" s="5" t="n">
        <v>0</v>
      </c>
      <c r="CN184" s="5" t="n">
        <v>0</v>
      </c>
      <c r="CO184" s="5" t="n">
        <v>0</v>
      </c>
      <c r="CP184" s="5" t="n">
        <v>0</v>
      </c>
      <c r="CQ184" s="5" t="n">
        <v>1.348</v>
      </c>
      <c r="CR184" s="5" t="n">
        <v>0</v>
      </c>
      <c r="CS184" s="5" t="n">
        <v>5.37</v>
      </c>
      <c r="CT184" s="5" t="n">
        <v>4.861</v>
      </c>
      <c r="CU184" s="5" t="n">
        <v>11.622</v>
      </c>
    </row>
    <row r="185">
      <c r="A185" s="5" t="inlineStr">
        <is>
          <t>COM2024</t>
        </is>
      </c>
      <c r="B185" s="5" t="inlineStr">
        <is>
          <t>COM</t>
        </is>
      </c>
      <c r="C185" s="5" t="inlineStr">
        <is>
          <t>COM</t>
        </is>
      </c>
      <c r="D185" s="5" t="inlineStr">
        <is>
          <t>Comoros</t>
        </is>
      </c>
      <c r="E185" s="5" t="n">
        <v>2024</v>
      </c>
      <c r="F185" s="5" t="n">
        <v>0.1</v>
      </c>
      <c r="G185" s="5" t="n">
        <v>5.575</v>
      </c>
      <c r="H185" s="5" t="n">
        <v>1.324</v>
      </c>
      <c r="I185" s="5" t="n">
        <v>0</v>
      </c>
      <c r="J185" s="5" t="n">
        <v>5.575</v>
      </c>
      <c r="K185" s="5" t="n">
        <v>0</v>
      </c>
      <c r="L185" s="5" t="n">
        <v>1</v>
      </c>
      <c r="M185" s="5" t="n">
        <v>7.124</v>
      </c>
      <c r="N185" s="5" t="n">
        <v>3.971</v>
      </c>
      <c r="O185" s="5" t="n">
        <v>0</v>
      </c>
      <c r="P185" s="5" t="n">
        <v>7.124</v>
      </c>
      <c r="Q185" s="5" t="n">
        <v>0</v>
      </c>
      <c r="R185" s="5" t="n">
        <v>1</v>
      </c>
      <c r="S185" s="5" t="n">
        <v>12.193</v>
      </c>
      <c r="T185" s="5" t="n">
        <v>7.942</v>
      </c>
      <c r="U185" s="5" t="n">
        <v>0.166</v>
      </c>
      <c r="V185" s="5" t="n">
        <v>13.412</v>
      </c>
      <c r="W185" s="5" t="n">
        <v>0.1</v>
      </c>
      <c r="X185" s="5" t="n">
        <v>1</v>
      </c>
      <c r="Y185" s="5" t="n">
        <v>8.590999999999999</v>
      </c>
      <c r="Z185" s="5" t="n">
        <v>1.161</v>
      </c>
      <c r="AA185" s="5" t="n">
        <v>0</v>
      </c>
      <c r="AB185" s="5" t="n">
        <v>8.590999999999999</v>
      </c>
      <c r="AC185" s="5" t="n">
        <v>0</v>
      </c>
      <c r="AD185" s="5" t="n">
        <v>1</v>
      </c>
      <c r="AE185" s="5" t="n">
        <v>9.914</v>
      </c>
      <c r="AF185" s="5" t="n">
        <v>2.318</v>
      </c>
      <c r="AG185" s="5" t="n">
        <v>0</v>
      </c>
      <c r="AH185" s="5" t="n">
        <v>9.914</v>
      </c>
      <c r="AI185" s="5" t="n">
        <v>0</v>
      </c>
      <c r="AJ185" s="5" t="n">
        <v>1</v>
      </c>
      <c r="AK185" s="5" t="n">
        <v>17.856</v>
      </c>
      <c r="AL185" s="5" t="n">
        <v>9.51</v>
      </c>
      <c r="AM185" s="5" t="n">
        <v>0.243</v>
      </c>
      <c r="AN185" s="5" t="n">
        <v>19.641</v>
      </c>
      <c r="AO185" s="5" t="n">
        <v>0.1</v>
      </c>
      <c r="AP185" s="5" t="n">
        <v>1</v>
      </c>
      <c r="AQ185" s="5" t="n">
        <v>0.724</v>
      </c>
      <c r="AR185" s="5" t="n">
        <v>0.132</v>
      </c>
      <c r="AS185" s="5" t="n">
        <v>0.842</v>
      </c>
      <c r="AT185" s="5" t="n">
        <v>1.7</v>
      </c>
      <c r="AU185" s="5" t="n">
        <v>0.1</v>
      </c>
      <c r="AV185" s="5" t="n">
        <v>1</v>
      </c>
      <c r="AW185" s="5" t="n">
        <v>0.75</v>
      </c>
      <c r="AX185" s="5" t="n">
        <v>0.132</v>
      </c>
      <c r="AY185" s="5" t="n">
        <v>0.413</v>
      </c>
      <c r="AZ185" s="5" t="n">
        <v>1.262</v>
      </c>
      <c r="BA185" s="5" t="n">
        <v>0.1</v>
      </c>
      <c r="BB185" s="5" t="n">
        <v>1</v>
      </c>
      <c r="BC185" s="5" t="n">
        <v>0.513</v>
      </c>
      <c r="BD185" s="5" t="n">
        <v>0.132</v>
      </c>
      <c r="BE185" s="5" t="n">
        <v>0.007</v>
      </c>
      <c r="BF185" s="5" t="n">
        <v>0.5639999999999999</v>
      </c>
      <c r="BG185" s="5" t="n">
        <v>0.1</v>
      </c>
      <c r="BH185" s="5" t="n">
        <v>1</v>
      </c>
      <c r="BI185" s="5" t="n">
        <v>0.591</v>
      </c>
      <c r="BJ185" s="5" t="n">
        <v>0.132</v>
      </c>
      <c r="BK185" s="5" t="n">
        <v>0.064</v>
      </c>
      <c r="BL185" s="5" t="n">
        <v>0.711</v>
      </c>
      <c r="BM185" s="5" t="n">
        <v>0.1</v>
      </c>
      <c r="BN185" s="5" t="n">
        <v>1</v>
      </c>
      <c r="BO185" s="5" t="n">
        <v>0</v>
      </c>
      <c r="BP185" s="5" t="n">
        <v>0</v>
      </c>
      <c r="BQ185" s="5" t="n">
        <v>0</v>
      </c>
      <c r="BR185" s="5" t="n">
        <v>0</v>
      </c>
      <c r="BS185" s="5" t="n">
        <v>1</v>
      </c>
      <c r="BT185" s="5" t="n">
        <v>0</v>
      </c>
      <c r="BU185" s="5" t="n">
        <v>0</v>
      </c>
      <c r="BV185" s="5" t="n">
        <v>0</v>
      </c>
      <c r="BW185" s="5" t="n">
        <v>0.1</v>
      </c>
      <c r="BX185" s="5" t="n">
        <v>1</v>
      </c>
      <c r="BY185" s="5" t="n">
        <v>13.646</v>
      </c>
      <c r="BZ185" s="5" t="n">
        <v>0</v>
      </c>
      <c r="CA185" s="5" t="n">
        <v>13.646</v>
      </c>
      <c r="CB185" s="5" t="n">
        <v>0</v>
      </c>
      <c r="CC185" s="5" t="n">
        <v>82.58799999999999</v>
      </c>
      <c r="CD185" s="5" t="n">
        <v>7.95</v>
      </c>
      <c r="CE185" s="5" t="n">
        <v>1.125</v>
      </c>
      <c r="CF185" s="5" t="n">
        <v>90.84699999999999</v>
      </c>
      <c r="CG185" s="5" t="n">
        <v>0.1</v>
      </c>
      <c r="CH185" s="5" t="n">
        <v>1</v>
      </c>
      <c r="CI185" s="5" t="n">
        <v>0</v>
      </c>
      <c r="CJ185" s="5" t="n">
        <v>0</v>
      </c>
      <c r="CK185" s="5" t="n">
        <v>0</v>
      </c>
      <c r="CL185" s="5" t="n">
        <v>0</v>
      </c>
      <c r="CM185" s="5" t="n">
        <v>0</v>
      </c>
      <c r="CN185" s="5" t="n">
        <v>0</v>
      </c>
      <c r="CO185" s="5" t="n">
        <v>0</v>
      </c>
      <c r="CP185" s="5" t="n">
        <v>0</v>
      </c>
      <c r="CQ185" s="5" t="n">
        <v>1.387</v>
      </c>
      <c r="CR185" s="5" t="n">
        <v>0</v>
      </c>
      <c r="CS185" s="5" t="n">
        <v>5.529</v>
      </c>
      <c r="CT185" s="5" t="n">
        <v>4.251</v>
      </c>
      <c r="CU185" s="5" t="n">
        <v>10.168</v>
      </c>
    </row>
    <row r="186">
      <c r="A186" s="5" t="inlineStr">
        <is>
          <t>COD2021</t>
        </is>
      </c>
      <c r="B186" s="5" t="inlineStr">
        <is>
          <t>COD</t>
        </is>
      </c>
      <c r="C186" s="5" t="inlineStr">
        <is>
          <t>COD</t>
        </is>
      </c>
      <c r="D186" s="5" t="inlineStr">
        <is>
          <t>Congo, Democratic Republic of the</t>
        </is>
      </c>
      <c r="E186" s="5" t="n">
        <v>2021</v>
      </c>
      <c r="F186" s="5" t="n">
        <v>0.16</v>
      </c>
      <c r="G186" s="5" t="n">
        <v>5.897</v>
      </c>
      <c r="H186" s="5" t="n">
        <v>1.143</v>
      </c>
      <c r="I186" s="5" t="n">
        <v>0</v>
      </c>
      <c r="J186" s="5" t="n">
        <v>5.897</v>
      </c>
      <c r="K186" s="5" t="n">
        <v>0</v>
      </c>
      <c r="L186" s="5" t="n">
        <v>1</v>
      </c>
      <c r="M186" s="5" t="n">
        <v>7.964</v>
      </c>
      <c r="N186" s="5" t="n">
        <v>3.43</v>
      </c>
      <c r="O186" s="5" t="n">
        <v>0</v>
      </c>
      <c r="P186" s="5" t="n">
        <v>7.964</v>
      </c>
      <c r="Q186" s="5" t="n">
        <v>0</v>
      </c>
      <c r="R186" s="5" t="n">
        <v>1</v>
      </c>
      <c r="S186" s="5" t="n">
        <v>11.613</v>
      </c>
      <c r="T186" s="5" t="n">
        <v>6.86</v>
      </c>
      <c r="U186" s="5" t="n">
        <v>0</v>
      </c>
      <c r="V186" s="5" t="n">
        <v>13.471</v>
      </c>
      <c r="W186" s="5" t="n">
        <v>0.16</v>
      </c>
      <c r="X186" s="5" t="n">
        <v>1</v>
      </c>
      <c r="Y186" s="5" t="n">
        <v>5.347</v>
      </c>
      <c r="Z186" s="5" t="n">
        <v>0.393</v>
      </c>
      <c r="AA186" s="5" t="n">
        <v>0</v>
      </c>
      <c r="AB186" s="5" t="n">
        <v>5.347</v>
      </c>
      <c r="AC186" s="5" t="n">
        <v>0</v>
      </c>
      <c r="AD186" s="5" t="n">
        <v>1</v>
      </c>
      <c r="AE186" s="5" t="n">
        <v>5.919</v>
      </c>
      <c r="AF186" s="5" t="n">
        <v>0.8</v>
      </c>
      <c r="AG186" s="5" t="n">
        <v>0</v>
      </c>
      <c r="AH186" s="5" t="n">
        <v>5.919</v>
      </c>
      <c r="AI186" s="5" t="n">
        <v>0</v>
      </c>
      <c r="AJ186" s="5" t="n">
        <v>1</v>
      </c>
      <c r="AK186" s="5" t="n">
        <v>9.349</v>
      </c>
      <c r="AL186" s="5" t="n">
        <v>3.473</v>
      </c>
      <c r="AM186" s="5" t="n">
        <v>0</v>
      </c>
      <c r="AN186" s="5" t="n">
        <v>10.845</v>
      </c>
      <c r="AO186" s="5" t="n">
        <v>0.16</v>
      </c>
      <c r="AP186" s="5" t="n">
        <v>1</v>
      </c>
      <c r="AQ186" s="5" t="n">
        <v>0.619</v>
      </c>
      <c r="AR186" s="5" t="n">
        <v>0.114</v>
      </c>
      <c r="AS186" s="5" t="n">
        <v>0.268</v>
      </c>
      <c r="AT186" s="5" t="n">
        <v>1.003</v>
      </c>
      <c r="AU186" s="5" t="n">
        <v>0.13</v>
      </c>
      <c r="AV186" s="5" t="n">
        <v>1</v>
      </c>
      <c r="AW186" s="5" t="n">
        <v>0.599</v>
      </c>
      <c r="AX186" s="5" t="n">
        <v>0.114</v>
      </c>
      <c r="AY186" s="5" t="n">
        <v>0.284</v>
      </c>
      <c r="AZ186" s="5" t="n">
        <v>0.998</v>
      </c>
      <c r="BA186" s="5" t="n">
        <v>0.13</v>
      </c>
      <c r="BB186" s="5" t="n">
        <v>1</v>
      </c>
      <c r="BC186" s="5" t="n">
        <v>0.439</v>
      </c>
      <c r="BD186" s="5" t="n">
        <v>0.114</v>
      </c>
      <c r="BE186" s="5" t="n">
        <v>0.297</v>
      </c>
      <c r="BF186" s="5" t="n">
        <v>0.832</v>
      </c>
      <c r="BG186" s="5" t="n">
        <v>0.13</v>
      </c>
      <c r="BH186" s="5" t="n">
        <v>1</v>
      </c>
      <c r="BI186" s="5" t="n">
        <v>0.505</v>
      </c>
      <c r="BJ186" s="5" t="n">
        <v>0.114</v>
      </c>
      <c r="BK186" s="5" t="n">
        <v>0.196</v>
      </c>
      <c r="BL186" s="5" t="n">
        <v>0.792</v>
      </c>
      <c r="BM186" s="5" t="n">
        <v>0.13</v>
      </c>
      <c r="BN186" s="5" t="n">
        <v>1</v>
      </c>
      <c r="BO186" s="5" t="n">
        <v>0</v>
      </c>
      <c r="BP186" s="5" t="n">
        <v>0</v>
      </c>
      <c r="BQ186" s="5" t="n">
        <v>0.07199999999999999</v>
      </c>
      <c r="BR186" s="5" t="n">
        <v>0</v>
      </c>
      <c r="BS186" s="5" t="n">
        <v>0.833</v>
      </c>
      <c r="BT186" s="5" t="n">
        <v>0</v>
      </c>
      <c r="BU186" s="5" t="n">
        <v>0</v>
      </c>
      <c r="BV186" s="5" t="n">
        <v>0.083</v>
      </c>
      <c r="BW186" s="5" t="n">
        <v>0.16</v>
      </c>
      <c r="BX186" s="5" t="n">
        <v>0.833</v>
      </c>
      <c r="BY186" s="5" t="n">
        <v>11.787</v>
      </c>
      <c r="BZ186" s="5" t="n">
        <v>0</v>
      </c>
      <c r="CA186" s="5" t="n">
        <v>11.787</v>
      </c>
      <c r="CB186" s="5" t="n">
        <v>0</v>
      </c>
      <c r="CC186" s="5" t="n">
        <v>78.125</v>
      </c>
      <c r="CD186" s="5" t="n">
        <v>7.95</v>
      </c>
      <c r="CE186" s="5" t="n">
        <v>13.957</v>
      </c>
      <c r="CF186" s="5" t="n">
        <v>104.053</v>
      </c>
      <c r="CG186" s="5" t="n">
        <v>0.13</v>
      </c>
      <c r="CH186" s="5" t="n">
        <v>1</v>
      </c>
      <c r="CI186" s="5" t="n">
        <v>0</v>
      </c>
      <c r="CJ186" s="5" t="n">
        <v>0</v>
      </c>
      <c r="CK186" s="5" t="n">
        <v>0</v>
      </c>
      <c r="CL186" s="5" t="n">
        <v>0</v>
      </c>
      <c r="CM186" s="5" t="n">
        <v>0</v>
      </c>
      <c r="CN186" s="5" t="n">
        <v>0</v>
      </c>
      <c r="CO186" s="5" t="n">
        <v>0</v>
      </c>
      <c r="CP186" s="5" t="n">
        <v>0</v>
      </c>
      <c r="CQ186" s="5" t="n">
        <v>1.198</v>
      </c>
      <c r="CR186" s="5" t="n">
        <v>1</v>
      </c>
      <c r="CS186" s="5" t="n">
        <v>4.776</v>
      </c>
      <c r="CT186" s="5" t="n">
        <v>4.753</v>
      </c>
      <c r="CU186" s="5" t="n">
        <v>15.162</v>
      </c>
    </row>
    <row r="187">
      <c r="A187" s="5" t="inlineStr">
        <is>
          <t>COD2022</t>
        </is>
      </c>
      <c r="B187" s="5" t="inlineStr">
        <is>
          <t>COD</t>
        </is>
      </c>
      <c r="C187" s="5" t="inlineStr">
        <is>
          <t>COD</t>
        </is>
      </c>
      <c r="D187" s="5" t="inlineStr">
        <is>
          <t>Congo, Democratic Republic of the</t>
        </is>
      </c>
      <c r="E187" s="5" t="n">
        <v>2022</v>
      </c>
      <c r="F187" s="5" t="n">
        <v>0.16</v>
      </c>
      <c r="G187" s="5" t="n">
        <v>11.72</v>
      </c>
      <c r="H187" s="5" t="n">
        <v>1.235</v>
      </c>
      <c r="I187" s="5" t="n">
        <v>0</v>
      </c>
      <c r="J187" s="5" t="n">
        <v>11.72</v>
      </c>
      <c r="K187" s="5" t="n">
        <v>0</v>
      </c>
      <c r="L187" s="5" t="n">
        <v>1</v>
      </c>
      <c r="M187" s="5" t="n">
        <v>9.782999999999999</v>
      </c>
      <c r="N187" s="5" t="n">
        <v>3.704</v>
      </c>
      <c r="O187" s="5" t="n">
        <v>0</v>
      </c>
      <c r="P187" s="5" t="n">
        <v>9.782999999999999</v>
      </c>
      <c r="Q187" s="5" t="n">
        <v>0</v>
      </c>
      <c r="R187" s="5" t="n">
        <v>1</v>
      </c>
      <c r="S187" s="5" t="n">
        <v>17.893</v>
      </c>
      <c r="T187" s="5" t="n">
        <v>7.408</v>
      </c>
      <c r="U187" s="5" t="n">
        <v>0.212</v>
      </c>
      <c r="V187" s="5" t="n">
        <v>20.756</v>
      </c>
      <c r="W187" s="5" t="n">
        <v>0.16</v>
      </c>
      <c r="X187" s="5" t="n">
        <v>1</v>
      </c>
      <c r="Y187" s="5" t="n">
        <v>5.775</v>
      </c>
      <c r="Z187" s="5" t="n">
        <v>0.425</v>
      </c>
      <c r="AA187" s="5" t="n">
        <v>0</v>
      </c>
      <c r="AB187" s="5" t="n">
        <v>5.775</v>
      </c>
      <c r="AC187" s="5" t="n">
        <v>0</v>
      </c>
      <c r="AD187" s="5" t="n">
        <v>1</v>
      </c>
      <c r="AE187" s="5" t="n">
        <v>6.392</v>
      </c>
      <c r="AF187" s="5" t="n">
        <v>0.864</v>
      </c>
      <c r="AG187" s="5" t="n">
        <v>0</v>
      </c>
      <c r="AH187" s="5" t="n">
        <v>6.392</v>
      </c>
      <c r="AI187" s="5" t="n">
        <v>0</v>
      </c>
      <c r="AJ187" s="5" t="n">
        <v>1</v>
      </c>
      <c r="AK187" s="5" t="n">
        <v>10.096</v>
      </c>
      <c r="AL187" s="5" t="n">
        <v>3.751</v>
      </c>
      <c r="AM187" s="5" t="n">
        <v>0.12</v>
      </c>
      <c r="AN187" s="5" t="n">
        <v>11.712</v>
      </c>
      <c r="AO187" s="5" t="n">
        <v>0.16</v>
      </c>
      <c r="AP187" s="5" t="n">
        <v>1</v>
      </c>
      <c r="AQ187" s="5" t="n">
        <v>0.861</v>
      </c>
      <c r="AR187" s="5" t="n">
        <v>0.123</v>
      </c>
      <c r="AS187" s="5" t="n">
        <v>0.398</v>
      </c>
      <c r="AT187" s="5" t="n">
        <v>1.423</v>
      </c>
      <c r="AU187" s="5" t="n">
        <v>0.13</v>
      </c>
      <c r="AV187" s="5" t="n">
        <v>1</v>
      </c>
      <c r="AW187" s="5" t="n">
        <v>0.986</v>
      </c>
      <c r="AX187" s="5" t="n">
        <v>0.123</v>
      </c>
      <c r="AY187" s="5" t="n">
        <v>0.269</v>
      </c>
      <c r="AZ187" s="5" t="n">
        <v>1.418</v>
      </c>
      <c r="BA187" s="5" t="n">
        <v>0.13</v>
      </c>
      <c r="BB187" s="5" t="n">
        <v>1</v>
      </c>
      <c r="BC187" s="5" t="n">
        <v>0.598</v>
      </c>
      <c r="BD187" s="5" t="n">
        <v>0.123</v>
      </c>
      <c r="BE187" s="5" t="n">
        <v>0.314</v>
      </c>
      <c r="BF187" s="5" t="n">
        <v>1.031</v>
      </c>
      <c r="BG187" s="5" t="n">
        <v>0.13</v>
      </c>
      <c r="BH187" s="5" t="n">
        <v>1</v>
      </c>
      <c r="BI187" s="5" t="n">
        <v>0.612</v>
      </c>
      <c r="BJ187" s="5" t="n">
        <v>0.123</v>
      </c>
      <c r="BK187" s="5" t="n">
        <v>0.647</v>
      </c>
      <c r="BL187" s="5" t="n">
        <v>1.423</v>
      </c>
      <c r="BM187" s="5" t="n">
        <v>0.13</v>
      </c>
      <c r="BN187" s="5" t="n">
        <v>1</v>
      </c>
      <c r="BO187" s="5" t="n">
        <v>0</v>
      </c>
      <c r="BP187" s="5" t="n">
        <v>0</v>
      </c>
      <c r="BQ187" s="5" t="n">
        <v>0.059</v>
      </c>
      <c r="BR187" s="5" t="n">
        <v>0</v>
      </c>
      <c r="BS187" s="5" t="n">
        <v>0.833</v>
      </c>
      <c r="BT187" s="5" t="n">
        <v>0</v>
      </c>
      <c r="BU187" s="5" t="n">
        <v>0</v>
      </c>
      <c r="BV187" s="5" t="n">
        <v>0.06900000000000001</v>
      </c>
      <c r="BW187" s="5" t="n">
        <v>0.16</v>
      </c>
      <c r="BX187" s="5" t="n">
        <v>0.833</v>
      </c>
      <c r="BY187" s="5" t="n">
        <v>12.729</v>
      </c>
      <c r="BZ187" s="5" t="n">
        <v>0</v>
      </c>
      <c r="CA187" s="5" t="n">
        <v>12.729</v>
      </c>
      <c r="CB187" s="5" t="n">
        <v>0</v>
      </c>
      <c r="CC187" s="5" t="n">
        <v>97.90000000000001</v>
      </c>
      <c r="CD187" s="5" t="n">
        <v>7.95</v>
      </c>
      <c r="CE187" s="5" t="n">
        <v>4.633</v>
      </c>
      <c r="CF187" s="5" t="n">
        <v>115.862</v>
      </c>
      <c r="CG187" s="5" t="n">
        <v>0.13</v>
      </c>
      <c r="CH187" s="5" t="n">
        <v>1</v>
      </c>
      <c r="CI187" s="5" t="n">
        <v>0</v>
      </c>
      <c r="CJ187" s="5" t="n">
        <v>0</v>
      </c>
      <c r="CK187" s="5" t="n">
        <v>0</v>
      </c>
      <c r="CL187" s="5" t="n">
        <v>0</v>
      </c>
      <c r="CM187" s="5" t="n">
        <v>0</v>
      </c>
      <c r="CN187" s="5" t="n">
        <v>0</v>
      </c>
      <c r="CO187" s="5" t="n">
        <v>0</v>
      </c>
      <c r="CP187" s="5" t="n">
        <v>0</v>
      </c>
      <c r="CQ187" s="5" t="n">
        <v>1.294</v>
      </c>
      <c r="CR187" s="5" t="n">
        <v>1</v>
      </c>
      <c r="CS187" s="5" t="n">
        <v>5.158</v>
      </c>
      <c r="CT187" s="5" t="n">
        <v>10.485</v>
      </c>
      <c r="CU187" s="5" t="n">
        <v>31.326</v>
      </c>
    </row>
    <row r="188">
      <c r="A188" s="5" t="inlineStr">
        <is>
          <t>COD2023</t>
        </is>
      </c>
      <c r="B188" s="5" t="inlineStr">
        <is>
          <t>COD</t>
        </is>
      </c>
      <c r="C188" s="5" t="inlineStr">
        <is>
          <t>COD</t>
        </is>
      </c>
      <c r="D188" s="5" t="inlineStr">
        <is>
          <t>Congo, Democratic Republic of the</t>
        </is>
      </c>
      <c r="E188" s="5" t="n">
        <v>2023</v>
      </c>
      <c r="F188" s="5" t="n">
        <v>0.16</v>
      </c>
      <c r="G188" s="5" t="n">
        <v>6.147</v>
      </c>
      <c r="H188" s="5" t="n">
        <v>1.286</v>
      </c>
      <c r="I188" s="5" t="n">
        <v>0</v>
      </c>
      <c r="J188" s="5" t="n">
        <v>6.147</v>
      </c>
      <c r="K188" s="5" t="n">
        <v>0</v>
      </c>
      <c r="L188" s="5" t="n">
        <v>1</v>
      </c>
      <c r="M188" s="5" t="n">
        <v>7.886</v>
      </c>
      <c r="N188" s="5" t="n">
        <v>3.857</v>
      </c>
      <c r="O188" s="5" t="n">
        <v>0</v>
      </c>
      <c r="P188" s="5" t="n">
        <v>7.886</v>
      </c>
      <c r="Q188" s="5" t="n">
        <v>0</v>
      </c>
      <c r="R188" s="5" t="n">
        <v>1</v>
      </c>
      <c r="S188" s="5" t="n">
        <v>12.575</v>
      </c>
      <c r="T188" s="5" t="n">
        <v>7.714</v>
      </c>
      <c r="U188" s="5" t="n">
        <v>0.223</v>
      </c>
      <c r="V188" s="5" t="n">
        <v>14.587</v>
      </c>
      <c r="W188" s="5" t="n">
        <v>0.16</v>
      </c>
      <c r="X188" s="5" t="n">
        <v>1</v>
      </c>
      <c r="Y188" s="5" t="n">
        <v>6.013</v>
      </c>
      <c r="Z188" s="5" t="n">
        <v>0.442</v>
      </c>
      <c r="AA188" s="5" t="n">
        <v>0</v>
      </c>
      <c r="AB188" s="5" t="n">
        <v>6.013</v>
      </c>
      <c r="AC188" s="5" t="n">
        <v>0</v>
      </c>
      <c r="AD188" s="5" t="n">
        <v>1</v>
      </c>
      <c r="AE188" s="5" t="n">
        <v>6.656</v>
      </c>
      <c r="AF188" s="5" t="n">
        <v>0.9</v>
      </c>
      <c r="AG188" s="5" t="n">
        <v>0</v>
      </c>
      <c r="AH188" s="5" t="n">
        <v>6.656</v>
      </c>
      <c r="AI188" s="5" t="n">
        <v>0</v>
      </c>
      <c r="AJ188" s="5" t="n">
        <v>1</v>
      </c>
      <c r="AK188" s="5" t="n">
        <v>10.513</v>
      </c>
      <c r="AL188" s="5" t="n">
        <v>3.906</v>
      </c>
      <c r="AM188" s="5" t="n">
        <v>0.186</v>
      </c>
      <c r="AN188" s="5" t="n">
        <v>12.195</v>
      </c>
      <c r="AO188" s="5" t="n">
        <v>0.16</v>
      </c>
      <c r="AP188" s="5" t="n">
        <v>1</v>
      </c>
      <c r="AQ188" s="5" t="n">
        <v>0.76</v>
      </c>
      <c r="AR188" s="5" t="n">
        <v>0.129</v>
      </c>
      <c r="AS188" s="5" t="n">
        <v>0.459</v>
      </c>
      <c r="AT188" s="5" t="n">
        <v>1.378</v>
      </c>
      <c r="AU188" s="5" t="n">
        <v>0.13</v>
      </c>
      <c r="AV188" s="5" t="n">
        <v>1</v>
      </c>
      <c r="AW188" s="5" t="n">
        <v>0.8110000000000001</v>
      </c>
      <c r="AX188" s="5" t="n">
        <v>0.129</v>
      </c>
      <c r="AY188" s="5" t="n">
        <v>0.404</v>
      </c>
      <c r="AZ188" s="5" t="n">
        <v>1.374</v>
      </c>
      <c r="BA188" s="5" t="n">
        <v>0.13</v>
      </c>
      <c r="BB188" s="5" t="n">
        <v>1</v>
      </c>
      <c r="BC188" s="5" t="n">
        <v>0.535</v>
      </c>
      <c r="BD188" s="5" t="n">
        <v>0.129</v>
      </c>
      <c r="BE188" s="5" t="n">
        <v>0.397</v>
      </c>
      <c r="BF188" s="5" t="n">
        <v>1.053</v>
      </c>
      <c r="BG188" s="5" t="n">
        <v>0.13</v>
      </c>
      <c r="BH188" s="5" t="n">
        <v>1</v>
      </c>
      <c r="BI188" s="5" t="n">
        <v>0.579</v>
      </c>
      <c r="BJ188" s="5" t="n">
        <v>0.129</v>
      </c>
      <c r="BK188" s="5" t="n">
        <v>0.501</v>
      </c>
      <c r="BL188" s="5" t="n">
        <v>1.22</v>
      </c>
      <c r="BM188" s="5" t="n">
        <v>0.13</v>
      </c>
      <c r="BN188" s="5" t="n">
        <v>1</v>
      </c>
      <c r="BO188" s="5" t="n">
        <v>0</v>
      </c>
      <c r="BP188" s="5" t="n">
        <v>0</v>
      </c>
      <c r="BQ188" s="5" t="n">
        <v>0.05</v>
      </c>
      <c r="BR188" s="5" t="n">
        <v>0</v>
      </c>
      <c r="BS188" s="5" t="n">
        <v>0.833</v>
      </c>
      <c r="BT188" s="5" t="n">
        <v>0</v>
      </c>
      <c r="BU188" s="5" t="n">
        <v>0</v>
      </c>
      <c r="BV188" s="5" t="n">
        <v>0.06</v>
      </c>
      <c r="BW188" s="5" t="n">
        <v>0.16</v>
      </c>
      <c r="BX188" s="5" t="n">
        <v>0.833</v>
      </c>
      <c r="BY188" s="5" t="n">
        <v>13.254</v>
      </c>
      <c r="BZ188" s="5" t="n">
        <v>0</v>
      </c>
      <c r="CA188" s="5" t="n">
        <v>13.254</v>
      </c>
      <c r="CB188" s="5" t="n">
        <v>0</v>
      </c>
      <c r="CC188" s="5" t="n">
        <v>83.248</v>
      </c>
      <c r="CD188" s="5" t="n">
        <v>7.95</v>
      </c>
      <c r="CE188" s="5" t="n">
        <v>40.685</v>
      </c>
      <c r="CF188" s="5" t="n">
        <v>140.044</v>
      </c>
      <c r="CG188" s="5" t="n">
        <v>0.13</v>
      </c>
      <c r="CH188" s="5" t="n">
        <v>1</v>
      </c>
      <c r="CI188" s="5" t="n">
        <v>0</v>
      </c>
      <c r="CJ188" s="5" t="n">
        <v>0</v>
      </c>
      <c r="CK188" s="5" t="n">
        <v>0</v>
      </c>
      <c r="CL188" s="5" t="n">
        <v>0</v>
      </c>
      <c r="CM188" s="5" t="n">
        <v>0</v>
      </c>
      <c r="CN188" s="5" t="n">
        <v>0</v>
      </c>
      <c r="CO188" s="5" t="n">
        <v>0</v>
      </c>
      <c r="CP188" s="5" t="n">
        <v>0</v>
      </c>
      <c r="CQ188" s="5" t="n">
        <v>1.348</v>
      </c>
      <c r="CR188" s="5" t="n">
        <v>1</v>
      </c>
      <c r="CS188" s="5" t="n">
        <v>5.37</v>
      </c>
      <c r="CT188" s="5" t="n">
        <v>4.861</v>
      </c>
      <c r="CU188" s="5" t="n">
        <v>11.622</v>
      </c>
    </row>
    <row r="189">
      <c r="A189" s="5" t="inlineStr">
        <is>
          <t>COD2024</t>
        </is>
      </c>
      <c r="B189" s="5" t="inlineStr">
        <is>
          <t>COD</t>
        </is>
      </c>
      <c r="C189" s="5" t="inlineStr">
        <is>
          <t>COD</t>
        </is>
      </c>
      <c r="D189" s="5" t="inlineStr">
        <is>
          <t>Congo, Democratic Republic of the</t>
        </is>
      </c>
      <c r="E189" s="5" t="n">
        <v>2024</v>
      </c>
      <c r="F189" s="5" t="n">
        <v>0.16</v>
      </c>
      <c r="G189" s="5" t="n">
        <v>5.575</v>
      </c>
      <c r="H189" s="5" t="n">
        <v>1.324</v>
      </c>
      <c r="I189" s="5" t="n">
        <v>0</v>
      </c>
      <c r="J189" s="5" t="n">
        <v>5.575</v>
      </c>
      <c r="K189" s="5" t="n">
        <v>0</v>
      </c>
      <c r="L189" s="5" t="n">
        <v>1</v>
      </c>
      <c r="M189" s="5" t="n">
        <v>7.124</v>
      </c>
      <c r="N189" s="5" t="n">
        <v>3.971</v>
      </c>
      <c r="O189" s="5" t="n">
        <v>0</v>
      </c>
      <c r="P189" s="5" t="n">
        <v>7.124</v>
      </c>
      <c r="Q189" s="5" t="n">
        <v>0</v>
      </c>
      <c r="R189" s="5" t="n">
        <v>1</v>
      </c>
      <c r="S189" s="5" t="n">
        <v>12.193</v>
      </c>
      <c r="T189" s="5" t="n">
        <v>7.942</v>
      </c>
      <c r="U189" s="5" t="n">
        <v>0.266</v>
      </c>
      <c r="V189" s="5" t="n">
        <v>14.144</v>
      </c>
      <c r="W189" s="5" t="n">
        <v>0.16</v>
      </c>
      <c r="X189" s="5" t="n">
        <v>1</v>
      </c>
      <c r="Y189" s="5" t="n">
        <v>6.191</v>
      </c>
      <c r="Z189" s="5" t="n">
        <v>0.455</v>
      </c>
      <c r="AA189" s="5" t="n">
        <v>0</v>
      </c>
      <c r="AB189" s="5" t="n">
        <v>6.191</v>
      </c>
      <c r="AC189" s="5" t="n">
        <v>0</v>
      </c>
      <c r="AD189" s="5" t="n">
        <v>1</v>
      </c>
      <c r="AE189" s="5" t="n">
        <v>6.853</v>
      </c>
      <c r="AF189" s="5" t="n">
        <v>0.926</v>
      </c>
      <c r="AG189" s="5" t="n">
        <v>0</v>
      </c>
      <c r="AH189" s="5" t="n">
        <v>6.853</v>
      </c>
      <c r="AI189" s="5" t="n">
        <v>0</v>
      </c>
      <c r="AJ189" s="5" t="n">
        <v>1</v>
      </c>
      <c r="AK189" s="5" t="n">
        <v>10.823</v>
      </c>
      <c r="AL189" s="5" t="n">
        <v>4.021</v>
      </c>
      <c r="AM189" s="5" t="n">
        <v>0.236</v>
      </c>
      <c r="AN189" s="5" t="n">
        <v>12.555</v>
      </c>
      <c r="AO189" s="5" t="n">
        <v>0.16</v>
      </c>
      <c r="AP189" s="5" t="n">
        <v>1</v>
      </c>
      <c r="AQ189" s="5" t="n">
        <v>0.724</v>
      </c>
      <c r="AR189" s="5" t="n">
        <v>0.132</v>
      </c>
      <c r="AS189" s="5" t="n">
        <v>0.414</v>
      </c>
      <c r="AT189" s="5" t="n">
        <v>1.286</v>
      </c>
      <c r="AU189" s="5" t="n">
        <v>0.13</v>
      </c>
      <c r="AV189" s="5" t="n">
        <v>1</v>
      </c>
      <c r="AW189" s="5" t="n">
        <v>0.75</v>
      </c>
      <c r="AX189" s="5" t="n">
        <v>0.132</v>
      </c>
      <c r="AY189" s="5" t="n">
        <v>0.384</v>
      </c>
      <c r="AZ189" s="5" t="n">
        <v>1.282</v>
      </c>
      <c r="BA189" s="5" t="n">
        <v>0.13</v>
      </c>
      <c r="BB189" s="5" t="n">
        <v>1</v>
      </c>
      <c r="BC189" s="5" t="n">
        <v>0.513</v>
      </c>
      <c r="BD189" s="5" t="n">
        <v>0.132</v>
      </c>
      <c r="BE189" s="5" t="n">
        <v>0.464</v>
      </c>
      <c r="BF189" s="5" t="n">
        <v>1.084</v>
      </c>
      <c r="BG189" s="5" t="n">
        <v>0.13</v>
      </c>
      <c r="BH189" s="5" t="n">
        <v>1</v>
      </c>
      <c r="BI189" s="5" t="n">
        <v>0.591</v>
      </c>
      <c r="BJ189" s="5" t="n">
        <v>0.132</v>
      </c>
      <c r="BK189" s="5" t="n">
        <v>0.285</v>
      </c>
      <c r="BL189" s="5" t="n">
        <v>0.99</v>
      </c>
      <c r="BM189" s="5" t="n">
        <v>0.13</v>
      </c>
      <c r="BN189" s="5" t="n">
        <v>1</v>
      </c>
      <c r="BO189" s="5" t="n">
        <v>0</v>
      </c>
      <c r="BP189" s="5" t="n">
        <v>0</v>
      </c>
      <c r="BQ189" s="5" t="n">
        <v>0.049</v>
      </c>
      <c r="BR189" s="5" t="n">
        <v>0</v>
      </c>
      <c r="BS189" s="5" t="n">
        <v>0.833</v>
      </c>
      <c r="BT189" s="5" t="n">
        <v>0</v>
      </c>
      <c r="BU189" s="5" t="n">
        <v>0</v>
      </c>
      <c r="BV189" s="5" t="n">
        <v>0.063</v>
      </c>
      <c r="BW189" s="5" t="n">
        <v>0.16</v>
      </c>
      <c r="BX189" s="5" t="n">
        <v>0.833</v>
      </c>
      <c r="BY189" s="5" t="n">
        <v>13.646</v>
      </c>
      <c r="BZ189" s="5" t="n">
        <v>0</v>
      </c>
      <c r="CA189" s="5" t="n">
        <v>13.646</v>
      </c>
      <c r="CB189" s="5" t="n">
        <v>0</v>
      </c>
      <c r="CC189" s="5" t="n">
        <v>82.58799999999999</v>
      </c>
      <c r="CD189" s="5" t="n">
        <v>7.95</v>
      </c>
      <c r="CE189" s="5" t="n">
        <v>28.151</v>
      </c>
      <c r="CF189" s="5" t="n">
        <v>125.135</v>
      </c>
      <c r="CG189" s="5" t="n">
        <v>0.13</v>
      </c>
      <c r="CH189" s="5" t="n">
        <v>1</v>
      </c>
      <c r="CI189" s="5" t="n">
        <v>0</v>
      </c>
      <c r="CJ189" s="5" t="n">
        <v>0</v>
      </c>
      <c r="CK189" s="5" t="n">
        <v>0</v>
      </c>
      <c r="CL189" s="5" t="n">
        <v>0</v>
      </c>
      <c r="CM189" s="5" t="n">
        <v>0</v>
      </c>
      <c r="CN189" s="5" t="n">
        <v>0</v>
      </c>
      <c r="CO189" s="5" t="n">
        <v>0</v>
      </c>
      <c r="CP189" s="5" t="n">
        <v>0</v>
      </c>
      <c r="CQ189" s="5" t="n">
        <v>1.387</v>
      </c>
      <c r="CR189" s="5" t="n">
        <v>1</v>
      </c>
      <c r="CS189" s="5" t="n">
        <v>5.529</v>
      </c>
      <c r="CT189" s="5" t="n">
        <v>4.251</v>
      </c>
      <c r="CU189" s="5" t="n">
        <v>10.168</v>
      </c>
    </row>
    <row r="190">
      <c r="A190" s="5" t="inlineStr">
        <is>
          <t>COG2021</t>
        </is>
      </c>
      <c r="B190" s="5" t="inlineStr">
        <is>
          <t>COG</t>
        </is>
      </c>
      <c r="C190" s="5" t="inlineStr">
        <is>
          <t>COG</t>
        </is>
      </c>
      <c r="D190" s="5" t="inlineStr">
        <is>
          <t>Congo, Republic of</t>
        </is>
      </c>
      <c r="E190" s="5" t="n">
        <v>2021</v>
      </c>
      <c r="F190" s="5" t="n">
        <v>0.18</v>
      </c>
      <c r="G190" s="5" t="n">
        <v>5.897</v>
      </c>
      <c r="H190" s="5" t="n">
        <v>1.143</v>
      </c>
      <c r="I190" s="5" t="n">
        <v>0</v>
      </c>
      <c r="J190" s="5" t="n">
        <v>5.897</v>
      </c>
      <c r="K190" s="5" t="n">
        <v>0</v>
      </c>
      <c r="L190" s="5" t="n">
        <v>1</v>
      </c>
      <c r="M190" s="5" t="n">
        <v>7.964</v>
      </c>
      <c r="N190" s="5" t="n">
        <v>3.43</v>
      </c>
      <c r="O190" s="5" t="n">
        <v>0</v>
      </c>
      <c r="P190" s="5" t="n">
        <v>7.964</v>
      </c>
      <c r="Q190" s="5" t="n">
        <v>0</v>
      </c>
      <c r="R190" s="5" t="n">
        <v>1</v>
      </c>
      <c r="S190" s="5" t="n">
        <v>11.613</v>
      </c>
      <c r="T190" s="5" t="n">
        <v>6.86</v>
      </c>
      <c r="U190" s="5" t="n">
        <v>0</v>
      </c>
      <c r="V190" s="5" t="n">
        <v>13.704</v>
      </c>
      <c r="W190" s="5" t="n">
        <v>0.18</v>
      </c>
      <c r="X190" s="5" t="n">
        <v>1</v>
      </c>
      <c r="Y190" s="5" t="n">
        <v>6.369</v>
      </c>
      <c r="Z190" s="5" t="n">
        <v>0.468</v>
      </c>
      <c r="AA190" s="5" t="n">
        <v>0</v>
      </c>
      <c r="AB190" s="5" t="n">
        <v>6.369</v>
      </c>
      <c r="AC190" s="5" t="n">
        <v>0</v>
      </c>
      <c r="AD190" s="5" t="n">
        <v>1</v>
      </c>
      <c r="AE190" s="5" t="n">
        <v>6.941</v>
      </c>
      <c r="AF190" s="5" t="n">
        <v>0.9379999999999999</v>
      </c>
      <c r="AG190" s="5" t="n">
        <v>0</v>
      </c>
      <c r="AH190" s="5" t="n">
        <v>6.941</v>
      </c>
      <c r="AI190" s="5" t="n">
        <v>0</v>
      </c>
      <c r="AJ190" s="5" t="n">
        <v>1</v>
      </c>
      <c r="AK190" s="5" t="n">
        <v>10.371</v>
      </c>
      <c r="AL190" s="5" t="n">
        <v>3.853</v>
      </c>
      <c r="AM190" s="5" t="n">
        <v>0</v>
      </c>
      <c r="AN190" s="5" t="n">
        <v>12.238</v>
      </c>
      <c r="AO190" s="5" t="n">
        <v>0.18</v>
      </c>
      <c r="AP190" s="5" t="n">
        <v>1</v>
      </c>
      <c r="AQ190" s="5" t="n">
        <v>0.619</v>
      </c>
      <c r="AR190" s="5" t="n">
        <v>0.114</v>
      </c>
      <c r="AS190" s="5" t="n">
        <v>0.29</v>
      </c>
      <c r="AT190" s="5" t="n">
        <v>1.073</v>
      </c>
      <c r="AU190" s="5" t="n">
        <v>0.18</v>
      </c>
      <c r="AV190" s="5" t="n">
        <v>1</v>
      </c>
      <c r="AW190" s="5" t="n">
        <v>0.599</v>
      </c>
      <c r="AX190" s="5" t="n">
        <v>0.114</v>
      </c>
      <c r="AY190" s="5" t="n">
        <v>0.127</v>
      </c>
      <c r="AZ190" s="5" t="n">
        <v>0.857</v>
      </c>
      <c r="BA190" s="5" t="n">
        <v>0.18</v>
      </c>
      <c r="BB190" s="5" t="n">
        <v>1</v>
      </c>
      <c r="BC190" s="5" t="n">
        <v>0.439</v>
      </c>
      <c r="BD190" s="5" t="n">
        <v>0.114</v>
      </c>
      <c r="BE190" s="5" t="n">
        <v>-0.324</v>
      </c>
      <c r="BF190" s="5" t="n">
        <v>0.135</v>
      </c>
      <c r="BG190" s="5" t="n">
        <v>0</v>
      </c>
      <c r="BH190" s="5" t="n">
        <v>0</v>
      </c>
      <c r="BI190" s="5" t="n">
        <v>0.505</v>
      </c>
      <c r="BJ190" s="5" t="n">
        <v>0.114</v>
      </c>
      <c r="BK190" s="5" t="n">
        <v>-0.016</v>
      </c>
      <c r="BL190" s="5" t="n">
        <v>0.577</v>
      </c>
      <c r="BM190" s="5" t="n">
        <v>0.18</v>
      </c>
      <c r="BN190" s="5" t="n">
        <v>0</v>
      </c>
      <c r="BO190" s="5" t="n">
        <v>0</v>
      </c>
      <c r="BP190" s="5" t="n">
        <v>0</v>
      </c>
      <c r="BQ190" s="5" t="n">
        <v>0.048</v>
      </c>
      <c r="BR190" s="5" t="n">
        <v>0</v>
      </c>
      <c r="BS190" s="5" t="n">
        <v>1</v>
      </c>
      <c r="BT190" s="5" t="n">
        <v>0</v>
      </c>
      <c r="BU190" s="5" t="n">
        <v>0</v>
      </c>
      <c r="BV190" s="5" t="n">
        <v>0.136</v>
      </c>
      <c r="BW190" s="5" t="n">
        <v>0.18</v>
      </c>
      <c r="BX190" s="5" t="n">
        <v>1</v>
      </c>
      <c r="BY190" s="5" t="n">
        <v>11.787</v>
      </c>
      <c r="BZ190" s="5" t="n">
        <v>0</v>
      </c>
      <c r="CA190" s="5" t="n">
        <v>11.787</v>
      </c>
      <c r="CB190" s="5" t="n">
        <v>0</v>
      </c>
      <c r="CC190" s="5" t="n">
        <v>78.125</v>
      </c>
      <c r="CD190" s="5" t="n">
        <v>7.95</v>
      </c>
      <c r="CE190" s="5" t="n">
        <v>6.922</v>
      </c>
      <c r="CF190" s="5" t="n">
        <v>100.355</v>
      </c>
      <c r="CG190" s="5" t="n">
        <v>0.18</v>
      </c>
      <c r="CH190" s="5" t="n">
        <v>1</v>
      </c>
      <c r="CI190" s="5" t="n">
        <v>0</v>
      </c>
      <c r="CJ190" s="5" t="n">
        <v>0</v>
      </c>
      <c r="CK190" s="5" t="n">
        <v>0</v>
      </c>
      <c r="CL190" s="5" t="n">
        <v>0</v>
      </c>
      <c r="CM190" s="5" t="n">
        <v>0</v>
      </c>
      <c r="CN190" s="5" t="n">
        <v>0</v>
      </c>
      <c r="CO190" s="5" t="n">
        <v>0.047</v>
      </c>
      <c r="CP190" s="5" t="n">
        <v>0</v>
      </c>
      <c r="CQ190" s="5" t="n">
        <v>1.198</v>
      </c>
      <c r="CR190" s="5" t="n">
        <v>1</v>
      </c>
      <c r="CS190" s="5" t="n">
        <v>5.798</v>
      </c>
      <c r="CT190" s="5" t="n">
        <v>4.753</v>
      </c>
      <c r="CU190" s="5" t="n">
        <v>15.162</v>
      </c>
    </row>
    <row r="191">
      <c r="A191" s="5" t="inlineStr">
        <is>
          <t>COG2022</t>
        </is>
      </c>
      <c r="B191" s="5" t="inlineStr">
        <is>
          <t>COG</t>
        </is>
      </c>
      <c r="C191" s="5" t="inlineStr">
        <is>
          <t>COG</t>
        </is>
      </c>
      <c r="D191" s="5" t="inlineStr">
        <is>
          <t>Congo, Republic of</t>
        </is>
      </c>
      <c r="E191" s="5" t="n">
        <v>2022</v>
      </c>
      <c r="F191" s="5" t="n">
        <v>0.18</v>
      </c>
      <c r="G191" s="5" t="n">
        <v>11.72</v>
      </c>
      <c r="H191" s="5" t="n">
        <v>1.235</v>
      </c>
      <c r="I191" s="5" t="n">
        <v>0</v>
      </c>
      <c r="J191" s="5" t="n">
        <v>11.72</v>
      </c>
      <c r="K191" s="5" t="n">
        <v>0</v>
      </c>
      <c r="L191" s="5" t="n">
        <v>1</v>
      </c>
      <c r="M191" s="5" t="n">
        <v>9.782999999999999</v>
      </c>
      <c r="N191" s="5" t="n">
        <v>3.704</v>
      </c>
      <c r="O191" s="5" t="n">
        <v>0</v>
      </c>
      <c r="P191" s="5" t="n">
        <v>9.782999999999999</v>
      </c>
      <c r="Q191" s="5" t="n">
        <v>0</v>
      </c>
      <c r="R191" s="5" t="n">
        <v>1</v>
      </c>
      <c r="S191" s="5" t="n">
        <v>17.893</v>
      </c>
      <c r="T191" s="5" t="n">
        <v>7.408</v>
      </c>
      <c r="U191" s="5" t="n">
        <v>0.238</v>
      </c>
      <c r="V191" s="5" t="n">
        <v>21.114</v>
      </c>
      <c r="W191" s="5" t="n">
        <v>0.18</v>
      </c>
      <c r="X191" s="5" t="n">
        <v>1</v>
      </c>
      <c r="Y191" s="5" t="n">
        <v>6.878</v>
      </c>
      <c r="Z191" s="5" t="n">
        <v>0.506</v>
      </c>
      <c r="AA191" s="5" t="n">
        <v>0</v>
      </c>
      <c r="AB191" s="5" t="n">
        <v>6.878</v>
      </c>
      <c r="AC191" s="5" t="n">
        <v>0</v>
      </c>
      <c r="AD191" s="5" t="n">
        <v>1</v>
      </c>
      <c r="AE191" s="5" t="n">
        <v>7.496</v>
      </c>
      <c r="AF191" s="5" t="n">
        <v>1.013</v>
      </c>
      <c r="AG191" s="5" t="n">
        <v>0</v>
      </c>
      <c r="AH191" s="5" t="n">
        <v>7.496</v>
      </c>
      <c r="AI191" s="5" t="n">
        <v>0</v>
      </c>
      <c r="AJ191" s="5" t="n">
        <v>1</v>
      </c>
      <c r="AK191" s="5" t="n">
        <v>11.2</v>
      </c>
      <c r="AL191" s="5" t="n">
        <v>4.161</v>
      </c>
      <c r="AM191" s="5" t="n">
        <v>0.149</v>
      </c>
      <c r="AN191" s="5" t="n">
        <v>13.216</v>
      </c>
      <c r="AO191" s="5" t="n">
        <v>0.18</v>
      </c>
      <c r="AP191" s="5" t="n">
        <v>1</v>
      </c>
      <c r="AQ191" s="5" t="n">
        <v>0.861</v>
      </c>
      <c r="AR191" s="5" t="n">
        <v>0.123</v>
      </c>
      <c r="AS191" s="5" t="n">
        <v>-0.053</v>
      </c>
      <c r="AT191" s="5" t="n">
        <v>0.954</v>
      </c>
      <c r="AU191" s="5" t="n">
        <v>0.18</v>
      </c>
      <c r="AV191" s="5" t="n">
        <v>1</v>
      </c>
      <c r="AW191" s="5" t="n">
        <v>0.986</v>
      </c>
      <c r="AX191" s="5" t="n">
        <v>0.123</v>
      </c>
      <c r="AY191" s="5" t="n">
        <v>-0.341</v>
      </c>
      <c r="AZ191" s="5" t="n">
        <v>0.762</v>
      </c>
      <c r="BA191" s="5" t="n">
        <v>0.18</v>
      </c>
      <c r="BB191" s="5" t="n">
        <v>1</v>
      </c>
      <c r="BC191" s="5" t="n">
        <v>0.598</v>
      </c>
      <c r="BD191" s="5" t="n">
        <v>0.123</v>
      </c>
      <c r="BE191" s="5" t="n">
        <v>-0.484</v>
      </c>
      <c r="BF191" s="5" t="n">
        <v>0.134</v>
      </c>
      <c r="BG191" s="5" t="n">
        <v>0</v>
      </c>
      <c r="BH191" s="5" t="n">
        <v>0</v>
      </c>
      <c r="BI191" s="5" t="n">
        <v>0.612</v>
      </c>
      <c r="BJ191" s="5" t="n">
        <v>0.123</v>
      </c>
      <c r="BK191" s="5" t="n">
        <v>-0.178</v>
      </c>
      <c r="BL191" s="5" t="n">
        <v>0.513</v>
      </c>
      <c r="BM191" s="5" t="n">
        <v>0.18</v>
      </c>
      <c r="BN191" s="5" t="n">
        <v>0</v>
      </c>
      <c r="BO191" s="5" t="n">
        <v>0</v>
      </c>
      <c r="BP191" s="5" t="n">
        <v>0</v>
      </c>
      <c r="BQ191" s="5" t="n">
        <v>0.042</v>
      </c>
      <c r="BR191" s="5" t="n">
        <v>0</v>
      </c>
      <c r="BS191" s="5" t="n">
        <v>1</v>
      </c>
      <c r="BT191" s="5" t="n">
        <v>0</v>
      </c>
      <c r="BU191" s="5" t="n">
        <v>0</v>
      </c>
      <c r="BV191" s="5" t="n">
        <v>0.121</v>
      </c>
      <c r="BW191" s="5" t="n">
        <v>0.18</v>
      </c>
      <c r="BX191" s="5" t="n">
        <v>1</v>
      </c>
      <c r="BY191" s="5" t="n">
        <v>12.729</v>
      </c>
      <c r="BZ191" s="5" t="n">
        <v>0</v>
      </c>
      <c r="CA191" s="5" t="n">
        <v>12.729</v>
      </c>
      <c r="CB191" s="5" t="n">
        <v>0</v>
      </c>
      <c r="CC191" s="5" t="n">
        <v>97.90000000000001</v>
      </c>
      <c r="CD191" s="5" t="n">
        <v>7.95</v>
      </c>
      <c r="CE191" s="5" t="n">
        <v>-22.292</v>
      </c>
      <c r="CF191" s="5" t="n">
        <v>89.217</v>
      </c>
      <c r="CG191" s="5" t="n">
        <v>0.18</v>
      </c>
      <c r="CH191" s="5" t="n">
        <v>1</v>
      </c>
      <c r="CI191" s="5" t="n">
        <v>0</v>
      </c>
      <c r="CJ191" s="5" t="n">
        <v>0</v>
      </c>
      <c r="CK191" s="5" t="n">
        <v>0</v>
      </c>
      <c r="CL191" s="5" t="n">
        <v>0</v>
      </c>
      <c r="CM191" s="5" t="n">
        <v>0</v>
      </c>
      <c r="CN191" s="5" t="n">
        <v>0</v>
      </c>
      <c r="CO191" s="5" t="n">
        <v>0.021</v>
      </c>
      <c r="CP191" s="5" t="n">
        <v>0</v>
      </c>
      <c r="CQ191" s="5" t="n">
        <v>1.294</v>
      </c>
      <c r="CR191" s="5" t="n">
        <v>1</v>
      </c>
      <c r="CS191" s="5" t="n">
        <v>6.261</v>
      </c>
      <c r="CT191" s="5" t="n">
        <v>10.485</v>
      </c>
      <c r="CU191" s="5" t="n">
        <v>31.326</v>
      </c>
    </row>
    <row r="192">
      <c r="A192" s="5" t="inlineStr">
        <is>
          <t>COG2023</t>
        </is>
      </c>
      <c r="B192" s="5" t="inlineStr">
        <is>
          <t>COG</t>
        </is>
      </c>
      <c r="C192" s="5" t="inlineStr">
        <is>
          <t>COG</t>
        </is>
      </c>
      <c r="D192" s="5" t="inlineStr">
        <is>
          <t>Congo, Republic of</t>
        </is>
      </c>
      <c r="E192" s="5" t="n">
        <v>2023</v>
      </c>
      <c r="F192" s="5" t="n">
        <v>0.18</v>
      </c>
      <c r="G192" s="5" t="n">
        <v>6.147</v>
      </c>
      <c r="H192" s="5" t="n">
        <v>1.286</v>
      </c>
      <c r="I192" s="5" t="n">
        <v>0</v>
      </c>
      <c r="J192" s="5" t="n">
        <v>6.147</v>
      </c>
      <c r="K192" s="5" t="n">
        <v>0</v>
      </c>
      <c r="L192" s="5" t="n">
        <v>1</v>
      </c>
      <c r="M192" s="5" t="n">
        <v>7.886</v>
      </c>
      <c r="N192" s="5" t="n">
        <v>3.857</v>
      </c>
      <c r="O192" s="5" t="n">
        <v>0</v>
      </c>
      <c r="P192" s="5" t="n">
        <v>7.886</v>
      </c>
      <c r="Q192" s="5" t="n">
        <v>0</v>
      </c>
      <c r="R192" s="5" t="n">
        <v>1</v>
      </c>
      <c r="S192" s="5" t="n">
        <v>12.575</v>
      </c>
      <c r="T192" s="5" t="n">
        <v>7.714</v>
      </c>
      <c r="U192" s="5" t="n">
        <v>0.251</v>
      </c>
      <c r="V192" s="5" t="n">
        <v>14.839</v>
      </c>
      <c r="W192" s="5" t="n">
        <v>0.18</v>
      </c>
      <c r="X192" s="5" t="n">
        <v>1</v>
      </c>
      <c r="Y192" s="5" t="n">
        <v>7.162</v>
      </c>
      <c r="Z192" s="5" t="n">
        <v>0.527</v>
      </c>
      <c r="AA192" s="5" t="n">
        <v>0</v>
      </c>
      <c r="AB192" s="5" t="n">
        <v>7.162</v>
      </c>
      <c r="AC192" s="5" t="n">
        <v>0</v>
      </c>
      <c r="AD192" s="5" t="n">
        <v>1</v>
      </c>
      <c r="AE192" s="5" t="n">
        <v>7.805</v>
      </c>
      <c r="AF192" s="5" t="n">
        <v>1.055</v>
      </c>
      <c r="AG192" s="5" t="n">
        <v>0</v>
      </c>
      <c r="AH192" s="5" t="n">
        <v>7.805</v>
      </c>
      <c r="AI192" s="5" t="n">
        <v>0</v>
      </c>
      <c r="AJ192" s="5" t="n">
        <v>1</v>
      </c>
      <c r="AK192" s="5" t="n">
        <v>11.662</v>
      </c>
      <c r="AL192" s="5" t="n">
        <v>4.332</v>
      </c>
      <c r="AM192" s="5" t="n">
        <v>0.232</v>
      </c>
      <c r="AN192" s="5" t="n">
        <v>13.761</v>
      </c>
      <c r="AO192" s="5" t="n">
        <v>0.18</v>
      </c>
      <c r="AP192" s="5" t="n">
        <v>1</v>
      </c>
      <c r="AQ192" s="5" t="n">
        <v>0.76</v>
      </c>
      <c r="AR192" s="5" t="n">
        <v>0.129</v>
      </c>
      <c r="AS192" s="5" t="n">
        <v>0.218</v>
      </c>
      <c r="AT192" s="5" t="n">
        <v>1.154</v>
      </c>
      <c r="AU192" s="5" t="n">
        <v>0.18</v>
      </c>
      <c r="AV192" s="5" t="n">
        <v>1</v>
      </c>
      <c r="AW192" s="5" t="n">
        <v>0.8110000000000001</v>
      </c>
      <c r="AX192" s="5" t="n">
        <v>0.129</v>
      </c>
      <c r="AY192" s="5" t="n">
        <v>-0.08400000000000001</v>
      </c>
      <c r="AZ192" s="5" t="n">
        <v>0.859</v>
      </c>
      <c r="BA192" s="5" t="n">
        <v>0.18</v>
      </c>
      <c r="BB192" s="5" t="n">
        <v>1</v>
      </c>
      <c r="BC192" s="5" t="n">
        <v>0.535</v>
      </c>
      <c r="BD192" s="5" t="n">
        <v>0.129</v>
      </c>
      <c r="BE192" s="5" t="n">
        <v>-0.395</v>
      </c>
      <c r="BF192" s="5" t="n">
        <v>0.14</v>
      </c>
      <c r="BG192" s="5" t="n">
        <v>0</v>
      </c>
      <c r="BH192" s="5" t="n">
        <v>0</v>
      </c>
      <c r="BI192" s="5" t="n">
        <v>0.579</v>
      </c>
      <c r="BJ192" s="5" t="n">
        <v>0.129</v>
      </c>
      <c r="BK192" s="5" t="n">
        <v>-0.132</v>
      </c>
      <c r="BL192" s="5" t="n">
        <v>0.528</v>
      </c>
      <c r="BM192" s="5" t="n">
        <v>0.18</v>
      </c>
      <c r="BN192" s="5" t="n">
        <v>0</v>
      </c>
      <c r="BO192" s="5" t="n">
        <v>0</v>
      </c>
      <c r="BP192" s="5" t="n">
        <v>0</v>
      </c>
      <c r="BQ192" s="5" t="n">
        <v>0.044</v>
      </c>
      <c r="BR192" s="5" t="n">
        <v>0</v>
      </c>
      <c r="BS192" s="5" t="n">
        <v>1</v>
      </c>
      <c r="BT192" s="5" t="n">
        <v>0</v>
      </c>
      <c r="BU192" s="5" t="n">
        <v>0</v>
      </c>
      <c r="BV192" s="5" t="n">
        <v>0.124</v>
      </c>
      <c r="BW192" s="5" t="n">
        <v>0.18</v>
      </c>
      <c r="BX192" s="5" t="n">
        <v>1</v>
      </c>
      <c r="BY192" s="5" t="n">
        <v>13.254</v>
      </c>
      <c r="BZ192" s="5" t="n">
        <v>0</v>
      </c>
      <c r="CA192" s="5" t="n">
        <v>13.254</v>
      </c>
      <c r="CB192" s="5" t="n">
        <v>0</v>
      </c>
      <c r="CC192" s="5" t="n">
        <v>83.248</v>
      </c>
      <c r="CD192" s="5" t="n">
        <v>7.95</v>
      </c>
      <c r="CE192" s="5" t="n">
        <v>-5.498</v>
      </c>
      <c r="CF192" s="5" t="n">
        <v>91.745</v>
      </c>
      <c r="CG192" s="5" t="n">
        <v>0.18</v>
      </c>
      <c r="CH192" s="5" t="n">
        <v>1</v>
      </c>
      <c r="CI192" s="5" t="n">
        <v>0</v>
      </c>
      <c r="CJ192" s="5" t="n">
        <v>0</v>
      </c>
      <c r="CK192" s="5" t="n">
        <v>0</v>
      </c>
      <c r="CL192" s="5" t="n">
        <v>0</v>
      </c>
      <c r="CM192" s="5" t="n">
        <v>0</v>
      </c>
      <c r="CN192" s="5" t="n">
        <v>0</v>
      </c>
      <c r="CO192" s="5" t="n">
        <v>0.054</v>
      </c>
      <c r="CP192" s="5" t="n">
        <v>0</v>
      </c>
      <c r="CQ192" s="5" t="n">
        <v>1.348</v>
      </c>
      <c r="CR192" s="5" t="n">
        <v>1</v>
      </c>
      <c r="CS192" s="5" t="n">
        <v>6.519</v>
      </c>
      <c r="CT192" s="5" t="n">
        <v>4.861</v>
      </c>
      <c r="CU192" s="5" t="n">
        <v>11.622</v>
      </c>
    </row>
    <row r="193">
      <c r="A193" s="5" t="inlineStr">
        <is>
          <t>COG2024</t>
        </is>
      </c>
      <c r="B193" s="5" t="inlineStr">
        <is>
          <t>COG</t>
        </is>
      </c>
      <c r="C193" s="5" t="inlineStr">
        <is>
          <t>COG</t>
        </is>
      </c>
      <c r="D193" s="5" t="inlineStr">
        <is>
          <t>Congo, Republic of</t>
        </is>
      </c>
      <c r="E193" s="5" t="n">
        <v>2024</v>
      </c>
      <c r="F193" s="5" t="n">
        <v>0.18</v>
      </c>
      <c r="G193" s="5" t="n">
        <v>5.575</v>
      </c>
      <c r="H193" s="5" t="n">
        <v>1.324</v>
      </c>
      <c r="I193" s="5" t="n">
        <v>0</v>
      </c>
      <c r="J193" s="5" t="n">
        <v>5.575</v>
      </c>
      <c r="K193" s="5" t="n">
        <v>0</v>
      </c>
      <c r="L193" s="5" t="n">
        <v>1</v>
      </c>
      <c r="M193" s="5" t="n">
        <v>7.124</v>
      </c>
      <c r="N193" s="5" t="n">
        <v>3.971</v>
      </c>
      <c r="O193" s="5" t="n">
        <v>0</v>
      </c>
      <c r="P193" s="5" t="n">
        <v>7.124</v>
      </c>
      <c r="Q193" s="5" t="n">
        <v>0</v>
      </c>
      <c r="R193" s="5" t="n">
        <v>1</v>
      </c>
      <c r="S193" s="5" t="n">
        <v>12.193</v>
      </c>
      <c r="T193" s="5" t="n">
        <v>7.942</v>
      </c>
      <c r="U193" s="5" t="n">
        <v>0.299</v>
      </c>
      <c r="V193" s="5" t="n">
        <v>14.388</v>
      </c>
      <c r="W193" s="5" t="n">
        <v>0.18</v>
      </c>
      <c r="X193" s="5" t="n">
        <v>1</v>
      </c>
      <c r="Y193" s="5" t="n">
        <v>7.374</v>
      </c>
      <c r="Z193" s="5" t="n">
        <v>0.542</v>
      </c>
      <c r="AA193" s="5" t="n">
        <v>0</v>
      </c>
      <c r="AB193" s="5" t="n">
        <v>7.374</v>
      </c>
      <c r="AC193" s="5" t="n">
        <v>0</v>
      </c>
      <c r="AD193" s="5" t="n">
        <v>1</v>
      </c>
      <c r="AE193" s="5" t="n">
        <v>8.036</v>
      </c>
      <c r="AF193" s="5" t="n">
        <v>1.086</v>
      </c>
      <c r="AG193" s="5" t="n">
        <v>0</v>
      </c>
      <c r="AH193" s="5" t="n">
        <v>8.036</v>
      </c>
      <c r="AI193" s="5" t="n">
        <v>0</v>
      </c>
      <c r="AJ193" s="5" t="n">
        <v>1</v>
      </c>
      <c r="AK193" s="5" t="n">
        <v>12.006</v>
      </c>
      <c r="AL193" s="5" t="n">
        <v>4.46</v>
      </c>
      <c r="AM193" s="5" t="n">
        <v>0.294</v>
      </c>
      <c r="AN193" s="5" t="n">
        <v>14.167</v>
      </c>
      <c r="AO193" s="5" t="n">
        <v>0.18</v>
      </c>
      <c r="AP193" s="5" t="n">
        <v>1</v>
      </c>
      <c r="AQ193" s="5" t="n">
        <v>0.724</v>
      </c>
      <c r="AR193" s="5" t="n">
        <v>0.132</v>
      </c>
      <c r="AS193" s="5" t="n">
        <v>0.359</v>
      </c>
      <c r="AT193" s="5" t="n">
        <v>1.278</v>
      </c>
      <c r="AU193" s="5" t="n">
        <v>0.18</v>
      </c>
      <c r="AV193" s="5" t="n">
        <v>1</v>
      </c>
      <c r="AW193" s="5" t="n">
        <v>0.75</v>
      </c>
      <c r="AX193" s="5" t="n">
        <v>0.132</v>
      </c>
      <c r="AY193" s="5" t="n">
        <v>0.123</v>
      </c>
      <c r="AZ193" s="5" t="n">
        <v>1.031</v>
      </c>
      <c r="BA193" s="5" t="n">
        <v>0.18</v>
      </c>
      <c r="BB193" s="5" t="n">
        <v>1</v>
      </c>
      <c r="BC193" s="5" t="n">
        <v>0.513</v>
      </c>
      <c r="BD193" s="5" t="n">
        <v>0.132</v>
      </c>
      <c r="BE193" s="5" t="n">
        <v>-0.369</v>
      </c>
      <c r="BF193" s="5" t="n">
        <v>0.144</v>
      </c>
      <c r="BG193" s="5" t="n">
        <v>0</v>
      </c>
      <c r="BH193" s="5" t="n">
        <v>0</v>
      </c>
      <c r="BI193" s="5" t="n">
        <v>0.591</v>
      </c>
      <c r="BJ193" s="5" t="n">
        <v>0.132</v>
      </c>
      <c r="BK193" s="5" t="n">
        <v>-0.144</v>
      </c>
      <c r="BL193" s="5" t="n">
        <v>0.528</v>
      </c>
      <c r="BM193" s="5" t="n">
        <v>0.18</v>
      </c>
      <c r="BN193" s="5" t="n">
        <v>0</v>
      </c>
      <c r="BO193" s="5" t="n">
        <v>0</v>
      </c>
      <c r="BP193" s="5" t="n">
        <v>0</v>
      </c>
      <c r="BQ193" s="5" t="n">
        <v>0.045</v>
      </c>
      <c r="BR193" s="5" t="n">
        <v>0</v>
      </c>
      <c r="BS193" s="5" t="n">
        <v>1</v>
      </c>
      <c r="BT193" s="5" t="n">
        <v>0</v>
      </c>
      <c r="BU193" s="5" t="n">
        <v>0</v>
      </c>
      <c r="BV193" s="5" t="n">
        <v>0.128</v>
      </c>
      <c r="BW193" s="5" t="n">
        <v>0.18</v>
      </c>
      <c r="BX193" s="5" t="n">
        <v>1</v>
      </c>
      <c r="BY193" s="5" t="n">
        <v>13.646</v>
      </c>
      <c r="BZ193" s="5" t="n">
        <v>0</v>
      </c>
      <c r="CA193" s="5" t="n">
        <v>13.646</v>
      </c>
      <c r="CB193" s="5" t="n">
        <v>0</v>
      </c>
      <c r="CC193" s="5" t="n">
        <v>82.58799999999999</v>
      </c>
      <c r="CD193" s="5" t="n">
        <v>7.95</v>
      </c>
      <c r="CE193" s="5" t="n">
        <v>-4.809</v>
      </c>
      <c r="CF193" s="5" t="n">
        <v>91.779</v>
      </c>
      <c r="CG193" s="5" t="n">
        <v>0.18</v>
      </c>
      <c r="CH193" s="5" t="n">
        <v>1</v>
      </c>
      <c r="CI193" s="5" t="n">
        <v>0</v>
      </c>
      <c r="CJ193" s="5" t="n">
        <v>0</v>
      </c>
      <c r="CK193" s="5" t="n">
        <v>0</v>
      </c>
      <c r="CL193" s="5" t="n">
        <v>0</v>
      </c>
      <c r="CM193" s="5" t="n">
        <v>0</v>
      </c>
      <c r="CN193" s="5" t="n">
        <v>0</v>
      </c>
      <c r="CO193" s="5" t="n">
        <v>0.051</v>
      </c>
      <c r="CP193" s="5" t="n">
        <v>0</v>
      </c>
      <c r="CQ193" s="5" t="n">
        <v>1.387</v>
      </c>
      <c r="CR193" s="5" t="n">
        <v>1</v>
      </c>
      <c r="CS193" s="5" t="n">
        <v>6.712</v>
      </c>
      <c r="CT193" s="5" t="n">
        <v>4.251</v>
      </c>
      <c r="CU193" s="5" t="n">
        <v>10.168</v>
      </c>
    </row>
    <row r="194">
      <c r="A194" s="5" t="inlineStr">
        <is>
          <t>CRI2021</t>
        </is>
      </c>
      <c r="B194" s="5" t="inlineStr">
        <is>
          <t>CRI</t>
        </is>
      </c>
      <c r="C194" s="5" t="inlineStr">
        <is>
          <t>CRI</t>
        </is>
      </c>
      <c r="D194" s="5" t="inlineStr">
        <is>
          <t>Costa Rica</t>
        </is>
      </c>
      <c r="E194" s="5" t="n">
        <v>2021</v>
      </c>
      <c r="F194" s="5" t="n">
        <v>0.13</v>
      </c>
      <c r="G194" s="5" t="n">
        <v>5.897</v>
      </c>
      <c r="H194" s="5" t="n">
        <v>1.143</v>
      </c>
      <c r="I194" s="5" t="n">
        <v>0</v>
      </c>
      <c r="J194" s="5" t="n">
        <v>5.897</v>
      </c>
      <c r="K194" s="5" t="n">
        <v>0</v>
      </c>
      <c r="L194" s="5" t="n">
        <v>1</v>
      </c>
      <c r="M194" s="5" t="n">
        <v>7.964</v>
      </c>
      <c r="N194" s="5" t="n">
        <v>3.43</v>
      </c>
      <c r="O194" s="5" t="n">
        <v>0</v>
      </c>
      <c r="P194" s="5" t="n">
        <v>7.964</v>
      </c>
      <c r="Q194" s="5" t="n">
        <v>0</v>
      </c>
      <c r="R194" s="5" t="n">
        <v>1</v>
      </c>
      <c r="S194" s="5" t="n">
        <v>11.613</v>
      </c>
      <c r="T194" s="5" t="n">
        <v>6.86</v>
      </c>
      <c r="U194" s="5" t="n">
        <v>0</v>
      </c>
      <c r="V194" s="5" t="n">
        <v>13.123</v>
      </c>
      <c r="W194" s="5" t="n">
        <v>0.13</v>
      </c>
      <c r="X194" s="5" t="n">
        <v>1</v>
      </c>
      <c r="Y194" s="5" t="n">
        <v>3.738</v>
      </c>
      <c r="Z194" s="5" t="n">
        <v>0.503</v>
      </c>
      <c r="AA194" s="5" t="n">
        <v>0</v>
      </c>
      <c r="AB194" s="5" t="n">
        <v>3.738</v>
      </c>
      <c r="AC194" s="5" t="n">
        <v>0</v>
      </c>
      <c r="AD194" s="5" t="n">
        <v>1</v>
      </c>
      <c r="AE194" s="5" t="n">
        <v>4.881</v>
      </c>
      <c r="AF194" s="5" t="n">
        <v>1.143</v>
      </c>
      <c r="AG194" s="5" t="n">
        <v>0</v>
      </c>
      <c r="AH194" s="5" t="n">
        <v>4.881</v>
      </c>
      <c r="AI194" s="5" t="n">
        <v>0</v>
      </c>
      <c r="AJ194" s="5" t="n">
        <v>1</v>
      </c>
      <c r="AK194" s="5" t="n">
        <v>11.741</v>
      </c>
      <c r="AL194" s="5" t="n">
        <v>6.309</v>
      </c>
      <c r="AM194" s="5" t="n">
        <v>0</v>
      </c>
      <c r="AN194" s="5" t="n">
        <v>13.267</v>
      </c>
      <c r="AO194" s="5" t="n">
        <v>0.13</v>
      </c>
      <c r="AP194" s="5" t="n">
        <v>1</v>
      </c>
      <c r="AQ194" s="5" t="n">
        <v>0.649</v>
      </c>
      <c r="AR194" s="5" t="n">
        <v>0.114</v>
      </c>
      <c r="AS194" s="5" t="n">
        <v>0.321</v>
      </c>
      <c r="AT194" s="5" t="n">
        <v>1.096</v>
      </c>
      <c r="AU194" s="5" t="n">
        <v>0.13</v>
      </c>
      <c r="AV194" s="5" t="n">
        <v>1</v>
      </c>
      <c r="AW194" s="5" t="n">
        <v>0.577</v>
      </c>
      <c r="AX194" s="5" t="n">
        <v>0.114</v>
      </c>
      <c r="AY194" s="5" t="n">
        <v>0.236</v>
      </c>
      <c r="AZ194" s="5" t="n">
        <v>0.919</v>
      </c>
      <c r="BA194" s="5" t="n">
        <v>0.13</v>
      </c>
      <c r="BB194" s="5" t="n">
        <v>1</v>
      </c>
      <c r="BC194" s="5" t="n">
        <v>0.458</v>
      </c>
      <c r="BD194" s="5" t="n">
        <v>0.114</v>
      </c>
      <c r="BE194" s="5" t="n">
        <v>-0.199</v>
      </c>
      <c r="BF194" s="5" t="n">
        <v>0.293</v>
      </c>
      <c r="BG194" s="5" t="n">
        <v>0</v>
      </c>
      <c r="BH194" s="5" t="n">
        <v>0</v>
      </c>
      <c r="BI194" s="5" t="n">
        <v>0.491</v>
      </c>
      <c r="BJ194" s="5" t="n">
        <v>0.114</v>
      </c>
      <c r="BK194" s="5" t="n">
        <v>0.127</v>
      </c>
      <c r="BL194" s="5" t="n">
        <v>0.698</v>
      </c>
      <c r="BM194" s="5" t="n">
        <v>0.13</v>
      </c>
      <c r="BN194" s="5" t="n">
        <v>1</v>
      </c>
      <c r="BO194" s="5" t="n">
        <v>0</v>
      </c>
      <c r="BP194" s="5" t="n">
        <v>0.002</v>
      </c>
      <c r="BQ194" s="5" t="n">
        <v>0.171</v>
      </c>
      <c r="BR194" s="5" t="n">
        <v>0</v>
      </c>
      <c r="BS194" s="5" t="n">
        <v>1</v>
      </c>
      <c r="BT194" s="5" t="n">
        <v>0</v>
      </c>
      <c r="BU194" s="5" t="n">
        <v>0.016</v>
      </c>
      <c r="BV194" s="5" t="n">
        <v>0.152</v>
      </c>
      <c r="BW194" s="5" t="n">
        <v>0</v>
      </c>
      <c r="BX194" s="5" t="n">
        <v>0.833</v>
      </c>
      <c r="BY194" s="5" t="n">
        <v>11.787</v>
      </c>
      <c r="BZ194" s="5" t="n">
        <v>0</v>
      </c>
      <c r="CA194" s="5" t="n">
        <v>11.787</v>
      </c>
      <c r="CB194" s="5" t="n">
        <v>0</v>
      </c>
      <c r="CC194" s="5" t="n">
        <v>78.125</v>
      </c>
      <c r="CD194" s="5" t="n">
        <v>7.95</v>
      </c>
      <c r="CE194" s="5" t="n">
        <v>-11.373</v>
      </c>
      <c r="CF194" s="5" t="n">
        <v>75.43000000000001</v>
      </c>
      <c r="CG194" s="5" t="n">
        <v>0.13</v>
      </c>
      <c r="CH194" s="5" t="n">
        <v>1</v>
      </c>
      <c r="CI194" s="5" t="n">
        <v>0</v>
      </c>
      <c r="CJ194" s="5" t="n">
        <v>0</v>
      </c>
      <c r="CK194" s="5" t="n">
        <v>0</v>
      </c>
      <c r="CL194" s="5" t="n">
        <v>0</v>
      </c>
      <c r="CM194" s="5" t="n">
        <v>0</v>
      </c>
      <c r="CN194" s="5" t="n">
        <v>0</v>
      </c>
      <c r="CO194" s="5" t="n">
        <v>0.053</v>
      </c>
      <c r="CP194" s="5" t="n">
        <v>0</v>
      </c>
      <c r="CQ194" s="5" t="n">
        <v>1.198</v>
      </c>
      <c r="CR194" s="5" t="n">
        <v>0</v>
      </c>
      <c r="CS194" s="5" t="n">
        <v>4.776</v>
      </c>
      <c r="CT194" s="5" t="n">
        <v>4.753</v>
      </c>
      <c r="CU194" s="5" t="n">
        <v>15.983</v>
      </c>
    </row>
    <row r="195">
      <c r="A195" s="5" t="inlineStr">
        <is>
          <t>CRI2022</t>
        </is>
      </c>
      <c r="B195" s="5" t="inlineStr">
        <is>
          <t>CRI</t>
        </is>
      </c>
      <c r="C195" s="5" t="inlineStr">
        <is>
          <t>CRI</t>
        </is>
      </c>
      <c r="D195" s="5" t="inlineStr">
        <is>
          <t>Costa Rica</t>
        </is>
      </c>
      <c r="E195" s="5" t="n">
        <v>2022</v>
      </c>
      <c r="F195" s="5" t="n">
        <v>0.13</v>
      </c>
      <c r="G195" s="5" t="n">
        <v>11.72</v>
      </c>
      <c r="H195" s="5" t="n">
        <v>1.235</v>
      </c>
      <c r="I195" s="5" t="n">
        <v>0</v>
      </c>
      <c r="J195" s="5" t="n">
        <v>11.72</v>
      </c>
      <c r="K195" s="5" t="n">
        <v>0</v>
      </c>
      <c r="L195" s="5" t="n">
        <v>1</v>
      </c>
      <c r="M195" s="5" t="n">
        <v>9.782999999999999</v>
      </c>
      <c r="N195" s="5" t="n">
        <v>3.704</v>
      </c>
      <c r="O195" s="5" t="n">
        <v>0</v>
      </c>
      <c r="P195" s="5" t="n">
        <v>9.782999999999999</v>
      </c>
      <c r="Q195" s="5" t="n">
        <v>0</v>
      </c>
      <c r="R195" s="5" t="n">
        <v>1</v>
      </c>
      <c r="S195" s="5" t="n">
        <v>17.893</v>
      </c>
      <c r="T195" s="5" t="n">
        <v>7.408</v>
      </c>
      <c r="U195" s="5" t="n">
        <v>0.172</v>
      </c>
      <c r="V195" s="5" t="n">
        <v>20.219</v>
      </c>
      <c r="W195" s="5" t="n">
        <v>0.13</v>
      </c>
      <c r="X195" s="5" t="n">
        <v>1</v>
      </c>
      <c r="Y195" s="5" t="n">
        <v>4.036</v>
      </c>
      <c r="Z195" s="5" t="n">
        <v>0.543</v>
      </c>
      <c r="AA195" s="5" t="n">
        <v>0</v>
      </c>
      <c r="AB195" s="5" t="n">
        <v>4.036</v>
      </c>
      <c r="AC195" s="5" t="n">
        <v>0</v>
      </c>
      <c r="AD195" s="5" t="n">
        <v>1</v>
      </c>
      <c r="AE195" s="5" t="n">
        <v>5.271</v>
      </c>
      <c r="AF195" s="5" t="n">
        <v>1.234</v>
      </c>
      <c r="AG195" s="5" t="n">
        <v>0</v>
      </c>
      <c r="AH195" s="5" t="n">
        <v>5.271</v>
      </c>
      <c r="AI195" s="5" t="n">
        <v>0</v>
      </c>
      <c r="AJ195" s="5" t="n">
        <v>1</v>
      </c>
      <c r="AK195" s="5" t="n">
        <v>12.679</v>
      </c>
      <c r="AL195" s="5" t="n">
        <v>6.813</v>
      </c>
      <c r="AM195" s="5" t="n">
        <v>0.122</v>
      </c>
      <c r="AN195" s="5" t="n">
        <v>14.327</v>
      </c>
      <c r="AO195" s="5" t="n">
        <v>0.13</v>
      </c>
      <c r="AP195" s="5" t="n">
        <v>1</v>
      </c>
      <c r="AQ195" s="5" t="n">
        <v>0.896</v>
      </c>
      <c r="AR195" s="5" t="n">
        <v>0.123</v>
      </c>
      <c r="AS195" s="5" t="n">
        <v>0.294</v>
      </c>
      <c r="AT195" s="5" t="n">
        <v>1.345</v>
      </c>
      <c r="AU195" s="5" t="n">
        <v>0.13</v>
      </c>
      <c r="AV195" s="5" t="n">
        <v>1</v>
      </c>
      <c r="AW195" s="5" t="n">
        <v>0.89</v>
      </c>
      <c r="AX195" s="5" t="n">
        <v>0.123</v>
      </c>
      <c r="AY195" s="5" t="n">
        <v>0.244</v>
      </c>
      <c r="AZ195" s="5" t="n">
        <v>1.281</v>
      </c>
      <c r="BA195" s="5" t="n">
        <v>0.13</v>
      </c>
      <c r="BB195" s="5" t="n">
        <v>1</v>
      </c>
      <c r="BC195" s="5" t="n">
        <v>0.62</v>
      </c>
      <c r="BD195" s="5" t="n">
        <v>0.123</v>
      </c>
      <c r="BE195" s="5" t="n">
        <v>-0.256</v>
      </c>
      <c r="BF195" s="5" t="n">
        <v>0.412</v>
      </c>
      <c r="BG195" s="5" t="n">
        <v>0</v>
      </c>
      <c r="BH195" s="5" t="n">
        <v>0</v>
      </c>
      <c r="BI195" s="5" t="n">
        <v>0.608</v>
      </c>
      <c r="BJ195" s="5" t="n">
        <v>0.123</v>
      </c>
      <c r="BK195" s="5" t="n">
        <v>0.382</v>
      </c>
      <c r="BL195" s="5" t="n">
        <v>1.119</v>
      </c>
      <c r="BM195" s="5" t="n">
        <v>0.13</v>
      </c>
      <c r="BN195" s="5" t="n">
        <v>1</v>
      </c>
      <c r="BO195" s="5" t="n">
        <v>0</v>
      </c>
      <c r="BP195" s="5" t="n">
        <v>0.005</v>
      </c>
      <c r="BQ195" s="5" t="n">
        <v>0.161</v>
      </c>
      <c r="BR195" s="5" t="n">
        <v>0</v>
      </c>
      <c r="BS195" s="5" t="n">
        <v>1</v>
      </c>
      <c r="BT195" s="5" t="n">
        <v>0</v>
      </c>
      <c r="BU195" s="5" t="n">
        <v>0.016</v>
      </c>
      <c r="BV195" s="5" t="n">
        <v>0.131</v>
      </c>
      <c r="BW195" s="5" t="n">
        <v>0</v>
      </c>
      <c r="BX195" s="5" t="n">
        <v>0.833</v>
      </c>
      <c r="BY195" s="5" t="n">
        <v>12.729</v>
      </c>
      <c r="BZ195" s="5" t="n">
        <v>0</v>
      </c>
      <c r="CA195" s="5" t="n">
        <v>12.729</v>
      </c>
      <c r="CB195" s="5" t="n">
        <v>0</v>
      </c>
      <c r="CC195" s="5" t="n">
        <v>97.90000000000001</v>
      </c>
      <c r="CD195" s="5" t="n">
        <v>7.95</v>
      </c>
      <c r="CE195" s="5" t="n">
        <v>4.575</v>
      </c>
      <c r="CF195" s="5" t="n">
        <v>115.797</v>
      </c>
      <c r="CG195" s="5" t="n">
        <v>0.13</v>
      </c>
      <c r="CH195" s="5" t="n">
        <v>1</v>
      </c>
      <c r="CI195" s="5" t="n">
        <v>0</v>
      </c>
      <c r="CJ195" s="5" t="n">
        <v>0</v>
      </c>
      <c r="CK195" s="5" t="n">
        <v>0</v>
      </c>
      <c r="CL195" s="5" t="n">
        <v>0</v>
      </c>
      <c r="CM195" s="5" t="n">
        <v>0</v>
      </c>
      <c r="CN195" s="5" t="n">
        <v>0</v>
      </c>
      <c r="CO195" s="5" t="n">
        <v>0.058</v>
      </c>
      <c r="CP195" s="5" t="n">
        <v>0</v>
      </c>
      <c r="CQ195" s="5" t="n">
        <v>1.294</v>
      </c>
      <c r="CR195" s="5" t="n">
        <v>0</v>
      </c>
      <c r="CS195" s="5" t="n">
        <v>5.158</v>
      </c>
      <c r="CT195" s="5" t="n">
        <v>10.485</v>
      </c>
      <c r="CU195" s="5" t="n">
        <v>29.494</v>
      </c>
    </row>
    <row r="196">
      <c r="A196" s="5" t="inlineStr">
        <is>
          <t>CRI2023</t>
        </is>
      </c>
      <c r="B196" s="5" t="inlineStr">
        <is>
          <t>CRI</t>
        </is>
      </c>
      <c r="C196" s="5" t="inlineStr">
        <is>
          <t>CRI</t>
        </is>
      </c>
      <c r="D196" s="5" t="inlineStr">
        <is>
          <t>Costa Rica</t>
        </is>
      </c>
      <c r="E196" s="5" t="n">
        <v>2023</v>
      </c>
      <c r="F196" s="5" t="n">
        <v>0.13</v>
      </c>
      <c r="G196" s="5" t="n">
        <v>6.147</v>
      </c>
      <c r="H196" s="5" t="n">
        <v>1.286</v>
      </c>
      <c r="I196" s="5" t="n">
        <v>0</v>
      </c>
      <c r="J196" s="5" t="n">
        <v>6.147</v>
      </c>
      <c r="K196" s="5" t="n">
        <v>0</v>
      </c>
      <c r="L196" s="5" t="n">
        <v>1</v>
      </c>
      <c r="M196" s="5" t="n">
        <v>7.886</v>
      </c>
      <c r="N196" s="5" t="n">
        <v>3.857</v>
      </c>
      <c r="O196" s="5" t="n">
        <v>0</v>
      </c>
      <c r="P196" s="5" t="n">
        <v>7.886</v>
      </c>
      <c r="Q196" s="5" t="n">
        <v>0</v>
      </c>
      <c r="R196" s="5" t="n">
        <v>1</v>
      </c>
      <c r="S196" s="5" t="n">
        <v>12.575</v>
      </c>
      <c r="T196" s="5" t="n">
        <v>7.714</v>
      </c>
      <c r="U196" s="5" t="n">
        <v>0.181</v>
      </c>
      <c r="V196" s="5" t="n">
        <v>14.21</v>
      </c>
      <c r="W196" s="5" t="n">
        <v>0.13</v>
      </c>
      <c r="X196" s="5" t="n">
        <v>1</v>
      </c>
      <c r="Y196" s="5" t="n">
        <v>3.731</v>
      </c>
      <c r="Z196" s="5" t="n">
        <v>0.502</v>
      </c>
      <c r="AA196" s="5" t="n">
        <v>0</v>
      </c>
      <c r="AB196" s="5" t="n">
        <v>3.731</v>
      </c>
      <c r="AC196" s="5" t="n">
        <v>0</v>
      </c>
      <c r="AD196" s="5" t="n">
        <v>1</v>
      </c>
      <c r="AE196" s="5" t="n">
        <v>5.016</v>
      </c>
      <c r="AF196" s="5" t="n">
        <v>1.175</v>
      </c>
      <c r="AG196" s="5" t="n">
        <v>0</v>
      </c>
      <c r="AH196" s="5" t="n">
        <v>5.016</v>
      </c>
      <c r="AI196" s="5" t="n">
        <v>0</v>
      </c>
      <c r="AJ196" s="5" t="n">
        <v>1</v>
      </c>
      <c r="AK196" s="5" t="n">
        <v>12.73</v>
      </c>
      <c r="AL196" s="5" t="n">
        <v>6.84</v>
      </c>
      <c r="AM196" s="5" t="n">
        <v>0.183</v>
      </c>
      <c r="AN196" s="5" t="n">
        <v>14.385</v>
      </c>
      <c r="AO196" s="5" t="n">
        <v>0.13</v>
      </c>
      <c r="AP196" s="5" t="n">
        <v>1</v>
      </c>
      <c r="AQ196" s="5" t="n">
        <v>0.791</v>
      </c>
      <c r="AR196" s="5" t="n">
        <v>0.129</v>
      </c>
      <c r="AS196" s="5" t="n">
        <v>0.391</v>
      </c>
      <c r="AT196" s="5" t="n">
        <v>1.336</v>
      </c>
      <c r="AU196" s="5" t="n">
        <v>0.13</v>
      </c>
      <c r="AV196" s="5" t="n">
        <v>1</v>
      </c>
      <c r="AW196" s="5" t="n">
        <v>0.618</v>
      </c>
      <c r="AX196" s="5" t="n">
        <v>0.129</v>
      </c>
      <c r="AY196" s="5" t="n">
        <v>0.457</v>
      </c>
      <c r="AZ196" s="5" t="n">
        <v>1.214</v>
      </c>
      <c r="BA196" s="5" t="n">
        <v>0.13</v>
      </c>
      <c r="BB196" s="5" t="n">
        <v>1</v>
      </c>
      <c r="BC196" s="5" t="n">
        <v>0.554</v>
      </c>
      <c r="BD196" s="5" t="n">
        <v>0.129</v>
      </c>
      <c r="BE196" s="5" t="n">
        <v>-0.195</v>
      </c>
      <c r="BF196" s="5" t="n">
        <v>0.406</v>
      </c>
      <c r="BG196" s="5" t="n">
        <v>0</v>
      </c>
      <c r="BH196" s="5" t="n">
        <v>0</v>
      </c>
      <c r="BI196" s="5" t="n">
        <v>0.5570000000000001</v>
      </c>
      <c r="BJ196" s="5" t="n">
        <v>0.129</v>
      </c>
      <c r="BK196" s="5" t="n">
        <v>0.392</v>
      </c>
      <c r="BL196" s="5" t="n">
        <v>1.073</v>
      </c>
      <c r="BM196" s="5" t="n">
        <v>0.13</v>
      </c>
      <c r="BN196" s="5" t="n">
        <v>1</v>
      </c>
      <c r="BO196" s="5" t="n">
        <v>0</v>
      </c>
      <c r="BP196" s="5" t="n">
        <v>0.01</v>
      </c>
      <c r="BQ196" s="5" t="n">
        <v>0.201</v>
      </c>
      <c r="BR196" s="5" t="n">
        <v>0</v>
      </c>
      <c r="BS196" s="5" t="n">
        <v>1</v>
      </c>
      <c r="BT196" s="5" t="n">
        <v>0</v>
      </c>
      <c r="BU196" s="5" t="n">
        <v>0.016</v>
      </c>
      <c r="BV196" s="5" t="n">
        <v>0.167</v>
      </c>
      <c r="BW196" s="5" t="n">
        <v>0</v>
      </c>
      <c r="BX196" s="5" t="n">
        <v>0.833</v>
      </c>
      <c r="BY196" s="5" t="n">
        <v>13.254</v>
      </c>
      <c r="BZ196" s="5" t="n">
        <v>0</v>
      </c>
      <c r="CA196" s="5" t="n">
        <v>13.254</v>
      </c>
      <c r="CB196" s="5" t="n">
        <v>0</v>
      </c>
      <c r="CC196" s="5" t="n">
        <v>83.248</v>
      </c>
      <c r="CD196" s="5" t="n">
        <v>7.95</v>
      </c>
      <c r="CE196" s="5" t="n">
        <v>-9.032999999999999</v>
      </c>
      <c r="CF196" s="5" t="n">
        <v>83.863</v>
      </c>
      <c r="CG196" s="5" t="n">
        <v>0.13</v>
      </c>
      <c r="CH196" s="5" t="n">
        <v>1</v>
      </c>
      <c r="CI196" s="5" t="n">
        <v>0</v>
      </c>
      <c r="CJ196" s="5" t="n">
        <v>0</v>
      </c>
      <c r="CK196" s="5" t="n">
        <v>0</v>
      </c>
      <c r="CL196" s="5" t="n">
        <v>0</v>
      </c>
      <c r="CM196" s="5" t="n">
        <v>0</v>
      </c>
      <c r="CN196" s="5" t="n">
        <v>0</v>
      </c>
      <c r="CO196" s="5" t="n">
        <v>0.062</v>
      </c>
      <c r="CP196" s="5" t="n">
        <v>0</v>
      </c>
      <c r="CQ196" s="5" t="n">
        <v>1.348</v>
      </c>
      <c r="CR196" s="5" t="n">
        <v>0</v>
      </c>
      <c r="CS196" s="5" t="n">
        <v>5.37</v>
      </c>
      <c r="CT196" s="5" t="n">
        <v>4.861</v>
      </c>
      <c r="CU196" s="5" t="n">
        <v>11.192</v>
      </c>
    </row>
    <row r="197">
      <c r="A197" s="5" t="inlineStr">
        <is>
          <t>CRI2024</t>
        </is>
      </c>
      <c r="B197" s="5" t="inlineStr">
        <is>
          <t>CRI</t>
        </is>
      </c>
      <c r="C197" s="5" t="inlineStr">
        <is>
          <t>CRI</t>
        </is>
      </c>
      <c r="D197" s="5" t="inlineStr">
        <is>
          <t>Costa Rica</t>
        </is>
      </c>
      <c r="E197" s="5" t="n">
        <v>2024</v>
      </c>
      <c r="F197" s="5" t="n">
        <v>0.13</v>
      </c>
      <c r="G197" s="5" t="n">
        <v>5.575</v>
      </c>
      <c r="H197" s="5" t="n">
        <v>1.324</v>
      </c>
      <c r="I197" s="5" t="n">
        <v>0</v>
      </c>
      <c r="J197" s="5" t="n">
        <v>5.575</v>
      </c>
      <c r="K197" s="5" t="n">
        <v>0</v>
      </c>
      <c r="L197" s="5" t="n">
        <v>1</v>
      </c>
      <c r="M197" s="5" t="n">
        <v>7.124</v>
      </c>
      <c r="N197" s="5" t="n">
        <v>3.971</v>
      </c>
      <c r="O197" s="5" t="n">
        <v>0</v>
      </c>
      <c r="P197" s="5" t="n">
        <v>7.124</v>
      </c>
      <c r="Q197" s="5" t="n">
        <v>0</v>
      </c>
      <c r="R197" s="5" t="n">
        <v>1</v>
      </c>
      <c r="S197" s="5" t="n">
        <v>12.193</v>
      </c>
      <c r="T197" s="5" t="n">
        <v>7.942</v>
      </c>
      <c r="U197" s="5" t="n">
        <v>0.216</v>
      </c>
      <c r="V197" s="5" t="n">
        <v>13.778</v>
      </c>
      <c r="W197" s="5" t="n">
        <v>0.13</v>
      </c>
      <c r="X197" s="5" t="n">
        <v>1</v>
      </c>
      <c r="Y197" s="5" t="n">
        <v>3.841</v>
      </c>
      <c r="Z197" s="5" t="n">
        <v>0.517</v>
      </c>
      <c r="AA197" s="5" t="n">
        <v>0</v>
      </c>
      <c r="AB197" s="5" t="n">
        <v>3.841</v>
      </c>
      <c r="AC197" s="5" t="n">
        <v>0</v>
      </c>
      <c r="AD197" s="5" t="n">
        <v>1</v>
      </c>
      <c r="AE197" s="5" t="n">
        <v>5.164</v>
      </c>
      <c r="AF197" s="5" t="n">
        <v>1.209</v>
      </c>
      <c r="AG197" s="5" t="n">
        <v>0</v>
      </c>
      <c r="AH197" s="5" t="n">
        <v>5.164</v>
      </c>
      <c r="AI197" s="5" t="n">
        <v>0</v>
      </c>
      <c r="AJ197" s="5" t="n">
        <v>1</v>
      </c>
      <c r="AK197" s="5" t="n">
        <v>13.106</v>
      </c>
      <c r="AL197" s="5" t="n">
        <v>7.042</v>
      </c>
      <c r="AM197" s="5" t="n">
        <v>0.232</v>
      </c>
      <c r="AN197" s="5" t="n">
        <v>14.81</v>
      </c>
      <c r="AO197" s="5" t="n">
        <v>0.13</v>
      </c>
      <c r="AP197" s="5" t="n">
        <v>1</v>
      </c>
      <c r="AQ197" s="5" t="n">
        <v>0.756</v>
      </c>
      <c r="AR197" s="5" t="n">
        <v>0.132</v>
      </c>
      <c r="AS197" s="5" t="n">
        <v>0.412</v>
      </c>
      <c r="AT197" s="5" t="n">
        <v>1.32</v>
      </c>
      <c r="AU197" s="5" t="n">
        <v>0.13</v>
      </c>
      <c r="AV197" s="5" t="n">
        <v>1</v>
      </c>
      <c r="AW197" s="5" t="n">
        <v>0.655</v>
      </c>
      <c r="AX197" s="5" t="n">
        <v>0.132</v>
      </c>
      <c r="AY197" s="5" t="n">
        <v>0.518</v>
      </c>
      <c r="AZ197" s="5" t="n">
        <v>1.325</v>
      </c>
      <c r="BA197" s="5" t="n">
        <v>0.13</v>
      </c>
      <c r="BB197" s="5" t="n">
        <v>1</v>
      </c>
      <c r="BC197" s="5" t="n">
        <v>0.534</v>
      </c>
      <c r="BD197" s="5" t="n">
        <v>0.132</v>
      </c>
      <c r="BE197" s="5" t="n">
        <v>-0.233</v>
      </c>
      <c r="BF197" s="5" t="n">
        <v>0.34</v>
      </c>
      <c r="BG197" s="5" t="n">
        <v>0</v>
      </c>
      <c r="BH197" s="5" t="n">
        <v>0</v>
      </c>
      <c r="BI197" s="5" t="n">
        <v>0.5679999999999999</v>
      </c>
      <c r="BJ197" s="5" t="n">
        <v>0.132</v>
      </c>
      <c r="BK197" s="5" t="n">
        <v>0.294</v>
      </c>
      <c r="BL197" s="5" t="n">
        <v>0.974</v>
      </c>
      <c r="BM197" s="5" t="n">
        <v>0.13</v>
      </c>
      <c r="BN197" s="5" t="n">
        <v>1</v>
      </c>
      <c r="BO197" s="5" t="n">
        <v>0</v>
      </c>
      <c r="BP197" s="5" t="n">
        <v>0.014</v>
      </c>
      <c r="BQ197" s="5" t="n">
        <v>0.232</v>
      </c>
      <c r="BR197" s="5" t="n">
        <v>0</v>
      </c>
      <c r="BS197" s="5" t="n">
        <v>1</v>
      </c>
      <c r="BT197" s="5" t="n">
        <v>0</v>
      </c>
      <c r="BU197" s="5" t="n">
        <v>0.016</v>
      </c>
      <c r="BV197" s="5" t="n">
        <v>0.191</v>
      </c>
      <c r="BW197" s="5" t="n">
        <v>0</v>
      </c>
      <c r="BX197" s="5" t="n">
        <v>0.833</v>
      </c>
      <c r="BY197" s="5" t="n">
        <v>13.646</v>
      </c>
      <c r="BZ197" s="5" t="n">
        <v>0</v>
      </c>
      <c r="CA197" s="5" t="n">
        <v>13.646</v>
      </c>
      <c r="CB197" s="5" t="n">
        <v>0</v>
      </c>
      <c r="CC197" s="5" t="n">
        <v>82.58799999999999</v>
      </c>
      <c r="CD197" s="5" t="n">
        <v>7.95</v>
      </c>
      <c r="CE197" s="5" t="n">
        <v>-7.326</v>
      </c>
      <c r="CF197" s="5" t="n">
        <v>85.04600000000001</v>
      </c>
      <c r="CG197" s="5" t="n">
        <v>0.13</v>
      </c>
      <c r="CH197" s="5" t="n">
        <v>1</v>
      </c>
      <c r="CI197" s="5" t="n">
        <v>0</v>
      </c>
      <c r="CJ197" s="5" t="n">
        <v>0</v>
      </c>
      <c r="CK197" s="5" t="n">
        <v>0</v>
      </c>
      <c r="CL197" s="5" t="n">
        <v>0</v>
      </c>
      <c r="CM197" s="5" t="n">
        <v>0</v>
      </c>
      <c r="CN197" s="5" t="n">
        <v>0</v>
      </c>
      <c r="CO197" s="5" t="n">
        <v>0.065</v>
      </c>
      <c r="CP197" s="5" t="n">
        <v>0</v>
      </c>
      <c r="CQ197" s="5" t="n">
        <v>1.387</v>
      </c>
      <c r="CR197" s="5" t="n">
        <v>0</v>
      </c>
      <c r="CS197" s="5" t="n">
        <v>5.529</v>
      </c>
      <c r="CT197" s="5" t="n">
        <v>4.251</v>
      </c>
      <c r="CU197" s="5" t="n">
        <v>10.123</v>
      </c>
    </row>
    <row r="198">
      <c r="A198" s="5" t="inlineStr">
        <is>
          <t>HRV2021</t>
        </is>
      </c>
      <c r="B198" s="5" t="inlineStr">
        <is>
          <t>HRV</t>
        </is>
      </c>
      <c r="C198" s="5" t="inlineStr">
        <is>
          <t>HRV</t>
        </is>
      </c>
      <c r="D198" s="5" t="inlineStr">
        <is>
          <t>Croatia</t>
        </is>
      </c>
      <c r="E198" s="5" t="n">
        <v>2021</v>
      </c>
      <c r="F198" s="5" t="n">
        <v>0.25</v>
      </c>
      <c r="G198" s="5" t="n">
        <v>7.431</v>
      </c>
      <c r="H198" s="5" t="n">
        <v>1.626</v>
      </c>
      <c r="I198" s="5" t="n">
        <v>0.731</v>
      </c>
      <c r="J198" s="5" t="n">
        <v>8.163</v>
      </c>
      <c r="K198" s="5" t="n">
        <v>0</v>
      </c>
      <c r="L198" s="5" t="n">
        <v>1</v>
      </c>
      <c r="M198" s="5" t="n">
        <v>10.953</v>
      </c>
      <c r="N198" s="5" t="n">
        <v>4.964</v>
      </c>
      <c r="O198" s="5" t="n">
        <v>0.759</v>
      </c>
      <c r="P198" s="5" t="n">
        <v>11.711</v>
      </c>
      <c r="Q198" s="5" t="n">
        <v>0</v>
      </c>
      <c r="R198" s="5" t="n">
        <v>1</v>
      </c>
      <c r="S198" s="5" t="n">
        <v>9.023</v>
      </c>
      <c r="T198" s="5" t="n">
        <v>5.591</v>
      </c>
      <c r="U198" s="5" t="n">
        <v>0.335</v>
      </c>
      <c r="V198" s="5" t="n">
        <v>11.563</v>
      </c>
      <c r="W198" s="5" t="n">
        <v>0.236</v>
      </c>
      <c r="X198" s="5" t="n">
        <v>1</v>
      </c>
      <c r="Y198" s="5" t="n">
        <v>13.603</v>
      </c>
      <c r="Z198" s="5" t="n">
        <v>1.503</v>
      </c>
      <c r="AA198" s="5" t="n">
        <v>-2.069</v>
      </c>
      <c r="AB198" s="5" t="n">
        <v>11.533</v>
      </c>
      <c r="AC198" s="5" t="n">
        <v>0</v>
      </c>
      <c r="AD198" s="5" t="n">
        <v>1</v>
      </c>
      <c r="AE198" s="5" t="n">
        <v>13.559</v>
      </c>
      <c r="AF198" s="5" t="n">
        <v>2.668</v>
      </c>
      <c r="AG198" s="5" t="n">
        <v>-2.026</v>
      </c>
      <c r="AH198" s="5" t="n">
        <v>11.533</v>
      </c>
      <c r="AI198" s="5" t="n">
        <v>0</v>
      </c>
      <c r="AJ198" s="5" t="n">
        <v>1</v>
      </c>
      <c r="AK198" s="5" t="n">
        <v>16.803</v>
      </c>
      <c r="AL198" s="5" t="n">
        <v>8.247</v>
      </c>
      <c r="AM198" s="5" t="n">
        <v>-6.658</v>
      </c>
      <c r="AN198" s="5" t="n">
        <v>12.681</v>
      </c>
      <c r="AO198" s="5" t="n">
        <v>0</v>
      </c>
      <c r="AP198" s="5" t="n">
        <v>0</v>
      </c>
      <c r="AQ198" s="5" t="n">
        <v>0.619</v>
      </c>
      <c r="AR198" s="5" t="n">
        <v>0.114</v>
      </c>
      <c r="AS198" s="5" t="n">
        <v>0.708</v>
      </c>
      <c r="AT198" s="5" t="n">
        <v>1.659</v>
      </c>
      <c r="AU198" s="5" t="n">
        <v>0.25</v>
      </c>
      <c r="AV198" s="5" t="n">
        <v>1</v>
      </c>
      <c r="AW198" s="5" t="n">
        <v>0.599</v>
      </c>
      <c r="AX198" s="5" t="n">
        <v>0.114</v>
      </c>
      <c r="AY198" s="5" t="n">
        <v>0.6899999999999999</v>
      </c>
      <c r="AZ198" s="5" t="n">
        <v>1.611</v>
      </c>
      <c r="BA198" s="5" t="n">
        <v>0.25</v>
      </c>
      <c r="BB198" s="5" t="n">
        <v>1</v>
      </c>
      <c r="BC198" s="5" t="n">
        <v>0.439</v>
      </c>
      <c r="BD198" s="5" t="n">
        <v>0.114</v>
      </c>
      <c r="BE198" s="5" t="n">
        <v>0.22</v>
      </c>
      <c r="BF198" s="5" t="n">
        <v>0.824</v>
      </c>
      <c r="BG198" s="5" t="n">
        <v>0.25</v>
      </c>
      <c r="BH198" s="5" t="n">
        <v>1</v>
      </c>
      <c r="BI198" s="5" t="n">
        <v>0.505</v>
      </c>
      <c r="BJ198" s="5" t="n">
        <v>0.114</v>
      </c>
      <c r="BK198" s="5" t="n">
        <v>0.124</v>
      </c>
      <c r="BL198" s="5" t="n">
        <v>0.785</v>
      </c>
      <c r="BM198" s="5" t="n">
        <v>0.25</v>
      </c>
      <c r="BN198" s="5" t="n">
        <v>1</v>
      </c>
      <c r="BO198" s="5" t="n">
        <v>0</v>
      </c>
      <c r="BP198" s="5" t="n">
        <v>0.012</v>
      </c>
      <c r="BQ198" s="5" t="n">
        <v>0.102</v>
      </c>
      <c r="BR198" s="5" t="n">
        <v>0</v>
      </c>
      <c r="BS198" s="5" t="n">
        <v>1</v>
      </c>
      <c r="BT198" s="5" t="n">
        <v>0</v>
      </c>
      <c r="BU198" s="5" t="n">
        <v>0.016</v>
      </c>
      <c r="BV198" s="5" t="n">
        <v>0.154</v>
      </c>
      <c r="BW198" s="5" t="n">
        <v>0.13</v>
      </c>
      <c r="BX198" s="5" t="n">
        <v>0.5</v>
      </c>
      <c r="BY198" s="5" t="n">
        <v>11.787</v>
      </c>
      <c r="BZ198" s="5" t="n">
        <v>0</v>
      </c>
      <c r="CA198" s="5" t="n">
        <v>11.787</v>
      </c>
      <c r="CB198" s="5" t="n">
        <v>0</v>
      </c>
      <c r="CC198" s="5" t="n">
        <v>78.125</v>
      </c>
      <c r="CD198" s="5" t="n">
        <v>7.95</v>
      </c>
      <c r="CE198" s="5" t="n">
        <v>24.804</v>
      </c>
      <c r="CF198" s="5" t="n">
        <v>128.661</v>
      </c>
      <c r="CG198" s="5" t="n">
        <v>0.25</v>
      </c>
      <c r="CH198" s="5" t="n">
        <v>1</v>
      </c>
      <c r="CI198" s="5" t="n">
        <v>0</v>
      </c>
      <c r="CJ198" s="5" t="n">
        <v>0</v>
      </c>
      <c r="CK198" s="5" t="n">
        <v>0</v>
      </c>
      <c r="CL198" s="5" t="n">
        <v>0</v>
      </c>
      <c r="CM198" s="5" t="n">
        <v>0.007</v>
      </c>
      <c r="CN198" s="5" t="n">
        <v>0.109</v>
      </c>
      <c r="CO198" s="5" t="n">
        <v>0.201</v>
      </c>
      <c r="CP198" s="5" t="n">
        <v>0</v>
      </c>
      <c r="CQ198" s="5" t="n">
        <v>1.198</v>
      </c>
      <c r="CR198" s="5" t="n">
        <v>0</v>
      </c>
      <c r="CS198" s="5" t="n">
        <v>3.929</v>
      </c>
      <c r="CT198" s="5" t="n">
        <v>5.61</v>
      </c>
      <c r="CU198" s="5" t="n">
        <v>8.303000000000001</v>
      </c>
    </row>
    <row r="199">
      <c r="A199" s="5" t="inlineStr">
        <is>
          <t>HRV2022</t>
        </is>
      </c>
      <c r="B199" s="5" t="inlineStr">
        <is>
          <t>HRV</t>
        </is>
      </c>
      <c r="C199" s="5" t="inlineStr">
        <is>
          <t>HRV</t>
        </is>
      </c>
      <c r="D199" s="5" t="inlineStr">
        <is>
          <t>Croatia</t>
        </is>
      </c>
      <c r="E199" s="5" t="n">
        <v>2022</v>
      </c>
      <c r="F199" s="5" t="n">
        <v>0.25</v>
      </c>
      <c r="G199" s="5" t="n">
        <v>15.227</v>
      </c>
      <c r="H199" s="5" t="n">
        <v>2.365</v>
      </c>
      <c r="I199" s="5" t="n">
        <v>8.161</v>
      </c>
      <c r="J199" s="5" t="n">
        <v>23.388</v>
      </c>
      <c r="K199" s="5" t="n">
        <v>0</v>
      </c>
      <c r="L199" s="5" t="n">
        <v>1</v>
      </c>
      <c r="M199" s="5" t="n">
        <v>12.771</v>
      </c>
      <c r="N199" s="5" t="n">
        <v>5.274</v>
      </c>
      <c r="O199" s="5" t="n">
        <v>8.465999999999999</v>
      </c>
      <c r="P199" s="5" t="n">
        <v>21.237</v>
      </c>
      <c r="Q199" s="5" t="n">
        <v>0</v>
      </c>
      <c r="R199" s="5" t="n">
        <v>1</v>
      </c>
      <c r="S199" s="5" t="n">
        <v>17.275</v>
      </c>
      <c r="T199" s="5" t="n">
        <v>8.461</v>
      </c>
      <c r="U199" s="5" t="n">
        <v>0.336</v>
      </c>
      <c r="V199" s="5" t="n">
        <v>21.387</v>
      </c>
      <c r="W199" s="5" t="n">
        <v>0.236</v>
      </c>
      <c r="X199" s="5" t="n">
        <v>1</v>
      </c>
      <c r="Y199" s="5" t="n">
        <v>35.731</v>
      </c>
      <c r="Z199" s="5" t="n">
        <v>3.748</v>
      </c>
      <c r="AA199" s="5" t="n">
        <v>-10.721</v>
      </c>
      <c r="AB199" s="5" t="n">
        <v>25.009</v>
      </c>
      <c r="AC199" s="5" t="n">
        <v>0</v>
      </c>
      <c r="AD199" s="5" t="n">
        <v>1</v>
      </c>
      <c r="AE199" s="5" t="n">
        <v>35.778</v>
      </c>
      <c r="AF199" s="5" t="n">
        <v>6.633</v>
      </c>
      <c r="AG199" s="5" t="n">
        <v>-10.769</v>
      </c>
      <c r="AH199" s="5" t="n">
        <v>25.009</v>
      </c>
      <c r="AI199" s="5" t="n">
        <v>0</v>
      </c>
      <c r="AJ199" s="5" t="n">
        <v>1</v>
      </c>
      <c r="AK199" s="5" t="n">
        <v>39.571</v>
      </c>
      <c r="AL199" s="5" t="n">
        <v>18.897</v>
      </c>
      <c r="AM199" s="5" t="n">
        <v>-27.556</v>
      </c>
      <c r="AN199" s="5" t="n">
        <v>12.615</v>
      </c>
      <c r="AO199" s="5" t="n">
        <v>0</v>
      </c>
      <c r="AP199" s="5" t="n">
        <v>0</v>
      </c>
      <c r="AQ199" s="5" t="n">
        <v>0.861</v>
      </c>
      <c r="AR199" s="5" t="n">
        <v>0.123</v>
      </c>
      <c r="AS199" s="5" t="n">
        <v>0.495</v>
      </c>
      <c r="AT199" s="5" t="n">
        <v>1.696</v>
      </c>
      <c r="AU199" s="5" t="n">
        <v>0.25</v>
      </c>
      <c r="AV199" s="5" t="n">
        <v>1</v>
      </c>
      <c r="AW199" s="5" t="n">
        <v>0.986</v>
      </c>
      <c r="AX199" s="5" t="n">
        <v>0.123</v>
      </c>
      <c r="AY199" s="5" t="n">
        <v>0.504</v>
      </c>
      <c r="AZ199" s="5" t="n">
        <v>1.862</v>
      </c>
      <c r="BA199" s="5" t="n">
        <v>0.25</v>
      </c>
      <c r="BB199" s="5" t="n">
        <v>1</v>
      </c>
      <c r="BC199" s="5" t="n">
        <v>0.598</v>
      </c>
      <c r="BD199" s="5" t="n">
        <v>0.123</v>
      </c>
      <c r="BE199" s="5" t="n">
        <v>0.198</v>
      </c>
      <c r="BF199" s="5" t="n">
        <v>0.995</v>
      </c>
      <c r="BG199" s="5" t="n">
        <v>0.25</v>
      </c>
      <c r="BH199" s="5" t="n">
        <v>1</v>
      </c>
      <c r="BI199" s="5" t="n">
        <v>0.612</v>
      </c>
      <c r="BJ199" s="5" t="n">
        <v>0.123</v>
      </c>
      <c r="BK199" s="5" t="n">
        <v>0.387</v>
      </c>
      <c r="BL199" s="5" t="n">
        <v>1.249</v>
      </c>
      <c r="BM199" s="5" t="n">
        <v>0.25</v>
      </c>
      <c r="BN199" s="5" t="n">
        <v>1</v>
      </c>
      <c r="BO199" s="5" t="n">
        <v>0</v>
      </c>
      <c r="BP199" s="5" t="n">
        <v>0.012</v>
      </c>
      <c r="BQ199" s="5" t="n">
        <v>0.157</v>
      </c>
      <c r="BR199" s="5" t="n">
        <v>0</v>
      </c>
      <c r="BS199" s="5" t="n">
        <v>1</v>
      </c>
      <c r="BT199" s="5" t="n">
        <v>0</v>
      </c>
      <c r="BU199" s="5" t="n">
        <v>0.015</v>
      </c>
      <c r="BV199" s="5" t="n">
        <v>0.149</v>
      </c>
      <c r="BW199" s="5" t="n">
        <v>0.13</v>
      </c>
      <c r="BX199" s="5" t="n">
        <v>0.5</v>
      </c>
      <c r="BY199" s="5" t="n">
        <v>12.729</v>
      </c>
      <c r="BZ199" s="5" t="n">
        <v>0</v>
      </c>
      <c r="CA199" s="5" t="n">
        <v>12.729</v>
      </c>
      <c r="CB199" s="5" t="n">
        <v>0</v>
      </c>
      <c r="CC199" s="5" t="n">
        <v>97.90000000000001</v>
      </c>
      <c r="CD199" s="5" t="n">
        <v>7.95</v>
      </c>
      <c r="CE199" s="5" t="n">
        <v>92.86799999999999</v>
      </c>
      <c r="CF199" s="5" t="n">
        <v>238.46</v>
      </c>
      <c r="CG199" s="5" t="n">
        <v>0.25</v>
      </c>
      <c r="CH199" s="5" t="n">
        <v>1</v>
      </c>
      <c r="CI199" s="5" t="n">
        <v>0</v>
      </c>
      <c r="CJ199" s="5" t="n">
        <v>0</v>
      </c>
      <c r="CK199" s="5" t="n">
        <v>0</v>
      </c>
      <c r="CL199" s="5" t="n">
        <v>0</v>
      </c>
      <c r="CM199" s="5" t="n">
        <v>0.008</v>
      </c>
      <c r="CN199" s="5" t="n">
        <v>0.113</v>
      </c>
      <c r="CO199" s="5" t="n">
        <v>0.211</v>
      </c>
      <c r="CP199" s="5" t="n">
        <v>0</v>
      </c>
      <c r="CQ199" s="5" t="n">
        <v>1.294</v>
      </c>
      <c r="CR199" s="5" t="n">
        <v>0</v>
      </c>
      <c r="CS199" s="5" t="n">
        <v>4.243</v>
      </c>
      <c r="CT199" s="5" t="n">
        <v>13.314</v>
      </c>
      <c r="CU199" s="5" t="n">
        <v>30.339</v>
      </c>
    </row>
    <row r="200">
      <c r="A200" s="5" t="inlineStr">
        <is>
          <t>HRV2023</t>
        </is>
      </c>
      <c r="B200" s="5" t="inlineStr">
        <is>
          <t>HRV</t>
        </is>
      </c>
      <c r="C200" s="5" t="inlineStr">
        <is>
          <t>HRV</t>
        </is>
      </c>
      <c r="D200" s="5" t="inlineStr">
        <is>
          <t>Croatia</t>
        </is>
      </c>
      <c r="E200" s="5" t="n">
        <v>2023</v>
      </c>
      <c r="F200" s="5" t="n">
        <v>0.25</v>
      </c>
      <c r="G200" s="5" t="n">
        <v>8.023</v>
      </c>
      <c r="H200" s="5" t="n">
        <v>1.827</v>
      </c>
      <c r="I200" s="5" t="n">
        <v>9.458</v>
      </c>
      <c r="J200" s="5" t="n">
        <v>17.481</v>
      </c>
      <c r="K200" s="5" t="n">
        <v>0</v>
      </c>
      <c r="L200" s="5" t="n">
        <v>1</v>
      </c>
      <c r="M200" s="5" t="n">
        <v>10.874</v>
      </c>
      <c r="N200" s="5" t="n">
        <v>5.393</v>
      </c>
      <c r="O200" s="5" t="n">
        <v>10.146</v>
      </c>
      <c r="P200" s="5" t="n">
        <v>21.021</v>
      </c>
      <c r="Q200" s="5" t="n">
        <v>0</v>
      </c>
      <c r="R200" s="5" t="n">
        <v>1</v>
      </c>
      <c r="S200" s="5" t="n">
        <v>10.326</v>
      </c>
      <c r="T200" s="5" t="n">
        <v>6.476</v>
      </c>
      <c r="U200" s="5" t="n">
        <v>0.613</v>
      </c>
      <c r="V200" s="5" t="n">
        <v>13.174</v>
      </c>
      <c r="W200" s="5" t="n">
        <v>0.236</v>
      </c>
      <c r="X200" s="5" t="n">
        <v>1</v>
      </c>
      <c r="Y200" s="5" t="n">
        <v>17.935</v>
      </c>
      <c r="Z200" s="5" t="n">
        <v>2.009</v>
      </c>
      <c r="AA200" s="5" t="n">
        <v>6.898</v>
      </c>
      <c r="AB200" s="5" t="n">
        <v>24.832</v>
      </c>
      <c r="AC200" s="5" t="n">
        <v>0</v>
      </c>
      <c r="AD200" s="5" t="n">
        <v>1</v>
      </c>
      <c r="AE200" s="5" t="n">
        <v>18.033</v>
      </c>
      <c r="AF200" s="5" t="n">
        <v>3.592</v>
      </c>
      <c r="AG200" s="5" t="n">
        <v>6.799</v>
      </c>
      <c r="AH200" s="5" t="n">
        <v>24.832</v>
      </c>
      <c r="AI200" s="5" t="n">
        <v>0</v>
      </c>
      <c r="AJ200" s="5" t="n">
        <v>1</v>
      </c>
      <c r="AK200" s="5" t="n">
        <v>22.131</v>
      </c>
      <c r="AL200" s="5" t="n">
        <v>10.963</v>
      </c>
      <c r="AM200" s="5" t="n">
        <v>-9.256</v>
      </c>
      <c r="AN200" s="5" t="n">
        <v>13.52</v>
      </c>
      <c r="AO200" s="5" t="n">
        <v>0</v>
      </c>
      <c r="AP200" s="5" t="n">
        <v>0</v>
      </c>
      <c r="AQ200" s="5" t="n">
        <v>0.76</v>
      </c>
      <c r="AR200" s="5" t="n">
        <v>0.129</v>
      </c>
      <c r="AS200" s="5" t="n">
        <v>0.302</v>
      </c>
      <c r="AT200" s="5" t="n">
        <v>1.328</v>
      </c>
      <c r="AU200" s="5" t="n">
        <v>0.25</v>
      </c>
      <c r="AV200" s="5" t="n">
        <v>1</v>
      </c>
      <c r="AW200" s="5" t="n">
        <v>0.8110000000000001</v>
      </c>
      <c r="AX200" s="5" t="n">
        <v>0.129</v>
      </c>
      <c r="AY200" s="5" t="n">
        <v>0.363</v>
      </c>
      <c r="AZ200" s="5" t="n">
        <v>1.468</v>
      </c>
      <c r="BA200" s="5" t="n">
        <v>0.25</v>
      </c>
      <c r="BB200" s="5" t="n">
        <v>1</v>
      </c>
      <c r="BC200" s="5" t="n">
        <v>0.535</v>
      </c>
      <c r="BD200" s="5" t="n">
        <v>0.129</v>
      </c>
      <c r="BE200" s="5" t="n">
        <v>0.231</v>
      </c>
      <c r="BF200" s="5" t="n">
        <v>0.957</v>
      </c>
      <c r="BG200" s="5" t="n">
        <v>0.25</v>
      </c>
      <c r="BH200" s="5" t="n">
        <v>1</v>
      </c>
      <c r="BI200" s="5" t="n">
        <v>0.579</v>
      </c>
      <c r="BJ200" s="5" t="n">
        <v>0.129</v>
      </c>
      <c r="BK200" s="5" t="n">
        <v>0.283</v>
      </c>
      <c r="BL200" s="5" t="n">
        <v>1.078</v>
      </c>
      <c r="BM200" s="5" t="n">
        <v>0.25</v>
      </c>
      <c r="BN200" s="5" t="n">
        <v>1</v>
      </c>
      <c r="BO200" s="5" t="n">
        <v>0</v>
      </c>
      <c r="BP200" s="5" t="n">
        <v>0.014</v>
      </c>
      <c r="BQ200" s="5" t="n">
        <v>0.234</v>
      </c>
      <c r="BR200" s="5" t="n">
        <v>0</v>
      </c>
      <c r="BS200" s="5" t="n">
        <v>1</v>
      </c>
      <c r="BT200" s="5" t="n">
        <v>0</v>
      </c>
      <c r="BU200" s="5" t="n">
        <v>0.015</v>
      </c>
      <c r="BV200" s="5" t="n">
        <v>0.16</v>
      </c>
      <c r="BW200" s="5" t="n">
        <v>0.13</v>
      </c>
      <c r="BX200" s="5" t="n">
        <v>0.5</v>
      </c>
      <c r="BY200" s="5" t="n">
        <v>13.254</v>
      </c>
      <c r="BZ200" s="5" t="n">
        <v>0</v>
      </c>
      <c r="CA200" s="5" t="n">
        <v>13.254</v>
      </c>
      <c r="CB200" s="5" t="n">
        <v>0</v>
      </c>
      <c r="CC200" s="5" t="n">
        <v>83.248</v>
      </c>
      <c r="CD200" s="5" t="n">
        <v>7.95</v>
      </c>
      <c r="CE200" s="5" t="n">
        <v>91.529</v>
      </c>
      <c r="CF200" s="5" t="n">
        <v>218.471</v>
      </c>
      <c r="CG200" s="5" t="n">
        <v>0.25</v>
      </c>
      <c r="CH200" s="5" t="n">
        <v>1</v>
      </c>
      <c r="CI200" s="5" t="n">
        <v>0</v>
      </c>
      <c r="CJ200" s="5" t="n">
        <v>0</v>
      </c>
      <c r="CK200" s="5" t="n">
        <v>0</v>
      </c>
      <c r="CL200" s="5" t="n">
        <v>0</v>
      </c>
      <c r="CM200" s="5" t="n">
        <v>0.008</v>
      </c>
      <c r="CN200" s="5" t="n">
        <v>0.112</v>
      </c>
      <c r="CO200" s="5" t="n">
        <v>0.198</v>
      </c>
      <c r="CP200" s="5" t="n">
        <v>0</v>
      </c>
      <c r="CQ200" s="5" t="n">
        <v>1.348</v>
      </c>
      <c r="CR200" s="5" t="n">
        <v>0</v>
      </c>
      <c r="CS200" s="5" t="n">
        <v>4.418</v>
      </c>
      <c r="CT200" s="5" t="n">
        <v>6.059</v>
      </c>
      <c r="CU200" s="5" t="n">
        <v>12.492</v>
      </c>
    </row>
    <row r="201">
      <c r="A201" s="5" t="inlineStr">
        <is>
          <t>HRV2024</t>
        </is>
      </c>
      <c r="B201" s="5" t="inlineStr">
        <is>
          <t>HRV</t>
        </is>
      </c>
      <c r="C201" s="5" t="inlineStr">
        <is>
          <t>HRV</t>
        </is>
      </c>
      <c r="D201" s="5" t="inlineStr">
        <is>
          <t>Croatia</t>
        </is>
      </c>
      <c r="E201" s="5" t="n">
        <v>2024</v>
      </c>
      <c r="F201" s="5" t="n">
        <v>0.25</v>
      </c>
      <c r="G201" s="5" t="n">
        <v>6.577</v>
      </c>
      <c r="H201" s="5" t="n">
        <v>1.666</v>
      </c>
      <c r="I201" s="5" t="n">
        <v>6.198</v>
      </c>
      <c r="J201" s="5" t="n">
        <v>12.775</v>
      </c>
      <c r="K201" s="5" t="n">
        <v>0</v>
      </c>
      <c r="L201" s="5" t="n">
        <v>1</v>
      </c>
      <c r="M201" s="5" t="n">
        <v>10.112</v>
      </c>
      <c r="N201" s="5" t="n">
        <v>5.508</v>
      </c>
      <c r="O201" s="5" t="n">
        <v>6.765</v>
      </c>
      <c r="P201" s="5" t="n">
        <v>16.877</v>
      </c>
      <c r="Q201" s="5" t="n">
        <v>0</v>
      </c>
      <c r="R201" s="5" t="n">
        <v>1</v>
      </c>
      <c r="S201" s="5" t="n">
        <v>9.07</v>
      </c>
      <c r="T201" s="5" t="n">
        <v>6.004</v>
      </c>
      <c r="U201" s="5" t="n">
        <v>0.647</v>
      </c>
      <c r="V201" s="5" t="n">
        <v>11.633</v>
      </c>
      <c r="W201" s="5" t="n">
        <v>0.236</v>
      </c>
      <c r="X201" s="5" t="n">
        <v>1</v>
      </c>
      <c r="Y201" s="5" t="n">
        <v>15.604</v>
      </c>
      <c r="Z201" s="5" t="n">
        <v>1.97</v>
      </c>
      <c r="AA201" s="5" t="n">
        <v>3.893</v>
      </c>
      <c r="AB201" s="5" t="n">
        <v>19.497</v>
      </c>
      <c r="AC201" s="5" t="n">
        <v>0</v>
      </c>
      <c r="AD201" s="5" t="n">
        <v>1</v>
      </c>
      <c r="AE201" s="5" t="n">
        <v>15.604</v>
      </c>
      <c r="AF201" s="5" t="n">
        <v>3.418</v>
      </c>
      <c r="AG201" s="5" t="n">
        <v>3.893</v>
      </c>
      <c r="AH201" s="5" t="n">
        <v>19.497</v>
      </c>
      <c r="AI201" s="5" t="n">
        <v>0</v>
      </c>
      <c r="AJ201" s="5" t="n">
        <v>1</v>
      </c>
      <c r="AK201" s="5" t="n">
        <v>18.243</v>
      </c>
      <c r="AL201" s="5" t="n">
        <v>9.279</v>
      </c>
      <c r="AM201" s="5" t="n">
        <v>-5.315</v>
      </c>
      <c r="AN201" s="5" t="n">
        <v>13.575</v>
      </c>
      <c r="AO201" s="5" t="n">
        <v>0</v>
      </c>
      <c r="AP201" s="5" t="n">
        <v>0</v>
      </c>
      <c r="AQ201" s="5" t="n">
        <v>0.724</v>
      </c>
      <c r="AR201" s="5" t="n">
        <v>0.132</v>
      </c>
      <c r="AS201" s="5" t="n">
        <v>0.613</v>
      </c>
      <c r="AT201" s="5" t="n">
        <v>1.672</v>
      </c>
      <c r="AU201" s="5" t="n">
        <v>0.25</v>
      </c>
      <c r="AV201" s="5" t="n">
        <v>1</v>
      </c>
      <c r="AW201" s="5" t="n">
        <v>0.75</v>
      </c>
      <c r="AX201" s="5" t="n">
        <v>0.132</v>
      </c>
      <c r="AY201" s="5" t="n">
        <v>0.606</v>
      </c>
      <c r="AZ201" s="5" t="n">
        <v>1.696</v>
      </c>
      <c r="BA201" s="5" t="n">
        <v>0.25</v>
      </c>
      <c r="BB201" s="5" t="n">
        <v>1</v>
      </c>
      <c r="BC201" s="5" t="n">
        <v>0.513</v>
      </c>
      <c r="BD201" s="5" t="n">
        <v>0.132</v>
      </c>
      <c r="BE201" s="5" t="n">
        <v>0.164</v>
      </c>
      <c r="BF201" s="5" t="n">
        <v>0.846</v>
      </c>
      <c r="BG201" s="5" t="n">
        <v>0.25</v>
      </c>
      <c r="BH201" s="5" t="n">
        <v>1</v>
      </c>
      <c r="BI201" s="5" t="n">
        <v>0.591</v>
      </c>
      <c r="BJ201" s="5" t="n">
        <v>0.132</v>
      </c>
      <c r="BK201" s="5" t="n">
        <v>0.323</v>
      </c>
      <c r="BL201" s="5" t="n">
        <v>1.105</v>
      </c>
      <c r="BM201" s="5" t="n">
        <v>0.25</v>
      </c>
      <c r="BN201" s="5" t="n">
        <v>1</v>
      </c>
      <c r="BO201" s="5" t="n">
        <v>0</v>
      </c>
      <c r="BP201" s="5" t="n">
        <v>0.014</v>
      </c>
      <c r="BQ201" s="5" t="n">
        <v>0.218</v>
      </c>
      <c r="BR201" s="5" t="n">
        <v>0</v>
      </c>
      <c r="BS201" s="5" t="n">
        <v>1</v>
      </c>
      <c r="BT201" s="5" t="n">
        <v>0</v>
      </c>
      <c r="BU201" s="5" t="n">
        <v>0.015</v>
      </c>
      <c r="BV201" s="5" t="n">
        <v>0.16</v>
      </c>
      <c r="BW201" s="5" t="n">
        <v>0.13</v>
      </c>
      <c r="BX201" s="5" t="n">
        <v>0.5</v>
      </c>
      <c r="BY201" s="5" t="n">
        <v>13.646</v>
      </c>
      <c r="BZ201" s="5" t="n">
        <v>0</v>
      </c>
      <c r="CA201" s="5" t="n">
        <v>13.646</v>
      </c>
      <c r="CB201" s="5" t="n">
        <v>0</v>
      </c>
      <c r="CC201" s="5" t="n">
        <v>82.58799999999999</v>
      </c>
      <c r="CD201" s="5" t="n">
        <v>7.95</v>
      </c>
      <c r="CE201" s="5" t="n">
        <v>72.22799999999999</v>
      </c>
      <c r="CF201" s="5" t="n">
        <v>193.52</v>
      </c>
      <c r="CG201" s="5" t="n">
        <v>0.25</v>
      </c>
      <c r="CH201" s="5" t="n">
        <v>1</v>
      </c>
      <c r="CI201" s="5" t="n">
        <v>0</v>
      </c>
      <c r="CJ201" s="5" t="n">
        <v>0</v>
      </c>
      <c r="CK201" s="5" t="n">
        <v>0</v>
      </c>
      <c r="CL201" s="5" t="n">
        <v>0</v>
      </c>
      <c r="CM201" s="5" t="n">
        <v>0.008</v>
      </c>
      <c r="CN201" s="5" t="n">
        <v>0.107</v>
      </c>
      <c r="CO201" s="5" t="n">
        <v>0.18</v>
      </c>
      <c r="CP201" s="5" t="n">
        <v>0</v>
      </c>
      <c r="CQ201" s="5" t="n">
        <v>1.387</v>
      </c>
      <c r="CR201" s="5" t="n">
        <v>0</v>
      </c>
      <c r="CS201" s="5" t="n">
        <v>4.548</v>
      </c>
      <c r="CT201" s="5" t="n">
        <v>4.575</v>
      </c>
      <c r="CU201" s="5" t="n">
        <v>5.564</v>
      </c>
    </row>
    <row r="202">
      <c r="A202" s="5" t="inlineStr">
        <is>
          <t>CUB2021</t>
        </is>
      </c>
      <c r="B202" s="5" t="inlineStr">
        <is>
          <t>CUB</t>
        </is>
      </c>
      <c r="C202" s="5" t="inlineStr">
        <is>
          <t>CUB</t>
        </is>
      </c>
      <c r="D202" s="5" t="inlineStr">
        <is>
          <t>Cuba</t>
        </is>
      </c>
      <c r="E202" s="5" t="n">
        <v>2021</v>
      </c>
      <c r="F202" s="5" t="n">
        <v>0.1</v>
      </c>
      <c r="G202" s="5" t="n">
        <v>5.897</v>
      </c>
      <c r="H202" s="5" t="n">
        <v>1.143</v>
      </c>
      <c r="I202" s="5" t="n">
        <v>0</v>
      </c>
      <c r="J202" s="5" t="n">
        <v>5.897</v>
      </c>
      <c r="K202" s="5" t="n">
        <v>0</v>
      </c>
      <c r="L202" s="5" t="n">
        <v>1</v>
      </c>
      <c r="M202" s="5" t="n">
        <v>7.964</v>
      </c>
      <c r="N202" s="5" t="n">
        <v>3.43</v>
      </c>
      <c r="O202" s="5" t="n">
        <v>0</v>
      </c>
      <c r="P202" s="5" t="n">
        <v>7.964</v>
      </c>
      <c r="Q202" s="5" t="n">
        <v>0</v>
      </c>
      <c r="R202" s="5" t="n">
        <v>1</v>
      </c>
      <c r="S202" s="5" t="n">
        <v>11.613</v>
      </c>
      <c r="T202" s="5" t="n">
        <v>6.86</v>
      </c>
      <c r="U202" s="5" t="n">
        <v>0</v>
      </c>
      <c r="V202" s="5" t="n">
        <v>12.775</v>
      </c>
      <c r="W202" s="5" t="n">
        <v>0.1</v>
      </c>
      <c r="X202" s="5" t="n">
        <v>1</v>
      </c>
      <c r="Y202" s="5" t="n">
        <v>17.127</v>
      </c>
      <c r="Z202" s="5" t="n">
        <v>2.304</v>
      </c>
      <c r="AA202" s="5" t="n">
        <v>0</v>
      </c>
      <c r="AB202" s="5" t="n">
        <v>17.127</v>
      </c>
      <c r="AC202" s="5" t="n">
        <v>0</v>
      </c>
      <c r="AD202" s="5" t="n">
        <v>1</v>
      </c>
      <c r="AE202" s="5" t="n">
        <v>18.27</v>
      </c>
      <c r="AF202" s="5" t="n">
        <v>4.278</v>
      </c>
      <c r="AG202" s="5" t="n">
        <v>0</v>
      </c>
      <c r="AH202" s="5" t="n">
        <v>18.27</v>
      </c>
      <c r="AI202" s="5" t="n">
        <v>0</v>
      </c>
      <c r="AJ202" s="5" t="n">
        <v>1</v>
      </c>
      <c r="AK202" s="5" t="n">
        <v>25.13</v>
      </c>
      <c r="AL202" s="5" t="n">
        <v>13.503</v>
      </c>
      <c r="AM202" s="5" t="n">
        <v>0</v>
      </c>
      <c r="AN202" s="5" t="n">
        <v>27.643</v>
      </c>
      <c r="AO202" s="5" t="n">
        <v>0.1</v>
      </c>
      <c r="AP202" s="5" t="n">
        <v>1</v>
      </c>
      <c r="AQ202" s="5" t="n">
        <v>0.649</v>
      </c>
      <c r="AR202" s="5" t="n">
        <v>0.114</v>
      </c>
      <c r="AS202" s="5" t="n">
        <v>0.8179999999999999</v>
      </c>
      <c r="AT202" s="5" t="n">
        <v>1.613</v>
      </c>
      <c r="AU202" s="5" t="n">
        <v>0.1</v>
      </c>
      <c r="AV202" s="5" t="n">
        <v>1</v>
      </c>
      <c r="AW202" s="5" t="n">
        <v>0.577</v>
      </c>
      <c r="AX202" s="5" t="n">
        <v>0.114</v>
      </c>
      <c r="AY202" s="5" t="n">
        <v>0.727</v>
      </c>
      <c r="AZ202" s="5" t="n">
        <v>1.434</v>
      </c>
      <c r="BA202" s="5" t="n">
        <v>0.1</v>
      </c>
      <c r="BB202" s="5" t="n">
        <v>1</v>
      </c>
      <c r="BC202" s="5" t="n">
        <v>0.458</v>
      </c>
      <c r="BD202" s="5" t="n">
        <v>0.114</v>
      </c>
      <c r="BE202" s="5" t="n">
        <v>0</v>
      </c>
      <c r="BF202" s="5" t="n">
        <v>0.504</v>
      </c>
      <c r="BG202" s="5" t="n">
        <v>0.1</v>
      </c>
      <c r="BH202" s="5" t="n">
        <v>1</v>
      </c>
      <c r="BI202" s="5" t="n">
        <v>0.491</v>
      </c>
      <c r="BJ202" s="5" t="n">
        <v>0.114</v>
      </c>
      <c r="BK202" s="5" t="n">
        <v>0</v>
      </c>
      <c r="BL202" s="5" t="n">
        <v>0.54</v>
      </c>
      <c r="BM202" s="5" t="n">
        <v>0.1</v>
      </c>
      <c r="BN202" s="5" t="n">
        <v>1</v>
      </c>
      <c r="BO202" s="5" t="n">
        <v>0</v>
      </c>
      <c r="BP202" s="5" t="n">
        <v>0</v>
      </c>
      <c r="BQ202" s="5" t="n">
        <v>0.183</v>
      </c>
      <c r="BR202" s="5" t="n">
        <v>0</v>
      </c>
      <c r="BS202" s="5" t="n">
        <v>0.833</v>
      </c>
      <c r="BT202" s="5" t="n">
        <v>0</v>
      </c>
      <c r="BU202" s="5" t="n">
        <v>0</v>
      </c>
      <c r="BV202" s="5" t="n">
        <v>0.209</v>
      </c>
      <c r="BW202" s="5" t="n">
        <v>0</v>
      </c>
      <c r="BX202" s="5" t="n">
        <v>0.833</v>
      </c>
      <c r="BY202" s="5" t="n">
        <v>11.787</v>
      </c>
      <c r="BZ202" s="5" t="n">
        <v>0</v>
      </c>
      <c r="CA202" s="5" t="n">
        <v>11.787</v>
      </c>
      <c r="CB202" s="5" t="n">
        <v>0</v>
      </c>
      <c r="CC202" s="5" t="n">
        <v>78.125</v>
      </c>
      <c r="CD202" s="5" t="n">
        <v>7.95</v>
      </c>
      <c r="CE202" s="5" t="n">
        <v>0</v>
      </c>
      <c r="CF202" s="5" t="n">
        <v>85.938</v>
      </c>
      <c r="CG202" s="5" t="n">
        <v>0.1</v>
      </c>
      <c r="CH202" s="5" t="n">
        <v>1</v>
      </c>
      <c r="CI202" s="5" t="n">
        <v>0</v>
      </c>
      <c r="CJ202" s="5" t="n">
        <v>0</v>
      </c>
      <c r="CK202" s="5" t="n">
        <v>0</v>
      </c>
      <c r="CL202" s="5" t="n">
        <v>0</v>
      </c>
      <c r="CM202" s="5" t="n">
        <v>0</v>
      </c>
      <c r="CN202" s="5" t="n">
        <v>0</v>
      </c>
      <c r="CO202" s="5" t="n">
        <v>0</v>
      </c>
      <c r="CP202" s="5" t="n">
        <v>0</v>
      </c>
      <c r="CQ202" s="5" t="n">
        <v>1.198</v>
      </c>
      <c r="CR202" s="5" t="n">
        <v>0</v>
      </c>
      <c r="CS202" s="5" t="n">
        <v>4.776</v>
      </c>
      <c r="CT202" s="5" t="n">
        <v>4.753</v>
      </c>
      <c r="CU202" s="5" t="n">
        <v>15.983</v>
      </c>
    </row>
    <row r="203">
      <c r="A203" s="5" t="inlineStr">
        <is>
          <t>CUB2022</t>
        </is>
      </c>
      <c r="B203" s="5" t="inlineStr">
        <is>
          <t>CUB</t>
        </is>
      </c>
      <c r="C203" s="5" t="inlineStr">
        <is>
          <t>CUB</t>
        </is>
      </c>
      <c r="D203" s="5" t="inlineStr">
        <is>
          <t>Cuba</t>
        </is>
      </c>
      <c r="E203" s="5" t="n">
        <v>2022</v>
      </c>
      <c r="F203" s="5" t="n">
        <v>0.1</v>
      </c>
      <c r="G203" s="5" t="n">
        <v>11.72</v>
      </c>
      <c r="H203" s="5" t="n">
        <v>1.235</v>
      </c>
      <c r="I203" s="5" t="n">
        <v>0</v>
      </c>
      <c r="J203" s="5" t="n">
        <v>11.72</v>
      </c>
      <c r="K203" s="5" t="n">
        <v>0</v>
      </c>
      <c r="L203" s="5" t="n">
        <v>1</v>
      </c>
      <c r="M203" s="5" t="n">
        <v>9.782999999999999</v>
      </c>
      <c r="N203" s="5" t="n">
        <v>3.704</v>
      </c>
      <c r="O203" s="5" t="n">
        <v>0</v>
      </c>
      <c r="P203" s="5" t="n">
        <v>9.782999999999999</v>
      </c>
      <c r="Q203" s="5" t="n">
        <v>0</v>
      </c>
      <c r="R203" s="5" t="n">
        <v>1</v>
      </c>
      <c r="S203" s="5" t="n">
        <v>17.893</v>
      </c>
      <c r="T203" s="5" t="n">
        <v>7.408</v>
      </c>
      <c r="U203" s="5" t="n">
        <v>0.132</v>
      </c>
      <c r="V203" s="5" t="n">
        <v>19.683</v>
      </c>
      <c r="W203" s="5" t="n">
        <v>0.1</v>
      </c>
      <c r="X203" s="5" t="n">
        <v>1</v>
      </c>
      <c r="Y203" s="5" t="n">
        <v>30.728</v>
      </c>
      <c r="Z203" s="5" t="n">
        <v>4.133</v>
      </c>
      <c r="AA203" s="5" t="n">
        <v>0</v>
      </c>
      <c r="AB203" s="5" t="n">
        <v>30.728</v>
      </c>
      <c r="AC203" s="5" t="n">
        <v>0</v>
      </c>
      <c r="AD203" s="5" t="n">
        <v>1</v>
      </c>
      <c r="AE203" s="5" t="n">
        <v>31.963</v>
      </c>
      <c r="AF203" s="5" t="n">
        <v>7.485</v>
      </c>
      <c r="AG203" s="5" t="n">
        <v>0</v>
      </c>
      <c r="AH203" s="5" t="n">
        <v>31.963</v>
      </c>
      <c r="AI203" s="5" t="n">
        <v>0</v>
      </c>
      <c r="AJ203" s="5" t="n">
        <v>1</v>
      </c>
      <c r="AK203" s="5" t="n">
        <v>39.371</v>
      </c>
      <c r="AL203" s="5" t="n">
        <v>21.155</v>
      </c>
      <c r="AM203" s="5" t="n">
        <v>0.291</v>
      </c>
      <c r="AN203" s="5" t="n">
        <v>43.308</v>
      </c>
      <c r="AO203" s="5" t="n">
        <v>0.1</v>
      </c>
      <c r="AP203" s="5" t="n">
        <v>1</v>
      </c>
      <c r="AQ203" s="5" t="n">
        <v>0.896</v>
      </c>
      <c r="AR203" s="5" t="n">
        <v>0.123</v>
      </c>
      <c r="AS203" s="5" t="n">
        <v>0.878</v>
      </c>
      <c r="AT203" s="5" t="n">
        <v>1.937</v>
      </c>
      <c r="AU203" s="5" t="n">
        <v>0.1</v>
      </c>
      <c r="AV203" s="5" t="n">
        <v>1</v>
      </c>
      <c r="AW203" s="5" t="n">
        <v>0.89</v>
      </c>
      <c r="AX203" s="5" t="n">
        <v>0.123</v>
      </c>
      <c r="AY203" s="5" t="n">
        <v>0.773</v>
      </c>
      <c r="AZ203" s="5" t="n">
        <v>1.816</v>
      </c>
      <c r="BA203" s="5" t="n">
        <v>0.1</v>
      </c>
      <c r="BB203" s="5" t="n">
        <v>1</v>
      </c>
      <c r="BC203" s="5" t="n">
        <v>0.62</v>
      </c>
      <c r="BD203" s="5" t="n">
        <v>0.123</v>
      </c>
      <c r="BE203" s="5" t="n">
        <v>0.005</v>
      </c>
      <c r="BF203" s="5" t="n">
        <v>0.6820000000000001</v>
      </c>
      <c r="BG203" s="5" t="n">
        <v>0.1</v>
      </c>
      <c r="BH203" s="5" t="n">
        <v>1</v>
      </c>
      <c r="BI203" s="5" t="n">
        <v>0.608</v>
      </c>
      <c r="BJ203" s="5" t="n">
        <v>0.123</v>
      </c>
      <c r="BK203" s="5" t="n">
        <v>0.004</v>
      </c>
      <c r="BL203" s="5" t="n">
        <v>0.668</v>
      </c>
      <c r="BM203" s="5" t="n">
        <v>0.1</v>
      </c>
      <c r="BN203" s="5" t="n">
        <v>1</v>
      </c>
      <c r="BO203" s="5" t="n">
        <v>0</v>
      </c>
      <c r="BP203" s="5" t="n">
        <v>0</v>
      </c>
      <c r="BQ203" s="5" t="n">
        <v>0.198</v>
      </c>
      <c r="BR203" s="5" t="n">
        <v>0</v>
      </c>
      <c r="BS203" s="5" t="n">
        <v>0.833</v>
      </c>
      <c r="BT203" s="5" t="n">
        <v>0</v>
      </c>
      <c r="BU203" s="5" t="n">
        <v>0</v>
      </c>
      <c r="BV203" s="5" t="n">
        <v>0.226</v>
      </c>
      <c r="BW203" s="5" t="n">
        <v>0</v>
      </c>
      <c r="BX203" s="5" t="n">
        <v>0.833</v>
      </c>
      <c r="BY203" s="5" t="n">
        <v>12.729</v>
      </c>
      <c r="BZ203" s="5" t="n">
        <v>0</v>
      </c>
      <c r="CA203" s="5" t="n">
        <v>12.729</v>
      </c>
      <c r="CB203" s="5" t="n">
        <v>0</v>
      </c>
      <c r="CC203" s="5" t="n">
        <v>97.90000000000001</v>
      </c>
      <c r="CD203" s="5" t="n">
        <v>7.95</v>
      </c>
      <c r="CE203" s="5" t="n">
        <v>0.725</v>
      </c>
      <c r="CF203" s="5" t="n">
        <v>107.69</v>
      </c>
      <c r="CG203" s="5" t="n">
        <v>0.1</v>
      </c>
      <c r="CH203" s="5" t="n">
        <v>1</v>
      </c>
      <c r="CI203" s="5" t="n">
        <v>0</v>
      </c>
      <c r="CJ203" s="5" t="n">
        <v>0</v>
      </c>
      <c r="CK203" s="5" t="n">
        <v>0</v>
      </c>
      <c r="CL203" s="5" t="n">
        <v>0</v>
      </c>
      <c r="CM203" s="5" t="n">
        <v>0</v>
      </c>
      <c r="CN203" s="5" t="n">
        <v>0</v>
      </c>
      <c r="CO203" s="5" t="n">
        <v>0</v>
      </c>
      <c r="CP203" s="5" t="n">
        <v>0</v>
      </c>
      <c r="CQ203" s="5" t="n">
        <v>1.294</v>
      </c>
      <c r="CR203" s="5" t="n">
        <v>0</v>
      </c>
      <c r="CS203" s="5" t="n">
        <v>5.158</v>
      </c>
      <c r="CT203" s="5" t="n">
        <v>10.485</v>
      </c>
      <c r="CU203" s="5" t="n">
        <v>29.494</v>
      </c>
    </row>
    <row r="204">
      <c r="A204" s="5" t="inlineStr">
        <is>
          <t>CUB2023</t>
        </is>
      </c>
      <c r="B204" s="5" t="inlineStr">
        <is>
          <t>CUB</t>
        </is>
      </c>
      <c r="C204" s="5" t="inlineStr">
        <is>
          <t>CUB</t>
        </is>
      </c>
      <c r="D204" s="5" t="inlineStr">
        <is>
          <t>Cuba</t>
        </is>
      </c>
      <c r="E204" s="5" t="n">
        <v>2023</v>
      </c>
      <c r="F204" s="5" t="n">
        <v>0.1</v>
      </c>
      <c r="G204" s="5" t="n">
        <v>6.147</v>
      </c>
      <c r="H204" s="5" t="n">
        <v>1.286</v>
      </c>
      <c r="I204" s="5" t="n">
        <v>0</v>
      </c>
      <c r="J204" s="5" t="n">
        <v>6.147</v>
      </c>
      <c r="K204" s="5" t="n">
        <v>0</v>
      </c>
      <c r="L204" s="5" t="n">
        <v>1</v>
      </c>
      <c r="M204" s="5" t="n">
        <v>7.886</v>
      </c>
      <c r="N204" s="5" t="n">
        <v>3.857</v>
      </c>
      <c r="O204" s="5" t="n">
        <v>0</v>
      </c>
      <c r="P204" s="5" t="n">
        <v>7.886</v>
      </c>
      <c r="Q204" s="5" t="n">
        <v>0</v>
      </c>
      <c r="R204" s="5" t="n">
        <v>1</v>
      </c>
      <c r="S204" s="5" t="n">
        <v>12.575</v>
      </c>
      <c r="T204" s="5" t="n">
        <v>7.714</v>
      </c>
      <c r="U204" s="5" t="n">
        <v>0.139</v>
      </c>
      <c r="V204" s="5" t="n">
        <v>13.833</v>
      </c>
      <c r="W204" s="5" t="n">
        <v>0.1</v>
      </c>
      <c r="X204" s="5" t="n">
        <v>1</v>
      </c>
      <c r="Y204" s="5" t="n">
        <v>12.478</v>
      </c>
      <c r="Z204" s="5" t="n">
        <v>1.678</v>
      </c>
      <c r="AA204" s="5" t="n">
        <v>0</v>
      </c>
      <c r="AB204" s="5" t="n">
        <v>12.478</v>
      </c>
      <c r="AC204" s="5" t="n">
        <v>0</v>
      </c>
      <c r="AD204" s="5" t="n">
        <v>1</v>
      </c>
      <c r="AE204" s="5" t="n">
        <v>13.763</v>
      </c>
      <c r="AF204" s="5" t="n">
        <v>3.223</v>
      </c>
      <c r="AG204" s="5" t="n">
        <v>0</v>
      </c>
      <c r="AH204" s="5" t="n">
        <v>13.763</v>
      </c>
      <c r="AI204" s="5" t="n">
        <v>0</v>
      </c>
      <c r="AJ204" s="5" t="n">
        <v>1</v>
      </c>
      <c r="AK204" s="5" t="n">
        <v>21.477</v>
      </c>
      <c r="AL204" s="5" t="n">
        <v>11.54</v>
      </c>
      <c r="AM204" s="5" t="n">
        <v>0.238</v>
      </c>
      <c r="AN204" s="5" t="n">
        <v>23.625</v>
      </c>
      <c r="AO204" s="5" t="n">
        <v>0.1</v>
      </c>
      <c r="AP204" s="5" t="n">
        <v>1</v>
      </c>
      <c r="AQ204" s="5" t="n">
        <v>0.791</v>
      </c>
      <c r="AR204" s="5" t="n">
        <v>0.129</v>
      </c>
      <c r="AS204" s="5" t="n">
        <v>0.9330000000000001</v>
      </c>
      <c r="AT204" s="5" t="n">
        <v>1.875</v>
      </c>
      <c r="AU204" s="5" t="n">
        <v>0.1</v>
      </c>
      <c r="AV204" s="5" t="n">
        <v>1</v>
      </c>
      <c r="AW204" s="5" t="n">
        <v>0.618</v>
      </c>
      <c r="AX204" s="5" t="n">
        <v>0.129</v>
      </c>
      <c r="AY204" s="5" t="n">
        <v>0.837</v>
      </c>
      <c r="AZ204" s="5" t="n">
        <v>1.583</v>
      </c>
      <c r="BA204" s="5" t="n">
        <v>0.1</v>
      </c>
      <c r="BB204" s="5" t="n">
        <v>1</v>
      </c>
      <c r="BC204" s="5" t="n">
        <v>0.554</v>
      </c>
      <c r="BD204" s="5" t="n">
        <v>0.129</v>
      </c>
      <c r="BE204" s="5" t="n">
        <v>0.006</v>
      </c>
      <c r="BF204" s="5" t="n">
        <v>0.61</v>
      </c>
      <c r="BG204" s="5" t="n">
        <v>0.1</v>
      </c>
      <c r="BH204" s="5" t="n">
        <v>1</v>
      </c>
      <c r="BI204" s="5" t="n">
        <v>0.5570000000000001</v>
      </c>
      <c r="BJ204" s="5" t="n">
        <v>0.129</v>
      </c>
      <c r="BK204" s="5" t="n">
        <v>0.006</v>
      </c>
      <c r="BL204" s="5" t="n">
        <v>0.613</v>
      </c>
      <c r="BM204" s="5" t="n">
        <v>0.1</v>
      </c>
      <c r="BN204" s="5" t="n">
        <v>1</v>
      </c>
      <c r="BO204" s="5" t="n">
        <v>0</v>
      </c>
      <c r="BP204" s="5" t="n">
        <v>0</v>
      </c>
      <c r="BQ204" s="5" t="n">
        <v>0.206</v>
      </c>
      <c r="BR204" s="5" t="n">
        <v>0</v>
      </c>
      <c r="BS204" s="5" t="n">
        <v>0.833</v>
      </c>
      <c r="BT204" s="5" t="n">
        <v>0</v>
      </c>
      <c r="BU204" s="5" t="n">
        <v>0</v>
      </c>
      <c r="BV204" s="5" t="n">
        <v>0.235</v>
      </c>
      <c r="BW204" s="5" t="n">
        <v>0</v>
      </c>
      <c r="BX204" s="5" t="n">
        <v>0.833</v>
      </c>
      <c r="BY204" s="5" t="n">
        <v>13.254</v>
      </c>
      <c r="BZ204" s="5" t="n">
        <v>0</v>
      </c>
      <c r="CA204" s="5" t="n">
        <v>13.254</v>
      </c>
      <c r="CB204" s="5" t="n">
        <v>0</v>
      </c>
      <c r="CC204" s="5" t="n">
        <v>83.248</v>
      </c>
      <c r="CD204" s="5" t="n">
        <v>7.95</v>
      </c>
      <c r="CE204" s="5" t="n">
        <v>0.922</v>
      </c>
      <c r="CF204" s="5" t="n">
        <v>91.57299999999999</v>
      </c>
      <c r="CG204" s="5" t="n">
        <v>0.1</v>
      </c>
      <c r="CH204" s="5" t="n">
        <v>1</v>
      </c>
      <c r="CI204" s="5" t="n">
        <v>0</v>
      </c>
      <c r="CJ204" s="5" t="n">
        <v>0</v>
      </c>
      <c r="CK204" s="5" t="n">
        <v>0</v>
      </c>
      <c r="CL204" s="5" t="n">
        <v>0</v>
      </c>
      <c r="CM204" s="5" t="n">
        <v>0</v>
      </c>
      <c r="CN204" s="5" t="n">
        <v>0</v>
      </c>
      <c r="CO204" s="5" t="n">
        <v>0</v>
      </c>
      <c r="CP204" s="5" t="n">
        <v>0</v>
      </c>
      <c r="CQ204" s="5" t="n">
        <v>1.348</v>
      </c>
      <c r="CR204" s="5" t="n">
        <v>0</v>
      </c>
      <c r="CS204" s="5" t="n">
        <v>5.37</v>
      </c>
      <c r="CT204" s="5" t="n">
        <v>4.861</v>
      </c>
      <c r="CU204" s="5" t="n">
        <v>11.192</v>
      </c>
    </row>
    <row r="205">
      <c r="A205" s="5" t="inlineStr">
        <is>
          <t>CUB2024</t>
        </is>
      </c>
      <c r="B205" s="5" t="inlineStr">
        <is>
          <t>CUB</t>
        </is>
      </c>
      <c r="C205" s="5" t="inlineStr">
        <is>
          <t>CUB</t>
        </is>
      </c>
      <c r="D205" s="5" t="inlineStr">
        <is>
          <t>Cuba</t>
        </is>
      </c>
      <c r="E205" s="5" t="n">
        <v>2024</v>
      </c>
      <c r="F205" s="5" t="n">
        <v>0.1</v>
      </c>
      <c r="G205" s="5" t="n">
        <v>5.575</v>
      </c>
      <c r="H205" s="5" t="n">
        <v>1.324</v>
      </c>
      <c r="I205" s="5" t="n">
        <v>0</v>
      </c>
      <c r="J205" s="5" t="n">
        <v>5.575</v>
      </c>
      <c r="K205" s="5" t="n">
        <v>0</v>
      </c>
      <c r="L205" s="5" t="n">
        <v>1</v>
      </c>
      <c r="M205" s="5" t="n">
        <v>7.124</v>
      </c>
      <c r="N205" s="5" t="n">
        <v>3.971</v>
      </c>
      <c r="O205" s="5" t="n">
        <v>0</v>
      </c>
      <c r="P205" s="5" t="n">
        <v>7.124</v>
      </c>
      <c r="Q205" s="5" t="n">
        <v>0</v>
      </c>
      <c r="R205" s="5" t="n">
        <v>1</v>
      </c>
      <c r="S205" s="5" t="n">
        <v>12.193</v>
      </c>
      <c r="T205" s="5" t="n">
        <v>7.942</v>
      </c>
      <c r="U205" s="5" t="n">
        <v>0.166</v>
      </c>
      <c r="V205" s="5" t="n">
        <v>13.412</v>
      </c>
      <c r="W205" s="5" t="n">
        <v>0.1</v>
      </c>
      <c r="X205" s="5" t="n">
        <v>1</v>
      </c>
      <c r="Y205" s="5" t="n">
        <v>11.447</v>
      </c>
      <c r="Z205" s="5" t="n">
        <v>1.54</v>
      </c>
      <c r="AA205" s="5" t="n">
        <v>0</v>
      </c>
      <c r="AB205" s="5" t="n">
        <v>11.447</v>
      </c>
      <c r="AC205" s="5" t="n">
        <v>0</v>
      </c>
      <c r="AD205" s="5" t="n">
        <v>1</v>
      </c>
      <c r="AE205" s="5" t="n">
        <v>12.771</v>
      </c>
      <c r="AF205" s="5" t="n">
        <v>2.991</v>
      </c>
      <c r="AG205" s="5" t="n">
        <v>0</v>
      </c>
      <c r="AH205" s="5" t="n">
        <v>12.771</v>
      </c>
      <c r="AI205" s="5" t="n">
        <v>0</v>
      </c>
      <c r="AJ205" s="5" t="n">
        <v>1</v>
      </c>
      <c r="AK205" s="5" t="n">
        <v>20.712</v>
      </c>
      <c r="AL205" s="5" t="n">
        <v>11.129</v>
      </c>
      <c r="AM205" s="5" t="n">
        <v>0.282</v>
      </c>
      <c r="AN205" s="5" t="n">
        <v>22.784</v>
      </c>
      <c r="AO205" s="5" t="n">
        <v>0.1</v>
      </c>
      <c r="AP205" s="5" t="n">
        <v>1</v>
      </c>
      <c r="AQ205" s="5" t="n">
        <v>0.756</v>
      </c>
      <c r="AR205" s="5" t="n">
        <v>0.132</v>
      </c>
      <c r="AS205" s="5" t="n">
        <v>0.969</v>
      </c>
      <c r="AT205" s="5" t="n">
        <v>1.872</v>
      </c>
      <c r="AU205" s="5" t="n">
        <v>0.1</v>
      </c>
      <c r="AV205" s="5" t="n">
        <v>1</v>
      </c>
      <c r="AW205" s="5" t="n">
        <v>0.655</v>
      </c>
      <c r="AX205" s="5" t="n">
        <v>0.132</v>
      </c>
      <c r="AY205" s="5" t="n">
        <v>0.864</v>
      </c>
      <c r="AZ205" s="5" t="n">
        <v>1.648</v>
      </c>
      <c r="BA205" s="5" t="n">
        <v>0.1</v>
      </c>
      <c r="BB205" s="5" t="n">
        <v>1</v>
      </c>
      <c r="BC205" s="5" t="n">
        <v>0.534</v>
      </c>
      <c r="BD205" s="5" t="n">
        <v>0.132</v>
      </c>
      <c r="BE205" s="5" t="n">
        <v>0.007</v>
      </c>
      <c r="BF205" s="5" t="n">
        <v>0.587</v>
      </c>
      <c r="BG205" s="5" t="n">
        <v>0.1</v>
      </c>
      <c r="BH205" s="5" t="n">
        <v>1</v>
      </c>
      <c r="BI205" s="5" t="n">
        <v>0.5679999999999999</v>
      </c>
      <c r="BJ205" s="5" t="n">
        <v>0.132</v>
      </c>
      <c r="BK205" s="5" t="n">
        <v>0.008</v>
      </c>
      <c r="BL205" s="5" t="n">
        <v>0.625</v>
      </c>
      <c r="BM205" s="5" t="n">
        <v>0.1</v>
      </c>
      <c r="BN205" s="5" t="n">
        <v>1</v>
      </c>
      <c r="BO205" s="5" t="n">
        <v>0</v>
      </c>
      <c r="BP205" s="5" t="n">
        <v>0</v>
      </c>
      <c r="BQ205" s="5" t="n">
        <v>0.212</v>
      </c>
      <c r="BR205" s="5" t="n">
        <v>0</v>
      </c>
      <c r="BS205" s="5" t="n">
        <v>0.833</v>
      </c>
      <c r="BT205" s="5" t="n">
        <v>0</v>
      </c>
      <c r="BU205" s="5" t="n">
        <v>0</v>
      </c>
      <c r="BV205" s="5" t="n">
        <v>0.242</v>
      </c>
      <c r="BW205" s="5" t="n">
        <v>0</v>
      </c>
      <c r="BX205" s="5" t="n">
        <v>0.833</v>
      </c>
      <c r="BY205" s="5" t="n">
        <v>13.646</v>
      </c>
      <c r="BZ205" s="5" t="n">
        <v>0</v>
      </c>
      <c r="CA205" s="5" t="n">
        <v>13.646</v>
      </c>
      <c r="CB205" s="5" t="n">
        <v>0</v>
      </c>
      <c r="CC205" s="5" t="n">
        <v>82.58799999999999</v>
      </c>
      <c r="CD205" s="5" t="n">
        <v>7.95</v>
      </c>
      <c r="CE205" s="5" t="n">
        <v>1.125</v>
      </c>
      <c r="CF205" s="5" t="n">
        <v>90.84699999999999</v>
      </c>
      <c r="CG205" s="5" t="n">
        <v>0.1</v>
      </c>
      <c r="CH205" s="5" t="n">
        <v>1</v>
      </c>
      <c r="CI205" s="5" t="n">
        <v>0</v>
      </c>
      <c r="CJ205" s="5" t="n">
        <v>0</v>
      </c>
      <c r="CK205" s="5" t="n">
        <v>0</v>
      </c>
      <c r="CL205" s="5" t="n">
        <v>0</v>
      </c>
      <c r="CM205" s="5" t="n">
        <v>0</v>
      </c>
      <c r="CN205" s="5" t="n">
        <v>0</v>
      </c>
      <c r="CO205" s="5" t="n">
        <v>0</v>
      </c>
      <c r="CP205" s="5" t="n">
        <v>0</v>
      </c>
      <c r="CQ205" s="5" t="n">
        <v>1.387</v>
      </c>
      <c r="CR205" s="5" t="n">
        <v>0</v>
      </c>
      <c r="CS205" s="5" t="n">
        <v>5.529</v>
      </c>
      <c r="CT205" s="5" t="n">
        <v>4.251</v>
      </c>
      <c r="CU205" s="5" t="n">
        <v>10.123</v>
      </c>
    </row>
    <row r="206">
      <c r="A206" s="5" t="inlineStr">
        <is>
          <t>CUW2021</t>
        </is>
      </c>
      <c r="B206" s="5" t="inlineStr">
        <is>
          <t>CUW</t>
        </is>
      </c>
      <c r="C206" s="5" t="inlineStr">
        <is>
          <t>CUW</t>
        </is>
      </c>
      <c r="D206" s="5" t="inlineStr">
        <is>
          <t>Curaçao</t>
        </is>
      </c>
      <c r="E206" s="5" t="n">
        <v>2021</v>
      </c>
      <c r="F206" s="5" t="n">
        <v>0.06</v>
      </c>
      <c r="G206" s="5" t="n">
        <v>5.897</v>
      </c>
      <c r="H206" s="5" t="n">
        <v>1.143</v>
      </c>
      <c r="I206" s="5" t="n">
        <v>0</v>
      </c>
      <c r="J206" s="5" t="n">
        <v>5.897</v>
      </c>
      <c r="K206" s="5" t="n">
        <v>0</v>
      </c>
      <c r="L206" s="5" t="n">
        <v>1</v>
      </c>
      <c r="M206" s="5" t="n">
        <v>7.964</v>
      </c>
      <c r="N206" s="5" t="n">
        <v>3.43</v>
      </c>
      <c r="O206" s="5" t="n">
        <v>0</v>
      </c>
      <c r="P206" s="5" t="n">
        <v>7.964</v>
      </c>
      <c r="Q206" s="5" t="n">
        <v>0</v>
      </c>
      <c r="R206" s="5" t="n">
        <v>1</v>
      </c>
      <c r="S206" s="5" t="n">
        <v>11.613</v>
      </c>
      <c r="T206" s="5" t="n">
        <v>6.86</v>
      </c>
      <c r="U206" s="5" t="n">
        <v>0</v>
      </c>
      <c r="V206" s="5" t="n">
        <v>12.31</v>
      </c>
      <c r="W206" s="5" t="n">
        <v>0.06</v>
      </c>
      <c r="X206" s="5" t="n">
        <v>1</v>
      </c>
      <c r="Y206" s="5" t="n">
        <v>5.919</v>
      </c>
      <c r="Z206" s="5" t="n">
        <v>0.796</v>
      </c>
      <c r="AA206" s="5" t="n">
        <v>0</v>
      </c>
      <c r="AB206" s="5" t="n">
        <v>5.919</v>
      </c>
      <c r="AC206" s="5" t="n">
        <v>0</v>
      </c>
      <c r="AD206" s="5" t="n">
        <v>1</v>
      </c>
      <c r="AE206" s="5" t="n">
        <v>7.062</v>
      </c>
      <c r="AF206" s="5" t="n">
        <v>1.654</v>
      </c>
      <c r="AG206" s="5" t="n">
        <v>0</v>
      </c>
      <c r="AH206" s="5" t="n">
        <v>7.062</v>
      </c>
      <c r="AI206" s="5" t="n">
        <v>0</v>
      </c>
      <c r="AJ206" s="5" t="n">
        <v>1</v>
      </c>
      <c r="AK206" s="5" t="n">
        <v>13.922</v>
      </c>
      <c r="AL206" s="5" t="n">
        <v>7.481</v>
      </c>
      <c r="AM206" s="5" t="n">
        <v>0</v>
      </c>
      <c r="AN206" s="5" t="n">
        <v>14.758</v>
      </c>
      <c r="AO206" s="5" t="n">
        <v>0.06</v>
      </c>
      <c r="AP206" s="5" t="n">
        <v>1</v>
      </c>
      <c r="AQ206" s="5" t="n">
        <v>0.649</v>
      </c>
      <c r="AR206" s="5" t="n">
        <v>0.114</v>
      </c>
      <c r="AS206" s="5" t="n">
        <v>0.364</v>
      </c>
      <c r="AT206" s="5" t="n">
        <v>1.074</v>
      </c>
      <c r="AU206" s="5" t="n">
        <v>0.06</v>
      </c>
      <c r="AV206" s="5" t="n">
        <v>1</v>
      </c>
      <c r="AW206" s="5" t="n">
        <v>0.577</v>
      </c>
      <c r="AX206" s="5" t="n">
        <v>0.114</v>
      </c>
      <c r="AY206" s="5" t="n">
        <v>0.309</v>
      </c>
      <c r="AZ206" s="5" t="n">
        <v>0.9389999999999999</v>
      </c>
      <c r="BA206" s="5" t="n">
        <v>0.06</v>
      </c>
      <c r="BB206" s="5" t="n">
        <v>1</v>
      </c>
      <c r="BC206" s="5" t="n">
        <v>0.458</v>
      </c>
      <c r="BD206" s="5" t="n">
        <v>0.114</v>
      </c>
      <c r="BE206" s="5" t="n">
        <v>0</v>
      </c>
      <c r="BF206" s="5" t="n">
        <v>0.486</v>
      </c>
      <c r="BG206" s="5" t="n">
        <v>0.06</v>
      </c>
      <c r="BH206" s="5" t="n">
        <v>1</v>
      </c>
      <c r="BI206" s="5" t="n">
        <v>0.491</v>
      </c>
      <c r="BJ206" s="5" t="n">
        <v>0.114</v>
      </c>
      <c r="BK206" s="5" t="n">
        <v>0.344</v>
      </c>
      <c r="BL206" s="5" t="n">
        <v>0.885</v>
      </c>
      <c r="BM206" s="5" t="n">
        <v>0.06</v>
      </c>
      <c r="BN206" s="5" t="n">
        <v>1</v>
      </c>
      <c r="BO206" s="5" t="n">
        <v>0</v>
      </c>
      <c r="BP206" s="5" t="n">
        <v>0</v>
      </c>
      <c r="BQ206" s="5" t="n">
        <v>0</v>
      </c>
      <c r="BR206" s="5" t="n">
        <v>0</v>
      </c>
      <c r="BS206" s="5" t="n">
        <v>1</v>
      </c>
      <c r="BT206" s="5" t="n">
        <v>0</v>
      </c>
      <c r="BU206" s="5" t="n">
        <v>0</v>
      </c>
      <c r="BV206" s="5" t="n">
        <v>0</v>
      </c>
      <c r="BW206" s="5" t="n">
        <v>0.06</v>
      </c>
      <c r="BX206" s="5" t="n">
        <v>1</v>
      </c>
      <c r="BY206" s="5" t="n">
        <v>11.787</v>
      </c>
      <c r="BZ206" s="5" t="n">
        <v>0</v>
      </c>
      <c r="CA206" s="5" t="n">
        <v>11.787</v>
      </c>
      <c r="CB206" s="5" t="n">
        <v>0</v>
      </c>
      <c r="CC206" s="5" t="n">
        <v>78.125</v>
      </c>
      <c r="CD206" s="5" t="n">
        <v>7.95</v>
      </c>
      <c r="CE206" s="5" t="n">
        <v>0</v>
      </c>
      <c r="CF206" s="5" t="n">
        <v>82.813</v>
      </c>
      <c r="CG206" s="5" t="n">
        <v>0.06</v>
      </c>
      <c r="CH206" s="5" t="n">
        <v>1</v>
      </c>
      <c r="CI206" s="5" t="n">
        <v>0</v>
      </c>
      <c r="CJ206" s="5" t="n">
        <v>0</v>
      </c>
      <c r="CK206" s="5" t="n">
        <v>0</v>
      </c>
      <c r="CL206" s="5" t="n">
        <v>0</v>
      </c>
      <c r="CM206" s="5" t="n">
        <v>0</v>
      </c>
      <c r="CN206" s="5" t="n">
        <v>0</v>
      </c>
      <c r="CO206" s="5" t="n">
        <v>0</v>
      </c>
      <c r="CP206" s="5" t="n">
        <v>0</v>
      </c>
      <c r="CQ206" s="5" t="n">
        <v>1.198</v>
      </c>
      <c r="CR206" s="5" t="n">
        <v>0</v>
      </c>
      <c r="CS206" s="5" t="n">
        <v>4.776</v>
      </c>
      <c r="CT206" s="5" t="n">
        <v>4.753</v>
      </c>
      <c r="CU206" s="5" t="n">
        <v>15.983</v>
      </c>
    </row>
    <row r="207">
      <c r="A207" s="5" t="inlineStr">
        <is>
          <t>CUW2022</t>
        </is>
      </c>
      <c r="B207" s="5" t="inlineStr">
        <is>
          <t>CUW</t>
        </is>
      </c>
      <c r="C207" s="5" t="inlineStr">
        <is>
          <t>CUW</t>
        </is>
      </c>
      <c r="D207" s="5" t="inlineStr">
        <is>
          <t>Curaçao</t>
        </is>
      </c>
      <c r="E207" s="5" t="n">
        <v>2022</v>
      </c>
      <c r="F207" s="5" t="n">
        <v>0.06</v>
      </c>
      <c r="G207" s="5" t="n">
        <v>11.72</v>
      </c>
      <c r="H207" s="5" t="n">
        <v>1.235</v>
      </c>
      <c r="I207" s="5" t="n">
        <v>0</v>
      </c>
      <c r="J207" s="5" t="n">
        <v>11.72</v>
      </c>
      <c r="K207" s="5" t="n">
        <v>0</v>
      </c>
      <c r="L207" s="5" t="n">
        <v>1</v>
      </c>
      <c r="M207" s="5" t="n">
        <v>9.782999999999999</v>
      </c>
      <c r="N207" s="5" t="n">
        <v>3.704</v>
      </c>
      <c r="O207" s="5" t="n">
        <v>0</v>
      </c>
      <c r="P207" s="5" t="n">
        <v>9.782999999999999</v>
      </c>
      <c r="Q207" s="5" t="n">
        <v>0</v>
      </c>
      <c r="R207" s="5" t="n">
        <v>1</v>
      </c>
      <c r="S207" s="5" t="n">
        <v>17.893</v>
      </c>
      <c r="T207" s="5" t="n">
        <v>7.408</v>
      </c>
      <c r="U207" s="5" t="n">
        <v>0.079</v>
      </c>
      <c r="V207" s="5" t="n">
        <v>18.967</v>
      </c>
      <c r="W207" s="5" t="n">
        <v>0.06</v>
      </c>
      <c r="X207" s="5" t="n">
        <v>1</v>
      </c>
      <c r="Y207" s="5" t="n">
        <v>6.392</v>
      </c>
      <c r="Z207" s="5" t="n">
        <v>0.86</v>
      </c>
      <c r="AA207" s="5" t="n">
        <v>0</v>
      </c>
      <c r="AB207" s="5" t="n">
        <v>6.392</v>
      </c>
      <c r="AC207" s="5" t="n">
        <v>0</v>
      </c>
      <c r="AD207" s="5" t="n">
        <v>1</v>
      </c>
      <c r="AE207" s="5" t="n">
        <v>7.627</v>
      </c>
      <c r="AF207" s="5" t="n">
        <v>1.786</v>
      </c>
      <c r="AG207" s="5" t="n">
        <v>0</v>
      </c>
      <c r="AH207" s="5" t="n">
        <v>7.627</v>
      </c>
      <c r="AI207" s="5" t="n">
        <v>0</v>
      </c>
      <c r="AJ207" s="5" t="n">
        <v>1</v>
      </c>
      <c r="AK207" s="5" t="n">
        <v>15.035</v>
      </c>
      <c r="AL207" s="5" t="n">
        <v>8.079000000000001</v>
      </c>
      <c r="AM207" s="5" t="n">
        <v>0.067</v>
      </c>
      <c r="AN207" s="5" t="n">
        <v>15.937</v>
      </c>
      <c r="AO207" s="5" t="n">
        <v>0.06</v>
      </c>
      <c r="AP207" s="5" t="n">
        <v>1</v>
      </c>
      <c r="AQ207" s="5" t="n">
        <v>0.896</v>
      </c>
      <c r="AR207" s="5" t="n">
        <v>0.123</v>
      </c>
      <c r="AS207" s="5" t="n">
        <v>0.387</v>
      </c>
      <c r="AT207" s="5" t="n">
        <v>1.354</v>
      </c>
      <c r="AU207" s="5" t="n">
        <v>0.06</v>
      </c>
      <c r="AV207" s="5" t="n">
        <v>1</v>
      </c>
      <c r="AW207" s="5" t="n">
        <v>0.89</v>
      </c>
      <c r="AX207" s="5" t="n">
        <v>0.123</v>
      </c>
      <c r="AY207" s="5" t="n">
        <v>0.324</v>
      </c>
      <c r="AZ207" s="5" t="n">
        <v>1.282</v>
      </c>
      <c r="BA207" s="5" t="n">
        <v>0.06</v>
      </c>
      <c r="BB207" s="5" t="n">
        <v>1</v>
      </c>
      <c r="BC207" s="5" t="n">
        <v>0.62</v>
      </c>
      <c r="BD207" s="5" t="n">
        <v>0.123</v>
      </c>
      <c r="BE207" s="5" t="n">
        <v>0.003</v>
      </c>
      <c r="BF207" s="5" t="n">
        <v>0.658</v>
      </c>
      <c r="BG207" s="5" t="n">
        <v>0.06</v>
      </c>
      <c r="BH207" s="5" t="n">
        <v>1</v>
      </c>
      <c r="BI207" s="5" t="n">
        <v>0.608</v>
      </c>
      <c r="BJ207" s="5" t="n">
        <v>0.123</v>
      </c>
      <c r="BK207" s="5" t="n">
        <v>0.372</v>
      </c>
      <c r="BL207" s="5" t="n">
        <v>1.033</v>
      </c>
      <c r="BM207" s="5" t="n">
        <v>0.06</v>
      </c>
      <c r="BN207" s="5" t="n">
        <v>1</v>
      </c>
      <c r="BO207" s="5" t="n">
        <v>0</v>
      </c>
      <c r="BP207" s="5" t="n">
        <v>0</v>
      </c>
      <c r="BQ207" s="5" t="n">
        <v>0</v>
      </c>
      <c r="BR207" s="5" t="n">
        <v>0</v>
      </c>
      <c r="BS207" s="5" t="n">
        <v>1</v>
      </c>
      <c r="BT207" s="5" t="n">
        <v>0</v>
      </c>
      <c r="BU207" s="5" t="n">
        <v>0</v>
      </c>
      <c r="BV207" s="5" t="n">
        <v>0</v>
      </c>
      <c r="BW207" s="5" t="n">
        <v>0.06</v>
      </c>
      <c r="BX207" s="5" t="n">
        <v>1</v>
      </c>
      <c r="BY207" s="5" t="n">
        <v>12.729</v>
      </c>
      <c r="BZ207" s="5" t="n">
        <v>0</v>
      </c>
      <c r="CA207" s="5" t="n">
        <v>12.729</v>
      </c>
      <c r="CB207" s="5" t="n">
        <v>0</v>
      </c>
      <c r="CC207" s="5" t="n">
        <v>97.90000000000001</v>
      </c>
      <c r="CD207" s="5" t="n">
        <v>7.95</v>
      </c>
      <c r="CE207" s="5" t="n">
        <v>0.435</v>
      </c>
      <c r="CF207" s="5" t="n">
        <v>103.774</v>
      </c>
      <c r="CG207" s="5" t="n">
        <v>0.06</v>
      </c>
      <c r="CH207" s="5" t="n">
        <v>1</v>
      </c>
      <c r="CI207" s="5" t="n">
        <v>0</v>
      </c>
      <c r="CJ207" s="5" t="n">
        <v>0</v>
      </c>
      <c r="CK207" s="5" t="n">
        <v>0</v>
      </c>
      <c r="CL207" s="5" t="n">
        <v>0</v>
      </c>
      <c r="CM207" s="5" t="n">
        <v>0</v>
      </c>
      <c r="CN207" s="5" t="n">
        <v>0</v>
      </c>
      <c r="CO207" s="5" t="n">
        <v>0</v>
      </c>
      <c r="CP207" s="5" t="n">
        <v>0</v>
      </c>
      <c r="CQ207" s="5" t="n">
        <v>1.294</v>
      </c>
      <c r="CR207" s="5" t="n">
        <v>0</v>
      </c>
      <c r="CS207" s="5" t="n">
        <v>5.158</v>
      </c>
      <c r="CT207" s="5" t="n">
        <v>10.485</v>
      </c>
      <c r="CU207" s="5" t="n">
        <v>29.494</v>
      </c>
    </row>
    <row r="208">
      <c r="A208" s="5" t="inlineStr">
        <is>
          <t>CUW2023</t>
        </is>
      </c>
      <c r="B208" s="5" t="inlineStr">
        <is>
          <t>CUW</t>
        </is>
      </c>
      <c r="C208" s="5" t="inlineStr">
        <is>
          <t>CUW</t>
        </is>
      </c>
      <c r="D208" s="5" t="inlineStr">
        <is>
          <t>Curaçao</t>
        </is>
      </c>
      <c r="E208" s="5" t="n">
        <v>2023</v>
      </c>
      <c r="F208" s="5" t="n">
        <v>0.06</v>
      </c>
      <c r="G208" s="5" t="n">
        <v>6.147</v>
      </c>
      <c r="H208" s="5" t="n">
        <v>1.286</v>
      </c>
      <c r="I208" s="5" t="n">
        <v>0</v>
      </c>
      <c r="J208" s="5" t="n">
        <v>6.147</v>
      </c>
      <c r="K208" s="5" t="n">
        <v>0</v>
      </c>
      <c r="L208" s="5" t="n">
        <v>1</v>
      </c>
      <c r="M208" s="5" t="n">
        <v>7.886</v>
      </c>
      <c r="N208" s="5" t="n">
        <v>3.857</v>
      </c>
      <c r="O208" s="5" t="n">
        <v>0</v>
      </c>
      <c r="P208" s="5" t="n">
        <v>7.886</v>
      </c>
      <c r="Q208" s="5" t="n">
        <v>0</v>
      </c>
      <c r="R208" s="5" t="n">
        <v>1</v>
      </c>
      <c r="S208" s="5" t="n">
        <v>12.575</v>
      </c>
      <c r="T208" s="5" t="n">
        <v>7.714</v>
      </c>
      <c r="U208" s="5" t="n">
        <v>0.08400000000000001</v>
      </c>
      <c r="V208" s="5" t="n">
        <v>13.33</v>
      </c>
      <c r="W208" s="5" t="n">
        <v>0.06</v>
      </c>
      <c r="X208" s="5" t="n">
        <v>1</v>
      </c>
      <c r="Y208" s="5" t="n">
        <v>6.656</v>
      </c>
      <c r="Z208" s="5" t="n">
        <v>0.895</v>
      </c>
      <c r="AA208" s="5" t="n">
        <v>0</v>
      </c>
      <c r="AB208" s="5" t="n">
        <v>6.656</v>
      </c>
      <c r="AC208" s="5" t="n">
        <v>0</v>
      </c>
      <c r="AD208" s="5" t="n">
        <v>1</v>
      </c>
      <c r="AE208" s="5" t="n">
        <v>7.942</v>
      </c>
      <c r="AF208" s="5" t="n">
        <v>1.86</v>
      </c>
      <c r="AG208" s="5" t="n">
        <v>0</v>
      </c>
      <c r="AH208" s="5" t="n">
        <v>7.942</v>
      </c>
      <c r="AI208" s="5" t="n">
        <v>0</v>
      </c>
      <c r="AJ208" s="5" t="n">
        <v>1</v>
      </c>
      <c r="AK208" s="5" t="n">
        <v>15.656</v>
      </c>
      <c r="AL208" s="5" t="n">
        <v>8.412000000000001</v>
      </c>
      <c r="AM208" s="5" t="n">
        <v>0.104</v>
      </c>
      <c r="AN208" s="5" t="n">
        <v>16.595</v>
      </c>
      <c r="AO208" s="5" t="n">
        <v>0.06</v>
      </c>
      <c r="AP208" s="5" t="n">
        <v>1</v>
      </c>
      <c r="AQ208" s="5" t="n">
        <v>0.791</v>
      </c>
      <c r="AR208" s="5" t="n">
        <v>0.129</v>
      </c>
      <c r="AS208" s="5" t="n">
        <v>0.406</v>
      </c>
      <c r="AT208" s="5" t="n">
        <v>1.268</v>
      </c>
      <c r="AU208" s="5" t="n">
        <v>0.06</v>
      </c>
      <c r="AV208" s="5" t="n">
        <v>1</v>
      </c>
      <c r="AW208" s="5" t="n">
        <v>0.618</v>
      </c>
      <c r="AX208" s="5" t="n">
        <v>0.129</v>
      </c>
      <c r="AY208" s="5" t="n">
        <v>0.35</v>
      </c>
      <c r="AZ208" s="5" t="n">
        <v>1.026</v>
      </c>
      <c r="BA208" s="5" t="n">
        <v>0.06</v>
      </c>
      <c r="BB208" s="5" t="n">
        <v>1</v>
      </c>
      <c r="BC208" s="5" t="n">
        <v>0.554</v>
      </c>
      <c r="BD208" s="5" t="n">
        <v>0.129</v>
      </c>
      <c r="BE208" s="5" t="n">
        <v>0.004</v>
      </c>
      <c r="BF208" s="5" t="n">
        <v>0.588</v>
      </c>
      <c r="BG208" s="5" t="n">
        <v>0.06</v>
      </c>
      <c r="BH208" s="5" t="n">
        <v>1</v>
      </c>
      <c r="BI208" s="5" t="n">
        <v>0.5570000000000001</v>
      </c>
      <c r="BJ208" s="5" t="n">
        <v>0.129</v>
      </c>
      <c r="BK208" s="5" t="n">
        <v>0.387</v>
      </c>
      <c r="BL208" s="5" t="n">
        <v>1.001</v>
      </c>
      <c r="BM208" s="5" t="n">
        <v>0.06</v>
      </c>
      <c r="BN208" s="5" t="n">
        <v>1</v>
      </c>
      <c r="BO208" s="5" t="n">
        <v>0</v>
      </c>
      <c r="BP208" s="5" t="n">
        <v>0</v>
      </c>
      <c r="BQ208" s="5" t="n">
        <v>0</v>
      </c>
      <c r="BR208" s="5" t="n">
        <v>0</v>
      </c>
      <c r="BS208" s="5" t="n">
        <v>1</v>
      </c>
      <c r="BT208" s="5" t="n">
        <v>0</v>
      </c>
      <c r="BU208" s="5" t="n">
        <v>0</v>
      </c>
      <c r="BV208" s="5" t="n">
        <v>0</v>
      </c>
      <c r="BW208" s="5" t="n">
        <v>0.06</v>
      </c>
      <c r="BX208" s="5" t="n">
        <v>1</v>
      </c>
      <c r="BY208" s="5" t="n">
        <v>13.254</v>
      </c>
      <c r="BZ208" s="5" t="n">
        <v>0</v>
      </c>
      <c r="CA208" s="5" t="n">
        <v>13.254</v>
      </c>
      <c r="CB208" s="5" t="n">
        <v>0</v>
      </c>
      <c r="CC208" s="5" t="n">
        <v>83.248</v>
      </c>
      <c r="CD208" s="5" t="n">
        <v>7.95</v>
      </c>
      <c r="CE208" s="5" t="n">
        <v>0.553</v>
      </c>
      <c r="CF208" s="5" t="n">
        <v>88.24299999999999</v>
      </c>
      <c r="CG208" s="5" t="n">
        <v>0.06</v>
      </c>
      <c r="CH208" s="5" t="n">
        <v>1</v>
      </c>
      <c r="CI208" s="5" t="n">
        <v>0</v>
      </c>
      <c r="CJ208" s="5" t="n">
        <v>0</v>
      </c>
      <c r="CK208" s="5" t="n">
        <v>0</v>
      </c>
      <c r="CL208" s="5" t="n">
        <v>0</v>
      </c>
      <c r="CM208" s="5" t="n">
        <v>0</v>
      </c>
      <c r="CN208" s="5" t="n">
        <v>0</v>
      </c>
      <c r="CO208" s="5" t="n">
        <v>0</v>
      </c>
      <c r="CP208" s="5" t="n">
        <v>0</v>
      </c>
      <c r="CQ208" s="5" t="n">
        <v>1.348</v>
      </c>
      <c r="CR208" s="5" t="n">
        <v>0</v>
      </c>
      <c r="CS208" s="5" t="n">
        <v>5.37</v>
      </c>
      <c r="CT208" s="5" t="n">
        <v>4.861</v>
      </c>
      <c r="CU208" s="5" t="n">
        <v>11.192</v>
      </c>
    </row>
    <row r="209">
      <c r="A209" s="5" t="inlineStr">
        <is>
          <t>CUW2024</t>
        </is>
      </c>
      <c r="B209" s="5" t="inlineStr">
        <is>
          <t>CUW</t>
        </is>
      </c>
      <c r="C209" s="5" t="inlineStr">
        <is>
          <t>CUW</t>
        </is>
      </c>
      <c r="D209" s="5" t="inlineStr">
        <is>
          <t>Curaçao</t>
        </is>
      </c>
      <c r="E209" s="5" t="n">
        <v>2024</v>
      </c>
      <c r="F209" s="5" t="n">
        <v>0.06</v>
      </c>
      <c r="G209" s="5" t="n">
        <v>5.575</v>
      </c>
      <c r="H209" s="5" t="n">
        <v>1.324</v>
      </c>
      <c r="I209" s="5" t="n">
        <v>0</v>
      </c>
      <c r="J209" s="5" t="n">
        <v>5.575</v>
      </c>
      <c r="K209" s="5" t="n">
        <v>0</v>
      </c>
      <c r="L209" s="5" t="n">
        <v>1</v>
      </c>
      <c r="M209" s="5" t="n">
        <v>7.124</v>
      </c>
      <c r="N209" s="5" t="n">
        <v>3.971</v>
      </c>
      <c r="O209" s="5" t="n">
        <v>0</v>
      </c>
      <c r="P209" s="5" t="n">
        <v>7.124</v>
      </c>
      <c r="Q209" s="5" t="n">
        <v>0</v>
      </c>
      <c r="R209" s="5" t="n">
        <v>1</v>
      </c>
      <c r="S209" s="5" t="n">
        <v>12.193</v>
      </c>
      <c r="T209" s="5" t="n">
        <v>7.942</v>
      </c>
      <c r="U209" s="5" t="n">
        <v>0.1</v>
      </c>
      <c r="V209" s="5" t="n">
        <v>12.924</v>
      </c>
      <c r="W209" s="5" t="n">
        <v>0.06</v>
      </c>
      <c r="X209" s="5" t="n">
        <v>1</v>
      </c>
      <c r="Y209" s="5" t="n">
        <v>6.853</v>
      </c>
      <c r="Z209" s="5" t="n">
        <v>0.922</v>
      </c>
      <c r="AA209" s="5" t="n">
        <v>0</v>
      </c>
      <c r="AB209" s="5" t="n">
        <v>6.853</v>
      </c>
      <c r="AC209" s="5" t="n">
        <v>0</v>
      </c>
      <c r="AD209" s="5" t="n">
        <v>1</v>
      </c>
      <c r="AE209" s="5" t="n">
        <v>8.176</v>
      </c>
      <c r="AF209" s="5" t="n">
        <v>1.915</v>
      </c>
      <c r="AG209" s="5" t="n">
        <v>0</v>
      </c>
      <c r="AH209" s="5" t="n">
        <v>8.176</v>
      </c>
      <c r="AI209" s="5" t="n">
        <v>0</v>
      </c>
      <c r="AJ209" s="5" t="n">
        <v>1</v>
      </c>
      <c r="AK209" s="5" t="n">
        <v>16.118</v>
      </c>
      <c r="AL209" s="5" t="n">
        <v>8.66</v>
      </c>
      <c r="AM209" s="5" t="n">
        <v>0.132</v>
      </c>
      <c r="AN209" s="5" t="n">
        <v>17.085</v>
      </c>
      <c r="AO209" s="5" t="n">
        <v>0.06</v>
      </c>
      <c r="AP209" s="5" t="n">
        <v>1</v>
      </c>
      <c r="AQ209" s="5" t="n">
        <v>0.756</v>
      </c>
      <c r="AR209" s="5" t="n">
        <v>0.132</v>
      </c>
      <c r="AS209" s="5" t="n">
        <v>0.372</v>
      </c>
      <c r="AT209" s="5" t="n">
        <v>1.196</v>
      </c>
      <c r="AU209" s="5" t="n">
        <v>0.06</v>
      </c>
      <c r="AV209" s="5" t="n">
        <v>1</v>
      </c>
      <c r="AW209" s="5" t="n">
        <v>0.655</v>
      </c>
      <c r="AX209" s="5" t="n">
        <v>0.132</v>
      </c>
      <c r="AY209" s="5" t="n">
        <v>0.286</v>
      </c>
      <c r="AZ209" s="5" t="n">
        <v>0.997</v>
      </c>
      <c r="BA209" s="5" t="n">
        <v>0.06</v>
      </c>
      <c r="BB209" s="5" t="n">
        <v>1</v>
      </c>
      <c r="BC209" s="5" t="n">
        <v>0.534</v>
      </c>
      <c r="BD209" s="5" t="n">
        <v>0.132</v>
      </c>
      <c r="BE209" s="5" t="n">
        <v>0.004</v>
      </c>
      <c r="BF209" s="5" t="n">
        <v>0.5659999999999999</v>
      </c>
      <c r="BG209" s="5" t="n">
        <v>0.06</v>
      </c>
      <c r="BH209" s="5" t="n">
        <v>1</v>
      </c>
      <c r="BI209" s="5" t="n">
        <v>0.5679999999999999</v>
      </c>
      <c r="BJ209" s="5" t="n">
        <v>0.132</v>
      </c>
      <c r="BK209" s="5" t="n">
        <v>0.268</v>
      </c>
      <c r="BL209" s="5" t="n">
        <v>0.885</v>
      </c>
      <c r="BM209" s="5" t="n">
        <v>0.06</v>
      </c>
      <c r="BN209" s="5" t="n">
        <v>1</v>
      </c>
      <c r="BO209" s="5" t="n">
        <v>0</v>
      </c>
      <c r="BP209" s="5" t="n">
        <v>0</v>
      </c>
      <c r="BQ209" s="5" t="n">
        <v>0</v>
      </c>
      <c r="BR209" s="5" t="n">
        <v>0</v>
      </c>
      <c r="BS209" s="5" t="n">
        <v>1</v>
      </c>
      <c r="BT209" s="5" t="n">
        <v>0</v>
      </c>
      <c r="BU209" s="5" t="n">
        <v>0</v>
      </c>
      <c r="BV209" s="5" t="n">
        <v>0</v>
      </c>
      <c r="BW209" s="5" t="n">
        <v>0.06</v>
      </c>
      <c r="BX209" s="5" t="n">
        <v>1</v>
      </c>
      <c r="BY209" s="5" t="n">
        <v>13.646</v>
      </c>
      <c r="BZ209" s="5" t="n">
        <v>0</v>
      </c>
      <c r="CA209" s="5" t="n">
        <v>13.646</v>
      </c>
      <c r="CB209" s="5" t="n">
        <v>0</v>
      </c>
      <c r="CC209" s="5" t="n">
        <v>82.58799999999999</v>
      </c>
      <c r="CD209" s="5" t="n">
        <v>7.95</v>
      </c>
      <c r="CE209" s="5" t="n">
        <v>0.675</v>
      </c>
      <c r="CF209" s="5" t="n">
        <v>87.54300000000001</v>
      </c>
      <c r="CG209" s="5" t="n">
        <v>0.06</v>
      </c>
      <c r="CH209" s="5" t="n">
        <v>1</v>
      </c>
      <c r="CI209" s="5" t="n">
        <v>0</v>
      </c>
      <c r="CJ209" s="5" t="n">
        <v>0</v>
      </c>
      <c r="CK209" s="5" t="n">
        <v>0</v>
      </c>
      <c r="CL209" s="5" t="n">
        <v>0</v>
      </c>
      <c r="CM209" s="5" t="n">
        <v>0</v>
      </c>
      <c r="CN209" s="5" t="n">
        <v>0</v>
      </c>
      <c r="CO209" s="5" t="n">
        <v>0</v>
      </c>
      <c r="CP209" s="5" t="n">
        <v>0</v>
      </c>
      <c r="CQ209" s="5" t="n">
        <v>1.387</v>
      </c>
      <c r="CR209" s="5" t="n">
        <v>0</v>
      </c>
      <c r="CS209" s="5" t="n">
        <v>5.529</v>
      </c>
      <c r="CT209" s="5" t="n">
        <v>4.251</v>
      </c>
      <c r="CU209" s="5" t="n">
        <v>10.123</v>
      </c>
    </row>
    <row r="210">
      <c r="A210" s="5" t="inlineStr">
        <is>
          <t>CYP2021</t>
        </is>
      </c>
      <c r="B210" s="5" t="inlineStr">
        <is>
          <t>CYP</t>
        </is>
      </c>
      <c r="C210" s="5" t="inlineStr">
        <is>
          <t>CYP</t>
        </is>
      </c>
      <c r="D210" s="5" t="inlineStr">
        <is>
          <t>Cyprus</t>
        </is>
      </c>
      <c r="E210" s="5" t="n">
        <v>2021</v>
      </c>
      <c r="F210" s="5" t="n">
        <v>0.19</v>
      </c>
      <c r="G210" s="5" t="n">
        <v>5.702</v>
      </c>
      <c r="H210" s="5" t="n">
        <v>1.13</v>
      </c>
      <c r="I210" s="5" t="n">
        <v>2.34</v>
      </c>
      <c r="J210" s="5" t="n">
        <v>8.041</v>
      </c>
      <c r="K210" s="5" t="n">
        <v>0</v>
      </c>
      <c r="L210" s="5" t="n">
        <v>1</v>
      </c>
      <c r="M210" s="5" t="n">
        <v>7.843</v>
      </c>
      <c r="N210" s="5" t="n">
        <v>3.389</v>
      </c>
      <c r="O210" s="5" t="n">
        <v>2.324</v>
      </c>
      <c r="P210" s="5" t="n">
        <v>10.167</v>
      </c>
      <c r="Q210" s="5" t="n">
        <v>0</v>
      </c>
      <c r="R210" s="5" t="n">
        <v>1</v>
      </c>
      <c r="S210" s="5" t="n">
        <v>11.349</v>
      </c>
      <c r="T210" s="5" t="n">
        <v>6.777</v>
      </c>
      <c r="U210" s="5" t="n">
        <v>0</v>
      </c>
      <c r="V210" s="5" t="n">
        <v>13.506</v>
      </c>
      <c r="W210" s="5" t="n">
        <v>0.19</v>
      </c>
      <c r="X210" s="5" t="n">
        <v>1</v>
      </c>
      <c r="Y210" s="5" t="n">
        <v>16.305</v>
      </c>
      <c r="Z210" s="5" t="n">
        <v>1.143</v>
      </c>
      <c r="AA210" s="5" t="n">
        <v>1.343</v>
      </c>
      <c r="AB210" s="5" t="n">
        <v>17.648</v>
      </c>
      <c r="AC210" s="5" t="n">
        <v>0</v>
      </c>
      <c r="AD210" s="5" t="n">
        <v>1</v>
      </c>
      <c r="AE210" s="5" t="n">
        <v>17.449</v>
      </c>
      <c r="AF210" s="5" t="n">
        <v>2.287</v>
      </c>
      <c r="AG210" s="5" t="n">
        <v>1.343</v>
      </c>
      <c r="AH210" s="5" t="n">
        <v>18.792</v>
      </c>
      <c r="AI210" s="5" t="n">
        <v>0</v>
      </c>
      <c r="AJ210" s="5" t="n">
        <v>1</v>
      </c>
      <c r="AK210" s="5" t="n">
        <v>24.309</v>
      </c>
      <c r="AL210" s="5" t="n">
        <v>9.147</v>
      </c>
      <c r="AM210" s="5" t="n">
        <v>0</v>
      </c>
      <c r="AN210" s="5" t="n">
        <v>28.927</v>
      </c>
      <c r="AO210" s="5" t="n">
        <v>0.19</v>
      </c>
      <c r="AP210" s="5" t="n">
        <v>1</v>
      </c>
      <c r="AQ210" s="5" t="n">
        <v>0.619</v>
      </c>
      <c r="AR210" s="5" t="n">
        <v>0.114</v>
      </c>
      <c r="AS210" s="5" t="n">
        <v>0.619</v>
      </c>
      <c r="AT210" s="5" t="n">
        <v>1.474</v>
      </c>
      <c r="AU210" s="5" t="n">
        <v>0.19</v>
      </c>
      <c r="AV210" s="5" t="n">
        <v>1</v>
      </c>
      <c r="AW210" s="5" t="n">
        <v>0.599</v>
      </c>
      <c r="AX210" s="5" t="n">
        <v>0.114</v>
      </c>
      <c r="AY210" s="5" t="n">
        <v>0.675</v>
      </c>
      <c r="AZ210" s="5" t="n">
        <v>1.517</v>
      </c>
      <c r="BA210" s="5" t="n">
        <v>0.19</v>
      </c>
      <c r="BB210" s="5" t="n">
        <v>1</v>
      </c>
      <c r="BC210" s="5" t="n">
        <v>0.439</v>
      </c>
      <c r="BD210" s="5" t="n">
        <v>0.114</v>
      </c>
      <c r="BE210" s="5" t="n">
        <v>0.005</v>
      </c>
      <c r="BF210" s="5" t="n">
        <v>0.528</v>
      </c>
      <c r="BG210" s="5" t="n">
        <v>0.19</v>
      </c>
      <c r="BH210" s="5" t="n">
        <v>1</v>
      </c>
      <c r="BI210" s="5" t="n">
        <v>0.505</v>
      </c>
      <c r="BJ210" s="5" t="n">
        <v>0.114</v>
      </c>
      <c r="BK210" s="5" t="n">
        <v>0.311</v>
      </c>
      <c r="BL210" s="5" t="n">
        <v>0.971</v>
      </c>
      <c r="BM210" s="5" t="n">
        <v>0.19</v>
      </c>
      <c r="BN210" s="5" t="n">
        <v>1</v>
      </c>
      <c r="BO210" s="5" t="n">
        <v>0</v>
      </c>
      <c r="BP210" s="5" t="n">
        <v>0.058</v>
      </c>
      <c r="BQ210" s="5" t="n">
        <v>0.2</v>
      </c>
      <c r="BR210" s="5" t="n">
        <v>0</v>
      </c>
      <c r="BS210" s="5" t="n">
        <v>1</v>
      </c>
      <c r="BT210" s="5" t="n">
        <v>0</v>
      </c>
      <c r="BU210" s="5" t="n">
        <v>0.052</v>
      </c>
      <c r="BV210" s="5" t="n">
        <v>0.253</v>
      </c>
      <c r="BW210" s="5" t="n">
        <v>0.19</v>
      </c>
      <c r="BX210" s="5" t="n">
        <v>1</v>
      </c>
      <c r="BY210" s="5" t="n">
        <v>11.787</v>
      </c>
      <c r="BZ210" s="5" t="n">
        <v>0</v>
      </c>
      <c r="CA210" s="5" t="n">
        <v>11.787</v>
      </c>
      <c r="CB210" s="5" t="n">
        <v>0</v>
      </c>
      <c r="CC210" s="5" t="n">
        <v>78.125</v>
      </c>
      <c r="CD210" s="5" t="n">
        <v>7.95</v>
      </c>
      <c r="CE210" s="5" t="n">
        <v>59.674</v>
      </c>
      <c r="CF210" s="5" t="n">
        <v>163.981</v>
      </c>
      <c r="CG210" s="5" t="n">
        <v>0.19</v>
      </c>
      <c r="CH210" s="5" t="n">
        <v>1</v>
      </c>
      <c r="CI210" s="5" t="n">
        <v>0</v>
      </c>
      <c r="CJ210" s="5" t="n">
        <v>0</v>
      </c>
      <c r="CK210" s="5" t="n">
        <v>0</v>
      </c>
      <c r="CL210" s="5" t="n">
        <v>0</v>
      </c>
      <c r="CM210" s="5" t="n">
        <v>0</v>
      </c>
      <c r="CN210" s="5" t="n">
        <v>0</v>
      </c>
      <c r="CO210" s="5" t="n">
        <v>0</v>
      </c>
      <c r="CP210" s="5" t="n">
        <v>0.024</v>
      </c>
      <c r="CQ210" s="5" t="n">
        <v>1.198</v>
      </c>
      <c r="CR210" s="5" t="n">
        <v>0</v>
      </c>
      <c r="CS210" s="5" t="n">
        <v>3.979</v>
      </c>
      <c r="CT210" s="5" t="n">
        <v>4.655</v>
      </c>
      <c r="CU210" s="5" t="n">
        <v>15.162</v>
      </c>
    </row>
    <row r="211">
      <c r="A211" s="5" t="inlineStr">
        <is>
          <t>CYP2022</t>
        </is>
      </c>
      <c r="B211" s="5" t="inlineStr">
        <is>
          <t>CYP</t>
        </is>
      </c>
      <c r="C211" s="5" t="inlineStr">
        <is>
          <t>CYP</t>
        </is>
      </c>
      <c r="D211" s="5" t="inlineStr">
        <is>
          <t>Cyprus</t>
        </is>
      </c>
      <c r="E211" s="5" t="n">
        <v>2022</v>
      </c>
      <c r="F211" s="5" t="n">
        <v>0.19</v>
      </c>
      <c r="G211" s="5" t="n">
        <v>9.759</v>
      </c>
      <c r="H211" s="5" t="n">
        <v>1.235</v>
      </c>
      <c r="I211" s="5" t="n">
        <v>8.414</v>
      </c>
      <c r="J211" s="5" t="n">
        <v>18.173</v>
      </c>
      <c r="K211" s="5" t="n">
        <v>0</v>
      </c>
      <c r="L211" s="5" t="n">
        <v>1</v>
      </c>
      <c r="M211" s="5" t="n">
        <v>9.782999999999999</v>
      </c>
      <c r="N211" s="5" t="n">
        <v>3.704</v>
      </c>
      <c r="O211" s="5" t="n">
        <v>8.358000000000001</v>
      </c>
      <c r="P211" s="5" t="n">
        <v>18.141</v>
      </c>
      <c r="Q211" s="5" t="n">
        <v>0</v>
      </c>
      <c r="R211" s="5" t="n">
        <v>1</v>
      </c>
      <c r="S211" s="5" t="n">
        <v>15.932</v>
      </c>
      <c r="T211" s="5" t="n">
        <v>7.408</v>
      </c>
      <c r="U211" s="5" t="n">
        <v>0.224</v>
      </c>
      <c r="V211" s="5" t="n">
        <v>18.959</v>
      </c>
      <c r="W211" s="5" t="n">
        <v>0.19</v>
      </c>
      <c r="X211" s="5" t="n">
        <v>1</v>
      </c>
      <c r="Y211" s="5" t="n">
        <v>32.56</v>
      </c>
      <c r="Z211" s="5" t="n">
        <v>1.235</v>
      </c>
      <c r="AA211" s="5" t="n">
        <v>4.829</v>
      </c>
      <c r="AB211" s="5" t="n">
        <v>37.389</v>
      </c>
      <c r="AC211" s="5" t="n">
        <v>0</v>
      </c>
      <c r="AD211" s="5" t="n">
        <v>1</v>
      </c>
      <c r="AE211" s="5" t="n">
        <v>33.795</v>
      </c>
      <c r="AF211" s="5" t="n">
        <v>2.469</v>
      </c>
      <c r="AG211" s="5" t="n">
        <v>4.831</v>
      </c>
      <c r="AH211" s="5" t="n">
        <v>38.626</v>
      </c>
      <c r="AI211" s="5" t="n">
        <v>0</v>
      </c>
      <c r="AJ211" s="5" t="n">
        <v>1</v>
      </c>
      <c r="AK211" s="5" t="n">
        <v>41.203</v>
      </c>
      <c r="AL211" s="5" t="n">
        <v>9.878</v>
      </c>
      <c r="AM211" s="5" t="n">
        <v>0.579</v>
      </c>
      <c r="AN211" s="5" t="n">
        <v>49.032</v>
      </c>
      <c r="AO211" s="5" t="n">
        <v>0.19</v>
      </c>
      <c r="AP211" s="5" t="n">
        <v>1</v>
      </c>
      <c r="AQ211" s="5" t="n">
        <v>0.861</v>
      </c>
      <c r="AR211" s="5" t="n">
        <v>0.123</v>
      </c>
      <c r="AS211" s="5" t="n">
        <v>0.499</v>
      </c>
      <c r="AT211" s="5" t="n">
        <v>1.618</v>
      </c>
      <c r="AU211" s="5" t="n">
        <v>0.19</v>
      </c>
      <c r="AV211" s="5" t="n">
        <v>1</v>
      </c>
      <c r="AW211" s="5" t="n">
        <v>0.986</v>
      </c>
      <c r="AX211" s="5" t="n">
        <v>0.123</v>
      </c>
      <c r="AY211" s="5" t="n">
        <v>0.556</v>
      </c>
      <c r="AZ211" s="5" t="n">
        <v>1.835</v>
      </c>
      <c r="BA211" s="5" t="n">
        <v>0.19</v>
      </c>
      <c r="BB211" s="5" t="n">
        <v>1</v>
      </c>
      <c r="BC211" s="5" t="n">
        <v>0.598</v>
      </c>
      <c r="BD211" s="5" t="n">
        <v>0.123</v>
      </c>
      <c r="BE211" s="5" t="n">
        <v>0.016</v>
      </c>
      <c r="BF211" s="5" t="n">
        <v>0.72</v>
      </c>
      <c r="BG211" s="5" t="n">
        <v>0.19</v>
      </c>
      <c r="BH211" s="5" t="n">
        <v>1</v>
      </c>
      <c r="BI211" s="5" t="n">
        <v>0.612</v>
      </c>
      <c r="BJ211" s="5" t="n">
        <v>0.123</v>
      </c>
      <c r="BK211" s="5" t="n">
        <v>0.525</v>
      </c>
      <c r="BL211" s="5" t="n">
        <v>1.353</v>
      </c>
      <c r="BM211" s="5" t="n">
        <v>0.19</v>
      </c>
      <c r="BN211" s="5" t="n">
        <v>1</v>
      </c>
      <c r="BO211" s="5" t="n">
        <v>0</v>
      </c>
      <c r="BP211" s="5" t="n">
        <v>0.076</v>
      </c>
      <c r="BQ211" s="5" t="n">
        <v>0.285</v>
      </c>
      <c r="BR211" s="5" t="n">
        <v>0</v>
      </c>
      <c r="BS211" s="5" t="n">
        <v>1</v>
      </c>
      <c r="BT211" s="5" t="n">
        <v>0</v>
      </c>
      <c r="BU211" s="5" t="n">
        <v>0.046</v>
      </c>
      <c r="BV211" s="5" t="n">
        <v>0.309</v>
      </c>
      <c r="BW211" s="5" t="n">
        <v>0.19</v>
      </c>
      <c r="BX211" s="5" t="n">
        <v>1</v>
      </c>
      <c r="BY211" s="5" t="n">
        <v>12.729</v>
      </c>
      <c r="BZ211" s="5" t="n">
        <v>0</v>
      </c>
      <c r="CA211" s="5" t="n">
        <v>12.729</v>
      </c>
      <c r="CB211" s="5" t="n">
        <v>0</v>
      </c>
      <c r="CC211" s="5" t="n">
        <v>97.90000000000001</v>
      </c>
      <c r="CD211" s="5" t="n">
        <v>7.95</v>
      </c>
      <c r="CE211" s="5" t="n">
        <v>116.835</v>
      </c>
      <c r="CF211" s="5" t="n">
        <v>255.534</v>
      </c>
      <c r="CG211" s="5" t="n">
        <v>0.19</v>
      </c>
      <c r="CH211" s="5" t="n">
        <v>1</v>
      </c>
      <c r="CI211" s="5" t="n">
        <v>0</v>
      </c>
      <c r="CJ211" s="5" t="n">
        <v>0</v>
      </c>
      <c r="CK211" s="5" t="n">
        <v>0</v>
      </c>
      <c r="CL211" s="5" t="n">
        <v>0</v>
      </c>
      <c r="CM211" s="5" t="n">
        <v>0</v>
      </c>
      <c r="CN211" s="5" t="n">
        <v>0</v>
      </c>
      <c r="CO211" s="5" t="n">
        <v>0</v>
      </c>
      <c r="CP211" s="5" t="n">
        <v>0</v>
      </c>
      <c r="CQ211" s="5" t="n">
        <v>1.294</v>
      </c>
      <c r="CR211" s="5" t="n">
        <v>0</v>
      </c>
      <c r="CS211" s="5" t="n">
        <v>4.297</v>
      </c>
      <c r="CT211" s="5" t="n">
        <v>8.523999999999999</v>
      </c>
      <c r="CU211" s="5" t="n">
        <v>31.326</v>
      </c>
    </row>
    <row r="212">
      <c r="A212" s="5" t="inlineStr">
        <is>
          <t>CYP2023</t>
        </is>
      </c>
      <c r="B212" s="5" t="inlineStr">
        <is>
          <t>CYP</t>
        </is>
      </c>
      <c r="C212" s="5" t="inlineStr">
        <is>
          <t>CYP</t>
        </is>
      </c>
      <c r="D212" s="5" t="inlineStr">
        <is>
          <t>Cyprus</t>
        </is>
      </c>
      <c r="E212" s="5" t="n">
        <v>2023</v>
      </c>
      <c r="F212" s="5" t="n">
        <v>0.19</v>
      </c>
      <c r="G212" s="5" t="n">
        <v>4.261</v>
      </c>
      <c r="H212" s="5" t="n">
        <v>0.947</v>
      </c>
      <c r="I212" s="5" t="n">
        <v>9.750999999999999</v>
      </c>
      <c r="J212" s="5" t="n">
        <v>14.011</v>
      </c>
      <c r="K212" s="5" t="n">
        <v>0</v>
      </c>
      <c r="L212" s="5" t="n">
        <v>1</v>
      </c>
      <c r="M212" s="5" t="n">
        <v>5.459</v>
      </c>
      <c r="N212" s="5" t="n">
        <v>2.841</v>
      </c>
      <c r="O212" s="5" t="n">
        <v>9.686</v>
      </c>
      <c r="P212" s="5" t="n">
        <v>15.145</v>
      </c>
      <c r="Q212" s="5" t="n">
        <v>0</v>
      </c>
      <c r="R212" s="5" t="n">
        <v>1</v>
      </c>
      <c r="S212" s="5" t="n">
        <v>8.997</v>
      </c>
      <c r="T212" s="5" t="n">
        <v>5.683</v>
      </c>
      <c r="U212" s="5" t="n">
        <v>0.189</v>
      </c>
      <c r="V212" s="5" t="n">
        <v>10.706</v>
      </c>
      <c r="W212" s="5" t="n">
        <v>0.19</v>
      </c>
      <c r="X212" s="5" t="n">
        <v>1</v>
      </c>
      <c r="Y212" s="5" t="n">
        <v>12.908</v>
      </c>
      <c r="Z212" s="5" t="n">
        <v>1.286</v>
      </c>
      <c r="AA212" s="5" t="n">
        <v>5.596</v>
      </c>
      <c r="AB212" s="5" t="n">
        <v>18.504</v>
      </c>
      <c r="AC212" s="5" t="n">
        <v>0</v>
      </c>
      <c r="AD212" s="5" t="n">
        <v>1</v>
      </c>
      <c r="AE212" s="5" t="n">
        <v>14.194</v>
      </c>
      <c r="AF212" s="5" t="n">
        <v>2.571</v>
      </c>
      <c r="AG212" s="5" t="n">
        <v>5.598</v>
      </c>
      <c r="AH212" s="5" t="n">
        <v>19.792</v>
      </c>
      <c r="AI212" s="5" t="n">
        <v>0</v>
      </c>
      <c r="AJ212" s="5" t="n">
        <v>1</v>
      </c>
      <c r="AK212" s="5" t="n">
        <v>21.908</v>
      </c>
      <c r="AL212" s="5" t="n">
        <v>10.285</v>
      </c>
      <c r="AM212" s="5" t="n">
        <v>0.461</v>
      </c>
      <c r="AN212" s="5" t="n">
        <v>26.07</v>
      </c>
      <c r="AO212" s="5" t="n">
        <v>0.19</v>
      </c>
      <c r="AP212" s="5" t="n">
        <v>1</v>
      </c>
      <c r="AQ212" s="5" t="n">
        <v>0.76</v>
      </c>
      <c r="AR212" s="5" t="n">
        <v>0.129</v>
      </c>
      <c r="AS212" s="5" t="n">
        <v>0.555</v>
      </c>
      <c r="AT212" s="5" t="n">
        <v>1.566</v>
      </c>
      <c r="AU212" s="5" t="n">
        <v>0.19</v>
      </c>
      <c r="AV212" s="5" t="n">
        <v>1</v>
      </c>
      <c r="AW212" s="5" t="n">
        <v>0.8110000000000001</v>
      </c>
      <c r="AX212" s="5" t="n">
        <v>0.129</v>
      </c>
      <c r="AY212" s="5" t="n">
        <v>0.594</v>
      </c>
      <c r="AZ212" s="5" t="n">
        <v>1.673</v>
      </c>
      <c r="BA212" s="5" t="n">
        <v>0.19</v>
      </c>
      <c r="BB212" s="5" t="n">
        <v>1</v>
      </c>
      <c r="BC212" s="5" t="n">
        <v>0.535</v>
      </c>
      <c r="BD212" s="5" t="n">
        <v>0.129</v>
      </c>
      <c r="BE212" s="5" t="n">
        <v>0.018</v>
      </c>
      <c r="BF212" s="5" t="n">
        <v>0.644</v>
      </c>
      <c r="BG212" s="5" t="n">
        <v>0.19</v>
      </c>
      <c r="BH212" s="5" t="n">
        <v>1</v>
      </c>
      <c r="BI212" s="5" t="n">
        <v>0.579</v>
      </c>
      <c r="BJ212" s="5" t="n">
        <v>0.129</v>
      </c>
      <c r="BK212" s="5" t="n">
        <v>0.497</v>
      </c>
      <c r="BL212" s="5" t="n">
        <v>1.281</v>
      </c>
      <c r="BM212" s="5" t="n">
        <v>0.19</v>
      </c>
      <c r="BN212" s="5" t="n">
        <v>1</v>
      </c>
      <c r="BO212" s="5" t="n">
        <v>0</v>
      </c>
      <c r="BP212" s="5" t="n">
        <v>0.08599999999999999</v>
      </c>
      <c r="BQ212" s="5" t="n">
        <v>0.291</v>
      </c>
      <c r="BR212" s="5" t="n">
        <v>0</v>
      </c>
      <c r="BS212" s="5" t="n">
        <v>1</v>
      </c>
      <c r="BT212" s="5" t="n">
        <v>0</v>
      </c>
      <c r="BU212" s="5" t="n">
        <v>0.089</v>
      </c>
      <c r="BV212" s="5" t="n">
        <v>0.389</v>
      </c>
      <c r="BW212" s="5" t="n">
        <v>0.19</v>
      </c>
      <c r="BX212" s="5" t="n">
        <v>1</v>
      </c>
      <c r="BY212" s="5" t="n">
        <v>13.254</v>
      </c>
      <c r="BZ212" s="5" t="n">
        <v>0</v>
      </c>
      <c r="CA212" s="5" t="n">
        <v>13.254</v>
      </c>
      <c r="CB212" s="5" t="n">
        <v>0</v>
      </c>
      <c r="CC212" s="5" t="n">
        <v>83.248</v>
      </c>
      <c r="CD212" s="5" t="n">
        <v>7.95</v>
      </c>
      <c r="CE212" s="5" t="n">
        <v>115.756</v>
      </c>
      <c r="CF212" s="5" t="n">
        <v>236.815</v>
      </c>
      <c r="CG212" s="5" t="n">
        <v>0.19</v>
      </c>
      <c r="CH212" s="5" t="n">
        <v>1</v>
      </c>
      <c r="CI212" s="5" t="n">
        <v>0</v>
      </c>
      <c r="CJ212" s="5" t="n">
        <v>0</v>
      </c>
      <c r="CK212" s="5" t="n">
        <v>0</v>
      </c>
      <c r="CL212" s="5" t="n">
        <v>0</v>
      </c>
      <c r="CM212" s="5" t="n">
        <v>0</v>
      </c>
      <c r="CN212" s="5" t="n">
        <v>0</v>
      </c>
      <c r="CO212" s="5" t="n">
        <v>0</v>
      </c>
      <c r="CP212" s="5" t="n">
        <v>0.527</v>
      </c>
      <c r="CQ212" s="5" t="n">
        <v>1.348</v>
      </c>
      <c r="CR212" s="5" t="n">
        <v>0</v>
      </c>
      <c r="CS212" s="5" t="n">
        <v>4.474</v>
      </c>
      <c r="CT212" s="5" t="n">
        <v>5.5</v>
      </c>
      <c r="CU212" s="5" t="n">
        <v>11.622</v>
      </c>
    </row>
    <row r="213">
      <c r="A213" s="5" t="inlineStr">
        <is>
          <t>CYP2024</t>
        </is>
      </c>
      <c r="B213" s="5" t="inlineStr">
        <is>
          <t>CYP</t>
        </is>
      </c>
      <c r="C213" s="5" t="inlineStr">
        <is>
          <t>CYP</t>
        </is>
      </c>
      <c r="D213" s="5" t="inlineStr">
        <is>
          <t>Cyprus</t>
        </is>
      </c>
      <c r="E213" s="5" t="n">
        <v>2024</v>
      </c>
      <c r="F213" s="5" t="n">
        <v>0.19</v>
      </c>
      <c r="G213" s="5" t="n">
        <v>3.922</v>
      </c>
      <c r="H213" s="5" t="n">
        <v>0.975</v>
      </c>
      <c r="I213" s="5" t="n">
        <v>6.39</v>
      </c>
      <c r="J213" s="5" t="n">
        <v>10.312</v>
      </c>
      <c r="K213" s="5" t="n">
        <v>0</v>
      </c>
      <c r="L213" s="5" t="n">
        <v>1</v>
      </c>
      <c r="M213" s="5" t="n">
        <v>5.149</v>
      </c>
      <c r="N213" s="5" t="n">
        <v>2.925</v>
      </c>
      <c r="O213" s="5" t="n">
        <v>6.347</v>
      </c>
      <c r="P213" s="5" t="n">
        <v>11.496</v>
      </c>
      <c r="Q213" s="5" t="n">
        <v>0</v>
      </c>
      <c r="R213" s="5" t="n">
        <v>1</v>
      </c>
      <c r="S213" s="5" t="n">
        <v>8.797000000000001</v>
      </c>
      <c r="T213" s="5" t="n">
        <v>5.851</v>
      </c>
      <c r="U213" s="5" t="n">
        <v>0.228</v>
      </c>
      <c r="V213" s="5" t="n">
        <v>10.469</v>
      </c>
      <c r="W213" s="5" t="n">
        <v>0.19</v>
      </c>
      <c r="X213" s="5" t="n">
        <v>1</v>
      </c>
      <c r="Y213" s="5" t="n">
        <v>11.492</v>
      </c>
      <c r="Z213" s="5" t="n">
        <v>1.324</v>
      </c>
      <c r="AA213" s="5" t="n">
        <v>3.667</v>
      </c>
      <c r="AB213" s="5" t="n">
        <v>15.159</v>
      </c>
      <c r="AC213" s="5" t="n">
        <v>0</v>
      </c>
      <c r="AD213" s="5" t="n">
        <v>1</v>
      </c>
      <c r="AE213" s="5" t="n">
        <v>12.815</v>
      </c>
      <c r="AF213" s="5" t="n">
        <v>2.647</v>
      </c>
      <c r="AG213" s="5" t="n">
        <v>3.668</v>
      </c>
      <c r="AH213" s="5" t="n">
        <v>16.484</v>
      </c>
      <c r="AI213" s="5" t="n">
        <v>0</v>
      </c>
      <c r="AJ213" s="5" t="n">
        <v>1</v>
      </c>
      <c r="AK213" s="5" t="n">
        <v>20.757</v>
      </c>
      <c r="AL213" s="5" t="n">
        <v>10.589</v>
      </c>
      <c r="AM213" s="5" t="n">
        <v>0.537</v>
      </c>
      <c r="AN213" s="5" t="n">
        <v>24.701</v>
      </c>
      <c r="AO213" s="5" t="n">
        <v>0.19</v>
      </c>
      <c r="AP213" s="5" t="n">
        <v>1</v>
      </c>
      <c r="AQ213" s="5" t="n">
        <v>0.724</v>
      </c>
      <c r="AR213" s="5" t="n">
        <v>0.132</v>
      </c>
      <c r="AS213" s="5" t="n">
        <v>0.585</v>
      </c>
      <c r="AT213" s="5" t="n">
        <v>1.558</v>
      </c>
      <c r="AU213" s="5" t="n">
        <v>0.19</v>
      </c>
      <c r="AV213" s="5" t="n">
        <v>1</v>
      </c>
      <c r="AW213" s="5" t="n">
        <v>0.75</v>
      </c>
      <c r="AX213" s="5" t="n">
        <v>0.132</v>
      </c>
      <c r="AY213" s="5" t="n">
        <v>0.62</v>
      </c>
      <c r="AZ213" s="5" t="n">
        <v>1.63</v>
      </c>
      <c r="BA213" s="5" t="n">
        <v>0.19</v>
      </c>
      <c r="BB213" s="5" t="n">
        <v>1</v>
      </c>
      <c r="BC213" s="5" t="n">
        <v>0.513</v>
      </c>
      <c r="BD213" s="5" t="n">
        <v>0.132</v>
      </c>
      <c r="BE213" s="5" t="n">
        <v>0.019</v>
      </c>
      <c r="BF213" s="5" t="n">
        <v>0.618</v>
      </c>
      <c r="BG213" s="5" t="n">
        <v>0.19</v>
      </c>
      <c r="BH213" s="5" t="n">
        <v>1</v>
      </c>
      <c r="BI213" s="5" t="n">
        <v>0.591</v>
      </c>
      <c r="BJ213" s="5" t="n">
        <v>0.132</v>
      </c>
      <c r="BK213" s="5" t="n">
        <v>0.468</v>
      </c>
      <c r="BL213" s="5" t="n">
        <v>1.261</v>
      </c>
      <c r="BM213" s="5" t="n">
        <v>0.19</v>
      </c>
      <c r="BN213" s="5" t="n">
        <v>1</v>
      </c>
      <c r="BO213" s="5" t="n">
        <v>0</v>
      </c>
      <c r="BP213" s="5" t="n">
        <v>0.06900000000000001</v>
      </c>
      <c r="BQ213" s="5" t="n">
        <v>0.262</v>
      </c>
      <c r="BR213" s="5" t="n">
        <v>0</v>
      </c>
      <c r="BS213" s="5" t="n">
        <v>1</v>
      </c>
      <c r="BT213" s="5" t="n">
        <v>0</v>
      </c>
      <c r="BU213" s="5" t="n">
        <v>0.06900000000000001</v>
      </c>
      <c r="BV213" s="5" t="n">
        <v>0.351</v>
      </c>
      <c r="BW213" s="5" t="n">
        <v>0.19</v>
      </c>
      <c r="BX213" s="5" t="n">
        <v>1</v>
      </c>
      <c r="BY213" s="5" t="n">
        <v>13.646</v>
      </c>
      <c r="BZ213" s="5" t="n">
        <v>0</v>
      </c>
      <c r="CA213" s="5" t="n">
        <v>13.646</v>
      </c>
      <c r="CB213" s="5" t="n">
        <v>0</v>
      </c>
      <c r="CC213" s="5" t="n">
        <v>82.58799999999999</v>
      </c>
      <c r="CD213" s="5" t="n">
        <v>7.95</v>
      </c>
      <c r="CE213" s="5" t="n">
        <v>97.929</v>
      </c>
      <c r="CF213" s="5" t="n">
        <v>214.815</v>
      </c>
      <c r="CG213" s="5" t="n">
        <v>0.19</v>
      </c>
      <c r="CH213" s="5" t="n">
        <v>1</v>
      </c>
      <c r="CI213" s="5" t="n">
        <v>0</v>
      </c>
      <c r="CJ213" s="5" t="n">
        <v>0</v>
      </c>
      <c r="CK213" s="5" t="n">
        <v>0</v>
      </c>
      <c r="CL213" s="5" t="n">
        <v>0</v>
      </c>
      <c r="CM213" s="5" t="n">
        <v>0</v>
      </c>
      <c r="CN213" s="5" t="n">
        <v>0</v>
      </c>
      <c r="CO213" s="5" t="n">
        <v>0</v>
      </c>
      <c r="CP213" s="5" t="n">
        <v>0.527</v>
      </c>
      <c r="CQ213" s="5" t="n">
        <v>1.387</v>
      </c>
      <c r="CR213" s="5" t="n">
        <v>0</v>
      </c>
      <c r="CS213" s="5" t="n">
        <v>4.607</v>
      </c>
      <c r="CT213" s="5" t="n">
        <v>4.681</v>
      </c>
      <c r="CU213" s="5" t="n">
        <v>10.168</v>
      </c>
    </row>
    <row r="214">
      <c r="A214" s="5" t="inlineStr">
        <is>
          <t>CZE2021</t>
        </is>
      </c>
      <c r="B214" s="5" t="inlineStr">
        <is>
          <t>CZE</t>
        </is>
      </c>
      <c r="C214" s="5" t="inlineStr">
        <is>
          <t>CZE</t>
        </is>
      </c>
      <c r="D214" s="5" t="inlineStr">
        <is>
          <t>Czechia</t>
        </is>
      </c>
      <c r="E214" s="5" t="n">
        <v>2021</v>
      </c>
      <c r="F214" s="5" t="n">
        <v>0.21</v>
      </c>
      <c r="G214" s="5" t="n">
        <v>1.563</v>
      </c>
      <c r="H214" s="5" t="n">
        <v>0.342</v>
      </c>
      <c r="I214" s="5" t="n">
        <v>1.887</v>
      </c>
      <c r="J214" s="5" t="n">
        <v>3.449</v>
      </c>
      <c r="K214" s="5" t="n">
        <v>0</v>
      </c>
      <c r="L214" s="5" t="n">
        <v>1</v>
      </c>
      <c r="M214" s="5" t="n">
        <v>1.508</v>
      </c>
      <c r="N214" s="5" t="n">
        <v>0.6840000000000001</v>
      </c>
      <c r="O214" s="5" t="n">
        <v>1.941</v>
      </c>
      <c r="P214" s="5" t="n">
        <v>3.449</v>
      </c>
      <c r="Q214" s="5" t="n">
        <v>0</v>
      </c>
      <c r="R214" s="5" t="n">
        <v>1</v>
      </c>
      <c r="S214" s="5" t="n">
        <v>5.018</v>
      </c>
      <c r="T214" s="5" t="n">
        <v>3.11</v>
      </c>
      <c r="U214" s="5" t="n">
        <v>0.396</v>
      </c>
      <c r="V214" s="5" t="n">
        <v>6.55</v>
      </c>
      <c r="W214" s="5" t="n">
        <v>0.21</v>
      </c>
      <c r="X214" s="5" t="n">
        <v>1</v>
      </c>
      <c r="Y214" s="5" t="n">
        <v>14.741</v>
      </c>
      <c r="Z214" s="5" t="n">
        <v>1.628</v>
      </c>
      <c r="AA214" s="5" t="n">
        <v>-4.153</v>
      </c>
      <c r="AB214" s="5" t="n">
        <v>10.587</v>
      </c>
      <c r="AC214" s="5" t="n">
        <v>0</v>
      </c>
      <c r="AD214" s="5" t="n">
        <v>1</v>
      </c>
      <c r="AE214" s="5" t="n">
        <v>14.697</v>
      </c>
      <c r="AF214" s="5" t="n">
        <v>2.892</v>
      </c>
      <c r="AG214" s="5" t="n">
        <v>-4.11</v>
      </c>
      <c r="AH214" s="5" t="n">
        <v>10.587</v>
      </c>
      <c r="AI214" s="5" t="n">
        <v>0</v>
      </c>
      <c r="AJ214" s="5" t="n">
        <v>1</v>
      </c>
      <c r="AK214" s="5" t="n">
        <v>21.341</v>
      </c>
      <c r="AL214" s="5" t="n">
        <v>10.474</v>
      </c>
      <c r="AM214" s="5" t="n">
        <v>-6.187</v>
      </c>
      <c r="AN214" s="5" t="n">
        <v>18.335</v>
      </c>
      <c r="AO214" s="5" t="n">
        <v>0.21</v>
      </c>
      <c r="AP214" s="5" t="n">
        <v>1</v>
      </c>
      <c r="AQ214" s="5" t="n">
        <v>0.619</v>
      </c>
      <c r="AR214" s="5" t="n">
        <v>0.114</v>
      </c>
      <c r="AS214" s="5" t="n">
        <v>0.634</v>
      </c>
      <c r="AT214" s="5" t="n">
        <v>1.516</v>
      </c>
      <c r="AU214" s="5" t="n">
        <v>0.21</v>
      </c>
      <c r="AV214" s="5" t="n">
        <v>1</v>
      </c>
      <c r="AW214" s="5" t="n">
        <v>0.599</v>
      </c>
      <c r="AX214" s="5" t="n">
        <v>0.114</v>
      </c>
      <c r="AY214" s="5" t="n">
        <v>0.595</v>
      </c>
      <c r="AZ214" s="5" t="n">
        <v>1.445</v>
      </c>
      <c r="BA214" s="5" t="n">
        <v>0.21</v>
      </c>
      <c r="BB214" s="5" t="n">
        <v>1</v>
      </c>
      <c r="BC214" s="5" t="n">
        <v>0.439</v>
      </c>
      <c r="BD214" s="5" t="n">
        <v>0.114</v>
      </c>
      <c r="BE214" s="5" t="n">
        <v>0.103</v>
      </c>
      <c r="BF214" s="5" t="n">
        <v>0.656</v>
      </c>
      <c r="BG214" s="5" t="n">
        <v>0.21</v>
      </c>
      <c r="BH214" s="5" t="n">
        <v>1</v>
      </c>
      <c r="BI214" s="5" t="n">
        <v>0.505</v>
      </c>
      <c r="BJ214" s="5" t="n">
        <v>0.114</v>
      </c>
      <c r="BK214" s="5" t="n">
        <v>0.227</v>
      </c>
      <c r="BL214" s="5" t="n">
        <v>0.885</v>
      </c>
      <c r="BM214" s="5" t="n">
        <v>0.21</v>
      </c>
      <c r="BN214" s="5" t="n">
        <v>1</v>
      </c>
      <c r="BO214" s="5" t="n">
        <v>0</v>
      </c>
      <c r="BP214" s="5" t="n">
        <v>0.01</v>
      </c>
      <c r="BQ214" s="5" t="n">
        <v>0.096</v>
      </c>
      <c r="BR214" s="5" t="n">
        <v>0</v>
      </c>
      <c r="BS214" s="5" t="n">
        <v>1</v>
      </c>
      <c r="BT214" s="5" t="n">
        <v>0</v>
      </c>
      <c r="BU214" s="5" t="n">
        <v>0.021</v>
      </c>
      <c r="BV214" s="5" t="n">
        <v>0.218</v>
      </c>
      <c r="BW214" s="5" t="n">
        <v>0.21</v>
      </c>
      <c r="BX214" s="5" t="n">
        <v>1</v>
      </c>
      <c r="BY214" s="5" t="n">
        <v>11.787</v>
      </c>
      <c r="BZ214" s="5" t="n">
        <v>0</v>
      </c>
      <c r="CA214" s="5" t="n">
        <v>11.787</v>
      </c>
      <c r="CB214" s="5" t="n">
        <v>0</v>
      </c>
      <c r="CC214" s="5" t="n">
        <v>78.125</v>
      </c>
      <c r="CD214" s="5" t="n">
        <v>7.95</v>
      </c>
      <c r="CE214" s="5" t="n">
        <v>39.796</v>
      </c>
      <c r="CF214" s="5" t="n">
        <v>142.685</v>
      </c>
      <c r="CG214" s="5" t="n">
        <v>0.21</v>
      </c>
      <c r="CH214" s="5" t="n">
        <v>1</v>
      </c>
      <c r="CI214" s="5" t="n">
        <v>0</v>
      </c>
      <c r="CJ214" s="5" t="n">
        <v>0</v>
      </c>
      <c r="CK214" s="5" t="n">
        <v>0</v>
      </c>
      <c r="CL214" s="5" t="n">
        <v>0</v>
      </c>
      <c r="CM214" s="5" t="n">
        <v>0</v>
      </c>
      <c r="CN214" s="5" t="n">
        <v>0</v>
      </c>
      <c r="CO214" s="5" t="n">
        <v>0</v>
      </c>
      <c r="CP214" s="5" t="n">
        <v>0</v>
      </c>
      <c r="CQ214" s="5" t="n">
        <v>1.198</v>
      </c>
      <c r="CR214" s="5" t="n">
        <v>0</v>
      </c>
      <c r="CS214" s="5" t="n">
        <v>4.776</v>
      </c>
      <c r="CT214" s="5" t="n">
        <v>5.416</v>
      </c>
      <c r="CU214" s="5" t="n">
        <v>10.236</v>
      </c>
    </row>
    <row r="215">
      <c r="A215" s="5" t="inlineStr">
        <is>
          <t>CZE2022</t>
        </is>
      </c>
      <c r="B215" s="5" t="inlineStr">
        <is>
          <t>CZE</t>
        </is>
      </c>
      <c r="C215" s="5" t="inlineStr">
        <is>
          <t>CZE</t>
        </is>
      </c>
      <c r="D215" s="5" t="inlineStr">
        <is>
          <t>Czechia</t>
        </is>
      </c>
      <c r="E215" s="5" t="n">
        <v>2022</v>
      </c>
      <c r="F215" s="5" t="n">
        <v>0.21</v>
      </c>
      <c r="G215" s="5" t="n">
        <v>3.418</v>
      </c>
      <c r="H215" s="5" t="n">
        <v>0.531</v>
      </c>
      <c r="I215" s="5" t="n">
        <v>8.521000000000001</v>
      </c>
      <c r="J215" s="5" t="n">
        <v>11.939</v>
      </c>
      <c r="K215" s="5" t="n">
        <v>0</v>
      </c>
      <c r="L215" s="5" t="n">
        <v>1</v>
      </c>
      <c r="M215" s="5" t="n">
        <v>3.304</v>
      </c>
      <c r="N215" s="5" t="n">
        <v>1.364</v>
      </c>
      <c r="O215" s="5" t="n">
        <v>8.634</v>
      </c>
      <c r="P215" s="5" t="n">
        <v>11.939</v>
      </c>
      <c r="Q215" s="5" t="n">
        <v>0</v>
      </c>
      <c r="R215" s="5" t="n">
        <v>1</v>
      </c>
      <c r="S215" s="5" t="n">
        <v>7.282</v>
      </c>
      <c r="T215" s="5" t="n">
        <v>3.566</v>
      </c>
      <c r="U215" s="5" t="n">
        <v>0.392</v>
      </c>
      <c r="V215" s="5" t="n">
        <v>9.285</v>
      </c>
      <c r="W215" s="5" t="n">
        <v>0.21</v>
      </c>
      <c r="X215" s="5" t="n">
        <v>1</v>
      </c>
      <c r="Y215" s="5" t="n">
        <v>31.968</v>
      </c>
      <c r="Z215" s="5" t="n">
        <v>3.354</v>
      </c>
      <c r="AA215" s="5" t="n">
        <v>-5.173</v>
      </c>
      <c r="AB215" s="5" t="n">
        <v>26.795</v>
      </c>
      <c r="AC215" s="5" t="n">
        <v>0</v>
      </c>
      <c r="AD215" s="5" t="n">
        <v>1</v>
      </c>
      <c r="AE215" s="5" t="n">
        <v>32.016</v>
      </c>
      <c r="AF215" s="5" t="n">
        <v>5.935</v>
      </c>
      <c r="AG215" s="5" t="n">
        <v>-5.221</v>
      </c>
      <c r="AH215" s="5" t="n">
        <v>26.795</v>
      </c>
      <c r="AI215" s="5" t="n">
        <v>0</v>
      </c>
      <c r="AJ215" s="5" t="n">
        <v>1</v>
      </c>
      <c r="AK215" s="5" t="n">
        <v>39.208</v>
      </c>
      <c r="AL215" s="5" t="n">
        <v>18.723</v>
      </c>
      <c r="AM215" s="5" t="n">
        <v>-17.909</v>
      </c>
      <c r="AN215" s="5" t="n">
        <v>25.771</v>
      </c>
      <c r="AO215" s="5" t="n">
        <v>0.21</v>
      </c>
      <c r="AP215" s="5" t="n">
        <v>1</v>
      </c>
      <c r="AQ215" s="5" t="n">
        <v>0.861</v>
      </c>
      <c r="AR215" s="5" t="n">
        <v>0.123</v>
      </c>
      <c r="AS215" s="5" t="n">
        <v>0.615</v>
      </c>
      <c r="AT215" s="5" t="n">
        <v>1.786</v>
      </c>
      <c r="AU215" s="5" t="n">
        <v>0.21</v>
      </c>
      <c r="AV215" s="5" t="n">
        <v>1</v>
      </c>
      <c r="AW215" s="5" t="n">
        <v>0.986</v>
      </c>
      <c r="AX215" s="5" t="n">
        <v>0.123</v>
      </c>
      <c r="AY215" s="5" t="n">
        <v>0.549</v>
      </c>
      <c r="AZ215" s="5" t="n">
        <v>1.857</v>
      </c>
      <c r="BA215" s="5" t="n">
        <v>0.21</v>
      </c>
      <c r="BB215" s="5" t="n">
        <v>1</v>
      </c>
      <c r="BC215" s="5" t="n">
        <v>0.598</v>
      </c>
      <c r="BD215" s="5" t="n">
        <v>0.123</v>
      </c>
      <c r="BE215" s="5" t="n">
        <v>0.068</v>
      </c>
      <c r="BF215" s="5" t="n">
        <v>0.806</v>
      </c>
      <c r="BG215" s="5" t="n">
        <v>0.21</v>
      </c>
      <c r="BH215" s="5" t="n">
        <v>1</v>
      </c>
      <c r="BI215" s="5" t="n">
        <v>0.612</v>
      </c>
      <c r="BJ215" s="5" t="n">
        <v>0.123</v>
      </c>
      <c r="BK215" s="5" t="n">
        <v>0.549</v>
      </c>
      <c r="BL215" s="5" t="n">
        <v>1.406</v>
      </c>
      <c r="BM215" s="5" t="n">
        <v>0.21</v>
      </c>
      <c r="BN215" s="5" t="n">
        <v>1</v>
      </c>
      <c r="BO215" s="5" t="n">
        <v>0</v>
      </c>
      <c r="BP215" s="5" t="n">
        <v>0.006</v>
      </c>
      <c r="BQ215" s="5" t="n">
        <v>0.187</v>
      </c>
      <c r="BR215" s="5" t="n">
        <v>0</v>
      </c>
      <c r="BS215" s="5" t="n">
        <v>1</v>
      </c>
      <c r="BT215" s="5" t="n">
        <v>0</v>
      </c>
      <c r="BU215" s="5" t="n">
        <v>-0.035</v>
      </c>
      <c r="BV215" s="5" t="n">
        <v>0.219</v>
      </c>
      <c r="BW215" s="5" t="n">
        <v>0.21</v>
      </c>
      <c r="BX215" s="5" t="n">
        <v>1</v>
      </c>
      <c r="BY215" s="5" t="n">
        <v>12.729</v>
      </c>
      <c r="BZ215" s="5" t="n">
        <v>0</v>
      </c>
      <c r="CA215" s="5" t="n">
        <v>12.729</v>
      </c>
      <c r="CB215" s="5" t="n">
        <v>0</v>
      </c>
      <c r="CC215" s="5" t="n">
        <v>97.90000000000001</v>
      </c>
      <c r="CD215" s="5" t="n">
        <v>7.95</v>
      </c>
      <c r="CE215" s="5" t="n">
        <v>114.227</v>
      </c>
      <c r="CF215" s="5" t="n">
        <v>256.674</v>
      </c>
      <c r="CG215" s="5" t="n">
        <v>0.21</v>
      </c>
      <c r="CH215" s="5" t="n">
        <v>1</v>
      </c>
      <c r="CI215" s="5" t="n">
        <v>0</v>
      </c>
      <c r="CJ215" s="5" t="n">
        <v>0</v>
      </c>
      <c r="CK215" s="5" t="n">
        <v>0</v>
      </c>
      <c r="CL215" s="5" t="n">
        <v>0</v>
      </c>
      <c r="CM215" s="5" t="n">
        <v>0</v>
      </c>
      <c r="CN215" s="5" t="n">
        <v>0</v>
      </c>
      <c r="CO215" s="5" t="n">
        <v>0</v>
      </c>
      <c r="CP215" s="5" t="n">
        <v>0</v>
      </c>
      <c r="CQ215" s="5" t="n">
        <v>1.294</v>
      </c>
      <c r="CR215" s="5" t="n">
        <v>0</v>
      </c>
      <c r="CS215" s="5" t="n">
        <v>5.158</v>
      </c>
      <c r="CT215" s="5" t="n">
        <v>11.285</v>
      </c>
      <c r="CU215" s="5" t="n">
        <v>27.372</v>
      </c>
    </row>
    <row r="216">
      <c r="A216" s="5" t="inlineStr">
        <is>
          <t>CZE2023</t>
        </is>
      </c>
      <c r="B216" s="5" t="inlineStr">
        <is>
          <t>CZE</t>
        </is>
      </c>
      <c r="C216" s="5" t="inlineStr">
        <is>
          <t>CZE</t>
        </is>
      </c>
      <c r="D216" s="5" t="inlineStr">
        <is>
          <t>Czechia</t>
        </is>
      </c>
      <c r="E216" s="5" t="n">
        <v>2023</v>
      </c>
      <c r="F216" s="5" t="n">
        <v>0.21</v>
      </c>
      <c r="G216" s="5" t="n">
        <v>4.158</v>
      </c>
      <c r="H216" s="5" t="n">
        <v>0.947</v>
      </c>
      <c r="I216" s="5" t="n">
        <v>9.875</v>
      </c>
      <c r="J216" s="5" t="n">
        <v>14.033</v>
      </c>
      <c r="K216" s="5" t="n">
        <v>0</v>
      </c>
      <c r="L216" s="5" t="n">
        <v>1</v>
      </c>
      <c r="M216" s="5" t="n">
        <v>4.033</v>
      </c>
      <c r="N216" s="5" t="n">
        <v>2</v>
      </c>
      <c r="O216" s="5" t="n">
        <v>10</v>
      </c>
      <c r="P216" s="5" t="n">
        <v>14.033</v>
      </c>
      <c r="Q216" s="5" t="n">
        <v>0</v>
      </c>
      <c r="R216" s="5" t="n">
        <v>1</v>
      </c>
      <c r="S216" s="5" t="n">
        <v>9.648999999999999</v>
      </c>
      <c r="T216" s="5" t="n">
        <v>6.051</v>
      </c>
      <c r="U216" s="5" t="n">
        <v>0.388</v>
      </c>
      <c r="V216" s="5" t="n">
        <v>12.144</v>
      </c>
      <c r="W216" s="5" t="n">
        <v>0.21</v>
      </c>
      <c r="X216" s="5" t="n">
        <v>1</v>
      </c>
      <c r="Y216" s="5" t="n">
        <v>19.47</v>
      </c>
      <c r="Z216" s="5" t="n">
        <v>2.181</v>
      </c>
      <c r="AA216" s="5" t="n">
        <v>8.135</v>
      </c>
      <c r="AB216" s="5" t="n">
        <v>27.605</v>
      </c>
      <c r="AC216" s="5" t="n">
        <v>0</v>
      </c>
      <c r="AD216" s="5" t="n">
        <v>1</v>
      </c>
      <c r="AE216" s="5" t="n">
        <v>19.569</v>
      </c>
      <c r="AF216" s="5" t="n">
        <v>3.897</v>
      </c>
      <c r="AG216" s="5" t="n">
        <v>8.036</v>
      </c>
      <c r="AH216" s="5" t="n">
        <v>27.605</v>
      </c>
      <c r="AI216" s="5" t="n">
        <v>0</v>
      </c>
      <c r="AJ216" s="5" t="n">
        <v>1</v>
      </c>
      <c r="AK216" s="5" t="n">
        <v>27.067</v>
      </c>
      <c r="AL216" s="5" t="n">
        <v>13.408</v>
      </c>
      <c r="AM216" s="5" t="n">
        <v>1.029</v>
      </c>
      <c r="AN216" s="5" t="n">
        <v>33.996</v>
      </c>
      <c r="AO216" s="5" t="n">
        <v>0.21</v>
      </c>
      <c r="AP216" s="5" t="n">
        <v>1</v>
      </c>
      <c r="AQ216" s="5" t="n">
        <v>0.76</v>
      </c>
      <c r="AR216" s="5" t="n">
        <v>0.129</v>
      </c>
      <c r="AS216" s="5" t="n">
        <v>0.646</v>
      </c>
      <c r="AT216" s="5" t="n">
        <v>1.702</v>
      </c>
      <c r="AU216" s="5" t="n">
        <v>0.21</v>
      </c>
      <c r="AV216" s="5" t="n">
        <v>1</v>
      </c>
      <c r="AW216" s="5" t="n">
        <v>0.8110000000000001</v>
      </c>
      <c r="AX216" s="5" t="n">
        <v>0.129</v>
      </c>
      <c r="AY216" s="5" t="n">
        <v>0.529</v>
      </c>
      <c r="AZ216" s="5" t="n">
        <v>1.622</v>
      </c>
      <c r="BA216" s="5" t="n">
        <v>0.21</v>
      </c>
      <c r="BB216" s="5" t="n">
        <v>1</v>
      </c>
      <c r="BC216" s="5" t="n">
        <v>0.535</v>
      </c>
      <c r="BD216" s="5" t="n">
        <v>0.129</v>
      </c>
      <c r="BE216" s="5" t="n">
        <v>0.053</v>
      </c>
      <c r="BF216" s="5" t="n">
        <v>0.711</v>
      </c>
      <c r="BG216" s="5" t="n">
        <v>0.21</v>
      </c>
      <c r="BH216" s="5" t="n">
        <v>1</v>
      </c>
      <c r="BI216" s="5" t="n">
        <v>0.579</v>
      </c>
      <c r="BJ216" s="5" t="n">
        <v>0.129</v>
      </c>
      <c r="BK216" s="5" t="n">
        <v>0.348</v>
      </c>
      <c r="BL216" s="5" t="n">
        <v>1.122</v>
      </c>
      <c r="BM216" s="5" t="n">
        <v>0.21</v>
      </c>
      <c r="BN216" s="5" t="n">
        <v>1</v>
      </c>
      <c r="BO216" s="5" t="n">
        <v>0</v>
      </c>
      <c r="BP216" s="5" t="n">
        <v>0.001</v>
      </c>
      <c r="BQ216" s="5" t="n">
        <v>0.199</v>
      </c>
      <c r="BR216" s="5" t="n">
        <v>0</v>
      </c>
      <c r="BS216" s="5" t="n">
        <v>1</v>
      </c>
      <c r="BT216" s="5" t="n">
        <v>0</v>
      </c>
      <c r="BU216" s="5" t="n">
        <v>0.002</v>
      </c>
      <c r="BV216" s="5" t="n">
        <v>0.343</v>
      </c>
      <c r="BW216" s="5" t="n">
        <v>0.21</v>
      </c>
      <c r="BX216" s="5" t="n">
        <v>1</v>
      </c>
      <c r="BY216" s="5" t="n">
        <v>13.254</v>
      </c>
      <c r="BZ216" s="5" t="n">
        <v>0</v>
      </c>
      <c r="CA216" s="5" t="n">
        <v>13.254</v>
      </c>
      <c r="CB216" s="5" t="n">
        <v>0</v>
      </c>
      <c r="CC216" s="5" t="n">
        <v>83.248</v>
      </c>
      <c r="CD216" s="5" t="n">
        <v>7.95</v>
      </c>
      <c r="CE216" s="5" t="n">
        <v>103.863</v>
      </c>
      <c r="CF216" s="5" t="n">
        <v>226.404</v>
      </c>
      <c r="CG216" s="5" t="n">
        <v>0.21</v>
      </c>
      <c r="CH216" s="5" t="n">
        <v>1</v>
      </c>
      <c r="CI216" s="5" t="n">
        <v>0</v>
      </c>
      <c r="CJ216" s="5" t="n">
        <v>0</v>
      </c>
      <c r="CK216" s="5" t="n">
        <v>0</v>
      </c>
      <c r="CL216" s="5" t="n">
        <v>0</v>
      </c>
      <c r="CM216" s="5" t="n">
        <v>0</v>
      </c>
      <c r="CN216" s="5" t="n">
        <v>0</v>
      </c>
      <c r="CO216" s="5" t="n">
        <v>0</v>
      </c>
      <c r="CP216" s="5" t="n">
        <v>0</v>
      </c>
      <c r="CQ216" s="5" t="n">
        <v>1.348</v>
      </c>
      <c r="CR216" s="5" t="n">
        <v>0</v>
      </c>
      <c r="CS216" s="5" t="n">
        <v>5.37</v>
      </c>
      <c r="CT216" s="5" t="n">
        <v>9.798</v>
      </c>
      <c r="CU216" s="5" t="n">
        <v>14.823</v>
      </c>
    </row>
    <row r="217">
      <c r="A217" s="5" t="inlineStr">
        <is>
          <t>CZE2024</t>
        </is>
      </c>
      <c r="B217" s="5" t="inlineStr">
        <is>
          <t>CZE</t>
        </is>
      </c>
      <c r="C217" s="5" t="inlineStr">
        <is>
          <t>CZE</t>
        </is>
      </c>
      <c r="D217" s="5" t="inlineStr">
        <is>
          <t>Czechia</t>
        </is>
      </c>
      <c r="E217" s="5" t="n">
        <v>2024</v>
      </c>
      <c r="F217" s="5" t="n">
        <v>0.21</v>
      </c>
      <c r="G217" s="5" t="n">
        <v>3.674</v>
      </c>
      <c r="H217" s="5" t="n">
        <v>0.931</v>
      </c>
      <c r="I217" s="5" t="n">
        <v>6.472</v>
      </c>
      <c r="J217" s="5" t="n">
        <v>10.146</v>
      </c>
      <c r="K217" s="5" t="n">
        <v>0</v>
      </c>
      <c r="L217" s="5" t="n">
        <v>1</v>
      </c>
      <c r="M217" s="5" t="n">
        <v>3.58</v>
      </c>
      <c r="N217" s="5" t="n">
        <v>1.95</v>
      </c>
      <c r="O217" s="5" t="n">
        <v>6.566</v>
      </c>
      <c r="P217" s="5" t="n">
        <v>10.146</v>
      </c>
      <c r="Q217" s="5" t="n">
        <v>0</v>
      </c>
      <c r="R217" s="5" t="n">
        <v>1</v>
      </c>
      <c r="S217" s="5" t="n">
        <v>9.407999999999999</v>
      </c>
      <c r="T217" s="5" t="n">
        <v>6.228</v>
      </c>
      <c r="U217" s="5" t="n">
        <v>0.388</v>
      </c>
      <c r="V217" s="5" t="n">
        <v>11.853</v>
      </c>
      <c r="W217" s="5" t="n">
        <v>0.21</v>
      </c>
      <c r="X217" s="5" t="n">
        <v>1</v>
      </c>
      <c r="Y217" s="5" t="n">
        <v>18.851</v>
      </c>
      <c r="Z217" s="5" t="n">
        <v>2.38</v>
      </c>
      <c r="AA217" s="5" t="n">
        <v>4.068</v>
      </c>
      <c r="AB217" s="5" t="n">
        <v>22.918</v>
      </c>
      <c r="AC217" s="5" t="n">
        <v>0</v>
      </c>
      <c r="AD217" s="5" t="n">
        <v>1</v>
      </c>
      <c r="AE217" s="5" t="n">
        <v>18.851</v>
      </c>
      <c r="AF217" s="5" t="n">
        <v>4.129</v>
      </c>
      <c r="AG217" s="5" t="n">
        <v>4.068</v>
      </c>
      <c r="AH217" s="5" t="n">
        <v>22.918</v>
      </c>
      <c r="AI217" s="5" t="n">
        <v>0</v>
      </c>
      <c r="AJ217" s="5" t="n">
        <v>1</v>
      </c>
      <c r="AK217" s="5" t="n">
        <v>26.226</v>
      </c>
      <c r="AL217" s="5" t="n">
        <v>13.339</v>
      </c>
      <c r="AM217" s="5" t="n">
        <v>0.033</v>
      </c>
      <c r="AN217" s="5" t="n">
        <v>31.773</v>
      </c>
      <c r="AO217" s="5" t="n">
        <v>0.21</v>
      </c>
      <c r="AP217" s="5" t="n">
        <v>1</v>
      </c>
      <c r="AQ217" s="5" t="n">
        <v>0.724</v>
      </c>
      <c r="AR217" s="5" t="n">
        <v>0.132</v>
      </c>
      <c r="AS217" s="5" t="n">
        <v>0.607</v>
      </c>
      <c r="AT217" s="5" t="n">
        <v>1.611</v>
      </c>
      <c r="AU217" s="5" t="n">
        <v>0.21</v>
      </c>
      <c r="AV217" s="5" t="n">
        <v>1</v>
      </c>
      <c r="AW217" s="5" t="n">
        <v>0.75</v>
      </c>
      <c r="AX217" s="5" t="n">
        <v>0.132</v>
      </c>
      <c r="AY217" s="5" t="n">
        <v>0.548</v>
      </c>
      <c r="AZ217" s="5" t="n">
        <v>1.571</v>
      </c>
      <c r="BA217" s="5" t="n">
        <v>0.21</v>
      </c>
      <c r="BB217" s="5" t="n">
        <v>1</v>
      </c>
      <c r="BC217" s="5" t="n">
        <v>0.513</v>
      </c>
      <c r="BD217" s="5" t="n">
        <v>0.132</v>
      </c>
      <c r="BE217" s="5" t="n">
        <v>0.097</v>
      </c>
      <c r="BF217" s="5" t="n">
        <v>0.739</v>
      </c>
      <c r="BG217" s="5" t="n">
        <v>0.21</v>
      </c>
      <c r="BH217" s="5" t="n">
        <v>1</v>
      </c>
      <c r="BI217" s="5" t="n">
        <v>0.591</v>
      </c>
      <c r="BJ217" s="5" t="n">
        <v>0.132</v>
      </c>
      <c r="BK217" s="5" t="n">
        <v>0.255</v>
      </c>
      <c r="BL217" s="5" t="n">
        <v>1.024</v>
      </c>
      <c r="BM217" s="5" t="n">
        <v>0.21</v>
      </c>
      <c r="BN217" s="5" t="n">
        <v>1</v>
      </c>
      <c r="BO217" s="5" t="n">
        <v>0</v>
      </c>
      <c r="BP217" s="5" t="n">
        <v>0.015</v>
      </c>
      <c r="BQ217" s="5" t="n">
        <v>0.188</v>
      </c>
      <c r="BR217" s="5" t="n">
        <v>0</v>
      </c>
      <c r="BS217" s="5" t="n">
        <v>1</v>
      </c>
      <c r="BT217" s="5" t="n">
        <v>0</v>
      </c>
      <c r="BU217" s="5" t="n">
        <v>0.024</v>
      </c>
      <c r="BV217" s="5" t="n">
        <v>0.362</v>
      </c>
      <c r="BW217" s="5" t="n">
        <v>0.21</v>
      </c>
      <c r="BX217" s="5" t="n">
        <v>1</v>
      </c>
      <c r="BY217" s="5" t="n">
        <v>13.646</v>
      </c>
      <c r="BZ217" s="5" t="n">
        <v>0</v>
      </c>
      <c r="CA217" s="5" t="n">
        <v>13.646</v>
      </c>
      <c r="CB217" s="5" t="n">
        <v>0</v>
      </c>
      <c r="CC217" s="5" t="n">
        <v>82.58799999999999</v>
      </c>
      <c r="CD217" s="5" t="n">
        <v>7.95</v>
      </c>
      <c r="CE217" s="5" t="n">
        <v>79.05500000000001</v>
      </c>
      <c r="CF217" s="5" t="n">
        <v>195.588</v>
      </c>
      <c r="CG217" s="5" t="n">
        <v>0.21</v>
      </c>
      <c r="CH217" s="5" t="n">
        <v>1</v>
      </c>
      <c r="CI217" s="5" t="n">
        <v>0</v>
      </c>
      <c r="CJ217" s="5" t="n">
        <v>0</v>
      </c>
      <c r="CK217" s="5" t="n">
        <v>0</v>
      </c>
      <c r="CL217" s="5" t="n">
        <v>0</v>
      </c>
      <c r="CM217" s="5" t="n">
        <v>0</v>
      </c>
      <c r="CN217" s="5" t="n">
        <v>0</v>
      </c>
      <c r="CO217" s="5" t="n">
        <v>0</v>
      </c>
      <c r="CP217" s="5" t="n">
        <v>0</v>
      </c>
      <c r="CQ217" s="5" t="n">
        <v>1.387</v>
      </c>
      <c r="CR217" s="5" t="n">
        <v>0</v>
      </c>
      <c r="CS217" s="5" t="n">
        <v>5.529</v>
      </c>
      <c r="CT217" s="5" t="n">
        <v>4.91</v>
      </c>
      <c r="CU217" s="5" t="n">
        <v>12.35</v>
      </c>
    </row>
    <row r="218">
      <c r="A218" s="5" t="inlineStr">
        <is>
          <t>CIV2021</t>
        </is>
      </c>
      <c r="B218" s="5" t="inlineStr">
        <is>
          <t>CIV</t>
        </is>
      </c>
      <c r="C218" s="5" t="inlineStr">
        <is>
          <t>CIV</t>
        </is>
      </c>
      <c r="D218" s="5" t="inlineStr">
        <is>
          <t>Côte d'Ivoire</t>
        </is>
      </c>
      <c r="E218" s="5" t="n">
        <v>2021</v>
      </c>
      <c r="F218" s="5" t="n">
        <v>0.18</v>
      </c>
      <c r="G218" s="5" t="n">
        <v>5.897</v>
      </c>
      <c r="H218" s="5" t="n">
        <v>1.143</v>
      </c>
      <c r="I218" s="5" t="n">
        <v>0</v>
      </c>
      <c r="J218" s="5" t="n">
        <v>5.897</v>
      </c>
      <c r="K218" s="5" t="n">
        <v>0</v>
      </c>
      <c r="L218" s="5" t="n">
        <v>1</v>
      </c>
      <c r="M218" s="5" t="n">
        <v>7.964</v>
      </c>
      <c r="N218" s="5" t="n">
        <v>3.43</v>
      </c>
      <c r="O218" s="5" t="n">
        <v>0</v>
      </c>
      <c r="P218" s="5" t="n">
        <v>7.964</v>
      </c>
      <c r="Q218" s="5" t="n">
        <v>0</v>
      </c>
      <c r="R218" s="5" t="n">
        <v>1</v>
      </c>
      <c r="S218" s="5" t="n">
        <v>11.613</v>
      </c>
      <c r="T218" s="5" t="n">
        <v>6.86</v>
      </c>
      <c r="U218" s="5" t="n">
        <v>0</v>
      </c>
      <c r="V218" s="5" t="n">
        <v>13.704</v>
      </c>
      <c r="W218" s="5" t="n">
        <v>0.18</v>
      </c>
      <c r="X218" s="5" t="n">
        <v>1</v>
      </c>
      <c r="Y218" s="5" t="n">
        <v>5.739</v>
      </c>
      <c r="Z218" s="5" t="n">
        <v>0.634</v>
      </c>
      <c r="AA218" s="5" t="n">
        <v>0</v>
      </c>
      <c r="AB218" s="5" t="n">
        <v>5.739</v>
      </c>
      <c r="AC218" s="5" t="n">
        <v>0</v>
      </c>
      <c r="AD218" s="5" t="n">
        <v>1</v>
      </c>
      <c r="AE218" s="5" t="n">
        <v>7.783</v>
      </c>
      <c r="AF218" s="5" t="n">
        <v>1.052</v>
      </c>
      <c r="AG218" s="5" t="n">
        <v>0</v>
      </c>
      <c r="AH218" s="5" t="n">
        <v>7.783</v>
      </c>
      <c r="AI218" s="5" t="n">
        <v>0</v>
      </c>
      <c r="AJ218" s="5" t="n">
        <v>1</v>
      </c>
      <c r="AK218" s="5" t="n">
        <v>11.213</v>
      </c>
      <c r="AL218" s="5" t="n">
        <v>4.166</v>
      </c>
      <c r="AM218" s="5" t="n">
        <v>0</v>
      </c>
      <c r="AN218" s="5" t="n">
        <v>13.231</v>
      </c>
      <c r="AO218" s="5" t="n">
        <v>0.18</v>
      </c>
      <c r="AP218" s="5" t="n">
        <v>1</v>
      </c>
      <c r="AQ218" s="5" t="n">
        <v>0.619</v>
      </c>
      <c r="AR218" s="5" t="n">
        <v>0.114</v>
      </c>
      <c r="AS218" s="5" t="n">
        <v>0.391</v>
      </c>
      <c r="AT218" s="5" t="n">
        <v>1.101</v>
      </c>
      <c r="AU218" s="5" t="n">
        <v>0.09</v>
      </c>
      <c r="AV218" s="5" t="n">
        <v>1</v>
      </c>
      <c r="AW218" s="5" t="n">
        <v>0.6850000000000001</v>
      </c>
      <c r="AX218" s="5" t="n">
        <v>0.132</v>
      </c>
      <c r="AY218" s="5" t="n">
        <v>0.325</v>
      </c>
      <c r="AZ218" s="5" t="n">
        <v>1.101</v>
      </c>
      <c r="BA218" s="5" t="n">
        <v>0.09</v>
      </c>
      <c r="BB218" s="5" t="n">
        <v>1</v>
      </c>
      <c r="BC218" s="5" t="n">
        <v>0.439</v>
      </c>
      <c r="BD218" s="5" t="n">
        <v>0.114</v>
      </c>
      <c r="BE218" s="5" t="n">
        <v>0.08400000000000001</v>
      </c>
      <c r="BF218" s="5" t="n">
        <v>0.522</v>
      </c>
      <c r="BG218" s="5" t="n">
        <v>0</v>
      </c>
      <c r="BH218" s="5" t="n">
        <v>1</v>
      </c>
      <c r="BI218" s="5" t="n">
        <v>0.505</v>
      </c>
      <c r="BJ218" s="5" t="n">
        <v>0.114</v>
      </c>
      <c r="BK218" s="5" t="n">
        <v>0.413</v>
      </c>
      <c r="BL218" s="5" t="n">
        <v>1.001</v>
      </c>
      <c r="BM218" s="5" t="n">
        <v>0.09</v>
      </c>
      <c r="BN218" s="5" t="n">
        <v>1</v>
      </c>
      <c r="BO218" s="5" t="n">
        <v>0</v>
      </c>
      <c r="BP218" s="5" t="n">
        <v>0.024</v>
      </c>
      <c r="BQ218" s="5" t="n">
        <v>0.12</v>
      </c>
      <c r="BR218" s="5" t="n">
        <v>0</v>
      </c>
      <c r="BS218" s="5" t="n">
        <v>1</v>
      </c>
      <c r="BT218" s="5" t="n">
        <v>0</v>
      </c>
      <c r="BU218" s="5" t="n">
        <v>-0.044</v>
      </c>
      <c r="BV218" s="5" t="n">
        <v>0.128</v>
      </c>
      <c r="BW218" s="5" t="n">
        <v>0.18</v>
      </c>
      <c r="BX218" s="5" t="n">
        <v>0.833</v>
      </c>
      <c r="BY218" s="5" t="n">
        <v>11.787</v>
      </c>
      <c r="BZ218" s="5" t="n">
        <v>0</v>
      </c>
      <c r="CA218" s="5" t="n">
        <v>11.787</v>
      </c>
      <c r="CB218" s="5" t="n">
        <v>0</v>
      </c>
      <c r="CC218" s="5" t="n">
        <v>78.125</v>
      </c>
      <c r="CD218" s="5" t="n">
        <v>7.95</v>
      </c>
      <c r="CE218" s="5" t="n">
        <v>26.342</v>
      </c>
      <c r="CF218" s="5" t="n">
        <v>123.272</v>
      </c>
      <c r="CG218" s="5" t="n">
        <v>0.18</v>
      </c>
      <c r="CH218" s="5" t="n">
        <v>1</v>
      </c>
      <c r="CI218" s="5" t="n">
        <v>0</v>
      </c>
      <c r="CJ218" s="5" t="n">
        <v>0</v>
      </c>
      <c r="CK218" s="5" t="n">
        <v>0</v>
      </c>
      <c r="CL218" s="5" t="n">
        <v>0</v>
      </c>
      <c r="CM218" s="5" t="n">
        <v>0</v>
      </c>
      <c r="CN218" s="5" t="n">
        <v>0</v>
      </c>
      <c r="CO218" s="5" t="n">
        <v>0</v>
      </c>
      <c r="CP218" s="5" t="n">
        <v>0</v>
      </c>
      <c r="CQ218" s="5" t="n">
        <v>1.198</v>
      </c>
      <c r="CR218" s="5" t="n">
        <v>0</v>
      </c>
      <c r="CS218" s="5" t="n">
        <v>6.64</v>
      </c>
      <c r="CT218" s="5" t="n">
        <v>4.753</v>
      </c>
      <c r="CU218" s="5" t="n">
        <v>15.162</v>
      </c>
    </row>
    <row r="219">
      <c r="A219" s="5" t="inlineStr">
        <is>
          <t>CIV2022</t>
        </is>
      </c>
      <c r="B219" s="5" t="inlineStr">
        <is>
          <t>CIV</t>
        </is>
      </c>
      <c r="C219" s="5" t="inlineStr">
        <is>
          <t>CIV</t>
        </is>
      </c>
      <c r="D219" s="5" t="inlineStr">
        <is>
          <t>Côte d'Ivoire</t>
        </is>
      </c>
      <c r="E219" s="5" t="n">
        <v>2022</v>
      </c>
      <c r="F219" s="5" t="n">
        <v>0.18</v>
      </c>
      <c r="G219" s="5" t="n">
        <v>11.72</v>
      </c>
      <c r="H219" s="5" t="n">
        <v>1.235</v>
      </c>
      <c r="I219" s="5" t="n">
        <v>0</v>
      </c>
      <c r="J219" s="5" t="n">
        <v>11.72</v>
      </c>
      <c r="K219" s="5" t="n">
        <v>0</v>
      </c>
      <c r="L219" s="5" t="n">
        <v>1</v>
      </c>
      <c r="M219" s="5" t="n">
        <v>9.782999999999999</v>
      </c>
      <c r="N219" s="5" t="n">
        <v>3.704</v>
      </c>
      <c r="O219" s="5" t="n">
        <v>0</v>
      </c>
      <c r="P219" s="5" t="n">
        <v>9.782999999999999</v>
      </c>
      <c r="Q219" s="5" t="n">
        <v>0</v>
      </c>
      <c r="R219" s="5" t="n">
        <v>1</v>
      </c>
      <c r="S219" s="5" t="n">
        <v>17.893</v>
      </c>
      <c r="T219" s="5" t="n">
        <v>7.408</v>
      </c>
      <c r="U219" s="5" t="n">
        <v>0.238</v>
      </c>
      <c r="V219" s="5" t="n">
        <v>21.114</v>
      </c>
      <c r="W219" s="5" t="n">
        <v>0.18</v>
      </c>
      <c r="X219" s="5" t="n">
        <v>1</v>
      </c>
      <c r="Y219" s="5" t="n">
        <v>5.665</v>
      </c>
      <c r="Z219" s="5" t="n">
        <v>0.594</v>
      </c>
      <c r="AA219" s="5" t="n">
        <v>0</v>
      </c>
      <c r="AB219" s="5" t="n">
        <v>5.665</v>
      </c>
      <c r="AC219" s="5" t="n">
        <v>0</v>
      </c>
      <c r="AD219" s="5" t="n">
        <v>1</v>
      </c>
      <c r="AE219" s="5" t="n">
        <v>8.404999999999999</v>
      </c>
      <c r="AF219" s="5" t="n">
        <v>1.136</v>
      </c>
      <c r="AG219" s="5" t="n">
        <v>0</v>
      </c>
      <c r="AH219" s="5" t="n">
        <v>8.404999999999999</v>
      </c>
      <c r="AI219" s="5" t="n">
        <v>0</v>
      </c>
      <c r="AJ219" s="5" t="n">
        <v>1</v>
      </c>
      <c r="AK219" s="5" t="n">
        <v>12.109</v>
      </c>
      <c r="AL219" s="5" t="n">
        <v>4.499</v>
      </c>
      <c r="AM219" s="5" t="n">
        <v>0.161</v>
      </c>
      <c r="AN219" s="5" t="n">
        <v>14.289</v>
      </c>
      <c r="AO219" s="5" t="n">
        <v>0.18</v>
      </c>
      <c r="AP219" s="5" t="n">
        <v>1</v>
      </c>
      <c r="AQ219" s="5" t="n">
        <v>0.861</v>
      </c>
      <c r="AR219" s="5" t="n">
        <v>0.123</v>
      </c>
      <c r="AS219" s="5" t="n">
        <v>0.186</v>
      </c>
      <c r="AT219" s="5" t="n">
        <v>1.141</v>
      </c>
      <c r="AU219" s="5" t="n">
        <v>0.09</v>
      </c>
      <c r="AV219" s="5" t="n">
        <v>1</v>
      </c>
      <c r="AW219" s="5" t="n">
        <v>0.797</v>
      </c>
      <c r="AX219" s="5" t="n">
        <v>0.104</v>
      </c>
      <c r="AY219" s="5" t="n">
        <v>0.122</v>
      </c>
      <c r="AZ219" s="5" t="n">
        <v>1.002</v>
      </c>
      <c r="BA219" s="5" t="n">
        <v>0.09</v>
      </c>
      <c r="BB219" s="5" t="n">
        <v>1</v>
      </c>
      <c r="BC219" s="5" t="n">
        <v>0.598</v>
      </c>
      <c r="BD219" s="5" t="n">
        <v>0.123</v>
      </c>
      <c r="BE219" s="5" t="n">
        <v>0.008</v>
      </c>
      <c r="BF219" s="5" t="n">
        <v>0.605</v>
      </c>
      <c r="BG219" s="5" t="n">
        <v>0</v>
      </c>
      <c r="BH219" s="5" t="n">
        <v>1</v>
      </c>
      <c r="BI219" s="5" t="n">
        <v>0.612</v>
      </c>
      <c r="BJ219" s="5" t="n">
        <v>0.123</v>
      </c>
      <c r="BK219" s="5" t="n">
        <v>0.307</v>
      </c>
      <c r="BL219" s="5" t="n">
        <v>1.002</v>
      </c>
      <c r="BM219" s="5" t="n">
        <v>0.09</v>
      </c>
      <c r="BN219" s="5" t="n">
        <v>1</v>
      </c>
      <c r="BO219" s="5" t="n">
        <v>0</v>
      </c>
      <c r="BP219" s="5" t="n">
        <v>0.004</v>
      </c>
      <c r="BQ219" s="5" t="n">
        <v>0.108</v>
      </c>
      <c r="BR219" s="5" t="n">
        <v>0</v>
      </c>
      <c r="BS219" s="5" t="n">
        <v>1</v>
      </c>
      <c r="BT219" s="5" t="n">
        <v>0</v>
      </c>
      <c r="BU219" s="5" t="n">
        <v>-0.058</v>
      </c>
      <c r="BV219" s="5" t="n">
        <v>0.111</v>
      </c>
      <c r="BW219" s="5" t="n">
        <v>0.18</v>
      </c>
      <c r="BX219" s="5" t="n">
        <v>0.833</v>
      </c>
      <c r="BY219" s="5" t="n">
        <v>12.729</v>
      </c>
      <c r="BZ219" s="5" t="n">
        <v>0</v>
      </c>
      <c r="CA219" s="5" t="n">
        <v>12.729</v>
      </c>
      <c r="CB219" s="5" t="n">
        <v>0</v>
      </c>
      <c r="CC219" s="5" t="n">
        <v>97.90000000000001</v>
      </c>
      <c r="CD219" s="5" t="n">
        <v>7.95</v>
      </c>
      <c r="CE219" s="5" t="n">
        <v>30.201</v>
      </c>
      <c r="CF219" s="5" t="n">
        <v>151.159</v>
      </c>
      <c r="CG219" s="5" t="n">
        <v>0.18</v>
      </c>
      <c r="CH219" s="5" t="n">
        <v>1</v>
      </c>
      <c r="CI219" s="5" t="n">
        <v>0</v>
      </c>
      <c r="CJ219" s="5" t="n">
        <v>0</v>
      </c>
      <c r="CK219" s="5" t="n">
        <v>0</v>
      </c>
      <c r="CL219" s="5" t="n">
        <v>0</v>
      </c>
      <c r="CM219" s="5" t="n">
        <v>0</v>
      </c>
      <c r="CN219" s="5" t="n">
        <v>0</v>
      </c>
      <c r="CO219" s="5" t="n">
        <v>0</v>
      </c>
      <c r="CP219" s="5" t="n">
        <v>0</v>
      </c>
      <c r="CQ219" s="5" t="n">
        <v>1.294</v>
      </c>
      <c r="CR219" s="5" t="n">
        <v>0</v>
      </c>
      <c r="CS219" s="5" t="n">
        <v>7.171</v>
      </c>
      <c r="CT219" s="5" t="n">
        <v>10.485</v>
      </c>
      <c r="CU219" s="5" t="n">
        <v>31.326</v>
      </c>
    </row>
    <row r="220">
      <c r="A220" s="5" t="inlineStr">
        <is>
          <t>CIV2023</t>
        </is>
      </c>
      <c r="B220" s="5" t="inlineStr">
        <is>
          <t>CIV</t>
        </is>
      </c>
      <c r="C220" s="5" t="inlineStr">
        <is>
          <t>CIV</t>
        </is>
      </c>
      <c r="D220" s="5" t="inlineStr">
        <is>
          <t>Côte d'Ivoire</t>
        </is>
      </c>
      <c r="E220" s="5" t="n">
        <v>2023</v>
      </c>
      <c r="F220" s="5" t="n">
        <v>0.18</v>
      </c>
      <c r="G220" s="5" t="n">
        <v>6.147</v>
      </c>
      <c r="H220" s="5" t="n">
        <v>1.286</v>
      </c>
      <c r="I220" s="5" t="n">
        <v>0</v>
      </c>
      <c r="J220" s="5" t="n">
        <v>6.147</v>
      </c>
      <c r="K220" s="5" t="n">
        <v>0</v>
      </c>
      <c r="L220" s="5" t="n">
        <v>1</v>
      </c>
      <c r="M220" s="5" t="n">
        <v>7.886</v>
      </c>
      <c r="N220" s="5" t="n">
        <v>3.857</v>
      </c>
      <c r="O220" s="5" t="n">
        <v>0</v>
      </c>
      <c r="P220" s="5" t="n">
        <v>7.886</v>
      </c>
      <c r="Q220" s="5" t="n">
        <v>0</v>
      </c>
      <c r="R220" s="5" t="n">
        <v>1</v>
      </c>
      <c r="S220" s="5" t="n">
        <v>12.575</v>
      </c>
      <c r="T220" s="5" t="n">
        <v>7.714</v>
      </c>
      <c r="U220" s="5" t="n">
        <v>0.251</v>
      </c>
      <c r="V220" s="5" t="n">
        <v>14.839</v>
      </c>
      <c r="W220" s="5" t="n">
        <v>0.18</v>
      </c>
      <c r="X220" s="5" t="n">
        <v>1</v>
      </c>
      <c r="Y220" s="5" t="n">
        <v>5.985</v>
      </c>
      <c r="Z220" s="5" t="n">
        <v>0.67</v>
      </c>
      <c r="AA220" s="5" t="n">
        <v>0</v>
      </c>
      <c r="AB220" s="5" t="n">
        <v>5.985</v>
      </c>
      <c r="AC220" s="5" t="n">
        <v>0</v>
      </c>
      <c r="AD220" s="5" t="n">
        <v>1</v>
      </c>
      <c r="AE220" s="5" t="n">
        <v>8.752000000000001</v>
      </c>
      <c r="AF220" s="5" t="n">
        <v>1.183</v>
      </c>
      <c r="AG220" s="5" t="n">
        <v>0</v>
      </c>
      <c r="AH220" s="5" t="n">
        <v>8.752000000000001</v>
      </c>
      <c r="AI220" s="5" t="n">
        <v>0</v>
      </c>
      <c r="AJ220" s="5" t="n">
        <v>1</v>
      </c>
      <c r="AK220" s="5" t="n">
        <v>12.609</v>
      </c>
      <c r="AL220" s="5" t="n">
        <v>4.684</v>
      </c>
      <c r="AM220" s="5" t="n">
        <v>0.251</v>
      </c>
      <c r="AN220" s="5" t="n">
        <v>14.879</v>
      </c>
      <c r="AO220" s="5" t="n">
        <v>0.18</v>
      </c>
      <c r="AP220" s="5" t="n">
        <v>1</v>
      </c>
      <c r="AQ220" s="5" t="n">
        <v>0.76</v>
      </c>
      <c r="AR220" s="5" t="n">
        <v>0.129</v>
      </c>
      <c r="AS220" s="5" t="n">
        <v>0.49</v>
      </c>
      <c r="AT220" s="5" t="n">
        <v>1.363</v>
      </c>
      <c r="AU220" s="5" t="n">
        <v>0.09</v>
      </c>
      <c r="AV220" s="5" t="n">
        <v>1</v>
      </c>
      <c r="AW220" s="5" t="n">
        <v>0.6830000000000001</v>
      </c>
      <c r="AX220" s="5" t="n">
        <v>0.117</v>
      </c>
      <c r="AY220" s="5" t="n">
        <v>0.331</v>
      </c>
      <c r="AZ220" s="5" t="n">
        <v>1.105</v>
      </c>
      <c r="BA220" s="5" t="n">
        <v>0.09</v>
      </c>
      <c r="BB220" s="5" t="n">
        <v>1</v>
      </c>
      <c r="BC220" s="5" t="n">
        <v>0.535</v>
      </c>
      <c r="BD220" s="5" t="n">
        <v>0.129</v>
      </c>
      <c r="BE220" s="5" t="n">
        <v>-0.037</v>
      </c>
      <c r="BF220" s="5" t="n">
        <v>0.498</v>
      </c>
      <c r="BG220" s="5" t="n">
        <v>0</v>
      </c>
      <c r="BH220" s="5" t="n">
        <v>1</v>
      </c>
      <c r="BI220" s="5" t="n">
        <v>0.579</v>
      </c>
      <c r="BJ220" s="5" t="n">
        <v>0.129</v>
      </c>
      <c r="BK220" s="5" t="n">
        <v>0.479</v>
      </c>
      <c r="BL220" s="5" t="n">
        <v>1.154</v>
      </c>
      <c r="BM220" s="5" t="n">
        <v>0.09</v>
      </c>
      <c r="BN220" s="5" t="n">
        <v>1</v>
      </c>
      <c r="BO220" s="5" t="n">
        <v>0</v>
      </c>
      <c r="BP220" s="5" t="n">
        <v>0.014</v>
      </c>
      <c r="BQ220" s="5" t="n">
        <v>0.117</v>
      </c>
      <c r="BR220" s="5" t="n">
        <v>0</v>
      </c>
      <c r="BS220" s="5" t="n">
        <v>1</v>
      </c>
      <c r="BT220" s="5" t="n">
        <v>0</v>
      </c>
      <c r="BU220" s="5" t="n">
        <v>-0.057</v>
      </c>
      <c r="BV220" s="5" t="n">
        <v>0.117</v>
      </c>
      <c r="BW220" s="5" t="n">
        <v>0.18</v>
      </c>
      <c r="BX220" s="5" t="n">
        <v>0.833</v>
      </c>
      <c r="BY220" s="5" t="n">
        <v>13.254</v>
      </c>
      <c r="BZ220" s="5" t="n">
        <v>0</v>
      </c>
      <c r="CA220" s="5" t="n">
        <v>13.254</v>
      </c>
      <c r="CB220" s="5" t="n">
        <v>0</v>
      </c>
      <c r="CC220" s="5" t="n">
        <v>83.248</v>
      </c>
      <c r="CD220" s="5" t="n">
        <v>7.95</v>
      </c>
      <c r="CE220" s="5" t="n">
        <v>29.379</v>
      </c>
      <c r="CF220" s="5" t="n">
        <v>132.9</v>
      </c>
      <c r="CG220" s="5" t="n">
        <v>0.18</v>
      </c>
      <c r="CH220" s="5" t="n">
        <v>1</v>
      </c>
      <c r="CI220" s="5" t="n">
        <v>0</v>
      </c>
      <c r="CJ220" s="5" t="n">
        <v>0</v>
      </c>
      <c r="CK220" s="5" t="n">
        <v>0</v>
      </c>
      <c r="CL220" s="5" t="n">
        <v>0</v>
      </c>
      <c r="CM220" s="5" t="n">
        <v>0</v>
      </c>
      <c r="CN220" s="5" t="n">
        <v>0</v>
      </c>
      <c r="CO220" s="5" t="n">
        <v>0</v>
      </c>
      <c r="CP220" s="5" t="n">
        <v>0</v>
      </c>
      <c r="CQ220" s="5" t="n">
        <v>1.348</v>
      </c>
      <c r="CR220" s="5" t="n">
        <v>0</v>
      </c>
      <c r="CS220" s="5" t="n">
        <v>7.467</v>
      </c>
      <c r="CT220" s="5" t="n">
        <v>4.861</v>
      </c>
      <c r="CU220" s="5" t="n">
        <v>11.622</v>
      </c>
    </row>
    <row r="221">
      <c r="A221" s="5" t="inlineStr">
        <is>
          <t>CIV2024</t>
        </is>
      </c>
      <c r="B221" s="5" t="inlineStr">
        <is>
          <t>CIV</t>
        </is>
      </c>
      <c r="C221" s="5" t="inlineStr">
        <is>
          <t>CIV</t>
        </is>
      </c>
      <c r="D221" s="5" t="inlineStr">
        <is>
          <t>Côte d'Ivoire</t>
        </is>
      </c>
      <c r="E221" s="5" t="n">
        <v>2024</v>
      </c>
      <c r="F221" s="5" t="n">
        <v>0.18</v>
      </c>
      <c r="G221" s="5" t="n">
        <v>5.575</v>
      </c>
      <c r="H221" s="5" t="n">
        <v>1.324</v>
      </c>
      <c r="I221" s="5" t="n">
        <v>0</v>
      </c>
      <c r="J221" s="5" t="n">
        <v>5.575</v>
      </c>
      <c r="K221" s="5" t="n">
        <v>0</v>
      </c>
      <c r="L221" s="5" t="n">
        <v>1</v>
      </c>
      <c r="M221" s="5" t="n">
        <v>7.124</v>
      </c>
      <c r="N221" s="5" t="n">
        <v>3.971</v>
      </c>
      <c r="O221" s="5" t="n">
        <v>0</v>
      </c>
      <c r="P221" s="5" t="n">
        <v>7.124</v>
      </c>
      <c r="Q221" s="5" t="n">
        <v>0</v>
      </c>
      <c r="R221" s="5" t="n">
        <v>1</v>
      </c>
      <c r="S221" s="5" t="n">
        <v>12.193</v>
      </c>
      <c r="T221" s="5" t="n">
        <v>7.942</v>
      </c>
      <c r="U221" s="5" t="n">
        <v>0.299</v>
      </c>
      <c r="V221" s="5" t="n">
        <v>14.388</v>
      </c>
      <c r="W221" s="5" t="n">
        <v>0.18</v>
      </c>
      <c r="X221" s="5" t="n">
        <v>1</v>
      </c>
      <c r="Y221" s="5" t="n">
        <v>6.224</v>
      </c>
      <c r="Z221" s="5" t="n">
        <v>0.786</v>
      </c>
      <c r="AA221" s="5" t="n">
        <v>0</v>
      </c>
      <c r="AB221" s="5" t="n">
        <v>6.224</v>
      </c>
      <c r="AC221" s="5" t="n">
        <v>0</v>
      </c>
      <c r="AD221" s="5" t="n">
        <v>1</v>
      </c>
      <c r="AE221" s="5" t="n">
        <v>9.010999999999999</v>
      </c>
      <c r="AF221" s="5" t="n">
        <v>1.218</v>
      </c>
      <c r="AG221" s="5" t="n">
        <v>0</v>
      </c>
      <c r="AH221" s="5" t="n">
        <v>9.010999999999999</v>
      </c>
      <c r="AI221" s="5" t="n">
        <v>0</v>
      </c>
      <c r="AJ221" s="5" t="n">
        <v>1</v>
      </c>
      <c r="AK221" s="5" t="n">
        <v>12.981</v>
      </c>
      <c r="AL221" s="5" t="n">
        <v>4.823</v>
      </c>
      <c r="AM221" s="5" t="n">
        <v>0.318</v>
      </c>
      <c r="AN221" s="5" t="n">
        <v>15.318</v>
      </c>
      <c r="AO221" s="5" t="n">
        <v>0.18</v>
      </c>
      <c r="AP221" s="5" t="n">
        <v>1</v>
      </c>
      <c r="AQ221" s="5" t="n">
        <v>0.724</v>
      </c>
      <c r="AR221" s="5" t="n">
        <v>0.132</v>
      </c>
      <c r="AS221" s="5" t="n">
        <v>0.6</v>
      </c>
      <c r="AT221" s="5" t="n">
        <v>1.443</v>
      </c>
      <c r="AU221" s="5" t="n">
        <v>0.09</v>
      </c>
      <c r="AV221" s="5" t="n">
        <v>1</v>
      </c>
      <c r="AW221" s="5" t="n">
        <v>0.595</v>
      </c>
      <c r="AX221" s="5" t="n">
        <v>0.109</v>
      </c>
      <c r="AY221" s="5" t="n">
        <v>0.486</v>
      </c>
      <c r="AZ221" s="5" t="n">
        <v>1.179</v>
      </c>
      <c r="BA221" s="5" t="n">
        <v>0.09</v>
      </c>
      <c r="BB221" s="5" t="n">
        <v>1</v>
      </c>
      <c r="BC221" s="5" t="n">
        <v>0.513</v>
      </c>
      <c r="BD221" s="5" t="n">
        <v>0.132</v>
      </c>
      <c r="BE221" s="5" t="n">
        <v>-0.013</v>
      </c>
      <c r="BF221" s="5" t="n">
        <v>0.5</v>
      </c>
      <c r="BG221" s="5" t="n">
        <v>0</v>
      </c>
      <c r="BH221" s="5" t="n">
        <v>1</v>
      </c>
      <c r="BI221" s="5" t="n">
        <v>0.591</v>
      </c>
      <c r="BJ221" s="5" t="n">
        <v>0.132</v>
      </c>
      <c r="BK221" s="5" t="n">
        <v>0.536</v>
      </c>
      <c r="BL221" s="5" t="n">
        <v>1.229</v>
      </c>
      <c r="BM221" s="5" t="n">
        <v>0.09</v>
      </c>
      <c r="BN221" s="5" t="n">
        <v>1</v>
      </c>
      <c r="BO221" s="5" t="n">
        <v>0</v>
      </c>
      <c r="BP221" s="5" t="n">
        <v>0.028</v>
      </c>
      <c r="BQ221" s="5" t="n">
        <v>0.14</v>
      </c>
      <c r="BR221" s="5" t="n">
        <v>0</v>
      </c>
      <c r="BS221" s="5" t="n">
        <v>1</v>
      </c>
      <c r="BT221" s="5" t="n">
        <v>0</v>
      </c>
      <c r="BU221" s="5" t="n">
        <v>-0.048</v>
      </c>
      <c r="BV221" s="5" t="n">
        <v>0.131</v>
      </c>
      <c r="BW221" s="5" t="n">
        <v>0.18</v>
      </c>
      <c r="BX221" s="5" t="n">
        <v>0.833</v>
      </c>
      <c r="BY221" s="5" t="n">
        <v>13.646</v>
      </c>
      <c r="BZ221" s="5" t="n">
        <v>0</v>
      </c>
      <c r="CA221" s="5" t="n">
        <v>13.646</v>
      </c>
      <c r="CB221" s="5" t="n">
        <v>0</v>
      </c>
      <c r="CC221" s="5" t="n">
        <v>82.58799999999999</v>
      </c>
      <c r="CD221" s="5" t="n">
        <v>7.95</v>
      </c>
      <c r="CE221" s="5" t="n">
        <v>29.654</v>
      </c>
      <c r="CF221" s="5" t="n">
        <v>132.445</v>
      </c>
      <c r="CG221" s="5" t="n">
        <v>0.18</v>
      </c>
      <c r="CH221" s="5" t="n">
        <v>1</v>
      </c>
      <c r="CI221" s="5" t="n">
        <v>0</v>
      </c>
      <c r="CJ221" s="5" t="n">
        <v>0</v>
      </c>
      <c r="CK221" s="5" t="n">
        <v>0</v>
      </c>
      <c r="CL221" s="5" t="n">
        <v>0</v>
      </c>
      <c r="CM221" s="5" t="n">
        <v>0</v>
      </c>
      <c r="CN221" s="5" t="n">
        <v>0</v>
      </c>
      <c r="CO221" s="5" t="n">
        <v>0</v>
      </c>
      <c r="CP221" s="5" t="n">
        <v>0</v>
      </c>
      <c r="CQ221" s="5" t="n">
        <v>1.387</v>
      </c>
      <c r="CR221" s="5" t="n">
        <v>0</v>
      </c>
      <c r="CS221" s="5" t="n">
        <v>7.687</v>
      </c>
      <c r="CT221" s="5" t="n">
        <v>4.251</v>
      </c>
      <c r="CU221" s="5" t="n">
        <v>10.168</v>
      </c>
    </row>
    <row r="222">
      <c r="A222" s="5" t="inlineStr">
        <is>
          <t>DNK2021</t>
        </is>
      </c>
      <c r="B222" s="5" t="inlineStr">
        <is>
          <t>DNK</t>
        </is>
      </c>
      <c r="C222" s="5" t="inlineStr">
        <is>
          <t>DNK</t>
        </is>
      </c>
      <c r="D222" s="5" t="inlineStr">
        <is>
          <t>Denmark</t>
        </is>
      </c>
      <c r="E222" s="5" t="n">
        <v>2021</v>
      </c>
      <c r="F222" s="5" t="n">
        <v>0.25</v>
      </c>
      <c r="G222" s="5" t="n">
        <v>3.451</v>
      </c>
      <c r="H222" s="5" t="n">
        <v>0.8149999999999999</v>
      </c>
      <c r="I222" s="5" t="n">
        <v>2.966</v>
      </c>
      <c r="J222" s="5" t="n">
        <v>6.417</v>
      </c>
      <c r="K222" s="5" t="n">
        <v>0</v>
      </c>
      <c r="L222" s="5" t="n">
        <v>1</v>
      </c>
      <c r="M222" s="5" t="n">
        <v>5.068</v>
      </c>
      <c r="N222" s="5" t="n">
        <v>2.446</v>
      </c>
      <c r="O222" s="5" t="n">
        <v>7.856</v>
      </c>
      <c r="P222" s="5" t="n">
        <v>12.923</v>
      </c>
      <c r="Q222" s="5" t="n">
        <v>0</v>
      </c>
      <c r="R222" s="5" t="n">
        <v>1</v>
      </c>
      <c r="S222" s="5" t="n">
        <v>7.528</v>
      </c>
      <c r="T222" s="5" t="n">
        <v>4.893</v>
      </c>
      <c r="U222" s="5" t="n">
        <v>2.36</v>
      </c>
      <c r="V222" s="5" t="n">
        <v>12.36</v>
      </c>
      <c r="W222" s="5" t="n">
        <v>0.25</v>
      </c>
      <c r="X222" s="5" t="n">
        <v>1</v>
      </c>
      <c r="Y222" s="5" t="n">
        <v>19.611</v>
      </c>
      <c r="Z222" s="5" t="n">
        <v>2.166</v>
      </c>
      <c r="AA222" s="5" t="n">
        <v>0.156</v>
      </c>
      <c r="AB222" s="5" t="n">
        <v>19.768</v>
      </c>
      <c r="AC222" s="5" t="n">
        <v>0</v>
      </c>
      <c r="AD222" s="5" t="n">
        <v>1</v>
      </c>
      <c r="AE222" s="5" t="n">
        <v>19.568</v>
      </c>
      <c r="AF222" s="5" t="n">
        <v>3.851</v>
      </c>
      <c r="AG222" s="5" t="n">
        <v>0.2</v>
      </c>
      <c r="AH222" s="5" t="n">
        <v>19.768</v>
      </c>
      <c r="AI222" s="5" t="n">
        <v>0</v>
      </c>
      <c r="AJ222" s="5" t="n">
        <v>1</v>
      </c>
      <c r="AK222" s="5" t="n">
        <v>24.725</v>
      </c>
      <c r="AL222" s="5" t="n">
        <v>12.135</v>
      </c>
      <c r="AM222" s="5" t="n">
        <v>3.419</v>
      </c>
      <c r="AN222" s="5" t="n">
        <v>35.18</v>
      </c>
      <c r="AO222" s="5" t="n">
        <v>0.25</v>
      </c>
      <c r="AP222" s="5" t="n">
        <v>1</v>
      </c>
      <c r="AQ222" s="5" t="n">
        <v>0.619</v>
      </c>
      <c r="AR222" s="5" t="n">
        <v>0.114</v>
      </c>
      <c r="AS222" s="5" t="n">
        <v>0.962</v>
      </c>
      <c r="AT222" s="5" t="n">
        <v>1.977</v>
      </c>
      <c r="AU222" s="5" t="n">
        <v>0.25</v>
      </c>
      <c r="AV222" s="5" t="n">
        <v>1</v>
      </c>
      <c r="AW222" s="5" t="n">
        <v>0.599</v>
      </c>
      <c r="AX222" s="5" t="n">
        <v>0.114</v>
      </c>
      <c r="AY222" s="5" t="n">
        <v>0.745</v>
      </c>
      <c r="AZ222" s="5" t="n">
        <v>1.681</v>
      </c>
      <c r="BA222" s="5" t="n">
        <v>0.25</v>
      </c>
      <c r="BB222" s="5" t="n">
        <v>1</v>
      </c>
      <c r="BC222" s="5" t="n">
        <v>0.439</v>
      </c>
      <c r="BD222" s="5" t="n">
        <v>0.114</v>
      </c>
      <c r="BE222" s="5" t="n">
        <v>0.258</v>
      </c>
      <c r="BF222" s="5" t="n">
        <v>0.872</v>
      </c>
      <c r="BG222" s="5" t="n">
        <v>0.25</v>
      </c>
      <c r="BH222" s="5" t="n">
        <v>1</v>
      </c>
      <c r="BI222" s="5" t="n">
        <v>0.505</v>
      </c>
      <c r="BJ222" s="5" t="n">
        <v>0.114</v>
      </c>
      <c r="BK222" s="5" t="n">
        <v>0.856</v>
      </c>
      <c r="BL222" s="5" t="n">
        <v>1.701</v>
      </c>
      <c r="BM222" s="5" t="n">
        <v>0.25</v>
      </c>
      <c r="BN222" s="5" t="n">
        <v>1</v>
      </c>
      <c r="BO222" s="5" t="n">
        <v>0</v>
      </c>
      <c r="BP222" s="5" t="n">
        <v>0.005</v>
      </c>
      <c r="BQ222" s="5" t="n">
        <v>0.113</v>
      </c>
      <c r="BR222" s="5" t="n">
        <v>0</v>
      </c>
      <c r="BS222" s="5" t="n">
        <v>1</v>
      </c>
      <c r="BT222" s="5" t="n">
        <v>0</v>
      </c>
      <c r="BU222" s="5" t="n">
        <v>0.151</v>
      </c>
      <c r="BV222" s="5" t="n">
        <v>0.375</v>
      </c>
      <c r="BW222" s="5" t="n">
        <v>0.25</v>
      </c>
      <c r="BX222" s="5" t="n">
        <v>1</v>
      </c>
      <c r="BY222" s="5" t="n">
        <v>11.787</v>
      </c>
      <c r="BZ222" s="5" t="n">
        <v>0</v>
      </c>
      <c r="CA222" s="5" t="n">
        <v>11.787</v>
      </c>
      <c r="CB222" s="5" t="n">
        <v>0</v>
      </c>
      <c r="CC222" s="5" t="n">
        <v>78.125</v>
      </c>
      <c r="CD222" s="5" t="n">
        <v>7.95</v>
      </c>
      <c r="CE222" s="5" t="n">
        <v>148.839</v>
      </c>
      <c r="CF222" s="5" t="n">
        <v>283.705</v>
      </c>
      <c r="CG222" s="5" t="n">
        <v>0.25</v>
      </c>
      <c r="CH222" s="5" t="n">
        <v>1</v>
      </c>
      <c r="CI222" s="5" t="n">
        <v>0</v>
      </c>
      <c r="CJ222" s="5" t="n">
        <v>0</v>
      </c>
      <c r="CK222" s="5" t="n">
        <v>0</v>
      </c>
      <c r="CL222" s="5" t="n">
        <v>0</v>
      </c>
      <c r="CM222" s="5" t="n">
        <v>0</v>
      </c>
      <c r="CN222" s="5" t="n">
        <v>0.138</v>
      </c>
      <c r="CO222" s="5" t="n">
        <v>0.065</v>
      </c>
      <c r="CP222" s="5" t="n">
        <v>0.573</v>
      </c>
      <c r="CQ222" s="5" t="n">
        <v>1.198</v>
      </c>
      <c r="CR222" s="5" t="n">
        <v>0</v>
      </c>
      <c r="CS222" s="5" t="n">
        <v>2.498</v>
      </c>
      <c r="CT222" s="5" t="n">
        <v>4.567</v>
      </c>
      <c r="CU222" s="5" t="n">
        <v>14.129</v>
      </c>
    </row>
    <row r="223">
      <c r="A223" s="5" t="inlineStr">
        <is>
          <t>DNK2022</t>
        </is>
      </c>
      <c r="B223" s="5" t="inlineStr">
        <is>
          <t>DNK</t>
        </is>
      </c>
      <c r="C223" s="5" t="inlineStr">
        <is>
          <t>DNK</t>
        </is>
      </c>
      <c r="D223" s="5" t="inlineStr">
        <is>
          <t>Denmark</t>
        </is>
      </c>
      <c r="E223" s="5" t="n">
        <v>2022</v>
      </c>
      <c r="F223" s="5" t="n">
        <v>0.25</v>
      </c>
      <c r="G223" s="5" t="n">
        <v>12.904</v>
      </c>
      <c r="H223" s="5" t="n">
        <v>1.235</v>
      </c>
      <c r="I223" s="5" t="n">
        <v>9.989000000000001</v>
      </c>
      <c r="J223" s="5" t="n">
        <v>22.893</v>
      </c>
      <c r="K223" s="5" t="n">
        <v>0</v>
      </c>
      <c r="L223" s="5" t="n">
        <v>1</v>
      </c>
      <c r="M223" s="5" t="n">
        <v>9.782999999999999</v>
      </c>
      <c r="N223" s="5" t="n">
        <v>3.704</v>
      </c>
      <c r="O223" s="5" t="n">
        <v>13.237</v>
      </c>
      <c r="P223" s="5" t="n">
        <v>23.02</v>
      </c>
      <c r="Q223" s="5" t="n">
        <v>0</v>
      </c>
      <c r="R223" s="5" t="n">
        <v>1</v>
      </c>
      <c r="S223" s="5" t="n">
        <v>19.078</v>
      </c>
      <c r="T223" s="5" t="n">
        <v>7.408</v>
      </c>
      <c r="U223" s="5" t="n">
        <v>3.144</v>
      </c>
      <c r="V223" s="5" t="n">
        <v>27.273</v>
      </c>
      <c r="W223" s="5" t="n">
        <v>0.25</v>
      </c>
      <c r="X223" s="5" t="n">
        <v>1</v>
      </c>
      <c r="Y223" s="5" t="n">
        <v>33.633</v>
      </c>
      <c r="Z223" s="5" t="n">
        <v>3.528</v>
      </c>
      <c r="AA223" s="5" t="n">
        <v>6.874</v>
      </c>
      <c r="AB223" s="5" t="n">
        <v>40.507</v>
      </c>
      <c r="AC223" s="5" t="n">
        <v>0</v>
      </c>
      <c r="AD223" s="5" t="n">
        <v>1</v>
      </c>
      <c r="AE223" s="5" t="n">
        <v>33.68</v>
      </c>
      <c r="AF223" s="5" t="n">
        <v>6.244</v>
      </c>
      <c r="AG223" s="5" t="n">
        <v>6.826</v>
      </c>
      <c r="AH223" s="5" t="n">
        <v>40.507</v>
      </c>
      <c r="AI223" s="5" t="n">
        <v>0</v>
      </c>
      <c r="AJ223" s="5" t="n">
        <v>1</v>
      </c>
      <c r="AK223" s="5" t="n">
        <v>39.386</v>
      </c>
      <c r="AL223" s="5" t="n">
        <v>18.808</v>
      </c>
      <c r="AM223" s="5" t="n">
        <v>2.651</v>
      </c>
      <c r="AN223" s="5" t="n">
        <v>52.546</v>
      </c>
      <c r="AO223" s="5" t="n">
        <v>0.25</v>
      </c>
      <c r="AP223" s="5" t="n">
        <v>1</v>
      </c>
      <c r="AQ223" s="5" t="n">
        <v>0.861</v>
      </c>
      <c r="AR223" s="5" t="n">
        <v>0.123</v>
      </c>
      <c r="AS223" s="5" t="n">
        <v>0.898</v>
      </c>
      <c r="AT223" s="5" t="n">
        <v>2.199</v>
      </c>
      <c r="AU223" s="5" t="n">
        <v>0.25</v>
      </c>
      <c r="AV223" s="5" t="n">
        <v>1</v>
      </c>
      <c r="AW223" s="5" t="n">
        <v>0.986</v>
      </c>
      <c r="AX223" s="5" t="n">
        <v>0.123</v>
      </c>
      <c r="AY223" s="5" t="n">
        <v>0.668</v>
      </c>
      <c r="AZ223" s="5" t="n">
        <v>2.068</v>
      </c>
      <c r="BA223" s="5" t="n">
        <v>0.25</v>
      </c>
      <c r="BB223" s="5" t="n">
        <v>1</v>
      </c>
      <c r="BC223" s="5" t="n">
        <v>0.598</v>
      </c>
      <c r="BD223" s="5" t="n">
        <v>0.123</v>
      </c>
      <c r="BE223" s="5" t="n">
        <v>0.282</v>
      </c>
      <c r="BF223" s="5" t="n">
        <v>1.08</v>
      </c>
      <c r="BG223" s="5" t="n">
        <v>0.25</v>
      </c>
      <c r="BH223" s="5" t="n">
        <v>1</v>
      </c>
      <c r="BI223" s="5" t="n">
        <v>0.612</v>
      </c>
      <c r="BJ223" s="5" t="n">
        <v>0.123</v>
      </c>
      <c r="BK223" s="5" t="n">
        <v>1.129</v>
      </c>
      <c r="BL223" s="5" t="n">
        <v>2.177</v>
      </c>
      <c r="BM223" s="5" t="n">
        <v>0.25</v>
      </c>
      <c r="BN223" s="5" t="n">
        <v>1</v>
      </c>
      <c r="BO223" s="5" t="n">
        <v>0</v>
      </c>
      <c r="BP223" s="5" t="n">
        <v>0.001</v>
      </c>
      <c r="BQ223" s="5" t="n">
        <v>0.194</v>
      </c>
      <c r="BR223" s="5" t="n">
        <v>0</v>
      </c>
      <c r="BS223" s="5" t="n">
        <v>1</v>
      </c>
      <c r="BT223" s="5" t="n">
        <v>0</v>
      </c>
      <c r="BU223" s="5" t="n">
        <v>0.123</v>
      </c>
      <c r="BV223" s="5" t="n">
        <v>0.549</v>
      </c>
      <c r="BW223" s="5" t="n">
        <v>0.25</v>
      </c>
      <c r="BX223" s="5" t="n">
        <v>1</v>
      </c>
      <c r="BY223" s="5" t="n">
        <v>12.729</v>
      </c>
      <c r="BZ223" s="5" t="n">
        <v>0</v>
      </c>
      <c r="CA223" s="5" t="n">
        <v>12.729</v>
      </c>
      <c r="CB223" s="5" t="n">
        <v>0</v>
      </c>
      <c r="CC223" s="5" t="n">
        <v>97.90000000000001</v>
      </c>
      <c r="CD223" s="5" t="n">
        <v>7.95</v>
      </c>
      <c r="CE223" s="5" t="n">
        <v>207.777</v>
      </c>
      <c r="CF223" s="5" t="n">
        <v>382.096</v>
      </c>
      <c r="CG223" s="5" t="n">
        <v>0.25</v>
      </c>
      <c r="CH223" s="5" t="n">
        <v>1</v>
      </c>
      <c r="CI223" s="5" t="n">
        <v>0</v>
      </c>
      <c r="CJ223" s="5" t="n">
        <v>0</v>
      </c>
      <c r="CK223" s="5" t="n">
        <v>0</v>
      </c>
      <c r="CL223" s="5" t="n">
        <v>0</v>
      </c>
      <c r="CM223" s="5" t="n">
        <v>0</v>
      </c>
      <c r="CN223" s="5" t="n">
        <v>0.149</v>
      </c>
      <c r="CO223" s="5" t="n">
        <v>0.06900000000000001</v>
      </c>
      <c r="CP223" s="5" t="n">
        <v>0</v>
      </c>
      <c r="CQ223" s="5" t="n">
        <v>1.294</v>
      </c>
      <c r="CR223" s="5" t="n">
        <v>0</v>
      </c>
      <c r="CS223" s="5" t="n">
        <v>2.698</v>
      </c>
      <c r="CT223" s="5" t="n">
        <v>11.669</v>
      </c>
      <c r="CU223" s="5" t="n">
        <v>28.059</v>
      </c>
    </row>
    <row r="224">
      <c r="A224" s="5" t="inlineStr">
        <is>
          <t>DNK2023</t>
        </is>
      </c>
      <c r="B224" s="5" t="inlineStr">
        <is>
          <t>DNK</t>
        </is>
      </c>
      <c r="C224" s="5" t="inlineStr">
        <is>
          <t>DNK</t>
        </is>
      </c>
      <c r="D224" s="5" t="inlineStr">
        <is>
          <t>Denmark</t>
        </is>
      </c>
      <c r="E224" s="5" t="n">
        <v>2023</v>
      </c>
      <c r="F224" s="5" t="n">
        <v>0.25</v>
      </c>
      <c r="G224" s="5" t="n">
        <v>6.901</v>
      </c>
      <c r="H224" s="5" t="n">
        <v>1.286</v>
      </c>
      <c r="I224" s="5" t="n">
        <v>11.192</v>
      </c>
      <c r="J224" s="5" t="n">
        <v>18.092</v>
      </c>
      <c r="K224" s="5" t="n">
        <v>0</v>
      </c>
      <c r="L224" s="5" t="n">
        <v>1</v>
      </c>
      <c r="M224" s="5" t="n">
        <v>7.886</v>
      </c>
      <c r="N224" s="5" t="n">
        <v>3.857</v>
      </c>
      <c r="O224" s="5" t="n">
        <v>14.221</v>
      </c>
      <c r="P224" s="5" t="n">
        <v>22.107</v>
      </c>
      <c r="Q224" s="5" t="n">
        <v>0</v>
      </c>
      <c r="R224" s="5" t="n">
        <v>1</v>
      </c>
      <c r="S224" s="5" t="n">
        <v>13.329</v>
      </c>
      <c r="T224" s="5" t="n">
        <v>7.714</v>
      </c>
      <c r="U224" s="5" t="n">
        <v>3.278</v>
      </c>
      <c r="V224" s="5" t="n">
        <v>20.2</v>
      </c>
      <c r="W224" s="5" t="n">
        <v>0.25</v>
      </c>
      <c r="X224" s="5" t="n">
        <v>1</v>
      </c>
      <c r="Y224" s="5" t="n">
        <v>14.886</v>
      </c>
      <c r="Z224" s="5" t="n">
        <v>1.667</v>
      </c>
      <c r="AA224" s="5" t="n">
        <v>9.521000000000001</v>
      </c>
      <c r="AB224" s="5" t="n">
        <v>24.406</v>
      </c>
      <c r="AC224" s="5" t="n">
        <v>0</v>
      </c>
      <c r="AD224" s="5" t="n">
        <v>1</v>
      </c>
      <c r="AE224" s="5" t="n">
        <v>14.984</v>
      </c>
      <c r="AF224" s="5" t="n">
        <v>2.984</v>
      </c>
      <c r="AG224" s="5" t="n">
        <v>9.422000000000001</v>
      </c>
      <c r="AH224" s="5" t="n">
        <v>24.406</v>
      </c>
      <c r="AI224" s="5" t="n">
        <v>0</v>
      </c>
      <c r="AJ224" s="5" t="n">
        <v>1</v>
      </c>
      <c r="AK224" s="5" t="n">
        <v>20.996</v>
      </c>
      <c r="AL224" s="5" t="n">
        <v>10.401</v>
      </c>
      <c r="AM224" s="5" t="n">
        <v>13.552</v>
      </c>
      <c r="AN224" s="5" t="n">
        <v>43.184</v>
      </c>
      <c r="AO224" s="5" t="n">
        <v>0.25</v>
      </c>
      <c r="AP224" s="5" t="n">
        <v>1</v>
      </c>
      <c r="AQ224" s="5" t="n">
        <v>0.76</v>
      </c>
      <c r="AR224" s="5" t="n">
        <v>0.129</v>
      </c>
      <c r="AS224" s="5" t="n">
        <v>0.948</v>
      </c>
      <c r="AT224" s="5" t="n">
        <v>2.135</v>
      </c>
      <c r="AU224" s="5" t="n">
        <v>0.25</v>
      </c>
      <c r="AV224" s="5" t="n">
        <v>1</v>
      </c>
      <c r="AW224" s="5" t="n">
        <v>0.8110000000000001</v>
      </c>
      <c r="AX224" s="5" t="n">
        <v>0.129</v>
      </c>
      <c r="AY224" s="5" t="n">
        <v>0.6929999999999999</v>
      </c>
      <c r="AZ224" s="5" t="n">
        <v>1.88</v>
      </c>
      <c r="BA224" s="5" t="n">
        <v>0.25</v>
      </c>
      <c r="BB224" s="5" t="n">
        <v>1</v>
      </c>
      <c r="BC224" s="5" t="n">
        <v>0.535</v>
      </c>
      <c r="BD224" s="5" t="n">
        <v>0.129</v>
      </c>
      <c r="BE224" s="5" t="n">
        <v>0.287</v>
      </c>
      <c r="BF224" s="5" t="n">
        <v>1</v>
      </c>
      <c r="BG224" s="5" t="n">
        <v>0.25</v>
      </c>
      <c r="BH224" s="5" t="n">
        <v>1</v>
      </c>
      <c r="BI224" s="5" t="n">
        <v>0.579</v>
      </c>
      <c r="BJ224" s="5" t="n">
        <v>0.129</v>
      </c>
      <c r="BK224" s="5" t="n">
        <v>1.022</v>
      </c>
      <c r="BL224" s="5" t="n">
        <v>2.002</v>
      </c>
      <c r="BM224" s="5" t="n">
        <v>0.25</v>
      </c>
      <c r="BN224" s="5" t="n">
        <v>1</v>
      </c>
      <c r="BO224" s="5" t="n">
        <v>0</v>
      </c>
      <c r="BP224" s="5" t="n">
        <v>0.001</v>
      </c>
      <c r="BQ224" s="5" t="n">
        <v>0.13</v>
      </c>
      <c r="BR224" s="5" t="n">
        <v>0</v>
      </c>
      <c r="BS224" s="5" t="n">
        <v>1</v>
      </c>
      <c r="BT224" s="5" t="n">
        <v>0</v>
      </c>
      <c r="BU224" s="5" t="n">
        <v>0.058</v>
      </c>
      <c r="BV224" s="5" t="n">
        <v>0.398</v>
      </c>
      <c r="BW224" s="5" t="n">
        <v>0.25</v>
      </c>
      <c r="BX224" s="5" t="n">
        <v>1</v>
      </c>
      <c r="BY224" s="5" t="n">
        <v>13.254</v>
      </c>
      <c r="BZ224" s="5" t="n">
        <v>0</v>
      </c>
      <c r="CA224" s="5" t="n">
        <v>13.254</v>
      </c>
      <c r="CB224" s="5" t="n">
        <v>0</v>
      </c>
      <c r="CC224" s="5" t="n">
        <v>83.248</v>
      </c>
      <c r="CD224" s="5" t="n">
        <v>7.95</v>
      </c>
      <c r="CE224" s="5" t="n">
        <v>206.151</v>
      </c>
      <c r="CF224" s="5" t="n">
        <v>361.749</v>
      </c>
      <c r="CG224" s="5" t="n">
        <v>0.25</v>
      </c>
      <c r="CH224" s="5" t="n">
        <v>1</v>
      </c>
      <c r="CI224" s="5" t="n">
        <v>0</v>
      </c>
      <c r="CJ224" s="5" t="n">
        <v>0</v>
      </c>
      <c r="CK224" s="5" t="n">
        <v>0</v>
      </c>
      <c r="CL224" s="5" t="n">
        <v>0</v>
      </c>
      <c r="CM224" s="5" t="n">
        <v>0</v>
      </c>
      <c r="CN224" s="5" t="n">
        <v>0.149</v>
      </c>
      <c r="CO224" s="5" t="n">
        <v>0.066</v>
      </c>
      <c r="CP224" s="5" t="n">
        <v>0</v>
      </c>
      <c r="CQ224" s="5" t="n">
        <v>1.348</v>
      </c>
      <c r="CR224" s="5" t="n">
        <v>0</v>
      </c>
      <c r="CS224" s="5" t="n">
        <v>2.809</v>
      </c>
      <c r="CT224" s="5" t="n">
        <v>5.615</v>
      </c>
      <c r="CU224" s="5" t="n">
        <v>9.260999999999999</v>
      </c>
    </row>
    <row r="225">
      <c r="A225" s="5" t="inlineStr">
        <is>
          <t>DNK2024</t>
        </is>
      </c>
      <c r="B225" s="5" t="inlineStr">
        <is>
          <t>DNK</t>
        </is>
      </c>
      <c r="C225" s="5" t="inlineStr">
        <is>
          <t>DNK</t>
        </is>
      </c>
      <c r="D225" s="5" t="inlineStr">
        <is>
          <t>Denmark</t>
        </is>
      </c>
      <c r="E225" s="5" t="n">
        <v>2024</v>
      </c>
      <c r="F225" s="5" t="n">
        <v>0.25</v>
      </c>
      <c r="G225" s="5" t="n">
        <v>5.717</v>
      </c>
      <c r="H225" s="5" t="n">
        <v>1.324</v>
      </c>
      <c r="I225" s="5" t="n">
        <v>8.045</v>
      </c>
      <c r="J225" s="5" t="n">
        <v>13.763</v>
      </c>
      <c r="K225" s="5" t="n">
        <v>0</v>
      </c>
      <c r="L225" s="5" t="n">
        <v>1</v>
      </c>
      <c r="M225" s="5" t="n">
        <v>7.124</v>
      </c>
      <c r="N225" s="5" t="n">
        <v>3.971</v>
      </c>
      <c r="O225" s="5" t="n">
        <v>12.724</v>
      </c>
      <c r="P225" s="5" t="n">
        <v>19.848</v>
      </c>
      <c r="Q225" s="5" t="n">
        <v>0</v>
      </c>
      <c r="R225" s="5" t="n">
        <v>1</v>
      </c>
      <c r="S225" s="5" t="n">
        <v>12.335</v>
      </c>
      <c r="T225" s="5" t="n">
        <v>7.942</v>
      </c>
      <c r="U225" s="5" t="n">
        <v>3.61</v>
      </c>
      <c r="V225" s="5" t="n">
        <v>19.275</v>
      </c>
      <c r="W225" s="5" t="n">
        <v>0.25</v>
      </c>
      <c r="X225" s="5" t="n">
        <v>1</v>
      </c>
      <c r="Y225" s="5" t="n">
        <v>14.533</v>
      </c>
      <c r="Z225" s="5" t="n">
        <v>1.835</v>
      </c>
      <c r="AA225" s="5" t="n">
        <v>6.495</v>
      </c>
      <c r="AB225" s="5" t="n">
        <v>21.029</v>
      </c>
      <c r="AC225" s="5" t="n">
        <v>0</v>
      </c>
      <c r="AD225" s="5" t="n">
        <v>1</v>
      </c>
      <c r="AE225" s="5" t="n">
        <v>14.533</v>
      </c>
      <c r="AF225" s="5" t="n">
        <v>3.184</v>
      </c>
      <c r="AG225" s="5" t="n">
        <v>6.495</v>
      </c>
      <c r="AH225" s="5" t="n">
        <v>21.029</v>
      </c>
      <c r="AI225" s="5" t="n">
        <v>0</v>
      </c>
      <c r="AJ225" s="5" t="n">
        <v>1</v>
      </c>
      <c r="AK225" s="5" t="n">
        <v>19.97</v>
      </c>
      <c r="AL225" s="5" t="n">
        <v>10.157</v>
      </c>
      <c r="AM225" s="5" t="n">
        <v>10.534</v>
      </c>
      <c r="AN225" s="5" t="n">
        <v>38.13</v>
      </c>
      <c r="AO225" s="5" t="n">
        <v>0.25</v>
      </c>
      <c r="AP225" s="5" t="n">
        <v>1</v>
      </c>
      <c r="AQ225" s="5" t="n">
        <v>0.724</v>
      </c>
      <c r="AR225" s="5" t="n">
        <v>0.132</v>
      </c>
      <c r="AS225" s="5" t="n">
        <v>1.005</v>
      </c>
      <c r="AT225" s="5" t="n">
        <v>2.162</v>
      </c>
      <c r="AU225" s="5" t="n">
        <v>0.25</v>
      </c>
      <c r="AV225" s="5" t="n">
        <v>1</v>
      </c>
      <c r="AW225" s="5" t="n">
        <v>0.75</v>
      </c>
      <c r="AX225" s="5" t="n">
        <v>0.132</v>
      </c>
      <c r="AY225" s="5" t="n">
        <v>0.725</v>
      </c>
      <c r="AZ225" s="5" t="n">
        <v>1.844</v>
      </c>
      <c r="BA225" s="5" t="n">
        <v>0.25</v>
      </c>
      <c r="BB225" s="5" t="n">
        <v>1</v>
      </c>
      <c r="BC225" s="5" t="n">
        <v>0.513</v>
      </c>
      <c r="BD225" s="5" t="n">
        <v>0.132</v>
      </c>
      <c r="BE225" s="5" t="n">
        <v>0.296</v>
      </c>
      <c r="BF225" s="5" t="n">
        <v>0.978</v>
      </c>
      <c r="BG225" s="5" t="n">
        <v>0.25</v>
      </c>
      <c r="BH225" s="5" t="n">
        <v>1</v>
      </c>
      <c r="BI225" s="5" t="n">
        <v>0.591</v>
      </c>
      <c r="BJ225" s="5" t="n">
        <v>0.132</v>
      </c>
      <c r="BK225" s="5" t="n">
        <v>0.9429999999999999</v>
      </c>
      <c r="BL225" s="5" t="n">
        <v>1.917</v>
      </c>
      <c r="BM225" s="5" t="n">
        <v>0.25</v>
      </c>
      <c r="BN225" s="5" t="n">
        <v>1</v>
      </c>
      <c r="BO225" s="5" t="n">
        <v>0</v>
      </c>
      <c r="BP225" s="5" t="n">
        <v>0.002</v>
      </c>
      <c r="BQ225" s="5" t="n">
        <v>0.122</v>
      </c>
      <c r="BR225" s="5" t="n">
        <v>0</v>
      </c>
      <c r="BS225" s="5" t="n">
        <v>1</v>
      </c>
      <c r="BT225" s="5" t="n">
        <v>0</v>
      </c>
      <c r="BU225" s="5" t="n">
        <v>0.117</v>
      </c>
      <c r="BV225" s="5" t="n">
        <v>0.404</v>
      </c>
      <c r="BW225" s="5" t="n">
        <v>0.25</v>
      </c>
      <c r="BX225" s="5" t="n">
        <v>1</v>
      </c>
      <c r="BY225" s="5" t="n">
        <v>13.646</v>
      </c>
      <c r="BZ225" s="5" t="n">
        <v>0</v>
      </c>
      <c r="CA225" s="5" t="n">
        <v>13.646</v>
      </c>
      <c r="CB225" s="5" t="n">
        <v>0</v>
      </c>
      <c r="CC225" s="5" t="n">
        <v>82.58799999999999</v>
      </c>
      <c r="CD225" s="5" t="n">
        <v>7.95</v>
      </c>
      <c r="CE225" s="5" t="n">
        <v>192.975</v>
      </c>
      <c r="CF225" s="5" t="n">
        <v>344.454</v>
      </c>
      <c r="CG225" s="5" t="n">
        <v>0.25</v>
      </c>
      <c r="CH225" s="5" t="n">
        <v>1</v>
      </c>
      <c r="CI225" s="5" t="n">
        <v>0</v>
      </c>
      <c r="CJ225" s="5" t="n">
        <v>0</v>
      </c>
      <c r="CK225" s="5" t="n">
        <v>0</v>
      </c>
      <c r="CL225" s="5" t="n">
        <v>0</v>
      </c>
      <c r="CM225" s="5" t="n">
        <v>0</v>
      </c>
      <c r="CN225" s="5" t="n">
        <v>0.363</v>
      </c>
      <c r="CO225" s="5" t="n">
        <v>0.06900000000000001</v>
      </c>
      <c r="CP225" s="5" t="n">
        <v>0</v>
      </c>
      <c r="CQ225" s="5" t="n">
        <v>1.387</v>
      </c>
      <c r="CR225" s="5" t="n">
        <v>0</v>
      </c>
      <c r="CS225" s="5" t="n">
        <v>2.892</v>
      </c>
      <c r="CT225" s="5" t="n">
        <v>4.394</v>
      </c>
      <c r="CU225" s="5" t="n">
        <v>7.598</v>
      </c>
    </row>
    <row r="226">
      <c r="A226" s="5" t="inlineStr">
        <is>
          <t>DJI2021</t>
        </is>
      </c>
      <c r="B226" s="5" t="inlineStr">
        <is>
          <t>DJI</t>
        </is>
      </c>
      <c r="C226" s="5" t="inlineStr">
        <is>
          <t>DJI</t>
        </is>
      </c>
      <c r="D226" s="5" t="inlineStr">
        <is>
          <t>Djibouti</t>
        </is>
      </c>
      <c r="E226" s="5" t="n">
        <v>2021</v>
      </c>
      <c r="F226" s="5" t="n">
        <v>0.1</v>
      </c>
      <c r="G226" s="5" t="n">
        <v>5.897</v>
      </c>
      <c r="H226" s="5" t="n">
        <v>1.143</v>
      </c>
      <c r="I226" s="5" t="n">
        <v>0</v>
      </c>
      <c r="J226" s="5" t="n">
        <v>5.897</v>
      </c>
      <c r="K226" s="5" t="n">
        <v>0</v>
      </c>
      <c r="L226" s="5" t="n">
        <v>1</v>
      </c>
      <c r="M226" s="5" t="n">
        <v>7.964</v>
      </c>
      <c r="N226" s="5" t="n">
        <v>3.43</v>
      </c>
      <c r="O226" s="5" t="n">
        <v>0</v>
      </c>
      <c r="P226" s="5" t="n">
        <v>7.964</v>
      </c>
      <c r="Q226" s="5" t="n">
        <v>0</v>
      </c>
      <c r="R226" s="5" t="n">
        <v>1</v>
      </c>
      <c r="S226" s="5" t="n">
        <v>11.613</v>
      </c>
      <c r="T226" s="5" t="n">
        <v>6.86</v>
      </c>
      <c r="U226" s="5" t="n">
        <v>0</v>
      </c>
      <c r="V226" s="5" t="n">
        <v>12.775</v>
      </c>
      <c r="W226" s="5" t="n">
        <v>0.1</v>
      </c>
      <c r="X226" s="5" t="n">
        <v>1</v>
      </c>
      <c r="Y226" s="5" t="n">
        <v>5.115</v>
      </c>
      <c r="Z226" s="5" t="n">
        <v>0.834</v>
      </c>
      <c r="AA226" s="5" t="n">
        <v>0</v>
      </c>
      <c r="AB226" s="5" t="n">
        <v>5.115</v>
      </c>
      <c r="AC226" s="5" t="n">
        <v>0</v>
      </c>
      <c r="AD226" s="5" t="n">
        <v>1</v>
      </c>
      <c r="AE226" s="5" t="n">
        <v>6.258</v>
      </c>
      <c r="AF226" s="5" t="n">
        <v>1.715</v>
      </c>
      <c r="AG226" s="5" t="n">
        <v>0</v>
      </c>
      <c r="AH226" s="5" t="n">
        <v>6.258</v>
      </c>
      <c r="AI226" s="5" t="n">
        <v>0</v>
      </c>
      <c r="AJ226" s="5" t="n">
        <v>1</v>
      </c>
      <c r="AK226" s="5" t="n">
        <v>13.118</v>
      </c>
      <c r="AL226" s="5" t="n">
        <v>7.629</v>
      </c>
      <c r="AM226" s="5" t="n">
        <v>0</v>
      </c>
      <c r="AN226" s="5" t="n">
        <v>14.43</v>
      </c>
      <c r="AO226" s="5" t="n">
        <v>0.1</v>
      </c>
      <c r="AP226" s="5" t="n">
        <v>1</v>
      </c>
      <c r="AQ226" s="5" t="n">
        <v>0.621</v>
      </c>
      <c r="AR226" s="5" t="n">
        <v>0.114</v>
      </c>
      <c r="AS226" s="5" t="n">
        <v>1.066</v>
      </c>
      <c r="AT226" s="5" t="n">
        <v>1.856</v>
      </c>
      <c r="AU226" s="5" t="n">
        <v>0.1</v>
      </c>
      <c r="AV226" s="5" t="n">
        <v>1</v>
      </c>
      <c r="AW226" s="5" t="n">
        <v>0.593</v>
      </c>
      <c r="AX226" s="5" t="n">
        <v>0.114</v>
      </c>
      <c r="AY226" s="5" t="n">
        <v>0.386</v>
      </c>
      <c r="AZ226" s="5" t="n">
        <v>1.077</v>
      </c>
      <c r="BA226" s="5" t="n">
        <v>0.1</v>
      </c>
      <c r="BB226" s="5" t="n">
        <v>1</v>
      </c>
      <c r="BC226" s="5" t="n">
        <v>0.44</v>
      </c>
      <c r="BD226" s="5" t="n">
        <v>0.114</v>
      </c>
      <c r="BE226" s="5" t="n">
        <v>0</v>
      </c>
      <c r="BF226" s="5" t="n">
        <v>0.484</v>
      </c>
      <c r="BG226" s="5" t="n">
        <v>0.1</v>
      </c>
      <c r="BH226" s="5" t="n">
        <v>1</v>
      </c>
      <c r="BI226" s="5" t="n">
        <v>0.5600000000000001</v>
      </c>
      <c r="BJ226" s="5" t="n">
        <v>0.114</v>
      </c>
      <c r="BK226" s="5" t="n">
        <v>0</v>
      </c>
      <c r="BL226" s="5" t="n">
        <v>0.616</v>
      </c>
      <c r="BM226" s="5" t="n">
        <v>0.1</v>
      </c>
      <c r="BN226" s="5" t="n">
        <v>1</v>
      </c>
      <c r="BO226" s="5" t="n">
        <v>0</v>
      </c>
      <c r="BP226" s="5" t="n">
        <v>0</v>
      </c>
      <c r="BQ226" s="5" t="n">
        <v>0</v>
      </c>
      <c r="BR226" s="5" t="n">
        <v>0</v>
      </c>
      <c r="BS226" s="5" t="n">
        <v>1</v>
      </c>
      <c r="BT226" s="5" t="n">
        <v>0</v>
      </c>
      <c r="BU226" s="5" t="n">
        <v>0</v>
      </c>
      <c r="BV226" s="5" t="n">
        <v>0</v>
      </c>
      <c r="BW226" s="5" t="n">
        <v>0.1</v>
      </c>
      <c r="BX226" s="5" t="n">
        <v>1</v>
      </c>
      <c r="BY226" s="5" t="n">
        <v>11.787</v>
      </c>
      <c r="BZ226" s="5" t="n">
        <v>0</v>
      </c>
      <c r="CA226" s="5" t="n">
        <v>11.787</v>
      </c>
      <c r="CB226" s="5" t="n">
        <v>0</v>
      </c>
      <c r="CC226" s="5" t="n">
        <v>81.69499999999999</v>
      </c>
      <c r="CD226" s="5" t="n">
        <v>7.95</v>
      </c>
      <c r="CE226" s="5" t="n">
        <v>0</v>
      </c>
      <c r="CF226" s="5" t="n">
        <v>89.86499999999999</v>
      </c>
      <c r="CG226" s="5" t="n">
        <v>0.1</v>
      </c>
      <c r="CH226" s="5" t="n">
        <v>1</v>
      </c>
      <c r="CI226" s="5" t="n">
        <v>0</v>
      </c>
      <c r="CJ226" s="5" t="n">
        <v>0</v>
      </c>
      <c r="CK226" s="5" t="n">
        <v>0</v>
      </c>
      <c r="CL226" s="5" t="n">
        <v>0</v>
      </c>
      <c r="CM226" s="5" t="n">
        <v>0</v>
      </c>
      <c r="CN226" s="5" t="n">
        <v>0</v>
      </c>
      <c r="CO226" s="5" t="n">
        <v>0</v>
      </c>
      <c r="CP226" s="5" t="n">
        <v>0</v>
      </c>
      <c r="CQ226" s="5" t="n">
        <v>1.198</v>
      </c>
      <c r="CR226" s="5" t="n">
        <v>0</v>
      </c>
      <c r="CS226" s="5" t="n">
        <v>4.776</v>
      </c>
      <c r="CT226" s="5" t="n">
        <v>4.753</v>
      </c>
      <c r="CU226" s="5" t="n">
        <v>14.162</v>
      </c>
    </row>
    <row r="227">
      <c r="A227" s="5" t="inlineStr">
        <is>
          <t>DJI2022</t>
        </is>
      </c>
      <c r="B227" s="5" t="inlineStr">
        <is>
          <t>DJI</t>
        </is>
      </c>
      <c r="C227" s="5" t="inlineStr">
        <is>
          <t>DJI</t>
        </is>
      </c>
      <c r="D227" s="5" t="inlineStr">
        <is>
          <t>Djibouti</t>
        </is>
      </c>
      <c r="E227" s="5" t="n">
        <v>2022</v>
      </c>
      <c r="F227" s="5" t="n">
        <v>0.1</v>
      </c>
      <c r="G227" s="5" t="n">
        <v>11.72</v>
      </c>
      <c r="H227" s="5" t="n">
        <v>1.235</v>
      </c>
      <c r="I227" s="5" t="n">
        <v>0</v>
      </c>
      <c r="J227" s="5" t="n">
        <v>11.72</v>
      </c>
      <c r="K227" s="5" t="n">
        <v>0</v>
      </c>
      <c r="L227" s="5" t="n">
        <v>1</v>
      </c>
      <c r="M227" s="5" t="n">
        <v>9.782999999999999</v>
      </c>
      <c r="N227" s="5" t="n">
        <v>3.704</v>
      </c>
      <c r="O227" s="5" t="n">
        <v>0</v>
      </c>
      <c r="P227" s="5" t="n">
        <v>9.782999999999999</v>
      </c>
      <c r="Q227" s="5" t="n">
        <v>0</v>
      </c>
      <c r="R227" s="5" t="n">
        <v>1</v>
      </c>
      <c r="S227" s="5" t="n">
        <v>17.893</v>
      </c>
      <c r="T227" s="5" t="n">
        <v>7.408</v>
      </c>
      <c r="U227" s="5" t="n">
        <v>0.132</v>
      </c>
      <c r="V227" s="5" t="n">
        <v>19.683</v>
      </c>
      <c r="W227" s="5" t="n">
        <v>0.1</v>
      </c>
      <c r="X227" s="5" t="n">
        <v>1</v>
      </c>
      <c r="Y227" s="5" t="n">
        <v>5.91</v>
      </c>
      <c r="Z227" s="5" t="n">
        <v>0.964</v>
      </c>
      <c r="AA227" s="5" t="n">
        <v>0</v>
      </c>
      <c r="AB227" s="5" t="n">
        <v>5.91</v>
      </c>
      <c r="AC227" s="5" t="n">
        <v>0</v>
      </c>
      <c r="AD227" s="5" t="n">
        <v>1</v>
      </c>
      <c r="AE227" s="5" t="n">
        <v>7.145</v>
      </c>
      <c r="AF227" s="5" t="n">
        <v>1.958</v>
      </c>
      <c r="AG227" s="5" t="n">
        <v>0</v>
      </c>
      <c r="AH227" s="5" t="n">
        <v>7.145</v>
      </c>
      <c r="AI227" s="5" t="n">
        <v>0</v>
      </c>
      <c r="AJ227" s="5" t="n">
        <v>1</v>
      </c>
      <c r="AK227" s="5" t="n">
        <v>14.553</v>
      </c>
      <c r="AL227" s="5" t="n">
        <v>8.462999999999999</v>
      </c>
      <c r="AM227" s="5" t="n">
        <v>0.108</v>
      </c>
      <c r="AN227" s="5" t="n">
        <v>16.008</v>
      </c>
      <c r="AO227" s="5" t="n">
        <v>0.1</v>
      </c>
      <c r="AP227" s="5" t="n">
        <v>1</v>
      </c>
      <c r="AQ227" s="5" t="n">
        <v>0.847</v>
      </c>
      <c r="AR227" s="5" t="n">
        <v>0.123</v>
      </c>
      <c r="AS227" s="5" t="n">
        <v>1.15</v>
      </c>
      <c r="AT227" s="5" t="n">
        <v>2.181</v>
      </c>
      <c r="AU227" s="5" t="n">
        <v>0.1</v>
      </c>
      <c r="AV227" s="5" t="n">
        <v>1</v>
      </c>
      <c r="AW227" s="5" t="n">
        <v>0.947</v>
      </c>
      <c r="AX227" s="5" t="n">
        <v>0.123</v>
      </c>
      <c r="AY227" s="5" t="n">
        <v>0.399</v>
      </c>
      <c r="AZ227" s="5" t="n">
        <v>1.47</v>
      </c>
      <c r="BA227" s="5" t="n">
        <v>0.1</v>
      </c>
      <c r="BB227" s="5" t="n">
        <v>1</v>
      </c>
      <c r="BC227" s="5" t="n">
        <v>0.589</v>
      </c>
      <c r="BD227" s="5" t="n">
        <v>0.123</v>
      </c>
      <c r="BE227" s="5" t="n">
        <v>0.004</v>
      </c>
      <c r="BF227" s="5" t="n">
        <v>0.647</v>
      </c>
      <c r="BG227" s="5" t="n">
        <v>0.1</v>
      </c>
      <c r="BH227" s="5" t="n">
        <v>1</v>
      </c>
      <c r="BI227" s="5" t="n">
        <v>0.6889999999999999</v>
      </c>
      <c r="BJ227" s="5" t="n">
        <v>0.123</v>
      </c>
      <c r="BK227" s="5" t="n">
        <v>0.005</v>
      </c>
      <c r="BL227" s="5" t="n">
        <v>0.758</v>
      </c>
      <c r="BM227" s="5" t="n">
        <v>0.1</v>
      </c>
      <c r="BN227" s="5" t="n">
        <v>1</v>
      </c>
      <c r="BO227" s="5" t="n">
        <v>0</v>
      </c>
      <c r="BP227" s="5" t="n">
        <v>0</v>
      </c>
      <c r="BQ227" s="5" t="n">
        <v>0</v>
      </c>
      <c r="BR227" s="5" t="n">
        <v>0</v>
      </c>
      <c r="BS227" s="5" t="n">
        <v>1</v>
      </c>
      <c r="BT227" s="5" t="n">
        <v>0</v>
      </c>
      <c r="BU227" s="5" t="n">
        <v>0</v>
      </c>
      <c r="BV227" s="5" t="n">
        <v>0</v>
      </c>
      <c r="BW227" s="5" t="n">
        <v>0.1</v>
      </c>
      <c r="BX227" s="5" t="n">
        <v>1</v>
      </c>
      <c r="BY227" s="5" t="n">
        <v>12.729</v>
      </c>
      <c r="BZ227" s="5" t="n">
        <v>0</v>
      </c>
      <c r="CA227" s="5" t="n">
        <v>12.729</v>
      </c>
      <c r="CB227" s="5" t="n">
        <v>0</v>
      </c>
      <c r="CC227" s="5" t="n">
        <v>102.477</v>
      </c>
      <c r="CD227" s="5" t="n">
        <v>7.95</v>
      </c>
      <c r="CE227" s="5" t="n">
        <v>0.758</v>
      </c>
      <c r="CF227" s="5" t="n">
        <v>112.724</v>
      </c>
      <c r="CG227" s="5" t="n">
        <v>0.1</v>
      </c>
      <c r="CH227" s="5" t="n">
        <v>1</v>
      </c>
      <c r="CI227" s="5" t="n">
        <v>0</v>
      </c>
      <c r="CJ227" s="5" t="n">
        <v>0</v>
      </c>
      <c r="CK227" s="5" t="n">
        <v>0</v>
      </c>
      <c r="CL227" s="5" t="n">
        <v>0</v>
      </c>
      <c r="CM227" s="5" t="n">
        <v>0</v>
      </c>
      <c r="CN227" s="5" t="n">
        <v>0</v>
      </c>
      <c r="CO227" s="5" t="n">
        <v>0</v>
      </c>
      <c r="CP227" s="5" t="n">
        <v>0</v>
      </c>
      <c r="CQ227" s="5" t="n">
        <v>1.294</v>
      </c>
      <c r="CR227" s="5" t="n">
        <v>0</v>
      </c>
      <c r="CS227" s="5" t="n">
        <v>5.158</v>
      </c>
      <c r="CT227" s="5" t="n">
        <v>10.485</v>
      </c>
      <c r="CU227" s="5" t="n">
        <v>30.326</v>
      </c>
    </row>
    <row r="228">
      <c r="A228" s="5" t="inlineStr">
        <is>
          <t>DJI2023</t>
        </is>
      </c>
      <c r="B228" s="5" t="inlineStr">
        <is>
          <t>DJI</t>
        </is>
      </c>
      <c r="C228" s="5" t="inlineStr">
        <is>
          <t>DJI</t>
        </is>
      </c>
      <c r="D228" s="5" t="inlineStr">
        <is>
          <t>Djibouti</t>
        </is>
      </c>
      <c r="E228" s="5" t="n">
        <v>2023</v>
      </c>
      <c r="F228" s="5" t="n">
        <v>0.1</v>
      </c>
      <c r="G228" s="5" t="n">
        <v>6.147</v>
      </c>
      <c r="H228" s="5" t="n">
        <v>1.286</v>
      </c>
      <c r="I228" s="5" t="n">
        <v>0</v>
      </c>
      <c r="J228" s="5" t="n">
        <v>6.147</v>
      </c>
      <c r="K228" s="5" t="n">
        <v>0</v>
      </c>
      <c r="L228" s="5" t="n">
        <v>1</v>
      </c>
      <c r="M228" s="5" t="n">
        <v>7.886</v>
      </c>
      <c r="N228" s="5" t="n">
        <v>3.857</v>
      </c>
      <c r="O228" s="5" t="n">
        <v>0</v>
      </c>
      <c r="P228" s="5" t="n">
        <v>7.886</v>
      </c>
      <c r="Q228" s="5" t="n">
        <v>0</v>
      </c>
      <c r="R228" s="5" t="n">
        <v>1</v>
      </c>
      <c r="S228" s="5" t="n">
        <v>12.575</v>
      </c>
      <c r="T228" s="5" t="n">
        <v>7.714</v>
      </c>
      <c r="U228" s="5" t="n">
        <v>0.139</v>
      </c>
      <c r="V228" s="5" t="n">
        <v>13.833</v>
      </c>
      <c r="W228" s="5" t="n">
        <v>0.1</v>
      </c>
      <c r="X228" s="5" t="n">
        <v>1</v>
      </c>
      <c r="Y228" s="5" t="n">
        <v>5.615</v>
      </c>
      <c r="Z228" s="5" t="n">
        <v>0.916</v>
      </c>
      <c r="AA228" s="5" t="n">
        <v>0</v>
      </c>
      <c r="AB228" s="5" t="n">
        <v>5.615</v>
      </c>
      <c r="AC228" s="5" t="n">
        <v>0</v>
      </c>
      <c r="AD228" s="5" t="n">
        <v>1</v>
      </c>
      <c r="AE228" s="5" t="n">
        <v>6.901</v>
      </c>
      <c r="AF228" s="5" t="n">
        <v>1.891</v>
      </c>
      <c r="AG228" s="5" t="n">
        <v>0</v>
      </c>
      <c r="AH228" s="5" t="n">
        <v>6.901</v>
      </c>
      <c r="AI228" s="5" t="n">
        <v>0</v>
      </c>
      <c r="AJ228" s="5" t="n">
        <v>1</v>
      </c>
      <c r="AK228" s="5" t="n">
        <v>14.615</v>
      </c>
      <c r="AL228" s="5" t="n">
        <v>8.499000000000001</v>
      </c>
      <c r="AM228" s="5" t="n">
        <v>0.162</v>
      </c>
      <c r="AN228" s="5" t="n">
        <v>16.076</v>
      </c>
      <c r="AO228" s="5" t="n">
        <v>0.1</v>
      </c>
      <c r="AP228" s="5" t="n">
        <v>1</v>
      </c>
      <c r="AQ228" s="5" t="n">
        <v>0.749</v>
      </c>
      <c r="AR228" s="5" t="n">
        <v>0.129</v>
      </c>
      <c r="AS228" s="5" t="n">
        <v>1.216</v>
      </c>
      <c r="AT228" s="5" t="n">
        <v>2.138</v>
      </c>
      <c r="AU228" s="5" t="n">
        <v>0.1</v>
      </c>
      <c r="AV228" s="5" t="n">
        <v>1</v>
      </c>
      <c r="AW228" s="5" t="n">
        <v>0.783</v>
      </c>
      <c r="AX228" s="5" t="n">
        <v>0.129</v>
      </c>
      <c r="AY228" s="5" t="n">
        <v>0.437</v>
      </c>
      <c r="AZ228" s="5" t="n">
        <v>1.327</v>
      </c>
      <c r="BA228" s="5" t="n">
        <v>0.1</v>
      </c>
      <c r="BB228" s="5" t="n">
        <v>1</v>
      </c>
      <c r="BC228" s="5" t="n">
        <v>0.527</v>
      </c>
      <c r="BD228" s="5" t="n">
        <v>0.129</v>
      </c>
      <c r="BE228" s="5" t="n">
        <v>0.006</v>
      </c>
      <c r="BF228" s="5" t="n">
        <v>0.58</v>
      </c>
      <c r="BG228" s="5" t="n">
        <v>0.1</v>
      </c>
      <c r="BH228" s="5" t="n">
        <v>1</v>
      </c>
      <c r="BI228" s="5" t="n">
        <v>0.64</v>
      </c>
      <c r="BJ228" s="5" t="n">
        <v>0.129</v>
      </c>
      <c r="BK228" s="5" t="n">
        <v>0.007</v>
      </c>
      <c r="BL228" s="5" t="n">
        <v>0.704</v>
      </c>
      <c r="BM228" s="5" t="n">
        <v>0.1</v>
      </c>
      <c r="BN228" s="5" t="n">
        <v>1</v>
      </c>
      <c r="BO228" s="5" t="n">
        <v>0</v>
      </c>
      <c r="BP228" s="5" t="n">
        <v>0</v>
      </c>
      <c r="BQ228" s="5" t="n">
        <v>0</v>
      </c>
      <c r="BR228" s="5" t="n">
        <v>0</v>
      </c>
      <c r="BS228" s="5" t="n">
        <v>1</v>
      </c>
      <c r="BT228" s="5" t="n">
        <v>0</v>
      </c>
      <c r="BU228" s="5" t="n">
        <v>0</v>
      </c>
      <c r="BV228" s="5" t="n">
        <v>0</v>
      </c>
      <c r="BW228" s="5" t="n">
        <v>0.1</v>
      </c>
      <c r="BX228" s="5" t="n">
        <v>1</v>
      </c>
      <c r="BY228" s="5" t="n">
        <v>13.254</v>
      </c>
      <c r="BZ228" s="5" t="n">
        <v>0</v>
      </c>
      <c r="CA228" s="5" t="n">
        <v>13.254</v>
      </c>
      <c r="CB228" s="5" t="n">
        <v>0</v>
      </c>
      <c r="CC228" s="5" t="n">
        <v>87.07899999999999</v>
      </c>
      <c r="CD228" s="5" t="n">
        <v>7.95</v>
      </c>
      <c r="CE228" s="5" t="n">
        <v>0.964</v>
      </c>
      <c r="CF228" s="5" t="n">
        <v>95.78700000000001</v>
      </c>
      <c r="CG228" s="5" t="n">
        <v>0.1</v>
      </c>
      <c r="CH228" s="5" t="n">
        <v>1</v>
      </c>
      <c r="CI228" s="5" t="n">
        <v>0</v>
      </c>
      <c r="CJ228" s="5" t="n">
        <v>0</v>
      </c>
      <c r="CK228" s="5" t="n">
        <v>0</v>
      </c>
      <c r="CL228" s="5" t="n">
        <v>0</v>
      </c>
      <c r="CM228" s="5" t="n">
        <v>0</v>
      </c>
      <c r="CN228" s="5" t="n">
        <v>0</v>
      </c>
      <c r="CO228" s="5" t="n">
        <v>0</v>
      </c>
      <c r="CP228" s="5" t="n">
        <v>0</v>
      </c>
      <c r="CQ228" s="5" t="n">
        <v>1.348</v>
      </c>
      <c r="CR228" s="5" t="n">
        <v>0</v>
      </c>
      <c r="CS228" s="5" t="n">
        <v>5.37</v>
      </c>
      <c r="CT228" s="5" t="n">
        <v>4.861</v>
      </c>
      <c r="CU228" s="5" t="n">
        <v>10.622</v>
      </c>
    </row>
    <row r="229">
      <c r="A229" s="5" t="inlineStr">
        <is>
          <t>DJI2024</t>
        </is>
      </c>
      <c r="B229" s="5" t="inlineStr">
        <is>
          <t>DJI</t>
        </is>
      </c>
      <c r="C229" s="5" t="inlineStr">
        <is>
          <t>DJI</t>
        </is>
      </c>
      <c r="D229" s="5" t="inlineStr">
        <is>
          <t>Djibouti</t>
        </is>
      </c>
      <c r="E229" s="5" t="n">
        <v>2024</v>
      </c>
      <c r="F229" s="5" t="n">
        <v>0.1</v>
      </c>
      <c r="G229" s="5" t="n">
        <v>5.575</v>
      </c>
      <c r="H229" s="5" t="n">
        <v>1.324</v>
      </c>
      <c r="I229" s="5" t="n">
        <v>0</v>
      </c>
      <c r="J229" s="5" t="n">
        <v>5.575</v>
      </c>
      <c r="K229" s="5" t="n">
        <v>0</v>
      </c>
      <c r="L229" s="5" t="n">
        <v>1</v>
      </c>
      <c r="M229" s="5" t="n">
        <v>7.124</v>
      </c>
      <c r="N229" s="5" t="n">
        <v>3.971</v>
      </c>
      <c r="O229" s="5" t="n">
        <v>0</v>
      </c>
      <c r="P229" s="5" t="n">
        <v>7.124</v>
      </c>
      <c r="Q229" s="5" t="n">
        <v>0</v>
      </c>
      <c r="R229" s="5" t="n">
        <v>1</v>
      </c>
      <c r="S229" s="5" t="n">
        <v>12.193</v>
      </c>
      <c r="T229" s="5" t="n">
        <v>7.942</v>
      </c>
      <c r="U229" s="5" t="n">
        <v>0.166</v>
      </c>
      <c r="V229" s="5" t="n">
        <v>13.412</v>
      </c>
      <c r="W229" s="5" t="n">
        <v>0.1</v>
      </c>
      <c r="X229" s="5" t="n">
        <v>1</v>
      </c>
      <c r="Y229" s="5" t="n">
        <v>5.735</v>
      </c>
      <c r="Z229" s="5" t="n">
        <v>0.9360000000000001</v>
      </c>
      <c r="AA229" s="5" t="n">
        <v>0</v>
      </c>
      <c r="AB229" s="5" t="n">
        <v>5.735</v>
      </c>
      <c r="AC229" s="5" t="n">
        <v>0</v>
      </c>
      <c r="AD229" s="5" t="n">
        <v>1</v>
      </c>
      <c r="AE229" s="5" t="n">
        <v>7.059</v>
      </c>
      <c r="AF229" s="5" t="n">
        <v>1.935</v>
      </c>
      <c r="AG229" s="5" t="n">
        <v>0</v>
      </c>
      <c r="AH229" s="5" t="n">
        <v>7.059</v>
      </c>
      <c r="AI229" s="5" t="n">
        <v>0</v>
      </c>
      <c r="AJ229" s="5" t="n">
        <v>1</v>
      </c>
      <c r="AK229" s="5" t="n">
        <v>15</v>
      </c>
      <c r="AL229" s="5" t="n">
        <v>8.724</v>
      </c>
      <c r="AM229" s="5" t="n">
        <v>0.204</v>
      </c>
      <c r="AN229" s="5" t="n">
        <v>16.5</v>
      </c>
      <c r="AO229" s="5" t="n">
        <v>0.1</v>
      </c>
      <c r="AP229" s="5" t="n">
        <v>1</v>
      </c>
      <c r="AQ229" s="5" t="n">
        <v>0.72</v>
      </c>
      <c r="AR229" s="5" t="n">
        <v>0.132</v>
      </c>
      <c r="AS229" s="5" t="n">
        <v>1.261</v>
      </c>
      <c r="AT229" s="5" t="n">
        <v>2.15</v>
      </c>
      <c r="AU229" s="5" t="n">
        <v>0.1</v>
      </c>
      <c r="AV229" s="5" t="n">
        <v>1</v>
      </c>
      <c r="AW229" s="5" t="n">
        <v>0.734</v>
      </c>
      <c r="AX229" s="5" t="n">
        <v>0.132</v>
      </c>
      <c r="AY229" s="5" t="n">
        <v>0.459</v>
      </c>
      <c r="AZ229" s="5" t="n">
        <v>1.294</v>
      </c>
      <c r="BA229" s="5" t="n">
        <v>0.1</v>
      </c>
      <c r="BB229" s="5" t="n">
        <v>1</v>
      </c>
      <c r="BC229" s="5" t="n">
        <v>0.51</v>
      </c>
      <c r="BD229" s="5" t="n">
        <v>0.132</v>
      </c>
      <c r="BE229" s="5" t="n">
        <v>0.007</v>
      </c>
      <c r="BF229" s="5" t="n">
        <v>0.5610000000000001</v>
      </c>
      <c r="BG229" s="5" t="n">
        <v>0.1</v>
      </c>
      <c r="BH229" s="5" t="n">
        <v>1</v>
      </c>
      <c r="BI229" s="5" t="n">
        <v>0.652</v>
      </c>
      <c r="BJ229" s="5" t="n">
        <v>0.132</v>
      </c>
      <c r="BK229" s="5" t="n">
        <v>0.008999999999999999</v>
      </c>
      <c r="BL229" s="5" t="n">
        <v>0.717</v>
      </c>
      <c r="BM229" s="5" t="n">
        <v>0.1</v>
      </c>
      <c r="BN229" s="5" t="n">
        <v>1</v>
      </c>
      <c r="BO229" s="5" t="n">
        <v>0</v>
      </c>
      <c r="BP229" s="5" t="n">
        <v>0</v>
      </c>
      <c r="BQ229" s="5" t="n">
        <v>0</v>
      </c>
      <c r="BR229" s="5" t="n">
        <v>0</v>
      </c>
      <c r="BS229" s="5" t="n">
        <v>1</v>
      </c>
      <c r="BT229" s="5" t="n">
        <v>0</v>
      </c>
      <c r="BU229" s="5" t="n">
        <v>0</v>
      </c>
      <c r="BV229" s="5" t="n">
        <v>0</v>
      </c>
      <c r="BW229" s="5" t="n">
        <v>0.1</v>
      </c>
      <c r="BX229" s="5" t="n">
        <v>1</v>
      </c>
      <c r="BY229" s="5" t="n">
        <v>13.646</v>
      </c>
      <c r="BZ229" s="5" t="n">
        <v>0</v>
      </c>
      <c r="CA229" s="5" t="n">
        <v>13.646</v>
      </c>
      <c r="CB229" s="5" t="n">
        <v>0</v>
      </c>
      <c r="CC229" s="5" t="n">
        <v>86.38500000000001</v>
      </c>
      <c r="CD229" s="5" t="n">
        <v>7.95</v>
      </c>
      <c r="CE229" s="5" t="n">
        <v>1.177</v>
      </c>
      <c r="CF229" s="5" t="n">
        <v>95.024</v>
      </c>
      <c r="CG229" s="5" t="n">
        <v>0.1</v>
      </c>
      <c r="CH229" s="5" t="n">
        <v>1</v>
      </c>
      <c r="CI229" s="5" t="n">
        <v>0</v>
      </c>
      <c r="CJ229" s="5" t="n">
        <v>0</v>
      </c>
      <c r="CK229" s="5" t="n">
        <v>0</v>
      </c>
      <c r="CL229" s="5" t="n">
        <v>0</v>
      </c>
      <c r="CM229" s="5" t="n">
        <v>0</v>
      </c>
      <c r="CN229" s="5" t="n">
        <v>0</v>
      </c>
      <c r="CO229" s="5" t="n">
        <v>0</v>
      </c>
      <c r="CP229" s="5" t="n">
        <v>0</v>
      </c>
      <c r="CQ229" s="5" t="n">
        <v>1.387</v>
      </c>
      <c r="CR229" s="5" t="n">
        <v>0</v>
      </c>
      <c r="CS229" s="5" t="n">
        <v>5.529</v>
      </c>
      <c r="CT229" s="5" t="n">
        <v>4.251</v>
      </c>
      <c r="CU229" s="5" t="n">
        <v>9.167999999999999</v>
      </c>
    </row>
    <row r="230">
      <c r="A230" s="5" t="inlineStr">
        <is>
          <t>DMA2021</t>
        </is>
      </c>
      <c r="B230" s="5" t="inlineStr">
        <is>
          <t>DMA</t>
        </is>
      </c>
      <c r="C230" s="5" t="inlineStr">
        <is>
          <t>DMA</t>
        </is>
      </c>
      <c r="D230" s="5" t="inlineStr">
        <is>
          <t>Dominica</t>
        </is>
      </c>
      <c r="E230" s="5" t="n">
        <v>2021</v>
      </c>
      <c r="F230" s="5" t="n">
        <v>0.15</v>
      </c>
      <c r="G230" s="5" t="n">
        <v>5.897</v>
      </c>
      <c r="H230" s="5" t="n">
        <v>1.143</v>
      </c>
      <c r="I230" s="5" t="n">
        <v>0</v>
      </c>
      <c r="J230" s="5" t="n">
        <v>5.897</v>
      </c>
      <c r="K230" s="5" t="n">
        <v>0</v>
      </c>
      <c r="L230" s="5" t="n">
        <v>1</v>
      </c>
      <c r="M230" s="5" t="n">
        <v>7.964</v>
      </c>
      <c r="N230" s="5" t="n">
        <v>3.43</v>
      </c>
      <c r="O230" s="5" t="n">
        <v>0</v>
      </c>
      <c r="P230" s="5" t="n">
        <v>7.964</v>
      </c>
      <c r="Q230" s="5" t="n">
        <v>0</v>
      </c>
      <c r="R230" s="5" t="n">
        <v>1</v>
      </c>
      <c r="S230" s="5" t="n">
        <v>11.613</v>
      </c>
      <c r="T230" s="5" t="n">
        <v>6.86</v>
      </c>
      <c r="U230" s="5" t="n">
        <v>0</v>
      </c>
      <c r="V230" s="5" t="n">
        <v>13.355</v>
      </c>
      <c r="W230" s="5" t="n">
        <v>0.15</v>
      </c>
      <c r="X230" s="5" t="n">
        <v>1</v>
      </c>
      <c r="Y230" s="5" t="n">
        <v>5.919</v>
      </c>
      <c r="Z230" s="5" t="n">
        <v>0.796</v>
      </c>
      <c r="AA230" s="5" t="n">
        <v>0</v>
      </c>
      <c r="AB230" s="5" t="n">
        <v>5.919</v>
      </c>
      <c r="AC230" s="5" t="n">
        <v>0</v>
      </c>
      <c r="AD230" s="5" t="n">
        <v>1</v>
      </c>
      <c r="AE230" s="5" t="n">
        <v>7.062</v>
      </c>
      <c r="AF230" s="5" t="n">
        <v>1.654</v>
      </c>
      <c r="AG230" s="5" t="n">
        <v>0</v>
      </c>
      <c r="AH230" s="5" t="n">
        <v>7.062</v>
      </c>
      <c r="AI230" s="5" t="n">
        <v>0</v>
      </c>
      <c r="AJ230" s="5" t="n">
        <v>1</v>
      </c>
      <c r="AK230" s="5" t="n">
        <v>13.922</v>
      </c>
      <c r="AL230" s="5" t="n">
        <v>7.481</v>
      </c>
      <c r="AM230" s="5" t="n">
        <v>0</v>
      </c>
      <c r="AN230" s="5" t="n">
        <v>16.011</v>
      </c>
      <c r="AO230" s="5" t="n">
        <v>0.15</v>
      </c>
      <c r="AP230" s="5" t="n">
        <v>1</v>
      </c>
      <c r="AQ230" s="5" t="n">
        <v>0.649</v>
      </c>
      <c r="AR230" s="5" t="n">
        <v>0.114</v>
      </c>
      <c r="AS230" s="5" t="n">
        <v>0.342</v>
      </c>
      <c r="AT230" s="5" t="n">
        <v>1.14</v>
      </c>
      <c r="AU230" s="5" t="n">
        <v>0.15</v>
      </c>
      <c r="AV230" s="5" t="n">
        <v>1</v>
      </c>
      <c r="AW230" s="5" t="n">
        <v>0.577</v>
      </c>
      <c r="AX230" s="5" t="n">
        <v>0.114</v>
      </c>
      <c r="AY230" s="5" t="n">
        <v>0.267</v>
      </c>
      <c r="AZ230" s="5" t="n">
        <v>0.97</v>
      </c>
      <c r="BA230" s="5" t="n">
        <v>0.15</v>
      </c>
      <c r="BB230" s="5" t="n">
        <v>1</v>
      </c>
      <c r="BC230" s="5" t="n">
        <v>0.458</v>
      </c>
      <c r="BD230" s="5" t="n">
        <v>0.114</v>
      </c>
      <c r="BE230" s="5" t="n">
        <v>0.177</v>
      </c>
      <c r="BF230" s="5" t="n">
        <v>0.73</v>
      </c>
      <c r="BG230" s="5" t="n">
        <v>0.15</v>
      </c>
      <c r="BH230" s="5" t="n">
        <v>1</v>
      </c>
      <c r="BI230" s="5" t="n">
        <v>0.491</v>
      </c>
      <c r="BJ230" s="5" t="n">
        <v>0.114</v>
      </c>
      <c r="BK230" s="5" t="n">
        <v>0</v>
      </c>
      <c r="BL230" s="5" t="n">
        <v>0.5649999999999999</v>
      </c>
      <c r="BM230" s="5" t="n">
        <v>0.15</v>
      </c>
      <c r="BN230" s="5" t="n">
        <v>1</v>
      </c>
      <c r="BO230" s="5" t="n">
        <v>0</v>
      </c>
      <c r="BP230" s="5" t="n">
        <v>0</v>
      </c>
      <c r="BQ230" s="5" t="n">
        <v>0.23</v>
      </c>
      <c r="BR230" s="5" t="n">
        <v>0</v>
      </c>
      <c r="BS230" s="5" t="n">
        <v>1</v>
      </c>
      <c r="BT230" s="5" t="n">
        <v>0</v>
      </c>
      <c r="BU230" s="5" t="n">
        <v>0</v>
      </c>
      <c r="BV230" s="5" t="n">
        <v>0.22</v>
      </c>
      <c r="BW230" s="5" t="n">
        <v>0</v>
      </c>
      <c r="BX230" s="5" t="n">
        <v>1</v>
      </c>
      <c r="BY230" s="5" t="n">
        <v>11.787</v>
      </c>
      <c r="BZ230" s="5" t="n">
        <v>0</v>
      </c>
      <c r="CA230" s="5" t="n">
        <v>11.787</v>
      </c>
      <c r="CB230" s="5" t="n">
        <v>0</v>
      </c>
      <c r="CC230" s="5" t="n">
        <v>78.125</v>
      </c>
      <c r="CD230" s="5" t="n">
        <v>7.95</v>
      </c>
      <c r="CE230" s="5" t="n">
        <v>0</v>
      </c>
      <c r="CF230" s="5" t="n">
        <v>89.84399999999999</v>
      </c>
      <c r="CG230" s="5" t="n">
        <v>0.15</v>
      </c>
      <c r="CH230" s="5" t="n">
        <v>1</v>
      </c>
      <c r="CI230" s="5" t="n">
        <v>0</v>
      </c>
      <c r="CJ230" s="5" t="n">
        <v>0</v>
      </c>
      <c r="CK230" s="5" t="n">
        <v>0</v>
      </c>
      <c r="CL230" s="5" t="n">
        <v>0</v>
      </c>
      <c r="CM230" s="5" t="n">
        <v>0</v>
      </c>
      <c r="CN230" s="5" t="n">
        <v>0</v>
      </c>
      <c r="CO230" s="5" t="n">
        <v>0</v>
      </c>
      <c r="CP230" s="5" t="n">
        <v>0</v>
      </c>
      <c r="CQ230" s="5" t="n">
        <v>1.198</v>
      </c>
      <c r="CR230" s="5" t="n">
        <v>0</v>
      </c>
      <c r="CS230" s="5" t="n">
        <v>4.776</v>
      </c>
      <c r="CT230" s="5" t="n">
        <v>4.753</v>
      </c>
      <c r="CU230" s="5" t="n">
        <v>15.983</v>
      </c>
    </row>
    <row r="231">
      <c r="A231" s="5" t="inlineStr">
        <is>
          <t>DMA2022</t>
        </is>
      </c>
      <c r="B231" s="5" t="inlineStr">
        <is>
          <t>DMA</t>
        </is>
      </c>
      <c r="C231" s="5" t="inlineStr">
        <is>
          <t>DMA</t>
        </is>
      </c>
      <c r="D231" s="5" t="inlineStr">
        <is>
          <t>Dominica</t>
        </is>
      </c>
      <c r="E231" s="5" t="n">
        <v>2022</v>
      </c>
      <c r="F231" s="5" t="n">
        <v>0.15</v>
      </c>
      <c r="G231" s="5" t="n">
        <v>11.72</v>
      </c>
      <c r="H231" s="5" t="n">
        <v>1.235</v>
      </c>
      <c r="I231" s="5" t="n">
        <v>0</v>
      </c>
      <c r="J231" s="5" t="n">
        <v>11.72</v>
      </c>
      <c r="K231" s="5" t="n">
        <v>0</v>
      </c>
      <c r="L231" s="5" t="n">
        <v>1</v>
      </c>
      <c r="M231" s="5" t="n">
        <v>9.782999999999999</v>
      </c>
      <c r="N231" s="5" t="n">
        <v>3.704</v>
      </c>
      <c r="O231" s="5" t="n">
        <v>0</v>
      </c>
      <c r="P231" s="5" t="n">
        <v>9.782999999999999</v>
      </c>
      <c r="Q231" s="5" t="n">
        <v>0</v>
      </c>
      <c r="R231" s="5" t="n">
        <v>1</v>
      </c>
      <c r="S231" s="5" t="n">
        <v>17.893</v>
      </c>
      <c r="T231" s="5" t="n">
        <v>7.408</v>
      </c>
      <c r="U231" s="5" t="n">
        <v>0.199</v>
      </c>
      <c r="V231" s="5" t="n">
        <v>20.577</v>
      </c>
      <c r="W231" s="5" t="n">
        <v>0.15</v>
      </c>
      <c r="X231" s="5" t="n">
        <v>1</v>
      </c>
      <c r="Y231" s="5" t="n">
        <v>6.392</v>
      </c>
      <c r="Z231" s="5" t="n">
        <v>0.86</v>
      </c>
      <c r="AA231" s="5" t="n">
        <v>0</v>
      </c>
      <c r="AB231" s="5" t="n">
        <v>6.392</v>
      </c>
      <c r="AC231" s="5" t="n">
        <v>0</v>
      </c>
      <c r="AD231" s="5" t="n">
        <v>1</v>
      </c>
      <c r="AE231" s="5" t="n">
        <v>7.627</v>
      </c>
      <c r="AF231" s="5" t="n">
        <v>1.786</v>
      </c>
      <c r="AG231" s="5" t="n">
        <v>0</v>
      </c>
      <c r="AH231" s="5" t="n">
        <v>7.627</v>
      </c>
      <c r="AI231" s="5" t="n">
        <v>0</v>
      </c>
      <c r="AJ231" s="5" t="n">
        <v>1</v>
      </c>
      <c r="AK231" s="5" t="n">
        <v>15.035</v>
      </c>
      <c r="AL231" s="5" t="n">
        <v>8.079000000000001</v>
      </c>
      <c r="AM231" s="5" t="n">
        <v>0.167</v>
      </c>
      <c r="AN231" s="5" t="n">
        <v>17.29</v>
      </c>
      <c r="AO231" s="5" t="n">
        <v>0.15</v>
      </c>
      <c r="AP231" s="5" t="n">
        <v>1</v>
      </c>
      <c r="AQ231" s="5" t="n">
        <v>0.896</v>
      </c>
      <c r="AR231" s="5" t="n">
        <v>0.123</v>
      </c>
      <c r="AS231" s="5" t="n">
        <v>0.382</v>
      </c>
      <c r="AT231" s="5" t="n">
        <v>1.47</v>
      </c>
      <c r="AU231" s="5" t="n">
        <v>0.15</v>
      </c>
      <c r="AV231" s="5" t="n">
        <v>1</v>
      </c>
      <c r="AW231" s="5" t="n">
        <v>0.89</v>
      </c>
      <c r="AX231" s="5" t="n">
        <v>0.123</v>
      </c>
      <c r="AY231" s="5" t="n">
        <v>0.353</v>
      </c>
      <c r="AZ231" s="5" t="n">
        <v>1.43</v>
      </c>
      <c r="BA231" s="5" t="n">
        <v>0.15</v>
      </c>
      <c r="BB231" s="5" t="n">
        <v>1</v>
      </c>
      <c r="BC231" s="5" t="n">
        <v>0.62</v>
      </c>
      <c r="BD231" s="5" t="n">
        <v>0.123</v>
      </c>
      <c r="BE231" s="5" t="n">
        <v>0.014</v>
      </c>
      <c r="BF231" s="5" t="n">
        <v>0.73</v>
      </c>
      <c r="BG231" s="5" t="n">
        <v>0.15</v>
      </c>
      <c r="BH231" s="5" t="n">
        <v>1</v>
      </c>
      <c r="BI231" s="5" t="n">
        <v>0.608</v>
      </c>
      <c r="BJ231" s="5" t="n">
        <v>0.123</v>
      </c>
      <c r="BK231" s="5" t="n">
        <v>0.007</v>
      </c>
      <c r="BL231" s="5" t="n">
        <v>0.699</v>
      </c>
      <c r="BM231" s="5" t="n">
        <v>0.15</v>
      </c>
      <c r="BN231" s="5" t="n">
        <v>1</v>
      </c>
      <c r="BO231" s="5" t="n">
        <v>0</v>
      </c>
      <c r="BP231" s="5" t="n">
        <v>0</v>
      </c>
      <c r="BQ231" s="5" t="n">
        <v>0.249</v>
      </c>
      <c r="BR231" s="5" t="n">
        <v>0</v>
      </c>
      <c r="BS231" s="5" t="n">
        <v>1</v>
      </c>
      <c r="BT231" s="5" t="n">
        <v>0</v>
      </c>
      <c r="BU231" s="5" t="n">
        <v>0</v>
      </c>
      <c r="BV231" s="5" t="n">
        <v>0.237</v>
      </c>
      <c r="BW231" s="5" t="n">
        <v>0</v>
      </c>
      <c r="BX231" s="5" t="n">
        <v>1</v>
      </c>
      <c r="BY231" s="5" t="n">
        <v>12.729</v>
      </c>
      <c r="BZ231" s="5" t="n">
        <v>0</v>
      </c>
      <c r="CA231" s="5" t="n">
        <v>12.729</v>
      </c>
      <c r="CB231" s="5" t="n">
        <v>0</v>
      </c>
      <c r="CC231" s="5" t="n">
        <v>97.90000000000001</v>
      </c>
      <c r="CD231" s="5" t="n">
        <v>7.95</v>
      </c>
      <c r="CE231" s="5" t="n">
        <v>1.087</v>
      </c>
      <c r="CF231" s="5" t="n">
        <v>112.585</v>
      </c>
      <c r="CG231" s="5" t="n">
        <v>0.15</v>
      </c>
      <c r="CH231" s="5" t="n">
        <v>1</v>
      </c>
      <c r="CI231" s="5" t="n">
        <v>0</v>
      </c>
      <c r="CJ231" s="5" t="n">
        <v>0</v>
      </c>
      <c r="CK231" s="5" t="n">
        <v>0</v>
      </c>
      <c r="CL231" s="5" t="n">
        <v>0</v>
      </c>
      <c r="CM231" s="5" t="n">
        <v>0</v>
      </c>
      <c r="CN231" s="5" t="n">
        <v>0</v>
      </c>
      <c r="CO231" s="5" t="n">
        <v>0</v>
      </c>
      <c r="CP231" s="5" t="n">
        <v>0</v>
      </c>
      <c r="CQ231" s="5" t="n">
        <v>1.294</v>
      </c>
      <c r="CR231" s="5" t="n">
        <v>0</v>
      </c>
      <c r="CS231" s="5" t="n">
        <v>5.158</v>
      </c>
      <c r="CT231" s="5" t="n">
        <v>10.485</v>
      </c>
      <c r="CU231" s="5" t="n">
        <v>29.494</v>
      </c>
    </row>
    <row r="232">
      <c r="A232" s="5" t="inlineStr">
        <is>
          <t>DMA2023</t>
        </is>
      </c>
      <c r="B232" s="5" t="inlineStr">
        <is>
          <t>DMA</t>
        </is>
      </c>
      <c r="C232" s="5" t="inlineStr">
        <is>
          <t>DMA</t>
        </is>
      </c>
      <c r="D232" s="5" t="inlineStr">
        <is>
          <t>Dominica</t>
        </is>
      </c>
      <c r="E232" s="5" t="n">
        <v>2023</v>
      </c>
      <c r="F232" s="5" t="n">
        <v>0.15</v>
      </c>
      <c r="G232" s="5" t="n">
        <v>6.147</v>
      </c>
      <c r="H232" s="5" t="n">
        <v>1.286</v>
      </c>
      <c r="I232" s="5" t="n">
        <v>0</v>
      </c>
      <c r="J232" s="5" t="n">
        <v>6.147</v>
      </c>
      <c r="K232" s="5" t="n">
        <v>0</v>
      </c>
      <c r="L232" s="5" t="n">
        <v>1</v>
      </c>
      <c r="M232" s="5" t="n">
        <v>7.886</v>
      </c>
      <c r="N232" s="5" t="n">
        <v>3.857</v>
      </c>
      <c r="O232" s="5" t="n">
        <v>0</v>
      </c>
      <c r="P232" s="5" t="n">
        <v>7.886</v>
      </c>
      <c r="Q232" s="5" t="n">
        <v>0</v>
      </c>
      <c r="R232" s="5" t="n">
        <v>1</v>
      </c>
      <c r="S232" s="5" t="n">
        <v>12.575</v>
      </c>
      <c r="T232" s="5" t="n">
        <v>7.714</v>
      </c>
      <c r="U232" s="5" t="n">
        <v>0.209</v>
      </c>
      <c r="V232" s="5" t="n">
        <v>14.461</v>
      </c>
      <c r="W232" s="5" t="n">
        <v>0.15</v>
      </c>
      <c r="X232" s="5" t="n">
        <v>1</v>
      </c>
      <c r="Y232" s="5" t="n">
        <v>6.656</v>
      </c>
      <c r="Z232" s="5" t="n">
        <v>0.895</v>
      </c>
      <c r="AA232" s="5" t="n">
        <v>0</v>
      </c>
      <c r="AB232" s="5" t="n">
        <v>6.656</v>
      </c>
      <c r="AC232" s="5" t="n">
        <v>0</v>
      </c>
      <c r="AD232" s="5" t="n">
        <v>1</v>
      </c>
      <c r="AE232" s="5" t="n">
        <v>7.942</v>
      </c>
      <c r="AF232" s="5" t="n">
        <v>1.86</v>
      </c>
      <c r="AG232" s="5" t="n">
        <v>0</v>
      </c>
      <c r="AH232" s="5" t="n">
        <v>7.942</v>
      </c>
      <c r="AI232" s="5" t="n">
        <v>0</v>
      </c>
      <c r="AJ232" s="5" t="n">
        <v>1</v>
      </c>
      <c r="AK232" s="5" t="n">
        <v>15.656</v>
      </c>
      <c r="AL232" s="5" t="n">
        <v>8.412000000000001</v>
      </c>
      <c r="AM232" s="5" t="n">
        <v>0.26</v>
      </c>
      <c r="AN232" s="5" t="n">
        <v>18.004</v>
      </c>
      <c r="AO232" s="5" t="n">
        <v>0.15</v>
      </c>
      <c r="AP232" s="5" t="n">
        <v>1</v>
      </c>
      <c r="AQ232" s="5" t="n">
        <v>0.791</v>
      </c>
      <c r="AR232" s="5" t="n">
        <v>0.129</v>
      </c>
      <c r="AS232" s="5" t="n">
        <v>0.47</v>
      </c>
      <c r="AT232" s="5" t="n">
        <v>1.45</v>
      </c>
      <c r="AU232" s="5" t="n">
        <v>0.15</v>
      </c>
      <c r="AV232" s="5" t="n">
        <v>1</v>
      </c>
      <c r="AW232" s="5" t="n">
        <v>0.618</v>
      </c>
      <c r="AX232" s="5" t="n">
        <v>0.129</v>
      </c>
      <c r="AY232" s="5" t="n">
        <v>0.512</v>
      </c>
      <c r="AZ232" s="5" t="n">
        <v>1.3</v>
      </c>
      <c r="BA232" s="5" t="n">
        <v>0.15</v>
      </c>
      <c r="BB232" s="5" t="n">
        <v>1</v>
      </c>
      <c r="BC232" s="5" t="n">
        <v>0.554</v>
      </c>
      <c r="BD232" s="5" t="n">
        <v>0.129</v>
      </c>
      <c r="BE232" s="5" t="n">
        <v>0.08</v>
      </c>
      <c r="BF232" s="5" t="n">
        <v>0.73</v>
      </c>
      <c r="BG232" s="5" t="n">
        <v>0.15</v>
      </c>
      <c r="BH232" s="5" t="n">
        <v>1</v>
      </c>
      <c r="BI232" s="5" t="n">
        <v>0.5570000000000001</v>
      </c>
      <c r="BJ232" s="5" t="n">
        <v>0.129</v>
      </c>
      <c r="BK232" s="5" t="n">
        <v>0.008999999999999999</v>
      </c>
      <c r="BL232" s="5" t="n">
        <v>0.641</v>
      </c>
      <c r="BM232" s="5" t="n">
        <v>0.15</v>
      </c>
      <c r="BN232" s="5" t="n">
        <v>1</v>
      </c>
      <c r="BO232" s="5" t="n">
        <v>0</v>
      </c>
      <c r="BP232" s="5" t="n">
        <v>0</v>
      </c>
      <c r="BQ232" s="5" t="n">
        <v>0.259</v>
      </c>
      <c r="BR232" s="5" t="n">
        <v>0</v>
      </c>
      <c r="BS232" s="5" t="n">
        <v>1</v>
      </c>
      <c r="BT232" s="5" t="n">
        <v>0</v>
      </c>
      <c r="BU232" s="5" t="n">
        <v>0</v>
      </c>
      <c r="BV232" s="5" t="n">
        <v>0.247</v>
      </c>
      <c r="BW232" s="5" t="n">
        <v>0</v>
      </c>
      <c r="BX232" s="5" t="n">
        <v>1</v>
      </c>
      <c r="BY232" s="5" t="n">
        <v>13.254</v>
      </c>
      <c r="BZ232" s="5" t="n">
        <v>0</v>
      </c>
      <c r="CA232" s="5" t="n">
        <v>13.254</v>
      </c>
      <c r="CB232" s="5" t="n">
        <v>0</v>
      </c>
      <c r="CC232" s="5" t="n">
        <v>83.248</v>
      </c>
      <c r="CD232" s="5" t="n">
        <v>7.95</v>
      </c>
      <c r="CE232" s="5" t="n">
        <v>1.383</v>
      </c>
      <c r="CF232" s="5" t="n">
        <v>95.735</v>
      </c>
      <c r="CG232" s="5" t="n">
        <v>0.15</v>
      </c>
      <c r="CH232" s="5" t="n">
        <v>1</v>
      </c>
      <c r="CI232" s="5" t="n">
        <v>0</v>
      </c>
      <c r="CJ232" s="5" t="n">
        <v>0</v>
      </c>
      <c r="CK232" s="5" t="n">
        <v>0</v>
      </c>
      <c r="CL232" s="5" t="n">
        <v>0</v>
      </c>
      <c r="CM232" s="5" t="n">
        <v>0</v>
      </c>
      <c r="CN232" s="5" t="n">
        <v>0</v>
      </c>
      <c r="CO232" s="5" t="n">
        <v>0</v>
      </c>
      <c r="CP232" s="5" t="n">
        <v>0</v>
      </c>
      <c r="CQ232" s="5" t="n">
        <v>1.348</v>
      </c>
      <c r="CR232" s="5" t="n">
        <v>0</v>
      </c>
      <c r="CS232" s="5" t="n">
        <v>5.37</v>
      </c>
      <c r="CT232" s="5" t="n">
        <v>4.861</v>
      </c>
      <c r="CU232" s="5" t="n">
        <v>11.192</v>
      </c>
    </row>
    <row r="233">
      <c r="A233" s="5" t="inlineStr">
        <is>
          <t>DMA2024</t>
        </is>
      </c>
      <c r="B233" s="5" t="inlineStr">
        <is>
          <t>DMA</t>
        </is>
      </c>
      <c r="C233" s="5" t="inlineStr">
        <is>
          <t>DMA</t>
        </is>
      </c>
      <c r="D233" s="5" t="inlineStr">
        <is>
          <t>Dominica</t>
        </is>
      </c>
      <c r="E233" s="5" t="n">
        <v>2024</v>
      </c>
      <c r="F233" s="5" t="n">
        <v>0.15</v>
      </c>
      <c r="G233" s="5" t="n">
        <v>5.575</v>
      </c>
      <c r="H233" s="5" t="n">
        <v>1.324</v>
      </c>
      <c r="I233" s="5" t="n">
        <v>0</v>
      </c>
      <c r="J233" s="5" t="n">
        <v>5.575</v>
      </c>
      <c r="K233" s="5" t="n">
        <v>0</v>
      </c>
      <c r="L233" s="5" t="n">
        <v>1</v>
      </c>
      <c r="M233" s="5" t="n">
        <v>7.124</v>
      </c>
      <c r="N233" s="5" t="n">
        <v>3.971</v>
      </c>
      <c r="O233" s="5" t="n">
        <v>0</v>
      </c>
      <c r="P233" s="5" t="n">
        <v>7.124</v>
      </c>
      <c r="Q233" s="5" t="n">
        <v>0</v>
      </c>
      <c r="R233" s="5" t="n">
        <v>1</v>
      </c>
      <c r="S233" s="5" t="n">
        <v>12.193</v>
      </c>
      <c r="T233" s="5" t="n">
        <v>7.942</v>
      </c>
      <c r="U233" s="5" t="n">
        <v>0.249</v>
      </c>
      <c r="V233" s="5" t="n">
        <v>14.022</v>
      </c>
      <c r="W233" s="5" t="n">
        <v>0.15</v>
      </c>
      <c r="X233" s="5" t="n">
        <v>1</v>
      </c>
      <c r="Y233" s="5" t="n">
        <v>6.853</v>
      </c>
      <c r="Z233" s="5" t="n">
        <v>0.922</v>
      </c>
      <c r="AA233" s="5" t="n">
        <v>0</v>
      </c>
      <c r="AB233" s="5" t="n">
        <v>6.853</v>
      </c>
      <c r="AC233" s="5" t="n">
        <v>0</v>
      </c>
      <c r="AD233" s="5" t="n">
        <v>1</v>
      </c>
      <c r="AE233" s="5" t="n">
        <v>8.176</v>
      </c>
      <c r="AF233" s="5" t="n">
        <v>1.915</v>
      </c>
      <c r="AG233" s="5" t="n">
        <v>0</v>
      </c>
      <c r="AH233" s="5" t="n">
        <v>8.176</v>
      </c>
      <c r="AI233" s="5" t="n">
        <v>0</v>
      </c>
      <c r="AJ233" s="5" t="n">
        <v>1</v>
      </c>
      <c r="AK233" s="5" t="n">
        <v>16.118</v>
      </c>
      <c r="AL233" s="5" t="n">
        <v>8.66</v>
      </c>
      <c r="AM233" s="5" t="n">
        <v>0.329</v>
      </c>
      <c r="AN233" s="5" t="n">
        <v>18.535</v>
      </c>
      <c r="AO233" s="5" t="n">
        <v>0.15</v>
      </c>
      <c r="AP233" s="5" t="n">
        <v>1</v>
      </c>
      <c r="AQ233" s="5" t="n">
        <v>0.756</v>
      </c>
      <c r="AR233" s="5" t="n">
        <v>0.132</v>
      </c>
      <c r="AS233" s="5" t="n">
        <v>0.461</v>
      </c>
      <c r="AT233" s="5" t="n">
        <v>1.4</v>
      </c>
      <c r="AU233" s="5" t="n">
        <v>0.15</v>
      </c>
      <c r="AV233" s="5" t="n">
        <v>1</v>
      </c>
      <c r="AW233" s="5" t="n">
        <v>0.655</v>
      </c>
      <c r="AX233" s="5" t="n">
        <v>0.132</v>
      </c>
      <c r="AY233" s="5" t="n">
        <v>0.449</v>
      </c>
      <c r="AZ233" s="5" t="n">
        <v>1.27</v>
      </c>
      <c r="BA233" s="5" t="n">
        <v>0.15</v>
      </c>
      <c r="BB233" s="5" t="n">
        <v>1</v>
      </c>
      <c r="BC233" s="5" t="n">
        <v>0.534</v>
      </c>
      <c r="BD233" s="5" t="n">
        <v>0.132</v>
      </c>
      <c r="BE233" s="5" t="n">
        <v>0.101</v>
      </c>
      <c r="BF233" s="5" t="n">
        <v>0.73</v>
      </c>
      <c r="BG233" s="5" t="n">
        <v>0.15</v>
      </c>
      <c r="BH233" s="5" t="n">
        <v>1</v>
      </c>
      <c r="BI233" s="5" t="n">
        <v>0.5679999999999999</v>
      </c>
      <c r="BJ233" s="5" t="n">
        <v>0.132</v>
      </c>
      <c r="BK233" s="5" t="n">
        <v>0.012</v>
      </c>
      <c r="BL233" s="5" t="n">
        <v>0.653</v>
      </c>
      <c r="BM233" s="5" t="n">
        <v>0.15</v>
      </c>
      <c r="BN233" s="5" t="n">
        <v>1</v>
      </c>
      <c r="BO233" s="5" t="n">
        <v>0</v>
      </c>
      <c r="BP233" s="5" t="n">
        <v>0</v>
      </c>
      <c r="BQ233" s="5" t="n">
        <v>0.267</v>
      </c>
      <c r="BR233" s="5" t="n">
        <v>0</v>
      </c>
      <c r="BS233" s="5" t="n">
        <v>1</v>
      </c>
      <c r="BT233" s="5" t="n">
        <v>0</v>
      </c>
      <c r="BU233" s="5" t="n">
        <v>0</v>
      </c>
      <c r="BV233" s="5" t="n">
        <v>0.254</v>
      </c>
      <c r="BW233" s="5" t="n">
        <v>0</v>
      </c>
      <c r="BX233" s="5" t="n">
        <v>1</v>
      </c>
      <c r="BY233" s="5" t="n">
        <v>13.646</v>
      </c>
      <c r="BZ233" s="5" t="n">
        <v>0</v>
      </c>
      <c r="CA233" s="5" t="n">
        <v>13.646</v>
      </c>
      <c r="CB233" s="5" t="n">
        <v>0</v>
      </c>
      <c r="CC233" s="5" t="n">
        <v>82.58799999999999</v>
      </c>
      <c r="CD233" s="5" t="n">
        <v>7.95</v>
      </c>
      <c r="CE233" s="5" t="n">
        <v>1.687</v>
      </c>
      <c r="CF233" s="5" t="n">
        <v>94.976</v>
      </c>
      <c r="CG233" s="5" t="n">
        <v>0.15</v>
      </c>
      <c r="CH233" s="5" t="n">
        <v>1</v>
      </c>
      <c r="CI233" s="5" t="n">
        <v>0</v>
      </c>
      <c r="CJ233" s="5" t="n">
        <v>0</v>
      </c>
      <c r="CK233" s="5" t="n">
        <v>0</v>
      </c>
      <c r="CL233" s="5" t="n">
        <v>0</v>
      </c>
      <c r="CM233" s="5" t="n">
        <v>0</v>
      </c>
      <c r="CN233" s="5" t="n">
        <v>0</v>
      </c>
      <c r="CO233" s="5" t="n">
        <v>0</v>
      </c>
      <c r="CP233" s="5" t="n">
        <v>0</v>
      </c>
      <c r="CQ233" s="5" t="n">
        <v>1.387</v>
      </c>
      <c r="CR233" s="5" t="n">
        <v>0</v>
      </c>
      <c r="CS233" s="5" t="n">
        <v>5.529</v>
      </c>
      <c r="CT233" s="5" t="n">
        <v>4.251</v>
      </c>
      <c r="CU233" s="5" t="n">
        <v>10.123</v>
      </c>
    </row>
    <row r="234">
      <c r="A234" s="5" t="inlineStr">
        <is>
          <t>DOM2021</t>
        </is>
      </c>
      <c r="B234" s="5" t="inlineStr">
        <is>
          <t>DOM</t>
        </is>
      </c>
      <c r="C234" s="5" t="inlineStr">
        <is>
          <t>DOM</t>
        </is>
      </c>
      <c r="D234" s="5" t="inlineStr">
        <is>
          <t>Dominican Republic</t>
        </is>
      </c>
      <c r="E234" s="5" t="n">
        <v>2021</v>
      </c>
      <c r="F234" s="5" t="n">
        <v>0.18</v>
      </c>
      <c r="G234" s="5" t="n">
        <v>5.897</v>
      </c>
      <c r="H234" s="5" t="n">
        <v>1.143</v>
      </c>
      <c r="I234" s="5" t="n">
        <v>0</v>
      </c>
      <c r="J234" s="5" t="n">
        <v>5.897</v>
      </c>
      <c r="K234" s="5" t="n">
        <v>0</v>
      </c>
      <c r="L234" s="5" t="n">
        <v>1</v>
      </c>
      <c r="M234" s="5" t="n">
        <v>7.964</v>
      </c>
      <c r="N234" s="5" t="n">
        <v>3.43</v>
      </c>
      <c r="O234" s="5" t="n">
        <v>0</v>
      </c>
      <c r="P234" s="5" t="n">
        <v>7.964</v>
      </c>
      <c r="Q234" s="5" t="n">
        <v>0</v>
      </c>
      <c r="R234" s="5" t="n">
        <v>1</v>
      </c>
      <c r="S234" s="5" t="n">
        <v>11.613</v>
      </c>
      <c r="T234" s="5" t="n">
        <v>6.86</v>
      </c>
      <c r="U234" s="5" t="n">
        <v>0</v>
      </c>
      <c r="V234" s="5" t="n">
        <v>13.704</v>
      </c>
      <c r="W234" s="5" t="n">
        <v>0.18</v>
      </c>
      <c r="X234" s="5" t="n">
        <v>1</v>
      </c>
      <c r="Y234" s="5" t="n">
        <v>17.127</v>
      </c>
      <c r="Z234" s="5" t="n">
        <v>2.303</v>
      </c>
      <c r="AA234" s="5" t="n">
        <v>10.604</v>
      </c>
      <c r="AB234" s="5" t="n">
        <v>27.73</v>
      </c>
      <c r="AC234" s="5" t="n">
        <v>0</v>
      </c>
      <c r="AD234" s="5" t="n">
        <v>1</v>
      </c>
      <c r="AE234" s="5" t="n">
        <v>18.27</v>
      </c>
      <c r="AF234" s="5" t="n">
        <v>4.278</v>
      </c>
      <c r="AG234" s="5" t="n">
        <v>9.460000000000001</v>
      </c>
      <c r="AH234" s="5" t="n">
        <v>27.73</v>
      </c>
      <c r="AI234" s="5" t="n">
        <v>0</v>
      </c>
      <c r="AJ234" s="5" t="n">
        <v>1</v>
      </c>
      <c r="AK234" s="5" t="n">
        <v>25.13</v>
      </c>
      <c r="AL234" s="5" t="n">
        <v>13.502</v>
      </c>
      <c r="AM234" s="5" t="n">
        <v>-1.63</v>
      </c>
      <c r="AN234" s="5" t="n">
        <v>27.73</v>
      </c>
      <c r="AO234" s="5" t="n">
        <v>0.18</v>
      </c>
      <c r="AP234" s="5" t="n">
        <v>1</v>
      </c>
      <c r="AQ234" s="5" t="n">
        <v>0.649</v>
      </c>
      <c r="AR234" s="5" t="n">
        <v>0.114</v>
      </c>
      <c r="AS234" s="5" t="n">
        <v>0.296</v>
      </c>
      <c r="AT234" s="5" t="n">
        <v>1.096</v>
      </c>
      <c r="AU234" s="5" t="n">
        <v>0.16</v>
      </c>
      <c r="AV234" s="5" t="n">
        <v>1</v>
      </c>
      <c r="AW234" s="5" t="n">
        <v>0.577</v>
      </c>
      <c r="AX234" s="5" t="n">
        <v>0.114</v>
      </c>
      <c r="AY234" s="5" t="n">
        <v>0.236</v>
      </c>
      <c r="AZ234" s="5" t="n">
        <v>0.9429999999999999</v>
      </c>
      <c r="BA234" s="5" t="n">
        <v>0.16</v>
      </c>
      <c r="BB234" s="5" t="n">
        <v>1</v>
      </c>
      <c r="BC234" s="5" t="n">
        <v>0.458</v>
      </c>
      <c r="BD234" s="5" t="n">
        <v>0.114</v>
      </c>
      <c r="BE234" s="5" t="n">
        <v>0.059</v>
      </c>
      <c r="BF234" s="5" t="n">
        <v>0.599</v>
      </c>
      <c r="BG234" s="5" t="n">
        <v>0.16</v>
      </c>
      <c r="BH234" s="5" t="n">
        <v>1</v>
      </c>
      <c r="BI234" s="5" t="n">
        <v>0.491</v>
      </c>
      <c r="BJ234" s="5" t="n">
        <v>0.114</v>
      </c>
      <c r="BK234" s="5" t="n">
        <v>0.233</v>
      </c>
      <c r="BL234" s="5" t="n">
        <v>0.84</v>
      </c>
      <c r="BM234" s="5" t="n">
        <v>0.16</v>
      </c>
      <c r="BN234" s="5" t="n">
        <v>1</v>
      </c>
      <c r="BO234" s="5" t="n">
        <v>0</v>
      </c>
      <c r="BP234" s="5" t="n">
        <v>0</v>
      </c>
      <c r="BQ234" s="5" t="n">
        <v>0.129</v>
      </c>
      <c r="BR234" s="5" t="n">
        <v>0</v>
      </c>
      <c r="BS234" s="5" t="n">
        <v>0.5</v>
      </c>
      <c r="BT234" s="5" t="n">
        <v>0</v>
      </c>
      <c r="BU234" s="5" t="n">
        <v>0</v>
      </c>
      <c r="BV234" s="5" t="n">
        <v>0.078</v>
      </c>
      <c r="BW234" s="5" t="n">
        <v>0</v>
      </c>
      <c r="BX234" s="5" t="n">
        <v>0.5</v>
      </c>
      <c r="BY234" s="5" t="n">
        <v>11.787</v>
      </c>
      <c r="BZ234" s="5" t="n">
        <v>0</v>
      </c>
      <c r="CA234" s="5" t="n">
        <v>11.787</v>
      </c>
      <c r="CB234" s="5" t="n">
        <v>0</v>
      </c>
      <c r="CC234" s="5" t="n">
        <v>78.125</v>
      </c>
      <c r="CD234" s="5" t="n">
        <v>7.95</v>
      </c>
      <c r="CE234" s="5" t="n">
        <v>0.187</v>
      </c>
      <c r="CF234" s="5" t="n">
        <v>90.842</v>
      </c>
      <c r="CG234" s="5" t="n">
        <v>0.16</v>
      </c>
      <c r="CH234" s="5" t="n">
        <v>1</v>
      </c>
      <c r="CI234" s="5" t="n">
        <v>0</v>
      </c>
      <c r="CJ234" s="5" t="n">
        <v>0</v>
      </c>
      <c r="CK234" s="5" t="n">
        <v>0</v>
      </c>
      <c r="CL234" s="5" t="n">
        <v>0</v>
      </c>
      <c r="CM234" s="5" t="n">
        <v>0</v>
      </c>
      <c r="CN234" s="5" t="n">
        <v>0</v>
      </c>
      <c r="CO234" s="5" t="n">
        <v>0</v>
      </c>
      <c r="CP234" s="5" t="n">
        <v>0</v>
      </c>
      <c r="CQ234" s="5" t="n">
        <v>1.198</v>
      </c>
      <c r="CR234" s="5" t="n">
        <v>0</v>
      </c>
      <c r="CS234" s="5" t="n">
        <v>4.776</v>
      </c>
      <c r="CT234" s="5" t="n">
        <v>4.753</v>
      </c>
      <c r="CU234" s="5" t="n">
        <v>15.983</v>
      </c>
    </row>
    <row r="235">
      <c r="A235" s="5" t="inlineStr">
        <is>
          <t>DOM2022</t>
        </is>
      </c>
      <c r="B235" s="5" t="inlineStr">
        <is>
          <t>DOM</t>
        </is>
      </c>
      <c r="C235" s="5" t="inlineStr">
        <is>
          <t>DOM</t>
        </is>
      </c>
      <c r="D235" s="5" t="inlineStr">
        <is>
          <t>Dominican Republic</t>
        </is>
      </c>
      <c r="E235" s="5" t="n">
        <v>2022</v>
      </c>
      <c r="F235" s="5" t="n">
        <v>0.18</v>
      </c>
      <c r="G235" s="5" t="n">
        <v>11.72</v>
      </c>
      <c r="H235" s="5" t="n">
        <v>1.235</v>
      </c>
      <c r="I235" s="5" t="n">
        <v>0</v>
      </c>
      <c r="J235" s="5" t="n">
        <v>11.72</v>
      </c>
      <c r="K235" s="5" t="n">
        <v>0</v>
      </c>
      <c r="L235" s="5" t="n">
        <v>1</v>
      </c>
      <c r="M235" s="5" t="n">
        <v>9.782999999999999</v>
      </c>
      <c r="N235" s="5" t="n">
        <v>3.704</v>
      </c>
      <c r="O235" s="5" t="n">
        <v>0</v>
      </c>
      <c r="P235" s="5" t="n">
        <v>9.782999999999999</v>
      </c>
      <c r="Q235" s="5" t="n">
        <v>0</v>
      </c>
      <c r="R235" s="5" t="n">
        <v>1</v>
      </c>
      <c r="S235" s="5" t="n">
        <v>17.893</v>
      </c>
      <c r="T235" s="5" t="n">
        <v>7.408</v>
      </c>
      <c r="U235" s="5" t="n">
        <v>0.238</v>
      </c>
      <c r="V235" s="5" t="n">
        <v>21.114</v>
      </c>
      <c r="W235" s="5" t="n">
        <v>0.18</v>
      </c>
      <c r="X235" s="5" t="n">
        <v>1</v>
      </c>
      <c r="Y235" s="5" t="n">
        <v>30.728</v>
      </c>
      <c r="Z235" s="5" t="n">
        <v>4.132</v>
      </c>
      <c r="AA235" s="5" t="n">
        <v>11.451</v>
      </c>
      <c r="AB235" s="5" t="n">
        <v>42.18</v>
      </c>
      <c r="AC235" s="5" t="n">
        <v>0</v>
      </c>
      <c r="AD235" s="5" t="n">
        <v>1</v>
      </c>
      <c r="AE235" s="5" t="n">
        <v>31.963</v>
      </c>
      <c r="AF235" s="5" t="n">
        <v>7.484</v>
      </c>
      <c r="AG235" s="5" t="n">
        <v>10.217</v>
      </c>
      <c r="AH235" s="5" t="n">
        <v>42.18</v>
      </c>
      <c r="AI235" s="5" t="n">
        <v>0</v>
      </c>
      <c r="AJ235" s="5" t="n">
        <v>1</v>
      </c>
      <c r="AK235" s="5" t="n">
        <v>39.371</v>
      </c>
      <c r="AL235" s="5" t="n">
        <v>21.154</v>
      </c>
      <c r="AM235" s="5" t="n">
        <v>-3.15</v>
      </c>
      <c r="AN235" s="5" t="n">
        <v>42.18</v>
      </c>
      <c r="AO235" s="5" t="n">
        <v>0.18</v>
      </c>
      <c r="AP235" s="5" t="n">
        <v>1</v>
      </c>
      <c r="AQ235" s="5" t="n">
        <v>0.896</v>
      </c>
      <c r="AR235" s="5" t="n">
        <v>0.123</v>
      </c>
      <c r="AS235" s="5" t="n">
        <v>0.233</v>
      </c>
      <c r="AT235" s="5" t="n">
        <v>1.31</v>
      </c>
      <c r="AU235" s="5" t="n">
        <v>0.16</v>
      </c>
      <c r="AV235" s="5" t="n">
        <v>1</v>
      </c>
      <c r="AW235" s="5" t="n">
        <v>0.89</v>
      </c>
      <c r="AX235" s="5" t="n">
        <v>0.123</v>
      </c>
      <c r="AY235" s="5" t="n">
        <v>0.1</v>
      </c>
      <c r="AZ235" s="5" t="n">
        <v>1.149</v>
      </c>
      <c r="BA235" s="5" t="n">
        <v>0.16</v>
      </c>
      <c r="BB235" s="5" t="n">
        <v>1</v>
      </c>
      <c r="BC235" s="5" t="n">
        <v>0.62</v>
      </c>
      <c r="BD235" s="5" t="n">
        <v>0.123</v>
      </c>
      <c r="BE235" s="5" t="n">
        <v>-0.012</v>
      </c>
      <c r="BF235" s="5" t="n">
        <v>0.705</v>
      </c>
      <c r="BG235" s="5" t="n">
        <v>0.16</v>
      </c>
      <c r="BH235" s="5" t="n">
        <v>1</v>
      </c>
      <c r="BI235" s="5" t="n">
        <v>0.608</v>
      </c>
      <c r="BJ235" s="5" t="n">
        <v>0.123</v>
      </c>
      <c r="BK235" s="5" t="n">
        <v>0.673</v>
      </c>
      <c r="BL235" s="5" t="n">
        <v>1.486</v>
      </c>
      <c r="BM235" s="5" t="n">
        <v>0.16</v>
      </c>
      <c r="BN235" s="5" t="n">
        <v>1</v>
      </c>
      <c r="BO235" s="5" t="n">
        <v>0</v>
      </c>
      <c r="BP235" s="5" t="n">
        <v>0</v>
      </c>
      <c r="BQ235" s="5" t="n">
        <v>0.134</v>
      </c>
      <c r="BR235" s="5" t="n">
        <v>0</v>
      </c>
      <c r="BS235" s="5" t="n">
        <v>0.5</v>
      </c>
      <c r="BT235" s="5" t="n">
        <v>0</v>
      </c>
      <c r="BU235" s="5" t="n">
        <v>0</v>
      </c>
      <c r="BV235" s="5" t="n">
        <v>0.081</v>
      </c>
      <c r="BW235" s="5" t="n">
        <v>0</v>
      </c>
      <c r="BX235" s="5" t="n">
        <v>0.5</v>
      </c>
      <c r="BY235" s="5" t="n">
        <v>12.729</v>
      </c>
      <c r="BZ235" s="5" t="n">
        <v>0</v>
      </c>
      <c r="CA235" s="5" t="n">
        <v>12.729</v>
      </c>
      <c r="CB235" s="5" t="n">
        <v>0</v>
      </c>
      <c r="CC235" s="5" t="n">
        <v>97.90000000000001</v>
      </c>
      <c r="CD235" s="5" t="n">
        <v>7.95</v>
      </c>
      <c r="CE235" s="5" t="n">
        <v>14.809</v>
      </c>
      <c r="CF235" s="5" t="n">
        <v>130.742</v>
      </c>
      <c r="CG235" s="5" t="n">
        <v>0.16</v>
      </c>
      <c r="CH235" s="5" t="n">
        <v>1</v>
      </c>
      <c r="CI235" s="5" t="n">
        <v>0</v>
      </c>
      <c r="CJ235" s="5" t="n">
        <v>0</v>
      </c>
      <c r="CK235" s="5" t="n">
        <v>0</v>
      </c>
      <c r="CL235" s="5" t="n">
        <v>0</v>
      </c>
      <c r="CM235" s="5" t="n">
        <v>0</v>
      </c>
      <c r="CN235" s="5" t="n">
        <v>0</v>
      </c>
      <c r="CO235" s="5" t="n">
        <v>0</v>
      </c>
      <c r="CP235" s="5" t="n">
        <v>0</v>
      </c>
      <c r="CQ235" s="5" t="n">
        <v>1.294</v>
      </c>
      <c r="CR235" s="5" t="n">
        <v>0</v>
      </c>
      <c r="CS235" s="5" t="n">
        <v>5.158</v>
      </c>
      <c r="CT235" s="5" t="n">
        <v>10.485</v>
      </c>
      <c r="CU235" s="5" t="n">
        <v>29.494</v>
      </c>
    </row>
    <row r="236">
      <c r="A236" s="5" t="inlineStr">
        <is>
          <t>DOM2023</t>
        </is>
      </c>
      <c r="B236" s="5" t="inlineStr">
        <is>
          <t>DOM</t>
        </is>
      </c>
      <c r="C236" s="5" t="inlineStr">
        <is>
          <t>DOM</t>
        </is>
      </c>
      <c r="D236" s="5" t="inlineStr">
        <is>
          <t>Dominican Republic</t>
        </is>
      </c>
      <c r="E236" s="5" t="n">
        <v>2023</v>
      </c>
      <c r="F236" s="5" t="n">
        <v>0.18</v>
      </c>
      <c r="G236" s="5" t="n">
        <v>6.147</v>
      </c>
      <c r="H236" s="5" t="n">
        <v>1.286</v>
      </c>
      <c r="I236" s="5" t="n">
        <v>0</v>
      </c>
      <c r="J236" s="5" t="n">
        <v>6.147</v>
      </c>
      <c r="K236" s="5" t="n">
        <v>0</v>
      </c>
      <c r="L236" s="5" t="n">
        <v>1</v>
      </c>
      <c r="M236" s="5" t="n">
        <v>7.886</v>
      </c>
      <c r="N236" s="5" t="n">
        <v>3.857</v>
      </c>
      <c r="O236" s="5" t="n">
        <v>0</v>
      </c>
      <c r="P236" s="5" t="n">
        <v>7.886</v>
      </c>
      <c r="Q236" s="5" t="n">
        <v>0</v>
      </c>
      <c r="R236" s="5" t="n">
        <v>1</v>
      </c>
      <c r="S236" s="5" t="n">
        <v>12.575</v>
      </c>
      <c r="T236" s="5" t="n">
        <v>7.714</v>
      </c>
      <c r="U236" s="5" t="n">
        <v>0.251</v>
      </c>
      <c r="V236" s="5" t="n">
        <v>14.839</v>
      </c>
      <c r="W236" s="5" t="n">
        <v>0.18</v>
      </c>
      <c r="X236" s="5" t="n">
        <v>1</v>
      </c>
      <c r="Y236" s="5" t="n">
        <v>12.478</v>
      </c>
      <c r="Z236" s="5" t="n">
        <v>1.678</v>
      </c>
      <c r="AA236" s="5" t="n">
        <v>11.924</v>
      </c>
      <c r="AB236" s="5" t="n">
        <v>24.402</v>
      </c>
      <c r="AC236" s="5" t="n">
        <v>0</v>
      </c>
      <c r="AD236" s="5" t="n">
        <v>1</v>
      </c>
      <c r="AE236" s="5" t="n">
        <v>13.763</v>
      </c>
      <c r="AF236" s="5" t="n">
        <v>3.223</v>
      </c>
      <c r="AG236" s="5" t="n">
        <v>10.638</v>
      </c>
      <c r="AH236" s="5" t="n">
        <v>24.402</v>
      </c>
      <c r="AI236" s="5" t="n">
        <v>0</v>
      </c>
      <c r="AJ236" s="5" t="n">
        <v>1</v>
      </c>
      <c r="AK236" s="5" t="n">
        <v>21.477</v>
      </c>
      <c r="AL236" s="5" t="n">
        <v>11.54</v>
      </c>
      <c r="AM236" s="5" t="n">
        <v>-0.386</v>
      </c>
      <c r="AN236" s="5" t="n">
        <v>24.402</v>
      </c>
      <c r="AO236" s="5" t="n">
        <v>0.18</v>
      </c>
      <c r="AP236" s="5" t="n">
        <v>1</v>
      </c>
      <c r="AQ236" s="5" t="n">
        <v>0.791</v>
      </c>
      <c r="AR236" s="5" t="n">
        <v>0.129</v>
      </c>
      <c r="AS236" s="5" t="n">
        <v>0.323</v>
      </c>
      <c r="AT236" s="5" t="n">
        <v>1.292</v>
      </c>
      <c r="AU236" s="5" t="n">
        <v>0.16</v>
      </c>
      <c r="AV236" s="5" t="n">
        <v>1</v>
      </c>
      <c r="AW236" s="5" t="n">
        <v>0.618</v>
      </c>
      <c r="AX236" s="5" t="n">
        <v>0.129</v>
      </c>
      <c r="AY236" s="5" t="n">
        <v>0.302</v>
      </c>
      <c r="AZ236" s="5" t="n">
        <v>1.067</v>
      </c>
      <c r="BA236" s="5" t="n">
        <v>0.16</v>
      </c>
      <c r="BB236" s="5" t="n">
        <v>1</v>
      </c>
      <c r="BC236" s="5" t="n">
        <v>0.554</v>
      </c>
      <c r="BD236" s="5" t="n">
        <v>0.129</v>
      </c>
      <c r="BE236" s="5" t="n">
        <v>0.008</v>
      </c>
      <c r="BF236" s="5" t="n">
        <v>0.652</v>
      </c>
      <c r="BG236" s="5" t="n">
        <v>0.16</v>
      </c>
      <c r="BH236" s="5" t="n">
        <v>1</v>
      </c>
      <c r="BI236" s="5" t="n">
        <v>0.5570000000000001</v>
      </c>
      <c r="BJ236" s="5" t="n">
        <v>0.129</v>
      </c>
      <c r="BK236" s="5" t="n">
        <v>0.609</v>
      </c>
      <c r="BL236" s="5" t="n">
        <v>1.352</v>
      </c>
      <c r="BM236" s="5" t="n">
        <v>0.16</v>
      </c>
      <c r="BN236" s="5" t="n">
        <v>1</v>
      </c>
      <c r="BO236" s="5" t="n">
        <v>0</v>
      </c>
      <c r="BP236" s="5" t="n">
        <v>0</v>
      </c>
      <c r="BQ236" s="5" t="n">
        <v>0.132</v>
      </c>
      <c r="BR236" s="5" t="n">
        <v>0</v>
      </c>
      <c r="BS236" s="5" t="n">
        <v>0.5</v>
      </c>
      <c r="BT236" s="5" t="n">
        <v>0</v>
      </c>
      <c r="BU236" s="5" t="n">
        <v>0</v>
      </c>
      <c r="BV236" s="5" t="n">
        <v>0.079</v>
      </c>
      <c r="BW236" s="5" t="n">
        <v>0</v>
      </c>
      <c r="BX236" s="5" t="n">
        <v>0.5</v>
      </c>
      <c r="BY236" s="5" t="n">
        <v>13.254</v>
      </c>
      <c r="BZ236" s="5" t="n">
        <v>0</v>
      </c>
      <c r="CA236" s="5" t="n">
        <v>13.254</v>
      </c>
      <c r="CB236" s="5" t="n">
        <v>0</v>
      </c>
      <c r="CC236" s="5" t="n">
        <v>83.248</v>
      </c>
      <c r="CD236" s="5" t="n">
        <v>7.95</v>
      </c>
      <c r="CE236" s="5" t="n">
        <v>20.052</v>
      </c>
      <c r="CF236" s="5" t="n">
        <v>119.828</v>
      </c>
      <c r="CG236" s="5" t="n">
        <v>0.16</v>
      </c>
      <c r="CH236" s="5" t="n">
        <v>1</v>
      </c>
      <c r="CI236" s="5" t="n">
        <v>0</v>
      </c>
      <c r="CJ236" s="5" t="n">
        <v>0</v>
      </c>
      <c r="CK236" s="5" t="n">
        <v>0</v>
      </c>
      <c r="CL236" s="5" t="n">
        <v>0</v>
      </c>
      <c r="CM236" s="5" t="n">
        <v>0</v>
      </c>
      <c r="CN236" s="5" t="n">
        <v>0</v>
      </c>
      <c r="CO236" s="5" t="n">
        <v>0</v>
      </c>
      <c r="CP236" s="5" t="n">
        <v>0</v>
      </c>
      <c r="CQ236" s="5" t="n">
        <v>1.348</v>
      </c>
      <c r="CR236" s="5" t="n">
        <v>0</v>
      </c>
      <c r="CS236" s="5" t="n">
        <v>5.37</v>
      </c>
      <c r="CT236" s="5" t="n">
        <v>4.861</v>
      </c>
      <c r="CU236" s="5" t="n">
        <v>11.192</v>
      </c>
    </row>
    <row r="237">
      <c r="A237" s="5" t="inlineStr">
        <is>
          <t>DOM2024</t>
        </is>
      </c>
      <c r="B237" s="5" t="inlineStr">
        <is>
          <t>DOM</t>
        </is>
      </c>
      <c r="C237" s="5" t="inlineStr">
        <is>
          <t>DOM</t>
        </is>
      </c>
      <c r="D237" s="5" t="inlineStr">
        <is>
          <t>Dominican Republic</t>
        </is>
      </c>
      <c r="E237" s="5" t="n">
        <v>2024</v>
      </c>
      <c r="F237" s="5" t="n">
        <v>0.18</v>
      </c>
      <c r="G237" s="5" t="n">
        <v>5.575</v>
      </c>
      <c r="H237" s="5" t="n">
        <v>1.324</v>
      </c>
      <c r="I237" s="5" t="n">
        <v>0</v>
      </c>
      <c r="J237" s="5" t="n">
        <v>5.575</v>
      </c>
      <c r="K237" s="5" t="n">
        <v>0</v>
      </c>
      <c r="L237" s="5" t="n">
        <v>1</v>
      </c>
      <c r="M237" s="5" t="n">
        <v>7.124</v>
      </c>
      <c r="N237" s="5" t="n">
        <v>3.971</v>
      </c>
      <c r="O237" s="5" t="n">
        <v>0</v>
      </c>
      <c r="P237" s="5" t="n">
        <v>7.124</v>
      </c>
      <c r="Q237" s="5" t="n">
        <v>0</v>
      </c>
      <c r="R237" s="5" t="n">
        <v>1</v>
      </c>
      <c r="S237" s="5" t="n">
        <v>12.193</v>
      </c>
      <c r="T237" s="5" t="n">
        <v>7.942</v>
      </c>
      <c r="U237" s="5" t="n">
        <v>0.299</v>
      </c>
      <c r="V237" s="5" t="n">
        <v>14.388</v>
      </c>
      <c r="W237" s="5" t="n">
        <v>0.18</v>
      </c>
      <c r="X237" s="5" t="n">
        <v>1</v>
      </c>
      <c r="Y237" s="5" t="n">
        <v>11.447</v>
      </c>
      <c r="Z237" s="5" t="n">
        <v>1.539</v>
      </c>
      <c r="AA237" s="5" t="n">
        <v>12.276</v>
      </c>
      <c r="AB237" s="5" t="n">
        <v>23.723</v>
      </c>
      <c r="AC237" s="5" t="n">
        <v>0</v>
      </c>
      <c r="AD237" s="5" t="n">
        <v>1</v>
      </c>
      <c r="AE237" s="5" t="n">
        <v>12.771</v>
      </c>
      <c r="AF237" s="5" t="n">
        <v>2.99</v>
      </c>
      <c r="AG237" s="5" t="n">
        <v>10.952</v>
      </c>
      <c r="AH237" s="5" t="n">
        <v>23.723</v>
      </c>
      <c r="AI237" s="5" t="n">
        <v>0</v>
      </c>
      <c r="AJ237" s="5" t="n">
        <v>1</v>
      </c>
      <c r="AK237" s="5" t="n">
        <v>20.712</v>
      </c>
      <c r="AL237" s="5" t="n">
        <v>11.129</v>
      </c>
      <c r="AM237" s="5" t="n">
        <v>-0.115</v>
      </c>
      <c r="AN237" s="5" t="n">
        <v>23.723</v>
      </c>
      <c r="AO237" s="5" t="n">
        <v>0.18</v>
      </c>
      <c r="AP237" s="5" t="n">
        <v>1</v>
      </c>
      <c r="AQ237" s="5" t="n">
        <v>0.756</v>
      </c>
      <c r="AR237" s="5" t="n">
        <v>0.132</v>
      </c>
      <c r="AS237" s="5" t="n">
        <v>0.282</v>
      </c>
      <c r="AT237" s="5" t="n">
        <v>1.204</v>
      </c>
      <c r="AU237" s="5" t="n">
        <v>0.16</v>
      </c>
      <c r="AV237" s="5" t="n">
        <v>1</v>
      </c>
      <c r="AW237" s="5" t="n">
        <v>0.655</v>
      </c>
      <c r="AX237" s="5" t="n">
        <v>0.132</v>
      </c>
      <c r="AY237" s="5" t="n">
        <v>0.212</v>
      </c>
      <c r="AZ237" s="5" t="n">
        <v>1.007</v>
      </c>
      <c r="BA237" s="5" t="n">
        <v>0.16</v>
      </c>
      <c r="BB237" s="5" t="n">
        <v>1</v>
      </c>
      <c r="BC237" s="5" t="n">
        <v>0.534</v>
      </c>
      <c r="BD237" s="5" t="n">
        <v>0.132</v>
      </c>
      <c r="BE237" s="5" t="n">
        <v>-0.027</v>
      </c>
      <c r="BF237" s="5" t="n">
        <v>0.588</v>
      </c>
      <c r="BG237" s="5" t="n">
        <v>0.16</v>
      </c>
      <c r="BH237" s="5" t="n">
        <v>1</v>
      </c>
      <c r="BI237" s="5" t="n">
        <v>0.5679999999999999</v>
      </c>
      <c r="BJ237" s="5" t="n">
        <v>0.132</v>
      </c>
      <c r="BK237" s="5" t="n">
        <v>0.305</v>
      </c>
      <c r="BL237" s="5" t="n">
        <v>1.013</v>
      </c>
      <c r="BM237" s="5" t="n">
        <v>0.16</v>
      </c>
      <c r="BN237" s="5" t="n">
        <v>1</v>
      </c>
      <c r="BO237" s="5" t="n">
        <v>0</v>
      </c>
      <c r="BP237" s="5" t="n">
        <v>0</v>
      </c>
      <c r="BQ237" s="5" t="n">
        <v>0.143</v>
      </c>
      <c r="BR237" s="5" t="n">
        <v>0</v>
      </c>
      <c r="BS237" s="5" t="n">
        <v>0.5</v>
      </c>
      <c r="BT237" s="5" t="n">
        <v>0</v>
      </c>
      <c r="BU237" s="5" t="n">
        <v>0</v>
      </c>
      <c r="BV237" s="5" t="n">
        <v>0.091</v>
      </c>
      <c r="BW237" s="5" t="n">
        <v>0</v>
      </c>
      <c r="BX237" s="5" t="n">
        <v>0.5</v>
      </c>
      <c r="BY237" s="5" t="n">
        <v>13.646</v>
      </c>
      <c r="BZ237" s="5" t="n">
        <v>0</v>
      </c>
      <c r="CA237" s="5" t="n">
        <v>13.646</v>
      </c>
      <c r="CB237" s="5" t="n">
        <v>0</v>
      </c>
      <c r="CC237" s="5" t="n">
        <v>82.58799999999999</v>
      </c>
      <c r="CD237" s="5" t="n">
        <v>7.95</v>
      </c>
      <c r="CE237" s="5" t="n">
        <v>6.724</v>
      </c>
      <c r="CF237" s="5" t="n">
        <v>103.602</v>
      </c>
      <c r="CG237" s="5" t="n">
        <v>0.16</v>
      </c>
      <c r="CH237" s="5" t="n">
        <v>1</v>
      </c>
      <c r="CI237" s="5" t="n">
        <v>0</v>
      </c>
      <c r="CJ237" s="5" t="n">
        <v>0</v>
      </c>
      <c r="CK237" s="5" t="n">
        <v>0</v>
      </c>
      <c r="CL237" s="5" t="n">
        <v>0</v>
      </c>
      <c r="CM237" s="5" t="n">
        <v>0</v>
      </c>
      <c r="CN237" s="5" t="n">
        <v>0</v>
      </c>
      <c r="CO237" s="5" t="n">
        <v>0</v>
      </c>
      <c r="CP237" s="5" t="n">
        <v>0</v>
      </c>
      <c r="CQ237" s="5" t="n">
        <v>1.387</v>
      </c>
      <c r="CR237" s="5" t="n">
        <v>0</v>
      </c>
      <c r="CS237" s="5" t="n">
        <v>5.529</v>
      </c>
      <c r="CT237" s="5" t="n">
        <v>4.251</v>
      </c>
      <c r="CU237" s="5" t="n">
        <v>10.123</v>
      </c>
    </row>
    <row r="238">
      <c r="A238" s="5" t="inlineStr">
        <is>
          <t>ECU2021</t>
        </is>
      </c>
      <c r="B238" s="5" t="inlineStr">
        <is>
          <t>ECU</t>
        </is>
      </c>
      <c r="C238" s="5" t="inlineStr">
        <is>
          <t>ECU</t>
        </is>
      </c>
      <c r="D238" s="5" t="inlineStr">
        <is>
          <t>Ecuador</t>
        </is>
      </c>
      <c r="E238" s="5" t="n">
        <v>2021</v>
      </c>
      <c r="F238" s="5" t="n">
        <v>0.12</v>
      </c>
      <c r="G238" s="5" t="n">
        <v>5.897</v>
      </c>
      <c r="H238" s="5" t="n">
        <v>1.143</v>
      </c>
      <c r="I238" s="5" t="n">
        <v>0</v>
      </c>
      <c r="J238" s="5" t="n">
        <v>5.897</v>
      </c>
      <c r="K238" s="5" t="n">
        <v>0</v>
      </c>
      <c r="L238" s="5" t="n">
        <v>1</v>
      </c>
      <c r="M238" s="5" t="n">
        <v>7.964</v>
      </c>
      <c r="N238" s="5" t="n">
        <v>3.43</v>
      </c>
      <c r="O238" s="5" t="n">
        <v>0.227</v>
      </c>
      <c r="P238" s="5" t="n">
        <v>8.191000000000001</v>
      </c>
      <c r="Q238" s="5" t="n">
        <v>0</v>
      </c>
      <c r="R238" s="5" t="n">
        <v>1</v>
      </c>
      <c r="S238" s="5" t="n">
        <v>11.613</v>
      </c>
      <c r="T238" s="5" t="n">
        <v>6.86</v>
      </c>
      <c r="U238" s="5" t="n">
        <v>0</v>
      </c>
      <c r="V238" s="5" t="n">
        <v>13.007</v>
      </c>
      <c r="W238" s="5" t="n">
        <v>0.12</v>
      </c>
      <c r="X238" s="5" t="n">
        <v>1</v>
      </c>
      <c r="Y238" s="5" t="n">
        <v>9.379</v>
      </c>
      <c r="Z238" s="5" t="n">
        <v>0.6830000000000001</v>
      </c>
      <c r="AA238" s="5" t="n">
        <v>-0.586</v>
      </c>
      <c r="AB238" s="5" t="n">
        <v>8.792999999999999</v>
      </c>
      <c r="AC238" s="5" t="n">
        <v>0</v>
      </c>
      <c r="AD238" s="5" t="n">
        <v>1</v>
      </c>
      <c r="AE238" s="5" t="n">
        <v>9.951000000000001</v>
      </c>
      <c r="AF238" s="5" t="n">
        <v>1.338</v>
      </c>
      <c r="AG238" s="5" t="n">
        <v>-0.586</v>
      </c>
      <c r="AH238" s="5" t="n">
        <v>9.365</v>
      </c>
      <c r="AI238" s="5" t="n">
        <v>0</v>
      </c>
      <c r="AJ238" s="5" t="n">
        <v>1</v>
      </c>
      <c r="AK238" s="5" t="n">
        <v>13.381</v>
      </c>
      <c r="AL238" s="5" t="n">
        <v>5.005</v>
      </c>
      <c r="AM238" s="5" t="n">
        <v>-0.414</v>
      </c>
      <c r="AN238" s="5" t="n">
        <v>12.967</v>
      </c>
      <c r="AO238" s="5" t="n">
        <v>0</v>
      </c>
      <c r="AP238" s="5" t="n">
        <v>1</v>
      </c>
      <c r="AQ238" s="5" t="n">
        <v>0.53</v>
      </c>
      <c r="AR238" s="5" t="n">
        <v>0.097</v>
      </c>
      <c r="AS238" s="5" t="n">
        <v>-0.014</v>
      </c>
      <c r="AT238" s="5" t="n">
        <v>0.578</v>
      </c>
      <c r="AU238" s="5" t="n">
        <v>0</v>
      </c>
      <c r="AV238" s="5" t="n">
        <v>1</v>
      </c>
      <c r="AW238" s="5" t="n">
        <v>0.53</v>
      </c>
      <c r="AX238" s="5" t="n">
        <v>0.103</v>
      </c>
      <c r="AY238" s="5" t="n">
        <v>-0.15</v>
      </c>
      <c r="AZ238" s="5" t="n">
        <v>0.426</v>
      </c>
      <c r="BA238" s="5" t="n">
        <v>0</v>
      </c>
      <c r="BB238" s="5" t="n">
        <v>0</v>
      </c>
      <c r="BC238" s="5" t="n">
        <v>0.742</v>
      </c>
      <c r="BD238" s="5" t="n">
        <v>0.192</v>
      </c>
      <c r="BE238" s="5" t="n">
        <v>-0.647</v>
      </c>
      <c r="BF238" s="5" t="n">
        <v>0.107</v>
      </c>
      <c r="BG238" s="5" t="n">
        <v>0</v>
      </c>
      <c r="BH238" s="5" t="n">
        <v>0</v>
      </c>
      <c r="BI238" s="5" t="n">
        <v>0.491</v>
      </c>
      <c r="BJ238" s="5" t="n">
        <v>0.114</v>
      </c>
      <c r="BK238" s="5" t="n">
        <v>0.034</v>
      </c>
      <c r="BL238" s="5" t="n">
        <v>0.525</v>
      </c>
      <c r="BM238" s="5" t="n">
        <v>0</v>
      </c>
      <c r="BN238" s="5" t="n">
        <v>1</v>
      </c>
      <c r="BO238" s="5" t="n">
        <v>0</v>
      </c>
      <c r="BP238" s="5" t="n">
        <v>0</v>
      </c>
      <c r="BQ238" s="5" t="n">
        <v>0.062</v>
      </c>
      <c r="BR238" s="5" t="n">
        <v>0</v>
      </c>
      <c r="BS238" s="5" t="n">
        <v>0.5</v>
      </c>
      <c r="BT238" s="5" t="n">
        <v>0</v>
      </c>
      <c r="BU238" s="5" t="n">
        <v>-0.008999999999999999</v>
      </c>
      <c r="BV238" s="5" t="n">
        <v>0.103</v>
      </c>
      <c r="BW238" s="5" t="n">
        <v>0</v>
      </c>
      <c r="BX238" s="5" t="n">
        <v>0.833</v>
      </c>
      <c r="BY238" s="5" t="n">
        <v>11.787</v>
      </c>
      <c r="BZ238" s="5" t="n">
        <v>0</v>
      </c>
      <c r="CA238" s="5" t="n">
        <v>11.787</v>
      </c>
      <c r="CB238" s="5" t="n">
        <v>0</v>
      </c>
      <c r="CC238" s="5" t="n">
        <v>73.254</v>
      </c>
      <c r="CD238" s="5" t="n">
        <v>3.079</v>
      </c>
      <c r="CE238" s="5" t="n">
        <v>-29.421</v>
      </c>
      <c r="CF238" s="5" t="n">
        <v>49.094</v>
      </c>
      <c r="CG238" s="5" t="n">
        <v>0</v>
      </c>
      <c r="CH238" s="5" t="n">
        <v>0</v>
      </c>
      <c r="CI238" s="5" t="n">
        <v>0</v>
      </c>
      <c r="CJ238" s="5" t="n">
        <v>0</v>
      </c>
      <c r="CK238" s="5" t="n">
        <v>0</v>
      </c>
      <c r="CL238" s="5" t="n">
        <v>0</v>
      </c>
      <c r="CM238" s="5" t="n">
        <v>0</v>
      </c>
      <c r="CN238" s="5" t="n">
        <v>0</v>
      </c>
      <c r="CO238" s="5" t="n">
        <v>0</v>
      </c>
      <c r="CP238" s="5" t="n">
        <v>0</v>
      </c>
      <c r="CQ238" s="5" t="n">
        <v>1.198</v>
      </c>
      <c r="CR238" s="5" t="n">
        <v>1</v>
      </c>
      <c r="CS238" s="5" t="n">
        <v>8.808</v>
      </c>
      <c r="CT238" s="5" t="n">
        <v>4.753</v>
      </c>
      <c r="CU238" s="5" t="n">
        <v>15.983</v>
      </c>
    </row>
    <row r="239">
      <c r="A239" s="5" t="inlineStr">
        <is>
          <t>ECU2022</t>
        </is>
      </c>
      <c r="B239" s="5" t="inlineStr">
        <is>
          <t>ECU</t>
        </is>
      </c>
      <c r="C239" s="5" t="inlineStr">
        <is>
          <t>ECU</t>
        </is>
      </c>
      <c r="D239" s="5" t="inlineStr">
        <is>
          <t>Ecuador</t>
        </is>
      </c>
      <c r="E239" s="5" t="n">
        <v>2022</v>
      </c>
      <c r="F239" s="5" t="n">
        <v>0.12</v>
      </c>
      <c r="G239" s="5" t="n">
        <v>11.72</v>
      </c>
      <c r="H239" s="5" t="n">
        <v>1.235</v>
      </c>
      <c r="I239" s="5" t="n">
        <v>0</v>
      </c>
      <c r="J239" s="5" t="n">
        <v>11.72</v>
      </c>
      <c r="K239" s="5" t="n">
        <v>0</v>
      </c>
      <c r="L239" s="5" t="n">
        <v>1</v>
      </c>
      <c r="M239" s="5" t="n">
        <v>9.782999999999999</v>
      </c>
      <c r="N239" s="5" t="n">
        <v>3.704</v>
      </c>
      <c r="O239" s="5" t="n">
        <v>0.328</v>
      </c>
      <c r="P239" s="5" t="n">
        <v>10.111</v>
      </c>
      <c r="Q239" s="5" t="n">
        <v>0</v>
      </c>
      <c r="R239" s="5" t="n">
        <v>1</v>
      </c>
      <c r="S239" s="5" t="n">
        <v>17.893</v>
      </c>
      <c r="T239" s="5" t="n">
        <v>7.408</v>
      </c>
      <c r="U239" s="5" t="n">
        <v>0.159</v>
      </c>
      <c r="V239" s="5" t="n">
        <v>20.041</v>
      </c>
      <c r="W239" s="5" t="n">
        <v>0.12</v>
      </c>
      <c r="X239" s="5" t="n">
        <v>1</v>
      </c>
      <c r="Y239" s="5" t="n">
        <v>10.129</v>
      </c>
      <c r="Z239" s="5" t="n">
        <v>0.737</v>
      </c>
      <c r="AA239" s="5" t="n">
        <v>-0.428</v>
      </c>
      <c r="AB239" s="5" t="n">
        <v>9.701000000000001</v>
      </c>
      <c r="AC239" s="5" t="n">
        <v>0</v>
      </c>
      <c r="AD239" s="5" t="n">
        <v>1</v>
      </c>
      <c r="AE239" s="5" t="n">
        <v>10.746</v>
      </c>
      <c r="AF239" s="5" t="n">
        <v>1.445</v>
      </c>
      <c r="AG239" s="5" t="n">
        <v>-0.428</v>
      </c>
      <c r="AH239" s="5" t="n">
        <v>10.319</v>
      </c>
      <c r="AI239" s="5" t="n">
        <v>0</v>
      </c>
      <c r="AJ239" s="5" t="n">
        <v>1</v>
      </c>
      <c r="AK239" s="5" t="n">
        <v>14.451</v>
      </c>
      <c r="AL239" s="5" t="n">
        <v>5.405</v>
      </c>
      <c r="AM239" s="5" t="n">
        <v>-0.109</v>
      </c>
      <c r="AN239" s="5" t="n">
        <v>14.342</v>
      </c>
      <c r="AO239" s="5" t="n">
        <v>0</v>
      </c>
      <c r="AP239" s="5" t="n">
        <v>1</v>
      </c>
      <c r="AQ239" s="5" t="n">
        <v>0.768</v>
      </c>
      <c r="AR239" s="5" t="n">
        <v>0.11</v>
      </c>
      <c r="AS239" s="5" t="n">
        <v>-0.169</v>
      </c>
      <c r="AT239" s="5" t="n">
        <v>0.671</v>
      </c>
      <c r="AU239" s="5" t="n">
        <v>0</v>
      </c>
      <c r="AV239" s="5" t="n">
        <v>1</v>
      </c>
      <c r="AW239" s="5" t="n">
        <v>0.863</v>
      </c>
      <c r="AX239" s="5" t="n">
        <v>0.112</v>
      </c>
      <c r="AY239" s="5" t="n">
        <v>-0.421</v>
      </c>
      <c r="AZ239" s="5" t="n">
        <v>0.495</v>
      </c>
      <c r="BA239" s="5" t="n">
        <v>0</v>
      </c>
      <c r="BB239" s="5" t="n">
        <v>0</v>
      </c>
      <c r="BC239" s="5" t="n">
        <v>0.79</v>
      </c>
      <c r="BD239" s="5" t="n">
        <v>0.163</v>
      </c>
      <c r="BE239" s="5" t="n">
        <v>-0.695</v>
      </c>
      <c r="BF239" s="5" t="n">
        <v>0.107</v>
      </c>
      <c r="BG239" s="5" t="n">
        <v>0</v>
      </c>
      <c r="BH239" s="5" t="n">
        <v>0</v>
      </c>
      <c r="BI239" s="5" t="n">
        <v>0.608</v>
      </c>
      <c r="BJ239" s="5" t="n">
        <v>0.123</v>
      </c>
      <c r="BK239" s="5" t="n">
        <v>0.004</v>
      </c>
      <c r="BL239" s="5" t="n">
        <v>0.611</v>
      </c>
      <c r="BM239" s="5" t="n">
        <v>0</v>
      </c>
      <c r="BN239" s="5" t="n">
        <v>1</v>
      </c>
      <c r="BO239" s="5" t="n">
        <v>0</v>
      </c>
      <c r="BP239" s="5" t="n">
        <v>0</v>
      </c>
      <c r="BQ239" s="5" t="n">
        <v>0.062</v>
      </c>
      <c r="BR239" s="5" t="n">
        <v>0</v>
      </c>
      <c r="BS239" s="5" t="n">
        <v>0.5</v>
      </c>
      <c r="BT239" s="5" t="n">
        <v>0</v>
      </c>
      <c r="BU239" s="5" t="n">
        <v>-0.01</v>
      </c>
      <c r="BV239" s="5" t="n">
        <v>0.104</v>
      </c>
      <c r="BW239" s="5" t="n">
        <v>0</v>
      </c>
      <c r="BX239" s="5" t="n">
        <v>0.833</v>
      </c>
      <c r="BY239" s="5" t="n">
        <v>12.729</v>
      </c>
      <c r="BZ239" s="5" t="n">
        <v>0</v>
      </c>
      <c r="CA239" s="5" t="n">
        <v>12.729</v>
      </c>
      <c r="CB239" s="5" t="n">
        <v>0</v>
      </c>
      <c r="CC239" s="5" t="n">
        <v>117.033</v>
      </c>
      <c r="CD239" s="5" t="n">
        <v>27.083</v>
      </c>
      <c r="CE239" s="5" t="n">
        <v>-62.76</v>
      </c>
      <c r="CF239" s="5" t="n">
        <v>60.786</v>
      </c>
      <c r="CG239" s="5" t="n">
        <v>0</v>
      </c>
      <c r="CH239" s="5" t="n">
        <v>0</v>
      </c>
      <c r="CI239" s="5" t="n">
        <v>0</v>
      </c>
      <c r="CJ239" s="5" t="n">
        <v>0</v>
      </c>
      <c r="CK239" s="5" t="n">
        <v>0</v>
      </c>
      <c r="CL239" s="5" t="n">
        <v>0</v>
      </c>
      <c r="CM239" s="5" t="n">
        <v>0</v>
      </c>
      <c r="CN239" s="5" t="n">
        <v>0</v>
      </c>
      <c r="CO239" s="5" t="n">
        <v>0</v>
      </c>
      <c r="CP239" s="5" t="n">
        <v>0</v>
      </c>
      <c r="CQ239" s="5" t="n">
        <v>1.294</v>
      </c>
      <c r="CR239" s="5" t="n">
        <v>1</v>
      </c>
      <c r="CS239" s="5" t="n">
        <v>9.512</v>
      </c>
      <c r="CT239" s="5" t="n">
        <v>10.485</v>
      </c>
      <c r="CU239" s="5" t="n">
        <v>29.494</v>
      </c>
    </row>
    <row r="240">
      <c r="A240" s="5" t="inlineStr">
        <is>
          <t>ECU2023</t>
        </is>
      </c>
      <c r="B240" s="5" t="inlineStr">
        <is>
          <t>ECU</t>
        </is>
      </c>
      <c r="C240" s="5" t="inlineStr">
        <is>
          <t>ECU</t>
        </is>
      </c>
      <c r="D240" s="5" t="inlineStr">
        <is>
          <t>Ecuador</t>
        </is>
      </c>
      <c r="E240" s="5" t="n">
        <v>2023</v>
      </c>
      <c r="F240" s="5" t="n">
        <v>0.12</v>
      </c>
      <c r="G240" s="5" t="n">
        <v>6.147</v>
      </c>
      <c r="H240" s="5" t="n">
        <v>1.286</v>
      </c>
      <c r="I240" s="5" t="n">
        <v>0</v>
      </c>
      <c r="J240" s="5" t="n">
        <v>6.147</v>
      </c>
      <c r="K240" s="5" t="n">
        <v>0</v>
      </c>
      <c r="L240" s="5" t="n">
        <v>1</v>
      </c>
      <c r="M240" s="5" t="n">
        <v>7.886</v>
      </c>
      <c r="N240" s="5" t="n">
        <v>3.857</v>
      </c>
      <c r="O240" s="5" t="n">
        <v>0.227</v>
      </c>
      <c r="P240" s="5" t="n">
        <v>8.113</v>
      </c>
      <c r="Q240" s="5" t="n">
        <v>0</v>
      </c>
      <c r="R240" s="5" t="n">
        <v>1</v>
      </c>
      <c r="S240" s="5" t="n">
        <v>12.575</v>
      </c>
      <c r="T240" s="5" t="n">
        <v>7.714</v>
      </c>
      <c r="U240" s="5" t="n">
        <v>0.167</v>
      </c>
      <c r="V240" s="5" t="n">
        <v>14.084</v>
      </c>
      <c r="W240" s="5" t="n">
        <v>0.12</v>
      </c>
      <c r="X240" s="5" t="n">
        <v>1</v>
      </c>
      <c r="Y240" s="5" t="n">
        <v>10.547</v>
      </c>
      <c r="Z240" s="5" t="n">
        <v>0.768</v>
      </c>
      <c r="AA240" s="5" t="n">
        <v>-0.269</v>
      </c>
      <c r="AB240" s="5" t="n">
        <v>10.278</v>
      </c>
      <c r="AC240" s="5" t="n">
        <v>0</v>
      </c>
      <c r="AD240" s="5" t="n">
        <v>1</v>
      </c>
      <c r="AE240" s="5" t="n">
        <v>11.19</v>
      </c>
      <c r="AF240" s="5" t="n">
        <v>1.505</v>
      </c>
      <c r="AG240" s="5" t="n">
        <v>-0.269</v>
      </c>
      <c r="AH240" s="5" t="n">
        <v>10.921</v>
      </c>
      <c r="AI240" s="5" t="n">
        <v>0</v>
      </c>
      <c r="AJ240" s="5" t="n">
        <v>1</v>
      </c>
      <c r="AK240" s="5" t="n">
        <v>15.047</v>
      </c>
      <c r="AL240" s="5" t="n">
        <v>5.628</v>
      </c>
      <c r="AM240" s="5" t="n">
        <v>0.14</v>
      </c>
      <c r="AN240" s="5" t="n">
        <v>15.187</v>
      </c>
      <c r="AO240" s="5" t="n">
        <v>0</v>
      </c>
      <c r="AP240" s="5" t="n">
        <v>1</v>
      </c>
      <c r="AQ240" s="5" t="n">
        <v>0.642</v>
      </c>
      <c r="AR240" s="5" t="n">
        <v>0.108</v>
      </c>
      <c r="AS240" s="5" t="n">
        <v>-0.061</v>
      </c>
      <c r="AT240" s="5" t="n">
        <v>0.651</v>
      </c>
      <c r="AU240" s="5" t="n">
        <v>0</v>
      </c>
      <c r="AV240" s="5" t="n">
        <v>1</v>
      </c>
      <c r="AW240" s="5" t="n">
        <v>1.056</v>
      </c>
      <c r="AX240" s="5" t="n">
        <v>0.181</v>
      </c>
      <c r="AY240" s="5" t="n">
        <v>-0.633</v>
      </c>
      <c r="AZ240" s="5" t="n">
        <v>0.475</v>
      </c>
      <c r="BA240" s="5" t="n">
        <v>0</v>
      </c>
      <c r="BB240" s="5" t="n">
        <v>0</v>
      </c>
      <c r="BC240" s="5" t="n">
        <v>0.637</v>
      </c>
      <c r="BD240" s="5" t="n">
        <v>0.153</v>
      </c>
      <c r="BE240" s="5" t="n">
        <v>-0.541</v>
      </c>
      <c r="BF240" s="5" t="n">
        <v>0.107</v>
      </c>
      <c r="BG240" s="5" t="n">
        <v>0</v>
      </c>
      <c r="BH240" s="5" t="n">
        <v>0</v>
      </c>
      <c r="BI240" s="5" t="n">
        <v>0.5570000000000001</v>
      </c>
      <c r="BJ240" s="5" t="n">
        <v>0.129</v>
      </c>
      <c r="BK240" s="5" t="n">
        <v>-0.042</v>
      </c>
      <c r="BL240" s="5" t="n">
        <v>0.516</v>
      </c>
      <c r="BM240" s="5" t="n">
        <v>0</v>
      </c>
      <c r="BN240" s="5" t="n">
        <v>1</v>
      </c>
      <c r="BO240" s="5" t="n">
        <v>0</v>
      </c>
      <c r="BP240" s="5" t="n">
        <v>0</v>
      </c>
      <c r="BQ240" s="5" t="n">
        <v>0.062</v>
      </c>
      <c r="BR240" s="5" t="n">
        <v>0</v>
      </c>
      <c r="BS240" s="5" t="n">
        <v>0.5</v>
      </c>
      <c r="BT240" s="5" t="n">
        <v>0</v>
      </c>
      <c r="BU240" s="5" t="n">
        <v>-0.008999999999999999</v>
      </c>
      <c r="BV240" s="5" t="n">
        <v>0.104</v>
      </c>
      <c r="BW240" s="5" t="n">
        <v>0</v>
      </c>
      <c r="BX240" s="5" t="n">
        <v>0.833</v>
      </c>
      <c r="BY240" s="5" t="n">
        <v>13.254</v>
      </c>
      <c r="BZ240" s="5" t="n">
        <v>0</v>
      </c>
      <c r="CA240" s="5" t="n">
        <v>13.254</v>
      </c>
      <c r="CB240" s="5" t="n">
        <v>0</v>
      </c>
      <c r="CC240" s="5" t="n">
        <v>106.14</v>
      </c>
      <c r="CD240" s="5" t="n">
        <v>30.842</v>
      </c>
      <c r="CE240" s="5" t="n">
        <v>-44.068</v>
      </c>
      <c r="CF240" s="5" t="n">
        <v>69.521</v>
      </c>
      <c r="CG240" s="5" t="n">
        <v>0</v>
      </c>
      <c r="CH240" s="5" t="n">
        <v>0</v>
      </c>
      <c r="CI240" s="5" t="n">
        <v>0</v>
      </c>
      <c r="CJ240" s="5" t="n">
        <v>0</v>
      </c>
      <c r="CK240" s="5" t="n">
        <v>0</v>
      </c>
      <c r="CL240" s="5" t="n">
        <v>0</v>
      </c>
      <c r="CM240" s="5" t="n">
        <v>0</v>
      </c>
      <c r="CN240" s="5" t="n">
        <v>0</v>
      </c>
      <c r="CO240" s="5" t="n">
        <v>0</v>
      </c>
      <c r="CP240" s="5" t="n">
        <v>0</v>
      </c>
      <c r="CQ240" s="5" t="n">
        <v>1.348</v>
      </c>
      <c r="CR240" s="5" t="n">
        <v>1</v>
      </c>
      <c r="CS240" s="5" t="n">
        <v>9.904</v>
      </c>
      <c r="CT240" s="5" t="n">
        <v>4.861</v>
      </c>
      <c r="CU240" s="5" t="n">
        <v>11.192</v>
      </c>
    </row>
    <row r="241">
      <c r="A241" s="5" t="inlineStr">
        <is>
          <t>ECU2024</t>
        </is>
      </c>
      <c r="B241" s="5" t="inlineStr">
        <is>
          <t>ECU</t>
        </is>
      </c>
      <c r="C241" s="5" t="inlineStr">
        <is>
          <t>ECU</t>
        </is>
      </c>
      <c r="D241" s="5" t="inlineStr">
        <is>
          <t>Ecuador</t>
        </is>
      </c>
      <c r="E241" s="5" t="n">
        <v>2024</v>
      </c>
      <c r="F241" s="5" t="n">
        <v>0.12</v>
      </c>
      <c r="G241" s="5" t="n">
        <v>5.575</v>
      </c>
      <c r="H241" s="5" t="n">
        <v>1.324</v>
      </c>
      <c r="I241" s="5" t="n">
        <v>0</v>
      </c>
      <c r="J241" s="5" t="n">
        <v>5.575</v>
      </c>
      <c r="K241" s="5" t="n">
        <v>0</v>
      </c>
      <c r="L241" s="5" t="n">
        <v>1</v>
      </c>
      <c r="M241" s="5" t="n">
        <v>7.124</v>
      </c>
      <c r="N241" s="5" t="n">
        <v>3.971</v>
      </c>
      <c r="O241" s="5" t="n">
        <v>0.158</v>
      </c>
      <c r="P241" s="5" t="n">
        <v>7.281</v>
      </c>
      <c r="Q241" s="5" t="n">
        <v>0</v>
      </c>
      <c r="R241" s="5" t="n">
        <v>1</v>
      </c>
      <c r="S241" s="5" t="n">
        <v>12.193</v>
      </c>
      <c r="T241" s="5" t="n">
        <v>7.942</v>
      </c>
      <c r="U241" s="5" t="n">
        <v>0.199</v>
      </c>
      <c r="V241" s="5" t="n">
        <v>13.656</v>
      </c>
      <c r="W241" s="5" t="n">
        <v>0.12</v>
      </c>
      <c r="X241" s="5" t="n">
        <v>1</v>
      </c>
      <c r="Y241" s="5" t="n">
        <v>10.785</v>
      </c>
      <c r="Z241" s="5" t="n">
        <v>0.785</v>
      </c>
      <c r="AA241" s="5" t="n">
        <v>-0.277</v>
      </c>
      <c r="AB241" s="5" t="n">
        <v>10.508</v>
      </c>
      <c r="AC241" s="5" t="n">
        <v>0</v>
      </c>
      <c r="AD241" s="5" t="n">
        <v>1</v>
      </c>
      <c r="AE241" s="5" t="n">
        <v>11.447</v>
      </c>
      <c r="AF241" s="5" t="n">
        <v>1.54</v>
      </c>
      <c r="AG241" s="5" t="n">
        <v>-0.277</v>
      </c>
      <c r="AH241" s="5" t="n">
        <v>11.17</v>
      </c>
      <c r="AI241" s="5" t="n">
        <v>0</v>
      </c>
      <c r="AJ241" s="5" t="n">
        <v>1</v>
      </c>
      <c r="AK241" s="5" t="n">
        <v>15.418</v>
      </c>
      <c r="AL241" s="5" t="n">
        <v>5.766</v>
      </c>
      <c r="AM241" s="5" t="n">
        <v>0.135</v>
      </c>
      <c r="AN241" s="5" t="n">
        <v>15.553</v>
      </c>
      <c r="AO241" s="5" t="n">
        <v>0</v>
      </c>
      <c r="AP241" s="5" t="n">
        <v>1</v>
      </c>
      <c r="AQ241" s="5" t="n">
        <v>0.638</v>
      </c>
      <c r="AR241" s="5" t="n">
        <v>0.116</v>
      </c>
      <c r="AS241" s="5" t="n">
        <v>-0.048</v>
      </c>
      <c r="AT241" s="5" t="n">
        <v>0.679</v>
      </c>
      <c r="AU241" s="5" t="n">
        <v>0</v>
      </c>
      <c r="AV241" s="5" t="n">
        <v>1</v>
      </c>
      <c r="AW241" s="5" t="n">
        <v>0.856</v>
      </c>
      <c r="AX241" s="5" t="n">
        <v>0.157</v>
      </c>
      <c r="AY241" s="5" t="n">
        <v>-0.443</v>
      </c>
      <c r="AZ241" s="5" t="n">
        <v>0.475</v>
      </c>
      <c r="BA241" s="5" t="n">
        <v>0</v>
      </c>
      <c r="BB241" s="5" t="n">
        <v>0</v>
      </c>
      <c r="BC241" s="5" t="n">
        <v>0.708</v>
      </c>
      <c r="BD241" s="5" t="n">
        <v>0.182</v>
      </c>
      <c r="BE241" s="5" t="n">
        <v>-0.615</v>
      </c>
      <c r="BF241" s="5" t="n">
        <v>0.107</v>
      </c>
      <c r="BG241" s="5" t="n">
        <v>0</v>
      </c>
      <c r="BH241" s="5" t="n">
        <v>0</v>
      </c>
      <c r="BI241" s="5" t="n">
        <v>0.5679999999999999</v>
      </c>
      <c r="BJ241" s="5" t="n">
        <v>0.132</v>
      </c>
      <c r="BK241" s="5" t="n">
        <v>-0.044</v>
      </c>
      <c r="BL241" s="5" t="n">
        <v>0.524</v>
      </c>
      <c r="BM241" s="5" t="n">
        <v>0</v>
      </c>
      <c r="BN241" s="5" t="n">
        <v>1</v>
      </c>
      <c r="BO241" s="5" t="n">
        <v>0</v>
      </c>
      <c r="BP241" s="5" t="n">
        <v>0</v>
      </c>
      <c r="BQ241" s="5" t="n">
        <v>0.07099999999999999</v>
      </c>
      <c r="BR241" s="5" t="n">
        <v>0</v>
      </c>
      <c r="BS241" s="5" t="n">
        <v>0.5</v>
      </c>
      <c r="BT241" s="5" t="n">
        <v>0</v>
      </c>
      <c r="BU241" s="5" t="n">
        <v>-0.008999999999999999</v>
      </c>
      <c r="BV241" s="5" t="n">
        <v>0.103</v>
      </c>
      <c r="BW241" s="5" t="n">
        <v>0</v>
      </c>
      <c r="BX241" s="5" t="n">
        <v>0.833</v>
      </c>
      <c r="BY241" s="5" t="n">
        <v>13.646</v>
      </c>
      <c r="BZ241" s="5" t="n">
        <v>0</v>
      </c>
      <c r="CA241" s="5" t="n">
        <v>13.646</v>
      </c>
      <c r="CB241" s="5" t="n">
        <v>0</v>
      </c>
      <c r="CC241" s="5" t="n">
        <v>109.623</v>
      </c>
      <c r="CD241" s="5" t="n">
        <v>34.985</v>
      </c>
      <c r="CE241" s="5" t="n">
        <v>-41.506</v>
      </c>
      <c r="CF241" s="5" t="n">
        <v>78.334</v>
      </c>
      <c r="CG241" s="5" t="n">
        <v>0</v>
      </c>
      <c r="CH241" s="5" t="n">
        <v>0</v>
      </c>
      <c r="CI241" s="5" t="n">
        <v>0</v>
      </c>
      <c r="CJ241" s="5" t="n">
        <v>0</v>
      </c>
      <c r="CK241" s="5" t="n">
        <v>0</v>
      </c>
      <c r="CL241" s="5" t="n">
        <v>0</v>
      </c>
      <c r="CM241" s="5" t="n">
        <v>0</v>
      </c>
      <c r="CN241" s="5" t="n">
        <v>0</v>
      </c>
      <c r="CO241" s="5" t="n">
        <v>0</v>
      </c>
      <c r="CP241" s="5" t="n">
        <v>0</v>
      </c>
      <c r="CQ241" s="5" t="n">
        <v>1.387</v>
      </c>
      <c r="CR241" s="5" t="n">
        <v>1</v>
      </c>
      <c r="CS241" s="5" t="n">
        <v>10.123</v>
      </c>
      <c r="CT241" s="5" t="n">
        <v>4.251</v>
      </c>
      <c r="CU241" s="5" t="n">
        <v>10.123</v>
      </c>
    </row>
    <row r="242">
      <c r="A242" s="5" t="inlineStr">
        <is>
          <t>EGY2021</t>
        </is>
      </c>
      <c r="B242" s="5" t="inlineStr">
        <is>
          <t>EGY</t>
        </is>
      </c>
      <c r="C242" s="5" t="inlineStr">
        <is>
          <t>EGY</t>
        </is>
      </c>
      <c r="D242" s="5" t="inlineStr">
        <is>
          <t>Egypt</t>
        </is>
      </c>
      <c r="E242" s="5" t="n">
        <v>2021</v>
      </c>
      <c r="F242" s="5" t="n">
        <v>0.14</v>
      </c>
      <c r="G242" s="5" t="n">
        <v>5.897</v>
      </c>
      <c r="H242" s="5" t="n">
        <v>1.143</v>
      </c>
      <c r="I242" s="5" t="n">
        <v>0</v>
      </c>
      <c r="J242" s="5" t="n">
        <v>5.897</v>
      </c>
      <c r="K242" s="5" t="n">
        <v>0</v>
      </c>
      <c r="L242" s="5" t="n">
        <v>1</v>
      </c>
      <c r="M242" s="5" t="n">
        <v>7.964</v>
      </c>
      <c r="N242" s="5" t="n">
        <v>3.43</v>
      </c>
      <c r="O242" s="5" t="n">
        <v>0.227</v>
      </c>
      <c r="P242" s="5" t="n">
        <v>8.191000000000001</v>
      </c>
      <c r="Q242" s="5" t="n">
        <v>0</v>
      </c>
      <c r="R242" s="5" t="n">
        <v>1</v>
      </c>
      <c r="S242" s="5" t="n">
        <v>11.613</v>
      </c>
      <c r="T242" s="5" t="n">
        <v>6.86</v>
      </c>
      <c r="U242" s="5" t="n">
        <v>0</v>
      </c>
      <c r="V242" s="5" t="n">
        <v>13.239</v>
      </c>
      <c r="W242" s="5" t="n">
        <v>0.14</v>
      </c>
      <c r="X242" s="5" t="n">
        <v>1</v>
      </c>
      <c r="Y242" s="5" t="n">
        <v>7.854</v>
      </c>
      <c r="Z242" s="5" t="n">
        <v>0.964</v>
      </c>
      <c r="AA242" s="5" t="n">
        <v>-4.993</v>
      </c>
      <c r="AB242" s="5" t="n">
        <v>2.861</v>
      </c>
      <c r="AC242" s="5" t="n">
        <v>0</v>
      </c>
      <c r="AD242" s="5" t="n">
        <v>0</v>
      </c>
      <c r="AE242" s="5" t="n">
        <v>8.462</v>
      </c>
      <c r="AF242" s="5" t="n">
        <v>1.818</v>
      </c>
      <c r="AG242" s="5" t="n">
        <v>-4.115</v>
      </c>
      <c r="AH242" s="5" t="n">
        <v>4.347</v>
      </c>
      <c r="AI242" s="5" t="n">
        <v>0</v>
      </c>
      <c r="AJ242" s="5" t="n">
        <v>0</v>
      </c>
      <c r="AK242" s="5" t="n">
        <v>12.106</v>
      </c>
      <c r="AL242" s="5" t="n">
        <v>6.079</v>
      </c>
      <c r="AM242" s="5" t="n">
        <v>-7.942</v>
      </c>
      <c r="AN242" s="5" t="n">
        <v>4.747</v>
      </c>
      <c r="AO242" s="5" t="n">
        <v>0</v>
      </c>
      <c r="AP242" s="5" t="n">
        <v>0</v>
      </c>
      <c r="AQ242" s="5" t="n">
        <v>0.621</v>
      </c>
      <c r="AR242" s="5" t="n">
        <v>0.114</v>
      </c>
      <c r="AS242" s="5" t="n">
        <v>-0.125</v>
      </c>
      <c r="AT242" s="5" t="n">
        <v>0.5649999999999999</v>
      </c>
      <c r="AU242" s="5" t="n">
        <v>0</v>
      </c>
      <c r="AV242" s="5" t="n">
        <v>0</v>
      </c>
      <c r="AW242" s="5" t="n">
        <v>0.593</v>
      </c>
      <c r="AX242" s="5" t="n">
        <v>0.114</v>
      </c>
      <c r="AY242" s="5" t="n">
        <v>-0.215</v>
      </c>
      <c r="AZ242" s="5" t="n">
        <v>0.431</v>
      </c>
      <c r="BA242" s="5" t="n">
        <v>0</v>
      </c>
      <c r="BB242" s="5" t="n">
        <v>0</v>
      </c>
      <c r="BC242" s="5" t="n">
        <v>0.44</v>
      </c>
      <c r="BD242" s="5" t="n">
        <v>0.114</v>
      </c>
      <c r="BE242" s="5" t="n">
        <v>-0.289</v>
      </c>
      <c r="BF242" s="5" t="n">
        <v>0.172</v>
      </c>
      <c r="BG242" s="5" t="n">
        <v>0</v>
      </c>
      <c r="BH242" s="5" t="n">
        <v>0</v>
      </c>
      <c r="BI242" s="5" t="n">
        <v>0.5600000000000001</v>
      </c>
      <c r="BJ242" s="5" t="n">
        <v>0.114</v>
      </c>
      <c r="BK242" s="5" t="n">
        <v>-0.182</v>
      </c>
      <c r="BL242" s="5" t="n">
        <v>0.431</v>
      </c>
      <c r="BM242" s="5" t="n">
        <v>0</v>
      </c>
      <c r="BN242" s="5" t="n">
        <v>0</v>
      </c>
      <c r="BO242" s="5" t="n">
        <v>0</v>
      </c>
      <c r="BP242" s="5" t="n">
        <v>-0.05</v>
      </c>
      <c r="BQ242" s="5" t="n">
        <v>0.07000000000000001</v>
      </c>
      <c r="BR242" s="5" t="n">
        <v>0</v>
      </c>
      <c r="BS242" s="5" t="n">
        <v>0.833</v>
      </c>
      <c r="BT242" s="5" t="n">
        <v>0</v>
      </c>
      <c r="BU242" s="5" t="n">
        <v>-0.05</v>
      </c>
      <c r="BV242" s="5" t="n">
        <v>0.075</v>
      </c>
      <c r="BW242" s="5" t="n">
        <v>0</v>
      </c>
      <c r="BX242" s="5" t="n">
        <v>0.833</v>
      </c>
      <c r="BY242" s="5" t="n">
        <v>11.787</v>
      </c>
      <c r="BZ242" s="5" t="n">
        <v>0</v>
      </c>
      <c r="CA242" s="5" t="n">
        <v>11.787</v>
      </c>
      <c r="CB242" s="5" t="n">
        <v>0</v>
      </c>
      <c r="CC242" s="5" t="n">
        <v>81.69499999999999</v>
      </c>
      <c r="CD242" s="5" t="n">
        <v>7.95</v>
      </c>
      <c r="CE242" s="5" t="n">
        <v>-51.738</v>
      </c>
      <c r="CF242" s="5" t="n">
        <v>34.152</v>
      </c>
      <c r="CG242" s="5" t="n">
        <v>0</v>
      </c>
      <c r="CH242" s="5" t="n">
        <v>0</v>
      </c>
      <c r="CI242" s="5" t="n">
        <v>0</v>
      </c>
      <c r="CJ242" s="5" t="n">
        <v>0</v>
      </c>
      <c r="CK242" s="5" t="n">
        <v>0</v>
      </c>
      <c r="CL242" s="5" t="n">
        <v>0</v>
      </c>
      <c r="CM242" s="5" t="n">
        <v>0</v>
      </c>
      <c r="CN242" s="5" t="n">
        <v>0</v>
      </c>
      <c r="CO242" s="5" t="n">
        <v>0</v>
      </c>
      <c r="CP242" s="5" t="n">
        <v>0</v>
      </c>
      <c r="CQ242" s="5" t="n">
        <v>1.198</v>
      </c>
      <c r="CR242" s="5" t="n">
        <v>0.9370000000000001</v>
      </c>
      <c r="CS242" s="5" t="n">
        <v>6.788</v>
      </c>
      <c r="CT242" s="5" t="n">
        <v>4.753</v>
      </c>
      <c r="CU242" s="5" t="n">
        <v>14.129</v>
      </c>
    </row>
    <row r="243">
      <c r="A243" s="5" t="inlineStr">
        <is>
          <t>EGY2022</t>
        </is>
      </c>
      <c r="B243" s="5" t="inlineStr">
        <is>
          <t>EGY</t>
        </is>
      </c>
      <c r="C243" s="5" t="inlineStr">
        <is>
          <t>EGY</t>
        </is>
      </c>
      <c r="D243" s="5" t="inlineStr">
        <is>
          <t>Egypt</t>
        </is>
      </c>
      <c r="E243" s="5" t="n">
        <v>2022</v>
      </c>
      <c r="F243" s="5" t="n">
        <v>0.14</v>
      </c>
      <c r="G243" s="5" t="n">
        <v>11.72</v>
      </c>
      <c r="H243" s="5" t="n">
        <v>1.235</v>
      </c>
      <c r="I243" s="5" t="n">
        <v>0</v>
      </c>
      <c r="J243" s="5" t="n">
        <v>11.72</v>
      </c>
      <c r="K243" s="5" t="n">
        <v>0</v>
      </c>
      <c r="L243" s="5" t="n">
        <v>1</v>
      </c>
      <c r="M243" s="5" t="n">
        <v>9.782999999999999</v>
      </c>
      <c r="N243" s="5" t="n">
        <v>3.704</v>
      </c>
      <c r="O243" s="5" t="n">
        <v>0.304</v>
      </c>
      <c r="P243" s="5" t="n">
        <v>10.087</v>
      </c>
      <c r="Q243" s="5" t="n">
        <v>0</v>
      </c>
      <c r="R243" s="5" t="n">
        <v>1</v>
      </c>
      <c r="S243" s="5" t="n">
        <v>17.893</v>
      </c>
      <c r="T243" s="5" t="n">
        <v>7.408</v>
      </c>
      <c r="U243" s="5" t="n">
        <v>0.185</v>
      </c>
      <c r="V243" s="5" t="n">
        <v>20.398</v>
      </c>
      <c r="W243" s="5" t="n">
        <v>0.14</v>
      </c>
      <c r="X243" s="5" t="n">
        <v>1</v>
      </c>
      <c r="Y243" s="5" t="n">
        <v>10.107</v>
      </c>
      <c r="Z243" s="5" t="n">
        <v>1.24</v>
      </c>
      <c r="AA243" s="5" t="n">
        <v>-7.658</v>
      </c>
      <c r="AB243" s="5" t="n">
        <v>2.449</v>
      </c>
      <c r="AC243" s="5" t="n">
        <v>0</v>
      </c>
      <c r="AD243" s="5" t="n">
        <v>0</v>
      </c>
      <c r="AE243" s="5" t="n">
        <v>10.787</v>
      </c>
      <c r="AF243" s="5" t="n">
        <v>2.317</v>
      </c>
      <c r="AG243" s="5" t="n">
        <v>-6.093</v>
      </c>
      <c r="AH243" s="5" t="n">
        <v>4.694</v>
      </c>
      <c r="AI243" s="5" t="n">
        <v>0</v>
      </c>
      <c r="AJ243" s="5" t="n">
        <v>0</v>
      </c>
      <c r="AK243" s="5" t="n">
        <v>14.866</v>
      </c>
      <c r="AL243" s="5" t="n">
        <v>7.465</v>
      </c>
      <c r="AM243" s="5" t="n">
        <v>-11.29</v>
      </c>
      <c r="AN243" s="5" t="n">
        <v>4.076</v>
      </c>
      <c r="AO243" s="5" t="n">
        <v>0</v>
      </c>
      <c r="AP243" s="5" t="n">
        <v>0</v>
      </c>
      <c r="AQ243" s="5" t="n">
        <v>0.847</v>
      </c>
      <c r="AR243" s="5" t="n">
        <v>0.123</v>
      </c>
      <c r="AS243" s="5" t="n">
        <v>-0.384</v>
      </c>
      <c r="AT243" s="5" t="n">
        <v>0.528</v>
      </c>
      <c r="AU243" s="5" t="n">
        <v>0</v>
      </c>
      <c r="AV243" s="5" t="n">
        <v>0</v>
      </c>
      <c r="AW243" s="5" t="n">
        <v>0.947</v>
      </c>
      <c r="AX243" s="5" t="n">
        <v>0.123</v>
      </c>
      <c r="AY243" s="5" t="n">
        <v>-0.627</v>
      </c>
      <c r="AZ243" s="5" t="n">
        <v>0.364</v>
      </c>
      <c r="BA243" s="5" t="n">
        <v>0</v>
      </c>
      <c r="BB243" s="5" t="n">
        <v>0</v>
      </c>
      <c r="BC243" s="5" t="n">
        <v>0.589</v>
      </c>
      <c r="BD243" s="5" t="n">
        <v>0.123</v>
      </c>
      <c r="BE243" s="5" t="n">
        <v>-0.453</v>
      </c>
      <c r="BF243" s="5" t="n">
        <v>0.154</v>
      </c>
      <c r="BG243" s="5" t="n">
        <v>0</v>
      </c>
      <c r="BH243" s="5" t="n">
        <v>0</v>
      </c>
      <c r="BI243" s="5" t="n">
        <v>0.6889999999999999</v>
      </c>
      <c r="BJ243" s="5" t="n">
        <v>0.123</v>
      </c>
      <c r="BK243" s="5" t="n">
        <v>-0.369</v>
      </c>
      <c r="BL243" s="5" t="n">
        <v>0.364</v>
      </c>
      <c r="BM243" s="5" t="n">
        <v>0</v>
      </c>
      <c r="BN243" s="5" t="n">
        <v>0</v>
      </c>
      <c r="BO243" s="5" t="n">
        <v>0</v>
      </c>
      <c r="BP243" s="5" t="n">
        <v>-0.05</v>
      </c>
      <c r="BQ243" s="5" t="n">
        <v>0.056</v>
      </c>
      <c r="BR243" s="5" t="n">
        <v>0</v>
      </c>
      <c r="BS243" s="5" t="n">
        <v>0.833</v>
      </c>
      <c r="BT243" s="5" t="n">
        <v>0</v>
      </c>
      <c r="BU243" s="5" t="n">
        <v>-0.05</v>
      </c>
      <c r="BV243" s="5" t="n">
        <v>0.054</v>
      </c>
      <c r="BW243" s="5" t="n">
        <v>0</v>
      </c>
      <c r="BX243" s="5" t="n">
        <v>0.833</v>
      </c>
      <c r="BY243" s="5" t="n">
        <v>12.729</v>
      </c>
      <c r="BZ243" s="5" t="n">
        <v>0</v>
      </c>
      <c r="CA243" s="5" t="n">
        <v>12.729</v>
      </c>
      <c r="CB243" s="5" t="n">
        <v>0</v>
      </c>
      <c r="CC243" s="5" t="n">
        <v>102.477</v>
      </c>
      <c r="CD243" s="5" t="n">
        <v>7.95</v>
      </c>
      <c r="CE243" s="5" t="n">
        <v>-73.404</v>
      </c>
      <c r="CF243" s="5" t="n">
        <v>33.143</v>
      </c>
      <c r="CG243" s="5" t="n">
        <v>0</v>
      </c>
      <c r="CH243" s="5" t="n">
        <v>0</v>
      </c>
      <c r="CI243" s="5" t="n">
        <v>0</v>
      </c>
      <c r="CJ243" s="5" t="n">
        <v>0</v>
      </c>
      <c r="CK243" s="5" t="n">
        <v>0</v>
      </c>
      <c r="CL243" s="5" t="n">
        <v>0</v>
      </c>
      <c r="CM243" s="5" t="n">
        <v>0</v>
      </c>
      <c r="CN243" s="5" t="n">
        <v>0</v>
      </c>
      <c r="CO243" s="5" t="n">
        <v>0</v>
      </c>
      <c r="CP243" s="5" t="n">
        <v>0</v>
      </c>
      <c r="CQ243" s="5" t="n">
        <v>1.294</v>
      </c>
      <c r="CR243" s="5" t="n">
        <v>0.899</v>
      </c>
      <c r="CS243" s="5" t="n">
        <v>7.33</v>
      </c>
      <c r="CT243" s="5" t="n">
        <v>10.485</v>
      </c>
      <c r="CU243" s="5" t="n">
        <v>28.059</v>
      </c>
    </row>
    <row r="244">
      <c r="A244" s="5" t="inlineStr">
        <is>
          <t>EGY2023</t>
        </is>
      </c>
      <c r="B244" s="5" t="inlineStr">
        <is>
          <t>EGY</t>
        </is>
      </c>
      <c r="C244" s="5" t="inlineStr">
        <is>
          <t>EGY</t>
        </is>
      </c>
      <c r="D244" s="5" t="inlineStr">
        <is>
          <t>Egypt</t>
        </is>
      </c>
      <c r="E244" s="5" t="n">
        <v>2023</v>
      </c>
      <c r="F244" s="5" t="n">
        <v>0.14</v>
      </c>
      <c r="G244" s="5" t="n">
        <v>6.147</v>
      </c>
      <c r="H244" s="5" t="n">
        <v>1.286</v>
      </c>
      <c r="I244" s="5" t="n">
        <v>0</v>
      </c>
      <c r="J244" s="5" t="n">
        <v>6.147</v>
      </c>
      <c r="K244" s="5" t="n">
        <v>0</v>
      </c>
      <c r="L244" s="5" t="n">
        <v>1</v>
      </c>
      <c r="M244" s="5" t="n">
        <v>7.886</v>
      </c>
      <c r="N244" s="5" t="n">
        <v>3.857</v>
      </c>
      <c r="O244" s="5" t="n">
        <v>0.201</v>
      </c>
      <c r="P244" s="5" t="n">
        <v>8.087999999999999</v>
      </c>
      <c r="Q244" s="5" t="n">
        <v>0</v>
      </c>
      <c r="R244" s="5" t="n">
        <v>1</v>
      </c>
      <c r="S244" s="5" t="n">
        <v>12.575</v>
      </c>
      <c r="T244" s="5" t="n">
        <v>7.714</v>
      </c>
      <c r="U244" s="5" t="n">
        <v>0.195</v>
      </c>
      <c r="V244" s="5" t="n">
        <v>14.336</v>
      </c>
      <c r="W244" s="5" t="n">
        <v>0.14</v>
      </c>
      <c r="X244" s="5" t="n">
        <v>1</v>
      </c>
      <c r="Y244" s="5" t="n">
        <v>8.602</v>
      </c>
      <c r="Z244" s="5" t="n">
        <v>1.055</v>
      </c>
      <c r="AA244" s="5" t="n">
        <v>-6.208</v>
      </c>
      <c r="AB244" s="5" t="n">
        <v>2.394</v>
      </c>
      <c r="AC244" s="5" t="n">
        <v>0</v>
      </c>
      <c r="AD244" s="5" t="n">
        <v>0</v>
      </c>
      <c r="AE244" s="5" t="n">
        <v>9.337</v>
      </c>
      <c r="AF244" s="5" t="n">
        <v>2.006</v>
      </c>
      <c r="AG244" s="5" t="n">
        <v>-4.749</v>
      </c>
      <c r="AH244" s="5" t="n">
        <v>4.589</v>
      </c>
      <c r="AI244" s="5" t="n">
        <v>0</v>
      </c>
      <c r="AJ244" s="5" t="n">
        <v>0</v>
      </c>
      <c r="AK244" s="5" t="n">
        <v>13.748</v>
      </c>
      <c r="AL244" s="5" t="n">
        <v>6.904</v>
      </c>
      <c r="AM244" s="5" t="n">
        <v>-11.171</v>
      </c>
      <c r="AN244" s="5" t="n">
        <v>2.939</v>
      </c>
      <c r="AO244" s="5" t="n">
        <v>0</v>
      </c>
      <c r="AP244" s="5" t="n">
        <v>0</v>
      </c>
      <c r="AQ244" s="5" t="n">
        <v>0.749</v>
      </c>
      <c r="AR244" s="5" t="n">
        <v>0.129</v>
      </c>
      <c r="AS244" s="5" t="n">
        <v>-0.419</v>
      </c>
      <c r="AT244" s="5" t="n">
        <v>0.376</v>
      </c>
      <c r="AU244" s="5" t="n">
        <v>0</v>
      </c>
      <c r="AV244" s="5" t="n">
        <v>0</v>
      </c>
      <c r="AW244" s="5" t="n">
        <v>0.783</v>
      </c>
      <c r="AX244" s="5" t="n">
        <v>0.129</v>
      </c>
      <c r="AY244" s="5" t="n">
        <v>-0.5570000000000001</v>
      </c>
      <c r="AZ244" s="5" t="n">
        <v>0.257</v>
      </c>
      <c r="BA244" s="5" t="n">
        <v>0</v>
      </c>
      <c r="BB244" s="5" t="n">
        <v>0</v>
      </c>
      <c r="BC244" s="5" t="n">
        <v>0.527</v>
      </c>
      <c r="BD244" s="5" t="n">
        <v>0.129</v>
      </c>
      <c r="BE244" s="5" t="n">
        <v>-0.446</v>
      </c>
      <c r="BF244" s="5" t="n">
        <v>0.093</v>
      </c>
      <c r="BG244" s="5" t="n">
        <v>0</v>
      </c>
      <c r="BH244" s="5" t="n">
        <v>0</v>
      </c>
      <c r="BI244" s="5" t="n">
        <v>0.64</v>
      </c>
      <c r="BJ244" s="5" t="n">
        <v>0.129</v>
      </c>
      <c r="BK244" s="5" t="n">
        <v>-0.432</v>
      </c>
      <c r="BL244" s="5" t="n">
        <v>0.237</v>
      </c>
      <c r="BM244" s="5" t="n">
        <v>0</v>
      </c>
      <c r="BN244" s="5" t="n">
        <v>0</v>
      </c>
      <c r="BO244" s="5" t="n">
        <v>0</v>
      </c>
      <c r="BP244" s="5" t="n">
        <v>-0.05</v>
      </c>
      <c r="BQ244" s="5" t="n">
        <v>0.057</v>
      </c>
      <c r="BR244" s="5" t="n">
        <v>0</v>
      </c>
      <c r="BS244" s="5" t="n">
        <v>0.833</v>
      </c>
      <c r="BT244" s="5" t="n">
        <v>0</v>
      </c>
      <c r="BU244" s="5" t="n">
        <v>-0.05</v>
      </c>
      <c r="BV244" s="5" t="n">
        <v>0.048</v>
      </c>
      <c r="BW244" s="5" t="n">
        <v>0</v>
      </c>
      <c r="BX244" s="5" t="n">
        <v>0.833</v>
      </c>
      <c r="BY244" s="5" t="n">
        <v>13.254</v>
      </c>
      <c r="BZ244" s="5" t="n">
        <v>0</v>
      </c>
      <c r="CA244" s="5" t="n">
        <v>13.254</v>
      </c>
      <c r="CB244" s="5" t="n">
        <v>0</v>
      </c>
      <c r="CC244" s="5" t="n">
        <v>87.07899999999999</v>
      </c>
      <c r="CD244" s="5" t="n">
        <v>7.95</v>
      </c>
      <c r="CE244" s="5" t="n">
        <v>-62.989</v>
      </c>
      <c r="CF244" s="5" t="n">
        <v>27.463</v>
      </c>
      <c r="CG244" s="5" t="n">
        <v>0</v>
      </c>
      <c r="CH244" s="5" t="n">
        <v>0</v>
      </c>
      <c r="CI244" s="5" t="n">
        <v>0</v>
      </c>
      <c r="CJ244" s="5" t="n">
        <v>0</v>
      </c>
      <c r="CK244" s="5" t="n">
        <v>0</v>
      </c>
      <c r="CL244" s="5" t="n">
        <v>0</v>
      </c>
      <c r="CM244" s="5" t="n">
        <v>0</v>
      </c>
      <c r="CN244" s="5" t="n">
        <v>0</v>
      </c>
      <c r="CO244" s="5" t="n">
        <v>0</v>
      </c>
      <c r="CP244" s="5" t="n">
        <v>0</v>
      </c>
      <c r="CQ244" s="5" t="n">
        <v>1.348</v>
      </c>
      <c r="CR244" s="5" t="n">
        <v>0.856</v>
      </c>
      <c r="CS244" s="5" t="n">
        <v>7.633</v>
      </c>
      <c r="CT244" s="5" t="n">
        <v>4.861</v>
      </c>
      <c r="CU244" s="5" t="n">
        <v>9.260999999999999</v>
      </c>
    </row>
    <row r="245">
      <c r="A245" s="5" t="inlineStr">
        <is>
          <t>EGY2024</t>
        </is>
      </c>
      <c r="B245" s="5" t="inlineStr">
        <is>
          <t>EGY</t>
        </is>
      </c>
      <c r="C245" s="5" t="inlineStr">
        <is>
          <t>EGY</t>
        </is>
      </c>
      <c r="D245" s="5" t="inlineStr">
        <is>
          <t>Egypt</t>
        </is>
      </c>
      <c r="E245" s="5" t="n">
        <v>2024</v>
      </c>
      <c r="F245" s="5" t="n">
        <v>0.14</v>
      </c>
      <c r="G245" s="5" t="n">
        <v>5.575</v>
      </c>
      <c r="H245" s="5" t="n">
        <v>1.324</v>
      </c>
      <c r="I245" s="5" t="n">
        <v>0</v>
      </c>
      <c r="J245" s="5" t="n">
        <v>5.575</v>
      </c>
      <c r="K245" s="5" t="n">
        <v>0</v>
      </c>
      <c r="L245" s="5" t="n">
        <v>1</v>
      </c>
      <c r="M245" s="5" t="n">
        <v>7.124</v>
      </c>
      <c r="N245" s="5" t="n">
        <v>3.971</v>
      </c>
      <c r="O245" s="5" t="n">
        <v>0.158</v>
      </c>
      <c r="P245" s="5" t="n">
        <v>7.281</v>
      </c>
      <c r="Q245" s="5" t="n">
        <v>0</v>
      </c>
      <c r="R245" s="5" t="n">
        <v>1</v>
      </c>
      <c r="S245" s="5" t="n">
        <v>12.193</v>
      </c>
      <c r="T245" s="5" t="n">
        <v>7.942</v>
      </c>
      <c r="U245" s="5" t="n">
        <v>0.233</v>
      </c>
      <c r="V245" s="5" t="n">
        <v>13.9</v>
      </c>
      <c r="W245" s="5" t="n">
        <v>0.14</v>
      </c>
      <c r="X245" s="5" t="n">
        <v>1</v>
      </c>
      <c r="Y245" s="5" t="n">
        <v>8.355</v>
      </c>
      <c r="Z245" s="5" t="n">
        <v>1.025</v>
      </c>
      <c r="AA245" s="5" t="n">
        <v>-5.852</v>
      </c>
      <c r="AB245" s="5" t="n">
        <v>2.503</v>
      </c>
      <c r="AC245" s="5" t="n">
        <v>0</v>
      </c>
      <c r="AD245" s="5" t="n">
        <v>0</v>
      </c>
      <c r="AE245" s="5" t="n">
        <v>9.112</v>
      </c>
      <c r="AF245" s="5" t="n">
        <v>1.957</v>
      </c>
      <c r="AG245" s="5" t="n">
        <v>-4.315</v>
      </c>
      <c r="AH245" s="5" t="n">
        <v>4.797</v>
      </c>
      <c r="AI245" s="5" t="n">
        <v>0</v>
      </c>
      <c r="AJ245" s="5" t="n">
        <v>0</v>
      </c>
      <c r="AK245" s="5" t="n">
        <v>13.653</v>
      </c>
      <c r="AL245" s="5" t="n">
        <v>6.856</v>
      </c>
      <c r="AM245" s="5" t="n">
        <v>-11.725</v>
      </c>
      <c r="AN245" s="5" t="n">
        <v>2.198</v>
      </c>
      <c r="AO245" s="5" t="n">
        <v>0</v>
      </c>
      <c r="AP245" s="5" t="n">
        <v>0</v>
      </c>
      <c r="AQ245" s="5" t="n">
        <v>0.72</v>
      </c>
      <c r="AR245" s="5" t="n">
        <v>0.132</v>
      </c>
      <c r="AS245" s="5" t="n">
        <v>-0.443</v>
      </c>
      <c r="AT245" s="5" t="n">
        <v>0.316</v>
      </c>
      <c r="AU245" s="5" t="n">
        <v>0</v>
      </c>
      <c r="AV245" s="5" t="n">
        <v>0</v>
      </c>
      <c r="AW245" s="5" t="n">
        <v>0.734</v>
      </c>
      <c r="AX245" s="5" t="n">
        <v>0.132</v>
      </c>
      <c r="AY245" s="5" t="n">
        <v>-0.528</v>
      </c>
      <c r="AZ245" s="5" t="n">
        <v>0.235</v>
      </c>
      <c r="BA245" s="5" t="n">
        <v>0</v>
      </c>
      <c r="BB245" s="5" t="n">
        <v>0</v>
      </c>
      <c r="BC245" s="5" t="n">
        <v>0.51</v>
      </c>
      <c r="BD245" s="5" t="n">
        <v>0.132</v>
      </c>
      <c r="BE245" s="5" t="n">
        <v>-0.442</v>
      </c>
      <c r="BF245" s="5" t="n">
        <v>0.078</v>
      </c>
      <c r="BG245" s="5" t="n">
        <v>0</v>
      </c>
      <c r="BH245" s="5" t="n">
        <v>0</v>
      </c>
      <c r="BI245" s="5" t="n">
        <v>0.652</v>
      </c>
      <c r="BJ245" s="5" t="n">
        <v>0.132</v>
      </c>
      <c r="BK245" s="5" t="n">
        <v>-0.45</v>
      </c>
      <c r="BL245" s="5" t="n">
        <v>0.23</v>
      </c>
      <c r="BM245" s="5" t="n">
        <v>0</v>
      </c>
      <c r="BN245" s="5" t="n">
        <v>0</v>
      </c>
      <c r="BO245" s="5" t="n">
        <v>0</v>
      </c>
      <c r="BP245" s="5" t="n">
        <v>-0.052</v>
      </c>
      <c r="BQ245" s="5" t="n">
        <v>0.049</v>
      </c>
      <c r="BR245" s="5" t="n">
        <v>0</v>
      </c>
      <c r="BS245" s="5" t="n">
        <v>0.833</v>
      </c>
      <c r="BT245" s="5" t="n">
        <v>0</v>
      </c>
      <c r="BU245" s="5" t="n">
        <v>-0.052</v>
      </c>
      <c r="BV245" s="5" t="n">
        <v>0.043</v>
      </c>
      <c r="BW245" s="5" t="n">
        <v>0</v>
      </c>
      <c r="BX245" s="5" t="n">
        <v>0.833</v>
      </c>
      <c r="BY245" s="5" t="n">
        <v>13.646</v>
      </c>
      <c r="BZ245" s="5" t="n">
        <v>0</v>
      </c>
      <c r="CA245" s="5" t="n">
        <v>13.646</v>
      </c>
      <c r="CB245" s="5" t="n">
        <v>0</v>
      </c>
      <c r="CC245" s="5" t="n">
        <v>86.38500000000001</v>
      </c>
      <c r="CD245" s="5" t="n">
        <v>7.95</v>
      </c>
      <c r="CE245" s="5" t="n">
        <v>-64.53</v>
      </c>
      <c r="CF245" s="5" t="n">
        <v>24.916</v>
      </c>
      <c r="CG245" s="5" t="n">
        <v>0</v>
      </c>
      <c r="CH245" s="5" t="n">
        <v>0</v>
      </c>
      <c r="CI245" s="5" t="n">
        <v>0</v>
      </c>
      <c r="CJ245" s="5" t="n">
        <v>0</v>
      </c>
      <c r="CK245" s="5" t="n">
        <v>0</v>
      </c>
      <c r="CL245" s="5" t="n">
        <v>0</v>
      </c>
      <c r="CM245" s="5" t="n">
        <v>0</v>
      </c>
      <c r="CN245" s="5" t="n">
        <v>0</v>
      </c>
      <c r="CO245" s="5" t="n">
        <v>0</v>
      </c>
      <c r="CP245" s="5" t="n">
        <v>0</v>
      </c>
      <c r="CQ245" s="5" t="n">
        <v>1.387</v>
      </c>
      <c r="CR245" s="5" t="n">
        <v>0.856</v>
      </c>
      <c r="CS245" s="5" t="n">
        <v>7.598</v>
      </c>
      <c r="CT245" s="5" t="n">
        <v>4.251</v>
      </c>
      <c r="CU245" s="5" t="n">
        <v>7.598</v>
      </c>
    </row>
    <row r="246">
      <c r="A246" s="5" t="inlineStr">
        <is>
          <t>SLV2021</t>
        </is>
      </c>
      <c r="B246" s="5" t="inlineStr">
        <is>
          <t>SLV</t>
        </is>
      </c>
      <c r="C246" s="5" t="inlineStr">
        <is>
          <t>SLV</t>
        </is>
      </c>
      <c r="D246" s="5" t="inlineStr">
        <is>
          <t>El Salvador</t>
        </is>
      </c>
      <c r="E246" s="5" t="n">
        <v>2021</v>
      </c>
      <c r="F246" s="5" t="n">
        <v>0.13</v>
      </c>
      <c r="G246" s="5" t="n">
        <v>5.897</v>
      </c>
      <c r="H246" s="5" t="n">
        <v>1.143</v>
      </c>
      <c r="I246" s="5" t="n">
        <v>0.238</v>
      </c>
      <c r="J246" s="5" t="n">
        <v>6.134</v>
      </c>
      <c r="K246" s="5" t="n">
        <v>0</v>
      </c>
      <c r="L246" s="5" t="n">
        <v>1</v>
      </c>
      <c r="M246" s="5" t="n">
        <v>7.964</v>
      </c>
      <c r="N246" s="5" t="n">
        <v>3.43</v>
      </c>
      <c r="O246" s="5" t="n">
        <v>0</v>
      </c>
      <c r="P246" s="5" t="n">
        <v>7.964</v>
      </c>
      <c r="Q246" s="5" t="n">
        <v>0</v>
      </c>
      <c r="R246" s="5" t="n">
        <v>1</v>
      </c>
      <c r="S246" s="5" t="n">
        <v>11.613</v>
      </c>
      <c r="T246" s="5" t="n">
        <v>6.86</v>
      </c>
      <c r="U246" s="5" t="n">
        <v>0.238</v>
      </c>
      <c r="V246" s="5" t="n">
        <v>13.392</v>
      </c>
      <c r="W246" s="5" t="n">
        <v>0.13</v>
      </c>
      <c r="X246" s="5" t="n">
        <v>1</v>
      </c>
      <c r="Y246" s="5" t="n">
        <v>17.127</v>
      </c>
      <c r="Z246" s="5" t="n">
        <v>2.304</v>
      </c>
      <c r="AA246" s="5" t="n">
        <v>0</v>
      </c>
      <c r="AB246" s="5" t="n">
        <v>17.127</v>
      </c>
      <c r="AC246" s="5" t="n">
        <v>0</v>
      </c>
      <c r="AD246" s="5" t="n">
        <v>1</v>
      </c>
      <c r="AE246" s="5" t="n">
        <v>18.27</v>
      </c>
      <c r="AF246" s="5" t="n">
        <v>4.278</v>
      </c>
      <c r="AG246" s="5" t="n">
        <v>0</v>
      </c>
      <c r="AH246" s="5" t="n">
        <v>18.27</v>
      </c>
      <c r="AI246" s="5" t="n">
        <v>0</v>
      </c>
      <c r="AJ246" s="5" t="n">
        <v>1</v>
      </c>
      <c r="AK246" s="5" t="n">
        <v>25.13</v>
      </c>
      <c r="AL246" s="5" t="n">
        <v>13.503</v>
      </c>
      <c r="AM246" s="5" t="n">
        <v>0</v>
      </c>
      <c r="AN246" s="5" t="n">
        <v>28.397</v>
      </c>
      <c r="AO246" s="5" t="n">
        <v>0.13</v>
      </c>
      <c r="AP246" s="5" t="n">
        <v>1</v>
      </c>
      <c r="AQ246" s="5" t="n">
        <v>0.649</v>
      </c>
      <c r="AR246" s="5" t="n">
        <v>0.114</v>
      </c>
      <c r="AS246" s="5" t="n">
        <v>0.162</v>
      </c>
      <c r="AT246" s="5" t="n">
        <v>0.916</v>
      </c>
      <c r="AU246" s="5" t="n">
        <v>0.13</v>
      </c>
      <c r="AV246" s="5" t="n">
        <v>1</v>
      </c>
      <c r="AW246" s="5" t="n">
        <v>0.577</v>
      </c>
      <c r="AX246" s="5" t="n">
        <v>0.114</v>
      </c>
      <c r="AY246" s="5" t="n">
        <v>0.142</v>
      </c>
      <c r="AZ246" s="5" t="n">
        <v>0.8120000000000001</v>
      </c>
      <c r="BA246" s="5" t="n">
        <v>0.13</v>
      </c>
      <c r="BB246" s="5" t="n">
        <v>1</v>
      </c>
      <c r="BC246" s="5" t="n">
        <v>0.458</v>
      </c>
      <c r="BD246" s="5" t="n">
        <v>0.114</v>
      </c>
      <c r="BE246" s="5" t="n">
        <v>-0.196</v>
      </c>
      <c r="BF246" s="5" t="n">
        <v>0.296</v>
      </c>
      <c r="BG246" s="5" t="n">
        <v>0</v>
      </c>
      <c r="BH246" s="5" t="n">
        <v>0</v>
      </c>
      <c r="BI246" s="5" t="n">
        <v>0.491</v>
      </c>
      <c r="BJ246" s="5" t="n">
        <v>0.114</v>
      </c>
      <c r="BK246" s="5" t="n">
        <v>0</v>
      </c>
      <c r="BL246" s="5" t="n">
        <v>0.555</v>
      </c>
      <c r="BM246" s="5" t="n">
        <v>0.13</v>
      </c>
      <c r="BN246" s="5" t="n">
        <v>1</v>
      </c>
      <c r="BO246" s="5" t="n">
        <v>0</v>
      </c>
      <c r="BP246" s="5" t="n">
        <v>0</v>
      </c>
      <c r="BQ246" s="5" t="n">
        <v>0.127</v>
      </c>
      <c r="BR246" s="5" t="n">
        <v>0</v>
      </c>
      <c r="BS246" s="5" t="n">
        <v>1</v>
      </c>
      <c r="BT246" s="5" t="n">
        <v>0</v>
      </c>
      <c r="BU246" s="5" t="n">
        <v>0</v>
      </c>
      <c r="BV246" s="5" t="n">
        <v>0.15</v>
      </c>
      <c r="BW246" s="5" t="n">
        <v>0.13</v>
      </c>
      <c r="BX246" s="5" t="n">
        <v>1</v>
      </c>
      <c r="BY246" s="5" t="n">
        <v>11.787</v>
      </c>
      <c r="BZ246" s="5" t="n">
        <v>0</v>
      </c>
      <c r="CA246" s="5" t="n">
        <v>11.787</v>
      </c>
      <c r="CB246" s="5" t="n">
        <v>0</v>
      </c>
      <c r="CC246" s="5" t="n">
        <v>78.125</v>
      </c>
      <c r="CD246" s="5" t="n">
        <v>7.95</v>
      </c>
      <c r="CE246" s="5" t="n">
        <v>0</v>
      </c>
      <c r="CF246" s="5" t="n">
        <v>88.28100000000001</v>
      </c>
      <c r="CG246" s="5" t="n">
        <v>0.13</v>
      </c>
      <c r="CH246" s="5" t="n">
        <v>1</v>
      </c>
      <c r="CI246" s="5" t="n">
        <v>0</v>
      </c>
      <c r="CJ246" s="5" t="n">
        <v>0</v>
      </c>
      <c r="CK246" s="5" t="n">
        <v>0</v>
      </c>
      <c r="CL246" s="5" t="n">
        <v>0</v>
      </c>
      <c r="CM246" s="5" t="n">
        <v>0</v>
      </c>
      <c r="CN246" s="5" t="n">
        <v>0</v>
      </c>
      <c r="CO246" s="5" t="n">
        <v>0</v>
      </c>
      <c r="CP246" s="5" t="n">
        <v>0</v>
      </c>
      <c r="CQ246" s="5" t="n">
        <v>1.198</v>
      </c>
      <c r="CR246" s="5" t="n">
        <v>0</v>
      </c>
      <c r="CS246" s="5" t="n">
        <v>4.776</v>
      </c>
      <c r="CT246" s="5" t="n">
        <v>4.753</v>
      </c>
      <c r="CU246" s="5" t="n">
        <v>15.983</v>
      </c>
    </row>
    <row r="247">
      <c r="A247" s="5" t="inlineStr">
        <is>
          <t>SLV2022</t>
        </is>
      </c>
      <c r="B247" s="5" t="inlineStr">
        <is>
          <t>SLV</t>
        </is>
      </c>
      <c r="C247" s="5" t="inlineStr">
        <is>
          <t>SLV</t>
        </is>
      </c>
      <c r="D247" s="5" t="inlineStr">
        <is>
          <t>El Salvador</t>
        </is>
      </c>
      <c r="E247" s="5" t="n">
        <v>2022</v>
      </c>
      <c r="F247" s="5" t="n">
        <v>0.13</v>
      </c>
      <c r="G247" s="5" t="n">
        <v>11.72</v>
      </c>
      <c r="H247" s="5" t="n">
        <v>1.235</v>
      </c>
      <c r="I247" s="5" t="n">
        <v>0.5659999999999999</v>
      </c>
      <c r="J247" s="5" t="n">
        <v>12.286</v>
      </c>
      <c r="K247" s="5" t="n">
        <v>0</v>
      </c>
      <c r="L247" s="5" t="n">
        <v>1</v>
      </c>
      <c r="M247" s="5" t="n">
        <v>9.782999999999999</v>
      </c>
      <c r="N247" s="5" t="n">
        <v>3.704</v>
      </c>
      <c r="O247" s="5" t="n">
        <v>0</v>
      </c>
      <c r="P247" s="5" t="n">
        <v>9.782999999999999</v>
      </c>
      <c r="Q247" s="5" t="n">
        <v>0</v>
      </c>
      <c r="R247" s="5" t="n">
        <v>1</v>
      </c>
      <c r="S247" s="5" t="n">
        <v>17.893</v>
      </c>
      <c r="T247" s="5" t="n">
        <v>7.408</v>
      </c>
      <c r="U247" s="5" t="n">
        <v>0.744</v>
      </c>
      <c r="V247" s="5" t="n">
        <v>20.859</v>
      </c>
      <c r="W247" s="5" t="n">
        <v>0.13</v>
      </c>
      <c r="X247" s="5" t="n">
        <v>1</v>
      </c>
      <c r="Y247" s="5" t="n">
        <v>30.728</v>
      </c>
      <c r="Z247" s="5" t="n">
        <v>4.133</v>
      </c>
      <c r="AA247" s="5" t="n">
        <v>0</v>
      </c>
      <c r="AB247" s="5" t="n">
        <v>30.728</v>
      </c>
      <c r="AC247" s="5" t="n">
        <v>0</v>
      </c>
      <c r="AD247" s="5" t="n">
        <v>1</v>
      </c>
      <c r="AE247" s="5" t="n">
        <v>31.963</v>
      </c>
      <c r="AF247" s="5" t="n">
        <v>7.485</v>
      </c>
      <c r="AG247" s="5" t="n">
        <v>0</v>
      </c>
      <c r="AH247" s="5" t="n">
        <v>31.963</v>
      </c>
      <c r="AI247" s="5" t="n">
        <v>0</v>
      </c>
      <c r="AJ247" s="5" t="n">
        <v>1</v>
      </c>
      <c r="AK247" s="5" t="n">
        <v>39.371</v>
      </c>
      <c r="AL247" s="5" t="n">
        <v>21.155</v>
      </c>
      <c r="AM247" s="5" t="n">
        <v>0.379</v>
      </c>
      <c r="AN247" s="5" t="n">
        <v>44.49</v>
      </c>
      <c r="AO247" s="5" t="n">
        <v>0.13</v>
      </c>
      <c r="AP247" s="5" t="n">
        <v>1</v>
      </c>
      <c r="AQ247" s="5" t="n">
        <v>0.896</v>
      </c>
      <c r="AR247" s="5" t="n">
        <v>0.123</v>
      </c>
      <c r="AS247" s="5" t="n">
        <v>0.055</v>
      </c>
      <c r="AT247" s="5" t="n">
        <v>1.075</v>
      </c>
      <c r="AU247" s="5" t="n">
        <v>0.13</v>
      </c>
      <c r="AV247" s="5" t="n">
        <v>1</v>
      </c>
      <c r="AW247" s="5" t="n">
        <v>0.89</v>
      </c>
      <c r="AX247" s="5" t="n">
        <v>0.123</v>
      </c>
      <c r="AY247" s="5" t="n">
        <v>0.054</v>
      </c>
      <c r="AZ247" s="5" t="n">
        <v>1.067</v>
      </c>
      <c r="BA247" s="5" t="n">
        <v>0.13</v>
      </c>
      <c r="BB247" s="5" t="n">
        <v>1</v>
      </c>
      <c r="BC247" s="5" t="n">
        <v>0.62</v>
      </c>
      <c r="BD247" s="5" t="n">
        <v>0.123</v>
      </c>
      <c r="BE247" s="5" t="n">
        <v>-0.403</v>
      </c>
      <c r="BF247" s="5" t="n">
        <v>0.246</v>
      </c>
      <c r="BG247" s="5" t="n">
        <v>0</v>
      </c>
      <c r="BH247" s="5" t="n">
        <v>0</v>
      </c>
      <c r="BI247" s="5" t="n">
        <v>0.608</v>
      </c>
      <c r="BJ247" s="5" t="n">
        <v>0.123</v>
      </c>
      <c r="BK247" s="5" t="n">
        <v>0.006</v>
      </c>
      <c r="BL247" s="5" t="n">
        <v>0.6860000000000001</v>
      </c>
      <c r="BM247" s="5" t="n">
        <v>0.13</v>
      </c>
      <c r="BN247" s="5" t="n">
        <v>1</v>
      </c>
      <c r="BO247" s="5" t="n">
        <v>0</v>
      </c>
      <c r="BP247" s="5" t="n">
        <v>0</v>
      </c>
      <c r="BQ247" s="5" t="n">
        <v>0.165</v>
      </c>
      <c r="BR247" s="5" t="n">
        <v>0</v>
      </c>
      <c r="BS247" s="5" t="n">
        <v>1</v>
      </c>
      <c r="BT247" s="5" t="n">
        <v>0</v>
      </c>
      <c r="BU247" s="5" t="n">
        <v>0</v>
      </c>
      <c r="BV247" s="5" t="n">
        <v>0.16</v>
      </c>
      <c r="BW247" s="5" t="n">
        <v>0.13</v>
      </c>
      <c r="BX247" s="5" t="n">
        <v>1</v>
      </c>
      <c r="BY247" s="5" t="n">
        <v>12.729</v>
      </c>
      <c r="BZ247" s="5" t="n">
        <v>0</v>
      </c>
      <c r="CA247" s="5" t="n">
        <v>12.729</v>
      </c>
      <c r="CB247" s="5" t="n">
        <v>0</v>
      </c>
      <c r="CC247" s="5" t="n">
        <v>97.90000000000001</v>
      </c>
      <c r="CD247" s="5" t="n">
        <v>7.95</v>
      </c>
      <c r="CE247" s="5" t="n">
        <v>0.9419999999999999</v>
      </c>
      <c r="CF247" s="5" t="n">
        <v>110.627</v>
      </c>
      <c r="CG247" s="5" t="n">
        <v>0.13</v>
      </c>
      <c r="CH247" s="5" t="n">
        <v>1</v>
      </c>
      <c r="CI247" s="5" t="n">
        <v>0</v>
      </c>
      <c r="CJ247" s="5" t="n">
        <v>0</v>
      </c>
      <c r="CK247" s="5" t="n">
        <v>0</v>
      </c>
      <c r="CL247" s="5" t="n">
        <v>0</v>
      </c>
      <c r="CM247" s="5" t="n">
        <v>0</v>
      </c>
      <c r="CN247" s="5" t="n">
        <v>0</v>
      </c>
      <c r="CO247" s="5" t="n">
        <v>0</v>
      </c>
      <c r="CP247" s="5" t="n">
        <v>0</v>
      </c>
      <c r="CQ247" s="5" t="n">
        <v>1.294</v>
      </c>
      <c r="CR247" s="5" t="n">
        <v>0</v>
      </c>
      <c r="CS247" s="5" t="n">
        <v>5.158</v>
      </c>
      <c r="CT247" s="5" t="n">
        <v>10.485</v>
      </c>
      <c r="CU247" s="5" t="n">
        <v>29.494</v>
      </c>
    </row>
    <row r="248">
      <c r="A248" s="5" t="inlineStr">
        <is>
          <t>SLV2023</t>
        </is>
      </c>
      <c r="B248" s="5" t="inlineStr">
        <is>
          <t>SLV</t>
        </is>
      </c>
      <c r="C248" s="5" t="inlineStr">
        <is>
          <t>SLV</t>
        </is>
      </c>
      <c r="D248" s="5" t="inlineStr">
        <is>
          <t>El Salvador</t>
        </is>
      </c>
      <c r="E248" s="5" t="n">
        <v>2023</v>
      </c>
      <c r="F248" s="5" t="n">
        <v>0.13</v>
      </c>
      <c r="G248" s="5" t="n">
        <v>6.147</v>
      </c>
      <c r="H248" s="5" t="n">
        <v>1.286</v>
      </c>
      <c r="I248" s="5" t="n">
        <v>0.273</v>
      </c>
      <c r="J248" s="5" t="n">
        <v>6.42</v>
      </c>
      <c r="K248" s="5" t="n">
        <v>0</v>
      </c>
      <c r="L248" s="5" t="n">
        <v>1</v>
      </c>
      <c r="M248" s="5" t="n">
        <v>7.886</v>
      </c>
      <c r="N248" s="5" t="n">
        <v>3.857</v>
      </c>
      <c r="O248" s="5" t="n">
        <v>0</v>
      </c>
      <c r="P248" s="5" t="n">
        <v>7.886</v>
      </c>
      <c r="Q248" s="5" t="n">
        <v>0</v>
      </c>
      <c r="R248" s="5" t="n">
        <v>1</v>
      </c>
      <c r="S248" s="5" t="n">
        <v>12.575</v>
      </c>
      <c r="T248" s="5" t="n">
        <v>7.714</v>
      </c>
      <c r="U248" s="5" t="n">
        <v>0.458</v>
      </c>
      <c r="V248" s="5" t="n">
        <v>14.519</v>
      </c>
      <c r="W248" s="5" t="n">
        <v>0.13</v>
      </c>
      <c r="X248" s="5" t="n">
        <v>1</v>
      </c>
      <c r="Y248" s="5" t="n">
        <v>12.478</v>
      </c>
      <c r="Z248" s="5" t="n">
        <v>1.678</v>
      </c>
      <c r="AA248" s="5" t="n">
        <v>0</v>
      </c>
      <c r="AB248" s="5" t="n">
        <v>12.478</v>
      </c>
      <c r="AC248" s="5" t="n">
        <v>0</v>
      </c>
      <c r="AD248" s="5" t="n">
        <v>1</v>
      </c>
      <c r="AE248" s="5" t="n">
        <v>13.763</v>
      </c>
      <c r="AF248" s="5" t="n">
        <v>3.223</v>
      </c>
      <c r="AG248" s="5" t="n">
        <v>0</v>
      </c>
      <c r="AH248" s="5" t="n">
        <v>13.763</v>
      </c>
      <c r="AI248" s="5" t="n">
        <v>0</v>
      </c>
      <c r="AJ248" s="5" t="n">
        <v>1</v>
      </c>
      <c r="AK248" s="5" t="n">
        <v>21.477</v>
      </c>
      <c r="AL248" s="5" t="n">
        <v>11.54</v>
      </c>
      <c r="AM248" s="5" t="n">
        <v>0.309</v>
      </c>
      <c r="AN248" s="5" t="n">
        <v>24.269</v>
      </c>
      <c r="AO248" s="5" t="n">
        <v>0.13</v>
      </c>
      <c r="AP248" s="5" t="n">
        <v>1</v>
      </c>
      <c r="AQ248" s="5" t="n">
        <v>0.791</v>
      </c>
      <c r="AR248" s="5" t="n">
        <v>0.129</v>
      </c>
      <c r="AS248" s="5" t="n">
        <v>0.183</v>
      </c>
      <c r="AT248" s="5" t="n">
        <v>1.1</v>
      </c>
      <c r="AU248" s="5" t="n">
        <v>0.13</v>
      </c>
      <c r="AV248" s="5" t="n">
        <v>1</v>
      </c>
      <c r="AW248" s="5" t="n">
        <v>0.618</v>
      </c>
      <c r="AX248" s="5" t="n">
        <v>0.129</v>
      </c>
      <c r="AY248" s="5" t="n">
        <v>0.34</v>
      </c>
      <c r="AZ248" s="5" t="n">
        <v>1.083</v>
      </c>
      <c r="BA248" s="5" t="n">
        <v>0.13</v>
      </c>
      <c r="BB248" s="5" t="n">
        <v>1</v>
      </c>
      <c r="BC248" s="5" t="n">
        <v>0.554</v>
      </c>
      <c r="BD248" s="5" t="n">
        <v>0.129</v>
      </c>
      <c r="BE248" s="5" t="n">
        <v>-0.343</v>
      </c>
      <c r="BF248" s="5" t="n">
        <v>0.239</v>
      </c>
      <c r="BG248" s="5" t="n">
        <v>0</v>
      </c>
      <c r="BH248" s="5" t="n">
        <v>0</v>
      </c>
      <c r="BI248" s="5" t="n">
        <v>0.5570000000000001</v>
      </c>
      <c r="BJ248" s="5" t="n">
        <v>0.129</v>
      </c>
      <c r="BK248" s="5" t="n">
        <v>0.008</v>
      </c>
      <c r="BL248" s="5" t="n">
        <v>0.63</v>
      </c>
      <c r="BM248" s="5" t="n">
        <v>0.13</v>
      </c>
      <c r="BN248" s="5" t="n">
        <v>1</v>
      </c>
      <c r="BO248" s="5" t="n">
        <v>0</v>
      </c>
      <c r="BP248" s="5" t="n">
        <v>0</v>
      </c>
      <c r="BQ248" s="5" t="n">
        <v>0.147</v>
      </c>
      <c r="BR248" s="5" t="n">
        <v>0</v>
      </c>
      <c r="BS248" s="5" t="n">
        <v>1</v>
      </c>
      <c r="BT248" s="5" t="n">
        <v>0</v>
      </c>
      <c r="BU248" s="5" t="n">
        <v>0</v>
      </c>
      <c r="BV248" s="5" t="n">
        <v>0.141</v>
      </c>
      <c r="BW248" s="5" t="n">
        <v>0.13</v>
      </c>
      <c r="BX248" s="5" t="n">
        <v>1</v>
      </c>
      <c r="BY248" s="5" t="n">
        <v>13.254</v>
      </c>
      <c r="BZ248" s="5" t="n">
        <v>0</v>
      </c>
      <c r="CA248" s="5" t="n">
        <v>13.254</v>
      </c>
      <c r="CB248" s="5" t="n">
        <v>0</v>
      </c>
      <c r="CC248" s="5" t="n">
        <v>83.248</v>
      </c>
      <c r="CD248" s="5" t="n">
        <v>7.95</v>
      </c>
      <c r="CE248" s="5" t="n">
        <v>1.198</v>
      </c>
      <c r="CF248" s="5" t="n">
        <v>94.06999999999999</v>
      </c>
      <c r="CG248" s="5" t="n">
        <v>0.13</v>
      </c>
      <c r="CH248" s="5" t="n">
        <v>1</v>
      </c>
      <c r="CI248" s="5" t="n">
        <v>0</v>
      </c>
      <c r="CJ248" s="5" t="n">
        <v>0</v>
      </c>
      <c r="CK248" s="5" t="n">
        <v>0</v>
      </c>
      <c r="CL248" s="5" t="n">
        <v>0</v>
      </c>
      <c r="CM248" s="5" t="n">
        <v>0</v>
      </c>
      <c r="CN248" s="5" t="n">
        <v>0</v>
      </c>
      <c r="CO248" s="5" t="n">
        <v>0</v>
      </c>
      <c r="CP248" s="5" t="n">
        <v>0</v>
      </c>
      <c r="CQ248" s="5" t="n">
        <v>1.348</v>
      </c>
      <c r="CR248" s="5" t="n">
        <v>0</v>
      </c>
      <c r="CS248" s="5" t="n">
        <v>5.37</v>
      </c>
      <c r="CT248" s="5" t="n">
        <v>4.861</v>
      </c>
      <c r="CU248" s="5" t="n">
        <v>11.192</v>
      </c>
    </row>
    <row r="249">
      <c r="A249" s="5" t="inlineStr">
        <is>
          <t>SLV2024</t>
        </is>
      </c>
      <c r="B249" s="5" t="inlineStr">
        <is>
          <t>SLV</t>
        </is>
      </c>
      <c r="C249" s="5" t="inlineStr">
        <is>
          <t>SLV</t>
        </is>
      </c>
      <c r="D249" s="5" t="inlineStr">
        <is>
          <t>El Salvador</t>
        </is>
      </c>
      <c r="E249" s="5" t="n">
        <v>2024</v>
      </c>
      <c r="F249" s="5" t="n">
        <v>0.13</v>
      </c>
      <c r="G249" s="5" t="n">
        <v>5.575</v>
      </c>
      <c r="H249" s="5" t="n">
        <v>1.324</v>
      </c>
      <c r="I249" s="5" t="n">
        <v>0.213</v>
      </c>
      <c r="J249" s="5" t="n">
        <v>5.787</v>
      </c>
      <c r="K249" s="5" t="n">
        <v>0</v>
      </c>
      <c r="L249" s="5" t="n">
        <v>1</v>
      </c>
      <c r="M249" s="5" t="n">
        <v>7.124</v>
      </c>
      <c r="N249" s="5" t="n">
        <v>3.971</v>
      </c>
      <c r="O249" s="5" t="n">
        <v>0</v>
      </c>
      <c r="P249" s="5" t="n">
        <v>7.124</v>
      </c>
      <c r="Q249" s="5" t="n">
        <v>0</v>
      </c>
      <c r="R249" s="5" t="n">
        <v>1</v>
      </c>
      <c r="S249" s="5" t="n">
        <v>12.193</v>
      </c>
      <c r="T249" s="5" t="n">
        <v>7.942</v>
      </c>
      <c r="U249" s="5" t="n">
        <v>0.432</v>
      </c>
      <c r="V249" s="5" t="n">
        <v>14.018</v>
      </c>
      <c r="W249" s="5" t="n">
        <v>0.13</v>
      </c>
      <c r="X249" s="5" t="n">
        <v>1</v>
      </c>
      <c r="Y249" s="5" t="n">
        <v>11.447</v>
      </c>
      <c r="Z249" s="5" t="n">
        <v>1.54</v>
      </c>
      <c r="AA249" s="5" t="n">
        <v>0</v>
      </c>
      <c r="AB249" s="5" t="n">
        <v>11.447</v>
      </c>
      <c r="AC249" s="5" t="n">
        <v>0</v>
      </c>
      <c r="AD249" s="5" t="n">
        <v>1</v>
      </c>
      <c r="AE249" s="5" t="n">
        <v>12.771</v>
      </c>
      <c r="AF249" s="5" t="n">
        <v>2.991</v>
      </c>
      <c r="AG249" s="5" t="n">
        <v>0</v>
      </c>
      <c r="AH249" s="5" t="n">
        <v>12.771</v>
      </c>
      <c r="AI249" s="5" t="n">
        <v>0</v>
      </c>
      <c r="AJ249" s="5" t="n">
        <v>1</v>
      </c>
      <c r="AK249" s="5" t="n">
        <v>20.712</v>
      </c>
      <c r="AL249" s="5" t="n">
        <v>11.129</v>
      </c>
      <c r="AM249" s="5" t="n">
        <v>0.367</v>
      </c>
      <c r="AN249" s="5" t="n">
        <v>23.405</v>
      </c>
      <c r="AO249" s="5" t="n">
        <v>0.13</v>
      </c>
      <c r="AP249" s="5" t="n">
        <v>1</v>
      </c>
      <c r="AQ249" s="5" t="n">
        <v>0.756</v>
      </c>
      <c r="AR249" s="5" t="n">
        <v>0.132</v>
      </c>
      <c r="AS249" s="5" t="n">
        <v>0.143</v>
      </c>
      <c r="AT249" s="5" t="n">
        <v>1.016</v>
      </c>
      <c r="AU249" s="5" t="n">
        <v>0.13</v>
      </c>
      <c r="AV249" s="5" t="n">
        <v>1</v>
      </c>
      <c r="AW249" s="5" t="n">
        <v>0.655</v>
      </c>
      <c r="AX249" s="5" t="n">
        <v>0.132</v>
      </c>
      <c r="AY249" s="5" t="n">
        <v>0.207</v>
      </c>
      <c r="AZ249" s="5" t="n">
        <v>0.974</v>
      </c>
      <c r="BA249" s="5" t="n">
        <v>0.13</v>
      </c>
      <c r="BB249" s="5" t="n">
        <v>1</v>
      </c>
      <c r="BC249" s="5" t="n">
        <v>0.534</v>
      </c>
      <c r="BD249" s="5" t="n">
        <v>0.132</v>
      </c>
      <c r="BE249" s="5" t="n">
        <v>-0.321</v>
      </c>
      <c r="BF249" s="5" t="n">
        <v>0.24</v>
      </c>
      <c r="BG249" s="5" t="n">
        <v>0</v>
      </c>
      <c r="BH249" s="5" t="n">
        <v>0</v>
      </c>
      <c r="BI249" s="5" t="n">
        <v>0.5679999999999999</v>
      </c>
      <c r="BJ249" s="5" t="n">
        <v>0.132</v>
      </c>
      <c r="BK249" s="5" t="n">
        <v>0.01</v>
      </c>
      <c r="BL249" s="5" t="n">
        <v>0.642</v>
      </c>
      <c r="BM249" s="5" t="n">
        <v>0.13</v>
      </c>
      <c r="BN249" s="5" t="n">
        <v>1</v>
      </c>
      <c r="BO249" s="5" t="n">
        <v>0</v>
      </c>
      <c r="BP249" s="5" t="n">
        <v>0</v>
      </c>
      <c r="BQ249" s="5" t="n">
        <v>0.194</v>
      </c>
      <c r="BR249" s="5" t="n">
        <v>0</v>
      </c>
      <c r="BS249" s="5" t="n">
        <v>1</v>
      </c>
      <c r="BT249" s="5" t="n">
        <v>0</v>
      </c>
      <c r="BU249" s="5" t="n">
        <v>0</v>
      </c>
      <c r="BV249" s="5" t="n">
        <v>0.205</v>
      </c>
      <c r="BW249" s="5" t="n">
        <v>0.13</v>
      </c>
      <c r="BX249" s="5" t="n">
        <v>1</v>
      </c>
      <c r="BY249" s="5" t="n">
        <v>13.646</v>
      </c>
      <c r="BZ249" s="5" t="n">
        <v>0</v>
      </c>
      <c r="CA249" s="5" t="n">
        <v>13.646</v>
      </c>
      <c r="CB249" s="5" t="n">
        <v>0</v>
      </c>
      <c r="CC249" s="5" t="n">
        <v>82.58799999999999</v>
      </c>
      <c r="CD249" s="5" t="n">
        <v>7.95</v>
      </c>
      <c r="CE249" s="5" t="n">
        <v>1.462</v>
      </c>
      <c r="CF249" s="5" t="n">
        <v>93.324</v>
      </c>
      <c r="CG249" s="5" t="n">
        <v>0.13</v>
      </c>
      <c r="CH249" s="5" t="n">
        <v>1</v>
      </c>
      <c r="CI249" s="5" t="n">
        <v>0</v>
      </c>
      <c r="CJ249" s="5" t="n">
        <v>0</v>
      </c>
      <c r="CK249" s="5" t="n">
        <v>0</v>
      </c>
      <c r="CL249" s="5" t="n">
        <v>0</v>
      </c>
      <c r="CM249" s="5" t="n">
        <v>0</v>
      </c>
      <c r="CN249" s="5" t="n">
        <v>0</v>
      </c>
      <c r="CO249" s="5" t="n">
        <v>0</v>
      </c>
      <c r="CP249" s="5" t="n">
        <v>0</v>
      </c>
      <c r="CQ249" s="5" t="n">
        <v>1.387</v>
      </c>
      <c r="CR249" s="5" t="n">
        <v>0</v>
      </c>
      <c r="CS249" s="5" t="n">
        <v>5.529</v>
      </c>
      <c r="CT249" s="5" t="n">
        <v>4.251</v>
      </c>
      <c r="CU249" s="5" t="n">
        <v>10.123</v>
      </c>
    </row>
    <row r="250">
      <c r="A250" s="5" t="inlineStr">
        <is>
          <t>GNQ2021</t>
        </is>
      </c>
      <c r="B250" s="5" t="inlineStr">
        <is>
          <t>GNQ</t>
        </is>
      </c>
      <c r="C250" s="5" t="inlineStr">
        <is>
          <t>GNQ</t>
        </is>
      </c>
      <c r="D250" s="5" t="inlineStr">
        <is>
          <t>Equatorial Guinea</t>
        </is>
      </c>
      <c r="E250" s="5" t="n">
        <v>2021</v>
      </c>
      <c r="F250" s="5" t="n">
        <v>0.15</v>
      </c>
      <c r="G250" s="5" t="n">
        <v>5.897</v>
      </c>
      <c r="H250" s="5" t="n">
        <v>1.143</v>
      </c>
      <c r="I250" s="5" t="n">
        <v>0</v>
      </c>
      <c r="J250" s="5" t="n">
        <v>5.897</v>
      </c>
      <c r="K250" s="5" t="n">
        <v>0</v>
      </c>
      <c r="L250" s="5" t="n">
        <v>1</v>
      </c>
      <c r="M250" s="5" t="n">
        <v>7.964</v>
      </c>
      <c r="N250" s="5" t="n">
        <v>3.43</v>
      </c>
      <c r="O250" s="5" t="n">
        <v>0</v>
      </c>
      <c r="P250" s="5" t="n">
        <v>7.964</v>
      </c>
      <c r="Q250" s="5" t="n">
        <v>0</v>
      </c>
      <c r="R250" s="5" t="n">
        <v>1</v>
      </c>
      <c r="S250" s="5" t="n">
        <v>11.613</v>
      </c>
      <c r="T250" s="5" t="n">
        <v>6.86</v>
      </c>
      <c r="U250" s="5" t="n">
        <v>0</v>
      </c>
      <c r="V250" s="5" t="n">
        <v>13.355</v>
      </c>
      <c r="W250" s="5" t="n">
        <v>0.15</v>
      </c>
      <c r="X250" s="5" t="n">
        <v>1</v>
      </c>
      <c r="Y250" s="5" t="n">
        <v>4.09</v>
      </c>
      <c r="Z250" s="5" t="n">
        <v>0.449</v>
      </c>
      <c r="AA250" s="5" t="n">
        <v>0</v>
      </c>
      <c r="AB250" s="5" t="n">
        <v>4.09</v>
      </c>
      <c r="AC250" s="5" t="n">
        <v>0</v>
      </c>
      <c r="AD250" s="5" t="n">
        <v>1</v>
      </c>
      <c r="AE250" s="5" t="n">
        <v>4.662</v>
      </c>
      <c r="AF250" s="5" t="n">
        <v>0.907</v>
      </c>
      <c r="AG250" s="5" t="n">
        <v>0</v>
      </c>
      <c r="AH250" s="5" t="n">
        <v>4.662</v>
      </c>
      <c r="AI250" s="5" t="n">
        <v>0</v>
      </c>
      <c r="AJ250" s="5" t="n">
        <v>1</v>
      </c>
      <c r="AK250" s="5" t="n">
        <v>8.092000000000001</v>
      </c>
      <c r="AL250" s="5" t="n">
        <v>3.817</v>
      </c>
      <c r="AM250" s="5" t="n">
        <v>0</v>
      </c>
      <c r="AN250" s="5" t="n">
        <v>9.305</v>
      </c>
      <c r="AO250" s="5" t="n">
        <v>0.15</v>
      </c>
      <c r="AP250" s="5" t="n">
        <v>1</v>
      </c>
      <c r="AQ250" s="5" t="n">
        <v>0.619</v>
      </c>
      <c r="AR250" s="5" t="n">
        <v>0.114</v>
      </c>
      <c r="AS250" s="5" t="n">
        <v>0.129</v>
      </c>
      <c r="AT250" s="5" t="n">
        <v>0.861</v>
      </c>
      <c r="AU250" s="5" t="n">
        <v>0.15</v>
      </c>
      <c r="AV250" s="5" t="n">
        <v>1</v>
      </c>
      <c r="AW250" s="5" t="n">
        <v>0.599</v>
      </c>
      <c r="AX250" s="5" t="n">
        <v>0.114</v>
      </c>
      <c r="AY250" s="5" t="n">
        <v>-0.052</v>
      </c>
      <c r="AZ250" s="5" t="n">
        <v>0.629</v>
      </c>
      <c r="BA250" s="5" t="n">
        <v>0.15</v>
      </c>
      <c r="BB250" s="5" t="n">
        <v>1</v>
      </c>
      <c r="BC250" s="5" t="n">
        <v>0.439</v>
      </c>
      <c r="BD250" s="5" t="n">
        <v>0.114</v>
      </c>
      <c r="BE250" s="5" t="n">
        <v>0</v>
      </c>
      <c r="BF250" s="5" t="n">
        <v>0.505</v>
      </c>
      <c r="BG250" s="5" t="n">
        <v>0.15</v>
      </c>
      <c r="BH250" s="5" t="n">
        <v>1</v>
      </c>
      <c r="BI250" s="5" t="n">
        <v>0.505</v>
      </c>
      <c r="BJ250" s="5" t="n">
        <v>0.114</v>
      </c>
      <c r="BK250" s="5" t="n">
        <v>-0.169</v>
      </c>
      <c r="BL250" s="5" t="n">
        <v>0.386</v>
      </c>
      <c r="BM250" s="5" t="n">
        <v>0</v>
      </c>
      <c r="BN250" s="5" t="n">
        <v>0</v>
      </c>
      <c r="BO250" s="5" t="n">
        <v>0</v>
      </c>
      <c r="BP250" s="5" t="n">
        <v>0</v>
      </c>
      <c r="BQ250" s="5" t="n">
        <v>0.082</v>
      </c>
      <c r="BR250" s="5" t="n">
        <v>0</v>
      </c>
      <c r="BS250" s="5" t="n">
        <v>1</v>
      </c>
      <c r="BT250" s="5" t="n">
        <v>0</v>
      </c>
      <c r="BU250" s="5" t="n">
        <v>0</v>
      </c>
      <c r="BV250" s="5" t="n">
        <v>0.109</v>
      </c>
      <c r="BW250" s="5" t="n">
        <v>0</v>
      </c>
      <c r="BX250" s="5" t="n">
        <v>1</v>
      </c>
      <c r="BY250" s="5" t="n">
        <v>11.787</v>
      </c>
      <c r="BZ250" s="5" t="n">
        <v>0</v>
      </c>
      <c r="CA250" s="5" t="n">
        <v>11.787</v>
      </c>
      <c r="CB250" s="5" t="n">
        <v>0</v>
      </c>
      <c r="CC250" s="5" t="n">
        <v>78.125</v>
      </c>
      <c r="CD250" s="5" t="n">
        <v>7.95</v>
      </c>
      <c r="CE250" s="5" t="n">
        <v>0</v>
      </c>
      <c r="CF250" s="5" t="n">
        <v>89.84399999999999</v>
      </c>
      <c r="CG250" s="5" t="n">
        <v>0.15</v>
      </c>
      <c r="CH250" s="5" t="n">
        <v>1</v>
      </c>
      <c r="CI250" s="5" t="n">
        <v>0</v>
      </c>
      <c r="CJ250" s="5" t="n">
        <v>0</v>
      </c>
      <c r="CK250" s="5" t="n">
        <v>0</v>
      </c>
      <c r="CL250" s="5" t="n">
        <v>0</v>
      </c>
      <c r="CM250" s="5" t="n">
        <v>0</v>
      </c>
      <c r="CN250" s="5" t="n">
        <v>0</v>
      </c>
      <c r="CO250" s="5" t="n">
        <v>0</v>
      </c>
      <c r="CP250" s="5" t="n">
        <v>0</v>
      </c>
      <c r="CQ250" s="5" t="n">
        <v>1.198</v>
      </c>
      <c r="CR250" s="5" t="n">
        <v>1</v>
      </c>
      <c r="CS250" s="5" t="n">
        <v>3.518</v>
      </c>
      <c r="CT250" s="5" t="n">
        <v>4.753</v>
      </c>
      <c r="CU250" s="5" t="n">
        <v>14.129</v>
      </c>
    </row>
    <row r="251">
      <c r="A251" s="5" t="inlineStr">
        <is>
          <t>GNQ2022</t>
        </is>
      </c>
      <c r="B251" s="5" t="inlineStr">
        <is>
          <t>GNQ</t>
        </is>
      </c>
      <c r="C251" s="5" t="inlineStr">
        <is>
          <t>GNQ</t>
        </is>
      </c>
      <c r="D251" s="5" t="inlineStr">
        <is>
          <t>Equatorial Guinea</t>
        </is>
      </c>
      <c r="E251" s="5" t="n">
        <v>2022</v>
      </c>
      <c r="F251" s="5" t="n">
        <v>0.15</v>
      </c>
      <c r="G251" s="5" t="n">
        <v>11.72</v>
      </c>
      <c r="H251" s="5" t="n">
        <v>1.235</v>
      </c>
      <c r="I251" s="5" t="n">
        <v>0</v>
      </c>
      <c r="J251" s="5" t="n">
        <v>11.72</v>
      </c>
      <c r="K251" s="5" t="n">
        <v>0</v>
      </c>
      <c r="L251" s="5" t="n">
        <v>1</v>
      </c>
      <c r="M251" s="5" t="n">
        <v>9.782999999999999</v>
      </c>
      <c r="N251" s="5" t="n">
        <v>3.704</v>
      </c>
      <c r="O251" s="5" t="n">
        <v>0</v>
      </c>
      <c r="P251" s="5" t="n">
        <v>9.782999999999999</v>
      </c>
      <c r="Q251" s="5" t="n">
        <v>0</v>
      </c>
      <c r="R251" s="5" t="n">
        <v>1</v>
      </c>
      <c r="S251" s="5" t="n">
        <v>17.893</v>
      </c>
      <c r="T251" s="5" t="n">
        <v>7.408</v>
      </c>
      <c r="U251" s="5" t="n">
        <v>0.199</v>
      </c>
      <c r="V251" s="5" t="n">
        <v>20.577</v>
      </c>
      <c r="W251" s="5" t="n">
        <v>0.15</v>
      </c>
      <c r="X251" s="5" t="n">
        <v>1</v>
      </c>
      <c r="Y251" s="5" t="n">
        <v>4.417</v>
      </c>
      <c r="Z251" s="5" t="n">
        <v>0.485</v>
      </c>
      <c r="AA251" s="5" t="n">
        <v>0</v>
      </c>
      <c r="AB251" s="5" t="n">
        <v>4.417</v>
      </c>
      <c r="AC251" s="5" t="n">
        <v>0</v>
      </c>
      <c r="AD251" s="5" t="n">
        <v>1</v>
      </c>
      <c r="AE251" s="5" t="n">
        <v>5.034</v>
      </c>
      <c r="AF251" s="5" t="n">
        <v>0.979</v>
      </c>
      <c r="AG251" s="5" t="n">
        <v>0</v>
      </c>
      <c r="AH251" s="5" t="n">
        <v>5.034</v>
      </c>
      <c r="AI251" s="5" t="n">
        <v>0</v>
      </c>
      <c r="AJ251" s="5" t="n">
        <v>1</v>
      </c>
      <c r="AK251" s="5" t="n">
        <v>8.738</v>
      </c>
      <c r="AL251" s="5" t="n">
        <v>4.122</v>
      </c>
      <c r="AM251" s="5" t="n">
        <v>0.097</v>
      </c>
      <c r="AN251" s="5" t="n">
        <v>10.049</v>
      </c>
      <c r="AO251" s="5" t="n">
        <v>0.15</v>
      </c>
      <c r="AP251" s="5" t="n">
        <v>1</v>
      </c>
      <c r="AQ251" s="5" t="n">
        <v>0.861</v>
      </c>
      <c r="AR251" s="5" t="n">
        <v>0.123</v>
      </c>
      <c r="AS251" s="5" t="n">
        <v>-0.179</v>
      </c>
      <c r="AT251" s="5" t="n">
        <v>0.785</v>
      </c>
      <c r="AU251" s="5" t="n">
        <v>0.15</v>
      </c>
      <c r="AV251" s="5" t="n">
        <v>1</v>
      </c>
      <c r="AW251" s="5" t="n">
        <v>0.986</v>
      </c>
      <c r="AX251" s="5" t="n">
        <v>0.123</v>
      </c>
      <c r="AY251" s="5" t="n">
        <v>-0.338</v>
      </c>
      <c r="AZ251" s="5" t="n">
        <v>0.746</v>
      </c>
      <c r="BA251" s="5" t="n">
        <v>0.15</v>
      </c>
      <c r="BB251" s="5" t="n">
        <v>1</v>
      </c>
      <c r="BC251" s="5" t="n">
        <v>0.598</v>
      </c>
      <c r="BD251" s="5" t="n">
        <v>0.123</v>
      </c>
      <c r="BE251" s="5" t="n">
        <v>0.007</v>
      </c>
      <c r="BF251" s="5" t="n">
        <v>0.6879999999999999</v>
      </c>
      <c r="BG251" s="5" t="n">
        <v>0.15</v>
      </c>
      <c r="BH251" s="5" t="n">
        <v>1</v>
      </c>
      <c r="BI251" s="5" t="n">
        <v>0.612</v>
      </c>
      <c r="BJ251" s="5" t="n">
        <v>0.123</v>
      </c>
      <c r="BK251" s="5" t="n">
        <v>-0.314</v>
      </c>
      <c r="BL251" s="5" t="n">
        <v>0.343</v>
      </c>
      <c r="BM251" s="5" t="n">
        <v>0</v>
      </c>
      <c r="BN251" s="5" t="n">
        <v>0</v>
      </c>
      <c r="BO251" s="5" t="n">
        <v>0</v>
      </c>
      <c r="BP251" s="5" t="n">
        <v>0</v>
      </c>
      <c r="BQ251" s="5" t="n">
        <v>0.089</v>
      </c>
      <c r="BR251" s="5" t="n">
        <v>0</v>
      </c>
      <c r="BS251" s="5" t="n">
        <v>1</v>
      </c>
      <c r="BT251" s="5" t="n">
        <v>0</v>
      </c>
      <c r="BU251" s="5" t="n">
        <v>0</v>
      </c>
      <c r="BV251" s="5" t="n">
        <v>0.117</v>
      </c>
      <c r="BW251" s="5" t="n">
        <v>0</v>
      </c>
      <c r="BX251" s="5" t="n">
        <v>1</v>
      </c>
      <c r="BY251" s="5" t="n">
        <v>12.729</v>
      </c>
      <c r="BZ251" s="5" t="n">
        <v>0</v>
      </c>
      <c r="CA251" s="5" t="n">
        <v>12.729</v>
      </c>
      <c r="CB251" s="5" t="n">
        <v>0</v>
      </c>
      <c r="CC251" s="5" t="n">
        <v>97.90000000000001</v>
      </c>
      <c r="CD251" s="5" t="n">
        <v>7.95</v>
      </c>
      <c r="CE251" s="5" t="n">
        <v>1.087</v>
      </c>
      <c r="CF251" s="5" t="n">
        <v>112.585</v>
      </c>
      <c r="CG251" s="5" t="n">
        <v>0.15</v>
      </c>
      <c r="CH251" s="5" t="n">
        <v>1</v>
      </c>
      <c r="CI251" s="5" t="n">
        <v>0</v>
      </c>
      <c r="CJ251" s="5" t="n">
        <v>0</v>
      </c>
      <c r="CK251" s="5" t="n">
        <v>0</v>
      </c>
      <c r="CL251" s="5" t="n">
        <v>0</v>
      </c>
      <c r="CM251" s="5" t="n">
        <v>0</v>
      </c>
      <c r="CN251" s="5" t="n">
        <v>0</v>
      </c>
      <c r="CO251" s="5" t="n">
        <v>0</v>
      </c>
      <c r="CP251" s="5" t="n">
        <v>0</v>
      </c>
      <c r="CQ251" s="5" t="n">
        <v>1.294</v>
      </c>
      <c r="CR251" s="5" t="n">
        <v>1</v>
      </c>
      <c r="CS251" s="5" t="n">
        <v>3.8</v>
      </c>
      <c r="CT251" s="5" t="n">
        <v>10.485</v>
      </c>
      <c r="CU251" s="5" t="n">
        <v>28.059</v>
      </c>
    </row>
    <row r="252">
      <c r="A252" s="5" t="inlineStr">
        <is>
          <t>GNQ2023</t>
        </is>
      </c>
      <c r="B252" s="5" t="inlineStr">
        <is>
          <t>GNQ</t>
        </is>
      </c>
      <c r="C252" s="5" t="inlineStr">
        <is>
          <t>GNQ</t>
        </is>
      </c>
      <c r="D252" s="5" t="inlineStr">
        <is>
          <t>Equatorial Guinea</t>
        </is>
      </c>
      <c r="E252" s="5" t="n">
        <v>2023</v>
      </c>
      <c r="F252" s="5" t="n">
        <v>0.15</v>
      </c>
      <c r="G252" s="5" t="n">
        <v>6.147</v>
      </c>
      <c r="H252" s="5" t="n">
        <v>1.286</v>
      </c>
      <c r="I252" s="5" t="n">
        <v>0</v>
      </c>
      <c r="J252" s="5" t="n">
        <v>6.147</v>
      </c>
      <c r="K252" s="5" t="n">
        <v>0</v>
      </c>
      <c r="L252" s="5" t="n">
        <v>1</v>
      </c>
      <c r="M252" s="5" t="n">
        <v>7.886</v>
      </c>
      <c r="N252" s="5" t="n">
        <v>3.857</v>
      </c>
      <c r="O252" s="5" t="n">
        <v>0</v>
      </c>
      <c r="P252" s="5" t="n">
        <v>7.886</v>
      </c>
      <c r="Q252" s="5" t="n">
        <v>0</v>
      </c>
      <c r="R252" s="5" t="n">
        <v>1</v>
      </c>
      <c r="S252" s="5" t="n">
        <v>12.575</v>
      </c>
      <c r="T252" s="5" t="n">
        <v>7.714</v>
      </c>
      <c r="U252" s="5" t="n">
        <v>0.209</v>
      </c>
      <c r="V252" s="5" t="n">
        <v>14.461</v>
      </c>
      <c r="W252" s="5" t="n">
        <v>0.15</v>
      </c>
      <c r="X252" s="5" t="n">
        <v>1</v>
      </c>
      <c r="Y252" s="5" t="n">
        <v>4.599</v>
      </c>
      <c r="Z252" s="5" t="n">
        <v>0.505</v>
      </c>
      <c r="AA252" s="5" t="n">
        <v>0</v>
      </c>
      <c r="AB252" s="5" t="n">
        <v>4.599</v>
      </c>
      <c r="AC252" s="5" t="n">
        <v>0</v>
      </c>
      <c r="AD252" s="5" t="n">
        <v>1</v>
      </c>
      <c r="AE252" s="5" t="n">
        <v>5.242</v>
      </c>
      <c r="AF252" s="5" t="n">
        <v>1.019</v>
      </c>
      <c r="AG252" s="5" t="n">
        <v>0</v>
      </c>
      <c r="AH252" s="5" t="n">
        <v>5.242</v>
      </c>
      <c r="AI252" s="5" t="n">
        <v>0</v>
      </c>
      <c r="AJ252" s="5" t="n">
        <v>1</v>
      </c>
      <c r="AK252" s="5" t="n">
        <v>9.099</v>
      </c>
      <c r="AL252" s="5" t="n">
        <v>4.292</v>
      </c>
      <c r="AM252" s="5" t="n">
        <v>0.151</v>
      </c>
      <c r="AN252" s="5" t="n">
        <v>10.464</v>
      </c>
      <c r="AO252" s="5" t="n">
        <v>0.15</v>
      </c>
      <c r="AP252" s="5" t="n">
        <v>1</v>
      </c>
      <c r="AQ252" s="5" t="n">
        <v>0.76</v>
      </c>
      <c r="AR252" s="5" t="n">
        <v>0.129</v>
      </c>
      <c r="AS252" s="5" t="n">
        <v>-0.055</v>
      </c>
      <c r="AT252" s="5" t="n">
        <v>0.8110000000000001</v>
      </c>
      <c r="AU252" s="5" t="n">
        <v>0.15</v>
      </c>
      <c r="AV252" s="5" t="n">
        <v>1</v>
      </c>
      <c r="AW252" s="5" t="n">
        <v>0.8110000000000001</v>
      </c>
      <c r="AX252" s="5" t="n">
        <v>0.129</v>
      </c>
      <c r="AY252" s="5" t="n">
        <v>-0.136</v>
      </c>
      <c r="AZ252" s="5" t="n">
        <v>0.776</v>
      </c>
      <c r="BA252" s="5" t="n">
        <v>0.15</v>
      </c>
      <c r="BB252" s="5" t="n">
        <v>1</v>
      </c>
      <c r="BC252" s="5" t="n">
        <v>0.535</v>
      </c>
      <c r="BD252" s="5" t="n">
        <v>0.129</v>
      </c>
      <c r="BE252" s="5" t="n">
        <v>0.008999999999999999</v>
      </c>
      <c r="BF252" s="5" t="n">
        <v>0.615</v>
      </c>
      <c r="BG252" s="5" t="n">
        <v>0.15</v>
      </c>
      <c r="BH252" s="5" t="n">
        <v>1</v>
      </c>
      <c r="BI252" s="5" t="n">
        <v>0.579</v>
      </c>
      <c r="BJ252" s="5" t="n">
        <v>0.129</v>
      </c>
      <c r="BK252" s="5" t="n">
        <v>-0.279</v>
      </c>
      <c r="BL252" s="5" t="n">
        <v>0.346</v>
      </c>
      <c r="BM252" s="5" t="n">
        <v>0</v>
      </c>
      <c r="BN252" s="5" t="n">
        <v>0</v>
      </c>
      <c r="BO252" s="5" t="n">
        <v>0</v>
      </c>
      <c r="BP252" s="5" t="n">
        <v>0</v>
      </c>
      <c r="BQ252" s="5" t="n">
        <v>0.092</v>
      </c>
      <c r="BR252" s="5" t="n">
        <v>0</v>
      </c>
      <c r="BS252" s="5" t="n">
        <v>1</v>
      </c>
      <c r="BT252" s="5" t="n">
        <v>0</v>
      </c>
      <c r="BU252" s="5" t="n">
        <v>0</v>
      </c>
      <c r="BV252" s="5" t="n">
        <v>0.122</v>
      </c>
      <c r="BW252" s="5" t="n">
        <v>0</v>
      </c>
      <c r="BX252" s="5" t="n">
        <v>1</v>
      </c>
      <c r="BY252" s="5" t="n">
        <v>13.254</v>
      </c>
      <c r="BZ252" s="5" t="n">
        <v>0</v>
      </c>
      <c r="CA252" s="5" t="n">
        <v>13.254</v>
      </c>
      <c r="CB252" s="5" t="n">
        <v>0</v>
      </c>
      <c r="CC252" s="5" t="n">
        <v>83.248</v>
      </c>
      <c r="CD252" s="5" t="n">
        <v>7.95</v>
      </c>
      <c r="CE252" s="5" t="n">
        <v>1.383</v>
      </c>
      <c r="CF252" s="5" t="n">
        <v>95.735</v>
      </c>
      <c r="CG252" s="5" t="n">
        <v>0.15</v>
      </c>
      <c r="CH252" s="5" t="n">
        <v>1</v>
      </c>
      <c r="CI252" s="5" t="n">
        <v>0</v>
      </c>
      <c r="CJ252" s="5" t="n">
        <v>0</v>
      </c>
      <c r="CK252" s="5" t="n">
        <v>0</v>
      </c>
      <c r="CL252" s="5" t="n">
        <v>0</v>
      </c>
      <c r="CM252" s="5" t="n">
        <v>0</v>
      </c>
      <c r="CN252" s="5" t="n">
        <v>0</v>
      </c>
      <c r="CO252" s="5" t="n">
        <v>0</v>
      </c>
      <c r="CP252" s="5" t="n">
        <v>0</v>
      </c>
      <c r="CQ252" s="5" t="n">
        <v>1.348</v>
      </c>
      <c r="CR252" s="5" t="n">
        <v>1</v>
      </c>
      <c r="CS252" s="5" t="n">
        <v>3.956</v>
      </c>
      <c r="CT252" s="5" t="n">
        <v>4.861</v>
      </c>
      <c r="CU252" s="5" t="n">
        <v>9.260999999999999</v>
      </c>
    </row>
    <row r="253">
      <c r="A253" s="5" t="inlineStr">
        <is>
          <t>GNQ2024</t>
        </is>
      </c>
      <c r="B253" s="5" t="inlineStr">
        <is>
          <t>GNQ</t>
        </is>
      </c>
      <c r="C253" s="5" t="inlineStr">
        <is>
          <t>GNQ</t>
        </is>
      </c>
      <c r="D253" s="5" t="inlineStr">
        <is>
          <t>Equatorial Guinea</t>
        </is>
      </c>
      <c r="E253" s="5" t="n">
        <v>2024</v>
      </c>
      <c r="F253" s="5" t="n">
        <v>0.15</v>
      </c>
      <c r="G253" s="5" t="n">
        <v>5.575</v>
      </c>
      <c r="H253" s="5" t="n">
        <v>1.324</v>
      </c>
      <c r="I253" s="5" t="n">
        <v>0</v>
      </c>
      <c r="J253" s="5" t="n">
        <v>5.575</v>
      </c>
      <c r="K253" s="5" t="n">
        <v>0</v>
      </c>
      <c r="L253" s="5" t="n">
        <v>1</v>
      </c>
      <c r="M253" s="5" t="n">
        <v>7.124</v>
      </c>
      <c r="N253" s="5" t="n">
        <v>3.971</v>
      </c>
      <c r="O253" s="5" t="n">
        <v>0</v>
      </c>
      <c r="P253" s="5" t="n">
        <v>7.124</v>
      </c>
      <c r="Q253" s="5" t="n">
        <v>0</v>
      </c>
      <c r="R253" s="5" t="n">
        <v>1</v>
      </c>
      <c r="S253" s="5" t="n">
        <v>12.193</v>
      </c>
      <c r="T253" s="5" t="n">
        <v>7.942</v>
      </c>
      <c r="U253" s="5" t="n">
        <v>0.249</v>
      </c>
      <c r="V253" s="5" t="n">
        <v>14.022</v>
      </c>
      <c r="W253" s="5" t="n">
        <v>0.15</v>
      </c>
      <c r="X253" s="5" t="n">
        <v>1</v>
      </c>
      <c r="Y253" s="5" t="n">
        <v>4.735</v>
      </c>
      <c r="Z253" s="5" t="n">
        <v>0.52</v>
      </c>
      <c r="AA253" s="5" t="n">
        <v>0</v>
      </c>
      <c r="AB253" s="5" t="n">
        <v>4.735</v>
      </c>
      <c r="AC253" s="5" t="n">
        <v>0</v>
      </c>
      <c r="AD253" s="5" t="n">
        <v>1</v>
      </c>
      <c r="AE253" s="5" t="n">
        <v>5.397</v>
      </c>
      <c r="AF253" s="5" t="n">
        <v>1.049</v>
      </c>
      <c r="AG253" s="5" t="n">
        <v>0</v>
      </c>
      <c r="AH253" s="5" t="n">
        <v>5.397</v>
      </c>
      <c r="AI253" s="5" t="n">
        <v>0</v>
      </c>
      <c r="AJ253" s="5" t="n">
        <v>1</v>
      </c>
      <c r="AK253" s="5" t="n">
        <v>9.368</v>
      </c>
      <c r="AL253" s="5" t="n">
        <v>4.419</v>
      </c>
      <c r="AM253" s="5" t="n">
        <v>0.191</v>
      </c>
      <c r="AN253" s="5" t="n">
        <v>10.773</v>
      </c>
      <c r="AO253" s="5" t="n">
        <v>0.15</v>
      </c>
      <c r="AP253" s="5" t="n">
        <v>1</v>
      </c>
      <c r="AQ253" s="5" t="n">
        <v>0.724</v>
      </c>
      <c r="AR253" s="5" t="n">
        <v>0.132</v>
      </c>
      <c r="AS253" s="5" t="n">
        <v>-0.019</v>
      </c>
      <c r="AT253" s="5" t="n">
        <v>0.8110000000000001</v>
      </c>
      <c r="AU253" s="5" t="n">
        <v>0.15</v>
      </c>
      <c r="AV253" s="5" t="n">
        <v>1</v>
      </c>
      <c r="AW253" s="5" t="n">
        <v>0.75</v>
      </c>
      <c r="AX253" s="5" t="n">
        <v>0.132</v>
      </c>
      <c r="AY253" s="5" t="n">
        <v>-0.075</v>
      </c>
      <c r="AZ253" s="5" t="n">
        <v>0.776</v>
      </c>
      <c r="BA253" s="5" t="n">
        <v>0.15</v>
      </c>
      <c r="BB253" s="5" t="n">
        <v>1</v>
      </c>
      <c r="BC253" s="5" t="n">
        <v>0.513</v>
      </c>
      <c r="BD253" s="5" t="n">
        <v>0.132</v>
      </c>
      <c r="BE253" s="5" t="n">
        <v>0.01</v>
      </c>
      <c r="BF253" s="5" t="n">
        <v>0.59</v>
      </c>
      <c r="BG253" s="5" t="n">
        <v>0.15</v>
      </c>
      <c r="BH253" s="5" t="n">
        <v>1</v>
      </c>
      <c r="BI253" s="5" t="n">
        <v>0.591</v>
      </c>
      <c r="BJ253" s="5" t="n">
        <v>0.132</v>
      </c>
      <c r="BK253" s="5" t="n">
        <v>-0.291</v>
      </c>
      <c r="BL253" s="5" t="n">
        <v>0.346</v>
      </c>
      <c r="BM253" s="5" t="n">
        <v>0</v>
      </c>
      <c r="BN253" s="5" t="n">
        <v>0</v>
      </c>
      <c r="BO253" s="5" t="n">
        <v>0</v>
      </c>
      <c r="BP253" s="5" t="n">
        <v>0</v>
      </c>
      <c r="BQ253" s="5" t="n">
        <v>0.095</v>
      </c>
      <c r="BR253" s="5" t="n">
        <v>0</v>
      </c>
      <c r="BS253" s="5" t="n">
        <v>1</v>
      </c>
      <c r="BT253" s="5" t="n">
        <v>0</v>
      </c>
      <c r="BU253" s="5" t="n">
        <v>0</v>
      </c>
      <c r="BV253" s="5" t="n">
        <v>0.126</v>
      </c>
      <c r="BW253" s="5" t="n">
        <v>0</v>
      </c>
      <c r="BX253" s="5" t="n">
        <v>1</v>
      </c>
      <c r="BY253" s="5" t="n">
        <v>13.646</v>
      </c>
      <c r="BZ253" s="5" t="n">
        <v>0</v>
      </c>
      <c r="CA253" s="5" t="n">
        <v>13.646</v>
      </c>
      <c r="CB253" s="5" t="n">
        <v>0</v>
      </c>
      <c r="CC253" s="5" t="n">
        <v>82.58799999999999</v>
      </c>
      <c r="CD253" s="5" t="n">
        <v>7.95</v>
      </c>
      <c r="CE253" s="5" t="n">
        <v>1.687</v>
      </c>
      <c r="CF253" s="5" t="n">
        <v>94.976</v>
      </c>
      <c r="CG253" s="5" t="n">
        <v>0.15</v>
      </c>
      <c r="CH253" s="5" t="n">
        <v>1</v>
      </c>
      <c r="CI253" s="5" t="n">
        <v>0</v>
      </c>
      <c r="CJ253" s="5" t="n">
        <v>0</v>
      </c>
      <c r="CK253" s="5" t="n">
        <v>0</v>
      </c>
      <c r="CL253" s="5" t="n">
        <v>0</v>
      </c>
      <c r="CM253" s="5" t="n">
        <v>0</v>
      </c>
      <c r="CN253" s="5" t="n">
        <v>0</v>
      </c>
      <c r="CO253" s="5" t="n">
        <v>0</v>
      </c>
      <c r="CP253" s="5" t="n">
        <v>0</v>
      </c>
      <c r="CQ253" s="5" t="n">
        <v>1.387</v>
      </c>
      <c r="CR253" s="5" t="n">
        <v>1</v>
      </c>
      <c r="CS253" s="5" t="n">
        <v>4.073</v>
      </c>
      <c r="CT253" s="5" t="n">
        <v>4.251</v>
      </c>
      <c r="CU253" s="5" t="n">
        <v>7.598</v>
      </c>
    </row>
    <row r="254">
      <c r="A254" s="5" t="inlineStr">
        <is>
          <t>ERI2021</t>
        </is>
      </c>
      <c r="B254" s="5" t="inlineStr">
        <is>
          <t>ERI</t>
        </is>
      </c>
      <c r="C254" s="5" t="inlineStr">
        <is>
          <t>ERI</t>
        </is>
      </c>
      <c r="D254" s="5" t="inlineStr">
        <is>
          <t>Eritrea</t>
        </is>
      </c>
      <c r="E254" s="5" t="n">
        <v>2021</v>
      </c>
      <c r="F254" s="5" t="n">
        <v>0.08500000000000001</v>
      </c>
      <c r="G254" s="5" t="n">
        <v>5.897</v>
      </c>
      <c r="H254" s="5" t="n">
        <v>1.143</v>
      </c>
      <c r="I254" s="5" t="n">
        <v>0</v>
      </c>
      <c r="J254" s="5" t="n">
        <v>5.897</v>
      </c>
      <c r="K254" s="5" t="n">
        <v>0</v>
      </c>
      <c r="L254" s="5" t="n">
        <v>1</v>
      </c>
      <c r="M254" s="5" t="n">
        <v>7.964</v>
      </c>
      <c r="N254" s="5" t="n">
        <v>3.43</v>
      </c>
      <c r="O254" s="5" t="n">
        <v>0</v>
      </c>
      <c r="P254" s="5" t="n">
        <v>7.964</v>
      </c>
      <c r="Q254" s="5" t="n">
        <v>0</v>
      </c>
      <c r="R254" s="5" t="n">
        <v>1</v>
      </c>
      <c r="S254" s="5" t="n">
        <v>11.613</v>
      </c>
      <c r="T254" s="5" t="n">
        <v>6.86</v>
      </c>
      <c r="U254" s="5" t="n">
        <v>0</v>
      </c>
      <c r="V254" s="5" t="n">
        <v>12.6</v>
      </c>
      <c r="W254" s="5" t="n">
        <v>0.08500000000000001</v>
      </c>
      <c r="X254" s="5" t="n">
        <v>1</v>
      </c>
      <c r="Y254" s="5" t="n">
        <v>16.305</v>
      </c>
      <c r="Z254" s="5" t="n">
        <v>2.204</v>
      </c>
      <c r="AA254" s="5" t="n">
        <v>0</v>
      </c>
      <c r="AB254" s="5" t="n">
        <v>16.305</v>
      </c>
      <c r="AC254" s="5" t="n">
        <v>0</v>
      </c>
      <c r="AD254" s="5" t="n">
        <v>1</v>
      </c>
      <c r="AE254" s="5" t="n">
        <v>17.449</v>
      </c>
      <c r="AF254" s="5" t="n">
        <v>4.08</v>
      </c>
      <c r="AG254" s="5" t="n">
        <v>0</v>
      </c>
      <c r="AH254" s="5" t="n">
        <v>17.449</v>
      </c>
      <c r="AI254" s="5" t="n">
        <v>0</v>
      </c>
      <c r="AJ254" s="5" t="n">
        <v>1</v>
      </c>
      <c r="AK254" s="5" t="n">
        <v>24.309</v>
      </c>
      <c r="AL254" s="5" t="n">
        <v>12.947</v>
      </c>
      <c r="AM254" s="5" t="n">
        <v>0</v>
      </c>
      <c r="AN254" s="5" t="n">
        <v>26.375</v>
      </c>
      <c r="AO254" s="5" t="n">
        <v>0.08500000000000001</v>
      </c>
      <c r="AP254" s="5" t="n">
        <v>1</v>
      </c>
      <c r="AQ254" s="5" t="n">
        <v>0.619</v>
      </c>
      <c r="AR254" s="5" t="n">
        <v>0.114</v>
      </c>
      <c r="AS254" s="5" t="n">
        <v>0</v>
      </c>
      <c r="AT254" s="5" t="n">
        <v>0.672</v>
      </c>
      <c r="AU254" s="5" t="n">
        <v>0.08500000000000001</v>
      </c>
      <c r="AV254" s="5" t="n">
        <v>1</v>
      </c>
      <c r="AW254" s="5" t="n">
        <v>0.599</v>
      </c>
      <c r="AX254" s="5" t="n">
        <v>0.114</v>
      </c>
      <c r="AY254" s="5" t="n">
        <v>0</v>
      </c>
      <c r="AZ254" s="5" t="n">
        <v>0.65</v>
      </c>
      <c r="BA254" s="5" t="n">
        <v>0.08500000000000001</v>
      </c>
      <c r="BB254" s="5" t="n">
        <v>1</v>
      </c>
      <c r="BC254" s="5" t="n">
        <v>0.439</v>
      </c>
      <c r="BD254" s="5" t="n">
        <v>0.114</v>
      </c>
      <c r="BE254" s="5" t="n">
        <v>0</v>
      </c>
      <c r="BF254" s="5" t="n">
        <v>0.476</v>
      </c>
      <c r="BG254" s="5" t="n">
        <v>0.08500000000000001</v>
      </c>
      <c r="BH254" s="5" t="n">
        <v>1</v>
      </c>
      <c r="BI254" s="5" t="n">
        <v>0.505</v>
      </c>
      <c r="BJ254" s="5" t="n">
        <v>0.114</v>
      </c>
      <c r="BK254" s="5" t="n">
        <v>0</v>
      </c>
      <c r="BL254" s="5" t="n">
        <v>0.548</v>
      </c>
      <c r="BM254" s="5" t="n">
        <v>0.08500000000000001</v>
      </c>
      <c r="BN254" s="5" t="n">
        <v>1</v>
      </c>
      <c r="BO254" s="5" t="n">
        <v>0</v>
      </c>
      <c r="BP254" s="5" t="n">
        <v>0</v>
      </c>
      <c r="BQ254" s="5" t="n">
        <v>0.24</v>
      </c>
      <c r="BR254" s="5" t="n">
        <v>0</v>
      </c>
      <c r="BS254" s="5" t="n">
        <v>0.167</v>
      </c>
      <c r="BT254" s="5" t="n">
        <v>0</v>
      </c>
      <c r="BU254" s="5" t="n">
        <v>0</v>
      </c>
      <c r="BV254" s="5" t="n">
        <v>0.24</v>
      </c>
      <c r="BW254" s="5" t="n">
        <v>0.08500000000000001</v>
      </c>
      <c r="BX254" s="5" t="n">
        <v>0.167</v>
      </c>
      <c r="BY254" s="5" t="n">
        <v>11.787</v>
      </c>
      <c r="BZ254" s="5" t="n">
        <v>0</v>
      </c>
      <c r="CA254" s="5" t="n">
        <v>11.787</v>
      </c>
      <c r="CB254" s="5" t="n">
        <v>0</v>
      </c>
      <c r="CC254" s="5" t="n">
        <v>78.125</v>
      </c>
      <c r="CD254" s="5" t="n">
        <v>7.95</v>
      </c>
      <c r="CE254" s="5" t="n">
        <v>0</v>
      </c>
      <c r="CF254" s="5" t="n">
        <v>84.76600000000001</v>
      </c>
      <c r="CG254" s="5" t="n">
        <v>0.08500000000000001</v>
      </c>
      <c r="CH254" s="5" t="n">
        <v>1</v>
      </c>
      <c r="CI254" s="5" t="n">
        <v>0</v>
      </c>
      <c r="CJ254" s="5" t="n">
        <v>0</v>
      </c>
      <c r="CK254" s="5" t="n">
        <v>0</v>
      </c>
      <c r="CL254" s="5" t="n">
        <v>0</v>
      </c>
      <c r="CM254" s="5" t="n">
        <v>0</v>
      </c>
      <c r="CN254" s="5" t="n">
        <v>0</v>
      </c>
      <c r="CO254" s="5" t="n">
        <v>0</v>
      </c>
      <c r="CP254" s="5" t="n">
        <v>0</v>
      </c>
      <c r="CQ254" s="5" t="n">
        <v>1.198</v>
      </c>
      <c r="CR254" s="5" t="n">
        <v>0</v>
      </c>
      <c r="CS254" s="5" t="n">
        <v>4.776</v>
      </c>
      <c r="CT254" s="5" t="n">
        <v>4.753</v>
      </c>
      <c r="CU254" s="5" t="n">
        <v>15.162</v>
      </c>
    </row>
    <row r="255">
      <c r="A255" s="5" t="inlineStr">
        <is>
          <t>ERI2022</t>
        </is>
      </c>
      <c r="B255" s="5" t="inlineStr">
        <is>
          <t>ERI</t>
        </is>
      </c>
      <c r="C255" s="5" t="inlineStr">
        <is>
          <t>ERI</t>
        </is>
      </c>
      <c r="D255" s="5" t="inlineStr">
        <is>
          <t>Eritrea</t>
        </is>
      </c>
      <c r="E255" s="5" t="n">
        <v>2022</v>
      </c>
      <c r="F255" s="5" t="n">
        <v>0.08500000000000001</v>
      </c>
      <c r="G255" s="5" t="n">
        <v>11.72</v>
      </c>
      <c r="H255" s="5" t="n">
        <v>1.235</v>
      </c>
      <c r="I255" s="5" t="n">
        <v>0</v>
      </c>
      <c r="J255" s="5" t="n">
        <v>11.72</v>
      </c>
      <c r="K255" s="5" t="n">
        <v>0</v>
      </c>
      <c r="L255" s="5" t="n">
        <v>1</v>
      </c>
      <c r="M255" s="5" t="n">
        <v>9.782999999999999</v>
      </c>
      <c r="N255" s="5" t="n">
        <v>3.704</v>
      </c>
      <c r="O255" s="5" t="n">
        <v>0</v>
      </c>
      <c r="P255" s="5" t="n">
        <v>9.782999999999999</v>
      </c>
      <c r="Q255" s="5" t="n">
        <v>0</v>
      </c>
      <c r="R255" s="5" t="n">
        <v>1</v>
      </c>
      <c r="S255" s="5" t="n">
        <v>17.893</v>
      </c>
      <c r="T255" s="5" t="n">
        <v>7.408</v>
      </c>
      <c r="U255" s="5" t="n">
        <v>0.113</v>
      </c>
      <c r="V255" s="5" t="n">
        <v>19.414</v>
      </c>
      <c r="W255" s="5" t="n">
        <v>0.08500000000000001</v>
      </c>
      <c r="X255" s="5" t="n">
        <v>1</v>
      </c>
      <c r="Y255" s="5" t="n">
        <v>32.56</v>
      </c>
      <c r="Z255" s="5" t="n">
        <v>4.401</v>
      </c>
      <c r="AA255" s="5" t="n">
        <v>0</v>
      </c>
      <c r="AB255" s="5" t="n">
        <v>32.56</v>
      </c>
      <c r="AC255" s="5" t="n">
        <v>0</v>
      </c>
      <c r="AD255" s="5" t="n">
        <v>1</v>
      </c>
      <c r="AE255" s="5" t="n">
        <v>33.795</v>
      </c>
      <c r="AF255" s="5" t="n">
        <v>7.902</v>
      </c>
      <c r="AG255" s="5" t="n">
        <v>0</v>
      </c>
      <c r="AH255" s="5" t="n">
        <v>33.795</v>
      </c>
      <c r="AI255" s="5" t="n">
        <v>0</v>
      </c>
      <c r="AJ255" s="5" t="n">
        <v>1</v>
      </c>
      <c r="AK255" s="5" t="n">
        <v>41.203</v>
      </c>
      <c r="AL255" s="5" t="n">
        <v>21.945</v>
      </c>
      <c r="AM255" s="5" t="n">
        <v>0.259</v>
      </c>
      <c r="AN255" s="5" t="n">
        <v>44.705</v>
      </c>
      <c r="AO255" s="5" t="n">
        <v>0.08500000000000001</v>
      </c>
      <c r="AP255" s="5" t="n">
        <v>1</v>
      </c>
      <c r="AQ255" s="5" t="n">
        <v>0.861</v>
      </c>
      <c r="AR255" s="5" t="n">
        <v>0.123</v>
      </c>
      <c r="AS255" s="5" t="n">
        <v>0.005</v>
      </c>
      <c r="AT255" s="5" t="n">
        <v>0.9340000000000001</v>
      </c>
      <c r="AU255" s="5" t="n">
        <v>0.08500000000000001</v>
      </c>
      <c r="AV255" s="5" t="n">
        <v>1</v>
      </c>
      <c r="AW255" s="5" t="n">
        <v>0.986</v>
      </c>
      <c r="AX255" s="5" t="n">
        <v>0.123</v>
      </c>
      <c r="AY255" s="5" t="n">
        <v>0.006</v>
      </c>
      <c r="AZ255" s="5" t="n">
        <v>1.07</v>
      </c>
      <c r="BA255" s="5" t="n">
        <v>0.08500000000000001</v>
      </c>
      <c r="BB255" s="5" t="n">
        <v>1</v>
      </c>
      <c r="BC255" s="5" t="n">
        <v>0.598</v>
      </c>
      <c r="BD255" s="5" t="n">
        <v>0.123</v>
      </c>
      <c r="BE255" s="5" t="n">
        <v>0.004</v>
      </c>
      <c r="BF255" s="5" t="n">
        <v>0.649</v>
      </c>
      <c r="BG255" s="5" t="n">
        <v>0.08500000000000001</v>
      </c>
      <c r="BH255" s="5" t="n">
        <v>1</v>
      </c>
      <c r="BI255" s="5" t="n">
        <v>0.612</v>
      </c>
      <c r="BJ255" s="5" t="n">
        <v>0.123</v>
      </c>
      <c r="BK255" s="5" t="n">
        <v>0.004</v>
      </c>
      <c r="BL255" s="5" t="n">
        <v>0.664</v>
      </c>
      <c r="BM255" s="5" t="n">
        <v>0.08500000000000001</v>
      </c>
      <c r="BN255" s="5" t="n">
        <v>1</v>
      </c>
      <c r="BO255" s="5" t="n">
        <v>0</v>
      </c>
      <c r="BP255" s="5" t="n">
        <v>0</v>
      </c>
      <c r="BQ255" s="5" t="n">
        <v>0.24</v>
      </c>
      <c r="BR255" s="5" t="n">
        <v>0</v>
      </c>
      <c r="BS255" s="5" t="n">
        <v>0.167</v>
      </c>
      <c r="BT255" s="5" t="n">
        <v>0</v>
      </c>
      <c r="BU255" s="5" t="n">
        <v>0</v>
      </c>
      <c r="BV255" s="5" t="n">
        <v>0.24</v>
      </c>
      <c r="BW255" s="5" t="n">
        <v>0.08500000000000001</v>
      </c>
      <c r="BX255" s="5" t="n">
        <v>0.167</v>
      </c>
      <c r="BY255" s="5" t="n">
        <v>12.729</v>
      </c>
      <c r="BZ255" s="5" t="n">
        <v>0</v>
      </c>
      <c r="CA255" s="5" t="n">
        <v>12.729</v>
      </c>
      <c r="CB255" s="5" t="n">
        <v>0</v>
      </c>
      <c r="CC255" s="5" t="n">
        <v>97.90000000000001</v>
      </c>
      <c r="CD255" s="5" t="n">
        <v>7.95</v>
      </c>
      <c r="CE255" s="5" t="n">
        <v>0.616</v>
      </c>
      <c r="CF255" s="5" t="n">
        <v>106.222</v>
      </c>
      <c r="CG255" s="5" t="n">
        <v>0.08500000000000001</v>
      </c>
      <c r="CH255" s="5" t="n">
        <v>1</v>
      </c>
      <c r="CI255" s="5" t="n">
        <v>0</v>
      </c>
      <c r="CJ255" s="5" t="n">
        <v>0</v>
      </c>
      <c r="CK255" s="5" t="n">
        <v>0</v>
      </c>
      <c r="CL255" s="5" t="n">
        <v>0</v>
      </c>
      <c r="CM255" s="5" t="n">
        <v>0</v>
      </c>
      <c r="CN255" s="5" t="n">
        <v>0</v>
      </c>
      <c r="CO255" s="5" t="n">
        <v>0</v>
      </c>
      <c r="CP255" s="5" t="n">
        <v>0</v>
      </c>
      <c r="CQ255" s="5" t="n">
        <v>1.294</v>
      </c>
      <c r="CR255" s="5" t="n">
        <v>0</v>
      </c>
      <c r="CS255" s="5" t="n">
        <v>5.158</v>
      </c>
      <c r="CT255" s="5" t="n">
        <v>10.485</v>
      </c>
      <c r="CU255" s="5" t="n">
        <v>31.326</v>
      </c>
    </row>
    <row r="256">
      <c r="A256" s="5" t="inlineStr">
        <is>
          <t>ERI2023</t>
        </is>
      </c>
      <c r="B256" s="5" t="inlineStr">
        <is>
          <t>ERI</t>
        </is>
      </c>
      <c r="C256" s="5" t="inlineStr">
        <is>
          <t>ERI</t>
        </is>
      </c>
      <c r="D256" s="5" t="inlineStr">
        <is>
          <t>Eritrea</t>
        </is>
      </c>
      <c r="E256" s="5" t="n">
        <v>2023</v>
      </c>
      <c r="F256" s="5" t="n">
        <v>0.08500000000000001</v>
      </c>
      <c r="G256" s="5" t="n">
        <v>6.147</v>
      </c>
      <c r="H256" s="5" t="n">
        <v>1.286</v>
      </c>
      <c r="I256" s="5" t="n">
        <v>0</v>
      </c>
      <c r="J256" s="5" t="n">
        <v>6.147</v>
      </c>
      <c r="K256" s="5" t="n">
        <v>0</v>
      </c>
      <c r="L256" s="5" t="n">
        <v>1</v>
      </c>
      <c r="M256" s="5" t="n">
        <v>7.886</v>
      </c>
      <c r="N256" s="5" t="n">
        <v>3.857</v>
      </c>
      <c r="O256" s="5" t="n">
        <v>0</v>
      </c>
      <c r="P256" s="5" t="n">
        <v>7.886</v>
      </c>
      <c r="Q256" s="5" t="n">
        <v>0</v>
      </c>
      <c r="R256" s="5" t="n">
        <v>1</v>
      </c>
      <c r="S256" s="5" t="n">
        <v>12.575</v>
      </c>
      <c r="T256" s="5" t="n">
        <v>7.714</v>
      </c>
      <c r="U256" s="5" t="n">
        <v>0.118</v>
      </c>
      <c r="V256" s="5" t="n">
        <v>13.644</v>
      </c>
      <c r="W256" s="5" t="n">
        <v>0.08500000000000001</v>
      </c>
      <c r="X256" s="5" t="n">
        <v>1</v>
      </c>
      <c r="Y256" s="5" t="n">
        <v>12.908</v>
      </c>
      <c r="Z256" s="5" t="n">
        <v>1.745</v>
      </c>
      <c r="AA256" s="5" t="n">
        <v>0</v>
      </c>
      <c r="AB256" s="5" t="n">
        <v>12.908</v>
      </c>
      <c r="AC256" s="5" t="n">
        <v>0</v>
      </c>
      <c r="AD256" s="5" t="n">
        <v>1</v>
      </c>
      <c r="AE256" s="5" t="n">
        <v>14.194</v>
      </c>
      <c r="AF256" s="5" t="n">
        <v>3.319</v>
      </c>
      <c r="AG256" s="5" t="n">
        <v>0</v>
      </c>
      <c r="AH256" s="5" t="n">
        <v>14.194</v>
      </c>
      <c r="AI256" s="5" t="n">
        <v>0</v>
      </c>
      <c r="AJ256" s="5" t="n">
        <v>1</v>
      </c>
      <c r="AK256" s="5" t="n">
        <v>21.908</v>
      </c>
      <c r="AL256" s="5" t="n">
        <v>11.668</v>
      </c>
      <c r="AM256" s="5" t="n">
        <v>0.206</v>
      </c>
      <c r="AN256" s="5" t="n">
        <v>23.77</v>
      </c>
      <c r="AO256" s="5" t="n">
        <v>0.08500000000000001</v>
      </c>
      <c r="AP256" s="5" t="n">
        <v>1</v>
      </c>
      <c r="AQ256" s="5" t="n">
        <v>0.76</v>
      </c>
      <c r="AR256" s="5" t="n">
        <v>0.129</v>
      </c>
      <c r="AS256" s="5" t="n">
        <v>0.007</v>
      </c>
      <c r="AT256" s="5" t="n">
        <v>0.825</v>
      </c>
      <c r="AU256" s="5" t="n">
        <v>0.08500000000000001</v>
      </c>
      <c r="AV256" s="5" t="n">
        <v>1</v>
      </c>
      <c r="AW256" s="5" t="n">
        <v>0.8110000000000001</v>
      </c>
      <c r="AX256" s="5" t="n">
        <v>0.129</v>
      </c>
      <c r="AY256" s="5" t="n">
        <v>0.008</v>
      </c>
      <c r="AZ256" s="5" t="n">
        <v>0.88</v>
      </c>
      <c r="BA256" s="5" t="n">
        <v>0.08500000000000001</v>
      </c>
      <c r="BB256" s="5" t="n">
        <v>1</v>
      </c>
      <c r="BC256" s="5" t="n">
        <v>0.535</v>
      </c>
      <c r="BD256" s="5" t="n">
        <v>0.129</v>
      </c>
      <c r="BE256" s="5" t="n">
        <v>0.005</v>
      </c>
      <c r="BF256" s="5" t="n">
        <v>0.58</v>
      </c>
      <c r="BG256" s="5" t="n">
        <v>0.08500000000000001</v>
      </c>
      <c r="BH256" s="5" t="n">
        <v>1</v>
      </c>
      <c r="BI256" s="5" t="n">
        <v>0.579</v>
      </c>
      <c r="BJ256" s="5" t="n">
        <v>0.129</v>
      </c>
      <c r="BK256" s="5" t="n">
        <v>0.005</v>
      </c>
      <c r="BL256" s="5" t="n">
        <v>0.629</v>
      </c>
      <c r="BM256" s="5" t="n">
        <v>0.08500000000000001</v>
      </c>
      <c r="BN256" s="5" t="n">
        <v>1</v>
      </c>
      <c r="BO256" s="5" t="n">
        <v>0</v>
      </c>
      <c r="BP256" s="5" t="n">
        <v>0</v>
      </c>
      <c r="BQ256" s="5" t="n">
        <v>0.24</v>
      </c>
      <c r="BR256" s="5" t="n">
        <v>0</v>
      </c>
      <c r="BS256" s="5" t="n">
        <v>0.167</v>
      </c>
      <c r="BT256" s="5" t="n">
        <v>0</v>
      </c>
      <c r="BU256" s="5" t="n">
        <v>0</v>
      </c>
      <c r="BV256" s="5" t="n">
        <v>0.24</v>
      </c>
      <c r="BW256" s="5" t="n">
        <v>0.08500000000000001</v>
      </c>
      <c r="BX256" s="5" t="n">
        <v>0.167</v>
      </c>
      <c r="BY256" s="5" t="n">
        <v>13.254</v>
      </c>
      <c r="BZ256" s="5" t="n">
        <v>0</v>
      </c>
      <c r="CA256" s="5" t="n">
        <v>13.254</v>
      </c>
      <c r="CB256" s="5" t="n">
        <v>0</v>
      </c>
      <c r="CC256" s="5" t="n">
        <v>83.248</v>
      </c>
      <c r="CD256" s="5" t="n">
        <v>7.95</v>
      </c>
      <c r="CE256" s="5" t="n">
        <v>0.783</v>
      </c>
      <c r="CF256" s="5" t="n">
        <v>90.324</v>
      </c>
      <c r="CG256" s="5" t="n">
        <v>0.08500000000000001</v>
      </c>
      <c r="CH256" s="5" t="n">
        <v>1</v>
      </c>
      <c r="CI256" s="5" t="n">
        <v>0</v>
      </c>
      <c r="CJ256" s="5" t="n">
        <v>0</v>
      </c>
      <c r="CK256" s="5" t="n">
        <v>0</v>
      </c>
      <c r="CL256" s="5" t="n">
        <v>0</v>
      </c>
      <c r="CM256" s="5" t="n">
        <v>0</v>
      </c>
      <c r="CN256" s="5" t="n">
        <v>0</v>
      </c>
      <c r="CO256" s="5" t="n">
        <v>0</v>
      </c>
      <c r="CP256" s="5" t="n">
        <v>0</v>
      </c>
      <c r="CQ256" s="5" t="n">
        <v>1.348</v>
      </c>
      <c r="CR256" s="5" t="n">
        <v>0</v>
      </c>
      <c r="CS256" s="5" t="n">
        <v>5.37</v>
      </c>
      <c r="CT256" s="5" t="n">
        <v>4.861</v>
      </c>
      <c r="CU256" s="5" t="n">
        <v>11.622</v>
      </c>
    </row>
    <row r="257">
      <c r="A257" s="5" t="inlineStr">
        <is>
          <t>ERI2024</t>
        </is>
      </c>
      <c r="B257" s="5" t="inlineStr">
        <is>
          <t>ERI</t>
        </is>
      </c>
      <c r="C257" s="5" t="inlineStr">
        <is>
          <t>ERI</t>
        </is>
      </c>
      <c r="D257" s="5" t="inlineStr">
        <is>
          <t>Eritrea</t>
        </is>
      </c>
      <c r="E257" s="5" t="n">
        <v>2024</v>
      </c>
      <c r="F257" s="5" t="n">
        <v>0.08500000000000001</v>
      </c>
      <c r="G257" s="5" t="n">
        <v>5.575</v>
      </c>
      <c r="H257" s="5" t="n">
        <v>1.324</v>
      </c>
      <c r="I257" s="5" t="n">
        <v>0</v>
      </c>
      <c r="J257" s="5" t="n">
        <v>5.575</v>
      </c>
      <c r="K257" s="5" t="n">
        <v>0</v>
      </c>
      <c r="L257" s="5" t="n">
        <v>1</v>
      </c>
      <c r="M257" s="5" t="n">
        <v>7.124</v>
      </c>
      <c r="N257" s="5" t="n">
        <v>3.971</v>
      </c>
      <c r="O257" s="5" t="n">
        <v>0</v>
      </c>
      <c r="P257" s="5" t="n">
        <v>7.124</v>
      </c>
      <c r="Q257" s="5" t="n">
        <v>0</v>
      </c>
      <c r="R257" s="5" t="n">
        <v>1</v>
      </c>
      <c r="S257" s="5" t="n">
        <v>12.193</v>
      </c>
      <c r="T257" s="5" t="n">
        <v>7.942</v>
      </c>
      <c r="U257" s="5" t="n">
        <v>0.141</v>
      </c>
      <c r="V257" s="5" t="n">
        <v>13.229</v>
      </c>
      <c r="W257" s="5" t="n">
        <v>0.08500000000000001</v>
      </c>
      <c r="X257" s="5" t="n">
        <v>1</v>
      </c>
      <c r="Y257" s="5" t="n">
        <v>11.492</v>
      </c>
      <c r="Z257" s="5" t="n">
        <v>1.553</v>
      </c>
      <c r="AA257" s="5" t="n">
        <v>0</v>
      </c>
      <c r="AB257" s="5" t="n">
        <v>11.492</v>
      </c>
      <c r="AC257" s="5" t="n">
        <v>0</v>
      </c>
      <c r="AD257" s="5" t="n">
        <v>1</v>
      </c>
      <c r="AE257" s="5" t="n">
        <v>12.815</v>
      </c>
      <c r="AF257" s="5" t="n">
        <v>2.997</v>
      </c>
      <c r="AG257" s="5" t="n">
        <v>0</v>
      </c>
      <c r="AH257" s="5" t="n">
        <v>12.815</v>
      </c>
      <c r="AI257" s="5" t="n">
        <v>0</v>
      </c>
      <c r="AJ257" s="5" t="n">
        <v>1</v>
      </c>
      <c r="AK257" s="5" t="n">
        <v>20.757</v>
      </c>
      <c r="AL257" s="5" t="n">
        <v>11.055</v>
      </c>
      <c r="AM257" s="5" t="n">
        <v>0.24</v>
      </c>
      <c r="AN257" s="5" t="n">
        <v>22.521</v>
      </c>
      <c r="AO257" s="5" t="n">
        <v>0.08500000000000001</v>
      </c>
      <c r="AP257" s="5" t="n">
        <v>1</v>
      </c>
      <c r="AQ257" s="5" t="n">
        <v>0.724</v>
      </c>
      <c r="AR257" s="5" t="n">
        <v>0.132</v>
      </c>
      <c r="AS257" s="5" t="n">
        <v>0.008</v>
      </c>
      <c r="AT257" s="5" t="n">
        <v>0.786</v>
      </c>
      <c r="AU257" s="5" t="n">
        <v>0.08500000000000001</v>
      </c>
      <c r="AV257" s="5" t="n">
        <v>1</v>
      </c>
      <c r="AW257" s="5" t="n">
        <v>0.75</v>
      </c>
      <c r="AX257" s="5" t="n">
        <v>0.132</v>
      </c>
      <c r="AY257" s="5" t="n">
        <v>0.008999999999999999</v>
      </c>
      <c r="AZ257" s="5" t="n">
        <v>0.8139999999999999</v>
      </c>
      <c r="BA257" s="5" t="n">
        <v>0.08500000000000001</v>
      </c>
      <c r="BB257" s="5" t="n">
        <v>1</v>
      </c>
      <c r="BC257" s="5" t="n">
        <v>0.513</v>
      </c>
      <c r="BD257" s="5" t="n">
        <v>0.132</v>
      </c>
      <c r="BE257" s="5" t="n">
        <v>0.006</v>
      </c>
      <c r="BF257" s="5" t="n">
        <v>0.5570000000000001</v>
      </c>
      <c r="BG257" s="5" t="n">
        <v>0.08500000000000001</v>
      </c>
      <c r="BH257" s="5" t="n">
        <v>1</v>
      </c>
      <c r="BI257" s="5" t="n">
        <v>0.591</v>
      </c>
      <c r="BJ257" s="5" t="n">
        <v>0.132</v>
      </c>
      <c r="BK257" s="5" t="n">
        <v>0.007</v>
      </c>
      <c r="BL257" s="5" t="n">
        <v>0.642</v>
      </c>
      <c r="BM257" s="5" t="n">
        <v>0.08500000000000001</v>
      </c>
      <c r="BN257" s="5" t="n">
        <v>1</v>
      </c>
      <c r="BO257" s="5" t="n">
        <v>0</v>
      </c>
      <c r="BP257" s="5" t="n">
        <v>0</v>
      </c>
      <c r="BQ257" s="5" t="n">
        <v>0.247</v>
      </c>
      <c r="BR257" s="5" t="n">
        <v>0</v>
      </c>
      <c r="BS257" s="5" t="n">
        <v>0.167</v>
      </c>
      <c r="BT257" s="5" t="n">
        <v>0</v>
      </c>
      <c r="BU257" s="5" t="n">
        <v>0</v>
      </c>
      <c r="BV257" s="5" t="n">
        <v>0.247</v>
      </c>
      <c r="BW257" s="5" t="n">
        <v>0.08500000000000001</v>
      </c>
      <c r="BX257" s="5" t="n">
        <v>0.167</v>
      </c>
      <c r="BY257" s="5" t="n">
        <v>13.646</v>
      </c>
      <c r="BZ257" s="5" t="n">
        <v>0</v>
      </c>
      <c r="CA257" s="5" t="n">
        <v>13.646</v>
      </c>
      <c r="CB257" s="5" t="n">
        <v>0</v>
      </c>
      <c r="CC257" s="5" t="n">
        <v>82.58799999999999</v>
      </c>
      <c r="CD257" s="5" t="n">
        <v>7.95</v>
      </c>
      <c r="CE257" s="5" t="n">
        <v>0.956</v>
      </c>
      <c r="CF257" s="5" t="n">
        <v>89.608</v>
      </c>
      <c r="CG257" s="5" t="n">
        <v>0.08500000000000001</v>
      </c>
      <c r="CH257" s="5" t="n">
        <v>1</v>
      </c>
      <c r="CI257" s="5" t="n">
        <v>0</v>
      </c>
      <c r="CJ257" s="5" t="n">
        <v>0</v>
      </c>
      <c r="CK257" s="5" t="n">
        <v>0</v>
      </c>
      <c r="CL257" s="5" t="n">
        <v>0</v>
      </c>
      <c r="CM257" s="5" t="n">
        <v>0</v>
      </c>
      <c r="CN257" s="5" t="n">
        <v>0</v>
      </c>
      <c r="CO257" s="5" t="n">
        <v>0</v>
      </c>
      <c r="CP257" s="5" t="n">
        <v>0</v>
      </c>
      <c r="CQ257" s="5" t="n">
        <v>1.387</v>
      </c>
      <c r="CR257" s="5" t="n">
        <v>0</v>
      </c>
      <c r="CS257" s="5" t="n">
        <v>5.529</v>
      </c>
      <c r="CT257" s="5" t="n">
        <v>4.251</v>
      </c>
      <c r="CU257" s="5" t="n">
        <v>10.168</v>
      </c>
    </row>
    <row r="258">
      <c r="A258" s="5" t="inlineStr">
        <is>
          <t>EST2021</t>
        </is>
      </c>
      <c r="B258" s="5" t="inlineStr">
        <is>
          <t>EST</t>
        </is>
      </c>
      <c r="C258" s="5" t="inlineStr">
        <is>
          <t>EST</t>
        </is>
      </c>
      <c r="D258" s="5" t="inlineStr">
        <is>
          <t>Estonia</t>
        </is>
      </c>
      <c r="E258" s="5" t="n">
        <v>2021</v>
      </c>
      <c r="F258" s="5" t="n">
        <v>0.2</v>
      </c>
      <c r="G258" s="5" t="n">
        <v>1.774</v>
      </c>
      <c r="H258" s="5" t="n">
        <v>0.572</v>
      </c>
      <c r="I258" s="5" t="n">
        <v>2.742</v>
      </c>
      <c r="J258" s="5" t="n">
        <v>4.515</v>
      </c>
      <c r="K258" s="5" t="n">
        <v>0</v>
      </c>
      <c r="L258" s="5" t="n">
        <v>1</v>
      </c>
      <c r="M258" s="5" t="n">
        <v>2.919</v>
      </c>
      <c r="N258" s="5" t="n">
        <v>1.717</v>
      </c>
      <c r="O258" s="5" t="n">
        <v>2.702</v>
      </c>
      <c r="P258" s="5" t="n">
        <v>5.621</v>
      </c>
      <c r="Q258" s="5" t="n">
        <v>0</v>
      </c>
      <c r="R258" s="5" t="n">
        <v>1</v>
      </c>
      <c r="S258" s="5" t="n">
        <v>4.635</v>
      </c>
      <c r="T258" s="5" t="n">
        <v>3.434</v>
      </c>
      <c r="U258" s="5" t="n">
        <v>0.756</v>
      </c>
      <c r="V258" s="5" t="n">
        <v>6.47</v>
      </c>
      <c r="W258" s="5" t="n">
        <v>0.2</v>
      </c>
      <c r="X258" s="5" t="n">
        <v>1</v>
      </c>
      <c r="Y258" s="5" t="n">
        <v>11.978</v>
      </c>
      <c r="Z258" s="5" t="n">
        <v>1.323</v>
      </c>
      <c r="AA258" s="5" t="n">
        <v>5.549</v>
      </c>
      <c r="AB258" s="5" t="n">
        <v>17.527</v>
      </c>
      <c r="AC258" s="5" t="n">
        <v>0</v>
      </c>
      <c r="AD258" s="5" t="n">
        <v>1</v>
      </c>
      <c r="AE258" s="5" t="n">
        <v>11.934</v>
      </c>
      <c r="AF258" s="5" t="n">
        <v>2.348</v>
      </c>
      <c r="AG258" s="5" t="n">
        <v>5.593</v>
      </c>
      <c r="AH258" s="5" t="n">
        <v>17.527</v>
      </c>
      <c r="AI258" s="5" t="n">
        <v>0</v>
      </c>
      <c r="AJ258" s="5" t="n">
        <v>1</v>
      </c>
      <c r="AK258" s="5" t="n">
        <v>16.329</v>
      </c>
      <c r="AL258" s="5" t="n">
        <v>8.013999999999999</v>
      </c>
      <c r="AM258" s="5" t="n">
        <v>-0.107</v>
      </c>
      <c r="AN258" s="5" t="n">
        <v>19.466</v>
      </c>
      <c r="AO258" s="5" t="n">
        <v>0.2</v>
      </c>
      <c r="AP258" s="5" t="n">
        <v>1</v>
      </c>
      <c r="AQ258" s="5" t="n">
        <v>0.619</v>
      </c>
      <c r="AR258" s="5" t="n">
        <v>0.114</v>
      </c>
      <c r="AS258" s="5" t="n">
        <v>0.787</v>
      </c>
      <c r="AT258" s="5" t="n">
        <v>1.687</v>
      </c>
      <c r="AU258" s="5" t="n">
        <v>0.2</v>
      </c>
      <c r="AV258" s="5" t="n">
        <v>1</v>
      </c>
      <c r="AW258" s="5" t="n">
        <v>0.599</v>
      </c>
      <c r="AX258" s="5" t="n">
        <v>0.114</v>
      </c>
      <c r="AY258" s="5" t="n">
        <v>0.621</v>
      </c>
      <c r="AZ258" s="5" t="n">
        <v>1.465</v>
      </c>
      <c r="BA258" s="5" t="n">
        <v>0.2</v>
      </c>
      <c r="BB258" s="5" t="n">
        <v>1</v>
      </c>
      <c r="BC258" s="5" t="n">
        <v>0.439</v>
      </c>
      <c r="BD258" s="5" t="n">
        <v>0.114</v>
      </c>
      <c r="BE258" s="5" t="n">
        <v>0.261</v>
      </c>
      <c r="BF258" s="5" t="n">
        <v>0.839</v>
      </c>
      <c r="BG258" s="5" t="n">
        <v>0.2</v>
      </c>
      <c r="BH258" s="5" t="n">
        <v>1</v>
      </c>
      <c r="BI258" s="5" t="n">
        <v>0.505</v>
      </c>
      <c r="BJ258" s="5" t="n">
        <v>0.114</v>
      </c>
      <c r="BK258" s="5" t="n">
        <v>0.362</v>
      </c>
      <c r="BL258" s="5" t="n">
        <v>1.04</v>
      </c>
      <c r="BM258" s="5" t="n">
        <v>0.2</v>
      </c>
      <c r="BN258" s="5" t="n">
        <v>1</v>
      </c>
      <c r="BO258" s="5" t="n">
        <v>0</v>
      </c>
      <c r="BP258" s="5" t="n">
        <v>0.015</v>
      </c>
      <c r="BQ258" s="5" t="n">
        <v>0.125</v>
      </c>
      <c r="BR258" s="5" t="n">
        <v>0</v>
      </c>
      <c r="BS258" s="5" t="n">
        <v>1</v>
      </c>
      <c r="BT258" s="5" t="n">
        <v>0</v>
      </c>
      <c r="BU258" s="5" t="n">
        <v>0.015</v>
      </c>
      <c r="BV258" s="5" t="n">
        <v>0.193</v>
      </c>
      <c r="BW258" s="5" t="n">
        <v>0.2</v>
      </c>
      <c r="BX258" s="5" t="n">
        <v>0.667</v>
      </c>
      <c r="BY258" s="5" t="n">
        <v>11.787</v>
      </c>
      <c r="BZ258" s="5" t="n">
        <v>0</v>
      </c>
      <c r="CA258" s="5" t="n">
        <v>11.787</v>
      </c>
      <c r="CB258" s="5" t="n">
        <v>0</v>
      </c>
      <c r="CC258" s="5" t="n">
        <v>78.125</v>
      </c>
      <c r="CD258" s="5" t="n">
        <v>7.95</v>
      </c>
      <c r="CE258" s="5" t="n">
        <v>68.926</v>
      </c>
      <c r="CF258" s="5" t="n">
        <v>176.461</v>
      </c>
      <c r="CG258" s="5" t="n">
        <v>0.2</v>
      </c>
      <c r="CH258" s="5" t="n">
        <v>1</v>
      </c>
      <c r="CI258" s="5" t="n">
        <v>0</v>
      </c>
      <c r="CJ258" s="5" t="n">
        <v>0</v>
      </c>
      <c r="CK258" s="5" t="n">
        <v>0</v>
      </c>
      <c r="CL258" s="5" t="n">
        <v>0</v>
      </c>
      <c r="CM258" s="5" t="n">
        <v>0</v>
      </c>
      <c r="CN258" s="5" t="n">
        <v>0</v>
      </c>
      <c r="CO258" s="5" t="n">
        <v>0</v>
      </c>
      <c r="CP258" s="5" t="n">
        <v>0.999</v>
      </c>
      <c r="CQ258" s="5" t="n">
        <v>1.198</v>
      </c>
      <c r="CR258" s="5" t="n">
        <v>0</v>
      </c>
      <c r="CS258" s="5" t="n">
        <v>4.776</v>
      </c>
      <c r="CT258" s="5" t="n">
        <v>3.852</v>
      </c>
      <c r="CU258" s="5" t="n">
        <v>8.009</v>
      </c>
    </row>
    <row r="259">
      <c r="A259" s="5" t="inlineStr">
        <is>
          <t>EST2022</t>
        </is>
      </c>
      <c r="B259" s="5" t="inlineStr">
        <is>
          <t>EST</t>
        </is>
      </c>
      <c r="C259" s="5" t="inlineStr">
        <is>
          <t>EST</t>
        </is>
      </c>
      <c r="D259" s="5" t="inlineStr">
        <is>
          <t>Estonia</t>
        </is>
      </c>
      <c r="E259" s="5" t="n">
        <v>2022</v>
      </c>
      <c r="F259" s="5" t="n">
        <v>0.2</v>
      </c>
      <c r="G259" s="5" t="n">
        <v>1.914</v>
      </c>
      <c r="H259" s="5" t="n">
        <v>0.618</v>
      </c>
      <c r="I259" s="5" t="n">
        <v>9.448</v>
      </c>
      <c r="J259" s="5" t="n">
        <v>11.362</v>
      </c>
      <c r="K259" s="5" t="n">
        <v>0</v>
      </c>
      <c r="L259" s="5" t="n">
        <v>1</v>
      </c>
      <c r="M259" s="5" t="n">
        <v>3.15</v>
      </c>
      <c r="N259" s="5" t="n">
        <v>1.853</v>
      </c>
      <c r="O259" s="5" t="n">
        <v>8.891</v>
      </c>
      <c r="P259" s="5" t="n">
        <v>12.041</v>
      </c>
      <c r="Q259" s="5" t="n">
        <v>0</v>
      </c>
      <c r="R259" s="5" t="n">
        <v>1</v>
      </c>
      <c r="S259" s="5" t="n">
        <v>5.003</v>
      </c>
      <c r="T259" s="5" t="n">
        <v>3.706</v>
      </c>
      <c r="U259" s="5" t="n">
        <v>0.8090000000000001</v>
      </c>
      <c r="V259" s="5" t="n">
        <v>6.872</v>
      </c>
      <c r="W259" s="5" t="n">
        <v>0.2</v>
      </c>
      <c r="X259" s="5" t="n">
        <v>1</v>
      </c>
      <c r="Y259" s="5" t="n">
        <v>29.224</v>
      </c>
      <c r="Z259" s="5" t="n">
        <v>3.066</v>
      </c>
      <c r="AA259" s="5" t="n">
        <v>10.043</v>
      </c>
      <c r="AB259" s="5" t="n">
        <v>39.267</v>
      </c>
      <c r="AC259" s="5" t="n">
        <v>0</v>
      </c>
      <c r="AD259" s="5" t="n">
        <v>1</v>
      </c>
      <c r="AE259" s="5" t="n">
        <v>29.272</v>
      </c>
      <c r="AF259" s="5" t="n">
        <v>5.427</v>
      </c>
      <c r="AG259" s="5" t="n">
        <v>9.994999999999999</v>
      </c>
      <c r="AH259" s="5" t="n">
        <v>39.267</v>
      </c>
      <c r="AI259" s="5" t="n">
        <v>0</v>
      </c>
      <c r="AJ259" s="5" t="n">
        <v>1</v>
      </c>
      <c r="AK259" s="5" t="n">
        <v>34.211</v>
      </c>
      <c r="AL259" s="5" t="n">
        <v>16.337</v>
      </c>
      <c r="AM259" s="5" t="n">
        <v>-7.457</v>
      </c>
      <c r="AN259" s="5" t="n">
        <v>32.105</v>
      </c>
      <c r="AO259" s="5" t="n">
        <v>0.2</v>
      </c>
      <c r="AP259" s="5" t="n">
        <v>1</v>
      </c>
      <c r="AQ259" s="5" t="n">
        <v>0.861</v>
      </c>
      <c r="AR259" s="5" t="n">
        <v>0.123</v>
      </c>
      <c r="AS259" s="5" t="n">
        <v>0.763</v>
      </c>
      <c r="AT259" s="5" t="n">
        <v>1.949</v>
      </c>
      <c r="AU259" s="5" t="n">
        <v>0.2</v>
      </c>
      <c r="AV259" s="5" t="n">
        <v>1</v>
      </c>
      <c r="AW259" s="5" t="n">
        <v>0.986</v>
      </c>
      <c r="AX259" s="5" t="n">
        <v>0.123</v>
      </c>
      <c r="AY259" s="5" t="n">
        <v>0.585</v>
      </c>
      <c r="AZ259" s="5" t="n">
        <v>1.885</v>
      </c>
      <c r="BA259" s="5" t="n">
        <v>0.2</v>
      </c>
      <c r="BB259" s="5" t="n">
        <v>1</v>
      </c>
      <c r="BC259" s="5" t="n">
        <v>0.598</v>
      </c>
      <c r="BD259" s="5" t="n">
        <v>0.123</v>
      </c>
      <c r="BE259" s="5" t="n">
        <v>0.154</v>
      </c>
      <c r="BF259" s="5" t="n">
        <v>0.902</v>
      </c>
      <c r="BG259" s="5" t="n">
        <v>0.2</v>
      </c>
      <c r="BH259" s="5" t="n">
        <v>1</v>
      </c>
      <c r="BI259" s="5" t="n">
        <v>0.612</v>
      </c>
      <c r="BJ259" s="5" t="n">
        <v>0.123</v>
      </c>
      <c r="BK259" s="5" t="n">
        <v>0.593</v>
      </c>
      <c r="BL259" s="5" t="n">
        <v>1.447</v>
      </c>
      <c r="BM259" s="5" t="n">
        <v>0.2</v>
      </c>
      <c r="BN259" s="5" t="n">
        <v>1</v>
      </c>
      <c r="BO259" s="5" t="n">
        <v>0</v>
      </c>
      <c r="BP259" s="5" t="n">
        <v>0.013</v>
      </c>
      <c r="BQ259" s="5" t="n">
        <v>0.206</v>
      </c>
      <c r="BR259" s="5" t="n">
        <v>0</v>
      </c>
      <c r="BS259" s="5" t="n">
        <v>1</v>
      </c>
      <c r="BT259" s="5" t="n">
        <v>0</v>
      </c>
      <c r="BU259" s="5" t="n">
        <v>0.013</v>
      </c>
      <c r="BV259" s="5" t="n">
        <v>0.248</v>
      </c>
      <c r="BW259" s="5" t="n">
        <v>0.2</v>
      </c>
      <c r="BX259" s="5" t="n">
        <v>0.667</v>
      </c>
      <c r="BY259" s="5" t="n">
        <v>12.729</v>
      </c>
      <c r="BZ259" s="5" t="n">
        <v>0</v>
      </c>
      <c r="CA259" s="5" t="n">
        <v>12.729</v>
      </c>
      <c r="CB259" s="5" t="n">
        <v>0</v>
      </c>
      <c r="CC259" s="5" t="n">
        <v>97.90000000000001</v>
      </c>
      <c r="CD259" s="5" t="n">
        <v>7.95</v>
      </c>
      <c r="CE259" s="5" t="n">
        <v>127.099</v>
      </c>
      <c r="CF259" s="5" t="n">
        <v>269.999</v>
      </c>
      <c r="CG259" s="5" t="n">
        <v>0.2</v>
      </c>
      <c r="CH259" s="5" t="n">
        <v>1</v>
      </c>
      <c r="CI259" s="5" t="n">
        <v>0</v>
      </c>
      <c r="CJ259" s="5" t="n">
        <v>0</v>
      </c>
      <c r="CK259" s="5" t="n">
        <v>0</v>
      </c>
      <c r="CL259" s="5" t="n">
        <v>0</v>
      </c>
      <c r="CM259" s="5" t="n">
        <v>0</v>
      </c>
      <c r="CN259" s="5" t="n">
        <v>0</v>
      </c>
      <c r="CO259" s="5" t="n">
        <v>0</v>
      </c>
      <c r="CP259" s="5" t="n">
        <v>0.999</v>
      </c>
      <c r="CQ259" s="5" t="n">
        <v>1.294</v>
      </c>
      <c r="CR259" s="5" t="n">
        <v>0</v>
      </c>
      <c r="CS259" s="5" t="n">
        <v>5.158</v>
      </c>
      <c r="CT259" s="5" t="n">
        <v>4.748</v>
      </c>
      <c r="CU259" s="5" t="n">
        <v>25.164</v>
      </c>
    </row>
    <row r="260">
      <c r="A260" s="5" t="inlineStr">
        <is>
          <t>EST2023</t>
        </is>
      </c>
      <c r="B260" s="5" t="inlineStr">
        <is>
          <t>EST</t>
        </is>
      </c>
      <c r="C260" s="5" t="inlineStr">
        <is>
          <t>EST</t>
        </is>
      </c>
      <c r="D260" s="5" t="inlineStr">
        <is>
          <t>Estonia</t>
        </is>
      </c>
      <c r="E260" s="5" t="n">
        <v>2023</v>
      </c>
      <c r="F260" s="5" t="n">
        <v>0.2</v>
      </c>
      <c r="G260" s="5" t="n">
        <v>1.995</v>
      </c>
      <c r="H260" s="5" t="n">
        <v>0.643</v>
      </c>
      <c r="I260" s="5" t="n">
        <v>10.898</v>
      </c>
      <c r="J260" s="5" t="n">
        <v>12.893</v>
      </c>
      <c r="K260" s="5" t="n">
        <v>0</v>
      </c>
      <c r="L260" s="5" t="n">
        <v>1</v>
      </c>
      <c r="M260" s="5" t="n">
        <v>3.277</v>
      </c>
      <c r="N260" s="5" t="n">
        <v>1.929</v>
      </c>
      <c r="O260" s="5" t="n">
        <v>10.305</v>
      </c>
      <c r="P260" s="5" t="n">
        <v>13.582</v>
      </c>
      <c r="Q260" s="5" t="n">
        <v>0</v>
      </c>
      <c r="R260" s="5" t="n">
        <v>1</v>
      </c>
      <c r="S260" s="5" t="n">
        <v>5.21</v>
      </c>
      <c r="T260" s="5" t="n">
        <v>3.858</v>
      </c>
      <c r="U260" s="5" t="n">
        <v>0.822</v>
      </c>
      <c r="V260" s="5" t="n">
        <v>7.082</v>
      </c>
      <c r="W260" s="5" t="n">
        <v>0.2</v>
      </c>
      <c r="X260" s="5" t="n">
        <v>1</v>
      </c>
      <c r="Y260" s="5" t="n">
        <v>18.916</v>
      </c>
      <c r="Z260" s="5" t="n">
        <v>2.119</v>
      </c>
      <c r="AA260" s="5" t="n">
        <v>7.721</v>
      </c>
      <c r="AB260" s="5" t="n">
        <v>26.637</v>
      </c>
      <c r="AC260" s="5" t="n">
        <v>0</v>
      </c>
      <c r="AD260" s="5" t="n">
        <v>1</v>
      </c>
      <c r="AE260" s="5" t="n">
        <v>19.014</v>
      </c>
      <c r="AF260" s="5" t="n">
        <v>3.787</v>
      </c>
      <c r="AG260" s="5" t="n">
        <v>7.622</v>
      </c>
      <c r="AH260" s="5" t="n">
        <v>26.637</v>
      </c>
      <c r="AI260" s="5" t="n">
        <v>0</v>
      </c>
      <c r="AJ260" s="5" t="n">
        <v>1</v>
      </c>
      <c r="AK260" s="5" t="n">
        <v>24.157</v>
      </c>
      <c r="AL260" s="5" t="n">
        <v>11.967</v>
      </c>
      <c r="AM260" s="5" t="n">
        <v>-0.507</v>
      </c>
      <c r="AN260" s="5" t="n">
        <v>28.38</v>
      </c>
      <c r="AO260" s="5" t="n">
        <v>0.2</v>
      </c>
      <c r="AP260" s="5" t="n">
        <v>1</v>
      </c>
      <c r="AQ260" s="5" t="n">
        <v>0.76</v>
      </c>
      <c r="AR260" s="5" t="n">
        <v>0.129</v>
      </c>
      <c r="AS260" s="5" t="n">
        <v>0.786</v>
      </c>
      <c r="AT260" s="5" t="n">
        <v>1.856</v>
      </c>
      <c r="AU260" s="5" t="n">
        <v>0.2</v>
      </c>
      <c r="AV260" s="5" t="n">
        <v>1</v>
      </c>
      <c r="AW260" s="5" t="n">
        <v>0.8110000000000001</v>
      </c>
      <c r="AX260" s="5" t="n">
        <v>0.129</v>
      </c>
      <c r="AY260" s="5" t="n">
        <v>0.638</v>
      </c>
      <c r="AZ260" s="5" t="n">
        <v>1.739</v>
      </c>
      <c r="BA260" s="5" t="n">
        <v>0.2</v>
      </c>
      <c r="BB260" s="5" t="n">
        <v>1</v>
      </c>
      <c r="BC260" s="5" t="n">
        <v>0.535</v>
      </c>
      <c r="BD260" s="5" t="n">
        <v>0.129</v>
      </c>
      <c r="BE260" s="5" t="n">
        <v>0.095</v>
      </c>
      <c r="BF260" s="5" t="n">
        <v>0.755</v>
      </c>
      <c r="BG260" s="5" t="n">
        <v>0.2</v>
      </c>
      <c r="BH260" s="5" t="n">
        <v>1</v>
      </c>
      <c r="BI260" s="5" t="n">
        <v>0.579</v>
      </c>
      <c r="BJ260" s="5" t="n">
        <v>0.129</v>
      </c>
      <c r="BK260" s="5" t="n">
        <v>0.449</v>
      </c>
      <c r="BL260" s="5" t="n">
        <v>1.234</v>
      </c>
      <c r="BM260" s="5" t="n">
        <v>0.2</v>
      </c>
      <c r="BN260" s="5" t="n">
        <v>1</v>
      </c>
      <c r="BO260" s="5" t="n">
        <v>0</v>
      </c>
      <c r="BP260" s="5" t="n">
        <v>0.014</v>
      </c>
      <c r="BQ260" s="5" t="n">
        <v>0.147</v>
      </c>
      <c r="BR260" s="5" t="n">
        <v>0</v>
      </c>
      <c r="BS260" s="5" t="n">
        <v>1</v>
      </c>
      <c r="BT260" s="5" t="n">
        <v>0</v>
      </c>
      <c r="BU260" s="5" t="n">
        <v>0.014</v>
      </c>
      <c r="BV260" s="5" t="n">
        <v>0.243</v>
      </c>
      <c r="BW260" s="5" t="n">
        <v>0.2</v>
      </c>
      <c r="BX260" s="5" t="n">
        <v>0.667</v>
      </c>
      <c r="BY260" s="5" t="n">
        <v>13.254</v>
      </c>
      <c r="BZ260" s="5" t="n">
        <v>0</v>
      </c>
      <c r="CA260" s="5" t="n">
        <v>13.254</v>
      </c>
      <c r="CB260" s="5" t="n">
        <v>0</v>
      </c>
      <c r="CC260" s="5" t="n">
        <v>83.248</v>
      </c>
      <c r="CD260" s="5" t="n">
        <v>7.95</v>
      </c>
      <c r="CE260" s="5" t="n">
        <v>119.584</v>
      </c>
      <c r="CF260" s="5" t="n">
        <v>243.399</v>
      </c>
      <c r="CG260" s="5" t="n">
        <v>0.2</v>
      </c>
      <c r="CH260" s="5" t="n">
        <v>1</v>
      </c>
      <c r="CI260" s="5" t="n">
        <v>0</v>
      </c>
      <c r="CJ260" s="5" t="n">
        <v>0</v>
      </c>
      <c r="CK260" s="5" t="n">
        <v>0</v>
      </c>
      <c r="CL260" s="5" t="n">
        <v>0</v>
      </c>
      <c r="CM260" s="5" t="n">
        <v>0</v>
      </c>
      <c r="CN260" s="5" t="n">
        <v>0</v>
      </c>
      <c r="CO260" s="5" t="n">
        <v>0</v>
      </c>
      <c r="CP260" s="5" t="n">
        <v>1</v>
      </c>
      <c r="CQ260" s="5" t="n">
        <v>1.348</v>
      </c>
      <c r="CR260" s="5" t="n">
        <v>0</v>
      </c>
      <c r="CS260" s="5" t="n">
        <v>5.37</v>
      </c>
      <c r="CT260" s="5" t="n">
        <v>23.964</v>
      </c>
      <c r="CU260" s="5" t="n">
        <v>14.805</v>
      </c>
    </row>
    <row r="261">
      <c r="A261" s="5" t="inlineStr">
        <is>
          <t>EST2024</t>
        </is>
      </c>
      <c r="B261" s="5" t="inlineStr">
        <is>
          <t>EST</t>
        </is>
      </c>
      <c r="C261" s="5" t="inlineStr">
        <is>
          <t>EST</t>
        </is>
      </c>
      <c r="D261" s="5" t="inlineStr">
        <is>
          <t>Estonia</t>
        </is>
      </c>
      <c r="E261" s="5" t="n">
        <v>2024</v>
      </c>
      <c r="F261" s="5" t="n">
        <v>0.2</v>
      </c>
      <c r="G261" s="5" t="n">
        <v>2.051</v>
      </c>
      <c r="H261" s="5" t="n">
        <v>0.662</v>
      </c>
      <c r="I261" s="5" t="n">
        <v>7.203</v>
      </c>
      <c r="J261" s="5" t="n">
        <v>9.254</v>
      </c>
      <c r="K261" s="5" t="n">
        <v>0</v>
      </c>
      <c r="L261" s="5" t="n">
        <v>1</v>
      </c>
      <c r="M261" s="5" t="n">
        <v>3.374</v>
      </c>
      <c r="N261" s="5" t="n">
        <v>1.986</v>
      </c>
      <c r="O261" s="5" t="n">
        <v>6.799</v>
      </c>
      <c r="P261" s="5" t="n">
        <v>10.173</v>
      </c>
      <c r="Q261" s="5" t="n">
        <v>0</v>
      </c>
      <c r="R261" s="5" t="n">
        <v>1</v>
      </c>
      <c r="S261" s="5" t="n">
        <v>5.361</v>
      </c>
      <c r="T261" s="5" t="n">
        <v>3.972</v>
      </c>
      <c r="U261" s="5" t="n">
        <v>0.894</v>
      </c>
      <c r="V261" s="5" t="n">
        <v>7.409</v>
      </c>
      <c r="W261" s="5" t="n">
        <v>0.22</v>
      </c>
      <c r="X261" s="5" t="n">
        <v>1</v>
      </c>
      <c r="Y261" s="5" t="n">
        <v>15.644</v>
      </c>
      <c r="Z261" s="5" t="n">
        <v>1.975</v>
      </c>
      <c r="AA261" s="5" t="n">
        <v>4.912</v>
      </c>
      <c r="AB261" s="5" t="n">
        <v>20.556</v>
      </c>
      <c r="AC261" s="5" t="n">
        <v>0</v>
      </c>
      <c r="AD261" s="5" t="n">
        <v>1</v>
      </c>
      <c r="AE261" s="5" t="n">
        <v>15.644</v>
      </c>
      <c r="AF261" s="5" t="n">
        <v>3.427</v>
      </c>
      <c r="AG261" s="5" t="n">
        <v>4.912</v>
      </c>
      <c r="AH261" s="5" t="n">
        <v>20.556</v>
      </c>
      <c r="AI261" s="5" t="n">
        <v>0</v>
      </c>
      <c r="AJ261" s="5" t="n">
        <v>1</v>
      </c>
      <c r="AK261" s="5" t="n">
        <v>20.238</v>
      </c>
      <c r="AL261" s="5" t="n">
        <v>10.294</v>
      </c>
      <c r="AM261" s="5" t="n">
        <v>-2.021</v>
      </c>
      <c r="AN261" s="5" t="n">
        <v>22.225</v>
      </c>
      <c r="AO261" s="5" t="n">
        <v>0.22</v>
      </c>
      <c r="AP261" s="5" t="n">
        <v>1</v>
      </c>
      <c r="AQ261" s="5" t="n">
        <v>0.724</v>
      </c>
      <c r="AR261" s="5" t="n">
        <v>0.132</v>
      </c>
      <c r="AS261" s="5" t="n">
        <v>0.761</v>
      </c>
      <c r="AT261" s="5" t="n">
        <v>1.812</v>
      </c>
      <c r="AU261" s="5" t="n">
        <v>0.22</v>
      </c>
      <c r="AV261" s="5" t="n">
        <v>1</v>
      </c>
      <c r="AW261" s="5" t="n">
        <v>0.75</v>
      </c>
      <c r="AX261" s="5" t="n">
        <v>0.132</v>
      </c>
      <c r="AY261" s="5" t="n">
        <v>0.615</v>
      </c>
      <c r="AZ261" s="5" t="n">
        <v>1.666</v>
      </c>
      <c r="BA261" s="5" t="n">
        <v>0.22</v>
      </c>
      <c r="BB261" s="5" t="n">
        <v>1</v>
      </c>
      <c r="BC261" s="5" t="n">
        <v>0.513</v>
      </c>
      <c r="BD261" s="5" t="n">
        <v>0.132</v>
      </c>
      <c r="BE261" s="5" t="n">
        <v>0.108</v>
      </c>
      <c r="BF261" s="5" t="n">
        <v>0.758</v>
      </c>
      <c r="BG261" s="5" t="n">
        <v>0.22</v>
      </c>
      <c r="BH261" s="5" t="n">
        <v>1</v>
      </c>
      <c r="BI261" s="5" t="n">
        <v>0.591</v>
      </c>
      <c r="BJ261" s="5" t="n">
        <v>0.132</v>
      </c>
      <c r="BK261" s="5" t="n">
        <v>0.359</v>
      </c>
      <c r="BL261" s="5" t="n">
        <v>1.159</v>
      </c>
      <c r="BM261" s="5" t="n">
        <v>0.22</v>
      </c>
      <c r="BN261" s="5" t="n">
        <v>1</v>
      </c>
      <c r="BO261" s="5" t="n">
        <v>0</v>
      </c>
      <c r="BP261" s="5" t="n">
        <v>0.013</v>
      </c>
      <c r="BQ261" s="5" t="n">
        <v>0.151</v>
      </c>
      <c r="BR261" s="5" t="n">
        <v>0</v>
      </c>
      <c r="BS261" s="5" t="n">
        <v>1</v>
      </c>
      <c r="BT261" s="5" t="n">
        <v>0</v>
      </c>
      <c r="BU261" s="5" t="n">
        <v>0.013</v>
      </c>
      <c r="BV261" s="5" t="n">
        <v>0.244</v>
      </c>
      <c r="BW261" s="5" t="n">
        <v>0.22</v>
      </c>
      <c r="BX261" s="5" t="n">
        <v>0.667</v>
      </c>
      <c r="BY261" s="5" t="n">
        <v>13.646</v>
      </c>
      <c r="BZ261" s="5" t="n">
        <v>0</v>
      </c>
      <c r="CA261" s="5" t="n">
        <v>13.646</v>
      </c>
      <c r="CB261" s="5" t="n">
        <v>0</v>
      </c>
      <c r="CC261" s="5" t="n">
        <v>82.58799999999999</v>
      </c>
      <c r="CD261" s="5" t="n">
        <v>7.95</v>
      </c>
      <c r="CE261" s="5" t="n">
        <v>102.705</v>
      </c>
      <c r="CF261" s="5" t="n">
        <v>226.058</v>
      </c>
      <c r="CG261" s="5" t="n">
        <v>0.22</v>
      </c>
      <c r="CH261" s="5" t="n">
        <v>1</v>
      </c>
      <c r="CI261" s="5" t="n">
        <v>0</v>
      </c>
      <c r="CJ261" s="5" t="n">
        <v>0</v>
      </c>
      <c r="CK261" s="5" t="n">
        <v>0</v>
      </c>
      <c r="CL261" s="5" t="n">
        <v>0</v>
      </c>
      <c r="CM261" s="5" t="n">
        <v>0</v>
      </c>
      <c r="CN261" s="5" t="n">
        <v>0</v>
      </c>
      <c r="CO261" s="5" t="n">
        <v>0</v>
      </c>
      <c r="CP261" s="5" t="n">
        <v>1</v>
      </c>
      <c r="CQ261" s="5" t="n">
        <v>1.387</v>
      </c>
      <c r="CR261" s="5" t="n">
        <v>0</v>
      </c>
      <c r="CS261" s="5" t="n">
        <v>5.529</v>
      </c>
      <c r="CT261" s="5" t="n">
        <v>11.886</v>
      </c>
      <c r="CU261" s="5" t="n">
        <v>10.037</v>
      </c>
    </row>
    <row r="262">
      <c r="A262" s="5" t="inlineStr">
        <is>
          <t>SWZ2021</t>
        </is>
      </c>
      <c r="B262" s="5" t="inlineStr">
        <is>
          <t>SWZ</t>
        </is>
      </c>
      <c r="C262" s="5" t="inlineStr">
        <is>
          <t>SWZ</t>
        </is>
      </c>
      <c r="D262" s="5" t="inlineStr">
        <is>
          <t>Eswatini</t>
        </is>
      </c>
      <c r="E262" s="5" t="n">
        <v>2021</v>
      </c>
      <c r="F262" s="5" t="n">
        <v>0.15</v>
      </c>
      <c r="G262" s="5" t="n">
        <v>5.897</v>
      </c>
      <c r="H262" s="5" t="n">
        <v>1.143</v>
      </c>
      <c r="I262" s="5" t="n">
        <v>0</v>
      </c>
      <c r="J262" s="5" t="n">
        <v>5.897</v>
      </c>
      <c r="K262" s="5" t="n">
        <v>0</v>
      </c>
      <c r="L262" s="5" t="n">
        <v>1</v>
      </c>
      <c r="M262" s="5" t="n">
        <v>7.964</v>
      </c>
      <c r="N262" s="5" t="n">
        <v>3.43</v>
      </c>
      <c r="O262" s="5" t="n">
        <v>0</v>
      </c>
      <c r="P262" s="5" t="n">
        <v>7.964</v>
      </c>
      <c r="Q262" s="5" t="n">
        <v>0</v>
      </c>
      <c r="R262" s="5" t="n">
        <v>1</v>
      </c>
      <c r="S262" s="5" t="n">
        <v>11.613</v>
      </c>
      <c r="T262" s="5" t="n">
        <v>6.86</v>
      </c>
      <c r="U262" s="5" t="n">
        <v>0</v>
      </c>
      <c r="V262" s="5" t="n">
        <v>13.355</v>
      </c>
      <c r="W262" s="5" t="n">
        <v>0.15</v>
      </c>
      <c r="X262" s="5" t="n">
        <v>1</v>
      </c>
      <c r="Y262" s="5" t="n">
        <v>15.672</v>
      </c>
      <c r="Z262" s="5" t="n">
        <v>2.118</v>
      </c>
      <c r="AA262" s="5" t="n">
        <v>0</v>
      </c>
      <c r="AB262" s="5" t="n">
        <v>15.672</v>
      </c>
      <c r="AC262" s="5" t="n">
        <v>0</v>
      </c>
      <c r="AD262" s="5" t="n">
        <v>1</v>
      </c>
      <c r="AE262" s="5" t="n">
        <v>16.816</v>
      </c>
      <c r="AF262" s="5" t="n">
        <v>3.932</v>
      </c>
      <c r="AG262" s="5" t="n">
        <v>0</v>
      </c>
      <c r="AH262" s="5" t="n">
        <v>16.816</v>
      </c>
      <c r="AI262" s="5" t="n">
        <v>0</v>
      </c>
      <c r="AJ262" s="5" t="n">
        <v>1</v>
      </c>
      <c r="AK262" s="5" t="n">
        <v>23.675</v>
      </c>
      <c r="AL262" s="5" t="n">
        <v>12.609</v>
      </c>
      <c r="AM262" s="5" t="n">
        <v>0</v>
      </c>
      <c r="AN262" s="5" t="n">
        <v>27.227</v>
      </c>
      <c r="AO262" s="5" t="n">
        <v>0.15</v>
      </c>
      <c r="AP262" s="5" t="n">
        <v>1</v>
      </c>
      <c r="AQ262" s="5" t="n">
        <v>0.619</v>
      </c>
      <c r="AR262" s="5" t="n">
        <v>0.114</v>
      </c>
      <c r="AS262" s="5" t="n">
        <v>0.243</v>
      </c>
      <c r="AT262" s="5" t="n">
        <v>0.992</v>
      </c>
      <c r="AU262" s="5" t="n">
        <v>0.15</v>
      </c>
      <c r="AV262" s="5" t="n">
        <v>1</v>
      </c>
      <c r="AW262" s="5" t="n">
        <v>0.599</v>
      </c>
      <c r="AX262" s="5" t="n">
        <v>0.114</v>
      </c>
      <c r="AY262" s="5" t="n">
        <v>0.188</v>
      </c>
      <c r="AZ262" s="5" t="n">
        <v>0.906</v>
      </c>
      <c r="BA262" s="5" t="n">
        <v>0.15</v>
      </c>
      <c r="BB262" s="5" t="n">
        <v>1</v>
      </c>
      <c r="BC262" s="5" t="n">
        <v>0.439</v>
      </c>
      <c r="BD262" s="5" t="n">
        <v>0.114</v>
      </c>
      <c r="BE262" s="5" t="n">
        <v>0</v>
      </c>
      <c r="BF262" s="5" t="n">
        <v>0.505</v>
      </c>
      <c r="BG262" s="5" t="n">
        <v>0.15</v>
      </c>
      <c r="BH262" s="5" t="n">
        <v>1</v>
      </c>
      <c r="BI262" s="5" t="n">
        <v>0.505</v>
      </c>
      <c r="BJ262" s="5" t="n">
        <v>0.114</v>
      </c>
      <c r="BK262" s="5" t="n">
        <v>0</v>
      </c>
      <c r="BL262" s="5" t="n">
        <v>0.58</v>
      </c>
      <c r="BM262" s="5" t="n">
        <v>0.15</v>
      </c>
      <c r="BN262" s="5" t="n">
        <v>1</v>
      </c>
      <c r="BO262" s="5" t="n">
        <v>0</v>
      </c>
      <c r="BP262" s="5" t="n">
        <v>0</v>
      </c>
      <c r="BQ262" s="5" t="n">
        <v>0.078</v>
      </c>
      <c r="BR262" s="5" t="n">
        <v>0</v>
      </c>
      <c r="BS262" s="5" t="n">
        <v>1</v>
      </c>
      <c r="BT262" s="5" t="n">
        <v>0</v>
      </c>
      <c r="BU262" s="5" t="n">
        <v>0</v>
      </c>
      <c r="BV262" s="5" t="n">
        <v>0.118</v>
      </c>
      <c r="BW262" s="5" t="n">
        <v>0.15</v>
      </c>
      <c r="BX262" s="5" t="n">
        <v>1</v>
      </c>
      <c r="BY262" s="5" t="n">
        <v>11.787</v>
      </c>
      <c r="BZ262" s="5" t="n">
        <v>0</v>
      </c>
      <c r="CA262" s="5" t="n">
        <v>11.787</v>
      </c>
      <c r="CB262" s="5" t="n">
        <v>0</v>
      </c>
      <c r="CC262" s="5" t="n">
        <v>78.125</v>
      </c>
      <c r="CD262" s="5" t="n">
        <v>7.95</v>
      </c>
      <c r="CE262" s="5" t="n">
        <v>0</v>
      </c>
      <c r="CF262" s="5" t="n">
        <v>89.84399999999999</v>
      </c>
      <c r="CG262" s="5" t="n">
        <v>0.15</v>
      </c>
      <c r="CH262" s="5" t="n">
        <v>1</v>
      </c>
      <c r="CI262" s="5" t="n">
        <v>0</v>
      </c>
      <c r="CJ262" s="5" t="n">
        <v>0</v>
      </c>
      <c r="CK262" s="5" t="n">
        <v>0</v>
      </c>
      <c r="CL262" s="5" t="n">
        <v>0</v>
      </c>
      <c r="CM262" s="5" t="n">
        <v>0</v>
      </c>
      <c r="CN262" s="5" t="n">
        <v>0</v>
      </c>
      <c r="CO262" s="5" t="n">
        <v>0</v>
      </c>
      <c r="CP262" s="5" t="n">
        <v>0</v>
      </c>
      <c r="CQ262" s="5" t="n">
        <v>1.198</v>
      </c>
      <c r="CR262" s="5" t="n">
        <v>0</v>
      </c>
      <c r="CS262" s="5" t="n">
        <v>4.776</v>
      </c>
      <c r="CT262" s="5" t="n">
        <v>4.753</v>
      </c>
      <c r="CU262" s="5" t="n">
        <v>15.162</v>
      </c>
    </row>
    <row r="263">
      <c r="A263" s="5" t="inlineStr">
        <is>
          <t>SWZ2022</t>
        </is>
      </c>
      <c r="B263" s="5" t="inlineStr">
        <is>
          <t>SWZ</t>
        </is>
      </c>
      <c r="C263" s="5" t="inlineStr">
        <is>
          <t>SWZ</t>
        </is>
      </c>
      <c r="D263" s="5" t="inlineStr">
        <is>
          <t>Eswatini</t>
        </is>
      </c>
      <c r="E263" s="5" t="n">
        <v>2022</v>
      </c>
      <c r="F263" s="5" t="n">
        <v>0.15</v>
      </c>
      <c r="G263" s="5" t="n">
        <v>11.72</v>
      </c>
      <c r="H263" s="5" t="n">
        <v>1.235</v>
      </c>
      <c r="I263" s="5" t="n">
        <v>0</v>
      </c>
      <c r="J263" s="5" t="n">
        <v>11.72</v>
      </c>
      <c r="K263" s="5" t="n">
        <v>0</v>
      </c>
      <c r="L263" s="5" t="n">
        <v>1</v>
      </c>
      <c r="M263" s="5" t="n">
        <v>9.782999999999999</v>
      </c>
      <c r="N263" s="5" t="n">
        <v>3.704</v>
      </c>
      <c r="O263" s="5" t="n">
        <v>0</v>
      </c>
      <c r="P263" s="5" t="n">
        <v>9.782999999999999</v>
      </c>
      <c r="Q263" s="5" t="n">
        <v>0</v>
      </c>
      <c r="R263" s="5" t="n">
        <v>1</v>
      </c>
      <c r="S263" s="5" t="n">
        <v>17.893</v>
      </c>
      <c r="T263" s="5" t="n">
        <v>7.408</v>
      </c>
      <c r="U263" s="5" t="n">
        <v>0.199</v>
      </c>
      <c r="V263" s="5" t="n">
        <v>20.577</v>
      </c>
      <c r="W263" s="5" t="n">
        <v>0.15</v>
      </c>
      <c r="X263" s="5" t="n">
        <v>1</v>
      </c>
      <c r="Y263" s="5" t="n">
        <v>31.7</v>
      </c>
      <c r="Z263" s="5" t="n">
        <v>4.284</v>
      </c>
      <c r="AA263" s="5" t="n">
        <v>0</v>
      </c>
      <c r="AB263" s="5" t="n">
        <v>31.7</v>
      </c>
      <c r="AC263" s="5" t="n">
        <v>0</v>
      </c>
      <c r="AD263" s="5" t="n">
        <v>1</v>
      </c>
      <c r="AE263" s="5" t="n">
        <v>32.935</v>
      </c>
      <c r="AF263" s="5" t="n">
        <v>7.701</v>
      </c>
      <c r="AG263" s="5" t="n">
        <v>0</v>
      </c>
      <c r="AH263" s="5" t="n">
        <v>32.935</v>
      </c>
      <c r="AI263" s="5" t="n">
        <v>0</v>
      </c>
      <c r="AJ263" s="5" t="n">
        <v>1</v>
      </c>
      <c r="AK263" s="5" t="n">
        <v>40.343</v>
      </c>
      <c r="AL263" s="5" t="n">
        <v>21.486</v>
      </c>
      <c r="AM263" s="5" t="n">
        <v>0.448</v>
      </c>
      <c r="AN263" s="5" t="n">
        <v>46.394</v>
      </c>
      <c r="AO263" s="5" t="n">
        <v>0.15</v>
      </c>
      <c r="AP263" s="5" t="n">
        <v>1</v>
      </c>
      <c r="AQ263" s="5" t="n">
        <v>0.861</v>
      </c>
      <c r="AR263" s="5" t="n">
        <v>0.123</v>
      </c>
      <c r="AS263" s="5" t="n">
        <v>0.25</v>
      </c>
      <c r="AT263" s="5" t="n">
        <v>1.263</v>
      </c>
      <c r="AU263" s="5" t="n">
        <v>0.15</v>
      </c>
      <c r="AV263" s="5" t="n">
        <v>1</v>
      </c>
      <c r="AW263" s="5" t="n">
        <v>0.986</v>
      </c>
      <c r="AX263" s="5" t="n">
        <v>0.123</v>
      </c>
      <c r="AY263" s="5" t="n">
        <v>0.172</v>
      </c>
      <c r="AZ263" s="5" t="n">
        <v>1.317</v>
      </c>
      <c r="BA263" s="5" t="n">
        <v>0.15</v>
      </c>
      <c r="BB263" s="5" t="n">
        <v>1</v>
      </c>
      <c r="BC263" s="5" t="n">
        <v>0.598</v>
      </c>
      <c r="BD263" s="5" t="n">
        <v>0.123</v>
      </c>
      <c r="BE263" s="5" t="n">
        <v>0.007</v>
      </c>
      <c r="BF263" s="5" t="n">
        <v>0.6879999999999999</v>
      </c>
      <c r="BG263" s="5" t="n">
        <v>0.15</v>
      </c>
      <c r="BH263" s="5" t="n">
        <v>1</v>
      </c>
      <c r="BI263" s="5" t="n">
        <v>0.612</v>
      </c>
      <c r="BJ263" s="5" t="n">
        <v>0.123</v>
      </c>
      <c r="BK263" s="5" t="n">
        <v>0.007</v>
      </c>
      <c r="BL263" s="5" t="n">
        <v>0.704</v>
      </c>
      <c r="BM263" s="5" t="n">
        <v>0.15</v>
      </c>
      <c r="BN263" s="5" t="n">
        <v>1</v>
      </c>
      <c r="BO263" s="5" t="n">
        <v>0</v>
      </c>
      <c r="BP263" s="5" t="n">
        <v>0</v>
      </c>
      <c r="BQ263" s="5" t="n">
        <v>0.07000000000000001</v>
      </c>
      <c r="BR263" s="5" t="n">
        <v>0</v>
      </c>
      <c r="BS263" s="5" t="n">
        <v>1</v>
      </c>
      <c r="BT263" s="5" t="n">
        <v>0</v>
      </c>
      <c r="BU263" s="5" t="n">
        <v>0</v>
      </c>
      <c r="BV263" s="5" t="n">
        <v>0.108</v>
      </c>
      <c r="BW263" s="5" t="n">
        <v>0.15</v>
      </c>
      <c r="BX263" s="5" t="n">
        <v>1</v>
      </c>
      <c r="BY263" s="5" t="n">
        <v>12.729</v>
      </c>
      <c r="BZ263" s="5" t="n">
        <v>0</v>
      </c>
      <c r="CA263" s="5" t="n">
        <v>12.729</v>
      </c>
      <c r="CB263" s="5" t="n">
        <v>0</v>
      </c>
      <c r="CC263" s="5" t="n">
        <v>97.90000000000001</v>
      </c>
      <c r="CD263" s="5" t="n">
        <v>7.95</v>
      </c>
      <c r="CE263" s="5" t="n">
        <v>1.087</v>
      </c>
      <c r="CF263" s="5" t="n">
        <v>112.585</v>
      </c>
      <c r="CG263" s="5" t="n">
        <v>0.15</v>
      </c>
      <c r="CH263" s="5" t="n">
        <v>1</v>
      </c>
      <c r="CI263" s="5" t="n">
        <v>0</v>
      </c>
      <c r="CJ263" s="5" t="n">
        <v>0</v>
      </c>
      <c r="CK263" s="5" t="n">
        <v>0</v>
      </c>
      <c r="CL263" s="5" t="n">
        <v>0</v>
      </c>
      <c r="CM263" s="5" t="n">
        <v>0</v>
      </c>
      <c r="CN263" s="5" t="n">
        <v>0</v>
      </c>
      <c r="CO263" s="5" t="n">
        <v>0</v>
      </c>
      <c r="CP263" s="5" t="n">
        <v>0</v>
      </c>
      <c r="CQ263" s="5" t="n">
        <v>1.294</v>
      </c>
      <c r="CR263" s="5" t="n">
        <v>0</v>
      </c>
      <c r="CS263" s="5" t="n">
        <v>5.158</v>
      </c>
      <c r="CT263" s="5" t="n">
        <v>10.485</v>
      </c>
      <c r="CU263" s="5" t="n">
        <v>31.326</v>
      </c>
    </row>
    <row r="264">
      <c r="A264" s="5" t="inlineStr">
        <is>
          <t>SWZ2023</t>
        </is>
      </c>
      <c r="B264" s="5" t="inlineStr">
        <is>
          <t>SWZ</t>
        </is>
      </c>
      <c r="C264" s="5" t="inlineStr">
        <is>
          <t>SWZ</t>
        </is>
      </c>
      <c r="D264" s="5" t="inlineStr">
        <is>
          <t>Eswatini</t>
        </is>
      </c>
      <c r="E264" s="5" t="n">
        <v>2023</v>
      </c>
      <c r="F264" s="5" t="n">
        <v>0.15</v>
      </c>
      <c r="G264" s="5" t="n">
        <v>6.147</v>
      </c>
      <c r="H264" s="5" t="n">
        <v>1.286</v>
      </c>
      <c r="I264" s="5" t="n">
        <v>0</v>
      </c>
      <c r="J264" s="5" t="n">
        <v>6.147</v>
      </c>
      <c r="K264" s="5" t="n">
        <v>0</v>
      </c>
      <c r="L264" s="5" t="n">
        <v>1</v>
      </c>
      <c r="M264" s="5" t="n">
        <v>7.886</v>
      </c>
      <c r="N264" s="5" t="n">
        <v>3.857</v>
      </c>
      <c r="O264" s="5" t="n">
        <v>0</v>
      </c>
      <c r="P264" s="5" t="n">
        <v>7.886</v>
      </c>
      <c r="Q264" s="5" t="n">
        <v>0</v>
      </c>
      <c r="R264" s="5" t="n">
        <v>1</v>
      </c>
      <c r="S264" s="5" t="n">
        <v>12.575</v>
      </c>
      <c r="T264" s="5" t="n">
        <v>7.714</v>
      </c>
      <c r="U264" s="5" t="n">
        <v>0.209</v>
      </c>
      <c r="V264" s="5" t="n">
        <v>14.461</v>
      </c>
      <c r="W264" s="5" t="n">
        <v>0.15</v>
      </c>
      <c r="X264" s="5" t="n">
        <v>1</v>
      </c>
      <c r="Y264" s="5" t="n">
        <v>12.364</v>
      </c>
      <c r="Z264" s="5" t="n">
        <v>1.671</v>
      </c>
      <c r="AA264" s="5" t="n">
        <v>0</v>
      </c>
      <c r="AB264" s="5" t="n">
        <v>12.364</v>
      </c>
      <c r="AC264" s="5" t="n">
        <v>0</v>
      </c>
      <c r="AD264" s="5" t="n">
        <v>1</v>
      </c>
      <c r="AE264" s="5" t="n">
        <v>13.649</v>
      </c>
      <c r="AF264" s="5" t="n">
        <v>3.192</v>
      </c>
      <c r="AG264" s="5" t="n">
        <v>0</v>
      </c>
      <c r="AH264" s="5" t="n">
        <v>13.649</v>
      </c>
      <c r="AI264" s="5" t="n">
        <v>0</v>
      </c>
      <c r="AJ264" s="5" t="n">
        <v>1</v>
      </c>
      <c r="AK264" s="5" t="n">
        <v>21.363</v>
      </c>
      <c r="AL264" s="5" t="n">
        <v>11.378</v>
      </c>
      <c r="AM264" s="5" t="n">
        <v>0.355</v>
      </c>
      <c r="AN264" s="5" t="n">
        <v>24.568</v>
      </c>
      <c r="AO264" s="5" t="n">
        <v>0.15</v>
      </c>
      <c r="AP264" s="5" t="n">
        <v>1</v>
      </c>
      <c r="AQ264" s="5" t="n">
        <v>0.76</v>
      </c>
      <c r="AR264" s="5" t="n">
        <v>0.129</v>
      </c>
      <c r="AS264" s="5" t="n">
        <v>0.282</v>
      </c>
      <c r="AT264" s="5" t="n">
        <v>1.18</v>
      </c>
      <c r="AU264" s="5" t="n">
        <v>0.15</v>
      </c>
      <c r="AV264" s="5" t="n">
        <v>1</v>
      </c>
      <c r="AW264" s="5" t="n">
        <v>0.8110000000000001</v>
      </c>
      <c r="AX264" s="5" t="n">
        <v>0.129</v>
      </c>
      <c r="AY264" s="5" t="n">
        <v>0.21</v>
      </c>
      <c r="AZ264" s="5" t="n">
        <v>1.156</v>
      </c>
      <c r="BA264" s="5" t="n">
        <v>0.15</v>
      </c>
      <c r="BB264" s="5" t="n">
        <v>1</v>
      </c>
      <c r="BC264" s="5" t="n">
        <v>0.535</v>
      </c>
      <c r="BD264" s="5" t="n">
        <v>0.129</v>
      </c>
      <c r="BE264" s="5" t="n">
        <v>0.008999999999999999</v>
      </c>
      <c r="BF264" s="5" t="n">
        <v>0.615</v>
      </c>
      <c r="BG264" s="5" t="n">
        <v>0.15</v>
      </c>
      <c r="BH264" s="5" t="n">
        <v>1</v>
      </c>
      <c r="BI264" s="5" t="n">
        <v>0.579</v>
      </c>
      <c r="BJ264" s="5" t="n">
        <v>0.129</v>
      </c>
      <c r="BK264" s="5" t="n">
        <v>0.01</v>
      </c>
      <c r="BL264" s="5" t="n">
        <v>0.666</v>
      </c>
      <c r="BM264" s="5" t="n">
        <v>0.15</v>
      </c>
      <c r="BN264" s="5" t="n">
        <v>1</v>
      </c>
      <c r="BO264" s="5" t="n">
        <v>0</v>
      </c>
      <c r="BP264" s="5" t="n">
        <v>0</v>
      </c>
      <c r="BQ264" s="5" t="n">
        <v>0.079</v>
      </c>
      <c r="BR264" s="5" t="n">
        <v>0</v>
      </c>
      <c r="BS264" s="5" t="n">
        <v>1</v>
      </c>
      <c r="BT264" s="5" t="n">
        <v>0</v>
      </c>
      <c r="BU264" s="5" t="n">
        <v>0</v>
      </c>
      <c r="BV264" s="5" t="n">
        <v>0.116</v>
      </c>
      <c r="BW264" s="5" t="n">
        <v>0.15</v>
      </c>
      <c r="BX264" s="5" t="n">
        <v>1</v>
      </c>
      <c r="BY264" s="5" t="n">
        <v>13.254</v>
      </c>
      <c r="BZ264" s="5" t="n">
        <v>0</v>
      </c>
      <c r="CA264" s="5" t="n">
        <v>13.254</v>
      </c>
      <c r="CB264" s="5" t="n">
        <v>0</v>
      </c>
      <c r="CC264" s="5" t="n">
        <v>83.248</v>
      </c>
      <c r="CD264" s="5" t="n">
        <v>7.95</v>
      </c>
      <c r="CE264" s="5" t="n">
        <v>1.383</v>
      </c>
      <c r="CF264" s="5" t="n">
        <v>95.735</v>
      </c>
      <c r="CG264" s="5" t="n">
        <v>0.15</v>
      </c>
      <c r="CH264" s="5" t="n">
        <v>1</v>
      </c>
      <c r="CI264" s="5" t="n">
        <v>0</v>
      </c>
      <c r="CJ264" s="5" t="n">
        <v>0</v>
      </c>
      <c r="CK264" s="5" t="n">
        <v>0</v>
      </c>
      <c r="CL264" s="5" t="n">
        <v>0</v>
      </c>
      <c r="CM264" s="5" t="n">
        <v>0</v>
      </c>
      <c r="CN264" s="5" t="n">
        <v>0</v>
      </c>
      <c r="CO264" s="5" t="n">
        <v>0</v>
      </c>
      <c r="CP264" s="5" t="n">
        <v>0</v>
      </c>
      <c r="CQ264" s="5" t="n">
        <v>1.348</v>
      </c>
      <c r="CR264" s="5" t="n">
        <v>0</v>
      </c>
      <c r="CS264" s="5" t="n">
        <v>5.37</v>
      </c>
      <c r="CT264" s="5" t="n">
        <v>4.861</v>
      </c>
      <c r="CU264" s="5" t="n">
        <v>11.622</v>
      </c>
    </row>
    <row r="265">
      <c r="A265" s="5" t="inlineStr">
        <is>
          <t>SWZ2024</t>
        </is>
      </c>
      <c r="B265" s="5" t="inlineStr">
        <is>
          <t>SWZ</t>
        </is>
      </c>
      <c r="C265" s="5" t="inlineStr">
        <is>
          <t>SWZ</t>
        </is>
      </c>
      <c r="D265" s="5" t="inlineStr">
        <is>
          <t>Eswatini</t>
        </is>
      </c>
      <c r="E265" s="5" t="n">
        <v>2024</v>
      </c>
      <c r="F265" s="5" t="n">
        <v>0.15</v>
      </c>
      <c r="G265" s="5" t="n">
        <v>5.575</v>
      </c>
      <c r="H265" s="5" t="n">
        <v>1.324</v>
      </c>
      <c r="I265" s="5" t="n">
        <v>0</v>
      </c>
      <c r="J265" s="5" t="n">
        <v>5.575</v>
      </c>
      <c r="K265" s="5" t="n">
        <v>0</v>
      </c>
      <c r="L265" s="5" t="n">
        <v>1</v>
      </c>
      <c r="M265" s="5" t="n">
        <v>7.124</v>
      </c>
      <c r="N265" s="5" t="n">
        <v>3.971</v>
      </c>
      <c r="O265" s="5" t="n">
        <v>0</v>
      </c>
      <c r="P265" s="5" t="n">
        <v>7.124</v>
      </c>
      <c r="Q265" s="5" t="n">
        <v>0</v>
      </c>
      <c r="R265" s="5" t="n">
        <v>1</v>
      </c>
      <c r="S265" s="5" t="n">
        <v>12.193</v>
      </c>
      <c r="T265" s="5" t="n">
        <v>7.942</v>
      </c>
      <c r="U265" s="5" t="n">
        <v>0.249</v>
      </c>
      <c r="V265" s="5" t="n">
        <v>14.022</v>
      </c>
      <c r="W265" s="5" t="n">
        <v>0.15</v>
      </c>
      <c r="X265" s="5" t="n">
        <v>1</v>
      </c>
      <c r="Y265" s="5" t="n">
        <v>11.088</v>
      </c>
      <c r="Z265" s="5" t="n">
        <v>1.499</v>
      </c>
      <c r="AA265" s="5" t="n">
        <v>0</v>
      </c>
      <c r="AB265" s="5" t="n">
        <v>11.088</v>
      </c>
      <c r="AC265" s="5" t="n">
        <v>0</v>
      </c>
      <c r="AD265" s="5" t="n">
        <v>1</v>
      </c>
      <c r="AE265" s="5" t="n">
        <v>12.412</v>
      </c>
      <c r="AF265" s="5" t="n">
        <v>2.902</v>
      </c>
      <c r="AG265" s="5" t="n">
        <v>0</v>
      </c>
      <c r="AH265" s="5" t="n">
        <v>12.412</v>
      </c>
      <c r="AI265" s="5" t="n">
        <v>0</v>
      </c>
      <c r="AJ265" s="5" t="n">
        <v>1</v>
      </c>
      <c r="AK265" s="5" t="n">
        <v>20.353</v>
      </c>
      <c r="AL265" s="5" t="n">
        <v>10.84</v>
      </c>
      <c r="AM265" s="5" t="n">
        <v>0.416</v>
      </c>
      <c r="AN265" s="5" t="n">
        <v>23.406</v>
      </c>
      <c r="AO265" s="5" t="n">
        <v>0.15</v>
      </c>
      <c r="AP265" s="5" t="n">
        <v>1</v>
      </c>
      <c r="AQ265" s="5" t="n">
        <v>0.724</v>
      </c>
      <c r="AR265" s="5" t="n">
        <v>0.132</v>
      </c>
      <c r="AS265" s="5" t="n">
        <v>0.301</v>
      </c>
      <c r="AT265" s="5" t="n">
        <v>1.156</v>
      </c>
      <c r="AU265" s="5" t="n">
        <v>0.15</v>
      </c>
      <c r="AV265" s="5" t="n">
        <v>1</v>
      </c>
      <c r="AW265" s="5" t="n">
        <v>0.75</v>
      </c>
      <c r="AX265" s="5" t="n">
        <v>0.132</v>
      </c>
      <c r="AY265" s="5" t="n">
        <v>0.23</v>
      </c>
      <c r="AZ265" s="5" t="n">
        <v>1.105</v>
      </c>
      <c r="BA265" s="5" t="n">
        <v>0.15</v>
      </c>
      <c r="BB265" s="5" t="n">
        <v>1</v>
      </c>
      <c r="BC265" s="5" t="n">
        <v>0.513</v>
      </c>
      <c r="BD265" s="5" t="n">
        <v>0.132</v>
      </c>
      <c r="BE265" s="5" t="n">
        <v>0.01</v>
      </c>
      <c r="BF265" s="5" t="n">
        <v>0.59</v>
      </c>
      <c r="BG265" s="5" t="n">
        <v>0.15</v>
      </c>
      <c r="BH265" s="5" t="n">
        <v>1</v>
      </c>
      <c r="BI265" s="5" t="n">
        <v>0.591</v>
      </c>
      <c r="BJ265" s="5" t="n">
        <v>0.132</v>
      </c>
      <c r="BK265" s="5" t="n">
        <v>0.012</v>
      </c>
      <c r="BL265" s="5" t="n">
        <v>0.68</v>
      </c>
      <c r="BM265" s="5" t="n">
        <v>0.15</v>
      </c>
      <c r="BN265" s="5" t="n">
        <v>1</v>
      </c>
      <c r="BO265" s="5" t="n">
        <v>0</v>
      </c>
      <c r="BP265" s="5" t="n">
        <v>0</v>
      </c>
      <c r="BQ265" s="5" t="n">
        <v>0.08799999999999999</v>
      </c>
      <c r="BR265" s="5" t="n">
        <v>0</v>
      </c>
      <c r="BS265" s="5" t="n">
        <v>1</v>
      </c>
      <c r="BT265" s="5" t="n">
        <v>0</v>
      </c>
      <c r="BU265" s="5" t="n">
        <v>0</v>
      </c>
      <c r="BV265" s="5" t="n">
        <v>0.124</v>
      </c>
      <c r="BW265" s="5" t="n">
        <v>0.15</v>
      </c>
      <c r="BX265" s="5" t="n">
        <v>1</v>
      </c>
      <c r="BY265" s="5" t="n">
        <v>13.646</v>
      </c>
      <c r="BZ265" s="5" t="n">
        <v>0</v>
      </c>
      <c r="CA265" s="5" t="n">
        <v>13.646</v>
      </c>
      <c r="CB265" s="5" t="n">
        <v>0</v>
      </c>
      <c r="CC265" s="5" t="n">
        <v>82.58799999999999</v>
      </c>
      <c r="CD265" s="5" t="n">
        <v>7.95</v>
      </c>
      <c r="CE265" s="5" t="n">
        <v>1.687</v>
      </c>
      <c r="CF265" s="5" t="n">
        <v>94.976</v>
      </c>
      <c r="CG265" s="5" t="n">
        <v>0.15</v>
      </c>
      <c r="CH265" s="5" t="n">
        <v>1</v>
      </c>
      <c r="CI265" s="5" t="n">
        <v>0</v>
      </c>
      <c r="CJ265" s="5" t="n">
        <v>0</v>
      </c>
      <c r="CK265" s="5" t="n">
        <v>0</v>
      </c>
      <c r="CL265" s="5" t="n">
        <v>0</v>
      </c>
      <c r="CM265" s="5" t="n">
        <v>0</v>
      </c>
      <c r="CN265" s="5" t="n">
        <v>0</v>
      </c>
      <c r="CO265" s="5" t="n">
        <v>0</v>
      </c>
      <c r="CP265" s="5" t="n">
        <v>0</v>
      </c>
      <c r="CQ265" s="5" t="n">
        <v>1.387</v>
      </c>
      <c r="CR265" s="5" t="n">
        <v>0</v>
      </c>
      <c r="CS265" s="5" t="n">
        <v>5.529</v>
      </c>
      <c r="CT265" s="5" t="n">
        <v>4.251</v>
      </c>
      <c r="CU265" s="5" t="n">
        <v>10.168</v>
      </c>
    </row>
    <row r="266">
      <c r="A266" s="5" t="inlineStr">
        <is>
          <t>ETH2021</t>
        </is>
      </c>
      <c r="B266" s="5" t="inlineStr">
        <is>
          <t>ETH</t>
        </is>
      </c>
      <c r="C266" s="5" t="inlineStr">
        <is>
          <t>ETH</t>
        </is>
      </c>
      <c r="D266" s="5" t="inlineStr">
        <is>
          <t>Ethiopia</t>
        </is>
      </c>
      <c r="E266" s="5" t="n">
        <v>2021</v>
      </c>
      <c r="F266" s="5" t="n">
        <v>0.15</v>
      </c>
      <c r="G266" s="5" t="n">
        <v>4.108</v>
      </c>
      <c r="H266" s="5" t="n">
        <v>0.896</v>
      </c>
      <c r="I266" s="5" t="n">
        <v>0</v>
      </c>
      <c r="J266" s="5" t="n">
        <v>4.108</v>
      </c>
      <c r="K266" s="5" t="n">
        <v>0</v>
      </c>
      <c r="L266" s="5" t="n">
        <v>1</v>
      </c>
      <c r="M266" s="5" t="n">
        <v>5.775</v>
      </c>
      <c r="N266" s="5" t="n">
        <v>2.687</v>
      </c>
      <c r="O266" s="5" t="n">
        <v>0.119</v>
      </c>
      <c r="P266" s="5" t="n">
        <v>5.894</v>
      </c>
      <c r="Q266" s="5" t="n">
        <v>0</v>
      </c>
      <c r="R266" s="5" t="n">
        <v>1</v>
      </c>
      <c r="S266" s="5" t="n">
        <v>8.585000000000001</v>
      </c>
      <c r="T266" s="5" t="n">
        <v>5.373</v>
      </c>
      <c r="U266" s="5" t="n">
        <v>0</v>
      </c>
      <c r="V266" s="5" t="n">
        <v>9.872999999999999</v>
      </c>
      <c r="W266" s="5" t="n">
        <v>0.15</v>
      </c>
      <c r="X266" s="5" t="n">
        <v>1</v>
      </c>
      <c r="Y266" s="5" t="n">
        <v>3.969</v>
      </c>
      <c r="Z266" s="5" t="n">
        <v>0.536</v>
      </c>
      <c r="AA266" s="5" t="n">
        <v>0</v>
      </c>
      <c r="AB266" s="5" t="n">
        <v>3.969</v>
      </c>
      <c r="AC266" s="5" t="n">
        <v>0</v>
      </c>
      <c r="AD266" s="5" t="n">
        <v>1</v>
      </c>
      <c r="AE266" s="5" t="n">
        <v>5.112</v>
      </c>
      <c r="AF266" s="5" t="n">
        <v>1.195</v>
      </c>
      <c r="AG266" s="5" t="n">
        <v>0</v>
      </c>
      <c r="AH266" s="5" t="n">
        <v>5.112</v>
      </c>
      <c r="AI266" s="5" t="n">
        <v>0</v>
      </c>
      <c r="AJ266" s="5" t="n">
        <v>1</v>
      </c>
      <c r="AK266" s="5" t="n">
        <v>11.972</v>
      </c>
      <c r="AL266" s="5" t="n">
        <v>6.376</v>
      </c>
      <c r="AM266" s="5" t="n">
        <v>0</v>
      </c>
      <c r="AN266" s="5" t="n">
        <v>13.768</v>
      </c>
      <c r="AO266" s="5" t="n">
        <v>0.15</v>
      </c>
      <c r="AP266" s="5" t="n">
        <v>1</v>
      </c>
      <c r="AQ266" s="5" t="n">
        <v>0.619</v>
      </c>
      <c r="AR266" s="5" t="n">
        <v>0.114</v>
      </c>
      <c r="AS266" s="5" t="n">
        <v>-0.099</v>
      </c>
      <c r="AT266" s="5" t="n">
        <v>0.598</v>
      </c>
      <c r="AU266" s="5" t="n">
        <v>0.15</v>
      </c>
      <c r="AV266" s="5" t="n">
        <v>1</v>
      </c>
      <c r="AW266" s="5" t="n">
        <v>0.599</v>
      </c>
      <c r="AX266" s="5" t="n">
        <v>0.114</v>
      </c>
      <c r="AY266" s="5" t="n">
        <v>-0.133</v>
      </c>
      <c r="AZ266" s="5" t="n">
        <v>0.537</v>
      </c>
      <c r="BA266" s="5" t="n">
        <v>0.15</v>
      </c>
      <c r="BB266" s="5" t="n">
        <v>1</v>
      </c>
      <c r="BC266" s="5" t="n">
        <v>0.439</v>
      </c>
      <c r="BD266" s="5" t="n">
        <v>0.114</v>
      </c>
      <c r="BE266" s="5" t="n">
        <v>0.016</v>
      </c>
      <c r="BF266" s="5" t="n">
        <v>0.523</v>
      </c>
      <c r="BG266" s="5" t="n">
        <v>0.15</v>
      </c>
      <c r="BH266" s="5" t="n">
        <v>1</v>
      </c>
      <c r="BI266" s="5" t="n">
        <v>0.505</v>
      </c>
      <c r="BJ266" s="5" t="n">
        <v>0.114</v>
      </c>
      <c r="BK266" s="5" t="n">
        <v>0.032</v>
      </c>
      <c r="BL266" s="5" t="n">
        <v>0.537</v>
      </c>
      <c r="BM266" s="5" t="n">
        <v>0</v>
      </c>
      <c r="BN266" s="5" t="n">
        <v>1</v>
      </c>
      <c r="BO266" s="5" t="n">
        <v>0</v>
      </c>
      <c r="BP266" s="5" t="n">
        <v>0</v>
      </c>
      <c r="BQ266" s="5" t="n">
        <v>0.028</v>
      </c>
      <c r="BR266" s="5" t="n">
        <v>0</v>
      </c>
      <c r="BS266" s="5" t="n">
        <v>0.667</v>
      </c>
      <c r="BT266" s="5" t="n">
        <v>0</v>
      </c>
      <c r="BU266" s="5" t="n">
        <v>0</v>
      </c>
      <c r="BV266" s="5" t="n">
        <v>0.048</v>
      </c>
      <c r="BW266" s="5" t="n">
        <v>0.15</v>
      </c>
      <c r="BX266" s="5" t="n">
        <v>0.667</v>
      </c>
      <c r="BY266" s="5" t="n">
        <v>11.787</v>
      </c>
      <c r="BZ266" s="5" t="n">
        <v>0</v>
      </c>
      <c r="CA266" s="5" t="n">
        <v>11.787</v>
      </c>
      <c r="CB266" s="5" t="n">
        <v>0</v>
      </c>
      <c r="CC266" s="5" t="n">
        <v>78.125</v>
      </c>
      <c r="CD266" s="5" t="n">
        <v>7.95</v>
      </c>
      <c r="CE266" s="5" t="n">
        <v>-2.409</v>
      </c>
      <c r="CF266" s="5" t="n">
        <v>87.07299999999999</v>
      </c>
      <c r="CG266" s="5" t="n">
        <v>0.15</v>
      </c>
      <c r="CH266" s="5" t="n">
        <v>1</v>
      </c>
      <c r="CI266" s="5" t="n">
        <v>0</v>
      </c>
      <c r="CJ266" s="5" t="n">
        <v>0</v>
      </c>
      <c r="CK266" s="5" t="n">
        <v>0</v>
      </c>
      <c r="CL266" s="5" t="n">
        <v>0</v>
      </c>
      <c r="CM266" s="5" t="n">
        <v>0</v>
      </c>
      <c r="CN266" s="5" t="n">
        <v>0</v>
      </c>
      <c r="CO266" s="5" t="n">
        <v>0</v>
      </c>
      <c r="CP266" s="5" t="n">
        <v>0.433</v>
      </c>
      <c r="CQ266" s="5" t="n">
        <v>1.198</v>
      </c>
      <c r="CR266" s="5" t="n">
        <v>0</v>
      </c>
      <c r="CS266" s="5" t="n">
        <v>4.049</v>
      </c>
      <c r="CT266" s="5" t="n">
        <v>4.753</v>
      </c>
      <c r="CU266" s="5" t="n">
        <v>15.162</v>
      </c>
    </row>
    <row r="267">
      <c r="A267" s="5" t="inlineStr">
        <is>
          <t>ETH2022</t>
        </is>
      </c>
      <c r="B267" s="5" t="inlineStr">
        <is>
          <t>ETH</t>
        </is>
      </c>
      <c r="C267" s="5" t="inlineStr">
        <is>
          <t>ETH</t>
        </is>
      </c>
      <c r="D267" s="5" t="inlineStr">
        <is>
          <t>Ethiopia</t>
        </is>
      </c>
      <c r="E267" s="5" t="n">
        <v>2022</v>
      </c>
      <c r="F267" s="5" t="n">
        <v>0.15</v>
      </c>
      <c r="G267" s="5" t="n">
        <v>7.468</v>
      </c>
      <c r="H267" s="5" t="n">
        <v>0.967</v>
      </c>
      <c r="I267" s="5" t="n">
        <v>0</v>
      </c>
      <c r="J267" s="5" t="n">
        <v>7.468</v>
      </c>
      <c r="K267" s="5" t="n">
        <v>0</v>
      </c>
      <c r="L267" s="5" t="n">
        <v>1</v>
      </c>
      <c r="M267" s="5" t="n">
        <v>6.906</v>
      </c>
      <c r="N267" s="5" t="n">
        <v>2.901</v>
      </c>
      <c r="O267" s="5" t="n">
        <v>0.159</v>
      </c>
      <c r="P267" s="5" t="n">
        <v>7.065</v>
      </c>
      <c r="Q267" s="5" t="n">
        <v>0</v>
      </c>
      <c r="R267" s="5" t="n">
        <v>1</v>
      </c>
      <c r="S267" s="5" t="n">
        <v>12.304</v>
      </c>
      <c r="T267" s="5" t="n">
        <v>5.803</v>
      </c>
      <c r="U267" s="5" t="n">
        <v>0.137</v>
      </c>
      <c r="V267" s="5" t="n">
        <v>14.149</v>
      </c>
      <c r="W267" s="5" t="n">
        <v>0.15</v>
      </c>
      <c r="X267" s="5" t="n">
        <v>1</v>
      </c>
      <c r="Y267" s="5" t="n">
        <v>15.126</v>
      </c>
      <c r="Z267" s="5" t="n">
        <v>2.044</v>
      </c>
      <c r="AA267" s="5" t="n">
        <v>0</v>
      </c>
      <c r="AB267" s="5" t="n">
        <v>15.126</v>
      </c>
      <c r="AC267" s="5" t="n">
        <v>0</v>
      </c>
      <c r="AD267" s="5" t="n">
        <v>1</v>
      </c>
      <c r="AE267" s="5" t="n">
        <v>16.361</v>
      </c>
      <c r="AF267" s="5" t="n">
        <v>3.826</v>
      </c>
      <c r="AG267" s="5" t="n">
        <v>0</v>
      </c>
      <c r="AH267" s="5" t="n">
        <v>16.361</v>
      </c>
      <c r="AI267" s="5" t="n">
        <v>0</v>
      </c>
      <c r="AJ267" s="5" t="n">
        <v>1</v>
      </c>
      <c r="AK267" s="5" t="n">
        <v>23.769</v>
      </c>
      <c r="AL267" s="5" t="n">
        <v>12.659</v>
      </c>
      <c r="AM267" s="5" t="n">
        <v>0.264</v>
      </c>
      <c r="AN267" s="5" t="n">
        <v>27.334</v>
      </c>
      <c r="AO267" s="5" t="n">
        <v>0.15</v>
      </c>
      <c r="AP267" s="5" t="n">
        <v>1</v>
      </c>
      <c r="AQ267" s="5" t="n">
        <v>0.861</v>
      </c>
      <c r="AR267" s="5" t="n">
        <v>0.123</v>
      </c>
      <c r="AS267" s="5" t="n">
        <v>-0.139</v>
      </c>
      <c r="AT267" s="5" t="n">
        <v>0.83</v>
      </c>
      <c r="AU267" s="5" t="n">
        <v>0.15</v>
      </c>
      <c r="AV267" s="5" t="n">
        <v>1</v>
      </c>
      <c r="AW267" s="5" t="n">
        <v>0.986</v>
      </c>
      <c r="AX267" s="5" t="n">
        <v>0.123</v>
      </c>
      <c r="AY267" s="5" t="n">
        <v>-0.267</v>
      </c>
      <c r="AZ267" s="5" t="n">
        <v>0.827</v>
      </c>
      <c r="BA267" s="5" t="n">
        <v>0.15</v>
      </c>
      <c r="BB267" s="5" t="n">
        <v>1</v>
      </c>
      <c r="BC267" s="5" t="n">
        <v>0.598</v>
      </c>
      <c r="BD267" s="5" t="n">
        <v>0.123</v>
      </c>
      <c r="BE267" s="5" t="n">
        <v>0.03</v>
      </c>
      <c r="BF267" s="5" t="n">
        <v>0.714</v>
      </c>
      <c r="BG267" s="5" t="n">
        <v>0.15</v>
      </c>
      <c r="BH267" s="5" t="n">
        <v>1</v>
      </c>
      <c r="BI267" s="5" t="n">
        <v>0.612</v>
      </c>
      <c r="BJ267" s="5" t="n">
        <v>0.123</v>
      </c>
      <c r="BK267" s="5" t="n">
        <v>0.214</v>
      </c>
      <c r="BL267" s="5" t="n">
        <v>0.827</v>
      </c>
      <c r="BM267" s="5" t="n">
        <v>0</v>
      </c>
      <c r="BN267" s="5" t="n">
        <v>1</v>
      </c>
      <c r="BO267" s="5" t="n">
        <v>0</v>
      </c>
      <c r="BP267" s="5" t="n">
        <v>0</v>
      </c>
      <c r="BQ267" s="5" t="n">
        <v>0.023</v>
      </c>
      <c r="BR267" s="5" t="n">
        <v>0</v>
      </c>
      <c r="BS267" s="5" t="n">
        <v>0.667</v>
      </c>
      <c r="BT267" s="5" t="n">
        <v>0</v>
      </c>
      <c r="BU267" s="5" t="n">
        <v>0</v>
      </c>
      <c r="BV267" s="5" t="n">
        <v>0.041</v>
      </c>
      <c r="BW267" s="5" t="n">
        <v>0.15</v>
      </c>
      <c r="BX267" s="5" t="n">
        <v>0.667</v>
      </c>
      <c r="BY267" s="5" t="n">
        <v>12.729</v>
      </c>
      <c r="BZ267" s="5" t="n">
        <v>0</v>
      </c>
      <c r="CA267" s="5" t="n">
        <v>12.729</v>
      </c>
      <c r="CB267" s="5" t="n">
        <v>0</v>
      </c>
      <c r="CC267" s="5" t="n">
        <v>97.90000000000001</v>
      </c>
      <c r="CD267" s="5" t="n">
        <v>7.95</v>
      </c>
      <c r="CE267" s="5" t="n">
        <v>22.085</v>
      </c>
      <c r="CF267" s="5" t="n">
        <v>137.983</v>
      </c>
      <c r="CG267" s="5" t="n">
        <v>0.15</v>
      </c>
      <c r="CH267" s="5" t="n">
        <v>1</v>
      </c>
      <c r="CI267" s="5" t="n">
        <v>0</v>
      </c>
      <c r="CJ267" s="5" t="n">
        <v>0</v>
      </c>
      <c r="CK267" s="5" t="n">
        <v>0</v>
      </c>
      <c r="CL267" s="5" t="n">
        <v>0</v>
      </c>
      <c r="CM267" s="5" t="n">
        <v>0</v>
      </c>
      <c r="CN267" s="5" t="n">
        <v>0</v>
      </c>
      <c r="CO267" s="5" t="n">
        <v>0</v>
      </c>
      <c r="CP267" s="5" t="n">
        <v>0.433</v>
      </c>
      <c r="CQ267" s="5" t="n">
        <v>1.294</v>
      </c>
      <c r="CR267" s="5" t="n">
        <v>0</v>
      </c>
      <c r="CS267" s="5" t="n">
        <v>4.373</v>
      </c>
      <c r="CT267" s="5" t="n">
        <v>10.485</v>
      </c>
      <c r="CU267" s="5" t="n">
        <v>31.326</v>
      </c>
    </row>
    <row r="268">
      <c r="A268" s="5" t="inlineStr">
        <is>
          <t>ETH2023</t>
        </is>
      </c>
      <c r="B268" s="5" t="inlineStr">
        <is>
          <t>ETH</t>
        </is>
      </c>
      <c r="C268" s="5" t="inlineStr">
        <is>
          <t>ETH</t>
        </is>
      </c>
      <c r="D268" s="5" t="inlineStr">
        <is>
          <t>Ethiopia</t>
        </is>
      </c>
      <c r="E268" s="5" t="n">
        <v>2023</v>
      </c>
      <c r="F268" s="5" t="n">
        <v>0.15</v>
      </c>
      <c r="G268" s="5" t="n">
        <v>4.457</v>
      </c>
      <c r="H268" s="5" t="n">
        <v>1.024</v>
      </c>
      <c r="I268" s="5" t="n">
        <v>0</v>
      </c>
      <c r="J268" s="5" t="n">
        <v>4.457</v>
      </c>
      <c r="K268" s="5" t="n">
        <v>0</v>
      </c>
      <c r="L268" s="5" t="n">
        <v>1</v>
      </c>
      <c r="M268" s="5" t="n">
        <v>6.012</v>
      </c>
      <c r="N268" s="5" t="n">
        <v>3.073</v>
      </c>
      <c r="O268" s="5" t="n">
        <v>0.111</v>
      </c>
      <c r="P268" s="5" t="n">
        <v>6.123</v>
      </c>
      <c r="Q268" s="5" t="n">
        <v>0</v>
      </c>
      <c r="R268" s="5" t="n">
        <v>1</v>
      </c>
      <c r="S268" s="5" t="n">
        <v>9.579000000000001</v>
      </c>
      <c r="T268" s="5" t="n">
        <v>6.146</v>
      </c>
      <c r="U268" s="5" t="n">
        <v>0.159</v>
      </c>
      <c r="V268" s="5" t="n">
        <v>11.016</v>
      </c>
      <c r="W268" s="5" t="n">
        <v>0.15</v>
      </c>
      <c r="X268" s="5" t="n">
        <v>1</v>
      </c>
      <c r="Y268" s="5" t="n">
        <v>7.362</v>
      </c>
      <c r="Z268" s="5" t="n">
        <v>0.995</v>
      </c>
      <c r="AA268" s="5" t="n">
        <v>0</v>
      </c>
      <c r="AB268" s="5" t="n">
        <v>7.362</v>
      </c>
      <c r="AC268" s="5" t="n">
        <v>0</v>
      </c>
      <c r="AD268" s="5" t="n">
        <v>1</v>
      </c>
      <c r="AE268" s="5" t="n">
        <v>8.648</v>
      </c>
      <c r="AF268" s="5" t="n">
        <v>2.022</v>
      </c>
      <c r="AG268" s="5" t="n">
        <v>0</v>
      </c>
      <c r="AH268" s="5" t="n">
        <v>8.648</v>
      </c>
      <c r="AI268" s="5" t="n">
        <v>0</v>
      </c>
      <c r="AJ268" s="5" t="n">
        <v>1</v>
      </c>
      <c r="AK268" s="5" t="n">
        <v>16.362</v>
      </c>
      <c r="AL268" s="5" t="n">
        <v>8.714</v>
      </c>
      <c r="AM268" s="5" t="n">
        <v>0.272</v>
      </c>
      <c r="AN268" s="5" t="n">
        <v>18.816</v>
      </c>
      <c r="AO268" s="5" t="n">
        <v>0.15</v>
      </c>
      <c r="AP268" s="5" t="n">
        <v>1</v>
      </c>
      <c r="AQ268" s="5" t="n">
        <v>0.76</v>
      </c>
      <c r="AR268" s="5" t="n">
        <v>0.129</v>
      </c>
      <c r="AS268" s="5" t="n">
        <v>0.342</v>
      </c>
      <c r="AT268" s="5" t="n">
        <v>1.268</v>
      </c>
      <c r="AU268" s="5" t="n">
        <v>0.15</v>
      </c>
      <c r="AV268" s="5" t="n">
        <v>1</v>
      </c>
      <c r="AW268" s="5" t="n">
        <v>0.8110000000000001</v>
      </c>
      <c r="AX268" s="5" t="n">
        <v>0.129</v>
      </c>
      <c r="AY268" s="5" t="n">
        <v>0.343</v>
      </c>
      <c r="AZ268" s="5" t="n">
        <v>1.328</v>
      </c>
      <c r="BA268" s="5" t="n">
        <v>0.15</v>
      </c>
      <c r="BB268" s="5" t="n">
        <v>1</v>
      </c>
      <c r="BC268" s="5" t="n">
        <v>0.535</v>
      </c>
      <c r="BD268" s="5" t="n">
        <v>0.129</v>
      </c>
      <c r="BE268" s="5" t="n">
        <v>0.029</v>
      </c>
      <c r="BF268" s="5" t="n">
        <v>0.638</v>
      </c>
      <c r="BG268" s="5" t="n">
        <v>0.15</v>
      </c>
      <c r="BH268" s="5" t="n">
        <v>1</v>
      </c>
      <c r="BI268" s="5" t="n">
        <v>0.579</v>
      </c>
      <c r="BJ268" s="5" t="n">
        <v>0.129</v>
      </c>
      <c r="BK268" s="5" t="n">
        <v>0.739</v>
      </c>
      <c r="BL268" s="5" t="n">
        <v>1.318</v>
      </c>
      <c r="BM268" s="5" t="n">
        <v>0</v>
      </c>
      <c r="BN268" s="5" t="n">
        <v>1</v>
      </c>
      <c r="BO268" s="5" t="n">
        <v>0</v>
      </c>
      <c r="BP268" s="5" t="n">
        <v>0</v>
      </c>
      <c r="BQ268" s="5" t="n">
        <v>0.022</v>
      </c>
      <c r="BR268" s="5" t="n">
        <v>0</v>
      </c>
      <c r="BS268" s="5" t="n">
        <v>0.667</v>
      </c>
      <c r="BT268" s="5" t="n">
        <v>0</v>
      </c>
      <c r="BU268" s="5" t="n">
        <v>0</v>
      </c>
      <c r="BV268" s="5" t="n">
        <v>0.039</v>
      </c>
      <c r="BW268" s="5" t="n">
        <v>0.15</v>
      </c>
      <c r="BX268" s="5" t="n">
        <v>0.667</v>
      </c>
      <c r="BY268" s="5" t="n">
        <v>13.254</v>
      </c>
      <c r="BZ268" s="5" t="n">
        <v>0</v>
      </c>
      <c r="CA268" s="5" t="n">
        <v>13.254</v>
      </c>
      <c r="CB268" s="5" t="n">
        <v>0</v>
      </c>
      <c r="CC268" s="5" t="n">
        <v>83.248</v>
      </c>
      <c r="CD268" s="5" t="n">
        <v>7.95</v>
      </c>
      <c r="CE268" s="5" t="n">
        <v>92.107</v>
      </c>
      <c r="CF268" s="5" t="n">
        <v>201.659</v>
      </c>
      <c r="CG268" s="5" t="n">
        <v>0.15</v>
      </c>
      <c r="CH268" s="5" t="n">
        <v>1</v>
      </c>
      <c r="CI268" s="5" t="n">
        <v>0</v>
      </c>
      <c r="CJ268" s="5" t="n">
        <v>0</v>
      </c>
      <c r="CK268" s="5" t="n">
        <v>0</v>
      </c>
      <c r="CL268" s="5" t="n">
        <v>0</v>
      </c>
      <c r="CM268" s="5" t="n">
        <v>0</v>
      </c>
      <c r="CN268" s="5" t="n">
        <v>0</v>
      </c>
      <c r="CO268" s="5" t="n">
        <v>0</v>
      </c>
      <c r="CP268" s="5" t="n">
        <v>0.407</v>
      </c>
      <c r="CQ268" s="5" t="n">
        <v>1.348</v>
      </c>
      <c r="CR268" s="5" t="n">
        <v>0</v>
      </c>
      <c r="CS268" s="5" t="n">
        <v>4.553</v>
      </c>
      <c r="CT268" s="5" t="n">
        <v>4.861</v>
      </c>
      <c r="CU268" s="5" t="n">
        <v>11.622</v>
      </c>
    </row>
    <row r="269">
      <c r="A269" s="5" t="inlineStr">
        <is>
          <t>ETH2024</t>
        </is>
      </c>
      <c r="B269" s="5" t="inlineStr">
        <is>
          <t>ETH</t>
        </is>
      </c>
      <c r="C269" s="5" t="inlineStr">
        <is>
          <t>ETH</t>
        </is>
      </c>
      <c r="D269" s="5" t="inlineStr">
        <is>
          <t>Ethiopia</t>
        </is>
      </c>
      <c r="E269" s="5" t="n">
        <v>2024</v>
      </c>
      <c r="F269" s="5" t="n">
        <v>0.15</v>
      </c>
      <c r="G269" s="5" t="n">
        <v>4.142</v>
      </c>
      <c r="H269" s="5" t="n">
        <v>1.055</v>
      </c>
      <c r="I269" s="5" t="n">
        <v>0</v>
      </c>
      <c r="J269" s="5" t="n">
        <v>4.142</v>
      </c>
      <c r="K269" s="5" t="n">
        <v>0</v>
      </c>
      <c r="L269" s="5" t="n">
        <v>1</v>
      </c>
      <c r="M269" s="5" t="n">
        <v>5.599</v>
      </c>
      <c r="N269" s="5" t="n">
        <v>3.164</v>
      </c>
      <c r="O269" s="5" t="n">
        <v>0.08699999999999999</v>
      </c>
      <c r="P269" s="5" t="n">
        <v>5.686</v>
      </c>
      <c r="Q269" s="5" t="n">
        <v>0</v>
      </c>
      <c r="R269" s="5" t="n">
        <v>1</v>
      </c>
      <c r="S269" s="5" t="n">
        <v>9.414999999999999</v>
      </c>
      <c r="T269" s="5" t="n">
        <v>6.328</v>
      </c>
      <c r="U269" s="5" t="n">
        <v>0.192</v>
      </c>
      <c r="V269" s="5" t="n">
        <v>10.827</v>
      </c>
      <c r="W269" s="5" t="n">
        <v>0.15</v>
      </c>
      <c r="X269" s="5" t="n">
        <v>1</v>
      </c>
      <c r="Y269" s="5" t="n">
        <v>6.861</v>
      </c>
      <c r="Z269" s="5" t="n">
        <v>0.927</v>
      </c>
      <c r="AA269" s="5" t="n">
        <v>0</v>
      </c>
      <c r="AB269" s="5" t="n">
        <v>6.861</v>
      </c>
      <c r="AC269" s="5" t="n">
        <v>0</v>
      </c>
      <c r="AD269" s="5" t="n">
        <v>1</v>
      </c>
      <c r="AE269" s="5" t="n">
        <v>8.185</v>
      </c>
      <c r="AF269" s="5" t="n">
        <v>1.914</v>
      </c>
      <c r="AG269" s="5" t="n">
        <v>0</v>
      </c>
      <c r="AH269" s="5" t="n">
        <v>8.185</v>
      </c>
      <c r="AI269" s="5" t="n">
        <v>0</v>
      </c>
      <c r="AJ269" s="5" t="n">
        <v>1</v>
      </c>
      <c r="AK269" s="5" t="n">
        <v>16.127</v>
      </c>
      <c r="AL269" s="5" t="n">
        <v>8.589</v>
      </c>
      <c r="AM269" s="5" t="n">
        <v>0.33</v>
      </c>
      <c r="AN269" s="5" t="n">
        <v>18.546</v>
      </c>
      <c r="AO269" s="5" t="n">
        <v>0.15</v>
      </c>
      <c r="AP269" s="5" t="n">
        <v>1</v>
      </c>
      <c r="AQ269" s="5" t="n">
        <v>0.724</v>
      </c>
      <c r="AR269" s="5" t="n">
        <v>0.132</v>
      </c>
      <c r="AS269" s="5" t="n">
        <v>0.142</v>
      </c>
      <c r="AT269" s="5" t="n">
        <v>0.996</v>
      </c>
      <c r="AU269" s="5" t="n">
        <v>0.15</v>
      </c>
      <c r="AV269" s="5" t="n">
        <v>1</v>
      </c>
      <c r="AW269" s="5" t="n">
        <v>0.75</v>
      </c>
      <c r="AX269" s="5" t="n">
        <v>0.132</v>
      </c>
      <c r="AY269" s="5" t="n">
        <v>0.128</v>
      </c>
      <c r="AZ269" s="5" t="n">
        <v>1.009</v>
      </c>
      <c r="BA269" s="5" t="n">
        <v>0.15</v>
      </c>
      <c r="BB269" s="5" t="n">
        <v>1</v>
      </c>
      <c r="BC269" s="5" t="n">
        <v>0.513</v>
      </c>
      <c r="BD269" s="5" t="n">
        <v>0.132</v>
      </c>
      <c r="BE269" s="5" t="n">
        <v>0.029</v>
      </c>
      <c r="BF269" s="5" t="n">
        <v>0.611</v>
      </c>
      <c r="BG269" s="5" t="n">
        <v>0.15</v>
      </c>
      <c r="BH269" s="5" t="n">
        <v>1</v>
      </c>
      <c r="BI269" s="5" t="n">
        <v>0.591</v>
      </c>
      <c r="BJ269" s="5" t="n">
        <v>0.132</v>
      </c>
      <c r="BK269" s="5" t="n">
        <v>0.405</v>
      </c>
      <c r="BL269" s="5" t="n">
        <v>0.997</v>
      </c>
      <c r="BM269" s="5" t="n">
        <v>0</v>
      </c>
      <c r="BN269" s="5" t="n">
        <v>1</v>
      </c>
      <c r="BO269" s="5" t="n">
        <v>0</v>
      </c>
      <c r="BP269" s="5" t="n">
        <v>0</v>
      </c>
      <c r="BQ269" s="5" t="n">
        <v>0.023</v>
      </c>
      <c r="BR269" s="5" t="n">
        <v>0</v>
      </c>
      <c r="BS269" s="5" t="n">
        <v>0.667</v>
      </c>
      <c r="BT269" s="5" t="n">
        <v>0</v>
      </c>
      <c r="BU269" s="5" t="n">
        <v>0</v>
      </c>
      <c r="BV269" s="5" t="n">
        <v>0.04</v>
      </c>
      <c r="BW269" s="5" t="n">
        <v>0.15</v>
      </c>
      <c r="BX269" s="5" t="n">
        <v>0.667</v>
      </c>
      <c r="BY269" s="5" t="n">
        <v>13.646</v>
      </c>
      <c r="BZ269" s="5" t="n">
        <v>0</v>
      </c>
      <c r="CA269" s="5" t="n">
        <v>13.646</v>
      </c>
      <c r="CB269" s="5" t="n">
        <v>0</v>
      </c>
      <c r="CC269" s="5" t="n">
        <v>82.58799999999999</v>
      </c>
      <c r="CD269" s="5" t="n">
        <v>7.95</v>
      </c>
      <c r="CE269" s="5" t="n">
        <v>52.055</v>
      </c>
      <c r="CF269" s="5" t="n">
        <v>154.84</v>
      </c>
      <c r="CG269" s="5" t="n">
        <v>0.15</v>
      </c>
      <c r="CH269" s="5" t="n">
        <v>1</v>
      </c>
      <c r="CI269" s="5" t="n">
        <v>0</v>
      </c>
      <c r="CJ269" s="5" t="n">
        <v>0</v>
      </c>
      <c r="CK269" s="5" t="n">
        <v>0</v>
      </c>
      <c r="CL269" s="5" t="n">
        <v>0</v>
      </c>
      <c r="CM269" s="5" t="n">
        <v>0</v>
      </c>
      <c r="CN269" s="5" t="n">
        <v>0</v>
      </c>
      <c r="CO269" s="5" t="n">
        <v>0</v>
      </c>
      <c r="CP269" s="5" t="n">
        <v>0.407</v>
      </c>
      <c r="CQ269" s="5" t="n">
        <v>1.387</v>
      </c>
      <c r="CR269" s="5" t="n">
        <v>0</v>
      </c>
      <c r="CS269" s="5" t="n">
        <v>4.688</v>
      </c>
      <c r="CT269" s="5" t="n">
        <v>4.251</v>
      </c>
      <c r="CU269" s="5" t="n">
        <v>10.168</v>
      </c>
    </row>
    <row r="270">
      <c r="A270" s="5" t="inlineStr">
        <is>
          <t>FRO2021</t>
        </is>
      </c>
      <c r="B270" s="5" t="inlineStr">
        <is>
          <t>FRO</t>
        </is>
      </c>
      <c r="C270" s="5" t="inlineStr">
        <is>
          <t>FRO</t>
        </is>
      </c>
      <c r="D270" s="5" t="inlineStr">
        <is>
          <t>Faroe Islands</t>
        </is>
      </c>
      <c r="E270" s="5" t="n">
        <v>2021</v>
      </c>
      <c r="F270" s="5" t="n">
        <v>0</v>
      </c>
      <c r="G270" s="5" t="n">
        <v>5.553</v>
      </c>
      <c r="H270" s="5" t="n">
        <v>1.143</v>
      </c>
      <c r="I270" s="5" t="n">
        <v>0</v>
      </c>
      <c r="J270" s="5" t="n">
        <v>5.553</v>
      </c>
      <c r="K270" s="5" t="n">
        <v>0</v>
      </c>
      <c r="L270" s="5" t="n">
        <v>1</v>
      </c>
      <c r="M270" s="5" t="n">
        <v>7.964</v>
      </c>
      <c r="N270" s="5" t="n">
        <v>3.43</v>
      </c>
      <c r="O270" s="5" t="n">
        <v>0</v>
      </c>
      <c r="P270" s="5" t="n">
        <v>7.964</v>
      </c>
      <c r="Q270" s="5" t="n">
        <v>0</v>
      </c>
      <c r="R270" s="5" t="n">
        <v>1</v>
      </c>
      <c r="S270" s="5" t="n">
        <v>11.27</v>
      </c>
      <c r="T270" s="5" t="n">
        <v>6.86</v>
      </c>
      <c r="U270" s="5" t="n">
        <v>0</v>
      </c>
      <c r="V270" s="5" t="n">
        <v>11.27</v>
      </c>
      <c r="W270" s="5" t="n">
        <v>0</v>
      </c>
      <c r="X270" s="5" t="n">
        <v>1</v>
      </c>
      <c r="Y270" s="5" t="n">
        <v>16.305</v>
      </c>
      <c r="Z270" s="5" t="n">
        <v>2.204</v>
      </c>
      <c r="AA270" s="5" t="n">
        <v>0</v>
      </c>
      <c r="AB270" s="5" t="n">
        <v>16.305</v>
      </c>
      <c r="AC270" s="5" t="n">
        <v>0</v>
      </c>
      <c r="AD270" s="5" t="n">
        <v>1</v>
      </c>
      <c r="AE270" s="5" t="n">
        <v>17.449</v>
      </c>
      <c r="AF270" s="5" t="n">
        <v>4.08</v>
      </c>
      <c r="AG270" s="5" t="n">
        <v>0</v>
      </c>
      <c r="AH270" s="5" t="n">
        <v>17.449</v>
      </c>
      <c r="AI270" s="5" t="n">
        <v>0</v>
      </c>
      <c r="AJ270" s="5" t="n">
        <v>1</v>
      </c>
      <c r="AK270" s="5" t="n">
        <v>24.309</v>
      </c>
      <c r="AL270" s="5" t="n">
        <v>12.947</v>
      </c>
      <c r="AM270" s="5" t="n">
        <v>0</v>
      </c>
      <c r="AN270" s="5" t="n">
        <v>24.309</v>
      </c>
      <c r="AO270" s="5" t="n">
        <v>0</v>
      </c>
      <c r="AP270" s="5" t="n">
        <v>1</v>
      </c>
      <c r="AQ270" s="5" t="n">
        <v>0.619</v>
      </c>
      <c r="AR270" s="5" t="n">
        <v>0.114</v>
      </c>
      <c r="AS270" s="5" t="n">
        <v>0</v>
      </c>
      <c r="AT270" s="5" t="n">
        <v>0.619</v>
      </c>
      <c r="AU270" s="5" t="n">
        <v>0</v>
      </c>
      <c r="AV270" s="5" t="n">
        <v>1</v>
      </c>
      <c r="AW270" s="5" t="n">
        <v>0.599</v>
      </c>
      <c r="AX270" s="5" t="n">
        <v>0.114</v>
      </c>
      <c r="AY270" s="5" t="n">
        <v>0</v>
      </c>
      <c r="AZ270" s="5" t="n">
        <v>0.599</v>
      </c>
      <c r="BA270" s="5" t="n">
        <v>0</v>
      </c>
      <c r="BB270" s="5" t="n">
        <v>1</v>
      </c>
      <c r="BC270" s="5" t="n">
        <v>0.439</v>
      </c>
      <c r="BD270" s="5" t="n">
        <v>0.114</v>
      </c>
      <c r="BE270" s="5" t="n">
        <v>0</v>
      </c>
      <c r="BF270" s="5" t="n">
        <v>0.439</v>
      </c>
      <c r="BG270" s="5" t="n">
        <v>0</v>
      </c>
      <c r="BH270" s="5" t="n">
        <v>1</v>
      </c>
      <c r="BI270" s="5" t="n">
        <v>0.505</v>
      </c>
      <c r="BJ270" s="5" t="n">
        <v>0.114</v>
      </c>
      <c r="BK270" s="5" t="n">
        <v>0</v>
      </c>
      <c r="BL270" s="5" t="n">
        <v>0.505</v>
      </c>
      <c r="BM270" s="5" t="n">
        <v>0</v>
      </c>
      <c r="BN270" s="5" t="n">
        <v>1</v>
      </c>
      <c r="BO270" s="5" t="n">
        <v>0</v>
      </c>
      <c r="BP270" s="5" t="n">
        <v>0</v>
      </c>
      <c r="BQ270" s="5" t="n">
        <v>0</v>
      </c>
      <c r="BR270" s="5" t="n">
        <v>0</v>
      </c>
      <c r="BS270" s="5" t="n">
        <v>1</v>
      </c>
      <c r="BT270" s="5" t="n">
        <v>0</v>
      </c>
      <c r="BU270" s="5" t="n">
        <v>0</v>
      </c>
      <c r="BV270" s="5" t="n">
        <v>0</v>
      </c>
      <c r="BW270" s="5" t="n">
        <v>0</v>
      </c>
      <c r="BX270" s="5" t="n">
        <v>1</v>
      </c>
      <c r="BY270" s="5" t="n">
        <v>11.787</v>
      </c>
      <c r="BZ270" s="5" t="n">
        <v>0</v>
      </c>
      <c r="CA270" s="5" t="n">
        <v>11.787</v>
      </c>
      <c r="CB270" s="5" t="n">
        <v>0</v>
      </c>
      <c r="CC270" s="5" t="n">
        <v>78.125</v>
      </c>
      <c r="CD270" s="5" t="n">
        <v>7.95</v>
      </c>
      <c r="CE270" s="5" t="n">
        <v>0</v>
      </c>
      <c r="CF270" s="5" t="n">
        <v>78.125</v>
      </c>
      <c r="CG270" s="5" t="n">
        <v>0</v>
      </c>
      <c r="CH270" s="5" t="n">
        <v>1</v>
      </c>
      <c r="CI270" s="5" t="n">
        <v>0</v>
      </c>
      <c r="CJ270" s="5" t="n">
        <v>0</v>
      </c>
      <c r="CK270" s="5" t="n">
        <v>0</v>
      </c>
      <c r="CL270" s="5" t="n">
        <v>0</v>
      </c>
      <c r="CM270" s="5" t="n">
        <v>0</v>
      </c>
      <c r="CN270" s="5" t="n">
        <v>0</v>
      </c>
      <c r="CO270" s="5" t="n">
        <v>0</v>
      </c>
      <c r="CP270" s="5" t="n">
        <v>0</v>
      </c>
      <c r="CQ270" s="5" t="n">
        <v>1.198</v>
      </c>
      <c r="CR270" s="5" t="n">
        <v>0</v>
      </c>
      <c r="CS270" s="5" t="n">
        <v>4.776</v>
      </c>
      <c r="CT270" s="5" t="n">
        <v>4.41</v>
      </c>
      <c r="CU270" s="5" t="n">
        <v>15.162</v>
      </c>
    </row>
    <row r="271">
      <c r="A271" s="5" t="inlineStr">
        <is>
          <t>FRO2022</t>
        </is>
      </c>
      <c r="B271" s="5" t="inlineStr">
        <is>
          <t>FRO</t>
        </is>
      </c>
      <c r="C271" s="5" t="inlineStr">
        <is>
          <t>FRO</t>
        </is>
      </c>
      <c r="D271" s="5" t="inlineStr">
        <is>
          <t>Faroe Islands</t>
        </is>
      </c>
      <c r="E271" s="5" t="n">
        <v>2022</v>
      </c>
      <c r="F271" s="5" t="n">
        <v>0</v>
      </c>
      <c r="G271" s="5" t="n">
        <v>7.077</v>
      </c>
      <c r="H271" s="5" t="n">
        <v>1.235</v>
      </c>
      <c r="I271" s="5" t="n">
        <v>0</v>
      </c>
      <c r="J271" s="5" t="n">
        <v>7.077</v>
      </c>
      <c r="K271" s="5" t="n">
        <v>0</v>
      </c>
      <c r="L271" s="5" t="n">
        <v>1</v>
      </c>
      <c r="M271" s="5" t="n">
        <v>9.782999999999999</v>
      </c>
      <c r="N271" s="5" t="n">
        <v>3.704</v>
      </c>
      <c r="O271" s="5" t="n">
        <v>0</v>
      </c>
      <c r="P271" s="5" t="n">
        <v>9.782999999999999</v>
      </c>
      <c r="Q271" s="5" t="n">
        <v>0</v>
      </c>
      <c r="R271" s="5" t="n">
        <v>1</v>
      </c>
      <c r="S271" s="5" t="n">
        <v>13.25</v>
      </c>
      <c r="T271" s="5" t="n">
        <v>7.408</v>
      </c>
      <c r="U271" s="5" t="n">
        <v>0</v>
      </c>
      <c r="V271" s="5" t="n">
        <v>13.25</v>
      </c>
      <c r="W271" s="5" t="n">
        <v>0</v>
      </c>
      <c r="X271" s="5" t="n">
        <v>1</v>
      </c>
      <c r="Y271" s="5" t="n">
        <v>32.56</v>
      </c>
      <c r="Z271" s="5" t="n">
        <v>4.401</v>
      </c>
      <c r="AA271" s="5" t="n">
        <v>0</v>
      </c>
      <c r="AB271" s="5" t="n">
        <v>32.56</v>
      </c>
      <c r="AC271" s="5" t="n">
        <v>0</v>
      </c>
      <c r="AD271" s="5" t="n">
        <v>1</v>
      </c>
      <c r="AE271" s="5" t="n">
        <v>33.795</v>
      </c>
      <c r="AF271" s="5" t="n">
        <v>7.902</v>
      </c>
      <c r="AG271" s="5" t="n">
        <v>0</v>
      </c>
      <c r="AH271" s="5" t="n">
        <v>33.795</v>
      </c>
      <c r="AI271" s="5" t="n">
        <v>0</v>
      </c>
      <c r="AJ271" s="5" t="n">
        <v>1</v>
      </c>
      <c r="AK271" s="5" t="n">
        <v>41.203</v>
      </c>
      <c r="AL271" s="5" t="n">
        <v>21.945</v>
      </c>
      <c r="AM271" s="5" t="n">
        <v>0</v>
      </c>
      <c r="AN271" s="5" t="n">
        <v>41.203</v>
      </c>
      <c r="AO271" s="5" t="n">
        <v>0</v>
      </c>
      <c r="AP271" s="5" t="n">
        <v>1</v>
      </c>
      <c r="AQ271" s="5" t="n">
        <v>0.861</v>
      </c>
      <c r="AR271" s="5" t="n">
        <v>0.123</v>
      </c>
      <c r="AS271" s="5" t="n">
        <v>0</v>
      </c>
      <c r="AT271" s="5" t="n">
        <v>0.861</v>
      </c>
      <c r="AU271" s="5" t="n">
        <v>0</v>
      </c>
      <c r="AV271" s="5" t="n">
        <v>1</v>
      </c>
      <c r="AW271" s="5" t="n">
        <v>0.986</v>
      </c>
      <c r="AX271" s="5" t="n">
        <v>0.123</v>
      </c>
      <c r="AY271" s="5" t="n">
        <v>0</v>
      </c>
      <c r="AZ271" s="5" t="n">
        <v>0.986</v>
      </c>
      <c r="BA271" s="5" t="n">
        <v>0</v>
      </c>
      <c r="BB271" s="5" t="n">
        <v>1</v>
      </c>
      <c r="BC271" s="5" t="n">
        <v>0.598</v>
      </c>
      <c r="BD271" s="5" t="n">
        <v>0.123</v>
      </c>
      <c r="BE271" s="5" t="n">
        <v>0</v>
      </c>
      <c r="BF271" s="5" t="n">
        <v>0.598</v>
      </c>
      <c r="BG271" s="5" t="n">
        <v>0</v>
      </c>
      <c r="BH271" s="5" t="n">
        <v>1</v>
      </c>
      <c r="BI271" s="5" t="n">
        <v>0.612</v>
      </c>
      <c r="BJ271" s="5" t="n">
        <v>0.123</v>
      </c>
      <c r="BK271" s="5" t="n">
        <v>0</v>
      </c>
      <c r="BL271" s="5" t="n">
        <v>0.612</v>
      </c>
      <c r="BM271" s="5" t="n">
        <v>0</v>
      </c>
      <c r="BN271" s="5" t="n">
        <v>1</v>
      </c>
      <c r="BO271" s="5" t="n">
        <v>0</v>
      </c>
      <c r="BP271" s="5" t="n">
        <v>0</v>
      </c>
      <c r="BQ271" s="5" t="n">
        <v>0</v>
      </c>
      <c r="BR271" s="5" t="n">
        <v>0</v>
      </c>
      <c r="BS271" s="5" t="n">
        <v>1</v>
      </c>
      <c r="BT271" s="5" t="n">
        <v>0</v>
      </c>
      <c r="BU271" s="5" t="n">
        <v>0</v>
      </c>
      <c r="BV271" s="5" t="n">
        <v>0</v>
      </c>
      <c r="BW271" s="5" t="n">
        <v>0</v>
      </c>
      <c r="BX271" s="5" t="n">
        <v>1</v>
      </c>
      <c r="BY271" s="5" t="n">
        <v>12.729</v>
      </c>
      <c r="BZ271" s="5" t="n">
        <v>0</v>
      </c>
      <c r="CA271" s="5" t="n">
        <v>12.729</v>
      </c>
      <c r="CB271" s="5" t="n">
        <v>0</v>
      </c>
      <c r="CC271" s="5" t="n">
        <v>97.90000000000001</v>
      </c>
      <c r="CD271" s="5" t="n">
        <v>7.95</v>
      </c>
      <c r="CE271" s="5" t="n">
        <v>0</v>
      </c>
      <c r="CF271" s="5" t="n">
        <v>97.90000000000001</v>
      </c>
      <c r="CG271" s="5" t="n">
        <v>0</v>
      </c>
      <c r="CH271" s="5" t="n">
        <v>1</v>
      </c>
      <c r="CI271" s="5" t="n">
        <v>0</v>
      </c>
      <c r="CJ271" s="5" t="n">
        <v>0</v>
      </c>
      <c r="CK271" s="5" t="n">
        <v>0</v>
      </c>
      <c r="CL271" s="5" t="n">
        <v>0</v>
      </c>
      <c r="CM271" s="5" t="n">
        <v>0</v>
      </c>
      <c r="CN271" s="5" t="n">
        <v>0</v>
      </c>
      <c r="CO271" s="5" t="n">
        <v>0</v>
      </c>
      <c r="CP271" s="5" t="n">
        <v>0</v>
      </c>
      <c r="CQ271" s="5" t="n">
        <v>1.294</v>
      </c>
      <c r="CR271" s="5" t="n">
        <v>0</v>
      </c>
      <c r="CS271" s="5" t="n">
        <v>5.158</v>
      </c>
      <c r="CT271" s="5" t="n">
        <v>5.842</v>
      </c>
      <c r="CU271" s="5" t="n">
        <v>31.326</v>
      </c>
    </row>
    <row r="272">
      <c r="A272" s="5" t="inlineStr">
        <is>
          <t>FRO2023</t>
        </is>
      </c>
      <c r="B272" s="5" t="inlineStr">
        <is>
          <t>FRO</t>
        </is>
      </c>
      <c r="C272" s="5" t="inlineStr">
        <is>
          <t>FRO</t>
        </is>
      </c>
      <c r="D272" s="5" t="inlineStr">
        <is>
          <t>Faroe Islands</t>
        </is>
      </c>
      <c r="E272" s="5" t="n">
        <v>2023</v>
      </c>
      <c r="F272" s="5" t="n">
        <v>0</v>
      </c>
      <c r="G272" s="5" t="n">
        <v>4.752</v>
      </c>
      <c r="H272" s="5" t="n">
        <v>1.286</v>
      </c>
      <c r="I272" s="5" t="n">
        <v>0</v>
      </c>
      <c r="J272" s="5" t="n">
        <v>4.752</v>
      </c>
      <c r="K272" s="5" t="n">
        <v>0</v>
      </c>
      <c r="L272" s="5" t="n">
        <v>1</v>
      </c>
      <c r="M272" s="5" t="n">
        <v>7.886</v>
      </c>
      <c r="N272" s="5" t="n">
        <v>3.857</v>
      </c>
      <c r="O272" s="5" t="n">
        <v>0</v>
      </c>
      <c r="P272" s="5" t="n">
        <v>7.886</v>
      </c>
      <c r="Q272" s="5" t="n">
        <v>0</v>
      </c>
      <c r="R272" s="5" t="n">
        <v>1</v>
      </c>
      <c r="S272" s="5" t="n">
        <v>11.18</v>
      </c>
      <c r="T272" s="5" t="n">
        <v>7.714</v>
      </c>
      <c r="U272" s="5" t="n">
        <v>0</v>
      </c>
      <c r="V272" s="5" t="n">
        <v>11.18</v>
      </c>
      <c r="W272" s="5" t="n">
        <v>0</v>
      </c>
      <c r="X272" s="5" t="n">
        <v>1</v>
      </c>
      <c r="Y272" s="5" t="n">
        <v>12.908</v>
      </c>
      <c r="Z272" s="5" t="n">
        <v>1.745</v>
      </c>
      <c r="AA272" s="5" t="n">
        <v>0</v>
      </c>
      <c r="AB272" s="5" t="n">
        <v>12.908</v>
      </c>
      <c r="AC272" s="5" t="n">
        <v>0</v>
      </c>
      <c r="AD272" s="5" t="n">
        <v>1</v>
      </c>
      <c r="AE272" s="5" t="n">
        <v>14.194</v>
      </c>
      <c r="AF272" s="5" t="n">
        <v>3.319</v>
      </c>
      <c r="AG272" s="5" t="n">
        <v>0</v>
      </c>
      <c r="AH272" s="5" t="n">
        <v>14.194</v>
      </c>
      <c r="AI272" s="5" t="n">
        <v>0</v>
      </c>
      <c r="AJ272" s="5" t="n">
        <v>1</v>
      </c>
      <c r="AK272" s="5" t="n">
        <v>21.908</v>
      </c>
      <c r="AL272" s="5" t="n">
        <v>11.668</v>
      </c>
      <c r="AM272" s="5" t="n">
        <v>0</v>
      </c>
      <c r="AN272" s="5" t="n">
        <v>21.908</v>
      </c>
      <c r="AO272" s="5" t="n">
        <v>0</v>
      </c>
      <c r="AP272" s="5" t="n">
        <v>1</v>
      </c>
      <c r="AQ272" s="5" t="n">
        <v>0.76</v>
      </c>
      <c r="AR272" s="5" t="n">
        <v>0.129</v>
      </c>
      <c r="AS272" s="5" t="n">
        <v>0</v>
      </c>
      <c r="AT272" s="5" t="n">
        <v>0.76</v>
      </c>
      <c r="AU272" s="5" t="n">
        <v>0</v>
      </c>
      <c r="AV272" s="5" t="n">
        <v>1</v>
      </c>
      <c r="AW272" s="5" t="n">
        <v>0.8110000000000001</v>
      </c>
      <c r="AX272" s="5" t="n">
        <v>0.129</v>
      </c>
      <c r="AY272" s="5" t="n">
        <v>0</v>
      </c>
      <c r="AZ272" s="5" t="n">
        <v>0.8110000000000001</v>
      </c>
      <c r="BA272" s="5" t="n">
        <v>0</v>
      </c>
      <c r="BB272" s="5" t="n">
        <v>1</v>
      </c>
      <c r="BC272" s="5" t="n">
        <v>0.535</v>
      </c>
      <c r="BD272" s="5" t="n">
        <v>0.129</v>
      </c>
      <c r="BE272" s="5" t="n">
        <v>0</v>
      </c>
      <c r="BF272" s="5" t="n">
        <v>0.535</v>
      </c>
      <c r="BG272" s="5" t="n">
        <v>0</v>
      </c>
      <c r="BH272" s="5" t="n">
        <v>1</v>
      </c>
      <c r="BI272" s="5" t="n">
        <v>0.579</v>
      </c>
      <c r="BJ272" s="5" t="n">
        <v>0.129</v>
      </c>
      <c r="BK272" s="5" t="n">
        <v>0</v>
      </c>
      <c r="BL272" s="5" t="n">
        <v>0.579</v>
      </c>
      <c r="BM272" s="5" t="n">
        <v>0</v>
      </c>
      <c r="BN272" s="5" t="n">
        <v>1</v>
      </c>
      <c r="BO272" s="5" t="n">
        <v>0</v>
      </c>
      <c r="BP272" s="5" t="n">
        <v>0</v>
      </c>
      <c r="BQ272" s="5" t="n">
        <v>0</v>
      </c>
      <c r="BR272" s="5" t="n">
        <v>0</v>
      </c>
      <c r="BS272" s="5" t="n">
        <v>1</v>
      </c>
      <c r="BT272" s="5" t="n">
        <v>0</v>
      </c>
      <c r="BU272" s="5" t="n">
        <v>0</v>
      </c>
      <c r="BV272" s="5" t="n">
        <v>0</v>
      </c>
      <c r="BW272" s="5" t="n">
        <v>0</v>
      </c>
      <c r="BX272" s="5" t="n">
        <v>1</v>
      </c>
      <c r="BY272" s="5" t="n">
        <v>13.254</v>
      </c>
      <c r="BZ272" s="5" t="n">
        <v>0</v>
      </c>
      <c r="CA272" s="5" t="n">
        <v>13.254</v>
      </c>
      <c r="CB272" s="5" t="n">
        <v>0</v>
      </c>
      <c r="CC272" s="5" t="n">
        <v>83.248</v>
      </c>
      <c r="CD272" s="5" t="n">
        <v>7.95</v>
      </c>
      <c r="CE272" s="5" t="n">
        <v>0</v>
      </c>
      <c r="CF272" s="5" t="n">
        <v>83.248</v>
      </c>
      <c r="CG272" s="5" t="n">
        <v>0</v>
      </c>
      <c r="CH272" s="5" t="n">
        <v>1</v>
      </c>
      <c r="CI272" s="5" t="n">
        <v>0</v>
      </c>
      <c r="CJ272" s="5" t="n">
        <v>0</v>
      </c>
      <c r="CK272" s="5" t="n">
        <v>0</v>
      </c>
      <c r="CL272" s="5" t="n">
        <v>0</v>
      </c>
      <c r="CM272" s="5" t="n">
        <v>0</v>
      </c>
      <c r="CN272" s="5" t="n">
        <v>0</v>
      </c>
      <c r="CO272" s="5" t="n">
        <v>0</v>
      </c>
      <c r="CP272" s="5" t="n">
        <v>0</v>
      </c>
      <c r="CQ272" s="5" t="n">
        <v>1.348</v>
      </c>
      <c r="CR272" s="5" t="n">
        <v>0</v>
      </c>
      <c r="CS272" s="5" t="n">
        <v>5.37</v>
      </c>
      <c r="CT272" s="5" t="n">
        <v>3.466</v>
      </c>
      <c r="CU272" s="5" t="n">
        <v>11.622</v>
      </c>
    </row>
    <row r="273">
      <c r="A273" s="5" t="inlineStr">
        <is>
          <t>FRO2024</t>
        </is>
      </c>
      <c r="B273" s="5" t="inlineStr">
        <is>
          <t>FRO</t>
        </is>
      </c>
      <c r="C273" s="5" t="inlineStr">
        <is>
          <t>FRO</t>
        </is>
      </c>
      <c r="D273" s="5" t="inlineStr">
        <is>
          <t>Faroe Islands</t>
        </is>
      </c>
      <c r="E273" s="5" t="n">
        <v>2024</v>
      </c>
      <c r="F273" s="5" t="n">
        <v>0</v>
      </c>
      <c r="G273" s="5" t="n">
        <v>4.351</v>
      </c>
      <c r="H273" s="5" t="n">
        <v>1.324</v>
      </c>
      <c r="I273" s="5" t="n">
        <v>0</v>
      </c>
      <c r="J273" s="5" t="n">
        <v>4.351</v>
      </c>
      <c r="K273" s="5" t="n">
        <v>0</v>
      </c>
      <c r="L273" s="5" t="n">
        <v>1</v>
      </c>
      <c r="M273" s="5" t="n">
        <v>7.124</v>
      </c>
      <c r="N273" s="5" t="n">
        <v>3.971</v>
      </c>
      <c r="O273" s="5" t="n">
        <v>0</v>
      </c>
      <c r="P273" s="5" t="n">
        <v>7.124</v>
      </c>
      <c r="Q273" s="5" t="n">
        <v>0</v>
      </c>
      <c r="R273" s="5" t="n">
        <v>1</v>
      </c>
      <c r="S273" s="5" t="n">
        <v>10.969</v>
      </c>
      <c r="T273" s="5" t="n">
        <v>7.942</v>
      </c>
      <c r="U273" s="5" t="n">
        <v>0</v>
      </c>
      <c r="V273" s="5" t="n">
        <v>10.969</v>
      </c>
      <c r="W273" s="5" t="n">
        <v>0</v>
      </c>
      <c r="X273" s="5" t="n">
        <v>1</v>
      </c>
      <c r="Y273" s="5" t="n">
        <v>11.492</v>
      </c>
      <c r="Z273" s="5" t="n">
        <v>1.553</v>
      </c>
      <c r="AA273" s="5" t="n">
        <v>0</v>
      </c>
      <c r="AB273" s="5" t="n">
        <v>11.492</v>
      </c>
      <c r="AC273" s="5" t="n">
        <v>0</v>
      </c>
      <c r="AD273" s="5" t="n">
        <v>1</v>
      </c>
      <c r="AE273" s="5" t="n">
        <v>12.815</v>
      </c>
      <c r="AF273" s="5" t="n">
        <v>2.997</v>
      </c>
      <c r="AG273" s="5" t="n">
        <v>0</v>
      </c>
      <c r="AH273" s="5" t="n">
        <v>12.815</v>
      </c>
      <c r="AI273" s="5" t="n">
        <v>0</v>
      </c>
      <c r="AJ273" s="5" t="n">
        <v>1</v>
      </c>
      <c r="AK273" s="5" t="n">
        <v>20.757</v>
      </c>
      <c r="AL273" s="5" t="n">
        <v>11.055</v>
      </c>
      <c r="AM273" s="5" t="n">
        <v>0</v>
      </c>
      <c r="AN273" s="5" t="n">
        <v>20.757</v>
      </c>
      <c r="AO273" s="5" t="n">
        <v>0</v>
      </c>
      <c r="AP273" s="5" t="n">
        <v>1</v>
      </c>
      <c r="AQ273" s="5" t="n">
        <v>0.724</v>
      </c>
      <c r="AR273" s="5" t="n">
        <v>0.132</v>
      </c>
      <c r="AS273" s="5" t="n">
        <v>0</v>
      </c>
      <c r="AT273" s="5" t="n">
        <v>0.724</v>
      </c>
      <c r="AU273" s="5" t="n">
        <v>0</v>
      </c>
      <c r="AV273" s="5" t="n">
        <v>1</v>
      </c>
      <c r="AW273" s="5" t="n">
        <v>0.75</v>
      </c>
      <c r="AX273" s="5" t="n">
        <v>0.132</v>
      </c>
      <c r="AY273" s="5" t="n">
        <v>0</v>
      </c>
      <c r="AZ273" s="5" t="n">
        <v>0.75</v>
      </c>
      <c r="BA273" s="5" t="n">
        <v>0</v>
      </c>
      <c r="BB273" s="5" t="n">
        <v>1</v>
      </c>
      <c r="BC273" s="5" t="n">
        <v>0.513</v>
      </c>
      <c r="BD273" s="5" t="n">
        <v>0.132</v>
      </c>
      <c r="BE273" s="5" t="n">
        <v>0</v>
      </c>
      <c r="BF273" s="5" t="n">
        <v>0.513</v>
      </c>
      <c r="BG273" s="5" t="n">
        <v>0</v>
      </c>
      <c r="BH273" s="5" t="n">
        <v>1</v>
      </c>
      <c r="BI273" s="5" t="n">
        <v>0.591</v>
      </c>
      <c r="BJ273" s="5" t="n">
        <v>0.132</v>
      </c>
      <c r="BK273" s="5" t="n">
        <v>0</v>
      </c>
      <c r="BL273" s="5" t="n">
        <v>0.591</v>
      </c>
      <c r="BM273" s="5" t="n">
        <v>0</v>
      </c>
      <c r="BN273" s="5" t="n">
        <v>1</v>
      </c>
      <c r="BO273" s="5" t="n">
        <v>0</v>
      </c>
      <c r="BP273" s="5" t="n">
        <v>0</v>
      </c>
      <c r="BQ273" s="5" t="n">
        <v>0</v>
      </c>
      <c r="BR273" s="5" t="n">
        <v>0</v>
      </c>
      <c r="BS273" s="5" t="n">
        <v>1</v>
      </c>
      <c r="BT273" s="5" t="n">
        <v>0</v>
      </c>
      <c r="BU273" s="5" t="n">
        <v>0</v>
      </c>
      <c r="BV273" s="5" t="n">
        <v>0</v>
      </c>
      <c r="BW273" s="5" t="n">
        <v>0</v>
      </c>
      <c r="BX273" s="5" t="n">
        <v>1</v>
      </c>
      <c r="BY273" s="5" t="n">
        <v>13.646</v>
      </c>
      <c r="BZ273" s="5" t="n">
        <v>0</v>
      </c>
      <c r="CA273" s="5" t="n">
        <v>13.646</v>
      </c>
      <c r="CB273" s="5" t="n">
        <v>0</v>
      </c>
      <c r="CC273" s="5" t="n">
        <v>82.58799999999999</v>
      </c>
      <c r="CD273" s="5" t="n">
        <v>7.95</v>
      </c>
      <c r="CE273" s="5" t="n">
        <v>0</v>
      </c>
      <c r="CF273" s="5" t="n">
        <v>82.58799999999999</v>
      </c>
      <c r="CG273" s="5" t="n">
        <v>0</v>
      </c>
      <c r="CH273" s="5" t="n">
        <v>1</v>
      </c>
      <c r="CI273" s="5" t="n">
        <v>0</v>
      </c>
      <c r="CJ273" s="5" t="n">
        <v>0</v>
      </c>
      <c r="CK273" s="5" t="n">
        <v>0</v>
      </c>
      <c r="CL273" s="5" t="n">
        <v>0</v>
      </c>
      <c r="CM273" s="5" t="n">
        <v>0</v>
      </c>
      <c r="CN273" s="5" t="n">
        <v>0</v>
      </c>
      <c r="CO273" s="5" t="n">
        <v>0</v>
      </c>
      <c r="CP273" s="5" t="n">
        <v>0</v>
      </c>
      <c r="CQ273" s="5" t="n">
        <v>1.387</v>
      </c>
      <c r="CR273" s="5" t="n">
        <v>0</v>
      </c>
      <c r="CS273" s="5" t="n">
        <v>5.529</v>
      </c>
      <c r="CT273" s="5" t="n">
        <v>3.027</v>
      </c>
      <c r="CU273" s="5" t="n">
        <v>10.168</v>
      </c>
    </row>
    <row r="274">
      <c r="A274" s="5" t="inlineStr">
        <is>
          <t>FJI2021</t>
        </is>
      </c>
      <c r="B274" s="5" t="inlineStr">
        <is>
          <t>FJI</t>
        </is>
      </c>
      <c r="C274" s="5" t="inlineStr">
        <is>
          <t>FJI</t>
        </is>
      </c>
      <c r="D274" s="5" t="inlineStr">
        <is>
          <t>Fiji</t>
        </is>
      </c>
      <c r="E274" s="5" t="n">
        <v>2021</v>
      </c>
      <c r="F274" s="5" t="n">
        <v>0.09</v>
      </c>
      <c r="G274" s="5" t="n">
        <v>4.747</v>
      </c>
      <c r="H274" s="5" t="n">
        <v>1.143</v>
      </c>
      <c r="I274" s="5" t="n">
        <v>0</v>
      </c>
      <c r="J274" s="5" t="n">
        <v>4.747</v>
      </c>
      <c r="K274" s="5" t="n">
        <v>0</v>
      </c>
      <c r="L274" s="5" t="n">
        <v>1</v>
      </c>
      <c r="M274" s="5" t="n">
        <v>7.964</v>
      </c>
      <c r="N274" s="5" t="n">
        <v>3.43</v>
      </c>
      <c r="O274" s="5" t="n">
        <v>0</v>
      </c>
      <c r="P274" s="5" t="n">
        <v>7.964</v>
      </c>
      <c r="Q274" s="5" t="n">
        <v>0</v>
      </c>
      <c r="R274" s="5" t="n">
        <v>1</v>
      </c>
      <c r="S274" s="5" t="n">
        <v>10.464</v>
      </c>
      <c r="T274" s="5" t="n">
        <v>6.86</v>
      </c>
      <c r="U274" s="5" t="n">
        <v>0</v>
      </c>
      <c r="V274" s="5" t="n">
        <v>12.034</v>
      </c>
      <c r="W274" s="5" t="n">
        <v>0.15</v>
      </c>
      <c r="X274" s="5" t="n">
        <v>1</v>
      </c>
      <c r="Y274" s="5" t="n">
        <v>5.49</v>
      </c>
      <c r="Z274" s="5" t="n">
        <v>0.677</v>
      </c>
      <c r="AA274" s="5" t="n">
        <v>0</v>
      </c>
      <c r="AB274" s="5" t="n">
        <v>5.49</v>
      </c>
      <c r="AC274" s="5" t="n">
        <v>0</v>
      </c>
      <c r="AD274" s="5" t="n">
        <v>1</v>
      </c>
      <c r="AE274" s="5" t="n">
        <v>6.633</v>
      </c>
      <c r="AF274" s="5" t="n">
        <v>1.446</v>
      </c>
      <c r="AG274" s="5" t="n">
        <v>0</v>
      </c>
      <c r="AH274" s="5" t="n">
        <v>6.633</v>
      </c>
      <c r="AI274" s="5" t="n">
        <v>0</v>
      </c>
      <c r="AJ274" s="5" t="n">
        <v>1</v>
      </c>
      <c r="AK274" s="5" t="n">
        <v>13.493</v>
      </c>
      <c r="AL274" s="5" t="n">
        <v>7.001</v>
      </c>
      <c r="AM274" s="5" t="n">
        <v>0</v>
      </c>
      <c r="AN274" s="5" t="n">
        <v>15.517</v>
      </c>
      <c r="AO274" s="5" t="n">
        <v>0.15</v>
      </c>
      <c r="AP274" s="5" t="n">
        <v>1</v>
      </c>
      <c r="AQ274" s="5" t="n">
        <v>0.621</v>
      </c>
      <c r="AR274" s="5" t="n">
        <v>0.114</v>
      </c>
      <c r="AS274" s="5" t="n">
        <v>0.366</v>
      </c>
      <c r="AT274" s="5" t="n">
        <v>1.134</v>
      </c>
      <c r="AU274" s="5" t="n">
        <v>0.15</v>
      </c>
      <c r="AV274" s="5" t="n">
        <v>1</v>
      </c>
      <c r="AW274" s="5" t="n">
        <v>0.593</v>
      </c>
      <c r="AX274" s="5" t="n">
        <v>0.114</v>
      </c>
      <c r="AY274" s="5" t="n">
        <v>0.201</v>
      </c>
      <c r="AZ274" s="5" t="n">
        <v>0.866</v>
      </c>
      <c r="BA274" s="5" t="n">
        <v>0.09</v>
      </c>
      <c r="BB274" s="5" t="n">
        <v>1</v>
      </c>
      <c r="BC274" s="5" t="n">
        <v>0.44</v>
      </c>
      <c r="BD274" s="5" t="n">
        <v>0.114</v>
      </c>
      <c r="BE274" s="5" t="n">
        <v>0.258</v>
      </c>
      <c r="BF274" s="5" t="n">
        <v>0.761</v>
      </c>
      <c r="BG274" s="5" t="n">
        <v>0.09</v>
      </c>
      <c r="BH274" s="5" t="n">
        <v>1</v>
      </c>
      <c r="BI274" s="5" t="n">
        <v>0.5600000000000001</v>
      </c>
      <c r="BJ274" s="5" t="n">
        <v>0.114</v>
      </c>
      <c r="BK274" s="5" t="n">
        <v>0.079</v>
      </c>
      <c r="BL274" s="5" t="n">
        <v>0.696</v>
      </c>
      <c r="BM274" s="5" t="n">
        <v>0.09</v>
      </c>
      <c r="BN274" s="5" t="n">
        <v>1</v>
      </c>
      <c r="BO274" s="5" t="n">
        <v>0</v>
      </c>
      <c r="BP274" s="5" t="n">
        <v>0</v>
      </c>
      <c r="BQ274" s="5" t="n">
        <v>0.169</v>
      </c>
      <c r="BR274" s="5" t="n">
        <v>0</v>
      </c>
      <c r="BS274" s="5" t="n">
        <v>1</v>
      </c>
      <c r="BT274" s="5" t="n">
        <v>0</v>
      </c>
      <c r="BU274" s="5" t="n">
        <v>0</v>
      </c>
      <c r="BV274" s="5" t="n">
        <v>0.164</v>
      </c>
      <c r="BW274" s="5" t="n">
        <v>0</v>
      </c>
      <c r="BX274" s="5" t="n">
        <v>1</v>
      </c>
      <c r="BY274" s="5" t="n">
        <v>11.787</v>
      </c>
      <c r="BZ274" s="5" t="n">
        <v>0</v>
      </c>
      <c r="CA274" s="5" t="n">
        <v>11.787</v>
      </c>
      <c r="CB274" s="5" t="n">
        <v>0</v>
      </c>
      <c r="CC274" s="5" t="n">
        <v>81.69499999999999</v>
      </c>
      <c r="CD274" s="5" t="n">
        <v>7.95</v>
      </c>
      <c r="CE274" s="5" t="n">
        <v>0</v>
      </c>
      <c r="CF274" s="5" t="n">
        <v>93.95</v>
      </c>
      <c r="CG274" s="5" t="n">
        <v>0.15</v>
      </c>
      <c r="CH274" s="5" t="n">
        <v>1</v>
      </c>
      <c r="CI274" s="5" t="n">
        <v>0</v>
      </c>
      <c r="CJ274" s="5" t="n">
        <v>0</v>
      </c>
      <c r="CK274" s="5" t="n">
        <v>0</v>
      </c>
      <c r="CL274" s="5" t="n">
        <v>0</v>
      </c>
      <c r="CM274" s="5" t="n">
        <v>0</v>
      </c>
      <c r="CN274" s="5" t="n">
        <v>0</v>
      </c>
      <c r="CO274" s="5" t="n">
        <v>0</v>
      </c>
      <c r="CP274" s="5" t="n">
        <v>0</v>
      </c>
      <c r="CQ274" s="5" t="n">
        <v>1.198</v>
      </c>
      <c r="CR274" s="5" t="n">
        <v>0</v>
      </c>
      <c r="CS274" s="5" t="n">
        <v>4.776</v>
      </c>
      <c r="CT274" s="5" t="n">
        <v>3.604</v>
      </c>
      <c r="CU274" s="5" t="n">
        <v>9.407999999999999</v>
      </c>
    </row>
    <row r="275">
      <c r="A275" s="5" t="inlineStr">
        <is>
          <t>FJI2022</t>
        </is>
      </c>
      <c r="B275" s="5" t="inlineStr">
        <is>
          <t>FJI</t>
        </is>
      </c>
      <c r="C275" s="5" t="inlineStr">
        <is>
          <t>FJI</t>
        </is>
      </c>
      <c r="D275" s="5" t="inlineStr">
        <is>
          <t>Fiji</t>
        </is>
      </c>
      <c r="E275" s="5" t="n">
        <v>2022</v>
      </c>
      <c r="F275" s="5" t="n">
        <v>0.09</v>
      </c>
      <c r="G275" s="5" t="n">
        <v>8.788</v>
      </c>
      <c r="H275" s="5" t="n">
        <v>1.235</v>
      </c>
      <c r="I275" s="5" t="n">
        <v>0</v>
      </c>
      <c r="J275" s="5" t="n">
        <v>8.788</v>
      </c>
      <c r="K275" s="5" t="n">
        <v>0</v>
      </c>
      <c r="L275" s="5" t="n">
        <v>1</v>
      </c>
      <c r="M275" s="5" t="n">
        <v>9.782999999999999</v>
      </c>
      <c r="N275" s="5" t="n">
        <v>3.704</v>
      </c>
      <c r="O275" s="5" t="n">
        <v>0</v>
      </c>
      <c r="P275" s="5" t="n">
        <v>9.782999999999999</v>
      </c>
      <c r="Q275" s="5" t="n">
        <v>0</v>
      </c>
      <c r="R275" s="5" t="n">
        <v>1</v>
      </c>
      <c r="S275" s="5" t="n">
        <v>14.962</v>
      </c>
      <c r="T275" s="5" t="n">
        <v>7.408</v>
      </c>
      <c r="U275" s="5" t="n">
        <v>0.166</v>
      </c>
      <c r="V275" s="5" t="n">
        <v>17.206</v>
      </c>
      <c r="W275" s="5" t="n">
        <v>0.15</v>
      </c>
      <c r="X275" s="5" t="n">
        <v>1</v>
      </c>
      <c r="Y275" s="5" t="n">
        <v>6.392</v>
      </c>
      <c r="Z275" s="5" t="n">
        <v>0.789</v>
      </c>
      <c r="AA275" s="5" t="n">
        <v>0</v>
      </c>
      <c r="AB275" s="5" t="n">
        <v>6.392</v>
      </c>
      <c r="AC275" s="5" t="n">
        <v>0</v>
      </c>
      <c r="AD275" s="5" t="n">
        <v>1</v>
      </c>
      <c r="AE275" s="5" t="n">
        <v>7.627</v>
      </c>
      <c r="AF275" s="5" t="n">
        <v>1.663</v>
      </c>
      <c r="AG275" s="5" t="n">
        <v>0</v>
      </c>
      <c r="AH275" s="5" t="n">
        <v>7.627</v>
      </c>
      <c r="AI275" s="5" t="n">
        <v>0</v>
      </c>
      <c r="AJ275" s="5" t="n">
        <v>1</v>
      </c>
      <c r="AK275" s="5" t="n">
        <v>15.035</v>
      </c>
      <c r="AL275" s="5" t="n">
        <v>7.801</v>
      </c>
      <c r="AM275" s="5" t="n">
        <v>0.167</v>
      </c>
      <c r="AN275" s="5" t="n">
        <v>17.29</v>
      </c>
      <c r="AO275" s="5" t="n">
        <v>0.15</v>
      </c>
      <c r="AP275" s="5" t="n">
        <v>1</v>
      </c>
      <c r="AQ275" s="5" t="n">
        <v>0.847</v>
      </c>
      <c r="AR275" s="5" t="n">
        <v>0.123</v>
      </c>
      <c r="AS275" s="5" t="n">
        <v>0.33</v>
      </c>
      <c r="AT275" s="5" t="n">
        <v>1.354</v>
      </c>
      <c r="AU275" s="5" t="n">
        <v>0.15</v>
      </c>
      <c r="AV275" s="5" t="n">
        <v>1</v>
      </c>
      <c r="AW275" s="5" t="n">
        <v>0.947</v>
      </c>
      <c r="AX275" s="5" t="n">
        <v>0.123</v>
      </c>
      <c r="AY275" s="5" t="n">
        <v>0.173</v>
      </c>
      <c r="AZ275" s="5" t="n">
        <v>1.221</v>
      </c>
      <c r="BA275" s="5" t="n">
        <v>0.09</v>
      </c>
      <c r="BB275" s="5" t="n">
        <v>1</v>
      </c>
      <c r="BC275" s="5" t="n">
        <v>0.589</v>
      </c>
      <c r="BD275" s="5" t="n">
        <v>0.123</v>
      </c>
      <c r="BE275" s="5" t="n">
        <v>0.259</v>
      </c>
      <c r="BF275" s="5" t="n">
        <v>0.924</v>
      </c>
      <c r="BG275" s="5" t="n">
        <v>0.09</v>
      </c>
      <c r="BH275" s="5" t="n">
        <v>1</v>
      </c>
      <c r="BI275" s="5" t="n">
        <v>0.6889999999999999</v>
      </c>
      <c r="BJ275" s="5" t="n">
        <v>0.123</v>
      </c>
      <c r="BK275" s="5" t="n">
        <v>0.236</v>
      </c>
      <c r="BL275" s="5" t="n">
        <v>1.008</v>
      </c>
      <c r="BM275" s="5" t="n">
        <v>0.09</v>
      </c>
      <c r="BN275" s="5" t="n">
        <v>1</v>
      </c>
      <c r="BO275" s="5" t="n">
        <v>0</v>
      </c>
      <c r="BP275" s="5" t="n">
        <v>0</v>
      </c>
      <c r="BQ275" s="5" t="n">
        <v>0.182</v>
      </c>
      <c r="BR275" s="5" t="n">
        <v>0</v>
      </c>
      <c r="BS275" s="5" t="n">
        <v>1</v>
      </c>
      <c r="BT275" s="5" t="n">
        <v>0</v>
      </c>
      <c r="BU275" s="5" t="n">
        <v>0</v>
      </c>
      <c r="BV275" s="5" t="n">
        <v>0.177</v>
      </c>
      <c r="BW275" s="5" t="n">
        <v>0</v>
      </c>
      <c r="BX275" s="5" t="n">
        <v>1</v>
      </c>
      <c r="BY275" s="5" t="n">
        <v>12.729</v>
      </c>
      <c r="BZ275" s="5" t="n">
        <v>0</v>
      </c>
      <c r="CA275" s="5" t="n">
        <v>12.729</v>
      </c>
      <c r="CB275" s="5" t="n">
        <v>0</v>
      </c>
      <c r="CC275" s="5" t="n">
        <v>102.477</v>
      </c>
      <c r="CD275" s="5" t="n">
        <v>7.95</v>
      </c>
      <c r="CE275" s="5" t="n">
        <v>1.138</v>
      </c>
      <c r="CF275" s="5" t="n">
        <v>117.848</v>
      </c>
      <c r="CG275" s="5" t="n">
        <v>0.15</v>
      </c>
      <c r="CH275" s="5" t="n">
        <v>1</v>
      </c>
      <c r="CI275" s="5" t="n">
        <v>0</v>
      </c>
      <c r="CJ275" s="5" t="n">
        <v>0</v>
      </c>
      <c r="CK275" s="5" t="n">
        <v>0</v>
      </c>
      <c r="CL275" s="5" t="n">
        <v>0</v>
      </c>
      <c r="CM275" s="5" t="n">
        <v>0</v>
      </c>
      <c r="CN275" s="5" t="n">
        <v>0</v>
      </c>
      <c r="CO275" s="5" t="n">
        <v>0</v>
      </c>
      <c r="CP275" s="5" t="n">
        <v>0</v>
      </c>
      <c r="CQ275" s="5" t="n">
        <v>1.294</v>
      </c>
      <c r="CR275" s="5" t="n">
        <v>0</v>
      </c>
      <c r="CS275" s="5" t="n">
        <v>5.158</v>
      </c>
      <c r="CT275" s="5" t="n">
        <v>7.554</v>
      </c>
      <c r="CU275" s="5" t="n">
        <v>16.097</v>
      </c>
    </row>
    <row r="276">
      <c r="A276" s="5" t="inlineStr">
        <is>
          <t>FJI2023</t>
        </is>
      </c>
      <c r="B276" s="5" t="inlineStr">
        <is>
          <t>FJI</t>
        </is>
      </c>
      <c r="C276" s="5" t="inlineStr">
        <is>
          <t>FJI</t>
        </is>
      </c>
      <c r="D276" s="5" t="inlineStr">
        <is>
          <t>Fiji</t>
        </is>
      </c>
      <c r="E276" s="5" t="n">
        <v>2023</v>
      </c>
      <c r="F276" s="5" t="n">
        <v>0.09</v>
      </c>
      <c r="G276" s="5" t="n">
        <v>5.77</v>
      </c>
      <c r="H276" s="5" t="n">
        <v>1.286</v>
      </c>
      <c r="I276" s="5" t="n">
        <v>0</v>
      </c>
      <c r="J276" s="5" t="n">
        <v>5.77</v>
      </c>
      <c r="K276" s="5" t="n">
        <v>0</v>
      </c>
      <c r="L276" s="5" t="n">
        <v>1</v>
      </c>
      <c r="M276" s="5" t="n">
        <v>7.886</v>
      </c>
      <c r="N276" s="5" t="n">
        <v>3.857</v>
      </c>
      <c r="O276" s="5" t="n">
        <v>0</v>
      </c>
      <c r="P276" s="5" t="n">
        <v>7.886</v>
      </c>
      <c r="Q276" s="5" t="n">
        <v>0</v>
      </c>
      <c r="R276" s="5" t="n">
        <v>1</v>
      </c>
      <c r="S276" s="5" t="n">
        <v>12.198</v>
      </c>
      <c r="T276" s="5" t="n">
        <v>7.714</v>
      </c>
      <c r="U276" s="5" t="n">
        <v>0.203</v>
      </c>
      <c r="V276" s="5" t="n">
        <v>14.028</v>
      </c>
      <c r="W276" s="5" t="n">
        <v>0.15</v>
      </c>
      <c r="X276" s="5" t="n">
        <v>1</v>
      </c>
      <c r="Y276" s="5" t="n">
        <v>6.656</v>
      </c>
      <c r="Z276" s="5" t="n">
        <v>0.821</v>
      </c>
      <c r="AA276" s="5" t="n">
        <v>0</v>
      </c>
      <c r="AB276" s="5" t="n">
        <v>6.656</v>
      </c>
      <c r="AC276" s="5" t="n">
        <v>0</v>
      </c>
      <c r="AD276" s="5" t="n">
        <v>1</v>
      </c>
      <c r="AE276" s="5" t="n">
        <v>7.942</v>
      </c>
      <c r="AF276" s="5" t="n">
        <v>1.731</v>
      </c>
      <c r="AG276" s="5" t="n">
        <v>0</v>
      </c>
      <c r="AH276" s="5" t="n">
        <v>7.942</v>
      </c>
      <c r="AI276" s="5" t="n">
        <v>0</v>
      </c>
      <c r="AJ276" s="5" t="n">
        <v>1</v>
      </c>
      <c r="AK276" s="5" t="n">
        <v>15.656</v>
      </c>
      <c r="AL276" s="5" t="n">
        <v>8.122999999999999</v>
      </c>
      <c r="AM276" s="5" t="n">
        <v>0.26</v>
      </c>
      <c r="AN276" s="5" t="n">
        <v>18.004</v>
      </c>
      <c r="AO276" s="5" t="n">
        <v>0.15</v>
      </c>
      <c r="AP276" s="5" t="n">
        <v>1</v>
      </c>
      <c r="AQ276" s="5" t="n">
        <v>0.749</v>
      </c>
      <c r="AR276" s="5" t="n">
        <v>0.129</v>
      </c>
      <c r="AS276" s="5" t="n">
        <v>0.346</v>
      </c>
      <c r="AT276" s="5" t="n">
        <v>1.259</v>
      </c>
      <c r="AU276" s="5" t="n">
        <v>0.15</v>
      </c>
      <c r="AV276" s="5" t="n">
        <v>1</v>
      </c>
      <c r="AW276" s="5" t="n">
        <v>0.783</v>
      </c>
      <c r="AX276" s="5" t="n">
        <v>0.129</v>
      </c>
      <c r="AY276" s="5" t="n">
        <v>0.215</v>
      </c>
      <c r="AZ276" s="5" t="n">
        <v>1.088</v>
      </c>
      <c r="BA276" s="5" t="n">
        <v>0.09</v>
      </c>
      <c r="BB276" s="5" t="n">
        <v>1</v>
      </c>
      <c r="BC276" s="5" t="n">
        <v>0.527</v>
      </c>
      <c r="BD276" s="5" t="n">
        <v>0.129</v>
      </c>
      <c r="BE276" s="5" t="n">
        <v>0.212</v>
      </c>
      <c r="BF276" s="5" t="n">
        <v>0.806</v>
      </c>
      <c r="BG276" s="5" t="n">
        <v>0.09</v>
      </c>
      <c r="BH276" s="5" t="n">
        <v>1</v>
      </c>
      <c r="BI276" s="5" t="n">
        <v>0.64</v>
      </c>
      <c r="BJ276" s="5" t="n">
        <v>0.129</v>
      </c>
      <c r="BK276" s="5" t="n">
        <v>0.201</v>
      </c>
      <c r="BL276" s="5" t="n">
        <v>0.916</v>
      </c>
      <c r="BM276" s="5" t="n">
        <v>0.09</v>
      </c>
      <c r="BN276" s="5" t="n">
        <v>1</v>
      </c>
      <c r="BO276" s="5" t="n">
        <v>0</v>
      </c>
      <c r="BP276" s="5" t="n">
        <v>0</v>
      </c>
      <c r="BQ276" s="5" t="n">
        <v>0.19</v>
      </c>
      <c r="BR276" s="5" t="n">
        <v>0</v>
      </c>
      <c r="BS276" s="5" t="n">
        <v>1</v>
      </c>
      <c r="BT276" s="5" t="n">
        <v>0</v>
      </c>
      <c r="BU276" s="5" t="n">
        <v>0</v>
      </c>
      <c r="BV276" s="5" t="n">
        <v>0.185</v>
      </c>
      <c r="BW276" s="5" t="n">
        <v>0</v>
      </c>
      <c r="BX276" s="5" t="n">
        <v>1</v>
      </c>
      <c r="BY276" s="5" t="n">
        <v>13.254</v>
      </c>
      <c r="BZ276" s="5" t="n">
        <v>0</v>
      </c>
      <c r="CA276" s="5" t="n">
        <v>13.254</v>
      </c>
      <c r="CB276" s="5" t="n">
        <v>0</v>
      </c>
      <c r="CC276" s="5" t="n">
        <v>87.07899999999999</v>
      </c>
      <c r="CD276" s="5" t="n">
        <v>7.95</v>
      </c>
      <c r="CE276" s="5" t="n">
        <v>1.446</v>
      </c>
      <c r="CF276" s="5" t="n">
        <v>100.141</v>
      </c>
      <c r="CG276" s="5" t="n">
        <v>0.15</v>
      </c>
      <c r="CH276" s="5" t="n">
        <v>1</v>
      </c>
      <c r="CI276" s="5" t="n">
        <v>0</v>
      </c>
      <c r="CJ276" s="5" t="n">
        <v>0</v>
      </c>
      <c r="CK276" s="5" t="n">
        <v>0</v>
      </c>
      <c r="CL276" s="5" t="n">
        <v>0</v>
      </c>
      <c r="CM276" s="5" t="n">
        <v>0</v>
      </c>
      <c r="CN276" s="5" t="n">
        <v>0</v>
      </c>
      <c r="CO276" s="5" t="n">
        <v>0</v>
      </c>
      <c r="CP276" s="5" t="n">
        <v>0</v>
      </c>
      <c r="CQ276" s="5" t="n">
        <v>1.348</v>
      </c>
      <c r="CR276" s="5" t="n">
        <v>0</v>
      </c>
      <c r="CS276" s="5" t="n">
        <v>5.37</v>
      </c>
      <c r="CT276" s="5" t="n">
        <v>4.484</v>
      </c>
      <c r="CU276" s="5" t="n">
        <v>12.529</v>
      </c>
    </row>
    <row r="277">
      <c r="A277" s="5" t="inlineStr">
        <is>
          <t>FJI2024</t>
        </is>
      </c>
      <c r="B277" s="5" t="inlineStr">
        <is>
          <t>FJI</t>
        </is>
      </c>
      <c r="C277" s="5" t="inlineStr">
        <is>
          <t>FJI</t>
        </is>
      </c>
      <c r="D277" s="5" t="inlineStr">
        <is>
          <t>Fiji</t>
        </is>
      </c>
      <c r="E277" s="5" t="n">
        <v>2024</v>
      </c>
      <c r="F277" s="5" t="n">
        <v>0.09</v>
      </c>
      <c r="G277" s="5" t="n">
        <v>4.833</v>
      </c>
      <c r="H277" s="5" t="n">
        <v>1.324</v>
      </c>
      <c r="I277" s="5" t="n">
        <v>0</v>
      </c>
      <c r="J277" s="5" t="n">
        <v>4.833</v>
      </c>
      <c r="K277" s="5" t="n">
        <v>0</v>
      </c>
      <c r="L277" s="5" t="n">
        <v>1</v>
      </c>
      <c r="M277" s="5" t="n">
        <v>7.124</v>
      </c>
      <c r="N277" s="5" t="n">
        <v>3.971</v>
      </c>
      <c r="O277" s="5" t="n">
        <v>0</v>
      </c>
      <c r="P277" s="5" t="n">
        <v>7.124</v>
      </c>
      <c r="Q277" s="5" t="n">
        <v>0</v>
      </c>
      <c r="R277" s="5" t="n">
        <v>1</v>
      </c>
      <c r="S277" s="5" t="n">
        <v>11.451</v>
      </c>
      <c r="T277" s="5" t="n">
        <v>7.942</v>
      </c>
      <c r="U277" s="5" t="n">
        <v>0.234</v>
      </c>
      <c r="V277" s="5" t="n">
        <v>13.168</v>
      </c>
      <c r="W277" s="5" t="n">
        <v>0.15</v>
      </c>
      <c r="X277" s="5" t="n">
        <v>1</v>
      </c>
      <c r="Y277" s="5" t="n">
        <v>6.853</v>
      </c>
      <c r="Z277" s="5" t="n">
        <v>0.846</v>
      </c>
      <c r="AA277" s="5" t="n">
        <v>0</v>
      </c>
      <c r="AB277" s="5" t="n">
        <v>6.853</v>
      </c>
      <c r="AC277" s="5" t="n">
        <v>0</v>
      </c>
      <c r="AD277" s="5" t="n">
        <v>1</v>
      </c>
      <c r="AE277" s="5" t="n">
        <v>8.176</v>
      </c>
      <c r="AF277" s="5" t="n">
        <v>1.782</v>
      </c>
      <c r="AG277" s="5" t="n">
        <v>0</v>
      </c>
      <c r="AH277" s="5" t="n">
        <v>8.176</v>
      </c>
      <c r="AI277" s="5" t="n">
        <v>0</v>
      </c>
      <c r="AJ277" s="5" t="n">
        <v>1</v>
      </c>
      <c r="AK277" s="5" t="n">
        <v>16.118</v>
      </c>
      <c r="AL277" s="5" t="n">
        <v>8.363</v>
      </c>
      <c r="AM277" s="5" t="n">
        <v>0.329</v>
      </c>
      <c r="AN277" s="5" t="n">
        <v>18.535</v>
      </c>
      <c r="AO277" s="5" t="n">
        <v>0.15</v>
      </c>
      <c r="AP277" s="5" t="n">
        <v>1</v>
      </c>
      <c r="AQ277" s="5" t="n">
        <v>0.72</v>
      </c>
      <c r="AR277" s="5" t="n">
        <v>0.132</v>
      </c>
      <c r="AS277" s="5" t="n">
        <v>0.38</v>
      </c>
      <c r="AT277" s="5" t="n">
        <v>1.264</v>
      </c>
      <c r="AU277" s="5" t="n">
        <v>0.15</v>
      </c>
      <c r="AV277" s="5" t="n">
        <v>1</v>
      </c>
      <c r="AW277" s="5" t="n">
        <v>0.734</v>
      </c>
      <c r="AX277" s="5" t="n">
        <v>0.132</v>
      </c>
      <c r="AY277" s="5" t="n">
        <v>0.163</v>
      </c>
      <c r="AZ277" s="5" t="n">
        <v>1.031</v>
      </c>
      <c r="BA277" s="5" t="n">
        <v>0.15</v>
      </c>
      <c r="BB277" s="5" t="n">
        <v>1</v>
      </c>
      <c r="BC277" s="5" t="n">
        <v>0.51</v>
      </c>
      <c r="BD277" s="5" t="n">
        <v>0.132</v>
      </c>
      <c r="BE277" s="5" t="n">
        <v>0.234</v>
      </c>
      <c r="BF277" s="5" t="n">
        <v>0.856</v>
      </c>
      <c r="BG277" s="5" t="n">
        <v>0.15</v>
      </c>
      <c r="BH277" s="5" t="n">
        <v>1</v>
      </c>
      <c r="BI277" s="5" t="n">
        <v>0.652</v>
      </c>
      <c r="BJ277" s="5" t="n">
        <v>0.132</v>
      </c>
      <c r="BK277" s="5" t="n">
        <v>0.08500000000000001</v>
      </c>
      <c r="BL277" s="5" t="n">
        <v>0.847</v>
      </c>
      <c r="BM277" s="5" t="n">
        <v>0.15</v>
      </c>
      <c r="BN277" s="5" t="n">
        <v>1</v>
      </c>
      <c r="BO277" s="5" t="n">
        <v>0</v>
      </c>
      <c r="BP277" s="5" t="n">
        <v>0</v>
      </c>
      <c r="BQ277" s="5" t="n">
        <v>0.195</v>
      </c>
      <c r="BR277" s="5" t="n">
        <v>0</v>
      </c>
      <c r="BS277" s="5" t="n">
        <v>1</v>
      </c>
      <c r="BT277" s="5" t="n">
        <v>0</v>
      </c>
      <c r="BU277" s="5" t="n">
        <v>0</v>
      </c>
      <c r="BV277" s="5" t="n">
        <v>0.19</v>
      </c>
      <c r="BW277" s="5" t="n">
        <v>0</v>
      </c>
      <c r="BX277" s="5" t="n">
        <v>1</v>
      </c>
      <c r="BY277" s="5" t="n">
        <v>13.646</v>
      </c>
      <c r="BZ277" s="5" t="n">
        <v>0</v>
      </c>
      <c r="CA277" s="5" t="n">
        <v>13.646</v>
      </c>
      <c r="CB277" s="5" t="n">
        <v>0</v>
      </c>
      <c r="CC277" s="5" t="n">
        <v>86.38500000000001</v>
      </c>
      <c r="CD277" s="5" t="n">
        <v>7.95</v>
      </c>
      <c r="CE277" s="5" t="n">
        <v>1.765</v>
      </c>
      <c r="CF277" s="5" t="n">
        <v>99.343</v>
      </c>
      <c r="CG277" s="5" t="n">
        <v>0.15</v>
      </c>
      <c r="CH277" s="5" t="n">
        <v>1</v>
      </c>
      <c r="CI277" s="5" t="n">
        <v>0</v>
      </c>
      <c r="CJ277" s="5" t="n">
        <v>0</v>
      </c>
      <c r="CK277" s="5" t="n">
        <v>0</v>
      </c>
      <c r="CL277" s="5" t="n">
        <v>0</v>
      </c>
      <c r="CM277" s="5" t="n">
        <v>0</v>
      </c>
      <c r="CN277" s="5" t="n">
        <v>0</v>
      </c>
      <c r="CO277" s="5" t="n">
        <v>0</v>
      </c>
      <c r="CP277" s="5" t="n">
        <v>0</v>
      </c>
      <c r="CQ277" s="5" t="n">
        <v>1.387</v>
      </c>
      <c r="CR277" s="5" t="n">
        <v>0</v>
      </c>
      <c r="CS277" s="5" t="n">
        <v>5.529</v>
      </c>
      <c r="CT277" s="5" t="n">
        <v>3.509</v>
      </c>
      <c r="CU277" s="5" t="n">
        <v>10.896</v>
      </c>
    </row>
    <row r="278">
      <c r="A278" s="5" t="inlineStr">
        <is>
          <t>FIN2021</t>
        </is>
      </c>
      <c r="B278" s="5" t="inlineStr">
        <is>
          <t>FIN</t>
        </is>
      </c>
      <c r="C278" s="5" t="inlineStr">
        <is>
          <t>FIN</t>
        </is>
      </c>
      <c r="D278" s="5" t="inlineStr">
        <is>
          <t>Finland</t>
        </is>
      </c>
      <c r="E278" s="5" t="n">
        <v>2021</v>
      </c>
      <c r="F278" s="5" t="n">
        <v>0.24</v>
      </c>
      <c r="G278" s="5" t="n">
        <v>4.778</v>
      </c>
      <c r="H278" s="5" t="n">
        <v>1.045</v>
      </c>
      <c r="I278" s="5" t="n">
        <v>1.672</v>
      </c>
      <c r="J278" s="5" t="n">
        <v>6.45</v>
      </c>
      <c r="K278" s="5" t="n">
        <v>0</v>
      </c>
      <c r="L278" s="5" t="n">
        <v>1</v>
      </c>
      <c r="M278" s="5" t="n">
        <v>10.182</v>
      </c>
      <c r="N278" s="5" t="n">
        <v>4.615</v>
      </c>
      <c r="O278" s="5" t="n">
        <v>5.492</v>
      </c>
      <c r="P278" s="5" t="n">
        <v>15.673</v>
      </c>
      <c r="Q278" s="5" t="n">
        <v>0</v>
      </c>
      <c r="R278" s="5" t="n">
        <v>1</v>
      </c>
      <c r="S278" s="5" t="n">
        <v>8.596</v>
      </c>
      <c r="T278" s="5" t="n">
        <v>5.288</v>
      </c>
      <c r="U278" s="5" t="n">
        <v>6.461</v>
      </c>
      <c r="V278" s="5" t="n">
        <v>18.67</v>
      </c>
      <c r="W278" s="5" t="n">
        <v>0.24</v>
      </c>
      <c r="X278" s="5" t="n">
        <v>1</v>
      </c>
      <c r="Y278" s="5" t="n">
        <v>24.613</v>
      </c>
      <c r="Z278" s="5" t="n">
        <v>2.719</v>
      </c>
      <c r="AA278" s="5" t="n">
        <v>2.766</v>
      </c>
      <c r="AB278" s="5" t="n">
        <v>27.379</v>
      </c>
      <c r="AC278" s="5" t="n">
        <v>0</v>
      </c>
      <c r="AD278" s="5" t="n">
        <v>1</v>
      </c>
      <c r="AE278" s="5" t="n">
        <v>24.569</v>
      </c>
      <c r="AF278" s="5" t="n">
        <v>4.835</v>
      </c>
      <c r="AG278" s="5" t="n">
        <v>2.81</v>
      </c>
      <c r="AH278" s="5" t="n">
        <v>27.379</v>
      </c>
      <c r="AI278" s="5" t="n">
        <v>0</v>
      </c>
      <c r="AJ278" s="5" t="n">
        <v>1</v>
      </c>
      <c r="AK278" s="5" t="n">
        <v>27.798</v>
      </c>
      <c r="AL278" s="5" t="n">
        <v>13.644</v>
      </c>
      <c r="AM278" s="5" t="n">
        <v>6.728</v>
      </c>
      <c r="AN278" s="5" t="n">
        <v>42.813</v>
      </c>
      <c r="AO278" s="5" t="n">
        <v>0.24</v>
      </c>
      <c r="AP278" s="5" t="n">
        <v>1</v>
      </c>
      <c r="AQ278" s="5" t="n">
        <v>0.619</v>
      </c>
      <c r="AR278" s="5" t="n">
        <v>0.114</v>
      </c>
      <c r="AS278" s="5" t="n">
        <v>0.977</v>
      </c>
      <c r="AT278" s="5" t="n">
        <v>1.979</v>
      </c>
      <c r="AU278" s="5" t="n">
        <v>0.24</v>
      </c>
      <c r="AV278" s="5" t="n">
        <v>1</v>
      </c>
      <c r="AW278" s="5" t="n">
        <v>0.599</v>
      </c>
      <c r="AX278" s="5" t="n">
        <v>0.114</v>
      </c>
      <c r="AY278" s="5" t="n">
        <v>0.846</v>
      </c>
      <c r="AZ278" s="5" t="n">
        <v>1.792</v>
      </c>
      <c r="BA278" s="5" t="n">
        <v>0.24</v>
      </c>
      <c r="BB278" s="5" t="n">
        <v>1</v>
      </c>
      <c r="BC278" s="5" t="n">
        <v>0.439</v>
      </c>
      <c r="BD278" s="5" t="n">
        <v>0.114</v>
      </c>
      <c r="BE278" s="5" t="n">
        <v>1.02</v>
      </c>
      <c r="BF278" s="5" t="n">
        <v>1.81</v>
      </c>
      <c r="BG278" s="5" t="n">
        <v>0.24</v>
      </c>
      <c r="BH278" s="5" t="n">
        <v>1</v>
      </c>
      <c r="BI278" s="5" t="n">
        <v>0.505</v>
      </c>
      <c r="BJ278" s="5" t="n">
        <v>0.114</v>
      </c>
      <c r="BK278" s="5" t="n">
        <v>0.455</v>
      </c>
      <c r="BL278" s="5" t="n">
        <v>1.191</v>
      </c>
      <c r="BM278" s="5" t="n">
        <v>0.24</v>
      </c>
      <c r="BN278" s="5" t="n">
        <v>1</v>
      </c>
      <c r="BO278" s="5" t="n">
        <v>0</v>
      </c>
      <c r="BP278" s="5" t="n">
        <v>0.001</v>
      </c>
      <c r="BQ278" s="5" t="n">
        <v>0.075</v>
      </c>
      <c r="BR278" s="5" t="n">
        <v>0</v>
      </c>
      <c r="BS278" s="5" t="n">
        <v>1</v>
      </c>
      <c r="BT278" s="5" t="n">
        <v>0</v>
      </c>
      <c r="BU278" s="5" t="n">
        <v>0.027</v>
      </c>
      <c r="BV278" s="5" t="n">
        <v>0.213</v>
      </c>
      <c r="BW278" s="5" t="n">
        <v>0.24</v>
      </c>
      <c r="BX278" s="5" t="n">
        <v>0.833</v>
      </c>
      <c r="BY278" s="5" t="n">
        <v>11.787</v>
      </c>
      <c r="BZ278" s="5" t="n">
        <v>0</v>
      </c>
      <c r="CA278" s="5" t="n">
        <v>11.787</v>
      </c>
      <c r="CB278" s="5" t="n">
        <v>0</v>
      </c>
      <c r="CC278" s="5" t="n">
        <v>78.125</v>
      </c>
      <c r="CD278" s="5" t="n">
        <v>7.95</v>
      </c>
      <c r="CE278" s="5" t="n">
        <v>86.602</v>
      </c>
      <c r="CF278" s="5" t="n">
        <v>204.261</v>
      </c>
      <c r="CG278" s="5" t="n">
        <v>0.24</v>
      </c>
      <c r="CH278" s="5" t="n">
        <v>1</v>
      </c>
      <c r="CI278" s="5" t="n">
        <v>0</v>
      </c>
      <c r="CJ278" s="5" t="n">
        <v>0</v>
      </c>
      <c r="CK278" s="5" t="n">
        <v>0</v>
      </c>
      <c r="CL278" s="5" t="n">
        <v>0</v>
      </c>
      <c r="CM278" s="5" t="n">
        <v>0</v>
      </c>
      <c r="CN278" s="5" t="n">
        <v>0</v>
      </c>
      <c r="CO278" s="5" t="n">
        <v>0</v>
      </c>
      <c r="CP278" s="5" t="n">
        <v>0</v>
      </c>
      <c r="CQ278" s="5" t="n">
        <v>1.198</v>
      </c>
      <c r="CR278" s="5" t="n">
        <v>0</v>
      </c>
      <c r="CS278" s="5" t="n">
        <v>4.776</v>
      </c>
      <c r="CT278" s="5" t="n">
        <v>5.092</v>
      </c>
      <c r="CU278" s="5" t="n">
        <v>15.162</v>
      </c>
    </row>
    <row r="279">
      <c r="A279" s="5" t="inlineStr">
        <is>
          <t>FIN2022</t>
        </is>
      </c>
      <c r="B279" s="5" t="inlineStr">
        <is>
          <t>FIN</t>
        </is>
      </c>
      <c r="C279" s="5" t="inlineStr">
        <is>
          <t>FIN</t>
        </is>
      </c>
      <c r="D279" s="5" t="inlineStr">
        <is>
          <t>Finland</t>
        </is>
      </c>
      <c r="E279" s="5" t="n">
        <v>2022</v>
      </c>
      <c r="F279" s="5" t="n">
        <v>0.24</v>
      </c>
      <c r="G279" s="5" t="n">
        <v>9.715999999999999</v>
      </c>
      <c r="H279" s="5" t="n">
        <v>1.509</v>
      </c>
      <c r="I279" s="5" t="n">
        <v>8.492000000000001</v>
      </c>
      <c r="J279" s="5" t="n">
        <v>18.208</v>
      </c>
      <c r="K279" s="5" t="n">
        <v>0</v>
      </c>
      <c r="L279" s="5" t="n">
        <v>1</v>
      </c>
      <c r="M279" s="5" t="n">
        <v>19.09</v>
      </c>
      <c r="N279" s="5" t="n">
        <v>7.883</v>
      </c>
      <c r="O279" s="5" t="n">
        <v>9.555999999999999</v>
      </c>
      <c r="P279" s="5" t="n">
        <v>28.646</v>
      </c>
      <c r="Q279" s="5" t="n">
        <v>0</v>
      </c>
      <c r="R279" s="5" t="n">
        <v>1</v>
      </c>
      <c r="S279" s="5" t="n">
        <v>18.457</v>
      </c>
      <c r="T279" s="5" t="n">
        <v>7.118</v>
      </c>
      <c r="U279" s="5" t="n">
        <v>8.238</v>
      </c>
      <c r="V279" s="5" t="n">
        <v>32.525</v>
      </c>
      <c r="W279" s="5" t="n">
        <v>0.24</v>
      </c>
      <c r="X279" s="5" t="n">
        <v>1</v>
      </c>
      <c r="Y279" s="5" t="n">
        <v>40.868</v>
      </c>
      <c r="Z279" s="5" t="n">
        <v>4.287</v>
      </c>
      <c r="AA279" s="5" t="n">
        <v>10.547</v>
      </c>
      <c r="AB279" s="5" t="n">
        <v>51.415</v>
      </c>
      <c r="AC279" s="5" t="n">
        <v>0</v>
      </c>
      <c r="AD279" s="5" t="n">
        <v>1</v>
      </c>
      <c r="AE279" s="5" t="n">
        <v>40.916</v>
      </c>
      <c r="AF279" s="5" t="n">
        <v>7.585</v>
      </c>
      <c r="AG279" s="5" t="n">
        <v>10.499</v>
      </c>
      <c r="AH279" s="5" t="n">
        <v>51.415</v>
      </c>
      <c r="AI279" s="5" t="n">
        <v>0</v>
      </c>
      <c r="AJ279" s="5" t="n">
        <v>1</v>
      </c>
      <c r="AK279" s="5" t="n">
        <v>44.693</v>
      </c>
      <c r="AL279" s="5" t="n">
        <v>21.343</v>
      </c>
      <c r="AM279" s="5" t="n">
        <v>8.207000000000001</v>
      </c>
      <c r="AN279" s="5" t="n">
        <v>64.45099999999999</v>
      </c>
      <c r="AO279" s="5" t="n">
        <v>0.24</v>
      </c>
      <c r="AP279" s="5" t="n">
        <v>1</v>
      </c>
      <c r="AQ279" s="5" t="n">
        <v>0.861</v>
      </c>
      <c r="AR279" s="5" t="n">
        <v>0.123</v>
      </c>
      <c r="AS279" s="5" t="n">
        <v>0.93</v>
      </c>
      <c r="AT279" s="5" t="n">
        <v>2.22</v>
      </c>
      <c r="AU279" s="5" t="n">
        <v>0.24</v>
      </c>
      <c r="AV279" s="5" t="n">
        <v>1</v>
      </c>
      <c r="AW279" s="5" t="n">
        <v>0.986</v>
      </c>
      <c r="AX279" s="5" t="n">
        <v>0.123</v>
      </c>
      <c r="AY279" s="5" t="n">
        <v>0.8159999999999999</v>
      </c>
      <c r="AZ279" s="5" t="n">
        <v>2.234</v>
      </c>
      <c r="BA279" s="5" t="n">
        <v>0.24</v>
      </c>
      <c r="BB279" s="5" t="n">
        <v>1</v>
      </c>
      <c r="BC279" s="5" t="n">
        <v>0.598</v>
      </c>
      <c r="BD279" s="5" t="n">
        <v>0.123</v>
      </c>
      <c r="BE279" s="5" t="n">
        <v>1.132</v>
      </c>
      <c r="BF279" s="5" t="n">
        <v>2.144</v>
      </c>
      <c r="BG279" s="5" t="n">
        <v>0.24</v>
      </c>
      <c r="BH279" s="5" t="n">
        <v>1</v>
      </c>
      <c r="BI279" s="5" t="n">
        <v>0.612</v>
      </c>
      <c r="BJ279" s="5" t="n">
        <v>0.123</v>
      </c>
      <c r="BK279" s="5" t="n">
        <v>0.8110000000000001</v>
      </c>
      <c r="BL279" s="5" t="n">
        <v>1.765</v>
      </c>
      <c r="BM279" s="5" t="n">
        <v>0.24</v>
      </c>
      <c r="BN279" s="5" t="n">
        <v>1</v>
      </c>
      <c r="BO279" s="5" t="n">
        <v>0</v>
      </c>
      <c r="BP279" s="5" t="n">
        <v>0.001</v>
      </c>
      <c r="BQ279" s="5" t="n">
        <v>0.115</v>
      </c>
      <c r="BR279" s="5" t="n">
        <v>0</v>
      </c>
      <c r="BS279" s="5" t="n">
        <v>1</v>
      </c>
      <c r="BT279" s="5" t="n">
        <v>0</v>
      </c>
      <c r="BU279" s="5" t="n">
        <v>0.024</v>
      </c>
      <c r="BV279" s="5" t="n">
        <v>0.232</v>
      </c>
      <c r="BW279" s="5" t="n">
        <v>0.24</v>
      </c>
      <c r="BX279" s="5" t="n">
        <v>0.833</v>
      </c>
      <c r="BY279" s="5" t="n">
        <v>12.729</v>
      </c>
      <c r="BZ279" s="5" t="n">
        <v>0</v>
      </c>
      <c r="CA279" s="5" t="n">
        <v>12.729</v>
      </c>
      <c r="CB279" s="5" t="n">
        <v>0</v>
      </c>
      <c r="CC279" s="5" t="n">
        <v>97.90000000000001</v>
      </c>
      <c r="CD279" s="5" t="n">
        <v>7.95</v>
      </c>
      <c r="CE279" s="5" t="n">
        <v>164.453</v>
      </c>
      <c r="CF279" s="5" t="n">
        <v>325.318</v>
      </c>
      <c r="CG279" s="5" t="n">
        <v>0.24</v>
      </c>
      <c r="CH279" s="5" t="n">
        <v>1</v>
      </c>
      <c r="CI279" s="5" t="n">
        <v>0</v>
      </c>
      <c r="CJ279" s="5" t="n">
        <v>0</v>
      </c>
      <c r="CK279" s="5" t="n">
        <v>0</v>
      </c>
      <c r="CL279" s="5" t="n">
        <v>0</v>
      </c>
      <c r="CM279" s="5" t="n">
        <v>0</v>
      </c>
      <c r="CN279" s="5" t="n">
        <v>0</v>
      </c>
      <c r="CO279" s="5" t="n">
        <v>0</v>
      </c>
      <c r="CP279" s="5" t="n">
        <v>0</v>
      </c>
      <c r="CQ279" s="5" t="n">
        <v>1.294</v>
      </c>
      <c r="CR279" s="5" t="n">
        <v>0</v>
      </c>
      <c r="CS279" s="5" t="n">
        <v>5.158</v>
      </c>
      <c r="CT279" s="5" t="n">
        <v>12.195</v>
      </c>
      <c r="CU279" s="5" t="n">
        <v>31.326</v>
      </c>
    </row>
    <row r="280">
      <c r="A280" s="5" t="inlineStr">
        <is>
          <t>FIN2023</t>
        </is>
      </c>
      <c r="B280" s="5" t="inlineStr">
        <is>
          <t>FIN</t>
        </is>
      </c>
      <c r="C280" s="5" t="inlineStr">
        <is>
          <t>FIN</t>
        </is>
      </c>
      <c r="D280" s="5" t="inlineStr">
        <is>
          <t>Finland</t>
        </is>
      </c>
      <c r="E280" s="5" t="n">
        <v>2023</v>
      </c>
      <c r="F280" s="5" t="n">
        <v>0.24</v>
      </c>
      <c r="G280" s="5" t="n">
        <v>9.474</v>
      </c>
      <c r="H280" s="5" t="n">
        <v>2.158</v>
      </c>
      <c r="I280" s="5" t="n">
        <v>9.842000000000001</v>
      </c>
      <c r="J280" s="5" t="n">
        <v>19.317</v>
      </c>
      <c r="K280" s="5" t="n">
        <v>0</v>
      </c>
      <c r="L280" s="5" t="n">
        <v>1</v>
      </c>
      <c r="M280" s="5" t="n">
        <v>27.274</v>
      </c>
      <c r="N280" s="5" t="n">
        <v>13.527</v>
      </c>
      <c r="O280" s="5" t="n">
        <v>10.943</v>
      </c>
      <c r="P280" s="5" t="n">
        <v>38.217</v>
      </c>
      <c r="Q280" s="5" t="n">
        <v>0</v>
      </c>
      <c r="R280" s="5" t="n">
        <v>1</v>
      </c>
      <c r="S280" s="5" t="n">
        <v>11.809</v>
      </c>
      <c r="T280" s="5" t="n">
        <v>6.898</v>
      </c>
      <c r="U280" s="5" t="n">
        <v>8.473000000000001</v>
      </c>
      <c r="V280" s="5" t="n">
        <v>24.499</v>
      </c>
      <c r="W280" s="5" t="n">
        <v>0.24</v>
      </c>
      <c r="X280" s="5" t="n">
        <v>1</v>
      </c>
      <c r="Y280" s="5" t="n">
        <v>21.216</v>
      </c>
      <c r="Z280" s="5" t="n">
        <v>2.376</v>
      </c>
      <c r="AA280" s="5" t="n">
        <v>16.525</v>
      </c>
      <c r="AB280" s="5" t="n">
        <v>37.74</v>
      </c>
      <c r="AC280" s="5" t="n">
        <v>0</v>
      </c>
      <c r="AD280" s="5" t="n">
        <v>1</v>
      </c>
      <c r="AE280" s="5" t="n">
        <v>21.314</v>
      </c>
      <c r="AF280" s="5" t="n">
        <v>4.245</v>
      </c>
      <c r="AG280" s="5" t="n">
        <v>16.426</v>
      </c>
      <c r="AH280" s="5" t="n">
        <v>37.74</v>
      </c>
      <c r="AI280" s="5" t="n">
        <v>0</v>
      </c>
      <c r="AJ280" s="5" t="n">
        <v>1</v>
      </c>
      <c r="AK280" s="5" t="n">
        <v>25.398</v>
      </c>
      <c r="AL280" s="5" t="n">
        <v>12.581</v>
      </c>
      <c r="AM280" s="5" t="n">
        <v>8.102</v>
      </c>
      <c r="AN280" s="5" t="n">
        <v>40.464</v>
      </c>
      <c r="AO280" s="5" t="n">
        <v>0.24</v>
      </c>
      <c r="AP280" s="5" t="n">
        <v>1</v>
      </c>
      <c r="AQ280" s="5" t="n">
        <v>0.76</v>
      </c>
      <c r="AR280" s="5" t="n">
        <v>0.129</v>
      </c>
      <c r="AS280" s="5" t="n">
        <v>0.922</v>
      </c>
      <c r="AT280" s="5" t="n">
        <v>2.086</v>
      </c>
      <c r="AU280" s="5" t="n">
        <v>0.24</v>
      </c>
      <c r="AV280" s="5" t="n">
        <v>1</v>
      </c>
      <c r="AW280" s="5" t="n">
        <v>0.8110000000000001</v>
      </c>
      <c r="AX280" s="5" t="n">
        <v>0.129</v>
      </c>
      <c r="AY280" s="5" t="n">
        <v>0.878</v>
      </c>
      <c r="AZ280" s="5" t="n">
        <v>2.095</v>
      </c>
      <c r="BA280" s="5" t="n">
        <v>0.24</v>
      </c>
      <c r="BB280" s="5" t="n">
        <v>1</v>
      </c>
      <c r="BC280" s="5" t="n">
        <v>0.535</v>
      </c>
      <c r="BD280" s="5" t="n">
        <v>0.129</v>
      </c>
      <c r="BE280" s="5" t="n">
        <v>1.277</v>
      </c>
      <c r="BF280" s="5" t="n">
        <v>2.247</v>
      </c>
      <c r="BG280" s="5" t="n">
        <v>0.24</v>
      </c>
      <c r="BH280" s="5" t="n">
        <v>1</v>
      </c>
      <c r="BI280" s="5" t="n">
        <v>0.579</v>
      </c>
      <c r="BJ280" s="5" t="n">
        <v>0.129</v>
      </c>
      <c r="BK280" s="5" t="n">
        <v>0.676</v>
      </c>
      <c r="BL280" s="5" t="n">
        <v>1.557</v>
      </c>
      <c r="BM280" s="5" t="n">
        <v>0.24</v>
      </c>
      <c r="BN280" s="5" t="n">
        <v>1</v>
      </c>
      <c r="BO280" s="5" t="n">
        <v>0</v>
      </c>
      <c r="BP280" s="5" t="n">
        <v>0.001</v>
      </c>
      <c r="BQ280" s="5" t="n">
        <v>0.081</v>
      </c>
      <c r="BR280" s="5" t="n">
        <v>0</v>
      </c>
      <c r="BS280" s="5" t="n">
        <v>1</v>
      </c>
      <c r="BT280" s="5" t="n">
        <v>0</v>
      </c>
      <c r="BU280" s="5" t="n">
        <v>0.024</v>
      </c>
      <c r="BV280" s="5" t="n">
        <v>0.268</v>
      </c>
      <c r="BW280" s="5" t="n">
        <v>0.24</v>
      </c>
      <c r="BX280" s="5" t="n">
        <v>0.833</v>
      </c>
      <c r="BY280" s="5" t="n">
        <v>13.254</v>
      </c>
      <c r="BZ280" s="5" t="n">
        <v>0</v>
      </c>
      <c r="CA280" s="5" t="n">
        <v>13.254</v>
      </c>
      <c r="CB280" s="5" t="n">
        <v>0</v>
      </c>
      <c r="CC280" s="5" t="n">
        <v>83.248</v>
      </c>
      <c r="CD280" s="5" t="n">
        <v>7.95</v>
      </c>
      <c r="CE280" s="5" t="n">
        <v>164.946</v>
      </c>
      <c r="CF280" s="5" t="n">
        <v>307.76</v>
      </c>
      <c r="CG280" s="5" t="n">
        <v>0.24</v>
      </c>
      <c r="CH280" s="5" t="n">
        <v>1</v>
      </c>
      <c r="CI280" s="5" t="n">
        <v>0</v>
      </c>
      <c r="CJ280" s="5" t="n">
        <v>0</v>
      </c>
      <c r="CK280" s="5" t="n">
        <v>0</v>
      </c>
      <c r="CL280" s="5" t="n">
        <v>0</v>
      </c>
      <c r="CM280" s="5" t="n">
        <v>0</v>
      </c>
      <c r="CN280" s="5" t="n">
        <v>0</v>
      </c>
      <c r="CO280" s="5" t="n">
        <v>0</v>
      </c>
      <c r="CP280" s="5" t="n">
        <v>0</v>
      </c>
      <c r="CQ280" s="5" t="n">
        <v>1.348</v>
      </c>
      <c r="CR280" s="5" t="n">
        <v>0</v>
      </c>
      <c r="CS280" s="5" t="n">
        <v>5.37</v>
      </c>
      <c r="CT280" s="5" t="n">
        <v>5.868</v>
      </c>
      <c r="CU280" s="5" t="n">
        <v>11.622</v>
      </c>
    </row>
    <row r="281">
      <c r="A281" s="5" t="inlineStr">
        <is>
          <t>FIN2024</t>
        </is>
      </c>
      <c r="B281" s="5" t="inlineStr">
        <is>
          <t>FIN</t>
        </is>
      </c>
      <c r="C281" s="5" t="inlineStr">
        <is>
          <t>FIN</t>
        </is>
      </c>
      <c r="D281" s="5" t="inlineStr">
        <is>
          <t>Finland</t>
        </is>
      </c>
      <c r="E281" s="5" t="n">
        <v>2024</v>
      </c>
      <c r="F281" s="5" t="n">
        <v>0.24</v>
      </c>
      <c r="G281" s="5" t="n">
        <v>8.827999999999999</v>
      </c>
      <c r="H281" s="5" t="n">
        <v>2.236</v>
      </c>
      <c r="I281" s="5" t="n">
        <v>6.45</v>
      </c>
      <c r="J281" s="5" t="n">
        <v>15.278</v>
      </c>
      <c r="K281" s="5" t="n">
        <v>0</v>
      </c>
      <c r="L281" s="5" t="n">
        <v>1</v>
      </c>
      <c r="M281" s="5" t="n">
        <v>25.12</v>
      </c>
      <c r="N281" s="5" t="n">
        <v>13.684</v>
      </c>
      <c r="O281" s="5" t="n">
        <v>7.647</v>
      </c>
      <c r="P281" s="5" t="n">
        <v>32.766</v>
      </c>
      <c r="Q281" s="5" t="n">
        <v>0</v>
      </c>
      <c r="R281" s="5" t="n">
        <v>1</v>
      </c>
      <c r="S281" s="5" t="n">
        <v>11.015</v>
      </c>
      <c r="T281" s="5" t="n">
        <v>7.101</v>
      </c>
      <c r="U281" s="5" t="n">
        <v>10.183</v>
      </c>
      <c r="V281" s="5" t="n">
        <v>25.454</v>
      </c>
      <c r="W281" s="5" t="n">
        <v>0.24</v>
      </c>
      <c r="X281" s="5" t="n">
        <v>1</v>
      </c>
      <c r="Y281" s="5" t="n">
        <v>20.216</v>
      </c>
      <c r="Z281" s="5" t="n">
        <v>2.553</v>
      </c>
      <c r="AA281" s="5" t="n">
        <v>10</v>
      </c>
      <c r="AB281" s="5" t="n">
        <v>30.216</v>
      </c>
      <c r="AC281" s="5" t="n">
        <v>0</v>
      </c>
      <c r="AD281" s="5" t="n">
        <v>1</v>
      </c>
      <c r="AE281" s="5" t="n">
        <v>20.216</v>
      </c>
      <c r="AF281" s="5" t="n">
        <v>4.428</v>
      </c>
      <c r="AG281" s="5" t="n">
        <v>10</v>
      </c>
      <c r="AH281" s="5" t="n">
        <v>30.216</v>
      </c>
      <c r="AI281" s="5" t="n">
        <v>0</v>
      </c>
      <c r="AJ281" s="5" t="n">
        <v>1</v>
      </c>
      <c r="AK281" s="5" t="n">
        <v>24.247</v>
      </c>
      <c r="AL281" s="5" t="n">
        <v>12.333</v>
      </c>
      <c r="AM281" s="5" t="n">
        <v>9.122</v>
      </c>
      <c r="AN281" s="5" t="n">
        <v>40.068</v>
      </c>
      <c r="AO281" s="5" t="n">
        <v>0.24</v>
      </c>
      <c r="AP281" s="5" t="n">
        <v>1</v>
      </c>
      <c r="AQ281" s="5" t="n">
        <v>0.724</v>
      </c>
      <c r="AR281" s="5" t="n">
        <v>0.132</v>
      </c>
      <c r="AS281" s="5" t="n">
        <v>0.848</v>
      </c>
      <c r="AT281" s="5" t="n">
        <v>1.95</v>
      </c>
      <c r="AU281" s="5" t="n">
        <v>0.24</v>
      </c>
      <c r="AV281" s="5" t="n">
        <v>1</v>
      </c>
      <c r="AW281" s="5" t="n">
        <v>0.75</v>
      </c>
      <c r="AX281" s="5" t="n">
        <v>0.132</v>
      </c>
      <c r="AY281" s="5" t="n">
        <v>0.791</v>
      </c>
      <c r="AZ281" s="5" t="n">
        <v>1.911</v>
      </c>
      <c r="BA281" s="5" t="n">
        <v>0.24</v>
      </c>
      <c r="BB281" s="5" t="n">
        <v>1</v>
      </c>
      <c r="BC281" s="5" t="n">
        <v>0.513</v>
      </c>
      <c r="BD281" s="5" t="n">
        <v>0.132</v>
      </c>
      <c r="BE281" s="5" t="n">
        <v>1.13</v>
      </c>
      <c r="BF281" s="5" t="n">
        <v>2.038</v>
      </c>
      <c r="BG281" s="5" t="n">
        <v>0.24</v>
      </c>
      <c r="BH281" s="5" t="n">
        <v>1</v>
      </c>
      <c r="BI281" s="5" t="n">
        <v>0.591</v>
      </c>
      <c r="BJ281" s="5" t="n">
        <v>0.132</v>
      </c>
      <c r="BK281" s="5" t="n">
        <v>0.548</v>
      </c>
      <c r="BL281" s="5" t="n">
        <v>1.412</v>
      </c>
      <c r="BM281" s="5" t="n">
        <v>0.24</v>
      </c>
      <c r="BN281" s="5" t="n">
        <v>1</v>
      </c>
      <c r="BO281" s="5" t="n">
        <v>0</v>
      </c>
      <c r="BP281" s="5" t="n">
        <v>0.001</v>
      </c>
      <c r="BQ281" s="5" t="n">
        <v>0.06900000000000001</v>
      </c>
      <c r="BR281" s="5" t="n">
        <v>0</v>
      </c>
      <c r="BS281" s="5" t="n">
        <v>1</v>
      </c>
      <c r="BT281" s="5" t="n">
        <v>0</v>
      </c>
      <c r="BU281" s="5" t="n">
        <v>0.024</v>
      </c>
      <c r="BV281" s="5" t="n">
        <v>0.306</v>
      </c>
      <c r="BW281" s="5" t="n">
        <v>0.24</v>
      </c>
      <c r="BX281" s="5" t="n">
        <v>0.833</v>
      </c>
      <c r="BY281" s="5" t="n">
        <v>13.646</v>
      </c>
      <c r="BZ281" s="5" t="n">
        <v>0</v>
      </c>
      <c r="CA281" s="5" t="n">
        <v>13.646</v>
      </c>
      <c r="CB281" s="5" t="n">
        <v>0</v>
      </c>
      <c r="CC281" s="5" t="n">
        <v>82.58799999999999</v>
      </c>
      <c r="CD281" s="5" t="n">
        <v>7.95</v>
      </c>
      <c r="CE281" s="5" t="n">
        <v>141.248</v>
      </c>
      <c r="CF281" s="5" t="n">
        <v>277.557</v>
      </c>
      <c r="CG281" s="5" t="n">
        <v>0.24</v>
      </c>
      <c r="CH281" s="5" t="n">
        <v>1</v>
      </c>
      <c r="CI281" s="5" t="n">
        <v>0</v>
      </c>
      <c r="CJ281" s="5" t="n">
        <v>0</v>
      </c>
      <c r="CK281" s="5" t="n">
        <v>0</v>
      </c>
      <c r="CL281" s="5" t="n">
        <v>0</v>
      </c>
      <c r="CM281" s="5" t="n">
        <v>0</v>
      </c>
      <c r="CN281" s="5" t="n">
        <v>0</v>
      </c>
      <c r="CO281" s="5" t="n">
        <v>0</v>
      </c>
      <c r="CP281" s="5" t="n">
        <v>0</v>
      </c>
      <c r="CQ281" s="5" t="n">
        <v>1.387</v>
      </c>
      <c r="CR281" s="5" t="n">
        <v>0</v>
      </c>
      <c r="CS281" s="5" t="n">
        <v>5.529</v>
      </c>
      <c r="CT281" s="5" t="n">
        <v>4.592</v>
      </c>
      <c r="CU281" s="5" t="n">
        <v>10.168</v>
      </c>
    </row>
    <row r="282">
      <c r="A282" s="5" t="inlineStr">
        <is>
          <t>FRA2021</t>
        </is>
      </c>
      <c r="B282" s="5" t="inlineStr">
        <is>
          <t>FRA</t>
        </is>
      </c>
      <c r="C282" s="5" t="inlineStr">
        <is>
          <t>FRA</t>
        </is>
      </c>
      <c r="D282" s="5" t="inlineStr">
        <is>
          <t>France</t>
        </is>
      </c>
      <c r="E282" s="5" t="n">
        <v>2021</v>
      </c>
      <c r="F282" s="5" t="n">
        <v>0.2</v>
      </c>
      <c r="G282" s="5" t="n">
        <v>5.022</v>
      </c>
      <c r="H282" s="5" t="n">
        <v>1.099</v>
      </c>
      <c r="I282" s="5" t="n">
        <v>1.186</v>
      </c>
      <c r="J282" s="5" t="n">
        <v>6.208</v>
      </c>
      <c r="K282" s="5" t="n">
        <v>0</v>
      </c>
      <c r="L282" s="5" t="n">
        <v>1</v>
      </c>
      <c r="M282" s="5" t="n">
        <v>6.592</v>
      </c>
      <c r="N282" s="5" t="n">
        <v>2.988</v>
      </c>
      <c r="O282" s="5" t="n">
        <v>1.494</v>
      </c>
      <c r="P282" s="5" t="n">
        <v>8.086</v>
      </c>
      <c r="Q282" s="5" t="n">
        <v>0</v>
      </c>
      <c r="R282" s="5" t="n">
        <v>1</v>
      </c>
      <c r="S282" s="5" t="n">
        <v>11.069</v>
      </c>
      <c r="T282" s="5" t="n">
        <v>5.94</v>
      </c>
      <c r="U282" s="5" t="n">
        <v>0.235</v>
      </c>
      <c r="V282" s="5" t="n">
        <v>13.564</v>
      </c>
      <c r="W282" s="5" t="n">
        <v>0.2</v>
      </c>
      <c r="X282" s="5" t="n">
        <v>1</v>
      </c>
      <c r="Y282" s="5" t="n">
        <v>21.184</v>
      </c>
      <c r="Z282" s="5" t="n">
        <v>2.34</v>
      </c>
      <c r="AA282" s="5" t="n">
        <v>-6.568</v>
      </c>
      <c r="AB282" s="5" t="n">
        <v>14.616</v>
      </c>
      <c r="AC282" s="5" t="n">
        <v>0</v>
      </c>
      <c r="AD282" s="5" t="n">
        <v>1</v>
      </c>
      <c r="AE282" s="5" t="n">
        <v>21.14</v>
      </c>
      <c r="AF282" s="5" t="n">
        <v>4.16</v>
      </c>
      <c r="AG282" s="5" t="n">
        <v>-6.514</v>
      </c>
      <c r="AH282" s="5" t="n">
        <v>14.627</v>
      </c>
      <c r="AI282" s="5" t="n">
        <v>0</v>
      </c>
      <c r="AJ282" s="5" t="n">
        <v>1</v>
      </c>
      <c r="AK282" s="5" t="n">
        <v>27.169</v>
      </c>
      <c r="AL282" s="5" t="n">
        <v>13.335</v>
      </c>
      <c r="AM282" s="5" t="n">
        <v>-6.925</v>
      </c>
      <c r="AN282" s="5" t="n">
        <v>24.293</v>
      </c>
      <c r="AO282" s="5" t="n">
        <v>0.2</v>
      </c>
      <c r="AP282" s="5" t="n">
        <v>1</v>
      </c>
      <c r="AQ282" s="5" t="n">
        <v>0.619</v>
      </c>
      <c r="AR282" s="5" t="n">
        <v>0.114</v>
      </c>
      <c r="AS282" s="5" t="n">
        <v>0.912</v>
      </c>
      <c r="AT282" s="5" t="n">
        <v>1.837</v>
      </c>
      <c r="AU282" s="5" t="n">
        <v>0.2</v>
      </c>
      <c r="AV282" s="5" t="n">
        <v>1</v>
      </c>
      <c r="AW282" s="5" t="n">
        <v>0.599</v>
      </c>
      <c r="AX282" s="5" t="n">
        <v>0.114</v>
      </c>
      <c r="AY282" s="5" t="n">
        <v>0.8110000000000001</v>
      </c>
      <c r="AZ282" s="5" t="n">
        <v>1.693</v>
      </c>
      <c r="BA282" s="5" t="n">
        <v>0.2</v>
      </c>
      <c r="BB282" s="5" t="n">
        <v>1</v>
      </c>
      <c r="BC282" s="5" t="n">
        <v>0.439</v>
      </c>
      <c r="BD282" s="5" t="n">
        <v>0.114</v>
      </c>
      <c r="BE282" s="5" t="n">
        <v>0.401</v>
      </c>
      <c r="BF282" s="5" t="n">
        <v>1.008</v>
      </c>
      <c r="BG282" s="5" t="n">
        <v>0.2</v>
      </c>
      <c r="BH282" s="5" t="n">
        <v>1</v>
      </c>
      <c r="BI282" s="5" t="n">
        <v>0.505</v>
      </c>
      <c r="BJ282" s="5" t="n">
        <v>0.114</v>
      </c>
      <c r="BK282" s="5" t="n">
        <v>0.386</v>
      </c>
      <c r="BL282" s="5" t="n">
        <v>1.069</v>
      </c>
      <c r="BM282" s="5" t="n">
        <v>0.2</v>
      </c>
      <c r="BN282" s="5" t="n">
        <v>1</v>
      </c>
      <c r="BO282" s="5" t="n">
        <v>0</v>
      </c>
      <c r="BP282" s="5" t="n">
        <v>0.01</v>
      </c>
      <c r="BQ282" s="5" t="n">
        <v>0.095</v>
      </c>
      <c r="BR282" s="5" t="n">
        <v>0</v>
      </c>
      <c r="BS282" s="5" t="n">
        <v>1</v>
      </c>
      <c r="BT282" s="5" t="n">
        <v>0</v>
      </c>
      <c r="BU282" s="5" t="n">
        <v>0.045</v>
      </c>
      <c r="BV282" s="5" t="n">
        <v>0.235</v>
      </c>
      <c r="BW282" s="5" t="n">
        <v>0.2</v>
      </c>
      <c r="BX282" s="5" t="n">
        <v>1</v>
      </c>
      <c r="BY282" s="5" t="n">
        <v>11.787</v>
      </c>
      <c r="BZ282" s="5" t="n">
        <v>0</v>
      </c>
      <c r="CA282" s="5" t="n">
        <v>11.787</v>
      </c>
      <c r="CB282" s="5" t="n">
        <v>0</v>
      </c>
      <c r="CC282" s="5" t="n">
        <v>78.125</v>
      </c>
      <c r="CD282" s="5" t="n">
        <v>7.95</v>
      </c>
      <c r="CE282" s="5" t="n">
        <v>68.496</v>
      </c>
      <c r="CF282" s="5" t="n">
        <v>175.945</v>
      </c>
      <c r="CG282" s="5" t="n">
        <v>0.2</v>
      </c>
      <c r="CH282" s="5" t="n">
        <v>1</v>
      </c>
      <c r="CI282" s="5" t="n">
        <v>0</v>
      </c>
      <c r="CJ282" s="5" t="n">
        <v>0</v>
      </c>
      <c r="CK282" s="5" t="n">
        <v>0</v>
      </c>
      <c r="CL282" s="5" t="n">
        <v>0</v>
      </c>
      <c r="CM282" s="5" t="n">
        <v>0</v>
      </c>
      <c r="CN282" s="5" t="n">
        <v>0.083</v>
      </c>
      <c r="CO282" s="5" t="n">
        <v>0.052</v>
      </c>
      <c r="CP282" s="5" t="n">
        <v>0</v>
      </c>
      <c r="CQ282" s="5" t="n">
        <v>1.198</v>
      </c>
      <c r="CR282" s="5" t="n">
        <v>0</v>
      </c>
      <c r="CS282" s="5" t="n">
        <v>4.776</v>
      </c>
      <c r="CT282" s="5" t="n">
        <v>6.569</v>
      </c>
      <c r="CU282" s="5" t="n">
        <v>14.962</v>
      </c>
    </row>
    <row r="283">
      <c r="A283" s="5" t="inlineStr">
        <is>
          <t>FRA2022</t>
        </is>
      </c>
      <c r="B283" s="5" t="inlineStr">
        <is>
          <t>FRA</t>
        </is>
      </c>
      <c r="C283" s="5" t="inlineStr">
        <is>
          <t>FRA</t>
        </is>
      </c>
      <c r="D283" s="5" t="inlineStr">
        <is>
          <t>France</t>
        </is>
      </c>
      <c r="E283" s="5" t="n">
        <v>2022</v>
      </c>
      <c r="F283" s="5" t="n">
        <v>0.2</v>
      </c>
      <c r="G283" s="5" t="n">
        <v>9.981999999999999</v>
      </c>
      <c r="H283" s="5" t="n">
        <v>1.55</v>
      </c>
      <c r="I283" s="5" t="n">
        <v>8.218</v>
      </c>
      <c r="J283" s="5" t="n">
        <v>18.2</v>
      </c>
      <c r="K283" s="5" t="n">
        <v>0</v>
      </c>
      <c r="L283" s="5" t="n">
        <v>1</v>
      </c>
      <c r="M283" s="5" t="n">
        <v>6.924</v>
      </c>
      <c r="N283" s="5" t="n">
        <v>2.859</v>
      </c>
      <c r="O283" s="5" t="n">
        <v>8.829000000000001</v>
      </c>
      <c r="P283" s="5" t="n">
        <v>15.753</v>
      </c>
      <c r="Q283" s="5" t="n">
        <v>0</v>
      </c>
      <c r="R283" s="5" t="n">
        <v>1</v>
      </c>
      <c r="S283" s="5" t="n">
        <v>18.537</v>
      </c>
      <c r="T283" s="5" t="n">
        <v>6.733</v>
      </c>
      <c r="U283" s="5" t="n">
        <v>3.459</v>
      </c>
      <c r="V283" s="5" t="n">
        <v>26.01</v>
      </c>
      <c r="W283" s="5" t="n">
        <v>0.2</v>
      </c>
      <c r="X283" s="5" t="n">
        <v>1</v>
      </c>
      <c r="Y283" s="5" t="n">
        <v>35.155</v>
      </c>
      <c r="Z283" s="5" t="n">
        <v>3.688</v>
      </c>
      <c r="AA283" s="5" t="n">
        <v>-10.589</v>
      </c>
      <c r="AB283" s="5" t="n">
        <v>24.567</v>
      </c>
      <c r="AC283" s="5" t="n">
        <v>0</v>
      </c>
      <c r="AD283" s="5" t="n">
        <v>1</v>
      </c>
      <c r="AE283" s="5" t="n">
        <v>35.203</v>
      </c>
      <c r="AF283" s="5" t="n">
        <v>6.526</v>
      </c>
      <c r="AG283" s="5" t="n">
        <v>-10.56</v>
      </c>
      <c r="AH283" s="5" t="n">
        <v>24.644</v>
      </c>
      <c r="AI283" s="5" t="n">
        <v>0</v>
      </c>
      <c r="AJ283" s="5" t="n">
        <v>1</v>
      </c>
      <c r="AK283" s="5" t="n">
        <v>41.781</v>
      </c>
      <c r="AL283" s="5" t="n">
        <v>19.952</v>
      </c>
      <c r="AM283" s="5" t="n">
        <v>-19.017</v>
      </c>
      <c r="AN283" s="5" t="n">
        <v>27.316</v>
      </c>
      <c r="AO283" s="5" t="n">
        <v>0.2</v>
      </c>
      <c r="AP283" s="5" t="n">
        <v>1</v>
      </c>
      <c r="AQ283" s="5" t="n">
        <v>0.861</v>
      </c>
      <c r="AR283" s="5" t="n">
        <v>0.123</v>
      </c>
      <c r="AS283" s="5" t="n">
        <v>0.726</v>
      </c>
      <c r="AT283" s="5" t="n">
        <v>1.905</v>
      </c>
      <c r="AU283" s="5" t="n">
        <v>0.2</v>
      </c>
      <c r="AV283" s="5" t="n">
        <v>1</v>
      </c>
      <c r="AW283" s="5" t="n">
        <v>0.986</v>
      </c>
      <c r="AX283" s="5" t="n">
        <v>0.123</v>
      </c>
      <c r="AY283" s="5" t="n">
        <v>0.633</v>
      </c>
      <c r="AZ283" s="5" t="n">
        <v>1.942</v>
      </c>
      <c r="BA283" s="5" t="n">
        <v>0.2</v>
      </c>
      <c r="BB283" s="5" t="n">
        <v>1</v>
      </c>
      <c r="BC283" s="5" t="n">
        <v>0.598</v>
      </c>
      <c r="BD283" s="5" t="n">
        <v>0.123</v>
      </c>
      <c r="BE283" s="5" t="n">
        <v>0.143</v>
      </c>
      <c r="BF283" s="5" t="n">
        <v>0.89</v>
      </c>
      <c r="BG283" s="5" t="n">
        <v>0.2</v>
      </c>
      <c r="BH283" s="5" t="n">
        <v>1</v>
      </c>
      <c r="BI283" s="5" t="n">
        <v>0.612</v>
      </c>
      <c r="BJ283" s="5" t="n">
        <v>0.123</v>
      </c>
      <c r="BK283" s="5" t="n">
        <v>0.6820000000000001</v>
      </c>
      <c r="BL283" s="5" t="n">
        <v>1.553</v>
      </c>
      <c r="BM283" s="5" t="n">
        <v>0.2</v>
      </c>
      <c r="BN283" s="5" t="n">
        <v>1</v>
      </c>
      <c r="BO283" s="5" t="n">
        <v>0</v>
      </c>
      <c r="BP283" s="5" t="n">
        <v>0.002</v>
      </c>
      <c r="BQ283" s="5" t="n">
        <v>0.118</v>
      </c>
      <c r="BR283" s="5" t="n">
        <v>0</v>
      </c>
      <c r="BS283" s="5" t="n">
        <v>1</v>
      </c>
      <c r="BT283" s="5" t="n">
        <v>0</v>
      </c>
      <c r="BU283" s="5" t="n">
        <v>0.021</v>
      </c>
      <c r="BV283" s="5" t="n">
        <v>0.226</v>
      </c>
      <c r="BW283" s="5" t="n">
        <v>0.2</v>
      </c>
      <c r="BX283" s="5" t="n">
        <v>1</v>
      </c>
      <c r="BY283" s="5" t="n">
        <v>12.729</v>
      </c>
      <c r="BZ283" s="5" t="n">
        <v>0</v>
      </c>
      <c r="CA283" s="5" t="n">
        <v>12.729</v>
      </c>
      <c r="CB283" s="5" t="n">
        <v>0</v>
      </c>
      <c r="CC283" s="5" t="n">
        <v>97.90000000000001</v>
      </c>
      <c r="CD283" s="5" t="n">
        <v>7.95</v>
      </c>
      <c r="CE283" s="5" t="n">
        <v>142.287</v>
      </c>
      <c r="CF283" s="5" t="n">
        <v>288.224</v>
      </c>
      <c r="CG283" s="5" t="n">
        <v>0.2</v>
      </c>
      <c r="CH283" s="5" t="n">
        <v>1</v>
      </c>
      <c r="CI283" s="5" t="n">
        <v>0</v>
      </c>
      <c r="CJ283" s="5" t="n">
        <v>0</v>
      </c>
      <c r="CK283" s="5" t="n">
        <v>0</v>
      </c>
      <c r="CL283" s="5" t="n">
        <v>0</v>
      </c>
      <c r="CM283" s="5" t="n">
        <v>0</v>
      </c>
      <c r="CN283" s="5" t="n">
        <v>0.083</v>
      </c>
      <c r="CO283" s="5" t="n">
        <v>0.055</v>
      </c>
      <c r="CP283" s="5" t="n">
        <v>0</v>
      </c>
      <c r="CQ283" s="5" t="n">
        <v>1.294</v>
      </c>
      <c r="CR283" s="5" t="n">
        <v>0</v>
      </c>
      <c r="CS283" s="5" t="n">
        <v>5.158</v>
      </c>
      <c r="CT283" s="5" t="n">
        <v>14.147</v>
      </c>
      <c r="CU283" s="5" t="n">
        <v>28.842</v>
      </c>
    </row>
    <row r="284">
      <c r="A284" s="5" t="inlineStr">
        <is>
          <t>FRA2023</t>
        </is>
      </c>
      <c r="B284" s="5" t="inlineStr">
        <is>
          <t>FRA</t>
        </is>
      </c>
      <c r="C284" s="5" t="inlineStr">
        <is>
          <t>FRA</t>
        </is>
      </c>
      <c r="D284" s="5" t="inlineStr">
        <is>
          <t>France</t>
        </is>
      </c>
      <c r="E284" s="5" t="n">
        <v>2023</v>
      </c>
      <c r="F284" s="5" t="n">
        <v>0.2</v>
      </c>
      <c r="G284" s="5" t="n">
        <v>18.6</v>
      </c>
      <c r="H284" s="5" t="n">
        <v>4.236</v>
      </c>
      <c r="I284" s="5" t="n">
        <v>9.523999999999999</v>
      </c>
      <c r="J284" s="5" t="n">
        <v>28.123</v>
      </c>
      <c r="K284" s="5" t="n">
        <v>0</v>
      </c>
      <c r="L284" s="5" t="n">
        <v>1</v>
      </c>
      <c r="M284" s="5" t="n">
        <v>15.994</v>
      </c>
      <c r="N284" s="5" t="n">
        <v>7.932</v>
      </c>
      <c r="O284" s="5" t="n">
        <v>9.815</v>
      </c>
      <c r="P284" s="5" t="n">
        <v>25.809</v>
      </c>
      <c r="Q284" s="5" t="n">
        <v>0</v>
      </c>
      <c r="R284" s="5" t="n">
        <v>1</v>
      </c>
      <c r="S284" s="5" t="n">
        <v>16.116</v>
      </c>
      <c r="T284" s="5" t="n">
        <v>6.751</v>
      </c>
      <c r="U284" s="5" t="n">
        <v>3.568</v>
      </c>
      <c r="V284" s="5" t="n">
        <v>23.109</v>
      </c>
      <c r="W284" s="5" t="n">
        <v>0.2</v>
      </c>
      <c r="X284" s="5" t="n">
        <v>1</v>
      </c>
      <c r="Y284" s="5" t="n">
        <v>18.138</v>
      </c>
      <c r="Z284" s="5" t="n">
        <v>2.032</v>
      </c>
      <c r="AA284" s="5" t="n">
        <v>11.559</v>
      </c>
      <c r="AB284" s="5" t="n">
        <v>29.698</v>
      </c>
      <c r="AC284" s="5" t="n">
        <v>0</v>
      </c>
      <c r="AD284" s="5" t="n">
        <v>1</v>
      </c>
      <c r="AE284" s="5" t="n">
        <v>18.237</v>
      </c>
      <c r="AF284" s="5" t="n">
        <v>3.632</v>
      </c>
      <c r="AG284" s="5" t="n">
        <v>11.55</v>
      </c>
      <c r="AH284" s="5" t="n">
        <v>29.787</v>
      </c>
      <c r="AI284" s="5" t="n">
        <v>0</v>
      </c>
      <c r="AJ284" s="5" t="n">
        <v>1</v>
      </c>
      <c r="AK284" s="5" t="n">
        <v>25.12</v>
      </c>
      <c r="AL284" s="5" t="n">
        <v>12.444</v>
      </c>
      <c r="AM284" s="5" t="n">
        <v>2.725</v>
      </c>
      <c r="AN284" s="5" t="n">
        <v>33.414</v>
      </c>
      <c r="AO284" s="5" t="n">
        <v>0.2</v>
      </c>
      <c r="AP284" s="5" t="n">
        <v>1</v>
      </c>
      <c r="AQ284" s="5" t="n">
        <v>0.76</v>
      </c>
      <c r="AR284" s="5" t="n">
        <v>0.129</v>
      </c>
      <c r="AS284" s="5" t="n">
        <v>0.9340000000000001</v>
      </c>
      <c r="AT284" s="5" t="n">
        <v>2.034</v>
      </c>
      <c r="AU284" s="5" t="n">
        <v>0.2</v>
      </c>
      <c r="AV284" s="5" t="n">
        <v>1</v>
      </c>
      <c r="AW284" s="5" t="n">
        <v>0.8110000000000001</v>
      </c>
      <c r="AX284" s="5" t="n">
        <v>0.129</v>
      </c>
      <c r="AY284" s="5" t="n">
        <v>0.806</v>
      </c>
      <c r="AZ284" s="5" t="n">
        <v>1.941</v>
      </c>
      <c r="BA284" s="5" t="n">
        <v>0.2</v>
      </c>
      <c r="BB284" s="5" t="n">
        <v>1</v>
      </c>
      <c r="BC284" s="5" t="n">
        <v>0.535</v>
      </c>
      <c r="BD284" s="5" t="n">
        <v>0.129</v>
      </c>
      <c r="BE284" s="5" t="n">
        <v>0.347</v>
      </c>
      <c r="BF284" s="5" t="n">
        <v>1.058</v>
      </c>
      <c r="BG284" s="5" t="n">
        <v>0.2</v>
      </c>
      <c r="BH284" s="5" t="n">
        <v>1</v>
      </c>
      <c r="BI284" s="5" t="n">
        <v>0.579</v>
      </c>
      <c r="BJ284" s="5" t="n">
        <v>0.129</v>
      </c>
      <c r="BK284" s="5" t="n">
        <v>0.5629999999999999</v>
      </c>
      <c r="BL284" s="5" t="n">
        <v>1.371</v>
      </c>
      <c r="BM284" s="5" t="n">
        <v>0.2</v>
      </c>
      <c r="BN284" s="5" t="n">
        <v>1</v>
      </c>
      <c r="BO284" s="5" t="n">
        <v>0</v>
      </c>
      <c r="BP284" s="5" t="n">
        <v>0.001</v>
      </c>
      <c r="BQ284" s="5" t="n">
        <v>0.168</v>
      </c>
      <c r="BR284" s="5" t="n">
        <v>0</v>
      </c>
      <c r="BS284" s="5" t="n">
        <v>1</v>
      </c>
      <c r="BT284" s="5" t="n">
        <v>0</v>
      </c>
      <c r="BU284" s="5" t="n">
        <v>0.008</v>
      </c>
      <c r="BV284" s="5" t="n">
        <v>0.264</v>
      </c>
      <c r="BW284" s="5" t="n">
        <v>0.2</v>
      </c>
      <c r="BX284" s="5" t="n">
        <v>1</v>
      </c>
      <c r="BY284" s="5" t="n">
        <v>13.254</v>
      </c>
      <c r="BZ284" s="5" t="n">
        <v>0</v>
      </c>
      <c r="CA284" s="5" t="n">
        <v>13.254</v>
      </c>
      <c r="CB284" s="5" t="n">
        <v>0</v>
      </c>
      <c r="CC284" s="5" t="n">
        <v>83.248</v>
      </c>
      <c r="CD284" s="5" t="n">
        <v>7.95</v>
      </c>
      <c r="CE284" s="5" t="n">
        <v>138.203</v>
      </c>
      <c r="CF284" s="5" t="n">
        <v>265.741</v>
      </c>
      <c r="CG284" s="5" t="n">
        <v>0.2</v>
      </c>
      <c r="CH284" s="5" t="n">
        <v>1</v>
      </c>
      <c r="CI284" s="5" t="n">
        <v>0</v>
      </c>
      <c r="CJ284" s="5" t="n">
        <v>0</v>
      </c>
      <c r="CK284" s="5" t="n">
        <v>0</v>
      </c>
      <c r="CL284" s="5" t="n">
        <v>0</v>
      </c>
      <c r="CM284" s="5" t="n">
        <v>0</v>
      </c>
      <c r="CN284" s="5" t="n">
        <v>0.028</v>
      </c>
      <c r="CO284" s="5" t="n">
        <v>0.056</v>
      </c>
      <c r="CP284" s="5" t="n">
        <v>0</v>
      </c>
      <c r="CQ284" s="5" t="n">
        <v>1.348</v>
      </c>
      <c r="CR284" s="5" t="n">
        <v>0</v>
      </c>
      <c r="CS284" s="5" t="n">
        <v>5.37</v>
      </c>
      <c r="CT284" s="5" t="n">
        <v>12.035</v>
      </c>
      <c r="CU284" s="5" t="n">
        <v>11.774</v>
      </c>
    </row>
    <row r="285">
      <c r="A285" s="5" t="inlineStr">
        <is>
          <t>FRA2024</t>
        </is>
      </c>
      <c r="B285" s="5" t="inlineStr">
        <is>
          <t>FRA</t>
        </is>
      </c>
      <c r="C285" s="5" t="inlineStr">
        <is>
          <t>FRA</t>
        </is>
      </c>
      <c r="D285" s="5" t="inlineStr">
        <is>
          <t>France</t>
        </is>
      </c>
      <c r="E285" s="5" t="n">
        <v>2024</v>
      </c>
      <c r="F285" s="5" t="n">
        <v>0.2</v>
      </c>
      <c r="G285" s="5" t="n">
        <v>18.133</v>
      </c>
      <c r="H285" s="5" t="n">
        <v>4.594</v>
      </c>
      <c r="I285" s="5" t="n">
        <v>6.241</v>
      </c>
      <c r="J285" s="5" t="n">
        <v>24.374</v>
      </c>
      <c r="K285" s="5" t="n">
        <v>0</v>
      </c>
      <c r="L285" s="5" t="n">
        <v>1</v>
      </c>
      <c r="M285" s="5" t="n">
        <v>15.063</v>
      </c>
      <c r="N285" s="5" t="n">
        <v>8.206</v>
      </c>
      <c r="O285" s="5" t="n">
        <v>6.98</v>
      </c>
      <c r="P285" s="5" t="n">
        <v>22.044</v>
      </c>
      <c r="Q285" s="5" t="n">
        <v>0</v>
      </c>
      <c r="R285" s="5" t="n">
        <v>1</v>
      </c>
      <c r="S285" s="5" t="n">
        <v>15.689</v>
      </c>
      <c r="T285" s="5" t="n">
        <v>6.95</v>
      </c>
      <c r="U285" s="5" t="n">
        <v>3.711</v>
      </c>
      <c r="V285" s="5" t="n">
        <v>22.663</v>
      </c>
      <c r="W285" s="5" t="n">
        <v>0.2</v>
      </c>
      <c r="X285" s="5" t="n">
        <v>1</v>
      </c>
      <c r="Y285" s="5" t="n">
        <v>17.329</v>
      </c>
      <c r="Z285" s="5" t="n">
        <v>2.188</v>
      </c>
      <c r="AA285" s="5" t="n">
        <v>7.154</v>
      </c>
      <c r="AB285" s="5" t="n">
        <v>24.484</v>
      </c>
      <c r="AC285" s="5" t="n">
        <v>0</v>
      </c>
      <c r="AD285" s="5" t="n">
        <v>1</v>
      </c>
      <c r="AE285" s="5" t="n">
        <v>17.329</v>
      </c>
      <c r="AF285" s="5" t="n">
        <v>3.796</v>
      </c>
      <c r="AG285" s="5" t="n">
        <v>7.213</v>
      </c>
      <c r="AH285" s="5" t="n">
        <v>24.543</v>
      </c>
      <c r="AI285" s="5" t="n">
        <v>0</v>
      </c>
      <c r="AJ285" s="5" t="n">
        <v>1</v>
      </c>
      <c r="AK285" s="5" t="n">
        <v>25.826</v>
      </c>
      <c r="AL285" s="5" t="n">
        <v>13.136</v>
      </c>
      <c r="AM285" s="5" t="n">
        <v>5.846</v>
      </c>
      <c r="AN285" s="5" t="n">
        <v>38.007</v>
      </c>
      <c r="AO285" s="5" t="n">
        <v>0.2</v>
      </c>
      <c r="AP285" s="5" t="n">
        <v>1</v>
      </c>
      <c r="AQ285" s="5" t="n">
        <v>0.724</v>
      </c>
      <c r="AR285" s="5" t="n">
        <v>0.132</v>
      </c>
      <c r="AS285" s="5" t="n">
        <v>0.918</v>
      </c>
      <c r="AT285" s="5" t="n">
        <v>1.971</v>
      </c>
      <c r="AU285" s="5" t="n">
        <v>0.2</v>
      </c>
      <c r="AV285" s="5" t="n">
        <v>1</v>
      </c>
      <c r="AW285" s="5" t="n">
        <v>0.75</v>
      </c>
      <c r="AX285" s="5" t="n">
        <v>0.132</v>
      </c>
      <c r="AY285" s="5" t="n">
        <v>0.779</v>
      </c>
      <c r="AZ285" s="5" t="n">
        <v>1.835</v>
      </c>
      <c r="BA285" s="5" t="n">
        <v>0.2</v>
      </c>
      <c r="BB285" s="5" t="n">
        <v>1</v>
      </c>
      <c r="BC285" s="5" t="n">
        <v>0.513</v>
      </c>
      <c r="BD285" s="5" t="n">
        <v>0.132</v>
      </c>
      <c r="BE285" s="5" t="n">
        <v>0.377</v>
      </c>
      <c r="BF285" s="5" t="n">
        <v>1.068</v>
      </c>
      <c r="BG285" s="5" t="n">
        <v>0.2</v>
      </c>
      <c r="BH285" s="5" t="n">
        <v>1</v>
      </c>
      <c r="BI285" s="5" t="n">
        <v>0.591</v>
      </c>
      <c r="BJ285" s="5" t="n">
        <v>0.132</v>
      </c>
      <c r="BK285" s="5" t="n">
        <v>0.47</v>
      </c>
      <c r="BL285" s="5" t="n">
        <v>1.274</v>
      </c>
      <c r="BM285" s="5" t="n">
        <v>0.2</v>
      </c>
      <c r="BN285" s="5" t="n">
        <v>1</v>
      </c>
      <c r="BO285" s="5" t="n">
        <v>0</v>
      </c>
      <c r="BP285" s="5" t="n">
        <v>0.006</v>
      </c>
      <c r="BQ285" s="5" t="n">
        <v>0.119</v>
      </c>
      <c r="BR285" s="5" t="n">
        <v>0</v>
      </c>
      <c r="BS285" s="5" t="n">
        <v>1</v>
      </c>
      <c r="BT285" s="5" t="n">
        <v>0</v>
      </c>
      <c r="BU285" s="5" t="n">
        <v>0.027</v>
      </c>
      <c r="BV285" s="5" t="n">
        <v>0.312</v>
      </c>
      <c r="BW285" s="5" t="n">
        <v>0.2</v>
      </c>
      <c r="BX285" s="5" t="n">
        <v>1</v>
      </c>
      <c r="BY285" s="5" t="n">
        <v>13.646</v>
      </c>
      <c r="BZ285" s="5" t="n">
        <v>0</v>
      </c>
      <c r="CA285" s="5" t="n">
        <v>13.646</v>
      </c>
      <c r="CB285" s="5" t="n">
        <v>0</v>
      </c>
      <c r="CC285" s="5" t="n">
        <v>82.58799999999999</v>
      </c>
      <c r="CD285" s="5" t="n">
        <v>7.95</v>
      </c>
      <c r="CE285" s="5" t="n">
        <v>115.763</v>
      </c>
      <c r="CF285" s="5" t="n">
        <v>238.021</v>
      </c>
      <c r="CG285" s="5" t="n">
        <v>0.2</v>
      </c>
      <c r="CH285" s="5" t="n">
        <v>1</v>
      </c>
      <c r="CI285" s="5" t="n">
        <v>0</v>
      </c>
      <c r="CJ285" s="5" t="n">
        <v>0</v>
      </c>
      <c r="CK285" s="5" t="n">
        <v>0</v>
      </c>
      <c r="CL285" s="5" t="n">
        <v>0</v>
      </c>
      <c r="CM285" s="5" t="n">
        <v>0</v>
      </c>
      <c r="CN285" s="5" t="n">
        <v>0.007</v>
      </c>
      <c r="CO285" s="5" t="n">
        <v>0.057</v>
      </c>
      <c r="CP285" s="5" t="n">
        <v>0</v>
      </c>
      <c r="CQ285" s="5" t="n">
        <v>1.387</v>
      </c>
      <c r="CR285" s="5" t="n">
        <v>0</v>
      </c>
      <c r="CS285" s="5" t="n">
        <v>5.529</v>
      </c>
      <c r="CT285" s="5" t="n">
        <v>11.187</v>
      </c>
      <c r="CU285" s="5" t="n">
        <v>9.994</v>
      </c>
    </row>
    <row r="286">
      <c r="A286" s="5" t="inlineStr">
        <is>
          <t>PYF2021</t>
        </is>
      </c>
      <c r="B286" s="5" t="inlineStr">
        <is>
          <t>PYF</t>
        </is>
      </c>
      <c r="C286" s="5" t="inlineStr">
        <is>
          <t>PYF</t>
        </is>
      </c>
      <c r="D286" s="5" t="inlineStr">
        <is>
          <t>French Polynesia</t>
        </is>
      </c>
      <c r="E286" s="5" t="n">
        <v>2021</v>
      </c>
      <c r="F286" s="5" t="n">
        <v>0.13</v>
      </c>
      <c r="G286" s="5" t="n">
        <v>4.747</v>
      </c>
      <c r="H286" s="5" t="n">
        <v>1.143</v>
      </c>
      <c r="I286" s="5" t="n">
        <v>0</v>
      </c>
      <c r="J286" s="5" t="n">
        <v>4.747</v>
      </c>
      <c r="K286" s="5" t="n">
        <v>0</v>
      </c>
      <c r="L286" s="5" t="n">
        <v>1</v>
      </c>
      <c r="M286" s="5" t="n">
        <v>7.964</v>
      </c>
      <c r="N286" s="5" t="n">
        <v>3.43</v>
      </c>
      <c r="O286" s="5" t="n">
        <v>0</v>
      </c>
      <c r="P286" s="5" t="n">
        <v>7.964</v>
      </c>
      <c r="Q286" s="5" t="n">
        <v>0</v>
      </c>
      <c r="R286" s="5" t="n">
        <v>1</v>
      </c>
      <c r="S286" s="5" t="n">
        <v>10.464</v>
      </c>
      <c r="T286" s="5" t="n">
        <v>6.86</v>
      </c>
      <c r="U286" s="5" t="n">
        <v>0</v>
      </c>
      <c r="V286" s="5" t="n">
        <v>11.824</v>
      </c>
      <c r="W286" s="5" t="n">
        <v>0.13</v>
      </c>
      <c r="X286" s="5" t="n">
        <v>1</v>
      </c>
      <c r="Y286" s="5" t="n">
        <v>10.551</v>
      </c>
      <c r="Z286" s="5" t="n">
        <v>1.302</v>
      </c>
      <c r="AA286" s="5" t="n">
        <v>0</v>
      </c>
      <c r="AB286" s="5" t="n">
        <v>10.551</v>
      </c>
      <c r="AC286" s="5" t="n">
        <v>0</v>
      </c>
      <c r="AD286" s="5" t="n">
        <v>1</v>
      </c>
      <c r="AE286" s="5" t="n">
        <v>11.694</v>
      </c>
      <c r="AF286" s="5" t="n">
        <v>2.549</v>
      </c>
      <c r="AG286" s="5" t="n">
        <v>0</v>
      </c>
      <c r="AH286" s="5" t="n">
        <v>11.694</v>
      </c>
      <c r="AI286" s="5" t="n">
        <v>0</v>
      </c>
      <c r="AJ286" s="5" t="n">
        <v>1</v>
      </c>
      <c r="AK286" s="5" t="n">
        <v>18.554</v>
      </c>
      <c r="AL286" s="5" t="n">
        <v>9.627000000000001</v>
      </c>
      <c r="AM286" s="5" t="n">
        <v>0</v>
      </c>
      <c r="AN286" s="5" t="n">
        <v>20.966</v>
      </c>
      <c r="AO286" s="5" t="n">
        <v>0.13</v>
      </c>
      <c r="AP286" s="5" t="n">
        <v>1</v>
      </c>
      <c r="AQ286" s="5" t="n">
        <v>0.621</v>
      </c>
      <c r="AR286" s="5" t="n">
        <v>0.114</v>
      </c>
      <c r="AS286" s="5" t="n">
        <v>0</v>
      </c>
      <c r="AT286" s="5" t="n">
        <v>0.701</v>
      </c>
      <c r="AU286" s="5" t="n">
        <v>0.13</v>
      </c>
      <c r="AV286" s="5" t="n">
        <v>1</v>
      </c>
      <c r="AW286" s="5" t="n">
        <v>0.593</v>
      </c>
      <c r="AX286" s="5" t="n">
        <v>0.114</v>
      </c>
      <c r="AY286" s="5" t="n">
        <v>0</v>
      </c>
      <c r="AZ286" s="5" t="n">
        <v>0.67</v>
      </c>
      <c r="BA286" s="5" t="n">
        <v>0.13</v>
      </c>
      <c r="BB286" s="5" t="n">
        <v>1</v>
      </c>
      <c r="BC286" s="5" t="n">
        <v>0.44</v>
      </c>
      <c r="BD286" s="5" t="n">
        <v>0.114</v>
      </c>
      <c r="BE286" s="5" t="n">
        <v>0</v>
      </c>
      <c r="BF286" s="5" t="n">
        <v>0.497</v>
      </c>
      <c r="BG286" s="5" t="n">
        <v>0.13</v>
      </c>
      <c r="BH286" s="5" t="n">
        <v>1</v>
      </c>
      <c r="BI286" s="5" t="n">
        <v>0.5600000000000001</v>
      </c>
      <c r="BJ286" s="5" t="n">
        <v>0.114</v>
      </c>
      <c r="BK286" s="5" t="n">
        <v>0</v>
      </c>
      <c r="BL286" s="5" t="n">
        <v>0.633</v>
      </c>
      <c r="BM286" s="5" t="n">
        <v>0.13</v>
      </c>
      <c r="BN286" s="5" t="n">
        <v>1</v>
      </c>
      <c r="BO286" s="5" t="n">
        <v>0</v>
      </c>
      <c r="BP286" s="5" t="n">
        <v>0</v>
      </c>
      <c r="BQ286" s="5" t="n">
        <v>0</v>
      </c>
      <c r="BR286" s="5" t="n">
        <v>0</v>
      </c>
      <c r="BS286" s="5" t="n">
        <v>1</v>
      </c>
      <c r="BT286" s="5" t="n">
        <v>0</v>
      </c>
      <c r="BU286" s="5" t="n">
        <v>0</v>
      </c>
      <c r="BV286" s="5" t="n">
        <v>0</v>
      </c>
      <c r="BW286" s="5" t="n">
        <v>0.13</v>
      </c>
      <c r="BX286" s="5" t="n">
        <v>1</v>
      </c>
      <c r="BY286" s="5" t="n">
        <v>11.787</v>
      </c>
      <c r="BZ286" s="5" t="n">
        <v>0</v>
      </c>
      <c r="CA286" s="5" t="n">
        <v>11.787</v>
      </c>
      <c r="CB286" s="5" t="n">
        <v>0</v>
      </c>
      <c r="CC286" s="5" t="n">
        <v>81.69499999999999</v>
      </c>
      <c r="CD286" s="5" t="n">
        <v>7.95</v>
      </c>
      <c r="CE286" s="5" t="n">
        <v>0</v>
      </c>
      <c r="CF286" s="5" t="n">
        <v>92.316</v>
      </c>
      <c r="CG286" s="5" t="n">
        <v>0.13</v>
      </c>
      <c r="CH286" s="5" t="n">
        <v>1</v>
      </c>
      <c r="CI286" s="5" t="n">
        <v>0</v>
      </c>
      <c r="CJ286" s="5" t="n">
        <v>0</v>
      </c>
      <c r="CK286" s="5" t="n">
        <v>0</v>
      </c>
      <c r="CL286" s="5" t="n">
        <v>0</v>
      </c>
      <c r="CM286" s="5" t="n">
        <v>0</v>
      </c>
      <c r="CN286" s="5" t="n">
        <v>0</v>
      </c>
      <c r="CO286" s="5" t="n">
        <v>0</v>
      </c>
      <c r="CP286" s="5" t="n">
        <v>0</v>
      </c>
      <c r="CQ286" s="5" t="n">
        <v>1.198</v>
      </c>
      <c r="CR286" s="5" t="n">
        <v>0</v>
      </c>
      <c r="CS286" s="5" t="n">
        <v>4.776</v>
      </c>
      <c r="CT286" s="5" t="n">
        <v>3.604</v>
      </c>
      <c r="CU286" s="5" t="n">
        <v>9.407999999999999</v>
      </c>
    </row>
    <row r="287">
      <c r="A287" s="5" t="inlineStr">
        <is>
          <t>PYF2022</t>
        </is>
      </c>
      <c r="B287" s="5" t="inlineStr">
        <is>
          <t>PYF</t>
        </is>
      </c>
      <c r="C287" s="5" t="inlineStr">
        <is>
          <t>PYF</t>
        </is>
      </c>
      <c r="D287" s="5" t="inlineStr">
        <is>
          <t>French Polynesia</t>
        </is>
      </c>
      <c r="E287" s="5" t="n">
        <v>2022</v>
      </c>
      <c r="F287" s="5" t="n">
        <v>0.13</v>
      </c>
      <c r="G287" s="5" t="n">
        <v>8.788</v>
      </c>
      <c r="H287" s="5" t="n">
        <v>1.235</v>
      </c>
      <c r="I287" s="5" t="n">
        <v>0</v>
      </c>
      <c r="J287" s="5" t="n">
        <v>8.788</v>
      </c>
      <c r="K287" s="5" t="n">
        <v>0</v>
      </c>
      <c r="L287" s="5" t="n">
        <v>1</v>
      </c>
      <c r="M287" s="5" t="n">
        <v>9.782999999999999</v>
      </c>
      <c r="N287" s="5" t="n">
        <v>3.704</v>
      </c>
      <c r="O287" s="5" t="n">
        <v>0</v>
      </c>
      <c r="P287" s="5" t="n">
        <v>9.782999999999999</v>
      </c>
      <c r="Q287" s="5" t="n">
        <v>0</v>
      </c>
      <c r="R287" s="5" t="n">
        <v>1</v>
      </c>
      <c r="S287" s="5" t="n">
        <v>14.962</v>
      </c>
      <c r="T287" s="5" t="n">
        <v>7.408</v>
      </c>
      <c r="U287" s="5" t="n">
        <v>0.144</v>
      </c>
      <c r="V287" s="5" t="n">
        <v>16.907</v>
      </c>
      <c r="W287" s="5" t="n">
        <v>0.13</v>
      </c>
      <c r="X287" s="5" t="n">
        <v>1</v>
      </c>
      <c r="Y287" s="5" t="n">
        <v>17.332</v>
      </c>
      <c r="Z287" s="5" t="n">
        <v>2.139</v>
      </c>
      <c r="AA287" s="5" t="n">
        <v>0</v>
      </c>
      <c r="AB287" s="5" t="n">
        <v>17.332</v>
      </c>
      <c r="AC287" s="5" t="n">
        <v>0</v>
      </c>
      <c r="AD287" s="5" t="n">
        <v>1</v>
      </c>
      <c r="AE287" s="5" t="n">
        <v>18.566</v>
      </c>
      <c r="AF287" s="5" t="n">
        <v>4.048</v>
      </c>
      <c r="AG287" s="5" t="n">
        <v>0</v>
      </c>
      <c r="AH287" s="5" t="n">
        <v>18.566</v>
      </c>
      <c r="AI287" s="5" t="n">
        <v>0</v>
      </c>
      <c r="AJ287" s="5" t="n">
        <v>1</v>
      </c>
      <c r="AK287" s="5" t="n">
        <v>25.974</v>
      </c>
      <c r="AL287" s="5" t="n">
        <v>13.478</v>
      </c>
      <c r="AM287" s="5" t="n">
        <v>0.25</v>
      </c>
      <c r="AN287" s="5" t="n">
        <v>29.351</v>
      </c>
      <c r="AO287" s="5" t="n">
        <v>0.13</v>
      </c>
      <c r="AP287" s="5" t="n">
        <v>1</v>
      </c>
      <c r="AQ287" s="5" t="n">
        <v>0.847</v>
      </c>
      <c r="AR287" s="5" t="n">
        <v>0.123</v>
      </c>
      <c r="AS287" s="5" t="n">
        <v>0.008</v>
      </c>
      <c r="AT287" s="5" t="n">
        <v>0.957</v>
      </c>
      <c r="AU287" s="5" t="n">
        <v>0.13</v>
      </c>
      <c r="AV287" s="5" t="n">
        <v>1</v>
      </c>
      <c r="AW287" s="5" t="n">
        <v>0.947</v>
      </c>
      <c r="AX287" s="5" t="n">
        <v>0.123</v>
      </c>
      <c r="AY287" s="5" t="n">
        <v>0.008999999999999999</v>
      </c>
      <c r="AZ287" s="5" t="n">
        <v>1.07</v>
      </c>
      <c r="BA287" s="5" t="n">
        <v>0.13</v>
      </c>
      <c r="BB287" s="5" t="n">
        <v>1</v>
      </c>
      <c r="BC287" s="5" t="n">
        <v>0.589</v>
      </c>
      <c r="BD287" s="5" t="n">
        <v>0.123</v>
      </c>
      <c r="BE287" s="5" t="n">
        <v>0.006</v>
      </c>
      <c r="BF287" s="5" t="n">
        <v>0.665</v>
      </c>
      <c r="BG287" s="5" t="n">
        <v>0.13</v>
      </c>
      <c r="BH287" s="5" t="n">
        <v>1</v>
      </c>
      <c r="BI287" s="5" t="n">
        <v>0.6889999999999999</v>
      </c>
      <c r="BJ287" s="5" t="n">
        <v>0.123</v>
      </c>
      <c r="BK287" s="5" t="n">
        <v>0.007</v>
      </c>
      <c r="BL287" s="5" t="n">
        <v>0.778</v>
      </c>
      <c r="BM287" s="5" t="n">
        <v>0.13</v>
      </c>
      <c r="BN287" s="5" t="n">
        <v>1</v>
      </c>
      <c r="BO287" s="5" t="n">
        <v>0</v>
      </c>
      <c r="BP287" s="5" t="n">
        <v>0</v>
      </c>
      <c r="BQ287" s="5" t="n">
        <v>0</v>
      </c>
      <c r="BR287" s="5" t="n">
        <v>0</v>
      </c>
      <c r="BS287" s="5" t="n">
        <v>1</v>
      </c>
      <c r="BT287" s="5" t="n">
        <v>0</v>
      </c>
      <c r="BU287" s="5" t="n">
        <v>0</v>
      </c>
      <c r="BV287" s="5" t="n">
        <v>0</v>
      </c>
      <c r="BW287" s="5" t="n">
        <v>0.13</v>
      </c>
      <c r="BX287" s="5" t="n">
        <v>1</v>
      </c>
      <c r="BY287" s="5" t="n">
        <v>12.729</v>
      </c>
      <c r="BZ287" s="5" t="n">
        <v>0</v>
      </c>
      <c r="CA287" s="5" t="n">
        <v>12.729</v>
      </c>
      <c r="CB287" s="5" t="n">
        <v>0</v>
      </c>
      <c r="CC287" s="5" t="n">
        <v>102.477</v>
      </c>
      <c r="CD287" s="5" t="n">
        <v>7.95</v>
      </c>
      <c r="CE287" s="5" t="n">
        <v>0.986</v>
      </c>
      <c r="CF287" s="5" t="n">
        <v>115.798</v>
      </c>
      <c r="CG287" s="5" t="n">
        <v>0.13</v>
      </c>
      <c r="CH287" s="5" t="n">
        <v>1</v>
      </c>
      <c r="CI287" s="5" t="n">
        <v>0</v>
      </c>
      <c r="CJ287" s="5" t="n">
        <v>0</v>
      </c>
      <c r="CK287" s="5" t="n">
        <v>0</v>
      </c>
      <c r="CL287" s="5" t="n">
        <v>0</v>
      </c>
      <c r="CM287" s="5" t="n">
        <v>0</v>
      </c>
      <c r="CN287" s="5" t="n">
        <v>0</v>
      </c>
      <c r="CO287" s="5" t="n">
        <v>0</v>
      </c>
      <c r="CP287" s="5" t="n">
        <v>0</v>
      </c>
      <c r="CQ287" s="5" t="n">
        <v>1.294</v>
      </c>
      <c r="CR287" s="5" t="n">
        <v>0</v>
      </c>
      <c r="CS287" s="5" t="n">
        <v>5.158</v>
      </c>
      <c r="CT287" s="5" t="n">
        <v>7.554</v>
      </c>
      <c r="CU287" s="5" t="n">
        <v>16.097</v>
      </c>
    </row>
    <row r="288">
      <c r="A288" s="5" t="inlineStr">
        <is>
          <t>PYF2023</t>
        </is>
      </c>
      <c r="B288" s="5" t="inlineStr">
        <is>
          <t>PYF</t>
        </is>
      </c>
      <c r="C288" s="5" t="inlineStr">
        <is>
          <t>PYF</t>
        </is>
      </c>
      <c r="D288" s="5" t="inlineStr">
        <is>
          <t>French Polynesia</t>
        </is>
      </c>
      <c r="E288" s="5" t="n">
        <v>2023</v>
      </c>
      <c r="F288" s="5" t="n">
        <v>0.13</v>
      </c>
      <c r="G288" s="5" t="n">
        <v>5.77</v>
      </c>
      <c r="H288" s="5" t="n">
        <v>1.286</v>
      </c>
      <c r="I288" s="5" t="n">
        <v>0</v>
      </c>
      <c r="J288" s="5" t="n">
        <v>5.77</v>
      </c>
      <c r="K288" s="5" t="n">
        <v>0</v>
      </c>
      <c r="L288" s="5" t="n">
        <v>1</v>
      </c>
      <c r="M288" s="5" t="n">
        <v>7.886</v>
      </c>
      <c r="N288" s="5" t="n">
        <v>3.857</v>
      </c>
      <c r="O288" s="5" t="n">
        <v>0</v>
      </c>
      <c r="P288" s="5" t="n">
        <v>7.886</v>
      </c>
      <c r="Q288" s="5" t="n">
        <v>0</v>
      </c>
      <c r="R288" s="5" t="n">
        <v>1</v>
      </c>
      <c r="S288" s="5" t="n">
        <v>12.198</v>
      </c>
      <c r="T288" s="5" t="n">
        <v>7.714</v>
      </c>
      <c r="U288" s="5" t="n">
        <v>0.176</v>
      </c>
      <c r="V288" s="5" t="n">
        <v>13.784</v>
      </c>
      <c r="W288" s="5" t="n">
        <v>0.13</v>
      </c>
      <c r="X288" s="5" t="n">
        <v>1</v>
      </c>
      <c r="Y288" s="5" t="n">
        <v>13.814</v>
      </c>
      <c r="Z288" s="5" t="n">
        <v>1.705</v>
      </c>
      <c r="AA288" s="5" t="n">
        <v>0</v>
      </c>
      <c r="AB288" s="5" t="n">
        <v>13.814</v>
      </c>
      <c r="AC288" s="5" t="n">
        <v>0</v>
      </c>
      <c r="AD288" s="5" t="n">
        <v>1</v>
      </c>
      <c r="AE288" s="5" t="n">
        <v>15.1</v>
      </c>
      <c r="AF288" s="5" t="n">
        <v>3.292</v>
      </c>
      <c r="AG288" s="5" t="n">
        <v>0</v>
      </c>
      <c r="AH288" s="5" t="n">
        <v>15.1</v>
      </c>
      <c r="AI288" s="5" t="n">
        <v>0</v>
      </c>
      <c r="AJ288" s="5" t="n">
        <v>1</v>
      </c>
      <c r="AK288" s="5" t="n">
        <v>22.814</v>
      </c>
      <c r="AL288" s="5" t="n">
        <v>11.838</v>
      </c>
      <c r="AM288" s="5" t="n">
        <v>0.328</v>
      </c>
      <c r="AN288" s="5" t="n">
        <v>25.78</v>
      </c>
      <c r="AO288" s="5" t="n">
        <v>0.13</v>
      </c>
      <c r="AP288" s="5" t="n">
        <v>1</v>
      </c>
      <c r="AQ288" s="5" t="n">
        <v>0.749</v>
      </c>
      <c r="AR288" s="5" t="n">
        <v>0.129</v>
      </c>
      <c r="AS288" s="5" t="n">
        <v>0.011</v>
      </c>
      <c r="AT288" s="5" t="n">
        <v>0.846</v>
      </c>
      <c r="AU288" s="5" t="n">
        <v>0.13</v>
      </c>
      <c r="AV288" s="5" t="n">
        <v>1</v>
      </c>
      <c r="AW288" s="5" t="n">
        <v>0.783</v>
      </c>
      <c r="AX288" s="5" t="n">
        <v>0.129</v>
      </c>
      <c r="AY288" s="5" t="n">
        <v>0.011</v>
      </c>
      <c r="AZ288" s="5" t="n">
        <v>0.884</v>
      </c>
      <c r="BA288" s="5" t="n">
        <v>0.13</v>
      </c>
      <c r="BB288" s="5" t="n">
        <v>1</v>
      </c>
      <c r="BC288" s="5" t="n">
        <v>0.527</v>
      </c>
      <c r="BD288" s="5" t="n">
        <v>0.129</v>
      </c>
      <c r="BE288" s="5" t="n">
        <v>0.008</v>
      </c>
      <c r="BF288" s="5" t="n">
        <v>0.596</v>
      </c>
      <c r="BG288" s="5" t="n">
        <v>0.13</v>
      </c>
      <c r="BH288" s="5" t="n">
        <v>1</v>
      </c>
      <c r="BI288" s="5" t="n">
        <v>0.64</v>
      </c>
      <c r="BJ288" s="5" t="n">
        <v>0.129</v>
      </c>
      <c r="BK288" s="5" t="n">
        <v>0.008999999999999999</v>
      </c>
      <c r="BL288" s="5" t="n">
        <v>0.723</v>
      </c>
      <c r="BM288" s="5" t="n">
        <v>0.13</v>
      </c>
      <c r="BN288" s="5" t="n">
        <v>1</v>
      </c>
      <c r="BO288" s="5" t="n">
        <v>0</v>
      </c>
      <c r="BP288" s="5" t="n">
        <v>0</v>
      </c>
      <c r="BQ288" s="5" t="n">
        <v>0</v>
      </c>
      <c r="BR288" s="5" t="n">
        <v>0</v>
      </c>
      <c r="BS288" s="5" t="n">
        <v>1</v>
      </c>
      <c r="BT288" s="5" t="n">
        <v>0</v>
      </c>
      <c r="BU288" s="5" t="n">
        <v>0</v>
      </c>
      <c r="BV288" s="5" t="n">
        <v>0</v>
      </c>
      <c r="BW288" s="5" t="n">
        <v>0.13</v>
      </c>
      <c r="BX288" s="5" t="n">
        <v>1</v>
      </c>
      <c r="BY288" s="5" t="n">
        <v>13.254</v>
      </c>
      <c r="BZ288" s="5" t="n">
        <v>0</v>
      </c>
      <c r="CA288" s="5" t="n">
        <v>13.254</v>
      </c>
      <c r="CB288" s="5" t="n">
        <v>0</v>
      </c>
      <c r="CC288" s="5" t="n">
        <v>87.07899999999999</v>
      </c>
      <c r="CD288" s="5" t="n">
        <v>7.95</v>
      </c>
      <c r="CE288" s="5" t="n">
        <v>1.253</v>
      </c>
      <c r="CF288" s="5" t="n">
        <v>98.399</v>
      </c>
      <c r="CG288" s="5" t="n">
        <v>0.13</v>
      </c>
      <c r="CH288" s="5" t="n">
        <v>1</v>
      </c>
      <c r="CI288" s="5" t="n">
        <v>0</v>
      </c>
      <c r="CJ288" s="5" t="n">
        <v>0</v>
      </c>
      <c r="CK288" s="5" t="n">
        <v>0</v>
      </c>
      <c r="CL288" s="5" t="n">
        <v>0</v>
      </c>
      <c r="CM288" s="5" t="n">
        <v>0</v>
      </c>
      <c r="CN288" s="5" t="n">
        <v>0</v>
      </c>
      <c r="CO288" s="5" t="n">
        <v>0</v>
      </c>
      <c r="CP288" s="5" t="n">
        <v>0</v>
      </c>
      <c r="CQ288" s="5" t="n">
        <v>1.348</v>
      </c>
      <c r="CR288" s="5" t="n">
        <v>0</v>
      </c>
      <c r="CS288" s="5" t="n">
        <v>5.37</v>
      </c>
      <c r="CT288" s="5" t="n">
        <v>4.484</v>
      </c>
      <c r="CU288" s="5" t="n">
        <v>12.529</v>
      </c>
    </row>
    <row r="289">
      <c r="A289" s="5" t="inlineStr">
        <is>
          <t>PYF2024</t>
        </is>
      </c>
      <c r="B289" s="5" t="inlineStr">
        <is>
          <t>PYF</t>
        </is>
      </c>
      <c r="C289" s="5" t="inlineStr">
        <is>
          <t>PYF</t>
        </is>
      </c>
      <c r="D289" s="5" t="inlineStr">
        <is>
          <t>French Polynesia</t>
        </is>
      </c>
      <c r="E289" s="5" t="n">
        <v>2024</v>
      </c>
      <c r="F289" s="5" t="n">
        <v>0.13</v>
      </c>
      <c r="G289" s="5" t="n">
        <v>4.833</v>
      </c>
      <c r="H289" s="5" t="n">
        <v>1.324</v>
      </c>
      <c r="I289" s="5" t="n">
        <v>0</v>
      </c>
      <c r="J289" s="5" t="n">
        <v>4.833</v>
      </c>
      <c r="K289" s="5" t="n">
        <v>0</v>
      </c>
      <c r="L289" s="5" t="n">
        <v>1</v>
      </c>
      <c r="M289" s="5" t="n">
        <v>7.124</v>
      </c>
      <c r="N289" s="5" t="n">
        <v>3.971</v>
      </c>
      <c r="O289" s="5" t="n">
        <v>0</v>
      </c>
      <c r="P289" s="5" t="n">
        <v>7.124</v>
      </c>
      <c r="Q289" s="5" t="n">
        <v>0</v>
      </c>
      <c r="R289" s="5" t="n">
        <v>1</v>
      </c>
      <c r="S289" s="5" t="n">
        <v>11.451</v>
      </c>
      <c r="T289" s="5" t="n">
        <v>7.942</v>
      </c>
      <c r="U289" s="5" t="n">
        <v>0.203</v>
      </c>
      <c r="V289" s="5" t="n">
        <v>12.939</v>
      </c>
      <c r="W289" s="5" t="n">
        <v>0.13</v>
      </c>
      <c r="X289" s="5" t="n">
        <v>1</v>
      </c>
      <c r="Y289" s="5" t="n">
        <v>12.219</v>
      </c>
      <c r="Z289" s="5" t="n">
        <v>1.508</v>
      </c>
      <c r="AA289" s="5" t="n">
        <v>0</v>
      </c>
      <c r="AB289" s="5" t="n">
        <v>12.219</v>
      </c>
      <c r="AC289" s="5" t="n">
        <v>0</v>
      </c>
      <c r="AD289" s="5" t="n">
        <v>1</v>
      </c>
      <c r="AE289" s="5" t="n">
        <v>13.543</v>
      </c>
      <c r="AF289" s="5" t="n">
        <v>2.952</v>
      </c>
      <c r="AG289" s="5" t="n">
        <v>0</v>
      </c>
      <c r="AH289" s="5" t="n">
        <v>13.543</v>
      </c>
      <c r="AI289" s="5" t="n">
        <v>0</v>
      </c>
      <c r="AJ289" s="5" t="n">
        <v>1</v>
      </c>
      <c r="AK289" s="5" t="n">
        <v>21.484</v>
      </c>
      <c r="AL289" s="5" t="n">
        <v>11.148</v>
      </c>
      <c r="AM289" s="5" t="n">
        <v>0.38</v>
      </c>
      <c r="AN289" s="5" t="n">
        <v>24.277</v>
      </c>
      <c r="AO289" s="5" t="n">
        <v>0.13</v>
      </c>
      <c r="AP289" s="5" t="n">
        <v>1</v>
      </c>
      <c r="AQ289" s="5" t="n">
        <v>0.72</v>
      </c>
      <c r="AR289" s="5" t="n">
        <v>0.132</v>
      </c>
      <c r="AS289" s="5" t="n">
        <v>0.013</v>
      </c>
      <c r="AT289" s="5" t="n">
        <v>0.8139999999999999</v>
      </c>
      <c r="AU289" s="5" t="n">
        <v>0.13</v>
      </c>
      <c r="AV289" s="5" t="n">
        <v>1</v>
      </c>
      <c r="AW289" s="5" t="n">
        <v>0.734</v>
      </c>
      <c r="AX289" s="5" t="n">
        <v>0.132</v>
      </c>
      <c r="AY289" s="5" t="n">
        <v>0.013</v>
      </c>
      <c r="AZ289" s="5" t="n">
        <v>0.829</v>
      </c>
      <c r="BA289" s="5" t="n">
        <v>0.13</v>
      </c>
      <c r="BB289" s="5" t="n">
        <v>1</v>
      </c>
      <c r="BC289" s="5" t="n">
        <v>0.51</v>
      </c>
      <c r="BD289" s="5" t="n">
        <v>0.132</v>
      </c>
      <c r="BE289" s="5" t="n">
        <v>0.008999999999999999</v>
      </c>
      <c r="BF289" s="5" t="n">
        <v>0.577</v>
      </c>
      <c r="BG289" s="5" t="n">
        <v>0.13</v>
      </c>
      <c r="BH289" s="5" t="n">
        <v>1</v>
      </c>
      <c r="BI289" s="5" t="n">
        <v>0.652</v>
      </c>
      <c r="BJ289" s="5" t="n">
        <v>0.132</v>
      </c>
      <c r="BK289" s="5" t="n">
        <v>0.012</v>
      </c>
      <c r="BL289" s="5" t="n">
        <v>0.737</v>
      </c>
      <c r="BM289" s="5" t="n">
        <v>0.13</v>
      </c>
      <c r="BN289" s="5" t="n">
        <v>1</v>
      </c>
      <c r="BO289" s="5" t="n">
        <v>0</v>
      </c>
      <c r="BP289" s="5" t="n">
        <v>0</v>
      </c>
      <c r="BQ289" s="5" t="n">
        <v>0</v>
      </c>
      <c r="BR289" s="5" t="n">
        <v>0</v>
      </c>
      <c r="BS289" s="5" t="n">
        <v>1</v>
      </c>
      <c r="BT289" s="5" t="n">
        <v>0</v>
      </c>
      <c r="BU289" s="5" t="n">
        <v>0</v>
      </c>
      <c r="BV289" s="5" t="n">
        <v>0</v>
      </c>
      <c r="BW289" s="5" t="n">
        <v>0.13</v>
      </c>
      <c r="BX289" s="5" t="n">
        <v>1</v>
      </c>
      <c r="BY289" s="5" t="n">
        <v>13.646</v>
      </c>
      <c r="BZ289" s="5" t="n">
        <v>0</v>
      </c>
      <c r="CA289" s="5" t="n">
        <v>13.646</v>
      </c>
      <c r="CB289" s="5" t="n">
        <v>0</v>
      </c>
      <c r="CC289" s="5" t="n">
        <v>86.38500000000001</v>
      </c>
      <c r="CD289" s="5" t="n">
        <v>7.95</v>
      </c>
      <c r="CE289" s="5" t="n">
        <v>1.53</v>
      </c>
      <c r="CF289" s="5" t="n">
        <v>97.616</v>
      </c>
      <c r="CG289" s="5" t="n">
        <v>0.13</v>
      </c>
      <c r="CH289" s="5" t="n">
        <v>1</v>
      </c>
      <c r="CI289" s="5" t="n">
        <v>0</v>
      </c>
      <c r="CJ289" s="5" t="n">
        <v>0</v>
      </c>
      <c r="CK289" s="5" t="n">
        <v>0</v>
      </c>
      <c r="CL289" s="5" t="n">
        <v>0</v>
      </c>
      <c r="CM289" s="5" t="n">
        <v>0</v>
      </c>
      <c r="CN289" s="5" t="n">
        <v>0</v>
      </c>
      <c r="CO289" s="5" t="n">
        <v>0</v>
      </c>
      <c r="CP289" s="5" t="n">
        <v>0</v>
      </c>
      <c r="CQ289" s="5" t="n">
        <v>1.387</v>
      </c>
      <c r="CR289" s="5" t="n">
        <v>0</v>
      </c>
      <c r="CS289" s="5" t="n">
        <v>5.529</v>
      </c>
      <c r="CT289" s="5" t="n">
        <v>3.509</v>
      </c>
      <c r="CU289" s="5" t="n">
        <v>10.896</v>
      </c>
    </row>
    <row r="290">
      <c r="A290" s="5" t="inlineStr">
        <is>
          <t>GAB2021</t>
        </is>
      </c>
      <c r="B290" s="5" t="inlineStr">
        <is>
          <t>GAB</t>
        </is>
      </c>
      <c r="C290" s="5" t="inlineStr">
        <is>
          <t>GAB</t>
        </is>
      </c>
      <c r="D290" s="5" t="inlineStr">
        <is>
          <t>Gabon</t>
        </is>
      </c>
      <c r="E290" s="5" t="n">
        <v>2021</v>
      </c>
      <c r="F290" s="5" t="n">
        <v>0.18</v>
      </c>
      <c r="G290" s="5" t="n">
        <v>5.897</v>
      </c>
      <c r="H290" s="5" t="n">
        <v>1.143</v>
      </c>
      <c r="I290" s="5" t="n">
        <v>0.475</v>
      </c>
      <c r="J290" s="5" t="n">
        <v>6.372</v>
      </c>
      <c r="K290" s="5" t="n">
        <v>0</v>
      </c>
      <c r="L290" s="5" t="n">
        <v>1</v>
      </c>
      <c r="M290" s="5" t="n">
        <v>7.964</v>
      </c>
      <c r="N290" s="5" t="n">
        <v>3.43</v>
      </c>
      <c r="O290" s="5" t="n">
        <v>0.453</v>
      </c>
      <c r="P290" s="5" t="n">
        <v>8.417999999999999</v>
      </c>
      <c r="Q290" s="5" t="n">
        <v>0</v>
      </c>
      <c r="R290" s="5" t="n">
        <v>1</v>
      </c>
      <c r="S290" s="5" t="n">
        <v>11.613</v>
      </c>
      <c r="T290" s="5" t="n">
        <v>6.86</v>
      </c>
      <c r="U290" s="5" t="n">
        <v>0.475</v>
      </c>
      <c r="V290" s="5" t="n">
        <v>14.265</v>
      </c>
      <c r="W290" s="5" t="n">
        <v>0.18</v>
      </c>
      <c r="X290" s="5" t="n">
        <v>1</v>
      </c>
      <c r="Y290" s="5" t="n">
        <v>5.347</v>
      </c>
      <c r="Z290" s="5" t="n">
        <v>0.393</v>
      </c>
      <c r="AA290" s="5" t="n">
        <v>-0.127</v>
      </c>
      <c r="AB290" s="5" t="n">
        <v>5.22</v>
      </c>
      <c r="AC290" s="5" t="n">
        <v>0</v>
      </c>
      <c r="AD290" s="5" t="n">
        <v>1</v>
      </c>
      <c r="AE290" s="5" t="n">
        <v>5.919</v>
      </c>
      <c r="AF290" s="5" t="n">
        <v>0.8</v>
      </c>
      <c r="AG290" s="5" t="n">
        <v>-0.127</v>
      </c>
      <c r="AH290" s="5" t="n">
        <v>5.792</v>
      </c>
      <c r="AI290" s="5" t="n">
        <v>0</v>
      </c>
      <c r="AJ290" s="5" t="n">
        <v>1</v>
      </c>
      <c r="AK290" s="5" t="n">
        <v>9.349</v>
      </c>
      <c r="AL290" s="5" t="n">
        <v>3.473</v>
      </c>
      <c r="AM290" s="5" t="n">
        <v>-0.108</v>
      </c>
      <c r="AN290" s="5" t="n">
        <v>10.905</v>
      </c>
      <c r="AO290" s="5" t="n">
        <v>0.18</v>
      </c>
      <c r="AP290" s="5" t="n">
        <v>1</v>
      </c>
      <c r="AQ290" s="5" t="n">
        <v>0.619</v>
      </c>
      <c r="AR290" s="5" t="n">
        <v>0.114</v>
      </c>
      <c r="AS290" s="5" t="n">
        <v>0.306</v>
      </c>
      <c r="AT290" s="5" t="n">
        <v>1.091</v>
      </c>
      <c r="AU290" s="5" t="n">
        <v>0.18</v>
      </c>
      <c r="AV290" s="5" t="n">
        <v>1</v>
      </c>
      <c r="AW290" s="5" t="n">
        <v>0.599</v>
      </c>
      <c r="AX290" s="5" t="n">
        <v>0.114</v>
      </c>
      <c r="AY290" s="5" t="n">
        <v>0.295</v>
      </c>
      <c r="AZ290" s="5" t="n">
        <v>1.055</v>
      </c>
      <c r="BA290" s="5" t="n">
        <v>0.18</v>
      </c>
      <c r="BB290" s="5" t="n">
        <v>1</v>
      </c>
      <c r="BC290" s="5" t="n">
        <v>0.439</v>
      </c>
      <c r="BD290" s="5" t="n">
        <v>0.114</v>
      </c>
      <c r="BE290" s="5" t="n">
        <v>-0.068</v>
      </c>
      <c r="BF290" s="5" t="n">
        <v>0.438</v>
      </c>
      <c r="BG290" s="5" t="n">
        <v>0</v>
      </c>
      <c r="BH290" s="5" t="n">
        <v>0</v>
      </c>
      <c r="BI290" s="5" t="n">
        <v>0.505</v>
      </c>
      <c r="BJ290" s="5" t="n">
        <v>0.114</v>
      </c>
      <c r="BK290" s="5" t="n">
        <v>0.183</v>
      </c>
      <c r="BL290" s="5" t="n">
        <v>0.8110000000000001</v>
      </c>
      <c r="BM290" s="5" t="n">
        <v>0.18</v>
      </c>
      <c r="BN290" s="5" t="n">
        <v>1</v>
      </c>
      <c r="BO290" s="5" t="n">
        <v>0</v>
      </c>
      <c r="BP290" s="5" t="n">
        <v>-0.016</v>
      </c>
      <c r="BQ290" s="5" t="n">
        <v>0.197</v>
      </c>
      <c r="BR290" s="5" t="n">
        <v>0</v>
      </c>
      <c r="BS290" s="5" t="n">
        <v>0.5</v>
      </c>
      <c r="BT290" s="5" t="n">
        <v>0</v>
      </c>
      <c r="BU290" s="5" t="n">
        <v>-0.016</v>
      </c>
      <c r="BV290" s="5" t="n">
        <v>0.222</v>
      </c>
      <c r="BW290" s="5" t="n">
        <v>0.18</v>
      </c>
      <c r="BX290" s="5" t="n">
        <v>0.333</v>
      </c>
      <c r="BY290" s="5" t="n">
        <v>11.787</v>
      </c>
      <c r="BZ290" s="5" t="n">
        <v>0</v>
      </c>
      <c r="CA290" s="5" t="n">
        <v>11.787</v>
      </c>
      <c r="CB290" s="5" t="n">
        <v>0</v>
      </c>
      <c r="CC290" s="5" t="n">
        <v>78.125</v>
      </c>
      <c r="CD290" s="5" t="n">
        <v>7.95</v>
      </c>
      <c r="CE290" s="5" t="n">
        <v>31.221</v>
      </c>
      <c r="CF290" s="5" t="n">
        <v>129.028</v>
      </c>
      <c r="CG290" s="5" t="n">
        <v>0.18</v>
      </c>
      <c r="CH290" s="5" t="n">
        <v>1</v>
      </c>
      <c r="CI290" s="5" t="n">
        <v>0</v>
      </c>
      <c r="CJ290" s="5" t="n">
        <v>0</v>
      </c>
      <c r="CK290" s="5" t="n">
        <v>0</v>
      </c>
      <c r="CL290" s="5" t="n">
        <v>0</v>
      </c>
      <c r="CM290" s="5" t="n">
        <v>0</v>
      </c>
      <c r="CN290" s="5" t="n">
        <v>0</v>
      </c>
      <c r="CO290" s="5" t="n">
        <v>0</v>
      </c>
      <c r="CP290" s="5" t="n">
        <v>0</v>
      </c>
      <c r="CQ290" s="5" t="n">
        <v>1.198</v>
      </c>
      <c r="CR290" s="5" t="n">
        <v>1</v>
      </c>
      <c r="CS290" s="5" t="n">
        <v>4.776</v>
      </c>
      <c r="CT290" s="5" t="n">
        <v>4.753</v>
      </c>
      <c r="CU290" s="5" t="n">
        <v>15.162</v>
      </c>
    </row>
    <row r="291">
      <c r="A291" s="5" t="inlineStr">
        <is>
          <t>GAB2022</t>
        </is>
      </c>
      <c r="B291" s="5" t="inlineStr">
        <is>
          <t>GAB</t>
        </is>
      </c>
      <c r="C291" s="5" t="inlineStr">
        <is>
          <t>GAB</t>
        </is>
      </c>
      <c r="D291" s="5" t="inlineStr">
        <is>
          <t>Gabon</t>
        </is>
      </c>
      <c r="E291" s="5" t="n">
        <v>2022</v>
      </c>
      <c r="F291" s="5" t="n">
        <v>0.18</v>
      </c>
      <c r="G291" s="5" t="n">
        <v>11.72</v>
      </c>
      <c r="H291" s="5" t="n">
        <v>1.235</v>
      </c>
      <c r="I291" s="5" t="n">
        <v>1.132</v>
      </c>
      <c r="J291" s="5" t="n">
        <v>12.852</v>
      </c>
      <c r="K291" s="5" t="n">
        <v>0</v>
      </c>
      <c r="L291" s="5" t="n">
        <v>1</v>
      </c>
      <c r="M291" s="5" t="n">
        <v>9.782999999999999</v>
      </c>
      <c r="N291" s="5" t="n">
        <v>3.704</v>
      </c>
      <c r="O291" s="5" t="n">
        <v>0.656</v>
      </c>
      <c r="P291" s="5" t="n">
        <v>10.439</v>
      </c>
      <c r="Q291" s="5" t="n">
        <v>0</v>
      </c>
      <c r="R291" s="5" t="n">
        <v>1</v>
      </c>
      <c r="S291" s="5" t="n">
        <v>17.893</v>
      </c>
      <c r="T291" s="5" t="n">
        <v>7.408</v>
      </c>
      <c r="U291" s="5" t="n">
        <v>1.386</v>
      </c>
      <c r="V291" s="5" t="n">
        <v>22.45</v>
      </c>
      <c r="W291" s="5" t="n">
        <v>0.18</v>
      </c>
      <c r="X291" s="5" t="n">
        <v>1</v>
      </c>
      <c r="Y291" s="5" t="n">
        <v>5.775</v>
      </c>
      <c r="Z291" s="5" t="n">
        <v>0.425</v>
      </c>
      <c r="AA291" s="5" t="n">
        <v>-0.137</v>
      </c>
      <c r="AB291" s="5" t="n">
        <v>5.637</v>
      </c>
      <c r="AC291" s="5" t="n">
        <v>0</v>
      </c>
      <c r="AD291" s="5" t="n">
        <v>1</v>
      </c>
      <c r="AE291" s="5" t="n">
        <v>6.392</v>
      </c>
      <c r="AF291" s="5" t="n">
        <v>0.864</v>
      </c>
      <c r="AG291" s="5" t="n">
        <v>-0.137</v>
      </c>
      <c r="AH291" s="5" t="n">
        <v>6.255</v>
      </c>
      <c r="AI291" s="5" t="n">
        <v>0</v>
      </c>
      <c r="AJ291" s="5" t="n">
        <v>1</v>
      </c>
      <c r="AK291" s="5" t="n">
        <v>10.096</v>
      </c>
      <c r="AL291" s="5" t="n">
        <v>3.751</v>
      </c>
      <c r="AM291" s="5" t="n">
        <v>0.016</v>
      </c>
      <c r="AN291" s="5" t="n">
        <v>11.776</v>
      </c>
      <c r="AO291" s="5" t="n">
        <v>0.18</v>
      </c>
      <c r="AP291" s="5" t="n">
        <v>1</v>
      </c>
      <c r="AQ291" s="5" t="n">
        <v>0.861</v>
      </c>
      <c r="AR291" s="5" t="n">
        <v>0.123</v>
      </c>
      <c r="AS291" s="5" t="n">
        <v>-0.039</v>
      </c>
      <c r="AT291" s="5" t="n">
        <v>0.97</v>
      </c>
      <c r="AU291" s="5" t="n">
        <v>0.18</v>
      </c>
      <c r="AV291" s="5" t="n">
        <v>1</v>
      </c>
      <c r="AW291" s="5" t="n">
        <v>0.986</v>
      </c>
      <c r="AX291" s="5" t="n">
        <v>0.123</v>
      </c>
      <c r="AY291" s="5" t="n">
        <v>-0.191</v>
      </c>
      <c r="AZ291" s="5" t="n">
        <v>0.9379999999999999</v>
      </c>
      <c r="BA291" s="5" t="n">
        <v>0.18</v>
      </c>
      <c r="BB291" s="5" t="n">
        <v>1</v>
      </c>
      <c r="BC291" s="5" t="n">
        <v>0.598</v>
      </c>
      <c r="BD291" s="5" t="n">
        <v>0.123</v>
      </c>
      <c r="BE291" s="5" t="n">
        <v>-0.268</v>
      </c>
      <c r="BF291" s="5" t="n">
        <v>0.389</v>
      </c>
      <c r="BG291" s="5" t="n">
        <v>0</v>
      </c>
      <c r="BH291" s="5" t="n">
        <v>0</v>
      </c>
      <c r="BI291" s="5" t="n">
        <v>0.612</v>
      </c>
      <c r="BJ291" s="5" t="n">
        <v>0.123</v>
      </c>
      <c r="BK291" s="5" t="n">
        <v>-0.001</v>
      </c>
      <c r="BL291" s="5" t="n">
        <v>0.721</v>
      </c>
      <c r="BM291" s="5" t="n">
        <v>0.18</v>
      </c>
      <c r="BN291" s="5" t="n">
        <v>1</v>
      </c>
      <c r="BO291" s="5" t="n">
        <v>0</v>
      </c>
      <c r="BP291" s="5" t="n">
        <v>-0.016</v>
      </c>
      <c r="BQ291" s="5" t="n">
        <v>0.172</v>
      </c>
      <c r="BR291" s="5" t="n">
        <v>0</v>
      </c>
      <c r="BS291" s="5" t="n">
        <v>0.5</v>
      </c>
      <c r="BT291" s="5" t="n">
        <v>0</v>
      </c>
      <c r="BU291" s="5" t="n">
        <v>-0.016</v>
      </c>
      <c r="BV291" s="5" t="n">
        <v>0.197</v>
      </c>
      <c r="BW291" s="5" t="n">
        <v>0.18</v>
      </c>
      <c r="BX291" s="5" t="n">
        <v>0.333</v>
      </c>
      <c r="BY291" s="5" t="n">
        <v>12.729</v>
      </c>
      <c r="BZ291" s="5" t="n">
        <v>0</v>
      </c>
      <c r="CA291" s="5" t="n">
        <v>12.729</v>
      </c>
      <c r="CB291" s="5" t="n">
        <v>0</v>
      </c>
      <c r="CC291" s="5" t="n">
        <v>97.90000000000001</v>
      </c>
      <c r="CD291" s="5" t="n">
        <v>7.95</v>
      </c>
      <c r="CE291" s="5" t="n">
        <v>-0.6899999999999999</v>
      </c>
      <c r="CF291" s="5" t="n">
        <v>114.708</v>
      </c>
      <c r="CG291" s="5" t="n">
        <v>0.18</v>
      </c>
      <c r="CH291" s="5" t="n">
        <v>1</v>
      </c>
      <c r="CI291" s="5" t="n">
        <v>0</v>
      </c>
      <c r="CJ291" s="5" t="n">
        <v>0</v>
      </c>
      <c r="CK291" s="5" t="n">
        <v>0</v>
      </c>
      <c r="CL291" s="5" t="n">
        <v>0</v>
      </c>
      <c r="CM291" s="5" t="n">
        <v>0</v>
      </c>
      <c r="CN291" s="5" t="n">
        <v>0</v>
      </c>
      <c r="CO291" s="5" t="n">
        <v>0</v>
      </c>
      <c r="CP291" s="5" t="n">
        <v>0</v>
      </c>
      <c r="CQ291" s="5" t="n">
        <v>1.294</v>
      </c>
      <c r="CR291" s="5" t="n">
        <v>1</v>
      </c>
      <c r="CS291" s="5" t="n">
        <v>5.158</v>
      </c>
      <c r="CT291" s="5" t="n">
        <v>10.485</v>
      </c>
      <c r="CU291" s="5" t="n">
        <v>31.326</v>
      </c>
    </row>
    <row r="292">
      <c r="A292" s="5" t="inlineStr">
        <is>
          <t>GAB2023</t>
        </is>
      </c>
      <c r="B292" s="5" t="inlineStr">
        <is>
          <t>GAB</t>
        </is>
      </c>
      <c r="C292" s="5" t="inlineStr">
        <is>
          <t>GAB</t>
        </is>
      </c>
      <c r="D292" s="5" t="inlineStr">
        <is>
          <t>Gabon</t>
        </is>
      </c>
      <c r="E292" s="5" t="n">
        <v>2023</v>
      </c>
      <c r="F292" s="5" t="n">
        <v>0.18</v>
      </c>
      <c r="G292" s="5" t="n">
        <v>6.147</v>
      </c>
      <c r="H292" s="5" t="n">
        <v>1.286</v>
      </c>
      <c r="I292" s="5" t="n">
        <v>0.547</v>
      </c>
      <c r="J292" s="5" t="n">
        <v>6.693</v>
      </c>
      <c r="K292" s="5" t="n">
        <v>0</v>
      </c>
      <c r="L292" s="5" t="n">
        <v>1</v>
      </c>
      <c r="M292" s="5" t="n">
        <v>7.886</v>
      </c>
      <c r="N292" s="5" t="n">
        <v>3.857</v>
      </c>
      <c r="O292" s="5" t="n">
        <v>0.453</v>
      </c>
      <c r="P292" s="5" t="n">
        <v>8.339</v>
      </c>
      <c r="Q292" s="5" t="n">
        <v>0</v>
      </c>
      <c r="R292" s="5" t="n">
        <v>1</v>
      </c>
      <c r="S292" s="5" t="n">
        <v>12.575</v>
      </c>
      <c r="T292" s="5" t="n">
        <v>7.714</v>
      </c>
      <c r="U292" s="5" t="n">
        <v>0.8080000000000001</v>
      </c>
      <c r="V292" s="5" t="n">
        <v>15.484</v>
      </c>
      <c r="W292" s="5" t="n">
        <v>0.18</v>
      </c>
      <c r="X292" s="5" t="n">
        <v>1</v>
      </c>
      <c r="Y292" s="5" t="n">
        <v>6.013</v>
      </c>
      <c r="Z292" s="5" t="n">
        <v>0.442</v>
      </c>
      <c r="AA292" s="5" t="n">
        <v>-0.143</v>
      </c>
      <c r="AB292" s="5" t="n">
        <v>5.87</v>
      </c>
      <c r="AC292" s="5" t="n">
        <v>0</v>
      </c>
      <c r="AD292" s="5" t="n">
        <v>1</v>
      </c>
      <c r="AE292" s="5" t="n">
        <v>6.656</v>
      </c>
      <c r="AF292" s="5" t="n">
        <v>0.9</v>
      </c>
      <c r="AG292" s="5" t="n">
        <v>-0.143</v>
      </c>
      <c r="AH292" s="5" t="n">
        <v>6.513</v>
      </c>
      <c r="AI292" s="5" t="n">
        <v>0</v>
      </c>
      <c r="AJ292" s="5" t="n">
        <v>1</v>
      </c>
      <c r="AK292" s="5" t="n">
        <v>10.513</v>
      </c>
      <c r="AL292" s="5" t="n">
        <v>3.906</v>
      </c>
      <c r="AM292" s="5" t="n">
        <v>0.08599999999999999</v>
      </c>
      <c r="AN292" s="5" t="n">
        <v>12.262</v>
      </c>
      <c r="AO292" s="5" t="n">
        <v>0.18</v>
      </c>
      <c r="AP292" s="5" t="n">
        <v>1</v>
      </c>
      <c r="AQ292" s="5" t="n">
        <v>0.76</v>
      </c>
      <c r="AR292" s="5" t="n">
        <v>0.129</v>
      </c>
      <c r="AS292" s="5" t="n">
        <v>0.09</v>
      </c>
      <c r="AT292" s="5" t="n">
        <v>1.004</v>
      </c>
      <c r="AU292" s="5" t="n">
        <v>0.18</v>
      </c>
      <c r="AV292" s="5" t="n">
        <v>1</v>
      </c>
      <c r="AW292" s="5" t="n">
        <v>0.8110000000000001</v>
      </c>
      <c r="AX292" s="5" t="n">
        <v>0.129</v>
      </c>
      <c r="AY292" s="5" t="n">
        <v>0.005</v>
      </c>
      <c r="AZ292" s="5" t="n">
        <v>0.963</v>
      </c>
      <c r="BA292" s="5" t="n">
        <v>0.18</v>
      </c>
      <c r="BB292" s="5" t="n">
        <v>1</v>
      </c>
      <c r="BC292" s="5" t="n">
        <v>0.535</v>
      </c>
      <c r="BD292" s="5" t="n">
        <v>0.129</v>
      </c>
      <c r="BE292" s="5" t="n">
        <v>-0.196</v>
      </c>
      <c r="BF292" s="5" t="n">
        <v>0.4</v>
      </c>
      <c r="BG292" s="5" t="n">
        <v>0</v>
      </c>
      <c r="BH292" s="5" t="n">
        <v>0</v>
      </c>
      <c r="BI292" s="5" t="n">
        <v>0.579</v>
      </c>
      <c r="BJ292" s="5" t="n">
        <v>0.129</v>
      </c>
      <c r="BK292" s="5" t="n">
        <v>0.049</v>
      </c>
      <c r="BL292" s="5" t="n">
        <v>0.742</v>
      </c>
      <c r="BM292" s="5" t="n">
        <v>0.18</v>
      </c>
      <c r="BN292" s="5" t="n">
        <v>1</v>
      </c>
      <c r="BO292" s="5" t="n">
        <v>0</v>
      </c>
      <c r="BP292" s="5" t="n">
        <v>-0.016</v>
      </c>
      <c r="BQ292" s="5" t="n">
        <v>0.178</v>
      </c>
      <c r="BR292" s="5" t="n">
        <v>0</v>
      </c>
      <c r="BS292" s="5" t="n">
        <v>0.5</v>
      </c>
      <c r="BT292" s="5" t="n">
        <v>0</v>
      </c>
      <c r="BU292" s="5" t="n">
        <v>-0.016</v>
      </c>
      <c r="BV292" s="5" t="n">
        <v>0.203</v>
      </c>
      <c r="BW292" s="5" t="n">
        <v>0.18</v>
      </c>
      <c r="BX292" s="5" t="n">
        <v>0.333</v>
      </c>
      <c r="BY292" s="5" t="n">
        <v>13.254</v>
      </c>
      <c r="BZ292" s="5" t="n">
        <v>0</v>
      </c>
      <c r="CA292" s="5" t="n">
        <v>13.254</v>
      </c>
      <c r="CB292" s="5" t="n">
        <v>0</v>
      </c>
      <c r="CC292" s="5" t="n">
        <v>83.248</v>
      </c>
      <c r="CD292" s="5" t="n">
        <v>7.95</v>
      </c>
      <c r="CE292" s="5" t="n">
        <v>16.717</v>
      </c>
      <c r="CF292" s="5" t="n">
        <v>117.958</v>
      </c>
      <c r="CG292" s="5" t="n">
        <v>0.18</v>
      </c>
      <c r="CH292" s="5" t="n">
        <v>1</v>
      </c>
      <c r="CI292" s="5" t="n">
        <v>0</v>
      </c>
      <c r="CJ292" s="5" t="n">
        <v>0</v>
      </c>
      <c r="CK292" s="5" t="n">
        <v>0</v>
      </c>
      <c r="CL292" s="5" t="n">
        <v>0</v>
      </c>
      <c r="CM292" s="5" t="n">
        <v>0</v>
      </c>
      <c r="CN292" s="5" t="n">
        <v>0</v>
      </c>
      <c r="CO292" s="5" t="n">
        <v>0</v>
      </c>
      <c r="CP292" s="5" t="n">
        <v>0</v>
      </c>
      <c r="CQ292" s="5" t="n">
        <v>1.348</v>
      </c>
      <c r="CR292" s="5" t="n">
        <v>1</v>
      </c>
      <c r="CS292" s="5" t="n">
        <v>5.37</v>
      </c>
      <c r="CT292" s="5" t="n">
        <v>4.861</v>
      </c>
      <c r="CU292" s="5" t="n">
        <v>11.622</v>
      </c>
    </row>
    <row r="293">
      <c r="A293" s="5" t="inlineStr">
        <is>
          <t>GAB2024</t>
        </is>
      </c>
      <c r="B293" s="5" t="inlineStr">
        <is>
          <t>GAB</t>
        </is>
      </c>
      <c r="C293" s="5" t="inlineStr">
        <is>
          <t>GAB</t>
        </is>
      </c>
      <c r="D293" s="5" t="inlineStr">
        <is>
          <t>Gabon</t>
        </is>
      </c>
      <c r="E293" s="5" t="n">
        <v>2024</v>
      </c>
      <c r="F293" s="5" t="n">
        <v>0.18</v>
      </c>
      <c r="G293" s="5" t="n">
        <v>5.575</v>
      </c>
      <c r="H293" s="5" t="n">
        <v>1.324</v>
      </c>
      <c r="I293" s="5" t="n">
        <v>0.425</v>
      </c>
      <c r="J293" s="5" t="n">
        <v>6</v>
      </c>
      <c r="K293" s="5" t="n">
        <v>0</v>
      </c>
      <c r="L293" s="5" t="n">
        <v>1</v>
      </c>
      <c r="M293" s="5" t="n">
        <v>7.124</v>
      </c>
      <c r="N293" s="5" t="n">
        <v>3.971</v>
      </c>
      <c r="O293" s="5" t="n">
        <v>0.315</v>
      </c>
      <c r="P293" s="5" t="n">
        <v>7.439</v>
      </c>
      <c r="Q293" s="5" t="n">
        <v>0</v>
      </c>
      <c r="R293" s="5" t="n">
        <v>1</v>
      </c>
      <c r="S293" s="5" t="n">
        <v>12.193</v>
      </c>
      <c r="T293" s="5" t="n">
        <v>7.942</v>
      </c>
      <c r="U293" s="5" t="n">
        <v>0.734</v>
      </c>
      <c r="V293" s="5" t="n">
        <v>14.889</v>
      </c>
      <c r="W293" s="5" t="n">
        <v>0.18</v>
      </c>
      <c r="X293" s="5" t="n">
        <v>1</v>
      </c>
      <c r="Y293" s="5" t="n">
        <v>6.191</v>
      </c>
      <c r="Z293" s="5" t="n">
        <v>0.455</v>
      </c>
      <c r="AA293" s="5" t="n">
        <v>-0.131</v>
      </c>
      <c r="AB293" s="5" t="n">
        <v>6.06</v>
      </c>
      <c r="AC293" s="5" t="n">
        <v>0</v>
      </c>
      <c r="AD293" s="5" t="n">
        <v>1</v>
      </c>
      <c r="AE293" s="5" t="n">
        <v>6.853</v>
      </c>
      <c r="AF293" s="5" t="n">
        <v>0.926</v>
      </c>
      <c r="AG293" s="5" t="n">
        <v>-0.131</v>
      </c>
      <c r="AH293" s="5" t="n">
        <v>6.721</v>
      </c>
      <c r="AI293" s="5" t="n">
        <v>0</v>
      </c>
      <c r="AJ293" s="5" t="n">
        <v>1</v>
      </c>
      <c r="AK293" s="5" t="n">
        <v>10.823</v>
      </c>
      <c r="AL293" s="5" t="n">
        <v>4.021</v>
      </c>
      <c r="AM293" s="5" t="n">
        <v>0.131</v>
      </c>
      <c r="AN293" s="5" t="n">
        <v>12.617</v>
      </c>
      <c r="AO293" s="5" t="n">
        <v>0.18</v>
      </c>
      <c r="AP293" s="5" t="n">
        <v>1</v>
      </c>
      <c r="AQ293" s="5" t="n">
        <v>0.724</v>
      </c>
      <c r="AR293" s="5" t="n">
        <v>0.132</v>
      </c>
      <c r="AS293" s="5" t="n">
        <v>0.12</v>
      </c>
      <c r="AT293" s="5" t="n">
        <v>0.997</v>
      </c>
      <c r="AU293" s="5" t="n">
        <v>0.18</v>
      </c>
      <c r="AV293" s="5" t="n">
        <v>1</v>
      </c>
      <c r="AW293" s="5" t="n">
        <v>0.75</v>
      </c>
      <c r="AX293" s="5" t="n">
        <v>0.132</v>
      </c>
      <c r="AY293" s="5" t="n">
        <v>0.054</v>
      </c>
      <c r="AZ293" s="5" t="n">
        <v>0.949</v>
      </c>
      <c r="BA293" s="5" t="n">
        <v>0.18</v>
      </c>
      <c r="BB293" s="5" t="n">
        <v>1</v>
      </c>
      <c r="BC293" s="5" t="n">
        <v>0.513</v>
      </c>
      <c r="BD293" s="5" t="n">
        <v>0.132</v>
      </c>
      <c r="BE293" s="5" t="n">
        <v>-0.231</v>
      </c>
      <c r="BF293" s="5" t="n">
        <v>0.333</v>
      </c>
      <c r="BG293" s="5" t="n">
        <v>0</v>
      </c>
      <c r="BH293" s="5" t="n">
        <v>0</v>
      </c>
      <c r="BI293" s="5" t="n">
        <v>0.591</v>
      </c>
      <c r="BJ293" s="5" t="n">
        <v>0.132</v>
      </c>
      <c r="BK293" s="5" t="n">
        <v>0.034</v>
      </c>
      <c r="BL293" s="5" t="n">
        <v>0.738</v>
      </c>
      <c r="BM293" s="5" t="n">
        <v>0.18</v>
      </c>
      <c r="BN293" s="5" t="n">
        <v>1</v>
      </c>
      <c r="BO293" s="5" t="n">
        <v>0</v>
      </c>
      <c r="BP293" s="5" t="n">
        <v>-0.017</v>
      </c>
      <c r="BQ293" s="5" t="n">
        <v>0.178</v>
      </c>
      <c r="BR293" s="5" t="n">
        <v>0</v>
      </c>
      <c r="BS293" s="5" t="n">
        <v>0.5</v>
      </c>
      <c r="BT293" s="5" t="n">
        <v>0</v>
      </c>
      <c r="BU293" s="5" t="n">
        <v>-0.017</v>
      </c>
      <c r="BV293" s="5" t="n">
        <v>0.203</v>
      </c>
      <c r="BW293" s="5" t="n">
        <v>0.18</v>
      </c>
      <c r="BX293" s="5" t="n">
        <v>0.333</v>
      </c>
      <c r="BY293" s="5" t="n">
        <v>13.646</v>
      </c>
      <c r="BZ293" s="5" t="n">
        <v>0</v>
      </c>
      <c r="CA293" s="5" t="n">
        <v>13.646</v>
      </c>
      <c r="CB293" s="5" t="n">
        <v>0</v>
      </c>
      <c r="CC293" s="5" t="n">
        <v>82.58799999999999</v>
      </c>
      <c r="CD293" s="5" t="n">
        <v>7.95</v>
      </c>
      <c r="CE293" s="5" t="n">
        <v>22.851</v>
      </c>
      <c r="CF293" s="5" t="n">
        <v>121.44</v>
      </c>
      <c r="CG293" s="5" t="n">
        <v>0.18</v>
      </c>
      <c r="CH293" s="5" t="n">
        <v>1</v>
      </c>
      <c r="CI293" s="5" t="n">
        <v>0</v>
      </c>
      <c r="CJ293" s="5" t="n">
        <v>0</v>
      </c>
      <c r="CK293" s="5" t="n">
        <v>0</v>
      </c>
      <c r="CL293" s="5" t="n">
        <v>0</v>
      </c>
      <c r="CM293" s="5" t="n">
        <v>0</v>
      </c>
      <c r="CN293" s="5" t="n">
        <v>0</v>
      </c>
      <c r="CO293" s="5" t="n">
        <v>0</v>
      </c>
      <c r="CP293" s="5" t="n">
        <v>0</v>
      </c>
      <c r="CQ293" s="5" t="n">
        <v>1.387</v>
      </c>
      <c r="CR293" s="5" t="n">
        <v>1</v>
      </c>
      <c r="CS293" s="5" t="n">
        <v>5.529</v>
      </c>
      <c r="CT293" s="5" t="n">
        <v>4.251</v>
      </c>
      <c r="CU293" s="5" t="n">
        <v>10.168</v>
      </c>
    </row>
    <row r="294">
      <c r="A294" s="5" t="inlineStr">
        <is>
          <t>GMB2021</t>
        </is>
      </c>
      <c r="B294" s="5" t="inlineStr">
        <is>
          <t>GMB</t>
        </is>
      </c>
      <c r="C294" s="5" t="inlineStr">
        <is>
          <t>GMB</t>
        </is>
      </c>
      <c r="D294" s="5" t="inlineStr">
        <is>
          <t>Gambia, The</t>
        </is>
      </c>
      <c r="E294" s="5" t="n">
        <v>2021</v>
      </c>
      <c r="F294" s="5" t="n">
        <v>0.15</v>
      </c>
      <c r="G294" s="5" t="n">
        <v>5.897</v>
      </c>
      <c r="H294" s="5" t="n">
        <v>1.143</v>
      </c>
      <c r="I294" s="5" t="n">
        <v>0</v>
      </c>
      <c r="J294" s="5" t="n">
        <v>5.897</v>
      </c>
      <c r="K294" s="5" t="n">
        <v>0</v>
      </c>
      <c r="L294" s="5" t="n">
        <v>1</v>
      </c>
      <c r="M294" s="5" t="n">
        <v>7.964</v>
      </c>
      <c r="N294" s="5" t="n">
        <v>3.43</v>
      </c>
      <c r="O294" s="5" t="n">
        <v>0</v>
      </c>
      <c r="P294" s="5" t="n">
        <v>7.964</v>
      </c>
      <c r="Q294" s="5" t="n">
        <v>0</v>
      </c>
      <c r="R294" s="5" t="n">
        <v>1</v>
      </c>
      <c r="S294" s="5" t="n">
        <v>11.613</v>
      </c>
      <c r="T294" s="5" t="n">
        <v>6.86</v>
      </c>
      <c r="U294" s="5" t="n">
        <v>0</v>
      </c>
      <c r="V294" s="5" t="n">
        <v>13.355</v>
      </c>
      <c r="W294" s="5" t="n">
        <v>0.15</v>
      </c>
      <c r="X294" s="5" t="n">
        <v>1</v>
      </c>
      <c r="Y294" s="5" t="n">
        <v>16.302</v>
      </c>
      <c r="Z294" s="5" t="n">
        <v>2.203</v>
      </c>
      <c r="AA294" s="5" t="n">
        <v>0</v>
      </c>
      <c r="AB294" s="5" t="n">
        <v>16.302</v>
      </c>
      <c r="AC294" s="5" t="n">
        <v>0</v>
      </c>
      <c r="AD294" s="5" t="n">
        <v>1</v>
      </c>
      <c r="AE294" s="5" t="n">
        <v>17.445</v>
      </c>
      <c r="AF294" s="5" t="n">
        <v>4.079</v>
      </c>
      <c r="AG294" s="5" t="n">
        <v>0</v>
      </c>
      <c r="AH294" s="5" t="n">
        <v>17.445</v>
      </c>
      <c r="AI294" s="5" t="n">
        <v>0</v>
      </c>
      <c r="AJ294" s="5" t="n">
        <v>1</v>
      </c>
      <c r="AK294" s="5" t="n">
        <v>24.305</v>
      </c>
      <c r="AL294" s="5" t="n">
        <v>12.945</v>
      </c>
      <c r="AM294" s="5" t="n">
        <v>0</v>
      </c>
      <c r="AN294" s="5" t="n">
        <v>27.951</v>
      </c>
      <c r="AO294" s="5" t="n">
        <v>0.15</v>
      </c>
      <c r="AP294" s="5" t="n">
        <v>1</v>
      </c>
      <c r="AQ294" s="5" t="n">
        <v>0.619</v>
      </c>
      <c r="AR294" s="5" t="n">
        <v>0.114</v>
      </c>
      <c r="AS294" s="5" t="n">
        <v>0.277</v>
      </c>
      <c r="AT294" s="5" t="n">
        <v>1.03</v>
      </c>
      <c r="AU294" s="5" t="n">
        <v>0.15</v>
      </c>
      <c r="AV294" s="5" t="n">
        <v>1</v>
      </c>
      <c r="AW294" s="5" t="n">
        <v>0.599</v>
      </c>
      <c r="AX294" s="5" t="n">
        <v>0.114</v>
      </c>
      <c r="AY294" s="5" t="n">
        <v>0.261</v>
      </c>
      <c r="AZ294" s="5" t="n">
        <v>0.989</v>
      </c>
      <c r="BA294" s="5" t="n">
        <v>0.15</v>
      </c>
      <c r="BB294" s="5" t="n">
        <v>1</v>
      </c>
      <c r="BC294" s="5" t="n">
        <v>0.439</v>
      </c>
      <c r="BD294" s="5" t="n">
        <v>0.114</v>
      </c>
      <c r="BE294" s="5" t="n">
        <v>0</v>
      </c>
      <c r="BF294" s="5" t="n">
        <v>0.505</v>
      </c>
      <c r="BG294" s="5" t="n">
        <v>0.15</v>
      </c>
      <c r="BH294" s="5" t="n">
        <v>1</v>
      </c>
      <c r="BI294" s="5" t="n">
        <v>0.505</v>
      </c>
      <c r="BJ294" s="5" t="n">
        <v>0.114</v>
      </c>
      <c r="BK294" s="5" t="n">
        <v>0.222</v>
      </c>
      <c r="BL294" s="5" t="n">
        <v>0.836</v>
      </c>
      <c r="BM294" s="5" t="n">
        <v>0.15</v>
      </c>
      <c r="BN294" s="5" t="n">
        <v>1</v>
      </c>
      <c r="BO294" s="5" t="n">
        <v>0</v>
      </c>
      <c r="BP294" s="5" t="n">
        <v>0</v>
      </c>
      <c r="BQ294" s="5" t="n">
        <v>0</v>
      </c>
      <c r="BR294" s="5" t="n">
        <v>0</v>
      </c>
      <c r="BS294" s="5" t="n">
        <v>1</v>
      </c>
      <c r="BT294" s="5" t="n">
        <v>0</v>
      </c>
      <c r="BU294" s="5" t="n">
        <v>0</v>
      </c>
      <c r="BV294" s="5" t="n">
        <v>0</v>
      </c>
      <c r="BW294" s="5" t="n">
        <v>0.15</v>
      </c>
      <c r="BX294" s="5" t="n">
        <v>1</v>
      </c>
      <c r="BY294" s="5" t="n">
        <v>11.787</v>
      </c>
      <c r="BZ294" s="5" t="n">
        <v>0</v>
      </c>
      <c r="CA294" s="5" t="n">
        <v>11.787</v>
      </c>
      <c r="CB294" s="5" t="n">
        <v>0</v>
      </c>
      <c r="CC294" s="5" t="n">
        <v>78.125</v>
      </c>
      <c r="CD294" s="5" t="n">
        <v>7.95</v>
      </c>
      <c r="CE294" s="5" t="n">
        <v>0</v>
      </c>
      <c r="CF294" s="5" t="n">
        <v>89.84399999999999</v>
      </c>
      <c r="CG294" s="5" t="n">
        <v>0.15</v>
      </c>
      <c r="CH294" s="5" t="n">
        <v>1</v>
      </c>
      <c r="CI294" s="5" t="n">
        <v>0</v>
      </c>
      <c r="CJ294" s="5" t="n">
        <v>0</v>
      </c>
      <c r="CK294" s="5" t="n">
        <v>0</v>
      </c>
      <c r="CL294" s="5" t="n">
        <v>0</v>
      </c>
      <c r="CM294" s="5" t="n">
        <v>0</v>
      </c>
      <c r="CN294" s="5" t="n">
        <v>0</v>
      </c>
      <c r="CO294" s="5" t="n">
        <v>0</v>
      </c>
      <c r="CP294" s="5" t="n">
        <v>0</v>
      </c>
      <c r="CQ294" s="5" t="n">
        <v>1.198</v>
      </c>
      <c r="CR294" s="5" t="n">
        <v>0</v>
      </c>
      <c r="CS294" s="5" t="n">
        <v>4.776</v>
      </c>
      <c r="CT294" s="5" t="n">
        <v>4.753</v>
      </c>
      <c r="CU294" s="5" t="n">
        <v>15.162</v>
      </c>
    </row>
    <row r="295">
      <c r="A295" s="5" t="inlineStr">
        <is>
          <t>GMB2022</t>
        </is>
      </c>
      <c r="B295" s="5" t="inlineStr">
        <is>
          <t>GMB</t>
        </is>
      </c>
      <c r="C295" s="5" t="inlineStr">
        <is>
          <t>GMB</t>
        </is>
      </c>
      <c r="D295" s="5" t="inlineStr">
        <is>
          <t>Gambia, The</t>
        </is>
      </c>
      <c r="E295" s="5" t="n">
        <v>2022</v>
      </c>
      <c r="F295" s="5" t="n">
        <v>0.15</v>
      </c>
      <c r="G295" s="5" t="n">
        <v>11.72</v>
      </c>
      <c r="H295" s="5" t="n">
        <v>1.235</v>
      </c>
      <c r="I295" s="5" t="n">
        <v>0</v>
      </c>
      <c r="J295" s="5" t="n">
        <v>11.72</v>
      </c>
      <c r="K295" s="5" t="n">
        <v>0</v>
      </c>
      <c r="L295" s="5" t="n">
        <v>1</v>
      </c>
      <c r="M295" s="5" t="n">
        <v>9.782999999999999</v>
      </c>
      <c r="N295" s="5" t="n">
        <v>3.704</v>
      </c>
      <c r="O295" s="5" t="n">
        <v>0</v>
      </c>
      <c r="P295" s="5" t="n">
        <v>9.782999999999999</v>
      </c>
      <c r="Q295" s="5" t="n">
        <v>0</v>
      </c>
      <c r="R295" s="5" t="n">
        <v>1</v>
      </c>
      <c r="S295" s="5" t="n">
        <v>17.893</v>
      </c>
      <c r="T295" s="5" t="n">
        <v>7.408</v>
      </c>
      <c r="U295" s="5" t="n">
        <v>0.199</v>
      </c>
      <c r="V295" s="5" t="n">
        <v>20.577</v>
      </c>
      <c r="W295" s="5" t="n">
        <v>0.15</v>
      </c>
      <c r="X295" s="5" t="n">
        <v>1</v>
      </c>
      <c r="Y295" s="5" t="n">
        <v>32.551</v>
      </c>
      <c r="Z295" s="5" t="n">
        <v>4.399</v>
      </c>
      <c r="AA295" s="5" t="n">
        <v>0</v>
      </c>
      <c r="AB295" s="5" t="n">
        <v>32.551</v>
      </c>
      <c r="AC295" s="5" t="n">
        <v>0</v>
      </c>
      <c r="AD295" s="5" t="n">
        <v>1</v>
      </c>
      <c r="AE295" s="5" t="n">
        <v>33.786</v>
      </c>
      <c r="AF295" s="5" t="n">
        <v>7.9</v>
      </c>
      <c r="AG295" s="5" t="n">
        <v>0</v>
      </c>
      <c r="AH295" s="5" t="n">
        <v>33.786</v>
      </c>
      <c r="AI295" s="5" t="n">
        <v>0</v>
      </c>
      <c r="AJ295" s="5" t="n">
        <v>1</v>
      </c>
      <c r="AK295" s="5" t="n">
        <v>41.194</v>
      </c>
      <c r="AL295" s="5" t="n">
        <v>21.94</v>
      </c>
      <c r="AM295" s="5" t="n">
        <v>0.457</v>
      </c>
      <c r="AN295" s="5" t="n">
        <v>47.373</v>
      </c>
      <c r="AO295" s="5" t="n">
        <v>0.15</v>
      </c>
      <c r="AP295" s="5" t="n">
        <v>1</v>
      </c>
      <c r="AQ295" s="5" t="n">
        <v>0.861</v>
      </c>
      <c r="AR295" s="5" t="n">
        <v>0.123</v>
      </c>
      <c r="AS295" s="5" t="n">
        <v>0.264</v>
      </c>
      <c r="AT295" s="5" t="n">
        <v>1.294</v>
      </c>
      <c r="AU295" s="5" t="n">
        <v>0.15</v>
      </c>
      <c r="AV295" s="5" t="n">
        <v>1</v>
      </c>
      <c r="AW295" s="5" t="n">
        <v>0.986</v>
      </c>
      <c r="AX295" s="5" t="n">
        <v>0.123</v>
      </c>
      <c r="AY295" s="5" t="n">
        <v>0.076</v>
      </c>
      <c r="AZ295" s="5" t="n">
        <v>1.222</v>
      </c>
      <c r="BA295" s="5" t="n">
        <v>0.15</v>
      </c>
      <c r="BB295" s="5" t="n">
        <v>1</v>
      </c>
      <c r="BC295" s="5" t="n">
        <v>0.598</v>
      </c>
      <c r="BD295" s="5" t="n">
        <v>0.123</v>
      </c>
      <c r="BE295" s="5" t="n">
        <v>0.007</v>
      </c>
      <c r="BF295" s="5" t="n">
        <v>0.6879999999999999</v>
      </c>
      <c r="BG295" s="5" t="n">
        <v>0.15</v>
      </c>
      <c r="BH295" s="5" t="n">
        <v>1</v>
      </c>
      <c r="BI295" s="5" t="n">
        <v>0.612</v>
      </c>
      <c r="BJ295" s="5" t="n">
        <v>0.123</v>
      </c>
      <c r="BK295" s="5" t="n">
        <v>0.543</v>
      </c>
      <c r="BL295" s="5" t="n">
        <v>1.328</v>
      </c>
      <c r="BM295" s="5" t="n">
        <v>0.15</v>
      </c>
      <c r="BN295" s="5" t="n">
        <v>1</v>
      </c>
      <c r="BO295" s="5" t="n">
        <v>0</v>
      </c>
      <c r="BP295" s="5" t="n">
        <v>0</v>
      </c>
      <c r="BQ295" s="5" t="n">
        <v>0</v>
      </c>
      <c r="BR295" s="5" t="n">
        <v>0</v>
      </c>
      <c r="BS295" s="5" t="n">
        <v>1</v>
      </c>
      <c r="BT295" s="5" t="n">
        <v>0</v>
      </c>
      <c r="BU295" s="5" t="n">
        <v>0</v>
      </c>
      <c r="BV295" s="5" t="n">
        <v>0</v>
      </c>
      <c r="BW295" s="5" t="n">
        <v>0.15</v>
      </c>
      <c r="BX295" s="5" t="n">
        <v>1</v>
      </c>
      <c r="BY295" s="5" t="n">
        <v>12.729</v>
      </c>
      <c r="BZ295" s="5" t="n">
        <v>0</v>
      </c>
      <c r="CA295" s="5" t="n">
        <v>12.729</v>
      </c>
      <c r="CB295" s="5" t="n">
        <v>0</v>
      </c>
      <c r="CC295" s="5" t="n">
        <v>97.90000000000001</v>
      </c>
      <c r="CD295" s="5" t="n">
        <v>7.95</v>
      </c>
      <c r="CE295" s="5" t="n">
        <v>1.087</v>
      </c>
      <c r="CF295" s="5" t="n">
        <v>112.585</v>
      </c>
      <c r="CG295" s="5" t="n">
        <v>0.15</v>
      </c>
      <c r="CH295" s="5" t="n">
        <v>1</v>
      </c>
      <c r="CI295" s="5" t="n">
        <v>0</v>
      </c>
      <c r="CJ295" s="5" t="n">
        <v>0</v>
      </c>
      <c r="CK295" s="5" t="n">
        <v>0</v>
      </c>
      <c r="CL295" s="5" t="n">
        <v>0</v>
      </c>
      <c r="CM295" s="5" t="n">
        <v>0</v>
      </c>
      <c r="CN295" s="5" t="n">
        <v>0</v>
      </c>
      <c r="CO295" s="5" t="n">
        <v>0</v>
      </c>
      <c r="CP295" s="5" t="n">
        <v>0</v>
      </c>
      <c r="CQ295" s="5" t="n">
        <v>1.294</v>
      </c>
      <c r="CR295" s="5" t="n">
        <v>0</v>
      </c>
      <c r="CS295" s="5" t="n">
        <v>5.158</v>
      </c>
      <c r="CT295" s="5" t="n">
        <v>10.485</v>
      </c>
      <c r="CU295" s="5" t="n">
        <v>31.326</v>
      </c>
    </row>
    <row r="296">
      <c r="A296" s="5" t="inlineStr">
        <is>
          <t>GMB2023</t>
        </is>
      </c>
      <c r="B296" s="5" t="inlineStr">
        <is>
          <t>GMB</t>
        </is>
      </c>
      <c r="C296" s="5" t="inlineStr">
        <is>
          <t>GMB</t>
        </is>
      </c>
      <c r="D296" s="5" t="inlineStr">
        <is>
          <t>Gambia, The</t>
        </is>
      </c>
      <c r="E296" s="5" t="n">
        <v>2023</v>
      </c>
      <c r="F296" s="5" t="n">
        <v>0.15</v>
      </c>
      <c r="G296" s="5" t="n">
        <v>6.147</v>
      </c>
      <c r="H296" s="5" t="n">
        <v>1.286</v>
      </c>
      <c r="I296" s="5" t="n">
        <v>0</v>
      </c>
      <c r="J296" s="5" t="n">
        <v>6.147</v>
      </c>
      <c r="K296" s="5" t="n">
        <v>0</v>
      </c>
      <c r="L296" s="5" t="n">
        <v>1</v>
      </c>
      <c r="M296" s="5" t="n">
        <v>7.886</v>
      </c>
      <c r="N296" s="5" t="n">
        <v>3.857</v>
      </c>
      <c r="O296" s="5" t="n">
        <v>0</v>
      </c>
      <c r="P296" s="5" t="n">
        <v>7.886</v>
      </c>
      <c r="Q296" s="5" t="n">
        <v>0</v>
      </c>
      <c r="R296" s="5" t="n">
        <v>1</v>
      </c>
      <c r="S296" s="5" t="n">
        <v>12.575</v>
      </c>
      <c r="T296" s="5" t="n">
        <v>7.714</v>
      </c>
      <c r="U296" s="5" t="n">
        <v>0.209</v>
      </c>
      <c r="V296" s="5" t="n">
        <v>14.461</v>
      </c>
      <c r="W296" s="5" t="n">
        <v>0.15</v>
      </c>
      <c r="X296" s="5" t="n">
        <v>1</v>
      </c>
      <c r="Y296" s="5" t="n">
        <v>12.286</v>
      </c>
      <c r="Z296" s="5" t="n">
        <v>1.661</v>
      </c>
      <c r="AA296" s="5" t="n">
        <v>0</v>
      </c>
      <c r="AB296" s="5" t="n">
        <v>12.286</v>
      </c>
      <c r="AC296" s="5" t="n">
        <v>0</v>
      </c>
      <c r="AD296" s="5" t="n">
        <v>1</v>
      </c>
      <c r="AE296" s="5" t="n">
        <v>13.572</v>
      </c>
      <c r="AF296" s="5" t="n">
        <v>3.174</v>
      </c>
      <c r="AG296" s="5" t="n">
        <v>0</v>
      </c>
      <c r="AH296" s="5" t="n">
        <v>13.572</v>
      </c>
      <c r="AI296" s="5" t="n">
        <v>0</v>
      </c>
      <c r="AJ296" s="5" t="n">
        <v>1</v>
      </c>
      <c r="AK296" s="5" t="n">
        <v>21.286</v>
      </c>
      <c r="AL296" s="5" t="n">
        <v>11.337</v>
      </c>
      <c r="AM296" s="5" t="n">
        <v>0.354</v>
      </c>
      <c r="AN296" s="5" t="n">
        <v>24.479</v>
      </c>
      <c r="AO296" s="5" t="n">
        <v>0.15</v>
      </c>
      <c r="AP296" s="5" t="n">
        <v>1</v>
      </c>
      <c r="AQ296" s="5" t="n">
        <v>0.76</v>
      </c>
      <c r="AR296" s="5" t="n">
        <v>0.129</v>
      </c>
      <c r="AS296" s="5" t="n">
        <v>0.299</v>
      </c>
      <c r="AT296" s="5" t="n">
        <v>1.218</v>
      </c>
      <c r="AU296" s="5" t="n">
        <v>0.15</v>
      </c>
      <c r="AV296" s="5" t="n">
        <v>1</v>
      </c>
      <c r="AW296" s="5" t="n">
        <v>0.8110000000000001</v>
      </c>
      <c r="AX296" s="5" t="n">
        <v>0.129</v>
      </c>
      <c r="AY296" s="5" t="n">
        <v>0.212</v>
      </c>
      <c r="AZ296" s="5" t="n">
        <v>1.177</v>
      </c>
      <c r="BA296" s="5" t="n">
        <v>0.15</v>
      </c>
      <c r="BB296" s="5" t="n">
        <v>1</v>
      </c>
      <c r="BC296" s="5" t="n">
        <v>0.535</v>
      </c>
      <c r="BD296" s="5" t="n">
        <v>0.129</v>
      </c>
      <c r="BE296" s="5" t="n">
        <v>0.008999999999999999</v>
      </c>
      <c r="BF296" s="5" t="n">
        <v>0.615</v>
      </c>
      <c r="BG296" s="5" t="n">
        <v>0.15</v>
      </c>
      <c r="BH296" s="5" t="n">
        <v>1</v>
      </c>
      <c r="BI296" s="5" t="n">
        <v>0.579</v>
      </c>
      <c r="BJ296" s="5" t="n">
        <v>0.129</v>
      </c>
      <c r="BK296" s="5" t="n">
        <v>0.43</v>
      </c>
      <c r="BL296" s="5" t="n">
        <v>1.161</v>
      </c>
      <c r="BM296" s="5" t="n">
        <v>0.15</v>
      </c>
      <c r="BN296" s="5" t="n">
        <v>1</v>
      </c>
      <c r="BO296" s="5" t="n">
        <v>0</v>
      </c>
      <c r="BP296" s="5" t="n">
        <v>0</v>
      </c>
      <c r="BQ296" s="5" t="n">
        <v>0</v>
      </c>
      <c r="BR296" s="5" t="n">
        <v>0</v>
      </c>
      <c r="BS296" s="5" t="n">
        <v>1</v>
      </c>
      <c r="BT296" s="5" t="n">
        <v>0</v>
      </c>
      <c r="BU296" s="5" t="n">
        <v>0</v>
      </c>
      <c r="BV296" s="5" t="n">
        <v>0</v>
      </c>
      <c r="BW296" s="5" t="n">
        <v>0.15</v>
      </c>
      <c r="BX296" s="5" t="n">
        <v>1</v>
      </c>
      <c r="BY296" s="5" t="n">
        <v>13.254</v>
      </c>
      <c r="BZ296" s="5" t="n">
        <v>0</v>
      </c>
      <c r="CA296" s="5" t="n">
        <v>13.254</v>
      </c>
      <c r="CB296" s="5" t="n">
        <v>0</v>
      </c>
      <c r="CC296" s="5" t="n">
        <v>83.248</v>
      </c>
      <c r="CD296" s="5" t="n">
        <v>7.95</v>
      </c>
      <c r="CE296" s="5" t="n">
        <v>1.383</v>
      </c>
      <c r="CF296" s="5" t="n">
        <v>95.735</v>
      </c>
      <c r="CG296" s="5" t="n">
        <v>0.15</v>
      </c>
      <c r="CH296" s="5" t="n">
        <v>1</v>
      </c>
      <c r="CI296" s="5" t="n">
        <v>0</v>
      </c>
      <c r="CJ296" s="5" t="n">
        <v>0</v>
      </c>
      <c r="CK296" s="5" t="n">
        <v>0</v>
      </c>
      <c r="CL296" s="5" t="n">
        <v>0</v>
      </c>
      <c r="CM296" s="5" t="n">
        <v>0</v>
      </c>
      <c r="CN296" s="5" t="n">
        <v>0</v>
      </c>
      <c r="CO296" s="5" t="n">
        <v>0</v>
      </c>
      <c r="CP296" s="5" t="n">
        <v>0</v>
      </c>
      <c r="CQ296" s="5" t="n">
        <v>1.348</v>
      </c>
      <c r="CR296" s="5" t="n">
        <v>0</v>
      </c>
      <c r="CS296" s="5" t="n">
        <v>5.37</v>
      </c>
      <c r="CT296" s="5" t="n">
        <v>4.861</v>
      </c>
      <c r="CU296" s="5" t="n">
        <v>11.622</v>
      </c>
    </row>
    <row r="297">
      <c r="A297" s="5" t="inlineStr">
        <is>
          <t>GMB2024</t>
        </is>
      </c>
      <c r="B297" s="5" t="inlineStr">
        <is>
          <t>GMB</t>
        </is>
      </c>
      <c r="C297" s="5" t="inlineStr">
        <is>
          <t>GMB</t>
        </is>
      </c>
      <c r="D297" s="5" t="inlineStr">
        <is>
          <t>Gambia, The</t>
        </is>
      </c>
      <c r="E297" s="5" t="n">
        <v>2024</v>
      </c>
      <c r="F297" s="5" t="n">
        <v>0.15</v>
      </c>
      <c r="G297" s="5" t="n">
        <v>5.575</v>
      </c>
      <c r="H297" s="5" t="n">
        <v>1.324</v>
      </c>
      <c r="I297" s="5" t="n">
        <v>0</v>
      </c>
      <c r="J297" s="5" t="n">
        <v>5.575</v>
      </c>
      <c r="K297" s="5" t="n">
        <v>0</v>
      </c>
      <c r="L297" s="5" t="n">
        <v>1</v>
      </c>
      <c r="M297" s="5" t="n">
        <v>7.124</v>
      </c>
      <c r="N297" s="5" t="n">
        <v>3.971</v>
      </c>
      <c r="O297" s="5" t="n">
        <v>0</v>
      </c>
      <c r="P297" s="5" t="n">
        <v>7.124</v>
      </c>
      <c r="Q297" s="5" t="n">
        <v>0</v>
      </c>
      <c r="R297" s="5" t="n">
        <v>1</v>
      </c>
      <c r="S297" s="5" t="n">
        <v>12.193</v>
      </c>
      <c r="T297" s="5" t="n">
        <v>7.942</v>
      </c>
      <c r="U297" s="5" t="n">
        <v>0.249</v>
      </c>
      <c r="V297" s="5" t="n">
        <v>14.022</v>
      </c>
      <c r="W297" s="5" t="n">
        <v>0.15</v>
      </c>
      <c r="X297" s="5" t="n">
        <v>1</v>
      </c>
      <c r="Y297" s="5" t="n">
        <v>11.016</v>
      </c>
      <c r="Z297" s="5" t="n">
        <v>1.489</v>
      </c>
      <c r="AA297" s="5" t="n">
        <v>0</v>
      </c>
      <c r="AB297" s="5" t="n">
        <v>11.016</v>
      </c>
      <c r="AC297" s="5" t="n">
        <v>0</v>
      </c>
      <c r="AD297" s="5" t="n">
        <v>1</v>
      </c>
      <c r="AE297" s="5" t="n">
        <v>12.339</v>
      </c>
      <c r="AF297" s="5" t="n">
        <v>2.885</v>
      </c>
      <c r="AG297" s="5" t="n">
        <v>0</v>
      </c>
      <c r="AH297" s="5" t="n">
        <v>12.339</v>
      </c>
      <c r="AI297" s="5" t="n">
        <v>0</v>
      </c>
      <c r="AJ297" s="5" t="n">
        <v>1</v>
      </c>
      <c r="AK297" s="5" t="n">
        <v>20.281</v>
      </c>
      <c r="AL297" s="5" t="n">
        <v>10.802</v>
      </c>
      <c r="AM297" s="5" t="n">
        <v>0.414</v>
      </c>
      <c r="AN297" s="5" t="n">
        <v>23.323</v>
      </c>
      <c r="AO297" s="5" t="n">
        <v>0.15</v>
      </c>
      <c r="AP297" s="5" t="n">
        <v>1</v>
      </c>
      <c r="AQ297" s="5" t="n">
        <v>0.724</v>
      </c>
      <c r="AR297" s="5" t="n">
        <v>0.132</v>
      </c>
      <c r="AS297" s="5" t="n">
        <v>0.301</v>
      </c>
      <c r="AT297" s="5" t="n">
        <v>1.179</v>
      </c>
      <c r="AU297" s="5" t="n">
        <v>0.15</v>
      </c>
      <c r="AV297" s="5" t="n">
        <v>1</v>
      </c>
      <c r="AW297" s="5" t="n">
        <v>0.75</v>
      </c>
      <c r="AX297" s="5" t="n">
        <v>0.132</v>
      </c>
      <c r="AY297" s="5" t="n">
        <v>0.273</v>
      </c>
      <c r="AZ297" s="5" t="n">
        <v>1.177</v>
      </c>
      <c r="BA297" s="5" t="n">
        <v>0.15</v>
      </c>
      <c r="BB297" s="5" t="n">
        <v>1</v>
      </c>
      <c r="BC297" s="5" t="n">
        <v>0.513</v>
      </c>
      <c r="BD297" s="5" t="n">
        <v>0.132</v>
      </c>
      <c r="BE297" s="5" t="n">
        <v>0.01</v>
      </c>
      <c r="BF297" s="5" t="n">
        <v>0.59</v>
      </c>
      <c r="BG297" s="5" t="n">
        <v>0.15</v>
      </c>
      <c r="BH297" s="5" t="n">
        <v>1</v>
      </c>
      <c r="BI297" s="5" t="n">
        <v>0.591</v>
      </c>
      <c r="BJ297" s="5" t="n">
        <v>0.132</v>
      </c>
      <c r="BK297" s="5" t="n">
        <v>0.353</v>
      </c>
      <c r="BL297" s="5" t="n">
        <v>1.086</v>
      </c>
      <c r="BM297" s="5" t="n">
        <v>0.15</v>
      </c>
      <c r="BN297" s="5" t="n">
        <v>1</v>
      </c>
      <c r="BO297" s="5" t="n">
        <v>0</v>
      </c>
      <c r="BP297" s="5" t="n">
        <v>0</v>
      </c>
      <c r="BQ297" s="5" t="n">
        <v>0</v>
      </c>
      <c r="BR297" s="5" t="n">
        <v>0</v>
      </c>
      <c r="BS297" s="5" t="n">
        <v>1</v>
      </c>
      <c r="BT297" s="5" t="n">
        <v>0</v>
      </c>
      <c r="BU297" s="5" t="n">
        <v>0</v>
      </c>
      <c r="BV297" s="5" t="n">
        <v>0</v>
      </c>
      <c r="BW297" s="5" t="n">
        <v>0.15</v>
      </c>
      <c r="BX297" s="5" t="n">
        <v>1</v>
      </c>
      <c r="BY297" s="5" t="n">
        <v>13.646</v>
      </c>
      <c r="BZ297" s="5" t="n">
        <v>0</v>
      </c>
      <c r="CA297" s="5" t="n">
        <v>13.646</v>
      </c>
      <c r="CB297" s="5" t="n">
        <v>0</v>
      </c>
      <c r="CC297" s="5" t="n">
        <v>82.58799999999999</v>
      </c>
      <c r="CD297" s="5" t="n">
        <v>7.95</v>
      </c>
      <c r="CE297" s="5" t="n">
        <v>1.687</v>
      </c>
      <c r="CF297" s="5" t="n">
        <v>94.976</v>
      </c>
      <c r="CG297" s="5" t="n">
        <v>0.15</v>
      </c>
      <c r="CH297" s="5" t="n">
        <v>1</v>
      </c>
      <c r="CI297" s="5" t="n">
        <v>0</v>
      </c>
      <c r="CJ297" s="5" t="n">
        <v>0</v>
      </c>
      <c r="CK297" s="5" t="n">
        <v>0</v>
      </c>
      <c r="CL297" s="5" t="n">
        <v>0</v>
      </c>
      <c r="CM297" s="5" t="n">
        <v>0</v>
      </c>
      <c r="CN297" s="5" t="n">
        <v>0</v>
      </c>
      <c r="CO297" s="5" t="n">
        <v>0</v>
      </c>
      <c r="CP297" s="5" t="n">
        <v>0</v>
      </c>
      <c r="CQ297" s="5" t="n">
        <v>1.387</v>
      </c>
      <c r="CR297" s="5" t="n">
        <v>0</v>
      </c>
      <c r="CS297" s="5" t="n">
        <v>5.529</v>
      </c>
      <c r="CT297" s="5" t="n">
        <v>4.251</v>
      </c>
      <c r="CU297" s="5" t="n">
        <v>10.168</v>
      </c>
    </row>
    <row r="298">
      <c r="A298" s="5" t="inlineStr">
        <is>
          <t>GEO2021</t>
        </is>
      </c>
      <c r="B298" s="5" t="inlineStr">
        <is>
          <t>GEO</t>
        </is>
      </c>
      <c r="C298" s="5" t="inlineStr">
        <is>
          <t>GEO</t>
        </is>
      </c>
      <c r="D298" s="5" t="inlineStr">
        <is>
          <t>Georgia</t>
        </is>
      </c>
      <c r="E298" s="5" t="n">
        <v>2021</v>
      </c>
      <c r="F298" s="5" t="n">
        <v>0.18</v>
      </c>
      <c r="G298" s="5" t="n">
        <v>4.526</v>
      </c>
      <c r="H298" s="5" t="n">
        <v>0.988</v>
      </c>
      <c r="I298" s="5" t="n">
        <v>0</v>
      </c>
      <c r="J298" s="5" t="n">
        <v>4.526</v>
      </c>
      <c r="K298" s="5" t="n">
        <v>0</v>
      </c>
      <c r="L298" s="5" t="n">
        <v>1</v>
      </c>
      <c r="M298" s="5" t="n">
        <v>6.593</v>
      </c>
      <c r="N298" s="5" t="n">
        <v>2.964</v>
      </c>
      <c r="O298" s="5" t="n">
        <v>0</v>
      </c>
      <c r="P298" s="5" t="n">
        <v>6.593</v>
      </c>
      <c r="Q298" s="5" t="n">
        <v>0</v>
      </c>
      <c r="R298" s="5" t="n">
        <v>1</v>
      </c>
      <c r="S298" s="5" t="n">
        <v>9.467000000000001</v>
      </c>
      <c r="T298" s="5" t="n">
        <v>5.929</v>
      </c>
      <c r="U298" s="5" t="n">
        <v>0</v>
      </c>
      <c r="V298" s="5" t="n">
        <v>11.171</v>
      </c>
      <c r="W298" s="5" t="n">
        <v>0.18</v>
      </c>
      <c r="X298" s="5" t="n">
        <v>1</v>
      </c>
      <c r="Y298" s="5" t="n">
        <v>5.503</v>
      </c>
      <c r="Z298" s="5" t="n">
        <v>1.016</v>
      </c>
      <c r="AA298" s="5" t="n">
        <v>0.424</v>
      </c>
      <c r="AB298" s="5" t="n">
        <v>5.927</v>
      </c>
      <c r="AC298" s="5" t="n">
        <v>0</v>
      </c>
      <c r="AD298" s="5" t="n">
        <v>1</v>
      </c>
      <c r="AE298" s="5" t="n">
        <v>6.643</v>
      </c>
      <c r="AF298" s="5" t="n">
        <v>1.966</v>
      </c>
      <c r="AG298" s="5" t="n">
        <v>-0.716</v>
      </c>
      <c r="AH298" s="5" t="n">
        <v>5.927</v>
      </c>
      <c r="AI298" s="5" t="n">
        <v>0</v>
      </c>
      <c r="AJ298" s="5" t="n">
        <v>1</v>
      </c>
      <c r="AK298" s="5" t="n">
        <v>13.483</v>
      </c>
      <c r="AL298" s="5" t="n">
        <v>7.955</v>
      </c>
      <c r="AM298" s="5" t="n">
        <v>-9.92</v>
      </c>
      <c r="AN298" s="5" t="n">
        <v>4.204</v>
      </c>
      <c r="AO298" s="5" t="n">
        <v>0</v>
      </c>
      <c r="AP298" s="5" t="n">
        <v>0</v>
      </c>
      <c r="AQ298" s="5" t="n">
        <v>0.619</v>
      </c>
      <c r="AR298" s="5" t="n">
        <v>0.114</v>
      </c>
      <c r="AS298" s="5" t="n">
        <v>0.154</v>
      </c>
      <c r="AT298" s="5" t="n">
        <v>0.913</v>
      </c>
      <c r="AU298" s="5" t="n">
        <v>0.18</v>
      </c>
      <c r="AV298" s="5" t="n">
        <v>1</v>
      </c>
      <c r="AW298" s="5" t="n">
        <v>0.599</v>
      </c>
      <c r="AX298" s="5" t="n">
        <v>0.114</v>
      </c>
      <c r="AY298" s="5" t="n">
        <v>0.143</v>
      </c>
      <c r="AZ298" s="5" t="n">
        <v>0.876</v>
      </c>
      <c r="BA298" s="5" t="n">
        <v>0.18</v>
      </c>
      <c r="BB298" s="5" t="n">
        <v>1</v>
      </c>
      <c r="BC298" s="5" t="n">
        <v>0.439</v>
      </c>
      <c r="BD298" s="5" t="n">
        <v>0.114</v>
      </c>
      <c r="BE298" s="5" t="n">
        <v>-0.024</v>
      </c>
      <c r="BF298" s="5" t="n">
        <v>0.489</v>
      </c>
      <c r="BG298" s="5" t="n">
        <v>0.18</v>
      </c>
      <c r="BH298" s="5" t="n">
        <v>1</v>
      </c>
      <c r="BI298" s="5" t="n">
        <v>0.505</v>
      </c>
      <c r="BJ298" s="5" t="n">
        <v>0.114</v>
      </c>
      <c r="BK298" s="5" t="n">
        <v>0</v>
      </c>
      <c r="BL298" s="5" t="n">
        <v>0.596</v>
      </c>
      <c r="BM298" s="5" t="n">
        <v>0.18</v>
      </c>
      <c r="BN298" s="5" t="n">
        <v>1</v>
      </c>
      <c r="BO298" s="5" t="n">
        <v>0</v>
      </c>
      <c r="BP298" s="5" t="n">
        <v>0</v>
      </c>
      <c r="BQ298" s="5" t="n">
        <v>0.08500000000000001</v>
      </c>
      <c r="BR298" s="5" t="n">
        <v>0</v>
      </c>
      <c r="BS298" s="5" t="n">
        <v>1</v>
      </c>
      <c r="BT298" s="5" t="n">
        <v>0</v>
      </c>
      <c r="BU298" s="5" t="n">
        <v>0</v>
      </c>
      <c r="BV298" s="5" t="n">
        <v>0.076</v>
      </c>
      <c r="BW298" s="5" t="n">
        <v>0.18</v>
      </c>
      <c r="BX298" s="5" t="n">
        <v>1</v>
      </c>
      <c r="BY298" s="5" t="n">
        <v>11.787</v>
      </c>
      <c r="BZ298" s="5" t="n">
        <v>0</v>
      </c>
      <c r="CA298" s="5" t="n">
        <v>11.787</v>
      </c>
      <c r="CB298" s="5" t="n">
        <v>0</v>
      </c>
      <c r="CC298" s="5" t="n">
        <v>78.125</v>
      </c>
      <c r="CD298" s="5" t="n">
        <v>7.95</v>
      </c>
      <c r="CE298" s="5" t="n">
        <v>0</v>
      </c>
      <c r="CF298" s="5" t="n">
        <v>92.188</v>
      </c>
      <c r="CG298" s="5" t="n">
        <v>0.18</v>
      </c>
      <c r="CH298" s="5" t="n">
        <v>1</v>
      </c>
      <c r="CI298" s="5" t="n">
        <v>0</v>
      </c>
      <c r="CJ298" s="5" t="n">
        <v>0</v>
      </c>
      <c r="CK298" s="5" t="n">
        <v>0</v>
      </c>
      <c r="CL298" s="5" t="n">
        <v>0</v>
      </c>
      <c r="CM298" s="5" t="n">
        <v>0</v>
      </c>
      <c r="CN298" s="5" t="n">
        <v>0.003</v>
      </c>
      <c r="CO298" s="5" t="n">
        <v>0</v>
      </c>
      <c r="CP298" s="5" t="n">
        <v>0.271</v>
      </c>
      <c r="CQ298" s="5" t="n">
        <v>1.198</v>
      </c>
      <c r="CR298" s="5" t="n">
        <v>0.006</v>
      </c>
      <c r="CS298" s="5" t="n">
        <v>4.776</v>
      </c>
      <c r="CT298" s="5" t="n">
        <v>4.41</v>
      </c>
      <c r="CU298" s="5" t="n">
        <v>7.061</v>
      </c>
    </row>
    <row r="299">
      <c r="A299" s="5" t="inlineStr">
        <is>
          <t>GEO2022</t>
        </is>
      </c>
      <c r="B299" s="5" t="inlineStr">
        <is>
          <t>GEO</t>
        </is>
      </c>
      <c r="C299" s="5" t="inlineStr">
        <is>
          <t>GEO</t>
        </is>
      </c>
      <c r="D299" s="5" t="inlineStr">
        <is>
          <t>Georgia</t>
        </is>
      </c>
      <c r="E299" s="5" t="n">
        <v>2022</v>
      </c>
      <c r="F299" s="5" t="n">
        <v>0.18</v>
      </c>
      <c r="G299" s="5" t="n">
        <v>5.382</v>
      </c>
      <c r="H299" s="5" t="n">
        <v>1.032</v>
      </c>
      <c r="I299" s="5" t="n">
        <v>0</v>
      </c>
      <c r="J299" s="5" t="n">
        <v>5.382</v>
      </c>
      <c r="K299" s="5" t="n">
        <v>0</v>
      </c>
      <c r="L299" s="5" t="n">
        <v>1</v>
      </c>
      <c r="M299" s="5" t="n">
        <v>7.605</v>
      </c>
      <c r="N299" s="5" t="n">
        <v>3.096</v>
      </c>
      <c r="O299" s="5" t="n">
        <v>0</v>
      </c>
      <c r="P299" s="5" t="n">
        <v>7.605</v>
      </c>
      <c r="Q299" s="5" t="n">
        <v>0</v>
      </c>
      <c r="R299" s="5" t="n">
        <v>1</v>
      </c>
      <c r="S299" s="5" t="n">
        <v>10.542</v>
      </c>
      <c r="T299" s="5" t="n">
        <v>6.193</v>
      </c>
      <c r="U299" s="5" t="n">
        <v>0.14</v>
      </c>
      <c r="V299" s="5" t="n">
        <v>12.44</v>
      </c>
      <c r="W299" s="5" t="n">
        <v>0.18</v>
      </c>
      <c r="X299" s="5" t="n">
        <v>1</v>
      </c>
      <c r="Y299" s="5" t="n">
        <v>5.916</v>
      </c>
      <c r="Z299" s="5" t="n">
        <v>1.092</v>
      </c>
      <c r="AA299" s="5" t="n">
        <v>2.316</v>
      </c>
      <c r="AB299" s="5" t="n">
        <v>8.233000000000001</v>
      </c>
      <c r="AC299" s="5" t="n">
        <v>0</v>
      </c>
      <c r="AD299" s="5" t="n">
        <v>1</v>
      </c>
      <c r="AE299" s="5" t="n">
        <v>7.149</v>
      </c>
      <c r="AF299" s="5" t="n">
        <v>2.116</v>
      </c>
      <c r="AG299" s="5" t="n">
        <v>1.084</v>
      </c>
      <c r="AH299" s="5" t="n">
        <v>8.233000000000001</v>
      </c>
      <c r="AI299" s="5" t="n">
        <v>0</v>
      </c>
      <c r="AJ299" s="5" t="n">
        <v>1</v>
      </c>
      <c r="AK299" s="5" t="n">
        <v>14.541</v>
      </c>
      <c r="AL299" s="5" t="n">
        <v>8.579000000000001</v>
      </c>
      <c r="AM299" s="5" t="n">
        <v>-10.428</v>
      </c>
      <c r="AN299" s="5" t="n">
        <v>4.853</v>
      </c>
      <c r="AO299" s="5" t="n">
        <v>0</v>
      </c>
      <c r="AP299" s="5" t="n">
        <v>0</v>
      </c>
      <c r="AQ299" s="5" t="n">
        <v>0.861</v>
      </c>
      <c r="AR299" s="5" t="n">
        <v>0.123</v>
      </c>
      <c r="AS299" s="5" t="n">
        <v>0.196</v>
      </c>
      <c r="AT299" s="5" t="n">
        <v>1.247</v>
      </c>
      <c r="AU299" s="5" t="n">
        <v>0.18</v>
      </c>
      <c r="AV299" s="5" t="n">
        <v>1</v>
      </c>
      <c r="AW299" s="5" t="n">
        <v>0.986</v>
      </c>
      <c r="AX299" s="5" t="n">
        <v>0.123</v>
      </c>
      <c r="AY299" s="5" t="n">
        <v>0.184</v>
      </c>
      <c r="AZ299" s="5" t="n">
        <v>1.38</v>
      </c>
      <c r="BA299" s="5" t="n">
        <v>0.18</v>
      </c>
      <c r="BB299" s="5" t="n">
        <v>1</v>
      </c>
      <c r="BC299" s="5" t="n">
        <v>0.598</v>
      </c>
      <c r="BD299" s="5" t="n">
        <v>0.123</v>
      </c>
      <c r="BE299" s="5" t="n">
        <v>-0.024</v>
      </c>
      <c r="BF299" s="5" t="n">
        <v>0.677</v>
      </c>
      <c r="BG299" s="5" t="n">
        <v>0.18</v>
      </c>
      <c r="BH299" s="5" t="n">
        <v>1</v>
      </c>
      <c r="BI299" s="5" t="n">
        <v>0.612</v>
      </c>
      <c r="BJ299" s="5" t="n">
        <v>0.123</v>
      </c>
      <c r="BK299" s="5" t="n">
        <v>0.008</v>
      </c>
      <c r="BL299" s="5" t="n">
        <v>0.723</v>
      </c>
      <c r="BM299" s="5" t="n">
        <v>0.18</v>
      </c>
      <c r="BN299" s="5" t="n">
        <v>1</v>
      </c>
      <c r="BO299" s="5" t="n">
        <v>0</v>
      </c>
      <c r="BP299" s="5" t="n">
        <v>0</v>
      </c>
      <c r="BQ299" s="5" t="n">
        <v>0.098</v>
      </c>
      <c r="BR299" s="5" t="n">
        <v>0</v>
      </c>
      <c r="BS299" s="5" t="n">
        <v>1</v>
      </c>
      <c r="BT299" s="5" t="n">
        <v>0</v>
      </c>
      <c r="BU299" s="5" t="n">
        <v>0</v>
      </c>
      <c r="BV299" s="5" t="n">
        <v>0.089</v>
      </c>
      <c r="BW299" s="5" t="n">
        <v>0.18</v>
      </c>
      <c r="BX299" s="5" t="n">
        <v>1</v>
      </c>
      <c r="BY299" s="5" t="n">
        <v>12.729</v>
      </c>
      <c r="BZ299" s="5" t="n">
        <v>0</v>
      </c>
      <c r="CA299" s="5" t="n">
        <v>12.729</v>
      </c>
      <c r="CB299" s="5" t="n">
        <v>0</v>
      </c>
      <c r="CC299" s="5" t="n">
        <v>97.90000000000001</v>
      </c>
      <c r="CD299" s="5" t="n">
        <v>7.95</v>
      </c>
      <c r="CE299" s="5" t="n">
        <v>1.304</v>
      </c>
      <c r="CF299" s="5" t="n">
        <v>115.522</v>
      </c>
      <c r="CG299" s="5" t="n">
        <v>0.18</v>
      </c>
      <c r="CH299" s="5" t="n">
        <v>1</v>
      </c>
      <c r="CI299" s="5" t="n">
        <v>0</v>
      </c>
      <c r="CJ299" s="5" t="n">
        <v>0</v>
      </c>
      <c r="CK299" s="5" t="n">
        <v>0</v>
      </c>
      <c r="CL299" s="5" t="n">
        <v>0</v>
      </c>
      <c r="CM299" s="5" t="n">
        <v>0</v>
      </c>
      <c r="CN299" s="5" t="n">
        <v>0.005</v>
      </c>
      <c r="CO299" s="5" t="n">
        <v>0</v>
      </c>
      <c r="CP299" s="5" t="n">
        <v>0.328</v>
      </c>
      <c r="CQ299" s="5" t="n">
        <v>1.294</v>
      </c>
      <c r="CR299" s="5" t="n">
        <v>0.004</v>
      </c>
      <c r="CS299" s="5" t="n">
        <v>5.158</v>
      </c>
      <c r="CT299" s="5" t="n">
        <v>5.842</v>
      </c>
      <c r="CU299" s="5" t="n">
        <v>24.927</v>
      </c>
    </row>
    <row r="300">
      <c r="A300" s="5" t="inlineStr">
        <is>
          <t>GEO2023</t>
        </is>
      </c>
      <c r="B300" s="5" t="inlineStr">
        <is>
          <t>GEO</t>
        </is>
      </c>
      <c r="C300" s="5" t="inlineStr">
        <is>
          <t>GEO</t>
        </is>
      </c>
      <c r="D300" s="5" t="inlineStr">
        <is>
          <t>Georgia</t>
        </is>
      </c>
      <c r="E300" s="5" t="n">
        <v>2023</v>
      </c>
      <c r="F300" s="5" t="n">
        <v>0.18</v>
      </c>
      <c r="G300" s="5" t="n">
        <v>3.875</v>
      </c>
      <c r="H300" s="5" t="n">
        <v>1.082</v>
      </c>
      <c r="I300" s="5" t="n">
        <v>0</v>
      </c>
      <c r="J300" s="5" t="n">
        <v>3.875</v>
      </c>
      <c r="K300" s="5" t="n">
        <v>0</v>
      </c>
      <c r="L300" s="5" t="n">
        <v>1</v>
      </c>
      <c r="M300" s="5" t="n">
        <v>6.423</v>
      </c>
      <c r="N300" s="5" t="n">
        <v>3.245</v>
      </c>
      <c r="O300" s="5" t="n">
        <v>0</v>
      </c>
      <c r="P300" s="5" t="n">
        <v>6.423</v>
      </c>
      <c r="Q300" s="5" t="n">
        <v>0</v>
      </c>
      <c r="R300" s="5" t="n">
        <v>1</v>
      </c>
      <c r="S300" s="5" t="n">
        <v>9.284000000000001</v>
      </c>
      <c r="T300" s="5" t="n">
        <v>6.49</v>
      </c>
      <c r="U300" s="5" t="n">
        <v>0.185</v>
      </c>
      <c r="V300" s="5" t="n">
        <v>10.955</v>
      </c>
      <c r="W300" s="5" t="n">
        <v>0.18</v>
      </c>
      <c r="X300" s="5" t="n">
        <v>1</v>
      </c>
      <c r="Y300" s="5" t="n">
        <v>5.127</v>
      </c>
      <c r="Z300" s="5" t="n">
        <v>0.946</v>
      </c>
      <c r="AA300" s="5" t="n">
        <v>3.869</v>
      </c>
      <c r="AB300" s="5" t="n">
        <v>8.996</v>
      </c>
      <c r="AC300" s="5" t="n">
        <v>0</v>
      </c>
      <c r="AD300" s="5" t="n">
        <v>1</v>
      </c>
      <c r="AE300" s="5" t="n">
        <v>6.409</v>
      </c>
      <c r="AF300" s="5" t="n">
        <v>1.897</v>
      </c>
      <c r="AG300" s="5" t="n">
        <v>2.587</v>
      </c>
      <c r="AH300" s="5" t="n">
        <v>8.996</v>
      </c>
      <c r="AI300" s="5" t="n">
        <v>0</v>
      </c>
      <c r="AJ300" s="5" t="n">
        <v>1</v>
      </c>
      <c r="AK300" s="5" t="n">
        <v>14.103</v>
      </c>
      <c r="AL300" s="5" t="n">
        <v>8.321</v>
      </c>
      <c r="AM300" s="5" t="n">
        <v>-9.542</v>
      </c>
      <c r="AN300" s="5" t="n">
        <v>5.381</v>
      </c>
      <c r="AO300" s="5" t="n">
        <v>0</v>
      </c>
      <c r="AP300" s="5" t="n">
        <v>0</v>
      </c>
      <c r="AQ300" s="5" t="n">
        <v>0.76</v>
      </c>
      <c r="AR300" s="5" t="n">
        <v>0.129</v>
      </c>
      <c r="AS300" s="5" t="n">
        <v>0.192</v>
      </c>
      <c r="AT300" s="5" t="n">
        <v>1.124</v>
      </c>
      <c r="AU300" s="5" t="n">
        <v>0.18</v>
      </c>
      <c r="AV300" s="5" t="n">
        <v>1</v>
      </c>
      <c r="AW300" s="5" t="n">
        <v>0.8110000000000001</v>
      </c>
      <c r="AX300" s="5" t="n">
        <v>0.129</v>
      </c>
      <c r="AY300" s="5" t="n">
        <v>0.263</v>
      </c>
      <c r="AZ300" s="5" t="n">
        <v>1.268</v>
      </c>
      <c r="BA300" s="5" t="n">
        <v>0.18</v>
      </c>
      <c r="BB300" s="5" t="n">
        <v>1</v>
      </c>
      <c r="BC300" s="5" t="n">
        <v>0.535</v>
      </c>
      <c r="BD300" s="5" t="n">
        <v>0.129</v>
      </c>
      <c r="BE300" s="5" t="n">
        <v>0.047</v>
      </c>
      <c r="BF300" s="5" t="n">
        <v>0.6870000000000001</v>
      </c>
      <c r="BG300" s="5" t="n">
        <v>0.18</v>
      </c>
      <c r="BH300" s="5" t="n">
        <v>1</v>
      </c>
      <c r="BI300" s="5" t="n">
        <v>0.579</v>
      </c>
      <c r="BJ300" s="5" t="n">
        <v>0.129</v>
      </c>
      <c r="BK300" s="5" t="n">
        <v>0.012</v>
      </c>
      <c r="BL300" s="5" t="n">
        <v>0.6840000000000001</v>
      </c>
      <c r="BM300" s="5" t="n">
        <v>0.18</v>
      </c>
      <c r="BN300" s="5" t="n">
        <v>1</v>
      </c>
      <c r="BO300" s="5" t="n">
        <v>0</v>
      </c>
      <c r="BP300" s="5" t="n">
        <v>0</v>
      </c>
      <c r="BQ300" s="5" t="n">
        <v>0.1</v>
      </c>
      <c r="BR300" s="5" t="n">
        <v>0</v>
      </c>
      <c r="BS300" s="5" t="n">
        <v>1</v>
      </c>
      <c r="BT300" s="5" t="n">
        <v>0</v>
      </c>
      <c r="BU300" s="5" t="n">
        <v>0</v>
      </c>
      <c r="BV300" s="5" t="n">
        <v>0.093</v>
      </c>
      <c r="BW300" s="5" t="n">
        <v>0.18</v>
      </c>
      <c r="BX300" s="5" t="n">
        <v>1</v>
      </c>
      <c r="BY300" s="5" t="n">
        <v>13.254</v>
      </c>
      <c r="BZ300" s="5" t="n">
        <v>0</v>
      </c>
      <c r="CA300" s="5" t="n">
        <v>13.254</v>
      </c>
      <c r="CB300" s="5" t="n">
        <v>0</v>
      </c>
      <c r="CC300" s="5" t="n">
        <v>83.248</v>
      </c>
      <c r="CD300" s="5" t="n">
        <v>7.95</v>
      </c>
      <c r="CE300" s="5" t="n">
        <v>1.659</v>
      </c>
      <c r="CF300" s="5" t="n">
        <v>98.233</v>
      </c>
      <c r="CG300" s="5" t="n">
        <v>0.18</v>
      </c>
      <c r="CH300" s="5" t="n">
        <v>1</v>
      </c>
      <c r="CI300" s="5" t="n">
        <v>0</v>
      </c>
      <c r="CJ300" s="5" t="n">
        <v>0</v>
      </c>
      <c r="CK300" s="5" t="n">
        <v>0</v>
      </c>
      <c r="CL300" s="5" t="n">
        <v>0</v>
      </c>
      <c r="CM300" s="5" t="n">
        <v>0</v>
      </c>
      <c r="CN300" s="5" t="n">
        <v>0.005</v>
      </c>
      <c r="CO300" s="5" t="n">
        <v>0</v>
      </c>
      <c r="CP300" s="5" t="n">
        <v>0.317</v>
      </c>
      <c r="CQ300" s="5" t="n">
        <v>1.348</v>
      </c>
      <c r="CR300" s="5" t="n">
        <v>0.005</v>
      </c>
      <c r="CS300" s="5" t="n">
        <v>5.37</v>
      </c>
      <c r="CT300" s="5" t="n">
        <v>3.466</v>
      </c>
      <c r="CU300" s="5" t="n">
        <v>15.127</v>
      </c>
    </row>
    <row r="301">
      <c r="A301" s="5" t="inlineStr">
        <is>
          <t>GEO2024</t>
        </is>
      </c>
      <c r="B301" s="5" t="inlineStr">
        <is>
          <t>GEO</t>
        </is>
      </c>
      <c r="C301" s="5" t="inlineStr">
        <is>
          <t>GEO</t>
        </is>
      </c>
      <c r="D301" s="5" t="inlineStr">
        <is>
          <t>Georgia</t>
        </is>
      </c>
      <c r="E301" s="5" t="n">
        <v>2024</v>
      </c>
      <c r="F301" s="5" t="n">
        <v>0.18</v>
      </c>
      <c r="G301" s="5" t="n">
        <v>3.62</v>
      </c>
      <c r="H301" s="5" t="n">
        <v>1.114</v>
      </c>
      <c r="I301" s="5" t="n">
        <v>0</v>
      </c>
      <c r="J301" s="5" t="n">
        <v>3.62</v>
      </c>
      <c r="K301" s="5" t="n">
        <v>0</v>
      </c>
      <c r="L301" s="5" t="n">
        <v>1</v>
      </c>
      <c r="M301" s="5" t="n">
        <v>5.933</v>
      </c>
      <c r="N301" s="5" t="n">
        <v>3.341</v>
      </c>
      <c r="O301" s="5" t="n">
        <v>0</v>
      </c>
      <c r="P301" s="5" t="n">
        <v>5.933</v>
      </c>
      <c r="Q301" s="5" t="n">
        <v>0</v>
      </c>
      <c r="R301" s="5" t="n">
        <v>1</v>
      </c>
      <c r="S301" s="5" t="n">
        <v>9.188000000000001</v>
      </c>
      <c r="T301" s="5" t="n">
        <v>6.682</v>
      </c>
      <c r="U301" s="5" t="n">
        <v>0.225</v>
      </c>
      <c r="V301" s="5" t="n">
        <v>10.842</v>
      </c>
      <c r="W301" s="5" t="n">
        <v>0.18</v>
      </c>
      <c r="X301" s="5" t="n">
        <v>1</v>
      </c>
      <c r="Y301" s="5" t="n">
        <v>4.952</v>
      </c>
      <c r="Z301" s="5" t="n">
        <v>0.914</v>
      </c>
      <c r="AA301" s="5" t="n">
        <v>3.71</v>
      </c>
      <c r="AB301" s="5" t="n">
        <v>8.662000000000001</v>
      </c>
      <c r="AC301" s="5" t="n">
        <v>0</v>
      </c>
      <c r="AD301" s="5" t="n">
        <v>1</v>
      </c>
      <c r="AE301" s="5" t="n">
        <v>6.272</v>
      </c>
      <c r="AF301" s="5" t="n">
        <v>1.856</v>
      </c>
      <c r="AG301" s="5" t="n">
        <v>2.39</v>
      </c>
      <c r="AH301" s="5" t="n">
        <v>8.662000000000001</v>
      </c>
      <c r="AI301" s="5" t="n">
        <v>0</v>
      </c>
      <c r="AJ301" s="5" t="n">
        <v>1</v>
      </c>
      <c r="AK301" s="5" t="n">
        <v>14.193</v>
      </c>
      <c r="AL301" s="5" t="n">
        <v>8.374000000000001</v>
      </c>
      <c r="AM301" s="5" t="n">
        <v>-9.763</v>
      </c>
      <c r="AN301" s="5" t="n">
        <v>5.227</v>
      </c>
      <c r="AO301" s="5" t="n">
        <v>0</v>
      </c>
      <c r="AP301" s="5" t="n">
        <v>0</v>
      </c>
      <c r="AQ301" s="5" t="n">
        <v>0.724</v>
      </c>
      <c r="AR301" s="5" t="n">
        <v>0.132</v>
      </c>
      <c r="AS301" s="5" t="n">
        <v>0.28</v>
      </c>
      <c r="AT301" s="5" t="n">
        <v>1.185</v>
      </c>
      <c r="AU301" s="5" t="n">
        <v>0.18</v>
      </c>
      <c r="AV301" s="5" t="n">
        <v>1</v>
      </c>
      <c r="AW301" s="5" t="n">
        <v>0.75</v>
      </c>
      <c r="AX301" s="5" t="n">
        <v>0.132</v>
      </c>
      <c r="AY301" s="5" t="n">
        <v>0.254</v>
      </c>
      <c r="AZ301" s="5" t="n">
        <v>1.185</v>
      </c>
      <c r="BA301" s="5" t="n">
        <v>0.18</v>
      </c>
      <c r="BB301" s="5" t="n">
        <v>1</v>
      </c>
      <c r="BC301" s="5" t="n">
        <v>0.513</v>
      </c>
      <c r="BD301" s="5" t="n">
        <v>0.132</v>
      </c>
      <c r="BE301" s="5" t="n">
        <v>0.038</v>
      </c>
      <c r="BF301" s="5" t="n">
        <v>0.65</v>
      </c>
      <c r="BG301" s="5" t="n">
        <v>0.18</v>
      </c>
      <c r="BH301" s="5" t="n">
        <v>1</v>
      </c>
      <c r="BI301" s="5" t="n">
        <v>0.591</v>
      </c>
      <c r="BJ301" s="5" t="n">
        <v>0.132</v>
      </c>
      <c r="BK301" s="5" t="n">
        <v>0.014</v>
      </c>
      <c r="BL301" s="5" t="n">
        <v>0.698</v>
      </c>
      <c r="BM301" s="5" t="n">
        <v>0.18</v>
      </c>
      <c r="BN301" s="5" t="n">
        <v>1</v>
      </c>
      <c r="BO301" s="5" t="n">
        <v>0</v>
      </c>
      <c r="BP301" s="5" t="n">
        <v>0</v>
      </c>
      <c r="BQ301" s="5" t="n">
        <v>0.042</v>
      </c>
      <c r="BR301" s="5" t="n">
        <v>0</v>
      </c>
      <c r="BS301" s="5" t="n">
        <v>1</v>
      </c>
      <c r="BT301" s="5" t="n">
        <v>0</v>
      </c>
      <c r="BU301" s="5" t="n">
        <v>0</v>
      </c>
      <c r="BV301" s="5" t="n">
        <v>0.076</v>
      </c>
      <c r="BW301" s="5" t="n">
        <v>0.18</v>
      </c>
      <c r="BX301" s="5" t="n">
        <v>1</v>
      </c>
      <c r="BY301" s="5" t="n">
        <v>13.646</v>
      </c>
      <c r="BZ301" s="5" t="n">
        <v>0</v>
      </c>
      <c r="CA301" s="5" t="n">
        <v>13.646</v>
      </c>
      <c r="CB301" s="5" t="n">
        <v>0</v>
      </c>
      <c r="CC301" s="5" t="n">
        <v>82.58799999999999</v>
      </c>
      <c r="CD301" s="5" t="n">
        <v>7.95</v>
      </c>
      <c r="CE301" s="5" t="n">
        <v>2.025</v>
      </c>
      <c r="CF301" s="5" t="n">
        <v>97.45399999999999</v>
      </c>
      <c r="CG301" s="5" t="n">
        <v>0.18</v>
      </c>
      <c r="CH301" s="5" t="n">
        <v>1</v>
      </c>
      <c r="CI301" s="5" t="n">
        <v>0</v>
      </c>
      <c r="CJ301" s="5" t="n">
        <v>0</v>
      </c>
      <c r="CK301" s="5" t="n">
        <v>0</v>
      </c>
      <c r="CL301" s="5" t="n">
        <v>0</v>
      </c>
      <c r="CM301" s="5" t="n">
        <v>0</v>
      </c>
      <c r="CN301" s="5" t="n">
        <v>0.004</v>
      </c>
      <c r="CO301" s="5" t="n">
        <v>0</v>
      </c>
      <c r="CP301" s="5" t="n">
        <v>0.317</v>
      </c>
      <c r="CQ301" s="5" t="n">
        <v>1.387</v>
      </c>
      <c r="CR301" s="5" t="n">
        <v>0.005</v>
      </c>
      <c r="CS301" s="5" t="n">
        <v>5.529</v>
      </c>
      <c r="CT301" s="5" t="n">
        <v>3.027</v>
      </c>
      <c r="CU301" s="5" t="n">
        <v>12.788</v>
      </c>
    </row>
    <row r="302">
      <c r="A302" s="5" t="inlineStr">
        <is>
          <t>DEU2021</t>
        </is>
      </c>
      <c r="B302" s="5" t="inlineStr">
        <is>
          <t>DEU</t>
        </is>
      </c>
      <c r="C302" s="5" t="inlineStr">
        <is>
          <t>DEU</t>
        </is>
      </c>
      <c r="D302" s="5" t="inlineStr">
        <is>
          <t>Germany</t>
        </is>
      </c>
      <c r="E302" s="5" t="n">
        <v>2021</v>
      </c>
      <c r="F302" s="5" t="n">
        <v>0.19</v>
      </c>
      <c r="G302" s="5" t="n">
        <v>5.04</v>
      </c>
      <c r="H302" s="5" t="n">
        <v>1.103</v>
      </c>
      <c r="I302" s="5" t="n">
        <v>2.041</v>
      </c>
      <c r="J302" s="5" t="n">
        <v>7.08</v>
      </c>
      <c r="K302" s="5" t="n">
        <v>0</v>
      </c>
      <c r="L302" s="5" t="n">
        <v>1</v>
      </c>
      <c r="M302" s="5" t="n">
        <v>4.959</v>
      </c>
      <c r="N302" s="5" t="n">
        <v>2.248</v>
      </c>
      <c r="O302" s="5" t="n">
        <v>2.121</v>
      </c>
      <c r="P302" s="5" t="n">
        <v>7.08</v>
      </c>
      <c r="Q302" s="5" t="n">
        <v>0</v>
      </c>
      <c r="R302" s="5" t="n">
        <v>1</v>
      </c>
      <c r="S302" s="5" t="n">
        <v>7.593</v>
      </c>
      <c r="T302" s="5" t="n">
        <v>5.178</v>
      </c>
      <c r="U302" s="5" t="n">
        <v>0.39</v>
      </c>
      <c r="V302" s="5" t="n">
        <v>9.5</v>
      </c>
      <c r="W302" s="5" t="n">
        <v>0.19</v>
      </c>
      <c r="X302" s="5" t="n">
        <v>1</v>
      </c>
      <c r="Y302" s="5" t="n">
        <v>13.481</v>
      </c>
      <c r="Z302" s="5" t="n">
        <v>1.489</v>
      </c>
      <c r="AA302" s="5" t="n">
        <v>-0.846</v>
      </c>
      <c r="AB302" s="5" t="n">
        <v>12.635</v>
      </c>
      <c r="AC302" s="5" t="n">
        <v>0</v>
      </c>
      <c r="AD302" s="5" t="n">
        <v>1</v>
      </c>
      <c r="AE302" s="5" t="n">
        <v>13.437</v>
      </c>
      <c r="AF302" s="5" t="n">
        <v>2.644</v>
      </c>
      <c r="AG302" s="5" t="n">
        <v>-0.803</v>
      </c>
      <c r="AH302" s="5" t="n">
        <v>12.635</v>
      </c>
      <c r="AI302" s="5" t="n">
        <v>0</v>
      </c>
      <c r="AJ302" s="5" t="n">
        <v>1</v>
      </c>
      <c r="AK302" s="5" t="n">
        <v>19.686</v>
      </c>
      <c r="AL302" s="5" t="n">
        <v>9.662000000000001</v>
      </c>
      <c r="AM302" s="5" t="n">
        <v>-1.203</v>
      </c>
      <c r="AN302" s="5" t="n">
        <v>21.995</v>
      </c>
      <c r="AO302" s="5" t="n">
        <v>0.19</v>
      </c>
      <c r="AP302" s="5" t="n">
        <v>1</v>
      </c>
      <c r="AQ302" s="5" t="n">
        <v>0.619</v>
      </c>
      <c r="AR302" s="5" t="n">
        <v>0.114</v>
      </c>
      <c r="AS302" s="5" t="n">
        <v>0.954</v>
      </c>
      <c r="AT302" s="5" t="n">
        <v>1.872</v>
      </c>
      <c r="AU302" s="5" t="n">
        <v>0.19</v>
      </c>
      <c r="AV302" s="5" t="n">
        <v>1</v>
      </c>
      <c r="AW302" s="5" t="n">
        <v>0.599</v>
      </c>
      <c r="AX302" s="5" t="n">
        <v>0.114</v>
      </c>
      <c r="AY302" s="5" t="n">
        <v>0.781</v>
      </c>
      <c r="AZ302" s="5" t="n">
        <v>1.643</v>
      </c>
      <c r="BA302" s="5" t="n">
        <v>0.19</v>
      </c>
      <c r="BB302" s="5" t="n">
        <v>1</v>
      </c>
      <c r="BC302" s="5" t="n">
        <v>0.439</v>
      </c>
      <c r="BD302" s="5" t="n">
        <v>0.114</v>
      </c>
      <c r="BE302" s="5" t="n">
        <v>0.293</v>
      </c>
      <c r="BF302" s="5" t="n">
        <v>0.871</v>
      </c>
      <c r="BG302" s="5" t="n">
        <v>0.19</v>
      </c>
      <c r="BH302" s="5" t="n">
        <v>1</v>
      </c>
      <c r="BI302" s="5" t="n">
        <v>0.505</v>
      </c>
      <c r="BJ302" s="5" t="n">
        <v>0.114</v>
      </c>
      <c r="BK302" s="5" t="n">
        <v>0.203</v>
      </c>
      <c r="BL302" s="5" t="n">
        <v>0.842</v>
      </c>
      <c r="BM302" s="5" t="n">
        <v>0.19</v>
      </c>
      <c r="BN302" s="5" t="n">
        <v>1</v>
      </c>
      <c r="BO302" s="5" t="n">
        <v>0</v>
      </c>
      <c r="BP302" s="5" t="n">
        <v>0.07000000000000001</v>
      </c>
      <c r="BQ302" s="5" t="n">
        <v>0.155</v>
      </c>
      <c r="BR302" s="5" t="n">
        <v>0</v>
      </c>
      <c r="BS302" s="5" t="n">
        <v>1</v>
      </c>
      <c r="BT302" s="5" t="n">
        <v>0</v>
      </c>
      <c r="BU302" s="5" t="n">
        <v>0.133</v>
      </c>
      <c r="BV302" s="5" t="n">
        <v>0.38</v>
      </c>
      <c r="BW302" s="5" t="n">
        <v>0.19</v>
      </c>
      <c r="BX302" s="5" t="n">
        <v>0.833</v>
      </c>
      <c r="BY302" s="5" t="n">
        <v>11.787</v>
      </c>
      <c r="BZ302" s="5" t="n">
        <v>0</v>
      </c>
      <c r="CA302" s="5" t="n">
        <v>11.787</v>
      </c>
      <c r="CB302" s="5" t="n">
        <v>0</v>
      </c>
      <c r="CC302" s="5" t="n">
        <v>78.125</v>
      </c>
      <c r="CD302" s="5" t="n">
        <v>7.95</v>
      </c>
      <c r="CE302" s="5" t="n">
        <v>49.943</v>
      </c>
      <c r="CF302" s="5" t="n">
        <v>152.401</v>
      </c>
      <c r="CG302" s="5" t="n">
        <v>0.19</v>
      </c>
      <c r="CH302" s="5" t="n">
        <v>1</v>
      </c>
      <c r="CI302" s="5" t="n">
        <v>0</v>
      </c>
      <c r="CJ302" s="5" t="n">
        <v>0</v>
      </c>
      <c r="CK302" s="5" t="n">
        <v>0</v>
      </c>
      <c r="CL302" s="5" t="n">
        <v>0.543</v>
      </c>
      <c r="CM302" s="5" t="n">
        <v>0</v>
      </c>
      <c r="CN302" s="5" t="n">
        <v>0.083</v>
      </c>
      <c r="CO302" s="5" t="n">
        <v>0.06</v>
      </c>
      <c r="CP302" s="5" t="n">
        <v>0</v>
      </c>
      <c r="CQ302" s="5" t="n">
        <v>1.198</v>
      </c>
      <c r="CR302" s="5" t="n">
        <v>0</v>
      </c>
      <c r="CS302" s="5" t="n">
        <v>5.593</v>
      </c>
      <c r="CT302" s="5" t="n">
        <v>3.587</v>
      </c>
      <c r="CU302" s="5" t="n">
        <v>9.709</v>
      </c>
    </row>
    <row r="303">
      <c r="A303" s="5" t="inlineStr">
        <is>
          <t>DEU2022</t>
        </is>
      </c>
      <c r="B303" s="5" t="inlineStr">
        <is>
          <t>DEU</t>
        </is>
      </c>
      <c r="C303" s="5" t="inlineStr">
        <is>
          <t>DEU</t>
        </is>
      </c>
      <c r="D303" s="5" t="inlineStr">
        <is>
          <t>Germany</t>
        </is>
      </c>
      <c r="E303" s="5" t="n">
        <v>2022</v>
      </c>
      <c r="F303" s="5" t="n">
        <v>0.19</v>
      </c>
      <c r="G303" s="5" t="n">
        <v>11.6</v>
      </c>
      <c r="H303" s="5" t="n">
        <v>1.801</v>
      </c>
      <c r="I303" s="5" t="n">
        <v>8.446</v>
      </c>
      <c r="J303" s="5" t="n">
        <v>20.046</v>
      </c>
      <c r="K303" s="5" t="n">
        <v>0</v>
      </c>
      <c r="L303" s="5" t="n">
        <v>1</v>
      </c>
      <c r="M303" s="5" t="n">
        <v>11.442</v>
      </c>
      <c r="N303" s="5" t="n">
        <v>4.725</v>
      </c>
      <c r="O303" s="5" t="n">
        <v>8.603</v>
      </c>
      <c r="P303" s="5" t="n">
        <v>20.046</v>
      </c>
      <c r="Q303" s="5" t="n">
        <v>0</v>
      </c>
      <c r="R303" s="5" t="n">
        <v>1</v>
      </c>
      <c r="S303" s="5" t="n">
        <v>12.4</v>
      </c>
      <c r="T303" s="5" t="n">
        <v>5.676</v>
      </c>
      <c r="U303" s="5" t="n">
        <v>0.553</v>
      </c>
      <c r="V303" s="5" t="n">
        <v>15.2</v>
      </c>
      <c r="W303" s="5" t="n">
        <v>0.19</v>
      </c>
      <c r="X303" s="5" t="n">
        <v>1</v>
      </c>
      <c r="Y303" s="5" t="n">
        <v>40.745</v>
      </c>
      <c r="Z303" s="5" t="n">
        <v>4.274</v>
      </c>
      <c r="AA303" s="5" t="n">
        <v>-19.147</v>
      </c>
      <c r="AB303" s="5" t="n">
        <v>21.599</v>
      </c>
      <c r="AC303" s="5" t="n">
        <v>0</v>
      </c>
      <c r="AD303" s="5" t="n">
        <v>1</v>
      </c>
      <c r="AE303" s="5" t="n">
        <v>40.793</v>
      </c>
      <c r="AF303" s="5" t="n">
        <v>7.562</v>
      </c>
      <c r="AG303" s="5" t="n">
        <v>-19.195</v>
      </c>
      <c r="AH303" s="5" t="n">
        <v>21.599</v>
      </c>
      <c r="AI303" s="5" t="n">
        <v>0</v>
      </c>
      <c r="AJ303" s="5" t="n">
        <v>1</v>
      </c>
      <c r="AK303" s="5" t="n">
        <v>47.591</v>
      </c>
      <c r="AL303" s="5" t="n">
        <v>22.726</v>
      </c>
      <c r="AM303" s="5" t="n">
        <v>-26.114</v>
      </c>
      <c r="AN303" s="5" t="n">
        <v>25.557</v>
      </c>
      <c r="AO303" s="5" t="n">
        <v>0.19</v>
      </c>
      <c r="AP303" s="5" t="n">
        <v>1</v>
      </c>
      <c r="AQ303" s="5" t="n">
        <v>0.861</v>
      </c>
      <c r="AR303" s="5" t="n">
        <v>0.123</v>
      </c>
      <c r="AS303" s="5" t="n">
        <v>0.841</v>
      </c>
      <c r="AT303" s="5" t="n">
        <v>2.025</v>
      </c>
      <c r="AU303" s="5" t="n">
        <v>0.19</v>
      </c>
      <c r="AV303" s="5" t="n">
        <v>1</v>
      </c>
      <c r="AW303" s="5" t="n">
        <v>0.986</v>
      </c>
      <c r="AX303" s="5" t="n">
        <v>0.123</v>
      </c>
      <c r="AY303" s="5" t="n">
        <v>0.743</v>
      </c>
      <c r="AZ303" s="5" t="n">
        <v>2.058</v>
      </c>
      <c r="BA303" s="5" t="n">
        <v>0.19</v>
      </c>
      <c r="BB303" s="5" t="n">
        <v>1</v>
      </c>
      <c r="BC303" s="5" t="n">
        <v>0.598</v>
      </c>
      <c r="BD303" s="5" t="n">
        <v>0.123</v>
      </c>
      <c r="BE303" s="5" t="n">
        <v>0.313</v>
      </c>
      <c r="BF303" s="5" t="n">
        <v>1.084</v>
      </c>
      <c r="BG303" s="5" t="n">
        <v>0.19</v>
      </c>
      <c r="BH303" s="5" t="n">
        <v>1</v>
      </c>
      <c r="BI303" s="5" t="n">
        <v>0.612</v>
      </c>
      <c r="BJ303" s="5" t="n">
        <v>0.123</v>
      </c>
      <c r="BK303" s="5" t="n">
        <v>0.5669999999999999</v>
      </c>
      <c r="BL303" s="5" t="n">
        <v>1.404</v>
      </c>
      <c r="BM303" s="5" t="n">
        <v>0.19</v>
      </c>
      <c r="BN303" s="5" t="n">
        <v>1</v>
      </c>
      <c r="BO303" s="5" t="n">
        <v>0</v>
      </c>
      <c r="BP303" s="5" t="n">
        <v>0.03</v>
      </c>
      <c r="BQ303" s="5" t="n">
        <v>0.195</v>
      </c>
      <c r="BR303" s="5" t="n">
        <v>0</v>
      </c>
      <c r="BS303" s="5" t="n">
        <v>1</v>
      </c>
      <c r="BT303" s="5" t="n">
        <v>0</v>
      </c>
      <c r="BU303" s="5" t="n">
        <v>0.07099999999999999</v>
      </c>
      <c r="BV303" s="5" t="n">
        <v>0.349</v>
      </c>
      <c r="BW303" s="5" t="n">
        <v>0.19</v>
      </c>
      <c r="BX303" s="5" t="n">
        <v>0.833</v>
      </c>
      <c r="BY303" s="5" t="n">
        <v>12.729</v>
      </c>
      <c r="BZ303" s="5" t="n">
        <v>0</v>
      </c>
      <c r="CA303" s="5" t="n">
        <v>12.729</v>
      </c>
      <c r="CB303" s="5" t="n">
        <v>0</v>
      </c>
      <c r="CC303" s="5" t="n">
        <v>97.90000000000001</v>
      </c>
      <c r="CD303" s="5" t="n">
        <v>7.95</v>
      </c>
      <c r="CE303" s="5" t="n">
        <v>128.724</v>
      </c>
      <c r="CF303" s="5" t="n">
        <v>269.683</v>
      </c>
      <c r="CG303" s="5" t="n">
        <v>0.19</v>
      </c>
      <c r="CH303" s="5" t="n">
        <v>1</v>
      </c>
      <c r="CI303" s="5" t="n">
        <v>0</v>
      </c>
      <c r="CJ303" s="5" t="n">
        <v>0</v>
      </c>
      <c r="CK303" s="5" t="n">
        <v>0</v>
      </c>
      <c r="CL303" s="5" t="n">
        <v>0.586</v>
      </c>
      <c r="CM303" s="5" t="n">
        <v>0</v>
      </c>
      <c r="CN303" s="5" t="n">
        <v>0.083</v>
      </c>
      <c r="CO303" s="5" t="n">
        <v>0.064</v>
      </c>
      <c r="CP303" s="5" t="n">
        <v>0</v>
      </c>
      <c r="CQ303" s="5" t="n">
        <v>1.294</v>
      </c>
      <c r="CR303" s="5" t="n">
        <v>0</v>
      </c>
      <c r="CS303" s="5" t="n">
        <v>6.04</v>
      </c>
      <c r="CT303" s="5" t="n">
        <v>11.494</v>
      </c>
      <c r="CU303" s="5" t="n">
        <v>36.882</v>
      </c>
    </row>
    <row r="304">
      <c r="A304" s="5" t="inlineStr">
        <is>
          <t>DEU2023</t>
        </is>
      </c>
      <c r="B304" s="5" t="inlineStr">
        <is>
          <t>DEU</t>
        </is>
      </c>
      <c r="C304" s="5" t="inlineStr">
        <is>
          <t>DEU</t>
        </is>
      </c>
      <c r="D304" s="5" t="inlineStr">
        <is>
          <t>Germany</t>
        </is>
      </c>
      <c r="E304" s="5" t="n">
        <v>2023</v>
      </c>
      <c r="F304" s="5" t="n">
        <v>0.19</v>
      </c>
      <c r="G304" s="5" t="n">
        <v>7.951</v>
      </c>
      <c r="H304" s="5" t="n">
        <v>1.811</v>
      </c>
      <c r="I304" s="5" t="n">
        <v>9.787000000000001</v>
      </c>
      <c r="J304" s="5" t="n">
        <v>17.738</v>
      </c>
      <c r="K304" s="5" t="n">
        <v>0</v>
      </c>
      <c r="L304" s="5" t="n">
        <v>1</v>
      </c>
      <c r="M304" s="5" t="n">
        <v>7.777</v>
      </c>
      <c r="N304" s="5" t="n">
        <v>3.857</v>
      </c>
      <c r="O304" s="5" t="n">
        <v>9.961</v>
      </c>
      <c r="P304" s="5" t="n">
        <v>17.738</v>
      </c>
      <c r="Q304" s="5" t="n">
        <v>0</v>
      </c>
      <c r="R304" s="5" t="n">
        <v>1</v>
      </c>
      <c r="S304" s="5" t="n">
        <v>10.66</v>
      </c>
      <c r="T304" s="5" t="n">
        <v>5.816</v>
      </c>
      <c r="U304" s="5" t="n">
        <v>0.589</v>
      </c>
      <c r="V304" s="5" t="n">
        <v>13.111</v>
      </c>
      <c r="W304" s="5" t="n">
        <v>0.19</v>
      </c>
      <c r="X304" s="5" t="n">
        <v>1</v>
      </c>
      <c r="Y304" s="5" t="n">
        <v>18.171</v>
      </c>
      <c r="Z304" s="5" t="n">
        <v>2.035</v>
      </c>
      <c r="AA304" s="5" t="n">
        <v>10.693</v>
      </c>
      <c r="AB304" s="5" t="n">
        <v>28.864</v>
      </c>
      <c r="AC304" s="5" t="n">
        <v>0</v>
      </c>
      <c r="AD304" s="5" t="n">
        <v>1</v>
      </c>
      <c r="AE304" s="5" t="n">
        <v>18.27</v>
      </c>
      <c r="AF304" s="5" t="n">
        <v>3.639</v>
      </c>
      <c r="AG304" s="5" t="n">
        <v>10.595</v>
      </c>
      <c r="AH304" s="5" t="n">
        <v>28.864</v>
      </c>
      <c r="AI304" s="5" t="n">
        <v>0</v>
      </c>
      <c r="AJ304" s="5" t="n">
        <v>1</v>
      </c>
      <c r="AK304" s="5" t="n">
        <v>25.373</v>
      </c>
      <c r="AL304" s="5" t="n">
        <v>12.569</v>
      </c>
      <c r="AM304" s="5" t="n">
        <v>4.593</v>
      </c>
      <c r="AN304" s="5" t="n">
        <v>35.659</v>
      </c>
      <c r="AO304" s="5" t="n">
        <v>0.19</v>
      </c>
      <c r="AP304" s="5" t="n">
        <v>1</v>
      </c>
      <c r="AQ304" s="5" t="n">
        <v>0.76</v>
      </c>
      <c r="AR304" s="5" t="n">
        <v>0.129</v>
      </c>
      <c r="AS304" s="5" t="n">
        <v>0.921</v>
      </c>
      <c r="AT304" s="5" t="n">
        <v>2</v>
      </c>
      <c r="AU304" s="5" t="n">
        <v>0.19</v>
      </c>
      <c r="AV304" s="5" t="n">
        <v>1</v>
      </c>
      <c r="AW304" s="5" t="n">
        <v>0.8110000000000001</v>
      </c>
      <c r="AX304" s="5" t="n">
        <v>0.129</v>
      </c>
      <c r="AY304" s="5" t="n">
        <v>0.758</v>
      </c>
      <c r="AZ304" s="5" t="n">
        <v>1.868</v>
      </c>
      <c r="BA304" s="5" t="n">
        <v>0.19</v>
      </c>
      <c r="BB304" s="5" t="n">
        <v>1</v>
      </c>
      <c r="BC304" s="5" t="n">
        <v>0.535</v>
      </c>
      <c r="BD304" s="5" t="n">
        <v>0.129</v>
      </c>
      <c r="BE304" s="5" t="n">
        <v>0.401</v>
      </c>
      <c r="BF304" s="5" t="n">
        <v>1.113</v>
      </c>
      <c r="BG304" s="5" t="n">
        <v>0.19</v>
      </c>
      <c r="BH304" s="5" t="n">
        <v>1</v>
      </c>
      <c r="BI304" s="5" t="n">
        <v>0.579</v>
      </c>
      <c r="BJ304" s="5" t="n">
        <v>0.129</v>
      </c>
      <c r="BK304" s="5" t="n">
        <v>0.363</v>
      </c>
      <c r="BL304" s="5" t="n">
        <v>1.122</v>
      </c>
      <c r="BM304" s="5" t="n">
        <v>0.19</v>
      </c>
      <c r="BN304" s="5" t="n">
        <v>1</v>
      </c>
      <c r="BO304" s="5" t="n">
        <v>0</v>
      </c>
      <c r="BP304" s="5" t="n">
        <v>0.022</v>
      </c>
      <c r="BQ304" s="5" t="n">
        <v>0.199</v>
      </c>
      <c r="BR304" s="5" t="n">
        <v>0</v>
      </c>
      <c r="BS304" s="5" t="n">
        <v>1</v>
      </c>
      <c r="BT304" s="5" t="n">
        <v>0</v>
      </c>
      <c r="BU304" s="5" t="n">
        <v>0.054</v>
      </c>
      <c r="BV304" s="5" t="n">
        <v>0.44</v>
      </c>
      <c r="BW304" s="5" t="n">
        <v>0.19</v>
      </c>
      <c r="BX304" s="5" t="n">
        <v>0.833</v>
      </c>
      <c r="BY304" s="5" t="n">
        <v>13.254</v>
      </c>
      <c r="BZ304" s="5" t="n">
        <v>0</v>
      </c>
      <c r="CA304" s="5" t="n">
        <v>13.254</v>
      </c>
      <c r="CB304" s="5" t="n">
        <v>0</v>
      </c>
      <c r="CC304" s="5" t="n">
        <v>83.248</v>
      </c>
      <c r="CD304" s="5" t="n">
        <v>7.95</v>
      </c>
      <c r="CE304" s="5" t="n">
        <v>116.06</v>
      </c>
      <c r="CF304" s="5" t="n">
        <v>237.176</v>
      </c>
      <c r="CG304" s="5" t="n">
        <v>0.19</v>
      </c>
      <c r="CH304" s="5" t="n">
        <v>1</v>
      </c>
      <c r="CI304" s="5" t="n">
        <v>0</v>
      </c>
      <c r="CJ304" s="5" t="n">
        <v>0</v>
      </c>
      <c r="CK304" s="5" t="n">
        <v>0</v>
      </c>
      <c r="CL304" s="5" t="n">
        <v>0.61</v>
      </c>
      <c r="CM304" s="5" t="n">
        <v>0</v>
      </c>
      <c r="CN304" s="5" t="n">
        <v>0.08</v>
      </c>
      <c r="CO304" s="5" t="n">
        <v>0.064</v>
      </c>
      <c r="CP304" s="5" t="n">
        <v>0</v>
      </c>
      <c r="CQ304" s="5" t="n">
        <v>1.348</v>
      </c>
      <c r="CR304" s="5" t="n">
        <v>0</v>
      </c>
      <c r="CS304" s="5" t="n">
        <v>6.289</v>
      </c>
      <c r="CT304" s="5" t="n">
        <v>8.233000000000001</v>
      </c>
      <c r="CU304" s="5" t="n">
        <v>14.257</v>
      </c>
    </row>
    <row r="305">
      <c r="A305" s="5" t="inlineStr">
        <is>
          <t>DEU2024</t>
        </is>
      </c>
      <c r="B305" s="5" t="inlineStr">
        <is>
          <t>DEU</t>
        </is>
      </c>
      <c r="C305" s="5" t="inlineStr">
        <is>
          <t>DEU</t>
        </is>
      </c>
      <c r="D305" s="5" t="inlineStr">
        <is>
          <t>Germany</t>
        </is>
      </c>
      <c r="E305" s="5" t="n">
        <v>2024</v>
      </c>
      <c r="F305" s="5" t="n">
        <v>0.19</v>
      </c>
      <c r="G305" s="5" t="n">
        <v>7.042</v>
      </c>
      <c r="H305" s="5" t="n">
        <v>1.784</v>
      </c>
      <c r="I305" s="5" t="n">
        <v>6.414</v>
      </c>
      <c r="J305" s="5" t="n">
        <v>13.456</v>
      </c>
      <c r="K305" s="5" t="n">
        <v>0</v>
      </c>
      <c r="L305" s="5" t="n">
        <v>1</v>
      </c>
      <c r="M305" s="5" t="n">
        <v>6.908</v>
      </c>
      <c r="N305" s="5" t="n">
        <v>3.763</v>
      </c>
      <c r="O305" s="5" t="n">
        <v>6.548</v>
      </c>
      <c r="P305" s="5" t="n">
        <v>13.456</v>
      </c>
      <c r="Q305" s="5" t="n">
        <v>0</v>
      </c>
      <c r="R305" s="5" t="n">
        <v>1</v>
      </c>
      <c r="S305" s="5" t="n">
        <v>10.253</v>
      </c>
      <c r="T305" s="5" t="n">
        <v>5.987</v>
      </c>
      <c r="U305" s="5" t="n">
        <v>5.647</v>
      </c>
      <c r="V305" s="5" t="n">
        <v>18.444</v>
      </c>
      <c r="W305" s="5" t="n">
        <v>0.19</v>
      </c>
      <c r="X305" s="5" t="n">
        <v>1</v>
      </c>
      <c r="Y305" s="5" t="n">
        <v>17.078</v>
      </c>
      <c r="Z305" s="5" t="n">
        <v>2.156</v>
      </c>
      <c r="AA305" s="5" t="n">
        <v>7.499</v>
      </c>
      <c r="AB305" s="5" t="n">
        <v>24.576</v>
      </c>
      <c r="AC305" s="5" t="n">
        <v>0</v>
      </c>
      <c r="AD305" s="5" t="n">
        <v>1</v>
      </c>
      <c r="AE305" s="5" t="n">
        <v>17.078</v>
      </c>
      <c r="AF305" s="5" t="n">
        <v>3.741</v>
      </c>
      <c r="AG305" s="5" t="n">
        <v>7.499</v>
      </c>
      <c r="AH305" s="5" t="n">
        <v>24.576</v>
      </c>
      <c r="AI305" s="5" t="n">
        <v>0</v>
      </c>
      <c r="AJ305" s="5" t="n">
        <v>1</v>
      </c>
      <c r="AK305" s="5" t="n">
        <v>25.797</v>
      </c>
      <c r="AL305" s="5" t="n">
        <v>13.121</v>
      </c>
      <c r="AM305" s="5" t="n">
        <v>4.974</v>
      </c>
      <c r="AN305" s="5" t="n">
        <v>36.618</v>
      </c>
      <c r="AO305" s="5" t="n">
        <v>0.19</v>
      </c>
      <c r="AP305" s="5" t="n">
        <v>1</v>
      </c>
      <c r="AQ305" s="5" t="n">
        <v>0.724</v>
      </c>
      <c r="AR305" s="5" t="n">
        <v>0.132</v>
      </c>
      <c r="AS305" s="5" t="n">
        <v>0.905</v>
      </c>
      <c r="AT305" s="5" t="n">
        <v>1.939</v>
      </c>
      <c r="AU305" s="5" t="n">
        <v>0.19</v>
      </c>
      <c r="AV305" s="5" t="n">
        <v>1</v>
      </c>
      <c r="AW305" s="5" t="n">
        <v>0.75</v>
      </c>
      <c r="AX305" s="5" t="n">
        <v>0.132</v>
      </c>
      <c r="AY305" s="5" t="n">
        <v>0.748</v>
      </c>
      <c r="AZ305" s="5" t="n">
        <v>1.783</v>
      </c>
      <c r="BA305" s="5" t="n">
        <v>0.19</v>
      </c>
      <c r="BB305" s="5" t="n">
        <v>1</v>
      </c>
      <c r="BC305" s="5" t="n">
        <v>0.513</v>
      </c>
      <c r="BD305" s="5" t="n">
        <v>0.132</v>
      </c>
      <c r="BE305" s="5" t="n">
        <v>0.393</v>
      </c>
      <c r="BF305" s="5" t="n">
        <v>1.078</v>
      </c>
      <c r="BG305" s="5" t="n">
        <v>0.19</v>
      </c>
      <c r="BH305" s="5" t="n">
        <v>1</v>
      </c>
      <c r="BI305" s="5" t="n">
        <v>0.591</v>
      </c>
      <c r="BJ305" s="5" t="n">
        <v>0.132</v>
      </c>
      <c r="BK305" s="5" t="n">
        <v>0.293</v>
      </c>
      <c r="BL305" s="5" t="n">
        <v>1.053</v>
      </c>
      <c r="BM305" s="5" t="n">
        <v>0.19</v>
      </c>
      <c r="BN305" s="5" t="n">
        <v>1</v>
      </c>
      <c r="BO305" s="5" t="n">
        <v>0</v>
      </c>
      <c r="BP305" s="5" t="n">
        <v>0.022</v>
      </c>
      <c r="BQ305" s="5" t="n">
        <v>0.184</v>
      </c>
      <c r="BR305" s="5" t="n">
        <v>0</v>
      </c>
      <c r="BS305" s="5" t="n">
        <v>1</v>
      </c>
      <c r="BT305" s="5" t="n">
        <v>0</v>
      </c>
      <c r="BU305" s="5" t="n">
        <v>0.056</v>
      </c>
      <c r="BV305" s="5" t="n">
        <v>0.427</v>
      </c>
      <c r="BW305" s="5" t="n">
        <v>0.19</v>
      </c>
      <c r="BX305" s="5" t="n">
        <v>0.833</v>
      </c>
      <c r="BY305" s="5" t="n">
        <v>13.646</v>
      </c>
      <c r="BZ305" s="5" t="n">
        <v>0</v>
      </c>
      <c r="CA305" s="5" t="n">
        <v>13.646</v>
      </c>
      <c r="CB305" s="5" t="n">
        <v>0</v>
      </c>
      <c r="CC305" s="5" t="n">
        <v>82.58799999999999</v>
      </c>
      <c r="CD305" s="5" t="n">
        <v>7.95</v>
      </c>
      <c r="CE305" s="5" t="n">
        <v>96.38</v>
      </c>
      <c r="CF305" s="5" t="n">
        <v>212.972</v>
      </c>
      <c r="CG305" s="5" t="n">
        <v>0.19</v>
      </c>
      <c r="CH305" s="5" t="n">
        <v>1</v>
      </c>
      <c r="CI305" s="5" t="n">
        <v>0</v>
      </c>
      <c r="CJ305" s="5" t="n">
        <v>0</v>
      </c>
      <c r="CK305" s="5" t="n">
        <v>0</v>
      </c>
      <c r="CL305" s="5" t="n">
        <v>0.628</v>
      </c>
      <c r="CM305" s="5" t="n">
        <v>0</v>
      </c>
      <c r="CN305" s="5" t="n">
        <v>0.074</v>
      </c>
      <c r="CO305" s="5" t="n">
        <v>0.065</v>
      </c>
      <c r="CP305" s="5" t="n">
        <v>0</v>
      </c>
      <c r="CQ305" s="5" t="n">
        <v>1.387</v>
      </c>
      <c r="CR305" s="5" t="n">
        <v>0</v>
      </c>
      <c r="CS305" s="5" t="n">
        <v>6.475</v>
      </c>
      <c r="CT305" s="5" t="n">
        <v>7.055</v>
      </c>
      <c r="CU305" s="5" t="n">
        <v>10.98</v>
      </c>
    </row>
    <row r="306">
      <c r="A306" s="5" t="inlineStr">
        <is>
          <t>GHA2021</t>
        </is>
      </c>
      <c r="B306" s="5" t="inlineStr">
        <is>
          <t>GHA</t>
        </is>
      </c>
      <c r="C306" s="5" t="inlineStr">
        <is>
          <t>GHA</t>
        </is>
      </c>
      <c r="D306" s="5" t="inlineStr">
        <is>
          <t>Ghana</t>
        </is>
      </c>
      <c r="E306" s="5" t="n">
        <v>2021</v>
      </c>
      <c r="F306" s="5" t="n">
        <v>0.181</v>
      </c>
      <c r="G306" s="5" t="n">
        <v>5.897</v>
      </c>
      <c r="H306" s="5" t="n">
        <v>1.143</v>
      </c>
      <c r="I306" s="5" t="n">
        <v>0.238</v>
      </c>
      <c r="J306" s="5" t="n">
        <v>6.134</v>
      </c>
      <c r="K306" s="5" t="n">
        <v>0</v>
      </c>
      <c r="L306" s="5" t="n">
        <v>1</v>
      </c>
      <c r="M306" s="5" t="n">
        <v>7.964</v>
      </c>
      <c r="N306" s="5" t="n">
        <v>3.43</v>
      </c>
      <c r="O306" s="5" t="n">
        <v>0.227</v>
      </c>
      <c r="P306" s="5" t="n">
        <v>8.191000000000001</v>
      </c>
      <c r="Q306" s="5" t="n">
        <v>0</v>
      </c>
      <c r="R306" s="5" t="n">
        <v>1</v>
      </c>
      <c r="S306" s="5" t="n">
        <v>11.613</v>
      </c>
      <c r="T306" s="5" t="n">
        <v>6.86</v>
      </c>
      <c r="U306" s="5" t="n">
        <v>0.238</v>
      </c>
      <c r="V306" s="5" t="n">
        <v>14</v>
      </c>
      <c r="W306" s="5" t="n">
        <v>0.181</v>
      </c>
      <c r="X306" s="5" t="n">
        <v>1</v>
      </c>
      <c r="Y306" s="5" t="n">
        <v>5.197</v>
      </c>
      <c r="Z306" s="5" t="n">
        <v>0.493</v>
      </c>
      <c r="AA306" s="5" t="n">
        <v>1.656</v>
      </c>
      <c r="AB306" s="5" t="n">
        <v>6.853</v>
      </c>
      <c r="AC306" s="5" t="n">
        <v>0</v>
      </c>
      <c r="AD306" s="5" t="n">
        <v>1</v>
      </c>
      <c r="AE306" s="5" t="n">
        <v>5.853</v>
      </c>
      <c r="AF306" s="5" t="n">
        <v>0.997</v>
      </c>
      <c r="AG306" s="5" t="n">
        <v>1.656</v>
      </c>
      <c r="AH306" s="5" t="n">
        <v>7.509</v>
      </c>
      <c r="AI306" s="5" t="n">
        <v>0</v>
      </c>
      <c r="AJ306" s="5" t="n">
        <v>1</v>
      </c>
      <c r="AK306" s="5" t="n">
        <v>9.789999999999999</v>
      </c>
      <c r="AL306" s="5" t="n">
        <v>4.257</v>
      </c>
      <c r="AM306" s="5" t="n">
        <v>-0.968</v>
      </c>
      <c r="AN306" s="5" t="n">
        <v>10.421</v>
      </c>
      <c r="AO306" s="5" t="n">
        <v>0.181</v>
      </c>
      <c r="AP306" s="5" t="n">
        <v>1</v>
      </c>
      <c r="AQ306" s="5" t="n">
        <v>0.619</v>
      </c>
      <c r="AR306" s="5" t="n">
        <v>0.114</v>
      </c>
      <c r="AS306" s="5" t="n">
        <v>0.278</v>
      </c>
      <c r="AT306" s="5" t="n">
        <v>1.059</v>
      </c>
      <c r="AU306" s="5" t="n">
        <v>0.181</v>
      </c>
      <c r="AV306" s="5" t="n">
        <v>1</v>
      </c>
      <c r="AW306" s="5" t="n">
        <v>0.599</v>
      </c>
      <c r="AX306" s="5" t="n">
        <v>0.114</v>
      </c>
      <c r="AY306" s="5" t="n">
        <v>0.296</v>
      </c>
      <c r="AZ306" s="5" t="n">
        <v>1.058</v>
      </c>
      <c r="BA306" s="5" t="n">
        <v>0.181</v>
      </c>
      <c r="BB306" s="5" t="n">
        <v>1</v>
      </c>
      <c r="BC306" s="5" t="n">
        <v>0.439</v>
      </c>
      <c r="BD306" s="5" t="n">
        <v>0.114</v>
      </c>
      <c r="BE306" s="5" t="n">
        <v>0.186</v>
      </c>
      <c r="BF306" s="5" t="n">
        <v>0.739</v>
      </c>
      <c r="BG306" s="5" t="n">
        <v>0.181</v>
      </c>
      <c r="BH306" s="5" t="n">
        <v>1</v>
      </c>
      <c r="BI306" s="5" t="n">
        <v>0.505</v>
      </c>
      <c r="BJ306" s="5" t="n">
        <v>0.114</v>
      </c>
      <c r="BK306" s="5" t="n">
        <v>0.238</v>
      </c>
      <c r="BL306" s="5" t="n">
        <v>0.877</v>
      </c>
      <c r="BM306" s="5" t="n">
        <v>0.181</v>
      </c>
      <c r="BN306" s="5" t="n">
        <v>1</v>
      </c>
      <c r="BO306" s="5" t="n">
        <v>0</v>
      </c>
      <c r="BP306" s="5" t="n">
        <v>-0.036</v>
      </c>
      <c r="BQ306" s="5" t="n">
        <v>0.225</v>
      </c>
      <c r="BR306" s="5" t="n">
        <v>0</v>
      </c>
      <c r="BS306" s="5" t="n">
        <v>1</v>
      </c>
      <c r="BT306" s="5" t="n">
        <v>0</v>
      </c>
      <c r="BU306" s="5" t="n">
        <v>-0.036</v>
      </c>
      <c r="BV306" s="5" t="n">
        <v>0.117</v>
      </c>
      <c r="BW306" s="5" t="n">
        <v>0</v>
      </c>
      <c r="BX306" s="5" t="n">
        <v>1</v>
      </c>
      <c r="BY306" s="5" t="n">
        <v>11.787</v>
      </c>
      <c r="BZ306" s="5" t="n">
        <v>0</v>
      </c>
      <c r="CA306" s="5" t="n">
        <v>11.787</v>
      </c>
      <c r="CB306" s="5" t="n">
        <v>0</v>
      </c>
      <c r="CC306" s="5" t="n">
        <v>78.125</v>
      </c>
      <c r="CD306" s="5" t="n">
        <v>7.95</v>
      </c>
      <c r="CE306" s="5" t="n">
        <v>-48.001</v>
      </c>
      <c r="CF306" s="5" t="n">
        <v>35.586</v>
      </c>
      <c r="CG306" s="5" t="n">
        <v>0</v>
      </c>
      <c r="CH306" s="5" t="n">
        <v>1</v>
      </c>
      <c r="CI306" s="5" t="n">
        <v>0</v>
      </c>
      <c r="CJ306" s="5" t="n">
        <v>0</v>
      </c>
      <c r="CK306" s="5" t="n">
        <v>0</v>
      </c>
      <c r="CL306" s="5" t="n">
        <v>0</v>
      </c>
      <c r="CM306" s="5" t="n">
        <v>0</v>
      </c>
      <c r="CN306" s="5" t="n">
        <v>0</v>
      </c>
      <c r="CO306" s="5" t="n">
        <v>0</v>
      </c>
      <c r="CP306" s="5" t="n">
        <v>0</v>
      </c>
      <c r="CQ306" s="5" t="n">
        <v>1.198</v>
      </c>
      <c r="CR306" s="5" t="n">
        <v>0.852</v>
      </c>
      <c r="CS306" s="5" t="n">
        <v>2.702</v>
      </c>
      <c r="CT306" s="5" t="n">
        <v>4.753</v>
      </c>
      <c r="CU306" s="5" t="n">
        <v>15.162</v>
      </c>
    </row>
    <row r="307">
      <c r="A307" s="5" t="inlineStr">
        <is>
          <t>GHA2022</t>
        </is>
      </c>
      <c r="B307" s="5" t="inlineStr">
        <is>
          <t>GHA</t>
        </is>
      </c>
      <c r="C307" s="5" t="inlineStr">
        <is>
          <t>GHA</t>
        </is>
      </c>
      <c r="D307" s="5" t="inlineStr">
        <is>
          <t>Ghana</t>
        </is>
      </c>
      <c r="E307" s="5" t="n">
        <v>2022</v>
      </c>
      <c r="F307" s="5" t="n">
        <v>0.185</v>
      </c>
      <c r="G307" s="5" t="n">
        <v>11.72</v>
      </c>
      <c r="H307" s="5" t="n">
        <v>1.235</v>
      </c>
      <c r="I307" s="5" t="n">
        <v>0.5659999999999999</v>
      </c>
      <c r="J307" s="5" t="n">
        <v>12.286</v>
      </c>
      <c r="K307" s="5" t="n">
        <v>0</v>
      </c>
      <c r="L307" s="5" t="n">
        <v>1</v>
      </c>
      <c r="M307" s="5" t="n">
        <v>9.782999999999999</v>
      </c>
      <c r="N307" s="5" t="n">
        <v>3.704</v>
      </c>
      <c r="O307" s="5" t="n">
        <v>0.328</v>
      </c>
      <c r="P307" s="5" t="n">
        <v>10.111</v>
      </c>
      <c r="Q307" s="5" t="n">
        <v>0</v>
      </c>
      <c r="R307" s="5" t="n">
        <v>1</v>
      </c>
      <c r="S307" s="5" t="n">
        <v>17.893</v>
      </c>
      <c r="T307" s="5" t="n">
        <v>7.408</v>
      </c>
      <c r="U307" s="5" t="n">
        <v>0.819</v>
      </c>
      <c r="V307" s="5" t="n">
        <v>21.874</v>
      </c>
      <c r="W307" s="5" t="n">
        <v>0.185</v>
      </c>
      <c r="X307" s="5" t="n">
        <v>1</v>
      </c>
      <c r="Y307" s="5" t="n">
        <v>7.724</v>
      </c>
      <c r="Z307" s="5" t="n">
        <v>0.732</v>
      </c>
      <c r="AA307" s="5" t="n">
        <v>1.405</v>
      </c>
      <c r="AB307" s="5" t="n">
        <v>9.129</v>
      </c>
      <c r="AC307" s="5" t="n">
        <v>0</v>
      </c>
      <c r="AD307" s="5" t="n">
        <v>1</v>
      </c>
      <c r="AE307" s="5" t="n">
        <v>8.430999999999999</v>
      </c>
      <c r="AF307" s="5" t="n">
        <v>1.436</v>
      </c>
      <c r="AG307" s="5" t="n">
        <v>1.405</v>
      </c>
      <c r="AH307" s="5" t="n">
        <v>9.835000000000001</v>
      </c>
      <c r="AI307" s="5" t="n">
        <v>0</v>
      </c>
      <c r="AJ307" s="5" t="n">
        <v>1</v>
      </c>
      <c r="AK307" s="5" t="n">
        <v>12.67</v>
      </c>
      <c r="AL307" s="5" t="n">
        <v>5.509</v>
      </c>
      <c r="AM307" s="5" t="n">
        <v>-0.778</v>
      </c>
      <c r="AN307" s="5" t="n">
        <v>13.902</v>
      </c>
      <c r="AO307" s="5" t="n">
        <v>0.185</v>
      </c>
      <c r="AP307" s="5" t="n">
        <v>1</v>
      </c>
      <c r="AQ307" s="5" t="n">
        <v>0.861</v>
      </c>
      <c r="AR307" s="5" t="n">
        <v>0.123</v>
      </c>
      <c r="AS307" s="5" t="n">
        <v>0.312</v>
      </c>
      <c r="AT307" s="5" t="n">
        <v>1.39</v>
      </c>
      <c r="AU307" s="5" t="n">
        <v>0.185</v>
      </c>
      <c r="AV307" s="5" t="n">
        <v>1</v>
      </c>
      <c r="AW307" s="5" t="n">
        <v>0.986</v>
      </c>
      <c r="AX307" s="5" t="n">
        <v>0.123</v>
      </c>
      <c r="AY307" s="5" t="n">
        <v>0.365</v>
      </c>
      <c r="AZ307" s="5" t="n">
        <v>1.601</v>
      </c>
      <c r="BA307" s="5" t="n">
        <v>0.185</v>
      </c>
      <c r="BB307" s="5" t="n">
        <v>1</v>
      </c>
      <c r="BC307" s="5" t="n">
        <v>0.598</v>
      </c>
      <c r="BD307" s="5" t="n">
        <v>0.123</v>
      </c>
      <c r="BE307" s="5" t="n">
        <v>0.101</v>
      </c>
      <c r="BF307" s="5" t="n">
        <v>0.828</v>
      </c>
      <c r="BG307" s="5" t="n">
        <v>0.185</v>
      </c>
      <c r="BH307" s="5" t="n">
        <v>1</v>
      </c>
      <c r="BI307" s="5" t="n">
        <v>0.612</v>
      </c>
      <c r="BJ307" s="5" t="n">
        <v>0.123</v>
      </c>
      <c r="BK307" s="5" t="n">
        <v>0.59</v>
      </c>
      <c r="BL307" s="5" t="n">
        <v>1.425</v>
      </c>
      <c r="BM307" s="5" t="n">
        <v>0.185</v>
      </c>
      <c r="BN307" s="5" t="n">
        <v>1</v>
      </c>
      <c r="BO307" s="5" t="n">
        <v>0</v>
      </c>
      <c r="BP307" s="5" t="n">
        <v>-0.036</v>
      </c>
      <c r="BQ307" s="5" t="n">
        <v>0.106</v>
      </c>
      <c r="BR307" s="5" t="n">
        <v>0</v>
      </c>
      <c r="BS307" s="5" t="n">
        <v>1</v>
      </c>
      <c r="BT307" s="5" t="n">
        <v>0</v>
      </c>
      <c r="BU307" s="5" t="n">
        <v>-0.036</v>
      </c>
      <c r="BV307" s="5" t="n">
        <v>0.098</v>
      </c>
      <c r="BW307" s="5" t="n">
        <v>0</v>
      </c>
      <c r="BX307" s="5" t="n">
        <v>1</v>
      </c>
      <c r="BY307" s="5" t="n">
        <v>12.729</v>
      </c>
      <c r="BZ307" s="5" t="n">
        <v>0</v>
      </c>
      <c r="CA307" s="5" t="n">
        <v>12.729</v>
      </c>
      <c r="CB307" s="5" t="n">
        <v>0</v>
      </c>
      <c r="CC307" s="5" t="n">
        <v>97.90000000000001</v>
      </c>
      <c r="CD307" s="5" t="n">
        <v>7.95</v>
      </c>
      <c r="CE307" s="5" t="n">
        <v>-34.232</v>
      </c>
      <c r="CF307" s="5" t="n">
        <v>75.446</v>
      </c>
      <c r="CG307" s="5" t="n">
        <v>0</v>
      </c>
      <c r="CH307" s="5" t="n">
        <v>1</v>
      </c>
      <c r="CI307" s="5" t="n">
        <v>0</v>
      </c>
      <c r="CJ307" s="5" t="n">
        <v>0</v>
      </c>
      <c r="CK307" s="5" t="n">
        <v>0</v>
      </c>
      <c r="CL307" s="5" t="n">
        <v>0</v>
      </c>
      <c r="CM307" s="5" t="n">
        <v>0</v>
      </c>
      <c r="CN307" s="5" t="n">
        <v>0</v>
      </c>
      <c r="CO307" s="5" t="n">
        <v>0</v>
      </c>
      <c r="CP307" s="5" t="n">
        <v>0</v>
      </c>
      <c r="CQ307" s="5" t="n">
        <v>1.294</v>
      </c>
      <c r="CR307" s="5" t="n">
        <v>0.855</v>
      </c>
      <c r="CS307" s="5" t="n">
        <v>2.918</v>
      </c>
      <c r="CT307" s="5" t="n">
        <v>10.485</v>
      </c>
      <c r="CU307" s="5" t="n">
        <v>31.326</v>
      </c>
    </row>
    <row r="308">
      <c r="A308" s="5" t="inlineStr">
        <is>
          <t>GHA2023</t>
        </is>
      </c>
      <c r="B308" s="5" t="inlineStr">
        <is>
          <t>GHA</t>
        </is>
      </c>
      <c r="C308" s="5" t="inlineStr">
        <is>
          <t>GHA</t>
        </is>
      </c>
      <c r="D308" s="5" t="inlineStr">
        <is>
          <t>Ghana</t>
        </is>
      </c>
      <c r="E308" s="5" t="n">
        <v>2023</v>
      </c>
      <c r="F308" s="5" t="n">
        <v>0.185</v>
      </c>
      <c r="G308" s="5" t="n">
        <v>6.147</v>
      </c>
      <c r="H308" s="5" t="n">
        <v>1.286</v>
      </c>
      <c r="I308" s="5" t="n">
        <v>0.273</v>
      </c>
      <c r="J308" s="5" t="n">
        <v>6.42</v>
      </c>
      <c r="K308" s="5" t="n">
        <v>0</v>
      </c>
      <c r="L308" s="5" t="n">
        <v>1</v>
      </c>
      <c r="M308" s="5" t="n">
        <v>7.886</v>
      </c>
      <c r="N308" s="5" t="n">
        <v>3.857</v>
      </c>
      <c r="O308" s="5" t="n">
        <v>0.227</v>
      </c>
      <c r="P308" s="5" t="n">
        <v>8.113</v>
      </c>
      <c r="Q308" s="5" t="n">
        <v>0</v>
      </c>
      <c r="R308" s="5" t="n">
        <v>1</v>
      </c>
      <c r="S308" s="5" t="n">
        <v>12.575</v>
      </c>
      <c r="T308" s="5" t="n">
        <v>7.714</v>
      </c>
      <c r="U308" s="5" t="n">
        <v>0.536</v>
      </c>
      <c r="V308" s="5" t="n">
        <v>15.225</v>
      </c>
      <c r="W308" s="5" t="n">
        <v>0.185</v>
      </c>
      <c r="X308" s="5" t="n">
        <v>1</v>
      </c>
      <c r="Y308" s="5" t="n">
        <v>3.79</v>
      </c>
      <c r="Z308" s="5" t="n">
        <v>0.359</v>
      </c>
      <c r="AA308" s="5" t="n">
        <v>0.912</v>
      </c>
      <c r="AB308" s="5" t="n">
        <v>4.702</v>
      </c>
      <c r="AC308" s="5" t="n">
        <v>0</v>
      </c>
      <c r="AD308" s="5" t="n">
        <v>1</v>
      </c>
      <c r="AE308" s="5" t="n">
        <v>4.542</v>
      </c>
      <c r="AF308" s="5" t="n">
        <v>0.774</v>
      </c>
      <c r="AG308" s="5" t="n">
        <v>0.912</v>
      </c>
      <c r="AH308" s="5" t="n">
        <v>5.454</v>
      </c>
      <c r="AI308" s="5" t="n">
        <v>0</v>
      </c>
      <c r="AJ308" s="5" t="n">
        <v>1</v>
      </c>
      <c r="AK308" s="5" t="n">
        <v>9.055</v>
      </c>
      <c r="AL308" s="5" t="n">
        <v>3.937</v>
      </c>
      <c r="AM308" s="5" t="n">
        <v>-0.9350000000000001</v>
      </c>
      <c r="AN308" s="5" t="n">
        <v>9.428000000000001</v>
      </c>
      <c r="AO308" s="5" t="n">
        <v>0.185</v>
      </c>
      <c r="AP308" s="5" t="n">
        <v>1</v>
      </c>
      <c r="AQ308" s="5" t="n">
        <v>0.76</v>
      </c>
      <c r="AR308" s="5" t="n">
        <v>0.129</v>
      </c>
      <c r="AS308" s="5" t="n">
        <v>0.271</v>
      </c>
      <c r="AT308" s="5" t="n">
        <v>1.222</v>
      </c>
      <c r="AU308" s="5" t="n">
        <v>0.185</v>
      </c>
      <c r="AV308" s="5" t="n">
        <v>1</v>
      </c>
      <c r="AW308" s="5" t="n">
        <v>0.8110000000000001</v>
      </c>
      <c r="AX308" s="5" t="n">
        <v>0.129</v>
      </c>
      <c r="AY308" s="5" t="n">
        <v>0.281</v>
      </c>
      <c r="AZ308" s="5" t="n">
        <v>1.295</v>
      </c>
      <c r="BA308" s="5" t="n">
        <v>0.185</v>
      </c>
      <c r="BB308" s="5" t="n">
        <v>1</v>
      </c>
      <c r="BC308" s="5" t="n">
        <v>0.535</v>
      </c>
      <c r="BD308" s="5" t="n">
        <v>0.129</v>
      </c>
      <c r="BE308" s="5" t="n">
        <v>0.082</v>
      </c>
      <c r="BF308" s="5" t="n">
        <v>0.731</v>
      </c>
      <c r="BG308" s="5" t="n">
        <v>0.185</v>
      </c>
      <c r="BH308" s="5" t="n">
        <v>1</v>
      </c>
      <c r="BI308" s="5" t="n">
        <v>0.579</v>
      </c>
      <c r="BJ308" s="5" t="n">
        <v>0.129</v>
      </c>
      <c r="BK308" s="5" t="n">
        <v>0.408</v>
      </c>
      <c r="BL308" s="5" t="n">
        <v>1.17</v>
      </c>
      <c r="BM308" s="5" t="n">
        <v>0.185</v>
      </c>
      <c r="BN308" s="5" t="n">
        <v>1</v>
      </c>
      <c r="BO308" s="5" t="n">
        <v>0</v>
      </c>
      <c r="BP308" s="5" t="n">
        <v>-0.036</v>
      </c>
      <c r="BQ308" s="5" t="n">
        <v>0.13</v>
      </c>
      <c r="BR308" s="5" t="n">
        <v>0</v>
      </c>
      <c r="BS308" s="5" t="n">
        <v>1</v>
      </c>
      <c r="BT308" s="5" t="n">
        <v>0</v>
      </c>
      <c r="BU308" s="5" t="n">
        <v>-0.036</v>
      </c>
      <c r="BV308" s="5" t="n">
        <v>0.138</v>
      </c>
      <c r="BW308" s="5" t="n">
        <v>0</v>
      </c>
      <c r="BX308" s="5" t="n">
        <v>1</v>
      </c>
      <c r="BY308" s="5" t="n">
        <v>13.254</v>
      </c>
      <c r="BZ308" s="5" t="n">
        <v>0</v>
      </c>
      <c r="CA308" s="5" t="n">
        <v>13.254</v>
      </c>
      <c r="CB308" s="5" t="n">
        <v>0</v>
      </c>
      <c r="CC308" s="5" t="n">
        <v>83.248</v>
      </c>
      <c r="CD308" s="5" t="n">
        <v>7.95</v>
      </c>
      <c r="CE308" s="5" t="n">
        <v>12.887</v>
      </c>
      <c r="CF308" s="5" t="n">
        <v>113.92</v>
      </c>
      <c r="CG308" s="5" t="n">
        <v>0</v>
      </c>
      <c r="CH308" s="5" t="n">
        <v>1</v>
      </c>
      <c r="CI308" s="5" t="n">
        <v>0</v>
      </c>
      <c r="CJ308" s="5" t="n">
        <v>0</v>
      </c>
      <c r="CK308" s="5" t="n">
        <v>0</v>
      </c>
      <c r="CL308" s="5" t="n">
        <v>0</v>
      </c>
      <c r="CM308" s="5" t="n">
        <v>0</v>
      </c>
      <c r="CN308" s="5" t="n">
        <v>0</v>
      </c>
      <c r="CO308" s="5" t="n">
        <v>0</v>
      </c>
      <c r="CP308" s="5" t="n">
        <v>0</v>
      </c>
      <c r="CQ308" s="5" t="n">
        <v>1.348</v>
      </c>
      <c r="CR308" s="5" t="n">
        <v>0.83</v>
      </c>
      <c r="CS308" s="5" t="n">
        <v>3.038</v>
      </c>
      <c r="CT308" s="5" t="n">
        <v>4.861</v>
      </c>
      <c r="CU308" s="5" t="n">
        <v>11.622</v>
      </c>
    </row>
    <row r="309">
      <c r="A309" s="5" t="inlineStr">
        <is>
          <t>GHA2024</t>
        </is>
      </c>
      <c r="B309" s="5" t="inlineStr">
        <is>
          <t>GHA</t>
        </is>
      </c>
      <c r="C309" s="5" t="inlineStr">
        <is>
          <t>GHA</t>
        </is>
      </c>
      <c r="D309" s="5" t="inlineStr">
        <is>
          <t>Ghana</t>
        </is>
      </c>
      <c r="E309" s="5" t="n">
        <v>2024</v>
      </c>
      <c r="F309" s="5" t="n">
        <v>0.185</v>
      </c>
      <c r="G309" s="5" t="n">
        <v>5.575</v>
      </c>
      <c r="H309" s="5" t="n">
        <v>1.324</v>
      </c>
      <c r="I309" s="5" t="n">
        <v>0.213</v>
      </c>
      <c r="J309" s="5" t="n">
        <v>5.787</v>
      </c>
      <c r="K309" s="5" t="n">
        <v>0</v>
      </c>
      <c r="L309" s="5" t="n">
        <v>1</v>
      </c>
      <c r="M309" s="5" t="n">
        <v>7.124</v>
      </c>
      <c r="N309" s="5" t="n">
        <v>3.971</v>
      </c>
      <c r="O309" s="5" t="n">
        <v>0.158</v>
      </c>
      <c r="P309" s="5" t="n">
        <v>7.281</v>
      </c>
      <c r="Q309" s="5" t="n">
        <v>0</v>
      </c>
      <c r="R309" s="5" t="n">
        <v>1</v>
      </c>
      <c r="S309" s="5" t="n">
        <v>12.193</v>
      </c>
      <c r="T309" s="5" t="n">
        <v>7.942</v>
      </c>
      <c r="U309" s="5" t="n">
        <v>0.525</v>
      </c>
      <c r="V309" s="5" t="n">
        <v>14.7</v>
      </c>
      <c r="W309" s="5" t="n">
        <v>0.185</v>
      </c>
      <c r="X309" s="5" t="n">
        <v>1</v>
      </c>
      <c r="Y309" s="5" t="n">
        <v>3.902</v>
      </c>
      <c r="Z309" s="5" t="n">
        <v>0.37</v>
      </c>
      <c r="AA309" s="5" t="n">
        <v>0.924</v>
      </c>
      <c r="AB309" s="5" t="n">
        <v>4.826</v>
      </c>
      <c r="AC309" s="5" t="n">
        <v>0</v>
      </c>
      <c r="AD309" s="5" t="n">
        <v>1</v>
      </c>
      <c r="AE309" s="5" t="n">
        <v>4.676</v>
      </c>
      <c r="AF309" s="5" t="n">
        <v>0.797</v>
      </c>
      <c r="AG309" s="5" t="n">
        <v>0.924</v>
      </c>
      <c r="AH309" s="5" t="n">
        <v>5.6</v>
      </c>
      <c r="AI309" s="5" t="n">
        <v>0</v>
      </c>
      <c r="AJ309" s="5" t="n">
        <v>1</v>
      </c>
      <c r="AK309" s="5" t="n">
        <v>9.321999999999999</v>
      </c>
      <c r="AL309" s="5" t="n">
        <v>4.053</v>
      </c>
      <c r="AM309" s="5" t="n">
        <v>-1.002</v>
      </c>
      <c r="AN309" s="5" t="n">
        <v>9.616</v>
      </c>
      <c r="AO309" s="5" t="n">
        <v>0.185</v>
      </c>
      <c r="AP309" s="5" t="n">
        <v>1</v>
      </c>
      <c r="AQ309" s="5" t="n">
        <v>0.724</v>
      </c>
      <c r="AR309" s="5" t="n">
        <v>0.132</v>
      </c>
      <c r="AS309" s="5" t="n">
        <v>0.406</v>
      </c>
      <c r="AT309" s="5" t="n">
        <v>1.34</v>
      </c>
      <c r="AU309" s="5" t="n">
        <v>0.185</v>
      </c>
      <c r="AV309" s="5" t="n">
        <v>1</v>
      </c>
      <c r="AW309" s="5" t="n">
        <v>0.75</v>
      </c>
      <c r="AX309" s="5" t="n">
        <v>0.132</v>
      </c>
      <c r="AY309" s="5" t="n">
        <v>0.368</v>
      </c>
      <c r="AZ309" s="5" t="n">
        <v>1.325</v>
      </c>
      <c r="BA309" s="5" t="n">
        <v>0.185</v>
      </c>
      <c r="BB309" s="5" t="n">
        <v>1</v>
      </c>
      <c r="BC309" s="5" t="n">
        <v>0.513</v>
      </c>
      <c r="BD309" s="5" t="n">
        <v>0.132</v>
      </c>
      <c r="BE309" s="5" t="n">
        <v>0.09</v>
      </c>
      <c r="BF309" s="5" t="n">
        <v>0.715</v>
      </c>
      <c r="BG309" s="5" t="n">
        <v>0.185</v>
      </c>
      <c r="BH309" s="5" t="n">
        <v>1</v>
      </c>
      <c r="BI309" s="5" t="n">
        <v>0.591</v>
      </c>
      <c r="BJ309" s="5" t="n">
        <v>0.132</v>
      </c>
      <c r="BK309" s="5" t="n">
        <v>0.313</v>
      </c>
      <c r="BL309" s="5" t="n">
        <v>1.072</v>
      </c>
      <c r="BM309" s="5" t="n">
        <v>0.185</v>
      </c>
      <c r="BN309" s="5" t="n">
        <v>1</v>
      </c>
      <c r="BO309" s="5" t="n">
        <v>0</v>
      </c>
      <c r="BP309" s="5" t="n">
        <v>-0.037</v>
      </c>
      <c r="BQ309" s="5" t="n">
        <v>0.14</v>
      </c>
      <c r="BR309" s="5" t="n">
        <v>0</v>
      </c>
      <c r="BS309" s="5" t="n">
        <v>1</v>
      </c>
      <c r="BT309" s="5" t="n">
        <v>0</v>
      </c>
      <c r="BU309" s="5" t="n">
        <v>-0.037</v>
      </c>
      <c r="BV309" s="5" t="n">
        <v>0.16</v>
      </c>
      <c r="BW309" s="5" t="n">
        <v>0</v>
      </c>
      <c r="BX309" s="5" t="n">
        <v>1</v>
      </c>
      <c r="BY309" s="5" t="n">
        <v>13.646</v>
      </c>
      <c r="BZ309" s="5" t="n">
        <v>0</v>
      </c>
      <c r="CA309" s="5" t="n">
        <v>13.646</v>
      </c>
      <c r="CB309" s="5" t="n">
        <v>0</v>
      </c>
      <c r="CC309" s="5" t="n">
        <v>82.58799999999999</v>
      </c>
      <c r="CD309" s="5" t="n">
        <v>7.95</v>
      </c>
      <c r="CE309" s="5" t="n">
        <v>-0.579</v>
      </c>
      <c r="CF309" s="5" t="n">
        <v>97.18000000000001</v>
      </c>
      <c r="CG309" s="5" t="n">
        <v>0</v>
      </c>
      <c r="CH309" s="5" t="n">
        <v>1</v>
      </c>
      <c r="CI309" s="5" t="n">
        <v>0</v>
      </c>
      <c r="CJ309" s="5" t="n">
        <v>0</v>
      </c>
      <c r="CK309" s="5" t="n">
        <v>0</v>
      </c>
      <c r="CL309" s="5" t="n">
        <v>0</v>
      </c>
      <c r="CM309" s="5" t="n">
        <v>0</v>
      </c>
      <c r="CN309" s="5" t="n">
        <v>0</v>
      </c>
      <c r="CO309" s="5" t="n">
        <v>0</v>
      </c>
      <c r="CP309" s="5" t="n">
        <v>0</v>
      </c>
      <c r="CQ309" s="5" t="n">
        <v>1.387</v>
      </c>
      <c r="CR309" s="5" t="n">
        <v>0.83</v>
      </c>
      <c r="CS309" s="5" t="n">
        <v>3.128</v>
      </c>
      <c r="CT309" s="5" t="n">
        <v>4.251</v>
      </c>
      <c r="CU309" s="5" t="n">
        <v>10.168</v>
      </c>
    </row>
    <row r="310">
      <c r="A310" s="5" t="inlineStr">
        <is>
          <t>GIB2021</t>
        </is>
      </c>
      <c r="B310" s="5" t="inlineStr">
        <is>
          <t>GIB</t>
        </is>
      </c>
      <c r="C310" s="5" t="inlineStr">
        <is>
          <t>GIB</t>
        </is>
      </c>
      <c r="D310" s="5" t="inlineStr">
        <is>
          <t>Gibraltar</t>
        </is>
      </c>
      <c r="E310" s="5" t="n">
        <v>2021</v>
      </c>
      <c r="F310" s="5" t="n">
        <v>0</v>
      </c>
      <c r="G310" s="5" t="n">
        <v>5.553</v>
      </c>
      <c r="H310" s="5" t="n">
        <v>1.143</v>
      </c>
      <c r="I310" s="5" t="n">
        <v>0</v>
      </c>
      <c r="J310" s="5" t="n">
        <v>5.553</v>
      </c>
      <c r="K310" s="5" t="n">
        <v>0</v>
      </c>
      <c r="L310" s="5" t="n">
        <v>1</v>
      </c>
      <c r="M310" s="5" t="n">
        <v>7.964</v>
      </c>
      <c r="N310" s="5" t="n">
        <v>3.43</v>
      </c>
      <c r="O310" s="5" t="n">
        <v>0</v>
      </c>
      <c r="P310" s="5" t="n">
        <v>7.964</v>
      </c>
      <c r="Q310" s="5" t="n">
        <v>0</v>
      </c>
      <c r="R310" s="5" t="n">
        <v>1</v>
      </c>
      <c r="S310" s="5" t="n">
        <v>11.27</v>
      </c>
      <c r="T310" s="5" t="n">
        <v>6.86</v>
      </c>
      <c r="U310" s="5" t="n">
        <v>0</v>
      </c>
      <c r="V310" s="5" t="n">
        <v>11.27</v>
      </c>
      <c r="W310" s="5" t="n">
        <v>0</v>
      </c>
      <c r="X310" s="5" t="n">
        <v>1</v>
      </c>
      <c r="Y310" s="5" t="n">
        <v>16.305</v>
      </c>
      <c r="Z310" s="5" t="n">
        <v>2.204</v>
      </c>
      <c r="AA310" s="5" t="n">
        <v>0</v>
      </c>
      <c r="AB310" s="5" t="n">
        <v>16.305</v>
      </c>
      <c r="AC310" s="5" t="n">
        <v>0</v>
      </c>
      <c r="AD310" s="5" t="n">
        <v>1</v>
      </c>
      <c r="AE310" s="5" t="n">
        <v>17.449</v>
      </c>
      <c r="AF310" s="5" t="n">
        <v>4.08</v>
      </c>
      <c r="AG310" s="5" t="n">
        <v>0</v>
      </c>
      <c r="AH310" s="5" t="n">
        <v>17.449</v>
      </c>
      <c r="AI310" s="5" t="n">
        <v>0</v>
      </c>
      <c r="AJ310" s="5" t="n">
        <v>1</v>
      </c>
      <c r="AK310" s="5" t="n">
        <v>24.309</v>
      </c>
      <c r="AL310" s="5" t="n">
        <v>12.947</v>
      </c>
      <c r="AM310" s="5" t="n">
        <v>0</v>
      </c>
      <c r="AN310" s="5" t="n">
        <v>24.309</v>
      </c>
      <c r="AO310" s="5" t="n">
        <v>0</v>
      </c>
      <c r="AP310" s="5" t="n">
        <v>1</v>
      </c>
      <c r="AQ310" s="5" t="n">
        <v>0.619</v>
      </c>
      <c r="AR310" s="5" t="n">
        <v>0.114</v>
      </c>
      <c r="AS310" s="5" t="n">
        <v>0</v>
      </c>
      <c r="AT310" s="5" t="n">
        <v>0.619</v>
      </c>
      <c r="AU310" s="5" t="n">
        <v>0</v>
      </c>
      <c r="AV310" s="5" t="n">
        <v>1</v>
      </c>
      <c r="AW310" s="5" t="n">
        <v>0.599</v>
      </c>
      <c r="AX310" s="5" t="n">
        <v>0.114</v>
      </c>
      <c r="AY310" s="5" t="n">
        <v>0</v>
      </c>
      <c r="AZ310" s="5" t="n">
        <v>0.599</v>
      </c>
      <c r="BA310" s="5" t="n">
        <v>0</v>
      </c>
      <c r="BB310" s="5" t="n">
        <v>1</v>
      </c>
      <c r="BC310" s="5" t="n">
        <v>0.439</v>
      </c>
      <c r="BD310" s="5" t="n">
        <v>0.114</v>
      </c>
      <c r="BE310" s="5" t="n">
        <v>0</v>
      </c>
      <c r="BF310" s="5" t="n">
        <v>0.439</v>
      </c>
      <c r="BG310" s="5" t="n">
        <v>0</v>
      </c>
      <c r="BH310" s="5" t="n">
        <v>1</v>
      </c>
      <c r="BI310" s="5" t="n">
        <v>0.505</v>
      </c>
      <c r="BJ310" s="5" t="n">
        <v>0.114</v>
      </c>
      <c r="BK310" s="5" t="n">
        <v>0</v>
      </c>
      <c r="BL310" s="5" t="n">
        <v>0.505</v>
      </c>
      <c r="BM310" s="5" t="n">
        <v>0</v>
      </c>
      <c r="BN310" s="5" t="n">
        <v>1</v>
      </c>
      <c r="BO310" s="5" t="n">
        <v>0</v>
      </c>
      <c r="BP310" s="5" t="n">
        <v>0</v>
      </c>
      <c r="BQ310" s="5" t="n">
        <v>0</v>
      </c>
      <c r="BR310" s="5" t="n">
        <v>0</v>
      </c>
      <c r="BS310" s="5" t="n">
        <v>1</v>
      </c>
      <c r="BT310" s="5" t="n">
        <v>0</v>
      </c>
      <c r="BU310" s="5" t="n">
        <v>0</v>
      </c>
      <c r="BV310" s="5" t="n">
        <v>0</v>
      </c>
      <c r="BW310" s="5" t="n">
        <v>0</v>
      </c>
      <c r="BX310" s="5" t="n">
        <v>1</v>
      </c>
      <c r="BY310" s="5" t="n">
        <v>11.787</v>
      </c>
      <c r="BZ310" s="5" t="n">
        <v>0</v>
      </c>
      <c r="CA310" s="5" t="n">
        <v>11.787</v>
      </c>
      <c r="CB310" s="5" t="n">
        <v>0</v>
      </c>
      <c r="CC310" s="5" t="n">
        <v>78.125</v>
      </c>
      <c r="CD310" s="5" t="n">
        <v>7.95</v>
      </c>
      <c r="CE310" s="5" t="n">
        <v>0</v>
      </c>
      <c r="CF310" s="5" t="n">
        <v>78.125</v>
      </c>
      <c r="CG310" s="5" t="n">
        <v>0</v>
      </c>
      <c r="CH310" s="5" t="n">
        <v>1</v>
      </c>
      <c r="CI310" s="5" t="n">
        <v>0</v>
      </c>
      <c r="CJ310" s="5" t="n">
        <v>0</v>
      </c>
      <c r="CK310" s="5" t="n">
        <v>0</v>
      </c>
      <c r="CL310" s="5" t="n">
        <v>0</v>
      </c>
      <c r="CM310" s="5" t="n">
        <v>0</v>
      </c>
      <c r="CN310" s="5" t="n">
        <v>0</v>
      </c>
      <c r="CO310" s="5" t="n">
        <v>0</v>
      </c>
      <c r="CP310" s="5" t="n">
        <v>0</v>
      </c>
      <c r="CQ310" s="5" t="n">
        <v>1.198</v>
      </c>
      <c r="CR310" s="5" t="n">
        <v>0</v>
      </c>
      <c r="CS310" s="5" t="n">
        <v>4.776</v>
      </c>
      <c r="CT310" s="5" t="n">
        <v>4.41</v>
      </c>
      <c r="CU310" s="5" t="n">
        <v>15.162</v>
      </c>
    </row>
    <row r="311">
      <c r="A311" s="5" t="inlineStr">
        <is>
          <t>GIB2022</t>
        </is>
      </c>
      <c r="B311" s="5" t="inlineStr">
        <is>
          <t>GIB</t>
        </is>
      </c>
      <c r="C311" s="5" t="inlineStr">
        <is>
          <t>GIB</t>
        </is>
      </c>
      <c r="D311" s="5" t="inlineStr">
        <is>
          <t>Gibraltar</t>
        </is>
      </c>
      <c r="E311" s="5" t="n">
        <v>2022</v>
      </c>
      <c r="F311" s="5" t="n">
        <v>0</v>
      </c>
      <c r="G311" s="5" t="n">
        <v>7.077</v>
      </c>
      <c r="H311" s="5" t="n">
        <v>1.235</v>
      </c>
      <c r="I311" s="5" t="n">
        <v>0</v>
      </c>
      <c r="J311" s="5" t="n">
        <v>7.077</v>
      </c>
      <c r="K311" s="5" t="n">
        <v>0</v>
      </c>
      <c r="L311" s="5" t="n">
        <v>1</v>
      </c>
      <c r="M311" s="5" t="n">
        <v>9.782999999999999</v>
      </c>
      <c r="N311" s="5" t="n">
        <v>3.704</v>
      </c>
      <c r="O311" s="5" t="n">
        <v>0</v>
      </c>
      <c r="P311" s="5" t="n">
        <v>9.782999999999999</v>
      </c>
      <c r="Q311" s="5" t="n">
        <v>0</v>
      </c>
      <c r="R311" s="5" t="n">
        <v>1</v>
      </c>
      <c r="S311" s="5" t="n">
        <v>13.25</v>
      </c>
      <c r="T311" s="5" t="n">
        <v>7.408</v>
      </c>
      <c r="U311" s="5" t="n">
        <v>0</v>
      </c>
      <c r="V311" s="5" t="n">
        <v>13.25</v>
      </c>
      <c r="W311" s="5" t="n">
        <v>0</v>
      </c>
      <c r="X311" s="5" t="n">
        <v>1</v>
      </c>
      <c r="Y311" s="5" t="n">
        <v>32.56</v>
      </c>
      <c r="Z311" s="5" t="n">
        <v>4.401</v>
      </c>
      <c r="AA311" s="5" t="n">
        <v>0</v>
      </c>
      <c r="AB311" s="5" t="n">
        <v>32.56</v>
      </c>
      <c r="AC311" s="5" t="n">
        <v>0</v>
      </c>
      <c r="AD311" s="5" t="n">
        <v>1</v>
      </c>
      <c r="AE311" s="5" t="n">
        <v>33.795</v>
      </c>
      <c r="AF311" s="5" t="n">
        <v>7.902</v>
      </c>
      <c r="AG311" s="5" t="n">
        <v>0</v>
      </c>
      <c r="AH311" s="5" t="n">
        <v>33.795</v>
      </c>
      <c r="AI311" s="5" t="n">
        <v>0</v>
      </c>
      <c r="AJ311" s="5" t="n">
        <v>1</v>
      </c>
      <c r="AK311" s="5" t="n">
        <v>41.203</v>
      </c>
      <c r="AL311" s="5" t="n">
        <v>21.945</v>
      </c>
      <c r="AM311" s="5" t="n">
        <v>0</v>
      </c>
      <c r="AN311" s="5" t="n">
        <v>41.203</v>
      </c>
      <c r="AO311" s="5" t="n">
        <v>0</v>
      </c>
      <c r="AP311" s="5" t="n">
        <v>1</v>
      </c>
      <c r="AQ311" s="5" t="n">
        <v>0.861</v>
      </c>
      <c r="AR311" s="5" t="n">
        <v>0.123</v>
      </c>
      <c r="AS311" s="5" t="n">
        <v>0</v>
      </c>
      <c r="AT311" s="5" t="n">
        <v>0.861</v>
      </c>
      <c r="AU311" s="5" t="n">
        <v>0</v>
      </c>
      <c r="AV311" s="5" t="n">
        <v>1</v>
      </c>
      <c r="AW311" s="5" t="n">
        <v>0.986</v>
      </c>
      <c r="AX311" s="5" t="n">
        <v>0.123</v>
      </c>
      <c r="AY311" s="5" t="n">
        <v>0</v>
      </c>
      <c r="AZ311" s="5" t="n">
        <v>0.986</v>
      </c>
      <c r="BA311" s="5" t="n">
        <v>0</v>
      </c>
      <c r="BB311" s="5" t="n">
        <v>1</v>
      </c>
      <c r="BC311" s="5" t="n">
        <v>0.598</v>
      </c>
      <c r="BD311" s="5" t="n">
        <v>0.123</v>
      </c>
      <c r="BE311" s="5" t="n">
        <v>0</v>
      </c>
      <c r="BF311" s="5" t="n">
        <v>0.598</v>
      </c>
      <c r="BG311" s="5" t="n">
        <v>0</v>
      </c>
      <c r="BH311" s="5" t="n">
        <v>1</v>
      </c>
      <c r="BI311" s="5" t="n">
        <v>0.612</v>
      </c>
      <c r="BJ311" s="5" t="n">
        <v>0.123</v>
      </c>
      <c r="BK311" s="5" t="n">
        <v>0</v>
      </c>
      <c r="BL311" s="5" t="n">
        <v>0.612</v>
      </c>
      <c r="BM311" s="5" t="n">
        <v>0</v>
      </c>
      <c r="BN311" s="5" t="n">
        <v>1</v>
      </c>
      <c r="BO311" s="5" t="n">
        <v>0</v>
      </c>
      <c r="BP311" s="5" t="n">
        <v>0</v>
      </c>
      <c r="BQ311" s="5" t="n">
        <v>0</v>
      </c>
      <c r="BR311" s="5" t="n">
        <v>0</v>
      </c>
      <c r="BS311" s="5" t="n">
        <v>1</v>
      </c>
      <c r="BT311" s="5" t="n">
        <v>0</v>
      </c>
      <c r="BU311" s="5" t="n">
        <v>0</v>
      </c>
      <c r="BV311" s="5" t="n">
        <v>0</v>
      </c>
      <c r="BW311" s="5" t="n">
        <v>0</v>
      </c>
      <c r="BX311" s="5" t="n">
        <v>1</v>
      </c>
      <c r="BY311" s="5" t="n">
        <v>12.729</v>
      </c>
      <c r="BZ311" s="5" t="n">
        <v>0</v>
      </c>
      <c r="CA311" s="5" t="n">
        <v>12.729</v>
      </c>
      <c r="CB311" s="5" t="n">
        <v>0</v>
      </c>
      <c r="CC311" s="5" t="n">
        <v>97.90000000000001</v>
      </c>
      <c r="CD311" s="5" t="n">
        <v>7.95</v>
      </c>
      <c r="CE311" s="5" t="n">
        <v>0</v>
      </c>
      <c r="CF311" s="5" t="n">
        <v>97.90000000000001</v>
      </c>
      <c r="CG311" s="5" t="n">
        <v>0</v>
      </c>
      <c r="CH311" s="5" t="n">
        <v>1</v>
      </c>
      <c r="CI311" s="5" t="n">
        <v>0</v>
      </c>
      <c r="CJ311" s="5" t="n">
        <v>0</v>
      </c>
      <c r="CK311" s="5" t="n">
        <v>0</v>
      </c>
      <c r="CL311" s="5" t="n">
        <v>0</v>
      </c>
      <c r="CM311" s="5" t="n">
        <v>0</v>
      </c>
      <c r="CN311" s="5" t="n">
        <v>0</v>
      </c>
      <c r="CO311" s="5" t="n">
        <v>0</v>
      </c>
      <c r="CP311" s="5" t="n">
        <v>0</v>
      </c>
      <c r="CQ311" s="5" t="n">
        <v>1.294</v>
      </c>
      <c r="CR311" s="5" t="n">
        <v>0</v>
      </c>
      <c r="CS311" s="5" t="n">
        <v>5.158</v>
      </c>
      <c r="CT311" s="5" t="n">
        <v>5.842</v>
      </c>
      <c r="CU311" s="5" t="n">
        <v>31.326</v>
      </c>
    </row>
    <row r="312">
      <c r="A312" s="5" t="inlineStr">
        <is>
          <t>GIB2023</t>
        </is>
      </c>
      <c r="B312" s="5" t="inlineStr">
        <is>
          <t>GIB</t>
        </is>
      </c>
      <c r="C312" s="5" t="inlineStr">
        <is>
          <t>GIB</t>
        </is>
      </c>
      <c r="D312" s="5" t="inlineStr">
        <is>
          <t>Gibraltar</t>
        </is>
      </c>
      <c r="E312" s="5" t="n">
        <v>2023</v>
      </c>
      <c r="F312" s="5" t="n">
        <v>0</v>
      </c>
      <c r="G312" s="5" t="n">
        <v>4.752</v>
      </c>
      <c r="H312" s="5" t="n">
        <v>1.286</v>
      </c>
      <c r="I312" s="5" t="n">
        <v>0</v>
      </c>
      <c r="J312" s="5" t="n">
        <v>4.752</v>
      </c>
      <c r="K312" s="5" t="n">
        <v>0</v>
      </c>
      <c r="L312" s="5" t="n">
        <v>1</v>
      </c>
      <c r="M312" s="5" t="n">
        <v>7.886</v>
      </c>
      <c r="N312" s="5" t="n">
        <v>3.857</v>
      </c>
      <c r="O312" s="5" t="n">
        <v>0</v>
      </c>
      <c r="P312" s="5" t="n">
        <v>7.886</v>
      </c>
      <c r="Q312" s="5" t="n">
        <v>0</v>
      </c>
      <c r="R312" s="5" t="n">
        <v>1</v>
      </c>
      <c r="S312" s="5" t="n">
        <v>11.18</v>
      </c>
      <c r="T312" s="5" t="n">
        <v>7.714</v>
      </c>
      <c r="U312" s="5" t="n">
        <v>0</v>
      </c>
      <c r="V312" s="5" t="n">
        <v>11.18</v>
      </c>
      <c r="W312" s="5" t="n">
        <v>0</v>
      </c>
      <c r="X312" s="5" t="n">
        <v>1</v>
      </c>
      <c r="Y312" s="5" t="n">
        <v>12.908</v>
      </c>
      <c r="Z312" s="5" t="n">
        <v>1.745</v>
      </c>
      <c r="AA312" s="5" t="n">
        <v>0</v>
      </c>
      <c r="AB312" s="5" t="n">
        <v>12.908</v>
      </c>
      <c r="AC312" s="5" t="n">
        <v>0</v>
      </c>
      <c r="AD312" s="5" t="n">
        <v>1</v>
      </c>
      <c r="AE312" s="5" t="n">
        <v>14.194</v>
      </c>
      <c r="AF312" s="5" t="n">
        <v>3.319</v>
      </c>
      <c r="AG312" s="5" t="n">
        <v>0</v>
      </c>
      <c r="AH312" s="5" t="n">
        <v>14.194</v>
      </c>
      <c r="AI312" s="5" t="n">
        <v>0</v>
      </c>
      <c r="AJ312" s="5" t="n">
        <v>1</v>
      </c>
      <c r="AK312" s="5" t="n">
        <v>21.908</v>
      </c>
      <c r="AL312" s="5" t="n">
        <v>11.668</v>
      </c>
      <c r="AM312" s="5" t="n">
        <v>0</v>
      </c>
      <c r="AN312" s="5" t="n">
        <v>21.908</v>
      </c>
      <c r="AO312" s="5" t="n">
        <v>0</v>
      </c>
      <c r="AP312" s="5" t="n">
        <v>1</v>
      </c>
      <c r="AQ312" s="5" t="n">
        <v>0.76</v>
      </c>
      <c r="AR312" s="5" t="n">
        <v>0.129</v>
      </c>
      <c r="AS312" s="5" t="n">
        <v>0</v>
      </c>
      <c r="AT312" s="5" t="n">
        <v>0.76</v>
      </c>
      <c r="AU312" s="5" t="n">
        <v>0</v>
      </c>
      <c r="AV312" s="5" t="n">
        <v>1</v>
      </c>
      <c r="AW312" s="5" t="n">
        <v>0.8110000000000001</v>
      </c>
      <c r="AX312" s="5" t="n">
        <v>0.129</v>
      </c>
      <c r="AY312" s="5" t="n">
        <v>0</v>
      </c>
      <c r="AZ312" s="5" t="n">
        <v>0.8110000000000001</v>
      </c>
      <c r="BA312" s="5" t="n">
        <v>0</v>
      </c>
      <c r="BB312" s="5" t="n">
        <v>1</v>
      </c>
      <c r="BC312" s="5" t="n">
        <v>0.535</v>
      </c>
      <c r="BD312" s="5" t="n">
        <v>0.129</v>
      </c>
      <c r="BE312" s="5" t="n">
        <v>0</v>
      </c>
      <c r="BF312" s="5" t="n">
        <v>0.535</v>
      </c>
      <c r="BG312" s="5" t="n">
        <v>0</v>
      </c>
      <c r="BH312" s="5" t="n">
        <v>1</v>
      </c>
      <c r="BI312" s="5" t="n">
        <v>0.579</v>
      </c>
      <c r="BJ312" s="5" t="n">
        <v>0.129</v>
      </c>
      <c r="BK312" s="5" t="n">
        <v>0</v>
      </c>
      <c r="BL312" s="5" t="n">
        <v>0.579</v>
      </c>
      <c r="BM312" s="5" t="n">
        <v>0</v>
      </c>
      <c r="BN312" s="5" t="n">
        <v>1</v>
      </c>
      <c r="BO312" s="5" t="n">
        <v>0</v>
      </c>
      <c r="BP312" s="5" t="n">
        <v>0</v>
      </c>
      <c r="BQ312" s="5" t="n">
        <v>0</v>
      </c>
      <c r="BR312" s="5" t="n">
        <v>0</v>
      </c>
      <c r="BS312" s="5" t="n">
        <v>1</v>
      </c>
      <c r="BT312" s="5" t="n">
        <v>0</v>
      </c>
      <c r="BU312" s="5" t="n">
        <v>0</v>
      </c>
      <c r="BV312" s="5" t="n">
        <v>0</v>
      </c>
      <c r="BW312" s="5" t="n">
        <v>0</v>
      </c>
      <c r="BX312" s="5" t="n">
        <v>1</v>
      </c>
      <c r="BY312" s="5" t="n">
        <v>13.254</v>
      </c>
      <c r="BZ312" s="5" t="n">
        <v>0</v>
      </c>
      <c r="CA312" s="5" t="n">
        <v>13.254</v>
      </c>
      <c r="CB312" s="5" t="n">
        <v>0</v>
      </c>
      <c r="CC312" s="5" t="n">
        <v>83.248</v>
      </c>
      <c r="CD312" s="5" t="n">
        <v>7.95</v>
      </c>
      <c r="CE312" s="5" t="n">
        <v>0</v>
      </c>
      <c r="CF312" s="5" t="n">
        <v>83.248</v>
      </c>
      <c r="CG312" s="5" t="n">
        <v>0</v>
      </c>
      <c r="CH312" s="5" t="n">
        <v>1</v>
      </c>
      <c r="CI312" s="5" t="n">
        <v>0</v>
      </c>
      <c r="CJ312" s="5" t="n">
        <v>0</v>
      </c>
      <c r="CK312" s="5" t="n">
        <v>0</v>
      </c>
      <c r="CL312" s="5" t="n">
        <v>0</v>
      </c>
      <c r="CM312" s="5" t="n">
        <v>0</v>
      </c>
      <c r="CN312" s="5" t="n">
        <v>0</v>
      </c>
      <c r="CO312" s="5" t="n">
        <v>0</v>
      </c>
      <c r="CP312" s="5" t="n">
        <v>0</v>
      </c>
      <c r="CQ312" s="5" t="n">
        <v>1.348</v>
      </c>
      <c r="CR312" s="5" t="n">
        <v>0</v>
      </c>
      <c r="CS312" s="5" t="n">
        <v>5.37</v>
      </c>
      <c r="CT312" s="5" t="n">
        <v>3.466</v>
      </c>
      <c r="CU312" s="5" t="n">
        <v>11.622</v>
      </c>
    </row>
    <row r="313">
      <c r="A313" s="5" t="inlineStr">
        <is>
          <t>GIB2024</t>
        </is>
      </c>
      <c r="B313" s="5" t="inlineStr">
        <is>
          <t>GIB</t>
        </is>
      </c>
      <c r="C313" s="5" t="inlineStr">
        <is>
          <t>GIB</t>
        </is>
      </c>
      <c r="D313" s="5" t="inlineStr">
        <is>
          <t>Gibraltar</t>
        </is>
      </c>
      <c r="E313" s="5" t="n">
        <v>2024</v>
      </c>
      <c r="F313" s="5" t="n">
        <v>0</v>
      </c>
      <c r="G313" s="5" t="n">
        <v>4.351</v>
      </c>
      <c r="H313" s="5" t="n">
        <v>1.324</v>
      </c>
      <c r="I313" s="5" t="n">
        <v>0</v>
      </c>
      <c r="J313" s="5" t="n">
        <v>4.351</v>
      </c>
      <c r="K313" s="5" t="n">
        <v>0</v>
      </c>
      <c r="L313" s="5" t="n">
        <v>1</v>
      </c>
      <c r="M313" s="5" t="n">
        <v>7.124</v>
      </c>
      <c r="N313" s="5" t="n">
        <v>3.971</v>
      </c>
      <c r="O313" s="5" t="n">
        <v>0</v>
      </c>
      <c r="P313" s="5" t="n">
        <v>7.124</v>
      </c>
      <c r="Q313" s="5" t="n">
        <v>0</v>
      </c>
      <c r="R313" s="5" t="n">
        <v>1</v>
      </c>
      <c r="S313" s="5" t="n">
        <v>10.969</v>
      </c>
      <c r="T313" s="5" t="n">
        <v>7.942</v>
      </c>
      <c r="U313" s="5" t="n">
        <v>0</v>
      </c>
      <c r="V313" s="5" t="n">
        <v>10.969</v>
      </c>
      <c r="W313" s="5" t="n">
        <v>0</v>
      </c>
      <c r="X313" s="5" t="n">
        <v>1</v>
      </c>
      <c r="Y313" s="5" t="n">
        <v>11.492</v>
      </c>
      <c r="Z313" s="5" t="n">
        <v>1.553</v>
      </c>
      <c r="AA313" s="5" t="n">
        <v>0</v>
      </c>
      <c r="AB313" s="5" t="n">
        <v>11.492</v>
      </c>
      <c r="AC313" s="5" t="n">
        <v>0</v>
      </c>
      <c r="AD313" s="5" t="n">
        <v>1</v>
      </c>
      <c r="AE313" s="5" t="n">
        <v>12.815</v>
      </c>
      <c r="AF313" s="5" t="n">
        <v>2.997</v>
      </c>
      <c r="AG313" s="5" t="n">
        <v>0</v>
      </c>
      <c r="AH313" s="5" t="n">
        <v>12.815</v>
      </c>
      <c r="AI313" s="5" t="n">
        <v>0</v>
      </c>
      <c r="AJ313" s="5" t="n">
        <v>1</v>
      </c>
      <c r="AK313" s="5" t="n">
        <v>20.757</v>
      </c>
      <c r="AL313" s="5" t="n">
        <v>11.055</v>
      </c>
      <c r="AM313" s="5" t="n">
        <v>0</v>
      </c>
      <c r="AN313" s="5" t="n">
        <v>20.757</v>
      </c>
      <c r="AO313" s="5" t="n">
        <v>0</v>
      </c>
      <c r="AP313" s="5" t="n">
        <v>1</v>
      </c>
      <c r="AQ313" s="5" t="n">
        <v>0.724</v>
      </c>
      <c r="AR313" s="5" t="n">
        <v>0.132</v>
      </c>
      <c r="AS313" s="5" t="n">
        <v>0</v>
      </c>
      <c r="AT313" s="5" t="n">
        <v>0.724</v>
      </c>
      <c r="AU313" s="5" t="n">
        <v>0</v>
      </c>
      <c r="AV313" s="5" t="n">
        <v>1</v>
      </c>
      <c r="AW313" s="5" t="n">
        <v>0.75</v>
      </c>
      <c r="AX313" s="5" t="n">
        <v>0.132</v>
      </c>
      <c r="AY313" s="5" t="n">
        <v>0</v>
      </c>
      <c r="AZ313" s="5" t="n">
        <v>0.75</v>
      </c>
      <c r="BA313" s="5" t="n">
        <v>0</v>
      </c>
      <c r="BB313" s="5" t="n">
        <v>1</v>
      </c>
      <c r="BC313" s="5" t="n">
        <v>0.513</v>
      </c>
      <c r="BD313" s="5" t="n">
        <v>0.132</v>
      </c>
      <c r="BE313" s="5" t="n">
        <v>0</v>
      </c>
      <c r="BF313" s="5" t="n">
        <v>0.513</v>
      </c>
      <c r="BG313" s="5" t="n">
        <v>0</v>
      </c>
      <c r="BH313" s="5" t="n">
        <v>1</v>
      </c>
      <c r="BI313" s="5" t="n">
        <v>0.591</v>
      </c>
      <c r="BJ313" s="5" t="n">
        <v>0.132</v>
      </c>
      <c r="BK313" s="5" t="n">
        <v>0</v>
      </c>
      <c r="BL313" s="5" t="n">
        <v>0.591</v>
      </c>
      <c r="BM313" s="5" t="n">
        <v>0</v>
      </c>
      <c r="BN313" s="5" t="n">
        <v>1</v>
      </c>
      <c r="BO313" s="5" t="n">
        <v>0</v>
      </c>
      <c r="BP313" s="5" t="n">
        <v>0</v>
      </c>
      <c r="BQ313" s="5" t="n">
        <v>0</v>
      </c>
      <c r="BR313" s="5" t="n">
        <v>0</v>
      </c>
      <c r="BS313" s="5" t="n">
        <v>1</v>
      </c>
      <c r="BT313" s="5" t="n">
        <v>0</v>
      </c>
      <c r="BU313" s="5" t="n">
        <v>0</v>
      </c>
      <c r="BV313" s="5" t="n">
        <v>0</v>
      </c>
      <c r="BW313" s="5" t="n">
        <v>0</v>
      </c>
      <c r="BX313" s="5" t="n">
        <v>1</v>
      </c>
      <c r="BY313" s="5" t="n">
        <v>13.646</v>
      </c>
      <c r="BZ313" s="5" t="n">
        <v>0</v>
      </c>
      <c r="CA313" s="5" t="n">
        <v>13.646</v>
      </c>
      <c r="CB313" s="5" t="n">
        <v>0</v>
      </c>
      <c r="CC313" s="5" t="n">
        <v>82.58799999999999</v>
      </c>
      <c r="CD313" s="5" t="n">
        <v>7.95</v>
      </c>
      <c r="CE313" s="5" t="n">
        <v>0</v>
      </c>
      <c r="CF313" s="5" t="n">
        <v>82.58799999999999</v>
      </c>
      <c r="CG313" s="5" t="n">
        <v>0</v>
      </c>
      <c r="CH313" s="5" t="n">
        <v>1</v>
      </c>
      <c r="CI313" s="5" t="n">
        <v>0</v>
      </c>
      <c r="CJ313" s="5" t="n">
        <v>0</v>
      </c>
      <c r="CK313" s="5" t="n">
        <v>0</v>
      </c>
      <c r="CL313" s="5" t="n">
        <v>0</v>
      </c>
      <c r="CM313" s="5" t="n">
        <v>0</v>
      </c>
      <c r="CN313" s="5" t="n">
        <v>0</v>
      </c>
      <c r="CO313" s="5" t="n">
        <v>0</v>
      </c>
      <c r="CP313" s="5" t="n">
        <v>0</v>
      </c>
      <c r="CQ313" s="5" t="n">
        <v>1.387</v>
      </c>
      <c r="CR313" s="5" t="n">
        <v>0</v>
      </c>
      <c r="CS313" s="5" t="n">
        <v>5.529</v>
      </c>
      <c r="CT313" s="5" t="n">
        <v>3.027</v>
      </c>
      <c r="CU313" s="5" t="n">
        <v>10.168</v>
      </c>
    </row>
    <row r="314">
      <c r="A314" s="5" t="inlineStr">
        <is>
          <t>GRC2021</t>
        </is>
      </c>
      <c r="B314" s="5" t="inlineStr">
        <is>
          <t>GRC</t>
        </is>
      </c>
      <c r="C314" s="5" t="inlineStr">
        <is>
          <t>GRC</t>
        </is>
      </c>
      <c r="D314" s="5" t="inlineStr">
        <is>
          <t>Greece</t>
        </is>
      </c>
      <c r="E314" s="5" t="n">
        <v>2021</v>
      </c>
      <c r="F314" s="5" t="n">
        <v>0.24</v>
      </c>
      <c r="G314" s="5" t="n">
        <v>2.042</v>
      </c>
      <c r="H314" s="5" t="n">
        <v>0.627</v>
      </c>
      <c r="I314" s="5" t="n">
        <v>1.596</v>
      </c>
      <c r="J314" s="5" t="n">
        <v>3.639</v>
      </c>
      <c r="K314" s="5" t="n">
        <v>0</v>
      </c>
      <c r="L314" s="5" t="n">
        <v>1</v>
      </c>
      <c r="M314" s="5" t="n">
        <v>3.398</v>
      </c>
      <c r="N314" s="5" t="n">
        <v>1.88</v>
      </c>
      <c r="O314" s="5" t="n">
        <v>1.501</v>
      </c>
      <c r="P314" s="5" t="n">
        <v>4.899</v>
      </c>
      <c r="Q314" s="5" t="n">
        <v>0</v>
      </c>
      <c r="R314" s="5" t="n">
        <v>1</v>
      </c>
      <c r="S314" s="5" t="n">
        <v>5.175</v>
      </c>
      <c r="T314" s="5" t="n">
        <v>3.759</v>
      </c>
      <c r="U314" s="5" t="n">
        <v>0.355</v>
      </c>
      <c r="V314" s="5" t="n">
        <v>6.857</v>
      </c>
      <c r="W314" s="5" t="n">
        <v>0.24</v>
      </c>
      <c r="X314" s="5" t="n">
        <v>1</v>
      </c>
      <c r="Y314" s="5" t="n">
        <v>16.757</v>
      </c>
      <c r="Z314" s="5" t="n">
        <v>1.851</v>
      </c>
      <c r="AA314" s="5" t="n">
        <v>-3.528</v>
      </c>
      <c r="AB314" s="5" t="n">
        <v>13.229</v>
      </c>
      <c r="AC314" s="5" t="n">
        <v>0</v>
      </c>
      <c r="AD314" s="5" t="n">
        <v>1</v>
      </c>
      <c r="AE314" s="5" t="n">
        <v>16.714</v>
      </c>
      <c r="AF314" s="5" t="n">
        <v>3.289</v>
      </c>
      <c r="AG314" s="5" t="n">
        <v>-3.484</v>
      </c>
      <c r="AH314" s="5" t="n">
        <v>13.229</v>
      </c>
      <c r="AI314" s="5" t="n">
        <v>0</v>
      </c>
      <c r="AJ314" s="5" t="n">
        <v>1</v>
      </c>
      <c r="AK314" s="5" t="n">
        <v>22.638</v>
      </c>
      <c r="AL314" s="5" t="n">
        <v>11.111</v>
      </c>
      <c r="AM314" s="5" t="n">
        <v>-3.253</v>
      </c>
      <c r="AN314" s="5" t="n">
        <v>24.037</v>
      </c>
      <c r="AO314" s="5" t="n">
        <v>0.24</v>
      </c>
      <c r="AP314" s="5" t="n">
        <v>1</v>
      </c>
      <c r="AQ314" s="5" t="n">
        <v>0.619</v>
      </c>
      <c r="AR314" s="5" t="n">
        <v>0.114</v>
      </c>
      <c r="AS314" s="5" t="n">
        <v>0.951</v>
      </c>
      <c r="AT314" s="5" t="n">
        <v>1.947</v>
      </c>
      <c r="AU314" s="5" t="n">
        <v>0.24</v>
      </c>
      <c r="AV314" s="5" t="n">
        <v>1</v>
      </c>
      <c r="AW314" s="5" t="n">
        <v>0.599</v>
      </c>
      <c r="AX314" s="5" t="n">
        <v>0.114</v>
      </c>
      <c r="AY314" s="5" t="n">
        <v>0.71</v>
      </c>
      <c r="AZ314" s="5" t="n">
        <v>1.624</v>
      </c>
      <c r="BA314" s="5" t="n">
        <v>0.24</v>
      </c>
      <c r="BB314" s="5" t="n">
        <v>1</v>
      </c>
      <c r="BC314" s="5" t="n">
        <v>0.439</v>
      </c>
      <c r="BD314" s="5" t="n">
        <v>0.114</v>
      </c>
      <c r="BE314" s="5" t="n">
        <v>0.391</v>
      </c>
      <c r="BF314" s="5" t="n">
        <v>1.029</v>
      </c>
      <c r="BG314" s="5" t="n">
        <v>0.24</v>
      </c>
      <c r="BH314" s="5" t="n">
        <v>1</v>
      </c>
      <c r="BI314" s="5" t="n">
        <v>0.505</v>
      </c>
      <c r="BJ314" s="5" t="n">
        <v>0.114</v>
      </c>
      <c r="BK314" s="5" t="n">
        <v>0.455</v>
      </c>
      <c r="BL314" s="5" t="n">
        <v>1.19</v>
      </c>
      <c r="BM314" s="5" t="n">
        <v>0.24</v>
      </c>
      <c r="BN314" s="5" t="n">
        <v>1</v>
      </c>
      <c r="BO314" s="5" t="n">
        <v>0</v>
      </c>
      <c r="BP314" s="5" t="n">
        <v>0.011</v>
      </c>
      <c r="BQ314" s="5" t="n">
        <v>0.135</v>
      </c>
      <c r="BR314" s="5" t="n">
        <v>0</v>
      </c>
      <c r="BS314" s="5" t="n">
        <v>1</v>
      </c>
      <c r="BT314" s="5" t="n">
        <v>0</v>
      </c>
      <c r="BU314" s="5" t="n">
        <v>0.033</v>
      </c>
      <c r="BV314" s="5" t="n">
        <v>0.216</v>
      </c>
      <c r="BW314" s="5" t="n">
        <v>0.24</v>
      </c>
      <c r="BX314" s="5" t="n">
        <v>1</v>
      </c>
      <c r="BY314" s="5" t="n">
        <v>11.787</v>
      </c>
      <c r="BZ314" s="5" t="n">
        <v>0</v>
      </c>
      <c r="CA314" s="5" t="n">
        <v>11.787</v>
      </c>
      <c r="CB314" s="5" t="n">
        <v>0</v>
      </c>
      <c r="CC314" s="5" t="n">
        <v>78.125</v>
      </c>
      <c r="CD314" s="5" t="n">
        <v>7.95</v>
      </c>
      <c r="CE314" s="5" t="n">
        <v>81.51600000000001</v>
      </c>
      <c r="CF314" s="5" t="n">
        <v>197.955</v>
      </c>
      <c r="CG314" s="5" t="n">
        <v>0.24</v>
      </c>
      <c r="CH314" s="5" t="n">
        <v>1</v>
      </c>
      <c r="CI314" s="5" t="n">
        <v>0</v>
      </c>
      <c r="CJ314" s="5" t="n">
        <v>0</v>
      </c>
      <c r="CK314" s="5" t="n">
        <v>0</v>
      </c>
      <c r="CL314" s="5" t="n">
        <v>0</v>
      </c>
      <c r="CM314" s="5" t="n">
        <v>0</v>
      </c>
      <c r="CN314" s="5" t="n">
        <v>0</v>
      </c>
      <c r="CO314" s="5" t="n">
        <v>0</v>
      </c>
      <c r="CP314" s="5" t="n">
        <v>0.904</v>
      </c>
      <c r="CQ314" s="5" t="n">
        <v>1.198</v>
      </c>
      <c r="CR314" s="5" t="n">
        <v>0</v>
      </c>
      <c r="CS314" s="5" t="n">
        <v>4.776</v>
      </c>
      <c r="CT314" s="5" t="n">
        <v>3.464</v>
      </c>
      <c r="CU314" s="5" t="n">
        <v>13.013</v>
      </c>
    </row>
    <row r="315">
      <c r="A315" s="5" t="inlineStr">
        <is>
          <t>GRC2022</t>
        </is>
      </c>
      <c r="B315" s="5" t="inlineStr">
        <is>
          <t>GRC</t>
        </is>
      </c>
      <c r="C315" s="5" t="inlineStr">
        <is>
          <t>GRC</t>
        </is>
      </c>
      <c r="D315" s="5" t="inlineStr">
        <is>
          <t>Greece</t>
        </is>
      </c>
      <c r="E315" s="5" t="n">
        <v>2022</v>
      </c>
      <c r="F315" s="5" t="n">
        <v>0.24</v>
      </c>
      <c r="G315" s="5" t="n">
        <v>2.192</v>
      </c>
      <c r="H315" s="5" t="n">
        <v>0.638</v>
      </c>
      <c r="I315" s="5" t="n">
        <v>8.765000000000001</v>
      </c>
      <c r="J315" s="5" t="n">
        <v>10.957</v>
      </c>
      <c r="K315" s="5" t="n">
        <v>0</v>
      </c>
      <c r="L315" s="5" t="n">
        <v>1</v>
      </c>
      <c r="M315" s="5" t="n">
        <v>3.369</v>
      </c>
      <c r="N315" s="5" t="n">
        <v>1.914</v>
      </c>
      <c r="O315" s="5" t="n">
        <v>8.196</v>
      </c>
      <c r="P315" s="5" t="n">
        <v>11.565</v>
      </c>
      <c r="Q315" s="5" t="n">
        <v>0</v>
      </c>
      <c r="R315" s="5" t="n">
        <v>1</v>
      </c>
      <c r="S315" s="5" t="n">
        <v>5.383</v>
      </c>
      <c r="T315" s="5" t="n">
        <v>3.829</v>
      </c>
      <c r="U315" s="5" t="n">
        <v>0.441</v>
      </c>
      <c r="V315" s="5" t="n">
        <v>7.096</v>
      </c>
      <c r="W315" s="5" t="n">
        <v>0.24</v>
      </c>
      <c r="X315" s="5" t="n">
        <v>1</v>
      </c>
      <c r="Y315" s="5" t="n">
        <v>35.158</v>
      </c>
      <c r="Z315" s="5" t="n">
        <v>3.688</v>
      </c>
      <c r="AA315" s="5" t="n">
        <v>-0.449</v>
      </c>
      <c r="AB315" s="5" t="n">
        <v>34.71</v>
      </c>
      <c r="AC315" s="5" t="n">
        <v>0</v>
      </c>
      <c r="AD315" s="5" t="n">
        <v>1</v>
      </c>
      <c r="AE315" s="5" t="n">
        <v>35.206</v>
      </c>
      <c r="AF315" s="5" t="n">
        <v>6.527</v>
      </c>
      <c r="AG315" s="5" t="n">
        <v>-0.497</v>
      </c>
      <c r="AH315" s="5" t="n">
        <v>34.71</v>
      </c>
      <c r="AI315" s="5" t="n">
        <v>0</v>
      </c>
      <c r="AJ315" s="5" t="n">
        <v>1</v>
      </c>
      <c r="AK315" s="5" t="n">
        <v>41.679</v>
      </c>
      <c r="AL315" s="5" t="n">
        <v>19.903</v>
      </c>
      <c r="AM315" s="5" t="n">
        <v>-13.136</v>
      </c>
      <c r="AN315" s="5" t="n">
        <v>35.393</v>
      </c>
      <c r="AO315" s="5" t="n">
        <v>0.24</v>
      </c>
      <c r="AP315" s="5" t="n">
        <v>1</v>
      </c>
      <c r="AQ315" s="5" t="n">
        <v>0.861</v>
      </c>
      <c r="AR315" s="5" t="n">
        <v>0.123</v>
      </c>
      <c r="AS315" s="5" t="n">
        <v>0.881</v>
      </c>
      <c r="AT315" s="5" t="n">
        <v>2.16</v>
      </c>
      <c r="AU315" s="5" t="n">
        <v>0.24</v>
      </c>
      <c r="AV315" s="5" t="n">
        <v>1</v>
      </c>
      <c r="AW315" s="5" t="n">
        <v>0.986</v>
      </c>
      <c r="AX315" s="5" t="n">
        <v>0.123</v>
      </c>
      <c r="AY315" s="5" t="n">
        <v>0.601</v>
      </c>
      <c r="AZ315" s="5" t="n">
        <v>1.968</v>
      </c>
      <c r="BA315" s="5" t="n">
        <v>0.24</v>
      </c>
      <c r="BB315" s="5" t="n">
        <v>1</v>
      </c>
      <c r="BC315" s="5" t="n">
        <v>0.598</v>
      </c>
      <c r="BD315" s="5" t="n">
        <v>0.123</v>
      </c>
      <c r="BE315" s="5" t="n">
        <v>0.285</v>
      </c>
      <c r="BF315" s="5" t="n">
        <v>1.095</v>
      </c>
      <c r="BG315" s="5" t="n">
        <v>0.24</v>
      </c>
      <c r="BH315" s="5" t="n">
        <v>1</v>
      </c>
      <c r="BI315" s="5" t="n">
        <v>0.612</v>
      </c>
      <c r="BJ315" s="5" t="n">
        <v>0.123</v>
      </c>
      <c r="BK315" s="5" t="n">
        <v>0.571</v>
      </c>
      <c r="BL315" s="5" t="n">
        <v>1.467</v>
      </c>
      <c r="BM315" s="5" t="n">
        <v>0.24</v>
      </c>
      <c r="BN315" s="5" t="n">
        <v>1</v>
      </c>
      <c r="BO315" s="5" t="n">
        <v>0</v>
      </c>
      <c r="BP315" s="5" t="n">
        <v>-0.097</v>
      </c>
      <c r="BQ315" s="5" t="n">
        <v>0.201</v>
      </c>
      <c r="BR315" s="5" t="n">
        <v>0</v>
      </c>
      <c r="BS315" s="5" t="n">
        <v>1</v>
      </c>
      <c r="BT315" s="5" t="n">
        <v>0</v>
      </c>
      <c r="BU315" s="5" t="n">
        <v>-0.17</v>
      </c>
      <c r="BV315" s="5" t="n">
        <v>0.239</v>
      </c>
      <c r="BW315" s="5" t="n">
        <v>0.24</v>
      </c>
      <c r="BX315" s="5" t="n">
        <v>1</v>
      </c>
      <c r="BY315" s="5" t="n">
        <v>12.729</v>
      </c>
      <c r="BZ315" s="5" t="n">
        <v>0</v>
      </c>
      <c r="CA315" s="5" t="n">
        <v>12.729</v>
      </c>
      <c r="CB315" s="5" t="n">
        <v>0</v>
      </c>
      <c r="CC315" s="5" t="n">
        <v>97.90000000000001</v>
      </c>
      <c r="CD315" s="5" t="n">
        <v>7.95</v>
      </c>
      <c r="CE315" s="5" t="n">
        <v>131.101</v>
      </c>
      <c r="CF315" s="5" t="n">
        <v>283.961</v>
      </c>
      <c r="CG315" s="5" t="n">
        <v>0.24</v>
      </c>
      <c r="CH315" s="5" t="n">
        <v>1</v>
      </c>
      <c r="CI315" s="5" t="n">
        <v>0</v>
      </c>
      <c r="CJ315" s="5" t="n">
        <v>0</v>
      </c>
      <c r="CK315" s="5" t="n">
        <v>0</v>
      </c>
      <c r="CL315" s="5" t="n">
        <v>0</v>
      </c>
      <c r="CM315" s="5" t="n">
        <v>0</v>
      </c>
      <c r="CN315" s="5" t="n">
        <v>0</v>
      </c>
      <c r="CO315" s="5" t="n">
        <v>0</v>
      </c>
      <c r="CP315" s="5" t="n">
        <v>0.966</v>
      </c>
      <c r="CQ315" s="5" t="n">
        <v>1.294</v>
      </c>
      <c r="CR315" s="5" t="n">
        <v>0</v>
      </c>
      <c r="CS315" s="5" t="n">
        <v>5.158</v>
      </c>
      <c r="CT315" s="5" t="n">
        <v>9.039999999999999</v>
      </c>
      <c r="CU315" s="5" t="n">
        <v>31.323</v>
      </c>
    </row>
    <row r="316">
      <c r="A316" s="5" t="inlineStr">
        <is>
          <t>GRC2023</t>
        </is>
      </c>
      <c r="B316" s="5" t="inlineStr">
        <is>
          <t>GRC</t>
        </is>
      </c>
      <c r="C316" s="5" t="inlineStr">
        <is>
          <t>GRC</t>
        </is>
      </c>
      <c r="D316" s="5" t="inlineStr">
        <is>
          <t>Greece</t>
        </is>
      </c>
      <c r="E316" s="5" t="n">
        <v>2023</v>
      </c>
      <c r="F316" s="5" t="n">
        <v>0.24</v>
      </c>
      <c r="G316" s="5" t="n">
        <v>2.14</v>
      </c>
      <c r="H316" s="5" t="n">
        <v>0.659</v>
      </c>
      <c r="I316" s="5" t="n">
        <v>10.158</v>
      </c>
      <c r="J316" s="5" t="n">
        <v>12.297</v>
      </c>
      <c r="K316" s="5" t="n">
        <v>0</v>
      </c>
      <c r="L316" s="5" t="n">
        <v>1</v>
      </c>
      <c r="M316" s="5" t="n">
        <v>3.393</v>
      </c>
      <c r="N316" s="5" t="n">
        <v>1.978</v>
      </c>
      <c r="O316" s="5" t="n">
        <v>9.504</v>
      </c>
      <c r="P316" s="5" t="n">
        <v>12.898</v>
      </c>
      <c r="Q316" s="5" t="n">
        <v>0</v>
      </c>
      <c r="R316" s="5" t="n">
        <v>1</v>
      </c>
      <c r="S316" s="5" t="n">
        <v>5.436</v>
      </c>
      <c r="T316" s="5" t="n">
        <v>3.955</v>
      </c>
      <c r="U316" s="5" t="n">
        <v>0.477</v>
      </c>
      <c r="V316" s="5" t="n">
        <v>7.142</v>
      </c>
      <c r="W316" s="5" t="n">
        <v>0.24</v>
      </c>
      <c r="X316" s="5" t="n">
        <v>1</v>
      </c>
      <c r="Y316" s="5" t="n">
        <v>16.156</v>
      </c>
      <c r="Z316" s="5" t="n">
        <v>1.81</v>
      </c>
      <c r="AA316" s="5" t="n">
        <v>8.715</v>
      </c>
      <c r="AB316" s="5" t="n">
        <v>24.871</v>
      </c>
      <c r="AC316" s="5" t="n">
        <v>0</v>
      </c>
      <c r="AD316" s="5" t="n">
        <v>1</v>
      </c>
      <c r="AE316" s="5" t="n">
        <v>16.255</v>
      </c>
      <c r="AF316" s="5" t="n">
        <v>3.237</v>
      </c>
      <c r="AG316" s="5" t="n">
        <v>8.616</v>
      </c>
      <c r="AH316" s="5" t="n">
        <v>24.871</v>
      </c>
      <c r="AI316" s="5" t="n">
        <v>0</v>
      </c>
      <c r="AJ316" s="5" t="n">
        <v>1</v>
      </c>
      <c r="AK316" s="5" t="n">
        <v>23.033</v>
      </c>
      <c r="AL316" s="5" t="n">
        <v>11.41</v>
      </c>
      <c r="AM316" s="5" t="n">
        <v>2.557</v>
      </c>
      <c r="AN316" s="5" t="n">
        <v>31.731</v>
      </c>
      <c r="AO316" s="5" t="n">
        <v>0.24</v>
      </c>
      <c r="AP316" s="5" t="n">
        <v>1</v>
      </c>
      <c r="AQ316" s="5" t="n">
        <v>0.76</v>
      </c>
      <c r="AR316" s="5" t="n">
        <v>0.129</v>
      </c>
      <c r="AS316" s="5" t="n">
        <v>0.898</v>
      </c>
      <c r="AT316" s="5" t="n">
        <v>2.057</v>
      </c>
      <c r="AU316" s="5" t="n">
        <v>0.24</v>
      </c>
      <c r="AV316" s="5" t="n">
        <v>1</v>
      </c>
      <c r="AW316" s="5" t="n">
        <v>0.8110000000000001</v>
      </c>
      <c r="AX316" s="5" t="n">
        <v>0.129</v>
      </c>
      <c r="AY316" s="5" t="n">
        <v>0.67</v>
      </c>
      <c r="AZ316" s="5" t="n">
        <v>1.837</v>
      </c>
      <c r="BA316" s="5" t="n">
        <v>0.24</v>
      </c>
      <c r="BB316" s="5" t="n">
        <v>1</v>
      </c>
      <c r="BC316" s="5" t="n">
        <v>0.535</v>
      </c>
      <c r="BD316" s="5" t="n">
        <v>0.129</v>
      </c>
      <c r="BE316" s="5" t="n">
        <v>0.253</v>
      </c>
      <c r="BF316" s="5" t="n">
        <v>0.977</v>
      </c>
      <c r="BG316" s="5" t="n">
        <v>0.24</v>
      </c>
      <c r="BH316" s="5" t="n">
        <v>1</v>
      </c>
      <c r="BI316" s="5" t="n">
        <v>0.579</v>
      </c>
      <c r="BJ316" s="5" t="n">
        <v>0.129</v>
      </c>
      <c r="BK316" s="5" t="n">
        <v>0.535</v>
      </c>
      <c r="BL316" s="5" t="n">
        <v>1.382</v>
      </c>
      <c r="BM316" s="5" t="n">
        <v>0.24</v>
      </c>
      <c r="BN316" s="5" t="n">
        <v>1</v>
      </c>
      <c r="BO316" s="5" t="n">
        <v>0</v>
      </c>
      <c r="BP316" s="5" t="n">
        <v>0.01</v>
      </c>
      <c r="BQ316" s="5" t="n">
        <v>0.165</v>
      </c>
      <c r="BR316" s="5" t="n">
        <v>0</v>
      </c>
      <c r="BS316" s="5" t="n">
        <v>1</v>
      </c>
      <c r="BT316" s="5" t="n">
        <v>0</v>
      </c>
      <c r="BU316" s="5" t="n">
        <v>0.032</v>
      </c>
      <c r="BV316" s="5" t="n">
        <v>0.251</v>
      </c>
      <c r="BW316" s="5" t="n">
        <v>0.24</v>
      </c>
      <c r="BX316" s="5" t="n">
        <v>1</v>
      </c>
      <c r="BY316" s="5" t="n">
        <v>13.254</v>
      </c>
      <c r="BZ316" s="5" t="n">
        <v>0</v>
      </c>
      <c r="CA316" s="5" t="n">
        <v>13.254</v>
      </c>
      <c r="CB316" s="5" t="n">
        <v>0</v>
      </c>
      <c r="CC316" s="5" t="n">
        <v>83.248</v>
      </c>
      <c r="CD316" s="5" t="n">
        <v>7.95</v>
      </c>
      <c r="CE316" s="5" t="n">
        <v>130.771</v>
      </c>
      <c r="CF316" s="5" t="n">
        <v>265.383</v>
      </c>
      <c r="CG316" s="5" t="n">
        <v>0.24</v>
      </c>
      <c r="CH316" s="5" t="n">
        <v>1</v>
      </c>
      <c r="CI316" s="5" t="n">
        <v>0</v>
      </c>
      <c r="CJ316" s="5" t="n">
        <v>0</v>
      </c>
      <c r="CK316" s="5" t="n">
        <v>0</v>
      </c>
      <c r="CL316" s="5" t="n">
        <v>0</v>
      </c>
      <c r="CM316" s="5" t="n">
        <v>0</v>
      </c>
      <c r="CN316" s="5" t="n">
        <v>0</v>
      </c>
      <c r="CO316" s="5" t="n">
        <v>0</v>
      </c>
      <c r="CP316" s="5" t="n">
        <v>0.975</v>
      </c>
      <c r="CQ316" s="5" t="n">
        <v>1.348</v>
      </c>
      <c r="CR316" s="5" t="n">
        <v>0</v>
      </c>
      <c r="CS316" s="5" t="n">
        <v>5.37</v>
      </c>
      <c r="CT316" s="5" t="n">
        <v>6.569</v>
      </c>
      <c r="CU316" s="5" t="n">
        <v>12.27</v>
      </c>
    </row>
    <row r="317">
      <c r="A317" s="5" t="inlineStr">
        <is>
          <t>GRC2024</t>
        </is>
      </c>
      <c r="B317" s="5" t="inlineStr">
        <is>
          <t>GRC</t>
        </is>
      </c>
      <c r="C317" s="5" t="inlineStr">
        <is>
          <t>GRC</t>
        </is>
      </c>
      <c r="D317" s="5" t="inlineStr">
        <is>
          <t>Greece</t>
        </is>
      </c>
      <c r="E317" s="5" t="n">
        <v>2024</v>
      </c>
      <c r="F317" s="5" t="n">
        <v>0.24</v>
      </c>
      <c r="G317" s="5" t="n">
        <v>2.153</v>
      </c>
      <c r="H317" s="5" t="n">
        <v>0.679</v>
      </c>
      <c r="I317" s="5" t="n">
        <v>6.657</v>
      </c>
      <c r="J317" s="5" t="n">
        <v>8.81</v>
      </c>
      <c r="K317" s="5" t="n">
        <v>0</v>
      </c>
      <c r="L317" s="5" t="n">
        <v>1</v>
      </c>
      <c r="M317" s="5" t="n">
        <v>3.468</v>
      </c>
      <c r="N317" s="5" t="n">
        <v>2.036</v>
      </c>
      <c r="O317" s="5" t="n">
        <v>6.24</v>
      </c>
      <c r="P317" s="5" t="n">
        <v>9.708</v>
      </c>
      <c r="Q317" s="5" t="n">
        <v>0</v>
      </c>
      <c r="R317" s="5" t="n">
        <v>1</v>
      </c>
      <c r="S317" s="5" t="n">
        <v>5.546</v>
      </c>
      <c r="T317" s="5" t="n">
        <v>4.072</v>
      </c>
      <c r="U317" s="5" t="n">
        <v>0.526</v>
      </c>
      <c r="V317" s="5" t="n">
        <v>7.291</v>
      </c>
      <c r="W317" s="5" t="n">
        <v>0.24</v>
      </c>
      <c r="X317" s="5" t="n">
        <v>1</v>
      </c>
      <c r="Y317" s="5" t="n">
        <v>12.457</v>
      </c>
      <c r="Z317" s="5" t="n">
        <v>1.573</v>
      </c>
      <c r="AA317" s="5" t="n">
        <v>4.821</v>
      </c>
      <c r="AB317" s="5" t="n">
        <v>17.278</v>
      </c>
      <c r="AC317" s="5" t="n">
        <v>0</v>
      </c>
      <c r="AD317" s="5" t="n">
        <v>1</v>
      </c>
      <c r="AE317" s="5" t="n">
        <v>12.457</v>
      </c>
      <c r="AF317" s="5" t="n">
        <v>2.729</v>
      </c>
      <c r="AG317" s="5" t="n">
        <v>4.821</v>
      </c>
      <c r="AH317" s="5" t="n">
        <v>17.278</v>
      </c>
      <c r="AI317" s="5" t="n">
        <v>0</v>
      </c>
      <c r="AJ317" s="5" t="n">
        <v>1</v>
      </c>
      <c r="AK317" s="5" t="n">
        <v>19.921</v>
      </c>
      <c r="AL317" s="5" t="n">
        <v>10.132</v>
      </c>
      <c r="AM317" s="5" t="n">
        <v>0.553</v>
      </c>
      <c r="AN317" s="5" t="n">
        <v>25.388</v>
      </c>
      <c r="AO317" s="5" t="n">
        <v>0.24</v>
      </c>
      <c r="AP317" s="5" t="n">
        <v>1</v>
      </c>
      <c r="AQ317" s="5" t="n">
        <v>0.724</v>
      </c>
      <c r="AR317" s="5" t="n">
        <v>0.132</v>
      </c>
      <c r="AS317" s="5" t="n">
        <v>0.895</v>
      </c>
      <c r="AT317" s="5" t="n">
        <v>2.008</v>
      </c>
      <c r="AU317" s="5" t="n">
        <v>0.24</v>
      </c>
      <c r="AV317" s="5" t="n">
        <v>1</v>
      </c>
      <c r="AW317" s="5" t="n">
        <v>0.75</v>
      </c>
      <c r="AX317" s="5" t="n">
        <v>0.132</v>
      </c>
      <c r="AY317" s="5" t="n">
        <v>0.671</v>
      </c>
      <c r="AZ317" s="5" t="n">
        <v>1.762</v>
      </c>
      <c r="BA317" s="5" t="n">
        <v>0.24</v>
      </c>
      <c r="BB317" s="5" t="n">
        <v>1</v>
      </c>
      <c r="BC317" s="5" t="n">
        <v>0.513</v>
      </c>
      <c r="BD317" s="5" t="n">
        <v>0.132</v>
      </c>
      <c r="BE317" s="5" t="n">
        <v>0.258</v>
      </c>
      <c r="BF317" s="5" t="n">
        <v>0.956</v>
      </c>
      <c r="BG317" s="5" t="n">
        <v>0.24</v>
      </c>
      <c r="BH317" s="5" t="n">
        <v>1</v>
      </c>
      <c r="BI317" s="5" t="n">
        <v>0.591</v>
      </c>
      <c r="BJ317" s="5" t="n">
        <v>0.132</v>
      </c>
      <c r="BK317" s="5" t="n">
        <v>0.475</v>
      </c>
      <c r="BL317" s="5" t="n">
        <v>1.322</v>
      </c>
      <c r="BM317" s="5" t="n">
        <v>0.24</v>
      </c>
      <c r="BN317" s="5" t="n">
        <v>1</v>
      </c>
      <c r="BO317" s="5" t="n">
        <v>0</v>
      </c>
      <c r="BP317" s="5" t="n">
        <v>0.011</v>
      </c>
      <c r="BQ317" s="5" t="n">
        <v>0.152</v>
      </c>
      <c r="BR317" s="5" t="n">
        <v>0</v>
      </c>
      <c r="BS317" s="5" t="n">
        <v>1</v>
      </c>
      <c r="BT317" s="5" t="n">
        <v>0</v>
      </c>
      <c r="BU317" s="5" t="n">
        <v>0.025</v>
      </c>
      <c r="BV317" s="5" t="n">
        <v>0.245</v>
      </c>
      <c r="BW317" s="5" t="n">
        <v>0.24</v>
      </c>
      <c r="BX317" s="5" t="n">
        <v>1</v>
      </c>
      <c r="BY317" s="5" t="n">
        <v>13.646</v>
      </c>
      <c r="BZ317" s="5" t="n">
        <v>0</v>
      </c>
      <c r="CA317" s="5" t="n">
        <v>13.646</v>
      </c>
      <c r="CB317" s="5" t="n">
        <v>0</v>
      </c>
      <c r="CC317" s="5" t="n">
        <v>82.58799999999999</v>
      </c>
      <c r="CD317" s="5" t="n">
        <v>7.95</v>
      </c>
      <c r="CE317" s="5" t="n">
        <v>119.18</v>
      </c>
      <c r="CF317" s="5" t="n">
        <v>250.192</v>
      </c>
      <c r="CG317" s="5" t="n">
        <v>0.24</v>
      </c>
      <c r="CH317" s="5" t="n">
        <v>1</v>
      </c>
      <c r="CI317" s="5" t="n">
        <v>0</v>
      </c>
      <c r="CJ317" s="5" t="n">
        <v>0</v>
      </c>
      <c r="CK317" s="5" t="n">
        <v>0</v>
      </c>
      <c r="CL317" s="5" t="n">
        <v>0</v>
      </c>
      <c r="CM317" s="5" t="n">
        <v>0</v>
      </c>
      <c r="CN317" s="5" t="n">
        <v>0</v>
      </c>
      <c r="CO317" s="5" t="n">
        <v>0</v>
      </c>
      <c r="CP317" s="5" t="n">
        <v>0.975</v>
      </c>
      <c r="CQ317" s="5" t="n">
        <v>1.387</v>
      </c>
      <c r="CR317" s="5" t="n">
        <v>0</v>
      </c>
      <c r="CS317" s="5" t="n">
        <v>5.529</v>
      </c>
      <c r="CT317" s="5" t="n">
        <v>4.797</v>
      </c>
      <c r="CU317" s="5" t="n">
        <v>9.568</v>
      </c>
    </row>
    <row r="318">
      <c r="A318" s="5" t="inlineStr">
        <is>
          <t>GRL2021</t>
        </is>
      </c>
      <c r="B318" s="5" t="inlineStr">
        <is>
          <t>GRL</t>
        </is>
      </c>
      <c r="C318" s="5" t="inlineStr">
        <is>
          <t>GRL</t>
        </is>
      </c>
      <c r="D318" s="5" t="inlineStr">
        <is>
          <t>Greenland</t>
        </is>
      </c>
      <c r="E318" s="5" t="n">
        <v>2021</v>
      </c>
      <c r="F318" s="5" t="n">
        <v>0</v>
      </c>
      <c r="G318" s="5" t="n">
        <v>5.553</v>
      </c>
      <c r="H318" s="5" t="n">
        <v>1.143</v>
      </c>
      <c r="I318" s="5" t="n">
        <v>0</v>
      </c>
      <c r="J318" s="5" t="n">
        <v>5.553</v>
      </c>
      <c r="K318" s="5" t="n">
        <v>0</v>
      </c>
      <c r="L318" s="5" t="n">
        <v>1</v>
      </c>
      <c r="M318" s="5" t="n">
        <v>7.964</v>
      </c>
      <c r="N318" s="5" t="n">
        <v>3.43</v>
      </c>
      <c r="O318" s="5" t="n">
        <v>0</v>
      </c>
      <c r="P318" s="5" t="n">
        <v>7.964</v>
      </c>
      <c r="Q318" s="5" t="n">
        <v>0</v>
      </c>
      <c r="R318" s="5" t="n">
        <v>1</v>
      </c>
      <c r="S318" s="5" t="n">
        <v>11.27</v>
      </c>
      <c r="T318" s="5" t="n">
        <v>6.86</v>
      </c>
      <c r="U318" s="5" t="n">
        <v>0</v>
      </c>
      <c r="V318" s="5" t="n">
        <v>11.27</v>
      </c>
      <c r="W318" s="5" t="n">
        <v>0</v>
      </c>
      <c r="X318" s="5" t="n">
        <v>1</v>
      </c>
      <c r="Y318" s="5" t="n">
        <v>16.305</v>
      </c>
      <c r="Z318" s="5" t="n">
        <v>2.204</v>
      </c>
      <c r="AA318" s="5" t="n">
        <v>0</v>
      </c>
      <c r="AB318" s="5" t="n">
        <v>16.305</v>
      </c>
      <c r="AC318" s="5" t="n">
        <v>0</v>
      </c>
      <c r="AD318" s="5" t="n">
        <v>1</v>
      </c>
      <c r="AE318" s="5" t="n">
        <v>17.449</v>
      </c>
      <c r="AF318" s="5" t="n">
        <v>4.08</v>
      </c>
      <c r="AG318" s="5" t="n">
        <v>0</v>
      </c>
      <c r="AH318" s="5" t="n">
        <v>17.449</v>
      </c>
      <c r="AI318" s="5" t="n">
        <v>0</v>
      </c>
      <c r="AJ318" s="5" t="n">
        <v>1</v>
      </c>
      <c r="AK318" s="5" t="n">
        <v>24.309</v>
      </c>
      <c r="AL318" s="5" t="n">
        <v>12.947</v>
      </c>
      <c r="AM318" s="5" t="n">
        <v>0</v>
      </c>
      <c r="AN318" s="5" t="n">
        <v>24.309</v>
      </c>
      <c r="AO318" s="5" t="n">
        <v>0</v>
      </c>
      <c r="AP318" s="5" t="n">
        <v>1</v>
      </c>
      <c r="AQ318" s="5" t="n">
        <v>0.619</v>
      </c>
      <c r="AR318" s="5" t="n">
        <v>0.114</v>
      </c>
      <c r="AS318" s="5" t="n">
        <v>0.118</v>
      </c>
      <c r="AT318" s="5" t="n">
        <v>0.737</v>
      </c>
      <c r="AU318" s="5" t="n">
        <v>0</v>
      </c>
      <c r="AV318" s="5" t="n">
        <v>1</v>
      </c>
      <c r="AW318" s="5" t="n">
        <v>0.599</v>
      </c>
      <c r="AX318" s="5" t="n">
        <v>0.114</v>
      </c>
      <c r="AY318" s="5" t="n">
        <v>0.127</v>
      </c>
      <c r="AZ318" s="5" t="n">
        <v>0.726</v>
      </c>
      <c r="BA318" s="5" t="n">
        <v>0</v>
      </c>
      <c r="BB318" s="5" t="n">
        <v>0</v>
      </c>
      <c r="BC318" s="5" t="n">
        <v>0.439</v>
      </c>
      <c r="BD318" s="5" t="n">
        <v>0.114</v>
      </c>
      <c r="BE318" s="5" t="n">
        <v>0</v>
      </c>
      <c r="BF318" s="5" t="n">
        <v>0.439</v>
      </c>
      <c r="BG318" s="5" t="n">
        <v>0</v>
      </c>
      <c r="BH318" s="5" t="n">
        <v>1</v>
      </c>
      <c r="BI318" s="5" t="n">
        <v>0.505</v>
      </c>
      <c r="BJ318" s="5" t="n">
        <v>0.114</v>
      </c>
      <c r="BK318" s="5" t="n">
        <v>0.242</v>
      </c>
      <c r="BL318" s="5" t="n">
        <v>0.747</v>
      </c>
      <c r="BM318" s="5" t="n">
        <v>0</v>
      </c>
      <c r="BN318" s="5" t="n">
        <v>1</v>
      </c>
      <c r="BO318" s="5" t="n">
        <v>0</v>
      </c>
      <c r="BP318" s="5" t="n">
        <v>0</v>
      </c>
      <c r="BQ318" s="5" t="n">
        <v>0</v>
      </c>
      <c r="BR318" s="5" t="n">
        <v>0</v>
      </c>
      <c r="BS318" s="5" t="n">
        <v>1</v>
      </c>
      <c r="BT318" s="5" t="n">
        <v>0</v>
      </c>
      <c r="BU318" s="5" t="n">
        <v>0</v>
      </c>
      <c r="BV318" s="5" t="n">
        <v>0</v>
      </c>
      <c r="BW318" s="5" t="n">
        <v>0</v>
      </c>
      <c r="BX318" s="5" t="n">
        <v>1</v>
      </c>
      <c r="BY318" s="5" t="n">
        <v>11.787</v>
      </c>
      <c r="BZ318" s="5" t="n">
        <v>0</v>
      </c>
      <c r="CA318" s="5" t="n">
        <v>11.787</v>
      </c>
      <c r="CB318" s="5" t="n">
        <v>0</v>
      </c>
      <c r="CC318" s="5" t="n">
        <v>78.125</v>
      </c>
      <c r="CD318" s="5" t="n">
        <v>7.95</v>
      </c>
      <c r="CE318" s="5" t="n">
        <v>40.653</v>
      </c>
      <c r="CF318" s="5" t="n">
        <v>118.778</v>
      </c>
      <c r="CG318" s="5" t="n">
        <v>0</v>
      </c>
      <c r="CH318" s="5" t="n">
        <v>1</v>
      </c>
      <c r="CI318" s="5" t="n">
        <v>0</v>
      </c>
      <c r="CJ318" s="5" t="n">
        <v>0</v>
      </c>
      <c r="CK318" s="5" t="n">
        <v>0</v>
      </c>
      <c r="CL318" s="5" t="n">
        <v>0</v>
      </c>
      <c r="CM318" s="5" t="n">
        <v>0</v>
      </c>
      <c r="CN318" s="5" t="n">
        <v>0</v>
      </c>
      <c r="CO318" s="5" t="n">
        <v>0</v>
      </c>
      <c r="CP318" s="5" t="n">
        <v>0</v>
      </c>
      <c r="CQ318" s="5" t="n">
        <v>1.198</v>
      </c>
      <c r="CR318" s="5" t="n">
        <v>0</v>
      </c>
      <c r="CS318" s="5" t="n">
        <v>4.776</v>
      </c>
      <c r="CT318" s="5" t="n">
        <v>4.41</v>
      </c>
      <c r="CU318" s="5" t="n">
        <v>15.162</v>
      </c>
    </row>
    <row r="319">
      <c r="A319" s="5" t="inlineStr">
        <is>
          <t>GRL2022</t>
        </is>
      </c>
      <c r="B319" s="5" t="inlineStr">
        <is>
          <t>GRL</t>
        </is>
      </c>
      <c r="C319" s="5" t="inlineStr">
        <is>
          <t>GRL</t>
        </is>
      </c>
      <c r="D319" s="5" t="inlineStr">
        <is>
          <t>Greenland</t>
        </is>
      </c>
      <c r="E319" s="5" t="n">
        <v>2022</v>
      </c>
      <c r="F319" s="5" t="n">
        <v>0</v>
      </c>
      <c r="G319" s="5" t="n">
        <v>7.077</v>
      </c>
      <c r="H319" s="5" t="n">
        <v>1.235</v>
      </c>
      <c r="I319" s="5" t="n">
        <v>0</v>
      </c>
      <c r="J319" s="5" t="n">
        <v>7.077</v>
      </c>
      <c r="K319" s="5" t="n">
        <v>0</v>
      </c>
      <c r="L319" s="5" t="n">
        <v>1</v>
      </c>
      <c r="M319" s="5" t="n">
        <v>9.782999999999999</v>
      </c>
      <c r="N319" s="5" t="n">
        <v>3.704</v>
      </c>
      <c r="O319" s="5" t="n">
        <v>0</v>
      </c>
      <c r="P319" s="5" t="n">
        <v>9.782999999999999</v>
      </c>
      <c r="Q319" s="5" t="n">
        <v>0</v>
      </c>
      <c r="R319" s="5" t="n">
        <v>1</v>
      </c>
      <c r="S319" s="5" t="n">
        <v>13.25</v>
      </c>
      <c r="T319" s="5" t="n">
        <v>7.408</v>
      </c>
      <c r="U319" s="5" t="n">
        <v>0</v>
      </c>
      <c r="V319" s="5" t="n">
        <v>13.25</v>
      </c>
      <c r="W319" s="5" t="n">
        <v>0</v>
      </c>
      <c r="X319" s="5" t="n">
        <v>1</v>
      </c>
      <c r="Y319" s="5" t="n">
        <v>32.56</v>
      </c>
      <c r="Z319" s="5" t="n">
        <v>4.401</v>
      </c>
      <c r="AA319" s="5" t="n">
        <v>0</v>
      </c>
      <c r="AB319" s="5" t="n">
        <v>32.56</v>
      </c>
      <c r="AC319" s="5" t="n">
        <v>0</v>
      </c>
      <c r="AD319" s="5" t="n">
        <v>1</v>
      </c>
      <c r="AE319" s="5" t="n">
        <v>33.795</v>
      </c>
      <c r="AF319" s="5" t="n">
        <v>7.902</v>
      </c>
      <c r="AG319" s="5" t="n">
        <v>0</v>
      </c>
      <c r="AH319" s="5" t="n">
        <v>33.795</v>
      </c>
      <c r="AI319" s="5" t="n">
        <v>0</v>
      </c>
      <c r="AJ319" s="5" t="n">
        <v>1</v>
      </c>
      <c r="AK319" s="5" t="n">
        <v>41.203</v>
      </c>
      <c r="AL319" s="5" t="n">
        <v>21.945</v>
      </c>
      <c r="AM319" s="5" t="n">
        <v>0</v>
      </c>
      <c r="AN319" s="5" t="n">
        <v>41.203</v>
      </c>
      <c r="AO319" s="5" t="n">
        <v>0</v>
      </c>
      <c r="AP319" s="5" t="n">
        <v>1</v>
      </c>
      <c r="AQ319" s="5" t="n">
        <v>0.861</v>
      </c>
      <c r="AR319" s="5" t="n">
        <v>0.123</v>
      </c>
      <c r="AS319" s="5" t="n">
        <v>-0.23</v>
      </c>
      <c r="AT319" s="5" t="n">
        <v>0.631</v>
      </c>
      <c r="AU319" s="5" t="n">
        <v>0</v>
      </c>
      <c r="AV319" s="5" t="n">
        <v>1</v>
      </c>
      <c r="AW319" s="5" t="n">
        <v>0.986</v>
      </c>
      <c r="AX319" s="5" t="n">
        <v>0.123</v>
      </c>
      <c r="AY319" s="5" t="n">
        <v>-0.361</v>
      </c>
      <c r="AZ319" s="5" t="n">
        <v>0.625</v>
      </c>
      <c r="BA319" s="5" t="n">
        <v>0</v>
      </c>
      <c r="BB319" s="5" t="n">
        <v>0</v>
      </c>
      <c r="BC319" s="5" t="n">
        <v>0.598</v>
      </c>
      <c r="BD319" s="5" t="n">
        <v>0.123</v>
      </c>
      <c r="BE319" s="5" t="n">
        <v>0</v>
      </c>
      <c r="BF319" s="5" t="n">
        <v>0.598</v>
      </c>
      <c r="BG319" s="5" t="n">
        <v>0</v>
      </c>
      <c r="BH319" s="5" t="n">
        <v>1</v>
      </c>
      <c r="BI319" s="5" t="n">
        <v>0.612</v>
      </c>
      <c r="BJ319" s="5" t="n">
        <v>0.123</v>
      </c>
      <c r="BK319" s="5" t="n">
        <v>0.031</v>
      </c>
      <c r="BL319" s="5" t="n">
        <v>0.643</v>
      </c>
      <c r="BM319" s="5" t="n">
        <v>0</v>
      </c>
      <c r="BN319" s="5" t="n">
        <v>1</v>
      </c>
      <c r="BO319" s="5" t="n">
        <v>0</v>
      </c>
      <c r="BP319" s="5" t="n">
        <v>0</v>
      </c>
      <c r="BQ319" s="5" t="n">
        <v>0</v>
      </c>
      <c r="BR319" s="5" t="n">
        <v>0</v>
      </c>
      <c r="BS319" s="5" t="n">
        <v>1</v>
      </c>
      <c r="BT319" s="5" t="n">
        <v>0</v>
      </c>
      <c r="BU319" s="5" t="n">
        <v>0</v>
      </c>
      <c r="BV319" s="5" t="n">
        <v>0</v>
      </c>
      <c r="BW319" s="5" t="n">
        <v>0</v>
      </c>
      <c r="BX319" s="5" t="n">
        <v>1</v>
      </c>
      <c r="BY319" s="5" t="n">
        <v>12.729</v>
      </c>
      <c r="BZ319" s="5" t="n">
        <v>0</v>
      </c>
      <c r="CA319" s="5" t="n">
        <v>12.729</v>
      </c>
      <c r="CB319" s="5" t="n">
        <v>0</v>
      </c>
      <c r="CC319" s="5" t="n">
        <v>97.90000000000001</v>
      </c>
      <c r="CD319" s="5" t="n">
        <v>7.95</v>
      </c>
      <c r="CE319" s="5" t="n">
        <v>4.338</v>
      </c>
      <c r="CF319" s="5" t="n">
        <v>102.238</v>
      </c>
      <c r="CG319" s="5" t="n">
        <v>0</v>
      </c>
      <c r="CH319" s="5" t="n">
        <v>1</v>
      </c>
      <c r="CI319" s="5" t="n">
        <v>0</v>
      </c>
      <c r="CJ319" s="5" t="n">
        <v>0</v>
      </c>
      <c r="CK319" s="5" t="n">
        <v>0</v>
      </c>
      <c r="CL319" s="5" t="n">
        <v>0</v>
      </c>
      <c r="CM319" s="5" t="n">
        <v>0</v>
      </c>
      <c r="CN319" s="5" t="n">
        <v>0</v>
      </c>
      <c r="CO319" s="5" t="n">
        <v>0</v>
      </c>
      <c r="CP319" s="5" t="n">
        <v>0</v>
      </c>
      <c r="CQ319" s="5" t="n">
        <v>1.294</v>
      </c>
      <c r="CR319" s="5" t="n">
        <v>0</v>
      </c>
      <c r="CS319" s="5" t="n">
        <v>5.158</v>
      </c>
      <c r="CT319" s="5" t="n">
        <v>5.842</v>
      </c>
      <c r="CU319" s="5" t="n">
        <v>31.326</v>
      </c>
    </row>
    <row r="320">
      <c r="A320" s="5" t="inlineStr">
        <is>
          <t>GRL2023</t>
        </is>
      </c>
      <c r="B320" s="5" t="inlineStr">
        <is>
          <t>GRL</t>
        </is>
      </c>
      <c r="C320" s="5" t="inlineStr">
        <is>
          <t>GRL</t>
        </is>
      </c>
      <c r="D320" s="5" t="inlineStr">
        <is>
          <t>Greenland</t>
        </is>
      </c>
      <c r="E320" s="5" t="n">
        <v>2023</v>
      </c>
      <c r="F320" s="5" t="n">
        <v>0</v>
      </c>
      <c r="G320" s="5" t="n">
        <v>4.752</v>
      </c>
      <c r="H320" s="5" t="n">
        <v>1.286</v>
      </c>
      <c r="I320" s="5" t="n">
        <v>0</v>
      </c>
      <c r="J320" s="5" t="n">
        <v>4.752</v>
      </c>
      <c r="K320" s="5" t="n">
        <v>0</v>
      </c>
      <c r="L320" s="5" t="n">
        <v>1</v>
      </c>
      <c r="M320" s="5" t="n">
        <v>7.886</v>
      </c>
      <c r="N320" s="5" t="n">
        <v>3.857</v>
      </c>
      <c r="O320" s="5" t="n">
        <v>0</v>
      </c>
      <c r="P320" s="5" t="n">
        <v>7.886</v>
      </c>
      <c r="Q320" s="5" t="n">
        <v>0</v>
      </c>
      <c r="R320" s="5" t="n">
        <v>1</v>
      </c>
      <c r="S320" s="5" t="n">
        <v>11.18</v>
      </c>
      <c r="T320" s="5" t="n">
        <v>7.714</v>
      </c>
      <c r="U320" s="5" t="n">
        <v>0</v>
      </c>
      <c r="V320" s="5" t="n">
        <v>11.18</v>
      </c>
      <c r="W320" s="5" t="n">
        <v>0</v>
      </c>
      <c r="X320" s="5" t="n">
        <v>1</v>
      </c>
      <c r="Y320" s="5" t="n">
        <v>12.908</v>
      </c>
      <c r="Z320" s="5" t="n">
        <v>1.745</v>
      </c>
      <c r="AA320" s="5" t="n">
        <v>0</v>
      </c>
      <c r="AB320" s="5" t="n">
        <v>12.908</v>
      </c>
      <c r="AC320" s="5" t="n">
        <v>0</v>
      </c>
      <c r="AD320" s="5" t="n">
        <v>1</v>
      </c>
      <c r="AE320" s="5" t="n">
        <v>14.194</v>
      </c>
      <c r="AF320" s="5" t="n">
        <v>3.319</v>
      </c>
      <c r="AG320" s="5" t="n">
        <v>0</v>
      </c>
      <c r="AH320" s="5" t="n">
        <v>14.194</v>
      </c>
      <c r="AI320" s="5" t="n">
        <v>0</v>
      </c>
      <c r="AJ320" s="5" t="n">
        <v>1</v>
      </c>
      <c r="AK320" s="5" t="n">
        <v>21.908</v>
      </c>
      <c r="AL320" s="5" t="n">
        <v>11.668</v>
      </c>
      <c r="AM320" s="5" t="n">
        <v>0</v>
      </c>
      <c r="AN320" s="5" t="n">
        <v>21.908</v>
      </c>
      <c r="AO320" s="5" t="n">
        <v>0</v>
      </c>
      <c r="AP320" s="5" t="n">
        <v>1</v>
      </c>
      <c r="AQ320" s="5" t="n">
        <v>0.76</v>
      </c>
      <c r="AR320" s="5" t="n">
        <v>0.129</v>
      </c>
      <c r="AS320" s="5" t="n">
        <v>-0.111</v>
      </c>
      <c r="AT320" s="5" t="n">
        <v>0.649</v>
      </c>
      <c r="AU320" s="5" t="n">
        <v>0</v>
      </c>
      <c r="AV320" s="5" t="n">
        <v>1</v>
      </c>
      <c r="AW320" s="5" t="n">
        <v>0.8110000000000001</v>
      </c>
      <c r="AX320" s="5" t="n">
        <v>0.129</v>
      </c>
      <c r="AY320" s="5" t="n">
        <v>-0.17</v>
      </c>
      <c r="AZ320" s="5" t="n">
        <v>0.642</v>
      </c>
      <c r="BA320" s="5" t="n">
        <v>0</v>
      </c>
      <c r="BB320" s="5" t="n">
        <v>0</v>
      </c>
      <c r="BC320" s="5" t="n">
        <v>0.535</v>
      </c>
      <c r="BD320" s="5" t="n">
        <v>0.129</v>
      </c>
      <c r="BE320" s="5" t="n">
        <v>0</v>
      </c>
      <c r="BF320" s="5" t="n">
        <v>0.535</v>
      </c>
      <c r="BG320" s="5" t="n">
        <v>0</v>
      </c>
      <c r="BH320" s="5" t="n">
        <v>1</v>
      </c>
      <c r="BI320" s="5" t="n">
        <v>0.579</v>
      </c>
      <c r="BJ320" s="5" t="n">
        <v>0.129</v>
      </c>
      <c r="BK320" s="5" t="n">
        <v>0.081</v>
      </c>
      <c r="BL320" s="5" t="n">
        <v>0.66</v>
      </c>
      <c r="BM320" s="5" t="n">
        <v>0</v>
      </c>
      <c r="BN320" s="5" t="n">
        <v>1</v>
      </c>
      <c r="BO320" s="5" t="n">
        <v>0</v>
      </c>
      <c r="BP320" s="5" t="n">
        <v>0</v>
      </c>
      <c r="BQ320" s="5" t="n">
        <v>0</v>
      </c>
      <c r="BR320" s="5" t="n">
        <v>0</v>
      </c>
      <c r="BS320" s="5" t="n">
        <v>1</v>
      </c>
      <c r="BT320" s="5" t="n">
        <v>0</v>
      </c>
      <c r="BU320" s="5" t="n">
        <v>0</v>
      </c>
      <c r="BV320" s="5" t="n">
        <v>0</v>
      </c>
      <c r="BW320" s="5" t="n">
        <v>0</v>
      </c>
      <c r="BX320" s="5" t="n">
        <v>1</v>
      </c>
      <c r="BY320" s="5" t="n">
        <v>13.254</v>
      </c>
      <c r="BZ320" s="5" t="n">
        <v>0</v>
      </c>
      <c r="CA320" s="5" t="n">
        <v>13.254</v>
      </c>
      <c r="CB320" s="5" t="n">
        <v>0</v>
      </c>
      <c r="CC320" s="5" t="n">
        <v>83.248</v>
      </c>
      <c r="CD320" s="5" t="n">
        <v>7.95</v>
      </c>
      <c r="CE320" s="5" t="n">
        <v>21.757</v>
      </c>
      <c r="CF320" s="5" t="n">
        <v>105.005</v>
      </c>
      <c r="CG320" s="5" t="n">
        <v>0</v>
      </c>
      <c r="CH320" s="5" t="n">
        <v>1</v>
      </c>
      <c r="CI320" s="5" t="n">
        <v>0</v>
      </c>
      <c r="CJ320" s="5" t="n">
        <v>0</v>
      </c>
      <c r="CK320" s="5" t="n">
        <v>0</v>
      </c>
      <c r="CL320" s="5" t="n">
        <v>0</v>
      </c>
      <c r="CM320" s="5" t="n">
        <v>0</v>
      </c>
      <c r="CN320" s="5" t="n">
        <v>0</v>
      </c>
      <c r="CO320" s="5" t="n">
        <v>0</v>
      </c>
      <c r="CP320" s="5" t="n">
        <v>0</v>
      </c>
      <c r="CQ320" s="5" t="n">
        <v>1.348</v>
      </c>
      <c r="CR320" s="5" t="n">
        <v>0</v>
      </c>
      <c r="CS320" s="5" t="n">
        <v>5.37</v>
      </c>
      <c r="CT320" s="5" t="n">
        <v>3.466</v>
      </c>
      <c r="CU320" s="5" t="n">
        <v>11.622</v>
      </c>
    </row>
    <row r="321">
      <c r="A321" s="5" t="inlineStr">
        <is>
          <t>GRL2024</t>
        </is>
      </c>
      <c r="B321" s="5" t="inlineStr">
        <is>
          <t>GRL</t>
        </is>
      </c>
      <c r="C321" s="5" t="inlineStr">
        <is>
          <t>GRL</t>
        </is>
      </c>
      <c r="D321" s="5" t="inlineStr">
        <is>
          <t>Greenland</t>
        </is>
      </c>
      <c r="E321" s="5" t="n">
        <v>2024</v>
      </c>
      <c r="F321" s="5" t="n">
        <v>0</v>
      </c>
      <c r="G321" s="5" t="n">
        <v>4.351</v>
      </c>
      <c r="H321" s="5" t="n">
        <v>1.324</v>
      </c>
      <c r="I321" s="5" t="n">
        <v>0</v>
      </c>
      <c r="J321" s="5" t="n">
        <v>4.351</v>
      </c>
      <c r="K321" s="5" t="n">
        <v>0</v>
      </c>
      <c r="L321" s="5" t="n">
        <v>1</v>
      </c>
      <c r="M321" s="5" t="n">
        <v>7.124</v>
      </c>
      <c r="N321" s="5" t="n">
        <v>3.971</v>
      </c>
      <c r="O321" s="5" t="n">
        <v>0</v>
      </c>
      <c r="P321" s="5" t="n">
        <v>7.124</v>
      </c>
      <c r="Q321" s="5" t="n">
        <v>0</v>
      </c>
      <c r="R321" s="5" t="n">
        <v>1</v>
      </c>
      <c r="S321" s="5" t="n">
        <v>10.969</v>
      </c>
      <c r="T321" s="5" t="n">
        <v>7.942</v>
      </c>
      <c r="U321" s="5" t="n">
        <v>0</v>
      </c>
      <c r="V321" s="5" t="n">
        <v>10.969</v>
      </c>
      <c r="W321" s="5" t="n">
        <v>0</v>
      </c>
      <c r="X321" s="5" t="n">
        <v>1</v>
      </c>
      <c r="Y321" s="5" t="n">
        <v>11.492</v>
      </c>
      <c r="Z321" s="5" t="n">
        <v>1.553</v>
      </c>
      <c r="AA321" s="5" t="n">
        <v>0</v>
      </c>
      <c r="AB321" s="5" t="n">
        <v>11.492</v>
      </c>
      <c r="AC321" s="5" t="n">
        <v>0</v>
      </c>
      <c r="AD321" s="5" t="n">
        <v>1</v>
      </c>
      <c r="AE321" s="5" t="n">
        <v>12.815</v>
      </c>
      <c r="AF321" s="5" t="n">
        <v>2.997</v>
      </c>
      <c r="AG321" s="5" t="n">
        <v>0</v>
      </c>
      <c r="AH321" s="5" t="n">
        <v>12.815</v>
      </c>
      <c r="AI321" s="5" t="n">
        <v>0</v>
      </c>
      <c r="AJ321" s="5" t="n">
        <v>1</v>
      </c>
      <c r="AK321" s="5" t="n">
        <v>20.757</v>
      </c>
      <c r="AL321" s="5" t="n">
        <v>11.055</v>
      </c>
      <c r="AM321" s="5" t="n">
        <v>0</v>
      </c>
      <c r="AN321" s="5" t="n">
        <v>20.757</v>
      </c>
      <c r="AO321" s="5" t="n">
        <v>0</v>
      </c>
      <c r="AP321" s="5" t="n">
        <v>1</v>
      </c>
      <c r="AQ321" s="5" t="n">
        <v>0.724</v>
      </c>
      <c r="AR321" s="5" t="n">
        <v>0.132</v>
      </c>
      <c r="AS321" s="5" t="n">
        <v>-0.06</v>
      </c>
      <c r="AT321" s="5" t="n">
        <v>0.664</v>
      </c>
      <c r="AU321" s="5" t="n">
        <v>0</v>
      </c>
      <c r="AV321" s="5" t="n">
        <v>1</v>
      </c>
      <c r="AW321" s="5" t="n">
        <v>0.75</v>
      </c>
      <c r="AX321" s="5" t="n">
        <v>0.132</v>
      </c>
      <c r="AY321" s="5" t="n">
        <v>-0.093</v>
      </c>
      <c r="AZ321" s="5" t="n">
        <v>0.658</v>
      </c>
      <c r="BA321" s="5" t="n">
        <v>0</v>
      </c>
      <c r="BB321" s="5" t="n">
        <v>0</v>
      </c>
      <c r="BC321" s="5" t="n">
        <v>0.513</v>
      </c>
      <c r="BD321" s="5" t="n">
        <v>0.132</v>
      </c>
      <c r="BE321" s="5" t="n">
        <v>0</v>
      </c>
      <c r="BF321" s="5" t="n">
        <v>0.513</v>
      </c>
      <c r="BG321" s="5" t="n">
        <v>0</v>
      </c>
      <c r="BH321" s="5" t="n">
        <v>1</v>
      </c>
      <c r="BI321" s="5" t="n">
        <v>0.591</v>
      </c>
      <c r="BJ321" s="5" t="n">
        <v>0.132</v>
      </c>
      <c r="BK321" s="5" t="n">
        <v>0.08699999999999999</v>
      </c>
      <c r="BL321" s="5" t="n">
        <v>0.679</v>
      </c>
      <c r="BM321" s="5" t="n">
        <v>0</v>
      </c>
      <c r="BN321" s="5" t="n">
        <v>1</v>
      </c>
      <c r="BO321" s="5" t="n">
        <v>0</v>
      </c>
      <c r="BP321" s="5" t="n">
        <v>0</v>
      </c>
      <c r="BQ321" s="5" t="n">
        <v>0</v>
      </c>
      <c r="BR321" s="5" t="n">
        <v>0</v>
      </c>
      <c r="BS321" s="5" t="n">
        <v>1</v>
      </c>
      <c r="BT321" s="5" t="n">
        <v>0</v>
      </c>
      <c r="BU321" s="5" t="n">
        <v>0</v>
      </c>
      <c r="BV321" s="5" t="n">
        <v>0</v>
      </c>
      <c r="BW321" s="5" t="n">
        <v>0</v>
      </c>
      <c r="BX321" s="5" t="n">
        <v>1</v>
      </c>
      <c r="BY321" s="5" t="n">
        <v>13.646</v>
      </c>
      <c r="BZ321" s="5" t="n">
        <v>0</v>
      </c>
      <c r="CA321" s="5" t="n">
        <v>13.646</v>
      </c>
      <c r="CB321" s="5" t="n">
        <v>0</v>
      </c>
      <c r="CC321" s="5" t="n">
        <v>82.58799999999999</v>
      </c>
      <c r="CD321" s="5" t="n">
        <v>7.95</v>
      </c>
      <c r="CE321" s="5" t="n">
        <v>24.901</v>
      </c>
      <c r="CF321" s="5" t="n">
        <v>107.489</v>
      </c>
      <c r="CG321" s="5" t="n">
        <v>0</v>
      </c>
      <c r="CH321" s="5" t="n">
        <v>1</v>
      </c>
      <c r="CI321" s="5" t="n">
        <v>0</v>
      </c>
      <c r="CJ321" s="5" t="n">
        <v>0</v>
      </c>
      <c r="CK321" s="5" t="n">
        <v>0</v>
      </c>
      <c r="CL321" s="5" t="n">
        <v>0</v>
      </c>
      <c r="CM321" s="5" t="n">
        <v>0</v>
      </c>
      <c r="CN321" s="5" t="n">
        <v>0</v>
      </c>
      <c r="CO321" s="5" t="n">
        <v>0</v>
      </c>
      <c r="CP321" s="5" t="n">
        <v>0</v>
      </c>
      <c r="CQ321" s="5" t="n">
        <v>1.387</v>
      </c>
      <c r="CR321" s="5" t="n">
        <v>0</v>
      </c>
      <c r="CS321" s="5" t="n">
        <v>5.529</v>
      </c>
      <c r="CT321" s="5" t="n">
        <v>3.027</v>
      </c>
      <c r="CU321" s="5" t="n">
        <v>10.168</v>
      </c>
    </row>
    <row r="322">
      <c r="A322" s="5" t="inlineStr">
        <is>
          <t>GRD2021</t>
        </is>
      </c>
      <c r="B322" s="5" t="inlineStr">
        <is>
          <t>GRD</t>
        </is>
      </c>
      <c r="C322" s="5" t="inlineStr">
        <is>
          <t>GRD</t>
        </is>
      </c>
      <c r="D322" s="5" t="inlineStr">
        <is>
          <t>Grenada</t>
        </is>
      </c>
      <c r="E322" s="5" t="n">
        <v>2021</v>
      </c>
      <c r="F322" s="5" t="n">
        <v>0.15</v>
      </c>
      <c r="G322" s="5" t="n">
        <v>5.897</v>
      </c>
      <c r="H322" s="5" t="n">
        <v>1.143</v>
      </c>
      <c r="I322" s="5" t="n">
        <v>0</v>
      </c>
      <c r="J322" s="5" t="n">
        <v>5.897</v>
      </c>
      <c r="K322" s="5" t="n">
        <v>0</v>
      </c>
      <c r="L322" s="5" t="n">
        <v>1</v>
      </c>
      <c r="M322" s="5" t="n">
        <v>7.964</v>
      </c>
      <c r="N322" s="5" t="n">
        <v>3.43</v>
      </c>
      <c r="O322" s="5" t="n">
        <v>0</v>
      </c>
      <c r="P322" s="5" t="n">
        <v>7.964</v>
      </c>
      <c r="Q322" s="5" t="n">
        <v>0</v>
      </c>
      <c r="R322" s="5" t="n">
        <v>1</v>
      </c>
      <c r="S322" s="5" t="n">
        <v>11.613</v>
      </c>
      <c r="T322" s="5" t="n">
        <v>6.86</v>
      </c>
      <c r="U322" s="5" t="n">
        <v>0</v>
      </c>
      <c r="V322" s="5" t="n">
        <v>13.355</v>
      </c>
      <c r="W322" s="5" t="n">
        <v>0.15</v>
      </c>
      <c r="X322" s="5" t="n">
        <v>1</v>
      </c>
      <c r="Y322" s="5" t="n">
        <v>17.127</v>
      </c>
      <c r="Z322" s="5" t="n">
        <v>2.304</v>
      </c>
      <c r="AA322" s="5" t="n">
        <v>0</v>
      </c>
      <c r="AB322" s="5" t="n">
        <v>17.127</v>
      </c>
      <c r="AC322" s="5" t="n">
        <v>0</v>
      </c>
      <c r="AD322" s="5" t="n">
        <v>1</v>
      </c>
      <c r="AE322" s="5" t="n">
        <v>18.27</v>
      </c>
      <c r="AF322" s="5" t="n">
        <v>4.278</v>
      </c>
      <c r="AG322" s="5" t="n">
        <v>0</v>
      </c>
      <c r="AH322" s="5" t="n">
        <v>18.27</v>
      </c>
      <c r="AI322" s="5" t="n">
        <v>0</v>
      </c>
      <c r="AJ322" s="5" t="n">
        <v>1</v>
      </c>
      <c r="AK322" s="5" t="n">
        <v>25.13</v>
      </c>
      <c r="AL322" s="5" t="n">
        <v>13.503</v>
      </c>
      <c r="AM322" s="5" t="n">
        <v>0</v>
      </c>
      <c r="AN322" s="5" t="n">
        <v>28.899</v>
      </c>
      <c r="AO322" s="5" t="n">
        <v>0.15</v>
      </c>
      <c r="AP322" s="5" t="n">
        <v>1</v>
      </c>
      <c r="AQ322" s="5" t="n">
        <v>1.224</v>
      </c>
      <c r="AR322" s="5" t="n">
        <v>0.224</v>
      </c>
      <c r="AS322" s="5" t="n">
        <v>0.048</v>
      </c>
      <c r="AT322" s="5" t="n">
        <v>1.272</v>
      </c>
      <c r="AU322" s="5" t="n">
        <v>0</v>
      </c>
      <c r="AV322" s="5" t="n">
        <v>1</v>
      </c>
      <c r="AW322" s="5" t="n">
        <v>1.099</v>
      </c>
      <c r="AX322" s="5" t="n">
        <v>0.212</v>
      </c>
      <c r="AY322" s="5" t="n">
        <v>0.062</v>
      </c>
      <c r="AZ322" s="5" t="n">
        <v>1.161</v>
      </c>
      <c r="BA322" s="5" t="n">
        <v>0</v>
      </c>
      <c r="BB322" s="5" t="n">
        <v>1</v>
      </c>
      <c r="BC322" s="5" t="n">
        <v>0.458</v>
      </c>
      <c r="BD322" s="5" t="n">
        <v>0.114</v>
      </c>
      <c r="BE322" s="5" t="n">
        <v>0.266</v>
      </c>
      <c r="BF322" s="5" t="n">
        <v>0.832</v>
      </c>
      <c r="BG322" s="5" t="n">
        <v>0.15</v>
      </c>
      <c r="BH322" s="5" t="n">
        <v>1</v>
      </c>
      <c r="BI322" s="5" t="n">
        <v>0.491</v>
      </c>
      <c r="BJ322" s="5" t="n">
        <v>0.114</v>
      </c>
      <c r="BK322" s="5" t="n">
        <v>0.237</v>
      </c>
      <c r="BL322" s="5" t="n">
        <v>0.838</v>
      </c>
      <c r="BM322" s="5" t="n">
        <v>0.15</v>
      </c>
      <c r="BN322" s="5" t="n">
        <v>1</v>
      </c>
      <c r="BO322" s="5" t="n">
        <v>0</v>
      </c>
      <c r="BP322" s="5" t="n">
        <v>0</v>
      </c>
      <c r="BQ322" s="5" t="n">
        <v>0.263</v>
      </c>
      <c r="BR322" s="5" t="n">
        <v>0</v>
      </c>
      <c r="BS322" s="5" t="n">
        <v>1</v>
      </c>
      <c r="BT322" s="5" t="n">
        <v>0</v>
      </c>
      <c r="BU322" s="5" t="n">
        <v>0</v>
      </c>
      <c r="BV322" s="5" t="n">
        <v>0.294</v>
      </c>
      <c r="BW322" s="5" t="n">
        <v>0.15</v>
      </c>
      <c r="BX322" s="5" t="n">
        <v>1</v>
      </c>
      <c r="BY322" s="5" t="n">
        <v>11.787</v>
      </c>
      <c r="BZ322" s="5" t="n">
        <v>0</v>
      </c>
      <c r="CA322" s="5" t="n">
        <v>11.787</v>
      </c>
      <c r="CB322" s="5" t="n">
        <v>0</v>
      </c>
      <c r="CC322" s="5" t="n">
        <v>78.125</v>
      </c>
      <c r="CD322" s="5" t="n">
        <v>7.95</v>
      </c>
      <c r="CE322" s="5" t="n">
        <v>34.476</v>
      </c>
      <c r="CF322" s="5" t="n">
        <v>129.492</v>
      </c>
      <c r="CG322" s="5" t="n">
        <v>0.15</v>
      </c>
      <c r="CH322" s="5" t="n">
        <v>1</v>
      </c>
      <c r="CI322" s="5" t="n">
        <v>0</v>
      </c>
      <c r="CJ322" s="5" t="n">
        <v>0</v>
      </c>
      <c r="CK322" s="5" t="n">
        <v>0</v>
      </c>
      <c r="CL322" s="5" t="n">
        <v>0</v>
      </c>
      <c r="CM322" s="5" t="n">
        <v>0</v>
      </c>
      <c r="CN322" s="5" t="n">
        <v>0</v>
      </c>
      <c r="CO322" s="5" t="n">
        <v>0</v>
      </c>
      <c r="CP322" s="5" t="n">
        <v>0</v>
      </c>
      <c r="CQ322" s="5" t="n">
        <v>1.198</v>
      </c>
      <c r="CR322" s="5" t="n">
        <v>0</v>
      </c>
      <c r="CS322" s="5" t="n">
        <v>4.776</v>
      </c>
      <c r="CT322" s="5" t="n">
        <v>4.753</v>
      </c>
      <c r="CU322" s="5" t="n">
        <v>15.983</v>
      </c>
    </row>
    <row r="323">
      <c r="A323" s="5" t="inlineStr">
        <is>
          <t>GRD2022</t>
        </is>
      </c>
      <c r="B323" s="5" t="inlineStr">
        <is>
          <t>GRD</t>
        </is>
      </c>
      <c r="C323" s="5" t="inlineStr">
        <is>
          <t>GRD</t>
        </is>
      </c>
      <c r="D323" s="5" t="inlineStr">
        <is>
          <t>Grenada</t>
        </is>
      </c>
      <c r="E323" s="5" t="n">
        <v>2022</v>
      </c>
      <c r="F323" s="5" t="n">
        <v>0.15</v>
      </c>
      <c r="G323" s="5" t="n">
        <v>11.72</v>
      </c>
      <c r="H323" s="5" t="n">
        <v>1.235</v>
      </c>
      <c r="I323" s="5" t="n">
        <v>0</v>
      </c>
      <c r="J323" s="5" t="n">
        <v>11.72</v>
      </c>
      <c r="K323" s="5" t="n">
        <v>0</v>
      </c>
      <c r="L323" s="5" t="n">
        <v>1</v>
      </c>
      <c r="M323" s="5" t="n">
        <v>9.782999999999999</v>
      </c>
      <c r="N323" s="5" t="n">
        <v>3.704</v>
      </c>
      <c r="O323" s="5" t="n">
        <v>0</v>
      </c>
      <c r="P323" s="5" t="n">
        <v>9.782999999999999</v>
      </c>
      <c r="Q323" s="5" t="n">
        <v>0</v>
      </c>
      <c r="R323" s="5" t="n">
        <v>1</v>
      </c>
      <c r="S323" s="5" t="n">
        <v>17.893</v>
      </c>
      <c r="T323" s="5" t="n">
        <v>7.408</v>
      </c>
      <c r="U323" s="5" t="n">
        <v>0.199</v>
      </c>
      <c r="V323" s="5" t="n">
        <v>20.577</v>
      </c>
      <c r="W323" s="5" t="n">
        <v>0.15</v>
      </c>
      <c r="X323" s="5" t="n">
        <v>1</v>
      </c>
      <c r="Y323" s="5" t="n">
        <v>30.728</v>
      </c>
      <c r="Z323" s="5" t="n">
        <v>4.133</v>
      </c>
      <c r="AA323" s="5" t="n">
        <v>0</v>
      </c>
      <c r="AB323" s="5" t="n">
        <v>30.728</v>
      </c>
      <c r="AC323" s="5" t="n">
        <v>0</v>
      </c>
      <c r="AD323" s="5" t="n">
        <v>1</v>
      </c>
      <c r="AE323" s="5" t="n">
        <v>31.963</v>
      </c>
      <c r="AF323" s="5" t="n">
        <v>7.485</v>
      </c>
      <c r="AG323" s="5" t="n">
        <v>0</v>
      </c>
      <c r="AH323" s="5" t="n">
        <v>31.963</v>
      </c>
      <c r="AI323" s="5" t="n">
        <v>0</v>
      </c>
      <c r="AJ323" s="5" t="n">
        <v>1</v>
      </c>
      <c r="AK323" s="5" t="n">
        <v>39.371</v>
      </c>
      <c r="AL323" s="5" t="n">
        <v>21.155</v>
      </c>
      <c r="AM323" s="5" t="n">
        <v>0.437</v>
      </c>
      <c r="AN323" s="5" t="n">
        <v>45.277</v>
      </c>
      <c r="AO323" s="5" t="n">
        <v>0.15</v>
      </c>
      <c r="AP323" s="5" t="n">
        <v>1</v>
      </c>
      <c r="AQ323" s="5" t="n">
        <v>1.085</v>
      </c>
      <c r="AR323" s="5" t="n">
        <v>0.155</v>
      </c>
      <c r="AS323" s="5" t="n">
        <v>0.067</v>
      </c>
      <c r="AT323" s="5" t="n">
        <v>1.152</v>
      </c>
      <c r="AU323" s="5" t="n">
        <v>0</v>
      </c>
      <c r="AV323" s="5" t="n">
        <v>1</v>
      </c>
      <c r="AW323" s="5" t="n">
        <v>1.101</v>
      </c>
      <c r="AX323" s="5" t="n">
        <v>0.143</v>
      </c>
      <c r="AY323" s="5" t="n">
        <v>0.101</v>
      </c>
      <c r="AZ323" s="5" t="n">
        <v>1.202</v>
      </c>
      <c r="BA323" s="5" t="n">
        <v>0</v>
      </c>
      <c r="BB323" s="5" t="n">
        <v>1</v>
      </c>
      <c r="BC323" s="5" t="n">
        <v>0.62</v>
      </c>
      <c r="BD323" s="5" t="n">
        <v>0.123</v>
      </c>
      <c r="BE323" s="5" t="n">
        <v>0.103</v>
      </c>
      <c r="BF323" s="5" t="n">
        <v>0.832</v>
      </c>
      <c r="BG323" s="5" t="n">
        <v>0.15</v>
      </c>
      <c r="BH323" s="5" t="n">
        <v>1</v>
      </c>
      <c r="BI323" s="5" t="n">
        <v>0.608</v>
      </c>
      <c r="BJ323" s="5" t="n">
        <v>0.123</v>
      </c>
      <c r="BK323" s="5" t="n">
        <v>0.5580000000000001</v>
      </c>
      <c r="BL323" s="5" t="n">
        <v>1.341</v>
      </c>
      <c r="BM323" s="5" t="n">
        <v>0.15</v>
      </c>
      <c r="BN323" s="5" t="n">
        <v>1</v>
      </c>
      <c r="BO323" s="5" t="n">
        <v>0</v>
      </c>
      <c r="BP323" s="5" t="n">
        <v>0</v>
      </c>
      <c r="BQ323" s="5" t="n">
        <v>0.376</v>
      </c>
      <c r="BR323" s="5" t="n">
        <v>0</v>
      </c>
      <c r="BS323" s="5" t="n">
        <v>1</v>
      </c>
      <c r="BT323" s="5" t="n">
        <v>0</v>
      </c>
      <c r="BU323" s="5" t="n">
        <v>0</v>
      </c>
      <c r="BV323" s="5" t="n">
        <v>0.408</v>
      </c>
      <c r="BW323" s="5" t="n">
        <v>0.075</v>
      </c>
      <c r="BX323" s="5" t="n">
        <v>1</v>
      </c>
      <c r="BY323" s="5" t="n">
        <v>12.729</v>
      </c>
      <c r="BZ323" s="5" t="n">
        <v>0</v>
      </c>
      <c r="CA323" s="5" t="n">
        <v>12.729</v>
      </c>
      <c r="CB323" s="5" t="n">
        <v>0</v>
      </c>
      <c r="CC323" s="5" t="n">
        <v>97.90000000000001</v>
      </c>
      <c r="CD323" s="5" t="n">
        <v>7.95</v>
      </c>
      <c r="CE323" s="5" t="n">
        <v>35.467</v>
      </c>
      <c r="CF323" s="5" t="n">
        <v>153.372</v>
      </c>
      <c r="CG323" s="5" t="n">
        <v>0.15</v>
      </c>
      <c r="CH323" s="5" t="n">
        <v>1</v>
      </c>
      <c r="CI323" s="5" t="n">
        <v>0</v>
      </c>
      <c r="CJ323" s="5" t="n">
        <v>0</v>
      </c>
      <c r="CK323" s="5" t="n">
        <v>0</v>
      </c>
      <c r="CL323" s="5" t="n">
        <v>0</v>
      </c>
      <c r="CM323" s="5" t="n">
        <v>0</v>
      </c>
      <c r="CN323" s="5" t="n">
        <v>0</v>
      </c>
      <c r="CO323" s="5" t="n">
        <v>0</v>
      </c>
      <c r="CP323" s="5" t="n">
        <v>0</v>
      </c>
      <c r="CQ323" s="5" t="n">
        <v>1.294</v>
      </c>
      <c r="CR323" s="5" t="n">
        <v>0</v>
      </c>
      <c r="CS323" s="5" t="n">
        <v>5.158</v>
      </c>
      <c r="CT323" s="5" t="n">
        <v>10.485</v>
      </c>
      <c r="CU323" s="5" t="n">
        <v>29.494</v>
      </c>
    </row>
    <row r="324">
      <c r="A324" s="5" t="inlineStr">
        <is>
          <t>GRD2023</t>
        </is>
      </c>
      <c r="B324" s="5" t="inlineStr">
        <is>
          <t>GRD</t>
        </is>
      </c>
      <c r="C324" s="5" t="inlineStr">
        <is>
          <t>GRD</t>
        </is>
      </c>
      <c r="D324" s="5" t="inlineStr">
        <is>
          <t>Grenada</t>
        </is>
      </c>
      <c r="E324" s="5" t="n">
        <v>2023</v>
      </c>
      <c r="F324" s="5" t="n">
        <v>0.15</v>
      </c>
      <c r="G324" s="5" t="n">
        <v>6.147</v>
      </c>
      <c r="H324" s="5" t="n">
        <v>1.286</v>
      </c>
      <c r="I324" s="5" t="n">
        <v>0</v>
      </c>
      <c r="J324" s="5" t="n">
        <v>6.147</v>
      </c>
      <c r="K324" s="5" t="n">
        <v>0</v>
      </c>
      <c r="L324" s="5" t="n">
        <v>1</v>
      </c>
      <c r="M324" s="5" t="n">
        <v>7.886</v>
      </c>
      <c r="N324" s="5" t="n">
        <v>3.857</v>
      </c>
      <c r="O324" s="5" t="n">
        <v>0</v>
      </c>
      <c r="P324" s="5" t="n">
        <v>7.886</v>
      </c>
      <c r="Q324" s="5" t="n">
        <v>0</v>
      </c>
      <c r="R324" s="5" t="n">
        <v>1</v>
      </c>
      <c r="S324" s="5" t="n">
        <v>12.575</v>
      </c>
      <c r="T324" s="5" t="n">
        <v>7.714</v>
      </c>
      <c r="U324" s="5" t="n">
        <v>0.209</v>
      </c>
      <c r="V324" s="5" t="n">
        <v>14.461</v>
      </c>
      <c r="W324" s="5" t="n">
        <v>0.15</v>
      </c>
      <c r="X324" s="5" t="n">
        <v>1</v>
      </c>
      <c r="Y324" s="5" t="n">
        <v>12.478</v>
      </c>
      <c r="Z324" s="5" t="n">
        <v>1.678</v>
      </c>
      <c r="AA324" s="5" t="n">
        <v>0</v>
      </c>
      <c r="AB324" s="5" t="n">
        <v>12.478</v>
      </c>
      <c r="AC324" s="5" t="n">
        <v>0</v>
      </c>
      <c r="AD324" s="5" t="n">
        <v>1</v>
      </c>
      <c r="AE324" s="5" t="n">
        <v>13.763</v>
      </c>
      <c r="AF324" s="5" t="n">
        <v>3.223</v>
      </c>
      <c r="AG324" s="5" t="n">
        <v>0</v>
      </c>
      <c r="AH324" s="5" t="n">
        <v>13.763</v>
      </c>
      <c r="AI324" s="5" t="n">
        <v>0</v>
      </c>
      <c r="AJ324" s="5" t="n">
        <v>1</v>
      </c>
      <c r="AK324" s="5" t="n">
        <v>21.477</v>
      </c>
      <c r="AL324" s="5" t="n">
        <v>11.54</v>
      </c>
      <c r="AM324" s="5" t="n">
        <v>0.357</v>
      </c>
      <c r="AN324" s="5" t="n">
        <v>24.699</v>
      </c>
      <c r="AO324" s="5" t="n">
        <v>0.15</v>
      </c>
      <c r="AP324" s="5" t="n">
        <v>1</v>
      </c>
      <c r="AQ324" s="5" t="n">
        <v>0.9389999999999999</v>
      </c>
      <c r="AR324" s="5" t="n">
        <v>0.158</v>
      </c>
      <c r="AS324" s="5" t="n">
        <v>0.338</v>
      </c>
      <c r="AT324" s="5" t="n">
        <v>1.277</v>
      </c>
      <c r="AU324" s="5" t="n">
        <v>0</v>
      </c>
      <c r="AV324" s="5" t="n">
        <v>1</v>
      </c>
      <c r="AW324" s="5" t="n">
        <v>0.919</v>
      </c>
      <c r="AX324" s="5" t="n">
        <v>0.157</v>
      </c>
      <c r="AY324" s="5" t="n">
        <v>0.346</v>
      </c>
      <c r="AZ324" s="5" t="n">
        <v>1.265</v>
      </c>
      <c r="BA324" s="5" t="n">
        <v>0</v>
      </c>
      <c r="BB324" s="5" t="n">
        <v>1</v>
      </c>
      <c r="BC324" s="5" t="n">
        <v>0.554</v>
      </c>
      <c r="BD324" s="5" t="n">
        <v>0.129</v>
      </c>
      <c r="BE324" s="5" t="n">
        <v>0.169</v>
      </c>
      <c r="BF324" s="5" t="n">
        <v>0.832</v>
      </c>
      <c r="BG324" s="5" t="n">
        <v>0.15</v>
      </c>
      <c r="BH324" s="5" t="n">
        <v>1</v>
      </c>
      <c r="BI324" s="5" t="n">
        <v>0.5570000000000001</v>
      </c>
      <c r="BJ324" s="5" t="n">
        <v>0.129</v>
      </c>
      <c r="BK324" s="5" t="n">
        <v>0.471</v>
      </c>
      <c r="BL324" s="5" t="n">
        <v>1.182</v>
      </c>
      <c r="BM324" s="5" t="n">
        <v>0.15</v>
      </c>
      <c r="BN324" s="5" t="n">
        <v>1</v>
      </c>
      <c r="BO324" s="5" t="n">
        <v>0</v>
      </c>
      <c r="BP324" s="5" t="n">
        <v>0</v>
      </c>
      <c r="BQ324" s="5" t="n">
        <v>0.349</v>
      </c>
      <c r="BR324" s="5" t="n">
        <v>0</v>
      </c>
      <c r="BS324" s="5" t="n">
        <v>1</v>
      </c>
      <c r="BT324" s="5" t="n">
        <v>0</v>
      </c>
      <c r="BU324" s="5" t="n">
        <v>0</v>
      </c>
      <c r="BV324" s="5" t="n">
        <v>0.38</v>
      </c>
      <c r="BW324" s="5" t="n">
        <v>0.075</v>
      </c>
      <c r="BX324" s="5" t="n">
        <v>1</v>
      </c>
      <c r="BY324" s="5" t="n">
        <v>13.254</v>
      </c>
      <c r="BZ324" s="5" t="n">
        <v>0</v>
      </c>
      <c r="CA324" s="5" t="n">
        <v>13.254</v>
      </c>
      <c r="CB324" s="5" t="n">
        <v>0</v>
      </c>
      <c r="CC324" s="5" t="n">
        <v>83.248</v>
      </c>
      <c r="CD324" s="5" t="n">
        <v>7.95</v>
      </c>
      <c r="CE324" s="5" t="n">
        <v>28.379</v>
      </c>
      <c r="CF324" s="5" t="n">
        <v>128.371</v>
      </c>
      <c r="CG324" s="5" t="n">
        <v>0.15</v>
      </c>
      <c r="CH324" s="5" t="n">
        <v>1</v>
      </c>
      <c r="CI324" s="5" t="n">
        <v>0</v>
      </c>
      <c r="CJ324" s="5" t="n">
        <v>0</v>
      </c>
      <c r="CK324" s="5" t="n">
        <v>0</v>
      </c>
      <c r="CL324" s="5" t="n">
        <v>0</v>
      </c>
      <c r="CM324" s="5" t="n">
        <v>0</v>
      </c>
      <c r="CN324" s="5" t="n">
        <v>0</v>
      </c>
      <c r="CO324" s="5" t="n">
        <v>0</v>
      </c>
      <c r="CP324" s="5" t="n">
        <v>0</v>
      </c>
      <c r="CQ324" s="5" t="n">
        <v>1.348</v>
      </c>
      <c r="CR324" s="5" t="n">
        <v>0</v>
      </c>
      <c r="CS324" s="5" t="n">
        <v>5.37</v>
      </c>
      <c r="CT324" s="5" t="n">
        <v>4.861</v>
      </c>
      <c r="CU324" s="5" t="n">
        <v>11.192</v>
      </c>
    </row>
    <row r="325">
      <c r="A325" s="5" t="inlineStr">
        <is>
          <t>GRD2024</t>
        </is>
      </c>
      <c r="B325" s="5" t="inlineStr">
        <is>
          <t>GRD</t>
        </is>
      </c>
      <c r="C325" s="5" t="inlineStr">
        <is>
          <t>GRD</t>
        </is>
      </c>
      <c r="D325" s="5" t="inlineStr">
        <is>
          <t>Grenada</t>
        </is>
      </c>
      <c r="E325" s="5" t="n">
        <v>2024</v>
      </c>
      <c r="F325" s="5" t="n">
        <v>0.15</v>
      </c>
      <c r="G325" s="5" t="n">
        <v>5.575</v>
      </c>
      <c r="H325" s="5" t="n">
        <v>1.324</v>
      </c>
      <c r="I325" s="5" t="n">
        <v>0</v>
      </c>
      <c r="J325" s="5" t="n">
        <v>5.575</v>
      </c>
      <c r="K325" s="5" t="n">
        <v>0</v>
      </c>
      <c r="L325" s="5" t="n">
        <v>1</v>
      </c>
      <c r="M325" s="5" t="n">
        <v>7.124</v>
      </c>
      <c r="N325" s="5" t="n">
        <v>3.971</v>
      </c>
      <c r="O325" s="5" t="n">
        <v>0</v>
      </c>
      <c r="P325" s="5" t="n">
        <v>7.124</v>
      </c>
      <c r="Q325" s="5" t="n">
        <v>0</v>
      </c>
      <c r="R325" s="5" t="n">
        <v>1</v>
      </c>
      <c r="S325" s="5" t="n">
        <v>12.193</v>
      </c>
      <c r="T325" s="5" t="n">
        <v>7.942</v>
      </c>
      <c r="U325" s="5" t="n">
        <v>0.249</v>
      </c>
      <c r="V325" s="5" t="n">
        <v>14.022</v>
      </c>
      <c r="W325" s="5" t="n">
        <v>0.15</v>
      </c>
      <c r="X325" s="5" t="n">
        <v>1</v>
      </c>
      <c r="Y325" s="5" t="n">
        <v>11.447</v>
      </c>
      <c r="Z325" s="5" t="n">
        <v>1.54</v>
      </c>
      <c r="AA325" s="5" t="n">
        <v>0</v>
      </c>
      <c r="AB325" s="5" t="n">
        <v>11.447</v>
      </c>
      <c r="AC325" s="5" t="n">
        <v>0</v>
      </c>
      <c r="AD325" s="5" t="n">
        <v>1</v>
      </c>
      <c r="AE325" s="5" t="n">
        <v>12.771</v>
      </c>
      <c r="AF325" s="5" t="n">
        <v>2.991</v>
      </c>
      <c r="AG325" s="5" t="n">
        <v>0</v>
      </c>
      <c r="AH325" s="5" t="n">
        <v>12.771</v>
      </c>
      <c r="AI325" s="5" t="n">
        <v>0</v>
      </c>
      <c r="AJ325" s="5" t="n">
        <v>1</v>
      </c>
      <c r="AK325" s="5" t="n">
        <v>20.712</v>
      </c>
      <c r="AL325" s="5" t="n">
        <v>11.129</v>
      </c>
      <c r="AM325" s="5" t="n">
        <v>0.423</v>
      </c>
      <c r="AN325" s="5" t="n">
        <v>23.819</v>
      </c>
      <c r="AO325" s="5" t="n">
        <v>0.15</v>
      </c>
      <c r="AP325" s="5" t="n">
        <v>1</v>
      </c>
      <c r="AQ325" s="5" t="n">
        <v>0.922</v>
      </c>
      <c r="AR325" s="5" t="n">
        <v>0.168</v>
      </c>
      <c r="AS325" s="5" t="n">
        <v>0.335</v>
      </c>
      <c r="AT325" s="5" t="n">
        <v>1.257</v>
      </c>
      <c r="AU325" s="5" t="n">
        <v>0</v>
      </c>
      <c r="AV325" s="5" t="n">
        <v>1</v>
      </c>
      <c r="AW325" s="5" t="n">
        <v>0.863</v>
      </c>
      <c r="AX325" s="5" t="n">
        <v>0.158</v>
      </c>
      <c r="AY325" s="5" t="n">
        <v>0.35</v>
      </c>
      <c r="AZ325" s="5" t="n">
        <v>1.214</v>
      </c>
      <c r="BA325" s="5" t="n">
        <v>0</v>
      </c>
      <c r="BB325" s="5" t="n">
        <v>1</v>
      </c>
      <c r="BC325" s="5" t="n">
        <v>0.534</v>
      </c>
      <c r="BD325" s="5" t="n">
        <v>0.132</v>
      </c>
      <c r="BE325" s="5" t="n">
        <v>0.19</v>
      </c>
      <c r="BF325" s="5" t="n">
        <v>0.832</v>
      </c>
      <c r="BG325" s="5" t="n">
        <v>0.15</v>
      </c>
      <c r="BH325" s="5" t="n">
        <v>1</v>
      </c>
      <c r="BI325" s="5" t="n">
        <v>0.5679999999999999</v>
      </c>
      <c r="BJ325" s="5" t="n">
        <v>0.132</v>
      </c>
      <c r="BK325" s="5" t="n">
        <v>0.364</v>
      </c>
      <c r="BL325" s="5" t="n">
        <v>1.072</v>
      </c>
      <c r="BM325" s="5" t="n">
        <v>0.15</v>
      </c>
      <c r="BN325" s="5" t="n">
        <v>1</v>
      </c>
      <c r="BO325" s="5" t="n">
        <v>0</v>
      </c>
      <c r="BP325" s="5" t="n">
        <v>0</v>
      </c>
      <c r="BQ325" s="5" t="n">
        <v>0.33</v>
      </c>
      <c r="BR325" s="5" t="n">
        <v>0</v>
      </c>
      <c r="BS325" s="5" t="n">
        <v>1</v>
      </c>
      <c r="BT325" s="5" t="n">
        <v>0</v>
      </c>
      <c r="BU325" s="5" t="n">
        <v>0</v>
      </c>
      <c r="BV325" s="5" t="n">
        <v>0.361</v>
      </c>
      <c r="BW325" s="5" t="n">
        <v>0.075</v>
      </c>
      <c r="BX325" s="5" t="n">
        <v>1</v>
      </c>
      <c r="BY325" s="5" t="n">
        <v>13.646</v>
      </c>
      <c r="BZ325" s="5" t="n">
        <v>0</v>
      </c>
      <c r="CA325" s="5" t="n">
        <v>13.646</v>
      </c>
      <c r="CB325" s="5" t="n">
        <v>0</v>
      </c>
      <c r="CC325" s="5" t="n">
        <v>82.58799999999999</v>
      </c>
      <c r="CD325" s="5" t="n">
        <v>7.95</v>
      </c>
      <c r="CE325" s="5" t="n">
        <v>31.916</v>
      </c>
      <c r="CF325" s="5" t="n">
        <v>129.043</v>
      </c>
      <c r="CG325" s="5" t="n">
        <v>0.15</v>
      </c>
      <c r="CH325" s="5" t="n">
        <v>1</v>
      </c>
      <c r="CI325" s="5" t="n">
        <v>0</v>
      </c>
      <c r="CJ325" s="5" t="n">
        <v>0</v>
      </c>
      <c r="CK325" s="5" t="n">
        <v>0</v>
      </c>
      <c r="CL325" s="5" t="n">
        <v>0</v>
      </c>
      <c r="CM325" s="5" t="n">
        <v>0</v>
      </c>
      <c r="CN325" s="5" t="n">
        <v>0</v>
      </c>
      <c r="CO325" s="5" t="n">
        <v>0</v>
      </c>
      <c r="CP325" s="5" t="n">
        <v>0</v>
      </c>
      <c r="CQ325" s="5" t="n">
        <v>1.387</v>
      </c>
      <c r="CR325" s="5" t="n">
        <v>0</v>
      </c>
      <c r="CS325" s="5" t="n">
        <v>5.529</v>
      </c>
      <c r="CT325" s="5" t="n">
        <v>4.251</v>
      </c>
      <c r="CU325" s="5" t="n">
        <v>10.123</v>
      </c>
    </row>
    <row r="326">
      <c r="A326" s="5" t="inlineStr">
        <is>
          <t>GUM2021</t>
        </is>
      </c>
      <c r="B326" s="5" t="inlineStr">
        <is>
          <t>GUM</t>
        </is>
      </c>
      <c r="C326" s="5" t="inlineStr">
        <is>
          <t>GUM</t>
        </is>
      </c>
      <c r="D326" s="5" t="inlineStr">
        <is>
          <t>Guam</t>
        </is>
      </c>
      <c r="E326" s="5" t="n">
        <v>2021</v>
      </c>
      <c r="F326" s="5" t="n">
        <v>0.04</v>
      </c>
      <c r="G326" s="5" t="n">
        <v>4.747</v>
      </c>
      <c r="H326" s="5" t="n">
        <v>1.143</v>
      </c>
      <c r="I326" s="5" t="n">
        <v>0</v>
      </c>
      <c r="J326" s="5" t="n">
        <v>4.747</v>
      </c>
      <c r="K326" s="5" t="n">
        <v>0</v>
      </c>
      <c r="L326" s="5" t="n">
        <v>1</v>
      </c>
      <c r="M326" s="5" t="n">
        <v>7.964</v>
      </c>
      <c r="N326" s="5" t="n">
        <v>3.43</v>
      </c>
      <c r="O326" s="5" t="n">
        <v>0</v>
      </c>
      <c r="P326" s="5" t="n">
        <v>7.964</v>
      </c>
      <c r="Q326" s="5" t="n">
        <v>0</v>
      </c>
      <c r="R326" s="5" t="n">
        <v>1</v>
      </c>
      <c r="S326" s="5" t="n">
        <v>10.464</v>
      </c>
      <c r="T326" s="5" t="n">
        <v>6.86</v>
      </c>
      <c r="U326" s="5" t="n">
        <v>0</v>
      </c>
      <c r="V326" s="5" t="n">
        <v>10.883</v>
      </c>
      <c r="W326" s="5" t="n">
        <v>0.04</v>
      </c>
      <c r="X326" s="5" t="n">
        <v>1</v>
      </c>
      <c r="Y326" s="5" t="n">
        <v>10.551</v>
      </c>
      <c r="Z326" s="5" t="n">
        <v>1.302</v>
      </c>
      <c r="AA326" s="5" t="n">
        <v>0</v>
      </c>
      <c r="AB326" s="5" t="n">
        <v>10.551</v>
      </c>
      <c r="AC326" s="5" t="n">
        <v>0</v>
      </c>
      <c r="AD326" s="5" t="n">
        <v>1</v>
      </c>
      <c r="AE326" s="5" t="n">
        <v>11.694</v>
      </c>
      <c r="AF326" s="5" t="n">
        <v>2.549</v>
      </c>
      <c r="AG326" s="5" t="n">
        <v>0</v>
      </c>
      <c r="AH326" s="5" t="n">
        <v>11.694</v>
      </c>
      <c r="AI326" s="5" t="n">
        <v>0</v>
      </c>
      <c r="AJ326" s="5" t="n">
        <v>1</v>
      </c>
      <c r="AK326" s="5" t="n">
        <v>18.554</v>
      </c>
      <c r="AL326" s="5" t="n">
        <v>9.627000000000001</v>
      </c>
      <c r="AM326" s="5" t="n">
        <v>0</v>
      </c>
      <c r="AN326" s="5" t="n">
        <v>19.296</v>
      </c>
      <c r="AO326" s="5" t="n">
        <v>0.04</v>
      </c>
      <c r="AP326" s="5" t="n">
        <v>1</v>
      </c>
      <c r="AQ326" s="5" t="n">
        <v>0.621</v>
      </c>
      <c r="AR326" s="5" t="n">
        <v>0.114</v>
      </c>
      <c r="AS326" s="5" t="n">
        <v>0</v>
      </c>
      <c r="AT326" s="5" t="n">
        <v>0.645</v>
      </c>
      <c r="AU326" s="5" t="n">
        <v>0.04</v>
      </c>
      <c r="AV326" s="5" t="n">
        <v>1</v>
      </c>
      <c r="AW326" s="5" t="n">
        <v>0.593</v>
      </c>
      <c r="AX326" s="5" t="n">
        <v>0.114</v>
      </c>
      <c r="AY326" s="5" t="n">
        <v>0</v>
      </c>
      <c r="AZ326" s="5" t="n">
        <v>0.617</v>
      </c>
      <c r="BA326" s="5" t="n">
        <v>0.04</v>
      </c>
      <c r="BB326" s="5" t="n">
        <v>1</v>
      </c>
      <c r="BC326" s="5" t="n">
        <v>0.44</v>
      </c>
      <c r="BD326" s="5" t="n">
        <v>0.114</v>
      </c>
      <c r="BE326" s="5" t="n">
        <v>0</v>
      </c>
      <c r="BF326" s="5" t="n">
        <v>0.457</v>
      </c>
      <c r="BG326" s="5" t="n">
        <v>0.04</v>
      </c>
      <c r="BH326" s="5" t="n">
        <v>1</v>
      </c>
      <c r="BI326" s="5" t="n">
        <v>0.5600000000000001</v>
      </c>
      <c r="BJ326" s="5" t="n">
        <v>0.114</v>
      </c>
      <c r="BK326" s="5" t="n">
        <v>0</v>
      </c>
      <c r="BL326" s="5" t="n">
        <v>0.583</v>
      </c>
      <c r="BM326" s="5" t="n">
        <v>0.04</v>
      </c>
      <c r="BN326" s="5" t="n">
        <v>1</v>
      </c>
      <c r="BO326" s="5" t="n">
        <v>0</v>
      </c>
      <c r="BP326" s="5" t="n">
        <v>0</v>
      </c>
      <c r="BQ326" s="5" t="n">
        <v>0</v>
      </c>
      <c r="BR326" s="5" t="n">
        <v>0</v>
      </c>
      <c r="BS326" s="5" t="n">
        <v>1</v>
      </c>
      <c r="BT326" s="5" t="n">
        <v>0</v>
      </c>
      <c r="BU326" s="5" t="n">
        <v>0</v>
      </c>
      <c r="BV326" s="5" t="n">
        <v>0</v>
      </c>
      <c r="BW326" s="5" t="n">
        <v>0.04</v>
      </c>
      <c r="BX326" s="5" t="n">
        <v>1</v>
      </c>
      <c r="BY326" s="5" t="n">
        <v>11.787</v>
      </c>
      <c r="BZ326" s="5" t="n">
        <v>0</v>
      </c>
      <c r="CA326" s="5" t="n">
        <v>11.787</v>
      </c>
      <c r="CB326" s="5" t="n">
        <v>0</v>
      </c>
      <c r="CC326" s="5" t="n">
        <v>81.69499999999999</v>
      </c>
      <c r="CD326" s="5" t="n">
        <v>7.95</v>
      </c>
      <c r="CE326" s="5" t="n">
        <v>0</v>
      </c>
      <c r="CF326" s="5" t="n">
        <v>84.96299999999999</v>
      </c>
      <c r="CG326" s="5" t="n">
        <v>0.04</v>
      </c>
      <c r="CH326" s="5" t="n">
        <v>1</v>
      </c>
      <c r="CI326" s="5" t="n">
        <v>0</v>
      </c>
      <c r="CJ326" s="5" t="n">
        <v>0</v>
      </c>
      <c r="CK326" s="5" t="n">
        <v>0</v>
      </c>
      <c r="CL326" s="5" t="n">
        <v>0</v>
      </c>
      <c r="CM326" s="5" t="n">
        <v>0</v>
      </c>
      <c r="CN326" s="5" t="n">
        <v>0</v>
      </c>
      <c r="CO326" s="5" t="n">
        <v>0</v>
      </c>
      <c r="CP326" s="5" t="n">
        <v>0</v>
      </c>
      <c r="CQ326" s="5" t="n">
        <v>1.198</v>
      </c>
      <c r="CR326" s="5" t="n">
        <v>0</v>
      </c>
      <c r="CS326" s="5" t="n">
        <v>4.776</v>
      </c>
      <c r="CT326" s="5" t="n">
        <v>3.604</v>
      </c>
      <c r="CU326" s="5" t="n">
        <v>9.407999999999999</v>
      </c>
    </row>
    <row r="327">
      <c r="A327" s="5" t="inlineStr">
        <is>
          <t>GUM2022</t>
        </is>
      </c>
      <c r="B327" s="5" t="inlineStr">
        <is>
          <t>GUM</t>
        </is>
      </c>
      <c r="C327" s="5" t="inlineStr">
        <is>
          <t>GUM</t>
        </is>
      </c>
      <c r="D327" s="5" t="inlineStr">
        <is>
          <t>Guam</t>
        </is>
      </c>
      <c r="E327" s="5" t="n">
        <v>2022</v>
      </c>
      <c r="F327" s="5" t="n">
        <v>0.04</v>
      </c>
      <c r="G327" s="5" t="n">
        <v>8.788</v>
      </c>
      <c r="H327" s="5" t="n">
        <v>1.235</v>
      </c>
      <c r="I327" s="5" t="n">
        <v>0</v>
      </c>
      <c r="J327" s="5" t="n">
        <v>8.788</v>
      </c>
      <c r="K327" s="5" t="n">
        <v>0</v>
      </c>
      <c r="L327" s="5" t="n">
        <v>1</v>
      </c>
      <c r="M327" s="5" t="n">
        <v>9.782999999999999</v>
      </c>
      <c r="N327" s="5" t="n">
        <v>3.704</v>
      </c>
      <c r="O327" s="5" t="n">
        <v>0</v>
      </c>
      <c r="P327" s="5" t="n">
        <v>9.782999999999999</v>
      </c>
      <c r="Q327" s="5" t="n">
        <v>0</v>
      </c>
      <c r="R327" s="5" t="n">
        <v>1</v>
      </c>
      <c r="S327" s="5" t="n">
        <v>14.962</v>
      </c>
      <c r="T327" s="5" t="n">
        <v>7.408</v>
      </c>
      <c r="U327" s="5" t="n">
        <v>0.044</v>
      </c>
      <c r="V327" s="5" t="n">
        <v>15.56</v>
      </c>
      <c r="W327" s="5" t="n">
        <v>0.04</v>
      </c>
      <c r="X327" s="5" t="n">
        <v>1</v>
      </c>
      <c r="Y327" s="5" t="n">
        <v>17.332</v>
      </c>
      <c r="Z327" s="5" t="n">
        <v>2.139</v>
      </c>
      <c r="AA327" s="5" t="n">
        <v>0</v>
      </c>
      <c r="AB327" s="5" t="n">
        <v>17.332</v>
      </c>
      <c r="AC327" s="5" t="n">
        <v>0</v>
      </c>
      <c r="AD327" s="5" t="n">
        <v>1</v>
      </c>
      <c r="AE327" s="5" t="n">
        <v>18.566</v>
      </c>
      <c r="AF327" s="5" t="n">
        <v>4.048</v>
      </c>
      <c r="AG327" s="5" t="n">
        <v>0</v>
      </c>
      <c r="AH327" s="5" t="n">
        <v>18.566</v>
      </c>
      <c r="AI327" s="5" t="n">
        <v>0</v>
      </c>
      <c r="AJ327" s="5" t="n">
        <v>1</v>
      </c>
      <c r="AK327" s="5" t="n">
        <v>25.974</v>
      </c>
      <c r="AL327" s="5" t="n">
        <v>13.478</v>
      </c>
      <c r="AM327" s="5" t="n">
        <v>0.077</v>
      </c>
      <c r="AN327" s="5" t="n">
        <v>27.013</v>
      </c>
      <c r="AO327" s="5" t="n">
        <v>0.04</v>
      </c>
      <c r="AP327" s="5" t="n">
        <v>1</v>
      </c>
      <c r="AQ327" s="5" t="n">
        <v>0.847</v>
      </c>
      <c r="AR327" s="5" t="n">
        <v>0.123</v>
      </c>
      <c r="AS327" s="5" t="n">
        <v>0.003</v>
      </c>
      <c r="AT327" s="5" t="n">
        <v>0.881</v>
      </c>
      <c r="AU327" s="5" t="n">
        <v>0.04</v>
      </c>
      <c r="AV327" s="5" t="n">
        <v>1</v>
      </c>
      <c r="AW327" s="5" t="n">
        <v>0.947</v>
      </c>
      <c r="AX327" s="5" t="n">
        <v>0.123</v>
      </c>
      <c r="AY327" s="5" t="n">
        <v>0.003</v>
      </c>
      <c r="AZ327" s="5" t="n">
        <v>0.985</v>
      </c>
      <c r="BA327" s="5" t="n">
        <v>0.04</v>
      </c>
      <c r="BB327" s="5" t="n">
        <v>1</v>
      </c>
      <c r="BC327" s="5" t="n">
        <v>0.589</v>
      </c>
      <c r="BD327" s="5" t="n">
        <v>0.123</v>
      </c>
      <c r="BE327" s="5" t="n">
        <v>0.002</v>
      </c>
      <c r="BF327" s="5" t="n">
        <v>0.612</v>
      </c>
      <c r="BG327" s="5" t="n">
        <v>0.04</v>
      </c>
      <c r="BH327" s="5" t="n">
        <v>1</v>
      </c>
      <c r="BI327" s="5" t="n">
        <v>0.6889999999999999</v>
      </c>
      <c r="BJ327" s="5" t="n">
        <v>0.123</v>
      </c>
      <c r="BK327" s="5" t="n">
        <v>0.002</v>
      </c>
      <c r="BL327" s="5" t="n">
        <v>0.716</v>
      </c>
      <c r="BM327" s="5" t="n">
        <v>0.04</v>
      </c>
      <c r="BN327" s="5" t="n">
        <v>1</v>
      </c>
      <c r="BO327" s="5" t="n">
        <v>0</v>
      </c>
      <c r="BP327" s="5" t="n">
        <v>0</v>
      </c>
      <c r="BQ327" s="5" t="n">
        <v>0</v>
      </c>
      <c r="BR327" s="5" t="n">
        <v>0</v>
      </c>
      <c r="BS327" s="5" t="n">
        <v>1</v>
      </c>
      <c r="BT327" s="5" t="n">
        <v>0</v>
      </c>
      <c r="BU327" s="5" t="n">
        <v>0</v>
      </c>
      <c r="BV327" s="5" t="n">
        <v>0</v>
      </c>
      <c r="BW327" s="5" t="n">
        <v>0.04</v>
      </c>
      <c r="BX327" s="5" t="n">
        <v>1</v>
      </c>
      <c r="BY327" s="5" t="n">
        <v>12.729</v>
      </c>
      <c r="BZ327" s="5" t="n">
        <v>0</v>
      </c>
      <c r="CA327" s="5" t="n">
        <v>12.729</v>
      </c>
      <c r="CB327" s="5" t="n">
        <v>0</v>
      </c>
      <c r="CC327" s="5" t="n">
        <v>102.477</v>
      </c>
      <c r="CD327" s="5" t="n">
        <v>7.95</v>
      </c>
      <c r="CE327" s="5" t="n">
        <v>0.303</v>
      </c>
      <c r="CF327" s="5" t="n">
        <v>106.576</v>
      </c>
      <c r="CG327" s="5" t="n">
        <v>0.04</v>
      </c>
      <c r="CH327" s="5" t="n">
        <v>1</v>
      </c>
      <c r="CI327" s="5" t="n">
        <v>0</v>
      </c>
      <c r="CJ327" s="5" t="n">
        <v>0</v>
      </c>
      <c r="CK327" s="5" t="n">
        <v>0</v>
      </c>
      <c r="CL327" s="5" t="n">
        <v>0</v>
      </c>
      <c r="CM327" s="5" t="n">
        <v>0</v>
      </c>
      <c r="CN327" s="5" t="n">
        <v>0</v>
      </c>
      <c r="CO327" s="5" t="n">
        <v>0</v>
      </c>
      <c r="CP327" s="5" t="n">
        <v>0</v>
      </c>
      <c r="CQ327" s="5" t="n">
        <v>1.294</v>
      </c>
      <c r="CR327" s="5" t="n">
        <v>0</v>
      </c>
      <c r="CS327" s="5" t="n">
        <v>5.158</v>
      </c>
      <c r="CT327" s="5" t="n">
        <v>7.554</v>
      </c>
      <c r="CU327" s="5" t="n">
        <v>16.097</v>
      </c>
    </row>
    <row r="328">
      <c r="A328" s="5" t="inlineStr">
        <is>
          <t>GUM2023</t>
        </is>
      </c>
      <c r="B328" s="5" t="inlineStr">
        <is>
          <t>GUM</t>
        </is>
      </c>
      <c r="C328" s="5" t="inlineStr">
        <is>
          <t>GUM</t>
        </is>
      </c>
      <c r="D328" s="5" t="inlineStr">
        <is>
          <t>Guam</t>
        </is>
      </c>
      <c r="E328" s="5" t="n">
        <v>2023</v>
      </c>
      <c r="F328" s="5" t="n">
        <v>0.04</v>
      </c>
      <c r="G328" s="5" t="n">
        <v>5.77</v>
      </c>
      <c r="H328" s="5" t="n">
        <v>1.286</v>
      </c>
      <c r="I328" s="5" t="n">
        <v>0</v>
      </c>
      <c r="J328" s="5" t="n">
        <v>5.77</v>
      </c>
      <c r="K328" s="5" t="n">
        <v>0</v>
      </c>
      <c r="L328" s="5" t="n">
        <v>1</v>
      </c>
      <c r="M328" s="5" t="n">
        <v>7.886</v>
      </c>
      <c r="N328" s="5" t="n">
        <v>3.857</v>
      </c>
      <c r="O328" s="5" t="n">
        <v>0</v>
      </c>
      <c r="P328" s="5" t="n">
        <v>7.886</v>
      </c>
      <c r="Q328" s="5" t="n">
        <v>0</v>
      </c>
      <c r="R328" s="5" t="n">
        <v>1</v>
      </c>
      <c r="S328" s="5" t="n">
        <v>12.198</v>
      </c>
      <c r="T328" s="5" t="n">
        <v>7.714</v>
      </c>
      <c r="U328" s="5" t="n">
        <v>0.054</v>
      </c>
      <c r="V328" s="5" t="n">
        <v>12.686</v>
      </c>
      <c r="W328" s="5" t="n">
        <v>0.04</v>
      </c>
      <c r="X328" s="5" t="n">
        <v>1</v>
      </c>
      <c r="Y328" s="5" t="n">
        <v>13.814</v>
      </c>
      <c r="Z328" s="5" t="n">
        <v>1.705</v>
      </c>
      <c r="AA328" s="5" t="n">
        <v>0</v>
      </c>
      <c r="AB328" s="5" t="n">
        <v>13.814</v>
      </c>
      <c r="AC328" s="5" t="n">
        <v>0</v>
      </c>
      <c r="AD328" s="5" t="n">
        <v>1</v>
      </c>
      <c r="AE328" s="5" t="n">
        <v>15.1</v>
      </c>
      <c r="AF328" s="5" t="n">
        <v>3.292</v>
      </c>
      <c r="AG328" s="5" t="n">
        <v>0</v>
      </c>
      <c r="AH328" s="5" t="n">
        <v>15.1</v>
      </c>
      <c r="AI328" s="5" t="n">
        <v>0</v>
      </c>
      <c r="AJ328" s="5" t="n">
        <v>1</v>
      </c>
      <c r="AK328" s="5" t="n">
        <v>22.814</v>
      </c>
      <c r="AL328" s="5" t="n">
        <v>11.838</v>
      </c>
      <c r="AM328" s="5" t="n">
        <v>0.101</v>
      </c>
      <c r="AN328" s="5" t="n">
        <v>23.726</v>
      </c>
      <c r="AO328" s="5" t="n">
        <v>0.04</v>
      </c>
      <c r="AP328" s="5" t="n">
        <v>1</v>
      </c>
      <c r="AQ328" s="5" t="n">
        <v>0.749</v>
      </c>
      <c r="AR328" s="5" t="n">
        <v>0.129</v>
      </c>
      <c r="AS328" s="5" t="n">
        <v>0.003</v>
      </c>
      <c r="AT328" s="5" t="n">
        <v>0.779</v>
      </c>
      <c r="AU328" s="5" t="n">
        <v>0.04</v>
      </c>
      <c r="AV328" s="5" t="n">
        <v>1</v>
      </c>
      <c r="AW328" s="5" t="n">
        <v>0.783</v>
      </c>
      <c r="AX328" s="5" t="n">
        <v>0.129</v>
      </c>
      <c r="AY328" s="5" t="n">
        <v>0.003</v>
      </c>
      <c r="AZ328" s="5" t="n">
        <v>0.8139999999999999</v>
      </c>
      <c r="BA328" s="5" t="n">
        <v>0.04</v>
      </c>
      <c r="BB328" s="5" t="n">
        <v>1</v>
      </c>
      <c r="BC328" s="5" t="n">
        <v>0.527</v>
      </c>
      <c r="BD328" s="5" t="n">
        <v>0.129</v>
      </c>
      <c r="BE328" s="5" t="n">
        <v>0.002</v>
      </c>
      <c r="BF328" s="5" t="n">
        <v>0.549</v>
      </c>
      <c r="BG328" s="5" t="n">
        <v>0.04</v>
      </c>
      <c r="BH328" s="5" t="n">
        <v>1</v>
      </c>
      <c r="BI328" s="5" t="n">
        <v>0.64</v>
      </c>
      <c r="BJ328" s="5" t="n">
        <v>0.129</v>
      </c>
      <c r="BK328" s="5" t="n">
        <v>0.003</v>
      </c>
      <c r="BL328" s="5" t="n">
        <v>0.665</v>
      </c>
      <c r="BM328" s="5" t="n">
        <v>0.04</v>
      </c>
      <c r="BN328" s="5" t="n">
        <v>1</v>
      </c>
      <c r="BO328" s="5" t="n">
        <v>0</v>
      </c>
      <c r="BP328" s="5" t="n">
        <v>0</v>
      </c>
      <c r="BQ328" s="5" t="n">
        <v>0</v>
      </c>
      <c r="BR328" s="5" t="n">
        <v>0</v>
      </c>
      <c r="BS328" s="5" t="n">
        <v>1</v>
      </c>
      <c r="BT328" s="5" t="n">
        <v>0</v>
      </c>
      <c r="BU328" s="5" t="n">
        <v>0</v>
      </c>
      <c r="BV328" s="5" t="n">
        <v>0</v>
      </c>
      <c r="BW328" s="5" t="n">
        <v>0.04</v>
      </c>
      <c r="BX328" s="5" t="n">
        <v>1</v>
      </c>
      <c r="BY328" s="5" t="n">
        <v>13.254</v>
      </c>
      <c r="BZ328" s="5" t="n">
        <v>0</v>
      </c>
      <c r="CA328" s="5" t="n">
        <v>13.254</v>
      </c>
      <c r="CB328" s="5" t="n">
        <v>0</v>
      </c>
      <c r="CC328" s="5" t="n">
        <v>87.07899999999999</v>
      </c>
      <c r="CD328" s="5" t="n">
        <v>7.95</v>
      </c>
      <c r="CE328" s="5" t="n">
        <v>0.386</v>
      </c>
      <c r="CF328" s="5" t="n">
        <v>90.562</v>
      </c>
      <c r="CG328" s="5" t="n">
        <v>0.04</v>
      </c>
      <c r="CH328" s="5" t="n">
        <v>1</v>
      </c>
      <c r="CI328" s="5" t="n">
        <v>0</v>
      </c>
      <c r="CJ328" s="5" t="n">
        <v>0</v>
      </c>
      <c r="CK328" s="5" t="n">
        <v>0</v>
      </c>
      <c r="CL328" s="5" t="n">
        <v>0</v>
      </c>
      <c r="CM328" s="5" t="n">
        <v>0</v>
      </c>
      <c r="CN328" s="5" t="n">
        <v>0</v>
      </c>
      <c r="CO328" s="5" t="n">
        <v>0</v>
      </c>
      <c r="CP328" s="5" t="n">
        <v>0</v>
      </c>
      <c r="CQ328" s="5" t="n">
        <v>1.348</v>
      </c>
      <c r="CR328" s="5" t="n">
        <v>0</v>
      </c>
      <c r="CS328" s="5" t="n">
        <v>5.37</v>
      </c>
      <c r="CT328" s="5" t="n">
        <v>4.484</v>
      </c>
      <c r="CU328" s="5" t="n">
        <v>12.529</v>
      </c>
    </row>
    <row r="329">
      <c r="A329" s="5" t="inlineStr">
        <is>
          <t>GUM2024</t>
        </is>
      </c>
      <c r="B329" s="5" t="inlineStr">
        <is>
          <t>GUM</t>
        </is>
      </c>
      <c r="C329" s="5" t="inlineStr">
        <is>
          <t>GUM</t>
        </is>
      </c>
      <c r="D329" s="5" t="inlineStr">
        <is>
          <t>Guam</t>
        </is>
      </c>
      <c r="E329" s="5" t="n">
        <v>2024</v>
      </c>
      <c r="F329" s="5" t="n">
        <v>0.04</v>
      </c>
      <c r="G329" s="5" t="n">
        <v>4.833</v>
      </c>
      <c r="H329" s="5" t="n">
        <v>1.324</v>
      </c>
      <c r="I329" s="5" t="n">
        <v>0</v>
      </c>
      <c r="J329" s="5" t="n">
        <v>4.833</v>
      </c>
      <c r="K329" s="5" t="n">
        <v>0</v>
      </c>
      <c r="L329" s="5" t="n">
        <v>1</v>
      </c>
      <c r="M329" s="5" t="n">
        <v>7.124</v>
      </c>
      <c r="N329" s="5" t="n">
        <v>3.971</v>
      </c>
      <c r="O329" s="5" t="n">
        <v>0</v>
      </c>
      <c r="P329" s="5" t="n">
        <v>7.124</v>
      </c>
      <c r="Q329" s="5" t="n">
        <v>0</v>
      </c>
      <c r="R329" s="5" t="n">
        <v>1</v>
      </c>
      <c r="S329" s="5" t="n">
        <v>11.451</v>
      </c>
      <c r="T329" s="5" t="n">
        <v>7.942</v>
      </c>
      <c r="U329" s="5" t="n">
        <v>0.062</v>
      </c>
      <c r="V329" s="5" t="n">
        <v>11.909</v>
      </c>
      <c r="W329" s="5" t="n">
        <v>0.04</v>
      </c>
      <c r="X329" s="5" t="n">
        <v>1</v>
      </c>
      <c r="Y329" s="5" t="n">
        <v>12.219</v>
      </c>
      <c r="Z329" s="5" t="n">
        <v>1.508</v>
      </c>
      <c r="AA329" s="5" t="n">
        <v>0</v>
      </c>
      <c r="AB329" s="5" t="n">
        <v>12.219</v>
      </c>
      <c r="AC329" s="5" t="n">
        <v>0</v>
      </c>
      <c r="AD329" s="5" t="n">
        <v>1</v>
      </c>
      <c r="AE329" s="5" t="n">
        <v>13.543</v>
      </c>
      <c r="AF329" s="5" t="n">
        <v>2.952</v>
      </c>
      <c r="AG329" s="5" t="n">
        <v>0</v>
      </c>
      <c r="AH329" s="5" t="n">
        <v>13.543</v>
      </c>
      <c r="AI329" s="5" t="n">
        <v>0</v>
      </c>
      <c r="AJ329" s="5" t="n">
        <v>1</v>
      </c>
      <c r="AK329" s="5" t="n">
        <v>21.484</v>
      </c>
      <c r="AL329" s="5" t="n">
        <v>11.148</v>
      </c>
      <c r="AM329" s="5" t="n">
        <v>0.117</v>
      </c>
      <c r="AN329" s="5" t="n">
        <v>22.344</v>
      </c>
      <c r="AO329" s="5" t="n">
        <v>0.04</v>
      </c>
      <c r="AP329" s="5" t="n">
        <v>1</v>
      </c>
      <c r="AQ329" s="5" t="n">
        <v>0.72</v>
      </c>
      <c r="AR329" s="5" t="n">
        <v>0.132</v>
      </c>
      <c r="AS329" s="5" t="n">
        <v>0.004</v>
      </c>
      <c r="AT329" s="5" t="n">
        <v>0.749</v>
      </c>
      <c r="AU329" s="5" t="n">
        <v>0.04</v>
      </c>
      <c r="AV329" s="5" t="n">
        <v>1</v>
      </c>
      <c r="AW329" s="5" t="n">
        <v>0.734</v>
      </c>
      <c r="AX329" s="5" t="n">
        <v>0.132</v>
      </c>
      <c r="AY329" s="5" t="n">
        <v>0.004</v>
      </c>
      <c r="AZ329" s="5" t="n">
        <v>0.763</v>
      </c>
      <c r="BA329" s="5" t="n">
        <v>0.04</v>
      </c>
      <c r="BB329" s="5" t="n">
        <v>1</v>
      </c>
      <c r="BC329" s="5" t="n">
        <v>0.51</v>
      </c>
      <c r="BD329" s="5" t="n">
        <v>0.132</v>
      </c>
      <c r="BE329" s="5" t="n">
        <v>0.003</v>
      </c>
      <c r="BF329" s="5" t="n">
        <v>0.531</v>
      </c>
      <c r="BG329" s="5" t="n">
        <v>0.04</v>
      </c>
      <c r="BH329" s="5" t="n">
        <v>1</v>
      </c>
      <c r="BI329" s="5" t="n">
        <v>0.652</v>
      </c>
      <c r="BJ329" s="5" t="n">
        <v>0.132</v>
      </c>
      <c r="BK329" s="5" t="n">
        <v>0.004</v>
      </c>
      <c r="BL329" s="5" t="n">
        <v>0.678</v>
      </c>
      <c r="BM329" s="5" t="n">
        <v>0.04</v>
      </c>
      <c r="BN329" s="5" t="n">
        <v>1</v>
      </c>
      <c r="BO329" s="5" t="n">
        <v>0</v>
      </c>
      <c r="BP329" s="5" t="n">
        <v>0</v>
      </c>
      <c r="BQ329" s="5" t="n">
        <v>0</v>
      </c>
      <c r="BR329" s="5" t="n">
        <v>0</v>
      </c>
      <c r="BS329" s="5" t="n">
        <v>1</v>
      </c>
      <c r="BT329" s="5" t="n">
        <v>0</v>
      </c>
      <c r="BU329" s="5" t="n">
        <v>0</v>
      </c>
      <c r="BV329" s="5" t="n">
        <v>0</v>
      </c>
      <c r="BW329" s="5" t="n">
        <v>0.04</v>
      </c>
      <c r="BX329" s="5" t="n">
        <v>1</v>
      </c>
      <c r="BY329" s="5" t="n">
        <v>13.646</v>
      </c>
      <c r="BZ329" s="5" t="n">
        <v>0</v>
      </c>
      <c r="CA329" s="5" t="n">
        <v>13.646</v>
      </c>
      <c r="CB329" s="5" t="n">
        <v>0</v>
      </c>
      <c r="CC329" s="5" t="n">
        <v>86.38500000000001</v>
      </c>
      <c r="CD329" s="5" t="n">
        <v>7.95</v>
      </c>
      <c r="CE329" s="5" t="n">
        <v>0.471</v>
      </c>
      <c r="CF329" s="5" t="n">
        <v>89.84099999999999</v>
      </c>
      <c r="CG329" s="5" t="n">
        <v>0.04</v>
      </c>
      <c r="CH329" s="5" t="n">
        <v>1</v>
      </c>
      <c r="CI329" s="5" t="n">
        <v>0</v>
      </c>
      <c r="CJ329" s="5" t="n">
        <v>0</v>
      </c>
      <c r="CK329" s="5" t="n">
        <v>0</v>
      </c>
      <c r="CL329" s="5" t="n">
        <v>0</v>
      </c>
      <c r="CM329" s="5" t="n">
        <v>0</v>
      </c>
      <c r="CN329" s="5" t="n">
        <v>0</v>
      </c>
      <c r="CO329" s="5" t="n">
        <v>0</v>
      </c>
      <c r="CP329" s="5" t="n">
        <v>0</v>
      </c>
      <c r="CQ329" s="5" t="n">
        <v>1.387</v>
      </c>
      <c r="CR329" s="5" t="n">
        <v>0</v>
      </c>
      <c r="CS329" s="5" t="n">
        <v>5.529</v>
      </c>
      <c r="CT329" s="5" t="n">
        <v>3.509</v>
      </c>
      <c r="CU329" s="5" t="n">
        <v>10.896</v>
      </c>
    </row>
    <row r="330">
      <c r="A330" s="5" t="inlineStr">
        <is>
          <t>GTM2021</t>
        </is>
      </c>
      <c r="B330" s="5" t="inlineStr">
        <is>
          <t>GTM</t>
        </is>
      </c>
      <c r="C330" s="5" t="inlineStr">
        <is>
          <t>GTM</t>
        </is>
      </c>
      <c r="D330" s="5" t="inlineStr">
        <is>
          <t>Guatemala</t>
        </is>
      </c>
      <c r="E330" s="5" t="n">
        <v>2021</v>
      </c>
      <c r="F330" s="5" t="n">
        <v>0.12</v>
      </c>
      <c r="G330" s="5" t="n">
        <v>5.897</v>
      </c>
      <c r="H330" s="5" t="n">
        <v>1.143</v>
      </c>
      <c r="I330" s="5" t="n">
        <v>0.238</v>
      </c>
      <c r="J330" s="5" t="n">
        <v>6.134</v>
      </c>
      <c r="K330" s="5" t="n">
        <v>0</v>
      </c>
      <c r="L330" s="5" t="n">
        <v>1</v>
      </c>
      <c r="M330" s="5" t="n">
        <v>7.964</v>
      </c>
      <c r="N330" s="5" t="n">
        <v>3.43</v>
      </c>
      <c r="O330" s="5" t="n">
        <v>0</v>
      </c>
      <c r="P330" s="5" t="n">
        <v>7.964</v>
      </c>
      <c r="Q330" s="5" t="n">
        <v>0</v>
      </c>
      <c r="R330" s="5" t="n">
        <v>1</v>
      </c>
      <c r="S330" s="5" t="n">
        <v>11.613</v>
      </c>
      <c r="T330" s="5" t="n">
        <v>6.86</v>
      </c>
      <c r="U330" s="5" t="n">
        <v>0</v>
      </c>
      <c r="V330" s="5" t="n">
        <v>13.007</v>
      </c>
      <c r="W330" s="5" t="n">
        <v>0.12</v>
      </c>
      <c r="X330" s="5" t="n">
        <v>1</v>
      </c>
      <c r="Y330" s="5" t="n">
        <v>5.347</v>
      </c>
      <c r="Z330" s="5" t="n">
        <v>0.389</v>
      </c>
      <c r="AA330" s="5" t="n">
        <v>0</v>
      </c>
      <c r="AB330" s="5" t="n">
        <v>5.347</v>
      </c>
      <c r="AC330" s="5" t="n">
        <v>0</v>
      </c>
      <c r="AD330" s="5" t="n">
        <v>1</v>
      </c>
      <c r="AE330" s="5" t="n">
        <v>5.919</v>
      </c>
      <c r="AF330" s="5" t="n">
        <v>0.796</v>
      </c>
      <c r="AG330" s="5" t="n">
        <v>0</v>
      </c>
      <c r="AH330" s="5" t="n">
        <v>5.919</v>
      </c>
      <c r="AI330" s="5" t="n">
        <v>0</v>
      </c>
      <c r="AJ330" s="5" t="n">
        <v>1</v>
      </c>
      <c r="AK330" s="5" t="n">
        <v>9.349</v>
      </c>
      <c r="AL330" s="5" t="n">
        <v>3.497</v>
      </c>
      <c r="AM330" s="5" t="n">
        <v>0</v>
      </c>
      <c r="AN330" s="5" t="n">
        <v>10.471</v>
      </c>
      <c r="AO330" s="5" t="n">
        <v>0.12</v>
      </c>
      <c r="AP330" s="5" t="n">
        <v>1</v>
      </c>
      <c r="AQ330" s="5" t="n">
        <v>0.649</v>
      </c>
      <c r="AR330" s="5" t="n">
        <v>0.114</v>
      </c>
      <c r="AS330" s="5" t="n">
        <v>0.169</v>
      </c>
      <c r="AT330" s="5" t="n">
        <v>0.917</v>
      </c>
      <c r="AU330" s="5" t="n">
        <v>0.12</v>
      </c>
      <c r="AV330" s="5" t="n">
        <v>1</v>
      </c>
      <c r="AW330" s="5" t="n">
        <v>0.577</v>
      </c>
      <c r="AX330" s="5" t="n">
        <v>0.114</v>
      </c>
      <c r="AY330" s="5" t="n">
        <v>0.104</v>
      </c>
      <c r="AZ330" s="5" t="n">
        <v>0.763</v>
      </c>
      <c r="BA330" s="5" t="n">
        <v>0.12</v>
      </c>
      <c r="BB330" s="5" t="n">
        <v>1</v>
      </c>
      <c r="BC330" s="5" t="n">
        <v>0.458</v>
      </c>
      <c r="BD330" s="5" t="n">
        <v>0.114</v>
      </c>
      <c r="BE330" s="5" t="n">
        <v>-0.059</v>
      </c>
      <c r="BF330" s="5" t="n">
        <v>0.447</v>
      </c>
      <c r="BG330" s="5" t="n">
        <v>0</v>
      </c>
      <c r="BH330" s="5" t="n">
        <v>0</v>
      </c>
      <c r="BI330" s="5" t="n">
        <v>0.491</v>
      </c>
      <c r="BJ330" s="5" t="n">
        <v>0.114</v>
      </c>
      <c r="BK330" s="5" t="n">
        <v>0.415</v>
      </c>
      <c r="BL330" s="5" t="n">
        <v>1.015</v>
      </c>
      <c r="BM330" s="5" t="n">
        <v>0.12</v>
      </c>
      <c r="BN330" s="5" t="n">
        <v>1</v>
      </c>
      <c r="BO330" s="5" t="n">
        <v>0</v>
      </c>
      <c r="BP330" s="5" t="n">
        <v>0</v>
      </c>
      <c r="BQ330" s="5" t="n">
        <v>0.132</v>
      </c>
      <c r="BR330" s="5" t="n">
        <v>0</v>
      </c>
      <c r="BS330" s="5" t="n">
        <v>1</v>
      </c>
      <c r="BT330" s="5" t="n">
        <v>0</v>
      </c>
      <c r="BU330" s="5" t="n">
        <v>0</v>
      </c>
      <c r="BV330" s="5" t="n">
        <v>0.223</v>
      </c>
      <c r="BW330" s="5" t="n">
        <v>0.12</v>
      </c>
      <c r="BX330" s="5" t="n">
        <v>0.833</v>
      </c>
      <c r="BY330" s="5" t="n">
        <v>11.787</v>
      </c>
      <c r="BZ330" s="5" t="n">
        <v>0</v>
      </c>
      <c r="CA330" s="5" t="n">
        <v>11.787</v>
      </c>
      <c r="CB330" s="5" t="n">
        <v>0</v>
      </c>
      <c r="CC330" s="5" t="n">
        <v>78.125</v>
      </c>
      <c r="CD330" s="5" t="n">
        <v>7.95</v>
      </c>
      <c r="CE330" s="5" t="n">
        <v>6.6</v>
      </c>
      <c r="CF330" s="5" t="n">
        <v>94.892</v>
      </c>
      <c r="CG330" s="5" t="n">
        <v>0.12</v>
      </c>
      <c r="CH330" s="5" t="n">
        <v>1</v>
      </c>
      <c r="CI330" s="5" t="n">
        <v>0</v>
      </c>
      <c r="CJ330" s="5" t="n">
        <v>0</v>
      </c>
      <c r="CK330" s="5" t="n">
        <v>0</v>
      </c>
      <c r="CL330" s="5" t="n">
        <v>0</v>
      </c>
      <c r="CM330" s="5" t="n">
        <v>0</v>
      </c>
      <c r="CN330" s="5" t="n">
        <v>0</v>
      </c>
      <c r="CO330" s="5" t="n">
        <v>0</v>
      </c>
      <c r="CP330" s="5" t="n">
        <v>0</v>
      </c>
      <c r="CQ330" s="5" t="n">
        <v>1.198</v>
      </c>
      <c r="CR330" s="5" t="n">
        <v>1</v>
      </c>
      <c r="CS330" s="5" t="n">
        <v>4.776</v>
      </c>
      <c r="CT330" s="5" t="n">
        <v>4.753</v>
      </c>
      <c r="CU330" s="5" t="n">
        <v>15.983</v>
      </c>
    </row>
    <row r="331">
      <c r="A331" s="5" t="inlineStr">
        <is>
          <t>GTM2022</t>
        </is>
      </c>
      <c r="B331" s="5" t="inlineStr">
        <is>
          <t>GTM</t>
        </is>
      </c>
      <c r="C331" s="5" t="inlineStr">
        <is>
          <t>GTM</t>
        </is>
      </c>
      <c r="D331" s="5" t="inlineStr">
        <is>
          <t>Guatemala</t>
        </is>
      </c>
      <c r="E331" s="5" t="n">
        <v>2022</v>
      </c>
      <c r="F331" s="5" t="n">
        <v>0.12</v>
      </c>
      <c r="G331" s="5" t="n">
        <v>11.72</v>
      </c>
      <c r="H331" s="5" t="n">
        <v>1.235</v>
      </c>
      <c r="I331" s="5" t="n">
        <v>0.524</v>
      </c>
      <c r="J331" s="5" t="n">
        <v>12.244</v>
      </c>
      <c r="K331" s="5" t="n">
        <v>0</v>
      </c>
      <c r="L331" s="5" t="n">
        <v>1</v>
      </c>
      <c r="M331" s="5" t="n">
        <v>9.782999999999999</v>
      </c>
      <c r="N331" s="5" t="n">
        <v>3.704</v>
      </c>
      <c r="O331" s="5" t="n">
        <v>0</v>
      </c>
      <c r="P331" s="5" t="n">
        <v>9.782999999999999</v>
      </c>
      <c r="Q331" s="5" t="n">
        <v>0</v>
      </c>
      <c r="R331" s="5" t="n">
        <v>1</v>
      </c>
      <c r="S331" s="5" t="n">
        <v>17.893</v>
      </c>
      <c r="T331" s="5" t="n">
        <v>7.408</v>
      </c>
      <c r="U331" s="5" t="n">
        <v>0.159</v>
      </c>
      <c r="V331" s="5" t="n">
        <v>20.041</v>
      </c>
      <c r="W331" s="5" t="n">
        <v>0.12</v>
      </c>
      <c r="X331" s="5" t="n">
        <v>1</v>
      </c>
      <c r="Y331" s="5" t="n">
        <v>5.775</v>
      </c>
      <c r="Z331" s="5" t="n">
        <v>0.42</v>
      </c>
      <c r="AA331" s="5" t="n">
        <v>0</v>
      </c>
      <c r="AB331" s="5" t="n">
        <v>5.775</v>
      </c>
      <c r="AC331" s="5" t="n">
        <v>0</v>
      </c>
      <c r="AD331" s="5" t="n">
        <v>1</v>
      </c>
      <c r="AE331" s="5" t="n">
        <v>6.392</v>
      </c>
      <c r="AF331" s="5" t="n">
        <v>0.86</v>
      </c>
      <c r="AG331" s="5" t="n">
        <v>0</v>
      </c>
      <c r="AH331" s="5" t="n">
        <v>6.392</v>
      </c>
      <c r="AI331" s="5" t="n">
        <v>0</v>
      </c>
      <c r="AJ331" s="5" t="n">
        <v>1</v>
      </c>
      <c r="AK331" s="5" t="n">
        <v>10.096</v>
      </c>
      <c r="AL331" s="5" t="n">
        <v>3.776</v>
      </c>
      <c r="AM331" s="5" t="n">
        <v>0.09</v>
      </c>
      <c r="AN331" s="5" t="n">
        <v>11.308</v>
      </c>
      <c r="AO331" s="5" t="n">
        <v>0.12</v>
      </c>
      <c r="AP331" s="5" t="n">
        <v>1</v>
      </c>
      <c r="AQ331" s="5" t="n">
        <v>0.896</v>
      </c>
      <c r="AR331" s="5" t="n">
        <v>0.123</v>
      </c>
      <c r="AS331" s="5" t="n">
        <v>0.161</v>
      </c>
      <c r="AT331" s="5" t="n">
        <v>1.183</v>
      </c>
      <c r="AU331" s="5" t="n">
        <v>0.12</v>
      </c>
      <c r="AV331" s="5" t="n">
        <v>1</v>
      </c>
      <c r="AW331" s="5" t="n">
        <v>0.89</v>
      </c>
      <c r="AX331" s="5" t="n">
        <v>0.123</v>
      </c>
      <c r="AY331" s="5" t="n">
        <v>0.131</v>
      </c>
      <c r="AZ331" s="5" t="n">
        <v>1.144</v>
      </c>
      <c r="BA331" s="5" t="n">
        <v>0.12</v>
      </c>
      <c r="BB331" s="5" t="n">
        <v>1</v>
      </c>
      <c r="BC331" s="5" t="n">
        <v>0.62</v>
      </c>
      <c r="BD331" s="5" t="n">
        <v>0.123</v>
      </c>
      <c r="BE331" s="5" t="n">
        <v>-0.207</v>
      </c>
      <c r="BF331" s="5" t="n">
        <v>0.463</v>
      </c>
      <c r="BG331" s="5" t="n">
        <v>0</v>
      </c>
      <c r="BH331" s="5" t="n">
        <v>0</v>
      </c>
      <c r="BI331" s="5" t="n">
        <v>0.608</v>
      </c>
      <c r="BJ331" s="5" t="n">
        <v>0.123</v>
      </c>
      <c r="BK331" s="5" t="n">
        <v>0.529</v>
      </c>
      <c r="BL331" s="5" t="n">
        <v>1.273</v>
      </c>
      <c r="BM331" s="5" t="n">
        <v>0.12</v>
      </c>
      <c r="BN331" s="5" t="n">
        <v>1</v>
      </c>
      <c r="BO331" s="5" t="n">
        <v>0</v>
      </c>
      <c r="BP331" s="5" t="n">
        <v>0</v>
      </c>
      <c r="BQ331" s="5" t="n">
        <v>0.141</v>
      </c>
      <c r="BR331" s="5" t="n">
        <v>0</v>
      </c>
      <c r="BS331" s="5" t="n">
        <v>1</v>
      </c>
      <c r="BT331" s="5" t="n">
        <v>0</v>
      </c>
      <c r="BU331" s="5" t="n">
        <v>0</v>
      </c>
      <c r="BV331" s="5" t="n">
        <v>0.133</v>
      </c>
      <c r="BW331" s="5" t="n">
        <v>0.12</v>
      </c>
      <c r="BX331" s="5" t="n">
        <v>0.833</v>
      </c>
      <c r="BY331" s="5" t="n">
        <v>12.729</v>
      </c>
      <c r="BZ331" s="5" t="n">
        <v>0</v>
      </c>
      <c r="CA331" s="5" t="n">
        <v>12.729</v>
      </c>
      <c r="CB331" s="5" t="n">
        <v>0</v>
      </c>
      <c r="CC331" s="5" t="n">
        <v>97.90000000000001</v>
      </c>
      <c r="CD331" s="5" t="n">
        <v>7.95</v>
      </c>
      <c r="CE331" s="5" t="n">
        <v>6.598</v>
      </c>
      <c r="CF331" s="5" t="n">
        <v>116.007</v>
      </c>
      <c r="CG331" s="5" t="n">
        <v>0.12</v>
      </c>
      <c r="CH331" s="5" t="n">
        <v>1</v>
      </c>
      <c r="CI331" s="5" t="n">
        <v>0</v>
      </c>
      <c r="CJ331" s="5" t="n">
        <v>0</v>
      </c>
      <c r="CK331" s="5" t="n">
        <v>0</v>
      </c>
      <c r="CL331" s="5" t="n">
        <v>0</v>
      </c>
      <c r="CM331" s="5" t="n">
        <v>0</v>
      </c>
      <c r="CN331" s="5" t="n">
        <v>0</v>
      </c>
      <c r="CO331" s="5" t="n">
        <v>0</v>
      </c>
      <c r="CP331" s="5" t="n">
        <v>0</v>
      </c>
      <c r="CQ331" s="5" t="n">
        <v>1.294</v>
      </c>
      <c r="CR331" s="5" t="n">
        <v>1</v>
      </c>
      <c r="CS331" s="5" t="n">
        <v>5.158</v>
      </c>
      <c r="CT331" s="5" t="n">
        <v>10.485</v>
      </c>
      <c r="CU331" s="5" t="n">
        <v>29.494</v>
      </c>
    </row>
    <row r="332">
      <c r="A332" s="5" t="inlineStr">
        <is>
          <t>GTM2023</t>
        </is>
      </c>
      <c r="B332" s="5" t="inlineStr">
        <is>
          <t>GTM</t>
        </is>
      </c>
      <c r="C332" s="5" t="inlineStr">
        <is>
          <t>GTM</t>
        </is>
      </c>
      <c r="D332" s="5" t="inlineStr">
        <is>
          <t>Guatemala</t>
        </is>
      </c>
      <c r="E332" s="5" t="n">
        <v>2023</v>
      </c>
      <c r="F332" s="5" t="n">
        <v>0.12</v>
      </c>
      <c r="G332" s="5" t="n">
        <v>5.295</v>
      </c>
      <c r="H332" s="5" t="n">
        <v>1.154</v>
      </c>
      <c r="I332" s="5" t="n">
        <v>0.193</v>
      </c>
      <c r="J332" s="5" t="n">
        <v>5.488</v>
      </c>
      <c r="K332" s="5" t="n">
        <v>0</v>
      </c>
      <c r="L332" s="5" t="n">
        <v>1</v>
      </c>
      <c r="M332" s="5" t="n">
        <v>6.941</v>
      </c>
      <c r="N332" s="5" t="n">
        <v>3.462</v>
      </c>
      <c r="O332" s="5" t="n">
        <v>0</v>
      </c>
      <c r="P332" s="5" t="n">
        <v>6.941</v>
      </c>
      <c r="Q332" s="5" t="n">
        <v>0</v>
      </c>
      <c r="R332" s="5" t="n">
        <v>1</v>
      </c>
      <c r="S332" s="5" t="n">
        <v>11.065</v>
      </c>
      <c r="T332" s="5" t="n">
        <v>6.924</v>
      </c>
      <c r="U332" s="5" t="n">
        <v>0.147</v>
      </c>
      <c r="V332" s="5" t="n">
        <v>12.393</v>
      </c>
      <c r="W332" s="5" t="n">
        <v>0.12</v>
      </c>
      <c r="X332" s="5" t="n">
        <v>1</v>
      </c>
      <c r="Y332" s="5" t="n">
        <v>6.013</v>
      </c>
      <c r="Z332" s="5" t="n">
        <v>0.438</v>
      </c>
      <c r="AA332" s="5" t="n">
        <v>0</v>
      </c>
      <c r="AB332" s="5" t="n">
        <v>6.013</v>
      </c>
      <c r="AC332" s="5" t="n">
        <v>0</v>
      </c>
      <c r="AD332" s="5" t="n">
        <v>1</v>
      </c>
      <c r="AE332" s="5" t="n">
        <v>6.656</v>
      </c>
      <c r="AF332" s="5" t="n">
        <v>0.895</v>
      </c>
      <c r="AG332" s="5" t="n">
        <v>0</v>
      </c>
      <c r="AH332" s="5" t="n">
        <v>6.656</v>
      </c>
      <c r="AI332" s="5" t="n">
        <v>0</v>
      </c>
      <c r="AJ332" s="5" t="n">
        <v>1</v>
      </c>
      <c r="AK332" s="5" t="n">
        <v>10.513</v>
      </c>
      <c r="AL332" s="5" t="n">
        <v>3.932</v>
      </c>
      <c r="AM332" s="5" t="n">
        <v>0.14</v>
      </c>
      <c r="AN332" s="5" t="n">
        <v>11.775</v>
      </c>
      <c r="AO332" s="5" t="n">
        <v>0.12</v>
      </c>
      <c r="AP332" s="5" t="n">
        <v>1</v>
      </c>
      <c r="AQ332" s="5" t="n">
        <v>0.791</v>
      </c>
      <c r="AR332" s="5" t="n">
        <v>0.129</v>
      </c>
      <c r="AS332" s="5" t="n">
        <v>0.227</v>
      </c>
      <c r="AT332" s="5" t="n">
        <v>1.14</v>
      </c>
      <c r="AU332" s="5" t="n">
        <v>0.12</v>
      </c>
      <c r="AV332" s="5" t="n">
        <v>1</v>
      </c>
      <c r="AW332" s="5" t="n">
        <v>0.618</v>
      </c>
      <c r="AX332" s="5" t="n">
        <v>0.129</v>
      </c>
      <c r="AY332" s="5" t="n">
        <v>0.349</v>
      </c>
      <c r="AZ332" s="5" t="n">
        <v>1.083</v>
      </c>
      <c r="BA332" s="5" t="n">
        <v>0.12</v>
      </c>
      <c r="BB332" s="5" t="n">
        <v>1</v>
      </c>
      <c r="BC332" s="5" t="n">
        <v>0.554</v>
      </c>
      <c r="BD332" s="5" t="n">
        <v>0.129</v>
      </c>
      <c r="BE332" s="5" t="n">
        <v>-0.139</v>
      </c>
      <c r="BF332" s="5" t="n">
        <v>0.465</v>
      </c>
      <c r="BG332" s="5" t="n">
        <v>0</v>
      </c>
      <c r="BH332" s="5" t="n">
        <v>0</v>
      </c>
      <c r="BI332" s="5" t="n">
        <v>0.5570000000000001</v>
      </c>
      <c r="BJ332" s="5" t="n">
        <v>0.129</v>
      </c>
      <c r="BK332" s="5" t="n">
        <v>0.571</v>
      </c>
      <c r="BL332" s="5" t="n">
        <v>1.264</v>
      </c>
      <c r="BM332" s="5" t="n">
        <v>0.12</v>
      </c>
      <c r="BN332" s="5" t="n">
        <v>1</v>
      </c>
      <c r="BO332" s="5" t="n">
        <v>0</v>
      </c>
      <c r="BP332" s="5" t="n">
        <v>0</v>
      </c>
      <c r="BQ332" s="5" t="n">
        <v>0.127</v>
      </c>
      <c r="BR332" s="5" t="n">
        <v>0</v>
      </c>
      <c r="BS332" s="5" t="n">
        <v>1</v>
      </c>
      <c r="BT332" s="5" t="n">
        <v>0</v>
      </c>
      <c r="BU332" s="5" t="n">
        <v>0</v>
      </c>
      <c r="BV332" s="5" t="n">
        <v>0.115</v>
      </c>
      <c r="BW332" s="5" t="n">
        <v>0.12</v>
      </c>
      <c r="BX332" s="5" t="n">
        <v>0.833</v>
      </c>
      <c r="BY332" s="5" t="n">
        <v>13.254</v>
      </c>
      <c r="BZ332" s="5" t="n">
        <v>0</v>
      </c>
      <c r="CA332" s="5" t="n">
        <v>13.254</v>
      </c>
      <c r="CB332" s="5" t="n">
        <v>0</v>
      </c>
      <c r="CC332" s="5" t="n">
        <v>83.248</v>
      </c>
      <c r="CD332" s="5" t="n">
        <v>7.95</v>
      </c>
      <c r="CE332" s="5" t="n">
        <v>9.125999999999999</v>
      </c>
      <c r="CF332" s="5" t="n">
        <v>102.103</v>
      </c>
      <c r="CG332" s="5" t="n">
        <v>0.12</v>
      </c>
      <c r="CH332" s="5" t="n">
        <v>1</v>
      </c>
      <c r="CI332" s="5" t="n">
        <v>0</v>
      </c>
      <c r="CJ332" s="5" t="n">
        <v>0</v>
      </c>
      <c r="CK332" s="5" t="n">
        <v>0</v>
      </c>
      <c r="CL332" s="5" t="n">
        <v>0</v>
      </c>
      <c r="CM332" s="5" t="n">
        <v>0</v>
      </c>
      <c r="CN332" s="5" t="n">
        <v>0</v>
      </c>
      <c r="CO332" s="5" t="n">
        <v>0</v>
      </c>
      <c r="CP332" s="5" t="n">
        <v>0.205</v>
      </c>
      <c r="CQ332" s="5" t="n">
        <v>1.348</v>
      </c>
      <c r="CR332" s="5" t="n">
        <v>1</v>
      </c>
      <c r="CS332" s="5" t="n">
        <v>5.37</v>
      </c>
      <c r="CT332" s="5" t="n">
        <v>4.861</v>
      </c>
      <c r="CU332" s="5" t="n">
        <v>11.192</v>
      </c>
    </row>
    <row r="333">
      <c r="A333" s="5" t="inlineStr">
        <is>
          <t>GTM2024</t>
        </is>
      </c>
      <c r="B333" s="5" t="inlineStr">
        <is>
          <t>GTM</t>
        </is>
      </c>
      <c r="C333" s="5" t="inlineStr">
        <is>
          <t>GTM</t>
        </is>
      </c>
      <c r="D333" s="5" t="inlineStr">
        <is>
          <t>Guatemala</t>
        </is>
      </c>
      <c r="E333" s="5" t="n">
        <v>2024</v>
      </c>
      <c r="F333" s="5" t="n">
        <v>0.12</v>
      </c>
      <c r="G333" s="5" t="n">
        <v>4.852</v>
      </c>
      <c r="H333" s="5" t="n">
        <v>1.188</v>
      </c>
      <c r="I333" s="5" t="n">
        <v>0.169</v>
      </c>
      <c r="J333" s="5" t="n">
        <v>5.021</v>
      </c>
      <c r="K333" s="5" t="n">
        <v>0</v>
      </c>
      <c r="L333" s="5" t="n">
        <v>1</v>
      </c>
      <c r="M333" s="5" t="n">
        <v>6.355</v>
      </c>
      <c r="N333" s="5" t="n">
        <v>3.564</v>
      </c>
      <c r="O333" s="5" t="n">
        <v>0</v>
      </c>
      <c r="P333" s="5" t="n">
        <v>6.355</v>
      </c>
      <c r="Q333" s="5" t="n">
        <v>0</v>
      </c>
      <c r="R333" s="5" t="n">
        <v>1</v>
      </c>
      <c r="S333" s="5" t="n">
        <v>10.792</v>
      </c>
      <c r="T333" s="5" t="n">
        <v>7.128</v>
      </c>
      <c r="U333" s="5" t="n">
        <v>0.176</v>
      </c>
      <c r="V333" s="5" t="n">
        <v>12.087</v>
      </c>
      <c r="W333" s="5" t="n">
        <v>0.12</v>
      </c>
      <c r="X333" s="5" t="n">
        <v>1</v>
      </c>
      <c r="Y333" s="5" t="n">
        <v>6.191</v>
      </c>
      <c r="Z333" s="5" t="n">
        <v>0.451</v>
      </c>
      <c r="AA333" s="5" t="n">
        <v>0</v>
      </c>
      <c r="AB333" s="5" t="n">
        <v>6.191</v>
      </c>
      <c r="AC333" s="5" t="n">
        <v>0</v>
      </c>
      <c r="AD333" s="5" t="n">
        <v>1</v>
      </c>
      <c r="AE333" s="5" t="n">
        <v>6.853</v>
      </c>
      <c r="AF333" s="5" t="n">
        <v>0.922</v>
      </c>
      <c r="AG333" s="5" t="n">
        <v>0</v>
      </c>
      <c r="AH333" s="5" t="n">
        <v>6.853</v>
      </c>
      <c r="AI333" s="5" t="n">
        <v>0</v>
      </c>
      <c r="AJ333" s="5" t="n">
        <v>1</v>
      </c>
      <c r="AK333" s="5" t="n">
        <v>10.823</v>
      </c>
      <c r="AL333" s="5" t="n">
        <v>4.048</v>
      </c>
      <c r="AM333" s="5" t="n">
        <v>0.177</v>
      </c>
      <c r="AN333" s="5" t="n">
        <v>12.122</v>
      </c>
      <c r="AO333" s="5" t="n">
        <v>0.12</v>
      </c>
      <c r="AP333" s="5" t="n">
        <v>1</v>
      </c>
      <c r="AQ333" s="5" t="n">
        <v>0.756</v>
      </c>
      <c r="AR333" s="5" t="n">
        <v>0.132</v>
      </c>
      <c r="AS333" s="5" t="n">
        <v>0.201</v>
      </c>
      <c r="AT333" s="5" t="n">
        <v>1.072</v>
      </c>
      <c r="AU333" s="5" t="n">
        <v>0.12</v>
      </c>
      <c r="AV333" s="5" t="n">
        <v>1</v>
      </c>
      <c r="AW333" s="5" t="n">
        <v>0.655</v>
      </c>
      <c r="AX333" s="5" t="n">
        <v>0.132</v>
      </c>
      <c r="AY333" s="5" t="n">
        <v>0.232</v>
      </c>
      <c r="AZ333" s="5" t="n">
        <v>0.994</v>
      </c>
      <c r="BA333" s="5" t="n">
        <v>0.12</v>
      </c>
      <c r="BB333" s="5" t="n">
        <v>1</v>
      </c>
      <c r="BC333" s="5" t="n">
        <v>0.534</v>
      </c>
      <c r="BD333" s="5" t="n">
        <v>0.132</v>
      </c>
      <c r="BE333" s="5" t="n">
        <v>-0.164</v>
      </c>
      <c r="BF333" s="5" t="n">
        <v>0.413</v>
      </c>
      <c r="BG333" s="5" t="n">
        <v>0</v>
      </c>
      <c r="BH333" s="5" t="n">
        <v>0</v>
      </c>
      <c r="BI333" s="5" t="n">
        <v>0.5679999999999999</v>
      </c>
      <c r="BJ333" s="5" t="n">
        <v>0.132</v>
      </c>
      <c r="BK333" s="5" t="n">
        <v>0.5570000000000001</v>
      </c>
      <c r="BL333" s="5" t="n">
        <v>1.26</v>
      </c>
      <c r="BM333" s="5" t="n">
        <v>0.12</v>
      </c>
      <c r="BN333" s="5" t="n">
        <v>1</v>
      </c>
      <c r="BO333" s="5" t="n">
        <v>0</v>
      </c>
      <c r="BP333" s="5" t="n">
        <v>0</v>
      </c>
      <c r="BQ333" s="5" t="n">
        <v>0.156</v>
      </c>
      <c r="BR333" s="5" t="n">
        <v>0</v>
      </c>
      <c r="BS333" s="5" t="n">
        <v>1</v>
      </c>
      <c r="BT333" s="5" t="n">
        <v>0</v>
      </c>
      <c r="BU333" s="5" t="n">
        <v>0</v>
      </c>
      <c r="BV333" s="5" t="n">
        <v>0.209</v>
      </c>
      <c r="BW333" s="5" t="n">
        <v>0.12</v>
      </c>
      <c r="BX333" s="5" t="n">
        <v>0.833</v>
      </c>
      <c r="BY333" s="5" t="n">
        <v>13.646</v>
      </c>
      <c r="BZ333" s="5" t="n">
        <v>0</v>
      </c>
      <c r="CA333" s="5" t="n">
        <v>13.646</v>
      </c>
      <c r="CB333" s="5" t="n">
        <v>0</v>
      </c>
      <c r="CC333" s="5" t="n">
        <v>82.58799999999999</v>
      </c>
      <c r="CD333" s="5" t="n">
        <v>7.95</v>
      </c>
      <c r="CE333" s="5" t="n">
        <v>9.972</v>
      </c>
      <c r="CF333" s="5" t="n">
        <v>101.999</v>
      </c>
      <c r="CG333" s="5" t="n">
        <v>0.12</v>
      </c>
      <c r="CH333" s="5" t="n">
        <v>1</v>
      </c>
      <c r="CI333" s="5" t="n">
        <v>0</v>
      </c>
      <c r="CJ333" s="5" t="n">
        <v>0</v>
      </c>
      <c r="CK333" s="5" t="n">
        <v>0</v>
      </c>
      <c r="CL333" s="5" t="n">
        <v>0</v>
      </c>
      <c r="CM333" s="5" t="n">
        <v>0</v>
      </c>
      <c r="CN333" s="5" t="n">
        <v>0</v>
      </c>
      <c r="CO333" s="5" t="n">
        <v>0</v>
      </c>
      <c r="CP333" s="5" t="n">
        <v>0.205</v>
      </c>
      <c r="CQ333" s="5" t="n">
        <v>1.387</v>
      </c>
      <c r="CR333" s="5" t="n">
        <v>1</v>
      </c>
      <c r="CS333" s="5" t="n">
        <v>5.529</v>
      </c>
      <c r="CT333" s="5" t="n">
        <v>4.251</v>
      </c>
      <c r="CU333" s="5" t="n">
        <v>10.123</v>
      </c>
    </row>
    <row r="334">
      <c r="A334" s="5" t="inlineStr">
        <is>
          <t>GIN2021</t>
        </is>
      </c>
      <c r="B334" s="5" t="inlineStr">
        <is>
          <t>GIN</t>
        </is>
      </c>
      <c r="C334" s="5" t="inlineStr">
        <is>
          <t>GIN</t>
        </is>
      </c>
      <c r="D334" s="5" t="inlineStr">
        <is>
          <t>Guinea</t>
        </is>
      </c>
      <c r="E334" s="5" t="n">
        <v>2021</v>
      </c>
      <c r="F334" s="5" t="n">
        <v>0.18</v>
      </c>
      <c r="G334" s="5" t="n">
        <v>5.897</v>
      </c>
      <c r="H334" s="5" t="n">
        <v>1.143</v>
      </c>
      <c r="I334" s="5" t="n">
        <v>0</v>
      </c>
      <c r="J334" s="5" t="n">
        <v>5.897</v>
      </c>
      <c r="K334" s="5" t="n">
        <v>0</v>
      </c>
      <c r="L334" s="5" t="n">
        <v>1</v>
      </c>
      <c r="M334" s="5" t="n">
        <v>7.964</v>
      </c>
      <c r="N334" s="5" t="n">
        <v>3.43</v>
      </c>
      <c r="O334" s="5" t="n">
        <v>0</v>
      </c>
      <c r="P334" s="5" t="n">
        <v>7.964</v>
      </c>
      <c r="Q334" s="5" t="n">
        <v>0</v>
      </c>
      <c r="R334" s="5" t="n">
        <v>1</v>
      </c>
      <c r="S334" s="5" t="n">
        <v>11.613</v>
      </c>
      <c r="T334" s="5" t="n">
        <v>6.86</v>
      </c>
      <c r="U334" s="5" t="n">
        <v>0</v>
      </c>
      <c r="V334" s="5" t="n">
        <v>13.704</v>
      </c>
      <c r="W334" s="5" t="n">
        <v>0.18</v>
      </c>
      <c r="X334" s="5" t="n">
        <v>1</v>
      </c>
      <c r="Y334" s="5" t="n">
        <v>13.209</v>
      </c>
      <c r="Z334" s="5" t="n">
        <v>1.785</v>
      </c>
      <c r="AA334" s="5" t="n">
        <v>0</v>
      </c>
      <c r="AB334" s="5" t="n">
        <v>13.209</v>
      </c>
      <c r="AC334" s="5" t="n">
        <v>0</v>
      </c>
      <c r="AD334" s="5" t="n">
        <v>1</v>
      </c>
      <c r="AE334" s="5" t="n">
        <v>14.352</v>
      </c>
      <c r="AF334" s="5" t="n">
        <v>3.356</v>
      </c>
      <c r="AG334" s="5" t="n">
        <v>0</v>
      </c>
      <c r="AH334" s="5" t="n">
        <v>14.352</v>
      </c>
      <c r="AI334" s="5" t="n">
        <v>0</v>
      </c>
      <c r="AJ334" s="5" t="n">
        <v>1</v>
      </c>
      <c r="AK334" s="5" t="n">
        <v>21.212</v>
      </c>
      <c r="AL334" s="5" t="n">
        <v>11.298</v>
      </c>
      <c r="AM334" s="5" t="n">
        <v>0</v>
      </c>
      <c r="AN334" s="5" t="n">
        <v>25.03</v>
      </c>
      <c r="AO334" s="5" t="n">
        <v>0.18</v>
      </c>
      <c r="AP334" s="5" t="n">
        <v>1</v>
      </c>
      <c r="AQ334" s="5" t="n">
        <v>0.619</v>
      </c>
      <c r="AR334" s="5" t="n">
        <v>0.114</v>
      </c>
      <c r="AS334" s="5" t="n">
        <v>0.358</v>
      </c>
      <c r="AT334" s="5" t="n">
        <v>1.153</v>
      </c>
      <c r="AU334" s="5" t="n">
        <v>0.18</v>
      </c>
      <c r="AV334" s="5" t="n">
        <v>1</v>
      </c>
      <c r="AW334" s="5" t="n">
        <v>0.599</v>
      </c>
      <c r="AX334" s="5" t="n">
        <v>0.114</v>
      </c>
      <c r="AY334" s="5" t="n">
        <v>0.315</v>
      </c>
      <c r="AZ334" s="5" t="n">
        <v>1.079</v>
      </c>
      <c r="BA334" s="5" t="n">
        <v>0.18</v>
      </c>
      <c r="BB334" s="5" t="n">
        <v>1</v>
      </c>
      <c r="BC334" s="5" t="n">
        <v>0.439</v>
      </c>
      <c r="BD334" s="5" t="n">
        <v>0.114</v>
      </c>
      <c r="BE334" s="5" t="n">
        <v>0</v>
      </c>
      <c r="BF334" s="5" t="n">
        <v>0.518</v>
      </c>
      <c r="BG334" s="5" t="n">
        <v>0.18</v>
      </c>
      <c r="BH334" s="5" t="n">
        <v>1</v>
      </c>
      <c r="BI334" s="5" t="n">
        <v>0.505</v>
      </c>
      <c r="BJ334" s="5" t="n">
        <v>0.114</v>
      </c>
      <c r="BK334" s="5" t="n">
        <v>0.418</v>
      </c>
      <c r="BL334" s="5" t="n">
        <v>1.089</v>
      </c>
      <c r="BM334" s="5" t="n">
        <v>0.18</v>
      </c>
      <c r="BN334" s="5" t="n">
        <v>1</v>
      </c>
      <c r="BO334" s="5" t="n">
        <v>0</v>
      </c>
      <c r="BP334" s="5" t="n">
        <v>0</v>
      </c>
      <c r="BQ334" s="5" t="n">
        <v>0.185</v>
      </c>
      <c r="BR334" s="5" t="n">
        <v>0</v>
      </c>
      <c r="BS334" s="5" t="n">
        <v>1</v>
      </c>
      <c r="BT334" s="5" t="n">
        <v>0</v>
      </c>
      <c r="BU334" s="5" t="n">
        <v>0</v>
      </c>
      <c r="BV334" s="5" t="n">
        <v>0.039</v>
      </c>
      <c r="BW334" s="5" t="n">
        <v>0.18</v>
      </c>
      <c r="BX334" s="5" t="n">
        <v>1</v>
      </c>
      <c r="BY334" s="5" t="n">
        <v>11.787</v>
      </c>
      <c r="BZ334" s="5" t="n">
        <v>0</v>
      </c>
      <c r="CA334" s="5" t="n">
        <v>11.787</v>
      </c>
      <c r="CB334" s="5" t="n">
        <v>0</v>
      </c>
      <c r="CC334" s="5" t="n">
        <v>78.125</v>
      </c>
      <c r="CD334" s="5" t="n">
        <v>7.95</v>
      </c>
      <c r="CE334" s="5" t="n">
        <v>0</v>
      </c>
      <c r="CF334" s="5" t="n">
        <v>92.188</v>
      </c>
      <c r="CG334" s="5" t="n">
        <v>0.18</v>
      </c>
      <c r="CH334" s="5" t="n">
        <v>1</v>
      </c>
      <c r="CI334" s="5" t="n">
        <v>0</v>
      </c>
      <c r="CJ334" s="5" t="n">
        <v>0</v>
      </c>
      <c r="CK334" s="5" t="n">
        <v>0</v>
      </c>
      <c r="CL334" s="5" t="n">
        <v>0</v>
      </c>
      <c r="CM334" s="5" t="n">
        <v>0</v>
      </c>
      <c r="CN334" s="5" t="n">
        <v>0</v>
      </c>
      <c r="CO334" s="5" t="n">
        <v>0</v>
      </c>
      <c r="CP334" s="5" t="n">
        <v>0</v>
      </c>
      <c r="CQ334" s="5" t="n">
        <v>1.198</v>
      </c>
      <c r="CR334" s="5" t="n">
        <v>0</v>
      </c>
      <c r="CS334" s="5" t="n">
        <v>4.776</v>
      </c>
      <c r="CT334" s="5" t="n">
        <v>4.753</v>
      </c>
      <c r="CU334" s="5" t="n">
        <v>15.162</v>
      </c>
    </row>
    <row r="335">
      <c r="A335" s="5" t="inlineStr">
        <is>
          <t>GIN2022</t>
        </is>
      </c>
      <c r="B335" s="5" t="inlineStr">
        <is>
          <t>GIN</t>
        </is>
      </c>
      <c r="C335" s="5" t="inlineStr">
        <is>
          <t>GIN</t>
        </is>
      </c>
      <c r="D335" s="5" t="inlineStr">
        <is>
          <t>Guinea</t>
        </is>
      </c>
      <c r="E335" s="5" t="n">
        <v>2022</v>
      </c>
      <c r="F335" s="5" t="n">
        <v>0.18</v>
      </c>
      <c r="G335" s="5" t="n">
        <v>11.72</v>
      </c>
      <c r="H335" s="5" t="n">
        <v>1.235</v>
      </c>
      <c r="I335" s="5" t="n">
        <v>0</v>
      </c>
      <c r="J335" s="5" t="n">
        <v>11.72</v>
      </c>
      <c r="K335" s="5" t="n">
        <v>0</v>
      </c>
      <c r="L335" s="5" t="n">
        <v>1</v>
      </c>
      <c r="M335" s="5" t="n">
        <v>9.782999999999999</v>
      </c>
      <c r="N335" s="5" t="n">
        <v>3.704</v>
      </c>
      <c r="O335" s="5" t="n">
        <v>0</v>
      </c>
      <c r="P335" s="5" t="n">
        <v>9.782999999999999</v>
      </c>
      <c r="Q335" s="5" t="n">
        <v>0</v>
      </c>
      <c r="R335" s="5" t="n">
        <v>1</v>
      </c>
      <c r="S335" s="5" t="n">
        <v>17.893</v>
      </c>
      <c r="T335" s="5" t="n">
        <v>7.408</v>
      </c>
      <c r="U335" s="5" t="n">
        <v>0.238</v>
      </c>
      <c r="V335" s="5" t="n">
        <v>21.114</v>
      </c>
      <c r="W335" s="5" t="n">
        <v>0.18</v>
      </c>
      <c r="X335" s="5" t="n">
        <v>1</v>
      </c>
      <c r="Y335" s="5" t="n">
        <v>25.267</v>
      </c>
      <c r="Z335" s="5" t="n">
        <v>3.415</v>
      </c>
      <c r="AA335" s="5" t="n">
        <v>0</v>
      </c>
      <c r="AB335" s="5" t="n">
        <v>25.267</v>
      </c>
      <c r="AC335" s="5" t="n">
        <v>0</v>
      </c>
      <c r="AD335" s="5" t="n">
        <v>1</v>
      </c>
      <c r="AE335" s="5" t="n">
        <v>26.501</v>
      </c>
      <c r="AF335" s="5" t="n">
        <v>6.197</v>
      </c>
      <c r="AG335" s="5" t="n">
        <v>0</v>
      </c>
      <c r="AH335" s="5" t="n">
        <v>26.501</v>
      </c>
      <c r="AI335" s="5" t="n">
        <v>0</v>
      </c>
      <c r="AJ335" s="5" t="n">
        <v>1</v>
      </c>
      <c r="AK335" s="5" t="n">
        <v>33.91</v>
      </c>
      <c r="AL335" s="5" t="n">
        <v>18.06</v>
      </c>
      <c r="AM335" s="5" t="n">
        <v>0.452</v>
      </c>
      <c r="AN335" s="5" t="n">
        <v>40.013</v>
      </c>
      <c r="AO335" s="5" t="n">
        <v>0.18</v>
      </c>
      <c r="AP335" s="5" t="n">
        <v>1</v>
      </c>
      <c r="AQ335" s="5" t="n">
        <v>0.861</v>
      </c>
      <c r="AR335" s="5" t="n">
        <v>0.123</v>
      </c>
      <c r="AS335" s="5" t="n">
        <v>0.374</v>
      </c>
      <c r="AT335" s="5" t="n">
        <v>1.438</v>
      </c>
      <c r="AU335" s="5" t="n">
        <v>0.18</v>
      </c>
      <c r="AV335" s="5" t="n">
        <v>1</v>
      </c>
      <c r="AW335" s="5" t="n">
        <v>0.986</v>
      </c>
      <c r="AX335" s="5" t="n">
        <v>0.123</v>
      </c>
      <c r="AY335" s="5" t="n">
        <v>0.248</v>
      </c>
      <c r="AZ335" s="5" t="n">
        <v>1.438</v>
      </c>
      <c r="BA335" s="5" t="n">
        <v>0.18</v>
      </c>
      <c r="BB335" s="5" t="n">
        <v>1</v>
      </c>
      <c r="BC335" s="5" t="n">
        <v>0.598</v>
      </c>
      <c r="BD335" s="5" t="n">
        <v>0.123</v>
      </c>
      <c r="BE335" s="5" t="n">
        <v>0.008</v>
      </c>
      <c r="BF335" s="5" t="n">
        <v>0.705</v>
      </c>
      <c r="BG335" s="5" t="n">
        <v>0.18</v>
      </c>
      <c r="BH335" s="5" t="n">
        <v>1</v>
      </c>
      <c r="BI335" s="5" t="n">
        <v>0.612</v>
      </c>
      <c r="BJ335" s="5" t="n">
        <v>0.123</v>
      </c>
      <c r="BK335" s="5" t="n">
        <v>0.41</v>
      </c>
      <c r="BL335" s="5" t="n">
        <v>1.191</v>
      </c>
      <c r="BM335" s="5" t="n">
        <v>0.18</v>
      </c>
      <c r="BN335" s="5" t="n">
        <v>1</v>
      </c>
      <c r="BO335" s="5" t="n">
        <v>0</v>
      </c>
      <c r="BP335" s="5" t="n">
        <v>0</v>
      </c>
      <c r="BQ335" s="5" t="n">
        <v>0.207</v>
      </c>
      <c r="BR335" s="5" t="n">
        <v>0</v>
      </c>
      <c r="BS335" s="5" t="n">
        <v>1</v>
      </c>
      <c r="BT335" s="5" t="n">
        <v>0</v>
      </c>
      <c r="BU335" s="5" t="n">
        <v>0</v>
      </c>
      <c r="BV335" s="5" t="n">
        <v>0.044</v>
      </c>
      <c r="BW335" s="5" t="n">
        <v>0.18</v>
      </c>
      <c r="BX335" s="5" t="n">
        <v>1</v>
      </c>
      <c r="BY335" s="5" t="n">
        <v>12.729</v>
      </c>
      <c r="BZ335" s="5" t="n">
        <v>0</v>
      </c>
      <c r="CA335" s="5" t="n">
        <v>12.729</v>
      </c>
      <c r="CB335" s="5" t="n">
        <v>0</v>
      </c>
      <c r="CC335" s="5" t="n">
        <v>97.90000000000001</v>
      </c>
      <c r="CD335" s="5" t="n">
        <v>7.95</v>
      </c>
      <c r="CE335" s="5" t="n">
        <v>1.304</v>
      </c>
      <c r="CF335" s="5" t="n">
        <v>115.522</v>
      </c>
      <c r="CG335" s="5" t="n">
        <v>0.18</v>
      </c>
      <c r="CH335" s="5" t="n">
        <v>1</v>
      </c>
      <c r="CI335" s="5" t="n">
        <v>0</v>
      </c>
      <c r="CJ335" s="5" t="n">
        <v>0</v>
      </c>
      <c r="CK335" s="5" t="n">
        <v>0</v>
      </c>
      <c r="CL335" s="5" t="n">
        <v>0</v>
      </c>
      <c r="CM335" s="5" t="n">
        <v>0</v>
      </c>
      <c r="CN335" s="5" t="n">
        <v>0</v>
      </c>
      <c r="CO335" s="5" t="n">
        <v>0</v>
      </c>
      <c r="CP335" s="5" t="n">
        <v>0</v>
      </c>
      <c r="CQ335" s="5" t="n">
        <v>1.294</v>
      </c>
      <c r="CR335" s="5" t="n">
        <v>0</v>
      </c>
      <c r="CS335" s="5" t="n">
        <v>5.158</v>
      </c>
      <c r="CT335" s="5" t="n">
        <v>10.485</v>
      </c>
      <c r="CU335" s="5" t="n">
        <v>31.326</v>
      </c>
    </row>
    <row r="336">
      <c r="A336" s="5" t="inlineStr">
        <is>
          <t>GIN2023</t>
        </is>
      </c>
      <c r="B336" s="5" t="inlineStr">
        <is>
          <t>GIN</t>
        </is>
      </c>
      <c r="C336" s="5" t="inlineStr">
        <is>
          <t>GIN</t>
        </is>
      </c>
      <c r="D336" s="5" t="inlineStr">
        <is>
          <t>Guinea</t>
        </is>
      </c>
      <c r="E336" s="5" t="n">
        <v>2023</v>
      </c>
      <c r="F336" s="5" t="n">
        <v>0.18</v>
      </c>
      <c r="G336" s="5" t="n">
        <v>6.147</v>
      </c>
      <c r="H336" s="5" t="n">
        <v>1.286</v>
      </c>
      <c r="I336" s="5" t="n">
        <v>0</v>
      </c>
      <c r="J336" s="5" t="n">
        <v>6.147</v>
      </c>
      <c r="K336" s="5" t="n">
        <v>0</v>
      </c>
      <c r="L336" s="5" t="n">
        <v>1</v>
      </c>
      <c r="M336" s="5" t="n">
        <v>7.886</v>
      </c>
      <c r="N336" s="5" t="n">
        <v>3.857</v>
      </c>
      <c r="O336" s="5" t="n">
        <v>0</v>
      </c>
      <c r="P336" s="5" t="n">
        <v>7.886</v>
      </c>
      <c r="Q336" s="5" t="n">
        <v>0</v>
      </c>
      <c r="R336" s="5" t="n">
        <v>1</v>
      </c>
      <c r="S336" s="5" t="n">
        <v>12.575</v>
      </c>
      <c r="T336" s="5" t="n">
        <v>7.714</v>
      </c>
      <c r="U336" s="5" t="n">
        <v>0.251</v>
      </c>
      <c r="V336" s="5" t="n">
        <v>14.839</v>
      </c>
      <c r="W336" s="5" t="n">
        <v>0.18</v>
      </c>
      <c r="X336" s="5" t="n">
        <v>1</v>
      </c>
      <c r="Y336" s="5" t="n">
        <v>10.86</v>
      </c>
      <c r="Z336" s="5" t="n">
        <v>1.468</v>
      </c>
      <c r="AA336" s="5" t="n">
        <v>0</v>
      </c>
      <c r="AB336" s="5" t="n">
        <v>10.86</v>
      </c>
      <c r="AC336" s="5" t="n">
        <v>0</v>
      </c>
      <c r="AD336" s="5" t="n">
        <v>1</v>
      </c>
      <c r="AE336" s="5" t="n">
        <v>12.146</v>
      </c>
      <c r="AF336" s="5" t="n">
        <v>2.84</v>
      </c>
      <c r="AG336" s="5" t="n">
        <v>0</v>
      </c>
      <c r="AH336" s="5" t="n">
        <v>12.146</v>
      </c>
      <c r="AI336" s="5" t="n">
        <v>0</v>
      </c>
      <c r="AJ336" s="5" t="n">
        <v>1</v>
      </c>
      <c r="AK336" s="5" t="n">
        <v>19.86</v>
      </c>
      <c r="AL336" s="5" t="n">
        <v>10.577</v>
      </c>
      <c r="AM336" s="5" t="n">
        <v>0.396</v>
      </c>
      <c r="AN336" s="5" t="n">
        <v>23.434</v>
      </c>
      <c r="AO336" s="5" t="n">
        <v>0.18</v>
      </c>
      <c r="AP336" s="5" t="n">
        <v>1</v>
      </c>
      <c r="AQ336" s="5" t="n">
        <v>0.76</v>
      </c>
      <c r="AR336" s="5" t="n">
        <v>0.129</v>
      </c>
      <c r="AS336" s="5" t="n">
        <v>0.416</v>
      </c>
      <c r="AT336" s="5" t="n">
        <v>1.361</v>
      </c>
      <c r="AU336" s="5" t="n">
        <v>0.18</v>
      </c>
      <c r="AV336" s="5" t="n">
        <v>1</v>
      </c>
      <c r="AW336" s="5" t="n">
        <v>0.8110000000000001</v>
      </c>
      <c r="AX336" s="5" t="n">
        <v>0.129</v>
      </c>
      <c r="AY336" s="5" t="n">
        <v>0.333</v>
      </c>
      <c r="AZ336" s="5" t="n">
        <v>1.324</v>
      </c>
      <c r="BA336" s="5" t="n">
        <v>0.18</v>
      </c>
      <c r="BB336" s="5" t="n">
        <v>1</v>
      </c>
      <c r="BC336" s="5" t="n">
        <v>0.535</v>
      </c>
      <c r="BD336" s="5" t="n">
        <v>0.129</v>
      </c>
      <c r="BE336" s="5" t="n">
        <v>0.011</v>
      </c>
      <c r="BF336" s="5" t="n">
        <v>0.631</v>
      </c>
      <c r="BG336" s="5" t="n">
        <v>0.18</v>
      </c>
      <c r="BH336" s="5" t="n">
        <v>1</v>
      </c>
      <c r="BI336" s="5" t="n">
        <v>0.579</v>
      </c>
      <c r="BJ336" s="5" t="n">
        <v>0.129</v>
      </c>
      <c r="BK336" s="5" t="n">
        <v>0.482</v>
      </c>
      <c r="BL336" s="5" t="n">
        <v>1.227</v>
      </c>
      <c r="BM336" s="5" t="n">
        <v>0.18</v>
      </c>
      <c r="BN336" s="5" t="n">
        <v>1</v>
      </c>
      <c r="BO336" s="5" t="n">
        <v>0</v>
      </c>
      <c r="BP336" s="5" t="n">
        <v>0</v>
      </c>
      <c r="BQ336" s="5" t="n">
        <v>0.212</v>
      </c>
      <c r="BR336" s="5" t="n">
        <v>0</v>
      </c>
      <c r="BS336" s="5" t="n">
        <v>1</v>
      </c>
      <c r="BT336" s="5" t="n">
        <v>0</v>
      </c>
      <c r="BU336" s="5" t="n">
        <v>0</v>
      </c>
      <c r="BV336" s="5" t="n">
        <v>0.045</v>
      </c>
      <c r="BW336" s="5" t="n">
        <v>0.18</v>
      </c>
      <c r="BX336" s="5" t="n">
        <v>1</v>
      </c>
      <c r="BY336" s="5" t="n">
        <v>13.254</v>
      </c>
      <c r="BZ336" s="5" t="n">
        <v>0</v>
      </c>
      <c r="CA336" s="5" t="n">
        <v>13.254</v>
      </c>
      <c r="CB336" s="5" t="n">
        <v>0</v>
      </c>
      <c r="CC336" s="5" t="n">
        <v>83.248</v>
      </c>
      <c r="CD336" s="5" t="n">
        <v>7.95</v>
      </c>
      <c r="CE336" s="5" t="n">
        <v>1.659</v>
      </c>
      <c r="CF336" s="5" t="n">
        <v>98.233</v>
      </c>
      <c r="CG336" s="5" t="n">
        <v>0.18</v>
      </c>
      <c r="CH336" s="5" t="n">
        <v>1</v>
      </c>
      <c r="CI336" s="5" t="n">
        <v>0</v>
      </c>
      <c r="CJ336" s="5" t="n">
        <v>0</v>
      </c>
      <c r="CK336" s="5" t="n">
        <v>0</v>
      </c>
      <c r="CL336" s="5" t="n">
        <v>0</v>
      </c>
      <c r="CM336" s="5" t="n">
        <v>0</v>
      </c>
      <c r="CN336" s="5" t="n">
        <v>0</v>
      </c>
      <c r="CO336" s="5" t="n">
        <v>0</v>
      </c>
      <c r="CP336" s="5" t="n">
        <v>0</v>
      </c>
      <c r="CQ336" s="5" t="n">
        <v>1.348</v>
      </c>
      <c r="CR336" s="5" t="n">
        <v>0</v>
      </c>
      <c r="CS336" s="5" t="n">
        <v>5.37</v>
      </c>
      <c r="CT336" s="5" t="n">
        <v>4.861</v>
      </c>
      <c r="CU336" s="5" t="n">
        <v>11.622</v>
      </c>
    </row>
    <row r="337">
      <c r="A337" s="5" t="inlineStr">
        <is>
          <t>GIN2024</t>
        </is>
      </c>
      <c r="B337" s="5" t="inlineStr">
        <is>
          <t>GIN</t>
        </is>
      </c>
      <c r="C337" s="5" t="inlineStr">
        <is>
          <t>GIN</t>
        </is>
      </c>
      <c r="D337" s="5" t="inlineStr">
        <is>
          <t>Guinea</t>
        </is>
      </c>
      <c r="E337" s="5" t="n">
        <v>2024</v>
      </c>
      <c r="F337" s="5" t="n">
        <v>0.18</v>
      </c>
      <c r="G337" s="5" t="n">
        <v>5.575</v>
      </c>
      <c r="H337" s="5" t="n">
        <v>1.324</v>
      </c>
      <c r="I337" s="5" t="n">
        <v>0</v>
      </c>
      <c r="J337" s="5" t="n">
        <v>5.575</v>
      </c>
      <c r="K337" s="5" t="n">
        <v>0</v>
      </c>
      <c r="L337" s="5" t="n">
        <v>1</v>
      </c>
      <c r="M337" s="5" t="n">
        <v>7.124</v>
      </c>
      <c r="N337" s="5" t="n">
        <v>3.971</v>
      </c>
      <c r="O337" s="5" t="n">
        <v>0</v>
      </c>
      <c r="P337" s="5" t="n">
        <v>7.124</v>
      </c>
      <c r="Q337" s="5" t="n">
        <v>0</v>
      </c>
      <c r="R337" s="5" t="n">
        <v>1</v>
      </c>
      <c r="S337" s="5" t="n">
        <v>12.193</v>
      </c>
      <c r="T337" s="5" t="n">
        <v>7.942</v>
      </c>
      <c r="U337" s="5" t="n">
        <v>0.299</v>
      </c>
      <c r="V337" s="5" t="n">
        <v>14.388</v>
      </c>
      <c r="W337" s="5" t="n">
        <v>0.18</v>
      </c>
      <c r="X337" s="5" t="n">
        <v>1</v>
      </c>
      <c r="Y337" s="5" t="n">
        <v>9.858000000000001</v>
      </c>
      <c r="Z337" s="5" t="n">
        <v>1.332</v>
      </c>
      <c r="AA337" s="5" t="n">
        <v>0</v>
      </c>
      <c r="AB337" s="5" t="n">
        <v>9.858000000000001</v>
      </c>
      <c r="AC337" s="5" t="n">
        <v>0</v>
      </c>
      <c r="AD337" s="5" t="n">
        <v>1</v>
      </c>
      <c r="AE337" s="5" t="n">
        <v>11.182</v>
      </c>
      <c r="AF337" s="5" t="n">
        <v>2.615</v>
      </c>
      <c r="AG337" s="5" t="n">
        <v>0</v>
      </c>
      <c r="AH337" s="5" t="n">
        <v>11.182</v>
      </c>
      <c r="AI337" s="5" t="n">
        <v>0</v>
      </c>
      <c r="AJ337" s="5" t="n">
        <v>1</v>
      </c>
      <c r="AK337" s="5" t="n">
        <v>19.123</v>
      </c>
      <c r="AL337" s="5" t="n">
        <v>10.185</v>
      </c>
      <c r="AM337" s="5" t="n">
        <v>0.469</v>
      </c>
      <c r="AN337" s="5" t="n">
        <v>22.566</v>
      </c>
      <c r="AO337" s="5" t="n">
        <v>0.18</v>
      </c>
      <c r="AP337" s="5" t="n">
        <v>1</v>
      </c>
      <c r="AQ337" s="5" t="n">
        <v>0.724</v>
      </c>
      <c r="AR337" s="5" t="n">
        <v>0.132</v>
      </c>
      <c r="AS337" s="5" t="n">
        <v>0.441</v>
      </c>
      <c r="AT337" s="5" t="n">
        <v>1.342</v>
      </c>
      <c r="AU337" s="5" t="n">
        <v>0.18</v>
      </c>
      <c r="AV337" s="5" t="n">
        <v>1</v>
      </c>
      <c r="AW337" s="5" t="n">
        <v>0.75</v>
      </c>
      <c r="AX337" s="5" t="n">
        <v>0.132</v>
      </c>
      <c r="AY337" s="5" t="n">
        <v>0.374</v>
      </c>
      <c r="AZ337" s="5" t="n">
        <v>1.294</v>
      </c>
      <c r="BA337" s="5" t="n">
        <v>0.18</v>
      </c>
      <c r="BB337" s="5" t="n">
        <v>1</v>
      </c>
      <c r="BC337" s="5" t="n">
        <v>0.513</v>
      </c>
      <c r="BD337" s="5" t="n">
        <v>0.132</v>
      </c>
      <c r="BE337" s="5" t="n">
        <v>0.013</v>
      </c>
      <c r="BF337" s="5" t="n">
        <v>0.605</v>
      </c>
      <c r="BG337" s="5" t="n">
        <v>0.18</v>
      </c>
      <c r="BH337" s="5" t="n">
        <v>1</v>
      </c>
      <c r="BI337" s="5" t="n">
        <v>0.591</v>
      </c>
      <c r="BJ337" s="5" t="n">
        <v>0.132</v>
      </c>
      <c r="BK337" s="5" t="n">
        <v>0.505</v>
      </c>
      <c r="BL337" s="5" t="n">
        <v>1.263</v>
      </c>
      <c r="BM337" s="5" t="n">
        <v>0.18</v>
      </c>
      <c r="BN337" s="5" t="n">
        <v>1</v>
      </c>
      <c r="BO337" s="5" t="n">
        <v>0</v>
      </c>
      <c r="BP337" s="5" t="n">
        <v>0</v>
      </c>
      <c r="BQ337" s="5" t="n">
        <v>0.218</v>
      </c>
      <c r="BR337" s="5" t="n">
        <v>0</v>
      </c>
      <c r="BS337" s="5" t="n">
        <v>1</v>
      </c>
      <c r="BT337" s="5" t="n">
        <v>0</v>
      </c>
      <c r="BU337" s="5" t="n">
        <v>0</v>
      </c>
      <c r="BV337" s="5" t="n">
        <v>0.046</v>
      </c>
      <c r="BW337" s="5" t="n">
        <v>0.18</v>
      </c>
      <c r="BX337" s="5" t="n">
        <v>1</v>
      </c>
      <c r="BY337" s="5" t="n">
        <v>13.646</v>
      </c>
      <c r="BZ337" s="5" t="n">
        <v>0</v>
      </c>
      <c r="CA337" s="5" t="n">
        <v>13.646</v>
      </c>
      <c r="CB337" s="5" t="n">
        <v>0</v>
      </c>
      <c r="CC337" s="5" t="n">
        <v>82.58799999999999</v>
      </c>
      <c r="CD337" s="5" t="n">
        <v>7.95</v>
      </c>
      <c r="CE337" s="5" t="n">
        <v>2.025</v>
      </c>
      <c r="CF337" s="5" t="n">
        <v>97.45399999999999</v>
      </c>
      <c r="CG337" s="5" t="n">
        <v>0.18</v>
      </c>
      <c r="CH337" s="5" t="n">
        <v>1</v>
      </c>
      <c r="CI337" s="5" t="n">
        <v>0</v>
      </c>
      <c r="CJ337" s="5" t="n">
        <v>0</v>
      </c>
      <c r="CK337" s="5" t="n">
        <v>0</v>
      </c>
      <c r="CL337" s="5" t="n">
        <v>0</v>
      </c>
      <c r="CM337" s="5" t="n">
        <v>0</v>
      </c>
      <c r="CN337" s="5" t="n">
        <v>0</v>
      </c>
      <c r="CO337" s="5" t="n">
        <v>0</v>
      </c>
      <c r="CP337" s="5" t="n">
        <v>0</v>
      </c>
      <c r="CQ337" s="5" t="n">
        <v>1.387</v>
      </c>
      <c r="CR337" s="5" t="n">
        <v>0</v>
      </c>
      <c r="CS337" s="5" t="n">
        <v>5.529</v>
      </c>
      <c r="CT337" s="5" t="n">
        <v>4.251</v>
      </c>
      <c r="CU337" s="5" t="n">
        <v>10.168</v>
      </c>
    </row>
    <row r="338">
      <c r="A338" s="5" t="inlineStr">
        <is>
          <t>GNB2021</t>
        </is>
      </c>
      <c r="B338" s="5" t="inlineStr">
        <is>
          <t>GNB</t>
        </is>
      </c>
      <c r="C338" s="5" t="inlineStr">
        <is>
          <t>GNB</t>
        </is>
      </c>
      <c r="D338" s="5" t="inlineStr">
        <is>
          <t>Guinea-Bissau</t>
        </is>
      </c>
      <c r="E338" s="5" t="n">
        <v>2021</v>
      </c>
      <c r="F338" s="5" t="n">
        <v>0.17</v>
      </c>
      <c r="G338" s="5" t="n">
        <v>5.897</v>
      </c>
      <c r="H338" s="5" t="n">
        <v>1.143</v>
      </c>
      <c r="I338" s="5" t="n">
        <v>0</v>
      </c>
      <c r="J338" s="5" t="n">
        <v>5.897</v>
      </c>
      <c r="K338" s="5" t="n">
        <v>0</v>
      </c>
      <c r="L338" s="5" t="n">
        <v>1</v>
      </c>
      <c r="M338" s="5" t="n">
        <v>7.964</v>
      </c>
      <c r="N338" s="5" t="n">
        <v>3.43</v>
      </c>
      <c r="O338" s="5" t="n">
        <v>0</v>
      </c>
      <c r="P338" s="5" t="n">
        <v>7.964</v>
      </c>
      <c r="Q338" s="5" t="n">
        <v>0</v>
      </c>
      <c r="R338" s="5" t="n">
        <v>1</v>
      </c>
      <c r="S338" s="5" t="n">
        <v>11.613</v>
      </c>
      <c r="T338" s="5" t="n">
        <v>6.86</v>
      </c>
      <c r="U338" s="5" t="n">
        <v>0</v>
      </c>
      <c r="V338" s="5" t="n">
        <v>13.588</v>
      </c>
      <c r="W338" s="5" t="n">
        <v>0.17</v>
      </c>
      <c r="X338" s="5" t="n">
        <v>1</v>
      </c>
      <c r="Y338" s="5" t="n">
        <v>16.305</v>
      </c>
      <c r="Z338" s="5" t="n">
        <v>2.204</v>
      </c>
      <c r="AA338" s="5" t="n">
        <v>0</v>
      </c>
      <c r="AB338" s="5" t="n">
        <v>16.305</v>
      </c>
      <c r="AC338" s="5" t="n">
        <v>0</v>
      </c>
      <c r="AD338" s="5" t="n">
        <v>1</v>
      </c>
      <c r="AE338" s="5" t="n">
        <v>17.449</v>
      </c>
      <c r="AF338" s="5" t="n">
        <v>4.08</v>
      </c>
      <c r="AG338" s="5" t="n">
        <v>0</v>
      </c>
      <c r="AH338" s="5" t="n">
        <v>17.449</v>
      </c>
      <c r="AI338" s="5" t="n">
        <v>0</v>
      </c>
      <c r="AJ338" s="5" t="n">
        <v>1</v>
      </c>
      <c r="AK338" s="5" t="n">
        <v>24.309</v>
      </c>
      <c r="AL338" s="5" t="n">
        <v>12.947</v>
      </c>
      <c r="AM338" s="5" t="n">
        <v>0</v>
      </c>
      <c r="AN338" s="5" t="n">
        <v>28.441</v>
      </c>
      <c r="AO338" s="5" t="n">
        <v>0.17</v>
      </c>
      <c r="AP338" s="5" t="n">
        <v>1</v>
      </c>
      <c r="AQ338" s="5" t="n">
        <v>0.619</v>
      </c>
      <c r="AR338" s="5" t="n">
        <v>0.114</v>
      </c>
      <c r="AS338" s="5" t="n">
        <v>0.378</v>
      </c>
      <c r="AT338" s="5" t="n">
        <v>1.187</v>
      </c>
      <c r="AU338" s="5" t="n">
        <v>0.19</v>
      </c>
      <c r="AV338" s="5" t="n">
        <v>1</v>
      </c>
      <c r="AW338" s="5" t="n">
        <v>0.599</v>
      </c>
      <c r="AX338" s="5" t="n">
        <v>0.114</v>
      </c>
      <c r="AY338" s="5" t="n">
        <v>0.411</v>
      </c>
      <c r="AZ338" s="5" t="n">
        <v>1.203</v>
      </c>
      <c r="BA338" s="5" t="n">
        <v>0.19</v>
      </c>
      <c r="BB338" s="5" t="n">
        <v>1</v>
      </c>
      <c r="BC338" s="5" t="n">
        <v>0.439</v>
      </c>
      <c r="BD338" s="5" t="n">
        <v>0.114</v>
      </c>
      <c r="BE338" s="5" t="n">
        <v>0</v>
      </c>
      <c r="BF338" s="5" t="n">
        <v>0.514</v>
      </c>
      <c r="BG338" s="5" t="n">
        <v>0.17</v>
      </c>
      <c r="BH338" s="5" t="n">
        <v>1</v>
      </c>
      <c r="BI338" s="5" t="n">
        <v>0.505</v>
      </c>
      <c r="BJ338" s="5" t="n">
        <v>0.114</v>
      </c>
      <c r="BK338" s="5" t="n">
        <v>0.099</v>
      </c>
      <c r="BL338" s="5" t="n">
        <v>0.706</v>
      </c>
      <c r="BM338" s="5" t="n">
        <v>0.17</v>
      </c>
      <c r="BN338" s="5" t="n">
        <v>1</v>
      </c>
      <c r="BO338" s="5" t="n">
        <v>0</v>
      </c>
      <c r="BP338" s="5" t="n">
        <v>0</v>
      </c>
      <c r="BQ338" s="5" t="n">
        <v>0.361</v>
      </c>
      <c r="BR338" s="5" t="n">
        <v>0</v>
      </c>
      <c r="BS338" s="5" t="n">
        <v>1</v>
      </c>
      <c r="BT338" s="5" t="n">
        <v>0</v>
      </c>
      <c r="BU338" s="5" t="n">
        <v>0</v>
      </c>
      <c r="BV338" s="5" t="n">
        <v>0.361</v>
      </c>
      <c r="BW338" s="5" t="n">
        <v>0.17</v>
      </c>
      <c r="BX338" s="5" t="n">
        <v>1</v>
      </c>
      <c r="BY338" s="5" t="n">
        <v>11.787</v>
      </c>
      <c r="BZ338" s="5" t="n">
        <v>0</v>
      </c>
      <c r="CA338" s="5" t="n">
        <v>11.787</v>
      </c>
      <c r="CB338" s="5" t="n">
        <v>0</v>
      </c>
      <c r="CC338" s="5" t="n">
        <v>78.125</v>
      </c>
      <c r="CD338" s="5" t="n">
        <v>7.95</v>
      </c>
      <c r="CE338" s="5" t="n">
        <v>0</v>
      </c>
      <c r="CF338" s="5" t="n">
        <v>91.40600000000001</v>
      </c>
      <c r="CG338" s="5" t="n">
        <v>0.17</v>
      </c>
      <c r="CH338" s="5" t="n">
        <v>1</v>
      </c>
      <c r="CI338" s="5" t="n">
        <v>0</v>
      </c>
      <c r="CJ338" s="5" t="n">
        <v>0</v>
      </c>
      <c r="CK338" s="5" t="n">
        <v>0</v>
      </c>
      <c r="CL338" s="5" t="n">
        <v>0</v>
      </c>
      <c r="CM338" s="5" t="n">
        <v>0</v>
      </c>
      <c r="CN338" s="5" t="n">
        <v>0</v>
      </c>
      <c r="CO338" s="5" t="n">
        <v>0</v>
      </c>
      <c r="CP338" s="5" t="n">
        <v>0</v>
      </c>
      <c r="CQ338" s="5" t="n">
        <v>1.198</v>
      </c>
      <c r="CR338" s="5" t="n">
        <v>0</v>
      </c>
      <c r="CS338" s="5" t="n">
        <v>4.776</v>
      </c>
      <c r="CT338" s="5" t="n">
        <v>4.753</v>
      </c>
      <c r="CU338" s="5" t="n">
        <v>15.162</v>
      </c>
    </row>
    <row r="339">
      <c r="A339" s="5" t="inlineStr">
        <is>
          <t>GNB2022</t>
        </is>
      </c>
      <c r="B339" s="5" t="inlineStr">
        <is>
          <t>GNB</t>
        </is>
      </c>
      <c r="C339" s="5" t="inlineStr">
        <is>
          <t>GNB</t>
        </is>
      </c>
      <c r="D339" s="5" t="inlineStr">
        <is>
          <t>Guinea-Bissau</t>
        </is>
      </c>
      <c r="E339" s="5" t="n">
        <v>2022</v>
      </c>
      <c r="F339" s="5" t="n">
        <v>0.17</v>
      </c>
      <c r="G339" s="5" t="n">
        <v>11.72</v>
      </c>
      <c r="H339" s="5" t="n">
        <v>1.235</v>
      </c>
      <c r="I339" s="5" t="n">
        <v>0</v>
      </c>
      <c r="J339" s="5" t="n">
        <v>11.72</v>
      </c>
      <c r="K339" s="5" t="n">
        <v>0</v>
      </c>
      <c r="L339" s="5" t="n">
        <v>1</v>
      </c>
      <c r="M339" s="5" t="n">
        <v>9.782999999999999</v>
      </c>
      <c r="N339" s="5" t="n">
        <v>3.704</v>
      </c>
      <c r="O339" s="5" t="n">
        <v>0</v>
      </c>
      <c r="P339" s="5" t="n">
        <v>9.782999999999999</v>
      </c>
      <c r="Q339" s="5" t="n">
        <v>0</v>
      </c>
      <c r="R339" s="5" t="n">
        <v>1</v>
      </c>
      <c r="S339" s="5" t="n">
        <v>17.893</v>
      </c>
      <c r="T339" s="5" t="n">
        <v>7.408</v>
      </c>
      <c r="U339" s="5" t="n">
        <v>0.225</v>
      </c>
      <c r="V339" s="5" t="n">
        <v>20.935</v>
      </c>
      <c r="W339" s="5" t="n">
        <v>0.17</v>
      </c>
      <c r="X339" s="5" t="n">
        <v>1</v>
      </c>
      <c r="Y339" s="5" t="n">
        <v>32.56</v>
      </c>
      <c r="Z339" s="5" t="n">
        <v>4.401</v>
      </c>
      <c r="AA339" s="5" t="n">
        <v>0</v>
      </c>
      <c r="AB339" s="5" t="n">
        <v>32.56</v>
      </c>
      <c r="AC339" s="5" t="n">
        <v>0</v>
      </c>
      <c r="AD339" s="5" t="n">
        <v>1</v>
      </c>
      <c r="AE339" s="5" t="n">
        <v>33.795</v>
      </c>
      <c r="AF339" s="5" t="n">
        <v>7.902</v>
      </c>
      <c r="AG339" s="5" t="n">
        <v>0</v>
      </c>
      <c r="AH339" s="5" t="n">
        <v>33.795</v>
      </c>
      <c r="AI339" s="5" t="n">
        <v>0</v>
      </c>
      <c r="AJ339" s="5" t="n">
        <v>1</v>
      </c>
      <c r="AK339" s="5" t="n">
        <v>41.203</v>
      </c>
      <c r="AL339" s="5" t="n">
        <v>21.945</v>
      </c>
      <c r="AM339" s="5" t="n">
        <v>0.518</v>
      </c>
      <c r="AN339" s="5" t="n">
        <v>48.208</v>
      </c>
      <c r="AO339" s="5" t="n">
        <v>0.17</v>
      </c>
      <c r="AP339" s="5" t="n">
        <v>1</v>
      </c>
      <c r="AQ339" s="5" t="n">
        <v>0.861</v>
      </c>
      <c r="AR339" s="5" t="n">
        <v>0.123</v>
      </c>
      <c r="AS339" s="5" t="n">
        <v>0.239</v>
      </c>
      <c r="AT339" s="5" t="n">
        <v>1.291</v>
      </c>
      <c r="AU339" s="5" t="n">
        <v>0.19</v>
      </c>
      <c r="AV339" s="5" t="n">
        <v>1</v>
      </c>
      <c r="AW339" s="5" t="n">
        <v>0.986</v>
      </c>
      <c r="AX339" s="5" t="n">
        <v>0.123</v>
      </c>
      <c r="AY339" s="5" t="n">
        <v>0.146</v>
      </c>
      <c r="AZ339" s="5" t="n">
        <v>1.329</v>
      </c>
      <c r="BA339" s="5" t="n">
        <v>0.19</v>
      </c>
      <c r="BB339" s="5" t="n">
        <v>1</v>
      </c>
      <c r="BC339" s="5" t="n">
        <v>0.598</v>
      </c>
      <c r="BD339" s="5" t="n">
        <v>0.123</v>
      </c>
      <c r="BE339" s="5" t="n">
        <v>0.008</v>
      </c>
      <c r="BF339" s="5" t="n">
        <v>0.699</v>
      </c>
      <c r="BG339" s="5" t="n">
        <v>0.17</v>
      </c>
      <c r="BH339" s="5" t="n">
        <v>1</v>
      </c>
      <c r="BI339" s="5" t="n">
        <v>0.612</v>
      </c>
      <c r="BJ339" s="5" t="n">
        <v>0.123</v>
      </c>
      <c r="BK339" s="5" t="n">
        <v>0.106</v>
      </c>
      <c r="BL339" s="5" t="n">
        <v>0.83</v>
      </c>
      <c r="BM339" s="5" t="n">
        <v>0.17</v>
      </c>
      <c r="BN339" s="5" t="n">
        <v>1</v>
      </c>
      <c r="BO339" s="5" t="n">
        <v>0</v>
      </c>
      <c r="BP339" s="5" t="n">
        <v>0</v>
      </c>
      <c r="BQ339" s="5" t="n">
        <v>0.389</v>
      </c>
      <c r="BR339" s="5" t="n">
        <v>0</v>
      </c>
      <c r="BS339" s="5" t="n">
        <v>1</v>
      </c>
      <c r="BT339" s="5" t="n">
        <v>0</v>
      </c>
      <c r="BU339" s="5" t="n">
        <v>0</v>
      </c>
      <c r="BV339" s="5" t="n">
        <v>0.389</v>
      </c>
      <c r="BW339" s="5" t="n">
        <v>0.17</v>
      </c>
      <c r="BX339" s="5" t="n">
        <v>1</v>
      </c>
      <c r="BY339" s="5" t="n">
        <v>12.729</v>
      </c>
      <c r="BZ339" s="5" t="n">
        <v>0</v>
      </c>
      <c r="CA339" s="5" t="n">
        <v>12.729</v>
      </c>
      <c r="CB339" s="5" t="n">
        <v>0</v>
      </c>
      <c r="CC339" s="5" t="n">
        <v>97.90000000000001</v>
      </c>
      <c r="CD339" s="5" t="n">
        <v>7.95</v>
      </c>
      <c r="CE339" s="5" t="n">
        <v>1.232</v>
      </c>
      <c r="CF339" s="5" t="n">
        <v>114.543</v>
      </c>
      <c r="CG339" s="5" t="n">
        <v>0.17</v>
      </c>
      <c r="CH339" s="5" t="n">
        <v>1</v>
      </c>
      <c r="CI339" s="5" t="n">
        <v>0</v>
      </c>
      <c r="CJ339" s="5" t="n">
        <v>0</v>
      </c>
      <c r="CK339" s="5" t="n">
        <v>0</v>
      </c>
      <c r="CL339" s="5" t="n">
        <v>0</v>
      </c>
      <c r="CM339" s="5" t="n">
        <v>0</v>
      </c>
      <c r="CN339" s="5" t="n">
        <v>0</v>
      </c>
      <c r="CO339" s="5" t="n">
        <v>0</v>
      </c>
      <c r="CP339" s="5" t="n">
        <v>0</v>
      </c>
      <c r="CQ339" s="5" t="n">
        <v>1.294</v>
      </c>
      <c r="CR339" s="5" t="n">
        <v>0</v>
      </c>
      <c r="CS339" s="5" t="n">
        <v>5.158</v>
      </c>
      <c r="CT339" s="5" t="n">
        <v>10.485</v>
      </c>
      <c r="CU339" s="5" t="n">
        <v>31.326</v>
      </c>
    </row>
    <row r="340">
      <c r="A340" s="5" t="inlineStr">
        <is>
          <t>GNB2023</t>
        </is>
      </c>
      <c r="B340" s="5" t="inlineStr">
        <is>
          <t>GNB</t>
        </is>
      </c>
      <c r="C340" s="5" t="inlineStr">
        <is>
          <t>GNB</t>
        </is>
      </c>
      <c r="D340" s="5" t="inlineStr">
        <is>
          <t>Guinea-Bissau</t>
        </is>
      </c>
      <c r="E340" s="5" t="n">
        <v>2023</v>
      </c>
      <c r="F340" s="5" t="n">
        <v>0.17</v>
      </c>
      <c r="G340" s="5" t="n">
        <v>6.147</v>
      </c>
      <c r="H340" s="5" t="n">
        <v>1.286</v>
      </c>
      <c r="I340" s="5" t="n">
        <v>0</v>
      </c>
      <c r="J340" s="5" t="n">
        <v>6.147</v>
      </c>
      <c r="K340" s="5" t="n">
        <v>0</v>
      </c>
      <c r="L340" s="5" t="n">
        <v>1</v>
      </c>
      <c r="M340" s="5" t="n">
        <v>7.886</v>
      </c>
      <c r="N340" s="5" t="n">
        <v>3.857</v>
      </c>
      <c r="O340" s="5" t="n">
        <v>0</v>
      </c>
      <c r="P340" s="5" t="n">
        <v>7.886</v>
      </c>
      <c r="Q340" s="5" t="n">
        <v>0</v>
      </c>
      <c r="R340" s="5" t="n">
        <v>1</v>
      </c>
      <c r="S340" s="5" t="n">
        <v>12.575</v>
      </c>
      <c r="T340" s="5" t="n">
        <v>7.714</v>
      </c>
      <c r="U340" s="5" t="n">
        <v>0.237</v>
      </c>
      <c r="V340" s="5" t="n">
        <v>14.713</v>
      </c>
      <c r="W340" s="5" t="n">
        <v>0.17</v>
      </c>
      <c r="X340" s="5" t="n">
        <v>1</v>
      </c>
      <c r="Y340" s="5" t="n">
        <v>12.908</v>
      </c>
      <c r="Z340" s="5" t="n">
        <v>1.745</v>
      </c>
      <c r="AA340" s="5" t="n">
        <v>0</v>
      </c>
      <c r="AB340" s="5" t="n">
        <v>12.908</v>
      </c>
      <c r="AC340" s="5" t="n">
        <v>0</v>
      </c>
      <c r="AD340" s="5" t="n">
        <v>1</v>
      </c>
      <c r="AE340" s="5" t="n">
        <v>14.194</v>
      </c>
      <c r="AF340" s="5" t="n">
        <v>3.319</v>
      </c>
      <c r="AG340" s="5" t="n">
        <v>0</v>
      </c>
      <c r="AH340" s="5" t="n">
        <v>14.194</v>
      </c>
      <c r="AI340" s="5" t="n">
        <v>0</v>
      </c>
      <c r="AJ340" s="5" t="n">
        <v>1</v>
      </c>
      <c r="AK340" s="5" t="n">
        <v>21.908</v>
      </c>
      <c r="AL340" s="5" t="n">
        <v>11.668</v>
      </c>
      <c r="AM340" s="5" t="n">
        <v>0.412</v>
      </c>
      <c r="AN340" s="5" t="n">
        <v>25.632</v>
      </c>
      <c r="AO340" s="5" t="n">
        <v>0.17</v>
      </c>
      <c r="AP340" s="5" t="n">
        <v>1</v>
      </c>
      <c r="AQ340" s="5" t="n">
        <v>0.76</v>
      </c>
      <c r="AR340" s="5" t="n">
        <v>0.129</v>
      </c>
      <c r="AS340" s="5" t="n">
        <v>0.387</v>
      </c>
      <c r="AT340" s="5" t="n">
        <v>1.337</v>
      </c>
      <c r="AU340" s="5" t="n">
        <v>0.19</v>
      </c>
      <c r="AV340" s="5" t="n">
        <v>1</v>
      </c>
      <c r="AW340" s="5" t="n">
        <v>0.8110000000000001</v>
      </c>
      <c r="AX340" s="5" t="n">
        <v>0.129</v>
      </c>
      <c r="AY340" s="5" t="n">
        <v>0.36</v>
      </c>
      <c r="AZ340" s="5" t="n">
        <v>1.365</v>
      </c>
      <c r="BA340" s="5" t="n">
        <v>0.19</v>
      </c>
      <c r="BB340" s="5" t="n">
        <v>1</v>
      </c>
      <c r="BC340" s="5" t="n">
        <v>0.535</v>
      </c>
      <c r="BD340" s="5" t="n">
        <v>0.129</v>
      </c>
      <c r="BE340" s="5" t="n">
        <v>0.01</v>
      </c>
      <c r="BF340" s="5" t="n">
        <v>0.626</v>
      </c>
      <c r="BG340" s="5" t="n">
        <v>0.17</v>
      </c>
      <c r="BH340" s="5" t="n">
        <v>1</v>
      </c>
      <c r="BI340" s="5" t="n">
        <v>0.579</v>
      </c>
      <c r="BJ340" s="5" t="n">
        <v>0.129</v>
      </c>
      <c r="BK340" s="5" t="n">
        <v>0.122</v>
      </c>
      <c r="BL340" s="5" t="n">
        <v>0.806</v>
      </c>
      <c r="BM340" s="5" t="n">
        <v>0.17</v>
      </c>
      <c r="BN340" s="5" t="n">
        <v>1</v>
      </c>
      <c r="BO340" s="5" t="n">
        <v>0</v>
      </c>
      <c r="BP340" s="5" t="n">
        <v>0</v>
      </c>
      <c r="BQ340" s="5" t="n">
        <v>0.406</v>
      </c>
      <c r="BR340" s="5" t="n">
        <v>0</v>
      </c>
      <c r="BS340" s="5" t="n">
        <v>1</v>
      </c>
      <c r="BT340" s="5" t="n">
        <v>0</v>
      </c>
      <c r="BU340" s="5" t="n">
        <v>0</v>
      </c>
      <c r="BV340" s="5" t="n">
        <v>0.406</v>
      </c>
      <c r="BW340" s="5" t="n">
        <v>0.17</v>
      </c>
      <c r="BX340" s="5" t="n">
        <v>1</v>
      </c>
      <c r="BY340" s="5" t="n">
        <v>13.254</v>
      </c>
      <c r="BZ340" s="5" t="n">
        <v>0</v>
      </c>
      <c r="CA340" s="5" t="n">
        <v>13.254</v>
      </c>
      <c r="CB340" s="5" t="n">
        <v>0</v>
      </c>
      <c r="CC340" s="5" t="n">
        <v>83.248</v>
      </c>
      <c r="CD340" s="5" t="n">
        <v>7.95</v>
      </c>
      <c r="CE340" s="5" t="n">
        <v>1.567</v>
      </c>
      <c r="CF340" s="5" t="n">
        <v>97.40000000000001</v>
      </c>
      <c r="CG340" s="5" t="n">
        <v>0.17</v>
      </c>
      <c r="CH340" s="5" t="n">
        <v>1</v>
      </c>
      <c r="CI340" s="5" t="n">
        <v>0</v>
      </c>
      <c r="CJ340" s="5" t="n">
        <v>0</v>
      </c>
      <c r="CK340" s="5" t="n">
        <v>0</v>
      </c>
      <c r="CL340" s="5" t="n">
        <v>0</v>
      </c>
      <c r="CM340" s="5" t="n">
        <v>0</v>
      </c>
      <c r="CN340" s="5" t="n">
        <v>0</v>
      </c>
      <c r="CO340" s="5" t="n">
        <v>0</v>
      </c>
      <c r="CP340" s="5" t="n">
        <v>0</v>
      </c>
      <c r="CQ340" s="5" t="n">
        <v>1.348</v>
      </c>
      <c r="CR340" s="5" t="n">
        <v>0</v>
      </c>
      <c r="CS340" s="5" t="n">
        <v>5.37</v>
      </c>
      <c r="CT340" s="5" t="n">
        <v>4.861</v>
      </c>
      <c r="CU340" s="5" t="n">
        <v>11.622</v>
      </c>
    </row>
    <row r="341">
      <c r="A341" s="5" t="inlineStr">
        <is>
          <t>GNB2024</t>
        </is>
      </c>
      <c r="B341" s="5" t="inlineStr">
        <is>
          <t>GNB</t>
        </is>
      </c>
      <c r="C341" s="5" t="inlineStr">
        <is>
          <t>GNB</t>
        </is>
      </c>
      <c r="D341" s="5" t="inlineStr">
        <is>
          <t>Guinea-Bissau</t>
        </is>
      </c>
      <c r="E341" s="5" t="n">
        <v>2024</v>
      </c>
      <c r="F341" s="5" t="n">
        <v>0.17</v>
      </c>
      <c r="G341" s="5" t="n">
        <v>5.575</v>
      </c>
      <c r="H341" s="5" t="n">
        <v>1.324</v>
      </c>
      <c r="I341" s="5" t="n">
        <v>0</v>
      </c>
      <c r="J341" s="5" t="n">
        <v>5.575</v>
      </c>
      <c r="K341" s="5" t="n">
        <v>0</v>
      </c>
      <c r="L341" s="5" t="n">
        <v>1</v>
      </c>
      <c r="M341" s="5" t="n">
        <v>7.124</v>
      </c>
      <c r="N341" s="5" t="n">
        <v>3.971</v>
      </c>
      <c r="O341" s="5" t="n">
        <v>0</v>
      </c>
      <c r="P341" s="5" t="n">
        <v>7.124</v>
      </c>
      <c r="Q341" s="5" t="n">
        <v>0</v>
      </c>
      <c r="R341" s="5" t="n">
        <v>1</v>
      </c>
      <c r="S341" s="5" t="n">
        <v>12.193</v>
      </c>
      <c r="T341" s="5" t="n">
        <v>7.942</v>
      </c>
      <c r="U341" s="5" t="n">
        <v>0.282</v>
      </c>
      <c r="V341" s="5" t="n">
        <v>14.266</v>
      </c>
      <c r="W341" s="5" t="n">
        <v>0.17</v>
      </c>
      <c r="X341" s="5" t="n">
        <v>1</v>
      </c>
      <c r="Y341" s="5" t="n">
        <v>11.492</v>
      </c>
      <c r="Z341" s="5" t="n">
        <v>1.553</v>
      </c>
      <c r="AA341" s="5" t="n">
        <v>0</v>
      </c>
      <c r="AB341" s="5" t="n">
        <v>11.492</v>
      </c>
      <c r="AC341" s="5" t="n">
        <v>0</v>
      </c>
      <c r="AD341" s="5" t="n">
        <v>1</v>
      </c>
      <c r="AE341" s="5" t="n">
        <v>12.815</v>
      </c>
      <c r="AF341" s="5" t="n">
        <v>2.997</v>
      </c>
      <c r="AG341" s="5" t="n">
        <v>0</v>
      </c>
      <c r="AH341" s="5" t="n">
        <v>12.815</v>
      </c>
      <c r="AI341" s="5" t="n">
        <v>0</v>
      </c>
      <c r="AJ341" s="5" t="n">
        <v>1</v>
      </c>
      <c r="AK341" s="5" t="n">
        <v>20.757</v>
      </c>
      <c r="AL341" s="5" t="n">
        <v>11.055</v>
      </c>
      <c r="AM341" s="5" t="n">
        <v>0.481</v>
      </c>
      <c r="AN341" s="5" t="n">
        <v>24.286</v>
      </c>
      <c r="AO341" s="5" t="n">
        <v>0.17</v>
      </c>
      <c r="AP341" s="5" t="n">
        <v>1</v>
      </c>
      <c r="AQ341" s="5" t="n">
        <v>0.724</v>
      </c>
      <c r="AR341" s="5" t="n">
        <v>0.132</v>
      </c>
      <c r="AS341" s="5" t="n">
        <v>0.46</v>
      </c>
      <c r="AT341" s="5" t="n">
        <v>1.374</v>
      </c>
      <c r="AU341" s="5" t="n">
        <v>0.19</v>
      </c>
      <c r="AV341" s="5" t="n">
        <v>1</v>
      </c>
      <c r="AW341" s="5" t="n">
        <v>0.75</v>
      </c>
      <c r="AX341" s="5" t="n">
        <v>0.132</v>
      </c>
      <c r="AY341" s="5" t="n">
        <v>0.455</v>
      </c>
      <c r="AZ341" s="5" t="n">
        <v>1.397</v>
      </c>
      <c r="BA341" s="5" t="n">
        <v>0.19</v>
      </c>
      <c r="BB341" s="5" t="n">
        <v>1</v>
      </c>
      <c r="BC341" s="5" t="n">
        <v>0.513</v>
      </c>
      <c r="BD341" s="5" t="n">
        <v>0.132</v>
      </c>
      <c r="BE341" s="5" t="n">
        <v>0.012</v>
      </c>
      <c r="BF341" s="5" t="n">
        <v>0.6</v>
      </c>
      <c r="BG341" s="5" t="n">
        <v>0.17</v>
      </c>
      <c r="BH341" s="5" t="n">
        <v>1</v>
      </c>
      <c r="BI341" s="5" t="n">
        <v>0.591</v>
      </c>
      <c r="BJ341" s="5" t="n">
        <v>0.132</v>
      </c>
      <c r="BK341" s="5" t="n">
        <v>0.13</v>
      </c>
      <c r="BL341" s="5" t="n">
        <v>0.824</v>
      </c>
      <c r="BM341" s="5" t="n">
        <v>0.17</v>
      </c>
      <c r="BN341" s="5" t="n">
        <v>1</v>
      </c>
      <c r="BO341" s="5" t="n">
        <v>0</v>
      </c>
      <c r="BP341" s="5" t="n">
        <v>0</v>
      </c>
      <c r="BQ341" s="5" t="n">
        <v>0.418</v>
      </c>
      <c r="BR341" s="5" t="n">
        <v>0</v>
      </c>
      <c r="BS341" s="5" t="n">
        <v>1</v>
      </c>
      <c r="BT341" s="5" t="n">
        <v>0</v>
      </c>
      <c r="BU341" s="5" t="n">
        <v>0</v>
      </c>
      <c r="BV341" s="5" t="n">
        <v>0.418</v>
      </c>
      <c r="BW341" s="5" t="n">
        <v>0.17</v>
      </c>
      <c r="BX341" s="5" t="n">
        <v>1</v>
      </c>
      <c r="BY341" s="5" t="n">
        <v>13.646</v>
      </c>
      <c r="BZ341" s="5" t="n">
        <v>0</v>
      </c>
      <c r="CA341" s="5" t="n">
        <v>13.646</v>
      </c>
      <c r="CB341" s="5" t="n">
        <v>0</v>
      </c>
      <c r="CC341" s="5" t="n">
        <v>82.58799999999999</v>
      </c>
      <c r="CD341" s="5" t="n">
        <v>7.95</v>
      </c>
      <c r="CE341" s="5" t="n">
        <v>1.912</v>
      </c>
      <c r="CF341" s="5" t="n">
        <v>96.628</v>
      </c>
      <c r="CG341" s="5" t="n">
        <v>0.17</v>
      </c>
      <c r="CH341" s="5" t="n">
        <v>1</v>
      </c>
      <c r="CI341" s="5" t="n">
        <v>0</v>
      </c>
      <c r="CJ341" s="5" t="n">
        <v>0</v>
      </c>
      <c r="CK341" s="5" t="n">
        <v>0</v>
      </c>
      <c r="CL341" s="5" t="n">
        <v>0</v>
      </c>
      <c r="CM341" s="5" t="n">
        <v>0</v>
      </c>
      <c r="CN341" s="5" t="n">
        <v>0</v>
      </c>
      <c r="CO341" s="5" t="n">
        <v>0</v>
      </c>
      <c r="CP341" s="5" t="n">
        <v>0</v>
      </c>
      <c r="CQ341" s="5" t="n">
        <v>1.387</v>
      </c>
      <c r="CR341" s="5" t="n">
        <v>0</v>
      </c>
      <c r="CS341" s="5" t="n">
        <v>5.529</v>
      </c>
      <c r="CT341" s="5" t="n">
        <v>4.251</v>
      </c>
      <c r="CU341" s="5" t="n">
        <v>10.168</v>
      </c>
    </row>
    <row r="342">
      <c r="A342" s="5" t="inlineStr">
        <is>
          <t>GUY2021</t>
        </is>
      </c>
      <c r="B342" s="5" t="inlineStr">
        <is>
          <t>GUY</t>
        </is>
      </c>
      <c r="C342" s="5" t="inlineStr">
        <is>
          <t>GUY</t>
        </is>
      </c>
      <c r="D342" s="5" t="inlineStr">
        <is>
          <t>Guyana</t>
        </is>
      </c>
      <c r="E342" s="5" t="n">
        <v>2021</v>
      </c>
      <c r="F342" s="5" t="n">
        <v>0.16</v>
      </c>
      <c r="G342" s="5" t="n">
        <v>5.897</v>
      </c>
      <c r="H342" s="5" t="n">
        <v>1.143</v>
      </c>
      <c r="I342" s="5" t="n">
        <v>0</v>
      </c>
      <c r="J342" s="5" t="n">
        <v>5.897</v>
      </c>
      <c r="K342" s="5" t="n">
        <v>0</v>
      </c>
      <c r="L342" s="5" t="n">
        <v>1</v>
      </c>
      <c r="M342" s="5" t="n">
        <v>7.964</v>
      </c>
      <c r="N342" s="5" t="n">
        <v>3.43</v>
      </c>
      <c r="O342" s="5" t="n">
        <v>0</v>
      </c>
      <c r="P342" s="5" t="n">
        <v>7.964</v>
      </c>
      <c r="Q342" s="5" t="n">
        <v>0</v>
      </c>
      <c r="R342" s="5" t="n">
        <v>1</v>
      </c>
      <c r="S342" s="5" t="n">
        <v>11.613</v>
      </c>
      <c r="T342" s="5" t="n">
        <v>6.86</v>
      </c>
      <c r="U342" s="5" t="n">
        <v>0</v>
      </c>
      <c r="V342" s="5" t="n">
        <v>13.471</v>
      </c>
      <c r="W342" s="5" t="n">
        <v>0.16</v>
      </c>
      <c r="X342" s="5" t="n">
        <v>1</v>
      </c>
      <c r="Y342" s="5" t="n">
        <v>14.024</v>
      </c>
      <c r="Z342" s="5" t="n">
        <v>1.883</v>
      </c>
      <c r="AA342" s="5" t="n">
        <v>0</v>
      </c>
      <c r="AB342" s="5" t="n">
        <v>14.024</v>
      </c>
      <c r="AC342" s="5" t="n">
        <v>0</v>
      </c>
      <c r="AD342" s="5" t="n">
        <v>1</v>
      </c>
      <c r="AE342" s="5" t="n">
        <v>15.167</v>
      </c>
      <c r="AF342" s="5" t="n">
        <v>3.546</v>
      </c>
      <c r="AG342" s="5" t="n">
        <v>0</v>
      </c>
      <c r="AH342" s="5" t="n">
        <v>15.167</v>
      </c>
      <c r="AI342" s="5" t="n">
        <v>0</v>
      </c>
      <c r="AJ342" s="5" t="n">
        <v>1</v>
      </c>
      <c r="AK342" s="5" t="n">
        <v>22.027</v>
      </c>
      <c r="AL342" s="5" t="n">
        <v>11.827</v>
      </c>
      <c r="AM342" s="5" t="n">
        <v>0</v>
      </c>
      <c r="AN342" s="5" t="n">
        <v>25.551</v>
      </c>
      <c r="AO342" s="5" t="n">
        <v>0.16</v>
      </c>
      <c r="AP342" s="5" t="n">
        <v>1</v>
      </c>
      <c r="AQ342" s="5" t="n">
        <v>0.64</v>
      </c>
      <c r="AR342" s="5" t="n">
        <v>0.117</v>
      </c>
      <c r="AS342" s="5" t="n">
        <v>0.121</v>
      </c>
      <c r="AT342" s="5" t="n">
        <v>0.883</v>
      </c>
      <c r="AU342" s="5" t="n">
        <v>0.16</v>
      </c>
      <c r="AV342" s="5" t="n">
        <v>1</v>
      </c>
      <c r="AW342" s="5" t="n">
        <v>0.44</v>
      </c>
      <c r="AX342" s="5" t="n">
        <v>0.08500000000000001</v>
      </c>
      <c r="AY342" s="5" t="n">
        <v>0.283</v>
      </c>
      <c r="AZ342" s="5" t="n">
        <v>0.838</v>
      </c>
      <c r="BA342" s="5" t="n">
        <v>0.16</v>
      </c>
      <c r="BB342" s="5" t="n">
        <v>1</v>
      </c>
      <c r="BC342" s="5" t="n">
        <v>0.458</v>
      </c>
      <c r="BD342" s="5" t="n">
        <v>0.114</v>
      </c>
      <c r="BE342" s="5" t="n">
        <v>0</v>
      </c>
      <c r="BF342" s="5" t="n">
        <v>0.531</v>
      </c>
      <c r="BG342" s="5" t="n">
        <v>0.16</v>
      </c>
      <c r="BH342" s="5" t="n">
        <v>1</v>
      </c>
      <c r="BI342" s="5" t="n">
        <v>0.491</v>
      </c>
      <c r="BJ342" s="5" t="n">
        <v>0.114</v>
      </c>
      <c r="BK342" s="5" t="n">
        <v>0.003</v>
      </c>
      <c r="BL342" s="5" t="n">
        <v>0.573</v>
      </c>
      <c r="BM342" s="5" t="n">
        <v>0.16</v>
      </c>
      <c r="BN342" s="5" t="n">
        <v>1</v>
      </c>
      <c r="BO342" s="5" t="n">
        <v>0</v>
      </c>
      <c r="BP342" s="5" t="n">
        <v>0</v>
      </c>
      <c r="BQ342" s="5" t="n">
        <v>0.257</v>
      </c>
      <c r="BR342" s="5" t="n">
        <v>0</v>
      </c>
      <c r="BS342" s="5" t="n">
        <v>0.833</v>
      </c>
      <c r="BT342" s="5" t="n">
        <v>0</v>
      </c>
      <c r="BU342" s="5" t="n">
        <v>0</v>
      </c>
      <c r="BV342" s="5" t="n">
        <v>0.309</v>
      </c>
      <c r="BW342" s="5" t="n">
        <v>0</v>
      </c>
      <c r="BX342" s="5" t="n">
        <v>1</v>
      </c>
      <c r="BY342" s="5" t="n">
        <v>11.787</v>
      </c>
      <c r="BZ342" s="5" t="n">
        <v>0</v>
      </c>
      <c r="CA342" s="5" t="n">
        <v>11.787</v>
      </c>
      <c r="CB342" s="5" t="n">
        <v>0</v>
      </c>
      <c r="CC342" s="5" t="n">
        <v>78.125</v>
      </c>
      <c r="CD342" s="5" t="n">
        <v>7.95</v>
      </c>
      <c r="CE342" s="5" t="n">
        <v>40.179</v>
      </c>
      <c r="CF342" s="5" t="n">
        <v>137.232</v>
      </c>
      <c r="CG342" s="5" t="n">
        <v>0.16</v>
      </c>
      <c r="CH342" s="5" t="n">
        <v>1</v>
      </c>
      <c r="CI342" s="5" t="n">
        <v>0</v>
      </c>
      <c r="CJ342" s="5" t="n">
        <v>0</v>
      </c>
      <c r="CK342" s="5" t="n">
        <v>0</v>
      </c>
      <c r="CL342" s="5" t="n">
        <v>0</v>
      </c>
      <c r="CM342" s="5" t="n">
        <v>0</v>
      </c>
      <c r="CN342" s="5" t="n">
        <v>0</v>
      </c>
      <c r="CO342" s="5" t="n">
        <v>0</v>
      </c>
      <c r="CP342" s="5" t="n">
        <v>0</v>
      </c>
      <c r="CQ342" s="5" t="n">
        <v>1.198</v>
      </c>
      <c r="CR342" s="5" t="n">
        <v>0</v>
      </c>
      <c r="CS342" s="5" t="n">
        <v>3.568</v>
      </c>
      <c r="CT342" s="5" t="n">
        <v>4.753</v>
      </c>
      <c r="CU342" s="5" t="n">
        <v>15.983</v>
      </c>
    </row>
    <row r="343">
      <c r="A343" s="5" t="inlineStr">
        <is>
          <t>GUY2022</t>
        </is>
      </c>
      <c r="B343" s="5" t="inlineStr">
        <is>
          <t>GUY</t>
        </is>
      </c>
      <c r="C343" s="5" t="inlineStr">
        <is>
          <t>GUY</t>
        </is>
      </c>
      <c r="D343" s="5" t="inlineStr">
        <is>
          <t>Guyana</t>
        </is>
      </c>
      <c r="E343" s="5" t="n">
        <v>2022</v>
      </c>
      <c r="F343" s="5" t="n">
        <v>0.16</v>
      </c>
      <c r="G343" s="5" t="n">
        <v>11.72</v>
      </c>
      <c r="H343" s="5" t="n">
        <v>1.235</v>
      </c>
      <c r="I343" s="5" t="n">
        <v>0</v>
      </c>
      <c r="J343" s="5" t="n">
        <v>11.72</v>
      </c>
      <c r="K343" s="5" t="n">
        <v>0</v>
      </c>
      <c r="L343" s="5" t="n">
        <v>1</v>
      </c>
      <c r="M343" s="5" t="n">
        <v>9.782999999999999</v>
      </c>
      <c r="N343" s="5" t="n">
        <v>3.704</v>
      </c>
      <c r="O343" s="5" t="n">
        <v>0</v>
      </c>
      <c r="P343" s="5" t="n">
        <v>9.782999999999999</v>
      </c>
      <c r="Q343" s="5" t="n">
        <v>0</v>
      </c>
      <c r="R343" s="5" t="n">
        <v>1</v>
      </c>
      <c r="S343" s="5" t="n">
        <v>17.893</v>
      </c>
      <c r="T343" s="5" t="n">
        <v>7.408</v>
      </c>
      <c r="U343" s="5" t="n">
        <v>0.212</v>
      </c>
      <c r="V343" s="5" t="n">
        <v>20.756</v>
      </c>
      <c r="W343" s="5" t="n">
        <v>0.16</v>
      </c>
      <c r="X343" s="5" t="n">
        <v>1</v>
      </c>
      <c r="Y343" s="5" t="n">
        <v>24.111</v>
      </c>
      <c r="Z343" s="5" t="n">
        <v>3.237</v>
      </c>
      <c r="AA343" s="5" t="n">
        <v>0</v>
      </c>
      <c r="AB343" s="5" t="n">
        <v>24.111</v>
      </c>
      <c r="AC343" s="5" t="n">
        <v>0</v>
      </c>
      <c r="AD343" s="5" t="n">
        <v>1</v>
      </c>
      <c r="AE343" s="5" t="n">
        <v>25.339</v>
      </c>
      <c r="AF343" s="5" t="n">
        <v>5.925</v>
      </c>
      <c r="AG343" s="5" t="n">
        <v>0</v>
      </c>
      <c r="AH343" s="5" t="n">
        <v>25.339</v>
      </c>
      <c r="AI343" s="5" t="n">
        <v>0</v>
      </c>
      <c r="AJ343" s="5" t="n">
        <v>1</v>
      </c>
      <c r="AK343" s="5" t="n">
        <v>32.709</v>
      </c>
      <c r="AL343" s="5" t="n">
        <v>17.562</v>
      </c>
      <c r="AM343" s="5" t="n">
        <v>0.387</v>
      </c>
      <c r="AN343" s="5" t="n">
        <v>37.942</v>
      </c>
      <c r="AO343" s="5" t="n">
        <v>0.16</v>
      </c>
      <c r="AP343" s="5" t="n">
        <v>1</v>
      </c>
      <c r="AQ343" s="5" t="n">
        <v>0.6860000000000001</v>
      </c>
      <c r="AR343" s="5" t="n">
        <v>0.098</v>
      </c>
      <c r="AS343" s="5" t="n">
        <v>0.231</v>
      </c>
      <c r="AT343" s="5" t="n">
        <v>1.064</v>
      </c>
      <c r="AU343" s="5" t="n">
        <v>0.16</v>
      </c>
      <c r="AV343" s="5" t="n">
        <v>1</v>
      </c>
      <c r="AW343" s="5" t="n">
        <v>0.453</v>
      </c>
      <c r="AX343" s="5" t="n">
        <v>0.059</v>
      </c>
      <c r="AY343" s="5" t="n">
        <v>0.537</v>
      </c>
      <c r="AZ343" s="5" t="n">
        <v>1.148</v>
      </c>
      <c r="BA343" s="5" t="n">
        <v>0.16</v>
      </c>
      <c r="BB343" s="5" t="n">
        <v>1</v>
      </c>
      <c r="BC343" s="5" t="n">
        <v>0.62</v>
      </c>
      <c r="BD343" s="5" t="n">
        <v>0.123</v>
      </c>
      <c r="BE343" s="5" t="n">
        <v>0.007</v>
      </c>
      <c r="BF343" s="5" t="n">
        <v>0.72</v>
      </c>
      <c r="BG343" s="5" t="n">
        <v>0.16</v>
      </c>
      <c r="BH343" s="5" t="n">
        <v>1</v>
      </c>
      <c r="BI343" s="5" t="n">
        <v>0.608</v>
      </c>
      <c r="BJ343" s="5" t="n">
        <v>0.123</v>
      </c>
      <c r="BK343" s="5" t="n">
        <v>0.284</v>
      </c>
      <c r="BL343" s="5" t="n">
        <v>1.035</v>
      </c>
      <c r="BM343" s="5" t="n">
        <v>0.16</v>
      </c>
      <c r="BN343" s="5" t="n">
        <v>1</v>
      </c>
      <c r="BO343" s="5" t="n">
        <v>0</v>
      </c>
      <c r="BP343" s="5" t="n">
        <v>0</v>
      </c>
      <c r="BQ343" s="5" t="n">
        <v>0.277</v>
      </c>
      <c r="BR343" s="5" t="n">
        <v>0</v>
      </c>
      <c r="BS343" s="5" t="n">
        <v>0.833</v>
      </c>
      <c r="BT343" s="5" t="n">
        <v>0</v>
      </c>
      <c r="BU343" s="5" t="n">
        <v>0</v>
      </c>
      <c r="BV343" s="5" t="n">
        <v>0.333</v>
      </c>
      <c r="BW343" s="5" t="n">
        <v>0</v>
      </c>
      <c r="BX343" s="5" t="n">
        <v>1</v>
      </c>
      <c r="BY343" s="5" t="n">
        <v>12.729</v>
      </c>
      <c r="BZ343" s="5" t="n">
        <v>0</v>
      </c>
      <c r="CA343" s="5" t="n">
        <v>12.729</v>
      </c>
      <c r="CB343" s="5" t="n">
        <v>0</v>
      </c>
      <c r="CC343" s="5" t="n">
        <v>97.90000000000001</v>
      </c>
      <c r="CD343" s="5" t="n">
        <v>7.95</v>
      </c>
      <c r="CE343" s="5" t="n">
        <v>43.175</v>
      </c>
      <c r="CF343" s="5" t="n">
        <v>161.731</v>
      </c>
      <c r="CG343" s="5" t="n">
        <v>0.16</v>
      </c>
      <c r="CH343" s="5" t="n">
        <v>1</v>
      </c>
      <c r="CI343" s="5" t="n">
        <v>0</v>
      </c>
      <c r="CJ343" s="5" t="n">
        <v>0</v>
      </c>
      <c r="CK343" s="5" t="n">
        <v>0</v>
      </c>
      <c r="CL343" s="5" t="n">
        <v>0</v>
      </c>
      <c r="CM343" s="5" t="n">
        <v>0</v>
      </c>
      <c r="CN343" s="5" t="n">
        <v>0</v>
      </c>
      <c r="CO343" s="5" t="n">
        <v>0</v>
      </c>
      <c r="CP343" s="5" t="n">
        <v>0</v>
      </c>
      <c r="CQ343" s="5" t="n">
        <v>1.294</v>
      </c>
      <c r="CR343" s="5" t="n">
        <v>0.011</v>
      </c>
      <c r="CS343" s="5" t="n">
        <v>3.854</v>
      </c>
      <c r="CT343" s="5" t="n">
        <v>10.485</v>
      </c>
      <c r="CU343" s="5" t="n">
        <v>29.494</v>
      </c>
    </row>
    <row r="344">
      <c r="A344" s="5" t="inlineStr">
        <is>
          <t>GUY2023</t>
        </is>
      </c>
      <c r="B344" s="5" t="inlineStr">
        <is>
          <t>GUY</t>
        </is>
      </c>
      <c r="C344" s="5" t="inlineStr">
        <is>
          <t>GUY</t>
        </is>
      </c>
      <c r="D344" s="5" t="inlineStr">
        <is>
          <t>Guyana</t>
        </is>
      </c>
      <c r="E344" s="5" t="n">
        <v>2023</v>
      </c>
      <c r="F344" s="5" t="n">
        <v>0.16</v>
      </c>
      <c r="G344" s="5" t="n">
        <v>6.147</v>
      </c>
      <c r="H344" s="5" t="n">
        <v>1.286</v>
      </c>
      <c r="I344" s="5" t="n">
        <v>0</v>
      </c>
      <c r="J344" s="5" t="n">
        <v>6.147</v>
      </c>
      <c r="K344" s="5" t="n">
        <v>0</v>
      </c>
      <c r="L344" s="5" t="n">
        <v>1</v>
      </c>
      <c r="M344" s="5" t="n">
        <v>7.886</v>
      </c>
      <c r="N344" s="5" t="n">
        <v>3.857</v>
      </c>
      <c r="O344" s="5" t="n">
        <v>0</v>
      </c>
      <c r="P344" s="5" t="n">
        <v>7.886</v>
      </c>
      <c r="Q344" s="5" t="n">
        <v>0</v>
      </c>
      <c r="R344" s="5" t="n">
        <v>1</v>
      </c>
      <c r="S344" s="5" t="n">
        <v>12.575</v>
      </c>
      <c r="T344" s="5" t="n">
        <v>7.714</v>
      </c>
      <c r="U344" s="5" t="n">
        <v>0.223</v>
      </c>
      <c r="V344" s="5" t="n">
        <v>14.587</v>
      </c>
      <c r="W344" s="5" t="n">
        <v>0.16</v>
      </c>
      <c r="X344" s="5" t="n">
        <v>1</v>
      </c>
      <c r="Y344" s="5" t="n">
        <v>10.683</v>
      </c>
      <c r="Z344" s="5" t="n">
        <v>1.434</v>
      </c>
      <c r="AA344" s="5" t="n">
        <v>0</v>
      </c>
      <c r="AB344" s="5" t="n">
        <v>10.683</v>
      </c>
      <c r="AC344" s="5" t="n">
        <v>0</v>
      </c>
      <c r="AD344" s="5" t="n">
        <v>1</v>
      </c>
      <c r="AE344" s="5" t="n">
        <v>11.969</v>
      </c>
      <c r="AF344" s="5" t="n">
        <v>2.799</v>
      </c>
      <c r="AG344" s="5" t="n">
        <v>0</v>
      </c>
      <c r="AH344" s="5" t="n">
        <v>11.969</v>
      </c>
      <c r="AI344" s="5" t="n">
        <v>0</v>
      </c>
      <c r="AJ344" s="5" t="n">
        <v>1</v>
      </c>
      <c r="AK344" s="5" t="n">
        <v>19.683</v>
      </c>
      <c r="AL344" s="5" t="n">
        <v>10.568</v>
      </c>
      <c r="AM344" s="5" t="n">
        <v>0.349</v>
      </c>
      <c r="AN344" s="5" t="n">
        <v>22.832</v>
      </c>
      <c r="AO344" s="5" t="n">
        <v>0.16</v>
      </c>
      <c r="AP344" s="5" t="n">
        <v>1</v>
      </c>
      <c r="AQ344" s="5" t="n">
        <v>0.726</v>
      </c>
      <c r="AR344" s="5" t="n">
        <v>0.122</v>
      </c>
      <c r="AS344" s="5" t="n">
        <v>0.126</v>
      </c>
      <c r="AT344" s="5" t="n">
        <v>0.989</v>
      </c>
      <c r="AU344" s="5" t="n">
        <v>0.16</v>
      </c>
      <c r="AV344" s="5" t="n">
        <v>1</v>
      </c>
      <c r="AW344" s="5" t="n">
        <v>0.947</v>
      </c>
      <c r="AX344" s="5" t="n">
        <v>0.162</v>
      </c>
      <c r="AY344" s="5" t="n">
        <v>0.08699999999999999</v>
      </c>
      <c r="AZ344" s="5" t="n">
        <v>1.2</v>
      </c>
      <c r="BA344" s="5" t="n">
        <v>0.16</v>
      </c>
      <c r="BB344" s="5" t="n">
        <v>1</v>
      </c>
      <c r="BC344" s="5" t="n">
        <v>0.554</v>
      </c>
      <c r="BD344" s="5" t="n">
        <v>0.129</v>
      </c>
      <c r="BE344" s="5" t="n">
        <v>0.01</v>
      </c>
      <c r="BF344" s="5" t="n">
        <v>0.643</v>
      </c>
      <c r="BG344" s="5" t="n">
        <v>0.16</v>
      </c>
      <c r="BH344" s="5" t="n">
        <v>1</v>
      </c>
      <c r="BI344" s="5" t="n">
        <v>0.5570000000000001</v>
      </c>
      <c r="BJ344" s="5" t="n">
        <v>0.129</v>
      </c>
      <c r="BK344" s="5" t="n">
        <v>0.414</v>
      </c>
      <c r="BL344" s="5" t="n">
        <v>1.127</v>
      </c>
      <c r="BM344" s="5" t="n">
        <v>0.16</v>
      </c>
      <c r="BN344" s="5" t="n">
        <v>1</v>
      </c>
      <c r="BO344" s="5" t="n">
        <v>0</v>
      </c>
      <c r="BP344" s="5" t="n">
        <v>0</v>
      </c>
      <c r="BQ344" s="5" t="n">
        <v>0.288</v>
      </c>
      <c r="BR344" s="5" t="n">
        <v>0</v>
      </c>
      <c r="BS344" s="5" t="n">
        <v>0.833</v>
      </c>
      <c r="BT344" s="5" t="n">
        <v>0</v>
      </c>
      <c r="BU344" s="5" t="n">
        <v>0</v>
      </c>
      <c r="BV344" s="5" t="n">
        <v>0.347</v>
      </c>
      <c r="BW344" s="5" t="n">
        <v>0</v>
      </c>
      <c r="BX344" s="5" t="n">
        <v>1</v>
      </c>
      <c r="BY344" s="5" t="n">
        <v>13.254</v>
      </c>
      <c r="BZ344" s="5" t="n">
        <v>0</v>
      </c>
      <c r="CA344" s="5" t="n">
        <v>13.254</v>
      </c>
      <c r="CB344" s="5" t="n">
        <v>0</v>
      </c>
      <c r="CC344" s="5" t="n">
        <v>83.248</v>
      </c>
      <c r="CD344" s="5" t="n">
        <v>7.95</v>
      </c>
      <c r="CE344" s="5" t="n">
        <v>48.102</v>
      </c>
      <c r="CF344" s="5" t="n">
        <v>149.714</v>
      </c>
      <c r="CG344" s="5" t="n">
        <v>0.16</v>
      </c>
      <c r="CH344" s="5" t="n">
        <v>1</v>
      </c>
      <c r="CI344" s="5" t="n">
        <v>0</v>
      </c>
      <c r="CJ344" s="5" t="n">
        <v>0</v>
      </c>
      <c r="CK344" s="5" t="n">
        <v>0</v>
      </c>
      <c r="CL344" s="5" t="n">
        <v>0</v>
      </c>
      <c r="CM344" s="5" t="n">
        <v>0</v>
      </c>
      <c r="CN344" s="5" t="n">
        <v>0</v>
      </c>
      <c r="CO344" s="5" t="n">
        <v>0</v>
      </c>
      <c r="CP344" s="5" t="n">
        <v>0</v>
      </c>
      <c r="CQ344" s="5" t="n">
        <v>1.348</v>
      </c>
      <c r="CR344" s="5" t="n">
        <v>0</v>
      </c>
      <c r="CS344" s="5" t="n">
        <v>4.013</v>
      </c>
      <c r="CT344" s="5" t="n">
        <v>4.861</v>
      </c>
      <c r="CU344" s="5" t="n">
        <v>11.192</v>
      </c>
    </row>
    <row r="345">
      <c r="A345" s="5" t="inlineStr">
        <is>
          <t>GUY2024</t>
        </is>
      </c>
      <c r="B345" s="5" t="inlineStr">
        <is>
          <t>GUY</t>
        </is>
      </c>
      <c r="C345" s="5" t="inlineStr">
        <is>
          <t>GUY</t>
        </is>
      </c>
      <c r="D345" s="5" t="inlineStr">
        <is>
          <t>Guyana</t>
        </is>
      </c>
      <c r="E345" s="5" t="n">
        <v>2024</v>
      </c>
      <c r="F345" s="5" t="n">
        <v>0.16</v>
      </c>
      <c r="G345" s="5" t="n">
        <v>5.575</v>
      </c>
      <c r="H345" s="5" t="n">
        <v>1.324</v>
      </c>
      <c r="I345" s="5" t="n">
        <v>0</v>
      </c>
      <c r="J345" s="5" t="n">
        <v>5.575</v>
      </c>
      <c r="K345" s="5" t="n">
        <v>0</v>
      </c>
      <c r="L345" s="5" t="n">
        <v>1</v>
      </c>
      <c r="M345" s="5" t="n">
        <v>7.124</v>
      </c>
      <c r="N345" s="5" t="n">
        <v>3.971</v>
      </c>
      <c r="O345" s="5" t="n">
        <v>0</v>
      </c>
      <c r="P345" s="5" t="n">
        <v>7.124</v>
      </c>
      <c r="Q345" s="5" t="n">
        <v>0</v>
      </c>
      <c r="R345" s="5" t="n">
        <v>1</v>
      </c>
      <c r="S345" s="5" t="n">
        <v>12.193</v>
      </c>
      <c r="T345" s="5" t="n">
        <v>7.942</v>
      </c>
      <c r="U345" s="5" t="n">
        <v>0.266</v>
      </c>
      <c r="V345" s="5" t="n">
        <v>14.144</v>
      </c>
      <c r="W345" s="5" t="n">
        <v>0.16</v>
      </c>
      <c r="X345" s="5" t="n">
        <v>1</v>
      </c>
      <c r="Y345" s="5" t="n">
        <v>11.344</v>
      </c>
      <c r="Z345" s="5" t="n">
        <v>1.523</v>
      </c>
      <c r="AA345" s="5" t="n">
        <v>0</v>
      </c>
      <c r="AB345" s="5" t="n">
        <v>11.344</v>
      </c>
      <c r="AC345" s="5" t="n">
        <v>0</v>
      </c>
      <c r="AD345" s="5" t="n">
        <v>1</v>
      </c>
      <c r="AE345" s="5" t="n">
        <v>12.667</v>
      </c>
      <c r="AF345" s="5" t="n">
        <v>2.962</v>
      </c>
      <c r="AG345" s="5" t="n">
        <v>0</v>
      </c>
      <c r="AH345" s="5" t="n">
        <v>12.667</v>
      </c>
      <c r="AI345" s="5" t="n">
        <v>0</v>
      </c>
      <c r="AJ345" s="5" t="n">
        <v>1</v>
      </c>
      <c r="AK345" s="5" t="n">
        <v>20.609</v>
      </c>
      <c r="AL345" s="5" t="n">
        <v>11.066</v>
      </c>
      <c r="AM345" s="5" t="n">
        <v>0.449</v>
      </c>
      <c r="AN345" s="5" t="n">
        <v>23.907</v>
      </c>
      <c r="AO345" s="5" t="n">
        <v>0.16</v>
      </c>
      <c r="AP345" s="5" t="n">
        <v>1</v>
      </c>
      <c r="AQ345" s="5" t="n">
        <v>0.827</v>
      </c>
      <c r="AR345" s="5" t="n">
        <v>0.15</v>
      </c>
      <c r="AS345" s="5" t="n">
        <v>0.025</v>
      </c>
      <c r="AT345" s="5" t="n">
        <v>0.989</v>
      </c>
      <c r="AU345" s="5" t="n">
        <v>0.16</v>
      </c>
      <c r="AV345" s="5" t="n">
        <v>1</v>
      </c>
      <c r="AW345" s="5" t="n">
        <v>1.04</v>
      </c>
      <c r="AX345" s="5" t="n">
        <v>0.191</v>
      </c>
      <c r="AY345" s="5" t="n">
        <v>-0.007</v>
      </c>
      <c r="AZ345" s="5" t="n">
        <v>1.199</v>
      </c>
      <c r="BA345" s="5" t="n">
        <v>0.16</v>
      </c>
      <c r="BB345" s="5" t="n">
        <v>1</v>
      </c>
      <c r="BC345" s="5" t="n">
        <v>0.534</v>
      </c>
      <c r="BD345" s="5" t="n">
        <v>0.132</v>
      </c>
      <c r="BE345" s="5" t="n">
        <v>0.012</v>
      </c>
      <c r="BF345" s="5" t="n">
        <v>0.619</v>
      </c>
      <c r="BG345" s="5" t="n">
        <v>0.16</v>
      </c>
      <c r="BH345" s="5" t="n">
        <v>1</v>
      </c>
      <c r="BI345" s="5" t="n">
        <v>0.5679999999999999</v>
      </c>
      <c r="BJ345" s="5" t="n">
        <v>0.132</v>
      </c>
      <c r="BK345" s="5" t="n">
        <v>0.404</v>
      </c>
      <c r="BL345" s="5" t="n">
        <v>1.127</v>
      </c>
      <c r="BM345" s="5" t="n">
        <v>0.16</v>
      </c>
      <c r="BN345" s="5" t="n">
        <v>1</v>
      </c>
      <c r="BO345" s="5" t="n">
        <v>0</v>
      </c>
      <c r="BP345" s="5" t="n">
        <v>0</v>
      </c>
      <c r="BQ345" s="5" t="n">
        <v>0.297</v>
      </c>
      <c r="BR345" s="5" t="n">
        <v>0</v>
      </c>
      <c r="BS345" s="5" t="n">
        <v>0.833</v>
      </c>
      <c r="BT345" s="5" t="n">
        <v>0</v>
      </c>
      <c r="BU345" s="5" t="n">
        <v>0</v>
      </c>
      <c r="BV345" s="5" t="n">
        <v>0.357</v>
      </c>
      <c r="BW345" s="5" t="n">
        <v>0</v>
      </c>
      <c r="BX345" s="5" t="n">
        <v>1</v>
      </c>
      <c r="BY345" s="5" t="n">
        <v>13.646</v>
      </c>
      <c r="BZ345" s="5" t="n">
        <v>0</v>
      </c>
      <c r="CA345" s="5" t="n">
        <v>13.646</v>
      </c>
      <c r="CB345" s="5" t="n">
        <v>0</v>
      </c>
      <c r="CC345" s="5" t="n">
        <v>82.58799999999999</v>
      </c>
      <c r="CD345" s="5" t="n">
        <v>7.95</v>
      </c>
      <c r="CE345" s="5" t="n">
        <v>50.436</v>
      </c>
      <c r="CF345" s="5" t="n">
        <v>151.016</v>
      </c>
      <c r="CG345" s="5" t="n">
        <v>0.16</v>
      </c>
      <c r="CH345" s="5" t="n">
        <v>1</v>
      </c>
      <c r="CI345" s="5" t="n">
        <v>0</v>
      </c>
      <c r="CJ345" s="5" t="n">
        <v>0</v>
      </c>
      <c r="CK345" s="5" t="n">
        <v>0</v>
      </c>
      <c r="CL345" s="5" t="n">
        <v>0</v>
      </c>
      <c r="CM345" s="5" t="n">
        <v>0</v>
      </c>
      <c r="CN345" s="5" t="n">
        <v>0</v>
      </c>
      <c r="CO345" s="5" t="n">
        <v>0</v>
      </c>
      <c r="CP345" s="5" t="n">
        <v>0</v>
      </c>
      <c r="CQ345" s="5" t="n">
        <v>1.387</v>
      </c>
      <c r="CR345" s="5" t="n">
        <v>0</v>
      </c>
      <c r="CS345" s="5" t="n">
        <v>4.131</v>
      </c>
      <c r="CT345" s="5" t="n">
        <v>4.251</v>
      </c>
      <c r="CU345" s="5" t="n">
        <v>10.123</v>
      </c>
    </row>
    <row r="346">
      <c r="A346" s="5" t="inlineStr">
        <is>
          <t>HTI2021</t>
        </is>
      </c>
      <c r="B346" s="5" t="inlineStr">
        <is>
          <t>HTI</t>
        </is>
      </c>
      <c r="C346" s="5" t="inlineStr">
        <is>
          <t>HTI</t>
        </is>
      </c>
      <c r="D346" s="5" t="inlineStr">
        <is>
          <t>Haiti</t>
        </is>
      </c>
      <c r="E346" s="5" t="n">
        <v>2021</v>
      </c>
      <c r="F346" s="5" t="n">
        <v>0</v>
      </c>
      <c r="G346" s="5" t="n">
        <v>5.897</v>
      </c>
      <c r="H346" s="5" t="n">
        <v>1.143</v>
      </c>
      <c r="I346" s="5" t="n">
        <v>0</v>
      </c>
      <c r="J346" s="5" t="n">
        <v>5.897</v>
      </c>
      <c r="K346" s="5" t="n">
        <v>0</v>
      </c>
      <c r="L346" s="5" t="n">
        <v>1</v>
      </c>
      <c r="M346" s="5" t="n">
        <v>7.964</v>
      </c>
      <c r="N346" s="5" t="n">
        <v>3.43</v>
      </c>
      <c r="O346" s="5" t="n">
        <v>0</v>
      </c>
      <c r="P346" s="5" t="n">
        <v>7.964</v>
      </c>
      <c r="Q346" s="5" t="n">
        <v>0</v>
      </c>
      <c r="R346" s="5" t="n">
        <v>1</v>
      </c>
      <c r="S346" s="5" t="n">
        <v>11.613</v>
      </c>
      <c r="T346" s="5" t="n">
        <v>6.86</v>
      </c>
      <c r="U346" s="5" t="n">
        <v>0</v>
      </c>
      <c r="V346" s="5" t="n">
        <v>11.613</v>
      </c>
      <c r="W346" s="5" t="n">
        <v>0</v>
      </c>
      <c r="X346" s="5" t="n">
        <v>1</v>
      </c>
      <c r="Y346" s="5" t="n">
        <v>17.127</v>
      </c>
      <c r="Z346" s="5" t="n">
        <v>2.304</v>
      </c>
      <c r="AA346" s="5" t="n">
        <v>0</v>
      </c>
      <c r="AB346" s="5" t="n">
        <v>17.127</v>
      </c>
      <c r="AC346" s="5" t="n">
        <v>0</v>
      </c>
      <c r="AD346" s="5" t="n">
        <v>1</v>
      </c>
      <c r="AE346" s="5" t="n">
        <v>18.27</v>
      </c>
      <c r="AF346" s="5" t="n">
        <v>4.278</v>
      </c>
      <c r="AG346" s="5" t="n">
        <v>0</v>
      </c>
      <c r="AH346" s="5" t="n">
        <v>18.27</v>
      </c>
      <c r="AI346" s="5" t="n">
        <v>0</v>
      </c>
      <c r="AJ346" s="5" t="n">
        <v>1</v>
      </c>
      <c r="AK346" s="5" t="n">
        <v>25.13</v>
      </c>
      <c r="AL346" s="5" t="n">
        <v>13.503</v>
      </c>
      <c r="AM346" s="5" t="n">
        <v>0</v>
      </c>
      <c r="AN346" s="5" t="n">
        <v>25.13</v>
      </c>
      <c r="AO346" s="5" t="n">
        <v>0</v>
      </c>
      <c r="AP346" s="5" t="n">
        <v>1</v>
      </c>
      <c r="AQ346" s="5" t="n">
        <v>0.649</v>
      </c>
      <c r="AR346" s="5" t="n">
        <v>0.114</v>
      </c>
      <c r="AS346" s="5" t="n">
        <v>0.182</v>
      </c>
      <c r="AT346" s="5" t="n">
        <v>0.831</v>
      </c>
      <c r="AU346" s="5" t="n">
        <v>0</v>
      </c>
      <c r="AV346" s="5" t="n">
        <v>1</v>
      </c>
      <c r="AW346" s="5" t="n">
        <v>0.577</v>
      </c>
      <c r="AX346" s="5" t="n">
        <v>0.114</v>
      </c>
      <c r="AY346" s="5" t="n">
        <v>0.034</v>
      </c>
      <c r="AZ346" s="5" t="n">
        <v>0.61</v>
      </c>
      <c r="BA346" s="5" t="n">
        <v>0</v>
      </c>
      <c r="BB346" s="5" t="n">
        <v>1</v>
      </c>
      <c r="BC346" s="5" t="n">
        <v>0.458</v>
      </c>
      <c r="BD346" s="5" t="n">
        <v>0.114</v>
      </c>
      <c r="BE346" s="5" t="n">
        <v>0</v>
      </c>
      <c r="BF346" s="5" t="n">
        <v>0.458</v>
      </c>
      <c r="BG346" s="5" t="n">
        <v>0</v>
      </c>
      <c r="BH346" s="5" t="n">
        <v>1</v>
      </c>
      <c r="BI346" s="5" t="n">
        <v>0.491</v>
      </c>
      <c r="BJ346" s="5" t="n">
        <v>0.114</v>
      </c>
      <c r="BK346" s="5" t="n">
        <v>0.013</v>
      </c>
      <c r="BL346" s="5" t="n">
        <v>0.504</v>
      </c>
      <c r="BM346" s="5" t="n">
        <v>0</v>
      </c>
      <c r="BN346" s="5" t="n">
        <v>1</v>
      </c>
      <c r="BO346" s="5" t="n">
        <v>0</v>
      </c>
      <c r="BP346" s="5" t="n">
        <v>0</v>
      </c>
      <c r="BQ346" s="5" t="n">
        <v>0.139</v>
      </c>
      <c r="BR346" s="5" t="n">
        <v>0</v>
      </c>
      <c r="BS346" s="5" t="n">
        <v>1</v>
      </c>
      <c r="BT346" s="5" t="n">
        <v>0</v>
      </c>
      <c r="BU346" s="5" t="n">
        <v>0</v>
      </c>
      <c r="BV346" s="5" t="n">
        <v>0.079</v>
      </c>
      <c r="BW346" s="5" t="n">
        <v>0</v>
      </c>
      <c r="BX346" s="5" t="n">
        <v>1</v>
      </c>
      <c r="BY346" s="5" t="n">
        <v>11.787</v>
      </c>
      <c r="BZ346" s="5" t="n">
        <v>0</v>
      </c>
      <c r="CA346" s="5" t="n">
        <v>11.787</v>
      </c>
      <c r="CB346" s="5" t="n">
        <v>0</v>
      </c>
      <c r="CC346" s="5" t="n">
        <v>78.125</v>
      </c>
      <c r="CD346" s="5" t="n">
        <v>7.95</v>
      </c>
      <c r="CE346" s="5" t="n">
        <v>90.447</v>
      </c>
      <c r="CF346" s="5" t="n">
        <v>168.572</v>
      </c>
      <c r="CG346" s="5" t="n">
        <v>0</v>
      </c>
      <c r="CH346" s="5" t="n">
        <v>1</v>
      </c>
      <c r="CI346" s="5" t="n">
        <v>0</v>
      </c>
      <c r="CJ346" s="5" t="n">
        <v>0</v>
      </c>
      <c r="CK346" s="5" t="n">
        <v>0</v>
      </c>
      <c r="CL346" s="5" t="n">
        <v>0</v>
      </c>
      <c r="CM346" s="5" t="n">
        <v>0</v>
      </c>
      <c r="CN346" s="5" t="n">
        <v>0</v>
      </c>
      <c r="CO346" s="5" t="n">
        <v>0</v>
      </c>
      <c r="CP346" s="5" t="n">
        <v>0</v>
      </c>
      <c r="CQ346" s="5" t="n">
        <v>1.198</v>
      </c>
      <c r="CR346" s="5" t="n">
        <v>0</v>
      </c>
      <c r="CS346" s="5" t="n">
        <v>4.776</v>
      </c>
      <c r="CT346" s="5" t="n">
        <v>4.753</v>
      </c>
      <c r="CU346" s="5" t="n">
        <v>15.983</v>
      </c>
    </row>
    <row r="347">
      <c r="A347" s="5" t="inlineStr">
        <is>
          <t>HTI2022</t>
        </is>
      </c>
      <c r="B347" s="5" t="inlineStr">
        <is>
          <t>HTI</t>
        </is>
      </c>
      <c r="C347" s="5" t="inlineStr">
        <is>
          <t>HTI</t>
        </is>
      </c>
      <c r="D347" s="5" t="inlineStr">
        <is>
          <t>Haiti</t>
        </is>
      </c>
      <c r="E347" s="5" t="n">
        <v>2022</v>
      </c>
      <c r="F347" s="5" t="n">
        <v>0</v>
      </c>
      <c r="G347" s="5" t="n">
        <v>11.72</v>
      </c>
      <c r="H347" s="5" t="n">
        <v>1.235</v>
      </c>
      <c r="I347" s="5" t="n">
        <v>0</v>
      </c>
      <c r="J347" s="5" t="n">
        <v>11.72</v>
      </c>
      <c r="K347" s="5" t="n">
        <v>0</v>
      </c>
      <c r="L347" s="5" t="n">
        <v>1</v>
      </c>
      <c r="M347" s="5" t="n">
        <v>9.782999999999999</v>
      </c>
      <c r="N347" s="5" t="n">
        <v>3.704</v>
      </c>
      <c r="O347" s="5" t="n">
        <v>0</v>
      </c>
      <c r="P347" s="5" t="n">
        <v>9.782999999999999</v>
      </c>
      <c r="Q347" s="5" t="n">
        <v>0</v>
      </c>
      <c r="R347" s="5" t="n">
        <v>1</v>
      </c>
      <c r="S347" s="5" t="n">
        <v>17.893</v>
      </c>
      <c r="T347" s="5" t="n">
        <v>7.408</v>
      </c>
      <c r="U347" s="5" t="n">
        <v>0</v>
      </c>
      <c r="V347" s="5" t="n">
        <v>17.893</v>
      </c>
      <c r="W347" s="5" t="n">
        <v>0</v>
      </c>
      <c r="X347" s="5" t="n">
        <v>1</v>
      </c>
      <c r="Y347" s="5" t="n">
        <v>30.728</v>
      </c>
      <c r="Z347" s="5" t="n">
        <v>4.133</v>
      </c>
      <c r="AA347" s="5" t="n">
        <v>0</v>
      </c>
      <c r="AB347" s="5" t="n">
        <v>30.728</v>
      </c>
      <c r="AC347" s="5" t="n">
        <v>0</v>
      </c>
      <c r="AD347" s="5" t="n">
        <v>1</v>
      </c>
      <c r="AE347" s="5" t="n">
        <v>31.963</v>
      </c>
      <c r="AF347" s="5" t="n">
        <v>7.485</v>
      </c>
      <c r="AG347" s="5" t="n">
        <v>0</v>
      </c>
      <c r="AH347" s="5" t="n">
        <v>31.963</v>
      </c>
      <c r="AI347" s="5" t="n">
        <v>0</v>
      </c>
      <c r="AJ347" s="5" t="n">
        <v>1</v>
      </c>
      <c r="AK347" s="5" t="n">
        <v>39.371</v>
      </c>
      <c r="AL347" s="5" t="n">
        <v>21.155</v>
      </c>
      <c r="AM347" s="5" t="n">
        <v>0</v>
      </c>
      <c r="AN347" s="5" t="n">
        <v>39.371</v>
      </c>
      <c r="AO347" s="5" t="n">
        <v>0</v>
      </c>
      <c r="AP347" s="5" t="n">
        <v>1</v>
      </c>
      <c r="AQ347" s="5" t="n">
        <v>0.896</v>
      </c>
      <c r="AR347" s="5" t="n">
        <v>0.123</v>
      </c>
      <c r="AS347" s="5" t="n">
        <v>0.181</v>
      </c>
      <c r="AT347" s="5" t="n">
        <v>1.077</v>
      </c>
      <c r="AU347" s="5" t="n">
        <v>0</v>
      </c>
      <c r="AV347" s="5" t="n">
        <v>1</v>
      </c>
      <c r="AW347" s="5" t="n">
        <v>0.89</v>
      </c>
      <c r="AX347" s="5" t="n">
        <v>0.123</v>
      </c>
      <c r="AY347" s="5" t="n">
        <v>-0.094</v>
      </c>
      <c r="AZ347" s="5" t="n">
        <v>0.796</v>
      </c>
      <c r="BA347" s="5" t="n">
        <v>0</v>
      </c>
      <c r="BB347" s="5" t="n">
        <v>1</v>
      </c>
      <c r="BC347" s="5" t="n">
        <v>0.62</v>
      </c>
      <c r="BD347" s="5" t="n">
        <v>0.123</v>
      </c>
      <c r="BE347" s="5" t="n">
        <v>0</v>
      </c>
      <c r="BF347" s="5" t="n">
        <v>0.62</v>
      </c>
      <c r="BG347" s="5" t="n">
        <v>0</v>
      </c>
      <c r="BH347" s="5" t="n">
        <v>1</v>
      </c>
      <c r="BI347" s="5" t="n">
        <v>0.608</v>
      </c>
      <c r="BJ347" s="5" t="n">
        <v>0.123</v>
      </c>
      <c r="BK347" s="5" t="n">
        <v>-0.063</v>
      </c>
      <c r="BL347" s="5" t="n">
        <v>0.545</v>
      </c>
      <c r="BM347" s="5" t="n">
        <v>0</v>
      </c>
      <c r="BN347" s="5" t="n">
        <v>1</v>
      </c>
      <c r="BO347" s="5" t="n">
        <v>0</v>
      </c>
      <c r="BP347" s="5" t="n">
        <v>0</v>
      </c>
      <c r="BQ347" s="5" t="n">
        <v>0.115</v>
      </c>
      <c r="BR347" s="5" t="n">
        <v>0</v>
      </c>
      <c r="BS347" s="5" t="n">
        <v>1</v>
      </c>
      <c r="BT347" s="5" t="n">
        <v>0</v>
      </c>
      <c r="BU347" s="5" t="n">
        <v>0</v>
      </c>
      <c r="BV347" s="5" t="n">
        <v>0.065</v>
      </c>
      <c r="BW347" s="5" t="n">
        <v>0</v>
      </c>
      <c r="BX347" s="5" t="n">
        <v>1</v>
      </c>
      <c r="BY347" s="5" t="n">
        <v>12.729</v>
      </c>
      <c r="BZ347" s="5" t="n">
        <v>0</v>
      </c>
      <c r="CA347" s="5" t="n">
        <v>12.729</v>
      </c>
      <c r="CB347" s="5" t="n">
        <v>0</v>
      </c>
      <c r="CC347" s="5" t="n">
        <v>97.90000000000001</v>
      </c>
      <c r="CD347" s="5" t="n">
        <v>7.95</v>
      </c>
      <c r="CE347" s="5" t="n">
        <v>97.675</v>
      </c>
      <c r="CF347" s="5" t="n">
        <v>195.575</v>
      </c>
      <c r="CG347" s="5" t="n">
        <v>0</v>
      </c>
      <c r="CH347" s="5" t="n">
        <v>1</v>
      </c>
      <c r="CI347" s="5" t="n">
        <v>0</v>
      </c>
      <c r="CJ347" s="5" t="n">
        <v>0</v>
      </c>
      <c r="CK347" s="5" t="n">
        <v>0</v>
      </c>
      <c r="CL347" s="5" t="n">
        <v>0</v>
      </c>
      <c r="CM347" s="5" t="n">
        <v>0</v>
      </c>
      <c r="CN347" s="5" t="n">
        <v>0</v>
      </c>
      <c r="CO347" s="5" t="n">
        <v>0</v>
      </c>
      <c r="CP347" s="5" t="n">
        <v>0</v>
      </c>
      <c r="CQ347" s="5" t="n">
        <v>1.294</v>
      </c>
      <c r="CR347" s="5" t="n">
        <v>0</v>
      </c>
      <c r="CS347" s="5" t="n">
        <v>5.158</v>
      </c>
      <c r="CT347" s="5" t="n">
        <v>10.485</v>
      </c>
      <c r="CU347" s="5" t="n">
        <v>29.494</v>
      </c>
    </row>
    <row r="348">
      <c r="A348" s="5" t="inlineStr">
        <is>
          <t>HTI2023</t>
        </is>
      </c>
      <c r="B348" s="5" t="inlineStr">
        <is>
          <t>HTI</t>
        </is>
      </c>
      <c r="C348" s="5" t="inlineStr">
        <is>
          <t>HTI</t>
        </is>
      </c>
      <c r="D348" s="5" t="inlineStr">
        <is>
          <t>Haiti</t>
        </is>
      </c>
      <c r="E348" s="5" t="n">
        <v>2023</v>
      </c>
      <c r="F348" s="5" t="n">
        <v>0</v>
      </c>
      <c r="G348" s="5" t="n">
        <v>6.147</v>
      </c>
      <c r="H348" s="5" t="n">
        <v>1.286</v>
      </c>
      <c r="I348" s="5" t="n">
        <v>0</v>
      </c>
      <c r="J348" s="5" t="n">
        <v>6.147</v>
      </c>
      <c r="K348" s="5" t="n">
        <v>0</v>
      </c>
      <c r="L348" s="5" t="n">
        <v>1</v>
      </c>
      <c r="M348" s="5" t="n">
        <v>7.886</v>
      </c>
      <c r="N348" s="5" t="n">
        <v>3.857</v>
      </c>
      <c r="O348" s="5" t="n">
        <v>0</v>
      </c>
      <c r="P348" s="5" t="n">
        <v>7.886</v>
      </c>
      <c r="Q348" s="5" t="n">
        <v>0</v>
      </c>
      <c r="R348" s="5" t="n">
        <v>1</v>
      </c>
      <c r="S348" s="5" t="n">
        <v>12.575</v>
      </c>
      <c r="T348" s="5" t="n">
        <v>7.714</v>
      </c>
      <c r="U348" s="5" t="n">
        <v>0</v>
      </c>
      <c r="V348" s="5" t="n">
        <v>12.575</v>
      </c>
      <c r="W348" s="5" t="n">
        <v>0</v>
      </c>
      <c r="X348" s="5" t="n">
        <v>1</v>
      </c>
      <c r="Y348" s="5" t="n">
        <v>12.478</v>
      </c>
      <c r="Z348" s="5" t="n">
        <v>1.678</v>
      </c>
      <c r="AA348" s="5" t="n">
        <v>0</v>
      </c>
      <c r="AB348" s="5" t="n">
        <v>12.478</v>
      </c>
      <c r="AC348" s="5" t="n">
        <v>0</v>
      </c>
      <c r="AD348" s="5" t="n">
        <v>1</v>
      </c>
      <c r="AE348" s="5" t="n">
        <v>13.763</v>
      </c>
      <c r="AF348" s="5" t="n">
        <v>3.223</v>
      </c>
      <c r="AG348" s="5" t="n">
        <v>0</v>
      </c>
      <c r="AH348" s="5" t="n">
        <v>13.763</v>
      </c>
      <c r="AI348" s="5" t="n">
        <v>0</v>
      </c>
      <c r="AJ348" s="5" t="n">
        <v>1</v>
      </c>
      <c r="AK348" s="5" t="n">
        <v>21.477</v>
      </c>
      <c r="AL348" s="5" t="n">
        <v>11.54</v>
      </c>
      <c r="AM348" s="5" t="n">
        <v>0</v>
      </c>
      <c r="AN348" s="5" t="n">
        <v>21.477</v>
      </c>
      <c r="AO348" s="5" t="n">
        <v>0</v>
      </c>
      <c r="AP348" s="5" t="n">
        <v>1</v>
      </c>
      <c r="AQ348" s="5" t="n">
        <v>0.791</v>
      </c>
      <c r="AR348" s="5" t="n">
        <v>0.129</v>
      </c>
      <c r="AS348" s="5" t="n">
        <v>0.2</v>
      </c>
      <c r="AT348" s="5" t="n">
        <v>0.991</v>
      </c>
      <c r="AU348" s="5" t="n">
        <v>0</v>
      </c>
      <c r="AV348" s="5" t="n">
        <v>1</v>
      </c>
      <c r="AW348" s="5" t="n">
        <v>0.618</v>
      </c>
      <c r="AX348" s="5" t="n">
        <v>0.129</v>
      </c>
      <c r="AY348" s="5" t="n">
        <v>0.053</v>
      </c>
      <c r="AZ348" s="5" t="n">
        <v>0.671</v>
      </c>
      <c r="BA348" s="5" t="n">
        <v>0</v>
      </c>
      <c r="BB348" s="5" t="n">
        <v>1</v>
      </c>
      <c r="BC348" s="5" t="n">
        <v>0.554</v>
      </c>
      <c r="BD348" s="5" t="n">
        <v>0.129</v>
      </c>
      <c r="BE348" s="5" t="n">
        <v>0</v>
      </c>
      <c r="BF348" s="5" t="n">
        <v>0.554</v>
      </c>
      <c r="BG348" s="5" t="n">
        <v>0</v>
      </c>
      <c r="BH348" s="5" t="n">
        <v>1</v>
      </c>
      <c r="BI348" s="5" t="n">
        <v>0.5570000000000001</v>
      </c>
      <c r="BJ348" s="5" t="n">
        <v>0.129</v>
      </c>
      <c r="BK348" s="5" t="n">
        <v>0.01</v>
      </c>
      <c r="BL348" s="5" t="n">
        <v>0.5669999999999999</v>
      </c>
      <c r="BM348" s="5" t="n">
        <v>0</v>
      </c>
      <c r="BN348" s="5" t="n">
        <v>1</v>
      </c>
      <c r="BO348" s="5" t="n">
        <v>0</v>
      </c>
      <c r="BP348" s="5" t="n">
        <v>0</v>
      </c>
      <c r="BQ348" s="5" t="n">
        <v>0.165</v>
      </c>
      <c r="BR348" s="5" t="n">
        <v>0</v>
      </c>
      <c r="BS348" s="5" t="n">
        <v>1</v>
      </c>
      <c r="BT348" s="5" t="n">
        <v>0</v>
      </c>
      <c r="BU348" s="5" t="n">
        <v>0</v>
      </c>
      <c r="BV348" s="5" t="n">
        <v>0.113</v>
      </c>
      <c r="BW348" s="5" t="n">
        <v>0</v>
      </c>
      <c r="BX348" s="5" t="n">
        <v>1</v>
      </c>
      <c r="BY348" s="5" t="n">
        <v>13.254</v>
      </c>
      <c r="BZ348" s="5" t="n">
        <v>0</v>
      </c>
      <c r="CA348" s="5" t="n">
        <v>13.254</v>
      </c>
      <c r="CB348" s="5" t="n">
        <v>0</v>
      </c>
      <c r="CC348" s="5" t="n">
        <v>83.248</v>
      </c>
      <c r="CD348" s="5" t="n">
        <v>7.95</v>
      </c>
      <c r="CE348" s="5" t="n">
        <v>101.707</v>
      </c>
      <c r="CF348" s="5" t="n">
        <v>184.955</v>
      </c>
      <c r="CG348" s="5" t="n">
        <v>0</v>
      </c>
      <c r="CH348" s="5" t="n">
        <v>1</v>
      </c>
      <c r="CI348" s="5" t="n">
        <v>0</v>
      </c>
      <c r="CJ348" s="5" t="n">
        <v>0</v>
      </c>
      <c r="CK348" s="5" t="n">
        <v>0</v>
      </c>
      <c r="CL348" s="5" t="n">
        <v>0</v>
      </c>
      <c r="CM348" s="5" t="n">
        <v>0</v>
      </c>
      <c r="CN348" s="5" t="n">
        <v>0</v>
      </c>
      <c r="CO348" s="5" t="n">
        <v>0</v>
      </c>
      <c r="CP348" s="5" t="n">
        <v>0</v>
      </c>
      <c r="CQ348" s="5" t="n">
        <v>1.348</v>
      </c>
      <c r="CR348" s="5" t="n">
        <v>0</v>
      </c>
      <c r="CS348" s="5" t="n">
        <v>5.37</v>
      </c>
      <c r="CT348" s="5" t="n">
        <v>4.861</v>
      </c>
      <c r="CU348" s="5" t="n">
        <v>11.192</v>
      </c>
    </row>
    <row r="349">
      <c r="A349" s="5" t="inlineStr">
        <is>
          <t>HTI2024</t>
        </is>
      </c>
      <c r="B349" s="5" t="inlineStr">
        <is>
          <t>HTI</t>
        </is>
      </c>
      <c r="C349" s="5" t="inlineStr">
        <is>
          <t>HTI</t>
        </is>
      </c>
      <c r="D349" s="5" t="inlineStr">
        <is>
          <t>Haiti</t>
        </is>
      </c>
      <c r="E349" s="5" t="n">
        <v>2024</v>
      </c>
      <c r="F349" s="5" t="n">
        <v>0</v>
      </c>
      <c r="G349" s="5" t="n">
        <v>5.575</v>
      </c>
      <c r="H349" s="5" t="n">
        <v>1.324</v>
      </c>
      <c r="I349" s="5" t="n">
        <v>0</v>
      </c>
      <c r="J349" s="5" t="n">
        <v>5.575</v>
      </c>
      <c r="K349" s="5" t="n">
        <v>0</v>
      </c>
      <c r="L349" s="5" t="n">
        <v>1</v>
      </c>
      <c r="M349" s="5" t="n">
        <v>7.124</v>
      </c>
      <c r="N349" s="5" t="n">
        <v>3.971</v>
      </c>
      <c r="O349" s="5" t="n">
        <v>0</v>
      </c>
      <c r="P349" s="5" t="n">
        <v>7.124</v>
      </c>
      <c r="Q349" s="5" t="n">
        <v>0</v>
      </c>
      <c r="R349" s="5" t="n">
        <v>1</v>
      </c>
      <c r="S349" s="5" t="n">
        <v>12.193</v>
      </c>
      <c r="T349" s="5" t="n">
        <v>7.942</v>
      </c>
      <c r="U349" s="5" t="n">
        <v>0</v>
      </c>
      <c r="V349" s="5" t="n">
        <v>12.193</v>
      </c>
      <c r="W349" s="5" t="n">
        <v>0</v>
      </c>
      <c r="X349" s="5" t="n">
        <v>1</v>
      </c>
      <c r="Y349" s="5" t="n">
        <v>11.447</v>
      </c>
      <c r="Z349" s="5" t="n">
        <v>1.54</v>
      </c>
      <c r="AA349" s="5" t="n">
        <v>0</v>
      </c>
      <c r="AB349" s="5" t="n">
        <v>11.447</v>
      </c>
      <c r="AC349" s="5" t="n">
        <v>0</v>
      </c>
      <c r="AD349" s="5" t="n">
        <v>1</v>
      </c>
      <c r="AE349" s="5" t="n">
        <v>12.771</v>
      </c>
      <c r="AF349" s="5" t="n">
        <v>2.991</v>
      </c>
      <c r="AG349" s="5" t="n">
        <v>0</v>
      </c>
      <c r="AH349" s="5" t="n">
        <v>12.771</v>
      </c>
      <c r="AI349" s="5" t="n">
        <v>0</v>
      </c>
      <c r="AJ349" s="5" t="n">
        <v>1</v>
      </c>
      <c r="AK349" s="5" t="n">
        <v>20.712</v>
      </c>
      <c r="AL349" s="5" t="n">
        <v>11.129</v>
      </c>
      <c r="AM349" s="5" t="n">
        <v>0</v>
      </c>
      <c r="AN349" s="5" t="n">
        <v>20.712</v>
      </c>
      <c r="AO349" s="5" t="n">
        <v>0</v>
      </c>
      <c r="AP349" s="5" t="n">
        <v>1</v>
      </c>
      <c r="AQ349" s="5" t="n">
        <v>0.756</v>
      </c>
      <c r="AR349" s="5" t="n">
        <v>0.132</v>
      </c>
      <c r="AS349" s="5" t="n">
        <v>0.21</v>
      </c>
      <c r="AT349" s="5" t="n">
        <v>0.966</v>
      </c>
      <c r="AU349" s="5" t="n">
        <v>0</v>
      </c>
      <c r="AV349" s="5" t="n">
        <v>1</v>
      </c>
      <c r="AW349" s="5" t="n">
        <v>0.655</v>
      </c>
      <c r="AX349" s="5" t="n">
        <v>0.132</v>
      </c>
      <c r="AY349" s="5" t="n">
        <v>0.045</v>
      </c>
      <c r="AZ349" s="5" t="n">
        <v>0.7</v>
      </c>
      <c r="BA349" s="5" t="n">
        <v>0</v>
      </c>
      <c r="BB349" s="5" t="n">
        <v>1</v>
      </c>
      <c r="BC349" s="5" t="n">
        <v>0.534</v>
      </c>
      <c r="BD349" s="5" t="n">
        <v>0.132</v>
      </c>
      <c r="BE349" s="5" t="n">
        <v>0</v>
      </c>
      <c r="BF349" s="5" t="n">
        <v>0.534</v>
      </c>
      <c r="BG349" s="5" t="n">
        <v>0</v>
      </c>
      <c r="BH349" s="5" t="n">
        <v>1</v>
      </c>
      <c r="BI349" s="5" t="n">
        <v>0.5679999999999999</v>
      </c>
      <c r="BJ349" s="5" t="n">
        <v>0.132</v>
      </c>
      <c r="BK349" s="5" t="n">
        <v>0.016</v>
      </c>
      <c r="BL349" s="5" t="n">
        <v>0.584</v>
      </c>
      <c r="BM349" s="5" t="n">
        <v>0</v>
      </c>
      <c r="BN349" s="5" t="n">
        <v>1</v>
      </c>
      <c r="BO349" s="5" t="n">
        <v>0</v>
      </c>
      <c r="BP349" s="5" t="n">
        <v>0</v>
      </c>
      <c r="BQ349" s="5" t="n">
        <v>0.17</v>
      </c>
      <c r="BR349" s="5" t="n">
        <v>0</v>
      </c>
      <c r="BS349" s="5" t="n">
        <v>1</v>
      </c>
      <c r="BT349" s="5" t="n">
        <v>0</v>
      </c>
      <c r="BU349" s="5" t="n">
        <v>0</v>
      </c>
      <c r="BV349" s="5" t="n">
        <v>0.116</v>
      </c>
      <c r="BW349" s="5" t="n">
        <v>0</v>
      </c>
      <c r="BX349" s="5" t="n">
        <v>1</v>
      </c>
      <c r="BY349" s="5" t="n">
        <v>13.646</v>
      </c>
      <c r="BZ349" s="5" t="n">
        <v>0</v>
      </c>
      <c r="CA349" s="5" t="n">
        <v>13.646</v>
      </c>
      <c r="CB349" s="5" t="n">
        <v>0</v>
      </c>
      <c r="CC349" s="5" t="n">
        <v>82.58799999999999</v>
      </c>
      <c r="CD349" s="5" t="n">
        <v>7.95</v>
      </c>
      <c r="CE349" s="5" t="n">
        <v>104.709</v>
      </c>
      <c r="CF349" s="5" t="n">
        <v>187.297</v>
      </c>
      <c r="CG349" s="5" t="n">
        <v>0</v>
      </c>
      <c r="CH349" s="5" t="n">
        <v>1</v>
      </c>
      <c r="CI349" s="5" t="n">
        <v>0</v>
      </c>
      <c r="CJ349" s="5" t="n">
        <v>0</v>
      </c>
      <c r="CK349" s="5" t="n">
        <v>0</v>
      </c>
      <c r="CL349" s="5" t="n">
        <v>0</v>
      </c>
      <c r="CM349" s="5" t="n">
        <v>0</v>
      </c>
      <c r="CN349" s="5" t="n">
        <v>0</v>
      </c>
      <c r="CO349" s="5" t="n">
        <v>0</v>
      </c>
      <c r="CP349" s="5" t="n">
        <v>0</v>
      </c>
      <c r="CQ349" s="5" t="n">
        <v>1.387</v>
      </c>
      <c r="CR349" s="5" t="n">
        <v>0</v>
      </c>
      <c r="CS349" s="5" t="n">
        <v>5.529</v>
      </c>
      <c r="CT349" s="5" t="n">
        <v>4.251</v>
      </c>
      <c r="CU349" s="5" t="n">
        <v>10.123</v>
      </c>
    </row>
    <row r="350">
      <c r="A350" s="5" t="inlineStr">
        <is>
          <t>HND2021</t>
        </is>
      </c>
      <c r="B350" s="5" t="inlineStr">
        <is>
          <t>HND</t>
        </is>
      </c>
      <c r="C350" s="5" t="inlineStr">
        <is>
          <t>HND</t>
        </is>
      </c>
      <c r="D350" s="5" t="inlineStr">
        <is>
          <t>Honduras</t>
        </is>
      </c>
      <c r="E350" s="5" t="n">
        <v>2021</v>
      </c>
      <c r="F350" s="5" t="n">
        <v>0.15</v>
      </c>
      <c r="G350" s="5" t="n">
        <v>5.897</v>
      </c>
      <c r="H350" s="5" t="n">
        <v>1.143</v>
      </c>
      <c r="I350" s="5" t="n">
        <v>0</v>
      </c>
      <c r="J350" s="5" t="n">
        <v>5.897</v>
      </c>
      <c r="K350" s="5" t="n">
        <v>0</v>
      </c>
      <c r="L350" s="5" t="n">
        <v>1</v>
      </c>
      <c r="M350" s="5" t="n">
        <v>7.964</v>
      </c>
      <c r="N350" s="5" t="n">
        <v>3.43</v>
      </c>
      <c r="O350" s="5" t="n">
        <v>0</v>
      </c>
      <c r="P350" s="5" t="n">
        <v>7.964</v>
      </c>
      <c r="Q350" s="5" t="n">
        <v>0</v>
      </c>
      <c r="R350" s="5" t="n">
        <v>1</v>
      </c>
      <c r="S350" s="5" t="n">
        <v>11.613</v>
      </c>
      <c r="T350" s="5" t="n">
        <v>6.86</v>
      </c>
      <c r="U350" s="5" t="n">
        <v>0</v>
      </c>
      <c r="V350" s="5" t="n">
        <v>13.355</v>
      </c>
      <c r="W350" s="5" t="n">
        <v>0.15</v>
      </c>
      <c r="X350" s="5" t="n">
        <v>1</v>
      </c>
      <c r="Y350" s="5" t="n">
        <v>4.284</v>
      </c>
      <c r="Z350" s="5" t="n">
        <v>0.576</v>
      </c>
      <c r="AA350" s="5" t="n">
        <v>0</v>
      </c>
      <c r="AB350" s="5" t="n">
        <v>4.284</v>
      </c>
      <c r="AC350" s="5" t="n">
        <v>0</v>
      </c>
      <c r="AD350" s="5" t="n">
        <v>1</v>
      </c>
      <c r="AE350" s="5" t="n">
        <v>5.427</v>
      </c>
      <c r="AF350" s="5" t="n">
        <v>1.271</v>
      </c>
      <c r="AG350" s="5" t="n">
        <v>0</v>
      </c>
      <c r="AH350" s="5" t="n">
        <v>5.427</v>
      </c>
      <c r="AI350" s="5" t="n">
        <v>0</v>
      </c>
      <c r="AJ350" s="5" t="n">
        <v>1</v>
      </c>
      <c r="AK350" s="5" t="n">
        <v>12.287</v>
      </c>
      <c r="AL350" s="5" t="n">
        <v>6.602</v>
      </c>
      <c r="AM350" s="5" t="n">
        <v>0</v>
      </c>
      <c r="AN350" s="5" t="n">
        <v>14.13</v>
      </c>
      <c r="AO350" s="5" t="n">
        <v>0.15</v>
      </c>
      <c r="AP350" s="5" t="n">
        <v>1</v>
      </c>
      <c r="AQ350" s="5" t="n">
        <v>0.649</v>
      </c>
      <c r="AR350" s="5" t="n">
        <v>0.114</v>
      </c>
      <c r="AS350" s="5" t="n">
        <v>0.361</v>
      </c>
      <c r="AT350" s="5" t="n">
        <v>1.01</v>
      </c>
      <c r="AU350" s="5" t="n">
        <v>0</v>
      </c>
      <c r="AV350" s="5" t="n">
        <v>1</v>
      </c>
      <c r="AW350" s="5" t="n">
        <v>0.577</v>
      </c>
      <c r="AX350" s="5" t="n">
        <v>0.114</v>
      </c>
      <c r="AY350" s="5" t="n">
        <v>0.308</v>
      </c>
      <c r="AZ350" s="5" t="n">
        <v>0.885</v>
      </c>
      <c r="BA350" s="5" t="n">
        <v>0</v>
      </c>
      <c r="BB350" s="5" t="n">
        <v>1</v>
      </c>
      <c r="BC350" s="5" t="n">
        <v>0.458</v>
      </c>
      <c r="BD350" s="5" t="n">
        <v>0.114</v>
      </c>
      <c r="BE350" s="5" t="n">
        <v>0.046</v>
      </c>
      <c r="BF350" s="5" t="n">
        <v>0.505</v>
      </c>
      <c r="BG350" s="5" t="n">
        <v>0</v>
      </c>
      <c r="BH350" s="5" t="n">
        <v>0</v>
      </c>
      <c r="BI350" s="5" t="n">
        <v>0.491</v>
      </c>
      <c r="BJ350" s="5" t="n">
        <v>0.114</v>
      </c>
      <c r="BK350" s="5" t="n">
        <v>0.178</v>
      </c>
      <c r="BL350" s="5" t="n">
        <v>0.669</v>
      </c>
      <c r="BM350" s="5" t="n">
        <v>0</v>
      </c>
      <c r="BN350" s="5" t="n">
        <v>1</v>
      </c>
      <c r="BO350" s="5" t="n">
        <v>0</v>
      </c>
      <c r="BP350" s="5" t="n">
        <v>0</v>
      </c>
      <c r="BQ350" s="5" t="n">
        <v>0.139</v>
      </c>
      <c r="BR350" s="5" t="n">
        <v>0</v>
      </c>
      <c r="BS350" s="5" t="n">
        <v>0.5</v>
      </c>
      <c r="BT350" s="5" t="n">
        <v>0</v>
      </c>
      <c r="BU350" s="5" t="n">
        <v>0</v>
      </c>
      <c r="BV350" s="5" t="n">
        <v>0.164</v>
      </c>
      <c r="BW350" s="5" t="n">
        <v>0</v>
      </c>
      <c r="BX350" s="5" t="n">
        <v>0.5</v>
      </c>
      <c r="BY350" s="5" t="n">
        <v>11.787</v>
      </c>
      <c r="BZ350" s="5" t="n">
        <v>0</v>
      </c>
      <c r="CA350" s="5" t="n">
        <v>11.787</v>
      </c>
      <c r="CB350" s="5" t="n">
        <v>0</v>
      </c>
      <c r="CC350" s="5" t="n">
        <v>78.125</v>
      </c>
      <c r="CD350" s="5" t="n">
        <v>7.95</v>
      </c>
      <c r="CE350" s="5" t="n">
        <v>0</v>
      </c>
      <c r="CF350" s="5" t="n">
        <v>89.84399999999999</v>
      </c>
      <c r="CG350" s="5" t="n">
        <v>0.15</v>
      </c>
      <c r="CH350" s="5" t="n">
        <v>1</v>
      </c>
      <c r="CI350" s="5" t="n">
        <v>0</v>
      </c>
      <c r="CJ350" s="5" t="n">
        <v>0</v>
      </c>
      <c r="CK350" s="5" t="n">
        <v>0</v>
      </c>
      <c r="CL350" s="5" t="n">
        <v>0</v>
      </c>
      <c r="CM350" s="5" t="n">
        <v>0</v>
      </c>
      <c r="CN350" s="5" t="n">
        <v>0</v>
      </c>
      <c r="CO350" s="5" t="n">
        <v>0</v>
      </c>
      <c r="CP350" s="5" t="n">
        <v>0</v>
      </c>
      <c r="CQ350" s="5" t="n">
        <v>1.198</v>
      </c>
      <c r="CR350" s="5" t="n">
        <v>0</v>
      </c>
      <c r="CS350" s="5" t="n">
        <v>4.776</v>
      </c>
      <c r="CT350" s="5" t="n">
        <v>4.753</v>
      </c>
      <c r="CU350" s="5" t="n">
        <v>15.983</v>
      </c>
    </row>
    <row r="351">
      <c r="A351" s="5" t="inlineStr">
        <is>
          <t>HND2022</t>
        </is>
      </c>
      <c r="B351" s="5" t="inlineStr">
        <is>
          <t>HND</t>
        </is>
      </c>
      <c r="C351" s="5" t="inlineStr">
        <is>
          <t>HND</t>
        </is>
      </c>
      <c r="D351" s="5" t="inlineStr">
        <is>
          <t>Honduras</t>
        </is>
      </c>
      <c r="E351" s="5" t="n">
        <v>2022</v>
      </c>
      <c r="F351" s="5" t="n">
        <v>0.15</v>
      </c>
      <c r="G351" s="5" t="n">
        <v>11.72</v>
      </c>
      <c r="H351" s="5" t="n">
        <v>1.235</v>
      </c>
      <c r="I351" s="5" t="n">
        <v>0</v>
      </c>
      <c r="J351" s="5" t="n">
        <v>11.72</v>
      </c>
      <c r="K351" s="5" t="n">
        <v>0</v>
      </c>
      <c r="L351" s="5" t="n">
        <v>1</v>
      </c>
      <c r="M351" s="5" t="n">
        <v>9.782999999999999</v>
      </c>
      <c r="N351" s="5" t="n">
        <v>3.704</v>
      </c>
      <c r="O351" s="5" t="n">
        <v>0</v>
      </c>
      <c r="P351" s="5" t="n">
        <v>9.782999999999999</v>
      </c>
      <c r="Q351" s="5" t="n">
        <v>0</v>
      </c>
      <c r="R351" s="5" t="n">
        <v>1</v>
      </c>
      <c r="S351" s="5" t="n">
        <v>17.893</v>
      </c>
      <c r="T351" s="5" t="n">
        <v>7.408</v>
      </c>
      <c r="U351" s="5" t="n">
        <v>0.199</v>
      </c>
      <c r="V351" s="5" t="n">
        <v>20.577</v>
      </c>
      <c r="W351" s="5" t="n">
        <v>0.15</v>
      </c>
      <c r="X351" s="5" t="n">
        <v>1</v>
      </c>
      <c r="Y351" s="5" t="n">
        <v>4.627</v>
      </c>
      <c r="Z351" s="5" t="n">
        <v>0.622</v>
      </c>
      <c r="AA351" s="5" t="n">
        <v>0</v>
      </c>
      <c r="AB351" s="5" t="n">
        <v>4.627</v>
      </c>
      <c r="AC351" s="5" t="n">
        <v>0</v>
      </c>
      <c r="AD351" s="5" t="n">
        <v>1</v>
      </c>
      <c r="AE351" s="5" t="n">
        <v>5.861</v>
      </c>
      <c r="AF351" s="5" t="n">
        <v>1.373</v>
      </c>
      <c r="AG351" s="5" t="n">
        <v>0</v>
      </c>
      <c r="AH351" s="5" t="n">
        <v>5.861</v>
      </c>
      <c r="AI351" s="5" t="n">
        <v>0</v>
      </c>
      <c r="AJ351" s="5" t="n">
        <v>1</v>
      </c>
      <c r="AK351" s="5" t="n">
        <v>13.269</v>
      </c>
      <c r="AL351" s="5" t="n">
        <v>7.13</v>
      </c>
      <c r="AM351" s="5" t="n">
        <v>0.147</v>
      </c>
      <c r="AN351" s="5" t="n">
        <v>15.26</v>
      </c>
      <c r="AO351" s="5" t="n">
        <v>0.15</v>
      </c>
      <c r="AP351" s="5" t="n">
        <v>1</v>
      </c>
      <c r="AQ351" s="5" t="n">
        <v>0.896</v>
      </c>
      <c r="AR351" s="5" t="n">
        <v>0.123</v>
      </c>
      <c r="AS351" s="5" t="n">
        <v>0.269</v>
      </c>
      <c r="AT351" s="5" t="n">
        <v>1.165</v>
      </c>
      <c r="AU351" s="5" t="n">
        <v>0</v>
      </c>
      <c r="AV351" s="5" t="n">
        <v>1</v>
      </c>
      <c r="AW351" s="5" t="n">
        <v>0.89</v>
      </c>
      <c r="AX351" s="5" t="n">
        <v>0.123</v>
      </c>
      <c r="AY351" s="5" t="n">
        <v>0.309</v>
      </c>
      <c r="AZ351" s="5" t="n">
        <v>1.199</v>
      </c>
      <c r="BA351" s="5" t="n">
        <v>0</v>
      </c>
      <c r="BB351" s="5" t="n">
        <v>1</v>
      </c>
      <c r="BC351" s="5" t="n">
        <v>0.62</v>
      </c>
      <c r="BD351" s="5" t="n">
        <v>0.123</v>
      </c>
      <c r="BE351" s="5" t="n">
        <v>-0.109</v>
      </c>
      <c r="BF351" s="5" t="n">
        <v>0.512</v>
      </c>
      <c r="BG351" s="5" t="n">
        <v>0</v>
      </c>
      <c r="BH351" s="5" t="n">
        <v>0</v>
      </c>
      <c r="BI351" s="5" t="n">
        <v>0.608</v>
      </c>
      <c r="BJ351" s="5" t="n">
        <v>0.123</v>
      </c>
      <c r="BK351" s="5" t="n">
        <v>0.471</v>
      </c>
      <c r="BL351" s="5" t="n">
        <v>1.079</v>
      </c>
      <c r="BM351" s="5" t="n">
        <v>0</v>
      </c>
      <c r="BN351" s="5" t="n">
        <v>1</v>
      </c>
      <c r="BO351" s="5" t="n">
        <v>0</v>
      </c>
      <c r="BP351" s="5" t="n">
        <v>0</v>
      </c>
      <c r="BQ351" s="5" t="n">
        <v>0.136</v>
      </c>
      <c r="BR351" s="5" t="n">
        <v>0</v>
      </c>
      <c r="BS351" s="5" t="n">
        <v>0.5</v>
      </c>
      <c r="BT351" s="5" t="n">
        <v>0</v>
      </c>
      <c r="BU351" s="5" t="n">
        <v>0</v>
      </c>
      <c r="BV351" s="5" t="n">
        <v>0.161</v>
      </c>
      <c r="BW351" s="5" t="n">
        <v>0</v>
      </c>
      <c r="BX351" s="5" t="n">
        <v>0.5</v>
      </c>
      <c r="BY351" s="5" t="n">
        <v>12.729</v>
      </c>
      <c r="BZ351" s="5" t="n">
        <v>0</v>
      </c>
      <c r="CA351" s="5" t="n">
        <v>12.729</v>
      </c>
      <c r="CB351" s="5" t="n">
        <v>0</v>
      </c>
      <c r="CC351" s="5" t="n">
        <v>97.90000000000001</v>
      </c>
      <c r="CD351" s="5" t="n">
        <v>7.95</v>
      </c>
      <c r="CE351" s="5" t="n">
        <v>1.087</v>
      </c>
      <c r="CF351" s="5" t="n">
        <v>112.585</v>
      </c>
      <c r="CG351" s="5" t="n">
        <v>0.15</v>
      </c>
      <c r="CH351" s="5" t="n">
        <v>1</v>
      </c>
      <c r="CI351" s="5" t="n">
        <v>0</v>
      </c>
      <c r="CJ351" s="5" t="n">
        <v>0</v>
      </c>
      <c r="CK351" s="5" t="n">
        <v>0</v>
      </c>
      <c r="CL351" s="5" t="n">
        <v>0</v>
      </c>
      <c r="CM351" s="5" t="n">
        <v>0</v>
      </c>
      <c r="CN351" s="5" t="n">
        <v>0</v>
      </c>
      <c r="CO351" s="5" t="n">
        <v>0</v>
      </c>
      <c r="CP351" s="5" t="n">
        <v>0</v>
      </c>
      <c r="CQ351" s="5" t="n">
        <v>1.294</v>
      </c>
      <c r="CR351" s="5" t="n">
        <v>0</v>
      </c>
      <c r="CS351" s="5" t="n">
        <v>5.158</v>
      </c>
      <c r="CT351" s="5" t="n">
        <v>10.485</v>
      </c>
      <c r="CU351" s="5" t="n">
        <v>29.494</v>
      </c>
    </row>
    <row r="352">
      <c r="A352" s="5" t="inlineStr">
        <is>
          <t>HND2023</t>
        </is>
      </c>
      <c r="B352" s="5" t="inlineStr">
        <is>
          <t>HND</t>
        </is>
      </c>
      <c r="C352" s="5" t="inlineStr">
        <is>
          <t>HND</t>
        </is>
      </c>
      <c r="D352" s="5" t="inlineStr">
        <is>
          <t>Honduras</t>
        </is>
      </c>
      <c r="E352" s="5" t="n">
        <v>2023</v>
      </c>
      <c r="F352" s="5" t="n">
        <v>0.15</v>
      </c>
      <c r="G352" s="5" t="n">
        <v>6.147</v>
      </c>
      <c r="H352" s="5" t="n">
        <v>1.286</v>
      </c>
      <c r="I352" s="5" t="n">
        <v>0</v>
      </c>
      <c r="J352" s="5" t="n">
        <v>6.147</v>
      </c>
      <c r="K352" s="5" t="n">
        <v>0</v>
      </c>
      <c r="L352" s="5" t="n">
        <v>1</v>
      </c>
      <c r="M352" s="5" t="n">
        <v>7.886</v>
      </c>
      <c r="N352" s="5" t="n">
        <v>3.857</v>
      </c>
      <c r="O352" s="5" t="n">
        <v>0</v>
      </c>
      <c r="P352" s="5" t="n">
        <v>7.886</v>
      </c>
      <c r="Q352" s="5" t="n">
        <v>0</v>
      </c>
      <c r="R352" s="5" t="n">
        <v>1</v>
      </c>
      <c r="S352" s="5" t="n">
        <v>12.575</v>
      </c>
      <c r="T352" s="5" t="n">
        <v>7.714</v>
      </c>
      <c r="U352" s="5" t="n">
        <v>0.209</v>
      </c>
      <c r="V352" s="5" t="n">
        <v>14.461</v>
      </c>
      <c r="W352" s="5" t="n">
        <v>0.15</v>
      </c>
      <c r="X352" s="5" t="n">
        <v>1</v>
      </c>
      <c r="Y352" s="5" t="n">
        <v>4.818</v>
      </c>
      <c r="Z352" s="5" t="n">
        <v>0.648</v>
      </c>
      <c r="AA352" s="5" t="n">
        <v>0</v>
      </c>
      <c r="AB352" s="5" t="n">
        <v>4.818</v>
      </c>
      <c r="AC352" s="5" t="n">
        <v>0</v>
      </c>
      <c r="AD352" s="5" t="n">
        <v>1</v>
      </c>
      <c r="AE352" s="5" t="n">
        <v>6.103</v>
      </c>
      <c r="AF352" s="5" t="n">
        <v>1.429</v>
      </c>
      <c r="AG352" s="5" t="n">
        <v>0</v>
      </c>
      <c r="AH352" s="5" t="n">
        <v>6.103</v>
      </c>
      <c r="AI352" s="5" t="n">
        <v>0</v>
      </c>
      <c r="AJ352" s="5" t="n">
        <v>1</v>
      </c>
      <c r="AK352" s="5" t="n">
        <v>13.817</v>
      </c>
      <c r="AL352" s="5" t="n">
        <v>7.424</v>
      </c>
      <c r="AM352" s="5" t="n">
        <v>0.229</v>
      </c>
      <c r="AN352" s="5" t="n">
        <v>15.89</v>
      </c>
      <c r="AO352" s="5" t="n">
        <v>0.15</v>
      </c>
      <c r="AP352" s="5" t="n">
        <v>1</v>
      </c>
      <c r="AQ352" s="5" t="n">
        <v>0.791</v>
      </c>
      <c r="AR352" s="5" t="n">
        <v>0.129</v>
      </c>
      <c r="AS352" s="5" t="n">
        <v>0.28</v>
      </c>
      <c r="AT352" s="5" t="n">
        <v>1.071</v>
      </c>
      <c r="AU352" s="5" t="n">
        <v>0</v>
      </c>
      <c r="AV352" s="5" t="n">
        <v>1</v>
      </c>
      <c r="AW352" s="5" t="n">
        <v>0.618</v>
      </c>
      <c r="AX352" s="5" t="n">
        <v>0.129</v>
      </c>
      <c r="AY352" s="5" t="n">
        <v>0.389</v>
      </c>
      <c r="AZ352" s="5" t="n">
        <v>1.007</v>
      </c>
      <c r="BA352" s="5" t="n">
        <v>0</v>
      </c>
      <c r="BB352" s="5" t="n">
        <v>1</v>
      </c>
      <c r="BC352" s="5" t="n">
        <v>0.554</v>
      </c>
      <c r="BD352" s="5" t="n">
        <v>0.129</v>
      </c>
      <c r="BE352" s="5" t="n">
        <v>-0.08</v>
      </c>
      <c r="BF352" s="5" t="n">
        <v>0.474</v>
      </c>
      <c r="BG352" s="5" t="n">
        <v>0</v>
      </c>
      <c r="BH352" s="5" t="n">
        <v>0</v>
      </c>
      <c r="BI352" s="5" t="n">
        <v>0.5570000000000001</v>
      </c>
      <c r="BJ352" s="5" t="n">
        <v>0.129</v>
      </c>
      <c r="BK352" s="5" t="n">
        <v>0.381</v>
      </c>
      <c r="BL352" s="5" t="n">
        <v>0.9389999999999999</v>
      </c>
      <c r="BM352" s="5" t="n">
        <v>0</v>
      </c>
      <c r="BN352" s="5" t="n">
        <v>1</v>
      </c>
      <c r="BO352" s="5" t="n">
        <v>0</v>
      </c>
      <c r="BP352" s="5" t="n">
        <v>0</v>
      </c>
      <c r="BQ352" s="5" t="n">
        <v>0.194</v>
      </c>
      <c r="BR352" s="5" t="n">
        <v>0</v>
      </c>
      <c r="BS352" s="5" t="n">
        <v>0.5</v>
      </c>
      <c r="BT352" s="5" t="n">
        <v>0</v>
      </c>
      <c r="BU352" s="5" t="n">
        <v>0</v>
      </c>
      <c r="BV352" s="5" t="n">
        <v>0.184</v>
      </c>
      <c r="BW352" s="5" t="n">
        <v>0</v>
      </c>
      <c r="BX352" s="5" t="n">
        <v>0.5</v>
      </c>
      <c r="BY352" s="5" t="n">
        <v>13.254</v>
      </c>
      <c r="BZ352" s="5" t="n">
        <v>0</v>
      </c>
      <c r="CA352" s="5" t="n">
        <v>13.254</v>
      </c>
      <c r="CB352" s="5" t="n">
        <v>0</v>
      </c>
      <c r="CC352" s="5" t="n">
        <v>83.248</v>
      </c>
      <c r="CD352" s="5" t="n">
        <v>7.95</v>
      </c>
      <c r="CE352" s="5" t="n">
        <v>1.383</v>
      </c>
      <c r="CF352" s="5" t="n">
        <v>95.735</v>
      </c>
      <c r="CG352" s="5" t="n">
        <v>0.15</v>
      </c>
      <c r="CH352" s="5" t="n">
        <v>1</v>
      </c>
      <c r="CI352" s="5" t="n">
        <v>0</v>
      </c>
      <c r="CJ352" s="5" t="n">
        <v>0</v>
      </c>
      <c r="CK352" s="5" t="n">
        <v>0</v>
      </c>
      <c r="CL352" s="5" t="n">
        <v>0</v>
      </c>
      <c r="CM352" s="5" t="n">
        <v>0</v>
      </c>
      <c r="CN352" s="5" t="n">
        <v>0</v>
      </c>
      <c r="CO352" s="5" t="n">
        <v>0</v>
      </c>
      <c r="CP352" s="5" t="n">
        <v>0</v>
      </c>
      <c r="CQ352" s="5" t="n">
        <v>1.348</v>
      </c>
      <c r="CR352" s="5" t="n">
        <v>0</v>
      </c>
      <c r="CS352" s="5" t="n">
        <v>5.37</v>
      </c>
      <c r="CT352" s="5" t="n">
        <v>4.861</v>
      </c>
      <c r="CU352" s="5" t="n">
        <v>11.192</v>
      </c>
    </row>
    <row r="353">
      <c r="A353" s="5" t="inlineStr">
        <is>
          <t>HND2024</t>
        </is>
      </c>
      <c r="B353" s="5" t="inlineStr">
        <is>
          <t>HND</t>
        </is>
      </c>
      <c r="C353" s="5" t="inlineStr">
        <is>
          <t>HND</t>
        </is>
      </c>
      <c r="D353" s="5" t="inlineStr">
        <is>
          <t>Honduras</t>
        </is>
      </c>
      <c r="E353" s="5" t="n">
        <v>2024</v>
      </c>
      <c r="F353" s="5" t="n">
        <v>0.15</v>
      </c>
      <c r="G353" s="5" t="n">
        <v>5.575</v>
      </c>
      <c r="H353" s="5" t="n">
        <v>1.324</v>
      </c>
      <c r="I353" s="5" t="n">
        <v>0</v>
      </c>
      <c r="J353" s="5" t="n">
        <v>5.575</v>
      </c>
      <c r="K353" s="5" t="n">
        <v>0</v>
      </c>
      <c r="L353" s="5" t="n">
        <v>1</v>
      </c>
      <c r="M353" s="5" t="n">
        <v>7.124</v>
      </c>
      <c r="N353" s="5" t="n">
        <v>3.971</v>
      </c>
      <c r="O353" s="5" t="n">
        <v>0</v>
      </c>
      <c r="P353" s="5" t="n">
        <v>7.124</v>
      </c>
      <c r="Q353" s="5" t="n">
        <v>0</v>
      </c>
      <c r="R353" s="5" t="n">
        <v>1</v>
      </c>
      <c r="S353" s="5" t="n">
        <v>12.193</v>
      </c>
      <c r="T353" s="5" t="n">
        <v>7.942</v>
      </c>
      <c r="U353" s="5" t="n">
        <v>0.249</v>
      </c>
      <c r="V353" s="5" t="n">
        <v>14.022</v>
      </c>
      <c r="W353" s="5" t="n">
        <v>0.15</v>
      </c>
      <c r="X353" s="5" t="n">
        <v>1</v>
      </c>
      <c r="Y353" s="5" t="n">
        <v>4.96</v>
      </c>
      <c r="Z353" s="5" t="n">
        <v>0.667</v>
      </c>
      <c r="AA353" s="5" t="n">
        <v>0</v>
      </c>
      <c r="AB353" s="5" t="n">
        <v>4.96</v>
      </c>
      <c r="AC353" s="5" t="n">
        <v>0</v>
      </c>
      <c r="AD353" s="5" t="n">
        <v>1</v>
      </c>
      <c r="AE353" s="5" t="n">
        <v>6.283</v>
      </c>
      <c r="AF353" s="5" t="n">
        <v>1.471</v>
      </c>
      <c r="AG353" s="5" t="n">
        <v>0</v>
      </c>
      <c r="AH353" s="5" t="n">
        <v>6.283</v>
      </c>
      <c r="AI353" s="5" t="n">
        <v>0</v>
      </c>
      <c r="AJ353" s="5" t="n">
        <v>1</v>
      </c>
      <c r="AK353" s="5" t="n">
        <v>14.225</v>
      </c>
      <c r="AL353" s="5" t="n">
        <v>7.643</v>
      </c>
      <c r="AM353" s="5" t="n">
        <v>0.291</v>
      </c>
      <c r="AN353" s="5" t="n">
        <v>16.359</v>
      </c>
      <c r="AO353" s="5" t="n">
        <v>0.15</v>
      </c>
      <c r="AP353" s="5" t="n">
        <v>1</v>
      </c>
      <c r="AQ353" s="5" t="n">
        <v>0.756</v>
      </c>
      <c r="AR353" s="5" t="n">
        <v>0.132</v>
      </c>
      <c r="AS353" s="5" t="n">
        <v>0.26</v>
      </c>
      <c r="AT353" s="5" t="n">
        <v>1.016</v>
      </c>
      <c r="AU353" s="5" t="n">
        <v>0</v>
      </c>
      <c r="AV353" s="5" t="n">
        <v>1</v>
      </c>
      <c r="AW353" s="5" t="n">
        <v>0.655</v>
      </c>
      <c r="AX353" s="5" t="n">
        <v>0.132</v>
      </c>
      <c r="AY353" s="5" t="n">
        <v>0.27</v>
      </c>
      <c r="AZ353" s="5" t="n">
        <v>0.926</v>
      </c>
      <c r="BA353" s="5" t="n">
        <v>0</v>
      </c>
      <c r="BB353" s="5" t="n">
        <v>1</v>
      </c>
      <c r="BC353" s="5" t="n">
        <v>0.534</v>
      </c>
      <c r="BD353" s="5" t="n">
        <v>0.132</v>
      </c>
      <c r="BE353" s="5" t="n">
        <v>-0.055</v>
      </c>
      <c r="BF353" s="5" t="n">
        <v>0.479</v>
      </c>
      <c r="BG353" s="5" t="n">
        <v>0</v>
      </c>
      <c r="BH353" s="5" t="n">
        <v>0</v>
      </c>
      <c r="BI353" s="5" t="n">
        <v>0.5679999999999999</v>
      </c>
      <c r="BJ353" s="5" t="n">
        <v>0.132</v>
      </c>
      <c r="BK353" s="5" t="n">
        <v>0.282</v>
      </c>
      <c r="BL353" s="5" t="n">
        <v>0.85</v>
      </c>
      <c r="BM353" s="5" t="n">
        <v>0</v>
      </c>
      <c r="BN353" s="5" t="n">
        <v>1</v>
      </c>
      <c r="BO353" s="5" t="n">
        <v>0</v>
      </c>
      <c r="BP353" s="5" t="n">
        <v>0</v>
      </c>
      <c r="BQ353" s="5" t="n">
        <v>0.177</v>
      </c>
      <c r="BR353" s="5" t="n">
        <v>0</v>
      </c>
      <c r="BS353" s="5" t="n">
        <v>0.5</v>
      </c>
      <c r="BT353" s="5" t="n">
        <v>0</v>
      </c>
      <c r="BU353" s="5" t="n">
        <v>0</v>
      </c>
      <c r="BV353" s="5" t="n">
        <v>0.21</v>
      </c>
      <c r="BW353" s="5" t="n">
        <v>0</v>
      </c>
      <c r="BX353" s="5" t="n">
        <v>0.5</v>
      </c>
      <c r="BY353" s="5" t="n">
        <v>13.646</v>
      </c>
      <c r="BZ353" s="5" t="n">
        <v>0</v>
      </c>
      <c r="CA353" s="5" t="n">
        <v>13.646</v>
      </c>
      <c r="CB353" s="5" t="n">
        <v>0</v>
      </c>
      <c r="CC353" s="5" t="n">
        <v>82.58799999999999</v>
      </c>
      <c r="CD353" s="5" t="n">
        <v>7.95</v>
      </c>
      <c r="CE353" s="5" t="n">
        <v>1.687</v>
      </c>
      <c r="CF353" s="5" t="n">
        <v>94.976</v>
      </c>
      <c r="CG353" s="5" t="n">
        <v>0.15</v>
      </c>
      <c r="CH353" s="5" t="n">
        <v>1</v>
      </c>
      <c r="CI353" s="5" t="n">
        <v>0</v>
      </c>
      <c r="CJ353" s="5" t="n">
        <v>0</v>
      </c>
      <c r="CK353" s="5" t="n">
        <v>0</v>
      </c>
      <c r="CL353" s="5" t="n">
        <v>0</v>
      </c>
      <c r="CM353" s="5" t="n">
        <v>0</v>
      </c>
      <c r="CN353" s="5" t="n">
        <v>0</v>
      </c>
      <c r="CO353" s="5" t="n">
        <v>0</v>
      </c>
      <c r="CP353" s="5" t="n">
        <v>0</v>
      </c>
      <c r="CQ353" s="5" t="n">
        <v>1.387</v>
      </c>
      <c r="CR353" s="5" t="n">
        <v>0</v>
      </c>
      <c r="CS353" s="5" t="n">
        <v>5.529</v>
      </c>
      <c r="CT353" s="5" t="n">
        <v>4.251</v>
      </c>
      <c r="CU353" s="5" t="n">
        <v>10.123</v>
      </c>
    </row>
    <row r="354">
      <c r="A354" s="5" t="inlineStr">
        <is>
          <t>HKG2021</t>
        </is>
      </c>
      <c r="B354" s="5" t="inlineStr">
        <is>
          <t>HKG</t>
        </is>
      </c>
      <c r="C354" s="5" t="inlineStr">
        <is>
          <t>HKG</t>
        </is>
      </c>
      <c r="D354" s="5" t="inlineStr">
        <is>
          <t>Hong Kong SAR</t>
        </is>
      </c>
      <c r="E354" s="5" t="n">
        <v>2021</v>
      </c>
      <c r="F354" s="5" t="n">
        <v>0</v>
      </c>
      <c r="G354" s="5" t="n">
        <v>4.747</v>
      </c>
      <c r="H354" s="5" t="n">
        <v>1.143</v>
      </c>
      <c r="I354" s="5" t="n">
        <v>0</v>
      </c>
      <c r="J354" s="5" t="n">
        <v>4.747</v>
      </c>
      <c r="K354" s="5" t="n">
        <v>0</v>
      </c>
      <c r="L354" s="5" t="n">
        <v>1</v>
      </c>
      <c r="M354" s="5" t="n">
        <v>7.964</v>
      </c>
      <c r="N354" s="5" t="n">
        <v>3.43</v>
      </c>
      <c r="O354" s="5" t="n">
        <v>0</v>
      </c>
      <c r="P354" s="5" t="n">
        <v>7.964</v>
      </c>
      <c r="Q354" s="5" t="n">
        <v>0</v>
      </c>
      <c r="R354" s="5" t="n">
        <v>1</v>
      </c>
      <c r="S354" s="5" t="n">
        <v>10.464</v>
      </c>
      <c r="T354" s="5" t="n">
        <v>6.86</v>
      </c>
      <c r="U354" s="5" t="n">
        <v>0</v>
      </c>
      <c r="V354" s="5" t="n">
        <v>10.464</v>
      </c>
      <c r="W354" s="5" t="n">
        <v>0</v>
      </c>
      <c r="X354" s="5" t="n">
        <v>1</v>
      </c>
      <c r="Y354" s="5" t="n">
        <v>39.729</v>
      </c>
      <c r="Z354" s="5" t="n">
        <v>4.388</v>
      </c>
      <c r="AA354" s="5" t="n">
        <v>-2.984</v>
      </c>
      <c r="AB354" s="5" t="n">
        <v>36.745</v>
      </c>
      <c r="AC354" s="5" t="n">
        <v>0</v>
      </c>
      <c r="AD354" s="5" t="n">
        <v>1</v>
      </c>
      <c r="AE354" s="5" t="n">
        <v>39.686</v>
      </c>
      <c r="AF354" s="5" t="n">
        <v>7.809</v>
      </c>
      <c r="AG354" s="5" t="n">
        <v>-2.941</v>
      </c>
      <c r="AH354" s="5" t="n">
        <v>36.745</v>
      </c>
      <c r="AI354" s="5" t="n">
        <v>0</v>
      </c>
      <c r="AJ354" s="5" t="n">
        <v>1</v>
      </c>
      <c r="AK354" s="5" t="n">
        <v>44.125</v>
      </c>
      <c r="AL354" s="5" t="n">
        <v>21.657</v>
      </c>
      <c r="AM354" s="5" t="n">
        <v>-6.361</v>
      </c>
      <c r="AN354" s="5" t="n">
        <v>37.763</v>
      </c>
      <c r="AO354" s="5" t="n">
        <v>0</v>
      </c>
      <c r="AP354" s="5" t="n">
        <v>1</v>
      </c>
      <c r="AQ354" s="5" t="n">
        <v>0.621</v>
      </c>
      <c r="AR354" s="5" t="n">
        <v>0.114</v>
      </c>
      <c r="AS354" s="5" t="n">
        <v>1.889</v>
      </c>
      <c r="AT354" s="5" t="n">
        <v>2.51</v>
      </c>
      <c r="AU354" s="5" t="n">
        <v>0</v>
      </c>
      <c r="AV354" s="5" t="n">
        <v>1</v>
      </c>
      <c r="AW354" s="5" t="n">
        <v>0.593</v>
      </c>
      <c r="AX354" s="5" t="n">
        <v>0.114</v>
      </c>
      <c r="AY354" s="5" t="n">
        <v>1.54</v>
      </c>
      <c r="AZ354" s="5" t="n">
        <v>2.133</v>
      </c>
      <c r="BA354" s="5" t="n">
        <v>0</v>
      </c>
      <c r="BB354" s="5" t="n">
        <v>1</v>
      </c>
      <c r="BC354" s="5" t="n">
        <v>0.44</v>
      </c>
      <c r="BD354" s="5" t="n">
        <v>0.114</v>
      </c>
      <c r="BE354" s="5" t="n">
        <v>1.705</v>
      </c>
      <c r="BF354" s="5" t="n">
        <v>2.145</v>
      </c>
      <c r="BG354" s="5" t="n">
        <v>0</v>
      </c>
      <c r="BH354" s="5" t="n">
        <v>1</v>
      </c>
      <c r="BI354" s="5" t="n">
        <v>0.5600000000000001</v>
      </c>
      <c r="BJ354" s="5" t="n">
        <v>0.114</v>
      </c>
      <c r="BK354" s="5" t="n">
        <v>0</v>
      </c>
      <c r="BL354" s="5" t="n">
        <v>0.5600000000000001</v>
      </c>
      <c r="BM354" s="5" t="n">
        <v>0</v>
      </c>
      <c r="BN354" s="5" t="n">
        <v>1</v>
      </c>
      <c r="BO354" s="5" t="n">
        <v>0</v>
      </c>
      <c r="BP354" s="5" t="n">
        <v>0</v>
      </c>
      <c r="BQ354" s="5" t="n">
        <v>0.15</v>
      </c>
      <c r="BR354" s="5" t="n">
        <v>0</v>
      </c>
      <c r="BS354" s="5" t="n">
        <v>0.833</v>
      </c>
      <c r="BT354" s="5" t="n">
        <v>0</v>
      </c>
      <c r="BU354" s="5" t="n">
        <v>0</v>
      </c>
      <c r="BV354" s="5" t="n">
        <v>0.152</v>
      </c>
      <c r="BW354" s="5" t="n">
        <v>0</v>
      </c>
      <c r="BX354" s="5" t="n">
        <v>1</v>
      </c>
      <c r="BY354" s="5" t="n">
        <v>11.787</v>
      </c>
      <c r="BZ354" s="5" t="n">
        <v>0</v>
      </c>
      <c r="CA354" s="5" t="n">
        <v>11.787</v>
      </c>
      <c r="CB354" s="5" t="n">
        <v>0</v>
      </c>
      <c r="CC354" s="5" t="n">
        <v>81.69499999999999</v>
      </c>
      <c r="CD354" s="5" t="n">
        <v>7.95</v>
      </c>
      <c r="CE354" s="5" t="n">
        <v>0</v>
      </c>
      <c r="CF354" s="5" t="n">
        <v>81.69499999999999</v>
      </c>
      <c r="CG354" s="5" t="n">
        <v>0</v>
      </c>
      <c r="CH354" s="5" t="n">
        <v>1</v>
      </c>
      <c r="CI354" s="5" t="n">
        <v>0</v>
      </c>
      <c r="CJ354" s="5" t="n">
        <v>0</v>
      </c>
      <c r="CK354" s="5" t="n">
        <v>0</v>
      </c>
      <c r="CL354" s="5" t="n">
        <v>0</v>
      </c>
      <c r="CM354" s="5" t="n">
        <v>0</v>
      </c>
      <c r="CN354" s="5" t="n">
        <v>0</v>
      </c>
      <c r="CO354" s="5" t="n">
        <v>0</v>
      </c>
      <c r="CP354" s="5" t="n">
        <v>0</v>
      </c>
      <c r="CQ354" s="5" t="n">
        <v>1.198</v>
      </c>
      <c r="CR354" s="5" t="n">
        <v>0</v>
      </c>
      <c r="CS354" s="5" t="n">
        <v>4.776</v>
      </c>
      <c r="CT354" s="5" t="n">
        <v>3.604</v>
      </c>
      <c r="CU354" s="5" t="n">
        <v>9.127000000000001</v>
      </c>
    </row>
    <row r="355">
      <c r="A355" s="5" t="inlineStr">
        <is>
          <t>HKG2022</t>
        </is>
      </c>
      <c r="B355" s="5" t="inlineStr">
        <is>
          <t>HKG</t>
        </is>
      </c>
      <c r="C355" s="5" t="inlineStr">
        <is>
          <t>HKG</t>
        </is>
      </c>
      <c r="D355" s="5" t="inlineStr">
        <is>
          <t>Hong Kong SAR</t>
        </is>
      </c>
      <c r="E355" s="5" t="n">
        <v>2022</v>
      </c>
      <c r="F355" s="5" t="n">
        <v>0</v>
      </c>
      <c r="G355" s="5" t="n">
        <v>8.788</v>
      </c>
      <c r="H355" s="5" t="n">
        <v>1.235</v>
      </c>
      <c r="I355" s="5" t="n">
        <v>0</v>
      </c>
      <c r="J355" s="5" t="n">
        <v>8.788</v>
      </c>
      <c r="K355" s="5" t="n">
        <v>0</v>
      </c>
      <c r="L355" s="5" t="n">
        <v>1</v>
      </c>
      <c r="M355" s="5" t="n">
        <v>9.782999999999999</v>
      </c>
      <c r="N355" s="5" t="n">
        <v>3.704</v>
      </c>
      <c r="O355" s="5" t="n">
        <v>0</v>
      </c>
      <c r="P355" s="5" t="n">
        <v>9.782999999999999</v>
      </c>
      <c r="Q355" s="5" t="n">
        <v>0</v>
      </c>
      <c r="R355" s="5" t="n">
        <v>1</v>
      </c>
      <c r="S355" s="5" t="n">
        <v>14.962</v>
      </c>
      <c r="T355" s="5" t="n">
        <v>7.408</v>
      </c>
      <c r="U355" s="5" t="n">
        <v>0</v>
      </c>
      <c r="V355" s="5" t="n">
        <v>14.962</v>
      </c>
      <c r="W355" s="5" t="n">
        <v>0</v>
      </c>
      <c r="X355" s="5" t="n">
        <v>1</v>
      </c>
      <c r="Y355" s="5" t="n">
        <v>42.267</v>
      </c>
      <c r="Z355" s="5" t="n">
        <v>4.434</v>
      </c>
      <c r="AA355" s="5" t="n">
        <v>-2.985</v>
      </c>
      <c r="AB355" s="5" t="n">
        <v>39.283</v>
      </c>
      <c r="AC355" s="5" t="n">
        <v>0</v>
      </c>
      <c r="AD355" s="5" t="n">
        <v>1</v>
      </c>
      <c r="AE355" s="5" t="n">
        <v>42.315</v>
      </c>
      <c r="AF355" s="5" t="n">
        <v>7.844</v>
      </c>
      <c r="AG355" s="5" t="n">
        <v>-3.032</v>
      </c>
      <c r="AH355" s="5" t="n">
        <v>39.283</v>
      </c>
      <c r="AI355" s="5" t="n">
        <v>0</v>
      </c>
      <c r="AJ355" s="5" t="n">
        <v>1</v>
      </c>
      <c r="AK355" s="5" t="n">
        <v>47.254</v>
      </c>
      <c r="AL355" s="5" t="n">
        <v>22.566</v>
      </c>
      <c r="AM355" s="5" t="n">
        <v>-7.404</v>
      </c>
      <c r="AN355" s="5" t="n">
        <v>39.85</v>
      </c>
      <c r="AO355" s="5" t="n">
        <v>0</v>
      </c>
      <c r="AP355" s="5" t="n">
        <v>1</v>
      </c>
      <c r="AQ355" s="5" t="n">
        <v>0.847</v>
      </c>
      <c r="AR355" s="5" t="n">
        <v>0.123</v>
      </c>
      <c r="AS355" s="5" t="n">
        <v>2.052</v>
      </c>
      <c r="AT355" s="5" t="n">
        <v>2.899</v>
      </c>
      <c r="AU355" s="5" t="n">
        <v>0</v>
      </c>
      <c r="AV355" s="5" t="n">
        <v>1</v>
      </c>
      <c r="AW355" s="5" t="n">
        <v>0.947</v>
      </c>
      <c r="AX355" s="5" t="n">
        <v>0.123</v>
      </c>
      <c r="AY355" s="5" t="n">
        <v>1.685</v>
      </c>
      <c r="AZ355" s="5" t="n">
        <v>2.632</v>
      </c>
      <c r="BA355" s="5" t="n">
        <v>0</v>
      </c>
      <c r="BB355" s="5" t="n">
        <v>1</v>
      </c>
      <c r="BC355" s="5" t="n">
        <v>0.589</v>
      </c>
      <c r="BD355" s="5" t="n">
        <v>0.123</v>
      </c>
      <c r="BE355" s="5" t="n">
        <v>1.74</v>
      </c>
      <c r="BF355" s="5" t="n">
        <v>2.329</v>
      </c>
      <c r="BG355" s="5" t="n">
        <v>0</v>
      </c>
      <c r="BH355" s="5" t="n">
        <v>1</v>
      </c>
      <c r="BI355" s="5" t="n">
        <v>0.6889999999999999</v>
      </c>
      <c r="BJ355" s="5" t="n">
        <v>0.123</v>
      </c>
      <c r="BK355" s="5" t="n">
        <v>0</v>
      </c>
      <c r="BL355" s="5" t="n">
        <v>0.6889999999999999</v>
      </c>
      <c r="BM355" s="5" t="n">
        <v>0</v>
      </c>
      <c r="BN355" s="5" t="n">
        <v>1</v>
      </c>
      <c r="BO355" s="5" t="n">
        <v>0</v>
      </c>
      <c r="BP355" s="5" t="n">
        <v>0</v>
      </c>
      <c r="BQ355" s="5" t="n">
        <v>0.164</v>
      </c>
      <c r="BR355" s="5" t="n">
        <v>0</v>
      </c>
      <c r="BS355" s="5" t="n">
        <v>0.833</v>
      </c>
      <c r="BT355" s="5" t="n">
        <v>0</v>
      </c>
      <c r="BU355" s="5" t="n">
        <v>0</v>
      </c>
      <c r="BV355" s="5" t="n">
        <v>0.17</v>
      </c>
      <c r="BW355" s="5" t="n">
        <v>0</v>
      </c>
      <c r="BX355" s="5" t="n">
        <v>1</v>
      </c>
      <c r="BY355" s="5" t="n">
        <v>12.729</v>
      </c>
      <c r="BZ355" s="5" t="n">
        <v>0</v>
      </c>
      <c r="CA355" s="5" t="n">
        <v>12.729</v>
      </c>
      <c r="CB355" s="5" t="n">
        <v>0</v>
      </c>
      <c r="CC355" s="5" t="n">
        <v>102.477</v>
      </c>
      <c r="CD355" s="5" t="n">
        <v>7.95</v>
      </c>
      <c r="CE355" s="5" t="n">
        <v>0</v>
      </c>
      <c r="CF355" s="5" t="n">
        <v>102.477</v>
      </c>
      <c r="CG355" s="5" t="n">
        <v>0</v>
      </c>
      <c r="CH355" s="5" t="n">
        <v>1</v>
      </c>
      <c r="CI355" s="5" t="n">
        <v>0</v>
      </c>
      <c r="CJ355" s="5" t="n">
        <v>0</v>
      </c>
      <c r="CK355" s="5" t="n">
        <v>0</v>
      </c>
      <c r="CL355" s="5" t="n">
        <v>0</v>
      </c>
      <c r="CM355" s="5" t="n">
        <v>0</v>
      </c>
      <c r="CN355" s="5" t="n">
        <v>0</v>
      </c>
      <c r="CO355" s="5" t="n">
        <v>0</v>
      </c>
      <c r="CP355" s="5" t="n">
        <v>0</v>
      </c>
      <c r="CQ355" s="5" t="n">
        <v>1.294</v>
      </c>
      <c r="CR355" s="5" t="n">
        <v>0</v>
      </c>
      <c r="CS355" s="5" t="n">
        <v>5.158</v>
      </c>
      <c r="CT355" s="5" t="n">
        <v>7.554</v>
      </c>
      <c r="CU355" s="5" t="n">
        <v>11.574</v>
      </c>
    </row>
    <row r="356">
      <c r="A356" s="5" t="inlineStr">
        <is>
          <t>HKG2023</t>
        </is>
      </c>
      <c r="B356" s="5" t="inlineStr">
        <is>
          <t>HKG</t>
        </is>
      </c>
      <c r="C356" s="5" t="inlineStr">
        <is>
          <t>HKG</t>
        </is>
      </c>
      <c r="D356" s="5" t="inlineStr">
        <is>
          <t>Hong Kong SAR</t>
        </is>
      </c>
      <c r="E356" s="5" t="n">
        <v>2023</v>
      </c>
      <c r="F356" s="5" t="n">
        <v>0</v>
      </c>
      <c r="G356" s="5" t="n">
        <v>5.77</v>
      </c>
      <c r="H356" s="5" t="n">
        <v>1.286</v>
      </c>
      <c r="I356" s="5" t="n">
        <v>0</v>
      </c>
      <c r="J356" s="5" t="n">
        <v>5.77</v>
      </c>
      <c r="K356" s="5" t="n">
        <v>0</v>
      </c>
      <c r="L356" s="5" t="n">
        <v>1</v>
      </c>
      <c r="M356" s="5" t="n">
        <v>7.886</v>
      </c>
      <c r="N356" s="5" t="n">
        <v>3.857</v>
      </c>
      <c r="O356" s="5" t="n">
        <v>0</v>
      </c>
      <c r="P356" s="5" t="n">
        <v>7.886</v>
      </c>
      <c r="Q356" s="5" t="n">
        <v>0</v>
      </c>
      <c r="R356" s="5" t="n">
        <v>1</v>
      </c>
      <c r="S356" s="5" t="n">
        <v>12.198</v>
      </c>
      <c r="T356" s="5" t="n">
        <v>7.714</v>
      </c>
      <c r="U356" s="5" t="n">
        <v>0</v>
      </c>
      <c r="V356" s="5" t="n">
        <v>12.198</v>
      </c>
      <c r="W356" s="5" t="n">
        <v>0</v>
      </c>
      <c r="X356" s="5" t="n">
        <v>1</v>
      </c>
      <c r="Y356" s="5" t="n">
        <v>35.424</v>
      </c>
      <c r="Z356" s="5" t="n">
        <v>3.968</v>
      </c>
      <c r="AA356" s="5" t="n">
        <v>3.114</v>
      </c>
      <c r="AB356" s="5" t="n">
        <v>38.538</v>
      </c>
      <c r="AC356" s="5" t="n">
        <v>0</v>
      </c>
      <c r="AD356" s="5" t="n">
        <v>1</v>
      </c>
      <c r="AE356" s="5" t="n">
        <v>35.523</v>
      </c>
      <c r="AF356" s="5" t="n">
        <v>7.075</v>
      </c>
      <c r="AG356" s="5" t="n">
        <v>3.015</v>
      </c>
      <c r="AH356" s="5" t="n">
        <v>38.538</v>
      </c>
      <c r="AI356" s="5" t="n">
        <v>0</v>
      </c>
      <c r="AJ356" s="5" t="n">
        <v>1</v>
      </c>
      <c r="AK356" s="5" t="n">
        <v>40.666</v>
      </c>
      <c r="AL356" s="5" t="n">
        <v>20.145</v>
      </c>
      <c r="AM356" s="5" t="n">
        <v>-1.125</v>
      </c>
      <c r="AN356" s="5" t="n">
        <v>39.54</v>
      </c>
      <c r="AO356" s="5" t="n">
        <v>0</v>
      </c>
      <c r="AP356" s="5" t="n">
        <v>1</v>
      </c>
      <c r="AQ356" s="5" t="n">
        <v>0.749</v>
      </c>
      <c r="AR356" s="5" t="n">
        <v>0.129</v>
      </c>
      <c r="AS356" s="5" t="n">
        <v>2.268</v>
      </c>
      <c r="AT356" s="5" t="n">
        <v>3.016</v>
      </c>
      <c r="AU356" s="5" t="n">
        <v>0</v>
      </c>
      <c r="AV356" s="5" t="n">
        <v>1</v>
      </c>
      <c r="AW356" s="5" t="n">
        <v>0.783</v>
      </c>
      <c r="AX356" s="5" t="n">
        <v>0.129</v>
      </c>
      <c r="AY356" s="5" t="n">
        <v>1.983</v>
      </c>
      <c r="AZ356" s="5" t="n">
        <v>2.765</v>
      </c>
      <c r="BA356" s="5" t="n">
        <v>0</v>
      </c>
      <c r="BB356" s="5" t="n">
        <v>1</v>
      </c>
      <c r="BC356" s="5" t="n">
        <v>0.527</v>
      </c>
      <c r="BD356" s="5" t="n">
        <v>0.129</v>
      </c>
      <c r="BE356" s="5" t="n">
        <v>1.888</v>
      </c>
      <c r="BF356" s="5" t="n">
        <v>2.416</v>
      </c>
      <c r="BG356" s="5" t="n">
        <v>0</v>
      </c>
      <c r="BH356" s="5" t="n">
        <v>1</v>
      </c>
      <c r="BI356" s="5" t="n">
        <v>0.64</v>
      </c>
      <c r="BJ356" s="5" t="n">
        <v>0.129</v>
      </c>
      <c r="BK356" s="5" t="n">
        <v>0</v>
      </c>
      <c r="BL356" s="5" t="n">
        <v>0.64</v>
      </c>
      <c r="BM356" s="5" t="n">
        <v>0</v>
      </c>
      <c r="BN356" s="5" t="n">
        <v>1</v>
      </c>
      <c r="BO356" s="5" t="n">
        <v>0</v>
      </c>
      <c r="BP356" s="5" t="n">
        <v>0</v>
      </c>
      <c r="BQ356" s="5" t="n">
        <v>0.184</v>
      </c>
      <c r="BR356" s="5" t="n">
        <v>0</v>
      </c>
      <c r="BS356" s="5" t="n">
        <v>0.833</v>
      </c>
      <c r="BT356" s="5" t="n">
        <v>0</v>
      </c>
      <c r="BU356" s="5" t="n">
        <v>0</v>
      </c>
      <c r="BV356" s="5" t="n">
        <v>0.198</v>
      </c>
      <c r="BW356" s="5" t="n">
        <v>0</v>
      </c>
      <c r="BX356" s="5" t="n">
        <v>1</v>
      </c>
      <c r="BY356" s="5" t="n">
        <v>13.254</v>
      </c>
      <c r="BZ356" s="5" t="n">
        <v>0</v>
      </c>
      <c r="CA356" s="5" t="n">
        <v>13.254</v>
      </c>
      <c r="CB356" s="5" t="n">
        <v>0</v>
      </c>
      <c r="CC356" s="5" t="n">
        <v>87.07899999999999</v>
      </c>
      <c r="CD356" s="5" t="n">
        <v>7.95</v>
      </c>
      <c r="CE356" s="5" t="n">
        <v>0</v>
      </c>
      <c r="CF356" s="5" t="n">
        <v>87.07899999999999</v>
      </c>
      <c r="CG356" s="5" t="n">
        <v>0</v>
      </c>
      <c r="CH356" s="5" t="n">
        <v>1</v>
      </c>
      <c r="CI356" s="5" t="n">
        <v>0</v>
      </c>
      <c r="CJ356" s="5" t="n">
        <v>0</v>
      </c>
      <c r="CK356" s="5" t="n">
        <v>0</v>
      </c>
      <c r="CL356" s="5" t="n">
        <v>0</v>
      </c>
      <c r="CM356" s="5" t="n">
        <v>0</v>
      </c>
      <c r="CN356" s="5" t="n">
        <v>0</v>
      </c>
      <c r="CO356" s="5" t="n">
        <v>0</v>
      </c>
      <c r="CP356" s="5" t="n">
        <v>0</v>
      </c>
      <c r="CQ356" s="5" t="n">
        <v>1.348</v>
      </c>
      <c r="CR356" s="5" t="n">
        <v>0</v>
      </c>
      <c r="CS356" s="5" t="n">
        <v>4.68</v>
      </c>
      <c r="CT356" s="5" t="n">
        <v>4.484</v>
      </c>
      <c r="CU356" s="5" t="n">
        <v>4.68</v>
      </c>
    </row>
    <row r="357">
      <c r="A357" s="5" t="inlineStr">
        <is>
          <t>HKG2024</t>
        </is>
      </c>
      <c r="B357" s="5" t="inlineStr">
        <is>
          <t>HKG</t>
        </is>
      </c>
      <c r="C357" s="5" t="inlineStr">
        <is>
          <t>HKG</t>
        </is>
      </c>
      <c r="D357" s="5" t="inlineStr">
        <is>
          <t>Hong Kong SAR</t>
        </is>
      </c>
      <c r="E357" s="5" t="n">
        <v>2024</v>
      </c>
      <c r="F357" s="5" t="n">
        <v>0</v>
      </c>
      <c r="G357" s="5" t="n">
        <v>4.833</v>
      </c>
      <c r="H357" s="5" t="n">
        <v>1.324</v>
      </c>
      <c r="I357" s="5" t="n">
        <v>0</v>
      </c>
      <c r="J357" s="5" t="n">
        <v>4.833</v>
      </c>
      <c r="K357" s="5" t="n">
        <v>0</v>
      </c>
      <c r="L357" s="5" t="n">
        <v>1</v>
      </c>
      <c r="M357" s="5" t="n">
        <v>7.124</v>
      </c>
      <c r="N357" s="5" t="n">
        <v>3.971</v>
      </c>
      <c r="O357" s="5" t="n">
        <v>0</v>
      </c>
      <c r="P357" s="5" t="n">
        <v>7.124</v>
      </c>
      <c r="Q357" s="5" t="n">
        <v>0</v>
      </c>
      <c r="R357" s="5" t="n">
        <v>1</v>
      </c>
      <c r="S357" s="5" t="n">
        <v>11.451</v>
      </c>
      <c r="T357" s="5" t="n">
        <v>7.942</v>
      </c>
      <c r="U357" s="5" t="n">
        <v>0</v>
      </c>
      <c r="V357" s="5" t="n">
        <v>11.451</v>
      </c>
      <c r="W357" s="5" t="n">
        <v>0</v>
      </c>
      <c r="X357" s="5" t="n">
        <v>1</v>
      </c>
      <c r="Y357" s="5" t="n">
        <v>39.742</v>
      </c>
      <c r="Z357" s="5" t="n">
        <v>5.018</v>
      </c>
      <c r="AA357" s="5" t="n">
        <v>0</v>
      </c>
      <c r="AB357" s="5" t="n">
        <v>39.742</v>
      </c>
      <c r="AC357" s="5" t="n">
        <v>0</v>
      </c>
      <c r="AD357" s="5" t="n">
        <v>1</v>
      </c>
      <c r="AE357" s="5" t="n">
        <v>39.742</v>
      </c>
      <c r="AF357" s="5" t="n">
        <v>8.706</v>
      </c>
      <c r="AG357" s="5" t="n">
        <v>0</v>
      </c>
      <c r="AH357" s="5" t="n">
        <v>39.742</v>
      </c>
      <c r="AI357" s="5" t="n">
        <v>0</v>
      </c>
      <c r="AJ357" s="5" t="n">
        <v>1</v>
      </c>
      <c r="AK357" s="5" t="n">
        <v>44.582</v>
      </c>
      <c r="AL357" s="5" t="n">
        <v>22.676</v>
      </c>
      <c r="AM357" s="5" t="n">
        <v>-3.843</v>
      </c>
      <c r="AN357" s="5" t="n">
        <v>40.739</v>
      </c>
      <c r="AO357" s="5" t="n">
        <v>0</v>
      </c>
      <c r="AP357" s="5" t="n">
        <v>1</v>
      </c>
      <c r="AQ357" s="5" t="n">
        <v>0.72</v>
      </c>
      <c r="AR357" s="5" t="n">
        <v>0.132</v>
      </c>
      <c r="AS357" s="5" t="n">
        <v>2.506</v>
      </c>
      <c r="AT357" s="5" t="n">
        <v>3.226</v>
      </c>
      <c r="AU357" s="5" t="n">
        <v>0</v>
      </c>
      <c r="AV357" s="5" t="n">
        <v>1</v>
      </c>
      <c r="AW357" s="5" t="n">
        <v>0.734</v>
      </c>
      <c r="AX357" s="5" t="n">
        <v>0.132</v>
      </c>
      <c r="AY357" s="5" t="n">
        <v>2.349</v>
      </c>
      <c r="AZ357" s="5" t="n">
        <v>3.083</v>
      </c>
      <c r="BA357" s="5" t="n">
        <v>0</v>
      </c>
      <c r="BB357" s="5" t="n">
        <v>1</v>
      </c>
      <c r="BC357" s="5" t="n">
        <v>0.51</v>
      </c>
      <c r="BD357" s="5" t="n">
        <v>0.132</v>
      </c>
      <c r="BE357" s="5" t="n">
        <v>1.973</v>
      </c>
      <c r="BF357" s="5" t="n">
        <v>2.483</v>
      </c>
      <c r="BG357" s="5" t="n">
        <v>0</v>
      </c>
      <c r="BH357" s="5" t="n">
        <v>1</v>
      </c>
      <c r="BI357" s="5" t="n">
        <v>0.652</v>
      </c>
      <c r="BJ357" s="5" t="n">
        <v>0.132</v>
      </c>
      <c r="BK357" s="5" t="n">
        <v>0</v>
      </c>
      <c r="BL357" s="5" t="n">
        <v>0.652</v>
      </c>
      <c r="BM357" s="5" t="n">
        <v>0</v>
      </c>
      <c r="BN357" s="5" t="n">
        <v>1</v>
      </c>
      <c r="BO357" s="5" t="n">
        <v>0</v>
      </c>
      <c r="BP357" s="5" t="n">
        <v>0</v>
      </c>
      <c r="BQ357" s="5" t="n">
        <v>0.17</v>
      </c>
      <c r="BR357" s="5" t="n">
        <v>0</v>
      </c>
      <c r="BS357" s="5" t="n">
        <v>0.833</v>
      </c>
      <c r="BT357" s="5" t="n">
        <v>0</v>
      </c>
      <c r="BU357" s="5" t="n">
        <v>0</v>
      </c>
      <c r="BV357" s="5" t="n">
        <v>0.179</v>
      </c>
      <c r="BW357" s="5" t="n">
        <v>0</v>
      </c>
      <c r="BX357" s="5" t="n">
        <v>1</v>
      </c>
      <c r="BY357" s="5" t="n">
        <v>13.646</v>
      </c>
      <c r="BZ357" s="5" t="n">
        <v>0</v>
      </c>
      <c r="CA357" s="5" t="n">
        <v>13.646</v>
      </c>
      <c r="CB357" s="5" t="n">
        <v>0</v>
      </c>
      <c r="CC357" s="5" t="n">
        <v>86.38500000000001</v>
      </c>
      <c r="CD357" s="5" t="n">
        <v>7.95</v>
      </c>
      <c r="CE357" s="5" t="n">
        <v>0</v>
      </c>
      <c r="CF357" s="5" t="n">
        <v>86.38500000000001</v>
      </c>
      <c r="CG357" s="5" t="n">
        <v>0</v>
      </c>
      <c r="CH357" s="5" t="n">
        <v>1</v>
      </c>
      <c r="CI357" s="5" t="n">
        <v>0</v>
      </c>
      <c r="CJ357" s="5" t="n">
        <v>0</v>
      </c>
      <c r="CK357" s="5" t="n">
        <v>0</v>
      </c>
      <c r="CL357" s="5" t="n">
        <v>0</v>
      </c>
      <c r="CM357" s="5" t="n">
        <v>0</v>
      </c>
      <c r="CN357" s="5" t="n">
        <v>0</v>
      </c>
      <c r="CO357" s="5" t="n">
        <v>0</v>
      </c>
      <c r="CP357" s="5" t="n">
        <v>0</v>
      </c>
      <c r="CQ357" s="5" t="n">
        <v>1.387</v>
      </c>
      <c r="CR357" s="5" t="n">
        <v>0</v>
      </c>
      <c r="CS357" s="5" t="n">
        <v>4.07</v>
      </c>
      <c r="CT357" s="5" t="n">
        <v>3.509</v>
      </c>
      <c r="CU357" s="5" t="n">
        <v>4.07</v>
      </c>
    </row>
    <row r="358">
      <c r="A358" s="5" t="inlineStr">
        <is>
          <t>HUN2021</t>
        </is>
      </c>
      <c r="B358" s="5" t="inlineStr">
        <is>
          <t>HUN</t>
        </is>
      </c>
      <c r="C358" s="5" t="inlineStr">
        <is>
          <t>HUN</t>
        </is>
      </c>
      <c r="D358" s="5" t="inlineStr">
        <is>
          <t>Hungary</t>
        </is>
      </c>
      <c r="E358" s="5" t="n">
        <v>2021</v>
      </c>
      <c r="F358" s="5" t="n">
        <v>0.27</v>
      </c>
      <c r="G358" s="5" t="n">
        <v>4.784</v>
      </c>
      <c r="H358" s="5" t="n">
        <v>0.9320000000000001</v>
      </c>
      <c r="I358" s="5" t="n">
        <v>1.023</v>
      </c>
      <c r="J358" s="5" t="n">
        <v>5.807</v>
      </c>
      <c r="K358" s="5" t="n">
        <v>0</v>
      </c>
      <c r="L358" s="5" t="n">
        <v>1</v>
      </c>
      <c r="M358" s="5" t="n">
        <v>7.131</v>
      </c>
      <c r="N358" s="5" t="n">
        <v>2.796</v>
      </c>
      <c r="O358" s="5" t="n">
        <v>1.06</v>
      </c>
      <c r="P358" s="5" t="n">
        <v>8.192</v>
      </c>
      <c r="Q358" s="5" t="n">
        <v>0</v>
      </c>
      <c r="R358" s="5" t="n">
        <v>1</v>
      </c>
      <c r="S358" s="5" t="n">
        <v>5.602</v>
      </c>
      <c r="T358" s="5" t="n">
        <v>3.472</v>
      </c>
      <c r="U358" s="5" t="n">
        <v>0.036</v>
      </c>
      <c r="V358" s="5" t="n">
        <v>7.16</v>
      </c>
      <c r="W358" s="5" t="n">
        <v>0.27</v>
      </c>
      <c r="X358" s="5" t="n">
        <v>1</v>
      </c>
      <c r="Y358" s="5" t="n">
        <v>17.959</v>
      </c>
      <c r="Z358" s="5" t="n">
        <v>1.984</v>
      </c>
      <c r="AA358" s="5" t="n">
        <v>-6.131</v>
      </c>
      <c r="AB358" s="5" t="n">
        <v>11.828</v>
      </c>
      <c r="AC358" s="5" t="n">
        <v>0</v>
      </c>
      <c r="AD358" s="5" t="n">
        <v>1</v>
      </c>
      <c r="AE358" s="5" t="n">
        <v>17.915</v>
      </c>
      <c r="AF358" s="5" t="n">
        <v>3.525</v>
      </c>
      <c r="AG358" s="5" t="n">
        <v>-6.087</v>
      </c>
      <c r="AH358" s="5" t="n">
        <v>11.828</v>
      </c>
      <c r="AI358" s="5" t="n">
        <v>0</v>
      </c>
      <c r="AJ358" s="5" t="n">
        <v>1</v>
      </c>
      <c r="AK358" s="5" t="n">
        <v>20.226</v>
      </c>
      <c r="AL358" s="5" t="n">
        <v>9.927</v>
      </c>
      <c r="AM358" s="5" t="n">
        <v>-12.316</v>
      </c>
      <c r="AN358" s="5" t="n">
        <v>10.046</v>
      </c>
      <c r="AO358" s="5" t="n">
        <v>0</v>
      </c>
      <c r="AP358" s="5" t="n">
        <v>0</v>
      </c>
      <c r="AQ358" s="5" t="n">
        <v>0.619</v>
      </c>
      <c r="AR358" s="5" t="n">
        <v>0.114</v>
      </c>
      <c r="AS358" s="5" t="n">
        <v>0.526</v>
      </c>
      <c r="AT358" s="5" t="n">
        <v>1.455</v>
      </c>
      <c r="AU358" s="5" t="n">
        <v>0.27</v>
      </c>
      <c r="AV358" s="5" t="n">
        <v>1</v>
      </c>
      <c r="AW358" s="5" t="n">
        <v>0.599</v>
      </c>
      <c r="AX358" s="5" t="n">
        <v>0.114</v>
      </c>
      <c r="AY358" s="5" t="n">
        <v>0.5580000000000001</v>
      </c>
      <c r="AZ358" s="5" t="n">
        <v>1.47</v>
      </c>
      <c r="BA358" s="5" t="n">
        <v>0.27</v>
      </c>
      <c r="BB358" s="5" t="n">
        <v>1</v>
      </c>
      <c r="BC358" s="5" t="n">
        <v>0.439</v>
      </c>
      <c r="BD358" s="5" t="n">
        <v>0.114</v>
      </c>
      <c r="BE358" s="5" t="n">
        <v>0.284</v>
      </c>
      <c r="BF358" s="5" t="n">
        <v>0.919</v>
      </c>
      <c r="BG358" s="5" t="n">
        <v>0.27</v>
      </c>
      <c r="BH358" s="5" t="n">
        <v>1</v>
      </c>
      <c r="BI358" s="5" t="n">
        <v>0.505</v>
      </c>
      <c r="BJ358" s="5" t="n">
        <v>0.114</v>
      </c>
      <c r="BK358" s="5" t="n">
        <v>0.653</v>
      </c>
      <c r="BL358" s="5" t="n">
        <v>1.471</v>
      </c>
      <c r="BM358" s="5" t="n">
        <v>0.27</v>
      </c>
      <c r="BN358" s="5" t="n">
        <v>1</v>
      </c>
      <c r="BO358" s="5" t="n">
        <v>0</v>
      </c>
      <c r="BP358" s="5" t="n">
        <v>0.008</v>
      </c>
      <c r="BQ358" s="5" t="n">
        <v>0.098</v>
      </c>
      <c r="BR358" s="5" t="n">
        <v>0</v>
      </c>
      <c r="BS358" s="5" t="n">
        <v>0.833</v>
      </c>
      <c r="BT358" s="5" t="n">
        <v>0</v>
      </c>
      <c r="BU358" s="5" t="n">
        <v>0</v>
      </c>
      <c r="BV358" s="5" t="n">
        <v>0.119</v>
      </c>
      <c r="BW358" s="5" t="n">
        <v>0.27</v>
      </c>
      <c r="BX358" s="5" t="n">
        <v>1</v>
      </c>
      <c r="BY358" s="5" t="n">
        <v>11.787</v>
      </c>
      <c r="BZ358" s="5" t="n">
        <v>0</v>
      </c>
      <c r="CA358" s="5" t="n">
        <v>11.787</v>
      </c>
      <c r="CB358" s="5" t="n">
        <v>0</v>
      </c>
      <c r="CC358" s="5" t="n">
        <v>78.125</v>
      </c>
      <c r="CD358" s="5" t="n">
        <v>7.95</v>
      </c>
      <c r="CE358" s="5" t="n">
        <v>110.456</v>
      </c>
      <c r="CF358" s="5" t="n">
        <v>239.498</v>
      </c>
      <c r="CG358" s="5" t="n">
        <v>0.27</v>
      </c>
      <c r="CH358" s="5" t="n">
        <v>1</v>
      </c>
      <c r="CI358" s="5" t="n">
        <v>0</v>
      </c>
      <c r="CJ358" s="5" t="n">
        <v>0</v>
      </c>
      <c r="CK358" s="5" t="n">
        <v>0</v>
      </c>
      <c r="CL358" s="5" t="n">
        <v>0</v>
      </c>
      <c r="CM358" s="5" t="n">
        <v>0</v>
      </c>
      <c r="CN358" s="5" t="n">
        <v>0</v>
      </c>
      <c r="CO358" s="5" t="n">
        <v>0</v>
      </c>
      <c r="CP358" s="5" t="n">
        <v>0.37</v>
      </c>
      <c r="CQ358" s="5" t="n">
        <v>1.198</v>
      </c>
      <c r="CR358" s="5" t="n">
        <v>0</v>
      </c>
      <c r="CS358" s="5" t="n">
        <v>3.093</v>
      </c>
      <c r="CT358" s="5" t="n">
        <v>5.408</v>
      </c>
      <c r="CU358" s="5" t="n">
        <v>12.007</v>
      </c>
    </row>
    <row r="359">
      <c r="A359" s="5" t="inlineStr">
        <is>
          <t>HUN2022</t>
        </is>
      </c>
      <c r="B359" s="5" t="inlineStr">
        <is>
          <t>HUN</t>
        </is>
      </c>
      <c r="C359" s="5" t="inlineStr">
        <is>
          <t>HUN</t>
        </is>
      </c>
      <c r="D359" s="5" t="inlineStr">
        <is>
          <t>Hungary</t>
        </is>
      </c>
      <c r="E359" s="5" t="n">
        <v>2022</v>
      </c>
      <c r="F359" s="5" t="n">
        <v>0.27</v>
      </c>
      <c r="G359" s="5" t="n">
        <v>4.052</v>
      </c>
      <c r="H359" s="5" t="n">
        <v>0.928</v>
      </c>
      <c r="I359" s="5" t="n">
        <v>8.752000000000001</v>
      </c>
      <c r="J359" s="5" t="n">
        <v>12.804</v>
      </c>
      <c r="K359" s="5" t="n">
        <v>0</v>
      </c>
      <c r="L359" s="5" t="n">
        <v>1</v>
      </c>
      <c r="M359" s="5" t="n">
        <v>8.563000000000001</v>
      </c>
      <c r="N359" s="5" t="n">
        <v>2.785</v>
      </c>
      <c r="O359" s="5" t="n">
        <v>8.436999999999999</v>
      </c>
      <c r="P359" s="5" t="n">
        <v>17</v>
      </c>
      <c r="Q359" s="5" t="n">
        <v>0</v>
      </c>
      <c r="R359" s="5" t="n">
        <v>1</v>
      </c>
      <c r="S359" s="5" t="n">
        <v>5.701</v>
      </c>
      <c r="T359" s="5" t="n">
        <v>2.792</v>
      </c>
      <c r="U359" s="5" t="n">
        <v>0.038</v>
      </c>
      <c r="V359" s="5" t="n">
        <v>7.288</v>
      </c>
      <c r="W359" s="5" t="n">
        <v>0.27</v>
      </c>
      <c r="X359" s="5" t="n">
        <v>1</v>
      </c>
      <c r="Y359" s="5" t="n">
        <v>43.743</v>
      </c>
      <c r="Z359" s="5" t="n">
        <v>4.589</v>
      </c>
      <c r="AA359" s="5" t="n">
        <v>-7.658</v>
      </c>
      <c r="AB359" s="5" t="n">
        <v>36.085</v>
      </c>
      <c r="AC359" s="5" t="n">
        <v>0</v>
      </c>
      <c r="AD359" s="5" t="n">
        <v>1</v>
      </c>
      <c r="AE359" s="5" t="n">
        <v>43.791</v>
      </c>
      <c r="AF359" s="5" t="n">
        <v>8.118</v>
      </c>
      <c r="AG359" s="5" t="n">
        <v>-7.706</v>
      </c>
      <c r="AH359" s="5" t="n">
        <v>36.085</v>
      </c>
      <c r="AI359" s="5" t="n">
        <v>0</v>
      </c>
      <c r="AJ359" s="5" t="n">
        <v>1</v>
      </c>
      <c r="AK359" s="5" t="n">
        <v>46.65</v>
      </c>
      <c r="AL359" s="5" t="n">
        <v>22.277</v>
      </c>
      <c r="AM359" s="5" t="n">
        <v>-39.278</v>
      </c>
      <c r="AN359" s="5" t="n">
        <v>9.363</v>
      </c>
      <c r="AO359" s="5" t="n">
        <v>0</v>
      </c>
      <c r="AP359" s="5" t="n">
        <v>0</v>
      </c>
      <c r="AQ359" s="5" t="n">
        <v>0.861</v>
      </c>
      <c r="AR359" s="5" t="n">
        <v>0.123</v>
      </c>
      <c r="AS359" s="5" t="n">
        <v>0.251</v>
      </c>
      <c r="AT359" s="5" t="n">
        <v>1.412</v>
      </c>
      <c r="AU359" s="5" t="n">
        <v>0.27</v>
      </c>
      <c r="AV359" s="5" t="n">
        <v>1</v>
      </c>
      <c r="AW359" s="5" t="n">
        <v>0.986</v>
      </c>
      <c r="AX359" s="5" t="n">
        <v>0.123</v>
      </c>
      <c r="AY359" s="5" t="n">
        <v>0.265</v>
      </c>
      <c r="AZ359" s="5" t="n">
        <v>1.589</v>
      </c>
      <c r="BA359" s="5" t="n">
        <v>0.27</v>
      </c>
      <c r="BB359" s="5" t="n">
        <v>1</v>
      </c>
      <c r="BC359" s="5" t="n">
        <v>0.598</v>
      </c>
      <c r="BD359" s="5" t="n">
        <v>0.123</v>
      </c>
      <c r="BE359" s="5" t="n">
        <v>0.194</v>
      </c>
      <c r="BF359" s="5" t="n">
        <v>1.006</v>
      </c>
      <c r="BG359" s="5" t="n">
        <v>0.27</v>
      </c>
      <c r="BH359" s="5" t="n">
        <v>1</v>
      </c>
      <c r="BI359" s="5" t="n">
        <v>0.612</v>
      </c>
      <c r="BJ359" s="5" t="n">
        <v>0.123</v>
      </c>
      <c r="BK359" s="5" t="n">
        <v>0.613</v>
      </c>
      <c r="BL359" s="5" t="n">
        <v>1.556</v>
      </c>
      <c r="BM359" s="5" t="n">
        <v>0.27</v>
      </c>
      <c r="BN359" s="5" t="n">
        <v>1</v>
      </c>
      <c r="BO359" s="5" t="n">
        <v>0</v>
      </c>
      <c r="BP359" s="5" t="n">
        <v>-0.002</v>
      </c>
      <c r="BQ359" s="5" t="n">
        <v>0.223</v>
      </c>
      <c r="BR359" s="5" t="n">
        <v>0</v>
      </c>
      <c r="BS359" s="5" t="n">
        <v>0.833</v>
      </c>
      <c r="BT359" s="5" t="n">
        <v>0</v>
      </c>
      <c r="BU359" s="5" t="n">
        <v>0</v>
      </c>
      <c r="BV359" s="5" t="n">
        <v>0.107</v>
      </c>
      <c r="BW359" s="5" t="n">
        <v>0.27</v>
      </c>
      <c r="BX359" s="5" t="n">
        <v>1</v>
      </c>
      <c r="BY359" s="5" t="n">
        <v>12.729</v>
      </c>
      <c r="BZ359" s="5" t="n">
        <v>0</v>
      </c>
      <c r="CA359" s="5" t="n">
        <v>12.729</v>
      </c>
      <c r="CB359" s="5" t="n">
        <v>0</v>
      </c>
      <c r="CC359" s="5" t="n">
        <v>97.90000000000001</v>
      </c>
      <c r="CD359" s="5" t="n">
        <v>7.95</v>
      </c>
      <c r="CE359" s="5" t="n">
        <v>128.96</v>
      </c>
      <c r="CF359" s="5" t="n">
        <v>288.112</v>
      </c>
      <c r="CG359" s="5" t="n">
        <v>0.27</v>
      </c>
      <c r="CH359" s="5" t="n">
        <v>1</v>
      </c>
      <c r="CI359" s="5" t="n">
        <v>0</v>
      </c>
      <c r="CJ359" s="5" t="n">
        <v>0</v>
      </c>
      <c r="CK359" s="5" t="n">
        <v>0</v>
      </c>
      <c r="CL359" s="5" t="n">
        <v>0</v>
      </c>
      <c r="CM359" s="5" t="n">
        <v>0</v>
      </c>
      <c r="CN359" s="5" t="n">
        <v>0</v>
      </c>
      <c r="CO359" s="5" t="n">
        <v>0</v>
      </c>
      <c r="CP359" s="5" t="n">
        <v>0.496</v>
      </c>
      <c r="CQ359" s="5" t="n">
        <v>1.294</v>
      </c>
      <c r="CR359" s="5" t="n">
        <v>0</v>
      </c>
      <c r="CS359" s="5" t="n">
        <v>3.34</v>
      </c>
      <c r="CT359" s="5" t="n">
        <v>4.925</v>
      </c>
      <c r="CU359" s="5" t="n">
        <v>37.7</v>
      </c>
    </row>
    <row r="360">
      <c r="A360" s="5" t="inlineStr">
        <is>
          <t>HUN2023</t>
        </is>
      </c>
      <c r="B360" s="5" t="inlineStr">
        <is>
          <t>HUN</t>
        </is>
      </c>
      <c r="C360" s="5" t="inlineStr">
        <is>
          <t>HUN</t>
        </is>
      </c>
      <c r="D360" s="5" t="inlineStr">
        <is>
          <t>Hungary</t>
        </is>
      </c>
      <c r="E360" s="5" t="n">
        <v>2023</v>
      </c>
      <c r="F360" s="5" t="n">
        <v>0.27</v>
      </c>
      <c r="G360" s="5" t="n">
        <v>2.574</v>
      </c>
      <c r="H360" s="5" t="n">
        <v>0.868</v>
      </c>
      <c r="I360" s="5" t="n">
        <v>10.142</v>
      </c>
      <c r="J360" s="5" t="n">
        <v>12.717</v>
      </c>
      <c r="K360" s="5" t="n">
        <v>0</v>
      </c>
      <c r="L360" s="5" t="n">
        <v>1</v>
      </c>
      <c r="M360" s="5" t="n">
        <v>5.996</v>
      </c>
      <c r="N360" s="5" t="n">
        <v>2.605</v>
      </c>
      <c r="O360" s="5" t="n">
        <v>9.769</v>
      </c>
      <c r="P360" s="5" t="n">
        <v>15.765</v>
      </c>
      <c r="Q360" s="5" t="n">
        <v>0</v>
      </c>
      <c r="R360" s="5" t="n">
        <v>1</v>
      </c>
      <c r="S360" s="5" t="n">
        <v>7.537</v>
      </c>
      <c r="T360" s="5" t="n">
        <v>4.727</v>
      </c>
      <c r="U360" s="5" t="n">
        <v>0.04</v>
      </c>
      <c r="V360" s="5" t="n">
        <v>9.622</v>
      </c>
      <c r="W360" s="5" t="n">
        <v>0.27</v>
      </c>
      <c r="X360" s="5" t="n">
        <v>1</v>
      </c>
      <c r="Y360" s="5" t="n">
        <v>19.798</v>
      </c>
      <c r="Z360" s="5" t="n">
        <v>2.218</v>
      </c>
      <c r="AA360" s="5" t="n">
        <v>13.859</v>
      </c>
      <c r="AB360" s="5" t="n">
        <v>33.657</v>
      </c>
      <c r="AC360" s="5" t="n">
        <v>0</v>
      </c>
      <c r="AD360" s="5" t="n">
        <v>1</v>
      </c>
      <c r="AE360" s="5" t="n">
        <v>19.896</v>
      </c>
      <c r="AF360" s="5" t="n">
        <v>3.963</v>
      </c>
      <c r="AG360" s="5" t="n">
        <v>13.76</v>
      </c>
      <c r="AH360" s="5" t="n">
        <v>33.657</v>
      </c>
      <c r="AI360" s="5" t="n">
        <v>0</v>
      </c>
      <c r="AJ360" s="5" t="n">
        <v>1</v>
      </c>
      <c r="AK360" s="5" t="n">
        <v>23.062</v>
      </c>
      <c r="AL360" s="5" t="n">
        <v>11.424</v>
      </c>
      <c r="AM360" s="5" t="n">
        <v>-15.123</v>
      </c>
      <c r="AN360" s="5" t="n">
        <v>10.082</v>
      </c>
      <c r="AO360" s="5" t="n">
        <v>0</v>
      </c>
      <c r="AP360" s="5" t="n">
        <v>0</v>
      </c>
      <c r="AQ360" s="5" t="n">
        <v>0.76</v>
      </c>
      <c r="AR360" s="5" t="n">
        <v>0.129</v>
      </c>
      <c r="AS360" s="5" t="n">
        <v>0.589</v>
      </c>
      <c r="AT360" s="5" t="n">
        <v>1.713</v>
      </c>
      <c r="AU360" s="5" t="n">
        <v>0.27</v>
      </c>
      <c r="AV360" s="5" t="n">
        <v>1</v>
      </c>
      <c r="AW360" s="5" t="n">
        <v>0.8110000000000001</v>
      </c>
      <c r="AX360" s="5" t="n">
        <v>0.129</v>
      </c>
      <c r="AY360" s="5" t="n">
        <v>0.569</v>
      </c>
      <c r="AZ360" s="5" t="n">
        <v>1.754</v>
      </c>
      <c r="BA360" s="5" t="n">
        <v>0.27</v>
      </c>
      <c r="BB360" s="5" t="n">
        <v>1</v>
      </c>
      <c r="BC360" s="5" t="n">
        <v>0.535</v>
      </c>
      <c r="BD360" s="5" t="n">
        <v>0.129</v>
      </c>
      <c r="BE360" s="5" t="n">
        <v>0.208</v>
      </c>
      <c r="BF360" s="5" t="n">
        <v>0.9429999999999999</v>
      </c>
      <c r="BG360" s="5" t="n">
        <v>0.27</v>
      </c>
      <c r="BH360" s="5" t="n">
        <v>1</v>
      </c>
      <c r="BI360" s="5" t="n">
        <v>0.579</v>
      </c>
      <c r="BJ360" s="5" t="n">
        <v>0.129</v>
      </c>
      <c r="BK360" s="5" t="n">
        <v>0.8</v>
      </c>
      <c r="BL360" s="5" t="n">
        <v>1.752</v>
      </c>
      <c r="BM360" s="5" t="n">
        <v>0.27</v>
      </c>
      <c r="BN360" s="5" t="n">
        <v>1</v>
      </c>
      <c r="BO360" s="5" t="n">
        <v>0</v>
      </c>
      <c r="BP360" s="5" t="n">
        <v>0.008999999999999999</v>
      </c>
      <c r="BQ360" s="5" t="n">
        <v>0.262</v>
      </c>
      <c r="BR360" s="5" t="n">
        <v>0</v>
      </c>
      <c r="BS360" s="5" t="n">
        <v>0.833</v>
      </c>
      <c r="BT360" s="5" t="n">
        <v>0</v>
      </c>
      <c r="BU360" s="5" t="n">
        <v>0</v>
      </c>
      <c r="BV360" s="5" t="n">
        <v>0.124</v>
      </c>
      <c r="BW360" s="5" t="n">
        <v>0.27</v>
      </c>
      <c r="BX360" s="5" t="n">
        <v>1</v>
      </c>
      <c r="BY360" s="5" t="n">
        <v>13.254</v>
      </c>
      <c r="BZ360" s="5" t="n">
        <v>0</v>
      </c>
      <c r="CA360" s="5" t="n">
        <v>13.254</v>
      </c>
      <c r="CB360" s="5" t="n">
        <v>0</v>
      </c>
      <c r="CC360" s="5" t="n">
        <v>83.248</v>
      </c>
      <c r="CD360" s="5" t="n">
        <v>7.95</v>
      </c>
      <c r="CE360" s="5" t="n">
        <v>172.959</v>
      </c>
      <c r="CF360" s="5" t="n">
        <v>325.383</v>
      </c>
      <c r="CG360" s="5" t="n">
        <v>0.27</v>
      </c>
      <c r="CH360" s="5" t="n">
        <v>1</v>
      </c>
      <c r="CI360" s="5" t="n">
        <v>0</v>
      </c>
      <c r="CJ360" s="5" t="n">
        <v>0</v>
      </c>
      <c r="CK360" s="5" t="n">
        <v>0</v>
      </c>
      <c r="CL360" s="5" t="n">
        <v>0</v>
      </c>
      <c r="CM360" s="5" t="n">
        <v>0</v>
      </c>
      <c r="CN360" s="5" t="n">
        <v>0</v>
      </c>
      <c r="CO360" s="5" t="n">
        <v>0</v>
      </c>
      <c r="CP360" s="5" t="n">
        <v>0.649</v>
      </c>
      <c r="CQ360" s="5" t="n">
        <v>1.348</v>
      </c>
      <c r="CR360" s="5" t="n">
        <v>0</v>
      </c>
      <c r="CS360" s="5" t="n">
        <v>3.478</v>
      </c>
      <c r="CT360" s="5" t="n">
        <v>2.37</v>
      </c>
      <c r="CU360" s="5" t="n">
        <v>13.704</v>
      </c>
    </row>
    <row r="361">
      <c r="A361" s="5" t="inlineStr">
        <is>
          <t>HUN2024</t>
        </is>
      </c>
      <c r="B361" s="5" t="inlineStr">
        <is>
          <t>HUN</t>
        </is>
      </c>
      <c r="C361" s="5" t="inlineStr">
        <is>
          <t>HUN</t>
        </is>
      </c>
      <c r="D361" s="5" t="inlineStr">
        <is>
          <t>Hungary</t>
        </is>
      </c>
      <c r="E361" s="5" t="n">
        <v>2024</v>
      </c>
      <c r="F361" s="5" t="n">
        <v>0.27</v>
      </c>
      <c r="G361" s="5" t="n">
        <v>2.445</v>
      </c>
      <c r="H361" s="5" t="n">
        <v>0.894</v>
      </c>
      <c r="I361" s="5" t="n">
        <v>9.936</v>
      </c>
      <c r="J361" s="5" t="n">
        <v>12.382</v>
      </c>
      <c r="K361" s="5" t="n">
        <v>0</v>
      </c>
      <c r="L361" s="5" t="n">
        <v>1</v>
      </c>
      <c r="M361" s="5" t="n">
        <v>6.327</v>
      </c>
      <c r="N361" s="5" t="n">
        <v>2.682</v>
      </c>
      <c r="O361" s="5" t="n">
        <v>6.436</v>
      </c>
      <c r="P361" s="5" t="n">
        <v>12.763</v>
      </c>
      <c r="Q361" s="5" t="n">
        <v>0</v>
      </c>
      <c r="R361" s="5" t="n">
        <v>1</v>
      </c>
      <c r="S361" s="5" t="n">
        <v>3.262</v>
      </c>
      <c r="T361" s="5" t="n">
        <v>2.16</v>
      </c>
      <c r="U361" s="5" t="n">
        <v>4.042</v>
      </c>
      <c r="V361" s="5" t="n">
        <v>9.276999999999999</v>
      </c>
      <c r="W361" s="5" t="n">
        <v>0.27</v>
      </c>
      <c r="X361" s="5" t="n">
        <v>1</v>
      </c>
      <c r="Y361" s="5" t="n">
        <v>17.328</v>
      </c>
      <c r="Z361" s="5" t="n">
        <v>2.188</v>
      </c>
      <c r="AA361" s="5" t="n">
        <v>4.862</v>
      </c>
      <c r="AB361" s="5" t="n">
        <v>22.19</v>
      </c>
      <c r="AC361" s="5" t="n">
        <v>0</v>
      </c>
      <c r="AD361" s="5" t="n">
        <v>1</v>
      </c>
      <c r="AE361" s="5" t="n">
        <v>17.328</v>
      </c>
      <c r="AF361" s="5" t="n">
        <v>3.796</v>
      </c>
      <c r="AG361" s="5" t="n">
        <v>4.862</v>
      </c>
      <c r="AH361" s="5" t="n">
        <v>22.19</v>
      </c>
      <c r="AI361" s="5" t="n">
        <v>0</v>
      </c>
      <c r="AJ361" s="5" t="n">
        <v>1</v>
      </c>
      <c r="AK361" s="5" t="n">
        <v>17.328</v>
      </c>
      <c r="AL361" s="5" t="n">
        <v>8.813000000000001</v>
      </c>
      <c r="AM361" s="5" t="n">
        <v>-10.343</v>
      </c>
      <c r="AN361" s="5" t="n">
        <v>8.871</v>
      </c>
      <c r="AO361" s="5" t="n">
        <v>0</v>
      </c>
      <c r="AP361" s="5" t="n">
        <v>0</v>
      </c>
      <c r="AQ361" s="5" t="n">
        <v>0.724</v>
      </c>
      <c r="AR361" s="5" t="n">
        <v>0.132</v>
      </c>
      <c r="AS361" s="5" t="n">
        <v>0.596</v>
      </c>
      <c r="AT361" s="5" t="n">
        <v>1.677</v>
      </c>
      <c r="AU361" s="5" t="n">
        <v>0.27</v>
      </c>
      <c r="AV361" s="5" t="n">
        <v>1</v>
      </c>
      <c r="AW361" s="5" t="n">
        <v>0.75</v>
      </c>
      <c r="AX361" s="5" t="n">
        <v>0.132</v>
      </c>
      <c r="AY361" s="5" t="n">
        <v>0.6</v>
      </c>
      <c r="AZ361" s="5" t="n">
        <v>1.714</v>
      </c>
      <c r="BA361" s="5" t="n">
        <v>0.27</v>
      </c>
      <c r="BB361" s="5" t="n">
        <v>1</v>
      </c>
      <c r="BC361" s="5" t="n">
        <v>0.513</v>
      </c>
      <c r="BD361" s="5" t="n">
        <v>0.132</v>
      </c>
      <c r="BE361" s="5" t="n">
        <v>0.243</v>
      </c>
      <c r="BF361" s="5" t="n">
        <v>0.96</v>
      </c>
      <c r="BG361" s="5" t="n">
        <v>0.27</v>
      </c>
      <c r="BH361" s="5" t="n">
        <v>1</v>
      </c>
      <c r="BI361" s="5" t="n">
        <v>0.591</v>
      </c>
      <c r="BJ361" s="5" t="n">
        <v>0.132</v>
      </c>
      <c r="BK361" s="5" t="n">
        <v>0.674</v>
      </c>
      <c r="BL361" s="5" t="n">
        <v>1.607</v>
      </c>
      <c r="BM361" s="5" t="n">
        <v>0.27</v>
      </c>
      <c r="BN361" s="5" t="n">
        <v>1</v>
      </c>
      <c r="BO361" s="5" t="n">
        <v>0</v>
      </c>
      <c r="BP361" s="5" t="n">
        <v>0.02</v>
      </c>
      <c r="BQ361" s="5" t="n">
        <v>0.193</v>
      </c>
      <c r="BR361" s="5" t="n">
        <v>0</v>
      </c>
      <c r="BS361" s="5" t="n">
        <v>0.833</v>
      </c>
      <c r="BT361" s="5" t="n">
        <v>0</v>
      </c>
      <c r="BU361" s="5" t="n">
        <v>0</v>
      </c>
      <c r="BV361" s="5" t="n">
        <v>0.115</v>
      </c>
      <c r="BW361" s="5" t="n">
        <v>0.27</v>
      </c>
      <c r="BX361" s="5" t="n">
        <v>1</v>
      </c>
      <c r="BY361" s="5" t="n">
        <v>13.646</v>
      </c>
      <c r="BZ361" s="5" t="n">
        <v>0</v>
      </c>
      <c r="CA361" s="5" t="n">
        <v>13.646</v>
      </c>
      <c r="CB361" s="5" t="n">
        <v>0</v>
      </c>
      <c r="CC361" s="5" t="n">
        <v>82.58799999999999</v>
      </c>
      <c r="CD361" s="5" t="n">
        <v>7.95</v>
      </c>
      <c r="CE361" s="5" t="n">
        <v>154.404</v>
      </c>
      <c r="CF361" s="5" t="n">
        <v>300.979</v>
      </c>
      <c r="CG361" s="5" t="n">
        <v>0.27</v>
      </c>
      <c r="CH361" s="5" t="n">
        <v>1</v>
      </c>
      <c r="CI361" s="5" t="n">
        <v>0</v>
      </c>
      <c r="CJ361" s="5" t="n">
        <v>0</v>
      </c>
      <c r="CK361" s="5" t="n">
        <v>0</v>
      </c>
      <c r="CL361" s="5" t="n">
        <v>0</v>
      </c>
      <c r="CM361" s="5" t="n">
        <v>0</v>
      </c>
      <c r="CN361" s="5" t="n">
        <v>0</v>
      </c>
      <c r="CO361" s="5" t="n">
        <v>0</v>
      </c>
      <c r="CP361" s="5" t="n">
        <v>0.649</v>
      </c>
      <c r="CQ361" s="5" t="n">
        <v>1.387</v>
      </c>
      <c r="CR361" s="5" t="n">
        <v>0</v>
      </c>
      <c r="CS361" s="5" t="n">
        <v>3.581</v>
      </c>
      <c r="CT361" s="5" t="n">
        <v>1.854</v>
      </c>
      <c r="CU361" s="5" t="n">
        <v>9.872999999999999</v>
      </c>
    </row>
    <row r="362">
      <c r="A362" s="5" t="inlineStr">
        <is>
          <t>ISL2021</t>
        </is>
      </c>
      <c r="B362" s="5" t="inlineStr">
        <is>
          <t>ISL</t>
        </is>
      </c>
      <c r="C362" s="5" t="inlineStr">
        <is>
          <t>ISL</t>
        </is>
      </c>
      <c r="D362" s="5" t="inlineStr">
        <is>
          <t>Iceland</t>
        </is>
      </c>
      <c r="E362" s="5" t="n">
        <v>2021</v>
      </c>
      <c r="F362" s="5" t="n">
        <v>0.24</v>
      </c>
      <c r="G362" s="5" t="n">
        <v>6.008</v>
      </c>
      <c r="H362" s="5" t="n">
        <v>1.143</v>
      </c>
      <c r="I362" s="5" t="n">
        <v>2.593</v>
      </c>
      <c r="J362" s="5" t="n">
        <v>8.601000000000001</v>
      </c>
      <c r="K362" s="5" t="n">
        <v>0</v>
      </c>
      <c r="L362" s="5" t="n">
        <v>1</v>
      </c>
      <c r="M362" s="5" t="n">
        <v>7.964</v>
      </c>
      <c r="N362" s="5" t="n">
        <v>3.43</v>
      </c>
      <c r="O362" s="5" t="n">
        <v>2.547</v>
      </c>
      <c r="P362" s="5" t="n">
        <v>10.512</v>
      </c>
      <c r="Q362" s="5" t="n">
        <v>0</v>
      </c>
      <c r="R362" s="5" t="n">
        <v>1</v>
      </c>
      <c r="S362" s="5" t="n">
        <v>11.725</v>
      </c>
      <c r="T362" s="5" t="n">
        <v>6.86</v>
      </c>
      <c r="U362" s="5" t="n">
        <v>0</v>
      </c>
      <c r="V362" s="5" t="n">
        <v>14.539</v>
      </c>
      <c r="W362" s="5" t="n">
        <v>0.24</v>
      </c>
      <c r="X362" s="5" t="n">
        <v>1</v>
      </c>
      <c r="Y362" s="5" t="n">
        <v>13.336</v>
      </c>
      <c r="Z362" s="5" t="n">
        <v>1.946</v>
      </c>
      <c r="AA362" s="5" t="n">
        <v>1.968</v>
      </c>
      <c r="AB362" s="5" t="n">
        <v>15.304</v>
      </c>
      <c r="AC362" s="5" t="n">
        <v>0</v>
      </c>
      <c r="AD362" s="5" t="n">
        <v>1</v>
      </c>
      <c r="AE362" s="5" t="n">
        <v>14.48</v>
      </c>
      <c r="AF362" s="5" t="n">
        <v>3.623</v>
      </c>
      <c r="AG362" s="5" t="n">
        <v>1.969</v>
      </c>
      <c r="AH362" s="5" t="n">
        <v>16.448</v>
      </c>
      <c r="AI362" s="5" t="n">
        <v>0</v>
      </c>
      <c r="AJ362" s="5" t="n">
        <v>1</v>
      </c>
      <c r="AK362" s="5" t="n">
        <v>21.34</v>
      </c>
      <c r="AL362" s="5" t="n">
        <v>11.853</v>
      </c>
      <c r="AM362" s="5" t="n">
        <v>0.624</v>
      </c>
      <c r="AN362" s="5" t="n">
        <v>27.235</v>
      </c>
      <c r="AO362" s="5" t="n">
        <v>0.24</v>
      </c>
      <c r="AP362" s="5" t="n">
        <v>1</v>
      </c>
      <c r="AQ362" s="5" t="n">
        <v>0.619</v>
      </c>
      <c r="AR362" s="5" t="n">
        <v>0.114</v>
      </c>
      <c r="AS362" s="5" t="n">
        <v>0.9360000000000001</v>
      </c>
      <c r="AT362" s="5" t="n">
        <v>1.928</v>
      </c>
      <c r="AU362" s="5" t="n">
        <v>0.24</v>
      </c>
      <c r="AV362" s="5" t="n">
        <v>1</v>
      </c>
      <c r="AW362" s="5" t="n">
        <v>0.599</v>
      </c>
      <c r="AX362" s="5" t="n">
        <v>0.114</v>
      </c>
      <c r="AY362" s="5" t="n">
        <v>0.865</v>
      </c>
      <c r="AZ362" s="5" t="n">
        <v>1.816</v>
      </c>
      <c r="BA362" s="5" t="n">
        <v>0.24</v>
      </c>
      <c r="BB362" s="5" t="n">
        <v>1</v>
      </c>
      <c r="BC362" s="5" t="n">
        <v>0.439</v>
      </c>
      <c r="BD362" s="5" t="n">
        <v>0.114</v>
      </c>
      <c r="BE362" s="5" t="n">
        <v>0.019</v>
      </c>
      <c r="BF362" s="5" t="n">
        <v>0.5669999999999999</v>
      </c>
      <c r="BG362" s="5" t="n">
        <v>0.24</v>
      </c>
      <c r="BH362" s="5" t="n">
        <v>1</v>
      </c>
      <c r="BI362" s="5" t="n">
        <v>0.505</v>
      </c>
      <c r="BJ362" s="5" t="n">
        <v>0.114</v>
      </c>
      <c r="BK362" s="5" t="n">
        <v>0.453</v>
      </c>
      <c r="BL362" s="5" t="n">
        <v>1.188</v>
      </c>
      <c r="BM362" s="5" t="n">
        <v>0.24</v>
      </c>
      <c r="BN362" s="5" t="n">
        <v>1</v>
      </c>
      <c r="BO362" s="5" t="n">
        <v>0</v>
      </c>
      <c r="BP362" s="5" t="n">
        <v>0.004</v>
      </c>
      <c r="BQ362" s="5" t="n">
        <v>0.057</v>
      </c>
      <c r="BR362" s="5" t="n">
        <v>0</v>
      </c>
      <c r="BS362" s="5" t="n">
        <v>1</v>
      </c>
      <c r="BT362" s="5" t="n">
        <v>0</v>
      </c>
      <c r="BU362" s="5" t="n">
        <v>0.003</v>
      </c>
      <c r="BV362" s="5" t="n">
        <v>0.162</v>
      </c>
      <c r="BW362" s="5" t="n">
        <v>0.24</v>
      </c>
      <c r="BX362" s="5" t="n">
        <v>0.833</v>
      </c>
      <c r="BY362" s="5" t="n">
        <v>11.787</v>
      </c>
      <c r="BZ362" s="5" t="n">
        <v>0</v>
      </c>
      <c r="CA362" s="5" t="n">
        <v>11.787</v>
      </c>
      <c r="CB362" s="5" t="n">
        <v>0</v>
      </c>
      <c r="CC362" s="5" t="n">
        <v>78.125</v>
      </c>
      <c r="CD362" s="5" t="n">
        <v>7.95</v>
      </c>
      <c r="CE362" s="5" t="n">
        <v>77.274</v>
      </c>
      <c r="CF362" s="5" t="n">
        <v>192.695</v>
      </c>
      <c r="CG362" s="5" t="n">
        <v>0.24</v>
      </c>
      <c r="CH362" s="5" t="n">
        <v>1</v>
      </c>
      <c r="CI362" s="5" t="n">
        <v>0</v>
      </c>
      <c r="CJ362" s="5" t="n">
        <v>0</v>
      </c>
      <c r="CK362" s="5" t="n">
        <v>0</v>
      </c>
      <c r="CL362" s="5" t="n">
        <v>0</v>
      </c>
      <c r="CM362" s="5" t="n">
        <v>0</v>
      </c>
      <c r="CN362" s="5" t="n">
        <v>0</v>
      </c>
      <c r="CO362" s="5" t="n">
        <v>0</v>
      </c>
      <c r="CP362" s="5" t="n">
        <v>0</v>
      </c>
      <c r="CQ362" s="5" t="n">
        <v>1.198</v>
      </c>
      <c r="CR362" s="5" t="n">
        <v>0</v>
      </c>
      <c r="CS362" s="5" t="n">
        <v>4.776</v>
      </c>
      <c r="CT362" s="5" t="n">
        <v>4.865</v>
      </c>
      <c r="CU362" s="5" t="n">
        <v>15.658</v>
      </c>
    </row>
    <row r="363">
      <c r="A363" s="5" t="inlineStr">
        <is>
          <t>ISL2022</t>
        </is>
      </c>
      <c r="B363" s="5" t="inlineStr">
        <is>
          <t>ISL</t>
        </is>
      </c>
      <c r="C363" s="5" t="inlineStr">
        <is>
          <t>ISL</t>
        </is>
      </c>
      <c r="D363" s="5" t="inlineStr">
        <is>
          <t>Iceland</t>
        </is>
      </c>
      <c r="E363" s="5" t="n">
        <v>2022</v>
      </c>
      <c r="F363" s="5" t="n">
        <v>0.24</v>
      </c>
      <c r="G363" s="5" t="n">
        <v>12.793</v>
      </c>
      <c r="H363" s="5" t="n">
        <v>1.235</v>
      </c>
      <c r="I363" s="5" t="n">
        <v>8.414</v>
      </c>
      <c r="J363" s="5" t="n">
        <v>21.207</v>
      </c>
      <c r="K363" s="5" t="n">
        <v>0</v>
      </c>
      <c r="L363" s="5" t="n">
        <v>1</v>
      </c>
      <c r="M363" s="5" t="n">
        <v>9.782999999999999</v>
      </c>
      <c r="N363" s="5" t="n">
        <v>3.704</v>
      </c>
      <c r="O363" s="5" t="n">
        <v>8.266</v>
      </c>
      <c r="P363" s="5" t="n">
        <v>18.049</v>
      </c>
      <c r="Q363" s="5" t="n">
        <v>0</v>
      </c>
      <c r="R363" s="5" t="n">
        <v>1</v>
      </c>
      <c r="S363" s="5" t="n">
        <v>18.967</v>
      </c>
      <c r="T363" s="5" t="n">
        <v>7.408</v>
      </c>
      <c r="U363" s="5" t="n">
        <v>0.337</v>
      </c>
      <c r="V363" s="5" t="n">
        <v>23.519</v>
      </c>
      <c r="W363" s="5" t="n">
        <v>0.24</v>
      </c>
      <c r="X363" s="5" t="n">
        <v>1</v>
      </c>
      <c r="Y363" s="5" t="n">
        <v>12.446</v>
      </c>
      <c r="Z363" s="5" t="n">
        <v>1.816</v>
      </c>
      <c r="AA363" s="5" t="n">
        <v>6.829</v>
      </c>
      <c r="AB363" s="5" t="n">
        <v>19.275</v>
      </c>
      <c r="AC363" s="5" t="n">
        <v>0</v>
      </c>
      <c r="AD363" s="5" t="n">
        <v>1</v>
      </c>
      <c r="AE363" s="5" t="n">
        <v>13.68</v>
      </c>
      <c r="AF363" s="5" t="n">
        <v>3.423</v>
      </c>
      <c r="AG363" s="5" t="n">
        <v>6.831</v>
      </c>
      <c r="AH363" s="5" t="n">
        <v>20.511</v>
      </c>
      <c r="AI363" s="5" t="n">
        <v>0</v>
      </c>
      <c r="AJ363" s="5" t="n">
        <v>1</v>
      </c>
      <c r="AK363" s="5" t="n">
        <v>21.089</v>
      </c>
      <c r="AL363" s="5" t="n">
        <v>11.713</v>
      </c>
      <c r="AM363" s="5" t="n">
        <v>2.41</v>
      </c>
      <c r="AN363" s="5" t="n">
        <v>28.63</v>
      </c>
      <c r="AO363" s="5" t="n">
        <v>0.24</v>
      </c>
      <c r="AP363" s="5" t="n">
        <v>1</v>
      </c>
      <c r="AQ363" s="5" t="n">
        <v>0.861</v>
      </c>
      <c r="AR363" s="5" t="n">
        <v>0.123</v>
      </c>
      <c r="AS363" s="5" t="n">
        <v>0.993</v>
      </c>
      <c r="AT363" s="5" t="n">
        <v>2.299</v>
      </c>
      <c r="AU363" s="5" t="n">
        <v>0.24</v>
      </c>
      <c r="AV363" s="5" t="n">
        <v>1</v>
      </c>
      <c r="AW363" s="5" t="n">
        <v>0.986</v>
      </c>
      <c r="AX363" s="5" t="n">
        <v>0.123</v>
      </c>
      <c r="AY363" s="5" t="n">
        <v>0.852</v>
      </c>
      <c r="AZ363" s="5" t="n">
        <v>2.279</v>
      </c>
      <c r="BA363" s="5" t="n">
        <v>0.24</v>
      </c>
      <c r="BB363" s="5" t="n">
        <v>1</v>
      </c>
      <c r="BC363" s="5" t="n">
        <v>0.598</v>
      </c>
      <c r="BD363" s="5" t="n">
        <v>0.123</v>
      </c>
      <c r="BE363" s="5" t="n">
        <v>0.07099999999999999</v>
      </c>
      <c r="BF363" s="5" t="n">
        <v>0.8139999999999999</v>
      </c>
      <c r="BG363" s="5" t="n">
        <v>0.24</v>
      </c>
      <c r="BH363" s="5" t="n">
        <v>1</v>
      </c>
      <c r="BI363" s="5" t="n">
        <v>0.612</v>
      </c>
      <c r="BJ363" s="5" t="n">
        <v>0.123</v>
      </c>
      <c r="BK363" s="5" t="n">
        <v>0.301</v>
      </c>
      <c r="BL363" s="5" t="n">
        <v>1.132</v>
      </c>
      <c r="BM363" s="5" t="n">
        <v>0.24</v>
      </c>
      <c r="BN363" s="5" t="n">
        <v>1</v>
      </c>
      <c r="BO363" s="5" t="n">
        <v>0</v>
      </c>
      <c r="BP363" s="5" t="n">
        <v>0.002</v>
      </c>
      <c r="BQ363" s="5" t="n">
        <v>0.06900000000000001</v>
      </c>
      <c r="BR363" s="5" t="n">
        <v>0</v>
      </c>
      <c r="BS363" s="5" t="n">
        <v>1</v>
      </c>
      <c r="BT363" s="5" t="n">
        <v>0</v>
      </c>
      <c r="BU363" s="5" t="n">
        <v>0.003</v>
      </c>
      <c r="BV363" s="5" t="n">
        <v>0.162</v>
      </c>
      <c r="BW363" s="5" t="n">
        <v>0.24</v>
      </c>
      <c r="BX363" s="5" t="n">
        <v>0.833</v>
      </c>
      <c r="BY363" s="5" t="n">
        <v>12.729</v>
      </c>
      <c r="BZ363" s="5" t="n">
        <v>0</v>
      </c>
      <c r="CA363" s="5" t="n">
        <v>12.729</v>
      </c>
      <c r="CB363" s="5" t="n">
        <v>0</v>
      </c>
      <c r="CC363" s="5" t="n">
        <v>97.90000000000001</v>
      </c>
      <c r="CD363" s="5" t="n">
        <v>7.95</v>
      </c>
      <c r="CE363" s="5" t="n">
        <v>50.254</v>
      </c>
      <c r="CF363" s="5" t="n">
        <v>183.711</v>
      </c>
      <c r="CG363" s="5" t="n">
        <v>0.24</v>
      </c>
      <c r="CH363" s="5" t="n">
        <v>1</v>
      </c>
      <c r="CI363" s="5" t="n">
        <v>0</v>
      </c>
      <c r="CJ363" s="5" t="n">
        <v>0</v>
      </c>
      <c r="CK363" s="5" t="n">
        <v>0</v>
      </c>
      <c r="CL363" s="5" t="n">
        <v>0</v>
      </c>
      <c r="CM363" s="5" t="n">
        <v>0</v>
      </c>
      <c r="CN363" s="5" t="n">
        <v>0</v>
      </c>
      <c r="CO363" s="5" t="n">
        <v>0</v>
      </c>
      <c r="CP363" s="5" t="n">
        <v>0</v>
      </c>
      <c r="CQ363" s="5" t="n">
        <v>1.294</v>
      </c>
      <c r="CR363" s="5" t="n">
        <v>0</v>
      </c>
      <c r="CS363" s="5" t="n">
        <v>5.158</v>
      </c>
      <c r="CT363" s="5" t="n">
        <v>11.559</v>
      </c>
      <c r="CU363" s="5" t="n">
        <v>29.266</v>
      </c>
    </row>
    <row r="364">
      <c r="A364" s="5" t="inlineStr">
        <is>
          <t>ISL2023</t>
        </is>
      </c>
      <c r="B364" s="5" t="inlineStr">
        <is>
          <t>ISL</t>
        </is>
      </c>
      <c r="C364" s="5" t="inlineStr">
        <is>
          <t>ISL</t>
        </is>
      </c>
      <c r="D364" s="5" t="inlineStr">
        <is>
          <t>Iceland</t>
        </is>
      </c>
      <c r="E364" s="5" t="n">
        <v>2023</v>
      </c>
      <c r="F364" s="5" t="n">
        <v>0.24</v>
      </c>
      <c r="G364" s="5" t="n">
        <v>6.426</v>
      </c>
      <c r="H364" s="5" t="n">
        <v>1.286</v>
      </c>
      <c r="I364" s="5" t="n">
        <v>9.750999999999999</v>
      </c>
      <c r="J364" s="5" t="n">
        <v>16.177</v>
      </c>
      <c r="K364" s="5" t="n">
        <v>0</v>
      </c>
      <c r="L364" s="5" t="n">
        <v>1</v>
      </c>
      <c r="M364" s="5" t="n">
        <v>7.886</v>
      </c>
      <c r="N364" s="5" t="n">
        <v>3.857</v>
      </c>
      <c r="O364" s="5" t="n">
        <v>9.579000000000001</v>
      </c>
      <c r="P364" s="5" t="n">
        <v>17.465</v>
      </c>
      <c r="Q364" s="5" t="n">
        <v>0</v>
      </c>
      <c r="R364" s="5" t="n">
        <v>1</v>
      </c>
      <c r="S364" s="5" t="n">
        <v>12.854</v>
      </c>
      <c r="T364" s="5" t="n">
        <v>7.714</v>
      </c>
      <c r="U364" s="5" t="n">
        <v>0.342</v>
      </c>
      <c r="V364" s="5" t="n">
        <v>15.939</v>
      </c>
      <c r="W364" s="5" t="n">
        <v>0.24</v>
      </c>
      <c r="X364" s="5" t="n">
        <v>1</v>
      </c>
      <c r="Y364" s="5" t="n">
        <v>12.546</v>
      </c>
      <c r="Z364" s="5" t="n">
        <v>1.83</v>
      </c>
      <c r="AA364" s="5" t="n">
        <v>7.71</v>
      </c>
      <c r="AB364" s="5" t="n">
        <v>20.256</v>
      </c>
      <c r="AC364" s="5" t="n">
        <v>0</v>
      </c>
      <c r="AD364" s="5" t="n">
        <v>1</v>
      </c>
      <c r="AE364" s="5" t="n">
        <v>13.832</v>
      </c>
      <c r="AF364" s="5" t="n">
        <v>3.461</v>
      </c>
      <c r="AG364" s="5" t="n">
        <v>7.713</v>
      </c>
      <c r="AH364" s="5" t="n">
        <v>21.545</v>
      </c>
      <c r="AI364" s="5" t="n">
        <v>0</v>
      </c>
      <c r="AJ364" s="5" t="n">
        <v>1</v>
      </c>
      <c r="AK364" s="5" t="n">
        <v>21.546</v>
      </c>
      <c r="AL364" s="5" t="n">
        <v>11.967</v>
      </c>
      <c r="AM364" s="5" t="n">
        <v>2.744</v>
      </c>
      <c r="AN364" s="5" t="n">
        <v>29.339</v>
      </c>
      <c r="AO364" s="5" t="n">
        <v>0.24</v>
      </c>
      <c r="AP364" s="5" t="n">
        <v>1</v>
      </c>
      <c r="AQ364" s="5" t="n">
        <v>0.76</v>
      </c>
      <c r="AR364" s="5" t="n">
        <v>0.129</v>
      </c>
      <c r="AS364" s="5" t="n">
        <v>1.085</v>
      </c>
      <c r="AT364" s="5" t="n">
        <v>2.289</v>
      </c>
      <c r="AU364" s="5" t="n">
        <v>0.24</v>
      </c>
      <c r="AV364" s="5" t="n">
        <v>1</v>
      </c>
      <c r="AW364" s="5" t="n">
        <v>0.8110000000000001</v>
      </c>
      <c r="AX364" s="5" t="n">
        <v>0.129</v>
      </c>
      <c r="AY364" s="5" t="n">
        <v>1.042</v>
      </c>
      <c r="AZ364" s="5" t="n">
        <v>2.298</v>
      </c>
      <c r="BA364" s="5" t="n">
        <v>0.24</v>
      </c>
      <c r="BB364" s="5" t="n">
        <v>1</v>
      </c>
      <c r="BC364" s="5" t="n">
        <v>0.535</v>
      </c>
      <c r="BD364" s="5" t="n">
        <v>0.129</v>
      </c>
      <c r="BE364" s="5" t="n">
        <v>0.078</v>
      </c>
      <c r="BF364" s="5" t="n">
        <v>0.741</v>
      </c>
      <c r="BG364" s="5" t="n">
        <v>0.24</v>
      </c>
      <c r="BH364" s="5" t="n">
        <v>1</v>
      </c>
      <c r="BI364" s="5" t="n">
        <v>0.579</v>
      </c>
      <c r="BJ364" s="5" t="n">
        <v>0.129</v>
      </c>
      <c r="BK364" s="5" t="n">
        <v>0.458</v>
      </c>
      <c r="BL364" s="5" t="n">
        <v>1.286</v>
      </c>
      <c r="BM364" s="5" t="n">
        <v>0.24</v>
      </c>
      <c r="BN364" s="5" t="n">
        <v>1</v>
      </c>
      <c r="BO364" s="5" t="n">
        <v>0</v>
      </c>
      <c r="BP364" s="5" t="n">
        <v>0.002</v>
      </c>
      <c r="BQ364" s="5" t="n">
        <v>0.073</v>
      </c>
      <c r="BR364" s="5" t="n">
        <v>0</v>
      </c>
      <c r="BS364" s="5" t="n">
        <v>1</v>
      </c>
      <c r="BT364" s="5" t="n">
        <v>0</v>
      </c>
      <c r="BU364" s="5" t="n">
        <v>0.003</v>
      </c>
      <c r="BV364" s="5" t="n">
        <v>0.17</v>
      </c>
      <c r="BW364" s="5" t="n">
        <v>0.24</v>
      </c>
      <c r="BX364" s="5" t="n">
        <v>0.833</v>
      </c>
      <c r="BY364" s="5" t="n">
        <v>13.254</v>
      </c>
      <c r="BZ364" s="5" t="n">
        <v>0</v>
      </c>
      <c r="CA364" s="5" t="n">
        <v>13.254</v>
      </c>
      <c r="CB364" s="5" t="n">
        <v>0</v>
      </c>
      <c r="CC364" s="5" t="n">
        <v>83.248</v>
      </c>
      <c r="CD364" s="5" t="n">
        <v>7.95</v>
      </c>
      <c r="CE364" s="5" t="n">
        <v>85.05500000000001</v>
      </c>
      <c r="CF364" s="5" t="n">
        <v>208.696</v>
      </c>
      <c r="CG364" s="5" t="n">
        <v>0.24</v>
      </c>
      <c r="CH364" s="5" t="n">
        <v>1</v>
      </c>
      <c r="CI364" s="5" t="n">
        <v>0</v>
      </c>
      <c r="CJ364" s="5" t="n">
        <v>0</v>
      </c>
      <c r="CK364" s="5" t="n">
        <v>0</v>
      </c>
      <c r="CL364" s="5" t="n">
        <v>0</v>
      </c>
      <c r="CM364" s="5" t="n">
        <v>0</v>
      </c>
      <c r="CN364" s="5" t="n">
        <v>0</v>
      </c>
      <c r="CO364" s="5" t="n">
        <v>0</v>
      </c>
      <c r="CP364" s="5" t="n">
        <v>0</v>
      </c>
      <c r="CQ364" s="5" t="n">
        <v>1.348</v>
      </c>
      <c r="CR364" s="5" t="n">
        <v>0</v>
      </c>
      <c r="CS364" s="5" t="n">
        <v>5.37</v>
      </c>
      <c r="CT364" s="5" t="n">
        <v>5.14</v>
      </c>
      <c r="CU364" s="5" t="n">
        <v>11.72</v>
      </c>
    </row>
    <row r="365">
      <c r="A365" s="5" t="inlineStr">
        <is>
          <t>ISL2024</t>
        </is>
      </c>
      <c r="B365" s="5" t="inlineStr">
        <is>
          <t>ISL</t>
        </is>
      </c>
      <c r="C365" s="5" t="inlineStr">
        <is>
          <t>ISL</t>
        </is>
      </c>
      <c r="D365" s="5" t="inlineStr">
        <is>
          <t>Iceland</t>
        </is>
      </c>
      <c r="E365" s="5" t="n">
        <v>2024</v>
      </c>
      <c r="F365" s="5" t="n">
        <v>0.24</v>
      </c>
      <c r="G365" s="5" t="n">
        <v>5.346</v>
      </c>
      <c r="H365" s="5" t="n">
        <v>1.324</v>
      </c>
      <c r="I365" s="5" t="n">
        <v>6.39</v>
      </c>
      <c r="J365" s="5" t="n">
        <v>11.736</v>
      </c>
      <c r="K365" s="5" t="n">
        <v>0</v>
      </c>
      <c r="L365" s="5" t="n">
        <v>1</v>
      </c>
      <c r="M365" s="5" t="n">
        <v>7.124</v>
      </c>
      <c r="N365" s="5" t="n">
        <v>3.971</v>
      </c>
      <c r="O365" s="5" t="n">
        <v>6.278</v>
      </c>
      <c r="P365" s="5" t="n">
        <v>13.401</v>
      </c>
      <c r="Q365" s="5" t="n">
        <v>0</v>
      </c>
      <c r="R365" s="5" t="n">
        <v>1</v>
      </c>
      <c r="S365" s="5" t="n">
        <v>11.964</v>
      </c>
      <c r="T365" s="5" t="n">
        <v>7.942</v>
      </c>
      <c r="U365" s="5" t="n">
        <v>0.391</v>
      </c>
      <c r="V365" s="5" t="n">
        <v>14.835</v>
      </c>
      <c r="W365" s="5" t="n">
        <v>0.24</v>
      </c>
      <c r="X365" s="5" t="n">
        <v>1</v>
      </c>
      <c r="Y365" s="5" t="n">
        <v>10.08</v>
      </c>
      <c r="Z365" s="5" t="n">
        <v>1.471</v>
      </c>
      <c r="AA365" s="5" t="n">
        <v>5.867</v>
      </c>
      <c r="AB365" s="5" t="n">
        <v>15.947</v>
      </c>
      <c r="AC365" s="5" t="n">
        <v>0</v>
      </c>
      <c r="AD365" s="5" t="n">
        <v>1</v>
      </c>
      <c r="AE365" s="5" t="n">
        <v>11.404</v>
      </c>
      <c r="AF365" s="5" t="n">
        <v>2.853</v>
      </c>
      <c r="AG365" s="5" t="n">
        <v>5.869</v>
      </c>
      <c r="AH365" s="5" t="n">
        <v>17.273</v>
      </c>
      <c r="AI365" s="5" t="n">
        <v>0</v>
      </c>
      <c r="AJ365" s="5" t="n">
        <v>1</v>
      </c>
      <c r="AK365" s="5" t="n">
        <v>19.345</v>
      </c>
      <c r="AL365" s="5" t="n">
        <v>10.745</v>
      </c>
      <c r="AM365" s="5" t="n">
        <v>2.905</v>
      </c>
      <c r="AN365" s="5" t="n">
        <v>26.717</v>
      </c>
      <c r="AO365" s="5" t="n">
        <v>0.24</v>
      </c>
      <c r="AP365" s="5" t="n">
        <v>1</v>
      </c>
      <c r="AQ365" s="5" t="n">
        <v>0.724</v>
      </c>
      <c r="AR365" s="5" t="n">
        <v>0.132</v>
      </c>
      <c r="AS365" s="5" t="n">
        <v>1.097</v>
      </c>
      <c r="AT365" s="5" t="n">
        <v>2.259</v>
      </c>
      <c r="AU365" s="5" t="n">
        <v>0.24</v>
      </c>
      <c r="AV365" s="5" t="n">
        <v>1</v>
      </c>
      <c r="AW365" s="5" t="n">
        <v>0.75</v>
      </c>
      <c r="AX365" s="5" t="n">
        <v>0.132</v>
      </c>
      <c r="AY365" s="5" t="n">
        <v>1.096</v>
      </c>
      <c r="AZ365" s="5" t="n">
        <v>2.289</v>
      </c>
      <c r="BA365" s="5" t="n">
        <v>0.24</v>
      </c>
      <c r="BB365" s="5" t="n">
        <v>1</v>
      </c>
      <c r="BC365" s="5" t="n">
        <v>0.513</v>
      </c>
      <c r="BD365" s="5" t="n">
        <v>0.132</v>
      </c>
      <c r="BE365" s="5" t="n">
        <v>0.08400000000000001</v>
      </c>
      <c r="BF365" s="5" t="n">
        <v>0.717</v>
      </c>
      <c r="BG365" s="5" t="n">
        <v>0.24</v>
      </c>
      <c r="BH365" s="5" t="n">
        <v>1</v>
      </c>
      <c r="BI365" s="5" t="n">
        <v>0.591</v>
      </c>
      <c r="BJ365" s="5" t="n">
        <v>0.132</v>
      </c>
      <c r="BK365" s="5" t="n">
        <v>0.466</v>
      </c>
      <c r="BL365" s="5" t="n">
        <v>1.312</v>
      </c>
      <c r="BM365" s="5" t="n">
        <v>0.24</v>
      </c>
      <c r="BN365" s="5" t="n">
        <v>1</v>
      </c>
      <c r="BO365" s="5" t="n">
        <v>0</v>
      </c>
      <c r="BP365" s="5" t="n">
        <v>0.002</v>
      </c>
      <c r="BQ365" s="5" t="n">
        <v>0.081</v>
      </c>
      <c r="BR365" s="5" t="n">
        <v>0</v>
      </c>
      <c r="BS365" s="5" t="n">
        <v>1</v>
      </c>
      <c r="BT365" s="5" t="n">
        <v>0</v>
      </c>
      <c r="BU365" s="5" t="n">
        <v>0.003</v>
      </c>
      <c r="BV365" s="5" t="n">
        <v>0.19</v>
      </c>
      <c r="BW365" s="5" t="n">
        <v>0.24</v>
      </c>
      <c r="BX365" s="5" t="n">
        <v>0.833</v>
      </c>
      <c r="BY365" s="5" t="n">
        <v>13.646</v>
      </c>
      <c r="BZ365" s="5" t="n">
        <v>0</v>
      </c>
      <c r="CA365" s="5" t="n">
        <v>13.646</v>
      </c>
      <c r="CB365" s="5" t="n">
        <v>0</v>
      </c>
      <c r="CC365" s="5" t="n">
        <v>82.58799999999999</v>
      </c>
      <c r="CD365" s="5" t="n">
        <v>7.95</v>
      </c>
      <c r="CE365" s="5" t="n">
        <v>89.01000000000001</v>
      </c>
      <c r="CF365" s="5" t="n">
        <v>212.781</v>
      </c>
      <c r="CG365" s="5" t="n">
        <v>0.24</v>
      </c>
      <c r="CH365" s="5" t="n">
        <v>1</v>
      </c>
      <c r="CI365" s="5" t="n">
        <v>0</v>
      </c>
      <c r="CJ365" s="5" t="n">
        <v>0</v>
      </c>
      <c r="CK365" s="5" t="n">
        <v>0</v>
      </c>
      <c r="CL365" s="5" t="n">
        <v>0</v>
      </c>
      <c r="CM365" s="5" t="n">
        <v>0</v>
      </c>
      <c r="CN365" s="5" t="n">
        <v>0</v>
      </c>
      <c r="CO365" s="5" t="n">
        <v>0</v>
      </c>
      <c r="CP365" s="5" t="n">
        <v>0</v>
      </c>
      <c r="CQ365" s="5" t="n">
        <v>1.387</v>
      </c>
      <c r="CR365" s="5" t="n">
        <v>0</v>
      </c>
      <c r="CS365" s="5" t="n">
        <v>5.529</v>
      </c>
      <c r="CT365" s="5" t="n">
        <v>4.022</v>
      </c>
      <c r="CU365" s="5" t="n">
        <v>9.494999999999999</v>
      </c>
    </row>
    <row r="366">
      <c r="A366" s="5" t="inlineStr">
        <is>
          <t>IND2021</t>
        </is>
      </c>
      <c r="B366" s="5" t="inlineStr">
        <is>
          <t>IND</t>
        </is>
      </c>
      <c r="C366" s="5" t="inlineStr">
        <is>
          <t>IND</t>
        </is>
      </c>
      <c r="D366" s="5" t="inlineStr">
        <is>
          <t>India</t>
        </is>
      </c>
      <c r="E366" s="5" t="n">
        <v>2021</v>
      </c>
      <c r="F366" s="5" t="n">
        <v>0.18</v>
      </c>
      <c r="G366" s="5" t="n">
        <v>2.467</v>
      </c>
      <c r="H366" s="5" t="n">
        <v>0.722</v>
      </c>
      <c r="I366" s="5" t="n">
        <v>0.407</v>
      </c>
      <c r="J366" s="5" t="n">
        <v>2.873</v>
      </c>
      <c r="K366" s="5" t="n">
        <v>0</v>
      </c>
      <c r="L366" s="5" t="n">
        <v>1</v>
      </c>
      <c r="M366" s="5" t="n">
        <v>3.936</v>
      </c>
      <c r="N366" s="5" t="n">
        <v>2.166</v>
      </c>
      <c r="O366" s="5" t="n">
        <v>0.352</v>
      </c>
      <c r="P366" s="5" t="n">
        <v>4.288</v>
      </c>
      <c r="Q366" s="5" t="n">
        <v>0</v>
      </c>
      <c r="R366" s="5" t="n">
        <v>1</v>
      </c>
      <c r="S366" s="5" t="n">
        <v>6.077</v>
      </c>
      <c r="T366" s="5" t="n">
        <v>4.332</v>
      </c>
      <c r="U366" s="5" t="n">
        <v>0.401</v>
      </c>
      <c r="V366" s="5" t="n">
        <v>7.643</v>
      </c>
      <c r="W366" s="5" t="n">
        <v>0.18</v>
      </c>
      <c r="X366" s="5" t="n">
        <v>1</v>
      </c>
      <c r="Y366" s="5" t="n">
        <v>11.183</v>
      </c>
      <c r="Z366" s="5" t="n">
        <v>0.993</v>
      </c>
      <c r="AA366" s="5" t="n">
        <v>-8.353</v>
      </c>
      <c r="AB366" s="5" t="n">
        <v>2.83</v>
      </c>
      <c r="AC366" s="5" t="n">
        <v>0</v>
      </c>
      <c r="AD366" s="5" t="n">
        <v>0</v>
      </c>
      <c r="AE366" s="5" t="n">
        <v>12.04</v>
      </c>
      <c r="AF366" s="5" t="n">
        <v>1.945</v>
      </c>
      <c r="AG366" s="5" t="n">
        <v>-9.210000000000001</v>
      </c>
      <c r="AH366" s="5" t="n">
        <v>2.83</v>
      </c>
      <c r="AI366" s="5" t="n">
        <v>0</v>
      </c>
      <c r="AJ366" s="5" t="n">
        <v>0</v>
      </c>
      <c r="AK366" s="5" t="n">
        <v>17.18</v>
      </c>
      <c r="AL366" s="5" t="n">
        <v>7.291</v>
      </c>
      <c r="AM366" s="5" t="n">
        <v>-14.197</v>
      </c>
      <c r="AN366" s="5" t="n">
        <v>2.983</v>
      </c>
      <c r="AO366" s="5" t="n">
        <v>0</v>
      </c>
      <c r="AP366" s="5" t="n">
        <v>0</v>
      </c>
      <c r="AQ366" s="5" t="n">
        <v>0.51</v>
      </c>
      <c r="AR366" s="5" t="n">
        <v>0.093</v>
      </c>
      <c r="AS366" s="5" t="n">
        <v>0.619</v>
      </c>
      <c r="AT366" s="5" t="n">
        <v>1.332</v>
      </c>
      <c r="AU366" s="5" t="n">
        <v>0.18</v>
      </c>
      <c r="AV366" s="5" t="n">
        <v>1</v>
      </c>
      <c r="AW366" s="5" t="n">
        <v>0.506</v>
      </c>
      <c r="AX366" s="5" t="n">
        <v>0.098</v>
      </c>
      <c r="AY366" s="5" t="n">
        <v>0.516</v>
      </c>
      <c r="AZ366" s="5" t="n">
        <v>1.206</v>
      </c>
      <c r="BA366" s="5" t="n">
        <v>0.18</v>
      </c>
      <c r="BB366" s="5" t="n">
        <v>1</v>
      </c>
      <c r="BC366" s="5" t="n">
        <v>0.452</v>
      </c>
      <c r="BD366" s="5" t="n">
        <v>0.117</v>
      </c>
      <c r="BE366" s="5" t="n">
        <v>0.18</v>
      </c>
      <c r="BF366" s="5" t="n">
        <v>0.745</v>
      </c>
      <c r="BG366" s="5" t="n">
        <v>0.18</v>
      </c>
      <c r="BH366" s="5" t="n">
        <v>1</v>
      </c>
      <c r="BI366" s="5" t="n">
        <v>0.212</v>
      </c>
      <c r="BJ366" s="5" t="n">
        <v>0.047</v>
      </c>
      <c r="BK366" s="5" t="n">
        <v>0.157</v>
      </c>
      <c r="BL366" s="5" t="n">
        <v>0.436</v>
      </c>
      <c r="BM366" s="5" t="n">
        <v>0.18</v>
      </c>
      <c r="BN366" s="5" t="n">
        <v>1</v>
      </c>
      <c r="BO366" s="5" t="n">
        <v>0</v>
      </c>
      <c r="BP366" s="5" t="n">
        <v>-0.01</v>
      </c>
      <c r="BQ366" s="5" t="n">
        <v>0.09</v>
      </c>
      <c r="BR366" s="5" t="n">
        <v>0</v>
      </c>
      <c r="BS366" s="5" t="n">
        <v>1</v>
      </c>
      <c r="BT366" s="5" t="n">
        <v>0</v>
      </c>
      <c r="BU366" s="5" t="n">
        <v>-0.01</v>
      </c>
      <c r="BV366" s="5" t="n">
        <v>0.049</v>
      </c>
      <c r="BW366" s="5" t="n">
        <v>0</v>
      </c>
      <c r="BX366" s="5" t="n">
        <v>0.833</v>
      </c>
      <c r="BY366" s="5" t="n">
        <v>11.787</v>
      </c>
      <c r="BZ366" s="5" t="n">
        <v>0</v>
      </c>
      <c r="CA366" s="5" t="n">
        <v>11.787</v>
      </c>
      <c r="CB366" s="5" t="n">
        <v>0</v>
      </c>
      <c r="CC366" s="5" t="n">
        <v>40.451</v>
      </c>
      <c r="CD366" s="5" t="n">
        <v>-33.294</v>
      </c>
      <c r="CE366" s="5" t="n">
        <v>32.351</v>
      </c>
      <c r="CF366" s="5" t="n">
        <v>85.90600000000001</v>
      </c>
      <c r="CG366" s="5" t="n">
        <v>0.18</v>
      </c>
      <c r="CH366" s="5" t="n">
        <v>1</v>
      </c>
      <c r="CI366" s="5" t="n">
        <v>0</v>
      </c>
      <c r="CJ366" s="5" t="n">
        <v>0</v>
      </c>
      <c r="CK366" s="5" t="n">
        <v>0</v>
      </c>
      <c r="CL366" s="5" t="n">
        <v>0.008999999999999999</v>
      </c>
      <c r="CM366" s="5" t="n">
        <v>0</v>
      </c>
      <c r="CN366" s="5" t="n">
        <v>0</v>
      </c>
      <c r="CO366" s="5" t="n">
        <v>0</v>
      </c>
      <c r="CP366" s="5" t="n">
        <v>0.737</v>
      </c>
      <c r="CQ366" s="5" t="n">
        <v>1.108</v>
      </c>
      <c r="CR366" s="5" t="n">
        <v>0.501</v>
      </c>
      <c r="CS366" s="5" t="n">
        <v>4.438</v>
      </c>
      <c r="CT366" s="5" t="n">
        <v>3.529</v>
      </c>
      <c r="CU366" s="5" t="n">
        <v>16.25</v>
      </c>
    </row>
    <row r="367">
      <c r="A367" s="5" t="inlineStr">
        <is>
          <t>IND2022</t>
        </is>
      </c>
      <c r="B367" s="5" t="inlineStr">
        <is>
          <t>IND</t>
        </is>
      </c>
      <c r="C367" s="5" t="inlineStr">
        <is>
          <t>IND</t>
        </is>
      </c>
      <c r="D367" s="5" t="inlineStr">
        <is>
          <t>India</t>
        </is>
      </c>
      <c r="E367" s="5" t="n">
        <v>2022</v>
      </c>
      <c r="F367" s="5" t="n">
        <v>0.18</v>
      </c>
      <c r="G367" s="5" t="n">
        <v>3.116</v>
      </c>
      <c r="H367" s="5" t="n">
        <v>0.782</v>
      </c>
      <c r="I367" s="5" t="n">
        <v>0.443</v>
      </c>
      <c r="J367" s="5" t="n">
        <v>3.559</v>
      </c>
      <c r="K367" s="5" t="n">
        <v>0</v>
      </c>
      <c r="L367" s="5" t="n">
        <v>1</v>
      </c>
      <c r="M367" s="5" t="n">
        <v>4.748</v>
      </c>
      <c r="N367" s="5" t="n">
        <v>2.346</v>
      </c>
      <c r="O367" s="5" t="n">
        <v>0.396</v>
      </c>
      <c r="P367" s="5" t="n">
        <v>5.143</v>
      </c>
      <c r="Q367" s="5" t="n">
        <v>0</v>
      </c>
      <c r="R367" s="5" t="n">
        <v>1</v>
      </c>
      <c r="S367" s="5" t="n">
        <v>7.025</v>
      </c>
      <c r="T367" s="5" t="n">
        <v>4.691</v>
      </c>
      <c r="U367" s="5" t="n">
        <v>0.537</v>
      </c>
      <c r="V367" s="5" t="n">
        <v>8.805999999999999</v>
      </c>
      <c r="W367" s="5" t="n">
        <v>0.18</v>
      </c>
      <c r="X367" s="5" t="n">
        <v>1</v>
      </c>
      <c r="Y367" s="5" t="n">
        <v>15.918</v>
      </c>
      <c r="Z367" s="5" t="n">
        <v>1.414</v>
      </c>
      <c r="AA367" s="5" t="n">
        <v>-10.308</v>
      </c>
      <c r="AB367" s="5" t="n">
        <v>5.61</v>
      </c>
      <c r="AC367" s="5" t="n">
        <v>0</v>
      </c>
      <c r="AD367" s="5" t="n">
        <v>0</v>
      </c>
      <c r="AE367" s="5" t="n">
        <v>16.816</v>
      </c>
      <c r="AF367" s="5" t="n">
        <v>2.716</v>
      </c>
      <c r="AG367" s="5" t="n">
        <v>-11.206</v>
      </c>
      <c r="AH367" s="5" t="n">
        <v>5.61</v>
      </c>
      <c r="AI367" s="5" t="n">
        <v>0</v>
      </c>
      <c r="AJ367" s="5" t="n">
        <v>0</v>
      </c>
      <c r="AK367" s="5" t="n">
        <v>22.199</v>
      </c>
      <c r="AL367" s="5" t="n">
        <v>9.422000000000001</v>
      </c>
      <c r="AM367" s="5" t="n">
        <v>-16.282</v>
      </c>
      <c r="AN367" s="5" t="n">
        <v>5.918</v>
      </c>
      <c r="AO367" s="5" t="n">
        <v>0</v>
      </c>
      <c r="AP367" s="5" t="n">
        <v>0</v>
      </c>
      <c r="AQ367" s="5" t="n">
        <v>0.644</v>
      </c>
      <c r="AR367" s="5" t="n">
        <v>0.092</v>
      </c>
      <c r="AS367" s="5" t="n">
        <v>0.489</v>
      </c>
      <c r="AT367" s="5" t="n">
        <v>1.336</v>
      </c>
      <c r="AU367" s="5" t="n">
        <v>0.18</v>
      </c>
      <c r="AV367" s="5" t="n">
        <v>1</v>
      </c>
      <c r="AW367" s="5" t="n">
        <v>0.574</v>
      </c>
      <c r="AX367" s="5" t="n">
        <v>0.075</v>
      </c>
      <c r="AY367" s="5" t="n">
        <v>0.436</v>
      </c>
      <c r="AZ367" s="5" t="n">
        <v>1.192</v>
      </c>
      <c r="BA367" s="5" t="n">
        <v>0.18</v>
      </c>
      <c r="BB367" s="5" t="n">
        <v>1</v>
      </c>
      <c r="BC367" s="5" t="n">
        <v>0.5</v>
      </c>
      <c r="BD367" s="5" t="n">
        <v>0.103</v>
      </c>
      <c r="BE367" s="5" t="n">
        <v>0.224</v>
      </c>
      <c r="BF367" s="5" t="n">
        <v>0.855</v>
      </c>
      <c r="BG367" s="5" t="n">
        <v>0.18</v>
      </c>
      <c r="BH367" s="5" t="n">
        <v>1</v>
      </c>
      <c r="BI367" s="5" t="n">
        <v>0.375</v>
      </c>
      <c r="BJ367" s="5" t="n">
        <v>0.073</v>
      </c>
      <c r="BK367" s="5" t="n">
        <v>0.223</v>
      </c>
      <c r="BL367" s="5" t="n">
        <v>0.706</v>
      </c>
      <c r="BM367" s="5" t="n">
        <v>0.18</v>
      </c>
      <c r="BN367" s="5" t="n">
        <v>1</v>
      </c>
      <c r="BO367" s="5" t="n">
        <v>0</v>
      </c>
      <c r="BP367" s="5" t="n">
        <v>-0.013</v>
      </c>
      <c r="BQ367" s="5" t="n">
        <v>0.13</v>
      </c>
      <c r="BR367" s="5" t="n">
        <v>0</v>
      </c>
      <c r="BS367" s="5" t="n">
        <v>1</v>
      </c>
      <c r="BT367" s="5" t="n">
        <v>0</v>
      </c>
      <c r="BU367" s="5" t="n">
        <v>-0.013</v>
      </c>
      <c r="BV367" s="5" t="n">
        <v>0.067</v>
      </c>
      <c r="BW367" s="5" t="n">
        <v>0</v>
      </c>
      <c r="BX367" s="5" t="n">
        <v>0.833</v>
      </c>
      <c r="BY367" s="5" t="n">
        <v>12.729</v>
      </c>
      <c r="BZ367" s="5" t="n">
        <v>0</v>
      </c>
      <c r="CA367" s="5" t="n">
        <v>12.729</v>
      </c>
      <c r="CB367" s="5" t="n">
        <v>0</v>
      </c>
      <c r="CC367" s="5" t="n">
        <v>81.131</v>
      </c>
      <c r="CD367" s="5" t="n">
        <v>-13.396</v>
      </c>
      <c r="CE367" s="5" t="n">
        <v>48.289</v>
      </c>
      <c r="CF367" s="5" t="n">
        <v>152.715</v>
      </c>
      <c r="CG367" s="5" t="n">
        <v>0.18</v>
      </c>
      <c r="CH367" s="5" t="n">
        <v>1</v>
      </c>
      <c r="CI367" s="5" t="n">
        <v>0</v>
      </c>
      <c r="CJ367" s="5" t="n">
        <v>0</v>
      </c>
      <c r="CK367" s="5" t="n">
        <v>0</v>
      </c>
      <c r="CL367" s="5" t="n">
        <v>0.01</v>
      </c>
      <c r="CM367" s="5" t="n">
        <v>0</v>
      </c>
      <c r="CN367" s="5" t="n">
        <v>0</v>
      </c>
      <c r="CO367" s="5" t="n">
        <v>0</v>
      </c>
      <c r="CP367" s="5" t="n">
        <v>0.733</v>
      </c>
      <c r="CQ367" s="5" t="n">
        <v>1.197</v>
      </c>
      <c r="CR367" s="5" t="n">
        <v>0.547</v>
      </c>
      <c r="CS367" s="5" t="n">
        <v>4.792</v>
      </c>
      <c r="CT367" s="5" t="n">
        <v>5.463</v>
      </c>
      <c r="CU367" s="5" t="n">
        <v>27.353</v>
      </c>
    </row>
    <row r="368">
      <c r="A368" s="5" t="inlineStr">
        <is>
          <t>IND2023</t>
        </is>
      </c>
      <c r="B368" s="5" t="inlineStr">
        <is>
          <t>IND</t>
        </is>
      </c>
      <c r="C368" s="5" t="inlineStr">
        <is>
          <t>IND</t>
        </is>
      </c>
      <c r="D368" s="5" t="inlineStr">
        <is>
          <t>India</t>
        </is>
      </c>
      <c r="E368" s="5" t="n">
        <v>2023</v>
      </c>
      <c r="F368" s="5" t="n">
        <v>0.18</v>
      </c>
      <c r="G368" s="5" t="n">
        <v>2.673</v>
      </c>
      <c r="H368" s="5" t="n">
        <v>0.8090000000000001</v>
      </c>
      <c r="I368" s="5" t="n">
        <v>0.375</v>
      </c>
      <c r="J368" s="5" t="n">
        <v>3.048</v>
      </c>
      <c r="K368" s="5" t="n">
        <v>0</v>
      </c>
      <c r="L368" s="5" t="n">
        <v>1</v>
      </c>
      <c r="M368" s="5" t="n">
        <v>4.372</v>
      </c>
      <c r="N368" s="5" t="n">
        <v>2.427</v>
      </c>
      <c r="O368" s="5" t="n">
        <v>0.332</v>
      </c>
      <c r="P368" s="5" t="n">
        <v>4.704</v>
      </c>
      <c r="Q368" s="5" t="n">
        <v>0</v>
      </c>
      <c r="R368" s="5" t="n">
        <v>1</v>
      </c>
      <c r="S368" s="5" t="n">
        <v>6.718</v>
      </c>
      <c r="T368" s="5" t="n">
        <v>4.854</v>
      </c>
      <c r="U368" s="5" t="n">
        <v>0.511</v>
      </c>
      <c r="V368" s="5" t="n">
        <v>8.364000000000001</v>
      </c>
      <c r="W368" s="5" t="n">
        <v>0.18</v>
      </c>
      <c r="X368" s="5" t="n">
        <v>1</v>
      </c>
      <c r="Y368" s="5" t="n">
        <v>9.414</v>
      </c>
      <c r="Z368" s="5" t="n">
        <v>0.836</v>
      </c>
      <c r="AA368" s="5" t="n">
        <v>-1.504</v>
      </c>
      <c r="AB368" s="5" t="n">
        <v>7.91</v>
      </c>
      <c r="AC368" s="5" t="n">
        <v>0</v>
      </c>
      <c r="AD368" s="5" t="n">
        <v>0</v>
      </c>
      <c r="AE368" s="5" t="n">
        <v>10.369</v>
      </c>
      <c r="AF368" s="5" t="n">
        <v>1.675</v>
      </c>
      <c r="AG368" s="5" t="n">
        <v>-2.459</v>
      </c>
      <c r="AH368" s="5" t="n">
        <v>7.91</v>
      </c>
      <c r="AI368" s="5" t="n">
        <v>0</v>
      </c>
      <c r="AJ368" s="5" t="n">
        <v>0</v>
      </c>
      <c r="AK368" s="5" t="n">
        <v>16.1</v>
      </c>
      <c r="AL368" s="5" t="n">
        <v>6.833</v>
      </c>
      <c r="AM368" s="5" t="n">
        <v>-7.75</v>
      </c>
      <c r="AN368" s="5" t="n">
        <v>8.35</v>
      </c>
      <c r="AO368" s="5" t="n">
        <v>0</v>
      </c>
      <c r="AP368" s="5" t="n">
        <v>0</v>
      </c>
      <c r="AQ368" s="5" t="n">
        <v>0.613</v>
      </c>
      <c r="AR368" s="5" t="n">
        <v>0.103</v>
      </c>
      <c r="AS368" s="5" t="n">
        <v>0.456</v>
      </c>
      <c r="AT368" s="5" t="n">
        <v>1.261</v>
      </c>
      <c r="AU368" s="5" t="n">
        <v>0.18</v>
      </c>
      <c r="AV368" s="5" t="n">
        <v>1</v>
      </c>
      <c r="AW368" s="5" t="n">
        <v>0.5620000000000001</v>
      </c>
      <c r="AX368" s="5" t="n">
        <v>0.096</v>
      </c>
      <c r="AY368" s="5" t="n">
        <v>0.397</v>
      </c>
      <c r="AZ368" s="5" t="n">
        <v>1.132</v>
      </c>
      <c r="BA368" s="5" t="n">
        <v>0.18</v>
      </c>
      <c r="BB368" s="5" t="n">
        <v>1</v>
      </c>
      <c r="BC368" s="5" t="n">
        <v>0.419</v>
      </c>
      <c r="BD368" s="5" t="n">
        <v>0.101</v>
      </c>
      <c r="BE368" s="5" t="n">
        <v>0.19</v>
      </c>
      <c r="BF368" s="5" t="n">
        <v>0.719</v>
      </c>
      <c r="BG368" s="5" t="n">
        <v>0.18</v>
      </c>
      <c r="BH368" s="5" t="n">
        <v>1</v>
      </c>
      <c r="BI368" s="5" t="n">
        <v>0.331</v>
      </c>
      <c r="BJ368" s="5" t="n">
        <v>0.07199999999999999</v>
      </c>
      <c r="BK368" s="5" t="n">
        <v>0.201</v>
      </c>
      <c r="BL368" s="5" t="n">
        <v>0.628</v>
      </c>
      <c r="BM368" s="5" t="n">
        <v>0.18</v>
      </c>
      <c r="BN368" s="5" t="n">
        <v>1</v>
      </c>
      <c r="BO368" s="5" t="n">
        <v>0</v>
      </c>
      <c r="BP368" s="5" t="n">
        <v>-0.02</v>
      </c>
      <c r="BQ368" s="5" t="n">
        <v>0.12</v>
      </c>
      <c r="BR368" s="5" t="n">
        <v>0</v>
      </c>
      <c r="BS368" s="5" t="n">
        <v>1</v>
      </c>
      <c r="BT368" s="5" t="n">
        <v>0</v>
      </c>
      <c r="BU368" s="5" t="n">
        <v>-0.02</v>
      </c>
      <c r="BV368" s="5" t="n">
        <v>0.08400000000000001</v>
      </c>
      <c r="BW368" s="5" t="n">
        <v>0</v>
      </c>
      <c r="BX368" s="5" t="n">
        <v>0.833</v>
      </c>
      <c r="BY368" s="5" t="n">
        <v>13.254</v>
      </c>
      <c r="BZ368" s="5" t="n">
        <v>0</v>
      </c>
      <c r="CA368" s="5" t="n">
        <v>13.254</v>
      </c>
      <c r="CB368" s="5" t="n">
        <v>0</v>
      </c>
      <c r="CC368" s="5" t="n">
        <v>71.121</v>
      </c>
      <c r="CD368" s="5" t="n">
        <v>-8.007999999999999</v>
      </c>
      <c r="CE368" s="5" t="n">
        <v>41.536</v>
      </c>
      <c r="CF368" s="5" t="n">
        <v>132.935</v>
      </c>
      <c r="CG368" s="5" t="n">
        <v>0.18</v>
      </c>
      <c r="CH368" s="5" t="n">
        <v>1</v>
      </c>
      <c r="CI368" s="5" t="n">
        <v>0</v>
      </c>
      <c r="CJ368" s="5" t="n">
        <v>0</v>
      </c>
      <c r="CK368" s="5" t="n">
        <v>0</v>
      </c>
      <c r="CL368" s="5" t="n">
        <v>0.011</v>
      </c>
      <c r="CM368" s="5" t="n">
        <v>0</v>
      </c>
      <c r="CN368" s="5" t="n">
        <v>0</v>
      </c>
      <c r="CO368" s="5" t="n">
        <v>0</v>
      </c>
      <c r="CP368" s="5" t="n">
        <v>0.742</v>
      </c>
      <c r="CQ368" s="5" t="n">
        <v>1.246</v>
      </c>
      <c r="CR368" s="5" t="n">
        <v>0.514</v>
      </c>
      <c r="CS368" s="5" t="n">
        <v>4.99</v>
      </c>
      <c r="CT368" s="5" t="n">
        <v>3.638</v>
      </c>
      <c r="CU368" s="5" t="n">
        <v>12.13</v>
      </c>
    </row>
    <row r="369">
      <c r="A369" s="5" t="inlineStr">
        <is>
          <t>IND2024</t>
        </is>
      </c>
      <c r="B369" s="5" t="inlineStr">
        <is>
          <t>IND</t>
        </is>
      </c>
      <c r="C369" s="5" t="inlineStr">
        <is>
          <t>IND</t>
        </is>
      </c>
      <c r="D369" s="5" t="inlineStr">
        <is>
          <t>India</t>
        </is>
      </c>
      <c r="E369" s="5" t="n">
        <v>2024</v>
      </c>
      <c r="F369" s="5" t="n">
        <v>0.18</v>
      </c>
      <c r="G369" s="5" t="n">
        <v>2.629</v>
      </c>
      <c r="H369" s="5" t="n">
        <v>0.833</v>
      </c>
      <c r="I369" s="5" t="n">
        <v>0.374</v>
      </c>
      <c r="J369" s="5" t="n">
        <v>3.003</v>
      </c>
      <c r="K369" s="5" t="n">
        <v>0</v>
      </c>
      <c r="L369" s="5" t="n">
        <v>1</v>
      </c>
      <c r="M369" s="5" t="n">
        <v>4.396</v>
      </c>
      <c r="N369" s="5" t="n">
        <v>2.498</v>
      </c>
      <c r="O369" s="5" t="n">
        <v>0.331</v>
      </c>
      <c r="P369" s="5" t="n">
        <v>4.727</v>
      </c>
      <c r="Q369" s="5" t="n">
        <v>0</v>
      </c>
      <c r="R369" s="5" t="n">
        <v>1</v>
      </c>
      <c r="S369" s="5" t="n">
        <v>6.793</v>
      </c>
      <c r="T369" s="5" t="n">
        <v>4.997</v>
      </c>
      <c r="U369" s="5" t="n">
        <v>0.544</v>
      </c>
      <c r="V369" s="5" t="n">
        <v>8.451000000000001</v>
      </c>
      <c r="W369" s="5" t="n">
        <v>0.18</v>
      </c>
      <c r="X369" s="5" t="n">
        <v>1</v>
      </c>
      <c r="Y369" s="5" t="n">
        <v>8.808999999999999</v>
      </c>
      <c r="Z369" s="5" t="n">
        <v>0.782</v>
      </c>
      <c r="AA369" s="5" t="n">
        <v>-1.189</v>
      </c>
      <c r="AB369" s="5" t="n">
        <v>7.62</v>
      </c>
      <c r="AC369" s="5" t="n">
        <v>0</v>
      </c>
      <c r="AD369" s="5" t="n">
        <v>0</v>
      </c>
      <c r="AE369" s="5" t="n">
        <v>9.792</v>
      </c>
      <c r="AF369" s="5" t="n">
        <v>1.582</v>
      </c>
      <c r="AG369" s="5" t="n">
        <v>-2.172</v>
      </c>
      <c r="AH369" s="5" t="n">
        <v>7.62</v>
      </c>
      <c r="AI369" s="5" t="n">
        <v>0</v>
      </c>
      <c r="AJ369" s="5" t="n">
        <v>0</v>
      </c>
      <c r="AK369" s="5" t="n">
        <v>15.692</v>
      </c>
      <c r="AL369" s="5" t="n">
        <v>6.66</v>
      </c>
      <c r="AM369" s="5" t="n">
        <v>-7.654</v>
      </c>
      <c r="AN369" s="5" t="n">
        <v>8.038</v>
      </c>
      <c r="AO369" s="5" t="n">
        <v>0</v>
      </c>
      <c r="AP369" s="5" t="n">
        <v>0</v>
      </c>
      <c r="AQ369" s="5" t="n">
        <v>0.598</v>
      </c>
      <c r="AR369" s="5" t="n">
        <v>0.109</v>
      </c>
      <c r="AS369" s="5" t="n">
        <v>0.433</v>
      </c>
      <c r="AT369" s="5" t="n">
        <v>1.216</v>
      </c>
      <c r="AU369" s="5" t="n">
        <v>0.18</v>
      </c>
      <c r="AV369" s="5" t="n">
        <v>1</v>
      </c>
      <c r="AW369" s="5" t="n">
        <v>0.539</v>
      </c>
      <c r="AX369" s="5" t="n">
        <v>0.099</v>
      </c>
      <c r="AY369" s="5" t="n">
        <v>0.385</v>
      </c>
      <c r="AZ369" s="5" t="n">
        <v>1.091</v>
      </c>
      <c r="BA369" s="5" t="n">
        <v>0.18</v>
      </c>
      <c r="BB369" s="5" t="n">
        <v>1</v>
      </c>
      <c r="BC369" s="5" t="n">
        <v>0.408</v>
      </c>
      <c r="BD369" s="5" t="n">
        <v>0.105</v>
      </c>
      <c r="BE369" s="5" t="n">
        <v>0.183</v>
      </c>
      <c r="BF369" s="5" t="n">
        <v>0.697</v>
      </c>
      <c r="BG369" s="5" t="n">
        <v>0.18</v>
      </c>
      <c r="BH369" s="5" t="n">
        <v>1</v>
      </c>
      <c r="BI369" s="5" t="n">
        <v>0.287</v>
      </c>
      <c r="BJ369" s="5" t="n">
        <v>0.063</v>
      </c>
      <c r="BK369" s="5" t="n">
        <v>0.193</v>
      </c>
      <c r="BL369" s="5" t="n">
        <v>0.5669999999999999</v>
      </c>
      <c r="BM369" s="5" t="n">
        <v>0.18</v>
      </c>
      <c r="BN369" s="5" t="n">
        <v>1</v>
      </c>
      <c r="BO369" s="5" t="n">
        <v>0</v>
      </c>
      <c r="BP369" s="5" t="n">
        <v>-0.021</v>
      </c>
      <c r="BQ369" s="5" t="n">
        <v>0.11</v>
      </c>
      <c r="BR369" s="5" t="n">
        <v>0</v>
      </c>
      <c r="BS369" s="5" t="n">
        <v>1</v>
      </c>
      <c r="BT369" s="5" t="n">
        <v>0</v>
      </c>
      <c r="BU369" s="5" t="n">
        <v>-0.021</v>
      </c>
      <c r="BV369" s="5" t="n">
        <v>0.08400000000000001</v>
      </c>
      <c r="BW369" s="5" t="n">
        <v>0</v>
      </c>
      <c r="BX369" s="5" t="n">
        <v>0.833</v>
      </c>
      <c r="BY369" s="5" t="n">
        <v>13.646</v>
      </c>
      <c r="BZ369" s="5" t="n">
        <v>0</v>
      </c>
      <c r="CA369" s="5" t="n">
        <v>13.646</v>
      </c>
      <c r="CB369" s="5" t="n">
        <v>0</v>
      </c>
      <c r="CC369" s="5" t="n">
        <v>61.32</v>
      </c>
      <c r="CD369" s="5" t="n">
        <v>-17.116</v>
      </c>
      <c r="CE369" s="5" t="n">
        <v>38.337</v>
      </c>
      <c r="CF369" s="5" t="n">
        <v>117.594</v>
      </c>
      <c r="CG369" s="5" t="n">
        <v>0.18</v>
      </c>
      <c r="CH369" s="5" t="n">
        <v>1</v>
      </c>
      <c r="CI369" s="5" t="n">
        <v>0</v>
      </c>
      <c r="CJ369" s="5" t="n">
        <v>0</v>
      </c>
      <c r="CK369" s="5" t="n">
        <v>0</v>
      </c>
      <c r="CL369" s="5" t="n">
        <v>0.011</v>
      </c>
      <c r="CM369" s="5" t="n">
        <v>0</v>
      </c>
      <c r="CN369" s="5" t="n">
        <v>0</v>
      </c>
      <c r="CO369" s="5" t="n">
        <v>0</v>
      </c>
      <c r="CP369" s="5" t="n">
        <v>0.742</v>
      </c>
      <c r="CQ369" s="5" t="n">
        <v>1.283</v>
      </c>
      <c r="CR369" s="5" t="n">
        <v>0.514</v>
      </c>
      <c r="CS369" s="5" t="n">
        <v>5.137</v>
      </c>
      <c r="CT369" s="5" t="n">
        <v>3.269</v>
      </c>
      <c r="CU369" s="5" t="n">
        <v>10.67</v>
      </c>
    </row>
    <row r="370">
      <c r="A370" s="5" t="inlineStr">
        <is>
          <t>IDN2021</t>
        </is>
      </c>
      <c r="B370" s="5" t="inlineStr">
        <is>
          <t>IDN</t>
        </is>
      </c>
      <c r="C370" s="5" t="inlineStr">
        <is>
          <t>IDN</t>
        </is>
      </c>
      <c r="D370" s="5" t="inlineStr">
        <is>
          <t>Indonesia</t>
        </is>
      </c>
      <c r="E370" s="5" t="n">
        <v>2021</v>
      </c>
      <c r="F370" s="5" t="n">
        <v>0.1</v>
      </c>
      <c r="G370" s="5" t="n">
        <v>2.859</v>
      </c>
      <c r="H370" s="5" t="n">
        <v>0.626</v>
      </c>
      <c r="I370" s="5" t="n">
        <v>-0.4</v>
      </c>
      <c r="J370" s="5" t="n">
        <v>2.459</v>
      </c>
      <c r="K370" s="5" t="n">
        <v>0</v>
      </c>
      <c r="L370" s="5" t="n">
        <v>1</v>
      </c>
      <c r="M370" s="5" t="n">
        <v>2.814</v>
      </c>
      <c r="N370" s="5" t="n">
        <v>1.275</v>
      </c>
      <c r="O370" s="5" t="n">
        <v>-0.209</v>
      </c>
      <c r="P370" s="5" t="n">
        <v>2.604</v>
      </c>
      <c r="Q370" s="5" t="n">
        <v>0</v>
      </c>
      <c r="R370" s="5" t="n">
        <v>1</v>
      </c>
      <c r="S370" s="5" t="n">
        <v>2.584</v>
      </c>
      <c r="T370" s="5" t="n">
        <v>1.601</v>
      </c>
      <c r="U370" s="5" t="n">
        <v>0.032</v>
      </c>
      <c r="V370" s="5" t="n">
        <v>2.877</v>
      </c>
      <c r="W370" s="5" t="n">
        <v>0.1</v>
      </c>
      <c r="X370" s="5" t="n">
        <v>1</v>
      </c>
      <c r="Y370" s="5" t="n">
        <v>4.121</v>
      </c>
      <c r="Z370" s="5" t="n">
        <v>0.455</v>
      </c>
      <c r="AA370" s="5" t="n">
        <v>1.561</v>
      </c>
      <c r="AB370" s="5" t="n">
        <v>5.683</v>
      </c>
      <c r="AC370" s="5" t="n">
        <v>0</v>
      </c>
      <c r="AD370" s="5" t="n">
        <v>1</v>
      </c>
      <c r="AE370" s="5" t="n">
        <v>4.693</v>
      </c>
      <c r="AF370" s="5" t="n">
        <v>0.918</v>
      </c>
      <c r="AG370" s="5" t="n">
        <v>0.989</v>
      </c>
      <c r="AH370" s="5" t="n">
        <v>5.683</v>
      </c>
      <c r="AI370" s="5" t="n">
        <v>0</v>
      </c>
      <c r="AJ370" s="5" t="n">
        <v>1</v>
      </c>
      <c r="AK370" s="5" t="n">
        <v>8.122999999999999</v>
      </c>
      <c r="AL370" s="5" t="n">
        <v>3.855</v>
      </c>
      <c r="AM370" s="5" t="n">
        <v>2.387</v>
      </c>
      <c r="AN370" s="5" t="n">
        <v>11.561</v>
      </c>
      <c r="AO370" s="5" t="n">
        <v>0.1</v>
      </c>
      <c r="AP370" s="5" t="n">
        <v>1</v>
      </c>
      <c r="AQ370" s="5" t="n">
        <v>0.621</v>
      </c>
      <c r="AR370" s="5" t="n">
        <v>0.114</v>
      </c>
      <c r="AS370" s="5" t="n">
        <v>-0.178</v>
      </c>
      <c r="AT370" s="5" t="n">
        <v>0.495</v>
      </c>
      <c r="AU370" s="5" t="n">
        <v>0</v>
      </c>
      <c r="AV370" s="5" t="n">
        <v>0</v>
      </c>
      <c r="AW370" s="5" t="n">
        <v>0.593</v>
      </c>
      <c r="AX370" s="5" t="n">
        <v>0.114</v>
      </c>
      <c r="AY370" s="5" t="n">
        <v>-0.225</v>
      </c>
      <c r="AZ370" s="5" t="n">
        <v>0.405</v>
      </c>
      <c r="BA370" s="5" t="n">
        <v>0</v>
      </c>
      <c r="BB370" s="5" t="n">
        <v>0</v>
      </c>
      <c r="BC370" s="5" t="n">
        <v>0.44</v>
      </c>
      <c r="BD370" s="5" t="n">
        <v>0.114</v>
      </c>
      <c r="BE370" s="5" t="n">
        <v>-0.293</v>
      </c>
      <c r="BF370" s="5" t="n">
        <v>0.161</v>
      </c>
      <c r="BG370" s="5" t="n">
        <v>0</v>
      </c>
      <c r="BH370" s="5" t="n">
        <v>0</v>
      </c>
      <c r="BI370" s="5" t="n">
        <v>0.5600000000000001</v>
      </c>
      <c r="BJ370" s="5" t="n">
        <v>0.114</v>
      </c>
      <c r="BK370" s="5" t="n">
        <v>-0.398</v>
      </c>
      <c r="BL370" s="5" t="n">
        <v>0.179</v>
      </c>
      <c r="BM370" s="5" t="n">
        <v>0</v>
      </c>
      <c r="BN370" s="5" t="n">
        <v>0</v>
      </c>
      <c r="BO370" s="5" t="n">
        <v>0</v>
      </c>
      <c r="BP370" s="5" t="n">
        <v>-0.005</v>
      </c>
      <c r="BQ370" s="5" t="n">
        <v>0.076</v>
      </c>
      <c r="BR370" s="5" t="n">
        <v>0</v>
      </c>
      <c r="BS370" s="5" t="n">
        <v>0.667</v>
      </c>
      <c r="BT370" s="5" t="n">
        <v>0</v>
      </c>
      <c r="BU370" s="5" t="n">
        <v>-0.005</v>
      </c>
      <c r="BV370" s="5" t="n">
        <v>0.07199999999999999</v>
      </c>
      <c r="BW370" s="5" t="n">
        <v>0</v>
      </c>
      <c r="BX370" s="5" t="n">
        <v>0.667</v>
      </c>
      <c r="BY370" s="5" t="n">
        <v>11.787</v>
      </c>
      <c r="BZ370" s="5" t="n">
        <v>0</v>
      </c>
      <c r="CA370" s="5" t="n">
        <v>11.787</v>
      </c>
      <c r="CB370" s="5" t="n">
        <v>0</v>
      </c>
      <c r="CC370" s="5" t="n">
        <v>81.69499999999999</v>
      </c>
      <c r="CD370" s="5" t="n">
        <v>7.95</v>
      </c>
      <c r="CE370" s="5" t="n">
        <v>-56.426</v>
      </c>
      <c r="CF370" s="5" t="n">
        <v>27.797</v>
      </c>
      <c r="CG370" s="5" t="n">
        <v>0</v>
      </c>
      <c r="CH370" s="5" t="n">
        <v>0</v>
      </c>
      <c r="CI370" s="5" t="n">
        <v>0</v>
      </c>
      <c r="CJ370" s="5" t="n">
        <v>0</v>
      </c>
      <c r="CK370" s="5" t="n">
        <v>0</v>
      </c>
      <c r="CL370" s="5" t="n">
        <v>5.263</v>
      </c>
      <c r="CM370" s="5" t="n">
        <v>0</v>
      </c>
      <c r="CN370" s="5" t="n">
        <v>0.302</v>
      </c>
      <c r="CO370" s="5" t="n">
        <v>0.22</v>
      </c>
      <c r="CP370" s="5" t="n">
        <v>0</v>
      </c>
      <c r="CQ370" s="5" t="n">
        <v>1.137</v>
      </c>
      <c r="CR370" s="5" t="n">
        <v>1</v>
      </c>
      <c r="CS370" s="5" t="n">
        <v>3.55</v>
      </c>
      <c r="CT370" s="5" t="n">
        <v>4.633</v>
      </c>
      <c r="CU370" s="5" t="n">
        <v>14.129</v>
      </c>
    </row>
    <row r="371">
      <c r="A371" s="5" t="inlineStr">
        <is>
          <t>IDN2022</t>
        </is>
      </c>
      <c r="B371" s="5" t="inlineStr">
        <is>
          <t>IDN</t>
        </is>
      </c>
      <c r="C371" s="5" t="inlineStr">
        <is>
          <t>IDN</t>
        </is>
      </c>
      <c r="D371" s="5" t="inlineStr">
        <is>
          <t>Indonesia</t>
        </is>
      </c>
      <c r="E371" s="5" t="n">
        <v>2022</v>
      </c>
      <c r="F371" s="5" t="n">
        <v>0.11</v>
      </c>
      <c r="G371" s="5" t="n">
        <v>2.78</v>
      </c>
      <c r="H371" s="5" t="n">
        <v>0.432</v>
      </c>
      <c r="I371" s="5" t="n">
        <v>-0.181</v>
      </c>
      <c r="J371" s="5" t="n">
        <v>2.598</v>
      </c>
      <c r="K371" s="5" t="n">
        <v>0</v>
      </c>
      <c r="L371" s="5" t="n">
        <v>1</v>
      </c>
      <c r="M371" s="5" t="n">
        <v>2.967</v>
      </c>
      <c r="N371" s="5" t="n">
        <v>1.225</v>
      </c>
      <c r="O371" s="5" t="n">
        <v>-0.105</v>
      </c>
      <c r="P371" s="5" t="n">
        <v>2.863</v>
      </c>
      <c r="Q371" s="5" t="n">
        <v>0</v>
      </c>
      <c r="R371" s="5" t="n">
        <v>1</v>
      </c>
      <c r="S371" s="5" t="n">
        <v>2.909</v>
      </c>
      <c r="T371" s="5" t="n">
        <v>1.425</v>
      </c>
      <c r="U371" s="5" t="n">
        <v>0.059</v>
      </c>
      <c r="V371" s="5" t="n">
        <v>3.241</v>
      </c>
      <c r="W371" s="5" t="n">
        <v>0.1</v>
      </c>
      <c r="X371" s="5" t="n">
        <v>1</v>
      </c>
      <c r="Y371" s="5" t="n">
        <v>4.451</v>
      </c>
      <c r="Z371" s="5" t="n">
        <v>0.491</v>
      </c>
      <c r="AA371" s="5" t="n">
        <v>0.855</v>
      </c>
      <c r="AB371" s="5" t="n">
        <v>5.306</v>
      </c>
      <c r="AC371" s="5" t="n">
        <v>0</v>
      </c>
      <c r="AD371" s="5" t="n">
        <v>1</v>
      </c>
      <c r="AE371" s="5" t="n">
        <v>5.068</v>
      </c>
      <c r="AF371" s="5" t="n">
        <v>0.992</v>
      </c>
      <c r="AG371" s="5" t="n">
        <v>1.068</v>
      </c>
      <c r="AH371" s="5" t="n">
        <v>6.137</v>
      </c>
      <c r="AI371" s="5" t="n">
        <v>0</v>
      </c>
      <c r="AJ371" s="5" t="n">
        <v>1</v>
      </c>
      <c r="AK371" s="5" t="n">
        <v>8.772</v>
      </c>
      <c r="AL371" s="5" t="n">
        <v>4.163</v>
      </c>
      <c r="AM371" s="5" t="n">
        <v>2.662</v>
      </c>
      <c r="AN371" s="5" t="n">
        <v>12.485</v>
      </c>
      <c r="AO371" s="5" t="n">
        <v>0.1</v>
      </c>
      <c r="AP371" s="5" t="n">
        <v>1</v>
      </c>
      <c r="AQ371" s="5" t="n">
        <v>0.847</v>
      </c>
      <c r="AR371" s="5" t="n">
        <v>0.123</v>
      </c>
      <c r="AS371" s="5" t="n">
        <v>-0.189</v>
      </c>
      <c r="AT371" s="5" t="n">
        <v>0.737</v>
      </c>
      <c r="AU371" s="5" t="n">
        <v>0</v>
      </c>
      <c r="AV371" s="5" t="n">
        <v>0</v>
      </c>
      <c r="AW371" s="5" t="n">
        <v>0.947</v>
      </c>
      <c r="AX371" s="5" t="n">
        <v>0.123</v>
      </c>
      <c r="AY371" s="5" t="n">
        <v>-0.42</v>
      </c>
      <c r="AZ371" s="5" t="n">
        <v>0.579</v>
      </c>
      <c r="BA371" s="5" t="n">
        <v>0</v>
      </c>
      <c r="BB371" s="5" t="n">
        <v>0</v>
      </c>
      <c r="BC371" s="5" t="n">
        <v>0.589</v>
      </c>
      <c r="BD371" s="5" t="n">
        <v>0.123</v>
      </c>
      <c r="BE371" s="5" t="n">
        <v>-0.447</v>
      </c>
      <c r="BF371" s="5" t="n">
        <v>0.155</v>
      </c>
      <c r="BG371" s="5" t="n">
        <v>0</v>
      </c>
      <c r="BH371" s="5" t="n">
        <v>0</v>
      </c>
      <c r="BI371" s="5" t="n">
        <v>0.6889999999999999</v>
      </c>
      <c r="BJ371" s="5" t="n">
        <v>0.123</v>
      </c>
      <c r="BK371" s="5" t="n">
        <v>-0.542</v>
      </c>
      <c r="BL371" s="5" t="n">
        <v>0.161</v>
      </c>
      <c r="BM371" s="5" t="n">
        <v>0</v>
      </c>
      <c r="BN371" s="5" t="n">
        <v>0</v>
      </c>
      <c r="BO371" s="5" t="n">
        <v>0</v>
      </c>
      <c r="BP371" s="5" t="n">
        <v>-0.023</v>
      </c>
      <c r="BQ371" s="5" t="n">
        <v>0.073</v>
      </c>
      <c r="BR371" s="5" t="n">
        <v>0</v>
      </c>
      <c r="BS371" s="5" t="n">
        <v>0.667</v>
      </c>
      <c r="BT371" s="5" t="n">
        <v>0</v>
      </c>
      <c r="BU371" s="5" t="n">
        <v>-0.023</v>
      </c>
      <c r="BV371" s="5" t="n">
        <v>0.076</v>
      </c>
      <c r="BW371" s="5" t="n">
        <v>0</v>
      </c>
      <c r="BX371" s="5" t="n">
        <v>0.667</v>
      </c>
      <c r="BY371" s="5" t="n">
        <v>12.729</v>
      </c>
      <c r="BZ371" s="5" t="n">
        <v>0</v>
      </c>
      <c r="CA371" s="5" t="n">
        <v>12.729</v>
      </c>
      <c r="CB371" s="5" t="n">
        <v>0</v>
      </c>
      <c r="CC371" s="5" t="n">
        <v>102.477</v>
      </c>
      <c r="CD371" s="5" t="n">
        <v>7.95</v>
      </c>
      <c r="CE371" s="5" t="n">
        <v>-78.348</v>
      </c>
      <c r="CF371" s="5" t="n">
        <v>26.783</v>
      </c>
      <c r="CG371" s="5" t="n">
        <v>0</v>
      </c>
      <c r="CH371" s="5" t="n">
        <v>0</v>
      </c>
      <c r="CI371" s="5" t="n">
        <v>0</v>
      </c>
      <c r="CJ371" s="5" t="n">
        <v>0</v>
      </c>
      <c r="CK371" s="5" t="n">
        <v>0</v>
      </c>
      <c r="CL371" s="5" t="n">
        <v>5.683</v>
      </c>
      <c r="CM371" s="5" t="n">
        <v>0</v>
      </c>
      <c r="CN371" s="5" t="n">
        <v>0.322</v>
      </c>
      <c r="CO371" s="5" t="n">
        <v>0.226</v>
      </c>
      <c r="CP371" s="5" t="n">
        <v>0</v>
      </c>
      <c r="CQ371" s="5" t="n">
        <v>1.227</v>
      </c>
      <c r="CR371" s="5" t="n">
        <v>1</v>
      </c>
      <c r="CS371" s="5" t="n">
        <v>3.834</v>
      </c>
      <c r="CT371" s="5" t="n">
        <v>7.75</v>
      </c>
      <c r="CU371" s="5" t="n">
        <v>28.059</v>
      </c>
    </row>
    <row r="372">
      <c r="A372" s="5" t="inlineStr">
        <is>
          <t>IDN2023</t>
        </is>
      </c>
      <c r="B372" s="5" t="inlineStr">
        <is>
          <t>IDN</t>
        </is>
      </c>
      <c r="C372" s="5" t="inlineStr">
        <is>
          <t>IDN</t>
        </is>
      </c>
      <c r="D372" s="5" t="inlineStr">
        <is>
          <t>Indonesia</t>
        </is>
      </c>
      <c r="E372" s="5" t="n">
        <v>2023</v>
      </c>
      <c r="F372" s="5" t="n">
        <v>0.11</v>
      </c>
      <c r="G372" s="5" t="n">
        <v>2.765</v>
      </c>
      <c r="H372" s="5" t="n">
        <v>0.63</v>
      </c>
      <c r="I372" s="5" t="n">
        <v>0.08599999999999999</v>
      </c>
      <c r="J372" s="5" t="n">
        <v>2.85</v>
      </c>
      <c r="K372" s="5" t="n">
        <v>0</v>
      </c>
      <c r="L372" s="5" t="n">
        <v>1</v>
      </c>
      <c r="M372" s="5" t="n">
        <v>2.926</v>
      </c>
      <c r="N372" s="5" t="n">
        <v>1.451</v>
      </c>
      <c r="O372" s="5" t="n">
        <v>0</v>
      </c>
      <c r="P372" s="5" t="n">
        <v>2.926</v>
      </c>
      <c r="Q372" s="5" t="n">
        <v>0</v>
      </c>
      <c r="R372" s="5" t="n">
        <v>1</v>
      </c>
      <c r="S372" s="5" t="n">
        <v>2.96</v>
      </c>
      <c r="T372" s="5" t="n">
        <v>1.856</v>
      </c>
      <c r="U372" s="5" t="n">
        <v>0.061</v>
      </c>
      <c r="V372" s="5" t="n">
        <v>3.287</v>
      </c>
      <c r="W372" s="5" t="n">
        <v>0.1</v>
      </c>
      <c r="X372" s="5" t="n">
        <v>1</v>
      </c>
      <c r="Y372" s="5" t="n">
        <v>4.635</v>
      </c>
      <c r="Z372" s="5" t="n">
        <v>0.512</v>
      </c>
      <c r="AA372" s="5" t="n">
        <v>0.191</v>
      </c>
      <c r="AB372" s="5" t="n">
        <v>4.826</v>
      </c>
      <c r="AC372" s="5" t="n">
        <v>0</v>
      </c>
      <c r="AD372" s="5" t="n">
        <v>1</v>
      </c>
      <c r="AE372" s="5" t="n">
        <v>5.277</v>
      </c>
      <c r="AF372" s="5" t="n">
        <v>1.033</v>
      </c>
      <c r="AG372" s="5" t="n">
        <v>1.113</v>
      </c>
      <c r="AH372" s="5" t="n">
        <v>6.39</v>
      </c>
      <c r="AI372" s="5" t="n">
        <v>0</v>
      </c>
      <c r="AJ372" s="5" t="n">
        <v>1</v>
      </c>
      <c r="AK372" s="5" t="n">
        <v>9.134</v>
      </c>
      <c r="AL372" s="5" t="n">
        <v>4.335</v>
      </c>
      <c r="AM372" s="5" t="n">
        <v>2.815</v>
      </c>
      <c r="AN372" s="5" t="n">
        <v>13.001</v>
      </c>
      <c r="AO372" s="5" t="n">
        <v>0.1</v>
      </c>
      <c r="AP372" s="5" t="n">
        <v>1</v>
      </c>
      <c r="AQ372" s="5" t="n">
        <v>0.749</v>
      </c>
      <c r="AR372" s="5" t="n">
        <v>0.129</v>
      </c>
      <c r="AS372" s="5" t="n">
        <v>-0.128</v>
      </c>
      <c r="AT372" s="5" t="n">
        <v>0.696</v>
      </c>
      <c r="AU372" s="5" t="n">
        <v>0</v>
      </c>
      <c r="AV372" s="5" t="n">
        <v>0</v>
      </c>
      <c r="AW372" s="5" t="n">
        <v>0.783</v>
      </c>
      <c r="AX372" s="5" t="n">
        <v>0.129</v>
      </c>
      <c r="AY372" s="5" t="n">
        <v>-0.294</v>
      </c>
      <c r="AZ372" s="5" t="n">
        <v>0.538</v>
      </c>
      <c r="BA372" s="5" t="n">
        <v>0</v>
      </c>
      <c r="BB372" s="5" t="n">
        <v>0</v>
      </c>
      <c r="BC372" s="5" t="n">
        <v>0.527</v>
      </c>
      <c r="BD372" s="5" t="n">
        <v>0.129</v>
      </c>
      <c r="BE372" s="5" t="n">
        <v>-0.39</v>
      </c>
      <c r="BF372" s="5" t="n">
        <v>0.151</v>
      </c>
      <c r="BG372" s="5" t="n">
        <v>0</v>
      </c>
      <c r="BH372" s="5" t="n">
        <v>0</v>
      </c>
      <c r="BI372" s="5" t="n">
        <v>0.64</v>
      </c>
      <c r="BJ372" s="5" t="n">
        <v>0.129</v>
      </c>
      <c r="BK372" s="5" t="n">
        <v>-0.468</v>
      </c>
      <c r="BL372" s="5" t="n">
        <v>0.189</v>
      </c>
      <c r="BM372" s="5" t="n">
        <v>0</v>
      </c>
      <c r="BN372" s="5" t="n">
        <v>0</v>
      </c>
      <c r="BO372" s="5" t="n">
        <v>0</v>
      </c>
      <c r="BP372" s="5" t="n">
        <v>-0.002</v>
      </c>
      <c r="BQ372" s="5" t="n">
        <v>0.07099999999999999</v>
      </c>
      <c r="BR372" s="5" t="n">
        <v>0</v>
      </c>
      <c r="BS372" s="5" t="n">
        <v>0.667</v>
      </c>
      <c r="BT372" s="5" t="n">
        <v>0</v>
      </c>
      <c r="BU372" s="5" t="n">
        <v>-0.002</v>
      </c>
      <c r="BV372" s="5" t="n">
        <v>0.076</v>
      </c>
      <c r="BW372" s="5" t="n">
        <v>0</v>
      </c>
      <c r="BX372" s="5" t="n">
        <v>0.667</v>
      </c>
      <c r="BY372" s="5" t="n">
        <v>13.254</v>
      </c>
      <c r="BZ372" s="5" t="n">
        <v>0</v>
      </c>
      <c r="CA372" s="5" t="n">
        <v>13.254</v>
      </c>
      <c r="CB372" s="5" t="n">
        <v>0</v>
      </c>
      <c r="CC372" s="5" t="n">
        <v>87.07899999999999</v>
      </c>
      <c r="CD372" s="5" t="n">
        <v>7.95</v>
      </c>
      <c r="CE372" s="5" t="n">
        <v>-63.524</v>
      </c>
      <c r="CF372" s="5" t="n">
        <v>26.146</v>
      </c>
      <c r="CG372" s="5" t="n">
        <v>0</v>
      </c>
      <c r="CH372" s="5" t="n">
        <v>0</v>
      </c>
      <c r="CI372" s="5" t="n">
        <v>0</v>
      </c>
      <c r="CJ372" s="5" t="n">
        <v>0</v>
      </c>
      <c r="CK372" s="5" t="n">
        <v>0</v>
      </c>
      <c r="CL372" s="5" t="n">
        <v>5.918</v>
      </c>
      <c r="CM372" s="5" t="n">
        <v>0</v>
      </c>
      <c r="CN372" s="5" t="n">
        <v>0.337</v>
      </c>
      <c r="CO372" s="5" t="n">
        <v>0.232</v>
      </c>
      <c r="CP372" s="5" t="n">
        <v>0</v>
      </c>
      <c r="CQ372" s="5" t="n">
        <v>1.278</v>
      </c>
      <c r="CR372" s="5" t="n">
        <v>1</v>
      </c>
      <c r="CS372" s="5" t="n">
        <v>3.992</v>
      </c>
      <c r="CT372" s="5" t="n">
        <v>5.207</v>
      </c>
      <c r="CU372" s="5" t="n">
        <v>9.260999999999999</v>
      </c>
    </row>
    <row r="373">
      <c r="A373" s="5" t="inlineStr">
        <is>
          <t>IDN2024</t>
        </is>
      </c>
      <c r="B373" s="5" t="inlineStr">
        <is>
          <t>IDN</t>
        </is>
      </c>
      <c r="C373" s="5" t="inlineStr">
        <is>
          <t>IDN</t>
        </is>
      </c>
      <c r="D373" s="5" t="inlineStr">
        <is>
          <t>Indonesia</t>
        </is>
      </c>
      <c r="E373" s="5" t="n">
        <v>2024</v>
      </c>
      <c r="F373" s="5" t="n">
        <v>0.11</v>
      </c>
      <c r="G373" s="5" t="n">
        <v>2.672</v>
      </c>
      <c r="H373" s="5" t="n">
        <v>0.677</v>
      </c>
      <c r="I373" s="5" t="n">
        <v>0.08</v>
      </c>
      <c r="J373" s="5" t="n">
        <v>2.752</v>
      </c>
      <c r="K373" s="5" t="n">
        <v>0</v>
      </c>
      <c r="L373" s="5" t="n">
        <v>1</v>
      </c>
      <c r="M373" s="5" t="n">
        <v>2.98</v>
      </c>
      <c r="N373" s="5" t="n">
        <v>1.623</v>
      </c>
      <c r="O373" s="5" t="n">
        <v>0</v>
      </c>
      <c r="P373" s="5" t="n">
        <v>2.98</v>
      </c>
      <c r="Q373" s="5" t="n">
        <v>0</v>
      </c>
      <c r="R373" s="5" t="n">
        <v>1</v>
      </c>
      <c r="S373" s="5" t="n">
        <v>2.971</v>
      </c>
      <c r="T373" s="5" t="n">
        <v>1.967</v>
      </c>
      <c r="U373" s="5" t="n">
        <v>0.059</v>
      </c>
      <c r="V373" s="5" t="n">
        <v>3.288</v>
      </c>
      <c r="W373" s="5" t="n">
        <v>0.1</v>
      </c>
      <c r="X373" s="5" t="n">
        <v>1</v>
      </c>
      <c r="Y373" s="5" t="n">
        <v>4.771</v>
      </c>
      <c r="Z373" s="5" t="n">
        <v>0.527</v>
      </c>
      <c r="AA373" s="5" t="n">
        <v>0.197</v>
      </c>
      <c r="AB373" s="5" t="n">
        <v>4.968</v>
      </c>
      <c r="AC373" s="5" t="n">
        <v>0</v>
      </c>
      <c r="AD373" s="5" t="n">
        <v>1</v>
      </c>
      <c r="AE373" s="5" t="n">
        <v>5.433</v>
      </c>
      <c r="AF373" s="5" t="n">
        <v>1.063</v>
      </c>
      <c r="AG373" s="5" t="n">
        <v>1.145</v>
      </c>
      <c r="AH373" s="5" t="n">
        <v>6.579</v>
      </c>
      <c r="AI373" s="5" t="n">
        <v>0</v>
      </c>
      <c r="AJ373" s="5" t="n">
        <v>1</v>
      </c>
      <c r="AK373" s="5" t="n">
        <v>9.404</v>
      </c>
      <c r="AL373" s="5" t="n">
        <v>4.463</v>
      </c>
      <c r="AM373" s="5" t="n">
        <v>2.929</v>
      </c>
      <c r="AN373" s="5" t="n">
        <v>13.384</v>
      </c>
      <c r="AO373" s="5" t="n">
        <v>0.1</v>
      </c>
      <c r="AP373" s="5" t="n">
        <v>1</v>
      </c>
      <c r="AQ373" s="5" t="n">
        <v>0.72</v>
      </c>
      <c r="AR373" s="5" t="n">
        <v>0.132</v>
      </c>
      <c r="AS373" s="5" t="n">
        <v>-0.15</v>
      </c>
      <c r="AT373" s="5" t="n">
        <v>0.639</v>
      </c>
      <c r="AU373" s="5" t="n">
        <v>0</v>
      </c>
      <c r="AV373" s="5" t="n">
        <v>0</v>
      </c>
      <c r="AW373" s="5" t="n">
        <v>0.734</v>
      </c>
      <c r="AX373" s="5" t="n">
        <v>0.132</v>
      </c>
      <c r="AY373" s="5" t="n">
        <v>-0.209</v>
      </c>
      <c r="AZ373" s="5" t="n">
        <v>0.577</v>
      </c>
      <c r="BA373" s="5" t="n">
        <v>0</v>
      </c>
      <c r="BB373" s="5" t="n">
        <v>0</v>
      </c>
      <c r="BC373" s="5" t="n">
        <v>0.51</v>
      </c>
      <c r="BD373" s="5" t="n">
        <v>0.132</v>
      </c>
      <c r="BE373" s="5" t="n">
        <v>-0.356</v>
      </c>
      <c r="BF373" s="5" t="n">
        <v>0.155</v>
      </c>
      <c r="BG373" s="5" t="n">
        <v>0</v>
      </c>
      <c r="BH373" s="5" t="n">
        <v>0</v>
      </c>
      <c r="BI373" s="5" t="n">
        <v>0.652</v>
      </c>
      <c r="BJ373" s="5" t="n">
        <v>0.132</v>
      </c>
      <c r="BK373" s="5" t="n">
        <v>-0.458</v>
      </c>
      <c r="BL373" s="5" t="n">
        <v>0.194</v>
      </c>
      <c r="BM373" s="5" t="n">
        <v>0</v>
      </c>
      <c r="BN373" s="5" t="n">
        <v>0</v>
      </c>
      <c r="BO373" s="5" t="n">
        <v>0</v>
      </c>
      <c r="BP373" s="5" t="n">
        <v>-0.002</v>
      </c>
      <c r="BQ373" s="5" t="n">
        <v>0.067</v>
      </c>
      <c r="BR373" s="5" t="n">
        <v>0</v>
      </c>
      <c r="BS373" s="5" t="n">
        <v>0.667</v>
      </c>
      <c r="BT373" s="5" t="n">
        <v>0</v>
      </c>
      <c r="BU373" s="5" t="n">
        <v>-0.002</v>
      </c>
      <c r="BV373" s="5" t="n">
        <v>0.073</v>
      </c>
      <c r="BW373" s="5" t="n">
        <v>0</v>
      </c>
      <c r="BX373" s="5" t="n">
        <v>0.667</v>
      </c>
      <c r="BY373" s="5" t="n">
        <v>13.646</v>
      </c>
      <c r="BZ373" s="5" t="n">
        <v>0</v>
      </c>
      <c r="CA373" s="5" t="n">
        <v>13.646</v>
      </c>
      <c r="CB373" s="5" t="n">
        <v>0</v>
      </c>
      <c r="CC373" s="5" t="n">
        <v>86.38500000000001</v>
      </c>
      <c r="CD373" s="5" t="n">
        <v>7.95</v>
      </c>
      <c r="CE373" s="5" t="n">
        <v>-59.592</v>
      </c>
      <c r="CF373" s="5" t="n">
        <v>26.794</v>
      </c>
      <c r="CG373" s="5" t="n">
        <v>0</v>
      </c>
      <c r="CH373" s="5" t="n">
        <v>0</v>
      </c>
      <c r="CI373" s="5" t="n">
        <v>0</v>
      </c>
      <c r="CJ373" s="5" t="n">
        <v>0</v>
      </c>
      <c r="CK373" s="5" t="n">
        <v>0</v>
      </c>
      <c r="CL373" s="5" t="n">
        <v>6.093</v>
      </c>
      <c r="CM373" s="5" t="n">
        <v>0</v>
      </c>
      <c r="CN373" s="5" t="n">
        <v>0.363</v>
      </c>
      <c r="CO373" s="5" t="n">
        <v>0.229</v>
      </c>
      <c r="CP373" s="5" t="n">
        <v>0</v>
      </c>
      <c r="CQ373" s="5" t="n">
        <v>1.316</v>
      </c>
      <c r="CR373" s="5" t="n">
        <v>1</v>
      </c>
      <c r="CS373" s="5" t="n">
        <v>4.11</v>
      </c>
      <c r="CT373" s="5" t="n">
        <v>3.682</v>
      </c>
      <c r="CU373" s="5" t="n">
        <v>7.598</v>
      </c>
    </row>
    <row r="374">
      <c r="A374" s="5" t="inlineStr">
        <is>
          <t>IRN2021</t>
        </is>
      </c>
      <c r="B374" s="5" t="inlineStr">
        <is>
          <t>IRN</t>
        </is>
      </c>
      <c r="C374" s="5" t="inlineStr">
        <is>
          <t>IRN</t>
        </is>
      </c>
      <c r="D374" s="5" t="inlineStr">
        <is>
          <t>Iran</t>
        </is>
      </c>
      <c r="E374" s="5" t="n">
        <v>2021</v>
      </c>
      <c r="F374" s="5" t="n">
        <v>0.09</v>
      </c>
      <c r="G374" s="5" t="n">
        <v>3.05</v>
      </c>
      <c r="H374" s="5" t="n">
        <v>0.843</v>
      </c>
      <c r="I374" s="5" t="n">
        <v>0.077</v>
      </c>
      <c r="J374" s="5" t="n">
        <v>3.127</v>
      </c>
      <c r="K374" s="5" t="n">
        <v>0</v>
      </c>
      <c r="L374" s="5" t="n">
        <v>1</v>
      </c>
      <c r="M374" s="5" t="n">
        <v>4.662</v>
      </c>
      <c r="N374" s="5" t="n">
        <v>2.528</v>
      </c>
      <c r="O374" s="5" t="n">
        <v>0.08400000000000001</v>
      </c>
      <c r="P374" s="5" t="n">
        <v>4.746</v>
      </c>
      <c r="Q374" s="5" t="n">
        <v>0</v>
      </c>
      <c r="R374" s="5" t="n">
        <v>1</v>
      </c>
      <c r="S374" s="5" t="n">
        <v>7.262</v>
      </c>
      <c r="T374" s="5" t="n">
        <v>5.055</v>
      </c>
      <c r="U374" s="5" t="n">
        <v>0.077</v>
      </c>
      <c r="V374" s="5" t="n">
        <v>8</v>
      </c>
      <c r="W374" s="5" t="n">
        <v>0.09</v>
      </c>
      <c r="X374" s="5" t="n">
        <v>1</v>
      </c>
      <c r="Y374" s="5" t="n">
        <v>2.987</v>
      </c>
      <c r="Z374" s="5" t="n">
        <v>0.455</v>
      </c>
      <c r="AA374" s="5" t="n">
        <v>-1.246</v>
      </c>
      <c r="AB374" s="5" t="n">
        <v>1.741</v>
      </c>
      <c r="AC374" s="5" t="n">
        <v>0</v>
      </c>
      <c r="AD374" s="5" t="n">
        <v>0</v>
      </c>
      <c r="AE374" s="5" t="n">
        <v>3.56</v>
      </c>
      <c r="AF374" s="5" t="n">
        <v>0.922</v>
      </c>
      <c r="AG374" s="5" t="n">
        <v>-2.36</v>
      </c>
      <c r="AH374" s="5" t="n">
        <v>1.2</v>
      </c>
      <c r="AI374" s="5" t="n">
        <v>0</v>
      </c>
      <c r="AJ374" s="5" t="n">
        <v>0</v>
      </c>
      <c r="AK374" s="5" t="n">
        <v>6.997</v>
      </c>
      <c r="AL374" s="5" t="n">
        <v>3.924</v>
      </c>
      <c r="AM374" s="5" t="n">
        <v>-2.583</v>
      </c>
      <c r="AN374" s="5" t="n">
        <v>4.414</v>
      </c>
      <c r="AO374" s="5" t="n">
        <v>0</v>
      </c>
      <c r="AP374" s="5" t="n">
        <v>0</v>
      </c>
      <c r="AQ374" s="5" t="n">
        <v>0.469</v>
      </c>
      <c r="AR374" s="5" t="n">
        <v>0.114</v>
      </c>
      <c r="AS374" s="5" t="n">
        <v>-0.249</v>
      </c>
      <c r="AT374" s="5" t="n">
        <v>0.24</v>
      </c>
      <c r="AU374" s="5" t="n">
        <v>0</v>
      </c>
      <c r="AV374" s="5" t="n">
        <v>0</v>
      </c>
      <c r="AW374" s="5" t="n">
        <v>0.449</v>
      </c>
      <c r="AX374" s="5" t="n">
        <v>0.114</v>
      </c>
      <c r="AY374" s="5" t="n">
        <v>-0.391</v>
      </c>
      <c r="AZ374" s="5" t="n">
        <v>0.064</v>
      </c>
      <c r="BA374" s="5" t="n">
        <v>0</v>
      </c>
      <c r="BB374" s="5" t="n">
        <v>0</v>
      </c>
      <c r="BC374" s="5" t="n">
        <v>0.342</v>
      </c>
      <c r="BD374" s="5" t="n">
        <v>0.114</v>
      </c>
      <c r="BE374" s="5" t="n">
        <v>0</v>
      </c>
      <c r="BF374" s="5" t="n">
        <v>0.373</v>
      </c>
      <c r="BG374" s="5" t="n">
        <v>0.09</v>
      </c>
      <c r="BH374" s="5" t="n">
        <v>1</v>
      </c>
      <c r="BI374" s="5" t="n">
        <v>0.426</v>
      </c>
      <c r="BJ374" s="5" t="n">
        <v>0.114</v>
      </c>
      <c r="BK374" s="5" t="n">
        <v>0</v>
      </c>
      <c r="BL374" s="5" t="n">
        <v>0.465</v>
      </c>
      <c r="BM374" s="5" t="n">
        <v>0.09</v>
      </c>
      <c r="BN374" s="5" t="n">
        <v>1</v>
      </c>
      <c r="BO374" s="5" t="n">
        <v>0</v>
      </c>
      <c r="BP374" s="5" t="n">
        <v>-0.073</v>
      </c>
      <c r="BQ374" s="5" t="n">
        <v>0.018</v>
      </c>
      <c r="BR374" s="5" t="n">
        <v>0</v>
      </c>
      <c r="BS374" s="5" t="n">
        <v>1</v>
      </c>
      <c r="BT374" s="5" t="n">
        <v>0</v>
      </c>
      <c r="BU374" s="5" t="n">
        <v>-0.073</v>
      </c>
      <c r="BV374" s="5" t="n">
        <v>0.032</v>
      </c>
      <c r="BW374" s="5" t="n">
        <v>0</v>
      </c>
      <c r="BX374" s="5" t="n">
        <v>0.833</v>
      </c>
      <c r="BY374" s="5" t="n">
        <v>11.787</v>
      </c>
      <c r="BZ374" s="5" t="n">
        <v>0</v>
      </c>
      <c r="CA374" s="5" t="n">
        <v>11.787</v>
      </c>
      <c r="CB374" s="5" t="n">
        <v>0</v>
      </c>
      <c r="CC374" s="5" t="n">
        <v>59.572</v>
      </c>
      <c r="CD374" s="5" t="n">
        <v>7.95</v>
      </c>
      <c r="CE374" s="5" t="n">
        <v>0</v>
      </c>
      <c r="CF374" s="5" t="n">
        <v>64.93300000000001</v>
      </c>
      <c r="CG374" s="5" t="n">
        <v>0.09</v>
      </c>
      <c r="CH374" s="5" t="n">
        <v>1</v>
      </c>
      <c r="CI374" s="5" t="n">
        <v>0</v>
      </c>
      <c r="CJ374" s="5" t="n">
        <v>0</v>
      </c>
      <c r="CK374" s="5" t="n">
        <v>0</v>
      </c>
      <c r="CL374" s="5" t="n">
        <v>0</v>
      </c>
      <c r="CM374" s="5" t="n">
        <v>0</v>
      </c>
      <c r="CN374" s="5" t="n">
        <v>0</v>
      </c>
      <c r="CO374" s="5" t="n">
        <v>0</v>
      </c>
      <c r="CP374" s="5" t="n">
        <v>0.526</v>
      </c>
      <c r="CQ374" s="5" t="n">
        <v>1.198</v>
      </c>
      <c r="CR374" s="5" t="n">
        <v>0.998</v>
      </c>
      <c r="CS374" s="5" t="n">
        <v>2.399</v>
      </c>
      <c r="CT374" s="5" t="n">
        <v>3.327</v>
      </c>
      <c r="CU374" s="5" t="n">
        <v>9.891</v>
      </c>
    </row>
    <row r="375">
      <c r="A375" s="5" t="inlineStr">
        <is>
          <t>IRN2022</t>
        </is>
      </c>
      <c r="B375" s="5" t="inlineStr">
        <is>
          <t>IRN</t>
        </is>
      </c>
      <c r="C375" s="5" t="inlineStr">
        <is>
          <t>IRN</t>
        </is>
      </c>
      <c r="D375" s="5" t="inlineStr">
        <is>
          <t>Iran</t>
        </is>
      </c>
      <c r="E375" s="5" t="n">
        <v>2022</v>
      </c>
      <c r="F375" s="5" t="n">
        <v>0.09</v>
      </c>
      <c r="G375" s="5" t="n">
        <v>4.998</v>
      </c>
      <c r="H375" s="5" t="n">
        <v>0.903</v>
      </c>
      <c r="I375" s="5" t="n">
        <v>0.18</v>
      </c>
      <c r="J375" s="5" t="n">
        <v>5.178</v>
      </c>
      <c r="K375" s="5" t="n">
        <v>0</v>
      </c>
      <c r="L375" s="5" t="n">
        <v>1</v>
      </c>
      <c r="M375" s="5" t="n">
        <v>5.375</v>
      </c>
      <c r="N375" s="5" t="n">
        <v>2.71</v>
      </c>
      <c r="O375" s="5" t="n">
        <v>0.118</v>
      </c>
      <c r="P375" s="5" t="n">
        <v>5.494</v>
      </c>
      <c r="Q375" s="5" t="n">
        <v>0</v>
      </c>
      <c r="R375" s="5" t="n">
        <v>1</v>
      </c>
      <c r="S375" s="5" t="n">
        <v>9.513999999999999</v>
      </c>
      <c r="T375" s="5" t="n">
        <v>5.42</v>
      </c>
      <c r="U375" s="5" t="n">
        <v>0.244</v>
      </c>
      <c r="V375" s="5" t="n">
        <v>10.567</v>
      </c>
      <c r="W375" s="5" t="n">
        <v>0.09</v>
      </c>
      <c r="X375" s="5" t="n">
        <v>1</v>
      </c>
      <c r="Y375" s="5" t="n">
        <v>3.21</v>
      </c>
      <c r="Z375" s="5" t="n">
        <v>0.489</v>
      </c>
      <c r="AA375" s="5" t="n">
        <v>-1.345</v>
      </c>
      <c r="AB375" s="5" t="n">
        <v>1.865</v>
      </c>
      <c r="AC375" s="5" t="n">
        <v>0</v>
      </c>
      <c r="AD375" s="5" t="n">
        <v>0</v>
      </c>
      <c r="AE375" s="5" t="n">
        <v>3.828</v>
      </c>
      <c r="AF375" s="5" t="n">
        <v>0.992</v>
      </c>
      <c r="AG375" s="5" t="n">
        <v>-2.549</v>
      </c>
      <c r="AH375" s="5" t="n">
        <v>1.28</v>
      </c>
      <c r="AI375" s="5" t="n">
        <v>0</v>
      </c>
      <c r="AJ375" s="5" t="n">
        <v>0</v>
      </c>
      <c r="AK375" s="5" t="n">
        <v>7.54</v>
      </c>
      <c r="AL375" s="5" t="n">
        <v>4.228</v>
      </c>
      <c r="AM375" s="5" t="n">
        <v>-2.789</v>
      </c>
      <c r="AN375" s="5" t="n">
        <v>4.751</v>
      </c>
      <c r="AO375" s="5" t="n">
        <v>0</v>
      </c>
      <c r="AP375" s="5" t="n">
        <v>0</v>
      </c>
      <c r="AQ375" s="5" t="n">
        <v>0.63</v>
      </c>
      <c r="AR375" s="5" t="n">
        <v>0.123</v>
      </c>
      <c r="AS375" s="5" t="n">
        <v>-0.42</v>
      </c>
      <c r="AT375" s="5" t="n">
        <v>0.229</v>
      </c>
      <c r="AU375" s="5" t="n">
        <v>0</v>
      </c>
      <c r="AV375" s="5" t="n">
        <v>0</v>
      </c>
      <c r="AW375" s="5" t="n">
        <v>0.7</v>
      </c>
      <c r="AX375" s="5" t="n">
        <v>0.123</v>
      </c>
      <c r="AY375" s="5" t="n">
        <v>-0.642</v>
      </c>
      <c r="AZ375" s="5" t="n">
        <v>0.062</v>
      </c>
      <c r="BA375" s="5" t="n">
        <v>0</v>
      </c>
      <c r="BB375" s="5" t="n">
        <v>0</v>
      </c>
      <c r="BC375" s="5" t="n">
        <v>0.449</v>
      </c>
      <c r="BD375" s="5" t="n">
        <v>0.123</v>
      </c>
      <c r="BE375" s="5" t="n">
        <v>0.003</v>
      </c>
      <c r="BF375" s="5" t="n">
        <v>0.489</v>
      </c>
      <c r="BG375" s="5" t="n">
        <v>0.09</v>
      </c>
      <c r="BH375" s="5" t="n">
        <v>1</v>
      </c>
      <c r="BI375" s="5" t="n">
        <v>0.519</v>
      </c>
      <c r="BJ375" s="5" t="n">
        <v>0.123</v>
      </c>
      <c r="BK375" s="5" t="n">
        <v>0.003</v>
      </c>
      <c r="BL375" s="5" t="n">
        <v>0.5659999999999999</v>
      </c>
      <c r="BM375" s="5" t="n">
        <v>0.09</v>
      </c>
      <c r="BN375" s="5" t="n">
        <v>1</v>
      </c>
      <c r="BO375" s="5" t="n">
        <v>0</v>
      </c>
      <c r="BP375" s="5" t="n">
        <v>-0.073</v>
      </c>
      <c r="BQ375" s="5" t="n">
        <v>0.017</v>
      </c>
      <c r="BR375" s="5" t="n">
        <v>0</v>
      </c>
      <c r="BS375" s="5" t="n">
        <v>1</v>
      </c>
      <c r="BT375" s="5" t="n">
        <v>0</v>
      </c>
      <c r="BU375" s="5" t="n">
        <v>-0.073</v>
      </c>
      <c r="BV375" s="5" t="n">
        <v>0.031</v>
      </c>
      <c r="BW375" s="5" t="n">
        <v>0</v>
      </c>
      <c r="BX375" s="5" t="n">
        <v>0.833</v>
      </c>
      <c r="BY375" s="5" t="n">
        <v>12.729</v>
      </c>
      <c r="BZ375" s="5" t="n">
        <v>0</v>
      </c>
      <c r="CA375" s="5" t="n">
        <v>12.729</v>
      </c>
      <c r="CB375" s="5" t="n">
        <v>0</v>
      </c>
      <c r="CC375" s="5" t="n">
        <v>74.119</v>
      </c>
      <c r="CD375" s="5" t="n">
        <v>7.95</v>
      </c>
      <c r="CE375" s="5" t="n">
        <v>0.494</v>
      </c>
      <c r="CF375" s="5" t="n">
        <v>80.789</v>
      </c>
      <c r="CG375" s="5" t="n">
        <v>0.09</v>
      </c>
      <c r="CH375" s="5" t="n">
        <v>1</v>
      </c>
      <c r="CI375" s="5" t="n">
        <v>0</v>
      </c>
      <c r="CJ375" s="5" t="n">
        <v>0</v>
      </c>
      <c r="CK375" s="5" t="n">
        <v>0</v>
      </c>
      <c r="CL375" s="5" t="n">
        <v>0</v>
      </c>
      <c r="CM375" s="5" t="n">
        <v>0</v>
      </c>
      <c r="CN375" s="5" t="n">
        <v>0</v>
      </c>
      <c r="CO375" s="5" t="n">
        <v>0</v>
      </c>
      <c r="CP375" s="5" t="n">
        <v>0.537</v>
      </c>
      <c r="CQ375" s="5" t="n">
        <v>1.294</v>
      </c>
      <c r="CR375" s="5" t="n">
        <v>0.998</v>
      </c>
      <c r="CS375" s="5" t="n">
        <v>2.591</v>
      </c>
      <c r="CT375" s="5" t="n">
        <v>7.34</v>
      </c>
      <c r="CU375" s="5" t="n">
        <v>19.642</v>
      </c>
    </row>
    <row r="376">
      <c r="A376" s="5" t="inlineStr">
        <is>
          <t>IRN2023</t>
        </is>
      </c>
      <c r="B376" s="5" t="inlineStr">
        <is>
          <t>IRN</t>
        </is>
      </c>
      <c r="C376" s="5" t="inlineStr">
        <is>
          <t>IRN</t>
        </is>
      </c>
      <c r="D376" s="5" t="inlineStr">
        <is>
          <t>Iran</t>
        </is>
      </c>
      <c r="E376" s="5" t="n">
        <v>2023</v>
      </c>
      <c r="F376" s="5" t="n">
        <v>0.09</v>
      </c>
      <c r="G376" s="5" t="n">
        <v>2.89</v>
      </c>
      <c r="H376" s="5" t="n">
        <v>0.857</v>
      </c>
      <c r="I376" s="5" t="n">
        <v>0.063</v>
      </c>
      <c r="J376" s="5" t="n">
        <v>2.952</v>
      </c>
      <c r="K376" s="5" t="n">
        <v>0</v>
      </c>
      <c r="L376" s="5" t="n">
        <v>1</v>
      </c>
      <c r="M376" s="5" t="n">
        <v>4.41</v>
      </c>
      <c r="N376" s="5" t="n">
        <v>2.571</v>
      </c>
      <c r="O376" s="5" t="n">
        <v>0.059</v>
      </c>
      <c r="P376" s="5" t="n">
        <v>4.469</v>
      </c>
      <c r="Q376" s="5" t="n">
        <v>0</v>
      </c>
      <c r="R376" s="5" t="n">
        <v>1</v>
      </c>
      <c r="S376" s="5" t="n">
        <v>7.176</v>
      </c>
      <c r="T376" s="5" t="n">
        <v>5.143</v>
      </c>
      <c r="U376" s="5" t="n">
        <v>0.135</v>
      </c>
      <c r="V376" s="5" t="n">
        <v>7.89</v>
      </c>
      <c r="W376" s="5" t="n">
        <v>0.09</v>
      </c>
      <c r="X376" s="5" t="n">
        <v>1</v>
      </c>
      <c r="Y376" s="5" t="n">
        <v>3.342</v>
      </c>
      <c r="Z376" s="5" t="n">
        <v>0.509</v>
      </c>
      <c r="AA376" s="5" t="n">
        <v>-0.9320000000000001</v>
      </c>
      <c r="AB376" s="5" t="n">
        <v>2.41</v>
      </c>
      <c r="AC376" s="5" t="n">
        <v>0</v>
      </c>
      <c r="AD376" s="5" t="n">
        <v>0</v>
      </c>
      <c r="AE376" s="5" t="n">
        <v>3.986</v>
      </c>
      <c r="AF376" s="5" t="n">
        <v>1.033</v>
      </c>
      <c r="AG376" s="5" t="n">
        <v>-2.186</v>
      </c>
      <c r="AH376" s="5" t="n">
        <v>1.801</v>
      </c>
      <c r="AI376" s="5" t="n">
        <v>0</v>
      </c>
      <c r="AJ376" s="5" t="n">
        <v>0</v>
      </c>
      <c r="AK376" s="5" t="n">
        <v>7.851</v>
      </c>
      <c r="AL376" s="5" t="n">
        <v>4.403</v>
      </c>
      <c r="AM376" s="5" t="n">
        <v>-2.907</v>
      </c>
      <c r="AN376" s="5" t="n">
        <v>4.944</v>
      </c>
      <c r="AO376" s="5" t="n">
        <v>0</v>
      </c>
      <c r="AP376" s="5" t="n">
        <v>0</v>
      </c>
      <c r="AQ376" s="5" t="n">
        <v>0.5629999999999999</v>
      </c>
      <c r="AR376" s="5" t="n">
        <v>0.129</v>
      </c>
      <c r="AS376" s="5" t="n">
        <v>-0.303</v>
      </c>
      <c r="AT376" s="5" t="n">
        <v>0.283</v>
      </c>
      <c r="AU376" s="5" t="n">
        <v>0</v>
      </c>
      <c r="AV376" s="5" t="n">
        <v>0</v>
      </c>
      <c r="AW376" s="5" t="n">
        <v>0.586</v>
      </c>
      <c r="AX376" s="5" t="n">
        <v>0.129</v>
      </c>
      <c r="AY376" s="5" t="n">
        <v>-0.528</v>
      </c>
      <c r="AZ376" s="5" t="n">
        <v>0.063</v>
      </c>
      <c r="BA376" s="5" t="n">
        <v>0</v>
      </c>
      <c r="BB376" s="5" t="n">
        <v>0</v>
      </c>
      <c r="BC376" s="5" t="n">
        <v>0.408</v>
      </c>
      <c r="BD376" s="5" t="n">
        <v>0.129</v>
      </c>
      <c r="BE376" s="5" t="n">
        <v>0.004</v>
      </c>
      <c r="BF376" s="5" t="n">
        <v>0.444</v>
      </c>
      <c r="BG376" s="5" t="n">
        <v>0.09</v>
      </c>
      <c r="BH376" s="5" t="n">
        <v>1</v>
      </c>
      <c r="BI376" s="5" t="n">
        <v>0.486</v>
      </c>
      <c r="BJ376" s="5" t="n">
        <v>0.129</v>
      </c>
      <c r="BK376" s="5" t="n">
        <v>0.005</v>
      </c>
      <c r="BL376" s="5" t="n">
        <v>0.53</v>
      </c>
      <c r="BM376" s="5" t="n">
        <v>0.09</v>
      </c>
      <c r="BN376" s="5" t="n">
        <v>1</v>
      </c>
      <c r="BO376" s="5" t="n">
        <v>0</v>
      </c>
      <c r="BP376" s="5" t="n">
        <v>-0.073</v>
      </c>
      <c r="BQ376" s="5" t="n">
        <v>0.018</v>
      </c>
      <c r="BR376" s="5" t="n">
        <v>0</v>
      </c>
      <c r="BS376" s="5" t="n">
        <v>1</v>
      </c>
      <c r="BT376" s="5" t="n">
        <v>0</v>
      </c>
      <c r="BU376" s="5" t="n">
        <v>-0.073</v>
      </c>
      <c r="BV376" s="5" t="n">
        <v>0.031</v>
      </c>
      <c r="BW376" s="5" t="n">
        <v>0</v>
      </c>
      <c r="BX376" s="5" t="n">
        <v>0.833</v>
      </c>
      <c r="BY376" s="5" t="n">
        <v>13.254</v>
      </c>
      <c r="BZ376" s="5" t="n">
        <v>0</v>
      </c>
      <c r="CA376" s="5" t="n">
        <v>13.254</v>
      </c>
      <c r="CB376" s="5" t="n">
        <v>0</v>
      </c>
      <c r="CC376" s="5" t="n">
        <v>63.34</v>
      </c>
      <c r="CD376" s="5" t="n">
        <v>7.95</v>
      </c>
      <c r="CE376" s="5" t="n">
        <v>0.631</v>
      </c>
      <c r="CF376" s="5" t="n">
        <v>69.041</v>
      </c>
      <c r="CG376" s="5" t="n">
        <v>0.09</v>
      </c>
      <c r="CH376" s="5" t="n">
        <v>1</v>
      </c>
      <c r="CI376" s="5" t="n">
        <v>0</v>
      </c>
      <c r="CJ376" s="5" t="n">
        <v>0</v>
      </c>
      <c r="CK376" s="5" t="n">
        <v>0</v>
      </c>
      <c r="CL376" s="5" t="n">
        <v>0</v>
      </c>
      <c r="CM376" s="5" t="n">
        <v>0</v>
      </c>
      <c r="CN376" s="5" t="n">
        <v>0</v>
      </c>
      <c r="CO376" s="5" t="n">
        <v>0</v>
      </c>
      <c r="CP376" s="5" t="n">
        <v>0.667</v>
      </c>
      <c r="CQ376" s="5" t="n">
        <v>1.348</v>
      </c>
      <c r="CR376" s="5" t="n">
        <v>0.998</v>
      </c>
      <c r="CS376" s="5" t="n">
        <v>2.698</v>
      </c>
      <c r="CT376" s="5" t="n">
        <v>3.403</v>
      </c>
      <c r="CU376" s="5" t="n">
        <v>6.483</v>
      </c>
    </row>
    <row r="377">
      <c r="A377" s="5" t="inlineStr">
        <is>
          <t>IRN2024</t>
        </is>
      </c>
      <c r="B377" s="5" t="inlineStr">
        <is>
          <t>IRN</t>
        </is>
      </c>
      <c r="C377" s="5" t="inlineStr">
        <is>
          <t>IRN</t>
        </is>
      </c>
      <c r="D377" s="5" t="inlineStr">
        <is>
          <t>Iran</t>
        </is>
      </c>
      <c r="E377" s="5" t="n">
        <v>2024</v>
      </c>
      <c r="F377" s="5" t="n">
        <v>0.09</v>
      </c>
      <c r="G377" s="5" t="n">
        <v>2.799</v>
      </c>
      <c r="H377" s="5" t="n">
        <v>0.882</v>
      </c>
      <c r="I377" s="5" t="n">
        <v>0.049</v>
      </c>
      <c r="J377" s="5" t="n">
        <v>2.848</v>
      </c>
      <c r="K377" s="5" t="n">
        <v>0</v>
      </c>
      <c r="L377" s="5" t="n">
        <v>1</v>
      </c>
      <c r="M377" s="5" t="n">
        <v>4.308</v>
      </c>
      <c r="N377" s="5" t="n">
        <v>2.647</v>
      </c>
      <c r="O377" s="5" t="n">
        <v>0.041</v>
      </c>
      <c r="P377" s="5" t="n">
        <v>4.349</v>
      </c>
      <c r="Q377" s="5" t="n">
        <v>0</v>
      </c>
      <c r="R377" s="5" t="n">
        <v>1</v>
      </c>
      <c r="S377" s="5" t="n">
        <v>7.212</v>
      </c>
      <c r="T377" s="5" t="n">
        <v>5.295</v>
      </c>
      <c r="U377" s="5" t="n">
        <v>0.138</v>
      </c>
      <c r="V377" s="5" t="n">
        <v>7.914</v>
      </c>
      <c r="W377" s="5" t="n">
        <v>0.09</v>
      </c>
      <c r="X377" s="5" t="n">
        <v>1</v>
      </c>
      <c r="Y377" s="5" t="n">
        <v>3.441</v>
      </c>
      <c r="Z377" s="5" t="n">
        <v>0.524</v>
      </c>
      <c r="AA377" s="5" t="n">
        <v>-0.96</v>
      </c>
      <c r="AB377" s="5" t="n">
        <v>2.481</v>
      </c>
      <c r="AC377" s="5" t="n">
        <v>0</v>
      </c>
      <c r="AD377" s="5" t="n">
        <v>0</v>
      </c>
      <c r="AE377" s="5" t="n">
        <v>4.104</v>
      </c>
      <c r="AF377" s="5" t="n">
        <v>1.063</v>
      </c>
      <c r="AG377" s="5" t="n">
        <v>-2.25</v>
      </c>
      <c r="AH377" s="5" t="n">
        <v>1.854</v>
      </c>
      <c r="AI377" s="5" t="n">
        <v>0</v>
      </c>
      <c r="AJ377" s="5" t="n">
        <v>0</v>
      </c>
      <c r="AK377" s="5" t="n">
        <v>8.083</v>
      </c>
      <c r="AL377" s="5" t="n">
        <v>4.533</v>
      </c>
      <c r="AM377" s="5" t="n">
        <v>-2.879</v>
      </c>
      <c r="AN377" s="5" t="n">
        <v>5.204</v>
      </c>
      <c r="AO377" s="5" t="n">
        <v>0</v>
      </c>
      <c r="AP377" s="5" t="n">
        <v>0</v>
      </c>
      <c r="AQ377" s="5" t="n">
        <v>0.544</v>
      </c>
      <c r="AR377" s="5" t="n">
        <v>0.132</v>
      </c>
      <c r="AS377" s="5" t="n">
        <v>-0.284</v>
      </c>
      <c r="AT377" s="5" t="n">
        <v>0.283</v>
      </c>
      <c r="AU377" s="5" t="n">
        <v>0</v>
      </c>
      <c r="AV377" s="5" t="n">
        <v>0</v>
      </c>
      <c r="AW377" s="5" t="n">
        <v>0.553</v>
      </c>
      <c r="AX377" s="5" t="n">
        <v>0.132</v>
      </c>
      <c r="AY377" s="5" t="n">
        <v>-0.495</v>
      </c>
      <c r="AZ377" s="5" t="n">
        <v>0.063</v>
      </c>
      <c r="BA377" s="5" t="n">
        <v>0</v>
      </c>
      <c r="BB377" s="5" t="n">
        <v>0</v>
      </c>
      <c r="BC377" s="5" t="n">
        <v>0.397</v>
      </c>
      <c r="BD377" s="5" t="n">
        <v>0.132</v>
      </c>
      <c r="BE377" s="5" t="n">
        <v>0.005</v>
      </c>
      <c r="BF377" s="5" t="n">
        <v>0.433</v>
      </c>
      <c r="BG377" s="5" t="n">
        <v>0.09</v>
      </c>
      <c r="BH377" s="5" t="n">
        <v>1</v>
      </c>
      <c r="BI377" s="5" t="n">
        <v>0.496</v>
      </c>
      <c r="BJ377" s="5" t="n">
        <v>0.132</v>
      </c>
      <c r="BK377" s="5" t="n">
        <v>0.006</v>
      </c>
      <c r="BL377" s="5" t="n">
        <v>0.541</v>
      </c>
      <c r="BM377" s="5" t="n">
        <v>0.09</v>
      </c>
      <c r="BN377" s="5" t="n">
        <v>1</v>
      </c>
      <c r="BO377" s="5" t="n">
        <v>0</v>
      </c>
      <c r="BP377" s="5" t="n">
        <v>-0.075</v>
      </c>
      <c r="BQ377" s="5" t="n">
        <v>0.019</v>
      </c>
      <c r="BR377" s="5" t="n">
        <v>0</v>
      </c>
      <c r="BS377" s="5" t="n">
        <v>1</v>
      </c>
      <c r="BT377" s="5" t="n">
        <v>0</v>
      </c>
      <c r="BU377" s="5" t="n">
        <v>-0.075</v>
      </c>
      <c r="BV377" s="5" t="n">
        <v>0.039</v>
      </c>
      <c r="BW377" s="5" t="n">
        <v>0</v>
      </c>
      <c r="BX377" s="5" t="n">
        <v>0.833</v>
      </c>
      <c r="BY377" s="5" t="n">
        <v>13.646</v>
      </c>
      <c r="BZ377" s="5" t="n">
        <v>0</v>
      </c>
      <c r="CA377" s="5" t="n">
        <v>13.646</v>
      </c>
      <c r="CB377" s="5" t="n">
        <v>0</v>
      </c>
      <c r="CC377" s="5" t="n">
        <v>62.855</v>
      </c>
      <c r="CD377" s="5" t="n">
        <v>7.95</v>
      </c>
      <c r="CE377" s="5" t="n">
        <v>0.771</v>
      </c>
      <c r="CF377" s="5" t="n">
        <v>68.512</v>
      </c>
      <c r="CG377" s="5" t="n">
        <v>0.09</v>
      </c>
      <c r="CH377" s="5" t="n">
        <v>1</v>
      </c>
      <c r="CI377" s="5" t="n">
        <v>0</v>
      </c>
      <c r="CJ377" s="5" t="n">
        <v>0</v>
      </c>
      <c r="CK377" s="5" t="n">
        <v>0</v>
      </c>
      <c r="CL377" s="5" t="n">
        <v>0</v>
      </c>
      <c r="CM377" s="5" t="n">
        <v>0</v>
      </c>
      <c r="CN377" s="5" t="n">
        <v>0</v>
      </c>
      <c r="CO377" s="5" t="n">
        <v>0</v>
      </c>
      <c r="CP377" s="5" t="n">
        <v>0.667</v>
      </c>
      <c r="CQ377" s="5" t="n">
        <v>1.387</v>
      </c>
      <c r="CR377" s="5" t="n">
        <v>0.998</v>
      </c>
      <c r="CS377" s="5" t="n">
        <v>2.778</v>
      </c>
      <c r="CT377" s="5" t="n">
        <v>2.976</v>
      </c>
      <c r="CU377" s="5" t="n">
        <v>5.319</v>
      </c>
    </row>
    <row r="378">
      <c r="A378" s="5" t="inlineStr">
        <is>
          <t>IRQ2021</t>
        </is>
      </c>
      <c r="B378" s="5" t="inlineStr">
        <is>
          <t>IRQ</t>
        </is>
      </c>
      <c r="C378" s="5" t="inlineStr">
        <is>
          <t>IRQ</t>
        </is>
      </c>
      <c r="D378" s="5" t="inlineStr">
        <is>
          <t>Iraq</t>
        </is>
      </c>
      <c r="E378" s="5" t="n">
        <v>2021</v>
      </c>
      <c r="F378" s="5" t="n">
        <v>0</v>
      </c>
      <c r="G378" s="5" t="n">
        <v>5.897</v>
      </c>
      <c r="H378" s="5" t="n">
        <v>1.143</v>
      </c>
      <c r="I378" s="5" t="n">
        <v>0.233</v>
      </c>
      <c r="J378" s="5" t="n">
        <v>6.13</v>
      </c>
      <c r="K378" s="5" t="n">
        <v>0</v>
      </c>
      <c r="L378" s="5" t="n">
        <v>1</v>
      </c>
      <c r="M378" s="5" t="n">
        <v>7.964</v>
      </c>
      <c r="N378" s="5" t="n">
        <v>3.43</v>
      </c>
      <c r="O378" s="5" t="n">
        <v>0.252</v>
      </c>
      <c r="P378" s="5" t="n">
        <v>8.217000000000001</v>
      </c>
      <c r="Q378" s="5" t="n">
        <v>0</v>
      </c>
      <c r="R378" s="5" t="n">
        <v>1</v>
      </c>
      <c r="S378" s="5" t="n">
        <v>11.613</v>
      </c>
      <c r="T378" s="5" t="n">
        <v>6.86</v>
      </c>
      <c r="U378" s="5" t="n">
        <v>0.233</v>
      </c>
      <c r="V378" s="5" t="n">
        <v>11.846</v>
      </c>
      <c r="W378" s="5" t="n">
        <v>0</v>
      </c>
      <c r="X378" s="5" t="n">
        <v>1</v>
      </c>
      <c r="Y378" s="5" t="n">
        <v>7.559</v>
      </c>
      <c r="Z378" s="5" t="n">
        <v>0.788</v>
      </c>
      <c r="AA378" s="5" t="n">
        <v>-2.972</v>
      </c>
      <c r="AB378" s="5" t="n">
        <v>4.588</v>
      </c>
      <c r="AC378" s="5" t="n">
        <v>0</v>
      </c>
      <c r="AD378" s="5" t="n">
        <v>0</v>
      </c>
      <c r="AE378" s="5" t="n">
        <v>8.419</v>
      </c>
      <c r="AF378" s="5" t="n">
        <v>1.557</v>
      </c>
      <c r="AG378" s="5" t="n">
        <v>-4.373</v>
      </c>
      <c r="AH378" s="5" t="n">
        <v>4.046</v>
      </c>
      <c r="AI378" s="5" t="n">
        <v>0</v>
      </c>
      <c r="AJ378" s="5" t="n">
        <v>0</v>
      </c>
      <c r="AK378" s="5" t="n">
        <v>13.577</v>
      </c>
      <c r="AL378" s="5" t="n">
        <v>6.201</v>
      </c>
      <c r="AM378" s="5" t="n">
        <v>0</v>
      </c>
      <c r="AN378" s="5" t="n">
        <v>13.577</v>
      </c>
      <c r="AO378" s="5" t="n">
        <v>0</v>
      </c>
      <c r="AP378" s="5" t="n">
        <v>1</v>
      </c>
      <c r="AQ378" s="5" t="n">
        <v>0.621</v>
      </c>
      <c r="AR378" s="5" t="n">
        <v>0.114</v>
      </c>
      <c r="AS378" s="5" t="n">
        <v>-0.264</v>
      </c>
      <c r="AT378" s="5" t="n">
        <v>0.357</v>
      </c>
      <c r="AU378" s="5" t="n">
        <v>0</v>
      </c>
      <c r="AV378" s="5" t="n">
        <v>0</v>
      </c>
      <c r="AW378" s="5" t="n">
        <v>0.593</v>
      </c>
      <c r="AX378" s="5" t="n">
        <v>0.114</v>
      </c>
      <c r="AY378" s="5" t="n">
        <v>-0.381</v>
      </c>
      <c r="AZ378" s="5" t="n">
        <v>0.212</v>
      </c>
      <c r="BA378" s="5" t="n">
        <v>0</v>
      </c>
      <c r="BB378" s="5" t="n">
        <v>0</v>
      </c>
      <c r="BC378" s="5" t="n">
        <v>0.44</v>
      </c>
      <c r="BD378" s="5" t="n">
        <v>0.114</v>
      </c>
      <c r="BE378" s="5" t="n">
        <v>0</v>
      </c>
      <c r="BF378" s="5" t="n">
        <v>0.44</v>
      </c>
      <c r="BG378" s="5" t="n">
        <v>0</v>
      </c>
      <c r="BH378" s="5" t="n">
        <v>1</v>
      </c>
      <c r="BI378" s="5" t="n">
        <v>0.5600000000000001</v>
      </c>
      <c r="BJ378" s="5" t="n">
        <v>0.114</v>
      </c>
      <c r="BK378" s="5" t="n">
        <v>0</v>
      </c>
      <c r="BL378" s="5" t="n">
        <v>0.5600000000000001</v>
      </c>
      <c r="BM378" s="5" t="n">
        <v>0</v>
      </c>
      <c r="BN378" s="5" t="n">
        <v>1</v>
      </c>
      <c r="BO378" s="5" t="n">
        <v>0</v>
      </c>
      <c r="BP378" s="5" t="n">
        <v>0</v>
      </c>
      <c r="BQ378" s="5" t="n">
        <v>0.041</v>
      </c>
      <c r="BR378" s="5" t="n">
        <v>0</v>
      </c>
      <c r="BS378" s="5" t="n">
        <v>0.667</v>
      </c>
      <c r="BT378" s="5" t="n">
        <v>0</v>
      </c>
      <c r="BU378" s="5" t="n">
        <v>0</v>
      </c>
      <c r="BV378" s="5" t="n">
        <v>0.024</v>
      </c>
      <c r="BW378" s="5" t="n">
        <v>0</v>
      </c>
      <c r="BX378" s="5" t="n">
        <v>0.833</v>
      </c>
      <c r="BY378" s="5" t="n">
        <v>11.787</v>
      </c>
      <c r="BZ378" s="5" t="n">
        <v>0</v>
      </c>
      <c r="CA378" s="5" t="n">
        <v>11.787</v>
      </c>
      <c r="CB378" s="5" t="n">
        <v>0</v>
      </c>
      <c r="CC378" s="5" t="n">
        <v>81.69499999999999</v>
      </c>
      <c r="CD378" s="5" t="n">
        <v>7.95</v>
      </c>
      <c r="CE378" s="5" t="n">
        <v>0</v>
      </c>
      <c r="CF378" s="5" t="n">
        <v>81.69499999999999</v>
      </c>
      <c r="CG378" s="5" t="n">
        <v>0</v>
      </c>
      <c r="CH378" s="5" t="n">
        <v>1</v>
      </c>
      <c r="CI378" s="5" t="n">
        <v>0</v>
      </c>
      <c r="CJ378" s="5" t="n">
        <v>0</v>
      </c>
      <c r="CK378" s="5" t="n">
        <v>0</v>
      </c>
      <c r="CL378" s="5" t="n">
        <v>0</v>
      </c>
      <c r="CM378" s="5" t="n">
        <v>0</v>
      </c>
      <c r="CN378" s="5" t="n">
        <v>0</v>
      </c>
      <c r="CO378" s="5" t="n">
        <v>0</v>
      </c>
      <c r="CP378" s="5" t="n">
        <v>0</v>
      </c>
      <c r="CQ378" s="5" t="n">
        <v>1.198</v>
      </c>
      <c r="CR378" s="5" t="n">
        <v>0.496</v>
      </c>
      <c r="CS378" s="5" t="n">
        <v>3.207</v>
      </c>
      <c r="CT378" s="5" t="n">
        <v>4.753</v>
      </c>
      <c r="CU378" s="5" t="n">
        <v>14.162</v>
      </c>
    </row>
    <row r="379">
      <c r="A379" s="5" t="inlineStr">
        <is>
          <t>IRQ2022</t>
        </is>
      </c>
      <c r="B379" s="5" t="inlineStr">
        <is>
          <t>IRQ</t>
        </is>
      </c>
      <c r="C379" s="5" t="inlineStr">
        <is>
          <t>IRQ</t>
        </is>
      </c>
      <c r="D379" s="5" t="inlineStr">
        <is>
          <t>Iraq</t>
        </is>
      </c>
      <c r="E379" s="5" t="n">
        <v>2022</v>
      </c>
      <c r="F379" s="5" t="n">
        <v>0</v>
      </c>
      <c r="G379" s="5" t="n">
        <v>11.72</v>
      </c>
      <c r="H379" s="5" t="n">
        <v>1.235</v>
      </c>
      <c r="I379" s="5" t="n">
        <v>0.555</v>
      </c>
      <c r="J379" s="5" t="n">
        <v>12.275</v>
      </c>
      <c r="K379" s="5" t="n">
        <v>0</v>
      </c>
      <c r="L379" s="5" t="n">
        <v>1</v>
      </c>
      <c r="M379" s="5" t="n">
        <v>9.782999999999999</v>
      </c>
      <c r="N379" s="5" t="n">
        <v>3.704</v>
      </c>
      <c r="O379" s="5" t="n">
        <v>0.365</v>
      </c>
      <c r="P379" s="5" t="n">
        <v>10.148</v>
      </c>
      <c r="Q379" s="5" t="n">
        <v>0</v>
      </c>
      <c r="R379" s="5" t="n">
        <v>1</v>
      </c>
      <c r="S379" s="5" t="n">
        <v>17.893</v>
      </c>
      <c r="T379" s="5" t="n">
        <v>7.408</v>
      </c>
      <c r="U379" s="5" t="n">
        <v>0.555</v>
      </c>
      <c r="V379" s="5" t="n">
        <v>18.448</v>
      </c>
      <c r="W379" s="5" t="n">
        <v>0</v>
      </c>
      <c r="X379" s="5" t="n">
        <v>1</v>
      </c>
      <c r="Y379" s="5" t="n">
        <v>12.691</v>
      </c>
      <c r="Z379" s="5" t="n">
        <v>1.323</v>
      </c>
      <c r="AA379" s="5" t="n">
        <v>-7.177</v>
      </c>
      <c r="AB379" s="5" t="n">
        <v>5.514</v>
      </c>
      <c r="AC379" s="5" t="n">
        <v>0</v>
      </c>
      <c r="AD379" s="5" t="n">
        <v>0</v>
      </c>
      <c r="AE379" s="5" t="n">
        <v>13.61</v>
      </c>
      <c r="AF379" s="5" t="n">
        <v>2.516</v>
      </c>
      <c r="AG379" s="5" t="n">
        <v>-8.682</v>
      </c>
      <c r="AH379" s="5" t="n">
        <v>4.929</v>
      </c>
      <c r="AI379" s="5" t="n">
        <v>0</v>
      </c>
      <c r="AJ379" s="5" t="n">
        <v>0</v>
      </c>
      <c r="AK379" s="5" t="n">
        <v>19.125</v>
      </c>
      <c r="AL379" s="5" t="n">
        <v>8.734</v>
      </c>
      <c r="AM379" s="5" t="n">
        <v>0</v>
      </c>
      <c r="AN379" s="5" t="n">
        <v>19.125</v>
      </c>
      <c r="AO379" s="5" t="n">
        <v>0</v>
      </c>
      <c r="AP379" s="5" t="n">
        <v>1</v>
      </c>
      <c r="AQ379" s="5" t="n">
        <v>0.847</v>
      </c>
      <c r="AR379" s="5" t="n">
        <v>0.123</v>
      </c>
      <c r="AS379" s="5" t="n">
        <v>-0.407</v>
      </c>
      <c r="AT379" s="5" t="n">
        <v>0.44</v>
      </c>
      <c r="AU379" s="5" t="n">
        <v>0</v>
      </c>
      <c r="AV379" s="5" t="n">
        <v>0</v>
      </c>
      <c r="AW379" s="5" t="n">
        <v>0.947</v>
      </c>
      <c r="AX379" s="5" t="n">
        <v>0.123</v>
      </c>
      <c r="AY379" s="5" t="n">
        <v>-0.646</v>
      </c>
      <c r="AZ379" s="5" t="n">
        <v>0.301</v>
      </c>
      <c r="BA379" s="5" t="n">
        <v>0</v>
      </c>
      <c r="BB379" s="5" t="n">
        <v>0</v>
      </c>
      <c r="BC379" s="5" t="n">
        <v>0.589</v>
      </c>
      <c r="BD379" s="5" t="n">
        <v>0.123</v>
      </c>
      <c r="BE379" s="5" t="n">
        <v>0</v>
      </c>
      <c r="BF379" s="5" t="n">
        <v>0.589</v>
      </c>
      <c r="BG379" s="5" t="n">
        <v>0</v>
      </c>
      <c r="BH379" s="5" t="n">
        <v>1</v>
      </c>
      <c r="BI379" s="5" t="n">
        <v>0.6889999999999999</v>
      </c>
      <c r="BJ379" s="5" t="n">
        <v>0.123</v>
      </c>
      <c r="BK379" s="5" t="n">
        <v>0</v>
      </c>
      <c r="BL379" s="5" t="n">
        <v>0.6889999999999999</v>
      </c>
      <c r="BM379" s="5" t="n">
        <v>0</v>
      </c>
      <c r="BN379" s="5" t="n">
        <v>1</v>
      </c>
      <c r="BO379" s="5" t="n">
        <v>0</v>
      </c>
      <c r="BP379" s="5" t="n">
        <v>0</v>
      </c>
      <c r="BQ379" s="5" t="n">
        <v>0.041</v>
      </c>
      <c r="BR379" s="5" t="n">
        <v>0</v>
      </c>
      <c r="BS379" s="5" t="n">
        <v>0.667</v>
      </c>
      <c r="BT379" s="5" t="n">
        <v>0</v>
      </c>
      <c r="BU379" s="5" t="n">
        <v>0</v>
      </c>
      <c r="BV379" s="5" t="n">
        <v>0.007</v>
      </c>
      <c r="BW379" s="5" t="n">
        <v>0</v>
      </c>
      <c r="BX379" s="5" t="n">
        <v>0.833</v>
      </c>
      <c r="BY379" s="5" t="n">
        <v>12.729</v>
      </c>
      <c r="BZ379" s="5" t="n">
        <v>0</v>
      </c>
      <c r="CA379" s="5" t="n">
        <v>12.729</v>
      </c>
      <c r="CB379" s="5" t="n">
        <v>0</v>
      </c>
      <c r="CC379" s="5" t="n">
        <v>102.477</v>
      </c>
      <c r="CD379" s="5" t="n">
        <v>7.95</v>
      </c>
      <c r="CE379" s="5" t="n">
        <v>0</v>
      </c>
      <c r="CF379" s="5" t="n">
        <v>102.477</v>
      </c>
      <c r="CG379" s="5" t="n">
        <v>0</v>
      </c>
      <c r="CH379" s="5" t="n">
        <v>1</v>
      </c>
      <c r="CI379" s="5" t="n">
        <v>0</v>
      </c>
      <c r="CJ379" s="5" t="n">
        <v>0</v>
      </c>
      <c r="CK379" s="5" t="n">
        <v>0</v>
      </c>
      <c r="CL379" s="5" t="n">
        <v>0</v>
      </c>
      <c r="CM379" s="5" t="n">
        <v>0</v>
      </c>
      <c r="CN379" s="5" t="n">
        <v>0</v>
      </c>
      <c r="CO379" s="5" t="n">
        <v>0</v>
      </c>
      <c r="CP379" s="5" t="n">
        <v>0</v>
      </c>
      <c r="CQ379" s="5" t="n">
        <v>1.294</v>
      </c>
      <c r="CR379" s="5" t="n">
        <v>0.511</v>
      </c>
      <c r="CS379" s="5" t="n">
        <v>3.463</v>
      </c>
      <c r="CT379" s="5" t="n">
        <v>10.485</v>
      </c>
      <c r="CU379" s="5" t="n">
        <v>30.326</v>
      </c>
    </row>
    <row r="380">
      <c r="A380" s="5" t="inlineStr">
        <is>
          <t>IRQ2023</t>
        </is>
      </c>
      <c r="B380" s="5" t="inlineStr">
        <is>
          <t>IRQ</t>
        </is>
      </c>
      <c r="C380" s="5" t="inlineStr">
        <is>
          <t>IRQ</t>
        </is>
      </c>
      <c r="D380" s="5" t="inlineStr">
        <is>
          <t>Iraq</t>
        </is>
      </c>
      <c r="E380" s="5" t="n">
        <v>2023</v>
      </c>
      <c r="F380" s="5" t="n">
        <v>0</v>
      </c>
      <c r="G380" s="5" t="n">
        <v>6.147</v>
      </c>
      <c r="H380" s="5" t="n">
        <v>1.286</v>
      </c>
      <c r="I380" s="5" t="n">
        <v>0.268</v>
      </c>
      <c r="J380" s="5" t="n">
        <v>6.415</v>
      </c>
      <c r="K380" s="5" t="n">
        <v>0</v>
      </c>
      <c r="L380" s="5" t="n">
        <v>1</v>
      </c>
      <c r="M380" s="5" t="n">
        <v>7.886</v>
      </c>
      <c r="N380" s="5" t="n">
        <v>3.857</v>
      </c>
      <c r="O380" s="5" t="n">
        <v>0.252</v>
      </c>
      <c r="P380" s="5" t="n">
        <v>8.138</v>
      </c>
      <c r="Q380" s="5" t="n">
        <v>0</v>
      </c>
      <c r="R380" s="5" t="n">
        <v>1</v>
      </c>
      <c r="S380" s="5" t="n">
        <v>12.575</v>
      </c>
      <c r="T380" s="5" t="n">
        <v>7.714</v>
      </c>
      <c r="U380" s="5" t="n">
        <v>0.268</v>
      </c>
      <c r="V380" s="5" t="n">
        <v>12.843</v>
      </c>
      <c r="W380" s="5" t="n">
        <v>0</v>
      </c>
      <c r="X380" s="5" t="n">
        <v>1</v>
      </c>
      <c r="Y380" s="5" t="n">
        <v>6.738</v>
      </c>
      <c r="Z380" s="5" t="n">
        <v>0.702</v>
      </c>
      <c r="AA380" s="5" t="n">
        <v>-1.579</v>
      </c>
      <c r="AB380" s="5" t="n">
        <v>5.159</v>
      </c>
      <c r="AC380" s="5" t="n">
        <v>0</v>
      </c>
      <c r="AD380" s="5" t="n">
        <v>0</v>
      </c>
      <c r="AE380" s="5" t="n">
        <v>7.696</v>
      </c>
      <c r="AF380" s="5" t="n">
        <v>1.423</v>
      </c>
      <c r="AG380" s="5" t="n">
        <v>-3.146</v>
      </c>
      <c r="AH380" s="5" t="n">
        <v>4.55</v>
      </c>
      <c r="AI380" s="5" t="n">
        <v>0</v>
      </c>
      <c r="AJ380" s="5" t="n">
        <v>0</v>
      </c>
      <c r="AK380" s="5" t="n">
        <v>13.442</v>
      </c>
      <c r="AL380" s="5" t="n">
        <v>6.139</v>
      </c>
      <c r="AM380" s="5" t="n">
        <v>0</v>
      </c>
      <c r="AN380" s="5" t="n">
        <v>13.442</v>
      </c>
      <c r="AO380" s="5" t="n">
        <v>0</v>
      </c>
      <c r="AP380" s="5" t="n">
        <v>1</v>
      </c>
      <c r="AQ380" s="5" t="n">
        <v>0.749</v>
      </c>
      <c r="AR380" s="5" t="n">
        <v>0.129</v>
      </c>
      <c r="AS380" s="5" t="n">
        <v>-0.378</v>
      </c>
      <c r="AT380" s="5" t="n">
        <v>0.371</v>
      </c>
      <c r="AU380" s="5" t="n">
        <v>0</v>
      </c>
      <c r="AV380" s="5" t="n">
        <v>0</v>
      </c>
      <c r="AW380" s="5" t="n">
        <v>0.783</v>
      </c>
      <c r="AX380" s="5" t="n">
        <v>0.129</v>
      </c>
      <c r="AY380" s="5" t="n">
        <v>-0.513</v>
      </c>
      <c r="AZ380" s="5" t="n">
        <v>0.269</v>
      </c>
      <c r="BA380" s="5" t="n">
        <v>0</v>
      </c>
      <c r="BB380" s="5" t="n">
        <v>0</v>
      </c>
      <c r="BC380" s="5" t="n">
        <v>0.527</v>
      </c>
      <c r="BD380" s="5" t="n">
        <v>0.129</v>
      </c>
      <c r="BE380" s="5" t="n">
        <v>0</v>
      </c>
      <c r="BF380" s="5" t="n">
        <v>0.527</v>
      </c>
      <c r="BG380" s="5" t="n">
        <v>0</v>
      </c>
      <c r="BH380" s="5" t="n">
        <v>1</v>
      </c>
      <c r="BI380" s="5" t="n">
        <v>0.64</v>
      </c>
      <c r="BJ380" s="5" t="n">
        <v>0.129</v>
      </c>
      <c r="BK380" s="5" t="n">
        <v>0</v>
      </c>
      <c r="BL380" s="5" t="n">
        <v>0.64</v>
      </c>
      <c r="BM380" s="5" t="n">
        <v>0</v>
      </c>
      <c r="BN380" s="5" t="n">
        <v>1</v>
      </c>
      <c r="BO380" s="5" t="n">
        <v>0</v>
      </c>
      <c r="BP380" s="5" t="n">
        <v>0</v>
      </c>
      <c r="BQ380" s="5" t="n">
        <v>0.045</v>
      </c>
      <c r="BR380" s="5" t="n">
        <v>0</v>
      </c>
      <c r="BS380" s="5" t="n">
        <v>0.667</v>
      </c>
      <c r="BT380" s="5" t="n">
        <v>0</v>
      </c>
      <c r="BU380" s="5" t="n">
        <v>0</v>
      </c>
      <c r="BV380" s="5" t="n">
        <v>0.007</v>
      </c>
      <c r="BW380" s="5" t="n">
        <v>0</v>
      </c>
      <c r="BX380" s="5" t="n">
        <v>0.833</v>
      </c>
      <c r="BY380" s="5" t="n">
        <v>13.254</v>
      </c>
      <c r="BZ380" s="5" t="n">
        <v>0</v>
      </c>
      <c r="CA380" s="5" t="n">
        <v>13.254</v>
      </c>
      <c r="CB380" s="5" t="n">
        <v>0</v>
      </c>
      <c r="CC380" s="5" t="n">
        <v>87.07899999999999</v>
      </c>
      <c r="CD380" s="5" t="n">
        <v>7.95</v>
      </c>
      <c r="CE380" s="5" t="n">
        <v>0</v>
      </c>
      <c r="CF380" s="5" t="n">
        <v>87.07899999999999</v>
      </c>
      <c r="CG380" s="5" t="n">
        <v>0</v>
      </c>
      <c r="CH380" s="5" t="n">
        <v>1</v>
      </c>
      <c r="CI380" s="5" t="n">
        <v>0</v>
      </c>
      <c r="CJ380" s="5" t="n">
        <v>0</v>
      </c>
      <c r="CK380" s="5" t="n">
        <v>0</v>
      </c>
      <c r="CL380" s="5" t="n">
        <v>0</v>
      </c>
      <c r="CM380" s="5" t="n">
        <v>0</v>
      </c>
      <c r="CN380" s="5" t="n">
        <v>0</v>
      </c>
      <c r="CO380" s="5" t="n">
        <v>0</v>
      </c>
      <c r="CP380" s="5" t="n">
        <v>0</v>
      </c>
      <c r="CQ380" s="5" t="n">
        <v>1.348</v>
      </c>
      <c r="CR380" s="5" t="n">
        <v>0.51</v>
      </c>
      <c r="CS380" s="5" t="n">
        <v>3.606</v>
      </c>
      <c r="CT380" s="5" t="n">
        <v>4.861</v>
      </c>
      <c r="CU380" s="5" t="n">
        <v>10.622</v>
      </c>
    </row>
    <row r="381">
      <c r="A381" s="5" t="inlineStr">
        <is>
          <t>IRQ2024</t>
        </is>
      </c>
      <c r="B381" s="5" t="inlineStr">
        <is>
          <t>IRQ</t>
        </is>
      </c>
      <c r="C381" s="5" t="inlineStr">
        <is>
          <t>IRQ</t>
        </is>
      </c>
      <c r="D381" s="5" t="inlineStr">
        <is>
          <t>Iraq</t>
        </is>
      </c>
      <c r="E381" s="5" t="n">
        <v>2024</v>
      </c>
      <c r="F381" s="5" t="n">
        <v>0</v>
      </c>
      <c r="G381" s="5" t="n">
        <v>5.575</v>
      </c>
      <c r="H381" s="5" t="n">
        <v>1.324</v>
      </c>
      <c r="I381" s="5" t="n">
        <v>0.208</v>
      </c>
      <c r="J381" s="5" t="n">
        <v>5.783</v>
      </c>
      <c r="K381" s="5" t="n">
        <v>0</v>
      </c>
      <c r="L381" s="5" t="n">
        <v>1</v>
      </c>
      <c r="M381" s="5" t="n">
        <v>7.124</v>
      </c>
      <c r="N381" s="5" t="n">
        <v>3.971</v>
      </c>
      <c r="O381" s="5" t="n">
        <v>0.176</v>
      </c>
      <c r="P381" s="5" t="n">
        <v>7.299</v>
      </c>
      <c r="Q381" s="5" t="n">
        <v>0</v>
      </c>
      <c r="R381" s="5" t="n">
        <v>1</v>
      </c>
      <c r="S381" s="5" t="n">
        <v>12.193</v>
      </c>
      <c r="T381" s="5" t="n">
        <v>7.942</v>
      </c>
      <c r="U381" s="5" t="n">
        <v>0.208</v>
      </c>
      <c r="V381" s="5" t="n">
        <v>12.401</v>
      </c>
      <c r="W381" s="5" t="n">
        <v>0</v>
      </c>
      <c r="X381" s="5" t="n">
        <v>1</v>
      </c>
      <c r="Y381" s="5" t="n">
        <v>6.389</v>
      </c>
      <c r="Z381" s="5" t="n">
        <v>0.666</v>
      </c>
      <c r="AA381" s="5" t="n">
        <v>-1.078</v>
      </c>
      <c r="AB381" s="5" t="n">
        <v>5.311</v>
      </c>
      <c r="AC381" s="5" t="n">
        <v>0</v>
      </c>
      <c r="AD381" s="5" t="n">
        <v>0</v>
      </c>
      <c r="AE381" s="5" t="n">
        <v>7.375</v>
      </c>
      <c r="AF381" s="5" t="n">
        <v>1.364</v>
      </c>
      <c r="AG381" s="5" t="n">
        <v>-2.691</v>
      </c>
      <c r="AH381" s="5" t="n">
        <v>4.684</v>
      </c>
      <c r="AI381" s="5" t="n">
        <v>0</v>
      </c>
      <c r="AJ381" s="5" t="n">
        <v>0</v>
      </c>
      <c r="AK381" s="5" t="n">
        <v>13.291</v>
      </c>
      <c r="AL381" s="5" t="n">
        <v>6.07</v>
      </c>
      <c r="AM381" s="5" t="n">
        <v>0</v>
      </c>
      <c r="AN381" s="5" t="n">
        <v>13.291</v>
      </c>
      <c r="AO381" s="5" t="n">
        <v>0</v>
      </c>
      <c r="AP381" s="5" t="n">
        <v>1</v>
      </c>
      <c r="AQ381" s="5" t="n">
        <v>0.72</v>
      </c>
      <c r="AR381" s="5" t="n">
        <v>0.132</v>
      </c>
      <c r="AS381" s="5" t="n">
        <v>-0.346</v>
      </c>
      <c r="AT381" s="5" t="n">
        <v>0.374</v>
      </c>
      <c r="AU381" s="5" t="n">
        <v>0</v>
      </c>
      <c r="AV381" s="5" t="n">
        <v>0</v>
      </c>
      <c r="AW381" s="5" t="n">
        <v>0.734</v>
      </c>
      <c r="AX381" s="5" t="n">
        <v>0.132</v>
      </c>
      <c r="AY381" s="5" t="n">
        <v>-0.472</v>
      </c>
      <c r="AZ381" s="5" t="n">
        <v>0.262</v>
      </c>
      <c r="BA381" s="5" t="n">
        <v>0</v>
      </c>
      <c r="BB381" s="5" t="n">
        <v>0</v>
      </c>
      <c r="BC381" s="5" t="n">
        <v>0.51</v>
      </c>
      <c r="BD381" s="5" t="n">
        <v>0.132</v>
      </c>
      <c r="BE381" s="5" t="n">
        <v>0</v>
      </c>
      <c r="BF381" s="5" t="n">
        <v>0.51</v>
      </c>
      <c r="BG381" s="5" t="n">
        <v>0</v>
      </c>
      <c r="BH381" s="5" t="n">
        <v>1</v>
      </c>
      <c r="BI381" s="5" t="n">
        <v>0.652</v>
      </c>
      <c r="BJ381" s="5" t="n">
        <v>0.132</v>
      </c>
      <c r="BK381" s="5" t="n">
        <v>0</v>
      </c>
      <c r="BL381" s="5" t="n">
        <v>0.652</v>
      </c>
      <c r="BM381" s="5" t="n">
        <v>0</v>
      </c>
      <c r="BN381" s="5" t="n">
        <v>1</v>
      </c>
      <c r="BO381" s="5" t="n">
        <v>0</v>
      </c>
      <c r="BP381" s="5" t="n">
        <v>0</v>
      </c>
      <c r="BQ381" s="5" t="n">
        <v>0.046</v>
      </c>
      <c r="BR381" s="5" t="n">
        <v>0</v>
      </c>
      <c r="BS381" s="5" t="n">
        <v>0.667</v>
      </c>
      <c r="BT381" s="5" t="n">
        <v>0</v>
      </c>
      <c r="BU381" s="5" t="n">
        <v>0</v>
      </c>
      <c r="BV381" s="5" t="n">
        <v>0.011</v>
      </c>
      <c r="BW381" s="5" t="n">
        <v>0</v>
      </c>
      <c r="BX381" s="5" t="n">
        <v>0.833</v>
      </c>
      <c r="BY381" s="5" t="n">
        <v>13.646</v>
      </c>
      <c r="BZ381" s="5" t="n">
        <v>0</v>
      </c>
      <c r="CA381" s="5" t="n">
        <v>13.646</v>
      </c>
      <c r="CB381" s="5" t="n">
        <v>0</v>
      </c>
      <c r="CC381" s="5" t="n">
        <v>86.38500000000001</v>
      </c>
      <c r="CD381" s="5" t="n">
        <v>7.95</v>
      </c>
      <c r="CE381" s="5" t="n">
        <v>0</v>
      </c>
      <c r="CF381" s="5" t="n">
        <v>86.38500000000001</v>
      </c>
      <c r="CG381" s="5" t="n">
        <v>0</v>
      </c>
      <c r="CH381" s="5" t="n">
        <v>1</v>
      </c>
      <c r="CI381" s="5" t="n">
        <v>0</v>
      </c>
      <c r="CJ381" s="5" t="n">
        <v>0</v>
      </c>
      <c r="CK381" s="5" t="n">
        <v>0</v>
      </c>
      <c r="CL381" s="5" t="n">
        <v>0</v>
      </c>
      <c r="CM381" s="5" t="n">
        <v>0</v>
      </c>
      <c r="CN381" s="5" t="n">
        <v>0</v>
      </c>
      <c r="CO381" s="5" t="n">
        <v>0</v>
      </c>
      <c r="CP381" s="5" t="n">
        <v>0</v>
      </c>
      <c r="CQ381" s="5" t="n">
        <v>1.387</v>
      </c>
      <c r="CR381" s="5" t="n">
        <v>0.51</v>
      </c>
      <c r="CS381" s="5" t="n">
        <v>3.712</v>
      </c>
      <c r="CT381" s="5" t="n">
        <v>4.251</v>
      </c>
      <c r="CU381" s="5" t="n">
        <v>9.167999999999999</v>
      </c>
    </row>
    <row r="382">
      <c r="A382" s="5" t="inlineStr">
        <is>
          <t>IRL2021</t>
        </is>
      </c>
      <c r="B382" s="5" t="inlineStr">
        <is>
          <t>IRL</t>
        </is>
      </c>
      <c r="C382" s="5" t="inlineStr">
        <is>
          <t>IRL</t>
        </is>
      </c>
      <c r="D382" s="5" t="inlineStr">
        <is>
          <t>Ireland</t>
        </is>
      </c>
      <c r="E382" s="5" t="n">
        <v>2021</v>
      </c>
      <c r="F382" s="5" t="n">
        <v>0</v>
      </c>
      <c r="G382" s="5" t="n">
        <v>5.803</v>
      </c>
      <c r="H382" s="5" t="n">
        <v>1.009</v>
      </c>
      <c r="I382" s="5" t="n">
        <v>2.635</v>
      </c>
      <c r="J382" s="5" t="n">
        <v>8.439</v>
      </c>
      <c r="K382" s="5" t="n">
        <v>0</v>
      </c>
      <c r="L382" s="5" t="n">
        <v>1</v>
      </c>
      <c r="M382" s="5" t="n">
        <v>6.777</v>
      </c>
      <c r="N382" s="5" t="n">
        <v>3.027</v>
      </c>
      <c r="O382" s="5" t="n">
        <v>4.103</v>
      </c>
      <c r="P382" s="5" t="n">
        <v>10.88</v>
      </c>
      <c r="Q382" s="5" t="n">
        <v>0</v>
      </c>
      <c r="R382" s="5" t="n">
        <v>1</v>
      </c>
      <c r="S382" s="5" t="n">
        <v>20.489</v>
      </c>
      <c r="T382" s="5" t="n">
        <v>12.697</v>
      </c>
      <c r="U382" s="5" t="n">
        <v>1.67</v>
      </c>
      <c r="V382" s="5" t="n">
        <v>22.159</v>
      </c>
      <c r="W382" s="5" t="n">
        <v>0</v>
      </c>
      <c r="X382" s="5" t="n">
        <v>1</v>
      </c>
      <c r="Y382" s="5" t="n">
        <v>17.723</v>
      </c>
      <c r="Z382" s="5" t="n">
        <v>1.958</v>
      </c>
      <c r="AA382" s="5" t="n">
        <v>-1.64</v>
      </c>
      <c r="AB382" s="5" t="n">
        <v>16.083</v>
      </c>
      <c r="AC382" s="5" t="n">
        <v>0</v>
      </c>
      <c r="AD382" s="5" t="n">
        <v>1</v>
      </c>
      <c r="AE382" s="5" t="n">
        <v>17.679</v>
      </c>
      <c r="AF382" s="5" t="n">
        <v>3.479</v>
      </c>
      <c r="AG382" s="5" t="n">
        <v>-1.597</v>
      </c>
      <c r="AH382" s="5" t="n">
        <v>16.083</v>
      </c>
      <c r="AI382" s="5" t="n">
        <v>0</v>
      </c>
      <c r="AJ382" s="5" t="n">
        <v>1</v>
      </c>
      <c r="AK382" s="5" t="n">
        <v>27.839</v>
      </c>
      <c r="AL382" s="5" t="n">
        <v>13.664</v>
      </c>
      <c r="AM382" s="5" t="n">
        <v>-4.796</v>
      </c>
      <c r="AN382" s="5" t="n">
        <v>23.043</v>
      </c>
      <c r="AO382" s="5" t="n">
        <v>0</v>
      </c>
      <c r="AP382" s="5" t="n">
        <v>1</v>
      </c>
      <c r="AQ382" s="5" t="n">
        <v>0.619</v>
      </c>
      <c r="AR382" s="5" t="n">
        <v>0.114</v>
      </c>
      <c r="AS382" s="5" t="n">
        <v>1.173</v>
      </c>
      <c r="AT382" s="5" t="n">
        <v>1.792</v>
      </c>
      <c r="AU382" s="5" t="n">
        <v>0</v>
      </c>
      <c r="AV382" s="5" t="n">
        <v>1</v>
      </c>
      <c r="AW382" s="5" t="n">
        <v>0.599</v>
      </c>
      <c r="AX382" s="5" t="n">
        <v>0.114</v>
      </c>
      <c r="AY382" s="5" t="n">
        <v>1.073</v>
      </c>
      <c r="AZ382" s="5" t="n">
        <v>1.673</v>
      </c>
      <c r="BA382" s="5" t="n">
        <v>0</v>
      </c>
      <c r="BB382" s="5" t="n">
        <v>1</v>
      </c>
      <c r="BC382" s="5" t="n">
        <v>0.439</v>
      </c>
      <c r="BD382" s="5" t="n">
        <v>0.114</v>
      </c>
      <c r="BE382" s="5" t="n">
        <v>0.034</v>
      </c>
      <c r="BF382" s="5" t="n">
        <v>0.473</v>
      </c>
      <c r="BG382" s="5" t="n">
        <v>0</v>
      </c>
      <c r="BH382" s="5" t="n">
        <v>1</v>
      </c>
      <c r="BI382" s="5" t="n">
        <v>0.505</v>
      </c>
      <c r="BJ382" s="5" t="n">
        <v>0.114</v>
      </c>
      <c r="BK382" s="5" t="n">
        <v>0.533</v>
      </c>
      <c r="BL382" s="5" t="n">
        <v>1.038</v>
      </c>
      <c r="BM382" s="5" t="n">
        <v>0</v>
      </c>
      <c r="BN382" s="5" t="n">
        <v>1</v>
      </c>
      <c r="BO382" s="5" t="n">
        <v>0</v>
      </c>
      <c r="BP382" s="5" t="n">
        <v>0.008</v>
      </c>
      <c r="BQ382" s="5" t="n">
        <v>0.151</v>
      </c>
      <c r="BR382" s="5" t="n">
        <v>0</v>
      </c>
      <c r="BS382" s="5" t="n">
        <v>1</v>
      </c>
      <c r="BT382" s="5" t="n">
        <v>0</v>
      </c>
      <c r="BU382" s="5" t="n">
        <v>0.022</v>
      </c>
      <c r="BV382" s="5" t="n">
        <v>0.327</v>
      </c>
      <c r="BW382" s="5" t="n">
        <v>0</v>
      </c>
      <c r="BX382" s="5" t="n">
        <v>0.833</v>
      </c>
      <c r="BY382" s="5" t="n">
        <v>11.787</v>
      </c>
      <c r="BZ382" s="5" t="n">
        <v>0</v>
      </c>
      <c r="CA382" s="5" t="n">
        <v>11.787</v>
      </c>
      <c r="CB382" s="5" t="n">
        <v>0</v>
      </c>
      <c r="CC382" s="5" t="n">
        <v>78.125</v>
      </c>
      <c r="CD382" s="5" t="n">
        <v>7.95</v>
      </c>
      <c r="CE382" s="5" t="n">
        <v>67.696</v>
      </c>
      <c r="CF382" s="5" t="n">
        <v>145.821</v>
      </c>
      <c r="CG382" s="5" t="n">
        <v>0</v>
      </c>
      <c r="CH382" s="5" t="n">
        <v>1</v>
      </c>
      <c r="CI382" s="5" t="n">
        <v>0</v>
      </c>
      <c r="CJ382" s="5" t="n">
        <v>0</v>
      </c>
      <c r="CK382" s="5" t="n">
        <v>0</v>
      </c>
      <c r="CL382" s="5" t="n">
        <v>0</v>
      </c>
      <c r="CM382" s="5" t="n">
        <v>0</v>
      </c>
      <c r="CN382" s="5" t="n">
        <v>0.102</v>
      </c>
      <c r="CO382" s="5" t="n">
        <v>0</v>
      </c>
      <c r="CP382" s="5" t="n">
        <v>0.235</v>
      </c>
      <c r="CQ382" s="5" t="n">
        <v>1.198</v>
      </c>
      <c r="CR382" s="5" t="n">
        <v>0</v>
      </c>
      <c r="CS382" s="5" t="n">
        <v>5.769</v>
      </c>
      <c r="CT382" s="5" t="n">
        <v>5.9</v>
      </c>
      <c r="CU382" s="5" t="n">
        <v>12.069</v>
      </c>
    </row>
    <row r="383">
      <c r="A383" s="5" t="inlineStr">
        <is>
          <t>IRL2022</t>
        </is>
      </c>
      <c r="B383" s="5" t="inlineStr">
        <is>
          <t>IRL</t>
        </is>
      </c>
      <c r="C383" s="5" t="inlineStr">
        <is>
          <t>IRL</t>
        </is>
      </c>
      <c r="D383" s="5" t="inlineStr">
        <is>
          <t>Ireland</t>
        </is>
      </c>
      <c r="E383" s="5" t="n">
        <v>2022</v>
      </c>
      <c r="F383" s="5" t="n">
        <v>0.23</v>
      </c>
      <c r="G383" s="5" t="n">
        <v>11.617</v>
      </c>
      <c r="H383" s="5" t="n">
        <v>1.151</v>
      </c>
      <c r="I383" s="5" t="n">
        <v>12.568</v>
      </c>
      <c r="J383" s="5" t="n">
        <v>24.185</v>
      </c>
      <c r="K383" s="5" t="n">
        <v>0</v>
      </c>
      <c r="L383" s="5" t="n">
        <v>1</v>
      </c>
      <c r="M383" s="5" t="n">
        <v>8.882999999999999</v>
      </c>
      <c r="N383" s="5" t="n">
        <v>3.453</v>
      </c>
      <c r="O383" s="5" t="n">
        <v>8.948</v>
      </c>
      <c r="P383" s="5" t="n">
        <v>17.831</v>
      </c>
      <c r="Q383" s="5" t="n">
        <v>0</v>
      </c>
      <c r="R383" s="5" t="n">
        <v>1</v>
      </c>
      <c r="S383" s="5" t="n">
        <v>20.869</v>
      </c>
      <c r="T383" s="5" t="n">
        <v>10.221</v>
      </c>
      <c r="U383" s="5" t="n">
        <v>2.732</v>
      </c>
      <c r="V383" s="5" t="n">
        <v>29.029</v>
      </c>
      <c r="W383" s="5" t="n">
        <v>0.23</v>
      </c>
      <c r="X383" s="5" t="n">
        <v>1</v>
      </c>
      <c r="Y383" s="5" t="n">
        <v>28.249</v>
      </c>
      <c r="Z383" s="5" t="n">
        <v>2.963</v>
      </c>
      <c r="AA383" s="5" t="n">
        <v>-1.596</v>
      </c>
      <c r="AB383" s="5" t="n">
        <v>26.653</v>
      </c>
      <c r="AC383" s="5" t="n">
        <v>0</v>
      </c>
      <c r="AD383" s="5" t="n">
        <v>1</v>
      </c>
      <c r="AE383" s="5" t="n">
        <v>28.296</v>
      </c>
      <c r="AF383" s="5" t="n">
        <v>5.246</v>
      </c>
      <c r="AG383" s="5" t="n">
        <v>-1.643</v>
      </c>
      <c r="AH383" s="5" t="n">
        <v>26.653</v>
      </c>
      <c r="AI383" s="5" t="n">
        <v>0</v>
      </c>
      <c r="AJ383" s="5" t="n">
        <v>1</v>
      </c>
      <c r="AK383" s="5" t="n">
        <v>39.005</v>
      </c>
      <c r="AL383" s="5" t="n">
        <v>18.626</v>
      </c>
      <c r="AM383" s="5" t="n">
        <v>-10.578</v>
      </c>
      <c r="AN383" s="5" t="n">
        <v>34.965</v>
      </c>
      <c r="AO383" s="5" t="n">
        <v>0.23</v>
      </c>
      <c r="AP383" s="5" t="n">
        <v>1</v>
      </c>
      <c r="AQ383" s="5" t="n">
        <v>0.861</v>
      </c>
      <c r="AR383" s="5" t="n">
        <v>0.123</v>
      </c>
      <c r="AS383" s="5" t="n">
        <v>0.723</v>
      </c>
      <c r="AT383" s="5" t="n">
        <v>1.949</v>
      </c>
      <c r="AU383" s="5" t="n">
        <v>0.23</v>
      </c>
      <c r="AV383" s="5" t="n">
        <v>1</v>
      </c>
      <c r="AW383" s="5" t="n">
        <v>0.986</v>
      </c>
      <c r="AX383" s="5" t="n">
        <v>0.123</v>
      </c>
      <c r="AY383" s="5" t="n">
        <v>0.634</v>
      </c>
      <c r="AZ383" s="5" t="n">
        <v>1.993</v>
      </c>
      <c r="BA383" s="5" t="n">
        <v>0.23</v>
      </c>
      <c r="BB383" s="5" t="n">
        <v>1</v>
      </c>
      <c r="BC383" s="5" t="n">
        <v>0.598</v>
      </c>
      <c r="BD383" s="5" t="n">
        <v>0.123</v>
      </c>
      <c r="BE383" s="5" t="n">
        <v>0.067</v>
      </c>
      <c r="BF383" s="5" t="n">
        <v>0.804</v>
      </c>
      <c r="BG383" s="5" t="n">
        <v>0.23</v>
      </c>
      <c r="BH383" s="5" t="n">
        <v>1</v>
      </c>
      <c r="BI383" s="5" t="n">
        <v>0.612</v>
      </c>
      <c r="BJ383" s="5" t="n">
        <v>0.123</v>
      </c>
      <c r="BK383" s="5" t="n">
        <v>0.614</v>
      </c>
      <c r="BL383" s="5" t="n">
        <v>1.509</v>
      </c>
      <c r="BM383" s="5" t="n">
        <v>0.23</v>
      </c>
      <c r="BN383" s="5" t="n">
        <v>1</v>
      </c>
      <c r="BO383" s="5" t="n">
        <v>0</v>
      </c>
      <c r="BP383" s="5" t="n">
        <v>0.004</v>
      </c>
      <c r="BQ383" s="5" t="n">
        <v>0.222</v>
      </c>
      <c r="BR383" s="5" t="n">
        <v>0</v>
      </c>
      <c r="BS383" s="5" t="n">
        <v>1</v>
      </c>
      <c r="BT383" s="5" t="n">
        <v>0</v>
      </c>
      <c r="BU383" s="5" t="n">
        <v>-0.077</v>
      </c>
      <c r="BV383" s="5" t="n">
        <v>0.292</v>
      </c>
      <c r="BW383" s="5" t="n">
        <v>0.23</v>
      </c>
      <c r="BX383" s="5" t="n">
        <v>0.833</v>
      </c>
      <c r="BY383" s="5" t="n">
        <v>12.729</v>
      </c>
      <c r="BZ383" s="5" t="n">
        <v>0</v>
      </c>
      <c r="CA383" s="5" t="n">
        <v>12.729</v>
      </c>
      <c r="CB383" s="5" t="n">
        <v>0</v>
      </c>
      <c r="CC383" s="5" t="n">
        <v>97.90000000000001</v>
      </c>
      <c r="CD383" s="5" t="n">
        <v>7.95</v>
      </c>
      <c r="CE383" s="5" t="n">
        <v>101.769</v>
      </c>
      <c r="CF383" s="5" t="n">
        <v>245.593</v>
      </c>
      <c r="CG383" s="5" t="n">
        <v>0.23</v>
      </c>
      <c r="CH383" s="5" t="n">
        <v>1</v>
      </c>
      <c r="CI383" s="5" t="n">
        <v>0</v>
      </c>
      <c r="CJ383" s="5" t="n">
        <v>0</v>
      </c>
      <c r="CK383" s="5" t="n">
        <v>0</v>
      </c>
      <c r="CL383" s="5" t="n">
        <v>0</v>
      </c>
      <c r="CM383" s="5" t="n">
        <v>0</v>
      </c>
      <c r="CN383" s="5" t="n">
        <v>0.11</v>
      </c>
      <c r="CO383" s="5" t="n">
        <v>0</v>
      </c>
      <c r="CP383" s="5" t="n">
        <v>0.136</v>
      </c>
      <c r="CQ383" s="5" t="n">
        <v>1.294</v>
      </c>
      <c r="CR383" s="5" t="n">
        <v>0</v>
      </c>
      <c r="CS383" s="5" t="n">
        <v>6.23</v>
      </c>
      <c r="CT383" s="5" t="n">
        <v>11.905</v>
      </c>
      <c r="CU383" s="5" t="n">
        <v>22.503</v>
      </c>
    </row>
    <row r="384">
      <c r="A384" s="5" t="inlineStr">
        <is>
          <t>IRL2023</t>
        </is>
      </c>
      <c r="B384" s="5" t="inlineStr">
        <is>
          <t>IRL</t>
        </is>
      </c>
      <c r="C384" s="5" t="inlineStr">
        <is>
          <t>IRL</t>
        </is>
      </c>
      <c r="D384" s="5" t="inlineStr">
        <is>
          <t>Ireland</t>
        </is>
      </c>
      <c r="E384" s="5" t="n">
        <v>2023</v>
      </c>
      <c r="F384" s="5" t="n">
        <v>0.23</v>
      </c>
      <c r="G384" s="5" t="n">
        <v>7.473</v>
      </c>
      <c r="H384" s="5" t="n">
        <v>0.999</v>
      </c>
      <c r="I384" s="5" t="n">
        <v>14.645</v>
      </c>
      <c r="J384" s="5" t="n">
        <v>22.118</v>
      </c>
      <c r="K384" s="5" t="n">
        <v>0</v>
      </c>
      <c r="L384" s="5" t="n">
        <v>1</v>
      </c>
      <c r="M384" s="5" t="n">
        <v>5.831</v>
      </c>
      <c r="N384" s="5" t="n">
        <v>2.997</v>
      </c>
      <c r="O384" s="5" t="n">
        <v>9.936</v>
      </c>
      <c r="P384" s="5" t="n">
        <v>15.767</v>
      </c>
      <c r="Q384" s="5" t="n">
        <v>0</v>
      </c>
      <c r="R384" s="5" t="n">
        <v>1</v>
      </c>
      <c r="S384" s="5" t="n">
        <v>28.627</v>
      </c>
      <c r="T384" s="5" t="n">
        <v>17.952</v>
      </c>
      <c r="U384" s="5" t="n">
        <v>3.417</v>
      </c>
      <c r="V384" s="5" t="n">
        <v>39.415</v>
      </c>
      <c r="W384" s="5" t="n">
        <v>0.23</v>
      </c>
      <c r="X384" s="5" t="n">
        <v>1</v>
      </c>
      <c r="Y384" s="5" t="n">
        <v>18.781</v>
      </c>
      <c r="Z384" s="5" t="n">
        <v>2.104</v>
      </c>
      <c r="AA384" s="5" t="n">
        <v>8.837999999999999</v>
      </c>
      <c r="AB384" s="5" t="n">
        <v>27.619</v>
      </c>
      <c r="AC384" s="5" t="n">
        <v>0</v>
      </c>
      <c r="AD384" s="5" t="n">
        <v>1</v>
      </c>
      <c r="AE384" s="5" t="n">
        <v>18.88</v>
      </c>
      <c r="AF384" s="5" t="n">
        <v>3.76</v>
      </c>
      <c r="AG384" s="5" t="n">
        <v>8.739000000000001</v>
      </c>
      <c r="AH384" s="5" t="n">
        <v>27.619</v>
      </c>
      <c r="AI384" s="5" t="n">
        <v>0</v>
      </c>
      <c r="AJ384" s="5" t="n">
        <v>1</v>
      </c>
      <c r="AK384" s="5" t="n">
        <v>29.894</v>
      </c>
      <c r="AL384" s="5" t="n">
        <v>14.809</v>
      </c>
      <c r="AM384" s="5" t="n">
        <v>7.994</v>
      </c>
      <c r="AN384" s="5" t="n">
        <v>46.602</v>
      </c>
      <c r="AO384" s="5" t="n">
        <v>0.23</v>
      </c>
      <c r="AP384" s="5" t="n">
        <v>1</v>
      </c>
      <c r="AQ384" s="5" t="n">
        <v>0.76</v>
      </c>
      <c r="AR384" s="5" t="n">
        <v>0.129</v>
      </c>
      <c r="AS384" s="5" t="n">
        <v>0.714</v>
      </c>
      <c r="AT384" s="5" t="n">
        <v>1.814</v>
      </c>
      <c r="AU384" s="5" t="n">
        <v>0.23</v>
      </c>
      <c r="AV384" s="5" t="n">
        <v>1</v>
      </c>
      <c r="AW384" s="5" t="n">
        <v>0.8110000000000001</v>
      </c>
      <c r="AX384" s="5" t="n">
        <v>0.129</v>
      </c>
      <c r="AY384" s="5" t="n">
        <v>0.648</v>
      </c>
      <c r="AZ384" s="5" t="n">
        <v>1.795</v>
      </c>
      <c r="BA384" s="5" t="n">
        <v>0.23</v>
      </c>
      <c r="BB384" s="5" t="n">
        <v>1</v>
      </c>
      <c r="BC384" s="5" t="n">
        <v>0.535</v>
      </c>
      <c r="BD384" s="5" t="n">
        <v>0.129</v>
      </c>
      <c r="BE384" s="5" t="n">
        <v>0.082</v>
      </c>
      <c r="BF384" s="5" t="n">
        <v>0.74</v>
      </c>
      <c r="BG384" s="5" t="n">
        <v>0.23</v>
      </c>
      <c r="BH384" s="5" t="n">
        <v>1</v>
      </c>
      <c r="BI384" s="5" t="n">
        <v>0.579</v>
      </c>
      <c r="BJ384" s="5" t="n">
        <v>0.129</v>
      </c>
      <c r="BK384" s="5" t="n">
        <v>0.502</v>
      </c>
      <c r="BL384" s="5" t="n">
        <v>1.33</v>
      </c>
      <c r="BM384" s="5" t="n">
        <v>0.23</v>
      </c>
      <c r="BN384" s="5" t="n">
        <v>1</v>
      </c>
      <c r="BO384" s="5" t="n">
        <v>0</v>
      </c>
      <c r="BP384" s="5" t="n">
        <v>-0.008</v>
      </c>
      <c r="BQ384" s="5" t="n">
        <v>0.236</v>
      </c>
      <c r="BR384" s="5" t="n">
        <v>0</v>
      </c>
      <c r="BS384" s="5" t="n">
        <v>1</v>
      </c>
      <c r="BT384" s="5" t="n">
        <v>0</v>
      </c>
      <c r="BU384" s="5" t="n">
        <v>-0.168</v>
      </c>
      <c r="BV384" s="5" t="n">
        <v>0.353</v>
      </c>
      <c r="BW384" s="5" t="n">
        <v>0.23</v>
      </c>
      <c r="BX384" s="5" t="n">
        <v>0.833</v>
      </c>
      <c r="BY384" s="5" t="n">
        <v>13.254</v>
      </c>
      <c r="BZ384" s="5" t="n">
        <v>0</v>
      </c>
      <c r="CA384" s="5" t="n">
        <v>13.254</v>
      </c>
      <c r="CB384" s="5" t="n">
        <v>0</v>
      </c>
      <c r="CC384" s="5" t="n">
        <v>83.248</v>
      </c>
      <c r="CD384" s="5" t="n">
        <v>7.95</v>
      </c>
      <c r="CE384" s="5" t="n">
        <v>98.267</v>
      </c>
      <c r="CF384" s="5" t="n">
        <v>223.263</v>
      </c>
      <c r="CG384" s="5" t="n">
        <v>0.23</v>
      </c>
      <c r="CH384" s="5" t="n">
        <v>1</v>
      </c>
      <c r="CI384" s="5" t="n">
        <v>0</v>
      </c>
      <c r="CJ384" s="5" t="n">
        <v>0</v>
      </c>
      <c r="CK384" s="5" t="n">
        <v>0</v>
      </c>
      <c r="CL384" s="5" t="n">
        <v>0</v>
      </c>
      <c r="CM384" s="5" t="n">
        <v>0</v>
      </c>
      <c r="CN384" s="5" t="n">
        <v>0.096</v>
      </c>
      <c r="CO384" s="5" t="n">
        <v>0</v>
      </c>
      <c r="CP384" s="5" t="n">
        <v>0.446</v>
      </c>
      <c r="CQ384" s="5" t="n">
        <v>1.348</v>
      </c>
      <c r="CR384" s="5" t="n">
        <v>0</v>
      </c>
      <c r="CS384" s="5" t="n">
        <v>6.487</v>
      </c>
      <c r="CT384" s="5" t="n">
        <v>10.597</v>
      </c>
      <c r="CU384" s="5" t="n">
        <v>12.985</v>
      </c>
    </row>
    <row r="385">
      <c r="A385" s="5" t="inlineStr">
        <is>
          <t>IRL2024</t>
        </is>
      </c>
      <c r="B385" s="5" t="inlineStr">
        <is>
          <t>IRL</t>
        </is>
      </c>
      <c r="C385" s="5" t="inlineStr">
        <is>
          <t>IRL</t>
        </is>
      </c>
      <c r="D385" s="5" t="inlineStr">
        <is>
          <t>Ireland</t>
        </is>
      </c>
      <c r="E385" s="5" t="n">
        <v>2024</v>
      </c>
      <c r="F385" s="5" t="n">
        <v>0.23</v>
      </c>
      <c r="G385" s="5" t="n">
        <v>5.075</v>
      </c>
      <c r="H385" s="5" t="n">
        <v>1.029</v>
      </c>
      <c r="I385" s="5" t="n">
        <v>12.071</v>
      </c>
      <c r="J385" s="5" t="n">
        <v>17.146</v>
      </c>
      <c r="K385" s="5" t="n">
        <v>0</v>
      </c>
      <c r="L385" s="5" t="n">
        <v>1</v>
      </c>
      <c r="M385" s="5" t="n">
        <v>5.452</v>
      </c>
      <c r="N385" s="5" t="n">
        <v>3.086</v>
      </c>
      <c r="O385" s="5" t="n">
        <v>6.981</v>
      </c>
      <c r="P385" s="5" t="n">
        <v>12.433</v>
      </c>
      <c r="Q385" s="5" t="n">
        <v>0</v>
      </c>
      <c r="R385" s="5" t="n">
        <v>1</v>
      </c>
      <c r="S385" s="5" t="n">
        <v>23.818</v>
      </c>
      <c r="T385" s="5" t="n">
        <v>15.769</v>
      </c>
      <c r="U385" s="5" t="n">
        <v>4.016</v>
      </c>
      <c r="V385" s="5" t="n">
        <v>34.236</v>
      </c>
      <c r="W385" s="5" t="n">
        <v>0.23</v>
      </c>
      <c r="X385" s="5" t="n">
        <v>1</v>
      </c>
      <c r="Y385" s="5" t="n">
        <v>17.553</v>
      </c>
      <c r="Z385" s="5" t="n">
        <v>2.216</v>
      </c>
      <c r="AA385" s="5" t="n">
        <v>6.446</v>
      </c>
      <c r="AB385" s="5" t="n">
        <v>23.998</v>
      </c>
      <c r="AC385" s="5" t="n">
        <v>0</v>
      </c>
      <c r="AD385" s="5" t="n">
        <v>1</v>
      </c>
      <c r="AE385" s="5" t="n">
        <v>17.553</v>
      </c>
      <c r="AF385" s="5" t="n">
        <v>3.845</v>
      </c>
      <c r="AG385" s="5" t="n">
        <v>6.446</v>
      </c>
      <c r="AH385" s="5" t="n">
        <v>23.998</v>
      </c>
      <c r="AI385" s="5" t="n">
        <v>0</v>
      </c>
      <c r="AJ385" s="5" t="n">
        <v>1</v>
      </c>
      <c r="AK385" s="5" t="n">
        <v>29.169</v>
      </c>
      <c r="AL385" s="5" t="n">
        <v>14.836</v>
      </c>
      <c r="AM385" s="5" t="n">
        <v>2.827</v>
      </c>
      <c r="AN385" s="5" t="n">
        <v>39.354</v>
      </c>
      <c r="AO385" s="5" t="n">
        <v>0.23</v>
      </c>
      <c r="AP385" s="5" t="n">
        <v>1</v>
      </c>
      <c r="AQ385" s="5" t="n">
        <v>0.724</v>
      </c>
      <c r="AR385" s="5" t="n">
        <v>0.132</v>
      </c>
      <c r="AS385" s="5" t="n">
        <v>0.8139999999999999</v>
      </c>
      <c r="AT385" s="5" t="n">
        <v>1.892</v>
      </c>
      <c r="AU385" s="5" t="n">
        <v>0.23</v>
      </c>
      <c r="AV385" s="5" t="n">
        <v>1</v>
      </c>
      <c r="AW385" s="5" t="n">
        <v>0.75</v>
      </c>
      <c r="AX385" s="5" t="n">
        <v>0.132</v>
      </c>
      <c r="AY385" s="5" t="n">
        <v>0.746</v>
      </c>
      <c r="AZ385" s="5" t="n">
        <v>1.84</v>
      </c>
      <c r="BA385" s="5" t="n">
        <v>0.23</v>
      </c>
      <c r="BB385" s="5" t="n">
        <v>1</v>
      </c>
      <c r="BC385" s="5" t="n">
        <v>0.513</v>
      </c>
      <c r="BD385" s="5" t="n">
        <v>0.132</v>
      </c>
      <c r="BE385" s="5" t="n">
        <v>0.095</v>
      </c>
      <c r="BF385" s="5" t="n">
        <v>0.725</v>
      </c>
      <c r="BG385" s="5" t="n">
        <v>0.23</v>
      </c>
      <c r="BH385" s="5" t="n">
        <v>1</v>
      </c>
      <c r="BI385" s="5" t="n">
        <v>0.591</v>
      </c>
      <c r="BJ385" s="5" t="n">
        <v>0.132</v>
      </c>
      <c r="BK385" s="5" t="n">
        <v>0.486</v>
      </c>
      <c r="BL385" s="5" t="n">
        <v>1.325</v>
      </c>
      <c r="BM385" s="5" t="n">
        <v>0.23</v>
      </c>
      <c r="BN385" s="5" t="n">
        <v>1</v>
      </c>
      <c r="BO385" s="5" t="n">
        <v>0</v>
      </c>
      <c r="BP385" s="5" t="n">
        <v>0.003</v>
      </c>
      <c r="BQ385" s="5" t="n">
        <v>0.227</v>
      </c>
      <c r="BR385" s="5" t="n">
        <v>0</v>
      </c>
      <c r="BS385" s="5" t="n">
        <v>1</v>
      </c>
      <c r="BT385" s="5" t="n">
        <v>0</v>
      </c>
      <c r="BU385" s="5" t="n">
        <v>-0.131</v>
      </c>
      <c r="BV385" s="5" t="n">
        <v>0.305</v>
      </c>
      <c r="BW385" s="5" t="n">
        <v>0.23</v>
      </c>
      <c r="BX385" s="5" t="n">
        <v>0.833</v>
      </c>
      <c r="BY385" s="5" t="n">
        <v>13.646</v>
      </c>
      <c r="BZ385" s="5" t="n">
        <v>0</v>
      </c>
      <c r="CA385" s="5" t="n">
        <v>13.646</v>
      </c>
      <c r="CB385" s="5" t="n">
        <v>0</v>
      </c>
      <c r="CC385" s="5" t="n">
        <v>82.58799999999999</v>
      </c>
      <c r="CD385" s="5" t="n">
        <v>7.95</v>
      </c>
      <c r="CE385" s="5" t="n">
        <v>83.56</v>
      </c>
      <c r="CF385" s="5" t="n">
        <v>204.361</v>
      </c>
      <c r="CG385" s="5" t="n">
        <v>0.23</v>
      </c>
      <c r="CH385" s="5" t="n">
        <v>1</v>
      </c>
      <c r="CI385" s="5" t="n">
        <v>0</v>
      </c>
      <c r="CJ385" s="5" t="n">
        <v>0</v>
      </c>
      <c r="CK385" s="5" t="n">
        <v>0</v>
      </c>
      <c r="CL385" s="5" t="n">
        <v>0</v>
      </c>
      <c r="CM385" s="5" t="n">
        <v>0</v>
      </c>
      <c r="CN385" s="5" t="n">
        <v>0.098</v>
      </c>
      <c r="CO385" s="5" t="n">
        <v>0</v>
      </c>
      <c r="CP385" s="5" t="n">
        <v>0.446</v>
      </c>
      <c r="CQ385" s="5" t="n">
        <v>1.387</v>
      </c>
      <c r="CR385" s="5" t="n">
        <v>0</v>
      </c>
      <c r="CS385" s="5" t="n">
        <v>6.679</v>
      </c>
      <c r="CT385" s="5" t="n">
        <v>6.185</v>
      </c>
      <c r="CU385" s="5" t="n">
        <v>9.958</v>
      </c>
    </row>
    <row r="386">
      <c r="A386" s="5" t="inlineStr">
        <is>
          <t>IMN2021</t>
        </is>
      </c>
      <c r="B386" s="5" t="inlineStr">
        <is>
          <t>IMN</t>
        </is>
      </c>
      <c r="C386" s="5" t="inlineStr">
        <is>
          <t>IMN</t>
        </is>
      </c>
      <c r="D386" s="5" t="inlineStr">
        <is>
          <t>Isle of Man</t>
        </is>
      </c>
      <c r="E386" s="5" t="n">
        <v>2021</v>
      </c>
      <c r="F386" s="5" t="n">
        <v>0.2</v>
      </c>
      <c r="G386" s="5" t="n">
        <v>5.553</v>
      </c>
      <c r="H386" s="5" t="n">
        <v>1.143</v>
      </c>
      <c r="I386" s="5" t="n">
        <v>0</v>
      </c>
      <c r="J386" s="5" t="n">
        <v>5.553</v>
      </c>
      <c r="K386" s="5" t="n">
        <v>0</v>
      </c>
      <c r="L386" s="5" t="n">
        <v>1</v>
      </c>
      <c r="M386" s="5" t="n">
        <v>7.964</v>
      </c>
      <c r="N386" s="5" t="n">
        <v>3.43</v>
      </c>
      <c r="O386" s="5" t="n">
        <v>0</v>
      </c>
      <c r="P386" s="5" t="n">
        <v>7.964</v>
      </c>
      <c r="Q386" s="5" t="n">
        <v>0</v>
      </c>
      <c r="R386" s="5" t="n">
        <v>1</v>
      </c>
      <c r="S386" s="5" t="n">
        <v>11.27</v>
      </c>
      <c r="T386" s="5" t="n">
        <v>6.86</v>
      </c>
      <c r="U386" s="5" t="n">
        <v>0</v>
      </c>
      <c r="V386" s="5" t="n">
        <v>13.524</v>
      </c>
      <c r="W386" s="5" t="n">
        <v>0.2</v>
      </c>
      <c r="X386" s="5" t="n">
        <v>1</v>
      </c>
      <c r="Y386" s="5" t="n">
        <v>16.305</v>
      </c>
      <c r="Z386" s="5" t="n">
        <v>2.204</v>
      </c>
      <c r="AA386" s="5" t="n">
        <v>0</v>
      </c>
      <c r="AB386" s="5" t="n">
        <v>16.305</v>
      </c>
      <c r="AC386" s="5" t="n">
        <v>0</v>
      </c>
      <c r="AD386" s="5" t="n">
        <v>1</v>
      </c>
      <c r="AE386" s="5" t="n">
        <v>17.449</v>
      </c>
      <c r="AF386" s="5" t="n">
        <v>4.08</v>
      </c>
      <c r="AG386" s="5" t="n">
        <v>0</v>
      </c>
      <c r="AH386" s="5" t="n">
        <v>17.449</v>
      </c>
      <c r="AI386" s="5" t="n">
        <v>0</v>
      </c>
      <c r="AJ386" s="5" t="n">
        <v>1</v>
      </c>
      <c r="AK386" s="5" t="n">
        <v>24.309</v>
      </c>
      <c r="AL386" s="5" t="n">
        <v>12.947</v>
      </c>
      <c r="AM386" s="5" t="n">
        <v>0</v>
      </c>
      <c r="AN386" s="5" t="n">
        <v>29.17</v>
      </c>
      <c r="AO386" s="5" t="n">
        <v>0.2</v>
      </c>
      <c r="AP386" s="5" t="n">
        <v>1</v>
      </c>
      <c r="AQ386" s="5" t="n">
        <v>0.619</v>
      </c>
      <c r="AR386" s="5" t="n">
        <v>0.114</v>
      </c>
      <c r="AS386" s="5" t="n">
        <v>0</v>
      </c>
      <c r="AT386" s="5" t="n">
        <v>0.743</v>
      </c>
      <c r="AU386" s="5" t="n">
        <v>0.2</v>
      </c>
      <c r="AV386" s="5" t="n">
        <v>1</v>
      </c>
      <c r="AW386" s="5" t="n">
        <v>0.599</v>
      </c>
      <c r="AX386" s="5" t="n">
        <v>0.114</v>
      </c>
      <c r="AY386" s="5" t="n">
        <v>0</v>
      </c>
      <c r="AZ386" s="5" t="n">
        <v>0.719</v>
      </c>
      <c r="BA386" s="5" t="n">
        <v>0.2</v>
      </c>
      <c r="BB386" s="5" t="n">
        <v>1</v>
      </c>
      <c r="BC386" s="5" t="n">
        <v>0.439</v>
      </c>
      <c r="BD386" s="5" t="n">
        <v>0.114</v>
      </c>
      <c r="BE386" s="5" t="n">
        <v>0</v>
      </c>
      <c r="BF386" s="5" t="n">
        <v>0.527</v>
      </c>
      <c r="BG386" s="5" t="n">
        <v>0.2</v>
      </c>
      <c r="BH386" s="5" t="n">
        <v>1</v>
      </c>
      <c r="BI386" s="5" t="n">
        <v>0.505</v>
      </c>
      <c r="BJ386" s="5" t="n">
        <v>0.114</v>
      </c>
      <c r="BK386" s="5" t="n">
        <v>0</v>
      </c>
      <c r="BL386" s="5" t="n">
        <v>0.606</v>
      </c>
      <c r="BM386" s="5" t="n">
        <v>0.2</v>
      </c>
      <c r="BN386" s="5" t="n">
        <v>1</v>
      </c>
      <c r="BO386" s="5" t="n">
        <v>0</v>
      </c>
      <c r="BP386" s="5" t="n">
        <v>0</v>
      </c>
      <c r="BQ386" s="5" t="n">
        <v>0</v>
      </c>
      <c r="BR386" s="5" t="n">
        <v>0</v>
      </c>
      <c r="BS386" s="5" t="n">
        <v>1</v>
      </c>
      <c r="BT386" s="5" t="n">
        <v>0</v>
      </c>
      <c r="BU386" s="5" t="n">
        <v>0</v>
      </c>
      <c r="BV386" s="5" t="n">
        <v>0</v>
      </c>
      <c r="BW386" s="5" t="n">
        <v>0.2</v>
      </c>
      <c r="BX386" s="5" t="n">
        <v>1</v>
      </c>
      <c r="BY386" s="5" t="n">
        <v>11.787</v>
      </c>
      <c r="BZ386" s="5" t="n">
        <v>0</v>
      </c>
      <c r="CA386" s="5" t="n">
        <v>11.787</v>
      </c>
      <c r="CB386" s="5" t="n">
        <v>0</v>
      </c>
      <c r="CC386" s="5" t="n">
        <v>78.125</v>
      </c>
      <c r="CD386" s="5" t="n">
        <v>7.95</v>
      </c>
      <c r="CE386" s="5" t="n">
        <v>0</v>
      </c>
      <c r="CF386" s="5" t="n">
        <v>93.75</v>
      </c>
      <c r="CG386" s="5" t="n">
        <v>0.2</v>
      </c>
      <c r="CH386" s="5" t="n">
        <v>1</v>
      </c>
      <c r="CI386" s="5" t="n">
        <v>0</v>
      </c>
      <c r="CJ386" s="5" t="n">
        <v>0</v>
      </c>
      <c r="CK386" s="5" t="n">
        <v>0</v>
      </c>
      <c r="CL386" s="5" t="n">
        <v>0</v>
      </c>
      <c r="CM386" s="5" t="n">
        <v>0</v>
      </c>
      <c r="CN386" s="5" t="n">
        <v>0</v>
      </c>
      <c r="CO386" s="5" t="n">
        <v>0</v>
      </c>
      <c r="CP386" s="5" t="n">
        <v>0</v>
      </c>
      <c r="CQ386" s="5" t="n">
        <v>1.198</v>
      </c>
      <c r="CR386" s="5" t="n">
        <v>0</v>
      </c>
      <c r="CS386" s="5" t="n">
        <v>4.776</v>
      </c>
      <c r="CT386" s="5" t="n">
        <v>4.41</v>
      </c>
      <c r="CU386" s="5" t="n">
        <v>15.162</v>
      </c>
    </row>
    <row r="387">
      <c r="A387" s="5" t="inlineStr">
        <is>
          <t>IMN2022</t>
        </is>
      </c>
      <c r="B387" s="5" t="inlineStr">
        <is>
          <t>IMN</t>
        </is>
      </c>
      <c r="C387" s="5" t="inlineStr">
        <is>
          <t>IMN</t>
        </is>
      </c>
      <c r="D387" s="5" t="inlineStr">
        <is>
          <t>Isle of Man</t>
        </is>
      </c>
      <c r="E387" s="5" t="n">
        <v>2022</v>
      </c>
      <c r="F387" s="5" t="n">
        <v>0.2</v>
      </c>
      <c r="G387" s="5" t="n">
        <v>7.077</v>
      </c>
      <c r="H387" s="5" t="n">
        <v>1.235</v>
      </c>
      <c r="I387" s="5" t="n">
        <v>0</v>
      </c>
      <c r="J387" s="5" t="n">
        <v>7.077</v>
      </c>
      <c r="K387" s="5" t="n">
        <v>0</v>
      </c>
      <c r="L387" s="5" t="n">
        <v>1</v>
      </c>
      <c r="M387" s="5" t="n">
        <v>9.782999999999999</v>
      </c>
      <c r="N387" s="5" t="n">
        <v>3.704</v>
      </c>
      <c r="O387" s="5" t="n">
        <v>0</v>
      </c>
      <c r="P387" s="5" t="n">
        <v>9.782999999999999</v>
      </c>
      <c r="Q387" s="5" t="n">
        <v>0</v>
      </c>
      <c r="R387" s="5" t="n">
        <v>1</v>
      </c>
      <c r="S387" s="5" t="n">
        <v>13.25</v>
      </c>
      <c r="T387" s="5" t="n">
        <v>7.408</v>
      </c>
      <c r="U387" s="5" t="n">
        <v>0.196</v>
      </c>
      <c r="V387" s="5" t="n">
        <v>15.9</v>
      </c>
      <c r="W387" s="5" t="n">
        <v>0.2</v>
      </c>
      <c r="X387" s="5" t="n">
        <v>1</v>
      </c>
      <c r="Y387" s="5" t="n">
        <v>32.56</v>
      </c>
      <c r="Z387" s="5" t="n">
        <v>4.401</v>
      </c>
      <c r="AA387" s="5" t="n">
        <v>0</v>
      </c>
      <c r="AB387" s="5" t="n">
        <v>32.56</v>
      </c>
      <c r="AC387" s="5" t="n">
        <v>0</v>
      </c>
      <c r="AD387" s="5" t="n">
        <v>1</v>
      </c>
      <c r="AE387" s="5" t="n">
        <v>33.795</v>
      </c>
      <c r="AF387" s="5" t="n">
        <v>7.902</v>
      </c>
      <c r="AG387" s="5" t="n">
        <v>0</v>
      </c>
      <c r="AH387" s="5" t="n">
        <v>33.795</v>
      </c>
      <c r="AI387" s="5" t="n">
        <v>0</v>
      </c>
      <c r="AJ387" s="5" t="n">
        <v>1</v>
      </c>
      <c r="AK387" s="5" t="n">
        <v>41.203</v>
      </c>
      <c r="AL387" s="5" t="n">
        <v>21.945</v>
      </c>
      <c r="AM387" s="5" t="n">
        <v>0.61</v>
      </c>
      <c r="AN387" s="5" t="n">
        <v>49.444</v>
      </c>
      <c r="AO387" s="5" t="n">
        <v>0.2</v>
      </c>
      <c r="AP387" s="5" t="n">
        <v>1</v>
      </c>
      <c r="AQ387" s="5" t="n">
        <v>0.861</v>
      </c>
      <c r="AR387" s="5" t="n">
        <v>0.123</v>
      </c>
      <c r="AS387" s="5" t="n">
        <v>0.013</v>
      </c>
      <c r="AT387" s="5" t="n">
        <v>1.033</v>
      </c>
      <c r="AU387" s="5" t="n">
        <v>0.2</v>
      </c>
      <c r="AV387" s="5" t="n">
        <v>1</v>
      </c>
      <c r="AW387" s="5" t="n">
        <v>0.986</v>
      </c>
      <c r="AX387" s="5" t="n">
        <v>0.123</v>
      </c>
      <c r="AY387" s="5" t="n">
        <v>0.015</v>
      </c>
      <c r="AZ387" s="5" t="n">
        <v>1.183</v>
      </c>
      <c r="BA387" s="5" t="n">
        <v>0.2</v>
      </c>
      <c r="BB387" s="5" t="n">
        <v>1</v>
      </c>
      <c r="BC387" s="5" t="n">
        <v>0.598</v>
      </c>
      <c r="BD387" s="5" t="n">
        <v>0.123</v>
      </c>
      <c r="BE387" s="5" t="n">
        <v>0.008999999999999999</v>
      </c>
      <c r="BF387" s="5" t="n">
        <v>0.717</v>
      </c>
      <c r="BG387" s="5" t="n">
        <v>0.2</v>
      </c>
      <c r="BH387" s="5" t="n">
        <v>1</v>
      </c>
      <c r="BI387" s="5" t="n">
        <v>0.612</v>
      </c>
      <c r="BJ387" s="5" t="n">
        <v>0.123</v>
      </c>
      <c r="BK387" s="5" t="n">
        <v>0.008999999999999999</v>
      </c>
      <c r="BL387" s="5" t="n">
        <v>0.735</v>
      </c>
      <c r="BM387" s="5" t="n">
        <v>0.2</v>
      </c>
      <c r="BN387" s="5" t="n">
        <v>1</v>
      </c>
      <c r="BO387" s="5" t="n">
        <v>0</v>
      </c>
      <c r="BP387" s="5" t="n">
        <v>0</v>
      </c>
      <c r="BQ387" s="5" t="n">
        <v>0</v>
      </c>
      <c r="BR387" s="5" t="n">
        <v>0</v>
      </c>
      <c r="BS387" s="5" t="n">
        <v>1</v>
      </c>
      <c r="BT387" s="5" t="n">
        <v>0</v>
      </c>
      <c r="BU387" s="5" t="n">
        <v>0</v>
      </c>
      <c r="BV387" s="5" t="n">
        <v>0</v>
      </c>
      <c r="BW387" s="5" t="n">
        <v>0.2</v>
      </c>
      <c r="BX387" s="5" t="n">
        <v>1</v>
      </c>
      <c r="BY387" s="5" t="n">
        <v>12.729</v>
      </c>
      <c r="BZ387" s="5" t="n">
        <v>0</v>
      </c>
      <c r="CA387" s="5" t="n">
        <v>12.729</v>
      </c>
      <c r="CB387" s="5" t="n">
        <v>0</v>
      </c>
      <c r="CC387" s="5" t="n">
        <v>97.90000000000001</v>
      </c>
      <c r="CD387" s="5" t="n">
        <v>7.95</v>
      </c>
      <c r="CE387" s="5" t="n">
        <v>1.449</v>
      </c>
      <c r="CF387" s="5" t="n">
        <v>117.48</v>
      </c>
      <c r="CG387" s="5" t="n">
        <v>0.2</v>
      </c>
      <c r="CH387" s="5" t="n">
        <v>1</v>
      </c>
      <c r="CI387" s="5" t="n">
        <v>0</v>
      </c>
      <c r="CJ387" s="5" t="n">
        <v>0</v>
      </c>
      <c r="CK387" s="5" t="n">
        <v>0</v>
      </c>
      <c r="CL387" s="5" t="n">
        <v>0</v>
      </c>
      <c r="CM387" s="5" t="n">
        <v>0</v>
      </c>
      <c r="CN387" s="5" t="n">
        <v>0</v>
      </c>
      <c r="CO387" s="5" t="n">
        <v>0</v>
      </c>
      <c r="CP387" s="5" t="n">
        <v>0</v>
      </c>
      <c r="CQ387" s="5" t="n">
        <v>1.294</v>
      </c>
      <c r="CR387" s="5" t="n">
        <v>0</v>
      </c>
      <c r="CS387" s="5" t="n">
        <v>5.158</v>
      </c>
      <c r="CT387" s="5" t="n">
        <v>5.842</v>
      </c>
      <c r="CU387" s="5" t="n">
        <v>31.326</v>
      </c>
    </row>
    <row r="388">
      <c r="A388" s="5" t="inlineStr">
        <is>
          <t>IMN2023</t>
        </is>
      </c>
      <c r="B388" s="5" t="inlineStr">
        <is>
          <t>IMN</t>
        </is>
      </c>
      <c r="C388" s="5" t="inlineStr">
        <is>
          <t>IMN</t>
        </is>
      </c>
      <c r="D388" s="5" t="inlineStr">
        <is>
          <t>Isle of Man</t>
        </is>
      </c>
      <c r="E388" s="5" t="n">
        <v>2023</v>
      </c>
      <c r="F388" s="5" t="n">
        <v>0.2</v>
      </c>
      <c r="G388" s="5" t="n">
        <v>4.752</v>
      </c>
      <c r="H388" s="5" t="n">
        <v>1.286</v>
      </c>
      <c r="I388" s="5" t="n">
        <v>0</v>
      </c>
      <c r="J388" s="5" t="n">
        <v>4.752</v>
      </c>
      <c r="K388" s="5" t="n">
        <v>0</v>
      </c>
      <c r="L388" s="5" t="n">
        <v>1</v>
      </c>
      <c r="M388" s="5" t="n">
        <v>7.886</v>
      </c>
      <c r="N388" s="5" t="n">
        <v>3.857</v>
      </c>
      <c r="O388" s="5" t="n">
        <v>0</v>
      </c>
      <c r="P388" s="5" t="n">
        <v>7.886</v>
      </c>
      <c r="Q388" s="5" t="n">
        <v>0</v>
      </c>
      <c r="R388" s="5" t="n">
        <v>1</v>
      </c>
      <c r="S388" s="5" t="n">
        <v>11.18</v>
      </c>
      <c r="T388" s="5" t="n">
        <v>7.714</v>
      </c>
      <c r="U388" s="5" t="n">
        <v>0.248</v>
      </c>
      <c r="V388" s="5" t="n">
        <v>13.416</v>
      </c>
      <c r="W388" s="5" t="n">
        <v>0.2</v>
      </c>
      <c r="X388" s="5" t="n">
        <v>1</v>
      </c>
      <c r="Y388" s="5" t="n">
        <v>12.908</v>
      </c>
      <c r="Z388" s="5" t="n">
        <v>1.745</v>
      </c>
      <c r="AA388" s="5" t="n">
        <v>0</v>
      </c>
      <c r="AB388" s="5" t="n">
        <v>12.908</v>
      </c>
      <c r="AC388" s="5" t="n">
        <v>0</v>
      </c>
      <c r="AD388" s="5" t="n">
        <v>1</v>
      </c>
      <c r="AE388" s="5" t="n">
        <v>14.194</v>
      </c>
      <c r="AF388" s="5" t="n">
        <v>3.319</v>
      </c>
      <c r="AG388" s="5" t="n">
        <v>0</v>
      </c>
      <c r="AH388" s="5" t="n">
        <v>14.194</v>
      </c>
      <c r="AI388" s="5" t="n">
        <v>0</v>
      </c>
      <c r="AJ388" s="5" t="n">
        <v>1</v>
      </c>
      <c r="AK388" s="5" t="n">
        <v>21.908</v>
      </c>
      <c r="AL388" s="5" t="n">
        <v>11.668</v>
      </c>
      <c r="AM388" s="5" t="n">
        <v>0.485</v>
      </c>
      <c r="AN388" s="5" t="n">
        <v>26.289</v>
      </c>
      <c r="AO388" s="5" t="n">
        <v>0.2</v>
      </c>
      <c r="AP388" s="5" t="n">
        <v>1</v>
      </c>
      <c r="AQ388" s="5" t="n">
        <v>0.76</v>
      </c>
      <c r="AR388" s="5" t="n">
        <v>0.129</v>
      </c>
      <c r="AS388" s="5" t="n">
        <v>0.017</v>
      </c>
      <c r="AT388" s="5" t="n">
        <v>0.913</v>
      </c>
      <c r="AU388" s="5" t="n">
        <v>0.2</v>
      </c>
      <c r="AV388" s="5" t="n">
        <v>1</v>
      </c>
      <c r="AW388" s="5" t="n">
        <v>0.8110000000000001</v>
      </c>
      <c r="AX388" s="5" t="n">
        <v>0.129</v>
      </c>
      <c r="AY388" s="5" t="n">
        <v>0.018</v>
      </c>
      <c r="AZ388" s="5" t="n">
        <v>0.974</v>
      </c>
      <c r="BA388" s="5" t="n">
        <v>0.2</v>
      </c>
      <c r="BB388" s="5" t="n">
        <v>1</v>
      </c>
      <c r="BC388" s="5" t="n">
        <v>0.535</v>
      </c>
      <c r="BD388" s="5" t="n">
        <v>0.129</v>
      </c>
      <c r="BE388" s="5" t="n">
        <v>0.012</v>
      </c>
      <c r="BF388" s="5" t="n">
        <v>0.642</v>
      </c>
      <c r="BG388" s="5" t="n">
        <v>0.2</v>
      </c>
      <c r="BH388" s="5" t="n">
        <v>1</v>
      </c>
      <c r="BI388" s="5" t="n">
        <v>0.579</v>
      </c>
      <c r="BJ388" s="5" t="n">
        <v>0.129</v>
      </c>
      <c r="BK388" s="5" t="n">
        <v>0.013</v>
      </c>
      <c r="BL388" s="5" t="n">
        <v>0.695</v>
      </c>
      <c r="BM388" s="5" t="n">
        <v>0.2</v>
      </c>
      <c r="BN388" s="5" t="n">
        <v>1</v>
      </c>
      <c r="BO388" s="5" t="n">
        <v>0</v>
      </c>
      <c r="BP388" s="5" t="n">
        <v>0</v>
      </c>
      <c r="BQ388" s="5" t="n">
        <v>0</v>
      </c>
      <c r="BR388" s="5" t="n">
        <v>0</v>
      </c>
      <c r="BS388" s="5" t="n">
        <v>1</v>
      </c>
      <c r="BT388" s="5" t="n">
        <v>0</v>
      </c>
      <c r="BU388" s="5" t="n">
        <v>0</v>
      </c>
      <c r="BV388" s="5" t="n">
        <v>0</v>
      </c>
      <c r="BW388" s="5" t="n">
        <v>0.2</v>
      </c>
      <c r="BX388" s="5" t="n">
        <v>1</v>
      </c>
      <c r="BY388" s="5" t="n">
        <v>13.254</v>
      </c>
      <c r="BZ388" s="5" t="n">
        <v>0</v>
      </c>
      <c r="CA388" s="5" t="n">
        <v>13.254</v>
      </c>
      <c r="CB388" s="5" t="n">
        <v>0</v>
      </c>
      <c r="CC388" s="5" t="n">
        <v>83.248</v>
      </c>
      <c r="CD388" s="5" t="n">
        <v>7.95</v>
      </c>
      <c r="CE388" s="5" t="n">
        <v>1.843</v>
      </c>
      <c r="CF388" s="5" t="n">
        <v>99.898</v>
      </c>
      <c r="CG388" s="5" t="n">
        <v>0.2</v>
      </c>
      <c r="CH388" s="5" t="n">
        <v>1</v>
      </c>
      <c r="CI388" s="5" t="n">
        <v>0</v>
      </c>
      <c r="CJ388" s="5" t="n">
        <v>0</v>
      </c>
      <c r="CK388" s="5" t="n">
        <v>0</v>
      </c>
      <c r="CL388" s="5" t="n">
        <v>0</v>
      </c>
      <c r="CM388" s="5" t="n">
        <v>0</v>
      </c>
      <c r="CN388" s="5" t="n">
        <v>0</v>
      </c>
      <c r="CO388" s="5" t="n">
        <v>0</v>
      </c>
      <c r="CP388" s="5" t="n">
        <v>0</v>
      </c>
      <c r="CQ388" s="5" t="n">
        <v>1.348</v>
      </c>
      <c r="CR388" s="5" t="n">
        <v>0</v>
      </c>
      <c r="CS388" s="5" t="n">
        <v>5.37</v>
      </c>
      <c r="CT388" s="5" t="n">
        <v>3.466</v>
      </c>
      <c r="CU388" s="5" t="n">
        <v>11.622</v>
      </c>
    </row>
    <row r="389">
      <c r="A389" s="5" t="inlineStr">
        <is>
          <t>IMN2024</t>
        </is>
      </c>
      <c r="B389" s="5" t="inlineStr">
        <is>
          <t>IMN</t>
        </is>
      </c>
      <c r="C389" s="5" t="inlineStr">
        <is>
          <t>IMN</t>
        </is>
      </c>
      <c r="D389" s="5" t="inlineStr">
        <is>
          <t>Isle of Man</t>
        </is>
      </c>
      <c r="E389" s="5" t="n">
        <v>2024</v>
      </c>
      <c r="F389" s="5" t="n">
        <v>0.2</v>
      </c>
      <c r="G389" s="5" t="n">
        <v>4.351</v>
      </c>
      <c r="H389" s="5" t="n">
        <v>1.324</v>
      </c>
      <c r="I389" s="5" t="n">
        <v>0</v>
      </c>
      <c r="J389" s="5" t="n">
        <v>4.351</v>
      </c>
      <c r="K389" s="5" t="n">
        <v>0</v>
      </c>
      <c r="L389" s="5" t="n">
        <v>1</v>
      </c>
      <c r="M389" s="5" t="n">
        <v>7.124</v>
      </c>
      <c r="N389" s="5" t="n">
        <v>3.971</v>
      </c>
      <c r="O389" s="5" t="n">
        <v>0</v>
      </c>
      <c r="P389" s="5" t="n">
        <v>7.124</v>
      </c>
      <c r="Q389" s="5" t="n">
        <v>0</v>
      </c>
      <c r="R389" s="5" t="n">
        <v>1</v>
      </c>
      <c r="S389" s="5" t="n">
        <v>10.969</v>
      </c>
      <c r="T389" s="5" t="n">
        <v>7.942</v>
      </c>
      <c r="U389" s="5" t="n">
        <v>0.299</v>
      </c>
      <c r="V389" s="5" t="n">
        <v>13.162</v>
      </c>
      <c r="W389" s="5" t="n">
        <v>0.2</v>
      </c>
      <c r="X389" s="5" t="n">
        <v>1</v>
      </c>
      <c r="Y389" s="5" t="n">
        <v>11.492</v>
      </c>
      <c r="Z389" s="5" t="n">
        <v>1.553</v>
      </c>
      <c r="AA389" s="5" t="n">
        <v>0</v>
      </c>
      <c r="AB389" s="5" t="n">
        <v>11.492</v>
      </c>
      <c r="AC389" s="5" t="n">
        <v>0</v>
      </c>
      <c r="AD389" s="5" t="n">
        <v>1</v>
      </c>
      <c r="AE389" s="5" t="n">
        <v>12.815</v>
      </c>
      <c r="AF389" s="5" t="n">
        <v>2.997</v>
      </c>
      <c r="AG389" s="5" t="n">
        <v>0</v>
      </c>
      <c r="AH389" s="5" t="n">
        <v>12.815</v>
      </c>
      <c r="AI389" s="5" t="n">
        <v>0</v>
      </c>
      <c r="AJ389" s="5" t="n">
        <v>1</v>
      </c>
      <c r="AK389" s="5" t="n">
        <v>20.757</v>
      </c>
      <c r="AL389" s="5" t="n">
        <v>11.055</v>
      </c>
      <c r="AM389" s="5" t="n">
        <v>0.5649999999999999</v>
      </c>
      <c r="AN389" s="5" t="n">
        <v>24.909</v>
      </c>
      <c r="AO389" s="5" t="n">
        <v>0.2</v>
      </c>
      <c r="AP389" s="5" t="n">
        <v>1</v>
      </c>
      <c r="AQ389" s="5" t="n">
        <v>0.724</v>
      </c>
      <c r="AR389" s="5" t="n">
        <v>0.132</v>
      </c>
      <c r="AS389" s="5" t="n">
        <v>0.02</v>
      </c>
      <c r="AT389" s="5" t="n">
        <v>0.869</v>
      </c>
      <c r="AU389" s="5" t="n">
        <v>0.2</v>
      </c>
      <c r="AV389" s="5" t="n">
        <v>1</v>
      </c>
      <c r="AW389" s="5" t="n">
        <v>0.75</v>
      </c>
      <c r="AX389" s="5" t="n">
        <v>0.132</v>
      </c>
      <c r="AY389" s="5" t="n">
        <v>0.02</v>
      </c>
      <c r="AZ389" s="5" t="n">
        <v>0.9</v>
      </c>
      <c r="BA389" s="5" t="n">
        <v>0.2</v>
      </c>
      <c r="BB389" s="5" t="n">
        <v>1</v>
      </c>
      <c r="BC389" s="5" t="n">
        <v>0.513</v>
      </c>
      <c r="BD389" s="5" t="n">
        <v>0.132</v>
      </c>
      <c r="BE389" s="5" t="n">
        <v>0.014</v>
      </c>
      <c r="BF389" s="5" t="n">
        <v>0.616</v>
      </c>
      <c r="BG389" s="5" t="n">
        <v>0.2</v>
      </c>
      <c r="BH389" s="5" t="n">
        <v>1</v>
      </c>
      <c r="BI389" s="5" t="n">
        <v>0.591</v>
      </c>
      <c r="BJ389" s="5" t="n">
        <v>0.132</v>
      </c>
      <c r="BK389" s="5" t="n">
        <v>0.016</v>
      </c>
      <c r="BL389" s="5" t="n">
        <v>0.71</v>
      </c>
      <c r="BM389" s="5" t="n">
        <v>0.2</v>
      </c>
      <c r="BN389" s="5" t="n">
        <v>1</v>
      </c>
      <c r="BO389" s="5" t="n">
        <v>0</v>
      </c>
      <c r="BP389" s="5" t="n">
        <v>0</v>
      </c>
      <c r="BQ389" s="5" t="n">
        <v>0</v>
      </c>
      <c r="BR389" s="5" t="n">
        <v>0</v>
      </c>
      <c r="BS389" s="5" t="n">
        <v>1</v>
      </c>
      <c r="BT389" s="5" t="n">
        <v>0</v>
      </c>
      <c r="BU389" s="5" t="n">
        <v>0</v>
      </c>
      <c r="BV389" s="5" t="n">
        <v>0</v>
      </c>
      <c r="BW389" s="5" t="n">
        <v>0.2</v>
      </c>
      <c r="BX389" s="5" t="n">
        <v>1</v>
      </c>
      <c r="BY389" s="5" t="n">
        <v>13.646</v>
      </c>
      <c r="BZ389" s="5" t="n">
        <v>0</v>
      </c>
      <c r="CA389" s="5" t="n">
        <v>13.646</v>
      </c>
      <c r="CB389" s="5" t="n">
        <v>0</v>
      </c>
      <c r="CC389" s="5" t="n">
        <v>82.58799999999999</v>
      </c>
      <c r="CD389" s="5" t="n">
        <v>7.95</v>
      </c>
      <c r="CE389" s="5" t="n">
        <v>2.25</v>
      </c>
      <c r="CF389" s="5" t="n">
        <v>99.10599999999999</v>
      </c>
      <c r="CG389" s="5" t="n">
        <v>0.2</v>
      </c>
      <c r="CH389" s="5" t="n">
        <v>1</v>
      </c>
      <c r="CI389" s="5" t="n">
        <v>0</v>
      </c>
      <c r="CJ389" s="5" t="n">
        <v>0</v>
      </c>
      <c r="CK389" s="5" t="n">
        <v>0</v>
      </c>
      <c r="CL389" s="5" t="n">
        <v>0</v>
      </c>
      <c r="CM389" s="5" t="n">
        <v>0</v>
      </c>
      <c r="CN389" s="5" t="n">
        <v>0</v>
      </c>
      <c r="CO389" s="5" t="n">
        <v>0</v>
      </c>
      <c r="CP389" s="5" t="n">
        <v>0</v>
      </c>
      <c r="CQ389" s="5" t="n">
        <v>1.387</v>
      </c>
      <c r="CR389" s="5" t="n">
        <v>0</v>
      </c>
      <c r="CS389" s="5" t="n">
        <v>5.529</v>
      </c>
      <c r="CT389" s="5" t="n">
        <v>3.027</v>
      </c>
      <c r="CU389" s="5" t="n">
        <v>10.168</v>
      </c>
    </row>
    <row r="390">
      <c r="A390" s="5" t="inlineStr">
        <is>
          <t>ISR2021</t>
        </is>
      </c>
      <c r="B390" s="5" t="inlineStr">
        <is>
          <t>ISR</t>
        </is>
      </c>
      <c r="C390" s="5" t="inlineStr">
        <is>
          <t>ISR</t>
        </is>
      </c>
      <c r="D390" s="5" t="inlineStr">
        <is>
          <t>Israel</t>
        </is>
      </c>
      <c r="E390" s="5" t="n">
        <v>2021</v>
      </c>
      <c r="F390" s="5" t="n">
        <v>0.17</v>
      </c>
      <c r="G390" s="5" t="n">
        <v>5.897</v>
      </c>
      <c r="H390" s="5" t="n">
        <v>1.143</v>
      </c>
      <c r="I390" s="5" t="n">
        <v>-4.577</v>
      </c>
      <c r="J390" s="5" t="n">
        <v>1.319</v>
      </c>
      <c r="K390" s="5" t="n">
        <v>0</v>
      </c>
      <c r="L390" s="5" t="n">
        <v>1</v>
      </c>
      <c r="M390" s="5" t="n">
        <v>1.311</v>
      </c>
      <c r="N390" s="5" t="n">
        <v>0.594</v>
      </c>
      <c r="O390" s="5" t="n">
        <v>0.008</v>
      </c>
      <c r="P390" s="5" t="n">
        <v>1.319</v>
      </c>
      <c r="Q390" s="5" t="n">
        <v>0</v>
      </c>
      <c r="R390" s="5" t="n">
        <v>1</v>
      </c>
      <c r="S390" s="5" t="n">
        <v>11.613</v>
      </c>
      <c r="T390" s="5" t="n">
        <v>6.86</v>
      </c>
      <c r="U390" s="5" t="n">
        <v>0</v>
      </c>
      <c r="V390" s="5" t="n">
        <v>13.588</v>
      </c>
      <c r="W390" s="5" t="n">
        <v>0.17</v>
      </c>
      <c r="X390" s="5" t="n">
        <v>1</v>
      </c>
      <c r="Y390" s="5" t="n">
        <v>2.463</v>
      </c>
      <c r="Z390" s="5" t="n">
        <v>0.275</v>
      </c>
      <c r="AA390" s="5" t="n">
        <v>-0.33</v>
      </c>
      <c r="AB390" s="5" t="n">
        <v>2.133</v>
      </c>
      <c r="AC390" s="5" t="n">
        <v>0</v>
      </c>
      <c r="AD390" s="5" t="n">
        <v>1</v>
      </c>
      <c r="AE390" s="5" t="n">
        <v>3.044</v>
      </c>
      <c r="AF390" s="5" t="n">
        <v>0.601</v>
      </c>
      <c r="AG390" s="5" t="n">
        <v>0.126</v>
      </c>
      <c r="AH390" s="5" t="n">
        <v>3.17</v>
      </c>
      <c r="AI390" s="5" t="n">
        <v>0</v>
      </c>
      <c r="AJ390" s="5" t="n">
        <v>1</v>
      </c>
      <c r="AK390" s="5" t="n">
        <v>6.529</v>
      </c>
      <c r="AL390" s="5" t="n">
        <v>3.106</v>
      </c>
      <c r="AM390" s="5" t="n">
        <v>0.142</v>
      </c>
      <c r="AN390" s="5" t="n">
        <v>7.805</v>
      </c>
      <c r="AO390" s="5" t="n">
        <v>0.17</v>
      </c>
      <c r="AP390" s="5" t="n">
        <v>1</v>
      </c>
      <c r="AQ390" s="5" t="n">
        <v>0.621</v>
      </c>
      <c r="AR390" s="5" t="n">
        <v>0.114</v>
      </c>
      <c r="AS390" s="5" t="n">
        <v>1.063</v>
      </c>
      <c r="AT390" s="5" t="n">
        <v>1.97</v>
      </c>
      <c r="AU390" s="5" t="n">
        <v>0.17</v>
      </c>
      <c r="AV390" s="5" t="n">
        <v>1</v>
      </c>
      <c r="AW390" s="5" t="n">
        <v>0.593</v>
      </c>
      <c r="AX390" s="5" t="n">
        <v>0.114</v>
      </c>
      <c r="AY390" s="5" t="n">
        <v>1.006</v>
      </c>
      <c r="AZ390" s="5" t="n">
        <v>1.871</v>
      </c>
      <c r="BA390" s="5" t="n">
        <v>0.17</v>
      </c>
      <c r="BB390" s="5" t="n">
        <v>1</v>
      </c>
      <c r="BC390" s="5" t="n">
        <v>0.44</v>
      </c>
      <c r="BD390" s="5" t="n">
        <v>0.114</v>
      </c>
      <c r="BE390" s="5" t="n">
        <v>0.406</v>
      </c>
      <c r="BF390" s="5" t="n">
        <v>0.99</v>
      </c>
      <c r="BG390" s="5" t="n">
        <v>0.17</v>
      </c>
      <c r="BH390" s="5" t="n">
        <v>1</v>
      </c>
      <c r="BI390" s="5" t="n">
        <v>0.5600000000000001</v>
      </c>
      <c r="BJ390" s="5" t="n">
        <v>0.114</v>
      </c>
      <c r="BK390" s="5" t="n">
        <v>0.676</v>
      </c>
      <c r="BL390" s="5" t="n">
        <v>1.447</v>
      </c>
      <c r="BM390" s="5" t="n">
        <v>0.17</v>
      </c>
      <c r="BN390" s="5" t="n">
        <v>1</v>
      </c>
      <c r="BO390" s="5" t="n">
        <v>0</v>
      </c>
      <c r="BP390" s="5" t="n">
        <v>0.02</v>
      </c>
      <c r="BQ390" s="5" t="n">
        <v>0.142</v>
      </c>
      <c r="BR390" s="5" t="n">
        <v>0</v>
      </c>
      <c r="BS390" s="5" t="n">
        <v>1</v>
      </c>
      <c r="BT390" s="5" t="n">
        <v>0</v>
      </c>
      <c r="BU390" s="5" t="n">
        <v>0</v>
      </c>
      <c r="BV390" s="5" t="n">
        <v>0.17</v>
      </c>
      <c r="BW390" s="5" t="n">
        <v>0.17</v>
      </c>
      <c r="BX390" s="5" t="n">
        <v>0.833</v>
      </c>
      <c r="BY390" s="5" t="n">
        <v>11.787</v>
      </c>
      <c r="BZ390" s="5" t="n">
        <v>0</v>
      </c>
      <c r="CA390" s="5" t="n">
        <v>11.787</v>
      </c>
      <c r="CB390" s="5" t="n">
        <v>0</v>
      </c>
      <c r="CC390" s="5" t="n">
        <v>81.69499999999999</v>
      </c>
      <c r="CD390" s="5" t="n">
        <v>7.95</v>
      </c>
      <c r="CE390" s="5" t="n">
        <v>1.553</v>
      </c>
      <c r="CF390" s="5" t="n">
        <v>97.40000000000001</v>
      </c>
      <c r="CG390" s="5" t="n">
        <v>0.17</v>
      </c>
      <c r="CH390" s="5" t="n">
        <v>1</v>
      </c>
      <c r="CI390" s="5" t="n">
        <v>0</v>
      </c>
      <c r="CJ390" s="5" t="n">
        <v>0</v>
      </c>
      <c r="CK390" s="5" t="n">
        <v>0</v>
      </c>
      <c r="CL390" s="5" t="n">
        <v>0</v>
      </c>
      <c r="CM390" s="5" t="n">
        <v>0</v>
      </c>
      <c r="CN390" s="5" t="n">
        <v>0.132</v>
      </c>
      <c r="CO390" s="5" t="n">
        <v>0</v>
      </c>
      <c r="CP390" s="5" t="n">
        <v>0</v>
      </c>
      <c r="CQ390" s="5" t="n">
        <v>1.198</v>
      </c>
      <c r="CR390" s="5" t="n">
        <v>0.984</v>
      </c>
      <c r="CS390" s="5" t="n">
        <v>1.882</v>
      </c>
      <c r="CT390" s="5" t="n">
        <v>4.753</v>
      </c>
      <c r="CU390" s="5" t="n">
        <v>14.129</v>
      </c>
    </row>
    <row r="391">
      <c r="A391" s="5" t="inlineStr">
        <is>
          <t>ISR2022</t>
        </is>
      </c>
      <c r="B391" s="5" t="inlineStr">
        <is>
          <t>ISR</t>
        </is>
      </c>
      <c r="C391" s="5" t="inlineStr">
        <is>
          <t>ISR</t>
        </is>
      </c>
      <c r="D391" s="5" t="inlineStr">
        <is>
          <t>Israel</t>
        </is>
      </c>
      <c r="E391" s="5" t="n">
        <v>2022</v>
      </c>
      <c r="F391" s="5" t="n">
        <v>0.17</v>
      </c>
      <c r="G391" s="5" t="n">
        <v>11.72</v>
      </c>
      <c r="H391" s="5" t="n">
        <v>1.235</v>
      </c>
      <c r="I391" s="5" t="n">
        <v>0.643</v>
      </c>
      <c r="J391" s="5" t="n">
        <v>12.363</v>
      </c>
      <c r="K391" s="5" t="n">
        <v>0</v>
      </c>
      <c r="L391" s="5" t="n">
        <v>1</v>
      </c>
      <c r="M391" s="5" t="n">
        <v>1.611</v>
      </c>
      <c r="N391" s="5" t="n">
        <v>0.665</v>
      </c>
      <c r="O391" s="5" t="n">
        <v>0.6830000000000001</v>
      </c>
      <c r="P391" s="5" t="n">
        <v>2.294</v>
      </c>
      <c r="Q391" s="5" t="n">
        <v>0</v>
      </c>
      <c r="R391" s="5" t="n">
        <v>1</v>
      </c>
      <c r="S391" s="5" t="n">
        <v>17.893</v>
      </c>
      <c r="T391" s="5" t="n">
        <v>7.408</v>
      </c>
      <c r="U391" s="5" t="n">
        <v>0.225</v>
      </c>
      <c r="V391" s="5" t="n">
        <v>20.935</v>
      </c>
      <c r="W391" s="5" t="n">
        <v>0.17</v>
      </c>
      <c r="X391" s="5" t="n">
        <v>1</v>
      </c>
      <c r="Y391" s="5" t="n">
        <v>2.652</v>
      </c>
      <c r="Z391" s="5" t="n">
        <v>0.296</v>
      </c>
      <c r="AA391" s="5" t="n">
        <v>-0.292</v>
      </c>
      <c r="AB391" s="5" t="n">
        <v>2.359</v>
      </c>
      <c r="AC391" s="5" t="n">
        <v>0</v>
      </c>
      <c r="AD391" s="5" t="n">
        <v>1</v>
      </c>
      <c r="AE391" s="5" t="n">
        <v>3.272</v>
      </c>
      <c r="AF391" s="5" t="n">
        <v>0.646</v>
      </c>
      <c r="AG391" s="5" t="n">
        <v>0.123</v>
      </c>
      <c r="AH391" s="5" t="n">
        <v>3.395</v>
      </c>
      <c r="AI391" s="5" t="n">
        <v>0</v>
      </c>
      <c r="AJ391" s="5" t="n">
        <v>1</v>
      </c>
      <c r="AK391" s="5" t="n">
        <v>6.99</v>
      </c>
      <c r="AL391" s="5" t="n">
        <v>3.326</v>
      </c>
      <c r="AM391" s="5" t="n">
        <v>0.228</v>
      </c>
      <c r="AN391" s="5" t="n">
        <v>8.34</v>
      </c>
      <c r="AO391" s="5" t="n">
        <v>0.17</v>
      </c>
      <c r="AP391" s="5" t="n">
        <v>1</v>
      </c>
      <c r="AQ391" s="5" t="n">
        <v>0.847</v>
      </c>
      <c r="AR391" s="5" t="n">
        <v>0.123</v>
      </c>
      <c r="AS391" s="5" t="n">
        <v>0.953</v>
      </c>
      <c r="AT391" s="5" t="n">
        <v>2.106</v>
      </c>
      <c r="AU391" s="5" t="n">
        <v>0.17</v>
      </c>
      <c r="AV391" s="5" t="n">
        <v>1</v>
      </c>
      <c r="AW391" s="5" t="n">
        <v>0.947</v>
      </c>
      <c r="AX391" s="5" t="n">
        <v>0.123</v>
      </c>
      <c r="AY391" s="5" t="n">
        <v>0.763</v>
      </c>
      <c r="AZ391" s="5" t="n">
        <v>2.001</v>
      </c>
      <c r="BA391" s="5" t="n">
        <v>0.17</v>
      </c>
      <c r="BB391" s="5" t="n">
        <v>1</v>
      </c>
      <c r="BC391" s="5" t="n">
        <v>0.589</v>
      </c>
      <c r="BD391" s="5" t="n">
        <v>0.123</v>
      </c>
      <c r="BE391" s="5" t="n">
        <v>0.347</v>
      </c>
      <c r="BF391" s="5" t="n">
        <v>1.095</v>
      </c>
      <c r="BG391" s="5" t="n">
        <v>0.17</v>
      </c>
      <c r="BH391" s="5" t="n">
        <v>1</v>
      </c>
      <c r="BI391" s="5" t="n">
        <v>0.6889999999999999</v>
      </c>
      <c r="BJ391" s="5" t="n">
        <v>0.123</v>
      </c>
      <c r="BK391" s="5" t="n">
        <v>1.123</v>
      </c>
      <c r="BL391" s="5" t="n">
        <v>2.12</v>
      </c>
      <c r="BM391" s="5" t="n">
        <v>0.17</v>
      </c>
      <c r="BN391" s="5" t="n">
        <v>1</v>
      </c>
      <c r="BO391" s="5" t="n">
        <v>0</v>
      </c>
      <c r="BP391" s="5" t="n">
        <v>0.023</v>
      </c>
      <c r="BQ391" s="5" t="n">
        <v>0.172</v>
      </c>
      <c r="BR391" s="5" t="n">
        <v>0</v>
      </c>
      <c r="BS391" s="5" t="n">
        <v>1</v>
      </c>
      <c r="BT391" s="5" t="n">
        <v>0</v>
      </c>
      <c r="BU391" s="5" t="n">
        <v>0</v>
      </c>
      <c r="BV391" s="5" t="n">
        <v>0.175</v>
      </c>
      <c r="BW391" s="5" t="n">
        <v>0.17</v>
      </c>
      <c r="BX391" s="5" t="n">
        <v>0.833</v>
      </c>
      <c r="BY391" s="5" t="n">
        <v>12.729</v>
      </c>
      <c r="BZ391" s="5" t="n">
        <v>0</v>
      </c>
      <c r="CA391" s="5" t="n">
        <v>12.729</v>
      </c>
      <c r="CB391" s="5" t="n">
        <v>0</v>
      </c>
      <c r="CC391" s="5" t="n">
        <v>102.477</v>
      </c>
      <c r="CD391" s="5" t="n">
        <v>7.95</v>
      </c>
      <c r="CE391" s="5" t="n">
        <v>0.511</v>
      </c>
      <c r="CF391" s="5" t="n">
        <v>118.999</v>
      </c>
      <c r="CG391" s="5" t="n">
        <v>0.17</v>
      </c>
      <c r="CH391" s="5" t="n">
        <v>1</v>
      </c>
      <c r="CI391" s="5" t="n">
        <v>0</v>
      </c>
      <c r="CJ391" s="5" t="n">
        <v>0</v>
      </c>
      <c r="CK391" s="5" t="n">
        <v>0</v>
      </c>
      <c r="CL391" s="5" t="n">
        <v>0</v>
      </c>
      <c r="CM391" s="5" t="n">
        <v>0</v>
      </c>
      <c r="CN391" s="5" t="n">
        <v>0.157</v>
      </c>
      <c r="CO391" s="5" t="n">
        <v>0</v>
      </c>
      <c r="CP391" s="5" t="n">
        <v>0</v>
      </c>
      <c r="CQ391" s="5" t="n">
        <v>1.294</v>
      </c>
      <c r="CR391" s="5" t="n">
        <v>0.996</v>
      </c>
      <c r="CS391" s="5" t="n">
        <v>2.032</v>
      </c>
      <c r="CT391" s="5" t="n">
        <v>10.485</v>
      </c>
      <c r="CU391" s="5" t="n">
        <v>28.059</v>
      </c>
    </row>
    <row r="392">
      <c r="A392" s="5" t="inlineStr">
        <is>
          <t>ISR2023</t>
        </is>
      </c>
      <c r="B392" s="5" t="inlineStr">
        <is>
          <t>ISR</t>
        </is>
      </c>
      <c r="C392" s="5" t="inlineStr">
        <is>
          <t>ISR</t>
        </is>
      </c>
      <c r="D392" s="5" t="inlineStr">
        <is>
          <t>Israel</t>
        </is>
      </c>
      <c r="E392" s="5" t="n">
        <v>2023</v>
      </c>
      <c r="F392" s="5" t="n">
        <v>0.17</v>
      </c>
      <c r="G392" s="5" t="n">
        <v>5.796</v>
      </c>
      <c r="H392" s="5" t="n">
        <v>1.231</v>
      </c>
      <c r="I392" s="5" t="n">
        <v>0.012</v>
      </c>
      <c r="J392" s="5" t="n">
        <v>5.807</v>
      </c>
      <c r="K392" s="5" t="n">
        <v>0</v>
      </c>
      <c r="L392" s="5" t="n">
        <v>1</v>
      </c>
      <c r="M392" s="5" t="n">
        <v>1.234</v>
      </c>
      <c r="N392" s="5" t="n">
        <v>0.612</v>
      </c>
      <c r="O392" s="5" t="n">
        <v>1.359</v>
      </c>
      <c r="P392" s="5" t="n">
        <v>2.593</v>
      </c>
      <c r="Q392" s="5" t="n">
        <v>0</v>
      </c>
      <c r="R392" s="5" t="n">
        <v>1</v>
      </c>
      <c r="S392" s="5" t="n">
        <v>11.952</v>
      </c>
      <c r="T392" s="5" t="n">
        <v>7.388</v>
      </c>
      <c r="U392" s="5" t="n">
        <v>0.225</v>
      </c>
      <c r="V392" s="5" t="n">
        <v>13.984</v>
      </c>
      <c r="W392" s="5" t="n">
        <v>0.17</v>
      </c>
      <c r="X392" s="5" t="n">
        <v>1</v>
      </c>
      <c r="Y392" s="5" t="n">
        <v>2.759</v>
      </c>
      <c r="Z392" s="5" t="n">
        <v>0.308</v>
      </c>
      <c r="AA392" s="5" t="n">
        <v>-0.255</v>
      </c>
      <c r="AB392" s="5" t="n">
        <v>2.504</v>
      </c>
      <c r="AC392" s="5" t="n">
        <v>0</v>
      </c>
      <c r="AD392" s="5" t="n">
        <v>1</v>
      </c>
      <c r="AE392" s="5" t="n">
        <v>3.402</v>
      </c>
      <c r="AF392" s="5" t="n">
        <v>0.671</v>
      </c>
      <c r="AG392" s="5" t="n">
        <v>0.12</v>
      </c>
      <c r="AH392" s="5" t="n">
        <v>3.522</v>
      </c>
      <c r="AI392" s="5" t="n">
        <v>0</v>
      </c>
      <c r="AJ392" s="5" t="n">
        <v>1</v>
      </c>
      <c r="AK392" s="5" t="n">
        <v>7.259</v>
      </c>
      <c r="AL392" s="5" t="n">
        <v>3.453</v>
      </c>
      <c r="AM392" s="5" t="n">
        <v>0.274</v>
      </c>
      <c r="AN392" s="5" t="n">
        <v>8.65</v>
      </c>
      <c r="AO392" s="5" t="n">
        <v>0.17</v>
      </c>
      <c r="AP392" s="5" t="n">
        <v>1</v>
      </c>
      <c r="AQ392" s="5" t="n">
        <v>0.749</v>
      </c>
      <c r="AR392" s="5" t="n">
        <v>0.129</v>
      </c>
      <c r="AS392" s="5" t="n">
        <v>0.904</v>
      </c>
      <c r="AT392" s="5" t="n">
        <v>1.933</v>
      </c>
      <c r="AU392" s="5" t="n">
        <v>0.17</v>
      </c>
      <c r="AV392" s="5" t="n">
        <v>1</v>
      </c>
      <c r="AW392" s="5" t="n">
        <v>0.783</v>
      </c>
      <c r="AX392" s="5" t="n">
        <v>0.129</v>
      </c>
      <c r="AY392" s="5" t="n">
        <v>0.787</v>
      </c>
      <c r="AZ392" s="5" t="n">
        <v>1.836</v>
      </c>
      <c r="BA392" s="5" t="n">
        <v>0.17</v>
      </c>
      <c r="BB392" s="5" t="n">
        <v>1</v>
      </c>
      <c r="BC392" s="5" t="n">
        <v>0.527</v>
      </c>
      <c r="BD392" s="5" t="n">
        <v>0.129</v>
      </c>
      <c r="BE392" s="5" t="n">
        <v>0.257</v>
      </c>
      <c r="BF392" s="5" t="n">
        <v>0.918</v>
      </c>
      <c r="BG392" s="5" t="n">
        <v>0.17</v>
      </c>
      <c r="BH392" s="5" t="n">
        <v>1</v>
      </c>
      <c r="BI392" s="5" t="n">
        <v>0.64</v>
      </c>
      <c r="BJ392" s="5" t="n">
        <v>0.129</v>
      </c>
      <c r="BK392" s="5" t="n">
        <v>1.078</v>
      </c>
      <c r="BL392" s="5" t="n">
        <v>2.01</v>
      </c>
      <c r="BM392" s="5" t="n">
        <v>0.17</v>
      </c>
      <c r="BN392" s="5" t="n">
        <v>1</v>
      </c>
      <c r="BO392" s="5" t="n">
        <v>0</v>
      </c>
      <c r="BP392" s="5" t="n">
        <v>0.024</v>
      </c>
      <c r="BQ392" s="5" t="n">
        <v>0.133</v>
      </c>
      <c r="BR392" s="5" t="n">
        <v>0</v>
      </c>
      <c r="BS392" s="5" t="n">
        <v>1</v>
      </c>
      <c r="BT392" s="5" t="n">
        <v>0</v>
      </c>
      <c r="BU392" s="5" t="n">
        <v>0</v>
      </c>
      <c r="BV392" s="5" t="n">
        <v>0.172</v>
      </c>
      <c r="BW392" s="5" t="n">
        <v>0.17</v>
      </c>
      <c r="BX392" s="5" t="n">
        <v>0.833</v>
      </c>
      <c r="BY392" s="5" t="n">
        <v>13.254</v>
      </c>
      <c r="BZ392" s="5" t="n">
        <v>0</v>
      </c>
      <c r="CA392" s="5" t="n">
        <v>13.254</v>
      </c>
      <c r="CB392" s="5" t="n">
        <v>0</v>
      </c>
      <c r="CC392" s="5" t="n">
        <v>87.07899999999999</v>
      </c>
      <c r="CD392" s="5" t="n">
        <v>7.95</v>
      </c>
      <c r="CE392" s="5" t="n">
        <v>0.824</v>
      </c>
      <c r="CF392" s="5" t="n">
        <v>100.946</v>
      </c>
      <c r="CG392" s="5" t="n">
        <v>0.17</v>
      </c>
      <c r="CH392" s="5" t="n">
        <v>1</v>
      </c>
      <c r="CI392" s="5" t="n">
        <v>0</v>
      </c>
      <c r="CJ392" s="5" t="n">
        <v>0</v>
      </c>
      <c r="CK392" s="5" t="n">
        <v>0</v>
      </c>
      <c r="CL392" s="5" t="n">
        <v>0</v>
      </c>
      <c r="CM392" s="5" t="n">
        <v>0</v>
      </c>
      <c r="CN392" s="5" t="n">
        <v>0.178</v>
      </c>
      <c r="CO392" s="5" t="n">
        <v>0</v>
      </c>
      <c r="CP392" s="5" t="n">
        <v>0.08500000000000001</v>
      </c>
      <c r="CQ392" s="5" t="n">
        <v>1.348</v>
      </c>
      <c r="CR392" s="5" t="n">
        <v>1</v>
      </c>
      <c r="CS392" s="5" t="n">
        <v>2.116</v>
      </c>
      <c r="CT392" s="5" t="n">
        <v>4.861</v>
      </c>
      <c r="CU392" s="5" t="n">
        <v>9.260999999999999</v>
      </c>
    </row>
    <row r="393">
      <c r="A393" s="5" t="inlineStr">
        <is>
          <t>ISR2024</t>
        </is>
      </c>
      <c r="B393" s="5" t="inlineStr">
        <is>
          <t>ISR</t>
        </is>
      </c>
      <c r="C393" s="5" t="inlineStr">
        <is>
          <t>ISR</t>
        </is>
      </c>
      <c r="D393" s="5" t="inlineStr">
        <is>
          <t>Israel</t>
        </is>
      </c>
      <c r="E393" s="5" t="n">
        <v>2024</v>
      </c>
      <c r="F393" s="5" t="n">
        <v>0.17</v>
      </c>
      <c r="G393" s="5" t="n">
        <v>5.277</v>
      </c>
      <c r="H393" s="5" t="n">
        <v>1.268</v>
      </c>
      <c r="I393" s="5" t="n">
        <v>0.012</v>
      </c>
      <c r="J393" s="5" t="n">
        <v>5.289</v>
      </c>
      <c r="K393" s="5" t="n">
        <v>0</v>
      </c>
      <c r="L393" s="5" t="n">
        <v>1</v>
      </c>
      <c r="M393" s="5" t="n">
        <v>1.121</v>
      </c>
      <c r="N393" s="5" t="n">
        <v>0.61</v>
      </c>
      <c r="O393" s="5" t="n">
        <v>1.399</v>
      </c>
      <c r="P393" s="5" t="n">
        <v>2.519</v>
      </c>
      <c r="Q393" s="5" t="n">
        <v>0</v>
      </c>
      <c r="R393" s="5" t="n">
        <v>1</v>
      </c>
      <c r="S393" s="5" t="n">
        <v>11.615</v>
      </c>
      <c r="T393" s="5" t="n">
        <v>7.606</v>
      </c>
      <c r="U393" s="5" t="n">
        <v>0.269</v>
      </c>
      <c r="V393" s="5" t="n">
        <v>13.59</v>
      </c>
      <c r="W393" s="5" t="n">
        <v>0.17</v>
      </c>
      <c r="X393" s="5" t="n">
        <v>1</v>
      </c>
      <c r="Y393" s="5" t="n">
        <v>2.84</v>
      </c>
      <c r="Z393" s="5" t="n">
        <v>0.317</v>
      </c>
      <c r="AA393" s="5" t="n">
        <v>-0.263</v>
      </c>
      <c r="AB393" s="5" t="n">
        <v>2.578</v>
      </c>
      <c r="AC393" s="5" t="n">
        <v>0</v>
      </c>
      <c r="AD393" s="5" t="n">
        <v>1</v>
      </c>
      <c r="AE393" s="5" t="n">
        <v>3.502</v>
      </c>
      <c r="AF393" s="5" t="n">
        <v>0.6909999999999999</v>
      </c>
      <c r="AG393" s="5" t="n">
        <v>0.124</v>
      </c>
      <c r="AH393" s="5" t="n">
        <v>3.626</v>
      </c>
      <c r="AI393" s="5" t="n">
        <v>0</v>
      </c>
      <c r="AJ393" s="5" t="n">
        <v>1</v>
      </c>
      <c r="AK393" s="5" t="n">
        <v>7.473</v>
      </c>
      <c r="AL393" s="5" t="n">
        <v>3.555</v>
      </c>
      <c r="AM393" s="5" t="n">
        <v>0.315</v>
      </c>
      <c r="AN393" s="5" t="n">
        <v>8.904999999999999</v>
      </c>
      <c r="AO393" s="5" t="n">
        <v>0.17</v>
      </c>
      <c r="AP393" s="5" t="n">
        <v>1</v>
      </c>
      <c r="AQ393" s="5" t="n">
        <v>0.72</v>
      </c>
      <c r="AR393" s="5" t="n">
        <v>0.132</v>
      </c>
      <c r="AS393" s="5" t="n">
        <v>1.046</v>
      </c>
      <c r="AT393" s="5" t="n">
        <v>2.066</v>
      </c>
      <c r="AU393" s="5" t="n">
        <v>0.17</v>
      </c>
      <c r="AV393" s="5" t="n">
        <v>1</v>
      </c>
      <c r="AW393" s="5" t="n">
        <v>0.734</v>
      </c>
      <c r="AX393" s="5" t="n">
        <v>0.132</v>
      </c>
      <c r="AY393" s="5" t="n">
        <v>0.944</v>
      </c>
      <c r="AZ393" s="5" t="n">
        <v>1.963</v>
      </c>
      <c r="BA393" s="5" t="n">
        <v>0.17</v>
      </c>
      <c r="BB393" s="5" t="n">
        <v>1</v>
      </c>
      <c r="BC393" s="5" t="n">
        <v>0.51</v>
      </c>
      <c r="BD393" s="5" t="n">
        <v>0.132</v>
      </c>
      <c r="BE393" s="5" t="n">
        <v>0.281</v>
      </c>
      <c r="BF393" s="5" t="n">
        <v>0.926</v>
      </c>
      <c r="BG393" s="5" t="n">
        <v>0.17</v>
      </c>
      <c r="BH393" s="5" t="n">
        <v>1</v>
      </c>
      <c r="BI393" s="5" t="n">
        <v>0.652</v>
      </c>
      <c r="BJ393" s="5" t="n">
        <v>0.132</v>
      </c>
      <c r="BK393" s="5" t="n">
        <v>1.351</v>
      </c>
      <c r="BL393" s="5" t="n">
        <v>2.344</v>
      </c>
      <c r="BM393" s="5" t="n">
        <v>0.17</v>
      </c>
      <c r="BN393" s="5" t="n">
        <v>1</v>
      </c>
      <c r="BO393" s="5" t="n">
        <v>0</v>
      </c>
      <c r="BP393" s="5" t="n">
        <v>0.025</v>
      </c>
      <c r="BQ393" s="5" t="n">
        <v>0.093</v>
      </c>
      <c r="BR393" s="5" t="n">
        <v>0</v>
      </c>
      <c r="BS393" s="5" t="n">
        <v>1</v>
      </c>
      <c r="BT393" s="5" t="n">
        <v>0</v>
      </c>
      <c r="BU393" s="5" t="n">
        <v>0</v>
      </c>
      <c r="BV393" s="5" t="n">
        <v>0.174</v>
      </c>
      <c r="BW393" s="5" t="n">
        <v>0.17</v>
      </c>
      <c r="BX393" s="5" t="n">
        <v>0.833</v>
      </c>
      <c r="BY393" s="5" t="n">
        <v>13.646</v>
      </c>
      <c r="BZ393" s="5" t="n">
        <v>0</v>
      </c>
      <c r="CA393" s="5" t="n">
        <v>13.646</v>
      </c>
      <c r="CB393" s="5" t="n">
        <v>0</v>
      </c>
      <c r="CC393" s="5" t="n">
        <v>86.38500000000001</v>
      </c>
      <c r="CD393" s="5" t="n">
        <v>7.95</v>
      </c>
      <c r="CE393" s="5" t="n">
        <v>1.158</v>
      </c>
      <c r="CF393" s="5" t="n">
        <v>100.107</v>
      </c>
      <c r="CG393" s="5" t="n">
        <v>0.17</v>
      </c>
      <c r="CH393" s="5" t="n">
        <v>1</v>
      </c>
      <c r="CI393" s="5" t="n">
        <v>0</v>
      </c>
      <c r="CJ393" s="5" t="n">
        <v>0</v>
      </c>
      <c r="CK393" s="5" t="n">
        <v>0</v>
      </c>
      <c r="CL393" s="5" t="n">
        <v>0</v>
      </c>
      <c r="CM393" s="5" t="n">
        <v>0</v>
      </c>
      <c r="CN393" s="5" t="n">
        <v>0.212</v>
      </c>
      <c r="CO393" s="5" t="n">
        <v>0</v>
      </c>
      <c r="CP393" s="5" t="n">
        <v>0.08500000000000001</v>
      </c>
      <c r="CQ393" s="5" t="n">
        <v>1.387</v>
      </c>
      <c r="CR393" s="5" t="n">
        <v>1</v>
      </c>
      <c r="CS393" s="5" t="n">
        <v>2.179</v>
      </c>
      <c r="CT393" s="5" t="n">
        <v>4.251</v>
      </c>
      <c r="CU393" s="5" t="n">
        <v>7.598</v>
      </c>
    </row>
    <row r="394">
      <c r="A394" s="5" t="inlineStr">
        <is>
          <t>ITA2021</t>
        </is>
      </c>
      <c r="B394" s="5" t="inlineStr">
        <is>
          <t>ITA</t>
        </is>
      </c>
      <c r="C394" s="5" t="inlineStr">
        <is>
          <t>ITA</t>
        </is>
      </c>
      <c r="D394" s="5" t="inlineStr">
        <is>
          <t>Italy</t>
        </is>
      </c>
      <c r="E394" s="5" t="n">
        <v>2021</v>
      </c>
      <c r="F394" s="5" t="n">
        <v>0.22</v>
      </c>
      <c r="G394" s="5" t="n">
        <v>6.008</v>
      </c>
      <c r="H394" s="5" t="n">
        <v>1.143</v>
      </c>
      <c r="I394" s="5" t="n">
        <v>1.659</v>
      </c>
      <c r="J394" s="5" t="n">
        <v>7.668</v>
      </c>
      <c r="K394" s="5" t="n">
        <v>0</v>
      </c>
      <c r="L394" s="5" t="n">
        <v>1</v>
      </c>
      <c r="M394" s="5" t="n">
        <v>7.964</v>
      </c>
      <c r="N394" s="5" t="n">
        <v>3.43</v>
      </c>
      <c r="O394" s="5" t="n">
        <v>1.702</v>
      </c>
      <c r="P394" s="5" t="n">
        <v>9.666</v>
      </c>
      <c r="Q394" s="5" t="n">
        <v>0</v>
      </c>
      <c r="R394" s="5" t="n">
        <v>1</v>
      </c>
      <c r="S394" s="5" t="n">
        <v>11.725</v>
      </c>
      <c r="T394" s="5" t="n">
        <v>6.86</v>
      </c>
      <c r="U394" s="5" t="n">
        <v>0</v>
      </c>
      <c r="V394" s="5" t="n">
        <v>14.305</v>
      </c>
      <c r="W394" s="5" t="n">
        <v>0.22</v>
      </c>
      <c r="X394" s="5" t="n">
        <v>1</v>
      </c>
      <c r="Y394" s="5" t="n">
        <v>20.005</v>
      </c>
      <c r="Z394" s="5" t="n">
        <v>2.21</v>
      </c>
      <c r="AA394" s="5" t="n">
        <v>-8.103</v>
      </c>
      <c r="AB394" s="5" t="n">
        <v>11.901</v>
      </c>
      <c r="AC394" s="5" t="n">
        <v>0</v>
      </c>
      <c r="AD394" s="5" t="n">
        <v>1</v>
      </c>
      <c r="AE394" s="5" t="n">
        <v>19.961</v>
      </c>
      <c r="AF394" s="5" t="n">
        <v>3.928</v>
      </c>
      <c r="AG394" s="5" t="n">
        <v>-8.06</v>
      </c>
      <c r="AH394" s="5" t="n">
        <v>11.901</v>
      </c>
      <c r="AI394" s="5" t="n">
        <v>0</v>
      </c>
      <c r="AJ394" s="5" t="n">
        <v>1</v>
      </c>
      <c r="AK394" s="5" t="n">
        <v>28.296</v>
      </c>
      <c r="AL394" s="5" t="n">
        <v>13.888</v>
      </c>
      <c r="AM394" s="5" t="n">
        <v>-5.3</v>
      </c>
      <c r="AN394" s="5" t="n">
        <v>28.055</v>
      </c>
      <c r="AO394" s="5" t="n">
        <v>0.22</v>
      </c>
      <c r="AP394" s="5" t="n">
        <v>1</v>
      </c>
      <c r="AQ394" s="5" t="n">
        <v>0.619</v>
      </c>
      <c r="AR394" s="5" t="n">
        <v>0.114</v>
      </c>
      <c r="AS394" s="5" t="n">
        <v>0.956</v>
      </c>
      <c r="AT394" s="5" t="n">
        <v>1.922</v>
      </c>
      <c r="AU394" s="5" t="n">
        <v>0.22</v>
      </c>
      <c r="AV394" s="5" t="n">
        <v>1</v>
      </c>
      <c r="AW394" s="5" t="n">
        <v>0.599</v>
      </c>
      <c r="AX394" s="5" t="n">
        <v>0.114</v>
      </c>
      <c r="AY394" s="5" t="n">
        <v>0.841</v>
      </c>
      <c r="AZ394" s="5" t="n">
        <v>1.758</v>
      </c>
      <c r="BA394" s="5" t="n">
        <v>0.22</v>
      </c>
      <c r="BB394" s="5" t="n">
        <v>1</v>
      </c>
      <c r="BC394" s="5" t="n">
        <v>0.439</v>
      </c>
      <c r="BD394" s="5" t="n">
        <v>0.114</v>
      </c>
      <c r="BE394" s="5" t="n">
        <v>0.244</v>
      </c>
      <c r="BF394" s="5" t="n">
        <v>0.833</v>
      </c>
      <c r="BG394" s="5" t="n">
        <v>0.22</v>
      </c>
      <c r="BH394" s="5" t="n">
        <v>1</v>
      </c>
      <c r="BI394" s="5" t="n">
        <v>0.505</v>
      </c>
      <c r="BJ394" s="5" t="n">
        <v>0.114</v>
      </c>
      <c r="BK394" s="5" t="n">
        <v>0.744</v>
      </c>
      <c r="BL394" s="5" t="n">
        <v>1.523</v>
      </c>
      <c r="BM394" s="5" t="n">
        <v>0.22</v>
      </c>
      <c r="BN394" s="5" t="n">
        <v>1</v>
      </c>
      <c r="BO394" s="5" t="n">
        <v>0</v>
      </c>
      <c r="BP394" s="5" t="n">
        <v>0.024</v>
      </c>
      <c r="BQ394" s="5" t="n">
        <v>0.15</v>
      </c>
      <c r="BR394" s="5" t="n">
        <v>0</v>
      </c>
      <c r="BS394" s="5" t="n">
        <v>1</v>
      </c>
      <c r="BT394" s="5" t="n">
        <v>0</v>
      </c>
      <c r="BU394" s="5" t="n">
        <v>0.06</v>
      </c>
      <c r="BV394" s="5" t="n">
        <v>0.273</v>
      </c>
      <c r="BW394" s="5" t="n">
        <v>0.22</v>
      </c>
      <c r="BX394" s="5" t="n">
        <v>1</v>
      </c>
      <c r="BY394" s="5" t="n">
        <v>11.787</v>
      </c>
      <c r="BZ394" s="5" t="n">
        <v>0</v>
      </c>
      <c r="CA394" s="5" t="n">
        <v>11.787</v>
      </c>
      <c r="CB394" s="5" t="n">
        <v>0</v>
      </c>
      <c r="CC394" s="5" t="n">
        <v>78.125</v>
      </c>
      <c r="CD394" s="5" t="n">
        <v>7.95</v>
      </c>
      <c r="CE394" s="5" t="n">
        <v>125.913</v>
      </c>
      <c r="CF394" s="5" t="n">
        <v>248.926</v>
      </c>
      <c r="CG394" s="5" t="n">
        <v>0.22</v>
      </c>
      <c r="CH394" s="5" t="n">
        <v>1</v>
      </c>
      <c r="CI394" s="5" t="n">
        <v>0</v>
      </c>
      <c r="CJ394" s="5" t="n">
        <v>0</v>
      </c>
      <c r="CK394" s="5" t="n">
        <v>0</v>
      </c>
      <c r="CL394" s="5" t="n">
        <v>0</v>
      </c>
      <c r="CM394" s="5" t="n">
        <v>0</v>
      </c>
      <c r="CN394" s="5" t="n">
        <v>0.012</v>
      </c>
      <c r="CO394" s="5" t="n">
        <v>0</v>
      </c>
      <c r="CP394" s="5" t="n">
        <v>0</v>
      </c>
      <c r="CQ394" s="5" t="n">
        <v>1.198</v>
      </c>
      <c r="CR394" s="5" t="n">
        <v>0</v>
      </c>
      <c r="CS394" s="5" t="n">
        <v>8.928000000000001</v>
      </c>
      <c r="CT394" s="5" t="n">
        <v>4.865</v>
      </c>
      <c r="CU394" s="5" t="n">
        <v>15.302</v>
      </c>
    </row>
    <row r="395">
      <c r="A395" s="5" t="inlineStr">
        <is>
          <t>ITA2022</t>
        </is>
      </c>
      <c r="B395" s="5" t="inlineStr">
        <is>
          <t>ITA</t>
        </is>
      </c>
      <c r="C395" s="5" t="inlineStr">
        <is>
          <t>ITA</t>
        </is>
      </c>
      <c r="D395" s="5" t="inlineStr">
        <is>
          <t>Italy</t>
        </is>
      </c>
      <c r="E395" s="5" t="n">
        <v>2022</v>
      </c>
      <c r="F395" s="5" t="n">
        <v>0.22</v>
      </c>
      <c r="G395" s="5" t="n">
        <v>12.793</v>
      </c>
      <c r="H395" s="5" t="n">
        <v>1.235</v>
      </c>
      <c r="I395" s="5" t="n">
        <v>8.537000000000001</v>
      </c>
      <c r="J395" s="5" t="n">
        <v>21.331</v>
      </c>
      <c r="K395" s="5" t="n">
        <v>0</v>
      </c>
      <c r="L395" s="5" t="n">
        <v>1</v>
      </c>
      <c r="M395" s="5" t="n">
        <v>9.782999999999999</v>
      </c>
      <c r="N395" s="5" t="n">
        <v>3.704</v>
      </c>
      <c r="O395" s="5" t="n">
        <v>8.579000000000001</v>
      </c>
      <c r="P395" s="5" t="n">
        <v>18.361</v>
      </c>
      <c r="Q395" s="5" t="n">
        <v>0</v>
      </c>
      <c r="R395" s="5" t="n">
        <v>1</v>
      </c>
      <c r="S395" s="5" t="n">
        <v>18.967</v>
      </c>
      <c r="T395" s="5" t="n">
        <v>7.408</v>
      </c>
      <c r="U395" s="5" t="n">
        <v>0.309</v>
      </c>
      <c r="V395" s="5" t="n">
        <v>23.14</v>
      </c>
      <c r="W395" s="5" t="n">
        <v>0.22</v>
      </c>
      <c r="X395" s="5" t="n">
        <v>1</v>
      </c>
      <c r="Y395" s="5" t="n">
        <v>41.268</v>
      </c>
      <c r="Z395" s="5" t="n">
        <v>4.329</v>
      </c>
      <c r="AA395" s="5" t="n">
        <v>-9.202</v>
      </c>
      <c r="AB395" s="5" t="n">
        <v>32.066</v>
      </c>
      <c r="AC395" s="5" t="n">
        <v>0</v>
      </c>
      <c r="AD395" s="5" t="n">
        <v>1</v>
      </c>
      <c r="AE395" s="5" t="n">
        <v>41.316</v>
      </c>
      <c r="AF395" s="5" t="n">
        <v>7.659</v>
      </c>
      <c r="AG395" s="5" t="n">
        <v>-9.249000000000001</v>
      </c>
      <c r="AH395" s="5" t="n">
        <v>32.066</v>
      </c>
      <c r="AI395" s="5" t="n">
        <v>0</v>
      </c>
      <c r="AJ395" s="5" t="n">
        <v>1</v>
      </c>
      <c r="AK395" s="5" t="n">
        <v>50.199</v>
      </c>
      <c r="AL395" s="5" t="n">
        <v>23.972</v>
      </c>
      <c r="AM395" s="5" t="n">
        <v>-22.673</v>
      </c>
      <c r="AN395" s="5" t="n">
        <v>33.581</v>
      </c>
      <c r="AO395" s="5" t="n">
        <v>0.22</v>
      </c>
      <c r="AP395" s="5" t="n">
        <v>1</v>
      </c>
      <c r="AQ395" s="5" t="n">
        <v>0.861</v>
      </c>
      <c r="AR395" s="5" t="n">
        <v>0.123</v>
      </c>
      <c r="AS395" s="5" t="n">
        <v>0.705</v>
      </c>
      <c r="AT395" s="5" t="n">
        <v>1.91</v>
      </c>
      <c r="AU395" s="5" t="n">
        <v>0.22</v>
      </c>
      <c r="AV395" s="5" t="n">
        <v>1</v>
      </c>
      <c r="AW395" s="5" t="n">
        <v>0.986</v>
      </c>
      <c r="AX395" s="5" t="n">
        <v>0.123</v>
      </c>
      <c r="AY395" s="5" t="n">
        <v>0.581</v>
      </c>
      <c r="AZ395" s="5" t="n">
        <v>1.912</v>
      </c>
      <c r="BA395" s="5" t="n">
        <v>0.22</v>
      </c>
      <c r="BB395" s="5" t="n">
        <v>1</v>
      </c>
      <c r="BC395" s="5" t="n">
        <v>0.598</v>
      </c>
      <c r="BD395" s="5" t="n">
        <v>0.123</v>
      </c>
      <c r="BE395" s="5" t="n">
        <v>0.105</v>
      </c>
      <c r="BF395" s="5" t="n">
        <v>0.857</v>
      </c>
      <c r="BG395" s="5" t="n">
        <v>0.22</v>
      </c>
      <c r="BH395" s="5" t="n">
        <v>1</v>
      </c>
      <c r="BI395" s="5" t="n">
        <v>0.612</v>
      </c>
      <c r="BJ395" s="5" t="n">
        <v>0.123</v>
      </c>
      <c r="BK395" s="5" t="n">
        <v>0.91</v>
      </c>
      <c r="BL395" s="5" t="n">
        <v>1.858</v>
      </c>
      <c r="BM395" s="5" t="n">
        <v>0.22</v>
      </c>
      <c r="BN395" s="5" t="n">
        <v>1</v>
      </c>
      <c r="BO395" s="5" t="n">
        <v>0</v>
      </c>
      <c r="BP395" s="5" t="n">
        <v>0.003</v>
      </c>
      <c r="BQ395" s="5" t="n">
        <v>0.275</v>
      </c>
      <c r="BR395" s="5" t="n">
        <v>0</v>
      </c>
      <c r="BS395" s="5" t="n">
        <v>1</v>
      </c>
      <c r="BT395" s="5" t="n">
        <v>0</v>
      </c>
      <c r="BU395" s="5" t="n">
        <v>0.016</v>
      </c>
      <c r="BV395" s="5" t="n">
        <v>0.356</v>
      </c>
      <c r="BW395" s="5" t="n">
        <v>0.22</v>
      </c>
      <c r="BX395" s="5" t="n">
        <v>1</v>
      </c>
      <c r="BY395" s="5" t="n">
        <v>12.729</v>
      </c>
      <c r="BZ395" s="5" t="n">
        <v>0</v>
      </c>
      <c r="CA395" s="5" t="n">
        <v>12.729</v>
      </c>
      <c r="CB395" s="5" t="n">
        <v>0</v>
      </c>
      <c r="CC395" s="5" t="n">
        <v>97.90000000000001</v>
      </c>
      <c r="CD395" s="5" t="n">
        <v>7.95</v>
      </c>
      <c r="CE395" s="5" t="n">
        <v>177.071</v>
      </c>
      <c r="CF395" s="5" t="n">
        <v>335.464</v>
      </c>
      <c r="CG395" s="5" t="n">
        <v>0.22</v>
      </c>
      <c r="CH395" s="5" t="n">
        <v>1</v>
      </c>
      <c r="CI395" s="5" t="n">
        <v>0</v>
      </c>
      <c r="CJ395" s="5" t="n">
        <v>0</v>
      </c>
      <c r="CK395" s="5" t="n">
        <v>0</v>
      </c>
      <c r="CL395" s="5" t="n">
        <v>0</v>
      </c>
      <c r="CM395" s="5" t="n">
        <v>0</v>
      </c>
      <c r="CN395" s="5" t="n">
        <v>0.013</v>
      </c>
      <c r="CO395" s="5" t="n">
        <v>0</v>
      </c>
      <c r="CP395" s="5" t="n">
        <v>0</v>
      </c>
      <c r="CQ395" s="5" t="n">
        <v>1.294</v>
      </c>
      <c r="CR395" s="5" t="n">
        <v>0</v>
      </c>
      <c r="CS395" s="5" t="n">
        <v>9.641999999999999</v>
      </c>
      <c r="CT395" s="5" t="n">
        <v>11.559</v>
      </c>
      <c r="CU395" s="5" t="n">
        <v>36.473</v>
      </c>
    </row>
    <row r="396">
      <c r="A396" s="5" t="inlineStr">
        <is>
          <t>ITA2023</t>
        </is>
      </c>
      <c r="B396" s="5" t="inlineStr">
        <is>
          <t>ITA</t>
        </is>
      </c>
      <c r="C396" s="5" t="inlineStr">
        <is>
          <t>ITA</t>
        </is>
      </c>
      <c r="D396" s="5" t="inlineStr">
        <is>
          <t>Italy</t>
        </is>
      </c>
      <c r="E396" s="5" t="n">
        <v>2023</v>
      </c>
      <c r="F396" s="5" t="n">
        <v>0.22</v>
      </c>
      <c r="G396" s="5" t="n">
        <v>6.42</v>
      </c>
      <c r="H396" s="5" t="n">
        <v>1.285</v>
      </c>
      <c r="I396" s="5" t="n">
        <v>9.959</v>
      </c>
      <c r="J396" s="5" t="n">
        <v>16.379</v>
      </c>
      <c r="K396" s="5" t="n">
        <v>0</v>
      </c>
      <c r="L396" s="5" t="n">
        <v>1</v>
      </c>
      <c r="M396" s="5" t="n">
        <v>7.88</v>
      </c>
      <c r="N396" s="5" t="n">
        <v>3.854</v>
      </c>
      <c r="O396" s="5" t="n">
        <v>9.890000000000001</v>
      </c>
      <c r="P396" s="5" t="n">
        <v>17.77</v>
      </c>
      <c r="Q396" s="5" t="n">
        <v>0</v>
      </c>
      <c r="R396" s="5" t="n">
        <v>1</v>
      </c>
      <c r="S396" s="5" t="n">
        <v>12.844</v>
      </c>
      <c r="T396" s="5" t="n">
        <v>7.709</v>
      </c>
      <c r="U396" s="5" t="n">
        <v>0.313</v>
      </c>
      <c r="V396" s="5" t="n">
        <v>15.67</v>
      </c>
      <c r="W396" s="5" t="n">
        <v>0.22</v>
      </c>
      <c r="X396" s="5" t="n">
        <v>1</v>
      </c>
      <c r="Y396" s="5" t="n">
        <v>17.593</v>
      </c>
      <c r="Z396" s="5" t="n">
        <v>1.971</v>
      </c>
      <c r="AA396" s="5" t="n">
        <v>11.014</v>
      </c>
      <c r="AB396" s="5" t="n">
        <v>28.607</v>
      </c>
      <c r="AC396" s="5" t="n">
        <v>0</v>
      </c>
      <c r="AD396" s="5" t="n">
        <v>1</v>
      </c>
      <c r="AE396" s="5" t="n">
        <v>17.692</v>
      </c>
      <c r="AF396" s="5" t="n">
        <v>3.524</v>
      </c>
      <c r="AG396" s="5" t="n">
        <v>10.915</v>
      </c>
      <c r="AH396" s="5" t="n">
        <v>28.607</v>
      </c>
      <c r="AI396" s="5" t="n">
        <v>0</v>
      </c>
      <c r="AJ396" s="5" t="n">
        <v>1</v>
      </c>
      <c r="AK396" s="5" t="n">
        <v>26.881</v>
      </c>
      <c r="AL396" s="5" t="n">
        <v>13.316</v>
      </c>
      <c r="AM396" s="5" t="n">
        <v>1.772</v>
      </c>
      <c r="AN396" s="5" t="n">
        <v>34.957</v>
      </c>
      <c r="AO396" s="5" t="n">
        <v>0.22</v>
      </c>
      <c r="AP396" s="5" t="n">
        <v>1</v>
      </c>
      <c r="AQ396" s="5" t="n">
        <v>0.76</v>
      </c>
      <c r="AR396" s="5" t="n">
        <v>0.129</v>
      </c>
      <c r="AS396" s="5" t="n">
        <v>0.894</v>
      </c>
      <c r="AT396" s="5" t="n">
        <v>2.018</v>
      </c>
      <c r="AU396" s="5" t="n">
        <v>0.22</v>
      </c>
      <c r="AV396" s="5" t="n">
        <v>1</v>
      </c>
      <c r="AW396" s="5" t="n">
        <v>0.8110000000000001</v>
      </c>
      <c r="AX396" s="5" t="n">
        <v>0.129</v>
      </c>
      <c r="AY396" s="5" t="n">
        <v>0.779</v>
      </c>
      <c r="AZ396" s="5" t="n">
        <v>1.941</v>
      </c>
      <c r="BA396" s="5" t="n">
        <v>0.22</v>
      </c>
      <c r="BB396" s="5" t="n">
        <v>1</v>
      </c>
      <c r="BC396" s="5" t="n">
        <v>0.535</v>
      </c>
      <c r="BD396" s="5" t="n">
        <v>0.129</v>
      </c>
      <c r="BE396" s="5" t="n">
        <v>0.13</v>
      </c>
      <c r="BF396" s="5" t="n">
        <v>0.8110000000000001</v>
      </c>
      <c r="BG396" s="5" t="n">
        <v>0.22</v>
      </c>
      <c r="BH396" s="5" t="n">
        <v>1</v>
      </c>
      <c r="BI396" s="5" t="n">
        <v>0.579</v>
      </c>
      <c r="BJ396" s="5" t="n">
        <v>0.129</v>
      </c>
      <c r="BK396" s="5" t="n">
        <v>0.799</v>
      </c>
      <c r="BL396" s="5" t="n">
        <v>1.682</v>
      </c>
      <c r="BM396" s="5" t="n">
        <v>0.22</v>
      </c>
      <c r="BN396" s="5" t="n">
        <v>1</v>
      </c>
      <c r="BO396" s="5" t="n">
        <v>0</v>
      </c>
      <c r="BP396" s="5" t="n">
        <v>0.018</v>
      </c>
      <c r="BQ396" s="5" t="n">
        <v>0.211</v>
      </c>
      <c r="BR396" s="5" t="n">
        <v>0</v>
      </c>
      <c r="BS396" s="5" t="n">
        <v>1</v>
      </c>
      <c r="BT396" s="5" t="n">
        <v>0</v>
      </c>
      <c r="BU396" s="5" t="n">
        <v>0.039</v>
      </c>
      <c r="BV396" s="5" t="n">
        <v>0.385</v>
      </c>
      <c r="BW396" s="5" t="n">
        <v>0.22</v>
      </c>
      <c r="BX396" s="5" t="n">
        <v>1</v>
      </c>
      <c r="BY396" s="5" t="n">
        <v>13.254</v>
      </c>
      <c r="BZ396" s="5" t="n">
        <v>0</v>
      </c>
      <c r="CA396" s="5" t="n">
        <v>13.254</v>
      </c>
      <c r="CB396" s="5" t="n">
        <v>0</v>
      </c>
      <c r="CC396" s="5" t="n">
        <v>83.248</v>
      </c>
      <c r="CD396" s="5" t="n">
        <v>7.95</v>
      </c>
      <c r="CE396" s="5" t="n">
        <v>174.803</v>
      </c>
      <c r="CF396" s="5" t="n">
        <v>314.822</v>
      </c>
      <c r="CG396" s="5" t="n">
        <v>0.22</v>
      </c>
      <c r="CH396" s="5" t="n">
        <v>1</v>
      </c>
      <c r="CI396" s="5" t="n">
        <v>0</v>
      </c>
      <c r="CJ396" s="5" t="n">
        <v>0</v>
      </c>
      <c r="CK396" s="5" t="n">
        <v>0</v>
      </c>
      <c r="CL396" s="5" t="n">
        <v>0</v>
      </c>
      <c r="CM396" s="5" t="n">
        <v>0</v>
      </c>
      <c r="CN396" s="5" t="n">
        <v>0.012</v>
      </c>
      <c r="CO396" s="5" t="n">
        <v>0</v>
      </c>
      <c r="CP396" s="5" t="n">
        <v>0.001</v>
      </c>
      <c r="CQ396" s="5" t="n">
        <v>1.348</v>
      </c>
      <c r="CR396" s="5" t="n">
        <v>0</v>
      </c>
      <c r="CS396" s="5" t="n">
        <v>10.04</v>
      </c>
      <c r="CT396" s="5" t="n">
        <v>5.14</v>
      </c>
      <c r="CU396" s="5" t="n">
        <v>12.748</v>
      </c>
    </row>
    <row r="397">
      <c r="A397" s="5" t="inlineStr">
        <is>
          <t>ITA2024</t>
        </is>
      </c>
      <c r="B397" s="5" t="inlineStr">
        <is>
          <t>ITA</t>
        </is>
      </c>
      <c r="C397" s="5" t="inlineStr">
        <is>
          <t>ITA</t>
        </is>
      </c>
      <c r="D397" s="5" t="inlineStr">
        <is>
          <t>Italy</t>
        </is>
      </c>
      <c r="E397" s="5" t="n">
        <v>2024</v>
      </c>
      <c r="F397" s="5" t="n">
        <v>0.22</v>
      </c>
      <c r="G397" s="5" t="n">
        <v>5.342</v>
      </c>
      <c r="H397" s="5" t="n">
        <v>1.323</v>
      </c>
      <c r="I397" s="5" t="n">
        <v>6.7</v>
      </c>
      <c r="J397" s="5" t="n">
        <v>12.042</v>
      </c>
      <c r="K397" s="5" t="n">
        <v>0</v>
      </c>
      <c r="L397" s="5" t="n">
        <v>1</v>
      </c>
      <c r="M397" s="5" t="n">
        <v>7.119</v>
      </c>
      <c r="N397" s="5" t="n">
        <v>3.968</v>
      </c>
      <c r="O397" s="5" t="n">
        <v>6.566</v>
      </c>
      <c r="P397" s="5" t="n">
        <v>13.685</v>
      </c>
      <c r="Q397" s="5" t="n">
        <v>0</v>
      </c>
      <c r="R397" s="5" t="n">
        <v>1</v>
      </c>
      <c r="S397" s="5" t="n">
        <v>11.955</v>
      </c>
      <c r="T397" s="5" t="n">
        <v>7.936</v>
      </c>
      <c r="U397" s="5" t="n">
        <v>0.358</v>
      </c>
      <c r="V397" s="5" t="n">
        <v>14.585</v>
      </c>
      <c r="W397" s="5" t="n">
        <v>0.22</v>
      </c>
      <c r="X397" s="5" t="n">
        <v>1</v>
      </c>
      <c r="Y397" s="5" t="n">
        <v>15.923</v>
      </c>
      <c r="Z397" s="5" t="n">
        <v>2.011</v>
      </c>
      <c r="AA397" s="5" t="n">
        <v>4.577</v>
      </c>
      <c r="AB397" s="5" t="n">
        <v>20.5</v>
      </c>
      <c r="AC397" s="5" t="n">
        <v>0</v>
      </c>
      <c r="AD397" s="5" t="n">
        <v>1</v>
      </c>
      <c r="AE397" s="5" t="n">
        <v>15.923</v>
      </c>
      <c r="AF397" s="5" t="n">
        <v>3.488</v>
      </c>
      <c r="AG397" s="5" t="n">
        <v>4.577</v>
      </c>
      <c r="AH397" s="5" t="n">
        <v>20.5</v>
      </c>
      <c r="AI397" s="5" t="n">
        <v>0</v>
      </c>
      <c r="AJ397" s="5" t="n">
        <v>1</v>
      </c>
      <c r="AK397" s="5" t="n">
        <v>28.511</v>
      </c>
      <c r="AL397" s="5" t="n">
        <v>14.501</v>
      </c>
      <c r="AM397" s="5" t="n">
        <v>5.087</v>
      </c>
      <c r="AN397" s="5" t="n">
        <v>40.99</v>
      </c>
      <c r="AO397" s="5" t="n">
        <v>0.22</v>
      </c>
      <c r="AP397" s="5" t="n">
        <v>1</v>
      </c>
      <c r="AQ397" s="5" t="n">
        <v>0.724</v>
      </c>
      <c r="AR397" s="5" t="n">
        <v>0.132</v>
      </c>
      <c r="AS397" s="5" t="n">
        <v>0.891</v>
      </c>
      <c r="AT397" s="5" t="n">
        <v>1.971</v>
      </c>
      <c r="AU397" s="5" t="n">
        <v>0.22</v>
      </c>
      <c r="AV397" s="5" t="n">
        <v>1</v>
      </c>
      <c r="AW397" s="5" t="n">
        <v>0.75</v>
      </c>
      <c r="AX397" s="5" t="n">
        <v>0.132</v>
      </c>
      <c r="AY397" s="5" t="n">
        <v>0.773</v>
      </c>
      <c r="AZ397" s="5" t="n">
        <v>1.858</v>
      </c>
      <c r="BA397" s="5" t="n">
        <v>0.22</v>
      </c>
      <c r="BB397" s="5" t="n">
        <v>1</v>
      </c>
      <c r="BC397" s="5" t="n">
        <v>0.513</v>
      </c>
      <c r="BD397" s="5" t="n">
        <v>0.132</v>
      </c>
      <c r="BE397" s="5" t="n">
        <v>0.129</v>
      </c>
      <c r="BF397" s="5" t="n">
        <v>0.784</v>
      </c>
      <c r="BG397" s="5" t="n">
        <v>0.22</v>
      </c>
      <c r="BH397" s="5" t="n">
        <v>1</v>
      </c>
      <c r="BI397" s="5" t="n">
        <v>0.591</v>
      </c>
      <c r="BJ397" s="5" t="n">
        <v>0.132</v>
      </c>
      <c r="BK397" s="5" t="n">
        <v>0.711</v>
      </c>
      <c r="BL397" s="5" t="n">
        <v>1.589</v>
      </c>
      <c r="BM397" s="5" t="n">
        <v>0.22</v>
      </c>
      <c r="BN397" s="5" t="n">
        <v>1</v>
      </c>
      <c r="BO397" s="5" t="n">
        <v>0</v>
      </c>
      <c r="BP397" s="5" t="n">
        <v>0.022</v>
      </c>
      <c r="BQ397" s="5" t="n">
        <v>0.176</v>
      </c>
      <c r="BR397" s="5" t="n">
        <v>0</v>
      </c>
      <c r="BS397" s="5" t="n">
        <v>1</v>
      </c>
      <c r="BT397" s="5" t="n">
        <v>0</v>
      </c>
      <c r="BU397" s="5" t="n">
        <v>0.06</v>
      </c>
      <c r="BV397" s="5" t="n">
        <v>0.346</v>
      </c>
      <c r="BW397" s="5" t="n">
        <v>0.22</v>
      </c>
      <c r="BX397" s="5" t="n">
        <v>1</v>
      </c>
      <c r="BY397" s="5" t="n">
        <v>13.646</v>
      </c>
      <c r="BZ397" s="5" t="n">
        <v>0</v>
      </c>
      <c r="CA397" s="5" t="n">
        <v>13.646</v>
      </c>
      <c r="CB397" s="5" t="n">
        <v>0</v>
      </c>
      <c r="CC397" s="5" t="n">
        <v>82.58799999999999</v>
      </c>
      <c r="CD397" s="5" t="n">
        <v>7.95</v>
      </c>
      <c r="CE397" s="5" t="n">
        <v>151.239</v>
      </c>
      <c r="CF397" s="5" t="n">
        <v>285.269</v>
      </c>
      <c r="CG397" s="5" t="n">
        <v>0.22</v>
      </c>
      <c r="CH397" s="5" t="n">
        <v>1</v>
      </c>
      <c r="CI397" s="5" t="n">
        <v>0</v>
      </c>
      <c r="CJ397" s="5" t="n">
        <v>0</v>
      </c>
      <c r="CK397" s="5" t="n">
        <v>0</v>
      </c>
      <c r="CL397" s="5" t="n">
        <v>0</v>
      </c>
      <c r="CM397" s="5" t="n">
        <v>0</v>
      </c>
      <c r="CN397" s="5" t="n">
        <v>0.012</v>
      </c>
      <c r="CO397" s="5" t="n">
        <v>0</v>
      </c>
      <c r="CP397" s="5" t="n">
        <v>0.001</v>
      </c>
      <c r="CQ397" s="5" t="n">
        <v>1.387</v>
      </c>
      <c r="CR397" s="5" t="n">
        <v>0</v>
      </c>
      <c r="CS397" s="5" t="n">
        <v>10.336</v>
      </c>
      <c r="CT397" s="5" t="n">
        <v>4.022</v>
      </c>
      <c r="CU397" s="5" t="n">
        <v>10.977</v>
      </c>
    </row>
    <row r="398">
      <c r="A398" s="5" t="inlineStr">
        <is>
          <t>JAM2021</t>
        </is>
      </c>
      <c r="B398" s="5" t="inlineStr">
        <is>
          <t>JAM</t>
        </is>
      </c>
      <c r="C398" s="5" t="inlineStr">
        <is>
          <t>JAM</t>
        </is>
      </c>
      <c r="D398" s="5" t="inlineStr">
        <is>
          <t>Jamaica</t>
        </is>
      </c>
      <c r="E398" s="5" t="n">
        <v>2021</v>
      </c>
      <c r="F398" s="5" t="n">
        <v>0.15</v>
      </c>
      <c r="G398" s="5" t="n">
        <v>5.316</v>
      </c>
      <c r="H398" s="5" t="n">
        <v>1.063</v>
      </c>
      <c r="I398" s="5" t="n">
        <v>0</v>
      </c>
      <c r="J398" s="5" t="n">
        <v>5.316</v>
      </c>
      <c r="K398" s="5" t="n">
        <v>0</v>
      </c>
      <c r="L398" s="5" t="n">
        <v>1</v>
      </c>
      <c r="M398" s="5" t="n">
        <v>7.253</v>
      </c>
      <c r="N398" s="5" t="n">
        <v>3.188</v>
      </c>
      <c r="O398" s="5" t="n">
        <v>0.195</v>
      </c>
      <c r="P398" s="5" t="n">
        <v>7.448</v>
      </c>
      <c r="Q398" s="5" t="n">
        <v>0</v>
      </c>
      <c r="R398" s="5" t="n">
        <v>1</v>
      </c>
      <c r="S398" s="5" t="n">
        <v>10.63</v>
      </c>
      <c r="T398" s="5" t="n">
        <v>6.377</v>
      </c>
      <c r="U398" s="5" t="n">
        <v>0</v>
      </c>
      <c r="V398" s="5" t="n">
        <v>12.224</v>
      </c>
      <c r="W398" s="5" t="n">
        <v>0.15</v>
      </c>
      <c r="X398" s="5" t="n">
        <v>1</v>
      </c>
      <c r="Y398" s="5" t="n">
        <v>17.125</v>
      </c>
      <c r="Z398" s="5" t="n">
        <v>2.298</v>
      </c>
      <c r="AA398" s="5" t="n">
        <v>0.031</v>
      </c>
      <c r="AB398" s="5" t="n">
        <v>17.156</v>
      </c>
      <c r="AC398" s="5" t="n">
        <v>0</v>
      </c>
      <c r="AD398" s="5" t="n">
        <v>1</v>
      </c>
      <c r="AE398" s="5" t="n">
        <v>18.268</v>
      </c>
      <c r="AF398" s="5" t="n">
        <v>4.27</v>
      </c>
      <c r="AG398" s="5" t="n">
        <v>0</v>
      </c>
      <c r="AH398" s="5" t="n">
        <v>18.268</v>
      </c>
      <c r="AI398" s="5" t="n">
        <v>0</v>
      </c>
      <c r="AJ398" s="5" t="n">
        <v>1</v>
      </c>
      <c r="AK398" s="5" t="n">
        <v>25.128</v>
      </c>
      <c r="AL398" s="5" t="n">
        <v>13.489</v>
      </c>
      <c r="AM398" s="5" t="n">
        <v>0</v>
      </c>
      <c r="AN398" s="5" t="n">
        <v>28.897</v>
      </c>
      <c r="AO398" s="5" t="n">
        <v>0.15</v>
      </c>
      <c r="AP398" s="5" t="n">
        <v>1</v>
      </c>
      <c r="AQ398" s="5" t="n">
        <v>0.649</v>
      </c>
      <c r="AR398" s="5" t="n">
        <v>0.114</v>
      </c>
      <c r="AS398" s="5" t="n">
        <v>0.379</v>
      </c>
      <c r="AT398" s="5" t="n">
        <v>1.182</v>
      </c>
      <c r="AU398" s="5" t="n">
        <v>0.15</v>
      </c>
      <c r="AV398" s="5" t="n">
        <v>1</v>
      </c>
      <c r="AW398" s="5" t="n">
        <v>0.577</v>
      </c>
      <c r="AX398" s="5" t="n">
        <v>0.114</v>
      </c>
      <c r="AY398" s="5" t="n">
        <v>0.38</v>
      </c>
      <c r="AZ398" s="5" t="n">
        <v>1.1</v>
      </c>
      <c r="BA398" s="5" t="n">
        <v>0.15</v>
      </c>
      <c r="BB398" s="5" t="n">
        <v>1</v>
      </c>
      <c r="BC398" s="5" t="n">
        <v>0.458</v>
      </c>
      <c r="BD398" s="5" t="n">
        <v>0.114</v>
      </c>
      <c r="BE398" s="5" t="n">
        <v>-0.123</v>
      </c>
      <c r="BF398" s="5" t="n">
        <v>0.386</v>
      </c>
      <c r="BG398" s="5" t="n">
        <v>0</v>
      </c>
      <c r="BH398" s="5" t="n">
        <v>0</v>
      </c>
      <c r="BI398" s="5" t="n">
        <v>0.491</v>
      </c>
      <c r="BJ398" s="5" t="n">
        <v>0.114</v>
      </c>
      <c r="BK398" s="5" t="n">
        <v>0.308</v>
      </c>
      <c r="BL398" s="5" t="n">
        <v>0.919</v>
      </c>
      <c r="BM398" s="5" t="n">
        <v>0.15</v>
      </c>
      <c r="BN398" s="5" t="n">
        <v>1</v>
      </c>
      <c r="BO398" s="5" t="n">
        <v>0</v>
      </c>
      <c r="BP398" s="5" t="n">
        <v>0</v>
      </c>
      <c r="BQ398" s="5" t="n">
        <v>0.187</v>
      </c>
      <c r="BR398" s="5" t="n">
        <v>0</v>
      </c>
      <c r="BS398" s="5" t="n">
        <v>0.667</v>
      </c>
      <c r="BT398" s="5" t="n">
        <v>0</v>
      </c>
      <c r="BU398" s="5" t="n">
        <v>0</v>
      </c>
      <c r="BV398" s="5" t="n">
        <v>0.746</v>
      </c>
      <c r="BW398" s="5" t="n">
        <v>0.15</v>
      </c>
      <c r="BX398" s="5" t="n">
        <v>0.667</v>
      </c>
      <c r="BY398" s="5" t="n">
        <v>11.787</v>
      </c>
      <c r="BZ398" s="5" t="n">
        <v>0</v>
      </c>
      <c r="CA398" s="5" t="n">
        <v>11.787</v>
      </c>
      <c r="CB398" s="5" t="n">
        <v>0</v>
      </c>
      <c r="CC398" s="5" t="n">
        <v>78.125</v>
      </c>
      <c r="CD398" s="5" t="n">
        <v>7.95</v>
      </c>
      <c r="CE398" s="5" t="n">
        <v>-25.568</v>
      </c>
      <c r="CF398" s="5" t="n">
        <v>52.557</v>
      </c>
      <c r="CG398" s="5" t="n">
        <v>0</v>
      </c>
      <c r="CH398" s="5" t="n">
        <v>0</v>
      </c>
      <c r="CI398" s="5" t="n">
        <v>0</v>
      </c>
      <c r="CJ398" s="5" t="n">
        <v>0</v>
      </c>
      <c r="CK398" s="5" t="n">
        <v>0</v>
      </c>
      <c r="CL398" s="5" t="n">
        <v>0</v>
      </c>
      <c r="CM398" s="5" t="n">
        <v>0</v>
      </c>
      <c r="CN398" s="5" t="n">
        <v>0</v>
      </c>
      <c r="CO398" s="5" t="n">
        <v>0</v>
      </c>
      <c r="CP398" s="5" t="n">
        <v>0.141</v>
      </c>
      <c r="CQ398" s="5" t="n">
        <v>1.198</v>
      </c>
      <c r="CR398" s="5" t="n">
        <v>0</v>
      </c>
      <c r="CS398" s="5" t="n">
        <v>4.776</v>
      </c>
      <c r="CT398" s="5" t="n">
        <v>4.753</v>
      </c>
      <c r="CU398" s="5" t="n">
        <v>15.983</v>
      </c>
    </row>
    <row r="399">
      <c r="A399" s="5" t="inlineStr">
        <is>
          <t>JAM2022</t>
        </is>
      </c>
      <c r="B399" s="5" t="inlineStr">
        <is>
          <t>JAM</t>
        </is>
      </c>
      <c r="C399" s="5" t="inlineStr">
        <is>
          <t>JAM</t>
        </is>
      </c>
      <c r="D399" s="5" t="inlineStr">
        <is>
          <t>Jamaica</t>
        </is>
      </c>
      <c r="E399" s="5" t="n">
        <v>2022</v>
      </c>
      <c r="F399" s="5" t="n">
        <v>0.15</v>
      </c>
      <c r="G399" s="5" t="n">
        <v>10.338</v>
      </c>
      <c r="H399" s="5" t="n">
        <v>1.148</v>
      </c>
      <c r="I399" s="5" t="n">
        <v>0</v>
      </c>
      <c r="J399" s="5" t="n">
        <v>10.338</v>
      </c>
      <c r="K399" s="5" t="n">
        <v>0</v>
      </c>
      <c r="L399" s="5" t="n">
        <v>1</v>
      </c>
      <c r="M399" s="5" t="n">
        <v>8.848000000000001</v>
      </c>
      <c r="N399" s="5" t="n">
        <v>3.443</v>
      </c>
      <c r="O399" s="5" t="n">
        <v>0.261</v>
      </c>
      <c r="P399" s="5" t="n">
        <v>9.109</v>
      </c>
      <c r="Q399" s="5" t="n">
        <v>0</v>
      </c>
      <c r="R399" s="5" t="n">
        <v>1</v>
      </c>
      <c r="S399" s="5" t="n">
        <v>16.077</v>
      </c>
      <c r="T399" s="5" t="n">
        <v>6.886</v>
      </c>
      <c r="U399" s="5" t="n">
        <v>0.178</v>
      </c>
      <c r="V399" s="5" t="n">
        <v>18.489</v>
      </c>
      <c r="W399" s="5" t="n">
        <v>0.15</v>
      </c>
      <c r="X399" s="5" t="n">
        <v>1</v>
      </c>
      <c r="Y399" s="5" t="n">
        <v>30.657</v>
      </c>
      <c r="Z399" s="5" t="n">
        <v>4.114</v>
      </c>
      <c r="AA399" s="5" t="n">
        <v>0.031</v>
      </c>
      <c r="AB399" s="5" t="n">
        <v>30.688</v>
      </c>
      <c r="AC399" s="5" t="n">
        <v>0</v>
      </c>
      <c r="AD399" s="5" t="n">
        <v>1</v>
      </c>
      <c r="AE399" s="5" t="n">
        <v>31.89</v>
      </c>
      <c r="AF399" s="5" t="n">
        <v>7.453</v>
      </c>
      <c r="AG399" s="5" t="n">
        <v>0.015</v>
      </c>
      <c r="AH399" s="5" t="n">
        <v>31.906</v>
      </c>
      <c r="AI399" s="5" t="n">
        <v>0</v>
      </c>
      <c r="AJ399" s="5" t="n">
        <v>1</v>
      </c>
      <c r="AK399" s="5" t="n">
        <v>39.288</v>
      </c>
      <c r="AL399" s="5" t="n">
        <v>21.091</v>
      </c>
      <c r="AM399" s="5" t="n">
        <v>0.436</v>
      </c>
      <c r="AN399" s="5" t="n">
        <v>45.182</v>
      </c>
      <c r="AO399" s="5" t="n">
        <v>0.15</v>
      </c>
      <c r="AP399" s="5" t="n">
        <v>1</v>
      </c>
      <c r="AQ399" s="5" t="n">
        <v>0.896</v>
      </c>
      <c r="AR399" s="5" t="n">
        <v>0.123</v>
      </c>
      <c r="AS399" s="5" t="n">
        <v>0.428</v>
      </c>
      <c r="AT399" s="5" t="n">
        <v>1.523</v>
      </c>
      <c r="AU399" s="5" t="n">
        <v>0.15</v>
      </c>
      <c r="AV399" s="5" t="n">
        <v>1</v>
      </c>
      <c r="AW399" s="5" t="n">
        <v>0.89</v>
      </c>
      <c r="AX399" s="5" t="n">
        <v>0.123</v>
      </c>
      <c r="AY399" s="5" t="n">
        <v>0.519</v>
      </c>
      <c r="AZ399" s="5" t="n">
        <v>1.621</v>
      </c>
      <c r="BA399" s="5" t="n">
        <v>0.15</v>
      </c>
      <c r="BB399" s="5" t="n">
        <v>1</v>
      </c>
      <c r="BC399" s="5" t="n">
        <v>0.62</v>
      </c>
      <c r="BD399" s="5" t="n">
        <v>0.123</v>
      </c>
      <c r="BE399" s="5" t="n">
        <v>-0.274</v>
      </c>
      <c r="BF399" s="5" t="n">
        <v>0.399</v>
      </c>
      <c r="BG399" s="5" t="n">
        <v>0</v>
      </c>
      <c r="BH399" s="5" t="n">
        <v>0</v>
      </c>
      <c r="BI399" s="5" t="n">
        <v>0.608</v>
      </c>
      <c r="BJ399" s="5" t="n">
        <v>0.123</v>
      </c>
      <c r="BK399" s="5" t="n">
        <v>0.667</v>
      </c>
      <c r="BL399" s="5" t="n">
        <v>1.466</v>
      </c>
      <c r="BM399" s="5" t="n">
        <v>0.15</v>
      </c>
      <c r="BN399" s="5" t="n">
        <v>1</v>
      </c>
      <c r="BO399" s="5" t="n">
        <v>0</v>
      </c>
      <c r="BP399" s="5" t="n">
        <v>0</v>
      </c>
      <c r="BQ399" s="5" t="n">
        <v>0.21</v>
      </c>
      <c r="BR399" s="5" t="n">
        <v>0</v>
      </c>
      <c r="BS399" s="5" t="n">
        <v>0.667</v>
      </c>
      <c r="BT399" s="5" t="n">
        <v>0</v>
      </c>
      <c r="BU399" s="5" t="n">
        <v>0</v>
      </c>
      <c r="BV399" s="5" t="n">
        <v>0.704</v>
      </c>
      <c r="BW399" s="5" t="n">
        <v>0.15</v>
      </c>
      <c r="BX399" s="5" t="n">
        <v>0.667</v>
      </c>
      <c r="BY399" s="5" t="n">
        <v>12.729</v>
      </c>
      <c r="BZ399" s="5" t="n">
        <v>0</v>
      </c>
      <c r="CA399" s="5" t="n">
        <v>12.729</v>
      </c>
      <c r="CB399" s="5" t="n">
        <v>0</v>
      </c>
      <c r="CC399" s="5" t="n">
        <v>97.90000000000001</v>
      </c>
      <c r="CD399" s="5" t="n">
        <v>7.95</v>
      </c>
      <c r="CE399" s="5" t="n">
        <v>-33.629</v>
      </c>
      <c r="CF399" s="5" t="n">
        <v>64.271</v>
      </c>
      <c r="CG399" s="5" t="n">
        <v>0</v>
      </c>
      <c r="CH399" s="5" t="n">
        <v>0</v>
      </c>
      <c r="CI399" s="5" t="n">
        <v>0</v>
      </c>
      <c r="CJ399" s="5" t="n">
        <v>0</v>
      </c>
      <c r="CK399" s="5" t="n">
        <v>0</v>
      </c>
      <c r="CL399" s="5" t="n">
        <v>0</v>
      </c>
      <c r="CM399" s="5" t="n">
        <v>0</v>
      </c>
      <c r="CN399" s="5" t="n">
        <v>0</v>
      </c>
      <c r="CO399" s="5" t="n">
        <v>0</v>
      </c>
      <c r="CP399" s="5" t="n">
        <v>0.141</v>
      </c>
      <c r="CQ399" s="5" t="n">
        <v>1.294</v>
      </c>
      <c r="CR399" s="5" t="n">
        <v>0.003</v>
      </c>
      <c r="CS399" s="5" t="n">
        <v>5.158</v>
      </c>
      <c r="CT399" s="5" t="n">
        <v>10.485</v>
      </c>
      <c r="CU399" s="5" t="n">
        <v>29.494</v>
      </c>
    </row>
    <row r="400">
      <c r="A400" s="5" t="inlineStr">
        <is>
          <t>JAM2023</t>
        </is>
      </c>
      <c r="B400" s="5" t="inlineStr">
        <is>
          <t>JAM</t>
        </is>
      </c>
      <c r="C400" s="5" t="inlineStr">
        <is>
          <t>JAM</t>
        </is>
      </c>
      <c r="D400" s="5" t="inlineStr">
        <is>
          <t>Jamaica</t>
        </is>
      </c>
      <c r="E400" s="5" t="n">
        <v>2023</v>
      </c>
      <c r="F400" s="5" t="n">
        <v>0.15</v>
      </c>
      <c r="G400" s="5" t="n">
        <v>6.147</v>
      </c>
      <c r="H400" s="5" t="n">
        <v>1.286</v>
      </c>
      <c r="I400" s="5" t="n">
        <v>0</v>
      </c>
      <c r="J400" s="5" t="n">
        <v>6.147</v>
      </c>
      <c r="K400" s="5" t="n">
        <v>0</v>
      </c>
      <c r="L400" s="5" t="n">
        <v>1</v>
      </c>
      <c r="M400" s="5" t="n">
        <v>7.886</v>
      </c>
      <c r="N400" s="5" t="n">
        <v>3.857</v>
      </c>
      <c r="O400" s="5" t="n">
        <v>0.201</v>
      </c>
      <c r="P400" s="5" t="n">
        <v>8.087999999999999</v>
      </c>
      <c r="Q400" s="5" t="n">
        <v>0</v>
      </c>
      <c r="R400" s="5" t="n">
        <v>1</v>
      </c>
      <c r="S400" s="5" t="n">
        <v>12.575</v>
      </c>
      <c r="T400" s="5" t="n">
        <v>7.714</v>
      </c>
      <c r="U400" s="5" t="n">
        <v>0.209</v>
      </c>
      <c r="V400" s="5" t="n">
        <v>14.461</v>
      </c>
      <c r="W400" s="5" t="n">
        <v>0.15</v>
      </c>
      <c r="X400" s="5" t="n">
        <v>1</v>
      </c>
      <c r="Y400" s="5" t="n">
        <v>12.478</v>
      </c>
      <c r="Z400" s="5" t="n">
        <v>1.674</v>
      </c>
      <c r="AA400" s="5" t="n">
        <v>0.031</v>
      </c>
      <c r="AB400" s="5" t="n">
        <v>12.508</v>
      </c>
      <c r="AC400" s="5" t="n">
        <v>0</v>
      </c>
      <c r="AD400" s="5" t="n">
        <v>1</v>
      </c>
      <c r="AE400" s="5" t="n">
        <v>13.763</v>
      </c>
      <c r="AF400" s="5" t="n">
        <v>3.217</v>
      </c>
      <c r="AG400" s="5" t="n">
        <v>0.031</v>
      </c>
      <c r="AH400" s="5" t="n">
        <v>13.794</v>
      </c>
      <c r="AI400" s="5" t="n">
        <v>0</v>
      </c>
      <c r="AJ400" s="5" t="n">
        <v>1</v>
      </c>
      <c r="AK400" s="5" t="n">
        <v>21.477</v>
      </c>
      <c r="AL400" s="5" t="n">
        <v>11.53</v>
      </c>
      <c r="AM400" s="5" t="n">
        <v>0.357</v>
      </c>
      <c r="AN400" s="5" t="n">
        <v>24.699</v>
      </c>
      <c r="AO400" s="5" t="n">
        <v>0.15</v>
      </c>
      <c r="AP400" s="5" t="n">
        <v>1</v>
      </c>
      <c r="AQ400" s="5" t="n">
        <v>0.791</v>
      </c>
      <c r="AR400" s="5" t="n">
        <v>0.129</v>
      </c>
      <c r="AS400" s="5" t="n">
        <v>0.399</v>
      </c>
      <c r="AT400" s="5" t="n">
        <v>1.368</v>
      </c>
      <c r="AU400" s="5" t="n">
        <v>0.15</v>
      </c>
      <c r="AV400" s="5" t="n">
        <v>1</v>
      </c>
      <c r="AW400" s="5" t="n">
        <v>0.618</v>
      </c>
      <c r="AX400" s="5" t="n">
        <v>0.129</v>
      </c>
      <c r="AY400" s="5" t="n">
        <v>0.614</v>
      </c>
      <c r="AZ400" s="5" t="n">
        <v>1.417</v>
      </c>
      <c r="BA400" s="5" t="n">
        <v>0.15</v>
      </c>
      <c r="BB400" s="5" t="n">
        <v>1</v>
      </c>
      <c r="BC400" s="5" t="n">
        <v>0.554</v>
      </c>
      <c r="BD400" s="5" t="n">
        <v>0.129</v>
      </c>
      <c r="BE400" s="5" t="n">
        <v>-0.216</v>
      </c>
      <c r="BF400" s="5" t="n">
        <v>0.389</v>
      </c>
      <c r="BG400" s="5" t="n">
        <v>0</v>
      </c>
      <c r="BH400" s="5" t="n">
        <v>0</v>
      </c>
      <c r="BI400" s="5" t="n">
        <v>0.5570000000000001</v>
      </c>
      <c r="BJ400" s="5" t="n">
        <v>0.129</v>
      </c>
      <c r="BK400" s="5" t="n">
        <v>0.733</v>
      </c>
      <c r="BL400" s="5" t="n">
        <v>1.484</v>
      </c>
      <c r="BM400" s="5" t="n">
        <v>0.15</v>
      </c>
      <c r="BN400" s="5" t="n">
        <v>1</v>
      </c>
      <c r="BO400" s="5" t="n">
        <v>0</v>
      </c>
      <c r="BP400" s="5" t="n">
        <v>0</v>
      </c>
      <c r="BQ400" s="5" t="n">
        <v>0.21</v>
      </c>
      <c r="BR400" s="5" t="n">
        <v>0</v>
      </c>
      <c r="BS400" s="5" t="n">
        <v>0.667</v>
      </c>
      <c r="BT400" s="5" t="n">
        <v>0</v>
      </c>
      <c r="BU400" s="5" t="n">
        <v>0</v>
      </c>
      <c r="BV400" s="5" t="n">
        <v>0.704</v>
      </c>
      <c r="BW400" s="5" t="n">
        <v>0.15</v>
      </c>
      <c r="BX400" s="5" t="n">
        <v>0.667</v>
      </c>
      <c r="BY400" s="5" t="n">
        <v>13.254</v>
      </c>
      <c r="BZ400" s="5" t="n">
        <v>0</v>
      </c>
      <c r="CA400" s="5" t="n">
        <v>13.254</v>
      </c>
      <c r="CB400" s="5" t="n">
        <v>0</v>
      </c>
      <c r="CC400" s="5" t="n">
        <v>83.248</v>
      </c>
      <c r="CD400" s="5" t="n">
        <v>7.95</v>
      </c>
      <c r="CE400" s="5" t="n">
        <v>-26.705</v>
      </c>
      <c r="CF400" s="5" t="n">
        <v>56.543</v>
      </c>
      <c r="CG400" s="5" t="n">
        <v>0</v>
      </c>
      <c r="CH400" s="5" t="n">
        <v>0</v>
      </c>
      <c r="CI400" s="5" t="n">
        <v>0</v>
      </c>
      <c r="CJ400" s="5" t="n">
        <v>0</v>
      </c>
      <c r="CK400" s="5" t="n">
        <v>0</v>
      </c>
      <c r="CL400" s="5" t="n">
        <v>0</v>
      </c>
      <c r="CM400" s="5" t="n">
        <v>0</v>
      </c>
      <c r="CN400" s="5" t="n">
        <v>0</v>
      </c>
      <c r="CO400" s="5" t="n">
        <v>0</v>
      </c>
      <c r="CP400" s="5" t="n">
        <v>0</v>
      </c>
      <c r="CQ400" s="5" t="n">
        <v>1.348</v>
      </c>
      <c r="CR400" s="5" t="n">
        <v>0</v>
      </c>
      <c r="CS400" s="5" t="n">
        <v>5.37</v>
      </c>
      <c r="CT400" s="5" t="n">
        <v>4.861</v>
      </c>
      <c r="CU400" s="5" t="n">
        <v>11.192</v>
      </c>
    </row>
    <row r="401">
      <c r="A401" s="5" t="inlineStr">
        <is>
          <t>JAM2024</t>
        </is>
      </c>
      <c r="B401" s="5" t="inlineStr">
        <is>
          <t>JAM</t>
        </is>
      </c>
      <c r="C401" s="5" t="inlineStr">
        <is>
          <t>JAM</t>
        </is>
      </c>
      <c r="D401" s="5" t="inlineStr">
        <is>
          <t>Jamaica</t>
        </is>
      </c>
      <c r="E401" s="5" t="n">
        <v>2024</v>
      </c>
      <c r="F401" s="5" t="n">
        <v>0.15</v>
      </c>
      <c r="G401" s="5" t="n">
        <v>5.575</v>
      </c>
      <c r="H401" s="5" t="n">
        <v>1.324</v>
      </c>
      <c r="I401" s="5" t="n">
        <v>0</v>
      </c>
      <c r="J401" s="5" t="n">
        <v>5.575</v>
      </c>
      <c r="K401" s="5" t="n">
        <v>0</v>
      </c>
      <c r="L401" s="5" t="n">
        <v>1</v>
      </c>
      <c r="M401" s="5" t="n">
        <v>7.124</v>
      </c>
      <c r="N401" s="5" t="n">
        <v>3.971</v>
      </c>
      <c r="O401" s="5" t="n">
        <v>0.158</v>
      </c>
      <c r="P401" s="5" t="n">
        <v>7.281</v>
      </c>
      <c r="Q401" s="5" t="n">
        <v>0</v>
      </c>
      <c r="R401" s="5" t="n">
        <v>1</v>
      </c>
      <c r="S401" s="5" t="n">
        <v>12.193</v>
      </c>
      <c r="T401" s="5" t="n">
        <v>7.942</v>
      </c>
      <c r="U401" s="5" t="n">
        <v>0.249</v>
      </c>
      <c r="V401" s="5" t="n">
        <v>14.022</v>
      </c>
      <c r="W401" s="5" t="n">
        <v>0.15</v>
      </c>
      <c r="X401" s="5" t="n">
        <v>1</v>
      </c>
      <c r="Y401" s="5" t="n">
        <v>11.447</v>
      </c>
      <c r="Z401" s="5" t="n">
        <v>1.536</v>
      </c>
      <c r="AA401" s="5" t="n">
        <v>0.032</v>
      </c>
      <c r="AB401" s="5" t="n">
        <v>11.479</v>
      </c>
      <c r="AC401" s="5" t="n">
        <v>0</v>
      </c>
      <c r="AD401" s="5" t="n">
        <v>1</v>
      </c>
      <c r="AE401" s="5" t="n">
        <v>12.771</v>
      </c>
      <c r="AF401" s="5" t="n">
        <v>2.985</v>
      </c>
      <c r="AG401" s="5" t="n">
        <v>0.032</v>
      </c>
      <c r="AH401" s="5" t="n">
        <v>12.802</v>
      </c>
      <c r="AI401" s="5" t="n">
        <v>0</v>
      </c>
      <c r="AJ401" s="5" t="n">
        <v>1</v>
      </c>
      <c r="AK401" s="5" t="n">
        <v>20.712</v>
      </c>
      <c r="AL401" s="5" t="n">
        <v>11.119</v>
      </c>
      <c r="AM401" s="5" t="n">
        <v>0.423</v>
      </c>
      <c r="AN401" s="5" t="n">
        <v>23.819</v>
      </c>
      <c r="AO401" s="5" t="n">
        <v>0.15</v>
      </c>
      <c r="AP401" s="5" t="n">
        <v>1</v>
      </c>
      <c r="AQ401" s="5" t="n">
        <v>0.756</v>
      </c>
      <c r="AR401" s="5" t="n">
        <v>0.132</v>
      </c>
      <c r="AS401" s="5" t="n">
        <v>0.412</v>
      </c>
      <c r="AT401" s="5" t="n">
        <v>1.343</v>
      </c>
      <c r="AU401" s="5" t="n">
        <v>0.15</v>
      </c>
      <c r="AV401" s="5" t="n">
        <v>1</v>
      </c>
      <c r="AW401" s="5" t="n">
        <v>0.655</v>
      </c>
      <c r="AX401" s="5" t="n">
        <v>0.132</v>
      </c>
      <c r="AY401" s="5" t="n">
        <v>0.477</v>
      </c>
      <c r="AZ401" s="5" t="n">
        <v>1.302</v>
      </c>
      <c r="BA401" s="5" t="n">
        <v>0.15</v>
      </c>
      <c r="BB401" s="5" t="n">
        <v>1</v>
      </c>
      <c r="BC401" s="5" t="n">
        <v>0.534</v>
      </c>
      <c r="BD401" s="5" t="n">
        <v>0.132</v>
      </c>
      <c r="BE401" s="5" t="n">
        <v>-0.186</v>
      </c>
      <c r="BF401" s="5" t="n">
        <v>0.399</v>
      </c>
      <c r="BG401" s="5" t="n">
        <v>0</v>
      </c>
      <c r="BH401" s="5" t="n">
        <v>0</v>
      </c>
      <c r="BI401" s="5" t="n">
        <v>0.5679999999999999</v>
      </c>
      <c r="BJ401" s="5" t="n">
        <v>0.132</v>
      </c>
      <c r="BK401" s="5" t="n">
        <v>0.544</v>
      </c>
      <c r="BL401" s="5" t="n">
        <v>1.279</v>
      </c>
      <c r="BM401" s="5" t="n">
        <v>0.15</v>
      </c>
      <c r="BN401" s="5" t="n">
        <v>1</v>
      </c>
      <c r="BO401" s="5" t="n">
        <v>0</v>
      </c>
      <c r="BP401" s="5" t="n">
        <v>0</v>
      </c>
      <c r="BQ401" s="5" t="n">
        <v>0.182</v>
      </c>
      <c r="BR401" s="5" t="n">
        <v>0</v>
      </c>
      <c r="BS401" s="5" t="n">
        <v>0.667</v>
      </c>
      <c r="BT401" s="5" t="n">
        <v>0</v>
      </c>
      <c r="BU401" s="5" t="n">
        <v>0</v>
      </c>
      <c r="BV401" s="5" t="n">
        <v>0.741</v>
      </c>
      <c r="BW401" s="5" t="n">
        <v>0.15</v>
      </c>
      <c r="BX401" s="5" t="n">
        <v>0.667</v>
      </c>
      <c r="BY401" s="5" t="n">
        <v>13.646</v>
      </c>
      <c r="BZ401" s="5" t="n">
        <v>0</v>
      </c>
      <c r="CA401" s="5" t="n">
        <v>13.646</v>
      </c>
      <c r="CB401" s="5" t="n">
        <v>0</v>
      </c>
      <c r="CC401" s="5" t="n">
        <v>82.58799999999999</v>
      </c>
      <c r="CD401" s="5" t="n">
        <v>7.95</v>
      </c>
      <c r="CE401" s="5" t="n">
        <v>-26.107</v>
      </c>
      <c r="CF401" s="5" t="n">
        <v>56.481</v>
      </c>
      <c r="CG401" s="5" t="n">
        <v>0</v>
      </c>
      <c r="CH401" s="5" t="n">
        <v>0</v>
      </c>
      <c r="CI401" s="5" t="n">
        <v>0</v>
      </c>
      <c r="CJ401" s="5" t="n">
        <v>0</v>
      </c>
      <c r="CK401" s="5" t="n">
        <v>0</v>
      </c>
      <c r="CL401" s="5" t="n">
        <v>0</v>
      </c>
      <c r="CM401" s="5" t="n">
        <v>0</v>
      </c>
      <c r="CN401" s="5" t="n">
        <v>0</v>
      </c>
      <c r="CO401" s="5" t="n">
        <v>0</v>
      </c>
      <c r="CP401" s="5" t="n">
        <v>0</v>
      </c>
      <c r="CQ401" s="5" t="n">
        <v>1.387</v>
      </c>
      <c r="CR401" s="5" t="n">
        <v>0</v>
      </c>
      <c r="CS401" s="5" t="n">
        <v>5.529</v>
      </c>
      <c r="CT401" s="5" t="n">
        <v>4.251</v>
      </c>
      <c r="CU401" s="5" t="n">
        <v>10.123</v>
      </c>
    </row>
    <row r="402">
      <c r="A402" s="5" t="inlineStr">
        <is>
          <t>JPN2021</t>
        </is>
      </c>
      <c r="B402" s="5" t="inlineStr">
        <is>
          <t>JPN</t>
        </is>
      </c>
      <c r="C402" s="5" t="inlineStr">
        <is>
          <t>JPN</t>
        </is>
      </c>
      <c r="D402" s="5" t="inlineStr">
        <is>
          <t>Japan</t>
        </is>
      </c>
      <c r="E402" s="5" t="n">
        <v>2021</v>
      </c>
      <c r="F402" s="5" t="n">
        <v>0.1</v>
      </c>
      <c r="G402" s="5" t="n">
        <v>4.565</v>
      </c>
      <c r="H402" s="5" t="n">
        <v>0.999</v>
      </c>
      <c r="I402" s="5" t="n">
        <v>0.425</v>
      </c>
      <c r="J402" s="5" t="n">
        <v>4.99</v>
      </c>
      <c r="K402" s="5" t="n">
        <v>0</v>
      </c>
      <c r="L402" s="5" t="n">
        <v>1</v>
      </c>
      <c r="M402" s="5" t="n">
        <v>4.633</v>
      </c>
      <c r="N402" s="5" t="n">
        <v>2.1</v>
      </c>
      <c r="O402" s="5" t="n">
        <v>0.357</v>
      </c>
      <c r="P402" s="5" t="n">
        <v>4.99</v>
      </c>
      <c r="Q402" s="5" t="n">
        <v>0</v>
      </c>
      <c r="R402" s="5" t="n">
        <v>1</v>
      </c>
      <c r="S402" s="5" t="n">
        <v>11.632</v>
      </c>
      <c r="T402" s="5" t="n">
        <v>6.86</v>
      </c>
      <c r="U402" s="5" t="n">
        <v>0.393</v>
      </c>
      <c r="V402" s="5" t="n">
        <v>13.228</v>
      </c>
      <c r="W402" s="5" t="n">
        <v>0.1</v>
      </c>
      <c r="X402" s="5" t="n">
        <v>1</v>
      </c>
      <c r="Y402" s="5" t="n">
        <v>20.239</v>
      </c>
      <c r="Z402" s="5" t="n">
        <v>2.236</v>
      </c>
      <c r="AA402" s="5" t="n">
        <v>1.91</v>
      </c>
      <c r="AB402" s="5" t="n">
        <v>22.149</v>
      </c>
      <c r="AC402" s="5" t="n">
        <v>0</v>
      </c>
      <c r="AD402" s="5" t="n">
        <v>1</v>
      </c>
      <c r="AE402" s="5" t="n">
        <v>20.221</v>
      </c>
      <c r="AF402" s="5" t="n">
        <v>3.979</v>
      </c>
      <c r="AG402" s="5" t="n">
        <v>1.928</v>
      </c>
      <c r="AH402" s="5" t="n">
        <v>22.149</v>
      </c>
      <c r="AI402" s="5" t="n">
        <v>0</v>
      </c>
      <c r="AJ402" s="5" t="n">
        <v>1</v>
      </c>
      <c r="AK402" s="5" t="n">
        <v>24.579</v>
      </c>
      <c r="AL402" s="5" t="n">
        <v>12.064</v>
      </c>
      <c r="AM402" s="5" t="n">
        <v>1.76</v>
      </c>
      <c r="AN402" s="5" t="n">
        <v>28.974</v>
      </c>
      <c r="AO402" s="5" t="n">
        <v>0.1</v>
      </c>
      <c r="AP402" s="5" t="n">
        <v>1</v>
      </c>
      <c r="AQ402" s="5" t="n">
        <v>0.621</v>
      </c>
      <c r="AR402" s="5" t="n">
        <v>0.114</v>
      </c>
      <c r="AS402" s="5" t="n">
        <v>0.572</v>
      </c>
      <c r="AT402" s="5" t="n">
        <v>1.312</v>
      </c>
      <c r="AU402" s="5" t="n">
        <v>0.1</v>
      </c>
      <c r="AV402" s="5" t="n">
        <v>1</v>
      </c>
      <c r="AW402" s="5" t="n">
        <v>0.593</v>
      </c>
      <c r="AX402" s="5" t="n">
        <v>0.114</v>
      </c>
      <c r="AY402" s="5" t="n">
        <v>0.47</v>
      </c>
      <c r="AZ402" s="5" t="n">
        <v>1.169</v>
      </c>
      <c r="BA402" s="5" t="n">
        <v>0.1</v>
      </c>
      <c r="BB402" s="5" t="n">
        <v>1</v>
      </c>
      <c r="BC402" s="5" t="n">
        <v>0.44</v>
      </c>
      <c r="BD402" s="5" t="n">
        <v>0.114</v>
      </c>
      <c r="BE402" s="5" t="n">
        <v>0.468</v>
      </c>
      <c r="BF402" s="5" t="n">
        <v>0.999</v>
      </c>
      <c r="BG402" s="5" t="n">
        <v>0.1</v>
      </c>
      <c r="BH402" s="5" t="n">
        <v>1</v>
      </c>
      <c r="BI402" s="5" t="n">
        <v>0.5600000000000001</v>
      </c>
      <c r="BJ402" s="5" t="n">
        <v>0.114</v>
      </c>
      <c r="BK402" s="5" t="n">
        <v>0.175</v>
      </c>
      <c r="BL402" s="5" t="n">
        <v>0.8080000000000001</v>
      </c>
      <c r="BM402" s="5" t="n">
        <v>0.1</v>
      </c>
      <c r="BN402" s="5" t="n">
        <v>1</v>
      </c>
      <c r="BO402" s="5" t="n">
        <v>0</v>
      </c>
      <c r="BP402" s="5" t="n">
        <v>0.003</v>
      </c>
      <c r="BQ402" s="5" t="n">
        <v>0.136</v>
      </c>
      <c r="BR402" s="5" t="n">
        <v>0</v>
      </c>
      <c r="BS402" s="5" t="n">
        <v>1</v>
      </c>
      <c r="BT402" s="5" t="n">
        <v>0</v>
      </c>
      <c r="BU402" s="5" t="n">
        <v>0.004</v>
      </c>
      <c r="BV402" s="5" t="n">
        <v>0.236</v>
      </c>
      <c r="BW402" s="5" t="n">
        <v>0.1</v>
      </c>
      <c r="BX402" s="5" t="n">
        <v>0.833</v>
      </c>
      <c r="BY402" s="5" t="n">
        <v>11.787</v>
      </c>
      <c r="BZ402" s="5" t="n">
        <v>0</v>
      </c>
      <c r="CA402" s="5" t="n">
        <v>11.787</v>
      </c>
      <c r="CB402" s="5" t="n">
        <v>0</v>
      </c>
      <c r="CC402" s="5" t="n">
        <v>81.69499999999999</v>
      </c>
      <c r="CD402" s="5" t="n">
        <v>7.95</v>
      </c>
      <c r="CE402" s="5" t="n">
        <v>9.481</v>
      </c>
      <c r="CF402" s="5" t="n">
        <v>100.294</v>
      </c>
      <c r="CG402" s="5" t="n">
        <v>0.1</v>
      </c>
      <c r="CH402" s="5" t="n">
        <v>1</v>
      </c>
      <c r="CI402" s="5" t="n">
        <v>0</v>
      </c>
      <c r="CJ402" s="5" t="n">
        <v>0</v>
      </c>
      <c r="CK402" s="5" t="n">
        <v>0</v>
      </c>
      <c r="CL402" s="5" t="n">
        <v>0</v>
      </c>
      <c r="CM402" s="5" t="n">
        <v>0</v>
      </c>
      <c r="CN402" s="5" t="n">
        <v>0.705</v>
      </c>
      <c r="CO402" s="5" t="n">
        <v>0.111</v>
      </c>
      <c r="CP402" s="5" t="n">
        <v>0</v>
      </c>
      <c r="CQ402" s="5" t="n">
        <v>1.198</v>
      </c>
      <c r="CR402" s="5" t="n">
        <v>0</v>
      </c>
      <c r="CS402" s="5" t="n">
        <v>2.122</v>
      </c>
      <c r="CT402" s="5" t="n">
        <v>4.772</v>
      </c>
      <c r="CU402" s="5" t="n">
        <v>9.760999999999999</v>
      </c>
    </row>
    <row r="403">
      <c r="A403" s="5" t="inlineStr">
        <is>
          <t>JPN2022</t>
        </is>
      </c>
      <c r="B403" s="5" t="inlineStr">
        <is>
          <t>JPN</t>
        </is>
      </c>
      <c r="C403" s="5" t="inlineStr">
        <is>
          <t>JPN</t>
        </is>
      </c>
      <c r="D403" s="5" t="inlineStr">
        <is>
          <t>Japan</t>
        </is>
      </c>
      <c r="E403" s="5" t="n">
        <v>2022</v>
      </c>
      <c r="F403" s="5" t="n">
        <v>0.1</v>
      </c>
      <c r="G403" s="5" t="n">
        <v>10.216</v>
      </c>
      <c r="H403" s="5" t="n">
        <v>1.586</v>
      </c>
      <c r="I403" s="5" t="n">
        <v>0.423</v>
      </c>
      <c r="J403" s="5" t="n">
        <v>10.638</v>
      </c>
      <c r="K403" s="5" t="n">
        <v>0</v>
      </c>
      <c r="L403" s="5" t="n">
        <v>1</v>
      </c>
      <c r="M403" s="5" t="n">
        <v>10.181</v>
      </c>
      <c r="N403" s="5" t="n">
        <v>4.204</v>
      </c>
      <c r="O403" s="5" t="n">
        <v>0.458</v>
      </c>
      <c r="P403" s="5" t="n">
        <v>10.638</v>
      </c>
      <c r="Q403" s="5" t="n">
        <v>0</v>
      </c>
      <c r="R403" s="5" t="n">
        <v>1</v>
      </c>
      <c r="S403" s="5" t="n">
        <v>17.555</v>
      </c>
      <c r="T403" s="5" t="n">
        <v>7.408</v>
      </c>
      <c r="U403" s="5" t="n">
        <v>0.528</v>
      </c>
      <c r="V403" s="5" t="n">
        <v>19.744</v>
      </c>
      <c r="W403" s="5" t="n">
        <v>0.1</v>
      </c>
      <c r="X403" s="5" t="n">
        <v>1</v>
      </c>
      <c r="Y403" s="5" t="n">
        <v>27.894</v>
      </c>
      <c r="Z403" s="5" t="n">
        <v>2.926</v>
      </c>
      <c r="AA403" s="5" t="n">
        <v>-2.103</v>
      </c>
      <c r="AB403" s="5" t="n">
        <v>25.791</v>
      </c>
      <c r="AC403" s="5" t="n">
        <v>0</v>
      </c>
      <c r="AD403" s="5" t="n">
        <v>1</v>
      </c>
      <c r="AE403" s="5" t="n">
        <v>27.968</v>
      </c>
      <c r="AF403" s="5" t="n">
        <v>5.185</v>
      </c>
      <c r="AG403" s="5" t="n">
        <v>-2.177</v>
      </c>
      <c r="AH403" s="5" t="n">
        <v>25.791</v>
      </c>
      <c r="AI403" s="5" t="n">
        <v>0</v>
      </c>
      <c r="AJ403" s="5" t="n">
        <v>1</v>
      </c>
      <c r="AK403" s="5" t="n">
        <v>32.874</v>
      </c>
      <c r="AL403" s="5" t="n">
        <v>15.699</v>
      </c>
      <c r="AM403" s="5" t="n">
        <v>-1.572</v>
      </c>
      <c r="AN403" s="5" t="n">
        <v>34.433</v>
      </c>
      <c r="AO403" s="5" t="n">
        <v>0.1</v>
      </c>
      <c r="AP403" s="5" t="n">
        <v>1</v>
      </c>
      <c r="AQ403" s="5" t="n">
        <v>0.847</v>
      </c>
      <c r="AR403" s="5" t="n">
        <v>0.123</v>
      </c>
      <c r="AS403" s="5" t="n">
        <v>0.247</v>
      </c>
      <c r="AT403" s="5" t="n">
        <v>1.203</v>
      </c>
      <c r="AU403" s="5" t="n">
        <v>0.1</v>
      </c>
      <c r="AV403" s="5" t="n">
        <v>1</v>
      </c>
      <c r="AW403" s="5" t="n">
        <v>0.947</v>
      </c>
      <c r="AX403" s="5" t="n">
        <v>0.123</v>
      </c>
      <c r="AY403" s="5" t="n">
        <v>0.043</v>
      </c>
      <c r="AZ403" s="5" t="n">
        <v>1.088</v>
      </c>
      <c r="BA403" s="5" t="n">
        <v>0.1</v>
      </c>
      <c r="BB403" s="5" t="n">
        <v>1</v>
      </c>
      <c r="BC403" s="5" t="n">
        <v>0.589</v>
      </c>
      <c r="BD403" s="5" t="n">
        <v>0.123</v>
      </c>
      <c r="BE403" s="5" t="n">
        <v>0.299</v>
      </c>
      <c r="BF403" s="5" t="n">
        <v>0.976</v>
      </c>
      <c r="BG403" s="5" t="n">
        <v>0.1</v>
      </c>
      <c r="BH403" s="5" t="n">
        <v>1</v>
      </c>
      <c r="BI403" s="5" t="n">
        <v>0.6889999999999999</v>
      </c>
      <c r="BJ403" s="5" t="n">
        <v>0.123</v>
      </c>
      <c r="BK403" s="5" t="n">
        <v>0.04</v>
      </c>
      <c r="BL403" s="5" t="n">
        <v>0.802</v>
      </c>
      <c r="BM403" s="5" t="n">
        <v>0.1</v>
      </c>
      <c r="BN403" s="5" t="n">
        <v>1</v>
      </c>
      <c r="BO403" s="5" t="n">
        <v>0</v>
      </c>
      <c r="BP403" s="5" t="n">
        <v>0.003</v>
      </c>
      <c r="BQ403" s="5" t="n">
        <v>0.157</v>
      </c>
      <c r="BR403" s="5" t="n">
        <v>0</v>
      </c>
      <c r="BS403" s="5" t="n">
        <v>1</v>
      </c>
      <c r="BT403" s="5" t="n">
        <v>0</v>
      </c>
      <c r="BU403" s="5" t="n">
        <v>0.004</v>
      </c>
      <c r="BV403" s="5" t="n">
        <v>0.235</v>
      </c>
      <c r="BW403" s="5" t="n">
        <v>0.1</v>
      </c>
      <c r="BX403" s="5" t="n">
        <v>0.833</v>
      </c>
      <c r="BY403" s="5" t="n">
        <v>12.729</v>
      </c>
      <c r="BZ403" s="5" t="n">
        <v>0</v>
      </c>
      <c r="CA403" s="5" t="n">
        <v>12.729</v>
      </c>
      <c r="CB403" s="5" t="n">
        <v>0</v>
      </c>
      <c r="CC403" s="5" t="n">
        <v>102.477</v>
      </c>
      <c r="CD403" s="5" t="n">
        <v>7.95</v>
      </c>
      <c r="CE403" s="5" t="n">
        <v>-12.53</v>
      </c>
      <c r="CF403" s="5" t="n">
        <v>98.941</v>
      </c>
      <c r="CG403" s="5" t="n">
        <v>0.1</v>
      </c>
      <c r="CH403" s="5" t="n">
        <v>1</v>
      </c>
      <c r="CI403" s="5" t="n">
        <v>0</v>
      </c>
      <c r="CJ403" s="5" t="n">
        <v>0</v>
      </c>
      <c r="CK403" s="5" t="n">
        <v>0</v>
      </c>
      <c r="CL403" s="5" t="n">
        <v>0</v>
      </c>
      <c r="CM403" s="5" t="n">
        <v>0</v>
      </c>
      <c r="CN403" s="5" t="n">
        <v>0.758</v>
      </c>
      <c r="CO403" s="5" t="n">
        <v>0.114</v>
      </c>
      <c r="CP403" s="5" t="n">
        <v>0</v>
      </c>
      <c r="CQ403" s="5" t="n">
        <v>1.294</v>
      </c>
      <c r="CR403" s="5" t="n">
        <v>0</v>
      </c>
      <c r="CS403" s="5" t="n">
        <v>2.292</v>
      </c>
      <c r="CT403" s="5" t="n">
        <v>10.146</v>
      </c>
      <c r="CU403" s="5" t="n">
        <v>17.325</v>
      </c>
    </row>
    <row r="404">
      <c r="A404" s="5" t="inlineStr">
        <is>
          <t>JPN2023</t>
        </is>
      </c>
      <c r="B404" s="5" t="inlineStr">
        <is>
          <t>JPN</t>
        </is>
      </c>
      <c r="C404" s="5" t="inlineStr">
        <is>
          <t>JPN</t>
        </is>
      </c>
      <c r="D404" s="5" t="inlineStr">
        <is>
          <t>Japan</t>
        </is>
      </c>
      <c r="E404" s="5" t="n">
        <v>2023</v>
      </c>
      <c r="F404" s="5" t="n">
        <v>0.1</v>
      </c>
      <c r="G404" s="5" t="n">
        <v>8.067</v>
      </c>
      <c r="H404" s="5" t="n">
        <v>1.837</v>
      </c>
      <c r="I404" s="5" t="n">
        <v>0.387</v>
      </c>
      <c r="J404" s="5" t="n">
        <v>8.452999999999999</v>
      </c>
      <c r="K404" s="5" t="n">
        <v>0</v>
      </c>
      <c r="L404" s="5" t="n">
        <v>1</v>
      </c>
      <c r="M404" s="5" t="n">
        <v>8.089</v>
      </c>
      <c r="N404" s="5" t="n">
        <v>4.012</v>
      </c>
      <c r="O404" s="5" t="n">
        <v>0.364</v>
      </c>
      <c r="P404" s="5" t="n">
        <v>8.452999999999999</v>
      </c>
      <c r="Q404" s="5" t="n">
        <v>0</v>
      </c>
      <c r="R404" s="5" t="n">
        <v>1</v>
      </c>
      <c r="S404" s="5" t="n">
        <v>14.993</v>
      </c>
      <c r="T404" s="5" t="n">
        <v>7.714</v>
      </c>
      <c r="U404" s="5" t="n">
        <v>0.532</v>
      </c>
      <c r="V404" s="5" t="n">
        <v>16.89</v>
      </c>
      <c r="W404" s="5" t="n">
        <v>0.1</v>
      </c>
      <c r="X404" s="5" t="n">
        <v>1</v>
      </c>
      <c r="Y404" s="5" t="n">
        <v>23.48</v>
      </c>
      <c r="Z404" s="5" t="n">
        <v>2.63</v>
      </c>
      <c r="AA404" s="5" t="n">
        <v>-0.545</v>
      </c>
      <c r="AB404" s="5" t="n">
        <v>22.934</v>
      </c>
      <c r="AC404" s="5" t="n">
        <v>0</v>
      </c>
      <c r="AD404" s="5" t="n">
        <v>1</v>
      </c>
      <c r="AE404" s="5" t="n">
        <v>23.604</v>
      </c>
      <c r="AF404" s="5" t="n">
        <v>4.701</v>
      </c>
      <c r="AG404" s="5" t="n">
        <v>-0.67</v>
      </c>
      <c r="AH404" s="5" t="n">
        <v>22.934</v>
      </c>
      <c r="AI404" s="5" t="n">
        <v>0</v>
      </c>
      <c r="AJ404" s="5" t="n">
        <v>1</v>
      </c>
      <c r="AK404" s="5" t="n">
        <v>28.646</v>
      </c>
      <c r="AL404" s="5" t="n">
        <v>14.191</v>
      </c>
      <c r="AM404" s="5" t="n">
        <v>-7.275</v>
      </c>
      <c r="AN404" s="5" t="n">
        <v>23.508</v>
      </c>
      <c r="AO404" s="5" t="n">
        <v>0.1</v>
      </c>
      <c r="AP404" s="5" t="n">
        <v>1</v>
      </c>
      <c r="AQ404" s="5" t="n">
        <v>0.749</v>
      </c>
      <c r="AR404" s="5" t="n">
        <v>0.129</v>
      </c>
      <c r="AS404" s="5" t="n">
        <v>0.285</v>
      </c>
      <c r="AT404" s="5" t="n">
        <v>1.137</v>
      </c>
      <c r="AU404" s="5" t="n">
        <v>0.1</v>
      </c>
      <c r="AV404" s="5" t="n">
        <v>1</v>
      </c>
      <c r="AW404" s="5" t="n">
        <v>0.783</v>
      </c>
      <c r="AX404" s="5" t="n">
        <v>0.129</v>
      </c>
      <c r="AY404" s="5" t="n">
        <v>0.16</v>
      </c>
      <c r="AZ404" s="5" t="n">
        <v>1.037</v>
      </c>
      <c r="BA404" s="5" t="n">
        <v>0.1</v>
      </c>
      <c r="BB404" s="5" t="n">
        <v>1</v>
      </c>
      <c r="BC404" s="5" t="n">
        <v>0.527</v>
      </c>
      <c r="BD404" s="5" t="n">
        <v>0.129</v>
      </c>
      <c r="BE404" s="5" t="n">
        <v>0.288</v>
      </c>
      <c r="BF404" s="5" t="n">
        <v>0.897</v>
      </c>
      <c r="BG404" s="5" t="n">
        <v>0.1</v>
      </c>
      <c r="BH404" s="5" t="n">
        <v>1</v>
      </c>
      <c r="BI404" s="5" t="n">
        <v>0.64</v>
      </c>
      <c r="BJ404" s="5" t="n">
        <v>0.129</v>
      </c>
      <c r="BK404" s="5" t="n">
        <v>0.051</v>
      </c>
      <c r="BL404" s="5" t="n">
        <v>0.76</v>
      </c>
      <c r="BM404" s="5" t="n">
        <v>0.1</v>
      </c>
      <c r="BN404" s="5" t="n">
        <v>1</v>
      </c>
      <c r="BO404" s="5" t="n">
        <v>0</v>
      </c>
      <c r="BP404" s="5" t="n">
        <v>0.008</v>
      </c>
      <c r="BQ404" s="5" t="n">
        <v>0.162</v>
      </c>
      <c r="BR404" s="5" t="n">
        <v>0</v>
      </c>
      <c r="BS404" s="5" t="n">
        <v>1</v>
      </c>
      <c r="BT404" s="5" t="n">
        <v>0</v>
      </c>
      <c r="BU404" s="5" t="n">
        <v>0.004</v>
      </c>
      <c r="BV404" s="5" t="n">
        <v>0.188</v>
      </c>
      <c r="BW404" s="5" t="n">
        <v>0.1</v>
      </c>
      <c r="BX404" s="5" t="n">
        <v>0.833</v>
      </c>
      <c r="BY404" s="5" t="n">
        <v>13.254</v>
      </c>
      <c r="BZ404" s="5" t="n">
        <v>0</v>
      </c>
      <c r="CA404" s="5" t="n">
        <v>13.254</v>
      </c>
      <c r="CB404" s="5" t="n">
        <v>0</v>
      </c>
      <c r="CC404" s="5" t="n">
        <v>87.07899999999999</v>
      </c>
      <c r="CD404" s="5" t="n">
        <v>7.95</v>
      </c>
      <c r="CE404" s="5" t="n">
        <v>-0.6879999999999999</v>
      </c>
      <c r="CF404" s="5" t="n">
        <v>95.03</v>
      </c>
      <c r="CG404" s="5" t="n">
        <v>0.1</v>
      </c>
      <c r="CH404" s="5" t="n">
        <v>1</v>
      </c>
      <c r="CI404" s="5" t="n">
        <v>0</v>
      </c>
      <c r="CJ404" s="5" t="n">
        <v>0</v>
      </c>
      <c r="CK404" s="5" t="n">
        <v>0</v>
      </c>
      <c r="CL404" s="5" t="n">
        <v>0</v>
      </c>
      <c r="CM404" s="5" t="n">
        <v>0</v>
      </c>
      <c r="CN404" s="5" t="n">
        <v>0.733</v>
      </c>
      <c r="CO404" s="5" t="n">
        <v>0.1</v>
      </c>
      <c r="CP404" s="5" t="n">
        <v>0</v>
      </c>
      <c r="CQ404" s="5" t="n">
        <v>1.348</v>
      </c>
      <c r="CR404" s="5" t="n">
        <v>0</v>
      </c>
      <c r="CS404" s="5" t="n">
        <v>2.387</v>
      </c>
      <c r="CT404" s="5" t="n">
        <v>7.279</v>
      </c>
      <c r="CU404" s="5" t="n">
        <v>12.859</v>
      </c>
    </row>
    <row r="405">
      <c r="A405" s="5" t="inlineStr">
        <is>
          <t>JPN2024</t>
        </is>
      </c>
      <c r="B405" s="5" t="inlineStr">
        <is>
          <t>JPN</t>
        </is>
      </c>
      <c r="C405" s="5" t="inlineStr">
        <is>
          <t>JPN</t>
        </is>
      </c>
      <c r="D405" s="5" t="inlineStr">
        <is>
          <t>Japan</t>
        </is>
      </c>
      <c r="E405" s="5" t="n">
        <v>2024</v>
      </c>
      <c r="F405" s="5" t="n">
        <v>0.1</v>
      </c>
      <c r="G405" s="5" t="n">
        <v>7.372</v>
      </c>
      <c r="H405" s="5" t="n">
        <v>1.868</v>
      </c>
      <c r="I405" s="5" t="n">
        <v>0.369</v>
      </c>
      <c r="J405" s="5" t="n">
        <v>7.741</v>
      </c>
      <c r="K405" s="5" t="n">
        <v>0</v>
      </c>
      <c r="L405" s="5" t="n">
        <v>1</v>
      </c>
      <c r="M405" s="5" t="n">
        <v>7.404</v>
      </c>
      <c r="N405" s="5" t="n">
        <v>4.033</v>
      </c>
      <c r="O405" s="5" t="n">
        <v>0.336</v>
      </c>
      <c r="P405" s="5" t="n">
        <v>7.741</v>
      </c>
      <c r="Q405" s="5" t="n">
        <v>0</v>
      </c>
      <c r="R405" s="5" t="n">
        <v>1</v>
      </c>
      <c r="S405" s="5" t="n">
        <v>13.453</v>
      </c>
      <c r="T405" s="5" t="n">
        <v>7.942</v>
      </c>
      <c r="U405" s="5" t="n">
        <v>0.532</v>
      </c>
      <c r="V405" s="5" t="n">
        <v>15.177</v>
      </c>
      <c r="W405" s="5" t="n">
        <v>0.1</v>
      </c>
      <c r="X405" s="5" t="n">
        <v>1</v>
      </c>
      <c r="Y405" s="5" t="n">
        <v>20.53</v>
      </c>
      <c r="Z405" s="5" t="n">
        <v>2.592</v>
      </c>
      <c r="AA405" s="5" t="n">
        <v>0.276</v>
      </c>
      <c r="AB405" s="5" t="n">
        <v>20.806</v>
      </c>
      <c r="AC405" s="5" t="n">
        <v>0</v>
      </c>
      <c r="AD405" s="5" t="n">
        <v>1</v>
      </c>
      <c r="AE405" s="5" t="n">
        <v>20.553</v>
      </c>
      <c r="AF405" s="5" t="n">
        <v>4.502</v>
      </c>
      <c r="AG405" s="5" t="n">
        <v>0.253</v>
      </c>
      <c r="AH405" s="5" t="n">
        <v>20.806</v>
      </c>
      <c r="AI405" s="5" t="n">
        <v>0</v>
      </c>
      <c r="AJ405" s="5" t="n">
        <v>1</v>
      </c>
      <c r="AK405" s="5" t="n">
        <v>22.154</v>
      </c>
      <c r="AL405" s="5" t="n">
        <v>11.268</v>
      </c>
      <c r="AM405" s="5" t="n">
        <v>-1.61</v>
      </c>
      <c r="AN405" s="5" t="n">
        <v>22.598</v>
      </c>
      <c r="AO405" s="5" t="n">
        <v>0.1</v>
      </c>
      <c r="AP405" s="5" t="n">
        <v>1</v>
      </c>
      <c r="AQ405" s="5" t="n">
        <v>0.72</v>
      </c>
      <c r="AR405" s="5" t="n">
        <v>0.132</v>
      </c>
      <c r="AS405" s="5" t="n">
        <v>0.254</v>
      </c>
      <c r="AT405" s="5" t="n">
        <v>1.072</v>
      </c>
      <c r="AU405" s="5" t="n">
        <v>0.1</v>
      </c>
      <c r="AV405" s="5" t="n">
        <v>1</v>
      </c>
      <c r="AW405" s="5" t="n">
        <v>0.734</v>
      </c>
      <c r="AX405" s="5" t="n">
        <v>0.132</v>
      </c>
      <c r="AY405" s="5" t="n">
        <v>0.155</v>
      </c>
      <c r="AZ405" s="5" t="n">
        <v>0.977</v>
      </c>
      <c r="BA405" s="5" t="n">
        <v>0.1</v>
      </c>
      <c r="BB405" s="5" t="n">
        <v>1</v>
      </c>
      <c r="BC405" s="5" t="n">
        <v>0.51</v>
      </c>
      <c r="BD405" s="5" t="n">
        <v>0.132</v>
      </c>
      <c r="BE405" s="5" t="n">
        <v>0.281</v>
      </c>
      <c r="BF405" s="5" t="n">
        <v>0.87</v>
      </c>
      <c r="BG405" s="5" t="n">
        <v>0.1</v>
      </c>
      <c r="BH405" s="5" t="n">
        <v>1</v>
      </c>
      <c r="BI405" s="5" t="n">
        <v>0.652</v>
      </c>
      <c r="BJ405" s="5" t="n">
        <v>0.132</v>
      </c>
      <c r="BK405" s="5" t="n">
        <v>-0.004</v>
      </c>
      <c r="BL405" s="5" t="n">
        <v>0.713</v>
      </c>
      <c r="BM405" s="5" t="n">
        <v>0.1</v>
      </c>
      <c r="BN405" s="5" t="n">
        <v>1</v>
      </c>
      <c r="BO405" s="5" t="n">
        <v>0</v>
      </c>
      <c r="BP405" s="5" t="n">
        <v>0.007</v>
      </c>
      <c r="BQ405" s="5" t="n">
        <v>0.135</v>
      </c>
      <c r="BR405" s="5" t="n">
        <v>0</v>
      </c>
      <c r="BS405" s="5" t="n">
        <v>1</v>
      </c>
      <c r="BT405" s="5" t="n">
        <v>0</v>
      </c>
      <c r="BU405" s="5" t="n">
        <v>0.004</v>
      </c>
      <c r="BV405" s="5" t="n">
        <v>0.189</v>
      </c>
      <c r="BW405" s="5" t="n">
        <v>0.1</v>
      </c>
      <c r="BX405" s="5" t="n">
        <v>0.833</v>
      </c>
      <c r="BY405" s="5" t="n">
        <v>13.646</v>
      </c>
      <c r="BZ405" s="5" t="n">
        <v>0</v>
      </c>
      <c r="CA405" s="5" t="n">
        <v>13.646</v>
      </c>
      <c r="CB405" s="5" t="n">
        <v>0</v>
      </c>
      <c r="CC405" s="5" t="n">
        <v>86.38500000000001</v>
      </c>
      <c r="CD405" s="5" t="n">
        <v>7.95</v>
      </c>
      <c r="CE405" s="5" t="n">
        <v>-3.654</v>
      </c>
      <c r="CF405" s="5" t="n">
        <v>91.005</v>
      </c>
      <c r="CG405" s="5" t="n">
        <v>0.1</v>
      </c>
      <c r="CH405" s="5" t="n">
        <v>1</v>
      </c>
      <c r="CI405" s="5" t="n">
        <v>0</v>
      </c>
      <c r="CJ405" s="5" t="n">
        <v>0</v>
      </c>
      <c r="CK405" s="5" t="n">
        <v>0</v>
      </c>
      <c r="CL405" s="5" t="n">
        <v>0</v>
      </c>
      <c r="CM405" s="5" t="n">
        <v>0</v>
      </c>
      <c r="CN405" s="5" t="n">
        <v>0.725</v>
      </c>
      <c r="CO405" s="5" t="n">
        <v>0.102</v>
      </c>
      <c r="CP405" s="5" t="n">
        <v>0</v>
      </c>
      <c r="CQ405" s="5" t="n">
        <v>1.387</v>
      </c>
      <c r="CR405" s="5" t="n">
        <v>0</v>
      </c>
      <c r="CS405" s="5" t="n">
        <v>2.457</v>
      </c>
      <c r="CT405" s="5" t="n">
        <v>5.511</v>
      </c>
      <c r="CU405" s="5" t="n">
        <v>11.183</v>
      </c>
    </row>
    <row r="406">
      <c r="A406" s="5" t="inlineStr">
        <is>
          <t>JOR2021</t>
        </is>
      </c>
      <c r="B406" s="5" t="inlineStr">
        <is>
          <t>JOR</t>
        </is>
      </c>
      <c r="C406" s="5" t="inlineStr">
        <is>
          <t>JOR</t>
        </is>
      </c>
      <c r="D406" s="5" t="inlineStr">
        <is>
          <t>Jordan</t>
        </is>
      </c>
      <c r="E406" s="5" t="n">
        <v>2021</v>
      </c>
      <c r="F406" s="5" t="n">
        <v>0.16</v>
      </c>
      <c r="G406" s="5" t="n">
        <v>5.897</v>
      </c>
      <c r="H406" s="5" t="n">
        <v>1.143</v>
      </c>
      <c r="I406" s="5" t="n">
        <v>0</v>
      </c>
      <c r="J406" s="5" t="n">
        <v>5.897</v>
      </c>
      <c r="K406" s="5" t="n">
        <v>0</v>
      </c>
      <c r="L406" s="5" t="n">
        <v>1</v>
      </c>
      <c r="M406" s="5" t="n">
        <v>7.964</v>
      </c>
      <c r="N406" s="5" t="n">
        <v>3.43</v>
      </c>
      <c r="O406" s="5" t="n">
        <v>0</v>
      </c>
      <c r="P406" s="5" t="n">
        <v>7.964</v>
      </c>
      <c r="Q406" s="5" t="n">
        <v>0</v>
      </c>
      <c r="R406" s="5" t="n">
        <v>1</v>
      </c>
      <c r="S406" s="5" t="n">
        <v>11.613</v>
      </c>
      <c r="T406" s="5" t="n">
        <v>6.86</v>
      </c>
      <c r="U406" s="5" t="n">
        <v>0</v>
      </c>
      <c r="V406" s="5" t="n">
        <v>13.471</v>
      </c>
      <c r="W406" s="5" t="n">
        <v>0.16</v>
      </c>
      <c r="X406" s="5" t="n">
        <v>1</v>
      </c>
      <c r="Y406" s="5" t="n">
        <v>12.117</v>
      </c>
      <c r="Z406" s="5" t="n">
        <v>1.947</v>
      </c>
      <c r="AA406" s="5" t="n">
        <v>-5.436</v>
      </c>
      <c r="AB406" s="5" t="n">
        <v>6.681</v>
      </c>
      <c r="AC406" s="5" t="n">
        <v>0</v>
      </c>
      <c r="AD406" s="5" t="n">
        <v>0</v>
      </c>
      <c r="AE406" s="5" t="n">
        <v>13.261</v>
      </c>
      <c r="AF406" s="5" t="n">
        <v>3.587</v>
      </c>
      <c r="AG406" s="5" t="n">
        <v>-6.58</v>
      </c>
      <c r="AH406" s="5" t="n">
        <v>6.681</v>
      </c>
      <c r="AI406" s="5" t="n">
        <v>0</v>
      </c>
      <c r="AJ406" s="5" t="n">
        <v>0</v>
      </c>
      <c r="AK406" s="5" t="n">
        <v>20.12</v>
      </c>
      <c r="AL406" s="5" t="n">
        <v>11.609</v>
      </c>
      <c r="AM406" s="5" t="n">
        <v>-12.82</v>
      </c>
      <c r="AN406" s="5" t="n">
        <v>7.3</v>
      </c>
      <c r="AO406" s="5" t="n">
        <v>0</v>
      </c>
      <c r="AP406" s="5" t="n">
        <v>0</v>
      </c>
      <c r="AQ406" s="5" t="n">
        <v>0.621</v>
      </c>
      <c r="AR406" s="5" t="n">
        <v>0.114</v>
      </c>
      <c r="AS406" s="5" t="n">
        <v>0.612</v>
      </c>
      <c r="AT406" s="5" t="n">
        <v>1.43</v>
      </c>
      <c r="AU406" s="5" t="n">
        <v>0.16</v>
      </c>
      <c r="AV406" s="5" t="n">
        <v>1</v>
      </c>
      <c r="AW406" s="5" t="n">
        <v>0.593</v>
      </c>
      <c r="AX406" s="5" t="n">
        <v>0.114</v>
      </c>
      <c r="AY406" s="5" t="n">
        <v>0.11</v>
      </c>
      <c r="AZ406" s="5" t="n">
        <v>0.8149999999999999</v>
      </c>
      <c r="BA406" s="5" t="n">
        <v>0.16</v>
      </c>
      <c r="BB406" s="5" t="n">
        <v>1</v>
      </c>
      <c r="BC406" s="5" t="n">
        <v>0.44</v>
      </c>
      <c r="BD406" s="5" t="n">
        <v>0.114</v>
      </c>
      <c r="BE406" s="5" t="n">
        <v>-0.076</v>
      </c>
      <c r="BF406" s="5" t="n">
        <v>0.423</v>
      </c>
      <c r="BG406" s="5" t="n">
        <v>0</v>
      </c>
      <c r="BH406" s="5" t="n">
        <v>0</v>
      </c>
      <c r="BI406" s="5" t="n">
        <v>0.5600000000000001</v>
      </c>
      <c r="BJ406" s="5" t="n">
        <v>0.114</v>
      </c>
      <c r="BK406" s="5" t="n">
        <v>0.105</v>
      </c>
      <c r="BL406" s="5" t="n">
        <v>0.772</v>
      </c>
      <c r="BM406" s="5" t="n">
        <v>0.16</v>
      </c>
      <c r="BN406" s="5" t="n">
        <v>1</v>
      </c>
      <c r="BO406" s="5" t="n">
        <v>0</v>
      </c>
      <c r="BP406" s="5" t="n">
        <v>0</v>
      </c>
      <c r="BQ406" s="5" t="n">
        <v>0.2</v>
      </c>
      <c r="BR406" s="5" t="n">
        <v>0</v>
      </c>
      <c r="BS406" s="5" t="n">
        <v>0.333</v>
      </c>
      <c r="BT406" s="5" t="n">
        <v>0</v>
      </c>
      <c r="BU406" s="5" t="n">
        <v>0</v>
      </c>
      <c r="BV406" s="5" t="n">
        <v>0.25</v>
      </c>
      <c r="BW406" s="5" t="n">
        <v>0.16</v>
      </c>
      <c r="BX406" s="5" t="n">
        <v>0.5</v>
      </c>
      <c r="BY406" s="5" t="n">
        <v>11.787</v>
      </c>
      <c r="BZ406" s="5" t="n">
        <v>0</v>
      </c>
      <c r="CA406" s="5" t="n">
        <v>11.787</v>
      </c>
      <c r="CB406" s="5" t="n">
        <v>0</v>
      </c>
      <c r="CC406" s="5" t="n">
        <v>81.69499999999999</v>
      </c>
      <c r="CD406" s="5" t="n">
        <v>7.95</v>
      </c>
      <c r="CE406" s="5" t="n">
        <v>-19.9</v>
      </c>
      <c r="CF406" s="5" t="n">
        <v>71.68300000000001</v>
      </c>
      <c r="CG406" s="5" t="n">
        <v>0</v>
      </c>
      <c r="CH406" s="5" t="n">
        <v>1</v>
      </c>
      <c r="CI406" s="5" t="n">
        <v>0</v>
      </c>
      <c r="CJ406" s="5" t="n">
        <v>0</v>
      </c>
      <c r="CK406" s="5" t="n">
        <v>0</v>
      </c>
      <c r="CL406" s="5" t="n">
        <v>0</v>
      </c>
      <c r="CM406" s="5" t="n">
        <v>0</v>
      </c>
      <c r="CN406" s="5" t="n">
        <v>0</v>
      </c>
      <c r="CO406" s="5" t="n">
        <v>0</v>
      </c>
      <c r="CP406" s="5" t="n">
        <v>0</v>
      </c>
      <c r="CQ406" s="5" t="n">
        <v>1.198</v>
      </c>
      <c r="CR406" s="5" t="n">
        <v>0</v>
      </c>
      <c r="CS406" s="5" t="n">
        <v>5.028</v>
      </c>
      <c r="CT406" s="5" t="n">
        <v>4.753</v>
      </c>
      <c r="CU406" s="5" t="n">
        <v>14.162</v>
      </c>
    </row>
    <row r="407">
      <c r="A407" s="5" t="inlineStr">
        <is>
          <t>JOR2022</t>
        </is>
      </c>
      <c r="B407" s="5" t="inlineStr">
        <is>
          <t>JOR</t>
        </is>
      </c>
      <c r="C407" s="5" t="inlineStr">
        <is>
          <t>JOR</t>
        </is>
      </c>
      <c r="D407" s="5" t="inlineStr">
        <is>
          <t>Jordan</t>
        </is>
      </c>
      <c r="E407" s="5" t="n">
        <v>2022</v>
      </c>
      <c r="F407" s="5" t="n">
        <v>0.16</v>
      </c>
      <c r="G407" s="5" t="n">
        <v>11.72</v>
      </c>
      <c r="H407" s="5" t="n">
        <v>1.235</v>
      </c>
      <c r="I407" s="5" t="n">
        <v>0</v>
      </c>
      <c r="J407" s="5" t="n">
        <v>11.72</v>
      </c>
      <c r="K407" s="5" t="n">
        <v>0</v>
      </c>
      <c r="L407" s="5" t="n">
        <v>1</v>
      </c>
      <c r="M407" s="5" t="n">
        <v>9.782999999999999</v>
      </c>
      <c r="N407" s="5" t="n">
        <v>3.704</v>
      </c>
      <c r="O407" s="5" t="n">
        <v>0</v>
      </c>
      <c r="P407" s="5" t="n">
        <v>9.782999999999999</v>
      </c>
      <c r="Q407" s="5" t="n">
        <v>0</v>
      </c>
      <c r="R407" s="5" t="n">
        <v>1</v>
      </c>
      <c r="S407" s="5" t="n">
        <v>17.893</v>
      </c>
      <c r="T407" s="5" t="n">
        <v>7.408</v>
      </c>
      <c r="U407" s="5" t="n">
        <v>0.212</v>
      </c>
      <c r="V407" s="5" t="n">
        <v>20.756</v>
      </c>
      <c r="W407" s="5" t="n">
        <v>0.16</v>
      </c>
      <c r="X407" s="5" t="n">
        <v>1</v>
      </c>
      <c r="Y407" s="5" t="n">
        <v>23.109</v>
      </c>
      <c r="Z407" s="5" t="n">
        <v>3.713</v>
      </c>
      <c r="AA407" s="5" t="n">
        <v>-15.732</v>
      </c>
      <c r="AB407" s="5" t="n">
        <v>7.377</v>
      </c>
      <c r="AC407" s="5" t="n">
        <v>0</v>
      </c>
      <c r="AD407" s="5" t="n">
        <v>0</v>
      </c>
      <c r="AE407" s="5" t="n">
        <v>24.32</v>
      </c>
      <c r="AF407" s="5" t="n">
        <v>6.578</v>
      </c>
      <c r="AG407" s="5" t="n">
        <v>-16.943</v>
      </c>
      <c r="AH407" s="5" t="n">
        <v>7.377</v>
      </c>
      <c r="AI407" s="5" t="n">
        <v>0</v>
      </c>
      <c r="AJ407" s="5" t="n">
        <v>0</v>
      </c>
      <c r="AK407" s="5" t="n">
        <v>31.586</v>
      </c>
      <c r="AL407" s="5" t="n">
        <v>18.225</v>
      </c>
      <c r="AM407" s="5" t="n">
        <v>-13.845</v>
      </c>
      <c r="AN407" s="5" t="n">
        <v>17.741</v>
      </c>
      <c r="AO407" s="5" t="n">
        <v>0</v>
      </c>
      <c r="AP407" s="5" t="n">
        <v>0</v>
      </c>
      <c r="AQ407" s="5" t="n">
        <v>0.847</v>
      </c>
      <c r="AR407" s="5" t="n">
        <v>0.123</v>
      </c>
      <c r="AS407" s="5" t="n">
        <v>0.5620000000000001</v>
      </c>
      <c r="AT407" s="5" t="n">
        <v>1.634</v>
      </c>
      <c r="AU407" s="5" t="n">
        <v>0.16</v>
      </c>
      <c r="AV407" s="5" t="n">
        <v>1</v>
      </c>
      <c r="AW407" s="5" t="n">
        <v>0.947</v>
      </c>
      <c r="AX407" s="5" t="n">
        <v>0.123</v>
      </c>
      <c r="AY407" s="5" t="n">
        <v>-0.073</v>
      </c>
      <c r="AZ407" s="5" t="n">
        <v>1.014</v>
      </c>
      <c r="BA407" s="5" t="n">
        <v>0.16</v>
      </c>
      <c r="BB407" s="5" t="n">
        <v>1</v>
      </c>
      <c r="BC407" s="5" t="n">
        <v>0.589</v>
      </c>
      <c r="BD407" s="5" t="n">
        <v>0.123</v>
      </c>
      <c r="BE407" s="5" t="n">
        <v>-0.224</v>
      </c>
      <c r="BF407" s="5" t="n">
        <v>0.423</v>
      </c>
      <c r="BG407" s="5" t="n">
        <v>0</v>
      </c>
      <c r="BH407" s="5" t="n">
        <v>0</v>
      </c>
      <c r="BI407" s="5" t="n">
        <v>0.6889999999999999</v>
      </c>
      <c r="BJ407" s="5" t="n">
        <v>0.123</v>
      </c>
      <c r="BK407" s="5" t="n">
        <v>0.183</v>
      </c>
      <c r="BL407" s="5" t="n">
        <v>1.011</v>
      </c>
      <c r="BM407" s="5" t="n">
        <v>0.16</v>
      </c>
      <c r="BN407" s="5" t="n">
        <v>1</v>
      </c>
      <c r="BO407" s="5" t="n">
        <v>0</v>
      </c>
      <c r="BP407" s="5" t="n">
        <v>0</v>
      </c>
      <c r="BQ407" s="5" t="n">
        <v>0.2</v>
      </c>
      <c r="BR407" s="5" t="n">
        <v>0</v>
      </c>
      <c r="BS407" s="5" t="n">
        <v>0.333</v>
      </c>
      <c r="BT407" s="5" t="n">
        <v>0</v>
      </c>
      <c r="BU407" s="5" t="n">
        <v>0</v>
      </c>
      <c r="BV407" s="5" t="n">
        <v>0.25</v>
      </c>
      <c r="BW407" s="5" t="n">
        <v>0.16</v>
      </c>
      <c r="BX407" s="5" t="n">
        <v>0.5</v>
      </c>
      <c r="BY407" s="5" t="n">
        <v>12.729</v>
      </c>
      <c r="BZ407" s="5" t="n">
        <v>0</v>
      </c>
      <c r="CA407" s="5" t="n">
        <v>12.729</v>
      </c>
      <c r="CB407" s="5" t="n">
        <v>0</v>
      </c>
      <c r="CC407" s="5" t="n">
        <v>102.477</v>
      </c>
      <c r="CD407" s="5" t="n">
        <v>7.95</v>
      </c>
      <c r="CE407" s="5" t="n">
        <v>-27.42</v>
      </c>
      <c r="CF407" s="5" t="n">
        <v>87.066</v>
      </c>
      <c r="CG407" s="5" t="n">
        <v>0</v>
      </c>
      <c r="CH407" s="5" t="n">
        <v>1</v>
      </c>
      <c r="CI407" s="5" t="n">
        <v>0</v>
      </c>
      <c r="CJ407" s="5" t="n">
        <v>0</v>
      </c>
      <c r="CK407" s="5" t="n">
        <v>0</v>
      </c>
      <c r="CL407" s="5" t="n">
        <v>0</v>
      </c>
      <c r="CM407" s="5" t="n">
        <v>0</v>
      </c>
      <c r="CN407" s="5" t="n">
        <v>0</v>
      </c>
      <c r="CO407" s="5" t="n">
        <v>0</v>
      </c>
      <c r="CP407" s="5" t="n">
        <v>0</v>
      </c>
      <c r="CQ407" s="5" t="n">
        <v>1.294</v>
      </c>
      <c r="CR407" s="5" t="n">
        <v>0.038</v>
      </c>
      <c r="CS407" s="5" t="n">
        <v>5.43</v>
      </c>
      <c r="CT407" s="5" t="n">
        <v>10.485</v>
      </c>
      <c r="CU407" s="5" t="n">
        <v>30.326</v>
      </c>
    </row>
    <row r="408">
      <c r="A408" s="5" t="inlineStr">
        <is>
          <t>JOR2023</t>
        </is>
      </c>
      <c r="B408" s="5" t="inlineStr">
        <is>
          <t>JOR</t>
        </is>
      </c>
      <c r="C408" s="5" t="inlineStr">
        <is>
          <t>JOR</t>
        </is>
      </c>
      <c r="D408" s="5" t="inlineStr">
        <is>
          <t>Jordan</t>
        </is>
      </c>
      <c r="E408" s="5" t="n">
        <v>2023</v>
      </c>
      <c r="F408" s="5" t="n">
        <v>0.16</v>
      </c>
      <c r="G408" s="5" t="n">
        <v>6.147</v>
      </c>
      <c r="H408" s="5" t="n">
        <v>1.286</v>
      </c>
      <c r="I408" s="5" t="n">
        <v>0</v>
      </c>
      <c r="J408" s="5" t="n">
        <v>6.147</v>
      </c>
      <c r="K408" s="5" t="n">
        <v>0</v>
      </c>
      <c r="L408" s="5" t="n">
        <v>1</v>
      </c>
      <c r="M408" s="5" t="n">
        <v>7.886</v>
      </c>
      <c r="N408" s="5" t="n">
        <v>3.857</v>
      </c>
      <c r="O408" s="5" t="n">
        <v>0</v>
      </c>
      <c r="P408" s="5" t="n">
        <v>7.886</v>
      </c>
      <c r="Q408" s="5" t="n">
        <v>0</v>
      </c>
      <c r="R408" s="5" t="n">
        <v>1</v>
      </c>
      <c r="S408" s="5" t="n">
        <v>12.575</v>
      </c>
      <c r="T408" s="5" t="n">
        <v>7.714</v>
      </c>
      <c r="U408" s="5" t="n">
        <v>0.223</v>
      </c>
      <c r="V408" s="5" t="n">
        <v>14.587</v>
      </c>
      <c r="W408" s="5" t="n">
        <v>0.16</v>
      </c>
      <c r="X408" s="5" t="n">
        <v>1</v>
      </c>
      <c r="Y408" s="5" t="n">
        <v>9.709</v>
      </c>
      <c r="Z408" s="5" t="n">
        <v>1.56</v>
      </c>
      <c r="AA408" s="5" t="n">
        <v>-3.112</v>
      </c>
      <c r="AB408" s="5" t="n">
        <v>6.597</v>
      </c>
      <c r="AC408" s="5" t="n">
        <v>0</v>
      </c>
      <c r="AD408" s="5" t="n">
        <v>0</v>
      </c>
      <c r="AE408" s="5" t="n">
        <v>10.969</v>
      </c>
      <c r="AF408" s="5" t="n">
        <v>2.967</v>
      </c>
      <c r="AG408" s="5" t="n">
        <v>-4.372</v>
      </c>
      <c r="AH408" s="5" t="n">
        <v>6.597</v>
      </c>
      <c r="AI408" s="5" t="n">
        <v>0</v>
      </c>
      <c r="AJ408" s="5" t="n">
        <v>0</v>
      </c>
      <c r="AK408" s="5" t="n">
        <v>18.53</v>
      </c>
      <c r="AL408" s="5" t="n">
        <v>10.692</v>
      </c>
      <c r="AM408" s="5" t="n">
        <v>-14.984</v>
      </c>
      <c r="AN408" s="5" t="n">
        <v>4.114</v>
      </c>
      <c r="AO408" s="5" t="n">
        <v>0</v>
      </c>
      <c r="AP408" s="5" t="n">
        <v>0</v>
      </c>
      <c r="AQ408" s="5" t="n">
        <v>0.749</v>
      </c>
      <c r="AR408" s="5" t="n">
        <v>0.129</v>
      </c>
      <c r="AS408" s="5" t="n">
        <v>0.673</v>
      </c>
      <c r="AT408" s="5" t="n">
        <v>1.649</v>
      </c>
      <c r="AU408" s="5" t="n">
        <v>0.16</v>
      </c>
      <c r="AV408" s="5" t="n">
        <v>1</v>
      </c>
      <c r="AW408" s="5" t="n">
        <v>0.783</v>
      </c>
      <c r="AX408" s="5" t="n">
        <v>0.129</v>
      </c>
      <c r="AY408" s="5" t="n">
        <v>0.154</v>
      </c>
      <c r="AZ408" s="5" t="n">
        <v>1.086</v>
      </c>
      <c r="BA408" s="5" t="n">
        <v>0.16</v>
      </c>
      <c r="BB408" s="5" t="n">
        <v>1</v>
      </c>
      <c r="BC408" s="5" t="n">
        <v>0.527</v>
      </c>
      <c r="BD408" s="5" t="n">
        <v>0.129</v>
      </c>
      <c r="BE408" s="5" t="n">
        <v>-0.163</v>
      </c>
      <c r="BF408" s="5" t="n">
        <v>0.423</v>
      </c>
      <c r="BG408" s="5" t="n">
        <v>0</v>
      </c>
      <c r="BH408" s="5" t="n">
        <v>0</v>
      </c>
      <c r="BI408" s="5" t="n">
        <v>0.64</v>
      </c>
      <c r="BJ408" s="5" t="n">
        <v>0.129</v>
      </c>
      <c r="BK408" s="5" t="n">
        <v>0.113</v>
      </c>
      <c r="BL408" s="5" t="n">
        <v>0.873</v>
      </c>
      <c r="BM408" s="5" t="n">
        <v>0.16</v>
      </c>
      <c r="BN408" s="5" t="n">
        <v>1</v>
      </c>
      <c r="BO408" s="5" t="n">
        <v>0</v>
      </c>
      <c r="BP408" s="5" t="n">
        <v>0</v>
      </c>
      <c r="BQ408" s="5" t="n">
        <v>0.2</v>
      </c>
      <c r="BR408" s="5" t="n">
        <v>0</v>
      </c>
      <c r="BS408" s="5" t="n">
        <v>0.333</v>
      </c>
      <c r="BT408" s="5" t="n">
        <v>0</v>
      </c>
      <c r="BU408" s="5" t="n">
        <v>0</v>
      </c>
      <c r="BV408" s="5" t="n">
        <v>0.25</v>
      </c>
      <c r="BW408" s="5" t="n">
        <v>0.16</v>
      </c>
      <c r="BX408" s="5" t="n">
        <v>0.5</v>
      </c>
      <c r="BY408" s="5" t="n">
        <v>13.254</v>
      </c>
      <c r="BZ408" s="5" t="n">
        <v>0</v>
      </c>
      <c r="CA408" s="5" t="n">
        <v>13.254</v>
      </c>
      <c r="CB408" s="5" t="n">
        <v>0</v>
      </c>
      <c r="CC408" s="5" t="n">
        <v>87.07899999999999</v>
      </c>
      <c r="CD408" s="5" t="n">
        <v>7.95</v>
      </c>
      <c r="CE408" s="5" t="n">
        <v>-18.965</v>
      </c>
      <c r="CF408" s="5" t="n">
        <v>79.012</v>
      </c>
      <c r="CG408" s="5" t="n">
        <v>0</v>
      </c>
      <c r="CH408" s="5" t="n">
        <v>1</v>
      </c>
      <c r="CI408" s="5" t="n">
        <v>0</v>
      </c>
      <c r="CJ408" s="5" t="n">
        <v>0</v>
      </c>
      <c r="CK408" s="5" t="n">
        <v>0</v>
      </c>
      <c r="CL408" s="5" t="n">
        <v>0</v>
      </c>
      <c r="CM408" s="5" t="n">
        <v>0</v>
      </c>
      <c r="CN408" s="5" t="n">
        <v>0</v>
      </c>
      <c r="CO408" s="5" t="n">
        <v>0</v>
      </c>
      <c r="CP408" s="5" t="n">
        <v>0</v>
      </c>
      <c r="CQ408" s="5" t="n">
        <v>1.348</v>
      </c>
      <c r="CR408" s="5" t="n">
        <v>0.04</v>
      </c>
      <c r="CS408" s="5" t="n">
        <v>5.654</v>
      </c>
      <c r="CT408" s="5" t="n">
        <v>4.861</v>
      </c>
      <c r="CU408" s="5" t="n">
        <v>10.622</v>
      </c>
    </row>
    <row r="409">
      <c r="A409" s="5" t="inlineStr">
        <is>
          <t>JOR2024</t>
        </is>
      </c>
      <c r="B409" s="5" t="inlineStr">
        <is>
          <t>JOR</t>
        </is>
      </c>
      <c r="C409" s="5" t="inlineStr">
        <is>
          <t>JOR</t>
        </is>
      </c>
      <c r="D409" s="5" t="inlineStr">
        <is>
          <t>Jordan</t>
        </is>
      </c>
      <c r="E409" s="5" t="n">
        <v>2024</v>
      </c>
      <c r="F409" s="5" t="n">
        <v>0.16</v>
      </c>
      <c r="G409" s="5" t="n">
        <v>5.575</v>
      </c>
      <c r="H409" s="5" t="n">
        <v>1.324</v>
      </c>
      <c r="I409" s="5" t="n">
        <v>0</v>
      </c>
      <c r="J409" s="5" t="n">
        <v>5.575</v>
      </c>
      <c r="K409" s="5" t="n">
        <v>0</v>
      </c>
      <c r="L409" s="5" t="n">
        <v>1</v>
      </c>
      <c r="M409" s="5" t="n">
        <v>7.124</v>
      </c>
      <c r="N409" s="5" t="n">
        <v>3.971</v>
      </c>
      <c r="O409" s="5" t="n">
        <v>0</v>
      </c>
      <c r="P409" s="5" t="n">
        <v>7.124</v>
      </c>
      <c r="Q409" s="5" t="n">
        <v>0</v>
      </c>
      <c r="R409" s="5" t="n">
        <v>1</v>
      </c>
      <c r="S409" s="5" t="n">
        <v>12.193</v>
      </c>
      <c r="T409" s="5" t="n">
        <v>7.942</v>
      </c>
      <c r="U409" s="5" t="n">
        <v>0.266</v>
      </c>
      <c r="V409" s="5" t="n">
        <v>14.144</v>
      </c>
      <c r="W409" s="5" t="n">
        <v>0.16</v>
      </c>
      <c r="X409" s="5" t="n">
        <v>1</v>
      </c>
      <c r="Y409" s="5" t="n">
        <v>8.787000000000001</v>
      </c>
      <c r="Z409" s="5" t="n">
        <v>1.412</v>
      </c>
      <c r="AA409" s="5" t="n">
        <v>-2.038</v>
      </c>
      <c r="AB409" s="5" t="n">
        <v>6.749</v>
      </c>
      <c r="AC409" s="5" t="n">
        <v>0</v>
      </c>
      <c r="AD409" s="5" t="n">
        <v>0</v>
      </c>
      <c r="AE409" s="5" t="n">
        <v>10.084</v>
      </c>
      <c r="AF409" s="5" t="n">
        <v>2.727</v>
      </c>
      <c r="AG409" s="5" t="n">
        <v>-3.335</v>
      </c>
      <c r="AH409" s="5" t="n">
        <v>6.749</v>
      </c>
      <c r="AI409" s="5" t="n">
        <v>0</v>
      </c>
      <c r="AJ409" s="5" t="n">
        <v>0</v>
      </c>
      <c r="AK409" s="5" t="n">
        <v>17.868</v>
      </c>
      <c r="AL409" s="5" t="n">
        <v>10.31</v>
      </c>
      <c r="AM409" s="5" t="n">
        <v>-14.396</v>
      </c>
      <c r="AN409" s="5" t="n">
        <v>4.028</v>
      </c>
      <c r="AO409" s="5" t="n">
        <v>0</v>
      </c>
      <c r="AP409" s="5" t="n">
        <v>0</v>
      </c>
      <c r="AQ409" s="5" t="n">
        <v>0.72</v>
      </c>
      <c r="AR409" s="5" t="n">
        <v>0.132</v>
      </c>
      <c r="AS409" s="5" t="n">
        <v>0.667</v>
      </c>
      <c r="AT409" s="5" t="n">
        <v>1.608</v>
      </c>
      <c r="AU409" s="5" t="n">
        <v>0.16</v>
      </c>
      <c r="AV409" s="5" t="n">
        <v>1</v>
      </c>
      <c r="AW409" s="5" t="n">
        <v>0.734</v>
      </c>
      <c r="AX409" s="5" t="n">
        <v>0.132</v>
      </c>
      <c r="AY409" s="5" t="n">
        <v>0.122</v>
      </c>
      <c r="AZ409" s="5" t="n">
        <v>0.993</v>
      </c>
      <c r="BA409" s="5" t="n">
        <v>0.16</v>
      </c>
      <c r="BB409" s="5" t="n">
        <v>1</v>
      </c>
      <c r="BC409" s="5" t="n">
        <v>0.51</v>
      </c>
      <c r="BD409" s="5" t="n">
        <v>0.132</v>
      </c>
      <c r="BE409" s="5" t="n">
        <v>-0.146</v>
      </c>
      <c r="BF409" s="5" t="n">
        <v>0.423</v>
      </c>
      <c r="BG409" s="5" t="n">
        <v>0</v>
      </c>
      <c r="BH409" s="5" t="n">
        <v>0</v>
      </c>
      <c r="BI409" s="5" t="n">
        <v>0.652</v>
      </c>
      <c r="BJ409" s="5" t="n">
        <v>0.132</v>
      </c>
      <c r="BK409" s="5" t="n">
        <v>0.101</v>
      </c>
      <c r="BL409" s="5" t="n">
        <v>0.873</v>
      </c>
      <c r="BM409" s="5" t="n">
        <v>0.16</v>
      </c>
      <c r="BN409" s="5" t="n">
        <v>1</v>
      </c>
      <c r="BO409" s="5" t="n">
        <v>0</v>
      </c>
      <c r="BP409" s="5" t="n">
        <v>0</v>
      </c>
      <c r="BQ409" s="5" t="n">
        <v>0.197</v>
      </c>
      <c r="BR409" s="5" t="n">
        <v>0</v>
      </c>
      <c r="BS409" s="5" t="n">
        <v>0.333</v>
      </c>
      <c r="BT409" s="5" t="n">
        <v>0</v>
      </c>
      <c r="BU409" s="5" t="n">
        <v>0</v>
      </c>
      <c r="BV409" s="5" t="n">
        <v>0.223</v>
      </c>
      <c r="BW409" s="5" t="n">
        <v>0.16</v>
      </c>
      <c r="BX409" s="5" t="n">
        <v>0.5</v>
      </c>
      <c r="BY409" s="5" t="n">
        <v>13.646</v>
      </c>
      <c r="BZ409" s="5" t="n">
        <v>0</v>
      </c>
      <c r="CA409" s="5" t="n">
        <v>13.646</v>
      </c>
      <c r="CB409" s="5" t="n">
        <v>0</v>
      </c>
      <c r="CC409" s="5" t="n">
        <v>86.38500000000001</v>
      </c>
      <c r="CD409" s="5" t="n">
        <v>7.95</v>
      </c>
      <c r="CE409" s="5" t="n">
        <v>-16.132</v>
      </c>
      <c r="CF409" s="5" t="n">
        <v>81.494</v>
      </c>
      <c r="CG409" s="5" t="n">
        <v>0</v>
      </c>
      <c r="CH409" s="5" t="n">
        <v>1</v>
      </c>
      <c r="CI409" s="5" t="n">
        <v>0</v>
      </c>
      <c r="CJ409" s="5" t="n">
        <v>0</v>
      </c>
      <c r="CK409" s="5" t="n">
        <v>0</v>
      </c>
      <c r="CL409" s="5" t="n">
        <v>0</v>
      </c>
      <c r="CM409" s="5" t="n">
        <v>0</v>
      </c>
      <c r="CN409" s="5" t="n">
        <v>0</v>
      </c>
      <c r="CO409" s="5" t="n">
        <v>0</v>
      </c>
      <c r="CP409" s="5" t="n">
        <v>0</v>
      </c>
      <c r="CQ409" s="5" t="n">
        <v>1.387</v>
      </c>
      <c r="CR409" s="5" t="n">
        <v>0.04</v>
      </c>
      <c r="CS409" s="5" t="n">
        <v>5.821</v>
      </c>
      <c r="CT409" s="5" t="n">
        <v>4.251</v>
      </c>
      <c r="CU409" s="5" t="n">
        <v>9.167999999999999</v>
      </c>
    </row>
    <row r="410">
      <c r="A410" s="5" t="inlineStr">
        <is>
          <t>KAZ2021</t>
        </is>
      </c>
      <c r="B410" s="5" t="inlineStr">
        <is>
          <t>KAZ</t>
        </is>
      </c>
      <c r="C410" s="5" t="inlineStr">
        <is>
          <t>KAZ</t>
        </is>
      </c>
      <c r="D410" s="5" t="inlineStr">
        <is>
          <t>Kazakhstan</t>
        </is>
      </c>
      <c r="E410" s="5" t="n">
        <v>2021</v>
      </c>
      <c r="F410" s="5" t="n">
        <v>0.12</v>
      </c>
      <c r="G410" s="5" t="n">
        <v>3.092</v>
      </c>
      <c r="H410" s="5" t="n">
        <v>0.588</v>
      </c>
      <c r="I410" s="5" t="n">
        <v>1.063</v>
      </c>
      <c r="J410" s="5" t="n">
        <v>4.155</v>
      </c>
      <c r="K410" s="5" t="n">
        <v>0</v>
      </c>
      <c r="L410" s="5" t="n">
        <v>1</v>
      </c>
      <c r="M410" s="5" t="n">
        <v>3.058</v>
      </c>
      <c r="N410" s="5" t="n">
        <v>1.764</v>
      </c>
      <c r="O410" s="5" t="n">
        <v>0.067</v>
      </c>
      <c r="P410" s="5" t="n">
        <v>3.125</v>
      </c>
      <c r="Q410" s="5" t="n">
        <v>0</v>
      </c>
      <c r="R410" s="5" t="n">
        <v>1</v>
      </c>
      <c r="S410" s="5" t="n">
        <v>1.004</v>
      </c>
      <c r="T410" s="5" t="n">
        <v>0.622</v>
      </c>
      <c r="U410" s="5" t="n">
        <v>0.003</v>
      </c>
      <c r="V410" s="5" t="n">
        <v>1.128</v>
      </c>
      <c r="W410" s="5" t="n">
        <v>0.12</v>
      </c>
      <c r="X410" s="5" t="n">
        <v>1</v>
      </c>
      <c r="Y410" s="5" t="n">
        <v>7.283</v>
      </c>
      <c r="Z410" s="5" t="n">
        <v>1.041</v>
      </c>
      <c r="AA410" s="5" t="n">
        <v>-6.017</v>
      </c>
      <c r="AB410" s="5" t="n">
        <v>1.266</v>
      </c>
      <c r="AC410" s="5" t="n">
        <v>0</v>
      </c>
      <c r="AD410" s="5" t="n">
        <v>0</v>
      </c>
      <c r="AE410" s="5" t="n">
        <v>7.922</v>
      </c>
      <c r="AF410" s="5" t="n">
        <v>1.932</v>
      </c>
      <c r="AG410" s="5" t="n">
        <v>-6.656</v>
      </c>
      <c r="AH410" s="5" t="n">
        <v>1.266</v>
      </c>
      <c r="AI410" s="5" t="n">
        <v>0</v>
      </c>
      <c r="AJ410" s="5" t="n">
        <v>0</v>
      </c>
      <c r="AK410" s="5" t="n">
        <v>11.757</v>
      </c>
      <c r="AL410" s="5" t="n">
        <v>6.311</v>
      </c>
      <c r="AM410" s="5" t="n">
        <v>-10.356</v>
      </c>
      <c r="AN410" s="5" t="n">
        <v>1.569</v>
      </c>
      <c r="AO410" s="5" t="n">
        <v>0</v>
      </c>
      <c r="AP410" s="5" t="n">
        <v>0</v>
      </c>
      <c r="AQ410" s="5" t="n">
        <v>0.619</v>
      </c>
      <c r="AR410" s="5" t="n">
        <v>0.114</v>
      </c>
      <c r="AS410" s="5" t="n">
        <v>-0.241</v>
      </c>
      <c r="AT410" s="5" t="n">
        <v>0.423</v>
      </c>
      <c r="AU410" s="5" t="n">
        <v>0</v>
      </c>
      <c r="AV410" s="5" t="n">
        <v>0</v>
      </c>
      <c r="AW410" s="5" t="n">
        <v>0.599</v>
      </c>
      <c r="AX410" s="5" t="n">
        <v>0.114</v>
      </c>
      <c r="AY410" s="5" t="n">
        <v>-0.14</v>
      </c>
      <c r="AZ410" s="5" t="n">
        <v>0.515</v>
      </c>
      <c r="BA410" s="5" t="n">
        <v>0</v>
      </c>
      <c r="BB410" s="5" t="n">
        <v>1</v>
      </c>
      <c r="BC410" s="5" t="n">
        <v>0.439</v>
      </c>
      <c r="BD410" s="5" t="n">
        <v>0.114</v>
      </c>
      <c r="BE410" s="5" t="n">
        <v>-0.349</v>
      </c>
      <c r="BF410" s="5" t="n">
        <v>0.09</v>
      </c>
      <c r="BG410" s="5" t="n">
        <v>0</v>
      </c>
      <c r="BH410" s="5" t="n">
        <v>0</v>
      </c>
      <c r="BI410" s="5" t="n">
        <v>0.505</v>
      </c>
      <c r="BJ410" s="5" t="n">
        <v>0.114</v>
      </c>
      <c r="BK410" s="5" t="n">
        <v>0.004</v>
      </c>
      <c r="BL410" s="5" t="n">
        <v>0.57</v>
      </c>
      <c r="BM410" s="5" t="n">
        <v>0.12</v>
      </c>
      <c r="BN410" s="5" t="n">
        <v>1</v>
      </c>
      <c r="BO410" s="5" t="n">
        <v>0</v>
      </c>
      <c r="BP410" s="5" t="n">
        <v>-0.039</v>
      </c>
      <c r="BQ410" s="5" t="n">
        <v>0.059</v>
      </c>
      <c r="BR410" s="5" t="n">
        <v>0</v>
      </c>
      <c r="BS410" s="5" t="n">
        <v>0.833</v>
      </c>
      <c r="BT410" s="5" t="n">
        <v>0</v>
      </c>
      <c r="BU410" s="5" t="n">
        <v>-0.039</v>
      </c>
      <c r="BV410" s="5" t="n">
        <v>0.037</v>
      </c>
      <c r="BW410" s="5" t="n">
        <v>0</v>
      </c>
      <c r="BX410" s="5" t="n">
        <v>0.667</v>
      </c>
      <c r="BY410" s="5" t="n">
        <v>11.787</v>
      </c>
      <c r="BZ410" s="5" t="n">
        <v>0</v>
      </c>
      <c r="CA410" s="5" t="n">
        <v>11.787</v>
      </c>
      <c r="CB410" s="5" t="n">
        <v>0</v>
      </c>
      <c r="CC410" s="5" t="n">
        <v>78.125</v>
      </c>
      <c r="CD410" s="5" t="n">
        <v>7.95</v>
      </c>
      <c r="CE410" s="5" t="n">
        <v>-2.386</v>
      </c>
      <c r="CF410" s="5" t="n">
        <v>84.828</v>
      </c>
      <c r="CG410" s="5" t="n">
        <v>0.12</v>
      </c>
      <c r="CH410" s="5" t="n">
        <v>1</v>
      </c>
      <c r="CI410" s="5" t="n">
        <v>0</v>
      </c>
      <c r="CJ410" s="5" t="n">
        <v>0</v>
      </c>
      <c r="CK410" s="5" t="n">
        <v>0</v>
      </c>
      <c r="CL410" s="5" t="n">
        <v>0</v>
      </c>
      <c r="CM410" s="5" t="n">
        <v>0</v>
      </c>
      <c r="CN410" s="5" t="n">
        <v>0</v>
      </c>
      <c r="CO410" s="5" t="n">
        <v>0</v>
      </c>
      <c r="CP410" s="5" t="n">
        <v>0.971</v>
      </c>
      <c r="CQ410" s="5" t="n">
        <v>1.198</v>
      </c>
      <c r="CR410" s="5" t="n">
        <v>0.882</v>
      </c>
      <c r="CS410" s="5" t="n">
        <v>6.634</v>
      </c>
      <c r="CT410" s="5" t="n">
        <v>4.41</v>
      </c>
      <c r="CU410" s="5" t="n">
        <v>14.129</v>
      </c>
    </row>
    <row r="411">
      <c r="A411" s="5" t="inlineStr">
        <is>
          <t>KAZ2022</t>
        </is>
      </c>
      <c r="B411" s="5" t="inlineStr">
        <is>
          <t>KAZ</t>
        </is>
      </c>
      <c r="C411" s="5" t="inlineStr">
        <is>
          <t>KAZ</t>
        </is>
      </c>
      <c r="D411" s="5" t="inlineStr">
        <is>
          <t>Kazakhstan</t>
        </is>
      </c>
      <c r="E411" s="5" t="n">
        <v>2022</v>
      </c>
      <c r="F411" s="5" t="n">
        <v>0.12</v>
      </c>
      <c r="G411" s="5" t="n">
        <v>3.29</v>
      </c>
      <c r="H411" s="5" t="n">
        <v>0.625</v>
      </c>
      <c r="I411" s="5" t="n">
        <v>1.186</v>
      </c>
      <c r="J411" s="5" t="n">
        <v>4.476</v>
      </c>
      <c r="K411" s="5" t="n">
        <v>0</v>
      </c>
      <c r="L411" s="5" t="n">
        <v>1</v>
      </c>
      <c r="M411" s="5" t="n">
        <v>3.233</v>
      </c>
      <c r="N411" s="5" t="n">
        <v>1.876</v>
      </c>
      <c r="O411" s="5" t="n">
        <v>0.107</v>
      </c>
      <c r="P411" s="5" t="n">
        <v>3.34</v>
      </c>
      <c r="Q411" s="5" t="n">
        <v>0</v>
      </c>
      <c r="R411" s="5" t="n">
        <v>1</v>
      </c>
      <c r="S411" s="5" t="n">
        <v>1.007</v>
      </c>
      <c r="T411" s="5" t="n">
        <v>0.493</v>
      </c>
      <c r="U411" s="5" t="n">
        <v>0.004</v>
      </c>
      <c r="V411" s="5" t="n">
        <v>1.133</v>
      </c>
      <c r="W411" s="5" t="n">
        <v>0.12</v>
      </c>
      <c r="X411" s="5" t="n">
        <v>1</v>
      </c>
      <c r="Y411" s="5" t="n">
        <v>7.793</v>
      </c>
      <c r="Z411" s="5" t="n">
        <v>1.114</v>
      </c>
      <c r="AA411" s="5" t="n">
        <v>-6.568</v>
      </c>
      <c r="AB411" s="5" t="n">
        <v>1.226</v>
      </c>
      <c r="AC411" s="5" t="n">
        <v>0</v>
      </c>
      <c r="AD411" s="5" t="n">
        <v>0</v>
      </c>
      <c r="AE411" s="5" t="n">
        <v>8.445</v>
      </c>
      <c r="AF411" s="5" t="n">
        <v>2.06</v>
      </c>
      <c r="AG411" s="5" t="n">
        <v>-7.22</v>
      </c>
      <c r="AH411" s="5" t="n">
        <v>1.226</v>
      </c>
      <c r="AI411" s="5" t="n">
        <v>0</v>
      </c>
      <c r="AJ411" s="5" t="n">
        <v>0</v>
      </c>
      <c r="AK411" s="5" t="n">
        <v>12.359</v>
      </c>
      <c r="AL411" s="5" t="n">
        <v>6.633</v>
      </c>
      <c r="AM411" s="5" t="n">
        <v>-11.021</v>
      </c>
      <c r="AN411" s="5" t="n">
        <v>1.498</v>
      </c>
      <c r="AO411" s="5" t="n">
        <v>0</v>
      </c>
      <c r="AP411" s="5" t="n">
        <v>0</v>
      </c>
      <c r="AQ411" s="5" t="n">
        <v>0.861</v>
      </c>
      <c r="AR411" s="5" t="n">
        <v>0.123</v>
      </c>
      <c r="AS411" s="5" t="n">
        <v>-0.492</v>
      </c>
      <c r="AT411" s="5" t="n">
        <v>0.413</v>
      </c>
      <c r="AU411" s="5" t="n">
        <v>0</v>
      </c>
      <c r="AV411" s="5" t="n">
        <v>0</v>
      </c>
      <c r="AW411" s="5" t="n">
        <v>0.986</v>
      </c>
      <c r="AX411" s="5" t="n">
        <v>0.123</v>
      </c>
      <c r="AY411" s="5" t="n">
        <v>-0.46</v>
      </c>
      <c r="AZ411" s="5" t="n">
        <v>0.589</v>
      </c>
      <c r="BA411" s="5" t="n">
        <v>0</v>
      </c>
      <c r="BB411" s="5" t="n">
        <v>1</v>
      </c>
      <c r="BC411" s="5" t="n">
        <v>0.598</v>
      </c>
      <c r="BD411" s="5" t="n">
        <v>0.123</v>
      </c>
      <c r="BE411" s="5" t="n">
        <v>-0.466</v>
      </c>
      <c r="BF411" s="5" t="n">
        <v>0.147</v>
      </c>
      <c r="BG411" s="5" t="n">
        <v>0</v>
      </c>
      <c r="BH411" s="5" t="n">
        <v>0</v>
      </c>
      <c r="BI411" s="5" t="n">
        <v>0.612</v>
      </c>
      <c r="BJ411" s="5" t="n">
        <v>0.123</v>
      </c>
      <c r="BK411" s="5" t="n">
        <v>0.016</v>
      </c>
      <c r="BL411" s="5" t="n">
        <v>0.697</v>
      </c>
      <c r="BM411" s="5" t="n">
        <v>0.12</v>
      </c>
      <c r="BN411" s="5" t="n">
        <v>1</v>
      </c>
      <c r="BO411" s="5" t="n">
        <v>0</v>
      </c>
      <c r="BP411" s="5" t="n">
        <v>-0.039</v>
      </c>
      <c r="BQ411" s="5" t="n">
        <v>0.055</v>
      </c>
      <c r="BR411" s="5" t="n">
        <v>0</v>
      </c>
      <c r="BS411" s="5" t="n">
        <v>0.833</v>
      </c>
      <c r="BT411" s="5" t="n">
        <v>0</v>
      </c>
      <c r="BU411" s="5" t="n">
        <v>-0.039</v>
      </c>
      <c r="BV411" s="5" t="n">
        <v>0.034</v>
      </c>
      <c r="BW411" s="5" t="n">
        <v>0</v>
      </c>
      <c r="BX411" s="5" t="n">
        <v>0.667</v>
      </c>
      <c r="BY411" s="5" t="n">
        <v>12.729</v>
      </c>
      <c r="BZ411" s="5" t="n">
        <v>0</v>
      </c>
      <c r="CA411" s="5" t="n">
        <v>12.729</v>
      </c>
      <c r="CB411" s="5" t="n">
        <v>0</v>
      </c>
      <c r="CC411" s="5" t="n">
        <v>97.90000000000001</v>
      </c>
      <c r="CD411" s="5" t="n">
        <v>7.95</v>
      </c>
      <c r="CE411" s="5" t="n">
        <v>-4.784</v>
      </c>
      <c r="CF411" s="5" t="n">
        <v>103.372</v>
      </c>
      <c r="CG411" s="5" t="n">
        <v>0.12</v>
      </c>
      <c r="CH411" s="5" t="n">
        <v>1</v>
      </c>
      <c r="CI411" s="5" t="n">
        <v>0</v>
      </c>
      <c r="CJ411" s="5" t="n">
        <v>0</v>
      </c>
      <c r="CK411" s="5" t="n">
        <v>0</v>
      </c>
      <c r="CL411" s="5" t="n">
        <v>0</v>
      </c>
      <c r="CM411" s="5" t="n">
        <v>0</v>
      </c>
      <c r="CN411" s="5" t="n">
        <v>0</v>
      </c>
      <c r="CO411" s="5" t="n">
        <v>0</v>
      </c>
      <c r="CP411" s="5" t="n">
        <v>0.987</v>
      </c>
      <c r="CQ411" s="5" t="n">
        <v>1.294</v>
      </c>
      <c r="CR411" s="5" t="n">
        <v>0.944</v>
      </c>
      <c r="CS411" s="5" t="n">
        <v>7.164</v>
      </c>
      <c r="CT411" s="5" t="n">
        <v>5.842</v>
      </c>
      <c r="CU411" s="5" t="n">
        <v>28.059</v>
      </c>
    </row>
    <row r="412">
      <c r="A412" s="5" t="inlineStr">
        <is>
          <t>KAZ2023</t>
        </is>
      </c>
      <c r="B412" s="5" t="inlineStr">
        <is>
          <t>KAZ</t>
        </is>
      </c>
      <c r="C412" s="5" t="inlineStr">
        <is>
          <t>KAZ</t>
        </is>
      </c>
      <c r="D412" s="5" t="inlineStr">
        <is>
          <t>Kazakhstan</t>
        </is>
      </c>
      <c r="E412" s="5" t="n">
        <v>2023</v>
      </c>
      <c r="F412" s="5" t="n">
        <v>0.12</v>
      </c>
      <c r="G412" s="5" t="n">
        <v>3.393</v>
      </c>
      <c r="H412" s="5" t="n">
        <v>0.652</v>
      </c>
      <c r="I412" s="5" t="n">
        <v>1.236</v>
      </c>
      <c r="J412" s="5" t="n">
        <v>4.63</v>
      </c>
      <c r="K412" s="5" t="n">
        <v>0</v>
      </c>
      <c r="L412" s="5" t="n">
        <v>1</v>
      </c>
      <c r="M412" s="5" t="n">
        <v>3.34</v>
      </c>
      <c r="N412" s="5" t="n">
        <v>1.955</v>
      </c>
      <c r="O412" s="5" t="n">
        <v>0.113</v>
      </c>
      <c r="P412" s="5" t="n">
        <v>3.453</v>
      </c>
      <c r="Q412" s="5" t="n">
        <v>0</v>
      </c>
      <c r="R412" s="5" t="n">
        <v>1</v>
      </c>
      <c r="S412" s="5" t="n">
        <v>1.098</v>
      </c>
      <c r="T412" s="5" t="n">
        <v>0.6889999999999999</v>
      </c>
      <c r="U412" s="5" t="n">
        <v>0.002</v>
      </c>
      <c r="V412" s="5" t="n">
        <v>1.233</v>
      </c>
      <c r="W412" s="5" t="n">
        <v>0.12</v>
      </c>
      <c r="X412" s="5" t="n">
        <v>1</v>
      </c>
      <c r="Y412" s="5" t="n">
        <v>8.026</v>
      </c>
      <c r="Z412" s="5" t="n">
        <v>1.147</v>
      </c>
      <c r="AA412" s="5" t="n">
        <v>-6.673</v>
      </c>
      <c r="AB412" s="5" t="n">
        <v>1.352</v>
      </c>
      <c r="AC412" s="5" t="n">
        <v>0</v>
      </c>
      <c r="AD412" s="5" t="n">
        <v>0</v>
      </c>
      <c r="AE412" s="5" t="n">
        <v>8.680999999999999</v>
      </c>
      <c r="AF412" s="5" t="n">
        <v>2.117</v>
      </c>
      <c r="AG412" s="5" t="n">
        <v>-7.329</v>
      </c>
      <c r="AH412" s="5" t="n">
        <v>1.352</v>
      </c>
      <c r="AI412" s="5" t="n">
        <v>0</v>
      </c>
      <c r="AJ412" s="5" t="n">
        <v>0</v>
      </c>
      <c r="AK412" s="5" t="n">
        <v>12.613</v>
      </c>
      <c r="AL412" s="5" t="n">
        <v>6.77</v>
      </c>
      <c r="AM412" s="5" t="n">
        <v>-11.139</v>
      </c>
      <c r="AN412" s="5" t="n">
        <v>1.652</v>
      </c>
      <c r="AO412" s="5" t="n">
        <v>0</v>
      </c>
      <c r="AP412" s="5" t="n">
        <v>0</v>
      </c>
      <c r="AQ412" s="5" t="n">
        <v>0.76</v>
      </c>
      <c r="AR412" s="5" t="n">
        <v>0.129</v>
      </c>
      <c r="AS412" s="5" t="n">
        <v>-0.341</v>
      </c>
      <c r="AT412" s="5" t="n">
        <v>0.47</v>
      </c>
      <c r="AU412" s="5" t="n">
        <v>0</v>
      </c>
      <c r="AV412" s="5" t="n">
        <v>0</v>
      </c>
      <c r="AW412" s="5" t="n">
        <v>0.8110000000000001</v>
      </c>
      <c r="AX412" s="5" t="n">
        <v>0.129</v>
      </c>
      <c r="AY412" s="5" t="n">
        <v>-0.165</v>
      </c>
      <c r="AZ412" s="5" t="n">
        <v>0.724</v>
      </c>
      <c r="BA412" s="5" t="n">
        <v>0</v>
      </c>
      <c r="BB412" s="5" t="n">
        <v>1</v>
      </c>
      <c r="BC412" s="5" t="n">
        <v>0.535</v>
      </c>
      <c r="BD412" s="5" t="n">
        <v>0.129</v>
      </c>
      <c r="BE412" s="5" t="n">
        <v>-0.391</v>
      </c>
      <c r="BF412" s="5" t="n">
        <v>0.161</v>
      </c>
      <c r="BG412" s="5" t="n">
        <v>0</v>
      </c>
      <c r="BH412" s="5" t="n">
        <v>0</v>
      </c>
      <c r="BI412" s="5" t="n">
        <v>0.579</v>
      </c>
      <c r="BJ412" s="5" t="n">
        <v>0.129</v>
      </c>
      <c r="BK412" s="5" t="n">
        <v>0.017</v>
      </c>
      <c r="BL412" s="5" t="n">
        <v>0.66</v>
      </c>
      <c r="BM412" s="5" t="n">
        <v>0.12</v>
      </c>
      <c r="BN412" s="5" t="n">
        <v>1</v>
      </c>
      <c r="BO412" s="5" t="n">
        <v>0</v>
      </c>
      <c r="BP412" s="5" t="n">
        <v>-0.039</v>
      </c>
      <c r="BQ412" s="5" t="n">
        <v>0.08400000000000001</v>
      </c>
      <c r="BR412" s="5" t="n">
        <v>0</v>
      </c>
      <c r="BS412" s="5" t="n">
        <v>0.833</v>
      </c>
      <c r="BT412" s="5" t="n">
        <v>0</v>
      </c>
      <c r="BU412" s="5" t="n">
        <v>-0.039</v>
      </c>
      <c r="BV412" s="5" t="n">
        <v>0.056</v>
      </c>
      <c r="BW412" s="5" t="n">
        <v>0</v>
      </c>
      <c r="BX412" s="5" t="n">
        <v>0.667</v>
      </c>
      <c r="BY412" s="5" t="n">
        <v>13.254</v>
      </c>
      <c r="BZ412" s="5" t="n">
        <v>0</v>
      </c>
      <c r="CA412" s="5" t="n">
        <v>13.254</v>
      </c>
      <c r="CB412" s="5" t="n">
        <v>0</v>
      </c>
      <c r="CC412" s="5" t="n">
        <v>83.248</v>
      </c>
      <c r="CD412" s="5" t="n">
        <v>7.95</v>
      </c>
      <c r="CE412" s="5" t="n">
        <v>-9.756</v>
      </c>
      <c r="CF412" s="5" t="n">
        <v>81.232</v>
      </c>
      <c r="CG412" s="5" t="n">
        <v>0.12</v>
      </c>
      <c r="CH412" s="5" t="n">
        <v>1</v>
      </c>
      <c r="CI412" s="5" t="n">
        <v>0</v>
      </c>
      <c r="CJ412" s="5" t="n">
        <v>0</v>
      </c>
      <c r="CK412" s="5" t="n">
        <v>0</v>
      </c>
      <c r="CL412" s="5" t="n">
        <v>0</v>
      </c>
      <c r="CM412" s="5" t="n">
        <v>0</v>
      </c>
      <c r="CN412" s="5" t="n">
        <v>0</v>
      </c>
      <c r="CO412" s="5" t="n">
        <v>0</v>
      </c>
      <c r="CP412" s="5" t="n">
        <v>0.986</v>
      </c>
      <c r="CQ412" s="5" t="n">
        <v>1.348</v>
      </c>
      <c r="CR412" s="5" t="n">
        <v>0.98</v>
      </c>
      <c r="CS412" s="5" t="n">
        <v>7.46</v>
      </c>
      <c r="CT412" s="5" t="n">
        <v>3.466</v>
      </c>
      <c r="CU412" s="5" t="n">
        <v>9.260999999999999</v>
      </c>
    </row>
    <row r="413">
      <c r="A413" s="5" t="inlineStr">
        <is>
          <t>KAZ2024</t>
        </is>
      </c>
      <c r="B413" s="5" t="inlineStr">
        <is>
          <t>KAZ</t>
        </is>
      </c>
      <c r="C413" s="5" t="inlineStr">
        <is>
          <t>KAZ</t>
        </is>
      </c>
      <c r="D413" s="5" t="inlineStr">
        <is>
          <t>Kazakhstan</t>
        </is>
      </c>
      <c r="E413" s="5" t="n">
        <v>2024</v>
      </c>
      <c r="F413" s="5" t="n">
        <v>0.12</v>
      </c>
      <c r="G413" s="5" t="n">
        <v>3.486</v>
      </c>
      <c r="H413" s="5" t="n">
        <v>0.671</v>
      </c>
      <c r="I413" s="5" t="n">
        <v>1.267</v>
      </c>
      <c r="J413" s="5" t="n">
        <v>4.753</v>
      </c>
      <c r="K413" s="5" t="n">
        <v>0</v>
      </c>
      <c r="L413" s="5" t="n">
        <v>1</v>
      </c>
      <c r="M413" s="5" t="n">
        <v>3.425</v>
      </c>
      <c r="N413" s="5" t="n">
        <v>2.013</v>
      </c>
      <c r="O413" s="5" t="n">
        <v>0.11</v>
      </c>
      <c r="P413" s="5" t="n">
        <v>3.535</v>
      </c>
      <c r="Q413" s="5" t="n">
        <v>0</v>
      </c>
      <c r="R413" s="5" t="n">
        <v>1</v>
      </c>
      <c r="S413" s="5" t="n">
        <v>1.167</v>
      </c>
      <c r="T413" s="5" t="n">
        <v>0.773</v>
      </c>
      <c r="U413" s="5" t="n">
        <v>0.002</v>
      </c>
      <c r="V413" s="5" t="n">
        <v>1.309</v>
      </c>
      <c r="W413" s="5" t="n">
        <v>0.12</v>
      </c>
      <c r="X413" s="5" t="n">
        <v>1</v>
      </c>
      <c r="Y413" s="5" t="n">
        <v>8.180999999999999</v>
      </c>
      <c r="Z413" s="5" t="n">
        <v>1.169</v>
      </c>
      <c r="AA413" s="5" t="n">
        <v>-6.675</v>
      </c>
      <c r="AB413" s="5" t="n">
        <v>1.506</v>
      </c>
      <c r="AC413" s="5" t="n">
        <v>0</v>
      </c>
      <c r="AD413" s="5" t="n">
        <v>0</v>
      </c>
      <c r="AE413" s="5" t="n">
        <v>8.856</v>
      </c>
      <c r="AF413" s="5" t="n">
        <v>2.16</v>
      </c>
      <c r="AG413" s="5" t="n">
        <v>-7.349</v>
      </c>
      <c r="AH413" s="5" t="n">
        <v>1.506</v>
      </c>
      <c r="AI413" s="5" t="n">
        <v>0</v>
      </c>
      <c r="AJ413" s="5" t="n">
        <v>0</v>
      </c>
      <c r="AK413" s="5" t="n">
        <v>12.904</v>
      </c>
      <c r="AL413" s="5" t="n">
        <v>6.926</v>
      </c>
      <c r="AM413" s="5" t="n">
        <v>-11.357</v>
      </c>
      <c r="AN413" s="5" t="n">
        <v>1.733</v>
      </c>
      <c r="AO413" s="5" t="n">
        <v>0</v>
      </c>
      <c r="AP413" s="5" t="n">
        <v>0</v>
      </c>
      <c r="AQ413" s="5" t="n">
        <v>0.724</v>
      </c>
      <c r="AR413" s="5" t="n">
        <v>0.132</v>
      </c>
      <c r="AS413" s="5" t="n">
        <v>-0.287</v>
      </c>
      <c r="AT413" s="5" t="n">
        <v>0.49</v>
      </c>
      <c r="AU413" s="5" t="n">
        <v>0</v>
      </c>
      <c r="AV413" s="5" t="n">
        <v>0</v>
      </c>
      <c r="AW413" s="5" t="n">
        <v>0.75</v>
      </c>
      <c r="AX413" s="5" t="n">
        <v>0.132</v>
      </c>
      <c r="AY413" s="5" t="n">
        <v>-0.121</v>
      </c>
      <c r="AZ413" s="5" t="n">
        <v>0.705</v>
      </c>
      <c r="BA413" s="5" t="n">
        <v>0</v>
      </c>
      <c r="BB413" s="5" t="n">
        <v>1</v>
      </c>
      <c r="BC413" s="5" t="n">
        <v>0.513</v>
      </c>
      <c r="BD413" s="5" t="n">
        <v>0.132</v>
      </c>
      <c r="BE413" s="5" t="n">
        <v>-0.356</v>
      </c>
      <c r="BF413" s="5" t="n">
        <v>0.176</v>
      </c>
      <c r="BG413" s="5" t="n">
        <v>0</v>
      </c>
      <c r="BH413" s="5" t="n">
        <v>0</v>
      </c>
      <c r="BI413" s="5" t="n">
        <v>0.591</v>
      </c>
      <c r="BJ413" s="5" t="n">
        <v>0.132</v>
      </c>
      <c r="BK413" s="5" t="n">
        <v>0.02</v>
      </c>
      <c r="BL413" s="5" t="n">
        <v>0.673</v>
      </c>
      <c r="BM413" s="5" t="n">
        <v>0.12</v>
      </c>
      <c r="BN413" s="5" t="n">
        <v>1</v>
      </c>
      <c r="BO413" s="5" t="n">
        <v>0</v>
      </c>
      <c r="BP413" s="5" t="n">
        <v>-0.041</v>
      </c>
      <c r="BQ413" s="5" t="n">
        <v>0.078</v>
      </c>
      <c r="BR413" s="5" t="n">
        <v>0</v>
      </c>
      <c r="BS413" s="5" t="n">
        <v>0.833</v>
      </c>
      <c r="BT413" s="5" t="n">
        <v>0</v>
      </c>
      <c r="BU413" s="5" t="n">
        <v>-0.041</v>
      </c>
      <c r="BV413" s="5" t="n">
        <v>0.058</v>
      </c>
      <c r="BW413" s="5" t="n">
        <v>0</v>
      </c>
      <c r="BX413" s="5" t="n">
        <v>0.667</v>
      </c>
      <c r="BY413" s="5" t="n">
        <v>13.646</v>
      </c>
      <c r="BZ413" s="5" t="n">
        <v>0</v>
      </c>
      <c r="CA413" s="5" t="n">
        <v>13.646</v>
      </c>
      <c r="CB413" s="5" t="n">
        <v>0</v>
      </c>
      <c r="CC413" s="5" t="n">
        <v>82.58799999999999</v>
      </c>
      <c r="CD413" s="5" t="n">
        <v>7.95</v>
      </c>
      <c r="CE413" s="5" t="n">
        <v>-9.571999999999999</v>
      </c>
      <c r="CF413" s="5" t="n">
        <v>80.46299999999999</v>
      </c>
      <c r="CG413" s="5" t="n">
        <v>0.12</v>
      </c>
      <c r="CH413" s="5" t="n">
        <v>1</v>
      </c>
      <c r="CI413" s="5" t="n">
        <v>0</v>
      </c>
      <c r="CJ413" s="5" t="n">
        <v>0</v>
      </c>
      <c r="CK413" s="5" t="n">
        <v>0</v>
      </c>
      <c r="CL413" s="5" t="n">
        <v>0</v>
      </c>
      <c r="CM413" s="5" t="n">
        <v>0</v>
      </c>
      <c r="CN413" s="5" t="n">
        <v>0</v>
      </c>
      <c r="CO413" s="5" t="n">
        <v>0</v>
      </c>
      <c r="CP413" s="5" t="n">
        <v>0.986</v>
      </c>
      <c r="CQ413" s="5" t="n">
        <v>1.387</v>
      </c>
      <c r="CR413" s="5" t="n">
        <v>0.98</v>
      </c>
      <c r="CS413" s="5" t="n">
        <v>7.598</v>
      </c>
      <c r="CT413" s="5" t="n">
        <v>3.027</v>
      </c>
      <c r="CU413" s="5" t="n">
        <v>7.598</v>
      </c>
    </row>
    <row r="414">
      <c r="A414" s="5" t="inlineStr">
        <is>
          <t>KEN2021</t>
        </is>
      </c>
      <c r="B414" s="5" t="inlineStr">
        <is>
          <t>KEN</t>
        </is>
      </c>
      <c r="C414" s="5" t="inlineStr">
        <is>
          <t>KEN</t>
        </is>
      </c>
      <c r="D414" s="5" t="inlineStr">
        <is>
          <t>Kenya</t>
        </is>
      </c>
      <c r="E414" s="5" t="n">
        <v>2021</v>
      </c>
      <c r="F414" s="5" t="n">
        <v>0.16</v>
      </c>
      <c r="G414" s="5" t="n">
        <v>5.897</v>
      </c>
      <c r="H414" s="5" t="n">
        <v>1.143</v>
      </c>
      <c r="I414" s="5" t="n">
        <v>0</v>
      </c>
      <c r="J414" s="5" t="n">
        <v>5.897</v>
      </c>
      <c r="K414" s="5" t="n">
        <v>0</v>
      </c>
      <c r="L414" s="5" t="n">
        <v>1</v>
      </c>
      <c r="M414" s="5" t="n">
        <v>7.964</v>
      </c>
      <c r="N414" s="5" t="n">
        <v>3.43</v>
      </c>
      <c r="O414" s="5" t="n">
        <v>0</v>
      </c>
      <c r="P414" s="5" t="n">
        <v>7.964</v>
      </c>
      <c r="Q414" s="5" t="n">
        <v>0</v>
      </c>
      <c r="R414" s="5" t="n">
        <v>1</v>
      </c>
      <c r="S414" s="5" t="n">
        <v>11.613</v>
      </c>
      <c r="T414" s="5" t="n">
        <v>6.86</v>
      </c>
      <c r="U414" s="5" t="n">
        <v>0</v>
      </c>
      <c r="V414" s="5" t="n">
        <v>12.542</v>
      </c>
      <c r="W414" s="5" t="n">
        <v>0.08</v>
      </c>
      <c r="X414" s="5" t="n">
        <v>1</v>
      </c>
      <c r="Y414" s="5" t="n">
        <v>4.783</v>
      </c>
      <c r="Z414" s="5" t="n">
        <v>0.646</v>
      </c>
      <c r="AA414" s="5" t="n">
        <v>0</v>
      </c>
      <c r="AB414" s="5" t="n">
        <v>4.783</v>
      </c>
      <c r="AC414" s="5" t="n">
        <v>0</v>
      </c>
      <c r="AD414" s="5" t="n">
        <v>1</v>
      </c>
      <c r="AE414" s="5" t="n">
        <v>5.926</v>
      </c>
      <c r="AF414" s="5" t="n">
        <v>1.386</v>
      </c>
      <c r="AG414" s="5" t="n">
        <v>0</v>
      </c>
      <c r="AH414" s="5" t="n">
        <v>5.926</v>
      </c>
      <c r="AI414" s="5" t="n">
        <v>0</v>
      </c>
      <c r="AJ414" s="5" t="n">
        <v>1</v>
      </c>
      <c r="AK414" s="5" t="n">
        <v>12.786</v>
      </c>
      <c r="AL414" s="5" t="n">
        <v>6.81</v>
      </c>
      <c r="AM414" s="5" t="n">
        <v>0</v>
      </c>
      <c r="AN414" s="5" t="n">
        <v>13.809</v>
      </c>
      <c r="AO414" s="5" t="n">
        <v>0.08</v>
      </c>
      <c r="AP414" s="5" t="n">
        <v>1</v>
      </c>
      <c r="AQ414" s="5" t="n">
        <v>0.508</v>
      </c>
      <c r="AR414" s="5" t="n">
        <v>0.093</v>
      </c>
      <c r="AS414" s="5" t="n">
        <v>0.554</v>
      </c>
      <c r="AT414" s="5" t="n">
        <v>1.147</v>
      </c>
      <c r="AU414" s="5" t="n">
        <v>0.08</v>
      </c>
      <c r="AV414" s="5" t="n">
        <v>1</v>
      </c>
      <c r="AW414" s="5" t="n">
        <v>0.585</v>
      </c>
      <c r="AX414" s="5" t="n">
        <v>0.113</v>
      </c>
      <c r="AY414" s="5" t="n">
        <v>0.332</v>
      </c>
      <c r="AZ414" s="5" t="n">
        <v>0.99</v>
      </c>
      <c r="BA414" s="5" t="n">
        <v>0.08</v>
      </c>
      <c r="BB414" s="5" t="n">
        <v>1</v>
      </c>
      <c r="BC414" s="5" t="n">
        <v>0.439</v>
      </c>
      <c r="BD414" s="5" t="n">
        <v>0.114</v>
      </c>
      <c r="BE414" s="5" t="n">
        <v>0.364</v>
      </c>
      <c r="BF414" s="5" t="n">
        <v>0.867</v>
      </c>
      <c r="BG414" s="5" t="n">
        <v>0.08</v>
      </c>
      <c r="BH414" s="5" t="n">
        <v>1</v>
      </c>
      <c r="BI414" s="5" t="n">
        <v>0.528</v>
      </c>
      <c r="BJ414" s="5" t="n">
        <v>0.117</v>
      </c>
      <c r="BK414" s="5" t="n">
        <v>0.318</v>
      </c>
      <c r="BL414" s="5" t="n">
        <v>0.914</v>
      </c>
      <c r="BM414" s="5" t="n">
        <v>0.08</v>
      </c>
      <c r="BN414" s="5" t="n">
        <v>1</v>
      </c>
      <c r="BO414" s="5" t="n">
        <v>0</v>
      </c>
      <c r="BP414" s="5" t="n">
        <v>0.08500000000000001</v>
      </c>
      <c r="BQ414" s="5" t="n">
        <v>0.31</v>
      </c>
      <c r="BR414" s="5" t="n">
        <v>0</v>
      </c>
      <c r="BS414" s="5" t="n">
        <v>0.667</v>
      </c>
      <c r="BT414" s="5" t="n">
        <v>0</v>
      </c>
      <c r="BU414" s="5" t="n">
        <v>0.08500000000000001</v>
      </c>
      <c r="BV414" s="5" t="n">
        <v>0.31</v>
      </c>
      <c r="BW414" s="5" t="n">
        <v>0.08</v>
      </c>
      <c r="BX414" s="5" t="n">
        <v>1</v>
      </c>
      <c r="BY414" s="5" t="n">
        <v>11.787</v>
      </c>
      <c r="BZ414" s="5" t="n">
        <v>0</v>
      </c>
      <c r="CA414" s="5" t="n">
        <v>11.787</v>
      </c>
      <c r="CB414" s="5" t="n">
        <v>0</v>
      </c>
      <c r="CC414" s="5" t="n">
        <v>78.125</v>
      </c>
      <c r="CD414" s="5" t="n">
        <v>7.95</v>
      </c>
      <c r="CE414" s="5" t="n">
        <v>56.411</v>
      </c>
      <c r="CF414" s="5" t="n">
        <v>145.299</v>
      </c>
      <c r="CG414" s="5" t="n">
        <v>0.08</v>
      </c>
      <c r="CH414" s="5" t="n">
        <v>1</v>
      </c>
      <c r="CI414" s="5" t="n">
        <v>0</v>
      </c>
      <c r="CJ414" s="5" t="n">
        <v>0</v>
      </c>
      <c r="CK414" s="5" t="n">
        <v>0</v>
      </c>
      <c r="CL414" s="5" t="n">
        <v>0</v>
      </c>
      <c r="CM414" s="5" t="n">
        <v>0</v>
      </c>
      <c r="CN414" s="5" t="n">
        <v>0</v>
      </c>
      <c r="CO414" s="5" t="n">
        <v>0</v>
      </c>
      <c r="CP414" s="5" t="n">
        <v>0</v>
      </c>
      <c r="CQ414" s="5" t="n">
        <v>1.198</v>
      </c>
      <c r="CR414" s="5" t="n">
        <v>0</v>
      </c>
      <c r="CS414" s="5" t="n">
        <v>4.776</v>
      </c>
      <c r="CT414" s="5" t="n">
        <v>4.753</v>
      </c>
      <c r="CU414" s="5" t="n">
        <v>15.162</v>
      </c>
    </row>
    <row r="415">
      <c r="A415" s="5" t="inlineStr">
        <is>
          <t>KEN2022</t>
        </is>
      </c>
      <c r="B415" s="5" t="inlineStr">
        <is>
          <t>KEN</t>
        </is>
      </c>
      <c r="C415" s="5" t="inlineStr">
        <is>
          <t>KEN</t>
        </is>
      </c>
      <c r="D415" s="5" t="inlineStr">
        <is>
          <t>Kenya</t>
        </is>
      </c>
      <c r="E415" s="5" t="n">
        <v>2022</v>
      </c>
      <c r="F415" s="5" t="n">
        <v>0.16</v>
      </c>
      <c r="G415" s="5" t="n">
        <v>11.72</v>
      </c>
      <c r="H415" s="5" t="n">
        <v>1.235</v>
      </c>
      <c r="I415" s="5" t="n">
        <v>0</v>
      </c>
      <c r="J415" s="5" t="n">
        <v>11.72</v>
      </c>
      <c r="K415" s="5" t="n">
        <v>0</v>
      </c>
      <c r="L415" s="5" t="n">
        <v>1</v>
      </c>
      <c r="M415" s="5" t="n">
        <v>9.782999999999999</v>
      </c>
      <c r="N415" s="5" t="n">
        <v>3.704</v>
      </c>
      <c r="O415" s="5" t="n">
        <v>0</v>
      </c>
      <c r="P415" s="5" t="n">
        <v>9.782999999999999</v>
      </c>
      <c r="Q415" s="5" t="n">
        <v>0</v>
      </c>
      <c r="R415" s="5" t="n">
        <v>1</v>
      </c>
      <c r="S415" s="5" t="n">
        <v>17.893</v>
      </c>
      <c r="T415" s="5" t="n">
        <v>7.408</v>
      </c>
      <c r="U415" s="5" t="n">
        <v>0.106</v>
      </c>
      <c r="V415" s="5" t="n">
        <v>19.325</v>
      </c>
      <c r="W415" s="5" t="n">
        <v>0.08</v>
      </c>
      <c r="X415" s="5" t="n">
        <v>1</v>
      </c>
      <c r="Y415" s="5" t="n">
        <v>6.819</v>
      </c>
      <c r="Z415" s="5" t="n">
        <v>0.922</v>
      </c>
      <c r="AA415" s="5" t="n">
        <v>0</v>
      </c>
      <c r="AB415" s="5" t="n">
        <v>6.819</v>
      </c>
      <c r="AC415" s="5" t="n">
        <v>0</v>
      </c>
      <c r="AD415" s="5" t="n">
        <v>1</v>
      </c>
      <c r="AE415" s="5" t="n">
        <v>8.053000000000001</v>
      </c>
      <c r="AF415" s="5" t="n">
        <v>1.883</v>
      </c>
      <c r="AG415" s="5" t="n">
        <v>0</v>
      </c>
      <c r="AH415" s="5" t="n">
        <v>8.053000000000001</v>
      </c>
      <c r="AI415" s="5" t="n">
        <v>0</v>
      </c>
      <c r="AJ415" s="5" t="n">
        <v>1</v>
      </c>
      <c r="AK415" s="5" t="n">
        <v>15.461</v>
      </c>
      <c r="AL415" s="5" t="n">
        <v>8.234999999999999</v>
      </c>
      <c r="AM415" s="5" t="n">
        <v>0.092</v>
      </c>
      <c r="AN415" s="5" t="n">
        <v>16.698</v>
      </c>
      <c r="AO415" s="5" t="n">
        <v>0.08</v>
      </c>
      <c r="AP415" s="5" t="n">
        <v>1</v>
      </c>
      <c r="AQ415" s="5" t="n">
        <v>0.53</v>
      </c>
      <c r="AR415" s="5" t="n">
        <v>0.076</v>
      </c>
      <c r="AS415" s="5" t="n">
        <v>0.703</v>
      </c>
      <c r="AT415" s="5" t="n">
        <v>1.332</v>
      </c>
      <c r="AU415" s="5" t="n">
        <v>0.08</v>
      </c>
      <c r="AV415" s="5" t="n">
        <v>1</v>
      </c>
      <c r="AW415" s="5" t="n">
        <v>0.486</v>
      </c>
      <c r="AX415" s="5" t="n">
        <v>0.063</v>
      </c>
      <c r="AY415" s="5" t="n">
        <v>0.608</v>
      </c>
      <c r="AZ415" s="5" t="n">
        <v>1.182</v>
      </c>
      <c r="BA415" s="5" t="n">
        <v>0.08</v>
      </c>
      <c r="BB415" s="5" t="n">
        <v>1</v>
      </c>
      <c r="BC415" s="5" t="n">
        <v>0.598</v>
      </c>
      <c r="BD415" s="5" t="n">
        <v>0.123</v>
      </c>
      <c r="BE415" s="5" t="n">
        <v>0.382</v>
      </c>
      <c r="BF415" s="5" t="n">
        <v>1.058</v>
      </c>
      <c r="BG415" s="5" t="n">
        <v>0.08</v>
      </c>
      <c r="BH415" s="5" t="n">
        <v>1</v>
      </c>
      <c r="BI415" s="5" t="n">
        <v>0.394</v>
      </c>
      <c r="BJ415" s="5" t="n">
        <v>0.077</v>
      </c>
      <c r="BK415" s="5" t="n">
        <v>0.604</v>
      </c>
      <c r="BL415" s="5" t="n">
        <v>1.078</v>
      </c>
      <c r="BM415" s="5" t="n">
        <v>0.08</v>
      </c>
      <c r="BN415" s="5" t="n">
        <v>1</v>
      </c>
      <c r="BO415" s="5" t="n">
        <v>0</v>
      </c>
      <c r="BP415" s="5" t="n">
        <v>0.114</v>
      </c>
      <c r="BQ415" s="5" t="n">
        <v>0.175</v>
      </c>
      <c r="BR415" s="5" t="n">
        <v>0</v>
      </c>
      <c r="BS415" s="5" t="n">
        <v>0.667</v>
      </c>
      <c r="BT415" s="5" t="n">
        <v>0</v>
      </c>
      <c r="BU415" s="5" t="n">
        <v>0.114</v>
      </c>
      <c r="BV415" s="5" t="n">
        <v>0.22</v>
      </c>
      <c r="BW415" s="5" t="n">
        <v>0.08</v>
      </c>
      <c r="BX415" s="5" t="n">
        <v>1</v>
      </c>
      <c r="BY415" s="5" t="n">
        <v>12.729</v>
      </c>
      <c r="BZ415" s="5" t="n">
        <v>0</v>
      </c>
      <c r="CA415" s="5" t="n">
        <v>12.729</v>
      </c>
      <c r="CB415" s="5" t="n">
        <v>0</v>
      </c>
      <c r="CC415" s="5" t="n">
        <v>97.90000000000001</v>
      </c>
      <c r="CD415" s="5" t="n">
        <v>7.95</v>
      </c>
      <c r="CE415" s="5" t="n">
        <v>61.206</v>
      </c>
      <c r="CF415" s="5" t="n">
        <v>171.834</v>
      </c>
      <c r="CG415" s="5" t="n">
        <v>0.08</v>
      </c>
      <c r="CH415" s="5" t="n">
        <v>1</v>
      </c>
      <c r="CI415" s="5" t="n">
        <v>0</v>
      </c>
      <c r="CJ415" s="5" t="n">
        <v>0</v>
      </c>
      <c r="CK415" s="5" t="n">
        <v>0</v>
      </c>
      <c r="CL415" s="5" t="n">
        <v>0</v>
      </c>
      <c r="CM415" s="5" t="n">
        <v>0</v>
      </c>
      <c r="CN415" s="5" t="n">
        <v>0</v>
      </c>
      <c r="CO415" s="5" t="n">
        <v>0</v>
      </c>
      <c r="CP415" s="5" t="n">
        <v>0</v>
      </c>
      <c r="CQ415" s="5" t="n">
        <v>1.294</v>
      </c>
      <c r="CR415" s="5" t="n">
        <v>0</v>
      </c>
      <c r="CS415" s="5" t="n">
        <v>5.158</v>
      </c>
      <c r="CT415" s="5" t="n">
        <v>10.485</v>
      </c>
      <c r="CU415" s="5" t="n">
        <v>31.326</v>
      </c>
    </row>
    <row r="416">
      <c r="A416" s="5" t="inlineStr">
        <is>
          <t>KEN2023</t>
        </is>
      </c>
      <c r="B416" s="5" t="inlineStr">
        <is>
          <t>KEN</t>
        </is>
      </c>
      <c r="C416" s="5" t="inlineStr">
        <is>
          <t>KEN</t>
        </is>
      </c>
      <c r="D416" s="5" t="inlineStr">
        <is>
          <t>Kenya</t>
        </is>
      </c>
      <c r="E416" s="5" t="n">
        <v>2023</v>
      </c>
      <c r="F416" s="5" t="n">
        <v>0.16</v>
      </c>
      <c r="G416" s="5" t="n">
        <v>6.147</v>
      </c>
      <c r="H416" s="5" t="n">
        <v>1.286</v>
      </c>
      <c r="I416" s="5" t="n">
        <v>0</v>
      </c>
      <c r="J416" s="5" t="n">
        <v>6.147</v>
      </c>
      <c r="K416" s="5" t="n">
        <v>0</v>
      </c>
      <c r="L416" s="5" t="n">
        <v>1</v>
      </c>
      <c r="M416" s="5" t="n">
        <v>7.886</v>
      </c>
      <c r="N416" s="5" t="n">
        <v>3.857</v>
      </c>
      <c r="O416" s="5" t="n">
        <v>0</v>
      </c>
      <c r="P416" s="5" t="n">
        <v>7.886</v>
      </c>
      <c r="Q416" s="5" t="n">
        <v>0</v>
      </c>
      <c r="R416" s="5" t="n">
        <v>1</v>
      </c>
      <c r="S416" s="5" t="n">
        <v>12.575</v>
      </c>
      <c r="T416" s="5" t="n">
        <v>7.714</v>
      </c>
      <c r="U416" s="5" t="n">
        <v>0.223</v>
      </c>
      <c r="V416" s="5" t="n">
        <v>14.587</v>
      </c>
      <c r="W416" s="5" t="n">
        <v>0.16</v>
      </c>
      <c r="X416" s="5" t="n">
        <v>1</v>
      </c>
      <c r="Y416" s="5" t="n">
        <v>9.321999999999999</v>
      </c>
      <c r="Z416" s="5" t="n">
        <v>1.26</v>
      </c>
      <c r="AA416" s="5" t="n">
        <v>0</v>
      </c>
      <c r="AB416" s="5" t="n">
        <v>9.321999999999999</v>
      </c>
      <c r="AC416" s="5" t="n">
        <v>0</v>
      </c>
      <c r="AD416" s="5" t="n">
        <v>1</v>
      </c>
      <c r="AE416" s="5" t="n">
        <v>10.607</v>
      </c>
      <c r="AF416" s="5" t="n">
        <v>2.48</v>
      </c>
      <c r="AG416" s="5" t="n">
        <v>0</v>
      </c>
      <c r="AH416" s="5" t="n">
        <v>10.607</v>
      </c>
      <c r="AI416" s="5" t="n">
        <v>0</v>
      </c>
      <c r="AJ416" s="5" t="n">
        <v>1</v>
      </c>
      <c r="AK416" s="5" t="n">
        <v>18.321</v>
      </c>
      <c r="AL416" s="5" t="n">
        <v>9.757999999999999</v>
      </c>
      <c r="AM416" s="5" t="n">
        <v>0.325</v>
      </c>
      <c r="AN416" s="5" t="n">
        <v>21.253</v>
      </c>
      <c r="AO416" s="5" t="n">
        <v>0.16</v>
      </c>
      <c r="AP416" s="5" t="n">
        <v>1</v>
      </c>
      <c r="AQ416" s="5" t="n">
        <v>0.705</v>
      </c>
      <c r="AR416" s="5" t="n">
        <v>0.119</v>
      </c>
      <c r="AS416" s="5" t="n">
        <v>0.494</v>
      </c>
      <c r="AT416" s="5" t="n">
        <v>1.39</v>
      </c>
      <c r="AU416" s="5" t="n">
        <v>0.16</v>
      </c>
      <c r="AV416" s="5" t="n">
        <v>1</v>
      </c>
      <c r="AW416" s="5" t="n">
        <v>0.704</v>
      </c>
      <c r="AX416" s="5" t="n">
        <v>0.121</v>
      </c>
      <c r="AY416" s="5" t="n">
        <v>0.407</v>
      </c>
      <c r="AZ416" s="5" t="n">
        <v>1.288</v>
      </c>
      <c r="BA416" s="5" t="n">
        <v>0.16</v>
      </c>
      <c r="BB416" s="5" t="n">
        <v>1</v>
      </c>
      <c r="BC416" s="5" t="n">
        <v>0.535</v>
      </c>
      <c r="BD416" s="5" t="n">
        <v>0.129</v>
      </c>
      <c r="BE416" s="5" t="n">
        <v>0.229</v>
      </c>
      <c r="BF416" s="5" t="n">
        <v>0.886</v>
      </c>
      <c r="BG416" s="5" t="n">
        <v>0.16</v>
      </c>
      <c r="BH416" s="5" t="n">
        <v>1</v>
      </c>
      <c r="BI416" s="5" t="n">
        <v>0.636</v>
      </c>
      <c r="BJ416" s="5" t="n">
        <v>0.138</v>
      </c>
      <c r="BK416" s="5" t="n">
        <v>0.42</v>
      </c>
      <c r="BL416" s="5" t="n">
        <v>1.226</v>
      </c>
      <c r="BM416" s="5" t="n">
        <v>0.16</v>
      </c>
      <c r="BN416" s="5" t="n">
        <v>1</v>
      </c>
      <c r="BO416" s="5" t="n">
        <v>0</v>
      </c>
      <c r="BP416" s="5" t="n">
        <v>0.11</v>
      </c>
      <c r="BQ416" s="5" t="n">
        <v>0.19</v>
      </c>
      <c r="BR416" s="5" t="n">
        <v>0</v>
      </c>
      <c r="BS416" s="5" t="n">
        <v>0.667</v>
      </c>
      <c r="BT416" s="5" t="n">
        <v>0</v>
      </c>
      <c r="BU416" s="5" t="n">
        <v>0.11</v>
      </c>
      <c r="BV416" s="5" t="n">
        <v>0.23</v>
      </c>
      <c r="BW416" s="5" t="n">
        <v>0.16</v>
      </c>
      <c r="BX416" s="5" t="n">
        <v>1</v>
      </c>
      <c r="BY416" s="5" t="n">
        <v>13.254</v>
      </c>
      <c r="BZ416" s="5" t="n">
        <v>0</v>
      </c>
      <c r="CA416" s="5" t="n">
        <v>13.254</v>
      </c>
      <c r="CB416" s="5" t="n">
        <v>0</v>
      </c>
      <c r="CC416" s="5" t="n">
        <v>83.248</v>
      </c>
      <c r="CD416" s="5" t="n">
        <v>7.95</v>
      </c>
      <c r="CE416" s="5" t="n">
        <v>85.47199999999999</v>
      </c>
      <c r="CF416" s="5" t="n">
        <v>195.715</v>
      </c>
      <c r="CG416" s="5" t="n">
        <v>0.16</v>
      </c>
      <c r="CH416" s="5" t="n">
        <v>1</v>
      </c>
      <c r="CI416" s="5" t="n">
        <v>0</v>
      </c>
      <c r="CJ416" s="5" t="n">
        <v>0</v>
      </c>
      <c r="CK416" s="5" t="n">
        <v>0</v>
      </c>
      <c r="CL416" s="5" t="n">
        <v>0</v>
      </c>
      <c r="CM416" s="5" t="n">
        <v>0</v>
      </c>
      <c r="CN416" s="5" t="n">
        <v>0</v>
      </c>
      <c r="CO416" s="5" t="n">
        <v>0</v>
      </c>
      <c r="CP416" s="5" t="n">
        <v>0</v>
      </c>
      <c r="CQ416" s="5" t="n">
        <v>1.348</v>
      </c>
      <c r="CR416" s="5" t="n">
        <v>0</v>
      </c>
      <c r="CS416" s="5" t="n">
        <v>5.37</v>
      </c>
      <c r="CT416" s="5" t="n">
        <v>4.861</v>
      </c>
      <c r="CU416" s="5" t="n">
        <v>11.622</v>
      </c>
    </row>
    <row r="417">
      <c r="A417" s="5" t="inlineStr">
        <is>
          <t>KEN2024</t>
        </is>
      </c>
      <c r="B417" s="5" t="inlineStr">
        <is>
          <t>KEN</t>
        </is>
      </c>
      <c r="C417" s="5" t="inlineStr">
        <is>
          <t>KEN</t>
        </is>
      </c>
      <c r="D417" s="5" t="inlineStr">
        <is>
          <t>Kenya</t>
        </is>
      </c>
      <c r="E417" s="5" t="n">
        <v>2024</v>
      </c>
      <c r="F417" s="5" t="n">
        <v>0.16</v>
      </c>
      <c r="G417" s="5" t="n">
        <v>5.575</v>
      </c>
      <c r="H417" s="5" t="n">
        <v>1.324</v>
      </c>
      <c r="I417" s="5" t="n">
        <v>0</v>
      </c>
      <c r="J417" s="5" t="n">
        <v>5.575</v>
      </c>
      <c r="K417" s="5" t="n">
        <v>0</v>
      </c>
      <c r="L417" s="5" t="n">
        <v>1</v>
      </c>
      <c r="M417" s="5" t="n">
        <v>7.124</v>
      </c>
      <c r="N417" s="5" t="n">
        <v>3.971</v>
      </c>
      <c r="O417" s="5" t="n">
        <v>0</v>
      </c>
      <c r="P417" s="5" t="n">
        <v>7.124</v>
      </c>
      <c r="Q417" s="5" t="n">
        <v>0</v>
      </c>
      <c r="R417" s="5" t="n">
        <v>1</v>
      </c>
      <c r="S417" s="5" t="n">
        <v>12.193</v>
      </c>
      <c r="T417" s="5" t="n">
        <v>7.942</v>
      </c>
      <c r="U417" s="5" t="n">
        <v>0.266</v>
      </c>
      <c r="V417" s="5" t="n">
        <v>14.144</v>
      </c>
      <c r="W417" s="5" t="n">
        <v>0.16</v>
      </c>
      <c r="X417" s="5" t="n">
        <v>1</v>
      </c>
      <c r="Y417" s="5" t="n">
        <v>8.831</v>
      </c>
      <c r="Z417" s="5" t="n">
        <v>1.193</v>
      </c>
      <c r="AA417" s="5" t="n">
        <v>0</v>
      </c>
      <c r="AB417" s="5" t="n">
        <v>8.831</v>
      </c>
      <c r="AC417" s="5" t="n">
        <v>0</v>
      </c>
      <c r="AD417" s="5" t="n">
        <v>1</v>
      </c>
      <c r="AE417" s="5" t="n">
        <v>10.154</v>
      </c>
      <c r="AF417" s="5" t="n">
        <v>2.374</v>
      </c>
      <c r="AG417" s="5" t="n">
        <v>0</v>
      </c>
      <c r="AH417" s="5" t="n">
        <v>10.154</v>
      </c>
      <c r="AI417" s="5" t="n">
        <v>0</v>
      </c>
      <c r="AJ417" s="5" t="n">
        <v>1</v>
      </c>
      <c r="AK417" s="5" t="n">
        <v>18.096</v>
      </c>
      <c r="AL417" s="5" t="n">
        <v>9.638</v>
      </c>
      <c r="AM417" s="5" t="n">
        <v>0.394</v>
      </c>
      <c r="AN417" s="5" t="n">
        <v>20.991</v>
      </c>
      <c r="AO417" s="5" t="n">
        <v>0.16</v>
      </c>
      <c r="AP417" s="5" t="n">
        <v>1</v>
      </c>
      <c r="AQ417" s="5" t="n">
        <v>0.645</v>
      </c>
      <c r="AR417" s="5" t="n">
        <v>0.117</v>
      </c>
      <c r="AS417" s="5" t="n">
        <v>0.583</v>
      </c>
      <c r="AT417" s="5" t="n">
        <v>1.425</v>
      </c>
      <c r="AU417" s="5" t="n">
        <v>0.16</v>
      </c>
      <c r="AV417" s="5" t="n">
        <v>1</v>
      </c>
      <c r="AW417" s="5" t="n">
        <v>0.748</v>
      </c>
      <c r="AX417" s="5" t="n">
        <v>0.137</v>
      </c>
      <c r="AY417" s="5" t="n">
        <v>0.393</v>
      </c>
      <c r="AZ417" s="5" t="n">
        <v>1.324</v>
      </c>
      <c r="BA417" s="5" t="n">
        <v>0.16</v>
      </c>
      <c r="BB417" s="5" t="n">
        <v>1</v>
      </c>
      <c r="BC417" s="5" t="n">
        <v>0.513</v>
      </c>
      <c r="BD417" s="5" t="n">
        <v>0.132</v>
      </c>
      <c r="BE417" s="5" t="n">
        <v>0.337</v>
      </c>
      <c r="BF417" s="5" t="n">
        <v>0.986</v>
      </c>
      <c r="BG417" s="5" t="n">
        <v>0.16</v>
      </c>
      <c r="BH417" s="5" t="n">
        <v>1</v>
      </c>
      <c r="BI417" s="5" t="n">
        <v>0.675</v>
      </c>
      <c r="BJ417" s="5" t="n">
        <v>0.148</v>
      </c>
      <c r="BK417" s="5" t="n">
        <v>0.401</v>
      </c>
      <c r="BL417" s="5" t="n">
        <v>1.248</v>
      </c>
      <c r="BM417" s="5" t="n">
        <v>0.16</v>
      </c>
      <c r="BN417" s="5" t="n">
        <v>1</v>
      </c>
      <c r="BO417" s="5" t="n">
        <v>0</v>
      </c>
      <c r="BP417" s="5" t="n">
        <v>0.089</v>
      </c>
      <c r="BQ417" s="5" t="n">
        <v>0.19</v>
      </c>
      <c r="BR417" s="5" t="n">
        <v>0</v>
      </c>
      <c r="BS417" s="5" t="n">
        <v>0.667</v>
      </c>
      <c r="BT417" s="5" t="n">
        <v>0</v>
      </c>
      <c r="BU417" s="5" t="n">
        <v>0.089</v>
      </c>
      <c r="BV417" s="5" t="n">
        <v>0.26</v>
      </c>
      <c r="BW417" s="5" t="n">
        <v>0.16</v>
      </c>
      <c r="BX417" s="5" t="n">
        <v>1</v>
      </c>
      <c r="BY417" s="5" t="n">
        <v>13.646</v>
      </c>
      <c r="BZ417" s="5" t="n">
        <v>0</v>
      </c>
      <c r="CA417" s="5" t="n">
        <v>13.646</v>
      </c>
      <c r="CB417" s="5" t="n">
        <v>0</v>
      </c>
      <c r="CC417" s="5" t="n">
        <v>82.58799999999999</v>
      </c>
      <c r="CD417" s="5" t="n">
        <v>7.95</v>
      </c>
      <c r="CE417" s="5" t="n">
        <v>88.598</v>
      </c>
      <c r="CF417" s="5" t="n">
        <v>198.575</v>
      </c>
      <c r="CG417" s="5" t="n">
        <v>0.16</v>
      </c>
      <c r="CH417" s="5" t="n">
        <v>1</v>
      </c>
      <c r="CI417" s="5" t="n">
        <v>0</v>
      </c>
      <c r="CJ417" s="5" t="n">
        <v>0</v>
      </c>
      <c r="CK417" s="5" t="n">
        <v>0</v>
      </c>
      <c r="CL417" s="5" t="n">
        <v>0</v>
      </c>
      <c r="CM417" s="5" t="n">
        <v>0</v>
      </c>
      <c r="CN417" s="5" t="n">
        <v>0</v>
      </c>
      <c r="CO417" s="5" t="n">
        <v>0</v>
      </c>
      <c r="CP417" s="5" t="n">
        <v>0</v>
      </c>
      <c r="CQ417" s="5" t="n">
        <v>1.387</v>
      </c>
      <c r="CR417" s="5" t="n">
        <v>0</v>
      </c>
      <c r="CS417" s="5" t="n">
        <v>5.529</v>
      </c>
      <c r="CT417" s="5" t="n">
        <v>4.251</v>
      </c>
      <c r="CU417" s="5" t="n">
        <v>10.168</v>
      </c>
    </row>
    <row r="418">
      <c r="A418" s="5" t="inlineStr">
        <is>
          <t>KIR2021</t>
        </is>
      </c>
      <c r="B418" s="5" t="inlineStr">
        <is>
          <t>KIR</t>
        </is>
      </c>
      <c r="C418" s="5" t="inlineStr">
        <is>
          <t>KIR</t>
        </is>
      </c>
      <c r="D418" s="5" t="inlineStr">
        <is>
          <t>Kiribati</t>
        </is>
      </c>
      <c r="E418" s="5" t="n">
        <v>2021</v>
      </c>
      <c r="F418" s="5" t="n">
        <v>0.125</v>
      </c>
      <c r="G418" s="5" t="n">
        <v>4.747</v>
      </c>
      <c r="H418" s="5" t="n">
        <v>1.143</v>
      </c>
      <c r="I418" s="5" t="n">
        <v>0</v>
      </c>
      <c r="J418" s="5" t="n">
        <v>4.747</v>
      </c>
      <c r="K418" s="5" t="n">
        <v>0</v>
      </c>
      <c r="L418" s="5" t="n">
        <v>1</v>
      </c>
      <c r="M418" s="5" t="n">
        <v>7.964</v>
      </c>
      <c r="N418" s="5" t="n">
        <v>3.43</v>
      </c>
      <c r="O418" s="5" t="n">
        <v>0</v>
      </c>
      <c r="P418" s="5" t="n">
        <v>7.964</v>
      </c>
      <c r="Q418" s="5" t="n">
        <v>0</v>
      </c>
      <c r="R418" s="5" t="n">
        <v>1</v>
      </c>
      <c r="S418" s="5" t="n">
        <v>10.464</v>
      </c>
      <c r="T418" s="5" t="n">
        <v>6.86</v>
      </c>
      <c r="U418" s="5" t="n">
        <v>0</v>
      </c>
      <c r="V418" s="5" t="n">
        <v>11.772</v>
      </c>
      <c r="W418" s="5" t="n">
        <v>0.125</v>
      </c>
      <c r="X418" s="5" t="n">
        <v>1</v>
      </c>
      <c r="Y418" s="5" t="n">
        <v>10.551</v>
      </c>
      <c r="Z418" s="5" t="n">
        <v>1.302</v>
      </c>
      <c r="AA418" s="5" t="n">
        <v>0</v>
      </c>
      <c r="AB418" s="5" t="n">
        <v>10.551</v>
      </c>
      <c r="AC418" s="5" t="n">
        <v>0</v>
      </c>
      <c r="AD418" s="5" t="n">
        <v>1</v>
      </c>
      <c r="AE418" s="5" t="n">
        <v>11.694</v>
      </c>
      <c r="AF418" s="5" t="n">
        <v>2.549</v>
      </c>
      <c r="AG418" s="5" t="n">
        <v>0</v>
      </c>
      <c r="AH418" s="5" t="n">
        <v>11.694</v>
      </c>
      <c r="AI418" s="5" t="n">
        <v>0</v>
      </c>
      <c r="AJ418" s="5" t="n">
        <v>1</v>
      </c>
      <c r="AK418" s="5" t="n">
        <v>18.554</v>
      </c>
      <c r="AL418" s="5" t="n">
        <v>9.627000000000001</v>
      </c>
      <c r="AM418" s="5" t="n">
        <v>0</v>
      </c>
      <c r="AN418" s="5" t="n">
        <v>20.873</v>
      </c>
      <c r="AO418" s="5" t="n">
        <v>0.125</v>
      </c>
      <c r="AP418" s="5" t="n">
        <v>1</v>
      </c>
      <c r="AQ418" s="5" t="n">
        <v>0.621</v>
      </c>
      <c r="AR418" s="5" t="n">
        <v>0.114</v>
      </c>
      <c r="AS418" s="5" t="n">
        <v>0</v>
      </c>
      <c r="AT418" s="5" t="n">
        <v>0.698</v>
      </c>
      <c r="AU418" s="5" t="n">
        <v>0.125</v>
      </c>
      <c r="AV418" s="5" t="n">
        <v>1</v>
      </c>
      <c r="AW418" s="5" t="n">
        <v>0.593</v>
      </c>
      <c r="AX418" s="5" t="n">
        <v>0.114</v>
      </c>
      <c r="AY418" s="5" t="n">
        <v>0</v>
      </c>
      <c r="AZ418" s="5" t="n">
        <v>0.667</v>
      </c>
      <c r="BA418" s="5" t="n">
        <v>0.125</v>
      </c>
      <c r="BB418" s="5" t="n">
        <v>1</v>
      </c>
      <c r="BC418" s="5" t="n">
        <v>0.44</v>
      </c>
      <c r="BD418" s="5" t="n">
        <v>0.114</v>
      </c>
      <c r="BE418" s="5" t="n">
        <v>0</v>
      </c>
      <c r="BF418" s="5" t="n">
        <v>0.495</v>
      </c>
      <c r="BG418" s="5" t="n">
        <v>0.125</v>
      </c>
      <c r="BH418" s="5" t="n">
        <v>1</v>
      </c>
      <c r="BI418" s="5" t="n">
        <v>0.5600000000000001</v>
      </c>
      <c r="BJ418" s="5" t="n">
        <v>0.114</v>
      </c>
      <c r="BK418" s="5" t="n">
        <v>0</v>
      </c>
      <c r="BL418" s="5" t="n">
        <v>0.63</v>
      </c>
      <c r="BM418" s="5" t="n">
        <v>0.125</v>
      </c>
      <c r="BN418" s="5" t="n">
        <v>1</v>
      </c>
      <c r="BO418" s="5" t="n">
        <v>0</v>
      </c>
      <c r="BP418" s="5" t="n">
        <v>0</v>
      </c>
      <c r="BQ418" s="5" t="n">
        <v>0</v>
      </c>
      <c r="BR418" s="5" t="n">
        <v>0</v>
      </c>
      <c r="BS418" s="5" t="n">
        <v>1</v>
      </c>
      <c r="BT418" s="5" t="n">
        <v>0</v>
      </c>
      <c r="BU418" s="5" t="n">
        <v>0</v>
      </c>
      <c r="BV418" s="5" t="n">
        <v>0</v>
      </c>
      <c r="BW418" s="5" t="n">
        <v>0.125</v>
      </c>
      <c r="BX418" s="5" t="n">
        <v>1</v>
      </c>
      <c r="BY418" s="5" t="n">
        <v>11.787</v>
      </c>
      <c r="BZ418" s="5" t="n">
        <v>0</v>
      </c>
      <c r="CA418" s="5" t="n">
        <v>11.787</v>
      </c>
      <c r="CB418" s="5" t="n">
        <v>0</v>
      </c>
      <c r="CC418" s="5" t="n">
        <v>81.69499999999999</v>
      </c>
      <c r="CD418" s="5" t="n">
        <v>7.95</v>
      </c>
      <c r="CE418" s="5" t="n">
        <v>0</v>
      </c>
      <c r="CF418" s="5" t="n">
        <v>91.907</v>
      </c>
      <c r="CG418" s="5" t="n">
        <v>0.125</v>
      </c>
      <c r="CH418" s="5" t="n">
        <v>1</v>
      </c>
      <c r="CI418" s="5" t="n">
        <v>0</v>
      </c>
      <c r="CJ418" s="5" t="n">
        <v>0</v>
      </c>
      <c r="CK418" s="5" t="n">
        <v>0</v>
      </c>
      <c r="CL418" s="5" t="n">
        <v>0</v>
      </c>
      <c r="CM418" s="5" t="n">
        <v>0</v>
      </c>
      <c r="CN418" s="5" t="n">
        <v>0</v>
      </c>
      <c r="CO418" s="5" t="n">
        <v>0</v>
      </c>
      <c r="CP418" s="5" t="n">
        <v>0</v>
      </c>
      <c r="CQ418" s="5" t="n">
        <v>1.198</v>
      </c>
      <c r="CR418" s="5" t="n">
        <v>0</v>
      </c>
      <c r="CS418" s="5" t="n">
        <v>4.776</v>
      </c>
      <c r="CT418" s="5" t="n">
        <v>3.604</v>
      </c>
      <c r="CU418" s="5" t="n">
        <v>9.407999999999999</v>
      </c>
    </row>
    <row r="419">
      <c r="A419" s="5" t="inlineStr">
        <is>
          <t>KIR2022</t>
        </is>
      </c>
      <c r="B419" s="5" t="inlineStr">
        <is>
          <t>KIR</t>
        </is>
      </c>
      <c r="C419" s="5" t="inlineStr">
        <is>
          <t>KIR</t>
        </is>
      </c>
      <c r="D419" s="5" t="inlineStr">
        <is>
          <t>Kiribati</t>
        </is>
      </c>
      <c r="E419" s="5" t="n">
        <v>2022</v>
      </c>
      <c r="F419" s="5" t="n">
        <v>0.125</v>
      </c>
      <c r="G419" s="5" t="n">
        <v>8.788</v>
      </c>
      <c r="H419" s="5" t="n">
        <v>1.235</v>
      </c>
      <c r="I419" s="5" t="n">
        <v>0</v>
      </c>
      <c r="J419" s="5" t="n">
        <v>8.788</v>
      </c>
      <c r="K419" s="5" t="n">
        <v>0</v>
      </c>
      <c r="L419" s="5" t="n">
        <v>1</v>
      </c>
      <c r="M419" s="5" t="n">
        <v>9.782999999999999</v>
      </c>
      <c r="N419" s="5" t="n">
        <v>3.704</v>
      </c>
      <c r="O419" s="5" t="n">
        <v>0</v>
      </c>
      <c r="P419" s="5" t="n">
        <v>9.782999999999999</v>
      </c>
      <c r="Q419" s="5" t="n">
        <v>0</v>
      </c>
      <c r="R419" s="5" t="n">
        <v>1</v>
      </c>
      <c r="S419" s="5" t="n">
        <v>14.962</v>
      </c>
      <c r="T419" s="5" t="n">
        <v>7.408</v>
      </c>
      <c r="U419" s="5" t="n">
        <v>0.138</v>
      </c>
      <c r="V419" s="5" t="n">
        <v>16.832</v>
      </c>
      <c r="W419" s="5" t="n">
        <v>0.125</v>
      </c>
      <c r="X419" s="5" t="n">
        <v>1</v>
      </c>
      <c r="Y419" s="5" t="n">
        <v>17.332</v>
      </c>
      <c r="Z419" s="5" t="n">
        <v>2.139</v>
      </c>
      <c r="AA419" s="5" t="n">
        <v>0</v>
      </c>
      <c r="AB419" s="5" t="n">
        <v>17.332</v>
      </c>
      <c r="AC419" s="5" t="n">
        <v>0</v>
      </c>
      <c r="AD419" s="5" t="n">
        <v>1</v>
      </c>
      <c r="AE419" s="5" t="n">
        <v>18.566</v>
      </c>
      <c r="AF419" s="5" t="n">
        <v>4.048</v>
      </c>
      <c r="AG419" s="5" t="n">
        <v>0</v>
      </c>
      <c r="AH419" s="5" t="n">
        <v>18.566</v>
      </c>
      <c r="AI419" s="5" t="n">
        <v>0</v>
      </c>
      <c r="AJ419" s="5" t="n">
        <v>1</v>
      </c>
      <c r="AK419" s="5" t="n">
        <v>25.974</v>
      </c>
      <c r="AL419" s="5" t="n">
        <v>13.478</v>
      </c>
      <c r="AM419" s="5" t="n">
        <v>0.24</v>
      </c>
      <c r="AN419" s="5" t="n">
        <v>29.221</v>
      </c>
      <c r="AO419" s="5" t="n">
        <v>0.125</v>
      </c>
      <c r="AP419" s="5" t="n">
        <v>1</v>
      </c>
      <c r="AQ419" s="5" t="n">
        <v>0.847</v>
      </c>
      <c r="AR419" s="5" t="n">
        <v>0.123</v>
      </c>
      <c r="AS419" s="5" t="n">
        <v>0.008</v>
      </c>
      <c r="AT419" s="5" t="n">
        <v>0.952</v>
      </c>
      <c r="AU419" s="5" t="n">
        <v>0.125</v>
      </c>
      <c r="AV419" s="5" t="n">
        <v>1</v>
      </c>
      <c r="AW419" s="5" t="n">
        <v>0.947</v>
      </c>
      <c r="AX419" s="5" t="n">
        <v>0.123</v>
      </c>
      <c r="AY419" s="5" t="n">
        <v>0.008999999999999999</v>
      </c>
      <c r="AZ419" s="5" t="n">
        <v>1.065</v>
      </c>
      <c r="BA419" s="5" t="n">
        <v>0.125</v>
      </c>
      <c r="BB419" s="5" t="n">
        <v>1</v>
      </c>
      <c r="BC419" s="5" t="n">
        <v>0.589</v>
      </c>
      <c r="BD419" s="5" t="n">
        <v>0.123</v>
      </c>
      <c r="BE419" s="5" t="n">
        <v>0.005</v>
      </c>
      <c r="BF419" s="5" t="n">
        <v>0.662</v>
      </c>
      <c r="BG419" s="5" t="n">
        <v>0.125</v>
      </c>
      <c r="BH419" s="5" t="n">
        <v>1</v>
      </c>
      <c r="BI419" s="5" t="n">
        <v>0.6889999999999999</v>
      </c>
      <c r="BJ419" s="5" t="n">
        <v>0.123</v>
      </c>
      <c r="BK419" s="5" t="n">
        <v>0.006</v>
      </c>
      <c r="BL419" s="5" t="n">
        <v>0.775</v>
      </c>
      <c r="BM419" s="5" t="n">
        <v>0.125</v>
      </c>
      <c r="BN419" s="5" t="n">
        <v>1</v>
      </c>
      <c r="BO419" s="5" t="n">
        <v>0</v>
      </c>
      <c r="BP419" s="5" t="n">
        <v>0</v>
      </c>
      <c r="BQ419" s="5" t="n">
        <v>0</v>
      </c>
      <c r="BR419" s="5" t="n">
        <v>0</v>
      </c>
      <c r="BS419" s="5" t="n">
        <v>1</v>
      </c>
      <c r="BT419" s="5" t="n">
        <v>0</v>
      </c>
      <c r="BU419" s="5" t="n">
        <v>0</v>
      </c>
      <c r="BV419" s="5" t="n">
        <v>0</v>
      </c>
      <c r="BW419" s="5" t="n">
        <v>0.125</v>
      </c>
      <c r="BX419" s="5" t="n">
        <v>1</v>
      </c>
      <c r="BY419" s="5" t="n">
        <v>12.729</v>
      </c>
      <c r="BZ419" s="5" t="n">
        <v>0</v>
      </c>
      <c r="CA419" s="5" t="n">
        <v>12.729</v>
      </c>
      <c r="CB419" s="5" t="n">
        <v>0</v>
      </c>
      <c r="CC419" s="5" t="n">
        <v>102.477</v>
      </c>
      <c r="CD419" s="5" t="n">
        <v>7.95</v>
      </c>
      <c r="CE419" s="5" t="n">
        <v>0.948</v>
      </c>
      <c r="CF419" s="5" t="n">
        <v>115.286</v>
      </c>
      <c r="CG419" s="5" t="n">
        <v>0.125</v>
      </c>
      <c r="CH419" s="5" t="n">
        <v>1</v>
      </c>
      <c r="CI419" s="5" t="n">
        <v>0</v>
      </c>
      <c r="CJ419" s="5" t="n">
        <v>0</v>
      </c>
      <c r="CK419" s="5" t="n">
        <v>0</v>
      </c>
      <c r="CL419" s="5" t="n">
        <v>0</v>
      </c>
      <c r="CM419" s="5" t="n">
        <v>0</v>
      </c>
      <c r="CN419" s="5" t="n">
        <v>0</v>
      </c>
      <c r="CO419" s="5" t="n">
        <v>0</v>
      </c>
      <c r="CP419" s="5" t="n">
        <v>0</v>
      </c>
      <c r="CQ419" s="5" t="n">
        <v>1.294</v>
      </c>
      <c r="CR419" s="5" t="n">
        <v>0</v>
      </c>
      <c r="CS419" s="5" t="n">
        <v>5.158</v>
      </c>
      <c r="CT419" s="5" t="n">
        <v>7.554</v>
      </c>
      <c r="CU419" s="5" t="n">
        <v>16.097</v>
      </c>
    </row>
    <row r="420">
      <c r="A420" s="5" t="inlineStr">
        <is>
          <t>KIR2023</t>
        </is>
      </c>
      <c r="B420" s="5" t="inlineStr">
        <is>
          <t>KIR</t>
        </is>
      </c>
      <c r="C420" s="5" t="inlineStr">
        <is>
          <t>KIR</t>
        </is>
      </c>
      <c r="D420" s="5" t="inlineStr">
        <is>
          <t>Kiribati</t>
        </is>
      </c>
      <c r="E420" s="5" t="n">
        <v>2023</v>
      </c>
      <c r="F420" s="5" t="n">
        <v>0.125</v>
      </c>
      <c r="G420" s="5" t="n">
        <v>5.77</v>
      </c>
      <c r="H420" s="5" t="n">
        <v>1.286</v>
      </c>
      <c r="I420" s="5" t="n">
        <v>0</v>
      </c>
      <c r="J420" s="5" t="n">
        <v>5.77</v>
      </c>
      <c r="K420" s="5" t="n">
        <v>0</v>
      </c>
      <c r="L420" s="5" t="n">
        <v>1</v>
      </c>
      <c r="M420" s="5" t="n">
        <v>7.886</v>
      </c>
      <c r="N420" s="5" t="n">
        <v>3.857</v>
      </c>
      <c r="O420" s="5" t="n">
        <v>0</v>
      </c>
      <c r="P420" s="5" t="n">
        <v>7.886</v>
      </c>
      <c r="Q420" s="5" t="n">
        <v>0</v>
      </c>
      <c r="R420" s="5" t="n">
        <v>1</v>
      </c>
      <c r="S420" s="5" t="n">
        <v>12.198</v>
      </c>
      <c r="T420" s="5" t="n">
        <v>7.714</v>
      </c>
      <c r="U420" s="5" t="n">
        <v>0.169</v>
      </c>
      <c r="V420" s="5" t="n">
        <v>13.723</v>
      </c>
      <c r="W420" s="5" t="n">
        <v>0.125</v>
      </c>
      <c r="X420" s="5" t="n">
        <v>1</v>
      </c>
      <c r="Y420" s="5" t="n">
        <v>13.814</v>
      </c>
      <c r="Z420" s="5" t="n">
        <v>1.705</v>
      </c>
      <c r="AA420" s="5" t="n">
        <v>0</v>
      </c>
      <c r="AB420" s="5" t="n">
        <v>13.814</v>
      </c>
      <c r="AC420" s="5" t="n">
        <v>0</v>
      </c>
      <c r="AD420" s="5" t="n">
        <v>1</v>
      </c>
      <c r="AE420" s="5" t="n">
        <v>15.1</v>
      </c>
      <c r="AF420" s="5" t="n">
        <v>3.292</v>
      </c>
      <c r="AG420" s="5" t="n">
        <v>0</v>
      </c>
      <c r="AH420" s="5" t="n">
        <v>15.1</v>
      </c>
      <c r="AI420" s="5" t="n">
        <v>0</v>
      </c>
      <c r="AJ420" s="5" t="n">
        <v>1</v>
      </c>
      <c r="AK420" s="5" t="n">
        <v>22.814</v>
      </c>
      <c r="AL420" s="5" t="n">
        <v>11.838</v>
      </c>
      <c r="AM420" s="5" t="n">
        <v>0.316</v>
      </c>
      <c r="AN420" s="5" t="n">
        <v>25.666</v>
      </c>
      <c r="AO420" s="5" t="n">
        <v>0.125</v>
      </c>
      <c r="AP420" s="5" t="n">
        <v>1</v>
      </c>
      <c r="AQ420" s="5" t="n">
        <v>0.749</v>
      </c>
      <c r="AR420" s="5" t="n">
        <v>0.129</v>
      </c>
      <c r="AS420" s="5" t="n">
        <v>0.01</v>
      </c>
      <c r="AT420" s="5" t="n">
        <v>0.842</v>
      </c>
      <c r="AU420" s="5" t="n">
        <v>0.125</v>
      </c>
      <c r="AV420" s="5" t="n">
        <v>1</v>
      </c>
      <c r="AW420" s="5" t="n">
        <v>0.783</v>
      </c>
      <c r="AX420" s="5" t="n">
        <v>0.129</v>
      </c>
      <c r="AY420" s="5" t="n">
        <v>0.011</v>
      </c>
      <c r="AZ420" s="5" t="n">
        <v>0.88</v>
      </c>
      <c r="BA420" s="5" t="n">
        <v>0.125</v>
      </c>
      <c r="BB420" s="5" t="n">
        <v>1</v>
      </c>
      <c r="BC420" s="5" t="n">
        <v>0.527</v>
      </c>
      <c r="BD420" s="5" t="n">
        <v>0.129</v>
      </c>
      <c r="BE420" s="5" t="n">
        <v>0.007</v>
      </c>
      <c r="BF420" s="5" t="n">
        <v>0.593</v>
      </c>
      <c r="BG420" s="5" t="n">
        <v>0.125</v>
      </c>
      <c r="BH420" s="5" t="n">
        <v>1</v>
      </c>
      <c r="BI420" s="5" t="n">
        <v>0.64</v>
      </c>
      <c r="BJ420" s="5" t="n">
        <v>0.129</v>
      </c>
      <c r="BK420" s="5" t="n">
        <v>0.008999999999999999</v>
      </c>
      <c r="BL420" s="5" t="n">
        <v>0.72</v>
      </c>
      <c r="BM420" s="5" t="n">
        <v>0.125</v>
      </c>
      <c r="BN420" s="5" t="n">
        <v>1</v>
      </c>
      <c r="BO420" s="5" t="n">
        <v>0</v>
      </c>
      <c r="BP420" s="5" t="n">
        <v>0</v>
      </c>
      <c r="BQ420" s="5" t="n">
        <v>0</v>
      </c>
      <c r="BR420" s="5" t="n">
        <v>0</v>
      </c>
      <c r="BS420" s="5" t="n">
        <v>1</v>
      </c>
      <c r="BT420" s="5" t="n">
        <v>0</v>
      </c>
      <c r="BU420" s="5" t="n">
        <v>0</v>
      </c>
      <c r="BV420" s="5" t="n">
        <v>0</v>
      </c>
      <c r="BW420" s="5" t="n">
        <v>0.125</v>
      </c>
      <c r="BX420" s="5" t="n">
        <v>1</v>
      </c>
      <c r="BY420" s="5" t="n">
        <v>13.254</v>
      </c>
      <c r="BZ420" s="5" t="n">
        <v>0</v>
      </c>
      <c r="CA420" s="5" t="n">
        <v>13.254</v>
      </c>
      <c r="CB420" s="5" t="n">
        <v>0</v>
      </c>
      <c r="CC420" s="5" t="n">
        <v>87.07899999999999</v>
      </c>
      <c r="CD420" s="5" t="n">
        <v>7.95</v>
      </c>
      <c r="CE420" s="5" t="n">
        <v>1.205</v>
      </c>
      <c r="CF420" s="5" t="n">
        <v>97.964</v>
      </c>
      <c r="CG420" s="5" t="n">
        <v>0.125</v>
      </c>
      <c r="CH420" s="5" t="n">
        <v>1</v>
      </c>
      <c r="CI420" s="5" t="n">
        <v>0</v>
      </c>
      <c r="CJ420" s="5" t="n">
        <v>0</v>
      </c>
      <c r="CK420" s="5" t="n">
        <v>0</v>
      </c>
      <c r="CL420" s="5" t="n">
        <v>0</v>
      </c>
      <c r="CM420" s="5" t="n">
        <v>0</v>
      </c>
      <c r="CN420" s="5" t="n">
        <v>0</v>
      </c>
      <c r="CO420" s="5" t="n">
        <v>0</v>
      </c>
      <c r="CP420" s="5" t="n">
        <v>0</v>
      </c>
      <c r="CQ420" s="5" t="n">
        <v>1.348</v>
      </c>
      <c r="CR420" s="5" t="n">
        <v>0</v>
      </c>
      <c r="CS420" s="5" t="n">
        <v>5.37</v>
      </c>
      <c r="CT420" s="5" t="n">
        <v>4.484</v>
      </c>
      <c r="CU420" s="5" t="n">
        <v>12.529</v>
      </c>
    </row>
    <row r="421">
      <c r="A421" s="5" t="inlineStr">
        <is>
          <t>KIR2024</t>
        </is>
      </c>
      <c r="B421" s="5" t="inlineStr">
        <is>
          <t>KIR</t>
        </is>
      </c>
      <c r="C421" s="5" t="inlineStr">
        <is>
          <t>KIR</t>
        </is>
      </c>
      <c r="D421" s="5" t="inlineStr">
        <is>
          <t>Kiribati</t>
        </is>
      </c>
      <c r="E421" s="5" t="n">
        <v>2024</v>
      </c>
      <c r="F421" s="5" t="n">
        <v>0.125</v>
      </c>
      <c r="G421" s="5" t="n">
        <v>4.833</v>
      </c>
      <c r="H421" s="5" t="n">
        <v>1.324</v>
      </c>
      <c r="I421" s="5" t="n">
        <v>0</v>
      </c>
      <c r="J421" s="5" t="n">
        <v>4.833</v>
      </c>
      <c r="K421" s="5" t="n">
        <v>0</v>
      </c>
      <c r="L421" s="5" t="n">
        <v>1</v>
      </c>
      <c r="M421" s="5" t="n">
        <v>7.124</v>
      </c>
      <c r="N421" s="5" t="n">
        <v>3.971</v>
      </c>
      <c r="O421" s="5" t="n">
        <v>0</v>
      </c>
      <c r="P421" s="5" t="n">
        <v>7.124</v>
      </c>
      <c r="Q421" s="5" t="n">
        <v>0</v>
      </c>
      <c r="R421" s="5" t="n">
        <v>1</v>
      </c>
      <c r="S421" s="5" t="n">
        <v>11.451</v>
      </c>
      <c r="T421" s="5" t="n">
        <v>7.942</v>
      </c>
      <c r="U421" s="5" t="n">
        <v>0.195</v>
      </c>
      <c r="V421" s="5" t="n">
        <v>12.882</v>
      </c>
      <c r="W421" s="5" t="n">
        <v>0.125</v>
      </c>
      <c r="X421" s="5" t="n">
        <v>1</v>
      </c>
      <c r="Y421" s="5" t="n">
        <v>12.219</v>
      </c>
      <c r="Z421" s="5" t="n">
        <v>1.508</v>
      </c>
      <c r="AA421" s="5" t="n">
        <v>0</v>
      </c>
      <c r="AB421" s="5" t="n">
        <v>12.219</v>
      </c>
      <c r="AC421" s="5" t="n">
        <v>0</v>
      </c>
      <c r="AD421" s="5" t="n">
        <v>1</v>
      </c>
      <c r="AE421" s="5" t="n">
        <v>13.543</v>
      </c>
      <c r="AF421" s="5" t="n">
        <v>2.952</v>
      </c>
      <c r="AG421" s="5" t="n">
        <v>0</v>
      </c>
      <c r="AH421" s="5" t="n">
        <v>13.543</v>
      </c>
      <c r="AI421" s="5" t="n">
        <v>0</v>
      </c>
      <c r="AJ421" s="5" t="n">
        <v>1</v>
      </c>
      <c r="AK421" s="5" t="n">
        <v>21.484</v>
      </c>
      <c r="AL421" s="5" t="n">
        <v>11.148</v>
      </c>
      <c r="AM421" s="5" t="n">
        <v>0.366</v>
      </c>
      <c r="AN421" s="5" t="n">
        <v>24.17</v>
      </c>
      <c r="AO421" s="5" t="n">
        <v>0.125</v>
      </c>
      <c r="AP421" s="5" t="n">
        <v>1</v>
      </c>
      <c r="AQ421" s="5" t="n">
        <v>0.72</v>
      </c>
      <c r="AR421" s="5" t="n">
        <v>0.132</v>
      </c>
      <c r="AS421" s="5" t="n">
        <v>0.012</v>
      </c>
      <c r="AT421" s="5" t="n">
        <v>0.8100000000000001</v>
      </c>
      <c r="AU421" s="5" t="n">
        <v>0.125</v>
      </c>
      <c r="AV421" s="5" t="n">
        <v>1</v>
      </c>
      <c r="AW421" s="5" t="n">
        <v>0.734</v>
      </c>
      <c r="AX421" s="5" t="n">
        <v>0.132</v>
      </c>
      <c r="AY421" s="5" t="n">
        <v>0.012</v>
      </c>
      <c r="AZ421" s="5" t="n">
        <v>0.825</v>
      </c>
      <c r="BA421" s="5" t="n">
        <v>0.125</v>
      </c>
      <c r="BB421" s="5" t="n">
        <v>1</v>
      </c>
      <c r="BC421" s="5" t="n">
        <v>0.51</v>
      </c>
      <c r="BD421" s="5" t="n">
        <v>0.132</v>
      </c>
      <c r="BE421" s="5" t="n">
        <v>0.008999999999999999</v>
      </c>
      <c r="BF421" s="5" t="n">
        <v>0.574</v>
      </c>
      <c r="BG421" s="5" t="n">
        <v>0.125</v>
      </c>
      <c r="BH421" s="5" t="n">
        <v>1</v>
      </c>
      <c r="BI421" s="5" t="n">
        <v>0.652</v>
      </c>
      <c r="BJ421" s="5" t="n">
        <v>0.132</v>
      </c>
      <c r="BK421" s="5" t="n">
        <v>0.011</v>
      </c>
      <c r="BL421" s="5" t="n">
        <v>0.734</v>
      </c>
      <c r="BM421" s="5" t="n">
        <v>0.125</v>
      </c>
      <c r="BN421" s="5" t="n">
        <v>1</v>
      </c>
      <c r="BO421" s="5" t="n">
        <v>0</v>
      </c>
      <c r="BP421" s="5" t="n">
        <v>0</v>
      </c>
      <c r="BQ421" s="5" t="n">
        <v>0</v>
      </c>
      <c r="BR421" s="5" t="n">
        <v>0</v>
      </c>
      <c r="BS421" s="5" t="n">
        <v>1</v>
      </c>
      <c r="BT421" s="5" t="n">
        <v>0</v>
      </c>
      <c r="BU421" s="5" t="n">
        <v>0</v>
      </c>
      <c r="BV421" s="5" t="n">
        <v>0</v>
      </c>
      <c r="BW421" s="5" t="n">
        <v>0.125</v>
      </c>
      <c r="BX421" s="5" t="n">
        <v>1</v>
      </c>
      <c r="BY421" s="5" t="n">
        <v>13.646</v>
      </c>
      <c r="BZ421" s="5" t="n">
        <v>0</v>
      </c>
      <c r="CA421" s="5" t="n">
        <v>13.646</v>
      </c>
      <c r="CB421" s="5" t="n">
        <v>0</v>
      </c>
      <c r="CC421" s="5" t="n">
        <v>86.38500000000001</v>
      </c>
      <c r="CD421" s="5" t="n">
        <v>7.95</v>
      </c>
      <c r="CE421" s="5" t="n">
        <v>1.471</v>
      </c>
      <c r="CF421" s="5" t="n">
        <v>97.184</v>
      </c>
      <c r="CG421" s="5" t="n">
        <v>0.125</v>
      </c>
      <c r="CH421" s="5" t="n">
        <v>1</v>
      </c>
      <c r="CI421" s="5" t="n">
        <v>0</v>
      </c>
      <c r="CJ421" s="5" t="n">
        <v>0</v>
      </c>
      <c r="CK421" s="5" t="n">
        <v>0</v>
      </c>
      <c r="CL421" s="5" t="n">
        <v>0</v>
      </c>
      <c r="CM421" s="5" t="n">
        <v>0</v>
      </c>
      <c r="CN421" s="5" t="n">
        <v>0</v>
      </c>
      <c r="CO421" s="5" t="n">
        <v>0</v>
      </c>
      <c r="CP421" s="5" t="n">
        <v>0</v>
      </c>
      <c r="CQ421" s="5" t="n">
        <v>1.387</v>
      </c>
      <c r="CR421" s="5" t="n">
        <v>0</v>
      </c>
      <c r="CS421" s="5" t="n">
        <v>5.529</v>
      </c>
      <c r="CT421" s="5" t="n">
        <v>3.509</v>
      </c>
      <c r="CU421" s="5" t="n">
        <v>10.896</v>
      </c>
    </row>
    <row r="422">
      <c r="A422" s="5" t="inlineStr">
        <is>
          <t>KOR2021</t>
        </is>
      </c>
      <c r="B422" s="5" t="inlineStr">
        <is>
          <t>KOR</t>
        </is>
      </c>
      <c r="C422" s="5" t="inlineStr">
        <is>
          <t>KOR</t>
        </is>
      </c>
      <c r="D422" s="5" t="inlineStr">
        <is>
          <t>Korea</t>
        </is>
      </c>
      <c r="E422" s="5" t="n">
        <v>2021</v>
      </c>
      <c r="F422" s="5" t="n">
        <v>0.1</v>
      </c>
      <c r="G422" s="5" t="n">
        <v>4.446</v>
      </c>
      <c r="H422" s="5" t="n">
        <v>0.973</v>
      </c>
      <c r="I422" s="5" t="n">
        <v>2.735</v>
      </c>
      <c r="J422" s="5" t="n">
        <v>7.181</v>
      </c>
      <c r="K422" s="5" t="n">
        <v>0</v>
      </c>
      <c r="L422" s="5" t="n">
        <v>1</v>
      </c>
      <c r="M422" s="5" t="n">
        <v>5.764</v>
      </c>
      <c r="N422" s="5" t="n">
        <v>2.612</v>
      </c>
      <c r="O422" s="5" t="n">
        <v>1.417</v>
      </c>
      <c r="P422" s="5" t="n">
        <v>7.181</v>
      </c>
      <c r="Q422" s="5" t="n">
        <v>0</v>
      </c>
      <c r="R422" s="5" t="n">
        <v>1</v>
      </c>
      <c r="S422" s="5" t="n">
        <v>11.463</v>
      </c>
      <c r="T422" s="5" t="n">
        <v>7.103</v>
      </c>
      <c r="U422" s="5" t="n">
        <v>-3.064</v>
      </c>
      <c r="V422" s="5" t="n">
        <v>8.398</v>
      </c>
      <c r="W422" s="5" t="n">
        <v>0</v>
      </c>
      <c r="X422" s="5" t="n">
        <v>0</v>
      </c>
      <c r="Y422" s="5" t="n">
        <v>13.956</v>
      </c>
      <c r="Z422" s="5" t="n">
        <v>1.542</v>
      </c>
      <c r="AA422" s="5" t="n">
        <v>0.147</v>
      </c>
      <c r="AB422" s="5" t="n">
        <v>14.103</v>
      </c>
      <c r="AC422" s="5" t="n">
        <v>0</v>
      </c>
      <c r="AD422" s="5" t="n">
        <v>1</v>
      </c>
      <c r="AE422" s="5" t="n">
        <v>14.038</v>
      </c>
      <c r="AF422" s="5" t="n">
        <v>2.762</v>
      </c>
      <c r="AG422" s="5" t="n">
        <v>1.631</v>
      </c>
      <c r="AH422" s="5" t="n">
        <v>15.669</v>
      </c>
      <c r="AI422" s="5" t="n">
        <v>0</v>
      </c>
      <c r="AJ422" s="5" t="n">
        <v>1</v>
      </c>
      <c r="AK422" s="5" t="n">
        <v>17.765</v>
      </c>
      <c r="AL422" s="5" t="n">
        <v>8.718999999999999</v>
      </c>
      <c r="AM422" s="5" t="n">
        <v>-5.204</v>
      </c>
      <c r="AN422" s="5" t="n">
        <v>13.817</v>
      </c>
      <c r="AO422" s="5" t="n">
        <v>0</v>
      </c>
      <c r="AP422" s="5" t="n">
        <v>0</v>
      </c>
      <c r="AQ422" s="5" t="n">
        <v>0.621</v>
      </c>
      <c r="AR422" s="5" t="n">
        <v>0.114</v>
      </c>
      <c r="AS422" s="5" t="n">
        <v>0.623</v>
      </c>
      <c r="AT422" s="5" t="n">
        <v>1.367</v>
      </c>
      <c r="AU422" s="5" t="n">
        <v>0.1</v>
      </c>
      <c r="AV422" s="5" t="n">
        <v>1</v>
      </c>
      <c r="AW422" s="5" t="n">
        <v>0.593</v>
      </c>
      <c r="AX422" s="5" t="n">
        <v>0.114</v>
      </c>
      <c r="AY422" s="5" t="n">
        <v>0.512</v>
      </c>
      <c r="AZ422" s="5" t="n">
        <v>1.216</v>
      </c>
      <c r="BA422" s="5" t="n">
        <v>0.1</v>
      </c>
      <c r="BB422" s="5" t="n">
        <v>1</v>
      </c>
      <c r="BC422" s="5" t="n">
        <v>0.44</v>
      </c>
      <c r="BD422" s="5" t="n">
        <v>0.114</v>
      </c>
      <c r="BE422" s="5" t="n">
        <v>0.141</v>
      </c>
      <c r="BF422" s="5" t="n">
        <v>0.639</v>
      </c>
      <c r="BG422" s="5" t="n">
        <v>0.1</v>
      </c>
      <c r="BH422" s="5" t="n">
        <v>1</v>
      </c>
      <c r="BI422" s="5" t="n">
        <v>0.5600000000000001</v>
      </c>
      <c r="BJ422" s="5" t="n">
        <v>0.114</v>
      </c>
      <c r="BK422" s="5" t="n">
        <v>0.192</v>
      </c>
      <c r="BL422" s="5" t="n">
        <v>0.828</v>
      </c>
      <c r="BM422" s="5" t="n">
        <v>0.1</v>
      </c>
      <c r="BN422" s="5" t="n">
        <v>1</v>
      </c>
      <c r="BO422" s="5" t="n">
        <v>0</v>
      </c>
      <c r="BP422" s="5" t="n">
        <v>0.003</v>
      </c>
      <c r="BQ422" s="5" t="n">
        <v>0.091</v>
      </c>
      <c r="BR422" s="5" t="n">
        <v>0</v>
      </c>
      <c r="BS422" s="5" t="n">
        <v>0.833</v>
      </c>
      <c r="BT422" s="5" t="n">
        <v>0</v>
      </c>
      <c r="BU422" s="5" t="n">
        <v>0.004</v>
      </c>
      <c r="BV422" s="5" t="n">
        <v>0.094</v>
      </c>
      <c r="BW422" s="5" t="n">
        <v>0</v>
      </c>
      <c r="BX422" s="5" t="n">
        <v>0.667</v>
      </c>
      <c r="BY422" s="5" t="n">
        <v>2.587</v>
      </c>
      <c r="BZ422" s="5" t="n">
        <v>0</v>
      </c>
      <c r="CA422" s="5" t="n">
        <v>2.587</v>
      </c>
      <c r="CB422" s="5" t="n">
        <v>0</v>
      </c>
      <c r="CC422" s="5" t="n">
        <v>81.69499999999999</v>
      </c>
      <c r="CD422" s="5" t="n">
        <v>7.95</v>
      </c>
      <c r="CE422" s="5" t="n">
        <v>-1.133</v>
      </c>
      <c r="CF422" s="5" t="n">
        <v>88.619</v>
      </c>
      <c r="CG422" s="5" t="n">
        <v>0.1</v>
      </c>
      <c r="CH422" s="5" t="n">
        <v>1</v>
      </c>
      <c r="CI422" s="5" t="n">
        <v>0</v>
      </c>
      <c r="CJ422" s="5" t="n">
        <v>0</v>
      </c>
      <c r="CK422" s="5" t="n">
        <v>0</v>
      </c>
      <c r="CL422" s="5" t="n">
        <v>0.029</v>
      </c>
      <c r="CM422" s="5" t="n">
        <v>0</v>
      </c>
      <c r="CN422" s="5" t="n">
        <v>0</v>
      </c>
      <c r="CO422" s="5" t="n">
        <v>0</v>
      </c>
      <c r="CP422" s="5" t="n">
        <v>0</v>
      </c>
      <c r="CQ422" s="5" t="n">
        <v>1.198</v>
      </c>
      <c r="CR422" s="5" t="n">
        <v>0</v>
      </c>
      <c r="CS422" s="5" t="n">
        <v>1.655</v>
      </c>
      <c r="CT422" s="5" t="n">
        <v>5.524</v>
      </c>
      <c r="CU422" s="5" t="n">
        <v>10.311</v>
      </c>
    </row>
    <row r="423">
      <c r="A423" s="5" t="inlineStr">
        <is>
          <t>KOR2022</t>
        </is>
      </c>
      <c r="B423" s="5" t="inlineStr">
        <is>
          <t>KOR</t>
        </is>
      </c>
      <c r="C423" s="5" t="inlineStr">
        <is>
          <t>KOR</t>
        </is>
      </c>
      <c r="D423" s="5" t="inlineStr">
        <is>
          <t>Korea</t>
        </is>
      </c>
      <c r="E423" s="5" t="n">
        <v>2022</v>
      </c>
      <c r="F423" s="5" t="n">
        <v>0.1</v>
      </c>
      <c r="G423" s="5" t="n">
        <v>3.98</v>
      </c>
      <c r="H423" s="5" t="n">
        <v>0.618</v>
      </c>
      <c r="I423" s="5" t="n">
        <v>3.182</v>
      </c>
      <c r="J423" s="5" t="n">
        <v>7.162</v>
      </c>
      <c r="K423" s="5" t="n">
        <v>0</v>
      </c>
      <c r="L423" s="5" t="n">
        <v>1</v>
      </c>
      <c r="M423" s="5" t="n">
        <v>4.988</v>
      </c>
      <c r="N423" s="5" t="n">
        <v>2.06</v>
      </c>
      <c r="O423" s="5" t="n">
        <v>2.174</v>
      </c>
      <c r="P423" s="5" t="n">
        <v>7.162</v>
      </c>
      <c r="Q423" s="5" t="n">
        <v>0</v>
      </c>
      <c r="R423" s="5" t="n">
        <v>1</v>
      </c>
      <c r="S423" s="5" t="n">
        <v>8.478</v>
      </c>
      <c r="T423" s="5" t="n">
        <v>4.152</v>
      </c>
      <c r="U423" s="5" t="n">
        <v>-1.275</v>
      </c>
      <c r="V423" s="5" t="n">
        <v>7.203</v>
      </c>
      <c r="W423" s="5" t="n">
        <v>0</v>
      </c>
      <c r="X423" s="5" t="n">
        <v>0</v>
      </c>
      <c r="Y423" s="5" t="n">
        <v>23.589</v>
      </c>
      <c r="Z423" s="5" t="n">
        <v>2.475</v>
      </c>
      <c r="AA423" s="5" t="n">
        <v>1.306</v>
      </c>
      <c r="AB423" s="5" t="n">
        <v>24.896</v>
      </c>
      <c r="AC423" s="5" t="n">
        <v>0</v>
      </c>
      <c r="AD423" s="5" t="n">
        <v>1</v>
      </c>
      <c r="AE423" s="5" t="n">
        <v>23.763</v>
      </c>
      <c r="AF423" s="5" t="n">
        <v>4.405</v>
      </c>
      <c r="AG423" s="5" t="n">
        <v>0.034</v>
      </c>
      <c r="AH423" s="5" t="n">
        <v>23.797</v>
      </c>
      <c r="AI423" s="5" t="n">
        <v>0</v>
      </c>
      <c r="AJ423" s="5" t="n">
        <v>1</v>
      </c>
      <c r="AK423" s="5" t="n">
        <v>28.038</v>
      </c>
      <c r="AL423" s="5" t="n">
        <v>13.389</v>
      </c>
      <c r="AM423" s="5" t="n">
        <v>-15.252</v>
      </c>
      <c r="AN423" s="5" t="n">
        <v>14.064</v>
      </c>
      <c r="AO423" s="5" t="n">
        <v>0</v>
      </c>
      <c r="AP423" s="5" t="n">
        <v>0</v>
      </c>
      <c r="AQ423" s="5" t="n">
        <v>0.847</v>
      </c>
      <c r="AR423" s="5" t="n">
        <v>0.123</v>
      </c>
      <c r="AS423" s="5" t="n">
        <v>0.406</v>
      </c>
      <c r="AT423" s="5" t="n">
        <v>1.378</v>
      </c>
      <c r="AU423" s="5" t="n">
        <v>0.1</v>
      </c>
      <c r="AV423" s="5" t="n">
        <v>1</v>
      </c>
      <c r="AW423" s="5" t="n">
        <v>0.947</v>
      </c>
      <c r="AX423" s="5" t="n">
        <v>0.123</v>
      </c>
      <c r="AY423" s="5" t="n">
        <v>0.351</v>
      </c>
      <c r="AZ423" s="5" t="n">
        <v>1.427</v>
      </c>
      <c r="BA423" s="5" t="n">
        <v>0.1</v>
      </c>
      <c r="BB423" s="5" t="n">
        <v>1</v>
      </c>
      <c r="BC423" s="5" t="n">
        <v>0.589</v>
      </c>
      <c r="BD423" s="5" t="n">
        <v>0.123</v>
      </c>
      <c r="BE423" s="5" t="n">
        <v>0.015</v>
      </c>
      <c r="BF423" s="5" t="n">
        <v>0.664</v>
      </c>
      <c r="BG423" s="5" t="n">
        <v>0.1</v>
      </c>
      <c r="BH423" s="5" t="n">
        <v>1</v>
      </c>
      <c r="BI423" s="5" t="n">
        <v>0.6889999999999999</v>
      </c>
      <c r="BJ423" s="5" t="n">
        <v>0.123</v>
      </c>
      <c r="BK423" s="5" t="n">
        <v>0.354</v>
      </c>
      <c r="BL423" s="5" t="n">
        <v>1.147</v>
      </c>
      <c r="BM423" s="5" t="n">
        <v>0.1</v>
      </c>
      <c r="BN423" s="5" t="n">
        <v>1</v>
      </c>
      <c r="BO423" s="5" t="n">
        <v>0</v>
      </c>
      <c r="BP423" s="5" t="n">
        <v>0.003</v>
      </c>
      <c r="BQ423" s="5" t="n">
        <v>0.094</v>
      </c>
      <c r="BR423" s="5" t="n">
        <v>0</v>
      </c>
      <c r="BS423" s="5" t="n">
        <v>0.833</v>
      </c>
      <c r="BT423" s="5" t="n">
        <v>0</v>
      </c>
      <c r="BU423" s="5" t="n">
        <v>0.003</v>
      </c>
      <c r="BV423" s="5" t="n">
        <v>0.092</v>
      </c>
      <c r="BW423" s="5" t="n">
        <v>0</v>
      </c>
      <c r="BX423" s="5" t="n">
        <v>0.667</v>
      </c>
      <c r="BY423" s="5" t="n">
        <v>2.794</v>
      </c>
      <c r="BZ423" s="5" t="n">
        <v>0</v>
      </c>
      <c r="CA423" s="5" t="n">
        <v>2.794</v>
      </c>
      <c r="CB423" s="5" t="n">
        <v>0</v>
      </c>
      <c r="CC423" s="5" t="n">
        <v>102.477</v>
      </c>
      <c r="CD423" s="5" t="n">
        <v>7.95</v>
      </c>
      <c r="CE423" s="5" t="n">
        <v>-5.812</v>
      </c>
      <c r="CF423" s="5" t="n">
        <v>106.331</v>
      </c>
      <c r="CG423" s="5" t="n">
        <v>0.1</v>
      </c>
      <c r="CH423" s="5" t="n">
        <v>1</v>
      </c>
      <c r="CI423" s="5" t="n">
        <v>0</v>
      </c>
      <c r="CJ423" s="5" t="n">
        <v>0</v>
      </c>
      <c r="CK423" s="5" t="n">
        <v>0</v>
      </c>
      <c r="CL423" s="5" t="n">
        <v>0.031</v>
      </c>
      <c r="CM423" s="5" t="n">
        <v>0</v>
      </c>
      <c r="CN423" s="5" t="n">
        <v>0</v>
      </c>
      <c r="CO423" s="5" t="n">
        <v>0</v>
      </c>
      <c r="CP423" s="5" t="n">
        <v>0</v>
      </c>
      <c r="CQ423" s="5" t="n">
        <v>1.294</v>
      </c>
      <c r="CR423" s="5" t="n">
        <v>0</v>
      </c>
      <c r="CS423" s="5" t="n">
        <v>1.788</v>
      </c>
      <c r="CT423" s="5" t="n">
        <v>11.201</v>
      </c>
      <c r="CU423" s="5" t="n">
        <v>19.853</v>
      </c>
    </row>
    <row r="424">
      <c r="A424" s="5" t="inlineStr">
        <is>
          <t>KOR2023</t>
        </is>
      </c>
      <c r="B424" s="5" t="inlineStr">
        <is>
          <t>KOR</t>
        </is>
      </c>
      <c r="C424" s="5" t="inlineStr">
        <is>
          <t>KOR</t>
        </is>
      </c>
      <c r="D424" s="5" t="inlineStr">
        <is>
          <t>Korea</t>
        </is>
      </c>
      <c r="E424" s="5" t="n">
        <v>2023</v>
      </c>
      <c r="F424" s="5" t="n">
        <v>0.1</v>
      </c>
      <c r="G424" s="5" t="n">
        <v>4.112</v>
      </c>
      <c r="H424" s="5" t="n">
        <v>0.9370000000000001</v>
      </c>
      <c r="I424" s="5" t="n">
        <v>2.31</v>
      </c>
      <c r="J424" s="5" t="n">
        <v>6.422</v>
      </c>
      <c r="K424" s="5" t="n">
        <v>0</v>
      </c>
      <c r="L424" s="5" t="n">
        <v>1</v>
      </c>
      <c r="M424" s="5" t="n">
        <v>5.052</v>
      </c>
      <c r="N424" s="5" t="n">
        <v>2.505</v>
      </c>
      <c r="O424" s="5" t="n">
        <v>1.371</v>
      </c>
      <c r="P424" s="5" t="n">
        <v>6.422</v>
      </c>
      <c r="Q424" s="5" t="n">
        <v>0</v>
      </c>
      <c r="R424" s="5" t="n">
        <v>1</v>
      </c>
      <c r="S424" s="5" t="n">
        <v>8.856999999999999</v>
      </c>
      <c r="T424" s="5" t="n">
        <v>5.554</v>
      </c>
      <c r="U424" s="5" t="n">
        <v>-0.821</v>
      </c>
      <c r="V424" s="5" t="n">
        <v>8.035</v>
      </c>
      <c r="W424" s="5" t="n">
        <v>0</v>
      </c>
      <c r="X424" s="5" t="n">
        <v>0</v>
      </c>
      <c r="Y424" s="5" t="n">
        <v>18.667</v>
      </c>
      <c r="Z424" s="5" t="n">
        <v>2.091</v>
      </c>
      <c r="AA424" s="5" t="n">
        <v>3.185</v>
      </c>
      <c r="AB424" s="5" t="n">
        <v>21.852</v>
      </c>
      <c r="AC424" s="5" t="n">
        <v>0</v>
      </c>
      <c r="AD424" s="5" t="n">
        <v>1</v>
      </c>
      <c r="AE424" s="5" t="n">
        <v>18.892</v>
      </c>
      <c r="AF424" s="5" t="n">
        <v>3.763</v>
      </c>
      <c r="AG424" s="5" t="n">
        <v>1.952</v>
      </c>
      <c r="AH424" s="5" t="n">
        <v>20.844</v>
      </c>
      <c r="AI424" s="5" t="n">
        <v>0</v>
      </c>
      <c r="AJ424" s="5" t="n">
        <v>1</v>
      </c>
      <c r="AK424" s="5" t="n">
        <v>23.473</v>
      </c>
      <c r="AL424" s="5" t="n">
        <v>11.628</v>
      </c>
      <c r="AM424" s="5" t="n">
        <v>-7.703</v>
      </c>
      <c r="AN424" s="5" t="n">
        <v>17.346</v>
      </c>
      <c r="AO424" s="5" t="n">
        <v>0</v>
      </c>
      <c r="AP424" s="5" t="n">
        <v>0</v>
      </c>
      <c r="AQ424" s="5" t="n">
        <v>0.749</v>
      </c>
      <c r="AR424" s="5" t="n">
        <v>0.129</v>
      </c>
      <c r="AS424" s="5" t="n">
        <v>0.373</v>
      </c>
      <c r="AT424" s="5" t="n">
        <v>1.234</v>
      </c>
      <c r="AU424" s="5" t="n">
        <v>0.1</v>
      </c>
      <c r="AV424" s="5" t="n">
        <v>1</v>
      </c>
      <c r="AW424" s="5" t="n">
        <v>0.783</v>
      </c>
      <c r="AX424" s="5" t="n">
        <v>0.129</v>
      </c>
      <c r="AY424" s="5" t="n">
        <v>0.304</v>
      </c>
      <c r="AZ424" s="5" t="n">
        <v>1.195</v>
      </c>
      <c r="BA424" s="5" t="n">
        <v>0.1</v>
      </c>
      <c r="BB424" s="5" t="n">
        <v>1</v>
      </c>
      <c r="BC424" s="5" t="n">
        <v>0.527</v>
      </c>
      <c r="BD424" s="5" t="n">
        <v>0.129</v>
      </c>
      <c r="BE424" s="5" t="n">
        <v>-0.019</v>
      </c>
      <c r="BF424" s="5" t="n">
        <v>0.5590000000000001</v>
      </c>
      <c r="BG424" s="5" t="n">
        <v>0.1</v>
      </c>
      <c r="BH424" s="5" t="n">
        <v>1</v>
      </c>
      <c r="BI424" s="5" t="n">
        <v>0.64</v>
      </c>
      <c r="BJ424" s="5" t="n">
        <v>0.129</v>
      </c>
      <c r="BK424" s="5" t="n">
        <v>0.338</v>
      </c>
      <c r="BL424" s="5" t="n">
        <v>1.076</v>
      </c>
      <c r="BM424" s="5" t="n">
        <v>0.1</v>
      </c>
      <c r="BN424" s="5" t="n">
        <v>1</v>
      </c>
      <c r="BO424" s="5" t="n">
        <v>0</v>
      </c>
      <c r="BP424" s="5" t="n">
        <v>0.006</v>
      </c>
      <c r="BQ424" s="5" t="n">
        <v>0.118</v>
      </c>
      <c r="BR424" s="5" t="n">
        <v>0</v>
      </c>
      <c r="BS424" s="5" t="n">
        <v>0.833</v>
      </c>
      <c r="BT424" s="5" t="n">
        <v>0</v>
      </c>
      <c r="BU424" s="5" t="n">
        <v>0.004</v>
      </c>
      <c r="BV424" s="5" t="n">
        <v>0.115</v>
      </c>
      <c r="BW424" s="5" t="n">
        <v>0</v>
      </c>
      <c r="BX424" s="5" t="n">
        <v>0.667</v>
      </c>
      <c r="BY424" s="5" t="n">
        <v>2.909</v>
      </c>
      <c r="BZ424" s="5" t="n">
        <v>0</v>
      </c>
      <c r="CA424" s="5" t="n">
        <v>2.909</v>
      </c>
      <c r="CB424" s="5" t="n">
        <v>0</v>
      </c>
      <c r="CC424" s="5" t="n">
        <v>87.07899999999999</v>
      </c>
      <c r="CD424" s="5" t="n">
        <v>7.95</v>
      </c>
      <c r="CE424" s="5" t="n">
        <v>1.761</v>
      </c>
      <c r="CF424" s="5" t="n">
        <v>97.724</v>
      </c>
      <c r="CG424" s="5" t="n">
        <v>0.1</v>
      </c>
      <c r="CH424" s="5" t="n">
        <v>1</v>
      </c>
      <c r="CI424" s="5" t="n">
        <v>0</v>
      </c>
      <c r="CJ424" s="5" t="n">
        <v>0</v>
      </c>
      <c r="CK424" s="5" t="n">
        <v>0</v>
      </c>
      <c r="CL424" s="5" t="n">
        <v>0.032</v>
      </c>
      <c r="CM424" s="5" t="n">
        <v>0</v>
      </c>
      <c r="CN424" s="5" t="n">
        <v>0</v>
      </c>
      <c r="CO424" s="5" t="n">
        <v>0</v>
      </c>
      <c r="CP424" s="5" t="n">
        <v>0</v>
      </c>
      <c r="CQ424" s="5" t="n">
        <v>1.348</v>
      </c>
      <c r="CR424" s="5" t="n">
        <v>0</v>
      </c>
      <c r="CS424" s="5" t="n">
        <v>1.861</v>
      </c>
      <c r="CT424" s="5" t="n">
        <v>6.044</v>
      </c>
      <c r="CU424" s="5" t="n">
        <v>14.879</v>
      </c>
    </row>
    <row r="425">
      <c r="A425" s="5" t="inlineStr">
        <is>
          <t>KOR2024</t>
        </is>
      </c>
      <c r="B425" s="5" t="inlineStr">
        <is>
          <t>KOR</t>
        </is>
      </c>
      <c r="C425" s="5" t="inlineStr">
        <is>
          <t>KOR</t>
        </is>
      </c>
      <c r="D425" s="5" t="inlineStr">
        <is>
          <t>Korea</t>
        </is>
      </c>
      <c r="E425" s="5" t="n">
        <v>2024</v>
      </c>
      <c r="F425" s="5" t="n">
        <v>0.1</v>
      </c>
      <c r="G425" s="5" t="n">
        <v>3.912</v>
      </c>
      <c r="H425" s="5" t="n">
        <v>0.991</v>
      </c>
      <c r="I425" s="5" t="n">
        <v>1.843</v>
      </c>
      <c r="J425" s="5" t="n">
        <v>5.755</v>
      </c>
      <c r="K425" s="5" t="n">
        <v>0</v>
      </c>
      <c r="L425" s="5" t="n">
        <v>1</v>
      </c>
      <c r="M425" s="5" t="n">
        <v>4.883</v>
      </c>
      <c r="N425" s="5" t="n">
        <v>2.66</v>
      </c>
      <c r="O425" s="5" t="n">
        <v>0.873</v>
      </c>
      <c r="P425" s="5" t="n">
        <v>5.755</v>
      </c>
      <c r="Q425" s="5" t="n">
        <v>0</v>
      </c>
      <c r="R425" s="5" t="n">
        <v>1</v>
      </c>
      <c r="S425" s="5" t="n">
        <v>9.073</v>
      </c>
      <c r="T425" s="5" t="n">
        <v>6.007</v>
      </c>
      <c r="U425" s="5" t="n">
        <v>-1.293</v>
      </c>
      <c r="V425" s="5" t="n">
        <v>7.78</v>
      </c>
      <c r="W425" s="5" t="n">
        <v>0</v>
      </c>
      <c r="X425" s="5" t="n">
        <v>0</v>
      </c>
      <c r="Y425" s="5" t="n">
        <v>14.959</v>
      </c>
      <c r="Z425" s="5" t="n">
        <v>1.889</v>
      </c>
      <c r="AA425" s="5" t="n">
        <v>0.919</v>
      </c>
      <c r="AB425" s="5" t="n">
        <v>15.878</v>
      </c>
      <c r="AC425" s="5" t="n">
        <v>0</v>
      </c>
      <c r="AD425" s="5" t="n">
        <v>1</v>
      </c>
      <c r="AE425" s="5" t="n">
        <v>16.804</v>
      </c>
      <c r="AF425" s="5" t="n">
        <v>3.681</v>
      </c>
      <c r="AG425" s="5" t="n">
        <v>1.372</v>
      </c>
      <c r="AH425" s="5" t="n">
        <v>18.176</v>
      </c>
      <c r="AI425" s="5" t="n">
        <v>0</v>
      </c>
      <c r="AJ425" s="5" t="n">
        <v>1</v>
      </c>
      <c r="AK425" s="5" t="n">
        <v>20.889</v>
      </c>
      <c r="AL425" s="5" t="n">
        <v>10.624</v>
      </c>
      <c r="AM425" s="5" t="n">
        <v>-5.023</v>
      </c>
      <c r="AN425" s="5" t="n">
        <v>17.452</v>
      </c>
      <c r="AO425" s="5" t="n">
        <v>0</v>
      </c>
      <c r="AP425" s="5" t="n">
        <v>0</v>
      </c>
      <c r="AQ425" s="5" t="n">
        <v>0.72</v>
      </c>
      <c r="AR425" s="5" t="n">
        <v>0.132</v>
      </c>
      <c r="AS425" s="5" t="n">
        <v>0.354</v>
      </c>
      <c r="AT425" s="5" t="n">
        <v>1.182</v>
      </c>
      <c r="AU425" s="5" t="n">
        <v>0.1</v>
      </c>
      <c r="AV425" s="5" t="n">
        <v>1</v>
      </c>
      <c r="AW425" s="5" t="n">
        <v>0.734</v>
      </c>
      <c r="AX425" s="5" t="n">
        <v>0.132</v>
      </c>
      <c r="AY425" s="5" t="n">
        <v>0.27</v>
      </c>
      <c r="AZ425" s="5" t="n">
        <v>1.105</v>
      </c>
      <c r="BA425" s="5" t="n">
        <v>0.1</v>
      </c>
      <c r="BB425" s="5" t="n">
        <v>1</v>
      </c>
      <c r="BC425" s="5" t="n">
        <v>0.51</v>
      </c>
      <c r="BD425" s="5" t="n">
        <v>0.132</v>
      </c>
      <c r="BE425" s="5" t="n">
        <v>-0.005</v>
      </c>
      <c r="BF425" s="5" t="n">
        <v>0.556</v>
      </c>
      <c r="BG425" s="5" t="n">
        <v>0.1</v>
      </c>
      <c r="BH425" s="5" t="n">
        <v>1</v>
      </c>
      <c r="BI425" s="5" t="n">
        <v>0.652</v>
      </c>
      <c r="BJ425" s="5" t="n">
        <v>0.132</v>
      </c>
      <c r="BK425" s="5" t="n">
        <v>0.249</v>
      </c>
      <c r="BL425" s="5" t="n">
        <v>0.991</v>
      </c>
      <c r="BM425" s="5" t="n">
        <v>0.1</v>
      </c>
      <c r="BN425" s="5" t="n">
        <v>1</v>
      </c>
      <c r="BO425" s="5" t="n">
        <v>0</v>
      </c>
      <c r="BP425" s="5" t="n">
        <v>0.004</v>
      </c>
      <c r="BQ425" s="5" t="n">
        <v>0.116</v>
      </c>
      <c r="BR425" s="5" t="n">
        <v>0</v>
      </c>
      <c r="BS425" s="5" t="n">
        <v>0.833</v>
      </c>
      <c r="BT425" s="5" t="n">
        <v>0</v>
      </c>
      <c r="BU425" s="5" t="n">
        <v>0.004</v>
      </c>
      <c r="BV425" s="5" t="n">
        <v>0.115</v>
      </c>
      <c r="BW425" s="5" t="n">
        <v>0</v>
      </c>
      <c r="BX425" s="5" t="n">
        <v>0.667</v>
      </c>
      <c r="BY425" s="5" t="n">
        <v>2.995</v>
      </c>
      <c r="BZ425" s="5" t="n">
        <v>0</v>
      </c>
      <c r="CA425" s="5" t="n">
        <v>2.995</v>
      </c>
      <c r="CB425" s="5" t="n">
        <v>0</v>
      </c>
      <c r="CC425" s="5" t="n">
        <v>86.38500000000001</v>
      </c>
      <c r="CD425" s="5" t="n">
        <v>7.95</v>
      </c>
      <c r="CE425" s="5" t="n">
        <v>-6.537</v>
      </c>
      <c r="CF425" s="5" t="n">
        <v>87.833</v>
      </c>
      <c r="CG425" s="5" t="n">
        <v>0.1</v>
      </c>
      <c r="CH425" s="5" t="n">
        <v>1</v>
      </c>
      <c r="CI425" s="5" t="n">
        <v>0</v>
      </c>
      <c r="CJ425" s="5" t="n">
        <v>0</v>
      </c>
      <c r="CK425" s="5" t="n">
        <v>0</v>
      </c>
      <c r="CL425" s="5" t="n">
        <v>0.033</v>
      </c>
      <c r="CM425" s="5" t="n">
        <v>0</v>
      </c>
      <c r="CN425" s="5" t="n">
        <v>0</v>
      </c>
      <c r="CO425" s="5" t="n">
        <v>0</v>
      </c>
      <c r="CP425" s="5" t="n">
        <v>0</v>
      </c>
      <c r="CQ425" s="5" t="n">
        <v>1.387</v>
      </c>
      <c r="CR425" s="5" t="n">
        <v>0</v>
      </c>
      <c r="CS425" s="5" t="n">
        <v>1.916</v>
      </c>
      <c r="CT425" s="5" t="n">
        <v>5.005</v>
      </c>
      <c r="CU425" s="5" t="n">
        <v>11.813</v>
      </c>
    </row>
    <row r="426">
      <c r="A426" s="5" t="inlineStr">
        <is>
          <t>PRK2021</t>
        </is>
      </c>
      <c r="B426" s="5" t="inlineStr">
        <is>
          <t>PRK</t>
        </is>
      </c>
      <c r="C426" s="5" t="inlineStr">
        <is>
          <t>PRK</t>
        </is>
      </c>
      <c r="D426" s="5" t="inlineStr">
        <is>
          <t>Korea, Dem. People's Rep.</t>
        </is>
      </c>
      <c r="E426" s="5" t="n">
        <v>2021</v>
      </c>
      <c r="F426" s="5" t="n">
        <v>0</v>
      </c>
      <c r="G426" s="5" t="n">
        <v>1.785</v>
      </c>
      <c r="H426" s="5" t="n">
        <v>0.575</v>
      </c>
      <c r="I426" s="5" t="n">
        <v>0</v>
      </c>
      <c r="J426" s="5" t="n">
        <v>1.785</v>
      </c>
      <c r="K426" s="5" t="n">
        <v>0</v>
      </c>
      <c r="L426" s="5" t="n">
        <v>1</v>
      </c>
      <c r="M426" s="5" t="n">
        <v>2.939</v>
      </c>
      <c r="N426" s="5" t="n">
        <v>1.724</v>
      </c>
      <c r="O426" s="5" t="n">
        <v>0</v>
      </c>
      <c r="P426" s="5" t="n">
        <v>2.939</v>
      </c>
      <c r="Q426" s="5" t="n">
        <v>0</v>
      </c>
      <c r="R426" s="5" t="n">
        <v>1</v>
      </c>
      <c r="S426" s="5" t="n">
        <v>4.658</v>
      </c>
      <c r="T426" s="5" t="n">
        <v>3.447</v>
      </c>
      <c r="U426" s="5" t="n">
        <v>0</v>
      </c>
      <c r="V426" s="5" t="n">
        <v>4.658</v>
      </c>
      <c r="W426" s="5" t="n">
        <v>0</v>
      </c>
      <c r="X426" s="5" t="n">
        <v>1</v>
      </c>
      <c r="Y426" s="5" t="n">
        <v>10.551</v>
      </c>
      <c r="Z426" s="5" t="n">
        <v>1.302</v>
      </c>
      <c r="AA426" s="5" t="n">
        <v>0</v>
      </c>
      <c r="AB426" s="5" t="n">
        <v>10.551</v>
      </c>
      <c r="AC426" s="5" t="n">
        <v>0</v>
      </c>
      <c r="AD426" s="5" t="n">
        <v>1</v>
      </c>
      <c r="AE426" s="5" t="n">
        <v>11.694</v>
      </c>
      <c r="AF426" s="5" t="n">
        <v>2.549</v>
      </c>
      <c r="AG426" s="5" t="n">
        <v>0</v>
      </c>
      <c r="AH426" s="5" t="n">
        <v>11.694</v>
      </c>
      <c r="AI426" s="5" t="n">
        <v>0</v>
      </c>
      <c r="AJ426" s="5" t="n">
        <v>1</v>
      </c>
      <c r="AK426" s="5" t="n">
        <v>18.554</v>
      </c>
      <c r="AL426" s="5" t="n">
        <v>9.627000000000001</v>
      </c>
      <c r="AM426" s="5" t="n">
        <v>0</v>
      </c>
      <c r="AN426" s="5" t="n">
        <v>18.554</v>
      </c>
      <c r="AO426" s="5" t="n">
        <v>0</v>
      </c>
      <c r="AP426" s="5" t="n">
        <v>1</v>
      </c>
      <c r="AQ426" s="5" t="n">
        <v>0.621</v>
      </c>
      <c r="AR426" s="5" t="n">
        <v>0.114</v>
      </c>
      <c r="AS426" s="5" t="n">
        <v>0</v>
      </c>
      <c r="AT426" s="5" t="n">
        <v>0.621</v>
      </c>
      <c r="AU426" s="5" t="n">
        <v>0</v>
      </c>
      <c r="AV426" s="5" t="n">
        <v>1</v>
      </c>
      <c r="AW426" s="5" t="n">
        <v>0.593</v>
      </c>
      <c r="AX426" s="5" t="n">
        <v>0.114</v>
      </c>
      <c r="AY426" s="5" t="n">
        <v>0</v>
      </c>
      <c r="AZ426" s="5" t="n">
        <v>0.593</v>
      </c>
      <c r="BA426" s="5" t="n">
        <v>0</v>
      </c>
      <c r="BB426" s="5" t="n">
        <v>1</v>
      </c>
      <c r="BC426" s="5" t="n">
        <v>0.44</v>
      </c>
      <c r="BD426" s="5" t="n">
        <v>0.114</v>
      </c>
      <c r="BE426" s="5" t="n">
        <v>0</v>
      </c>
      <c r="BF426" s="5" t="n">
        <v>0.44</v>
      </c>
      <c r="BG426" s="5" t="n">
        <v>0</v>
      </c>
      <c r="BH426" s="5" t="n">
        <v>1</v>
      </c>
      <c r="BI426" s="5" t="n">
        <v>0.5600000000000001</v>
      </c>
      <c r="BJ426" s="5" t="n">
        <v>0.114</v>
      </c>
      <c r="BK426" s="5" t="n">
        <v>0</v>
      </c>
      <c r="BL426" s="5" t="n">
        <v>0.5600000000000001</v>
      </c>
      <c r="BM426" s="5" t="n">
        <v>0</v>
      </c>
      <c r="BN426" s="5" t="n">
        <v>1</v>
      </c>
      <c r="BO426" s="5" t="n">
        <v>0</v>
      </c>
      <c r="BP426" s="5" t="n">
        <v>0</v>
      </c>
      <c r="BQ426" s="5" t="n">
        <v>0</v>
      </c>
      <c r="BR426" s="5" t="n">
        <v>0</v>
      </c>
      <c r="BS426" s="5" t="n">
        <v>1</v>
      </c>
      <c r="BT426" s="5" t="n">
        <v>0</v>
      </c>
      <c r="BU426" s="5" t="n">
        <v>0</v>
      </c>
      <c r="BV426" s="5" t="n">
        <v>0</v>
      </c>
      <c r="BW426" s="5" t="n">
        <v>0</v>
      </c>
      <c r="BX426" s="5" t="n">
        <v>1</v>
      </c>
      <c r="BY426" s="5" t="n">
        <v>11.787</v>
      </c>
      <c r="BZ426" s="5" t="n">
        <v>0</v>
      </c>
      <c r="CA426" s="5" t="n">
        <v>11.787</v>
      </c>
      <c r="CB426" s="5" t="n">
        <v>0</v>
      </c>
      <c r="CC426" s="5" t="n">
        <v>81.69499999999999</v>
      </c>
      <c r="CD426" s="5" t="n">
        <v>7.95</v>
      </c>
      <c r="CE426" s="5" t="n">
        <v>0</v>
      </c>
      <c r="CF426" s="5" t="n">
        <v>81.69499999999999</v>
      </c>
      <c r="CG426" s="5" t="n">
        <v>0</v>
      </c>
      <c r="CH426" s="5" t="n">
        <v>1</v>
      </c>
      <c r="CI426" s="5" t="n">
        <v>0</v>
      </c>
      <c r="CJ426" s="5" t="n">
        <v>0</v>
      </c>
      <c r="CK426" s="5" t="n">
        <v>0</v>
      </c>
      <c r="CL426" s="5" t="n">
        <v>0</v>
      </c>
      <c r="CM426" s="5" t="n">
        <v>0</v>
      </c>
      <c r="CN426" s="5" t="n">
        <v>0</v>
      </c>
      <c r="CO426" s="5" t="n">
        <v>0</v>
      </c>
      <c r="CP426" s="5" t="n">
        <v>0.995</v>
      </c>
      <c r="CQ426" s="5" t="n">
        <v>1.198</v>
      </c>
      <c r="CR426" s="5" t="n">
        <v>0</v>
      </c>
      <c r="CS426" s="5" t="n">
        <v>4.776</v>
      </c>
      <c r="CT426" s="5" t="n">
        <v>3.604</v>
      </c>
      <c r="CU426" s="5" t="n">
        <v>9.407999999999999</v>
      </c>
    </row>
    <row r="427">
      <c r="A427" s="5" t="inlineStr">
        <is>
          <t>PRK2022</t>
        </is>
      </c>
      <c r="B427" s="5" t="inlineStr">
        <is>
          <t>PRK</t>
        </is>
      </c>
      <c r="C427" s="5" t="inlineStr">
        <is>
          <t>PRK</t>
        </is>
      </c>
      <c r="D427" s="5" t="inlineStr">
        <is>
          <t>Korea, Dem. People's Rep.</t>
        </is>
      </c>
      <c r="E427" s="5" t="n">
        <v>2022</v>
      </c>
      <c r="F427" s="5" t="n">
        <v>0</v>
      </c>
      <c r="G427" s="5" t="n">
        <v>1.928</v>
      </c>
      <c r="H427" s="5" t="n">
        <v>0.619</v>
      </c>
      <c r="I427" s="5" t="n">
        <v>0</v>
      </c>
      <c r="J427" s="5" t="n">
        <v>1.928</v>
      </c>
      <c r="K427" s="5" t="n">
        <v>0</v>
      </c>
      <c r="L427" s="5" t="n">
        <v>1</v>
      </c>
      <c r="M427" s="5" t="n">
        <v>3.162</v>
      </c>
      <c r="N427" s="5" t="n">
        <v>1.856</v>
      </c>
      <c r="O427" s="5" t="n">
        <v>0</v>
      </c>
      <c r="P427" s="5" t="n">
        <v>3.162</v>
      </c>
      <c r="Q427" s="5" t="n">
        <v>0</v>
      </c>
      <c r="R427" s="5" t="n">
        <v>1</v>
      </c>
      <c r="S427" s="5" t="n">
        <v>5.022</v>
      </c>
      <c r="T427" s="5" t="n">
        <v>3.713</v>
      </c>
      <c r="U427" s="5" t="n">
        <v>0</v>
      </c>
      <c r="V427" s="5" t="n">
        <v>5.022</v>
      </c>
      <c r="W427" s="5" t="n">
        <v>0</v>
      </c>
      <c r="X427" s="5" t="n">
        <v>1</v>
      </c>
      <c r="Y427" s="5" t="n">
        <v>17.332</v>
      </c>
      <c r="Z427" s="5" t="n">
        <v>2.139</v>
      </c>
      <c r="AA427" s="5" t="n">
        <v>0</v>
      </c>
      <c r="AB427" s="5" t="n">
        <v>17.332</v>
      </c>
      <c r="AC427" s="5" t="n">
        <v>0</v>
      </c>
      <c r="AD427" s="5" t="n">
        <v>1</v>
      </c>
      <c r="AE427" s="5" t="n">
        <v>18.566</v>
      </c>
      <c r="AF427" s="5" t="n">
        <v>4.048</v>
      </c>
      <c r="AG427" s="5" t="n">
        <v>0</v>
      </c>
      <c r="AH427" s="5" t="n">
        <v>18.566</v>
      </c>
      <c r="AI427" s="5" t="n">
        <v>0</v>
      </c>
      <c r="AJ427" s="5" t="n">
        <v>1</v>
      </c>
      <c r="AK427" s="5" t="n">
        <v>25.974</v>
      </c>
      <c r="AL427" s="5" t="n">
        <v>13.478</v>
      </c>
      <c r="AM427" s="5" t="n">
        <v>0</v>
      </c>
      <c r="AN427" s="5" t="n">
        <v>25.974</v>
      </c>
      <c r="AO427" s="5" t="n">
        <v>0</v>
      </c>
      <c r="AP427" s="5" t="n">
        <v>1</v>
      </c>
      <c r="AQ427" s="5" t="n">
        <v>0.847</v>
      </c>
      <c r="AR427" s="5" t="n">
        <v>0.123</v>
      </c>
      <c r="AS427" s="5" t="n">
        <v>0</v>
      </c>
      <c r="AT427" s="5" t="n">
        <v>0.847</v>
      </c>
      <c r="AU427" s="5" t="n">
        <v>0</v>
      </c>
      <c r="AV427" s="5" t="n">
        <v>1</v>
      </c>
      <c r="AW427" s="5" t="n">
        <v>0.947</v>
      </c>
      <c r="AX427" s="5" t="n">
        <v>0.123</v>
      </c>
      <c r="AY427" s="5" t="n">
        <v>0</v>
      </c>
      <c r="AZ427" s="5" t="n">
        <v>0.947</v>
      </c>
      <c r="BA427" s="5" t="n">
        <v>0</v>
      </c>
      <c r="BB427" s="5" t="n">
        <v>1</v>
      </c>
      <c r="BC427" s="5" t="n">
        <v>0.589</v>
      </c>
      <c r="BD427" s="5" t="n">
        <v>0.123</v>
      </c>
      <c r="BE427" s="5" t="n">
        <v>0</v>
      </c>
      <c r="BF427" s="5" t="n">
        <v>0.589</v>
      </c>
      <c r="BG427" s="5" t="n">
        <v>0</v>
      </c>
      <c r="BH427" s="5" t="n">
        <v>1</v>
      </c>
      <c r="BI427" s="5" t="n">
        <v>0.6889999999999999</v>
      </c>
      <c r="BJ427" s="5" t="n">
        <v>0.123</v>
      </c>
      <c r="BK427" s="5" t="n">
        <v>0</v>
      </c>
      <c r="BL427" s="5" t="n">
        <v>0.6889999999999999</v>
      </c>
      <c r="BM427" s="5" t="n">
        <v>0</v>
      </c>
      <c r="BN427" s="5" t="n">
        <v>1</v>
      </c>
      <c r="BO427" s="5" t="n">
        <v>0</v>
      </c>
      <c r="BP427" s="5" t="n">
        <v>0</v>
      </c>
      <c r="BQ427" s="5" t="n">
        <v>0</v>
      </c>
      <c r="BR427" s="5" t="n">
        <v>0</v>
      </c>
      <c r="BS427" s="5" t="n">
        <v>1</v>
      </c>
      <c r="BT427" s="5" t="n">
        <v>0</v>
      </c>
      <c r="BU427" s="5" t="n">
        <v>0</v>
      </c>
      <c r="BV427" s="5" t="n">
        <v>0</v>
      </c>
      <c r="BW427" s="5" t="n">
        <v>0</v>
      </c>
      <c r="BX427" s="5" t="n">
        <v>1</v>
      </c>
      <c r="BY427" s="5" t="n">
        <v>12.729</v>
      </c>
      <c r="BZ427" s="5" t="n">
        <v>0</v>
      </c>
      <c r="CA427" s="5" t="n">
        <v>12.729</v>
      </c>
      <c r="CB427" s="5" t="n">
        <v>0</v>
      </c>
      <c r="CC427" s="5" t="n">
        <v>102.477</v>
      </c>
      <c r="CD427" s="5" t="n">
        <v>7.95</v>
      </c>
      <c r="CE427" s="5" t="n">
        <v>0</v>
      </c>
      <c r="CF427" s="5" t="n">
        <v>102.477</v>
      </c>
      <c r="CG427" s="5" t="n">
        <v>0</v>
      </c>
      <c r="CH427" s="5" t="n">
        <v>1</v>
      </c>
      <c r="CI427" s="5" t="n">
        <v>0</v>
      </c>
      <c r="CJ427" s="5" t="n">
        <v>0</v>
      </c>
      <c r="CK427" s="5" t="n">
        <v>0</v>
      </c>
      <c r="CL427" s="5" t="n">
        <v>0</v>
      </c>
      <c r="CM427" s="5" t="n">
        <v>0</v>
      </c>
      <c r="CN427" s="5" t="n">
        <v>0</v>
      </c>
      <c r="CO427" s="5" t="n">
        <v>0</v>
      </c>
      <c r="CP427" s="5" t="n">
        <v>0.998</v>
      </c>
      <c r="CQ427" s="5" t="n">
        <v>1.294</v>
      </c>
      <c r="CR427" s="5" t="n">
        <v>0</v>
      </c>
      <c r="CS427" s="5" t="n">
        <v>5.158</v>
      </c>
      <c r="CT427" s="5" t="n">
        <v>7.554</v>
      </c>
      <c r="CU427" s="5" t="n">
        <v>16.097</v>
      </c>
    </row>
    <row r="428">
      <c r="A428" s="5" t="inlineStr">
        <is>
          <t>PRK2023</t>
        </is>
      </c>
      <c r="B428" s="5" t="inlineStr">
        <is>
          <t>PRK</t>
        </is>
      </c>
      <c r="C428" s="5" t="inlineStr">
        <is>
          <t>PRK</t>
        </is>
      </c>
      <c r="D428" s="5" t="inlineStr">
        <is>
          <t>Korea, Dem. People's Rep.</t>
        </is>
      </c>
      <c r="E428" s="5" t="n">
        <v>2023</v>
      </c>
      <c r="F428" s="5" t="n">
        <v>0</v>
      </c>
      <c r="G428" s="5" t="n">
        <v>1.99</v>
      </c>
      <c r="H428" s="5" t="n">
        <v>0.643</v>
      </c>
      <c r="I428" s="5" t="n">
        <v>0</v>
      </c>
      <c r="J428" s="5" t="n">
        <v>1.99</v>
      </c>
      <c r="K428" s="5" t="n">
        <v>0</v>
      </c>
      <c r="L428" s="5" t="n">
        <v>1</v>
      </c>
      <c r="M428" s="5" t="n">
        <v>3.276</v>
      </c>
      <c r="N428" s="5" t="n">
        <v>1.928</v>
      </c>
      <c r="O428" s="5" t="n">
        <v>0</v>
      </c>
      <c r="P428" s="5" t="n">
        <v>3.276</v>
      </c>
      <c r="Q428" s="5" t="n">
        <v>0</v>
      </c>
      <c r="R428" s="5" t="n">
        <v>1</v>
      </c>
      <c r="S428" s="5" t="n">
        <v>5.205</v>
      </c>
      <c r="T428" s="5" t="n">
        <v>3.857</v>
      </c>
      <c r="U428" s="5" t="n">
        <v>0</v>
      </c>
      <c r="V428" s="5" t="n">
        <v>5.205</v>
      </c>
      <c r="W428" s="5" t="n">
        <v>0</v>
      </c>
      <c r="X428" s="5" t="n">
        <v>1</v>
      </c>
      <c r="Y428" s="5" t="n">
        <v>13.814</v>
      </c>
      <c r="Z428" s="5" t="n">
        <v>1.705</v>
      </c>
      <c r="AA428" s="5" t="n">
        <v>0</v>
      </c>
      <c r="AB428" s="5" t="n">
        <v>13.814</v>
      </c>
      <c r="AC428" s="5" t="n">
        <v>0</v>
      </c>
      <c r="AD428" s="5" t="n">
        <v>1</v>
      </c>
      <c r="AE428" s="5" t="n">
        <v>15.1</v>
      </c>
      <c r="AF428" s="5" t="n">
        <v>3.292</v>
      </c>
      <c r="AG428" s="5" t="n">
        <v>0</v>
      </c>
      <c r="AH428" s="5" t="n">
        <v>15.1</v>
      </c>
      <c r="AI428" s="5" t="n">
        <v>0</v>
      </c>
      <c r="AJ428" s="5" t="n">
        <v>1</v>
      </c>
      <c r="AK428" s="5" t="n">
        <v>22.814</v>
      </c>
      <c r="AL428" s="5" t="n">
        <v>11.838</v>
      </c>
      <c r="AM428" s="5" t="n">
        <v>0</v>
      </c>
      <c r="AN428" s="5" t="n">
        <v>22.814</v>
      </c>
      <c r="AO428" s="5" t="n">
        <v>0</v>
      </c>
      <c r="AP428" s="5" t="n">
        <v>1</v>
      </c>
      <c r="AQ428" s="5" t="n">
        <v>0.749</v>
      </c>
      <c r="AR428" s="5" t="n">
        <v>0.129</v>
      </c>
      <c r="AS428" s="5" t="n">
        <v>0</v>
      </c>
      <c r="AT428" s="5" t="n">
        <v>0.749</v>
      </c>
      <c r="AU428" s="5" t="n">
        <v>0</v>
      </c>
      <c r="AV428" s="5" t="n">
        <v>1</v>
      </c>
      <c r="AW428" s="5" t="n">
        <v>0.783</v>
      </c>
      <c r="AX428" s="5" t="n">
        <v>0.129</v>
      </c>
      <c r="AY428" s="5" t="n">
        <v>0</v>
      </c>
      <c r="AZ428" s="5" t="n">
        <v>0.783</v>
      </c>
      <c r="BA428" s="5" t="n">
        <v>0</v>
      </c>
      <c r="BB428" s="5" t="n">
        <v>1</v>
      </c>
      <c r="BC428" s="5" t="n">
        <v>0.527</v>
      </c>
      <c r="BD428" s="5" t="n">
        <v>0.129</v>
      </c>
      <c r="BE428" s="5" t="n">
        <v>0</v>
      </c>
      <c r="BF428" s="5" t="n">
        <v>0.527</v>
      </c>
      <c r="BG428" s="5" t="n">
        <v>0</v>
      </c>
      <c r="BH428" s="5" t="n">
        <v>1</v>
      </c>
      <c r="BI428" s="5" t="n">
        <v>0.64</v>
      </c>
      <c r="BJ428" s="5" t="n">
        <v>0.129</v>
      </c>
      <c r="BK428" s="5" t="n">
        <v>0</v>
      </c>
      <c r="BL428" s="5" t="n">
        <v>0.64</v>
      </c>
      <c r="BM428" s="5" t="n">
        <v>0</v>
      </c>
      <c r="BN428" s="5" t="n">
        <v>1</v>
      </c>
      <c r="BO428" s="5" t="n">
        <v>0</v>
      </c>
      <c r="BP428" s="5" t="n">
        <v>0</v>
      </c>
      <c r="BQ428" s="5" t="n">
        <v>0</v>
      </c>
      <c r="BR428" s="5" t="n">
        <v>0</v>
      </c>
      <c r="BS428" s="5" t="n">
        <v>1</v>
      </c>
      <c r="BT428" s="5" t="n">
        <v>0</v>
      </c>
      <c r="BU428" s="5" t="n">
        <v>0</v>
      </c>
      <c r="BV428" s="5" t="n">
        <v>0</v>
      </c>
      <c r="BW428" s="5" t="n">
        <v>0</v>
      </c>
      <c r="BX428" s="5" t="n">
        <v>1</v>
      </c>
      <c r="BY428" s="5" t="n">
        <v>13.254</v>
      </c>
      <c r="BZ428" s="5" t="n">
        <v>0</v>
      </c>
      <c r="CA428" s="5" t="n">
        <v>13.254</v>
      </c>
      <c r="CB428" s="5" t="n">
        <v>0</v>
      </c>
      <c r="CC428" s="5" t="n">
        <v>87.07899999999999</v>
      </c>
      <c r="CD428" s="5" t="n">
        <v>7.95</v>
      </c>
      <c r="CE428" s="5" t="n">
        <v>0</v>
      </c>
      <c r="CF428" s="5" t="n">
        <v>87.07899999999999</v>
      </c>
      <c r="CG428" s="5" t="n">
        <v>0</v>
      </c>
      <c r="CH428" s="5" t="n">
        <v>1</v>
      </c>
      <c r="CI428" s="5" t="n">
        <v>0</v>
      </c>
      <c r="CJ428" s="5" t="n">
        <v>0</v>
      </c>
      <c r="CK428" s="5" t="n">
        <v>0</v>
      </c>
      <c r="CL428" s="5" t="n">
        <v>0</v>
      </c>
      <c r="CM428" s="5" t="n">
        <v>0</v>
      </c>
      <c r="CN428" s="5" t="n">
        <v>0</v>
      </c>
      <c r="CO428" s="5" t="n">
        <v>0</v>
      </c>
      <c r="CP428" s="5" t="n">
        <v>1</v>
      </c>
      <c r="CQ428" s="5" t="n">
        <v>1.348</v>
      </c>
      <c r="CR428" s="5" t="n">
        <v>0</v>
      </c>
      <c r="CS428" s="5" t="n">
        <v>5.37</v>
      </c>
      <c r="CT428" s="5" t="n">
        <v>4.484</v>
      </c>
      <c r="CU428" s="5" t="n">
        <v>12.529</v>
      </c>
    </row>
    <row r="429">
      <c r="A429" s="5" t="inlineStr">
        <is>
          <t>PRK2024</t>
        </is>
      </c>
      <c r="B429" s="5" t="inlineStr">
        <is>
          <t>PRK</t>
        </is>
      </c>
      <c r="C429" s="5" t="inlineStr">
        <is>
          <t>PRK</t>
        </is>
      </c>
      <c r="D429" s="5" t="inlineStr">
        <is>
          <t>Korea, Dem. People's Rep.</t>
        </is>
      </c>
      <c r="E429" s="5" t="n">
        <v>2024</v>
      </c>
      <c r="F429" s="5" t="n">
        <v>0</v>
      </c>
      <c r="G429" s="5" t="n">
        <v>2.049</v>
      </c>
      <c r="H429" s="5" t="n">
        <v>0.662</v>
      </c>
      <c r="I429" s="5" t="n">
        <v>0</v>
      </c>
      <c r="J429" s="5" t="n">
        <v>2.049</v>
      </c>
      <c r="K429" s="5" t="n">
        <v>0</v>
      </c>
      <c r="L429" s="5" t="n">
        <v>1</v>
      </c>
      <c r="M429" s="5" t="n">
        <v>3.373</v>
      </c>
      <c r="N429" s="5" t="n">
        <v>1.985</v>
      </c>
      <c r="O429" s="5" t="n">
        <v>0</v>
      </c>
      <c r="P429" s="5" t="n">
        <v>3.373</v>
      </c>
      <c r="Q429" s="5" t="n">
        <v>0</v>
      </c>
      <c r="R429" s="5" t="n">
        <v>1</v>
      </c>
      <c r="S429" s="5" t="n">
        <v>5.358</v>
      </c>
      <c r="T429" s="5" t="n">
        <v>3.971</v>
      </c>
      <c r="U429" s="5" t="n">
        <v>0</v>
      </c>
      <c r="V429" s="5" t="n">
        <v>5.358</v>
      </c>
      <c r="W429" s="5" t="n">
        <v>0</v>
      </c>
      <c r="X429" s="5" t="n">
        <v>1</v>
      </c>
      <c r="Y429" s="5" t="n">
        <v>12.219</v>
      </c>
      <c r="Z429" s="5" t="n">
        <v>1.508</v>
      </c>
      <c r="AA429" s="5" t="n">
        <v>0</v>
      </c>
      <c r="AB429" s="5" t="n">
        <v>12.219</v>
      </c>
      <c r="AC429" s="5" t="n">
        <v>0</v>
      </c>
      <c r="AD429" s="5" t="n">
        <v>1</v>
      </c>
      <c r="AE429" s="5" t="n">
        <v>13.543</v>
      </c>
      <c r="AF429" s="5" t="n">
        <v>2.952</v>
      </c>
      <c r="AG429" s="5" t="n">
        <v>0</v>
      </c>
      <c r="AH429" s="5" t="n">
        <v>13.543</v>
      </c>
      <c r="AI429" s="5" t="n">
        <v>0</v>
      </c>
      <c r="AJ429" s="5" t="n">
        <v>1</v>
      </c>
      <c r="AK429" s="5" t="n">
        <v>21.484</v>
      </c>
      <c r="AL429" s="5" t="n">
        <v>11.148</v>
      </c>
      <c r="AM429" s="5" t="n">
        <v>0</v>
      </c>
      <c r="AN429" s="5" t="n">
        <v>21.484</v>
      </c>
      <c r="AO429" s="5" t="n">
        <v>0</v>
      </c>
      <c r="AP429" s="5" t="n">
        <v>1</v>
      </c>
      <c r="AQ429" s="5" t="n">
        <v>0.72</v>
      </c>
      <c r="AR429" s="5" t="n">
        <v>0.132</v>
      </c>
      <c r="AS429" s="5" t="n">
        <v>0</v>
      </c>
      <c r="AT429" s="5" t="n">
        <v>0.72</v>
      </c>
      <c r="AU429" s="5" t="n">
        <v>0</v>
      </c>
      <c r="AV429" s="5" t="n">
        <v>1</v>
      </c>
      <c r="AW429" s="5" t="n">
        <v>0.734</v>
      </c>
      <c r="AX429" s="5" t="n">
        <v>0.132</v>
      </c>
      <c r="AY429" s="5" t="n">
        <v>0</v>
      </c>
      <c r="AZ429" s="5" t="n">
        <v>0.734</v>
      </c>
      <c r="BA429" s="5" t="n">
        <v>0</v>
      </c>
      <c r="BB429" s="5" t="n">
        <v>1</v>
      </c>
      <c r="BC429" s="5" t="n">
        <v>0.51</v>
      </c>
      <c r="BD429" s="5" t="n">
        <v>0.132</v>
      </c>
      <c r="BE429" s="5" t="n">
        <v>0</v>
      </c>
      <c r="BF429" s="5" t="n">
        <v>0.51</v>
      </c>
      <c r="BG429" s="5" t="n">
        <v>0</v>
      </c>
      <c r="BH429" s="5" t="n">
        <v>1</v>
      </c>
      <c r="BI429" s="5" t="n">
        <v>0.652</v>
      </c>
      <c r="BJ429" s="5" t="n">
        <v>0.132</v>
      </c>
      <c r="BK429" s="5" t="n">
        <v>0</v>
      </c>
      <c r="BL429" s="5" t="n">
        <v>0.652</v>
      </c>
      <c r="BM429" s="5" t="n">
        <v>0</v>
      </c>
      <c r="BN429" s="5" t="n">
        <v>1</v>
      </c>
      <c r="BO429" s="5" t="n">
        <v>0</v>
      </c>
      <c r="BP429" s="5" t="n">
        <v>0</v>
      </c>
      <c r="BQ429" s="5" t="n">
        <v>0</v>
      </c>
      <c r="BR429" s="5" t="n">
        <v>0</v>
      </c>
      <c r="BS429" s="5" t="n">
        <v>1</v>
      </c>
      <c r="BT429" s="5" t="n">
        <v>0</v>
      </c>
      <c r="BU429" s="5" t="n">
        <v>0</v>
      </c>
      <c r="BV429" s="5" t="n">
        <v>0</v>
      </c>
      <c r="BW429" s="5" t="n">
        <v>0</v>
      </c>
      <c r="BX429" s="5" t="n">
        <v>1</v>
      </c>
      <c r="BY429" s="5" t="n">
        <v>13.646</v>
      </c>
      <c r="BZ429" s="5" t="n">
        <v>0</v>
      </c>
      <c r="CA429" s="5" t="n">
        <v>13.646</v>
      </c>
      <c r="CB429" s="5" t="n">
        <v>0</v>
      </c>
      <c r="CC429" s="5" t="n">
        <v>86.38500000000001</v>
      </c>
      <c r="CD429" s="5" t="n">
        <v>7.95</v>
      </c>
      <c r="CE429" s="5" t="n">
        <v>0</v>
      </c>
      <c r="CF429" s="5" t="n">
        <v>86.38500000000001</v>
      </c>
      <c r="CG429" s="5" t="n">
        <v>0</v>
      </c>
      <c r="CH429" s="5" t="n">
        <v>1</v>
      </c>
      <c r="CI429" s="5" t="n">
        <v>0</v>
      </c>
      <c r="CJ429" s="5" t="n">
        <v>0</v>
      </c>
      <c r="CK429" s="5" t="n">
        <v>0</v>
      </c>
      <c r="CL429" s="5" t="n">
        <v>0</v>
      </c>
      <c r="CM429" s="5" t="n">
        <v>0</v>
      </c>
      <c r="CN429" s="5" t="n">
        <v>0</v>
      </c>
      <c r="CO429" s="5" t="n">
        <v>0</v>
      </c>
      <c r="CP429" s="5" t="n">
        <v>1</v>
      </c>
      <c r="CQ429" s="5" t="n">
        <v>1.387</v>
      </c>
      <c r="CR429" s="5" t="n">
        <v>0</v>
      </c>
      <c r="CS429" s="5" t="n">
        <v>5.529</v>
      </c>
      <c r="CT429" s="5" t="n">
        <v>3.509</v>
      </c>
      <c r="CU429" s="5" t="n">
        <v>10.896</v>
      </c>
    </row>
    <row r="430">
      <c r="A430" s="5" t="inlineStr">
        <is>
          <t>XKX2021</t>
        </is>
      </c>
      <c r="B430" s="5" t="inlineStr">
        <is>
          <t>XKX</t>
        </is>
      </c>
      <c r="C430" s="5" t="inlineStr">
        <is>
          <t>XKX</t>
        </is>
      </c>
      <c r="D430" s="5" t="inlineStr">
        <is>
          <t>Kosovo</t>
        </is>
      </c>
      <c r="E430" s="5" t="n">
        <v>2021</v>
      </c>
      <c r="F430" s="5" t="n">
        <v>0.18</v>
      </c>
      <c r="G430" s="5" t="n">
        <v>1.811</v>
      </c>
      <c r="H430" s="5" t="n">
        <v>0.578</v>
      </c>
      <c r="I430" s="5" t="n">
        <v>0</v>
      </c>
      <c r="J430" s="5" t="n">
        <v>1.812</v>
      </c>
      <c r="K430" s="5" t="n">
        <v>0</v>
      </c>
      <c r="L430" s="5" t="n">
        <v>1</v>
      </c>
      <c r="M430" s="5" t="n">
        <v>2.968</v>
      </c>
      <c r="N430" s="5" t="n">
        <v>1.734</v>
      </c>
      <c r="O430" s="5" t="n">
        <v>0</v>
      </c>
      <c r="P430" s="5" t="n">
        <v>2.969</v>
      </c>
      <c r="Q430" s="5" t="n">
        <v>0</v>
      </c>
      <c r="R430" s="5" t="n">
        <v>1</v>
      </c>
      <c r="S430" s="5" t="n">
        <v>4.701</v>
      </c>
      <c r="T430" s="5" t="n">
        <v>3.467</v>
      </c>
      <c r="U430" s="5" t="n">
        <v>0</v>
      </c>
      <c r="V430" s="5" t="n">
        <v>5.547</v>
      </c>
      <c r="W430" s="5" t="n">
        <v>0.18</v>
      </c>
      <c r="X430" s="5" t="n">
        <v>1</v>
      </c>
      <c r="Y430" s="5" t="n">
        <v>16.305</v>
      </c>
      <c r="Z430" s="5" t="n">
        <v>2.204</v>
      </c>
      <c r="AA430" s="5" t="n">
        <v>0.151</v>
      </c>
      <c r="AB430" s="5" t="n">
        <v>16.456</v>
      </c>
      <c r="AC430" s="5" t="n">
        <v>0</v>
      </c>
      <c r="AD430" s="5" t="n">
        <v>1</v>
      </c>
      <c r="AE430" s="5" t="n">
        <v>17.449</v>
      </c>
      <c r="AF430" s="5" t="n">
        <v>4.08</v>
      </c>
      <c r="AG430" s="5" t="n">
        <v>0.151</v>
      </c>
      <c r="AH430" s="5" t="n">
        <v>17.599</v>
      </c>
      <c r="AI430" s="5" t="n">
        <v>0</v>
      </c>
      <c r="AJ430" s="5" t="n">
        <v>1</v>
      </c>
      <c r="AK430" s="5" t="n">
        <v>24.309</v>
      </c>
      <c r="AL430" s="5" t="n">
        <v>12.947</v>
      </c>
      <c r="AM430" s="5" t="n">
        <v>0.151</v>
      </c>
      <c r="AN430" s="5" t="n">
        <v>28.862</v>
      </c>
      <c r="AO430" s="5" t="n">
        <v>0.18</v>
      </c>
      <c r="AP430" s="5" t="n">
        <v>1</v>
      </c>
      <c r="AQ430" s="5" t="n">
        <v>0.619</v>
      </c>
      <c r="AR430" s="5" t="n">
        <v>0.114</v>
      </c>
      <c r="AS430" s="5" t="n">
        <v>0.514</v>
      </c>
      <c r="AT430" s="5" t="n">
        <v>1.337</v>
      </c>
      <c r="AU430" s="5" t="n">
        <v>0.18</v>
      </c>
      <c r="AV430" s="5" t="n">
        <v>1</v>
      </c>
      <c r="AW430" s="5" t="n">
        <v>0.599</v>
      </c>
      <c r="AX430" s="5" t="n">
        <v>0.114</v>
      </c>
      <c r="AY430" s="5" t="n">
        <v>0.513</v>
      </c>
      <c r="AZ430" s="5" t="n">
        <v>1.313</v>
      </c>
      <c r="BA430" s="5" t="n">
        <v>0.18</v>
      </c>
      <c r="BB430" s="5" t="n">
        <v>1</v>
      </c>
      <c r="BC430" s="5" t="n">
        <v>0.439</v>
      </c>
      <c r="BD430" s="5" t="n">
        <v>0.114</v>
      </c>
      <c r="BE430" s="5" t="n">
        <v>0</v>
      </c>
      <c r="BF430" s="5" t="n">
        <v>0.518</v>
      </c>
      <c r="BG430" s="5" t="n">
        <v>0.18</v>
      </c>
      <c r="BH430" s="5" t="n">
        <v>1</v>
      </c>
      <c r="BI430" s="5" t="n">
        <v>0.505</v>
      </c>
      <c r="BJ430" s="5" t="n">
        <v>0.114</v>
      </c>
      <c r="BK430" s="5" t="n">
        <v>0</v>
      </c>
      <c r="BL430" s="5" t="n">
        <v>0.596</v>
      </c>
      <c r="BM430" s="5" t="n">
        <v>0.18</v>
      </c>
      <c r="BN430" s="5" t="n">
        <v>1</v>
      </c>
      <c r="BO430" s="5" t="n">
        <v>0</v>
      </c>
      <c r="BP430" s="5" t="n">
        <v>0</v>
      </c>
      <c r="BQ430" s="5" t="n">
        <v>0.081</v>
      </c>
      <c r="BR430" s="5" t="n">
        <v>0</v>
      </c>
      <c r="BS430" s="5" t="n">
        <v>0.667</v>
      </c>
      <c r="BT430" s="5" t="n">
        <v>0</v>
      </c>
      <c r="BU430" s="5" t="n">
        <v>0</v>
      </c>
      <c r="BV430" s="5" t="n">
        <v>0.07099999999999999</v>
      </c>
      <c r="BW430" s="5" t="n">
        <v>0.08</v>
      </c>
      <c r="BX430" s="5" t="n">
        <v>0.333</v>
      </c>
      <c r="BY430" s="5" t="n">
        <v>11.787</v>
      </c>
      <c r="BZ430" s="5" t="n">
        <v>0</v>
      </c>
      <c r="CA430" s="5" t="n">
        <v>11.787</v>
      </c>
      <c r="CB430" s="5" t="n">
        <v>0</v>
      </c>
      <c r="CC430" s="5" t="n">
        <v>78.125</v>
      </c>
      <c r="CD430" s="5" t="n">
        <v>7.95</v>
      </c>
      <c r="CE430" s="5" t="n">
        <v>0</v>
      </c>
      <c r="CF430" s="5" t="n">
        <v>92.188</v>
      </c>
      <c r="CG430" s="5" t="n">
        <v>0.18</v>
      </c>
      <c r="CH430" s="5" t="n">
        <v>1</v>
      </c>
      <c r="CI430" s="5" t="n">
        <v>0</v>
      </c>
      <c r="CJ430" s="5" t="n">
        <v>0</v>
      </c>
      <c r="CK430" s="5" t="n">
        <v>0</v>
      </c>
      <c r="CL430" s="5" t="n">
        <v>0</v>
      </c>
      <c r="CM430" s="5" t="n">
        <v>0</v>
      </c>
      <c r="CN430" s="5" t="n">
        <v>0</v>
      </c>
      <c r="CO430" s="5" t="n">
        <v>0</v>
      </c>
      <c r="CP430" s="5" t="n">
        <v>0.989</v>
      </c>
      <c r="CQ430" s="5" t="n">
        <v>1.198</v>
      </c>
      <c r="CR430" s="5" t="n">
        <v>0</v>
      </c>
      <c r="CS430" s="5" t="n">
        <v>4.776</v>
      </c>
      <c r="CT430" s="5" t="n">
        <v>4.41</v>
      </c>
      <c r="CU430" s="5" t="n">
        <v>15.162</v>
      </c>
    </row>
    <row r="431">
      <c r="A431" s="5" t="inlineStr">
        <is>
          <t>XKX2022</t>
        </is>
      </c>
      <c r="B431" s="5" t="inlineStr">
        <is>
          <t>XKX</t>
        </is>
      </c>
      <c r="C431" s="5" t="inlineStr">
        <is>
          <t>XKX</t>
        </is>
      </c>
      <c r="D431" s="5" t="inlineStr">
        <is>
          <t>Kosovo</t>
        </is>
      </c>
      <c r="E431" s="5" t="n">
        <v>2022</v>
      </c>
      <c r="F431" s="5" t="n">
        <v>0.18</v>
      </c>
      <c r="G431" s="5" t="n">
        <v>1.932</v>
      </c>
      <c r="H431" s="5" t="n">
        <v>0.62</v>
      </c>
      <c r="I431" s="5" t="n">
        <v>0</v>
      </c>
      <c r="J431" s="5" t="n">
        <v>1.932</v>
      </c>
      <c r="K431" s="5" t="n">
        <v>0</v>
      </c>
      <c r="L431" s="5" t="n">
        <v>1</v>
      </c>
      <c r="M431" s="5" t="n">
        <v>3.173</v>
      </c>
      <c r="N431" s="5" t="n">
        <v>1.859</v>
      </c>
      <c r="O431" s="5" t="n">
        <v>0</v>
      </c>
      <c r="P431" s="5" t="n">
        <v>3.173</v>
      </c>
      <c r="Q431" s="5" t="n">
        <v>0</v>
      </c>
      <c r="R431" s="5" t="n">
        <v>1</v>
      </c>
      <c r="S431" s="5" t="n">
        <v>5.031</v>
      </c>
      <c r="T431" s="5" t="n">
        <v>3.719</v>
      </c>
      <c r="U431" s="5" t="n">
        <v>0.067</v>
      </c>
      <c r="V431" s="5" t="n">
        <v>5.937</v>
      </c>
      <c r="W431" s="5" t="n">
        <v>0.18</v>
      </c>
      <c r="X431" s="5" t="n">
        <v>1</v>
      </c>
      <c r="Y431" s="5" t="n">
        <v>32.56</v>
      </c>
      <c r="Z431" s="5" t="n">
        <v>4.401</v>
      </c>
      <c r="AA431" s="5" t="n">
        <v>0.311</v>
      </c>
      <c r="AB431" s="5" t="n">
        <v>32.871</v>
      </c>
      <c r="AC431" s="5" t="n">
        <v>0</v>
      </c>
      <c r="AD431" s="5" t="n">
        <v>1</v>
      </c>
      <c r="AE431" s="5" t="n">
        <v>33.795</v>
      </c>
      <c r="AF431" s="5" t="n">
        <v>7.902</v>
      </c>
      <c r="AG431" s="5" t="n">
        <v>0.311</v>
      </c>
      <c r="AH431" s="5" t="n">
        <v>34.106</v>
      </c>
      <c r="AI431" s="5" t="n">
        <v>0</v>
      </c>
      <c r="AJ431" s="5" t="n">
        <v>1</v>
      </c>
      <c r="AK431" s="5" t="n">
        <v>41.203</v>
      </c>
      <c r="AL431" s="5" t="n">
        <v>21.945</v>
      </c>
      <c r="AM431" s="5" t="n">
        <v>0.864</v>
      </c>
      <c r="AN431" s="5" t="n">
        <v>48.987</v>
      </c>
      <c r="AO431" s="5" t="n">
        <v>0.18</v>
      </c>
      <c r="AP431" s="5" t="n">
        <v>1</v>
      </c>
      <c r="AQ431" s="5" t="n">
        <v>0.861</v>
      </c>
      <c r="AR431" s="5" t="n">
        <v>0.123</v>
      </c>
      <c r="AS431" s="5" t="n">
        <v>0.449</v>
      </c>
      <c r="AT431" s="5" t="n">
        <v>1.546</v>
      </c>
      <c r="AU431" s="5" t="n">
        <v>0.18</v>
      </c>
      <c r="AV431" s="5" t="n">
        <v>1</v>
      </c>
      <c r="AW431" s="5" t="n">
        <v>0.986</v>
      </c>
      <c r="AX431" s="5" t="n">
        <v>0.123</v>
      </c>
      <c r="AY431" s="5" t="n">
        <v>0.431</v>
      </c>
      <c r="AZ431" s="5" t="n">
        <v>1.672</v>
      </c>
      <c r="BA431" s="5" t="n">
        <v>0.18</v>
      </c>
      <c r="BB431" s="5" t="n">
        <v>1</v>
      </c>
      <c r="BC431" s="5" t="n">
        <v>0.598</v>
      </c>
      <c r="BD431" s="5" t="n">
        <v>0.123</v>
      </c>
      <c r="BE431" s="5" t="n">
        <v>0.008</v>
      </c>
      <c r="BF431" s="5" t="n">
        <v>0.705</v>
      </c>
      <c r="BG431" s="5" t="n">
        <v>0.18</v>
      </c>
      <c r="BH431" s="5" t="n">
        <v>1</v>
      </c>
      <c r="BI431" s="5" t="n">
        <v>0.612</v>
      </c>
      <c r="BJ431" s="5" t="n">
        <v>0.123</v>
      </c>
      <c r="BK431" s="5" t="n">
        <v>0.008</v>
      </c>
      <c r="BL431" s="5" t="n">
        <v>0.723</v>
      </c>
      <c r="BM431" s="5" t="n">
        <v>0.18</v>
      </c>
      <c r="BN431" s="5" t="n">
        <v>1</v>
      </c>
      <c r="BO431" s="5" t="n">
        <v>0</v>
      </c>
      <c r="BP431" s="5" t="n">
        <v>0</v>
      </c>
      <c r="BQ431" s="5" t="n">
        <v>0.07199999999999999</v>
      </c>
      <c r="BR431" s="5" t="n">
        <v>0</v>
      </c>
      <c r="BS431" s="5" t="n">
        <v>0.667</v>
      </c>
      <c r="BT431" s="5" t="n">
        <v>0</v>
      </c>
      <c r="BU431" s="5" t="n">
        <v>0</v>
      </c>
      <c r="BV431" s="5" t="n">
        <v>0.063</v>
      </c>
      <c r="BW431" s="5" t="n">
        <v>0.08</v>
      </c>
      <c r="BX431" s="5" t="n">
        <v>0.333</v>
      </c>
      <c r="BY431" s="5" t="n">
        <v>12.729</v>
      </c>
      <c r="BZ431" s="5" t="n">
        <v>0</v>
      </c>
      <c r="CA431" s="5" t="n">
        <v>12.729</v>
      </c>
      <c r="CB431" s="5" t="n">
        <v>0</v>
      </c>
      <c r="CC431" s="5" t="n">
        <v>97.90000000000001</v>
      </c>
      <c r="CD431" s="5" t="n">
        <v>7.95</v>
      </c>
      <c r="CE431" s="5" t="n">
        <v>1.304</v>
      </c>
      <c r="CF431" s="5" t="n">
        <v>115.522</v>
      </c>
      <c r="CG431" s="5" t="n">
        <v>0.18</v>
      </c>
      <c r="CH431" s="5" t="n">
        <v>1</v>
      </c>
      <c r="CI431" s="5" t="n">
        <v>0</v>
      </c>
      <c r="CJ431" s="5" t="n">
        <v>0</v>
      </c>
      <c r="CK431" s="5" t="n">
        <v>0</v>
      </c>
      <c r="CL431" s="5" t="n">
        <v>0</v>
      </c>
      <c r="CM431" s="5" t="n">
        <v>0</v>
      </c>
      <c r="CN431" s="5" t="n">
        <v>0</v>
      </c>
      <c r="CO431" s="5" t="n">
        <v>0</v>
      </c>
      <c r="CP431" s="5" t="n">
        <v>0.996</v>
      </c>
      <c r="CQ431" s="5" t="n">
        <v>1.294</v>
      </c>
      <c r="CR431" s="5" t="n">
        <v>0</v>
      </c>
      <c r="CS431" s="5" t="n">
        <v>5.158</v>
      </c>
      <c r="CT431" s="5" t="n">
        <v>5.842</v>
      </c>
      <c r="CU431" s="5" t="n">
        <v>31.326</v>
      </c>
    </row>
    <row r="432">
      <c r="A432" s="5" t="inlineStr">
        <is>
          <t>XKX2023</t>
        </is>
      </c>
      <c r="B432" s="5" t="inlineStr">
        <is>
          <t>XKX</t>
        </is>
      </c>
      <c r="C432" s="5" t="inlineStr">
        <is>
          <t>XKX</t>
        </is>
      </c>
      <c r="D432" s="5" t="inlineStr">
        <is>
          <t>Kosovo</t>
        </is>
      </c>
      <c r="E432" s="5" t="n">
        <v>2023</v>
      </c>
      <c r="F432" s="5" t="n">
        <v>0.18</v>
      </c>
      <c r="G432" s="5" t="n">
        <v>2.012</v>
      </c>
      <c r="H432" s="5" t="n">
        <v>0.648</v>
      </c>
      <c r="I432" s="5" t="n">
        <v>0</v>
      </c>
      <c r="J432" s="5" t="n">
        <v>2.012</v>
      </c>
      <c r="K432" s="5" t="n">
        <v>0</v>
      </c>
      <c r="L432" s="5" t="n">
        <v>1</v>
      </c>
      <c r="M432" s="5" t="n">
        <v>3.312</v>
      </c>
      <c r="N432" s="5" t="n">
        <v>1.944</v>
      </c>
      <c r="O432" s="5" t="n">
        <v>0</v>
      </c>
      <c r="P432" s="5" t="n">
        <v>3.312</v>
      </c>
      <c r="Q432" s="5" t="n">
        <v>0</v>
      </c>
      <c r="R432" s="5" t="n">
        <v>1</v>
      </c>
      <c r="S432" s="5" t="n">
        <v>5.251</v>
      </c>
      <c r="T432" s="5" t="n">
        <v>3.887</v>
      </c>
      <c r="U432" s="5" t="n">
        <v>0.105</v>
      </c>
      <c r="V432" s="5" t="n">
        <v>6.197</v>
      </c>
      <c r="W432" s="5" t="n">
        <v>0.18</v>
      </c>
      <c r="X432" s="5" t="n">
        <v>1</v>
      </c>
      <c r="Y432" s="5" t="n">
        <v>12.908</v>
      </c>
      <c r="Z432" s="5" t="n">
        <v>1.745</v>
      </c>
      <c r="AA432" s="5" t="n">
        <v>0.115</v>
      </c>
      <c r="AB432" s="5" t="n">
        <v>13.023</v>
      </c>
      <c r="AC432" s="5" t="n">
        <v>0</v>
      </c>
      <c r="AD432" s="5" t="n">
        <v>1</v>
      </c>
      <c r="AE432" s="5" t="n">
        <v>14.194</v>
      </c>
      <c r="AF432" s="5" t="n">
        <v>3.319</v>
      </c>
      <c r="AG432" s="5" t="n">
        <v>0.115</v>
      </c>
      <c r="AH432" s="5" t="n">
        <v>14.309</v>
      </c>
      <c r="AI432" s="5" t="n">
        <v>0</v>
      </c>
      <c r="AJ432" s="5" t="n">
        <v>1</v>
      </c>
      <c r="AK432" s="5" t="n">
        <v>21.908</v>
      </c>
      <c r="AL432" s="5" t="n">
        <v>11.668</v>
      </c>
      <c r="AM432" s="5" t="n">
        <v>0.554</v>
      </c>
      <c r="AN432" s="5" t="n">
        <v>25.987</v>
      </c>
      <c r="AO432" s="5" t="n">
        <v>0.18</v>
      </c>
      <c r="AP432" s="5" t="n">
        <v>1</v>
      </c>
      <c r="AQ432" s="5" t="n">
        <v>0.76</v>
      </c>
      <c r="AR432" s="5" t="n">
        <v>0.129</v>
      </c>
      <c r="AS432" s="5" t="n">
        <v>0.486</v>
      </c>
      <c r="AT432" s="5" t="n">
        <v>1.471</v>
      </c>
      <c r="AU432" s="5" t="n">
        <v>0.18</v>
      </c>
      <c r="AV432" s="5" t="n">
        <v>1</v>
      </c>
      <c r="AW432" s="5" t="n">
        <v>0.8110000000000001</v>
      </c>
      <c r="AX432" s="5" t="n">
        <v>0.129</v>
      </c>
      <c r="AY432" s="5" t="n">
        <v>0.453</v>
      </c>
      <c r="AZ432" s="5" t="n">
        <v>1.492</v>
      </c>
      <c r="BA432" s="5" t="n">
        <v>0.18</v>
      </c>
      <c r="BB432" s="5" t="n">
        <v>1</v>
      </c>
      <c r="BC432" s="5" t="n">
        <v>0.535</v>
      </c>
      <c r="BD432" s="5" t="n">
        <v>0.129</v>
      </c>
      <c r="BE432" s="5" t="n">
        <v>0.011</v>
      </c>
      <c r="BF432" s="5" t="n">
        <v>0.631</v>
      </c>
      <c r="BG432" s="5" t="n">
        <v>0.18</v>
      </c>
      <c r="BH432" s="5" t="n">
        <v>1</v>
      </c>
      <c r="BI432" s="5" t="n">
        <v>0.579</v>
      </c>
      <c r="BJ432" s="5" t="n">
        <v>0.129</v>
      </c>
      <c r="BK432" s="5" t="n">
        <v>0.012</v>
      </c>
      <c r="BL432" s="5" t="n">
        <v>0.6840000000000001</v>
      </c>
      <c r="BM432" s="5" t="n">
        <v>0.18</v>
      </c>
      <c r="BN432" s="5" t="n">
        <v>1</v>
      </c>
      <c r="BO432" s="5" t="n">
        <v>0</v>
      </c>
      <c r="BP432" s="5" t="n">
        <v>0</v>
      </c>
      <c r="BQ432" s="5" t="n">
        <v>0.082</v>
      </c>
      <c r="BR432" s="5" t="n">
        <v>0</v>
      </c>
      <c r="BS432" s="5" t="n">
        <v>0.667</v>
      </c>
      <c r="BT432" s="5" t="n">
        <v>0</v>
      </c>
      <c r="BU432" s="5" t="n">
        <v>0</v>
      </c>
      <c r="BV432" s="5" t="n">
        <v>0.076</v>
      </c>
      <c r="BW432" s="5" t="n">
        <v>0.08</v>
      </c>
      <c r="BX432" s="5" t="n">
        <v>0.333</v>
      </c>
      <c r="BY432" s="5" t="n">
        <v>13.254</v>
      </c>
      <c r="BZ432" s="5" t="n">
        <v>0</v>
      </c>
      <c r="CA432" s="5" t="n">
        <v>13.254</v>
      </c>
      <c r="CB432" s="5" t="n">
        <v>0</v>
      </c>
      <c r="CC432" s="5" t="n">
        <v>83.248</v>
      </c>
      <c r="CD432" s="5" t="n">
        <v>7.95</v>
      </c>
      <c r="CE432" s="5" t="n">
        <v>1.659</v>
      </c>
      <c r="CF432" s="5" t="n">
        <v>98.233</v>
      </c>
      <c r="CG432" s="5" t="n">
        <v>0.18</v>
      </c>
      <c r="CH432" s="5" t="n">
        <v>1</v>
      </c>
      <c r="CI432" s="5" t="n">
        <v>0</v>
      </c>
      <c r="CJ432" s="5" t="n">
        <v>0</v>
      </c>
      <c r="CK432" s="5" t="n">
        <v>0</v>
      </c>
      <c r="CL432" s="5" t="n">
        <v>0</v>
      </c>
      <c r="CM432" s="5" t="n">
        <v>0</v>
      </c>
      <c r="CN432" s="5" t="n">
        <v>0</v>
      </c>
      <c r="CO432" s="5" t="n">
        <v>0</v>
      </c>
      <c r="CP432" s="5" t="n">
        <v>0.992</v>
      </c>
      <c r="CQ432" s="5" t="n">
        <v>1.348</v>
      </c>
      <c r="CR432" s="5" t="n">
        <v>0</v>
      </c>
      <c r="CS432" s="5" t="n">
        <v>5.37</v>
      </c>
      <c r="CT432" s="5" t="n">
        <v>3.466</v>
      </c>
      <c r="CU432" s="5" t="n">
        <v>11.622</v>
      </c>
    </row>
    <row r="433">
      <c r="A433" s="5" t="inlineStr">
        <is>
          <t>XKX2024</t>
        </is>
      </c>
      <c r="B433" s="5" t="inlineStr">
        <is>
          <t>XKX</t>
        </is>
      </c>
      <c r="C433" s="5" t="inlineStr">
        <is>
          <t>XKX</t>
        </is>
      </c>
      <c r="D433" s="5" t="inlineStr">
        <is>
          <t>Kosovo</t>
        </is>
      </c>
      <c r="E433" s="5" t="n">
        <v>2024</v>
      </c>
      <c r="F433" s="5" t="n">
        <v>0.18</v>
      </c>
      <c r="G433" s="5" t="n">
        <v>2.067</v>
      </c>
      <c r="H433" s="5" t="n">
        <v>0.667</v>
      </c>
      <c r="I433" s="5" t="n">
        <v>0</v>
      </c>
      <c r="J433" s="5" t="n">
        <v>2.067</v>
      </c>
      <c r="K433" s="5" t="n">
        <v>0</v>
      </c>
      <c r="L433" s="5" t="n">
        <v>1</v>
      </c>
      <c r="M433" s="5" t="n">
        <v>3.402</v>
      </c>
      <c r="N433" s="5" t="n">
        <v>2.001</v>
      </c>
      <c r="O433" s="5" t="n">
        <v>0</v>
      </c>
      <c r="P433" s="5" t="n">
        <v>3.402</v>
      </c>
      <c r="Q433" s="5" t="n">
        <v>0</v>
      </c>
      <c r="R433" s="5" t="n">
        <v>1</v>
      </c>
      <c r="S433" s="5" t="n">
        <v>5.402</v>
      </c>
      <c r="T433" s="5" t="n">
        <v>4.002</v>
      </c>
      <c r="U433" s="5" t="n">
        <v>0.133</v>
      </c>
      <c r="V433" s="5" t="n">
        <v>6.375</v>
      </c>
      <c r="W433" s="5" t="n">
        <v>0.18</v>
      </c>
      <c r="X433" s="5" t="n">
        <v>1</v>
      </c>
      <c r="Y433" s="5" t="n">
        <v>11.492</v>
      </c>
      <c r="Z433" s="5" t="n">
        <v>1.553</v>
      </c>
      <c r="AA433" s="5" t="n">
        <v>0.101</v>
      </c>
      <c r="AB433" s="5" t="n">
        <v>11.593</v>
      </c>
      <c r="AC433" s="5" t="n">
        <v>0</v>
      </c>
      <c r="AD433" s="5" t="n">
        <v>1</v>
      </c>
      <c r="AE433" s="5" t="n">
        <v>12.815</v>
      </c>
      <c r="AF433" s="5" t="n">
        <v>2.997</v>
      </c>
      <c r="AG433" s="5" t="n">
        <v>0.101</v>
      </c>
      <c r="AH433" s="5" t="n">
        <v>12.916</v>
      </c>
      <c r="AI433" s="5" t="n">
        <v>0</v>
      </c>
      <c r="AJ433" s="5" t="n">
        <v>1</v>
      </c>
      <c r="AK433" s="5" t="n">
        <v>20.757</v>
      </c>
      <c r="AL433" s="5" t="n">
        <v>11.055</v>
      </c>
      <c r="AM433" s="5" t="n">
        <v>0.612</v>
      </c>
      <c r="AN433" s="5" t="n">
        <v>24.613</v>
      </c>
      <c r="AO433" s="5" t="n">
        <v>0.18</v>
      </c>
      <c r="AP433" s="5" t="n">
        <v>1</v>
      </c>
      <c r="AQ433" s="5" t="n">
        <v>0.724</v>
      </c>
      <c r="AR433" s="5" t="n">
        <v>0.132</v>
      </c>
      <c r="AS433" s="5" t="n">
        <v>0.385</v>
      </c>
      <c r="AT433" s="5" t="n">
        <v>1.309</v>
      </c>
      <c r="AU433" s="5" t="n">
        <v>0.18</v>
      </c>
      <c r="AV433" s="5" t="n">
        <v>1</v>
      </c>
      <c r="AW433" s="5" t="n">
        <v>0.75</v>
      </c>
      <c r="AX433" s="5" t="n">
        <v>0.132</v>
      </c>
      <c r="AY433" s="5" t="n">
        <v>0.322</v>
      </c>
      <c r="AZ433" s="5" t="n">
        <v>1.266</v>
      </c>
      <c r="BA433" s="5" t="n">
        <v>0.18</v>
      </c>
      <c r="BB433" s="5" t="n">
        <v>1</v>
      </c>
      <c r="BC433" s="5" t="n">
        <v>0.513</v>
      </c>
      <c r="BD433" s="5" t="n">
        <v>0.132</v>
      </c>
      <c r="BE433" s="5" t="n">
        <v>0.013</v>
      </c>
      <c r="BF433" s="5" t="n">
        <v>0.605</v>
      </c>
      <c r="BG433" s="5" t="n">
        <v>0.18</v>
      </c>
      <c r="BH433" s="5" t="n">
        <v>1</v>
      </c>
      <c r="BI433" s="5" t="n">
        <v>0.591</v>
      </c>
      <c r="BJ433" s="5" t="n">
        <v>0.132</v>
      </c>
      <c r="BK433" s="5" t="n">
        <v>0.014</v>
      </c>
      <c r="BL433" s="5" t="n">
        <v>0.698</v>
      </c>
      <c r="BM433" s="5" t="n">
        <v>0.18</v>
      </c>
      <c r="BN433" s="5" t="n">
        <v>1</v>
      </c>
      <c r="BO433" s="5" t="n">
        <v>0</v>
      </c>
      <c r="BP433" s="5" t="n">
        <v>0</v>
      </c>
      <c r="BQ433" s="5" t="n">
        <v>0.07199999999999999</v>
      </c>
      <c r="BR433" s="5" t="n">
        <v>0</v>
      </c>
      <c r="BS433" s="5" t="n">
        <v>0.667</v>
      </c>
      <c r="BT433" s="5" t="n">
        <v>0</v>
      </c>
      <c r="BU433" s="5" t="n">
        <v>0</v>
      </c>
      <c r="BV433" s="5" t="n">
        <v>0.078</v>
      </c>
      <c r="BW433" s="5" t="n">
        <v>0.08</v>
      </c>
      <c r="BX433" s="5" t="n">
        <v>0.333</v>
      </c>
      <c r="BY433" s="5" t="n">
        <v>13.646</v>
      </c>
      <c r="BZ433" s="5" t="n">
        <v>0</v>
      </c>
      <c r="CA433" s="5" t="n">
        <v>13.646</v>
      </c>
      <c r="CB433" s="5" t="n">
        <v>0</v>
      </c>
      <c r="CC433" s="5" t="n">
        <v>82.58799999999999</v>
      </c>
      <c r="CD433" s="5" t="n">
        <v>7.95</v>
      </c>
      <c r="CE433" s="5" t="n">
        <v>2.025</v>
      </c>
      <c r="CF433" s="5" t="n">
        <v>97.45399999999999</v>
      </c>
      <c r="CG433" s="5" t="n">
        <v>0.18</v>
      </c>
      <c r="CH433" s="5" t="n">
        <v>1</v>
      </c>
      <c r="CI433" s="5" t="n">
        <v>0</v>
      </c>
      <c r="CJ433" s="5" t="n">
        <v>0</v>
      </c>
      <c r="CK433" s="5" t="n">
        <v>0</v>
      </c>
      <c r="CL433" s="5" t="n">
        <v>0</v>
      </c>
      <c r="CM433" s="5" t="n">
        <v>0</v>
      </c>
      <c r="CN433" s="5" t="n">
        <v>0</v>
      </c>
      <c r="CO433" s="5" t="n">
        <v>0</v>
      </c>
      <c r="CP433" s="5" t="n">
        <v>0.992</v>
      </c>
      <c r="CQ433" s="5" t="n">
        <v>1.387</v>
      </c>
      <c r="CR433" s="5" t="n">
        <v>0</v>
      </c>
      <c r="CS433" s="5" t="n">
        <v>5.529</v>
      </c>
      <c r="CT433" s="5" t="n">
        <v>3.027</v>
      </c>
      <c r="CU433" s="5" t="n">
        <v>10.168</v>
      </c>
    </row>
    <row r="434">
      <c r="A434" s="5" t="inlineStr">
        <is>
          <t>KWT2021</t>
        </is>
      </c>
      <c r="B434" s="5" t="inlineStr">
        <is>
          <t>KWT</t>
        </is>
      </c>
      <c r="C434" s="5" t="inlineStr">
        <is>
          <t>KWT</t>
        </is>
      </c>
      <c r="D434" s="5" t="inlineStr">
        <is>
          <t>Kuwait</t>
        </is>
      </c>
      <c r="E434" s="5" t="n">
        <v>2021</v>
      </c>
      <c r="F434" s="5" t="n">
        <v>0</v>
      </c>
      <c r="G434" s="5" t="n">
        <v>5.897</v>
      </c>
      <c r="H434" s="5" t="n">
        <v>1.143</v>
      </c>
      <c r="I434" s="5" t="n">
        <v>0.238</v>
      </c>
      <c r="J434" s="5" t="n">
        <v>6.134</v>
      </c>
      <c r="K434" s="5" t="n">
        <v>0</v>
      </c>
      <c r="L434" s="5" t="n">
        <v>1</v>
      </c>
      <c r="M434" s="5" t="n">
        <v>7.964</v>
      </c>
      <c r="N434" s="5" t="n">
        <v>3.43</v>
      </c>
      <c r="O434" s="5" t="n">
        <v>0.227</v>
      </c>
      <c r="P434" s="5" t="n">
        <v>8.191000000000001</v>
      </c>
      <c r="Q434" s="5" t="n">
        <v>0</v>
      </c>
      <c r="R434" s="5" t="n">
        <v>1</v>
      </c>
      <c r="S434" s="5" t="n">
        <v>11.613</v>
      </c>
      <c r="T434" s="5" t="n">
        <v>6.86</v>
      </c>
      <c r="U434" s="5" t="n">
        <v>0.238</v>
      </c>
      <c r="V434" s="5" t="n">
        <v>11.851</v>
      </c>
      <c r="W434" s="5" t="n">
        <v>0</v>
      </c>
      <c r="X434" s="5" t="n">
        <v>1</v>
      </c>
      <c r="Y434" s="5" t="n">
        <v>5.535</v>
      </c>
      <c r="Z434" s="5" t="n">
        <v>0.602</v>
      </c>
      <c r="AA434" s="5" t="n">
        <v>-1.946</v>
      </c>
      <c r="AB434" s="5" t="n">
        <v>3.589</v>
      </c>
      <c r="AC434" s="5" t="n">
        <v>0</v>
      </c>
      <c r="AD434" s="5" t="n">
        <v>0</v>
      </c>
      <c r="AE434" s="5" t="n">
        <v>6.293</v>
      </c>
      <c r="AF434" s="5" t="n">
        <v>1.212</v>
      </c>
      <c r="AG434" s="5" t="n">
        <v>-3.253</v>
      </c>
      <c r="AH434" s="5" t="n">
        <v>3.04</v>
      </c>
      <c r="AI434" s="5" t="n">
        <v>0</v>
      </c>
      <c r="AJ434" s="5" t="n">
        <v>0</v>
      </c>
      <c r="AK434" s="5" t="n">
        <v>10.846</v>
      </c>
      <c r="AL434" s="5" t="n">
        <v>5.097</v>
      </c>
      <c r="AM434" s="5" t="n">
        <v>-2.153</v>
      </c>
      <c r="AN434" s="5" t="n">
        <v>8.694000000000001</v>
      </c>
      <c r="AO434" s="5" t="n">
        <v>0</v>
      </c>
      <c r="AP434" s="5" t="n">
        <v>0</v>
      </c>
      <c r="AQ434" s="5" t="n">
        <v>0.621</v>
      </c>
      <c r="AR434" s="5" t="n">
        <v>0.114</v>
      </c>
      <c r="AS434" s="5" t="n">
        <v>-0.272</v>
      </c>
      <c r="AT434" s="5" t="n">
        <v>0.348</v>
      </c>
      <c r="AU434" s="5" t="n">
        <v>0</v>
      </c>
      <c r="AV434" s="5" t="n">
        <v>0</v>
      </c>
      <c r="AW434" s="5" t="n">
        <v>0.593</v>
      </c>
      <c r="AX434" s="5" t="n">
        <v>0.114</v>
      </c>
      <c r="AY434" s="5" t="n">
        <v>-0.212</v>
      </c>
      <c r="AZ434" s="5" t="n">
        <v>0.381</v>
      </c>
      <c r="BA434" s="5" t="n">
        <v>0</v>
      </c>
      <c r="BB434" s="5" t="n">
        <v>0</v>
      </c>
      <c r="BC434" s="5" t="n">
        <v>0.44</v>
      </c>
      <c r="BD434" s="5" t="n">
        <v>0.114</v>
      </c>
      <c r="BE434" s="5" t="n">
        <v>0</v>
      </c>
      <c r="BF434" s="5" t="n">
        <v>0.44</v>
      </c>
      <c r="BG434" s="5" t="n">
        <v>0</v>
      </c>
      <c r="BH434" s="5" t="n">
        <v>1</v>
      </c>
      <c r="BI434" s="5" t="n">
        <v>0.5600000000000001</v>
      </c>
      <c r="BJ434" s="5" t="n">
        <v>0.114</v>
      </c>
      <c r="BK434" s="5" t="n">
        <v>-0.179</v>
      </c>
      <c r="BL434" s="5" t="n">
        <v>0.381</v>
      </c>
      <c r="BM434" s="5" t="n">
        <v>0</v>
      </c>
      <c r="BN434" s="5" t="n">
        <v>0</v>
      </c>
      <c r="BO434" s="5" t="n">
        <v>0</v>
      </c>
      <c r="BP434" s="5" t="n">
        <v>-0.073</v>
      </c>
      <c r="BQ434" s="5" t="n">
        <v>0.033</v>
      </c>
      <c r="BR434" s="5" t="n">
        <v>0</v>
      </c>
      <c r="BS434" s="5" t="n">
        <v>0.833</v>
      </c>
      <c r="BT434" s="5" t="n">
        <v>0</v>
      </c>
      <c r="BU434" s="5" t="n">
        <v>-0.073</v>
      </c>
      <c r="BV434" s="5" t="n">
        <v>0.016</v>
      </c>
      <c r="BW434" s="5" t="n">
        <v>0</v>
      </c>
      <c r="BX434" s="5" t="n">
        <v>0.833</v>
      </c>
      <c r="BY434" s="5" t="n">
        <v>11.787</v>
      </c>
      <c r="BZ434" s="5" t="n">
        <v>0</v>
      </c>
      <c r="CA434" s="5" t="n">
        <v>11.787</v>
      </c>
      <c r="CB434" s="5" t="n">
        <v>0</v>
      </c>
      <c r="CC434" s="5" t="n">
        <v>81.69499999999999</v>
      </c>
      <c r="CD434" s="5" t="n">
        <v>7.95</v>
      </c>
      <c r="CE434" s="5" t="n">
        <v>0</v>
      </c>
      <c r="CF434" s="5" t="n">
        <v>81.69499999999999</v>
      </c>
      <c r="CG434" s="5" t="n">
        <v>0</v>
      </c>
      <c r="CH434" s="5" t="n">
        <v>1</v>
      </c>
      <c r="CI434" s="5" t="n">
        <v>0</v>
      </c>
      <c r="CJ434" s="5" t="n">
        <v>0</v>
      </c>
      <c r="CK434" s="5" t="n">
        <v>0</v>
      </c>
      <c r="CL434" s="5" t="n">
        <v>0</v>
      </c>
      <c r="CM434" s="5" t="n">
        <v>0</v>
      </c>
      <c r="CN434" s="5" t="n">
        <v>0</v>
      </c>
      <c r="CO434" s="5" t="n">
        <v>0</v>
      </c>
      <c r="CP434" s="5" t="n">
        <v>0</v>
      </c>
      <c r="CQ434" s="5" t="n">
        <v>1.198</v>
      </c>
      <c r="CR434" s="5" t="n">
        <v>0.673</v>
      </c>
      <c r="CS434" s="5" t="n">
        <v>4.776</v>
      </c>
      <c r="CT434" s="5" t="n">
        <v>4.753</v>
      </c>
      <c r="CU434" s="5" t="n">
        <v>14.162</v>
      </c>
    </row>
    <row r="435">
      <c r="A435" s="5" t="inlineStr">
        <is>
          <t>KWT2022</t>
        </is>
      </c>
      <c r="B435" s="5" t="inlineStr">
        <is>
          <t>KWT</t>
        </is>
      </c>
      <c r="C435" s="5" t="inlineStr">
        <is>
          <t>KWT</t>
        </is>
      </c>
      <c r="D435" s="5" t="inlineStr">
        <is>
          <t>Kuwait</t>
        </is>
      </c>
      <c r="E435" s="5" t="n">
        <v>2022</v>
      </c>
      <c r="F435" s="5" t="n">
        <v>0</v>
      </c>
      <c r="G435" s="5" t="n">
        <v>11.72</v>
      </c>
      <c r="H435" s="5" t="n">
        <v>1.235</v>
      </c>
      <c r="I435" s="5" t="n">
        <v>0.5659999999999999</v>
      </c>
      <c r="J435" s="5" t="n">
        <v>12.286</v>
      </c>
      <c r="K435" s="5" t="n">
        <v>0</v>
      </c>
      <c r="L435" s="5" t="n">
        <v>1</v>
      </c>
      <c r="M435" s="5" t="n">
        <v>9.782999999999999</v>
      </c>
      <c r="N435" s="5" t="n">
        <v>3.704</v>
      </c>
      <c r="O435" s="5" t="n">
        <v>0.328</v>
      </c>
      <c r="P435" s="5" t="n">
        <v>10.111</v>
      </c>
      <c r="Q435" s="5" t="n">
        <v>0</v>
      </c>
      <c r="R435" s="5" t="n">
        <v>1</v>
      </c>
      <c r="S435" s="5" t="n">
        <v>17.893</v>
      </c>
      <c r="T435" s="5" t="n">
        <v>7.408</v>
      </c>
      <c r="U435" s="5" t="n">
        <v>0.5659999999999999</v>
      </c>
      <c r="V435" s="5" t="n">
        <v>18.459</v>
      </c>
      <c r="W435" s="5" t="n">
        <v>0</v>
      </c>
      <c r="X435" s="5" t="n">
        <v>1</v>
      </c>
      <c r="Y435" s="5" t="n">
        <v>9.510999999999999</v>
      </c>
      <c r="Z435" s="5" t="n">
        <v>1.035</v>
      </c>
      <c r="AA435" s="5" t="n">
        <v>-2.102</v>
      </c>
      <c r="AB435" s="5" t="n">
        <v>7.409</v>
      </c>
      <c r="AC435" s="5" t="n">
        <v>0</v>
      </c>
      <c r="AD435" s="5" t="n">
        <v>0</v>
      </c>
      <c r="AE435" s="5" t="n">
        <v>10.338</v>
      </c>
      <c r="AF435" s="5" t="n">
        <v>1.991</v>
      </c>
      <c r="AG435" s="5" t="n">
        <v>-3.513</v>
      </c>
      <c r="AH435" s="5" t="n">
        <v>6.824</v>
      </c>
      <c r="AI435" s="5" t="n">
        <v>0</v>
      </c>
      <c r="AJ435" s="5" t="n">
        <v>0</v>
      </c>
      <c r="AK435" s="5" t="n">
        <v>15.297</v>
      </c>
      <c r="AL435" s="5" t="n">
        <v>7.188</v>
      </c>
      <c r="AM435" s="5" t="n">
        <v>-2.02</v>
      </c>
      <c r="AN435" s="5" t="n">
        <v>13.277</v>
      </c>
      <c r="AO435" s="5" t="n">
        <v>0</v>
      </c>
      <c r="AP435" s="5" t="n">
        <v>0</v>
      </c>
      <c r="AQ435" s="5" t="n">
        <v>0.847</v>
      </c>
      <c r="AR435" s="5" t="n">
        <v>0.123</v>
      </c>
      <c r="AS435" s="5" t="n">
        <v>-0.504</v>
      </c>
      <c r="AT435" s="5" t="n">
        <v>0.343</v>
      </c>
      <c r="AU435" s="5" t="n">
        <v>0</v>
      </c>
      <c r="AV435" s="5" t="n">
        <v>0</v>
      </c>
      <c r="AW435" s="5" t="n">
        <v>0.947</v>
      </c>
      <c r="AX435" s="5" t="n">
        <v>0.123</v>
      </c>
      <c r="AY435" s="5" t="n">
        <v>-0.571</v>
      </c>
      <c r="AZ435" s="5" t="n">
        <v>0.376</v>
      </c>
      <c r="BA435" s="5" t="n">
        <v>0</v>
      </c>
      <c r="BB435" s="5" t="n">
        <v>0</v>
      </c>
      <c r="BC435" s="5" t="n">
        <v>0.589</v>
      </c>
      <c r="BD435" s="5" t="n">
        <v>0.123</v>
      </c>
      <c r="BE435" s="5" t="n">
        <v>0</v>
      </c>
      <c r="BF435" s="5" t="n">
        <v>0.589</v>
      </c>
      <c r="BG435" s="5" t="n">
        <v>0</v>
      </c>
      <c r="BH435" s="5" t="n">
        <v>1</v>
      </c>
      <c r="BI435" s="5" t="n">
        <v>0.6889999999999999</v>
      </c>
      <c r="BJ435" s="5" t="n">
        <v>0.123</v>
      </c>
      <c r="BK435" s="5" t="n">
        <v>-0.313</v>
      </c>
      <c r="BL435" s="5" t="n">
        <v>0.376</v>
      </c>
      <c r="BM435" s="5" t="n">
        <v>0</v>
      </c>
      <c r="BN435" s="5" t="n">
        <v>0</v>
      </c>
      <c r="BO435" s="5" t="n">
        <v>0</v>
      </c>
      <c r="BP435" s="5" t="n">
        <v>-0.073</v>
      </c>
      <c r="BQ435" s="5" t="n">
        <v>0.032</v>
      </c>
      <c r="BR435" s="5" t="n">
        <v>0</v>
      </c>
      <c r="BS435" s="5" t="n">
        <v>0.833</v>
      </c>
      <c r="BT435" s="5" t="n">
        <v>0</v>
      </c>
      <c r="BU435" s="5" t="n">
        <v>-0.073</v>
      </c>
      <c r="BV435" s="5" t="n">
        <v>0.016</v>
      </c>
      <c r="BW435" s="5" t="n">
        <v>0</v>
      </c>
      <c r="BX435" s="5" t="n">
        <v>0.833</v>
      </c>
      <c r="BY435" s="5" t="n">
        <v>12.729</v>
      </c>
      <c r="BZ435" s="5" t="n">
        <v>0</v>
      </c>
      <c r="CA435" s="5" t="n">
        <v>12.729</v>
      </c>
      <c r="CB435" s="5" t="n">
        <v>0</v>
      </c>
      <c r="CC435" s="5" t="n">
        <v>102.477</v>
      </c>
      <c r="CD435" s="5" t="n">
        <v>7.95</v>
      </c>
      <c r="CE435" s="5" t="n">
        <v>0</v>
      </c>
      <c r="CF435" s="5" t="n">
        <v>102.477</v>
      </c>
      <c r="CG435" s="5" t="n">
        <v>0</v>
      </c>
      <c r="CH435" s="5" t="n">
        <v>1</v>
      </c>
      <c r="CI435" s="5" t="n">
        <v>0</v>
      </c>
      <c r="CJ435" s="5" t="n">
        <v>0</v>
      </c>
      <c r="CK435" s="5" t="n">
        <v>0</v>
      </c>
      <c r="CL435" s="5" t="n">
        <v>0</v>
      </c>
      <c r="CM435" s="5" t="n">
        <v>0</v>
      </c>
      <c r="CN435" s="5" t="n">
        <v>0</v>
      </c>
      <c r="CO435" s="5" t="n">
        <v>0</v>
      </c>
      <c r="CP435" s="5" t="n">
        <v>0</v>
      </c>
      <c r="CQ435" s="5" t="n">
        <v>1.294</v>
      </c>
      <c r="CR435" s="5" t="n">
        <v>0.661</v>
      </c>
      <c r="CS435" s="5" t="n">
        <v>5.158</v>
      </c>
      <c r="CT435" s="5" t="n">
        <v>10.485</v>
      </c>
      <c r="CU435" s="5" t="n">
        <v>30.326</v>
      </c>
    </row>
    <row r="436">
      <c r="A436" s="5" t="inlineStr">
        <is>
          <t>KWT2023</t>
        </is>
      </c>
      <c r="B436" s="5" t="inlineStr">
        <is>
          <t>KWT</t>
        </is>
      </c>
      <c r="C436" s="5" t="inlineStr">
        <is>
          <t>KWT</t>
        </is>
      </c>
      <c r="D436" s="5" t="inlineStr">
        <is>
          <t>Kuwait</t>
        </is>
      </c>
      <c r="E436" s="5" t="n">
        <v>2023</v>
      </c>
      <c r="F436" s="5" t="n">
        <v>0</v>
      </c>
      <c r="G436" s="5" t="n">
        <v>6.147</v>
      </c>
      <c r="H436" s="5" t="n">
        <v>1.286</v>
      </c>
      <c r="I436" s="5" t="n">
        <v>0.273</v>
      </c>
      <c r="J436" s="5" t="n">
        <v>6.42</v>
      </c>
      <c r="K436" s="5" t="n">
        <v>0</v>
      </c>
      <c r="L436" s="5" t="n">
        <v>1</v>
      </c>
      <c r="M436" s="5" t="n">
        <v>7.886</v>
      </c>
      <c r="N436" s="5" t="n">
        <v>3.857</v>
      </c>
      <c r="O436" s="5" t="n">
        <v>0.227</v>
      </c>
      <c r="P436" s="5" t="n">
        <v>8.113</v>
      </c>
      <c r="Q436" s="5" t="n">
        <v>0</v>
      </c>
      <c r="R436" s="5" t="n">
        <v>1</v>
      </c>
      <c r="S436" s="5" t="n">
        <v>12.575</v>
      </c>
      <c r="T436" s="5" t="n">
        <v>7.714</v>
      </c>
      <c r="U436" s="5" t="n">
        <v>0.273</v>
      </c>
      <c r="V436" s="5" t="n">
        <v>12.848</v>
      </c>
      <c r="W436" s="5" t="n">
        <v>0</v>
      </c>
      <c r="X436" s="5" t="n">
        <v>1</v>
      </c>
      <c r="Y436" s="5" t="n">
        <v>6.804</v>
      </c>
      <c r="Z436" s="5" t="n">
        <v>0.741</v>
      </c>
      <c r="AA436" s="5" t="n">
        <v>-1.266</v>
      </c>
      <c r="AB436" s="5" t="n">
        <v>5.538</v>
      </c>
      <c r="AC436" s="5" t="n">
        <v>0</v>
      </c>
      <c r="AD436" s="5" t="n">
        <v>0</v>
      </c>
      <c r="AE436" s="5" t="n">
        <v>7.656</v>
      </c>
      <c r="AF436" s="5" t="n">
        <v>1.474</v>
      </c>
      <c r="AG436" s="5" t="n">
        <v>-2.727</v>
      </c>
      <c r="AH436" s="5" t="n">
        <v>4.929</v>
      </c>
      <c r="AI436" s="5" t="n">
        <v>0</v>
      </c>
      <c r="AJ436" s="5" t="n">
        <v>0</v>
      </c>
      <c r="AK436" s="5" t="n">
        <v>12.768</v>
      </c>
      <c r="AL436" s="5" t="n">
        <v>6</v>
      </c>
      <c r="AM436" s="5" t="n">
        <v>-2.487</v>
      </c>
      <c r="AN436" s="5" t="n">
        <v>10.282</v>
      </c>
      <c r="AO436" s="5" t="n">
        <v>0</v>
      </c>
      <c r="AP436" s="5" t="n">
        <v>0</v>
      </c>
      <c r="AQ436" s="5" t="n">
        <v>0.749</v>
      </c>
      <c r="AR436" s="5" t="n">
        <v>0.129</v>
      </c>
      <c r="AS436" s="5" t="n">
        <v>-0.407</v>
      </c>
      <c r="AT436" s="5" t="n">
        <v>0.342</v>
      </c>
      <c r="AU436" s="5" t="n">
        <v>0</v>
      </c>
      <c r="AV436" s="5" t="n">
        <v>0</v>
      </c>
      <c r="AW436" s="5" t="n">
        <v>0.783</v>
      </c>
      <c r="AX436" s="5" t="n">
        <v>0.129</v>
      </c>
      <c r="AY436" s="5" t="n">
        <v>-0.408</v>
      </c>
      <c r="AZ436" s="5" t="n">
        <v>0.374</v>
      </c>
      <c r="BA436" s="5" t="n">
        <v>0</v>
      </c>
      <c r="BB436" s="5" t="n">
        <v>0</v>
      </c>
      <c r="BC436" s="5" t="n">
        <v>0.527</v>
      </c>
      <c r="BD436" s="5" t="n">
        <v>0.129</v>
      </c>
      <c r="BE436" s="5" t="n">
        <v>0</v>
      </c>
      <c r="BF436" s="5" t="n">
        <v>0.527</v>
      </c>
      <c r="BG436" s="5" t="n">
        <v>0</v>
      </c>
      <c r="BH436" s="5" t="n">
        <v>1</v>
      </c>
      <c r="BI436" s="5" t="n">
        <v>0.64</v>
      </c>
      <c r="BJ436" s="5" t="n">
        <v>0.129</v>
      </c>
      <c r="BK436" s="5" t="n">
        <v>-0.265</v>
      </c>
      <c r="BL436" s="5" t="n">
        <v>0.374</v>
      </c>
      <c r="BM436" s="5" t="n">
        <v>0</v>
      </c>
      <c r="BN436" s="5" t="n">
        <v>0</v>
      </c>
      <c r="BO436" s="5" t="n">
        <v>0</v>
      </c>
      <c r="BP436" s="5" t="n">
        <v>-0.073</v>
      </c>
      <c r="BQ436" s="5" t="n">
        <v>0.033</v>
      </c>
      <c r="BR436" s="5" t="n">
        <v>0</v>
      </c>
      <c r="BS436" s="5" t="n">
        <v>0.833</v>
      </c>
      <c r="BT436" s="5" t="n">
        <v>0</v>
      </c>
      <c r="BU436" s="5" t="n">
        <v>-0.073</v>
      </c>
      <c r="BV436" s="5" t="n">
        <v>0.016</v>
      </c>
      <c r="BW436" s="5" t="n">
        <v>0</v>
      </c>
      <c r="BX436" s="5" t="n">
        <v>0.833</v>
      </c>
      <c r="BY436" s="5" t="n">
        <v>13.254</v>
      </c>
      <c r="BZ436" s="5" t="n">
        <v>0</v>
      </c>
      <c r="CA436" s="5" t="n">
        <v>13.254</v>
      </c>
      <c r="CB436" s="5" t="n">
        <v>0</v>
      </c>
      <c r="CC436" s="5" t="n">
        <v>87.07899999999999</v>
      </c>
      <c r="CD436" s="5" t="n">
        <v>7.95</v>
      </c>
      <c r="CE436" s="5" t="n">
        <v>0</v>
      </c>
      <c r="CF436" s="5" t="n">
        <v>87.07899999999999</v>
      </c>
      <c r="CG436" s="5" t="n">
        <v>0</v>
      </c>
      <c r="CH436" s="5" t="n">
        <v>1</v>
      </c>
      <c r="CI436" s="5" t="n">
        <v>0</v>
      </c>
      <c r="CJ436" s="5" t="n">
        <v>0</v>
      </c>
      <c r="CK436" s="5" t="n">
        <v>0</v>
      </c>
      <c r="CL436" s="5" t="n">
        <v>0</v>
      </c>
      <c r="CM436" s="5" t="n">
        <v>0</v>
      </c>
      <c r="CN436" s="5" t="n">
        <v>0</v>
      </c>
      <c r="CO436" s="5" t="n">
        <v>0</v>
      </c>
      <c r="CP436" s="5" t="n">
        <v>0</v>
      </c>
      <c r="CQ436" s="5" t="n">
        <v>1.348</v>
      </c>
      <c r="CR436" s="5" t="n">
        <v>0.675</v>
      </c>
      <c r="CS436" s="5" t="n">
        <v>5.37</v>
      </c>
      <c r="CT436" s="5" t="n">
        <v>4.861</v>
      </c>
      <c r="CU436" s="5" t="n">
        <v>10.622</v>
      </c>
    </row>
    <row r="437">
      <c r="A437" s="5" t="inlineStr">
        <is>
          <t>KWT2024</t>
        </is>
      </c>
      <c r="B437" s="5" t="inlineStr">
        <is>
          <t>KWT</t>
        </is>
      </c>
      <c r="C437" s="5" t="inlineStr">
        <is>
          <t>KWT</t>
        </is>
      </c>
      <c r="D437" s="5" t="inlineStr">
        <is>
          <t>Kuwait</t>
        </is>
      </c>
      <c r="E437" s="5" t="n">
        <v>2024</v>
      </c>
      <c r="F437" s="5" t="n">
        <v>0</v>
      </c>
      <c r="G437" s="5" t="n">
        <v>5.575</v>
      </c>
      <c r="H437" s="5" t="n">
        <v>1.324</v>
      </c>
      <c r="I437" s="5" t="n">
        <v>0.213</v>
      </c>
      <c r="J437" s="5" t="n">
        <v>5.787</v>
      </c>
      <c r="K437" s="5" t="n">
        <v>0</v>
      </c>
      <c r="L437" s="5" t="n">
        <v>1</v>
      </c>
      <c r="M437" s="5" t="n">
        <v>7.124</v>
      </c>
      <c r="N437" s="5" t="n">
        <v>3.971</v>
      </c>
      <c r="O437" s="5" t="n">
        <v>0.158</v>
      </c>
      <c r="P437" s="5" t="n">
        <v>7.281</v>
      </c>
      <c r="Q437" s="5" t="n">
        <v>0</v>
      </c>
      <c r="R437" s="5" t="n">
        <v>1</v>
      </c>
      <c r="S437" s="5" t="n">
        <v>12.193</v>
      </c>
      <c r="T437" s="5" t="n">
        <v>7.942</v>
      </c>
      <c r="U437" s="5" t="n">
        <v>0.213</v>
      </c>
      <c r="V437" s="5" t="n">
        <v>12.405</v>
      </c>
      <c r="W437" s="5" t="n">
        <v>0</v>
      </c>
      <c r="X437" s="5" t="n">
        <v>1</v>
      </c>
      <c r="Y437" s="5" t="n">
        <v>6.797</v>
      </c>
      <c r="Z437" s="5" t="n">
        <v>0.74</v>
      </c>
      <c r="AA437" s="5" t="n">
        <v>-1.303</v>
      </c>
      <c r="AB437" s="5" t="n">
        <v>5.493</v>
      </c>
      <c r="AC437" s="5" t="n">
        <v>0</v>
      </c>
      <c r="AD437" s="5" t="n">
        <v>0</v>
      </c>
      <c r="AE437" s="5" t="n">
        <v>7.674</v>
      </c>
      <c r="AF437" s="5" t="n">
        <v>1.478</v>
      </c>
      <c r="AG437" s="5" t="n">
        <v>-2.808</v>
      </c>
      <c r="AH437" s="5" t="n">
        <v>4.866</v>
      </c>
      <c r="AI437" s="5" t="n">
        <v>0</v>
      </c>
      <c r="AJ437" s="5" t="n">
        <v>0</v>
      </c>
      <c r="AK437" s="5" t="n">
        <v>12.937</v>
      </c>
      <c r="AL437" s="5" t="n">
        <v>6.079</v>
      </c>
      <c r="AM437" s="5" t="n">
        <v>-2.306</v>
      </c>
      <c r="AN437" s="5" t="n">
        <v>10.632</v>
      </c>
      <c r="AO437" s="5" t="n">
        <v>0</v>
      </c>
      <c r="AP437" s="5" t="n">
        <v>0</v>
      </c>
      <c r="AQ437" s="5" t="n">
        <v>0.72</v>
      </c>
      <c r="AR437" s="5" t="n">
        <v>0.132</v>
      </c>
      <c r="AS437" s="5" t="n">
        <v>-0.378</v>
      </c>
      <c r="AT437" s="5" t="n">
        <v>0.342</v>
      </c>
      <c r="AU437" s="5" t="n">
        <v>0</v>
      </c>
      <c r="AV437" s="5" t="n">
        <v>0</v>
      </c>
      <c r="AW437" s="5" t="n">
        <v>0.734</v>
      </c>
      <c r="AX437" s="5" t="n">
        <v>0.132</v>
      </c>
      <c r="AY437" s="5" t="n">
        <v>-0.359</v>
      </c>
      <c r="AZ437" s="5" t="n">
        <v>0.375</v>
      </c>
      <c r="BA437" s="5" t="n">
        <v>0</v>
      </c>
      <c r="BB437" s="5" t="n">
        <v>0</v>
      </c>
      <c r="BC437" s="5" t="n">
        <v>0.51</v>
      </c>
      <c r="BD437" s="5" t="n">
        <v>0.132</v>
      </c>
      <c r="BE437" s="5" t="n">
        <v>0</v>
      </c>
      <c r="BF437" s="5" t="n">
        <v>0.51</v>
      </c>
      <c r="BG437" s="5" t="n">
        <v>0</v>
      </c>
      <c r="BH437" s="5" t="n">
        <v>1</v>
      </c>
      <c r="BI437" s="5" t="n">
        <v>0.652</v>
      </c>
      <c r="BJ437" s="5" t="n">
        <v>0.132</v>
      </c>
      <c r="BK437" s="5" t="n">
        <v>-0.277</v>
      </c>
      <c r="BL437" s="5" t="n">
        <v>0.375</v>
      </c>
      <c r="BM437" s="5" t="n">
        <v>0</v>
      </c>
      <c r="BN437" s="5" t="n">
        <v>0</v>
      </c>
      <c r="BO437" s="5" t="n">
        <v>0</v>
      </c>
      <c r="BP437" s="5" t="n">
        <v>-0.075</v>
      </c>
      <c r="BQ437" s="5" t="n">
        <v>0.056</v>
      </c>
      <c r="BR437" s="5" t="n">
        <v>0</v>
      </c>
      <c r="BS437" s="5" t="n">
        <v>0.833</v>
      </c>
      <c r="BT437" s="5" t="n">
        <v>0</v>
      </c>
      <c r="BU437" s="5" t="n">
        <v>-0.075</v>
      </c>
      <c r="BV437" s="5" t="n">
        <v>0.029</v>
      </c>
      <c r="BW437" s="5" t="n">
        <v>0</v>
      </c>
      <c r="BX437" s="5" t="n">
        <v>0.833</v>
      </c>
      <c r="BY437" s="5" t="n">
        <v>13.646</v>
      </c>
      <c r="BZ437" s="5" t="n">
        <v>0</v>
      </c>
      <c r="CA437" s="5" t="n">
        <v>13.646</v>
      </c>
      <c r="CB437" s="5" t="n">
        <v>0</v>
      </c>
      <c r="CC437" s="5" t="n">
        <v>86.38500000000001</v>
      </c>
      <c r="CD437" s="5" t="n">
        <v>7.95</v>
      </c>
      <c r="CE437" s="5" t="n">
        <v>0</v>
      </c>
      <c r="CF437" s="5" t="n">
        <v>86.38500000000001</v>
      </c>
      <c r="CG437" s="5" t="n">
        <v>0</v>
      </c>
      <c r="CH437" s="5" t="n">
        <v>1</v>
      </c>
      <c r="CI437" s="5" t="n">
        <v>0</v>
      </c>
      <c r="CJ437" s="5" t="n">
        <v>0</v>
      </c>
      <c r="CK437" s="5" t="n">
        <v>0</v>
      </c>
      <c r="CL437" s="5" t="n">
        <v>0</v>
      </c>
      <c r="CM437" s="5" t="n">
        <v>0</v>
      </c>
      <c r="CN437" s="5" t="n">
        <v>0</v>
      </c>
      <c r="CO437" s="5" t="n">
        <v>0</v>
      </c>
      <c r="CP437" s="5" t="n">
        <v>0</v>
      </c>
      <c r="CQ437" s="5" t="n">
        <v>1.387</v>
      </c>
      <c r="CR437" s="5" t="n">
        <v>0.675</v>
      </c>
      <c r="CS437" s="5" t="n">
        <v>5.529</v>
      </c>
      <c r="CT437" s="5" t="n">
        <v>4.251</v>
      </c>
      <c r="CU437" s="5" t="n">
        <v>9.167999999999999</v>
      </c>
    </row>
    <row r="438">
      <c r="A438" s="5" t="inlineStr">
        <is>
          <t>KGZ2021</t>
        </is>
      </c>
      <c r="B438" s="5" t="inlineStr">
        <is>
          <t>KGZ</t>
        </is>
      </c>
      <c r="C438" s="5" t="inlineStr">
        <is>
          <t>KGZ</t>
        </is>
      </c>
      <c r="D438" s="5" t="inlineStr">
        <is>
          <t>Kyrgyz Republic</t>
        </is>
      </c>
      <c r="E438" s="5" t="n">
        <v>2021</v>
      </c>
      <c r="F438" s="5" t="n">
        <v>0.12</v>
      </c>
      <c r="G438" s="5" t="n">
        <v>3.218</v>
      </c>
      <c r="H438" s="5" t="n">
        <v>0.79</v>
      </c>
      <c r="I438" s="5" t="n">
        <v>0.042</v>
      </c>
      <c r="J438" s="5" t="n">
        <v>3.26</v>
      </c>
      <c r="K438" s="5" t="n">
        <v>0</v>
      </c>
      <c r="L438" s="5" t="n">
        <v>1</v>
      </c>
      <c r="M438" s="5" t="n">
        <v>4.846</v>
      </c>
      <c r="N438" s="5" t="n">
        <v>2.371</v>
      </c>
      <c r="O438" s="5" t="n">
        <v>0.08699999999999999</v>
      </c>
      <c r="P438" s="5" t="n">
        <v>4.933</v>
      </c>
      <c r="Q438" s="5" t="n">
        <v>0</v>
      </c>
      <c r="R438" s="5" t="n">
        <v>1</v>
      </c>
      <c r="S438" s="5" t="n">
        <v>1.718</v>
      </c>
      <c r="T438" s="5" t="n">
        <v>1.065</v>
      </c>
      <c r="U438" s="5" t="n">
        <v>0.042</v>
      </c>
      <c r="V438" s="5" t="n">
        <v>1.972</v>
      </c>
      <c r="W438" s="5" t="n">
        <v>0.12</v>
      </c>
      <c r="X438" s="5" t="n">
        <v>1</v>
      </c>
      <c r="Y438" s="5" t="n">
        <v>6.203</v>
      </c>
      <c r="Z438" s="5" t="n">
        <v>0.8070000000000001</v>
      </c>
      <c r="AA438" s="5" t="n">
        <v>0.719</v>
      </c>
      <c r="AB438" s="5" t="n">
        <v>6.922</v>
      </c>
      <c r="AC438" s="5" t="n">
        <v>0</v>
      </c>
      <c r="AD438" s="5" t="n">
        <v>1</v>
      </c>
      <c r="AE438" s="5" t="n">
        <v>7.317</v>
      </c>
      <c r="AF438" s="5" t="n">
        <v>1.655</v>
      </c>
      <c r="AG438" s="5" t="n">
        <v>0.719</v>
      </c>
      <c r="AH438" s="5" t="n">
        <v>8.036</v>
      </c>
      <c r="AI438" s="5" t="n">
        <v>0</v>
      </c>
      <c r="AJ438" s="5" t="n">
        <v>1</v>
      </c>
      <c r="AK438" s="5" t="n">
        <v>14</v>
      </c>
      <c r="AL438" s="5" t="n">
        <v>7.309</v>
      </c>
      <c r="AM438" s="5" t="n">
        <v>-9.162000000000001</v>
      </c>
      <c r="AN438" s="5" t="n">
        <v>5.419</v>
      </c>
      <c r="AO438" s="5" t="n">
        <v>0</v>
      </c>
      <c r="AP438" s="5" t="n">
        <v>0</v>
      </c>
      <c r="AQ438" s="5" t="n">
        <v>0.619</v>
      </c>
      <c r="AR438" s="5" t="n">
        <v>0.114</v>
      </c>
      <c r="AS438" s="5" t="n">
        <v>-0.081</v>
      </c>
      <c r="AT438" s="5" t="n">
        <v>0.603</v>
      </c>
      <c r="AU438" s="5" t="n">
        <v>0.12</v>
      </c>
      <c r="AV438" s="5" t="n">
        <v>1</v>
      </c>
      <c r="AW438" s="5" t="n">
        <v>0.599</v>
      </c>
      <c r="AX438" s="5" t="n">
        <v>0.114</v>
      </c>
      <c r="AY438" s="5" t="n">
        <v>-0.094</v>
      </c>
      <c r="AZ438" s="5" t="n">
        <v>0.5659999999999999</v>
      </c>
      <c r="BA438" s="5" t="n">
        <v>0.12</v>
      </c>
      <c r="BB438" s="5" t="n">
        <v>1</v>
      </c>
      <c r="BC438" s="5" t="n">
        <v>0.439</v>
      </c>
      <c r="BD438" s="5" t="n">
        <v>0.114</v>
      </c>
      <c r="BE438" s="5" t="n">
        <v>0.159</v>
      </c>
      <c r="BF438" s="5" t="n">
        <v>0.67</v>
      </c>
      <c r="BG438" s="5" t="n">
        <v>0.12</v>
      </c>
      <c r="BH438" s="5" t="n">
        <v>1</v>
      </c>
      <c r="BI438" s="5" t="n">
        <v>0.505</v>
      </c>
      <c r="BJ438" s="5" t="n">
        <v>0.114</v>
      </c>
      <c r="BK438" s="5" t="n">
        <v>0.04</v>
      </c>
      <c r="BL438" s="5" t="n">
        <v>0.61</v>
      </c>
      <c r="BM438" s="5" t="n">
        <v>0.12</v>
      </c>
      <c r="BN438" s="5" t="n">
        <v>1</v>
      </c>
      <c r="BO438" s="5" t="n">
        <v>0</v>
      </c>
      <c r="BP438" s="5" t="n">
        <v>0</v>
      </c>
      <c r="BQ438" s="5" t="n">
        <v>0.033</v>
      </c>
      <c r="BR438" s="5" t="n">
        <v>0</v>
      </c>
      <c r="BS438" s="5" t="n">
        <v>0.833</v>
      </c>
      <c r="BT438" s="5" t="n">
        <v>0</v>
      </c>
      <c r="BU438" s="5" t="n">
        <v>0</v>
      </c>
      <c r="BV438" s="5" t="n">
        <v>0.01</v>
      </c>
      <c r="BW438" s="5" t="n">
        <v>0.12</v>
      </c>
      <c r="BX438" s="5" t="n">
        <v>0.667</v>
      </c>
      <c r="BY438" s="5" t="n">
        <v>11.787</v>
      </c>
      <c r="BZ438" s="5" t="n">
        <v>0</v>
      </c>
      <c r="CA438" s="5" t="n">
        <v>11.787</v>
      </c>
      <c r="CB438" s="5" t="n">
        <v>0</v>
      </c>
      <c r="CC438" s="5" t="n">
        <v>78.125</v>
      </c>
      <c r="CD438" s="5" t="n">
        <v>7.95</v>
      </c>
      <c r="CE438" s="5" t="n">
        <v>3.664</v>
      </c>
      <c r="CF438" s="5" t="n">
        <v>91.604</v>
      </c>
      <c r="CG438" s="5" t="n">
        <v>0.12</v>
      </c>
      <c r="CH438" s="5" t="n">
        <v>1</v>
      </c>
      <c r="CI438" s="5" t="n">
        <v>0</v>
      </c>
      <c r="CJ438" s="5" t="n">
        <v>0</v>
      </c>
      <c r="CK438" s="5" t="n">
        <v>0</v>
      </c>
      <c r="CL438" s="5" t="n">
        <v>0</v>
      </c>
      <c r="CM438" s="5" t="n">
        <v>0</v>
      </c>
      <c r="CN438" s="5" t="n">
        <v>0</v>
      </c>
      <c r="CO438" s="5" t="n">
        <v>0</v>
      </c>
      <c r="CP438" s="5" t="n">
        <v>0.617</v>
      </c>
      <c r="CQ438" s="5" t="n">
        <v>1.198</v>
      </c>
      <c r="CR438" s="5" t="n">
        <v>0.051</v>
      </c>
      <c r="CS438" s="5" t="n">
        <v>4.776</v>
      </c>
      <c r="CT438" s="5" t="n">
        <v>4.41</v>
      </c>
      <c r="CU438" s="5" t="n">
        <v>15.162</v>
      </c>
    </row>
    <row r="439">
      <c r="A439" s="5" t="inlineStr">
        <is>
          <t>KGZ2022</t>
        </is>
      </c>
      <c r="B439" s="5" t="inlineStr">
        <is>
          <t>KGZ</t>
        </is>
      </c>
      <c r="C439" s="5" t="inlineStr">
        <is>
          <t>KGZ</t>
        </is>
      </c>
      <c r="D439" s="5" t="inlineStr">
        <is>
          <t>Kyrgyz Republic</t>
        </is>
      </c>
      <c r="E439" s="5" t="n">
        <v>2022</v>
      </c>
      <c r="F439" s="5" t="n">
        <v>0.12</v>
      </c>
      <c r="G439" s="5" t="n">
        <v>3.315</v>
      </c>
      <c r="H439" s="5" t="n">
        <v>0.785</v>
      </c>
      <c r="I439" s="5" t="n">
        <v>0.04</v>
      </c>
      <c r="J439" s="5" t="n">
        <v>3.355</v>
      </c>
      <c r="K439" s="5" t="n">
        <v>0</v>
      </c>
      <c r="L439" s="5" t="n">
        <v>1</v>
      </c>
      <c r="M439" s="5" t="n">
        <v>4.95</v>
      </c>
      <c r="N439" s="5" t="n">
        <v>2.355</v>
      </c>
      <c r="O439" s="5" t="n">
        <v>0.083</v>
      </c>
      <c r="P439" s="5" t="n">
        <v>5.033</v>
      </c>
      <c r="Q439" s="5" t="n">
        <v>0</v>
      </c>
      <c r="R439" s="5" t="n">
        <v>1</v>
      </c>
      <c r="S439" s="5" t="n">
        <v>1.947</v>
      </c>
      <c r="T439" s="5" t="n">
        <v>0.954</v>
      </c>
      <c r="U439" s="5" t="n">
        <v>0.04</v>
      </c>
      <c r="V439" s="5" t="n">
        <v>2.225</v>
      </c>
      <c r="W439" s="5" t="n">
        <v>0.12</v>
      </c>
      <c r="X439" s="5" t="n">
        <v>1</v>
      </c>
      <c r="Y439" s="5" t="n">
        <v>6.355</v>
      </c>
      <c r="Z439" s="5" t="n">
        <v>0.827</v>
      </c>
      <c r="AA439" s="5" t="n">
        <v>1.469</v>
      </c>
      <c r="AB439" s="5" t="n">
        <v>7.824</v>
      </c>
      <c r="AC439" s="5" t="n">
        <v>0</v>
      </c>
      <c r="AD439" s="5" t="n">
        <v>1</v>
      </c>
      <c r="AE439" s="5" t="n">
        <v>7.551</v>
      </c>
      <c r="AF439" s="5" t="n">
        <v>1.708</v>
      </c>
      <c r="AG439" s="5" t="n">
        <v>1.469</v>
      </c>
      <c r="AH439" s="5" t="n">
        <v>9.02</v>
      </c>
      <c r="AI439" s="5" t="n">
        <v>0</v>
      </c>
      <c r="AJ439" s="5" t="n">
        <v>1</v>
      </c>
      <c r="AK439" s="5" t="n">
        <v>14.729</v>
      </c>
      <c r="AL439" s="5" t="n">
        <v>7.689</v>
      </c>
      <c r="AM439" s="5" t="n">
        <v>-9.862</v>
      </c>
      <c r="AN439" s="5" t="n">
        <v>5.45</v>
      </c>
      <c r="AO439" s="5" t="n">
        <v>0</v>
      </c>
      <c r="AP439" s="5" t="n">
        <v>0</v>
      </c>
      <c r="AQ439" s="5" t="n">
        <v>0.861</v>
      </c>
      <c r="AR439" s="5" t="n">
        <v>0.123</v>
      </c>
      <c r="AS439" s="5" t="n">
        <v>-0.183</v>
      </c>
      <c r="AT439" s="5" t="n">
        <v>0.759</v>
      </c>
      <c r="AU439" s="5" t="n">
        <v>0.12</v>
      </c>
      <c r="AV439" s="5" t="n">
        <v>1</v>
      </c>
      <c r="AW439" s="5" t="n">
        <v>0.986</v>
      </c>
      <c r="AX439" s="5" t="n">
        <v>0.123</v>
      </c>
      <c r="AY439" s="5" t="n">
        <v>-0.253</v>
      </c>
      <c r="AZ439" s="5" t="n">
        <v>0.821</v>
      </c>
      <c r="BA439" s="5" t="n">
        <v>0.12</v>
      </c>
      <c r="BB439" s="5" t="n">
        <v>1</v>
      </c>
      <c r="BC439" s="5" t="n">
        <v>0.598</v>
      </c>
      <c r="BD439" s="5" t="n">
        <v>0.123</v>
      </c>
      <c r="BE439" s="5" t="n">
        <v>0.139</v>
      </c>
      <c r="BF439" s="5" t="n">
        <v>0.825</v>
      </c>
      <c r="BG439" s="5" t="n">
        <v>0.12</v>
      </c>
      <c r="BH439" s="5" t="n">
        <v>1</v>
      </c>
      <c r="BI439" s="5" t="n">
        <v>0.612</v>
      </c>
      <c r="BJ439" s="5" t="n">
        <v>0.123</v>
      </c>
      <c r="BK439" s="5" t="n">
        <v>0.049</v>
      </c>
      <c r="BL439" s="5" t="n">
        <v>0.734</v>
      </c>
      <c r="BM439" s="5" t="n">
        <v>0.12</v>
      </c>
      <c r="BN439" s="5" t="n">
        <v>1</v>
      </c>
      <c r="BO439" s="5" t="n">
        <v>0</v>
      </c>
      <c r="BP439" s="5" t="n">
        <v>0</v>
      </c>
      <c r="BQ439" s="5" t="n">
        <v>0.033</v>
      </c>
      <c r="BR439" s="5" t="n">
        <v>0</v>
      </c>
      <c r="BS439" s="5" t="n">
        <v>0.833</v>
      </c>
      <c r="BT439" s="5" t="n">
        <v>0</v>
      </c>
      <c r="BU439" s="5" t="n">
        <v>0</v>
      </c>
      <c r="BV439" s="5" t="n">
        <v>0.01</v>
      </c>
      <c r="BW439" s="5" t="n">
        <v>0.12</v>
      </c>
      <c r="BX439" s="5" t="n">
        <v>0.667</v>
      </c>
      <c r="BY439" s="5" t="n">
        <v>12.729</v>
      </c>
      <c r="BZ439" s="5" t="n">
        <v>0</v>
      </c>
      <c r="CA439" s="5" t="n">
        <v>12.729</v>
      </c>
      <c r="CB439" s="5" t="n">
        <v>0</v>
      </c>
      <c r="CC439" s="5" t="n">
        <v>97.90000000000001</v>
      </c>
      <c r="CD439" s="5" t="n">
        <v>7.95</v>
      </c>
      <c r="CE439" s="5" t="n">
        <v>5.369</v>
      </c>
      <c r="CF439" s="5" t="n">
        <v>114.643</v>
      </c>
      <c r="CG439" s="5" t="n">
        <v>0.12</v>
      </c>
      <c r="CH439" s="5" t="n">
        <v>1</v>
      </c>
      <c r="CI439" s="5" t="n">
        <v>0</v>
      </c>
      <c r="CJ439" s="5" t="n">
        <v>0</v>
      </c>
      <c r="CK439" s="5" t="n">
        <v>0</v>
      </c>
      <c r="CL439" s="5" t="n">
        <v>0</v>
      </c>
      <c r="CM439" s="5" t="n">
        <v>0</v>
      </c>
      <c r="CN439" s="5" t="n">
        <v>0</v>
      </c>
      <c r="CO439" s="5" t="n">
        <v>0</v>
      </c>
      <c r="CP439" s="5" t="n">
        <v>0.728</v>
      </c>
      <c r="CQ439" s="5" t="n">
        <v>1.294</v>
      </c>
      <c r="CR439" s="5" t="n">
        <v>0.062</v>
      </c>
      <c r="CS439" s="5" t="n">
        <v>5.158</v>
      </c>
      <c r="CT439" s="5" t="n">
        <v>5.842</v>
      </c>
      <c r="CU439" s="5" t="n">
        <v>31.326</v>
      </c>
    </row>
    <row r="440">
      <c r="A440" s="5" t="inlineStr">
        <is>
          <t>KGZ2023</t>
        </is>
      </c>
      <c r="B440" s="5" t="inlineStr">
        <is>
          <t>KGZ</t>
        </is>
      </c>
      <c r="C440" s="5" t="inlineStr">
        <is>
          <t>KGZ</t>
        </is>
      </c>
      <c r="D440" s="5" t="inlineStr">
        <is>
          <t>Kyrgyz Republic</t>
        </is>
      </c>
      <c r="E440" s="5" t="n">
        <v>2023</v>
      </c>
      <c r="F440" s="5" t="n">
        <v>0.12</v>
      </c>
      <c r="G440" s="5" t="n">
        <v>2.728</v>
      </c>
      <c r="H440" s="5" t="n">
        <v>0.8139999999999999</v>
      </c>
      <c r="I440" s="5" t="n">
        <v>0.023</v>
      </c>
      <c r="J440" s="5" t="n">
        <v>2.751</v>
      </c>
      <c r="K440" s="5" t="n">
        <v>0</v>
      </c>
      <c r="L440" s="5" t="n">
        <v>1</v>
      </c>
      <c r="M440" s="5" t="n">
        <v>4.507</v>
      </c>
      <c r="N440" s="5" t="n">
        <v>2.443</v>
      </c>
      <c r="O440" s="5" t="n">
        <v>0.054</v>
      </c>
      <c r="P440" s="5" t="n">
        <v>4.561</v>
      </c>
      <c r="Q440" s="5" t="n">
        <v>0</v>
      </c>
      <c r="R440" s="5" t="n">
        <v>1</v>
      </c>
      <c r="S440" s="5" t="n">
        <v>2.149</v>
      </c>
      <c r="T440" s="5" t="n">
        <v>1.347</v>
      </c>
      <c r="U440" s="5" t="n">
        <v>0.023</v>
      </c>
      <c r="V440" s="5" t="n">
        <v>2.432</v>
      </c>
      <c r="W440" s="5" t="n">
        <v>0.12</v>
      </c>
      <c r="X440" s="5" t="n">
        <v>1</v>
      </c>
      <c r="Y440" s="5" t="n">
        <v>4.551</v>
      </c>
      <c r="Z440" s="5" t="n">
        <v>0.592</v>
      </c>
      <c r="AA440" s="5" t="n">
        <v>0.548</v>
      </c>
      <c r="AB440" s="5" t="n">
        <v>5.098</v>
      </c>
      <c r="AC440" s="5" t="n">
        <v>0</v>
      </c>
      <c r="AD440" s="5" t="n">
        <v>1</v>
      </c>
      <c r="AE440" s="5" t="n">
        <v>5.799</v>
      </c>
      <c r="AF440" s="5" t="n">
        <v>1.312</v>
      </c>
      <c r="AG440" s="5" t="n">
        <v>0.548</v>
      </c>
      <c r="AH440" s="5" t="n">
        <v>6.347</v>
      </c>
      <c r="AI440" s="5" t="n">
        <v>0</v>
      </c>
      <c r="AJ440" s="5" t="n">
        <v>1</v>
      </c>
      <c r="AK440" s="5" t="n">
        <v>13.291</v>
      </c>
      <c r="AL440" s="5" t="n">
        <v>6.938</v>
      </c>
      <c r="AM440" s="5" t="n">
        <v>-8.300000000000001</v>
      </c>
      <c r="AN440" s="5" t="n">
        <v>5.59</v>
      </c>
      <c r="AO440" s="5" t="n">
        <v>0</v>
      </c>
      <c r="AP440" s="5" t="n">
        <v>0</v>
      </c>
      <c r="AQ440" s="5" t="n">
        <v>0.76</v>
      </c>
      <c r="AR440" s="5" t="n">
        <v>0.129</v>
      </c>
      <c r="AS440" s="5" t="n">
        <v>-0.16</v>
      </c>
      <c r="AT440" s="5" t="n">
        <v>0.672</v>
      </c>
      <c r="AU440" s="5" t="n">
        <v>0.12</v>
      </c>
      <c r="AV440" s="5" t="n">
        <v>1</v>
      </c>
      <c r="AW440" s="5" t="n">
        <v>0.8110000000000001</v>
      </c>
      <c r="AX440" s="5" t="n">
        <v>0.129</v>
      </c>
      <c r="AY440" s="5" t="n">
        <v>-0.08</v>
      </c>
      <c r="AZ440" s="5" t="n">
        <v>0.819</v>
      </c>
      <c r="BA440" s="5" t="n">
        <v>0.12</v>
      </c>
      <c r="BB440" s="5" t="n">
        <v>1</v>
      </c>
      <c r="BC440" s="5" t="n">
        <v>0.535</v>
      </c>
      <c r="BD440" s="5" t="n">
        <v>0.129</v>
      </c>
      <c r="BE440" s="5" t="n">
        <v>0.218</v>
      </c>
      <c r="BF440" s="5" t="n">
        <v>0.843</v>
      </c>
      <c r="BG440" s="5" t="n">
        <v>0.12</v>
      </c>
      <c r="BH440" s="5" t="n">
        <v>1</v>
      </c>
      <c r="BI440" s="5" t="n">
        <v>0.579</v>
      </c>
      <c r="BJ440" s="5" t="n">
        <v>0.129</v>
      </c>
      <c r="BK440" s="5" t="n">
        <v>0.049</v>
      </c>
      <c r="BL440" s="5" t="n">
        <v>0.695</v>
      </c>
      <c r="BM440" s="5" t="n">
        <v>0.12</v>
      </c>
      <c r="BN440" s="5" t="n">
        <v>1</v>
      </c>
      <c r="BO440" s="5" t="n">
        <v>0</v>
      </c>
      <c r="BP440" s="5" t="n">
        <v>0</v>
      </c>
      <c r="BQ440" s="5" t="n">
        <v>0.037</v>
      </c>
      <c r="BR440" s="5" t="n">
        <v>0</v>
      </c>
      <c r="BS440" s="5" t="n">
        <v>0.833</v>
      </c>
      <c r="BT440" s="5" t="n">
        <v>0</v>
      </c>
      <c r="BU440" s="5" t="n">
        <v>0</v>
      </c>
      <c r="BV440" s="5" t="n">
        <v>0.013</v>
      </c>
      <c r="BW440" s="5" t="n">
        <v>0.12</v>
      </c>
      <c r="BX440" s="5" t="n">
        <v>0.667</v>
      </c>
      <c r="BY440" s="5" t="n">
        <v>13.254</v>
      </c>
      <c r="BZ440" s="5" t="n">
        <v>0</v>
      </c>
      <c r="CA440" s="5" t="n">
        <v>13.254</v>
      </c>
      <c r="CB440" s="5" t="n">
        <v>0</v>
      </c>
      <c r="CC440" s="5" t="n">
        <v>83.248</v>
      </c>
      <c r="CD440" s="5" t="n">
        <v>7.95</v>
      </c>
      <c r="CE440" s="5" t="n">
        <v>4.919</v>
      </c>
      <c r="CF440" s="5" t="n">
        <v>97.452</v>
      </c>
      <c r="CG440" s="5" t="n">
        <v>0.12</v>
      </c>
      <c r="CH440" s="5" t="n">
        <v>1</v>
      </c>
      <c r="CI440" s="5" t="n">
        <v>0</v>
      </c>
      <c r="CJ440" s="5" t="n">
        <v>0</v>
      </c>
      <c r="CK440" s="5" t="n">
        <v>0</v>
      </c>
      <c r="CL440" s="5" t="n">
        <v>0</v>
      </c>
      <c r="CM440" s="5" t="n">
        <v>0</v>
      </c>
      <c r="CN440" s="5" t="n">
        <v>0</v>
      </c>
      <c r="CO440" s="5" t="n">
        <v>0</v>
      </c>
      <c r="CP440" s="5" t="n">
        <v>0.733</v>
      </c>
      <c r="CQ440" s="5" t="n">
        <v>1.348</v>
      </c>
      <c r="CR440" s="5" t="n">
        <v>0.058</v>
      </c>
      <c r="CS440" s="5" t="n">
        <v>5.37</v>
      </c>
      <c r="CT440" s="5" t="n">
        <v>3.466</v>
      </c>
      <c r="CU440" s="5" t="n">
        <v>11.622</v>
      </c>
    </row>
    <row r="441">
      <c r="A441" s="5" t="inlineStr">
        <is>
          <t>KGZ2024</t>
        </is>
      </c>
      <c r="B441" s="5" t="inlineStr">
        <is>
          <t>KGZ</t>
        </is>
      </c>
      <c r="C441" s="5" t="inlineStr">
        <is>
          <t>KGZ</t>
        </is>
      </c>
      <c r="D441" s="5" t="inlineStr">
        <is>
          <t>Kyrgyz Republic</t>
        </is>
      </c>
      <c r="E441" s="5" t="n">
        <v>2024</v>
      </c>
      <c r="F441" s="5" t="n">
        <v>0.12</v>
      </c>
      <c r="G441" s="5" t="n">
        <v>2.664</v>
      </c>
      <c r="H441" s="5" t="n">
        <v>0.838</v>
      </c>
      <c r="I441" s="5" t="n">
        <v>0.02</v>
      </c>
      <c r="J441" s="5" t="n">
        <v>2.684</v>
      </c>
      <c r="K441" s="5" t="n">
        <v>0</v>
      </c>
      <c r="L441" s="5" t="n">
        <v>1</v>
      </c>
      <c r="M441" s="5" t="n">
        <v>4.374</v>
      </c>
      <c r="N441" s="5" t="n">
        <v>2.515</v>
      </c>
      <c r="O441" s="5" t="n">
        <v>0.042</v>
      </c>
      <c r="P441" s="5" t="n">
        <v>4.416</v>
      </c>
      <c r="Q441" s="5" t="n">
        <v>0</v>
      </c>
      <c r="R441" s="5" t="n">
        <v>1</v>
      </c>
      <c r="S441" s="5" t="n">
        <v>2.315</v>
      </c>
      <c r="T441" s="5" t="n">
        <v>1.533</v>
      </c>
      <c r="U441" s="5" t="n">
        <v>0.02</v>
      </c>
      <c r="V441" s="5" t="n">
        <v>2.616</v>
      </c>
      <c r="W441" s="5" t="n">
        <v>0.12</v>
      </c>
      <c r="X441" s="5" t="n">
        <v>1</v>
      </c>
      <c r="Y441" s="5" t="n">
        <v>4.685</v>
      </c>
      <c r="Z441" s="5" t="n">
        <v>0.61</v>
      </c>
      <c r="AA441" s="5" t="n">
        <v>0.479</v>
      </c>
      <c r="AB441" s="5" t="n">
        <v>5.164</v>
      </c>
      <c r="AC441" s="5" t="n">
        <v>0</v>
      </c>
      <c r="AD441" s="5" t="n">
        <v>1</v>
      </c>
      <c r="AE441" s="5" t="n">
        <v>5.97</v>
      </c>
      <c r="AF441" s="5" t="n">
        <v>1.351</v>
      </c>
      <c r="AG441" s="5" t="n">
        <v>0.479</v>
      </c>
      <c r="AH441" s="5" t="n">
        <v>6.45</v>
      </c>
      <c r="AI441" s="5" t="n">
        <v>0</v>
      </c>
      <c r="AJ441" s="5" t="n">
        <v>1</v>
      </c>
      <c r="AK441" s="5" t="n">
        <v>13.683</v>
      </c>
      <c r="AL441" s="5" t="n">
        <v>7.143</v>
      </c>
      <c r="AM441" s="5" t="n">
        <v>-8.122</v>
      </c>
      <c r="AN441" s="5" t="n">
        <v>6.228</v>
      </c>
      <c r="AO441" s="5" t="n">
        <v>0</v>
      </c>
      <c r="AP441" s="5" t="n">
        <v>0</v>
      </c>
      <c r="AQ441" s="5" t="n">
        <v>0.724</v>
      </c>
      <c r="AR441" s="5" t="n">
        <v>0.132</v>
      </c>
      <c r="AS441" s="5" t="n">
        <v>-0.057</v>
      </c>
      <c r="AT441" s="5" t="n">
        <v>0.748</v>
      </c>
      <c r="AU441" s="5" t="n">
        <v>0.12</v>
      </c>
      <c r="AV441" s="5" t="n">
        <v>1</v>
      </c>
      <c r="AW441" s="5" t="n">
        <v>0.75</v>
      </c>
      <c r="AX441" s="5" t="n">
        <v>0.132</v>
      </c>
      <c r="AY441" s="5" t="n">
        <v>0.01</v>
      </c>
      <c r="AZ441" s="5" t="n">
        <v>0.851</v>
      </c>
      <c r="BA441" s="5" t="n">
        <v>0.12</v>
      </c>
      <c r="BB441" s="5" t="n">
        <v>1</v>
      </c>
      <c r="BC441" s="5" t="n">
        <v>0.513</v>
      </c>
      <c r="BD441" s="5" t="n">
        <v>0.132</v>
      </c>
      <c r="BE441" s="5" t="n">
        <v>0.251</v>
      </c>
      <c r="BF441" s="5" t="n">
        <v>0.856</v>
      </c>
      <c r="BG441" s="5" t="n">
        <v>0.12</v>
      </c>
      <c r="BH441" s="5" t="n">
        <v>1</v>
      </c>
      <c r="BI441" s="5" t="n">
        <v>0.591</v>
      </c>
      <c r="BJ441" s="5" t="n">
        <v>0.132</v>
      </c>
      <c r="BK441" s="5" t="n">
        <v>0.052</v>
      </c>
      <c r="BL441" s="5" t="n">
        <v>0.709</v>
      </c>
      <c r="BM441" s="5" t="n">
        <v>0.12</v>
      </c>
      <c r="BN441" s="5" t="n">
        <v>1</v>
      </c>
      <c r="BO441" s="5" t="n">
        <v>0</v>
      </c>
      <c r="BP441" s="5" t="n">
        <v>0</v>
      </c>
      <c r="BQ441" s="5" t="n">
        <v>0.029</v>
      </c>
      <c r="BR441" s="5" t="n">
        <v>0</v>
      </c>
      <c r="BS441" s="5" t="n">
        <v>0.833</v>
      </c>
      <c r="BT441" s="5" t="n">
        <v>0</v>
      </c>
      <c r="BU441" s="5" t="n">
        <v>0</v>
      </c>
      <c r="BV441" s="5" t="n">
        <v>0.013</v>
      </c>
      <c r="BW441" s="5" t="n">
        <v>0.12</v>
      </c>
      <c r="BX441" s="5" t="n">
        <v>0.667</v>
      </c>
      <c r="BY441" s="5" t="n">
        <v>13.646</v>
      </c>
      <c r="BZ441" s="5" t="n">
        <v>0</v>
      </c>
      <c r="CA441" s="5" t="n">
        <v>13.646</v>
      </c>
      <c r="CB441" s="5" t="n">
        <v>0</v>
      </c>
      <c r="CC441" s="5" t="n">
        <v>82.58799999999999</v>
      </c>
      <c r="CD441" s="5" t="n">
        <v>7.95</v>
      </c>
      <c r="CE441" s="5" t="n">
        <v>5.146</v>
      </c>
      <c r="CF441" s="5" t="n">
        <v>96.682</v>
      </c>
      <c r="CG441" s="5" t="n">
        <v>0.12</v>
      </c>
      <c r="CH441" s="5" t="n">
        <v>1</v>
      </c>
      <c r="CI441" s="5" t="n">
        <v>0</v>
      </c>
      <c r="CJ441" s="5" t="n">
        <v>0</v>
      </c>
      <c r="CK441" s="5" t="n">
        <v>0</v>
      </c>
      <c r="CL441" s="5" t="n">
        <v>0</v>
      </c>
      <c r="CM441" s="5" t="n">
        <v>0</v>
      </c>
      <c r="CN441" s="5" t="n">
        <v>0</v>
      </c>
      <c r="CO441" s="5" t="n">
        <v>0</v>
      </c>
      <c r="CP441" s="5" t="n">
        <v>0.733</v>
      </c>
      <c r="CQ441" s="5" t="n">
        <v>1.387</v>
      </c>
      <c r="CR441" s="5" t="n">
        <v>0.058</v>
      </c>
      <c r="CS441" s="5" t="n">
        <v>5.529</v>
      </c>
      <c r="CT441" s="5" t="n">
        <v>3.027</v>
      </c>
      <c r="CU441" s="5" t="n">
        <v>10.168</v>
      </c>
    </row>
    <row r="442">
      <c r="A442" s="5" t="inlineStr">
        <is>
          <t>LAO2021</t>
        </is>
      </c>
      <c r="B442" s="5" t="inlineStr">
        <is>
          <t>LAO</t>
        </is>
      </c>
      <c r="C442" s="5" t="inlineStr">
        <is>
          <t>LAO</t>
        </is>
      </c>
      <c r="D442" s="5" t="inlineStr">
        <is>
          <t>Lao P.D.R.</t>
        </is>
      </c>
      <c r="E442" s="5" t="n">
        <v>2021</v>
      </c>
      <c r="F442" s="5" t="n">
        <v>0.1</v>
      </c>
      <c r="G442" s="5" t="n">
        <v>1.77</v>
      </c>
      <c r="H442" s="5" t="n">
        <v>0.572</v>
      </c>
      <c r="I442" s="5" t="n">
        <v>-1.157</v>
      </c>
      <c r="J442" s="5" t="n">
        <v>0.613</v>
      </c>
      <c r="K442" s="5" t="n">
        <v>0</v>
      </c>
      <c r="L442" s="5" t="n">
        <v>0</v>
      </c>
      <c r="M442" s="5" t="n">
        <v>2.913</v>
      </c>
      <c r="N442" s="5" t="n">
        <v>1.715</v>
      </c>
      <c r="O442" s="5" t="n">
        <v>-2.3</v>
      </c>
      <c r="P442" s="5" t="n">
        <v>0.613</v>
      </c>
      <c r="Q442" s="5" t="n">
        <v>0</v>
      </c>
      <c r="R442" s="5" t="n">
        <v>0</v>
      </c>
      <c r="S442" s="5" t="n">
        <v>4.628</v>
      </c>
      <c r="T442" s="5" t="n">
        <v>3.43</v>
      </c>
      <c r="U442" s="5" t="n">
        <v>0</v>
      </c>
      <c r="V442" s="5" t="n">
        <v>5.091</v>
      </c>
      <c r="W442" s="5" t="n">
        <v>0.1</v>
      </c>
      <c r="X442" s="5" t="n">
        <v>1</v>
      </c>
      <c r="Y442" s="5" t="n">
        <v>5.923</v>
      </c>
      <c r="Z442" s="5" t="n">
        <v>0.731</v>
      </c>
      <c r="AA442" s="5" t="n">
        <v>0</v>
      </c>
      <c r="AB442" s="5" t="n">
        <v>5.923</v>
      </c>
      <c r="AC442" s="5" t="n">
        <v>0</v>
      </c>
      <c r="AD442" s="5" t="n">
        <v>1</v>
      </c>
      <c r="AE442" s="5" t="n">
        <v>7.066</v>
      </c>
      <c r="AF442" s="5" t="n">
        <v>1.54</v>
      </c>
      <c r="AG442" s="5" t="n">
        <v>0</v>
      </c>
      <c r="AH442" s="5" t="n">
        <v>7.066</v>
      </c>
      <c r="AI442" s="5" t="n">
        <v>0</v>
      </c>
      <c r="AJ442" s="5" t="n">
        <v>1</v>
      </c>
      <c r="AK442" s="5" t="n">
        <v>13.926</v>
      </c>
      <c r="AL442" s="5" t="n">
        <v>7.226</v>
      </c>
      <c r="AM442" s="5" t="n">
        <v>0</v>
      </c>
      <c r="AN442" s="5" t="n">
        <v>15.318</v>
      </c>
      <c r="AO442" s="5" t="n">
        <v>0.1</v>
      </c>
      <c r="AP442" s="5" t="n">
        <v>1</v>
      </c>
      <c r="AQ442" s="5" t="n">
        <v>0.6</v>
      </c>
      <c r="AR442" s="5" t="n">
        <v>0.11</v>
      </c>
      <c r="AS442" s="5" t="n">
        <v>0.418</v>
      </c>
      <c r="AT442" s="5" t="n">
        <v>1.12</v>
      </c>
      <c r="AU442" s="5" t="n">
        <v>0.1</v>
      </c>
      <c r="AV442" s="5" t="n">
        <v>1</v>
      </c>
      <c r="AW442" s="5" t="n">
        <v>0.639</v>
      </c>
      <c r="AX442" s="5" t="n">
        <v>0.124</v>
      </c>
      <c r="AY442" s="5" t="n">
        <v>0.25</v>
      </c>
      <c r="AZ442" s="5" t="n">
        <v>0.979</v>
      </c>
      <c r="BA442" s="5" t="n">
        <v>0.1</v>
      </c>
      <c r="BB442" s="5" t="n">
        <v>1</v>
      </c>
      <c r="BC442" s="5" t="n">
        <v>0.44</v>
      </c>
      <c r="BD442" s="5" t="n">
        <v>0.114</v>
      </c>
      <c r="BE442" s="5" t="n">
        <v>0</v>
      </c>
      <c r="BF442" s="5" t="n">
        <v>0.484</v>
      </c>
      <c r="BG442" s="5" t="n">
        <v>0.1</v>
      </c>
      <c r="BH442" s="5" t="n">
        <v>1</v>
      </c>
      <c r="BI442" s="5" t="n">
        <v>0.5600000000000001</v>
      </c>
      <c r="BJ442" s="5" t="n">
        <v>0.114</v>
      </c>
      <c r="BK442" s="5" t="n">
        <v>0</v>
      </c>
      <c r="BL442" s="5" t="n">
        <v>0.616</v>
      </c>
      <c r="BM442" s="5" t="n">
        <v>0.1</v>
      </c>
      <c r="BN442" s="5" t="n">
        <v>1</v>
      </c>
      <c r="BO442" s="5" t="n">
        <v>0</v>
      </c>
      <c r="BP442" s="5" t="n">
        <v>0</v>
      </c>
      <c r="BQ442" s="5" t="n">
        <v>0.075</v>
      </c>
      <c r="BR442" s="5" t="n">
        <v>0</v>
      </c>
      <c r="BS442" s="5" t="n">
        <v>0.667</v>
      </c>
      <c r="BT442" s="5" t="n">
        <v>0</v>
      </c>
      <c r="BU442" s="5" t="n">
        <v>0</v>
      </c>
      <c r="BV442" s="5" t="n">
        <v>0.043</v>
      </c>
      <c r="BW442" s="5" t="n">
        <v>0.1</v>
      </c>
      <c r="BX442" s="5" t="n">
        <v>0.667</v>
      </c>
      <c r="BY442" s="5" t="n">
        <v>11.787</v>
      </c>
      <c r="BZ442" s="5" t="n">
        <v>0</v>
      </c>
      <c r="CA442" s="5" t="n">
        <v>11.787</v>
      </c>
      <c r="CB442" s="5" t="n">
        <v>0</v>
      </c>
      <c r="CC442" s="5" t="n">
        <v>81.69499999999999</v>
      </c>
      <c r="CD442" s="5" t="n">
        <v>7.95</v>
      </c>
      <c r="CE442" s="5" t="n">
        <v>13.857</v>
      </c>
      <c r="CF442" s="5" t="n">
        <v>105.107</v>
      </c>
      <c r="CG442" s="5" t="n">
        <v>0.1</v>
      </c>
      <c r="CH442" s="5" t="n">
        <v>1</v>
      </c>
      <c r="CI442" s="5" t="n">
        <v>0</v>
      </c>
      <c r="CJ442" s="5" t="n">
        <v>0</v>
      </c>
      <c r="CK442" s="5" t="n">
        <v>0</v>
      </c>
      <c r="CL442" s="5" t="n">
        <v>0</v>
      </c>
      <c r="CM442" s="5" t="n">
        <v>0</v>
      </c>
      <c r="CN442" s="5" t="n">
        <v>0</v>
      </c>
      <c r="CO442" s="5" t="n">
        <v>0</v>
      </c>
      <c r="CP442" s="5" t="n">
        <v>1</v>
      </c>
      <c r="CQ442" s="5" t="n">
        <v>1.198</v>
      </c>
      <c r="CR442" s="5" t="n">
        <v>0</v>
      </c>
      <c r="CS442" s="5" t="n">
        <v>4.776</v>
      </c>
      <c r="CT442" s="5" t="n">
        <v>3.604</v>
      </c>
      <c r="CU442" s="5" t="n">
        <v>9.407999999999999</v>
      </c>
    </row>
    <row r="443">
      <c r="A443" s="5" t="inlineStr">
        <is>
          <t>LAO2022</t>
        </is>
      </c>
      <c r="B443" s="5" t="inlineStr">
        <is>
          <t>LAO</t>
        </is>
      </c>
      <c r="C443" s="5" t="inlineStr">
        <is>
          <t>LAO</t>
        </is>
      </c>
      <c r="D443" s="5" t="inlineStr">
        <is>
          <t>Lao P.D.R.</t>
        </is>
      </c>
      <c r="E443" s="5" t="n">
        <v>2022</v>
      </c>
      <c r="F443" s="5" t="n">
        <v>0.1</v>
      </c>
      <c r="G443" s="5" t="n">
        <v>1.911</v>
      </c>
      <c r="H443" s="5" t="n">
        <v>0.617</v>
      </c>
      <c r="I443" s="5" t="n">
        <v>-1.249</v>
      </c>
      <c r="J443" s="5" t="n">
        <v>0.662</v>
      </c>
      <c r="K443" s="5" t="n">
        <v>0</v>
      </c>
      <c r="L443" s="5" t="n">
        <v>0</v>
      </c>
      <c r="M443" s="5" t="n">
        <v>3.146</v>
      </c>
      <c r="N443" s="5" t="n">
        <v>1.852</v>
      </c>
      <c r="O443" s="5" t="n">
        <v>-2.484</v>
      </c>
      <c r="P443" s="5" t="n">
        <v>0.662</v>
      </c>
      <c r="Q443" s="5" t="n">
        <v>0</v>
      </c>
      <c r="R443" s="5" t="n">
        <v>0</v>
      </c>
      <c r="S443" s="5" t="n">
        <v>4.998</v>
      </c>
      <c r="T443" s="5" t="n">
        <v>3.704</v>
      </c>
      <c r="U443" s="5" t="n">
        <v>0.037</v>
      </c>
      <c r="V443" s="5" t="n">
        <v>5.498</v>
      </c>
      <c r="W443" s="5" t="n">
        <v>0.1</v>
      </c>
      <c r="X443" s="5" t="n">
        <v>1</v>
      </c>
      <c r="Y443" s="5" t="n">
        <v>6.401</v>
      </c>
      <c r="Z443" s="5" t="n">
        <v>0.79</v>
      </c>
      <c r="AA443" s="5" t="n">
        <v>0</v>
      </c>
      <c r="AB443" s="5" t="n">
        <v>6.401</v>
      </c>
      <c r="AC443" s="5" t="n">
        <v>0</v>
      </c>
      <c r="AD443" s="5" t="n">
        <v>1</v>
      </c>
      <c r="AE443" s="5" t="n">
        <v>7.635</v>
      </c>
      <c r="AF443" s="5" t="n">
        <v>1.665</v>
      </c>
      <c r="AG443" s="5" t="n">
        <v>0</v>
      </c>
      <c r="AH443" s="5" t="n">
        <v>7.635</v>
      </c>
      <c r="AI443" s="5" t="n">
        <v>0</v>
      </c>
      <c r="AJ443" s="5" t="n">
        <v>1</v>
      </c>
      <c r="AK443" s="5" t="n">
        <v>15.043</v>
      </c>
      <c r="AL443" s="5" t="n">
        <v>7.806</v>
      </c>
      <c r="AM443" s="5" t="n">
        <v>0.111</v>
      </c>
      <c r="AN443" s="5" t="n">
        <v>16.548</v>
      </c>
      <c r="AO443" s="5" t="n">
        <v>0.1</v>
      </c>
      <c r="AP443" s="5" t="n">
        <v>1</v>
      </c>
      <c r="AQ443" s="5" t="n">
        <v>0.788</v>
      </c>
      <c r="AR443" s="5" t="n">
        <v>0.113</v>
      </c>
      <c r="AS443" s="5" t="n">
        <v>0.598</v>
      </c>
      <c r="AT443" s="5" t="n">
        <v>1.483</v>
      </c>
      <c r="AU443" s="5" t="n">
        <v>0.07000000000000001</v>
      </c>
      <c r="AV443" s="5" t="n">
        <v>1</v>
      </c>
      <c r="AW443" s="5" t="n">
        <v>0.839</v>
      </c>
      <c r="AX443" s="5" t="n">
        <v>0.109</v>
      </c>
      <c r="AY443" s="5" t="n">
        <v>0.362</v>
      </c>
      <c r="AZ443" s="5" t="n">
        <v>1.286</v>
      </c>
      <c r="BA443" s="5" t="n">
        <v>0.07000000000000001</v>
      </c>
      <c r="BB443" s="5" t="n">
        <v>1</v>
      </c>
      <c r="BC443" s="5" t="n">
        <v>0.589</v>
      </c>
      <c r="BD443" s="5" t="n">
        <v>0.123</v>
      </c>
      <c r="BE443" s="5" t="n">
        <v>0.004</v>
      </c>
      <c r="BF443" s="5" t="n">
        <v>0.647</v>
      </c>
      <c r="BG443" s="5" t="n">
        <v>0.1</v>
      </c>
      <c r="BH443" s="5" t="n">
        <v>1</v>
      </c>
      <c r="BI443" s="5" t="n">
        <v>0.6889999999999999</v>
      </c>
      <c r="BJ443" s="5" t="n">
        <v>0.123</v>
      </c>
      <c r="BK443" s="5" t="n">
        <v>0.005</v>
      </c>
      <c r="BL443" s="5" t="n">
        <v>0.758</v>
      </c>
      <c r="BM443" s="5" t="n">
        <v>0.1</v>
      </c>
      <c r="BN443" s="5" t="n">
        <v>1</v>
      </c>
      <c r="BO443" s="5" t="n">
        <v>0</v>
      </c>
      <c r="BP443" s="5" t="n">
        <v>0</v>
      </c>
      <c r="BQ443" s="5" t="n">
        <v>0.048</v>
      </c>
      <c r="BR443" s="5" t="n">
        <v>0</v>
      </c>
      <c r="BS443" s="5" t="n">
        <v>0.667</v>
      </c>
      <c r="BT443" s="5" t="n">
        <v>0</v>
      </c>
      <c r="BU443" s="5" t="n">
        <v>0</v>
      </c>
      <c r="BV443" s="5" t="n">
        <v>0.039</v>
      </c>
      <c r="BW443" s="5" t="n">
        <v>0.1</v>
      </c>
      <c r="BX443" s="5" t="n">
        <v>0.667</v>
      </c>
      <c r="BY443" s="5" t="n">
        <v>12.729</v>
      </c>
      <c r="BZ443" s="5" t="n">
        <v>0</v>
      </c>
      <c r="CA443" s="5" t="n">
        <v>12.729</v>
      </c>
      <c r="CB443" s="5" t="n">
        <v>0</v>
      </c>
      <c r="CC443" s="5" t="n">
        <v>102.477</v>
      </c>
      <c r="CD443" s="5" t="n">
        <v>7.95</v>
      </c>
      <c r="CE443" s="5" t="n">
        <v>14.528</v>
      </c>
      <c r="CF443" s="5" t="n">
        <v>127.76</v>
      </c>
      <c r="CG443" s="5" t="n">
        <v>0.1</v>
      </c>
      <c r="CH443" s="5" t="n">
        <v>1</v>
      </c>
      <c r="CI443" s="5" t="n">
        <v>0</v>
      </c>
      <c r="CJ443" s="5" t="n">
        <v>0</v>
      </c>
      <c r="CK443" s="5" t="n">
        <v>0</v>
      </c>
      <c r="CL443" s="5" t="n">
        <v>0</v>
      </c>
      <c r="CM443" s="5" t="n">
        <v>0</v>
      </c>
      <c r="CN443" s="5" t="n">
        <v>0</v>
      </c>
      <c r="CO443" s="5" t="n">
        <v>0</v>
      </c>
      <c r="CP443" s="5" t="n">
        <v>1</v>
      </c>
      <c r="CQ443" s="5" t="n">
        <v>1.294</v>
      </c>
      <c r="CR443" s="5" t="n">
        <v>0</v>
      </c>
      <c r="CS443" s="5" t="n">
        <v>5.158</v>
      </c>
      <c r="CT443" s="5" t="n">
        <v>7.554</v>
      </c>
      <c r="CU443" s="5" t="n">
        <v>16.097</v>
      </c>
    </row>
    <row r="444">
      <c r="A444" s="5" t="inlineStr">
        <is>
          <t>LAO2023</t>
        </is>
      </c>
      <c r="B444" s="5" t="inlineStr">
        <is>
          <t>LAO</t>
        </is>
      </c>
      <c r="C444" s="5" t="inlineStr">
        <is>
          <t>LAO</t>
        </is>
      </c>
      <c r="D444" s="5" t="inlineStr">
        <is>
          <t>Lao P.D.R.</t>
        </is>
      </c>
      <c r="E444" s="5" t="n">
        <v>2023</v>
      </c>
      <c r="F444" s="5" t="n">
        <v>0.1</v>
      </c>
      <c r="G444" s="5" t="n">
        <v>1.99</v>
      </c>
      <c r="H444" s="5" t="n">
        <v>0.643</v>
      </c>
      <c r="I444" s="5" t="n">
        <v>-1.301</v>
      </c>
      <c r="J444" s="5" t="n">
        <v>0.6889999999999999</v>
      </c>
      <c r="K444" s="5" t="n">
        <v>0</v>
      </c>
      <c r="L444" s="5" t="n">
        <v>0</v>
      </c>
      <c r="M444" s="5" t="n">
        <v>3.276</v>
      </c>
      <c r="N444" s="5" t="n">
        <v>1.928</v>
      </c>
      <c r="O444" s="5" t="n">
        <v>-2.587</v>
      </c>
      <c r="P444" s="5" t="n">
        <v>0.6889999999999999</v>
      </c>
      <c r="Q444" s="5" t="n">
        <v>0</v>
      </c>
      <c r="R444" s="5" t="n">
        <v>0</v>
      </c>
      <c r="S444" s="5" t="n">
        <v>5.205</v>
      </c>
      <c r="T444" s="5" t="n">
        <v>3.857</v>
      </c>
      <c r="U444" s="5" t="n">
        <v>0.058</v>
      </c>
      <c r="V444" s="5" t="n">
        <v>5.725</v>
      </c>
      <c r="W444" s="5" t="n">
        <v>0.1</v>
      </c>
      <c r="X444" s="5" t="n">
        <v>1</v>
      </c>
      <c r="Y444" s="5" t="n">
        <v>6.662</v>
      </c>
      <c r="Z444" s="5" t="n">
        <v>0.822</v>
      </c>
      <c r="AA444" s="5" t="n">
        <v>0</v>
      </c>
      <c r="AB444" s="5" t="n">
        <v>6.662</v>
      </c>
      <c r="AC444" s="5" t="n">
        <v>0</v>
      </c>
      <c r="AD444" s="5" t="n">
        <v>1</v>
      </c>
      <c r="AE444" s="5" t="n">
        <v>7.947</v>
      </c>
      <c r="AF444" s="5" t="n">
        <v>1.733</v>
      </c>
      <c r="AG444" s="5" t="n">
        <v>0</v>
      </c>
      <c r="AH444" s="5" t="n">
        <v>7.947</v>
      </c>
      <c r="AI444" s="5" t="n">
        <v>0</v>
      </c>
      <c r="AJ444" s="5" t="n">
        <v>1</v>
      </c>
      <c r="AK444" s="5" t="n">
        <v>15.661</v>
      </c>
      <c r="AL444" s="5" t="n">
        <v>8.125999999999999</v>
      </c>
      <c r="AM444" s="5" t="n">
        <v>0.173</v>
      </c>
      <c r="AN444" s="5" t="n">
        <v>17.227</v>
      </c>
      <c r="AO444" s="5" t="n">
        <v>0.1</v>
      </c>
      <c r="AP444" s="5" t="n">
        <v>1</v>
      </c>
      <c r="AQ444" s="5" t="n">
        <v>0.766</v>
      </c>
      <c r="AR444" s="5" t="n">
        <v>0.129</v>
      </c>
      <c r="AS444" s="5" t="n">
        <v>0.528</v>
      </c>
      <c r="AT444" s="5" t="n">
        <v>1.385</v>
      </c>
      <c r="AU444" s="5" t="n">
        <v>0.07000000000000001</v>
      </c>
      <c r="AV444" s="5" t="n">
        <v>1</v>
      </c>
      <c r="AW444" s="5" t="n">
        <v>0.765</v>
      </c>
      <c r="AX444" s="5" t="n">
        <v>0.131</v>
      </c>
      <c r="AY444" s="5" t="n">
        <v>0.319</v>
      </c>
      <c r="AZ444" s="5" t="n">
        <v>1.161</v>
      </c>
      <c r="BA444" s="5" t="n">
        <v>0.07000000000000001</v>
      </c>
      <c r="BB444" s="5" t="n">
        <v>1</v>
      </c>
      <c r="BC444" s="5" t="n">
        <v>0.527</v>
      </c>
      <c r="BD444" s="5" t="n">
        <v>0.129</v>
      </c>
      <c r="BE444" s="5" t="n">
        <v>0.006</v>
      </c>
      <c r="BF444" s="5" t="n">
        <v>0.58</v>
      </c>
      <c r="BG444" s="5" t="n">
        <v>0.1</v>
      </c>
      <c r="BH444" s="5" t="n">
        <v>1</v>
      </c>
      <c r="BI444" s="5" t="n">
        <v>0.64</v>
      </c>
      <c r="BJ444" s="5" t="n">
        <v>0.129</v>
      </c>
      <c r="BK444" s="5" t="n">
        <v>0.007</v>
      </c>
      <c r="BL444" s="5" t="n">
        <v>0.704</v>
      </c>
      <c r="BM444" s="5" t="n">
        <v>0.1</v>
      </c>
      <c r="BN444" s="5" t="n">
        <v>1</v>
      </c>
      <c r="BO444" s="5" t="n">
        <v>0</v>
      </c>
      <c r="BP444" s="5" t="n">
        <v>0</v>
      </c>
      <c r="BQ444" s="5" t="n">
        <v>0.039</v>
      </c>
      <c r="BR444" s="5" t="n">
        <v>0</v>
      </c>
      <c r="BS444" s="5" t="n">
        <v>0.667</v>
      </c>
      <c r="BT444" s="5" t="n">
        <v>0</v>
      </c>
      <c r="BU444" s="5" t="n">
        <v>0</v>
      </c>
      <c r="BV444" s="5" t="n">
        <v>0.032</v>
      </c>
      <c r="BW444" s="5" t="n">
        <v>0.1</v>
      </c>
      <c r="BX444" s="5" t="n">
        <v>0.667</v>
      </c>
      <c r="BY444" s="5" t="n">
        <v>13.254</v>
      </c>
      <c r="BZ444" s="5" t="n">
        <v>0</v>
      </c>
      <c r="CA444" s="5" t="n">
        <v>13.254</v>
      </c>
      <c r="CB444" s="5" t="n">
        <v>0</v>
      </c>
      <c r="CC444" s="5" t="n">
        <v>87.07899999999999</v>
      </c>
      <c r="CD444" s="5" t="n">
        <v>7.95</v>
      </c>
      <c r="CE444" s="5" t="n">
        <v>17.159</v>
      </c>
      <c r="CF444" s="5" t="n">
        <v>113.406</v>
      </c>
      <c r="CG444" s="5" t="n">
        <v>0.1</v>
      </c>
      <c r="CH444" s="5" t="n">
        <v>1</v>
      </c>
      <c r="CI444" s="5" t="n">
        <v>0</v>
      </c>
      <c r="CJ444" s="5" t="n">
        <v>0</v>
      </c>
      <c r="CK444" s="5" t="n">
        <v>0</v>
      </c>
      <c r="CL444" s="5" t="n">
        <v>0</v>
      </c>
      <c r="CM444" s="5" t="n">
        <v>0</v>
      </c>
      <c r="CN444" s="5" t="n">
        <v>0</v>
      </c>
      <c r="CO444" s="5" t="n">
        <v>0</v>
      </c>
      <c r="CP444" s="5" t="n">
        <v>1</v>
      </c>
      <c r="CQ444" s="5" t="n">
        <v>1.348</v>
      </c>
      <c r="CR444" s="5" t="n">
        <v>0</v>
      </c>
      <c r="CS444" s="5" t="n">
        <v>5.37</v>
      </c>
      <c r="CT444" s="5" t="n">
        <v>4.484</v>
      </c>
      <c r="CU444" s="5" t="n">
        <v>12.529</v>
      </c>
    </row>
    <row r="445">
      <c r="A445" s="5" t="inlineStr">
        <is>
          <t>LAO2024</t>
        </is>
      </c>
      <c r="B445" s="5" t="inlineStr">
        <is>
          <t>LAO</t>
        </is>
      </c>
      <c r="C445" s="5" t="inlineStr">
        <is>
          <t>LAO</t>
        </is>
      </c>
      <c r="D445" s="5" t="inlineStr">
        <is>
          <t>Lao P.D.R.</t>
        </is>
      </c>
      <c r="E445" s="5" t="n">
        <v>2024</v>
      </c>
      <c r="F445" s="5" t="n">
        <v>0.1</v>
      </c>
      <c r="G445" s="5" t="n">
        <v>2.049</v>
      </c>
      <c r="H445" s="5" t="n">
        <v>0.662</v>
      </c>
      <c r="I445" s="5" t="n">
        <v>-1.339</v>
      </c>
      <c r="J445" s="5" t="n">
        <v>0.71</v>
      </c>
      <c r="K445" s="5" t="n">
        <v>0</v>
      </c>
      <c r="L445" s="5" t="n">
        <v>0</v>
      </c>
      <c r="M445" s="5" t="n">
        <v>3.373</v>
      </c>
      <c r="N445" s="5" t="n">
        <v>1.985</v>
      </c>
      <c r="O445" s="5" t="n">
        <v>-2.663</v>
      </c>
      <c r="P445" s="5" t="n">
        <v>0.71</v>
      </c>
      <c r="Q445" s="5" t="n">
        <v>0</v>
      </c>
      <c r="R445" s="5" t="n">
        <v>0</v>
      </c>
      <c r="S445" s="5" t="n">
        <v>5.358</v>
      </c>
      <c r="T445" s="5" t="n">
        <v>3.971</v>
      </c>
      <c r="U445" s="5" t="n">
        <v>0.073</v>
      </c>
      <c r="V445" s="5" t="n">
        <v>5.894</v>
      </c>
      <c r="W445" s="5" t="n">
        <v>0.1</v>
      </c>
      <c r="X445" s="5" t="n">
        <v>1</v>
      </c>
      <c r="Y445" s="5" t="n">
        <v>6.857</v>
      </c>
      <c r="Z445" s="5" t="n">
        <v>0.846</v>
      </c>
      <c r="AA445" s="5" t="n">
        <v>0</v>
      </c>
      <c r="AB445" s="5" t="n">
        <v>6.857</v>
      </c>
      <c r="AC445" s="5" t="n">
        <v>0</v>
      </c>
      <c r="AD445" s="5" t="n">
        <v>1</v>
      </c>
      <c r="AE445" s="5" t="n">
        <v>8.18</v>
      </c>
      <c r="AF445" s="5" t="n">
        <v>1.783</v>
      </c>
      <c r="AG445" s="5" t="n">
        <v>0</v>
      </c>
      <c r="AH445" s="5" t="n">
        <v>8.18</v>
      </c>
      <c r="AI445" s="5" t="n">
        <v>0</v>
      </c>
      <c r="AJ445" s="5" t="n">
        <v>1</v>
      </c>
      <c r="AK445" s="5" t="n">
        <v>16.122</v>
      </c>
      <c r="AL445" s="5" t="n">
        <v>8.365</v>
      </c>
      <c r="AM445" s="5" t="n">
        <v>0.22</v>
      </c>
      <c r="AN445" s="5" t="n">
        <v>17.734</v>
      </c>
      <c r="AO445" s="5" t="n">
        <v>0.1</v>
      </c>
      <c r="AP445" s="5" t="n">
        <v>1</v>
      </c>
      <c r="AQ445" s="5" t="n">
        <v>0.78</v>
      </c>
      <c r="AR445" s="5" t="n">
        <v>0.142</v>
      </c>
      <c r="AS445" s="5" t="n">
        <v>0.529</v>
      </c>
      <c r="AT445" s="5" t="n">
        <v>1.439</v>
      </c>
      <c r="AU445" s="5" t="n">
        <v>0.1</v>
      </c>
      <c r="AV445" s="5" t="n">
        <v>1</v>
      </c>
      <c r="AW445" s="5" t="n">
        <v>0.711</v>
      </c>
      <c r="AX445" s="5" t="n">
        <v>0.131</v>
      </c>
      <c r="AY445" s="5" t="n">
        <v>0.302</v>
      </c>
      <c r="AZ445" s="5" t="n">
        <v>1.114</v>
      </c>
      <c r="BA445" s="5" t="n">
        <v>0.1</v>
      </c>
      <c r="BB445" s="5" t="n">
        <v>1</v>
      </c>
      <c r="BC445" s="5" t="n">
        <v>0.51</v>
      </c>
      <c r="BD445" s="5" t="n">
        <v>0.132</v>
      </c>
      <c r="BE445" s="5" t="n">
        <v>0.007</v>
      </c>
      <c r="BF445" s="5" t="n">
        <v>0.5610000000000001</v>
      </c>
      <c r="BG445" s="5" t="n">
        <v>0.1</v>
      </c>
      <c r="BH445" s="5" t="n">
        <v>1</v>
      </c>
      <c r="BI445" s="5" t="n">
        <v>0.652</v>
      </c>
      <c r="BJ445" s="5" t="n">
        <v>0.132</v>
      </c>
      <c r="BK445" s="5" t="n">
        <v>0.008999999999999999</v>
      </c>
      <c r="BL445" s="5" t="n">
        <v>0.717</v>
      </c>
      <c r="BM445" s="5" t="n">
        <v>0.1</v>
      </c>
      <c r="BN445" s="5" t="n">
        <v>1</v>
      </c>
      <c r="BO445" s="5" t="n">
        <v>0</v>
      </c>
      <c r="BP445" s="5" t="n">
        <v>0</v>
      </c>
      <c r="BQ445" s="5" t="n">
        <v>0.04</v>
      </c>
      <c r="BR445" s="5" t="n">
        <v>0</v>
      </c>
      <c r="BS445" s="5" t="n">
        <v>0.667</v>
      </c>
      <c r="BT445" s="5" t="n">
        <v>0</v>
      </c>
      <c r="BU445" s="5" t="n">
        <v>0</v>
      </c>
      <c r="BV445" s="5" t="n">
        <v>0.021</v>
      </c>
      <c r="BW445" s="5" t="n">
        <v>0.1</v>
      </c>
      <c r="BX445" s="5" t="n">
        <v>0.667</v>
      </c>
      <c r="BY445" s="5" t="n">
        <v>13.646</v>
      </c>
      <c r="BZ445" s="5" t="n">
        <v>0</v>
      </c>
      <c r="CA445" s="5" t="n">
        <v>13.646</v>
      </c>
      <c r="CB445" s="5" t="n">
        <v>0</v>
      </c>
      <c r="CC445" s="5" t="n">
        <v>86.38500000000001</v>
      </c>
      <c r="CD445" s="5" t="n">
        <v>7.95</v>
      </c>
      <c r="CE445" s="5" t="n">
        <v>18.192</v>
      </c>
      <c r="CF445" s="5" t="n">
        <v>113.489</v>
      </c>
      <c r="CG445" s="5" t="n">
        <v>0.1</v>
      </c>
      <c r="CH445" s="5" t="n">
        <v>1</v>
      </c>
      <c r="CI445" s="5" t="n">
        <v>0</v>
      </c>
      <c r="CJ445" s="5" t="n">
        <v>0</v>
      </c>
      <c r="CK445" s="5" t="n">
        <v>0</v>
      </c>
      <c r="CL445" s="5" t="n">
        <v>0</v>
      </c>
      <c r="CM445" s="5" t="n">
        <v>0</v>
      </c>
      <c r="CN445" s="5" t="n">
        <v>0</v>
      </c>
      <c r="CO445" s="5" t="n">
        <v>0</v>
      </c>
      <c r="CP445" s="5" t="n">
        <v>1</v>
      </c>
      <c r="CQ445" s="5" t="n">
        <v>1.387</v>
      </c>
      <c r="CR445" s="5" t="n">
        <v>0</v>
      </c>
      <c r="CS445" s="5" t="n">
        <v>5.529</v>
      </c>
      <c r="CT445" s="5" t="n">
        <v>3.509</v>
      </c>
      <c r="CU445" s="5" t="n">
        <v>10.896</v>
      </c>
    </row>
    <row r="446">
      <c r="A446" s="5" t="inlineStr">
        <is>
          <t>LVA2021</t>
        </is>
      </c>
      <c r="B446" s="5" t="inlineStr">
        <is>
          <t>LVA</t>
        </is>
      </c>
      <c r="C446" s="5" t="inlineStr">
        <is>
          <t>LVA</t>
        </is>
      </c>
      <c r="D446" s="5" t="inlineStr">
        <is>
          <t>Latvia</t>
        </is>
      </c>
      <c r="E446" s="5" t="n">
        <v>2021</v>
      </c>
      <c r="F446" s="5" t="n">
        <v>0.21</v>
      </c>
      <c r="G446" s="5" t="n">
        <v>7.696</v>
      </c>
      <c r="H446" s="5" t="n">
        <v>1.684</v>
      </c>
      <c r="I446" s="5" t="n">
        <v>1.122</v>
      </c>
      <c r="J446" s="5" t="n">
        <v>8.819000000000001</v>
      </c>
      <c r="K446" s="5" t="n">
        <v>0</v>
      </c>
      <c r="L446" s="5" t="n">
        <v>1</v>
      </c>
      <c r="M446" s="5" t="n">
        <v>12.8</v>
      </c>
      <c r="N446" s="5" t="n">
        <v>5.801</v>
      </c>
      <c r="O446" s="5" t="n">
        <v>1.88</v>
      </c>
      <c r="P446" s="5" t="n">
        <v>14.68</v>
      </c>
      <c r="Q446" s="5" t="n">
        <v>0</v>
      </c>
      <c r="R446" s="5" t="n">
        <v>1</v>
      </c>
      <c r="S446" s="5" t="n">
        <v>10.53</v>
      </c>
      <c r="T446" s="5" t="n">
        <v>6.526</v>
      </c>
      <c r="U446" s="5" t="n">
        <v>0.412</v>
      </c>
      <c r="V446" s="5" t="n">
        <v>13.24</v>
      </c>
      <c r="W446" s="5" t="n">
        <v>0.21</v>
      </c>
      <c r="X446" s="5" t="n">
        <v>1</v>
      </c>
      <c r="Y446" s="5" t="n">
        <v>19.845</v>
      </c>
      <c r="Z446" s="5" t="n">
        <v>2.192</v>
      </c>
      <c r="AA446" s="5" t="n">
        <v>-1.756</v>
      </c>
      <c r="AB446" s="5" t="n">
        <v>18.088</v>
      </c>
      <c r="AC446" s="5" t="n">
        <v>0</v>
      </c>
      <c r="AD446" s="5" t="n">
        <v>1</v>
      </c>
      <c r="AE446" s="5" t="n">
        <v>19.801</v>
      </c>
      <c r="AF446" s="5" t="n">
        <v>3.896</v>
      </c>
      <c r="AG446" s="5" t="n">
        <v>-1.713</v>
      </c>
      <c r="AH446" s="5" t="n">
        <v>18.088</v>
      </c>
      <c r="AI446" s="5" t="n">
        <v>0</v>
      </c>
      <c r="AJ446" s="5" t="n">
        <v>1</v>
      </c>
      <c r="AK446" s="5" t="n">
        <v>22.065</v>
      </c>
      <c r="AL446" s="5" t="n">
        <v>10.83</v>
      </c>
      <c r="AM446" s="5" t="n">
        <v>-12.148</v>
      </c>
      <c r="AN446" s="5" t="n">
        <v>12</v>
      </c>
      <c r="AO446" s="5" t="n">
        <v>0</v>
      </c>
      <c r="AP446" s="5" t="n">
        <v>0</v>
      </c>
      <c r="AQ446" s="5" t="n">
        <v>0.619</v>
      </c>
      <c r="AR446" s="5" t="n">
        <v>0.114</v>
      </c>
      <c r="AS446" s="5" t="n">
        <v>0.6889999999999999</v>
      </c>
      <c r="AT446" s="5" t="n">
        <v>1.583</v>
      </c>
      <c r="AU446" s="5" t="n">
        <v>0.21</v>
      </c>
      <c r="AV446" s="5" t="n">
        <v>1</v>
      </c>
      <c r="AW446" s="5" t="n">
        <v>0.599</v>
      </c>
      <c r="AX446" s="5" t="n">
        <v>0.114</v>
      </c>
      <c r="AY446" s="5" t="n">
        <v>0.602</v>
      </c>
      <c r="AZ446" s="5" t="n">
        <v>1.454</v>
      </c>
      <c r="BA446" s="5" t="n">
        <v>0.21</v>
      </c>
      <c r="BB446" s="5" t="n">
        <v>1</v>
      </c>
      <c r="BC446" s="5" t="n">
        <v>0.439</v>
      </c>
      <c r="BD446" s="5" t="n">
        <v>0.114</v>
      </c>
      <c r="BE446" s="5" t="n">
        <v>0.196</v>
      </c>
      <c r="BF446" s="5" t="n">
        <v>0.768</v>
      </c>
      <c r="BG446" s="5" t="n">
        <v>0.21</v>
      </c>
      <c r="BH446" s="5" t="n">
        <v>1</v>
      </c>
      <c r="BI446" s="5" t="n">
        <v>0.505</v>
      </c>
      <c r="BJ446" s="5" t="n">
        <v>0.114</v>
      </c>
      <c r="BK446" s="5" t="n">
        <v>0.388</v>
      </c>
      <c r="BL446" s="5" t="n">
        <v>1.08</v>
      </c>
      <c r="BM446" s="5" t="n">
        <v>0.21</v>
      </c>
      <c r="BN446" s="5" t="n">
        <v>1</v>
      </c>
      <c r="BO446" s="5" t="n">
        <v>0</v>
      </c>
      <c r="BP446" s="5" t="n">
        <v>0.015</v>
      </c>
      <c r="BQ446" s="5" t="n">
        <v>0.15</v>
      </c>
      <c r="BR446" s="5" t="n">
        <v>0</v>
      </c>
      <c r="BS446" s="5" t="n">
        <v>1</v>
      </c>
      <c r="BT446" s="5" t="n">
        <v>0</v>
      </c>
      <c r="BU446" s="5" t="n">
        <v>0.017</v>
      </c>
      <c r="BV446" s="5" t="n">
        <v>0.21</v>
      </c>
      <c r="BW446" s="5" t="n">
        <v>0.21</v>
      </c>
      <c r="BX446" s="5" t="n">
        <v>1</v>
      </c>
      <c r="BY446" s="5" t="n">
        <v>11.787</v>
      </c>
      <c r="BZ446" s="5" t="n">
        <v>0</v>
      </c>
      <c r="CA446" s="5" t="n">
        <v>11.787</v>
      </c>
      <c r="CB446" s="5" t="n">
        <v>0</v>
      </c>
      <c r="CC446" s="5" t="n">
        <v>78.125</v>
      </c>
      <c r="CD446" s="5" t="n">
        <v>7.95</v>
      </c>
      <c r="CE446" s="5" t="n">
        <v>46.319</v>
      </c>
      <c r="CF446" s="5" t="n">
        <v>150.577</v>
      </c>
      <c r="CG446" s="5" t="n">
        <v>0.21</v>
      </c>
      <c r="CH446" s="5" t="n">
        <v>1</v>
      </c>
      <c r="CI446" s="5" t="n">
        <v>0</v>
      </c>
      <c r="CJ446" s="5" t="n">
        <v>0</v>
      </c>
      <c r="CK446" s="5" t="n">
        <v>0</v>
      </c>
      <c r="CL446" s="5" t="n">
        <v>0</v>
      </c>
      <c r="CM446" s="5" t="n">
        <v>0</v>
      </c>
      <c r="CN446" s="5" t="n">
        <v>0</v>
      </c>
      <c r="CO446" s="5" t="n">
        <v>0</v>
      </c>
      <c r="CP446" s="5" t="n">
        <v>0</v>
      </c>
      <c r="CQ446" s="5" t="n">
        <v>1.198</v>
      </c>
      <c r="CR446" s="5" t="n">
        <v>0</v>
      </c>
      <c r="CS446" s="5" t="n">
        <v>4.776</v>
      </c>
      <c r="CT446" s="5" t="n">
        <v>3.196</v>
      </c>
      <c r="CU446" s="5" t="n">
        <v>9.923999999999999</v>
      </c>
    </row>
    <row r="447">
      <c r="A447" s="5" t="inlineStr">
        <is>
          <t>LVA2022</t>
        </is>
      </c>
      <c r="B447" s="5" t="inlineStr">
        <is>
          <t>LVA</t>
        </is>
      </c>
      <c r="C447" s="5" t="inlineStr">
        <is>
          <t>LVA</t>
        </is>
      </c>
      <c r="D447" s="5" t="inlineStr">
        <is>
          <t>Latvia</t>
        </is>
      </c>
      <c r="E447" s="5" t="n">
        <v>2022</v>
      </c>
      <c r="F447" s="5" t="n">
        <v>0.21</v>
      </c>
      <c r="G447" s="5" t="n">
        <v>14.772</v>
      </c>
      <c r="H447" s="5" t="n">
        <v>2.294</v>
      </c>
      <c r="I447" s="5" t="n">
        <v>9.361000000000001</v>
      </c>
      <c r="J447" s="5" t="n">
        <v>24.133</v>
      </c>
      <c r="K447" s="5" t="n">
        <v>0</v>
      </c>
      <c r="L447" s="5" t="n">
        <v>1</v>
      </c>
      <c r="M447" s="5" t="n">
        <v>24.235</v>
      </c>
      <c r="N447" s="5" t="n">
        <v>10.008</v>
      </c>
      <c r="O447" s="5" t="n">
        <v>8.893000000000001</v>
      </c>
      <c r="P447" s="5" t="n">
        <v>33.128</v>
      </c>
      <c r="Q447" s="5" t="n">
        <v>0</v>
      </c>
      <c r="R447" s="5" t="n">
        <v>1</v>
      </c>
      <c r="S447" s="5" t="n">
        <v>17.529</v>
      </c>
      <c r="T447" s="5" t="n">
        <v>8.585000000000001</v>
      </c>
      <c r="U447" s="5" t="n">
        <v>0.394</v>
      </c>
      <c r="V447" s="5" t="n">
        <v>21.687</v>
      </c>
      <c r="W447" s="5" t="n">
        <v>0.21</v>
      </c>
      <c r="X447" s="5" t="n">
        <v>1</v>
      </c>
      <c r="Y447" s="5" t="n">
        <v>44.636</v>
      </c>
      <c r="Z447" s="5" t="n">
        <v>4.683</v>
      </c>
      <c r="AA447" s="5" t="n">
        <v>-1.283</v>
      </c>
      <c r="AB447" s="5" t="n">
        <v>43.353</v>
      </c>
      <c r="AC447" s="5" t="n">
        <v>0</v>
      </c>
      <c r="AD447" s="5" t="n">
        <v>1</v>
      </c>
      <c r="AE447" s="5" t="n">
        <v>44.683</v>
      </c>
      <c r="AF447" s="5" t="n">
        <v>8.284000000000001</v>
      </c>
      <c r="AG447" s="5" t="n">
        <v>-1.331</v>
      </c>
      <c r="AH447" s="5" t="n">
        <v>43.353</v>
      </c>
      <c r="AI447" s="5" t="n">
        <v>0</v>
      </c>
      <c r="AJ447" s="5" t="n">
        <v>1</v>
      </c>
      <c r="AK447" s="5" t="n">
        <v>47.496</v>
      </c>
      <c r="AL447" s="5" t="n">
        <v>22.681</v>
      </c>
      <c r="AM447" s="5" t="n">
        <v>-28.421</v>
      </c>
      <c r="AN447" s="5" t="n">
        <v>23.08</v>
      </c>
      <c r="AO447" s="5" t="n">
        <v>0</v>
      </c>
      <c r="AP447" s="5" t="n">
        <v>0</v>
      </c>
      <c r="AQ447" s="5" t="n">
        <v>0.861</v>
      </c>
      <c r="AR447" s="5" t="n">
        <v>0.123</v>
      </c>
      <c r="AS447" s="5" t="n">
        <v>0.695</v>
      </c>
      <c r="AT447" s="5" t="n">
        <v>1.882</v>
      </c>
      <c r="AU447" s="5" t="n">
        <v>0.21</v>
      </c>
      <c r="AV447" s="5" t="n">
        <v>1</v>
      </c>
      <c r="AW447" s="5" t="n">
        <v>0.986</v>
      </c>
      <c r="AX447" s="5" t="n">
        <v>0.123</v>
      </c>
      <c r="AY447" s="5" t="n">
        <v>0.5629999999999999</v>
      </c>
      <c r="AZ447" s="5" t="n">
        <v>1.875</v>
      </c>
      <c r="BA447" s="5" t="n">
        <v>0.21</v>
      </c>
      <c r="BB447" s="5" t="n">
        <v>1</v>
      </c>
      <c r="BC447" s="5" t="n">
        <v>0.598</v>
      </c>
      <c r="BD447" s="5" t="n">
        <v>0.123</v>
      </c>
      <c r="BE447" s="5" t="n">
        <v>0.104</v>
      </c>
      <c r="BF447" s="5" t="n">
        <v>0.85</v>
      </c>
      <c r="BG447" s="5" t="n">
        <v>0.21</v>
      </c>
      <c r="BH447" s="5" t="n">
        <v>1</v>
      </c>
      <c r="BI447" s="5" t="n">
        <v>0.612</v>
      </c>
      <c r="BJ447" s="5" t="n">
        <v>0.123</v>
      </c>
      <c r="BK447" s="5" t="n">
        <v>0.646</v>
      </c>
      <c r="BL447" s="5" t="n">
        <v>1.523</v>
      </c>
      <c r="BM447" s="5" t="n">
        <v>0.21</v>
      </c>
      <c r="BN447" s="5" t="n">
        <v>1</v>
      </c>
      <c r="BO447" s="5" t="n">
        <v>0</v>
      </c>
      <c r="BP447" s="5" t="n">
        <v>-0.006</v>
      </c>
      <c r="BQ447" s="5" t="n">
        <v>0.162</v>
      </c>
      <c r="BR447" s="5" t="n">
        <v>0</v>
      </c>
      <c r="BS447" s="5" t="n">
        <v>1</v>
      </c>
      <c r="BT447" s="5" t="n">
        <v>0</v>
      </c>
      <c r="BU447" s="5" t="n">
        <v>-0.016</v>
      </c>
      <c r="BV447" s="5" t="n">
        <v>0.227</v>
      </c>
      <c r="BW447" s="5" t="n">
        <v>0.21</v>
      </c>
      <c r="BX447" s="5" t="n">
        <v>1</v>
      </c>
      <c r="BY447" s="5" t="n">
        <v>12.729</v>
      </c>
      <c r="BZ447" s="5" t="n">
        <v>0</v>
      </c>
      <c r="CA447" s="5" t="n">
        <v>12.729</v>
      </c>
      <c r="CB447" s="5" t="n">
        <v>0</v>
      </c>
      <c r="CC447" s="5" t="n">
        <v>97.90000000000001</v>
      </c>
      <c r="CD447" s="5" t="n">
        <v>7.95</v>
      </c>
      <c r="CE447" s="5" t="n">
        <v>117.716</v>
      </c>
      <c r="CF447" s="5" t="n">
        <v>260.896</v>
      </c>
      <c r="CG447" s="5" t="n">
        <v>0.21</v>
      </c>
      <c r="CH447" s="5" t="n">
        <v>1</v>
      </c>
      <c r="CI447" s="5" t="n">
        <v>0</v>
      </c>
      <c r="CJ447" s="5" t="n">
        <v>0</v>
      </c>
      <c r="CK447" s="5" t="n">
        <v>0</v>
      </c>
      <c r="CL447" s="5" t="n">
        <v>0</v>
      </c>
      <c r="CM447" s="5" t="n">
        <v>0</v>
      </c>
      <c r="CN447" s="5" t="n">
        <v>0</v>
      </c>
      <c r="CO447" s="5" t="n">
        <v>0</v>
      </c>
      <c r="CP447" s="5" t="n">
        <v>0</v>
      </c>
      <c r="CQ447" s="5" t="n">
        <v>1.294</v>
      </c>
      <c r="CR447" s="5" t="n">
        <v>0</v>
      </c>
      <c r="CS447" s="5" t="n">
        <v>5.158</v>
      </c>
      <c r="CT447" s="5" t="n">
        <v>8.084</v>
      </c>
      <c r="CU447" s="5" t="n">
        <v>34.623</v>
      </c>
    </row>
    <row r="448">
      <c r="A448" s="5" t="inlineStr">
        <is>
          <t>LVA2023</t>
        </is>
      </c>
      <c r="B448" s="5" t="inlineStr">
        <is>
          <t>LVA</t>
        </is>
      </c>
      <c r="C448" s="5" t="inlineStr">
        <is>
          <t>LVA</t>
        </is>
      </c>
      <c r="D448" s="5" t="inlineStr">
        <is>
          <t>Latvia</t>
        </is>
      </c>
      <c r="E448" s="5" t="n">
        <v>2023</v>
      </c>
      <c r="F448" s="5" t="n">
        <v>0.21</v>
      </c>
      <c r="G448" s="5" t="n">
        <v>11.055</v>
      </c>
      <c r="H448" s="5" t="n">
        <v>2.518</v>
      </c>
      <c r="I448" s="5" t="n">
        <v>10.692</v>
      </c>
      <c r="J448" s="5" t="n">
        <v>21.746</v>
      </c>
      <c r="K448" s="5" t="n">
        <v>0</v>
      </c>
      <c r="L448" s="5" t="n">
        <v>1</v>
      </c>
      <c r="M448" s="5" t="n">
        <v>18.447</v>
      </c>
      <c r="N448" s="5" t="n">
        <v>9.148999999999999</v>
      </c>
      <c r="O448" s="5" t="n">
        <v>10.159</v>
      </c>
      <c r="P448" s="5" t="n">
        <v>28.606</v>
      </c>
      <c r="Q448" s="5" t="n">
        <v>0</v>
      </c>
      <c r="R448" s="5" t="n">
        <v>1</v>
      </c>
      <c r="S448" s="5" t="n">
        <v>13.852</v>
      </c>
      <c r="T448" s="5" t="n">
        <v>8.686</v>
      </c>
      <c r="U448" s="5" t="n">
        <v>0.376</v>
      </c>
      <c r="V448" s="5" t="n">
        <v>17.216</v>
      </c>
      <c r="W448" s="5" t="n">
        <v>0.21</v>
      </c>
      <c r="X448" s="5" t="n">
        <v>1</v>
      </c>
      <c r="Y448" s="5" t="n">
        <v>24.508</v>
      </c>
      <c r="Z448" s="5" t="n">
        <v>2.745</v>
      </c>
      <c r="AA448" s="5" t="n">
        <v>8.243</v>
      </c>
      <c r="AB448" s="5" t="n">
        <v>32.751</v>
      </c>
      <c r="AC448" s="5" t="n">
        <v>0</v>
      </c>
      <c r="AD448" s="5" t="n">
        <v>1</v>
      </c>
      <c r="AE448" s="5" t="n">
        <v>24.607</v>
      </c>
      <c r="AF448" s="5" t="n">
        <v>4.901</v>
      </c>
      <c r="AG448" s="5" t="n">
        <v>8.144</v>
      </c>
      <c r="AH448" s="5" t="n">
        <v>32.751</v>
      </c>
      <c r="AI448" s="5" t="n">
        <v>0</v>
      </c>
      <c r="AJ448" s="5" t="n">
        <v>1</v>
      </c>
      <c r="AK448" s="5" t="n">
        <v>27.725</v>
      </c>
      <c r="AL448" s="5" t="n">
        <v>13.734</v>
      </c>
      <c r="AM448" s="5" t="n">
        <v>-11.619</v>
      </c>
      <c r="AN448" s="5" t="n">
        <v>19.487</v>
      </c>
      <c r="AO448" s="5" t="n">
        <v>0</v>
      </c>
      <c r="AP448" s="5" t="n">
        <v>0</v>
      </c>
      <c r="AQ448" s="5" t="n">
        <v>0.76</v>
      </c>
      <c r="AR448" s="5" t="n">
        <v>0.129</v>
      </c>
      <c r="AS448" s="5" t="n">
        <v>0.706</v>
      </c>
      <c r="AT448" s="5" t="n">
        <v>1.774</v>
      </c>
      <c r="AU448" s="5" t="n">
        <v>0.21</v>
      </c>
      <c r="AV448" s="5" t="n">
        <v>1</v>
      </c>
      <c r="AW448" s="5" t="n">
        <v>0.8110000000000001</v>
      </c>
      <c r="AX448" s="5" t="n">
        <v>0.129</v>
      </c>
      <c r="AY448" s="5" t="n">
        <v>0.613</v>
      </c>
      <c r="AZ448" s="5" t="n">
        <v>1.724</v>
      </c>
      <c r="BA448" s="5" t="n">
        <v>0.21</v>
      </c>
      <c r="BB448" s="5" t="n">
        <v>1</v>
      </c>
      <c r="BC448" s="5" t="n">
        <v>0.535</v>
      </c>
      <c r="BD448" s="5" t="n">
        <v>0.129</v>
      </c>
      <c r="BE448" s="5" t="n">
        <v>0.131</v>
      </c>
      <c r="BF448" s="5" t="n">
        <v>0.805</v>
      </c>
      <c r="BG448" s="5" t="n">
        <v>0.21</v>
      </c>
      <c r="BH448" s="5" t="n">
        <v>1</v>
      </c>
      <c r="BI448" s="5" t="n">
        <v>0.579</v>
      </c>
      <c r="BJ448" s="5" t="n">
        <v>0.129</v>
      </c>
      <c r="BK448" s="5" t="n">
        <v>0.582</v>
      </c>
      <c r="BL448" s="5" t="n">
        <v>1.406</v>
      </c>
      <c r="BM448" s="5" t="n">
        <v>0.21</v>
      </c>
      <c r="BN448" s="5" t="n">
        <v>1</v>
      </c>
      <c r="BO448" s="5" t="n">
        <v>0</v>
      </c>
      <c r="BP448" s="5" t="n">
        <v>-0.004</v>
      </c>
      <c r="BQ448" s="5" t="n">
        <v>0.169</v>
      </c>
      <c r="BR448" s="5" t="n">
        <v>0</v>
      </c>
      <c r="BS448" s="5" t="n">
        <v>1</v>
      </c>
      <c r="BT448" s="5" t="n">
        <v>0</v>
      </c>
      <c r="BU448" s="5" t="n">
        <v>-0.011</v>
      </c>
      <c r="BV448" s="5" t="n">
        <v>0.247</v>
      </c>
      <c r="BW448" s="5" t="n">
        <v>0.21</v>
      </c>
      <c r="BX448" s="5" t="n">
        <v>1</v>
      </c>
      <c r="BY448" s="5" t="n">
        <v>13.254</v>
      </c>
      <c r="BZ448" s="5" t="n">
        <v>0</v>
      </c>
      <c r="CA448" s="5" t="n">
        <v>13.254</v>
      </c>
      <c r="CB448" s="5" t="n">
        <v>0</v>
      </c>
      <c r="CC448" s="5" t="n">
        <v>83.248</v>
      </c>
      <c r="CD448" s="5" t="n">
        <v>7.95</v>
      </c>
      <c r="CE448" s="5" t="n">
        <v>117.476</v>
      </c>
      <c r="CF448" s="5" t="n">
        <v>242.876</v>
      </c>
      <c r="CG448" s="5" t="n">
        <v>0.21</v>
      </c>
      <c r="CH448" s="5" t="n">
        <v>1</v>
      </c>
      <c r="CI448" s="5" t="n">
        <v>0</v>
      </c>
      <c r="CJ448" s="5" t="n">
        <v>0</v>
      </c>
      <c r="CK448" s="5" t="n">
        <v>0</v>
      </c>
      <c r="CL448" s="5" t="n">
        <v>0</v>
      </c>
      <c r="CM448" s="5" t="n">
        <v>0</v>
      </c>
      <c r="CN448" s="5" t="n">
        <v>0</v>
      </c>
      <c r="CO448" s="5" t="n">
        <v>0</v>
      </c>
      <c r="CP448" s="5" t="n">
        <v>0</v>
      </c>
      <c r="CQ448" s="5" t="n">
        <v>1.348</v>
      </c>
      <c r="CR448" s="5" t="n">
        <v>0</v>
      </c>
      <c r="CS448" s="5" t="n">
        <v>5.37</v>
      </c>
      <c r="CT448" s="5" t="n">
        <v>5.839</v>
      </c>
      <c r="CU448" s="5" t="n">
        <v>14.444</v>
      </c>
    </row>
    <row r="449">
      <c r="A449" s="5" t="inlineStr">
        <is>
          <t>LVA2024</t>
        </is>
      </c>
      <c r="B449" s="5" t="inlineStr">
        <is>
          <t>LVA</t>
        </is>
      </c>
      <c r="C449" s="5" t="inlineStr">
        <is>
          <t>LVA</t>
        </is>
      </c>
      <c r="D449" s="5" t="inlineStr">
        <is>
          <t>Latvia</t>
        </is>
      </c>
      <c r="E449" s="5" t="n">
        <v>2024</v>
      </c>
      <c r="F449" s="5" t="n">
        <v>0.21</v>
      </c>
      <c r="G449" s="5" t="n">
        <v>10.254</v>
      </c>
      <c r="H449" s="5" t="n">
        <v>2.598</v>
      </c>
      <c r="I449" s="5" t="n">
        <v>7.508</v>
      </c>
      <c r="J449" s="5" t="n">
        <v>17.762</v>
      </c>
      <c r="K449" s="5" t="n">
        <v>0</v>
      </c>
      <c r="L449" s="5" t="n">
        <v>1</v>
      </c>
      <c r="M449" s="5" t="n">
        <v>17.287</v>
      </c>
      <c r="N449" s="5" t="n">
        <v>9.417</v>
      </c>
      <c r="O449" s="5" t="n">
        <v>6.896</v>
      </c>
      <c r="P449" s="5" t="n">
        <v>24.183</v>
      </c>
      <c r="Q449" s="5" t="n">
        <v>0</v>
      </c>
      <c r="R449" s="5" t="n">
        <v>1</v>
      </c>
      <c r="S449" s="5" t="n">
        <v>12.997</v>
      </c>
      <c r="T449" s="5" t="n">
        <v>8.605</v>
      </c>
      <c r="U449" s="5" t="n">
        <v>0.388</v>
      </c>
      <c r="V449" s="5" t="n">
        <v>16.196</v>
      </c>
      <c r="W449" s="5" t="n">
        <v>0.21</v>
      </c>
      <c r="X449" s="5" t="n">
        <v>1</v>
      </c>
      <c r="Y449" s="5" t="n">
        <v>25.808</v>
      </c>
      <c r="Z449" s="5" t="n">
        <v>3.259</v>
      </c>
      <c r="AA449" s="5" t="n">
        <v>4.103</v>
      </c>
      <c r="AB449" s="5" t="n">
        <v>29.911</v>
      </c>
      <c r="AC449" s="5" t="n">
        <v>0</v>
      </c>
      <c r="AD449" s="5" t="n">
        <v>1</v>
      </c>
      <c r="AE449" s="5" t="n">
        <v>25.808</v>
      </c>
      <c r="AF449" s="5" t="n">
        <v>5.653</v>
      </c>
      <c r="AG449" s="5" t="n">
        <v>4.103</v>
      </c>
      <c r="AH449" s="5" t="n">
        <v>29.911</v>
      </c>
      <c r="AI449" s="5" t="n">
        <v>0</v>
      </c>
      <c r="AJ449" s="5" t="n">
        <v>1</v>
      </c>
      <c r="AK449" s="5" t="n">
        <v>25.808</v>
      </c>
      <c r="AL449" s="5" t="n">
        <v>13.127</v>
      </c>
      <c r="AM449" s="5" t="n">
        <v>-9.726000000000001</v>
      </c>
      <c r="AN449" s="5" t="n">
        <v>19.46</v>
      </c>
      <c r="AO449" s="5" t="n">
        <v>0</v>
      </c>
      <c r="AP449" s="5" t="n">
        <v>0</v>
      </c>
      <c r="AQ449" s="5" t="n">
        <v>0.724</v>
      </c>
      <c r="AR449" s="5" t="n">
        <v>0.132</v>
      </c>
      <c r="AS449" s="5" t="n">
        <v>0.726</v>
      </c>
      <c r="AT449" s="5" t="n">
        <v>1.755</v>
      </c>
      <c r="AU449" s="5" t="n">
        <v>0.21</v>
      </c>
      <c r="AV449" s="5" t="n">
        <v>1</v>
      </c>
      <c r="AW449" s="5" t="n">
        <v>0.75</v>
      </c>
      <c r="AX449" s="5" t="n">
        <v>0.132</v>
      </c>
      <c r="AY449" s="5" t="n">
        <v>0.665</v>
      </c>
      <c r="AZ449" s="5" t="n">
        <v>1.712</v>
      </c>
      <c r="BA449" s="5" t="n">
        <v>0.21</v>
      </c>
      <c r="BB449" s="5" t="n">
        <v>1</v>
      </c>
      <c r="BC449" s="5" t="n">
        <v>0.513</v>
      </c>
      <c r="BD449" s="5" t="n">
        <v>0.132</v>
      </c>
      <c r="BE449" s="5" t="n">
        <v>0.152</v>
      </c>
      <c r="BF449" s="5" t="n">
        <v>0.805</v>
      </c>
      <c r="BG449" s="5" t="n">
        <v>0.21</v>
      </c>
      <c r="BH449" s="5" t="n">
        <v>1</v>
      </c>
      <c r="BI449" s="5" t="n">
        <v>0.591</v>
      </c>
      <c r="BJ449" s="5" t="n">
        <v>0.132</v>
      </c>
      <c r="BK449" s="5" t="n">
        <v>0.518</v>
      </c>
      <c r="BL449" s="5" t="n">
        <v>1.343</v>
      </c>
      <c r="BM449" s="5" t="n">
        <v>0.21</v>
      </c>
      <c r="BN449" s="5" t="n">
        <v>1</v>
      </c>
      <c r="BO449" s="5" t="n">
        <v>0</v>
      </c>
      <c r="BP449" s="5" t="n">
        <v>0.002</v>
      </c>
      <c r="BQ449" s="5" t="n">
        <v>0.185</v>
      </c>
      <c r="BR449" s="5" t="n">
        <v>0</v>
      </c>
      <c r="BS449" s="5" t="n">
        <v>1</v>
      </c>
      <c r="BT449" s="5" t="n">
        <v>0</v>
      </c>
      <c r="BU449" s="5" t="n">
        <v>-0.008</v>
      </c>
      <c r="BV449" s="5" t="n">
        <v>0.266</v>
      </c>
      <c r="BW449" s="5" t="n">
        <v>0.21</v>
      </c>
      <c r="BX449" s="5" t="n">
        <v>1</v>
      </c>
      <c r="BY449" s="5" t="n">
        <v>13.646</v>
      </c>
      <c r="BZ449" s="5" t="n">
        <v>0</v>
      </c>
      <c r="CA449" s="5" t="n">
        <v>13.646</v>
      </c>
      <c r="CB449" s="5" t="n">
        <v>0</v>
      </c>
      <c r="CC449" s="5" t="n">
        <v>82.58799999999999</v>
      </c>
      <c r="CD449" s="5" t="n">
        <v>7.95</v>
      </c>
      <c r="CE449" s="5" t="n">
        <v>104.908</v>
      </c>
      <c r="CF449" s="5" t="n">
        <v>226.87</v>
      </c>
      <c r="CG449" s="5" t="n">
        <v>0.21</v>
      </c>
      <c r="CH449" s="5" t="n">
        <v>1</v>
      </c>
      <c r="CI449" s="5" t="n">
        <v>0</v>
      </c>
      <c r="CJ449" s="5" t="n">
        <v>0</v>
      </c>
      <c r="CK449" s="5" t="n">
        <v>0</v>
      </c>
      <c r="CL449" s="5" t="n">
        <v>0</v>
      </c>
      <c r="CM449" s="5" t="n">
        <v>0</v>
      </c>
      <c r="CN449" s="5" t="n">
        <v>0</v>
      </c>
      <c r="CO449" s="5" t="n">
        <v>0</v>
      </c>
      <c r="CP449" s="5" t="n">
        <v>0</v>
      </c>
      <c r="CQ449" s="5" t="n">
        <v>1.387</v>
      </c>
      <c r="CR449" s="5" t="n">
        <v>0</v>
      </c>
      <c r="CS449" s="5" t="n">
        <v>5.529</v>
      </c>
      <c r="CT449" s="5" t="n">
        <v>6.097</v>
      </c>
      <c r="CU449" s="5" t="n">
        <v>10.123</v>
      </c>
    </row>
    <row r="450">
      <c r="A450" s="5" t="inlineStr">
        <is>
          <t>LBN2021</t>
        </is>
      </c>
      <c r="B450" s="5" t="inlineStr">
        <is>
          <t>LBN</t>
        </is>
      </c>
      <c r="C450" s="5" t="inlineStr">
        <is>
          <t>LBN</t>
        </is>
      </c>
      <c r="D450" s="5" t="inlineStr">
        <is>
          <t>Lebanon</t>
        </is>
      </c>
      <c r="E450" s="5" t="n">
        <v>2021</v>
      </c>
      <c r="F450" s="5" t="n">
        <v>0.11</v>
      </c>
      <c r="G450" s="5" t="n">
        <v>5.897</v>
      </c>
      <c r="H450" s="5" t="n">
        <v>1.143</v>
      </c>
      <c r="I450" s="5" t="n">
        <v>0</v>
      </c>
      <c r="J450" s="5" t="n">
        <v>5.897</v>
      </c>
      <c r="K450" s="5" t="n">
        <v>0</v>
      </c>
      <c r="L450" s="5" t="n">
        <v>1</v>
      </c>
      <c r="M450" s="5" t="n">
        <v>7.964</v>
      </c>
      <c r="N450" s="5" t="n">
        <v>3.43</v>
      </c>
      <c r="O450" s="5" t="n">
        <v>0</v>
      </c>
      <c r="P450" s="5" t="n">
        <v>7.964</v>
      </c>
      <c r="Q450" s="5" t="n">
        <v>0</v>
      </c>
      <c r="R450" s="5" t="n">
        <v>1</v>
      </c>
      <c r="S450" s="5" t="n">
        <v>11.613</v>
      </c>
      <c r="T450" s="5" t="n">
        <v>6.86</v>
      </c>
      <c r="U450" s="5" t="n">
        <v>0</v>
      </c>
      <c r="V450" s="5" t="n">
        <v>12.891</v>
      </c>
      <c r="W450" s="5" t="n">
        <v>0.11</v>
      </c>
      <c r="X450" s="5" t="n">
        <v>1</v>
      </c>
      <c r="Y450" s="5" t="n">
        <v>15.305</v>
      </c>
      <c r="Z450" s="5" t="n">
        <v>2.497</v>
      </c>
      <c r="AA450" s="5" t="n">
        <v>0</v>
      </c>
      <c r="AB450" s="5" t="n">
        <v>15.305</v>
      </c>
      <c r="AC450" s="5" t="n">
        <v>0</v>
      </c>
      <c r="AD450" s="5" t="n">
        <v>1</v>
      </c>
      <c r="AE450" s="5" t="n">
        <v>16.449</v>
      </c>
      <c r="AF450" s="5" t="n">
        <v>4.508</v>
      </c>
      <c r="AG450" s="5" t="n">
        <v>0</v>
      </c>
      <c r="AH450" s="5" t="n">
        <v>16.449</v>
      </c>
      <c r="AI450" s="5" t="n">
        <v>0</v>
      </c>
      <c r="AJ450" s="5" t="n">
        <v>1</v>
      </c>
      <c r="AK450" s="5" t="n">
        <v>23.309</v>
      </c>
      <c r="AL450" s="5" t="n">
        <v>13.555</v>
      </c>
      <c r="AM450" s="5" t="n">
        <v>0</v>
      </c>
      <c r="AN450" s="5" t="n">
        <v>25.872</v>
      </c>
      <c r="AO450" s="5" t="n">
        <v>0.11</v>
      </c>
      <c r="AP450" s="5" t="n">
        <v>1</v>
      </c>
      <c r="AQ450" s="5" t="n">
        <v>0.621</v>
      </c>
      <c r="AR450" s="5" t="n">
        <v>0.114</v>
      </c>
      <c r="AS450" s="5" t="n">
        <v>0.16</v>
      </c>
      <c r="AT450" s="5" t="n">
        <v>0.867</v>
      </c>
      <c r="AU450" s="5" t="n">
        <v>0.11</v>
      </c>
      <c r="AV450" s="5" t="n">
        <v>1</v>
      </c>
      <c r="AW450" s="5" t="n">
        <v>0.593</v>
      </c>
      <c r="AX450" s="5" t="n">
        <v>0.114</v>
      </c>
      <c r="AY450" s="5" t="n">
        <v>0.306</v>
      </c>
      <c r="AZ450" s="5" t="n">
        <v>0.998</v>
      </c>
      <c r="BA450" s="5" t="n">
        <v>0</v>
      </c>
      <c r="BB450" s="5" t="n">
        <v>1</v>
      </c>
      <c r="BC450" s="5" t="n">
        <v>0.44</v>
      </c>
      <c r="BD450" s="5" t="n">
        <v>0.114</v>
      </c>
      <c r="BE450" s="5" t="n">
        <v>-0.013</v>
      </c>
      <c r="BF450" s="5" t="n">
        <v>0.474</v>
      </c>
      <c r="BG450" s="5" t="n">
        <v>0.11</v>
      </c>
      <c r="BH450" s="5" t="n">
        <v>1</v>
      </c>
      <c r="BI450" s="5" t="n">
        <v>0.5600000000000001</v>
      </c>
      <c r="BJ450" s="5" t="n">
        <v>0.114</v>
      </c>
      <c r="BK450" s="5" t="n">
        <v>0</v>
      </c>
      <c r="BL450" s="5" t="n">
        <v>0.622</v>
      </c>
      <c r="BM450" s="5" t="n">
        <v>0.11</v>
      </c>
      <c r="BN450" s="5" t="n">
        <v>1</v>
      </c>
      <c r="BO450" s="5" t="n">
        <v>0</v>
      </c>
      <c r="BP450" s="5" t="n">
        <v>0</v>
      </c>
      <c r="BQ450" s="5" t="n">
        <v>0.076</v>
      </c>
      <c r="BR450" s="5" t="n">
        <v>0</v>
      </c>
      <c r="BS450" s="5" t="n">
        <v>0.667</v>
      </c>
      <c r="BT450" s="5" t="n">
        <v>0</v>
      </c>
      <c r="BU450" s="5" t="n">
        <v>0</v>
      </c>
      <c r="BV450" s="5" t="n">
        <v>0.036</v>
      </c>
      <c r="BW450" s="5" t="n">
        <v>0.11</v>
      </c>
      <c r="BX450" s="5" t="n">
        <v>0.667</v>
      </c>
      <c r="BY450" s="5" t="n">
        <v>11.787</v>
      </c>
      <c r="BZ450" s="5" t="n">
        <v>0</v>
      </c>
      <c r="CA450" s="5" t="n">
        <v>11.787</v>
      </c>
      <c r="CB450" s="5" t="n">
        <v>0</v>
      </c>
      <c r="CC450" s="5" t="n">
        <v>81.69499999999999</v>
      </c>
      <c r="CD450" s="5" t="n">
        <v>7.95</v>
      </c>
      <c r="CE450" s="5" t="n">
        <v>0</v>
      </c>
      <c r="CF450" s="5" t="n">
        <v>90.682</v>
      </c>
      <c r="CG450" s="5" t="n">
        <v>0.11</v>
      </c>
      <c r="CH450" s="5" t="n">
        <v>1</v>
      </c>
      <c r="CI450" s="5" t="n">
        <v>0</v>
      </c>
      <c r="CJ450" s="5" t="n">
        <v>0</v>
      </c>
      <c r="CK450" s="5" t="n">
        <v>0</v>
      </c>
      <c r="CL450" s="5" t="n">
        <v>0</v>
      </c>
      <c r="CM450" s="5" t="n">
        <v>0</v>
      </c>
      <c r="CN450" s="5" t="n">
        <v>0</v>
      </c>
      <c r="CO450" s="5" t="n">
        <v>0</v>
      </c>
      <c r="CP450" s="5" t="n">
        <v>0</v>
      </c>
      <c r="CQ450" s="5" t="n">
        <v>1.198</v>
      </c>
      <c r="CR450" s="5" t="n">
        <v>0</v>
      </c>
      <c r="CS450" s="5" t="n">
        <v>4.776</v>
      </c>
      <c r="CT450" s="5" t="n">
        <v>4.753</v>
      </c>
      <c r="CU450" s="5" t="n">
        <v>14.162</v>
      </c>
    </row>
    <row r="451">
      <c r="A451" s="5" t="inlineStr">
        <is>
          <t>LBN2022</t>
        </is>
      </c>
      <c r="B451" s="5" t="inlineStr">
        <is>
          <t>LBN</t>
        </is>
      </c>
      <c r="C451" s="5" t="inlineStr">
        <is>
          <t>LBN</t>
        </is>
      </c>
      <c r="D451" s="5" t="inlineStr">
        <is>
          <t>Lebanon</t>
        </is>
      </c>
      <c r="E451" s="5" t="n">
        <v>2022</v>
      </c>
      <c r="F451" s="5" t="n">
        <v>0.11</v>
      </c>
      <c r="G451" s="5" t="n">
        <v>11.72</v>
      </c>
      <c r="H451" s="5" t="n">
        <v>1.235</v>
      </c>
      <c r="I451" s="5" t="n">
        <v>0</v>
      </c>
      <c r="J451" s="5" t="n">
        <v>11.72</v>
      </c>
      <c r="K451" s="5" t="n">
        <v>0</v>
      </c>
      <c r="L451" s="5" t="n">
        <v>1</v>
      </c>
      <c r="M451" s="5" t="n">
        <v>9.782999999999999</v>
      </c>
      <c r="N451" s="5" t="n">
        <v>3.704</v>
      </c>
      <c r="O451" s="5" t="n">
        <v>0</v>
      </c>
      <c r="P451" s="5" t="n">
        <v>9.782999999999999</v>
      </c>
      <c r="Q451" s="5" t="n">
        <v>0</v>
      </c>
      <c r="R451" s="5" t="n">
        <v>1</v>
      </c>
      <c r="S451" s="5" t="n">
        <v>17.893</v>
      </c>
      <c r="T451" s="5" t="n">
        <v>7.408</v>
      </c>
      <c r="U451" s="5" t="n">
        <v>0.146</v>
      </c>
      <c r="V451" s="5" t="n">
        <v>19.862</v>
      </c>
      <c r="W451" s="5" t="n">
        <v>0.11</v>
      </c>
      <c r="X451" s="5" t="n">
        <v>1</v>
      </c>
      <c r="Y451" s="5" t="n">
        <v>31.56</v>
      </c>
      <c r="Z451" s="5" t="n">
        <v>5.148</v>
      </c>
      <c r="AA451" s="5" t="n">
        <v>0</v>
      </c>
      <c r="AB451" s="5" t="n">
        <v>31.56</v>
      </c>
      <c r="AC451" s="5" t="n">
        <v>0</v>
      </c>
      <c r="AD451" s="5" t="n">
        <v>1</v>
      </c>
      <c r="AE451" s="5" t="n">
        <v>32.795</v>
      </c>
      <c r="AF451" s="5" t="n">
        <v>8.988</v>
      </c>
      <c r="AG451" s="5" t="n">
        <v>0</v>
      </c>
      <c r="AH451" s="5" t="n">
        <v>32.795</v>
      </c>
      <c r="AI451" s="5" t="n">
        <v>0</v>
      </c>
      <c r="AJ451" s="5" t="n">
        <v>1</v>
      </c>
      <c r="AK451" s="5" t="n">
        <v>40.203</v>
      </c>
      <c r="AL451" s="5" t="n">
        <v>23.38</v>
      </c>
      <c r="AM451" s="5" t="n">
        <v>0.327</v>
      </c>
      <c r="AN451" s="5" t="n">
        <v>44.626</v>
      </c>
      <c r="AO451" s="5" t="n">
        <v>0.11</v>
      </c>
      <c r="AP451" s="5" t="n">
        <v>1</v>
      </c>
      <c r="AQ451" s="5" t="n">
        <v>0.847</v>
      </c>
      <c r="AR451" s="5" t="n">
        <v>0.123</v>
      </c>
      <c r="AS451" s="5" t="n">
        <v>0.164</v>
      </c>
      <c r="AT451" s="5" t="n">
        <v>1.113</v>
      </c>
      <c r="AU451" s="5" t="n">
        <v>0.11</v>
      </c>
      <c r="AV451" s="5" t="n">
        <v>1</v>
      </c>
      <c r="AW451" s="5" t="n">
        <v>0.947</v>
      </c>
      <c r="AX451" s="5" t="n">
        <v>0.123</v>
      </c>
      <c r="AY451" s="5" t="n">
        <v>0.124</v>
      </c>
      <c r="AZ451" s="5" t="n">
        <v>1.071</v>
      </c>
      <c r="BA451" s="5" t="n">
        <v>0</v>
      </c>
      <c r="BB451" s="5" t="n">
        <v>1</v>
      </c>
      <c r="BC451" s="5" t="n">
        <v>0.589</v>
      </c>
      <c r="BD451" s="5" t="n">
        <v>0.123</v>
      </c>
      <c r="BE451" s="5" t="n">
        <v>-0.02</v>
      </c>
      <c r="BF451" s="5" t="n">
        <v>0.625</v>
      </c>
      <c r="BG451" s="5" t="n">
        <v>0.11</v>
      </c>
      <c r="BH451" s="5" t="n">
        <v>1</v>
      </c>
      <c r="BI451" s="5" t="n">
        <v>0.6889999999999999</v>
      </c>
      <c r="BJ451" s="5" t="n">
        <v>0.123</v>
      </c>
      <c r="BK451" s="5" t="n">
        <v>0.006</v>
      </c>
      <c r="BL451" s="5" t="n">
        <v>0.765</v>
      </c>
      <c r="BM451" s="5" t="n">
        <v>0.11</v>
      </c>
      <c r="BN451" s="5" t="n">
        <v>1</v>
      </c>
      <c r="BO451" s="5" t="n">
        <v>0</v>
      </c>
      <c r="BP451" s="5" t="n">
        <v>0</v>
      </c>
      <c r="BQ451" s="5" t="n">
        <v>0.015</v>
      </c>
      <c r="BR451" s="5" t="n">
        <v>0</v>
      </c>
      <c r="BS451" s="5" t="n">
        <v>0.667</v>
      </c>
      <c r="BT451" s="5" t="n">
        <v>0</v>
      </c>
      <c r="BU451" s="5" t="n">
        <v>0</v>
      </c>
      <c r="BV451" s="5" t="n">
        <v>0.007</v>
      </c>
      <c r="BW451" s="5" t="n">
        <v>0.11</v>
      </c>
      <c r="BX451" s="5" t="n">
        <v>0.667</v>
      </c>
      <c r="BY451" s="5" t="n">
        <v>12.729</v>
      </c>
      <c r="BZ451" s="5" t="n">
        <v>0</v>
      </c>
      <c r="CA451" s="5" t="n">
        <v>12.729</v>
      </c>
      <c r="CB451" s="5" t="n">
        <v>0</v>
      </c>
      <c r="CC451" s="5" t="n">
        <v>102.477</v>
      </c>
      <c r="CD451" s="5" t="n">
        <v>7.95</v>
      </c>
      <c r="CE451" s="5" t="n">
        <v>0.834</v>
      </c>
      <c r="CF451" s="5" t="n">
        <v>113.749</v>
      </c>
      <c r="CG451" s="5" t="n">
        <v>0.11</v>
      </c>
      <c r="CH451" s="5" t="n">
        <v>1</v>
      </c>
      <c r="CI451" s="5" t="n">
        <v>0</v>
      </c>
      <c r="CJ451" s="5" t="n">
        <v>0</v>
      </c>
      <c r="CK451" s="5" t="n">
        <v>0</v>
      </c>
      <c r="CL451" s="5" t="n">
        <v>0</v>
      </c>
      <c r="CM451" s="5" t="n">
        <v>0</v>
      </c>
      <c r="CN451" s="5" t="n">
        <v>0</v>
      </c>
      <c r="CO451" s="5" t="n">
        <v>0</v>
      </c>
      <c r="CP451" s="5" t="n">
        <v>0</v>
      </c>
      <c r="CQ451" s="5" t="n">
        <v>1.294</v>
      </c>
      <c r="CR451" s="5" t="n">
        <v>0</v>
      </c>
      <c r="CS451" s="5" t="n">
        <v>5.158</v>
      </c>
      <c r="CT451" s="5" t="n">
        <v>10.485</v>
      </c>
      <c r="CU451" s="5" t="n">
        <v>30.326</v>
      </c>
    </row>
    <row r="452">
      <c r="A452" s="5" t="inlineStr">
        <is>
          <t>LBN2023</t>
        </is>
      </c>
      <c r="B452" s="5" t="inlineStr">
        <is>
          <t>LBN</t>
        </is>
      </c>
      <c r="C452" s="5" t="inlineStr">
        <is>
          <t>LBN</t>
        </is>
      </c>
      <c r="D452" s="5" t="inlineStr">
        <is>
          <t>Lebanon</t>
        </is>
      </c>
      <c r="E452" s="5" t="n">
        <v>2023</v>
      </c>
      <c r="F452" s="5" t="n">
        <v>0.11</v>
      </c>
      <c r="G452" s="5" t="n">
        <v>6.147</v>
      </c>
      <c r="H452" s="5" t="n">
        <v>1.4</v>
      </c>
      <c r="I452" s="5" t="n">
        <v>0</v>
      </c>
      <c r="J452" s="5" t="n">
        <v>6.147</v>
      </c>
      <c r="K452" s="5" t="n">
        <v>0</v>
      </c>
      <c r="L452" s="5" t="n">
        <v>1</v>
      </c>
      <c r="M452" s="5" t="n">
        <v>7.886</v>
      </c>
      <c r="N452" s="5" t="n">
        <v>3.911</v>
      </c>
      <c r="O452" s="5" t="n">
        <v>0</v>
      </c>
      <c r="P452" s="5" t="n">
        <v>7.886</v>
      </c>
      <c r="Q452" s="5" t="n">
        <v>0</v>
      </c>
      <c r="R452" s="5" t="n">
        <v>1</v>
      </c>
      <c r="S452" s="5" t="n">
        <v>12.575</v>
      </c>
      <c r="T452" s="5" t="n">
        <v>7.886</v>
      </c>
      <c r="U452" s="5" t="n">
        <v>0.153</v>
      </c>
      <c r="V452" s="5" t="n">
        <v>13.958</v>
      </c>
      <c r="W452" s="5" t="n">
        <v>0.11</v>
      </c>
      <c r="X452" s="5" t="n">
        <v>1</v>
      </c>
      <c r="Y452" s="5" t="n">
        <v>11.908</v>
      </c>
      <c r="Z452" s="5" t="n">
        <v>1.334</v>
      </c>
      <c r="AA452" s="5" t="n">
        <v>0</v>
      </c>
      <c r="AB452" s="5" t="n">
        <v>11.908</v>
      </c>
      <c r="AC452" s="5" t="n">
        <v>0</v>
      </c>
      <c r="AD452" s="5" t="n">
        <v>1</v>
      </c>
      <c r="AE452" s="5" t="n">
        <v>13.194</v>
      </c>
      <c r="AF452" s="5" t="n">
        <v>2.628</v>
      </c>
      <c r="AG452" s="5" t="n">
        <v>0</v>
      </c>
      <c r="AH452" s="5" t="n">
        <v>13.194</v>
      </c>
      <c r="AI452" s="5" t="n">
        <v>0</v>
      </c>
      <c r="AJ452" s="5" t="n">
        <v>1</v>
      </c>
      <c r="AK452" s="5" t="n">
        <v>20.908</v>
      </c>
      <c r="AL452" s="5" t="n">
        <v>10.357</v>
      </c>
      <c r="AM452" s="5" t="n">
        <v>0.255</v>
      </c>
      <c r="AN452" s="5" t="n">
        <v>23.207</v>
      </c>
      <c r="AO452" s="5" t="n">
        <v>0.11</v>
      </c>
      <c r="AP452" s="5" t="n">
        <v>1</v>
      </c>
      <c r="AQ452" s="5" t="n">
        <v>0.749</v>
      </c>
      <c r="AR452" s="5" t="n">
        <v>0.126</v>
      </c>
      <c r="AS452" s="5" t="n">
        <v>0.187</v>
      </c>
      <c r="AT452" s="5" t="n">
        <v>1.026</v>
      </c>
      <c r="AU452" s="5" t="n">
        <v>0.11</v>
      </c>
      <c r="AV452" s="5" t="n">
        <v>1</v>
      </c>
      <c r="AW452" s="5" t="n">
        <v>0.783</v>
      </c>
      <c r="AX452" s="5" t="n">
        <v>0.134</v>
      </c>
      <c r="AY452" s="5" t="n">
        <v>0.13</v>
      </c>
      <c r="AZ452" s="5" t="n">
        <v>0.912</v>
      </c>
      <c r="BA452" s="5" t="n">
        <v>0</v>
      </c>
      <c r="BB452" s="5" t="n">
        <v>1</v>
      </c>
      <c r="BC452" s="5" t="n">
        <v>0.527</v>
      </c>
      <c r="BD452" s="5" t="n">
        <v>0.127</v>
      </c>
      <c r="BE452" s="5" t="n">
        <v>-0.011</v>
      </c>
      <c r="BF452" s="5" t="n">
        <v>0.5659999999999999</v>
      </c>
      <c r="BG452" s="5" t="n">
        <v>0.11</v>
      </c>
      <c r="BH452" s="5" t="n">
        <v>1</v>
      </c>
      <c r="BI452" s="5" t="n">
        <v>0.64</v>
      </c>
      <c r="BJ452" s="5" t="n">
        <v>0.139</v>
      </c>
      <c r="BK452" s="5" t="n">
        <v>0.008</v>
      </c>
      <c r="BL452" s="5" t="n">
        <v>0.71</v>
      </c>
      <c r="BM452" s="5" t="n">
        <v>0.11</v>
      </c>
      <c r="BN452" s="5" t="n">
        <v>1</v>
      </c>
      <c r="BO452" s="5" t="n">
        <v>0</v>
      </c>
      <c r="BP452" s="5" t="n">
        <v>0</v>
      </c>
      <c r="BQ452" s="5" t="n">
        <v>0.013</v>
      </c>
      <c r="BR452" s="5" t="n">
        <v>0</v>
      </c>
      <c r="BS452" s="5" t="n">
        <v>0.667</v>
      </c>
      <c r="BT452" s="5" t="n">
        <v>0</v>
      </c>
      <c r="BU452" s="5" t="n">
        <v>0</v>
      </c>
      <c r="BV452" s="5" t="n">
        <v>0.01</v>
      </c>
      <c r="BW452" s="5" t="n">
        <v>0.11</v>
      </c>
      <c r="BX452" s="5" t="n">
        <v>0.667</v>
      </c>
      <c r="BY452" s="5" t="n">
        <v>13.254</v>
      </c>
      <c r="BZ452" s="5" t="n">
        <v>0</v>
      </c>
      <c r="CA452" s="5" t="n">
        <v>13.254</v>
      </c>
      <c r="CB452" s="5" t="n">
        <v>0</v>
      </c>
      <c r="CC452" s="5" t="n">
        <v>87.07899999999999</v>
      </c>
      <c r="CD452" s="5" t="n">
        <v>7.95</v>
      </c>
      <c r="CE452" s="5" t="n">
        <v>1.061</v>
      </c>
      <c r="CF452" s="5" t="n">
        <v>96.658</v>
      </c>
      <c r="CG452" s="5" t="n">
        <v>0.11</v>
      </c>
      <c r="CH452" s="5" t="n">
        <v>1</v>
      </c>
      <c r="CI452" s="5" t="n">
        <v>1</v>
      </c>
      <c r="CJ452" s="5" t="n">
        <v>1</v>
      </c>
      <c r="CK452" s="5" t="n">
        <v>0</v>
      </c>
      <c r="CL452" s="5" t="n">
        <v>0</v>
      </c>
      <c r="CM452" s="5" t="n">
        <v>0</v>
      </c>
      <c r="CN452" s="5" t="n">
        <v>0</v>
      </c>
      <c r="CO452" s="5" t="n">
        <v>0</v>
      </c>
      <c r="CP452" s="5" t="n">
        <v>0</v>
      </c>
      <c r="CQ452" s="5" t="n">
        <v>1.348</v>
      </c>
      <c r="CR452" s="5" t="n">
        <v>0</v>
      </c>
      <c r="CS452" s="5" t="n">
        <v>5.37</v>
      </c>
      <c r="CT452" s="5" t="n">
        <v>4.861</v>
      </c>
      <c r="CU452" s="5" t="n">
        <v>10.622</v>
      </c>
    </row>
    <row r="453">
      <c r="A453" s="5" t="inlineStr">
        <is>
          <t>LBN2024</t>
        </is>
      </c>
      <c r="B453" s="5" t="inlineStr">
        <is>
          <t>LBN</t>
        </is>
      </c>
      <c r="C453" s="5" t="inlineStr">
        <is>
          <t>LBN</t>
        </is>
      </c>
      <c r="D453" s="5" t="inlineStr">
        <is>
          <t>Lebanon</t>
        </is>
      </c>
      <c r="E453" s="5" t="n">
        <v>2024</v>
      </c>
      <c r="F453" s="5" t="n">
        <v>0.11</v>
      </c>
      <c r="G453" s="5" t="n">
        <v>5.575</v>
      </c>
      <c r="H453" s="5" t="n">
        <v>1.412</v>
      </c>
      <c r="I453" s="5" t="n">
        <v>0</v>
      </c>
      <c r="J453" s="5" t="n">
        <v>5.575</v>
      </c>
      <c r="K453" s="5" t="n">
        <v>0</v>
      </c>
      <c r="L453" s="5" t="n">
        <v>1</v>
      </c>
      <c r="M453" s="5" t="n">
        <v>7.124</v>
      </c>
      <c r="N453" s="5" t="n">
        <v>3.881</v>
      </c>
      <c r="O453" s="5" t="n">
        <v>0</v>
      </c>
      <c r="P453" s="5" t="n">
        <v>7.124</v>
      </c>
      <c r="Q453" s="5" t="n">
        <v>0</v>
      </c>
      <c r="R453" s="5" t="n">
        <v>1</v>
      </c>
      <c r="S453" s="5" t="n">
        <v>12.193</v>
      </c>
      <c r="T453" s="5" t="n">
        <v>8.071999999999999</v>
      </c>
      <c r="U453" s="5" t="n">
        <v>0.183</v>
      </c>
      <c r="V453" s="5" t="n">
        <v>13.534</v>
      </c>
      <c r="W453" s="5" t="n">
        <v>0.11</v>
      </c>
      <c r="X453" s="5" t="n">
        <v>1</v>
      </c>
      <c r="Y453" s="5" t="n">
        <v>10.492</v>
      </c>
      <c r="Z453" s="5" t="n">
        <v>1.325</v>
      </c>
      <c r="AA453" s="5" t="n">
        <v>0</v>
      </c>
      <c r="AB453" s="5" t="n">
        <v>10.492</v>
      </c>
      <c r="AC453" s="5" t="n">
        <v>0</v>
      </c>
      <c r="AD453" s="5" t="n">
        <v>1</v>
      </c>
      <c r="AE453" s="5" t="n">
        <v>11.815</v>
      </c>
      <c r="AF453" s="5" t="n">
        <v>2.588</v>
      </c>
      <c r="AG453" s="5" t="n">
        <v>0</v>
      </c>
      <c r="AH453" s="5" t="n">
        <v>11.815</v>
      </c>
      <c r="AI453" s="5" t="n">
        <v>0</v>
      </c>
      <c r="AJ453" s="5" t="n">
        <v>1</v>
      </c>
      <c r="AK453" s="5" t="n">
        <v>19.757</v>
      </c>
      <c r="AL453" s="5" t="n">
        <v>10.049</v>
      </c>
      <c r="AM453" s="5" t="n">
        <v>0.296</v>
      </c>
      <c r="AN453" s="5" t="n">
        <v>21.93</v>
      </c>
      <c r="AO453" s="5" t="n">
        <v>0.11</v>
      </c>
      <c r="AP453" s="5" t="n">
        <v>1</v>
      </c>
      <c r="AQ453" s="5" t="n">
        <v>0.72</v>
      </c>
      <c r="AR453" s="5" t="n">
        <v>0.131</v>
      </c>
      <c r="AS453" s="5" t="n">
        <v>0.199</v>
      </c>
      <c r="AT453" s="5" t="n">
        <v>1.005</v>
      </c>
      <c r="AU453" s="5" t="n">
        <v>0.11</v>
      </c>
      <c r="AV453" s="5" t="n">
        <v>1</v>
      </c>
      <c r="AW453" s="5" t="n">
        <v>0.734</v>
      </c>
      <c r="AX453" s="5" t="n">
        <v>0.135</v>
      </c>
      <c r="AY453" s="5" t="n">
        <v>0.047</v>
      </c>
      <c r="AZ453" s="5" t="n">
        <v>0.867</v>
      </c>
      <c r="BA453" s="5" t="n">
        <v>0</v>
      </c>
      <c r="BB453" s="5" t="n">
        <v>1</v>
      </c>
      <c r="BC453" s="5" t="n">
        <v>0.51</v>
      </c>
      <c r="BD453" s="5" t="n">
        <v>0.131</v>
      </c>
      <c r="BE453" s="5" t="n">
        <v>-0.007</v>
      </c>
      <c r="BF453" s="5" t="n">
        <v>0.55</v>
      </c>
      <c r="BG453" s="5" t="n">
        <v>0.11</v>
      </c>
      <c r="BH453" s="5" t="n">
        <v>1</v>
      </c>
      <c r="BI453" s="5" t="n">
        <v>0.652</v>
      </c>
      <c r="BJ453" s="5" t="n">
        <v>0.143</v>
      </c>
      <c r="BK453" s="5" t="n">
        <v>0.01</v>
      </c>
      <c r="BL453" s="5" t="n">
        <v>0.724</v>
      </c>
      <c r="BM453" s="5" t="n">
        <v>0.11</v>
      </c>
      <c r="BN453" s="5" t="n">
        <v>1</v>
      </c>
      <c r="BO453" s="5" t="n">
        <v>0</v>
      </c>
      <c r="BP453" s="5" t="n">
        <v>0</v>
      </c>
      <c r="BQ453" s="5" t="n">
        <v>0.014</v>
      </c>
      <c r="BR453" s="5" t="n">
        <v>0</v>
      </c>
      <c r="BS453" s="5" t="n">
        <v>0.667</v>
      </c>
      <c r="BT453" s="5" t="n">
        <v>0</v>
      </c>
      <c r="BU453" s="5" t="n">
        <v>0</v>
      </c>
      <c r="BV453" s="5" t="n">
        <v>0.01</v>
      </c>
      <c r="BW453" s="5" t="n">
        <v>0.11</v>
      </c>
      <c r="BX453" s="5" t="n">
        <v>0.667</v>
      </c>
      <c r="BY453" s="5" t="n">
        <v>13.646</v>
      </c>
      <c r="BZ453" s="5" t="n">
        <v>0</v>
      </c>
      <c r="CA453" s="5" t="n">
        <v>13.646</v>
      </c>
      <c r="CB453" s="5" t="n">
        <v>0</v>
      </c>
      <c r="CC453" s="5" t="n">
        <v>86.38500000000001</v>
      </c>
      <c r="CD453" s="5" t="n">
        <v>7.95</v>
      </c>
      <c r="CE453" s="5" t="n">
        <v>1.294</v>
      </c>
      <c r="CF453" s="5" t="n">
        <v>95.88800000000001</v>
      </c>
      <c r="CG453" s="5" t="n">
        <v>0.11</v>
      </c>
      <c r="CH453" s="5" t="n">
        <v>1</v>
      </c>
      <c r="CI453" s="5" t="n">
        <v>1</v>
      </c>
      <c r="CJ453" s="5" t="n">
        <v>1</v>
      </c>
      <c r="CK453" s="5" t="n">
        <v>0</v>
      </c>
      <c r="CL453" s="5" t="n">
        <v>0</v>
      </c>
      <c r="CM453" s="5" t="n">
        <v>0</v>
      </c>
      <c r="CN453" s="5" t="n">
        <v>0</v>
      </c>
      <c r="CO453" s="5" t="n">
        <v>0</v>
      </c>
      <c r="CP453" s="5" t="n">
        <v>0</v>
      </c>
      <c r="CQ453" s="5" t="n">
        <v>1.387</v>
      </c>
      <c r="CR453" s="5" t="n">
        <v>0</v>
      </c>
      <c r="CS453" s="5" t="n">
        <v>5.529</v>
      </c>
      <c r="CT453" s="5" t="n">
        <v>4.251</v>
      </c>
      <c r="CU453" s="5" t="n">
        <v>9.167999999999999</v>
      </c>
    </row>
    <row r="454">
      <c r="A454" s="5" t="inlineStr">
        <is>
          <t>LSO2021</t>
        </is>
      </c>
      <c r="B454" s="5" t="inlineStr">
        <is>
          <t>LSO</t>
        </is>
      </c>
      <c r="C454" s="5" t="inlineStr">
        <is>
          <t>LSO</t>
        </is>
      </c>
      <c r="D454" s="5" t="inlineStr">
        <is>
          <t>Lesotho</t>
        </is>
      </c>
      <c r="E454" s="5" t="n">
        <v>2021</v>
      </c>
      <c r="F454" s="5" t="n">
        <v>0.15</v>
      </c>
      <c r="G454" s="5" t="n">
        <v>5.897</v>
      </c>
      <c r="H454" s="5" t="n">
        <v>1.143</v>
      </c>
      <c r="I454" s="5" t="n">
        <v>0</v>
      </c>
      <c r="J454" s="5" t="n">
        <v>5.897</v>
      </c>
      <c r="K454" s="5" t="n">
        <v>0</v>
      </c>
      <c r="L454" s="5" t="n">
        <v>1</v>
      </c>
      <c r="M454" s="5" t="n">
        <v>7.964</v>
      </c>
      <c r="N454" s="5" t="n">
        <v>3.43</v>
      </c>
      <c r="O454" s="5" t="n">
        <v>0</v>
      </c>
      <c r="P454" s="5" t="n">
        <v>7.964</v>
      </c>
      <c r="Q454" s="5" t="n">
        <v>0</v>
      </c>
      <c r="R454" s="5" t="n">
        <v>1</v>
      </c>
      <c r="S454" s="5" t="n">
        <v>11.613</v>
      </c>
      <c r="T454" s="5" t="n">
        <v>6.86</v>
      </c>
      <c r="U454" s="5" t="n">
        <v>0</v>
      </c>
      <c r="V454" s="5" t="n">
        <v>13.355</v>
      </c>
      <c r="W454" s="5" t="n">
        <v>0.15</v>
      </c>
      <c r="X454" s="5" t="n">
        <v>1</v>
      </c>
      <c r="Y454" s="5" t="n">
        <v>16.305</v>
      </c>
      <c r="Z454" s="5" t="n">
        <v>2.204</v>
      </c>
      <c r="AA454" s="5" t="n">
        <v>0</v>
      </c>
      <c r="AB454" s="5" t="n">
        <v>16.305</v>
      </c>
      <c r="AC454" s="5" t="n">
        <v>0</v>
      </c>
      <c r="AD454" s="5" t="n">
        <v>1</v>
      </c>
      <c r="AE454" s="5" t="n">
        <v>17.448</v>
      </c>
      <c r="AF454" s="5" t="n">
        <v>4.08</v>
      </c>
      <c r="AG454" s="5" t="n">
        <v>0</v>
      </c>
      <c r="AH454" s="5" t="n">
        <v>17.448</v>
      </c>
      <c r="AI454" s="5" t="n">
        <v>0</v>
      </c>
      <c r="AJ454" s="5" t="n">
        <v>1</v>
      </c>
      <c r="AK454" s="5" t="n">
        <v>24.308</v>
      </c>
      <c r="AL454" s="5" t="n">
        <v>12.946</v>
      </c>
      <c r="AM454" s="5" t="n">
        <v>0</v>
      </c>
      <c r="AN454" s="5" t="n">
        <v>27.955</v>
      </c>
      <c r="AO454" s="5" t="n">
        <v>0.15</v>
      </c>
      <c r="AP454" s="5" t="n">
        <v>1</v>
      </c>
      <c r="AQ454" s="5" t="n">
        <v>0.619</v>
      </c>
      <c r="AR454" s="5" t="n">
        <v>0.114</v>
      </c>
      <c r="AS454" s="5" t="n">
        <v>0.192</v>
      </c>
      <c r="AT454" s="5" t="n">
        <v>0.9330000000000001</v>
      </c>
      <c r="AU454" s="5" t="n">
        <v>0.15</v>
      </c>
      <c r="AV454" s="5" t="n">
        <v>1</v>
      </c>
      <c r="AW454" s="5" t="n">
        <v>0.599</v>
      </c>
      <c r="AX454" s="5" t="n">
        <v>0.114</v>
      </c>
      <c r="AY454" s="5" t="n">
        <v>0.209</v>
      </c>
      <c r="AZ454" s="5" t="n">
        <v>0.929</v>
      </c>
      <c r="BA454" s="5" t="n">
        <v>0.15</v>
      </c>
      <c r="BB454" s="5" t="n">
        <v>1</v>
      </c>
      <c r="BC454" s="5" t="n">
        <v>0.439</v>
      </c>
      <c r="BD454" s="5" t="n">
        <v>0.114</v>
      </c>
      <c r="BE454" s="5" t="n">
        <v>0</v>
      </c>
      <c r="BF454" s="5" t="n">
        <v>0.505</v>
      </c>
      <c r="BG454" s="5" t="n">
        <v>0.15</v>
      </c>
      <c r="BH454" s="5" t="n">
        <v>1</v>
      </c>
      <c r="BI454" s="5" t="n">
        <v>0.505</v>
      </c>
      <c r="BJ454" s="5" t="n">
        <v>0.114</v>
      </c>
      <c r="BK454" s="5" t="n">
        <v>0.056</v>
      </c>
      <c r="BL454" s="5" t="n">
        <v>0.645</v>
      </c>
      <c r="BM454" s="5" t="n">
        <v>0.15</v>
      </c>
      <c r="BN454" s="5" t="n">
        <v>1</v>
      </c>
      <c r="BO454" s="5" t="n">
        <v>0</v>
      </c>
      <c r="BP454" s="5" t="n">
        <v>0</v>
      </c>
      <c r="BQ454" s="5" t="n">
        <v>0.019</v>
      </c>
      <c r="BR454" s="5" t="n">
        <v>0</v>
      </c>
      <c r="BS454" s="5" t="n">
        <v>1</v>
      </c>
      <c r="BT454" s="5" t="n">
        <v>0</v>
      </c>
      <c r="BU454" s="5" t="n">
        <v>0</v>
      </c>
      <c r="BV454" s="5" t="n">
        <v>0.1</v>
      </c>
      <c r="BW454" s="5" t="n">
        <v>0.15</v>
      </c>
      <c r="BX454" s="5" t="n">
        <v>0.833</v>
      </c>
      <c r="BY454" s="5" t="n">
        <v>11.787</v>
      </c>
      <c r="BZ454" s="5" t="n">
        <v>0</v>
      </c>
      <c r="CA454" s="5" t="n">
        <v>11.787</v>
      </c>
      <c r="CB454" s="5" t="n">
        <v>0</v>
      </c>
      <c r="CC454" s="5" t="n">
        <v>78.125</v>
      </c>
      <c r="CD454" s="5" t="n">
        <v>7.95</v>
      </c>
      <c r="CE454" s="5" t="n">
        <v>9.135</v>
      </c>
      <c r="CF454" s="5" t="n">
        <v>100.349</v>
      </c>
      <c r="CG454" s="5" t="n">
        <v>0.15</v>
      </c>
      <c r="CH454" s="5" t="n">
        <v>1</v>
      </c>
      <c r="CI454" s="5" t="n">
        <v>0</v>
      </c>
      <c r="CJ454" s="5" t="n">
        <v>0</v>
      </c>
      <c r="CK454" s="5" t="n">
        <v>0</v>
      </c>
      <c r="CL454" s="5" t="n">
        <v>0</v>
      </c>
      <c r="CM454" s="5" t="n">
        <v>0</v>
      </c>
      <c r="CN454" s="5" t="n">
        <v>0</v>
      </c>
      <c r="CO454" s="5" t="n">
        <v>0</v>
      </c>
      <c r="CP454" s="5" t="n">
        <v>0</v>
      </c>
      <c r="CQ454" s="5" t="n">
        <v>1.198</v>
      </c>
      <c r="CR454" s="5" t="n">
        <v>0</v>
      </c>
      <c r="CS454" s="5" t="n">
        <v>4.776</v>
      </c>
      <c r="CT454" s="5" t="n">
        <v>4.753</v>
      </c>
      <c r="CU454" s="5" t="n">
        <v>15.162</v>
      </c>
    </row>
    <row r="455">
      <c r="A455" s="5" t="inlineStr">
        <is>
          <t>LSO2022</t>
        </is>
      </c>
      <c r="B455" s="5" t="inlineStr">
        <is>
          <t>LSO</t>
        </is>
      </c>
      <c r="C455" s="5" t="inlineStr">
        <is>
          <t>LSO</t>
        </is>
      </c>
      <c r="D455" s="5" t="inlineStr">
        <is>
          <t>Lesotho</t>
        </is>
      </c>
      <c r="E455" s="5" t="n">
        <v>2022</v>
      </c>
      <c r="F455" s="5" t="n">
        <v>0.15</v>
      </c>
      <c r="G455" s="5" t="n">
        <v>11.72</v>
      </c>
      <c r="H455" s="5" t="n">
        <v>1.235</v>
      </c>
      <c r="I455" s="5" t="n">
        <v>0</v>
      </c>
      <c r="J455" s="5" t="n">
        <v>11.72</v>
      </c>
      <c r="K455" s="5" t="n">
        <v>0</v>
      </c>
      <c r="L455" s="5" t="n">
        <v>1</v>
      </c>
      <c r="M455" s="5" t="n">
        <v>9.782999999999999</v>
      </c>
      <c r="N455" s="5" t="n">
        <v>3.704</v>
      </c>
      <c r="O455" s="5" t="n">
        <v>0</v>
      </c>
      <c r="P455" s="5" t="n">
        <v>9.782999999999999</v>
      </c>
      <c r="Q455" s="5" t="n">
        <v>0</v>
      </c>
      <c r="R455" s="5" t="n">
        <v>1</v>
      </c>
      <c r="S455" s="5" t="n">
        <v>17.893</v>
      </c>
      <c r="T455" s="5" t="n">
        <v>7.408</v>
      </c>
      <c r="U455" s="5" t="n">
        <v>0.199</v>
      </c>
      <c r="V455" s="5" t="n">
        <v>20.577</v>
      </c>
      <c r="W455" s="5" t="n">
        <v>0.15</v>
      </c>
      <c r="X455" s="5" t="n">
        <v>1</v>
      </c>
      <c r="Y455" s="5" t="n">
        <v>32.52</v>
      </c>
      <c r="Z455" s="5" t="n">
        <v>4.395</v>
      </c>
      <c r="AA455" s="5" t="n">
        <v>0</v>
      </c>
      <c r="AB455" s="5" t="n">
        <v>32.52</v>
      </c>
      <c r="AC455" s="5" t="n">
        <v>0</v>
      </c>
      <c r="AD455" s="5" t="n">
        <v>1</v>
      </c>
      <c r="AE455" s="5" t="n">
        <v>33.755</v>
      </c>
      <c r="AF455" s="5" t="n">
        <v>7.893</v>
      </c>
      <c r="AG455" s="5" t="n">
        <v>0</v>
      </c>
      <c r="AH455" s="5" t="n">
        <v>33.755</v>
      </c>
      <c r="AI455" s="5" t="n">
        <v>0</v>
      </c>
      <c r="AJ455" s="5" t="n">
        <v>1</v>
      </c>
      <c r="AK455" s="5" t="n">
        <v>41.163</v>
      </c>
      <c r="AL455" s="5" t="n">
        <v>21.923</v>
      </c>
      <c r="AM455" s="5" t="n">
        <v>0.457</v>
      </c>
      <c r="AN455" s="5" t="n">
        <v>47.338</v>
      </c>
      <c r="AO455" s="5" t="n">
        <v>0.15</v>
      </c>
      <c r="AP455" s="5" t="n">
        <v>1</v>
      </c>
      <c r="AQ455" s="5" t="n">
        <v>0.861</v>
      </c>
      <c r="AR455" s="5" t="n">
        <v>0.123</v>
      </c>
      <c r="AS455" s="5" t="n">
        <v>0.247</v>
      </c>
      <c r="AT455" s="5" t="n">
        <v>1.275</v>
      </c>
      <c r="AU455" s="5" t="n">
        <v>0.15</v>
      </c>
      <c r="AV455" s="5" t="n">
        <v>1</v>
      </c>
      <c r="AW455" s="5" t="n">
        <v>0.986</v>
      </c>
      <c r="AX455" s="5" t="n">
        <v>0.123</v>
      </c>
      <c r="AY455" s="5" t="n">
        <v>0.201</v>
      </c>
      <c r="AZ455" s="5" t="n">
        <v>1.366</v>
      </c>
      <c r="BA455" s="5" t="n">
        <v>0.15</v>
      </c>
      <c r="BB455" s="5" t="n">
        <v>1</v>
      </c>
      <c r="BC455" s="5" t="n">
        <v>0.598</v>
      </c>
      <c r="BD455" s="5" t="n">
        <v>0.123</v>
      </c>
      <c r="BE455" s="5" t="n">
        <v>0.007</v>
      </c>
      <c r="BF455" s="5" t="n">
        <v>0.6879999999999999</v>
      </c>
      <c r="BG455" s="5" t="n">
        <v>0.15</v>
      </c>
      <c r="BH455" s="5" t="n">
        <v>1</v>
      </c>
      <c r="BI455" s="5" t="n">
        <v>0.612</v>
      </c>
      <c r="BJ455" s="5" t="n">
        <v>0.123</v>
      </c>
      <c r="BK455" s="5" t="n">
        <v>0.271</v>
      </c>
      <c r="BL455" s="5" t="n">
        <v>1.016</v>
      </c>
      <c r="BM455" s="5" t="n">
        <v>0.15</v>
      </c>
      <c r="BN455" s="5" t="n">
        <v>1</v>
      </c>
      <c r="BO455" s="5" t="n">
        <v>0</v>
      </c>
      <c r="BP455" s="5" t="n">
        <v>0</v>
      </c>
      <c r="BQ455" s="5" t="n">
        <v>0.016</v>
      </c>
      <c r="BR455" s="5" t="n">
        <v>0</v>
      </c>
      <c r="BS455" s="5" t="n">
        <v>1</v>
      </c>
      <c r="BT455" s="5" t="n">
        <v>0</v>
      </c>
      <c r="BU455" s="5" t="n">
        <v>0</v>
      </c>
      <c r="BV455" s="5" t="n">
        <v>0.08799999999999999</v>
      </c>
      <c r="BW455" s="5" t="n">
        <v>0.15</v>
      </c>
      <c r="BX455" s="5" t="n">
        <v>0.833</v>
      </c>
      <c r="BY455" s="5" t="n">
        <v>12.729</v>
      </c>
      <c r="BZ455" s="5" t="n">
        <v>0</v>
      </c>
      <c r="CA455" s="5" t="n">
        <v>12.729</v>
      </c>
      <c r="CB455" s="5" t="n">
        <v>0</v>
      </c>
      <c r="CC455" s="5" t="n">
        <v>97.90000000000001</v>
      </c>
      <c r="CD455" s="5" t="n">
        <v>7.95</v>
      </c>
      <c r="CE455" s="5" t="n">
        <v>40.15</v>
      </c>
      <c r="CF455" s="5" t="n">
        <v>158.758</v>
      </c>
      <c r="CG455" s="5" t="n">
        <v>0.15</v>
      </c>
      <c r="CH455" s="5" t="n">
        <v>1</v>
      </c>
      <c r="CI455" s="5" t="n">
        <v>0</v>
      </c>
      <c r="CJ455" s="5" t="n">
        <v>0</v>
      </c>
      <c r="CK455" s="5" t="n">
        <v>0</v>
      </c>
      <c r="CL455" s="5" t="n">
        <v>0</v>
      </c>
      <c r="CM455" s="5" t="n">
        <v>0</v>
      </c>
      <c r="CN455" s="5" t="n">
        <v>0</v>
      </c>
      <c r="CO455" s="5" t="n">
        <v>0</v>
      </c>
      <c r="CP455" s="5" t="n">
        <v>0</v>
      </c>
      <c r="CQ455" s="5" t="n">
        <v>1.294</v>
      </c>
      <c r="CR455" s="5" t="n">
        <v>0</v>
      </c>
      <c r="CS455" s="5" t="n">
        <v>5.158</v>
      </c>
      <c r="CT455" s="5" t="n">
        <v>10.485</v>
      </c>
      <c r="CU455" s="5" t="n">
        <v>31.326</v>
      </c>
    </row>
    <row r="456">
      <c r="A456" s="5" t="inlineStr">
        <is>
          <t>LSO2023</t>
        </is>
      </c>
      <c r="B456" s="5" t="inlineStr">
        <is>
          <t>LSO</t>
        </is>
      </c>
      <c r="C456" s="5" t="inlineStr">
        <is>
          <t>LSO</t>
        </is>
      </c>
      <c r="D456" s="5" t="inlineStr">
        <is>
          <t>Lesotho</t>
        </is>
      </c>
      <c r="E456" s="5" t="n">
        <v>2023</v>
      </c>
      <c r="F456" s="5" t="n">
        <v>0.15</v>
      </c>
      <c r="G456" s="5" t="n">
        <v>6.147</v>
      </c>
      <c r="H456" s="5" t="n">
        <v>1.286</v>
      </c>
      <c r="I456" s="5" t="n">
        <v>0</v>
      </c>
      <c r="J456" s="5" t="n">
        <v>6.147</v>
      </c>
      <c r="K456" s="5" t="n">
        <v>0</v>
      </c>
      <c r="L456" s="5" t="n">
        <v>1</v>
      </c>
      <c r="M456" s="5" t="n">
        <v>7.886</v>
      </c>
      <c r="N456" s="5" t="n">
        <v>3.857</v>
      </c>
      <c r="O456" s="5" t="n">
        <v>0</v>
      </c>
      <c r="P456" s="5" t="n">
        <v>7.886</v>
      </c>
      <c r="Q456" s="5" t="n">
        <v>0</v>
      </c>
      <c r="R456" s="5" t="n">
        <v>1</v>
      </c>
      <c r="S456" s="5" t="n">
        <v>12.575</v>
      </c>
      <c r="T456" s="5" t="n">
        <v>7.714</v>
      </c>
      <c r="U456" s="5" t="n">
        <v>0.209</v>
      </c>
      <c r="V456" s="5" t="n">
        <v>14.461</v>
      </c>
      <c r="W456" s="5" t="n">
        <v>0.15</v>
      </c>
      <c r="X456" s="5" t="n">
        <v>1</v>
      </c>
      <c r="Y456" s="5" t="n">
        <v>12.907</v>
      </c>
      <c r="Z456" s="5" t="n">
        <v>1.744</v>
      </c>
      <c r="AA456" s="5" t="n">
        <v>0</v>
      </c>
      <c r="AB456" s="5" t="n">
        <v>12.907</v>
      </c>
      <c r="AC456" s="5" t="n">
        <v>0</v>
      </c>
      <c r="AD456" s="5" t="n">
        <v>1</v>
      </c>
      <c r="AE456" s="5" t="n">
        <v>14.193</v>
      </c>
      <c r="AF456" s="5" t="n">
        <v>3.319</v>
      </c>
      <c r="AG456" s="5" t="n">
        <v>0</v>
      </c>
      <c r="AH456" s="5" t="n">
        <v>14.193</v>
      </c>
      <c r="AI456" s="5" t="n">
        <v>0</v>
      </c>
      <c r="AJ456" s="5" t="n">
        <v>1</v>
      </c>
      <c r="AK456" s="5" t="n">
        <v>21.907</v>
      </c>
      <c r="AL456" s="5" t="n">
        <v>11.667</v>
      </c>
      <c r="AM456" s="5" t="n">
        <v>0.364</v>
      </c>
      <c r="AN456" s="5" t="n">
        <v>25.193</v>
      </c>
      <c r="AO456" s="5" t="n">
        <v>0.15</v>
      </c>
      <c r="AP456" s="5" t="n">
        <v>1</v>
      </c>
      <c r="AQ456" s="5" t="n">
        <v>0.76</v>
      </c>
      <c r="AR456" s="5" t="n">
        <v>0.129</v>
      </c>
      <c r="AS456" s="5" t="n">
        <v>0.228</v>
      </c>
      <c r="AT456" s="5" t="n">
        <v>1.136</v>
      </c>
      <c r="AU456" s="5" t="n">
        <v>0.15</v>
      </c>
      <c r="AV456" s="5" t="n">
        <v>1</v>
      </c>
      <c r="AW456" s="5" t="n">
        <v>0.8110000000000001</v>
      </c>
      <c r="AX456" s="5" t="n">
        <v>0.129</v>
      </c>
      <c r="AY456" s="5" t="n">
        <v>0.243</v>
      </c>
      <c r="AZ456" s="5" t="n">
        <v>1.213</v>
      </c>
      <c r="BA456" s="5" t="n">
        <v>0.15</v>
      </c>
      <c r="BB456" s="5" t="n">
        <v>1</v>
      </c>
      <c r="BC456" s="5" t="n">
        <v>0.535</v>
      </c>
      <c r="BD456" s="5" t="n">
        <v>0.129</v>
      </c>
      <c r="BE456" s="5" t="n">
        <v>0.008999999999999999</v>
      </c>
      <c r="BF456" s="5" t="n">
        <v>0.615</v>
      </c>
      <c r="BG456" s="5" t="n">
        <v>0.15</v>
      </c>
      <c r="BH456" s="5" t="n">
        <v>1</v>
      </c>
      <c r="BI456" s="5" t="n">
        <v>0.579</v>
      </c>
      <c r="BJ456" s="5" t="n">
        <v>0.129</v>
      </c>
      <c r="BK456" s="5" t="n">
        <v>0.219</v>
      </c>
      <c r="BL456" s="5" t="n">
        <v>0.918</v>
      </c>
      <c r="BM456" s="5" t="n">
        <v>0.15</v>
      </c>
      <c r="BN456" s="5" t="n">
        <v>1</v>
      </c>
      <c r="BO456" s="5" t="n">
        <v>0</v>
      </c>
      <c r="BP456" s="5" t="n">
        <v>0</v>
      </c>
      <c r="BQ456" s="5" t="n">
        <v>0.021</v>
      </c>
      <c r="BR456" s="5" t="n">
        <v>0</v>
      </c>
      <c r="BS456" s="5" t="n">
        <v>1</v>
      </c>
      <c r="BT456" s="5" t="n">
        <v>0</v>
      </c>
      <c r="BU456" s="5" t="n">
        <v>0</v>
      </c>
      <c r="BV456" s="5" t="n">
        <v>0.1</v>
      </c>
      <c r="BW456" s="5" t="n">
        <v>0.15</v>
      </c>
      <c r="BX456" s="5" t="n">
        <v>0.833</v>
      </c>
      <c r="BY456" s="5" t="n">
        <v>13.254</v>
      </c>
      <c r="BZ456" s="5" t="n">
        <v>0</v>
      </c>
      <c r="CA456" s="5" t="n">
        <v>13.254</v>
      </c>
      <c r="CB456" s="5" t="n">
        <v>0</v>
      </c>
      <c r="CC456" s="5" t="n">
        <v>83.248</v>
      </c>
      <c r="CD456" s="5" t="n">
        <v>7.95</v>
      </c>
      <c r="CE456" s="5" t="n">
        <v>43.547</v>
      </c>
      <c r="CF456" s="5" t="n">
        <v>145.815</v>
      </c>
      <c r="CG456" s="5" t="n">
        <v>0.15</v>
      </c>
      <c r="CH456" s="5" t="n">
        <v>1</v>
      </c>
      <c r="CI456" s="5" t="n">
        <v>0</v>
      </c>
      <c r="CJ456" s="5" t="n">
        <v>0</v>
      </c>
      <c r="CK456" s="5" t="n">
        <v>0</v>
      </c>
      <c r="CL456" s="5" t="n">
        <v>0</v>
      </c>
      <c r="CM456" s="5" t="n">
        <v>0</v>
      </c>
      <c r="CN456" s="5" t="n">
        <v>0</v>
      </c>
      <c r="CO456" s="5" t="n">
        <v>0</v>
      </c>
      <c r="CP456" s="5" t="n">
        <v>0</v>
      </c>
      <c r="CQ456" s="5" t="n">
        <v>1.348</v>
      </c>
      <c r="CR456" s="5" t="n">
        <v>0</v>
      </c>
      <c r="CS456" s="5" t="n">
        <v>5.37</v>
      </c>
      <c r="CT456" s="5" t="n">
        <v>4.861</v>
      </c>
      <c r="CU456" s="5" t="n">
        <v>11.622</v>
      </c>
    </row>
    <row r="457">
      <c r="A457" s="5" t="inlineStr">
        <is>
          <t>LSO2024</t>
        </is>
      </c>
      <c r="B457" s="5" t="inlineStr">
        <is>
          <t>LSO</t>
        </is>
      </c>
      <c r="C457" s="5" t="inlineStr">
        <is>
          <t>LSO</t>
        </is>
      </c>
      <c r="D457" s="5" t="inlineStr">
        <is>
          <t>Lesotho</t>
        </is>
      </c>
      <c r="E457" s="5" t="n">
        <v>2024</v>
      </c>
      <c r="F457" s="5" t="n">
        <v>0.15</v>
      </c>
      <c r="G457" s="5" t="n">
        <v>5.575</v>
      </c>
      <c r="H457" s="5" t="n">
        <v>1.324</v>
      </c>
      <c r="I457" s="5" t="n">
        <v>0</v>
      </c>
      <c r="J457" s="5" t="n">
        <v>5.575</v>
      </c>
      <c r="K457" s="5" t="n">
        <v>0</v>
      </c>
      <c r="L457" s="5" t="n">
        <v>1</v>
      </c>
      <c r="M457" s="5" t="n">
        <v>7.124</v>
      </c>
      <c r="N457" s="5" t="n">
        <v>3.971</v>
      </c>
      <c r="O457" s="5" t="n">
        <v>0</v>
      </c>
      <c r="P457" s="5" t="n">
        <v>7.124</v>
      </c>
      <c r="Q457" s="5" t="n">
        <v>0</v>
      </c>
      <c r="R457" s="5" t="n">
        <v>1</v>
      </c>
      <c r="S457" s="5" t="n">
        <v>12.193</v>
      </c>
      <c r="T457" s="5" t="n">
        <v>7.942</v>
      </c>
      <c r="U457" s="5" t="n">
        <v>0.249</v>
      </c>
      <c r="V457" s="5" t="n">
        <v>14.022</v>
      </c>
      <c r="W457" s="5" t="n">
        <v>0.15</v>
      </c>
      <c r="X457" s="5" t="n">
        <v>1</v>
      </c>
      <c r="Y457" s="5" t="n">
        <v>11.491</v>
      </c>
      <c r="Z457" s="5" t="n">
        <v>1.553</v>
      </c>
      <c r="AA457" s="5" t="n">
        <v>0</v>
      </c>
      <c r="AB457" s="5" t="n">
        <v>11.491</v>
      </c>
      <c r="AC457" s="5" t="n">
        <v>0</v>
      </c>
      <c r="AD457" s="5" t="n">
        <v>1</v>
      </c>
      <c r="AE457" s="5" t="n">
        <v>12.815</v>
      </c>
      <c r="AF457" s="5" t="n">
        <v>2.996</v>
      </c>
      <c r="AG457" s="5" t="n">
        <v>0</v>
      </c>
      <c r="AH457" s="5" t="n">
        <v>12.815</v>
      </c>
      <c r="AI457" s="5" t="n">
        <v>0</v>
      </c>
      <c r="AJ457" s="5" t="n">
        <v>1</v>
      </c>
      <c r="AK457" s="5" t="n">
        <v>20.756</v>
      </c>
      <c r="AL457" s="5" t="n">
        <v>11.055</v>
      </c>
      <c r="AM457" s="5" t="n">
        <v>0.424</v>
      </c>
      <c r="AN457" s="5" t="n">
        <v>23.87</v>
      </c>
      <c r="AO457" s="5" t="n">
        <v>0.15</v>
      </c>
      <c r="AP457" s="5" t="n">
        <v>1</v>
      </c>
      <c r="AQ457" s="5" t="n">
        <v>0.724</v>
      </c>
      <c r="AR457" s="5" t="n">
        <v>0.132</v>
      </c>
      <c r="AS457" s="5" t="n">
        <v>0.272</v>
      </c>
      <c r="AT457" s="5" t="n">
        <v>1.145</v>
      </c>
      <c r="AU457" s="5" t="n">
        <v>0.15</v>
      </c>
      <c r="AV457" s="5" t="n">
        <v>1</v>
      </c>
      <c r="AW457" s="5" t="n">
        <v>0.75</v>
      </c>
      <c r="AX457" s="5" t="n">
        <v>0.132</v>
      </c>
      <c r="AY457" s="5" t="n">
        <v>0.268</v>
      </c>
      <c r="AZ457" s="5" t="n">
        <v>1.17</v>
      </c>
      <c r="BA457" s="5" t="n">
        <v>0.15</v>
      </c>
      <c r="BB457" s="5" t="n">
        <v>1</v>
      </c>
      <c r="BC457" s="5" t="n">
        <v>0.513</v>
      </c>
      <c r="BD457" s="5" t="n">
        <v>0.132</v>
      </c>
      <c r="BE457" s="5" t="n">
        <v>0.01</v>
      </c>
      <c r="BF457" s="5" t="n">
        <v>0.59</v>
      </c>
      <c r="BG457" s="5" t="n">
        <v>0.15</v>
      </c>
      <c r="BH457" s="5" t="n">
        <v>1</v>
      </c>
      <c r="BI457" s="5" t="n">
        <v>0.591</v>
      </c>
      <c r="BJ457" s="5" t="n">
        <v>0.132</v>
      </c>
      <c r="BK457" s="5" t="n">
        <v>0.162</v>
      </c>
      <c r="BL457" s="5" t="n">
        <v>0.867</v>
      </c>
      <c r="BM457" s="5" t="n">
        <v>0.15</v>
      </c>
      <c r="BN457" s="5" t="n">
        <v>1</v>
      </c>
      <c r="BO457" s="5" t="n">
        <v>0</v>
      </c>
      <c r="BP457" s="5" t="n">
        <v>0</v>
      </c>
      <c r="BQ457" s="5" t="n">
        <v>0.019</v>
      </c>
      <c r="BR457" s="5" t="n">
        <v>0</v>
      </c>
      <c r="BS457" s="5" t="n">
        <v>1</v>
      </c>
      <c r="BT457" s="5" t="n">
        <v>0</v>
      </c>
      <c r="BU457" s="5" t="n">
        <v>0</v>
      </c>
      <c r="BV457" s="5" t="n">
        <v>0.096</v>
      </c>
      <c r="BW457" s="5" t="n">
        <v>0.15</v>
      </c>
      <c r="BX457" s="5" t="n">
        <v>0.833</v>
      </c>
      <c r="BY457" s="5" t="n">
        <v>13.646</v>
      </c>
      <c r="BZ457" s="5" t="n">
        <v>0</v>
      </c>
      <c r="CA457" s="5" t="n">
        <v>13.646</v>
      </c>
      <c r="CB457" s="5" t="n">
        <v>0</v>
      </c>
      <c r="CC457" s="5" t="n">
        <v>82.58799999999999</v>
      </c>
      <c r="CD457" s="5" t="n">
        <v>7.95</v>
      </c>
      <c r="CE457" s="5" t="n">
        <v>37.36</v>
      </c>
      <c r="CF457" s="5" t="n">
        <v>137.94</v>
      </c>
      <c r="CG457" s="5" t="n">
        <v>0.15</v>
      </c>
      <c r="CH457" s="5" t="n">
        <v>1</v>
      </c>
      <c r="CI457" s="5" t="n">
        <v>0</v>
      </c>
      <c r="CJ457" s="5" t="n">
        <v>0</v>
      </c>
      <c r="CK457" s="5" t="n">
        <v>0</v>
      </c>
      <c r="CL457" s="5" t="n">
        <v>0</v>
      </c>
      <c r="CM457" s="5" t="n">
        <v>0</v>
      </c>
      <c r="CN457" s="5" t="n">
        <v>0</v>
      </c>
      <c r="CO457" s="5" t="n">
        <v>0</v>
      </c>
      <c r="CP457" s="5" t="n">
        <v>0</v>
      </c>
      <c r="CQ457" s="5" t="n">
        <v>1.387</v>
      </c>
      <c r="CR457" s="5" t="n">
        <v>0</v>
      </c>
      <c r="CS457" s="5" t="n">
        <v>5.529</v>
      </c>
      <c r="CT457" s="5" t="n">
        <v>4.251</v>
      </c>
      <c r="CU457" s="5" t="n">
        <v>10.168</v>
      </c>
    </row>
    <row r="458">
      <c r="A458" s="5" t="inlineStr">
        <is>
          <t>LBR2021</t>
        </is>
      </c>
      <c r="B458" s="5" t="inlineStr">
        <is>
          <t>LBR</t>
        </is>
      </c>
      <c r="C458" s="5" t="inlineStr">
        <is>
          <t>LBR</t>
        </is>
      </c>
      <c r="D458" s="5" t="inlineStr">
        <is>
          <t>Liberia</t>
        </is>
      </c>
      <c r="E458" s="5" t="n">
        <v>2021</v>
      </c>
      <c r="F458" s="5" t="n">
        <v>0.1</v>
      </c>
      <c r="G458" s="5" t="n">
        <v>5.897</v>
      </c>
      <c r="H458" s="5" t="n">
        <v>1.143</v>
      </c>
      <c r="I458" s="5" t="n">
        <v>0</v>
      </c>
      <c r="J458" s="5" t="n">
        <v>5.897</v>
      </c>
      <c r="K458" s="5" t="n">
        <v>0</v>
      </c>
      <c r="L458" s="5" t="n">
        <v>1</v>
      </c>
      <c r="M458" s="5" t="n">
        <v>7.964</v>
      </c>
      <c r="N458" s="5" t="n">
        <v>3.43</v>
      </c>
      <c r="O458" s="5" t="n">
        <v>0</v>
      </c>
      <c r="P458" s="5" t="n">
        <v>7.964</v>
      </c>
      <c r="Q458" s="5" t="n">
        <v>0</v>
      </c>
      <c r="R458" s="5" t="n">
        <v>1</v>
      </c>
      <c r="S458" s="5" t="n">
        <v>11.613</v>
      </c>
      <c r="T458" s="5" t="n">
        <v>6.86</v>
      </c>
      <c r="U458" s="5" t="n">
        <v>0</v>
      </c>
      <c r="V458" s="5" t="n">
        <v>12.775</v>
      </c>
      <c r="W458" s="5" t="n">
        <v>0.1</v>
      </c>
      <c r="X458" s="5" t="n">
        <v>1</v>
      </c>
      <c r="Y458" s="5" t="n">
        <v>16.305</v>
      </c>
      <c r="Z458" s="5" t="n">
        <v>2.204</v>
      </c>
      <c r="AA458" s="5" t="n">
        <v>0</v>
      </c>
      <c r="AB458" s="5" t="n">
        <v>16.305</v>
      </c>
      <c r="AC458" s="5" t="n">
        <v>0</v>
      </c>
      <c r="AD458" s="5" t="n">
        <v>1</v>
      </c>
      <c r="AE458" s="5" t="n">
        <v>17.449</v>
      </c>
      <c r="AF458" s="5" t="n">
        <v>4.08</v>
      </c>
      <c r="AG458" s="5" t="n">
        <v>0</v>
      </c>
      <c r="AH458" s="5" t="n">
        <v>17.449</v>
      </c>
      <c r="AI458" s="5" t="n">
        <v>0</v>
      </c>
      <c r="AJ458" s="5" t="n">
        <v>1</v>
      </c>
      <c r="AK458" s="5" t="n">
        <v>24.309</v>
      </c>
      <c r="AL458" s="5" t="n">
        <v>12.947</v>
      </c>
      <c r="AM458" s="5" t="n">
        <v>0</v>
      </c>
      <c r="AN458" s="5" t="n">
        <v>26.739</v>
      </c>
      <c r="AO458" s="5" t="n">
        <v>0.1</v>
      </c>
      <c r="AP458" s="5" t="n">
        <v>1</v>
      </c>
      <c r="AQ458" s="5" t="n">
        <v>0.619</v>
      </c>
      <c r="AR458" s="5" t="n">
        <v>0.114</v>
      </c>
      <c r="AS458" s="5" t="n">
        <v>0.139</v>
      </c>
      <c r="AT458" s="5" t="n">
        <v>0.834</v>
      </c>
      <c r="AU458" s="5" t="n">
        <v>0.1</v>
      </c>
      <c r="AV458" s="5" t="n">
        <v>0</v>
      </c>
      <c r="AW458" s="5" t="n">
        <v>0.599</v>
      </c>
      <c r="AX458" s="5" t="n">
        <v>0.114</v>
      </c>
      <c r="AY458" s="5" t="n">
        <v>0.325</v>
      </c>
      <c r="AZ458" s="5" t="n">
        <v>1.017</v>
      </c>
      <c r="BA458" s="5" t="n">
        <v>0.1</v>
      </c>
      <c r="BB458" s="5" t="n">
        <v>1</v>
      </c>
      <c r="BC458" s="5" t="n">
        <v>0.439</v>
      </c>
      <c r="BD458" s="5" t="n">
        <v>0.114</v>
      </c>
      <c r="BE458" s="5" t="n">
        <v>0</v>
      </c>
      <c r="BF458" s="5" t="n">
        <v>0.483</v>
      </c>
      <c r="BG458" s="5" t="n">
        <v>0.1</v>
      </c>
      <c r="BH458" s="5" t="n">
        <v>1</v>
      </c>
      <c r="BI458" s="5" t="n">
        <v>0.505</v>
      </c>
      <c r="BJ458" s="5" t="n">
        <v>0.114</v>
      </c>
      <c r="BK458" s="5" t="n">
        <v>0.224</v>
      </c>
      <c r="BL458" s="5" t="n">
        <v>0.802</v>
      </c>
      <c r="BM458" s="5" t="n">
        <v>0.1</v>
      </c>
      <c r="BN458" s="5" t="n">
        <v>1</v>
      </c>
      <c r="BO458" s="5" t="n">
        <v>0</v>
      </c>
      <c r="BP458" s="5" t="n">
        <v>0</v>
      </c>
      <c r="BQ458" s="5" t="n">
        <v>0.179</v>
      </c>
      <c r="BR458" s="5" t="n">
        <v>0</v>
      </c>
      <c r="BS458" s="5" t="n">
        <v>0.833</v>
      </c>
      <c r="BT458" s="5" t="n">
        <v>0</v>
      </c>
      <c r="BU458" s="5" t="n">
        <v>0</v>
      </c>
      <c r="BV458" s="5" t="n">
        <v>0.213</v>
      </c>
      <c r="BW458" s="5" t="n">
        <v>0.1</v>
      </c>
      <c r="BX458" s="5" t="n">
        <v>0.833</v>
      </c>
      <c r="BY458" s="5" t="n">
        <v>11.787</v>
      </c>
      <c r="BZ458" s="5" t="n">
        <v>0</v>
      </c>
      <c r="CA458" s="5" t="n">
        <v>11.787</v>
      </c>
      <c r="CB458" s="5" t="n">
        <v>0</v>
      </c>
      <c r="CC458" s="5" t="n">
        <v>78.125</v>
      </c>
      <c r="CD458" s="5" t="n">
        <v>7.95</v>
      </c>
      <c r="CE458" s="5" t="n">
        <v>0</v>
      </c>
      <c r="CF458" s="5" t="n">
        <v>85.938</v>
      </c>
      <c r="CG458" s="5" t="n">
        <v>0.1</v>
      </c>
      <c r="CH458" s="5" t="n">
        <v>1</v>
      </c>
      <c r="CI458" s="5" t="n">
        <v>0</v>
      </c>
      <c r="CJ458" s="5" t="n">
        <v>0</v>
      </c>
      <c r="CK458" s="5" t="n">
        <v>0</v>
      </c>
      <c r="CL458" s="5" t="n">
        <v>0</v>
      </c>
      <c r="CM458" s="5" t="n">
        <v>0</v>
      </c>
      <c r="CN458" s="5" t="n">
        <v>0</v>
      </c>
      <c r="CO458" s="5" t="n">
        <v>0</v>
      </c>
      <c r="CP458" s="5" t="n">
        <v>0</v>
      </c>
      <c r="CQ458" s="5" t="n">
        <v>1.198</v>
      </c>
      <c r="CR458" s="5" t="n">
        <v>0</v>
      </c>
      <c r="CS458" s="5" t="n">
        <v>4.776</v>
      </c>
      <c r="CT458" s="5" t="n">
        <v>4.753</v>
      </c>
      <c r="CU458" s="5" t="n">
        <v>15.162</v>
      </c>
    </row>
    <row r="459">
      <c r="A459" s="5" t="inlineStr">
        <is>
          <t>LBR2022</t>
        </is>
      </c>
      <c r="B459" s="5" t="inlineStr">
        <is>
          <t>LBR</t>
        </is>
      </c>
      <c r="C459" s="5" t="inlineStr">
        <is>
          <t>LBR</t>
        </is>
      </c>
      <c r="D459" s="5" t="inlineStr">
        <is>
          <t>Liberia</t>
        </is>
      </c>
      <c r="E459" s="5" t="n">
        <v>2022</v>
      </c>
      <c r="F459" s="5" t="n">
        <v>0.1</v>
      </c>
      <c r="G459" s="5" t="n">
        <v>11.72</v>
      </c>
      <c r="H459" s="5" t="n">
        <v>1.235</v>
      </c>
      <c r="I459" s="5" t="n">
        <v>0</v>
      </c>
      <c r="J459" s="5" t="n">
        <v>11.72</v>
      </c>
      <c r="K459" s="5" t="n">
        <v>0</v>
      </c>
      <c r="L459" s="5" t="n">
        <v>1</v>
      </c>
      <c r="M459" s="5" t="n">
        <v>9.782999999999999</v>
      </c>
      <c r="N459" s="5" t="n">
        <v>3.704</v>
      </c>
      <c r="O459" s="5" t="n">
        <v>0</v>
      </c>
      <c r="P459" s="5" t="n">
        <v>9.782999999999999</v>
      </c>
      <c r="Q459" s="5" t="n">
        <v>0</v>
      </c>
      <c r="R459" s="5" t="n">
        <v>1</v>
      </c>
      <c r="S459" s="5" t="n">
        <v>17.893</v>
      </c>
      <c r="T459" s="5" t="n">
        <v>7.408</v>
      </c>
      <c r="U459" s="5" t="n">
        <v>0.132</v>
      </c>
      <c r="V459" s="5" t="n">
        <v>19.683</v>
      </c>
      <c r="W459" s="5" t="n">
        <v>0.1</v>
      </c>
      <c r="X459" s="5" t="n">
        <v>1</v>
      </c>
      <c r="Y459" s="5" t="n">
        <v>32.56</v>
      </c>
      <c r="Z459" s="5" t="n">
        <v>4.401</v>
      </c>
      <c r="AA459" s="5" t="n">
        <v>0</v>
      </c>
      <c r="AB459" s="5" t="n">
        <v>32.56</v>
      </c>
      <c r="AC459" s="5" t="n">
        <v>0</v>
      </c>
      <c r="AD459" s="5" t="n">
        <v>1</v>
      </c>
      <c r="AE459" s="5" t="n">
        <v>33.795</v>
      </c>
      <c r="AF459" s="5" t="n">
        <v>7.902</v>
      </c>
      <c r="AG459" s="5" t="n">
        <v>0</v>
      </c>
      <c r="AH459" s="5" t="n">
        <v>33.795</v>
      </c>
      <c r="AI459" s="5" t="n">
        <v>0</v>
      </c>
      <c r="AJ459" s="5" t="n">
        <v>1</v>
      </c>
      <c r="AK459" s="5" t="n">
        <v>41.203</v>
      </c>
      <c r="AL459" s="5" t="n">
        <v>21.945</v>
      </c>
      <c r="AM459" s="5" t="n">
        <v>0.305</v>
      </c>
      <c r="AN459" s="5" t="n">
        <v>45.324</v>
      </c>
      <c r="AO459" s="5" t="n">
        <v>0.1</v>
      </c>
      <c r="AP459" s="5" t="n">
        <v>1</v>
      </c>
      <c r="AQ459" s="5" t="n">
        <v>0.861</v>
      </c>
      <c r="AR459" s="5" t="n">
        <v>0.123</v>
      </c>
      <c r="AS459" s="5" t="n">
        <v>0.257</v>
      </c>
      <c r="AT459" s="5" t="n">
        <v>1.23</v>
      </c>
      <c r="AU459" s="5" t="n">
        <v>0.1</v>
      </c>
      <c r="AV459" s="5" t="n">
        <v>0</v>
      </c>
      <c r="AW459" s="5" t="n">
        <v>0.986</v>
      </c>
      <c r="AX459" s="5" t="n">
        <v>0.123</v>
      </c>
      <c r="AY459" s="5" t="n">
        <v>0.384</v>
      </c>
      <c r="AZ459" s="5" t="n">
        <v>1.507</v>
      </c>
      <c r="BA459" s="5" t="n">
        <v>0.1</v>
      </c>
      <c r="BB459" s="5" t="n">
        <v>1</v>
      </c>
      <c r="BC459" s="5" t="n">
        <v>0.598</v>
      </c>
      <c r="BD459" s="5" t="n">
        <v>0.123</v>
      </c>
      <c r="BE459" s="5" t="n">
        <v>0.004</v>
      </c>
      <c r="BF459" s="5" t="n">
        <v>0.658</v>
      </c>
      <c r="BG459" s="5" t="n">
        <v>0.1</v>
      </c>
      <c r="BH459" s="5" t="n">
        <v>1</v>
      </c>
      <c r="BI459" s="5" t="n">
        <v>0.612</v>
      </c>
      <c r="BJ459" s="5" t="n">
        <v>0.123</v>
      </c>
      <c r="BK459" s="5" t="n">
        <v>0.242</v>
      </c>
      <c r="BL459" s="5" t="n">
        <v>0.9330000000000001</v>
      </c>
      <c r="BM459" s="5" t="n">
        <v>0.1</v>
      </c>
      <c r="BN459" s="5" t="n">
        <v>1</v>
      </c>
      <c r="BO459" s="5" t="n">
        <v>0</v>
      </c>
      <c r="BP459" s="5" t="n">
        <v>0</v>
      </c>
      <c r="BQ459" s="5" t="n">
        <v>0.179</v>
      </c>
      <c r="BR459" s="5" t="n">
        <v>0</v>
      </c>
      <c r="BS459" s="5" t="n">
        <v>0.833</v>
      </c>
      <c r="BT459" s="5" t="n">
        <v>0</v>
      </c>
      <c r="BU459" s="5" t="n">
        <v>0</v>
      </c>
      <c r="BV459" s="5" t="n">
        <v>0.213</v>
      </c>
      <c r="BW459" s="5" t="n">
        <v>0.1</v>
      </c>
      <c r="BX459" s="5" t="n">
        <v>0.833</v>
      </c>
      <c r="BY459" s="5" t="n">
        <v>12.729</v>
      </c>
      <c r="BZ459" s="5" t="n">
        <v>0</v>
      </c>
      <c r="CA459" s="5" t="n">
        <v>12.729</v>
      </c>
      <c r="CB459" s="5" t="n">
        <v>0</v>
      </c>
      <c r="CC459" s="5" t="n">
        <v>97.90000000000001</v>
      </c>
      <c r="CD459" s="5" t="n">
        <v>7.95</v>
      </c>
      <c r="CE459" s="5" t="n">
        <v>0.725</v>
      </c>
      <c r="CF459" s="5" t="n">
        <v>107.69</v>
      </c>
      <c r="CG459" s="5" t="n">
        <v>0.1</v>
      </c>
      <c r="CH459" s="5" t="n">
        <v>1</v>
      </c>
      <c r="CI459" s="5" t="n">
        <v>0</v>
      </c>
      <c r="CJ459" s="5" t="n">
        <v>0</v>
      </c>
      <c r="CK459" s="5" t="n">
        <v>0</v>
      </c>
      <c r="CL459" s="5" t="n">
        <v>0</v>
      </c>
      <c r="CM459" s="5" t="n">
        <v>0</v>
      </c>
      <c r="CN459" s="5" t="n">
        <v>0</v>
      </c>
      <c r="CO459" s="5" t="n">
        <v>0</v>
      </c>
      <c r="CP459" s="5" t="n">
        <v>0</v>
      </c>
      <c r="CQ459" s="5" t="n">
        <v>1.294</v>
      </c>
      <c r="CR459" s="5" t="n">
        <v>0</v>
      </c>
      <c r="CS459" s="5" t="n">
        <v>5.158</v>
      </c>
      <c r="CT459" s="5" t="n">
        <v>10.485</v>
      </c>
      <c r="CU459" s="5" t="n">
        <v>31.326</v>
      </c>
    </row>
    <row r="460">
      <c r="A460" s="5" t="inlineStr">
        <is>
          <t>LBR2023</t>
        </is>
      </c>
      <c r="B460" s="5" t="inlineStr">
        <is>
          <t>LBR</t>
        </is>
      </c>
      <c r="C460" s="5" t="inlineStr">
        <is>
          <t>LBR</t>
        </is>
      </c>
      <c r="D460" s="5" t="inlineStr">
        <is>
          <t>Liberia</t>
        </is>
      </c>
      <c r="E460" s="5" t="n">
        <v>2023</v>
      </c>
      <c r="F460" s="5" t="n">
        <v>0.1</v>
      </c>
      <c r="G460" s="5" t="n">
        <v>6.147</v>
      </c>
      <c r="H460" s="5" t="n">
        <v>1.286</v>
      </c>
      <c r="I460" s="5" t="n">
        <v>0</v>
      </c>
      <c r="J460" s="5" t="n">
        <v>6.147</v>
      </c>
      <c r="K460" s="5" t="n">
        <v>0</v>
      </c>
      <c r="L460" s="5" t="n">
        <v>1</v>
      </c>
      <c r="M460" s="5" t="n">
        <v>7.886</v>
      </c>
      <c r="N460" s="5" t="n">
        <v>3.857</v>
      </c>
      <c r="O460" s="5" t="n">
        <v>0</v>
      </c>
      <c r="P460" s="5" t="n">
        <v>7.886</v>
      </c>
      <c r="Q460" s="5" t="n">
        <v>0</v>
      </c>
      <c r="R460" s="5" t="n">
        <v>1</v>
      </c>
      <c r="S460" s="5" t="n">
        <v>12.575</v>
      </c>
      <c r="T460" s="5" t="n">
        <v>7.714</v>
      </c>
      <c r="U460" s="5" t="n">
        <v>0.139</v>
      </c>
      <c r="V460" s="5" t="n">
        <v>13.833</v>
      </c>
      <c r="W460" s="5" t="n">
        <v>0.1</v>
      </c>
      <c r="X460" s="5" t="n">
        <v>1</v>
      </c>
      <c r="Y460" s="5" t="n">
        <v>12.908</v>
      </c>
      <c r="Z460" s="5" t="n">
        <v>1.745</v>
      </c>
      <c r="AA460" s="5" t="n">
        <v>0</v>
      </c>
      <c r="AB460" s="5" t="n">
        <v>12.908</v>
      </c>
      <c r="AC460" s="5" t="n">
        <v>0</v>
      </c>
      <c r="AD460" s="5" t="n">
        <v>1</v>
      </c>
      <c r="AE460" s="5" t="n">
        <v>14.194</v>
      </c>
      <c r="AF460" s="5" t="n">
        <v>3.319</v>
      </c>
      <c r="AG460" s="5" t="n">
        <v>0</v>
      </c>
      <c r="AH460" s="5" t="n">
        <v>14.194</v>
      </c>
      <c r="AI460" s="5" t="n">
        <v>0</v>
      </c>
      <c r="AJ460" s="5" t="n">
        <v>1</v>
      </c>
      <c r="AK460" s="5" t="n">
        <v>21.908</v>
      </c>
      <c r="AL460" s="5" t="n">
        <v>11.668</v>
      </c>
      <c r="AM460" s="5" t="n">
        <v>0.243</v>
      </c>
      <c r="AN460" s="5" t="n">
        <v>24.098</v>
      </c>
      <c r="AO460" s="5" t="n">
        <v>0.1</v>
      </c>
      <c r="AP460" s="5" t="n">
        <v>1</v>
      </c>
      <c r="AQ460" s="5" t="n">
        <v>0.76</v>
      </c>
      <c r="AR460" s="5" t="n">
        <v>0.129</v>
      </c>
      <c r="AS460" s="5" t="n">
        <v>-0.357</v>
      </c>
      <c r="AT460" s="5" t="n">
        <v>0.444</v>
      </c>
      <c r="AU460" s="5" t="n">
        <v>0.1</v>
      </c>
      <c r="AV460" s="5" t="n">
        <v>0</v>
      </c>
      <c r="AW460" s="5" t="n">
        <v>0.8110000000000001</v>
      </c>
      <c r="AX460" s="5" t="n">
        <v>0.129</v>
      </c>
      <c r="AY460" s="5" t="n">
        <v>0.474</v>
      </c>
      <c r="AZ460" s="5" t="n">
        <v>1.413</v>
      </c>
      <c r="BA460" s="5" t="n">
        <v>0.1</v>
      </c>
      <c r="BB460" s="5" t="n">
        <v>1</v>
      </c>
      <c r="BC460" s="5" t="n">
        <v>0.535</v>
      </c>
      <c r="BD460" s="5" t="n">
        <v>0.129</v>
      </c>
      <c r="BE460" s="5" t="n">
        <v>0.006</v>
      </c>
      <c r="BF460" s="5" t="n">
        <v>0.588</v>
      </c>
      <c r="BG460" s="5" t="n">
        <v>0.1</v>
      </c>
      <c r="BH460" s="5" t="n">
        <v>1</v>
      </c>
      <c r="BI460" s="5" t="n">
        <v>0.579</v>
      </c>
      <c r="BJ460" s="5" t="n">
        <v>0.129</v>
      </c>
      <c r="BK460" s="5" t="n">
        <v>0.26</v>
      </c>
      <c r="BL460" s="5" t="n">
        <v>0.913</v>
      </c>
      <c r="BM460" s="5" t="n">
        <v>0.1</v>
      </c>
      <c r="BN460" s="5" t="n">
        <v>1</v>
      </c>
      <c r="BO460" s="5" t="n">
        <v>0</v>
      </c>
      <c r="BP460" s="5" t="n">
        <v>0</v>
      </c>
      <c r="BQ460" s="5" t="n">
        <v>0.19</v>
      </c>
      <c r="BR460" s="5" t="n">
        <v>0</v>
      </c>
      <c r="BS460" s="5" t="n">
        <v>0.833</v>
      </c>
      <c r="BT460" s="5" t="n">
        <v>0</v>
      </c>
      <c r="BU460" s="5" t="n">
        <v>0</v>
      </c>
      <c r="BV460" s="5" t="n">
        <v>0.264</v>
      </c>
      <c r="BW460" s="5" t="n">
        <v>0.1</v>
      </c>
      <c r="BX460" s="5" t="n">
        <v>0.833</v>
      </c>
      <c r="BY460" s="5" t="n">
        <v>13.254</v>
      </c>
      <c r="BZ460" s="5" t="n">
        <v>0</v>
      </c>
      <c r="CA460" s="5" t="n">
        <v>13.254</v>
      </c>
      <c r="CB460" s="5" t="n">
        <v>0</v>
      </c>
      <c r="CC460" s="5" t="n">
        <v>83.248</v>
      </c>
      <c r="CD460" s="5" t="n">
        <v>7.95</v>
      </c>
      <c r="CE460" s="5" t="n">
        <v>0.922</v>
      </c>
      <c r="CF460" s="5" t="n">
        <v>91.57299999999999</v>
      </c>
      <c r="CG460" s="5" t="n">
        <v>0.1</v>
      </c>
      <c r="CH460" s="5" t="n">
        <v>1</v>
      </c>
      <c r="CI460" s="5" t="n">
        <v>0</v>
      </c>
      <c r="CJ460" s="5" t="n">
        <v>0</v>
      </c>
      <c r="CK460" s="5" t="n">
        <v>0</v>
      </c>
      <c r="CL460" s="5" t="n">
        <v>0</v>
      </c>
      <c r="CM460" s="5" t="n">
        <v>0</v>
      </c>
      <c r="CN460" s="5" t="n">
        <v>0</v>
      </c>
      <c r="CO460" s="5" t="n">
        <v>0</v>
      </c>
      <c r="CP460" s="5" t="n">
        <v>0</v>
      </c>
      <c r="CQ460" s="5" t="n">
        <v>1.348</v>
      </c>
      <c r="CR460" s="5" t="n">
        <v>0</v>
      </c>
      <c r="CS460" s="5" t="n">
        <v>5.37</v>
      </c>
      <c r="CT460" s="5" t="n">
        <v>4.861</v>
      </c>
      <c r="CU460" s="5" t="n">
        <v>11.622</v>
      </c>
    </row>
    <row r="461">
      <c r="A461" s="5" t="inlineStr">
        <is>
          <t>LBR2024</t>
        </is>
      </c>
      <c r="B461" s="5" t="inlineStr">
        <is>
          <t>LBR</t>
        </is>
      </c>
      <c r="C461" s="5" t="inlineStr">
        <is>
          <t>LBR</t>
        </is>
      </c>
      <c r="D461" s="5" t="inlineStr">
        <is>
          <t>Liberia</t>
        </is>
      </c>
      <c r="E461" s="5" t="n">
        <v>2024</v>
      </c>
      <c r="F461" s="5" t="n">
        <v>0.1</v>
      </c>
      <c r="G461" s="5" t="n">
        <v>5.575</v>
      </c>
      <c r="H461" s="5" t="n">
        <v>1.324</v>
      </c>
      <c r="I461" s="5" t="n">
        <v>0</v>
      </c>
      <c r="J461" s="5" t="n">
        <v>5.575</v>
      </c>
      <c r="K461" s="5" t="n">
        <v>0</v>
      </c>
      <c r="L461" s="5" t="n">
        <v>1</v>
      </c>
      <c r="M461" s="5" t="n">
        <v>7.124</v>
      </c>
      <c r="N461" s="5" t="n">
        <v>3.971</v>
      </c>
      <c r="O461" s="5" t="n">
        <v>0</v>
      </c>
      <c r="P461" s="5" t="n">
        <v>7.124</v>
      </c>
      <c r="Q461" s="5" t="n">
        <v>0</v>
      </c>
      <c r="R461" s="5" t="n">
        <v>1</v>
      </c>
      <c r="S461" s="5" t="n">
        <v>12.193</v>
      </c>
      <c r="T461" s="5" t="n">
        <v>7.942</v>
      </c>
      <c r="U461" s="5" t="n">
        <v>0.166</v>
      </c>
      <c r="V461" s="5" t="n">
        <v>13.412</v>
      </c>
      <c r="W461" s="5" t="n">
        <v>0.1</v>
      </c>
      <c r="X461" s="5" t="n">
        <v>1</v>
      </c>
      <c r="Y461" s="5" t="n">
        <v>11.492</v>
      </c>
      <c r="Z461" s="5" t="n">
        <v>1.553</v>
      </c>
      <c r="AA461" s="5" t="n">
        <v>0</v>
      </c>
      <c r="AB461" s="5" t="n">
        <v>11.492</v>
      </c>
      <c r="AC461" s="5" t="n">
        <v>0</v>
      </c>
      <c r="AD461" s="5" t="n">
        <v>1</v>
      </c>
      <c r="AE461" s="5" t="n">
        <v>12.815</v>
      </c>
      <c r="AF461" s="5" t="n">
        <v>2.997</v>
      </c>
      <c r="AG461" s="5" t="n">
        <v>0</v>
      </c>
      <c r="AH461" s="5" t="n">
        <v>12.815</v>
      </c>
      <c r="AI461" s="5" t="n">
        <v>0</v>
      </c>
      <c r="AJ461" s="5" t="n">
        <v>1</v>
      </c>
      <c r="AK461" s="5" t="n">
        <v>20.757</v>
      </c>
      <c r="AL461" s="5" t="n">
        <v>11.055</v>
      </c>
      <c r="AM461" s="5" t="n">
        <v>0.283</v>
      </c>
      <c r="AN461" s="5" t="n">
        <v>22.833</v>
      </c>
      <c r="AO461" s="5" t="n">
        <v>0.1</v>
      </c>
      <c r="AP461" s="5" t="n">
        <v>1</v>
      </c>
      <c r="AQ461" s="5" t="n">
        <v>0.724</v>
      </c>
      <c r="AR461" s="5" t="n">
        <v>0.132</v>
      </c>
      <c r="AS461" s="5" t="n">
        <v>-0.357</v>
      </c>
      <c r="AT461" s="5" t="n">
        <v>0.398</v>
      </c>
      <c r="AU461" s="5" t="n">
        <v>0.1</v>
      </c>
      <c r="AV461" s="5" t="n">
        <v>0</v>
      </c>
      <c r="AW461" s="5" t="n">
        <v>0.75</v>
      </c>
      <c r="AX461" s="5" t="n">
        <v>0.132</v>
      </c>
      <c r="AY461" s="5" t="n">
        <v>0.532</v>
      </c>
      <c r="AZ461" s="5" t="n">
        <v>1.391</v>
      </c>
      <c r="BA461" s="5" t="n">
        <v>0.1</v>
      </c>
      <c r="BB461" s="5" t="n">
        <v>1</v>
      </c>
      <c r="BC461" s="5" t="n">
        <v>0.513</v>
      </c>
      <c r="BD461" s="5" t="n">
        <v>0.132</v>
      </c>
      <c r="BE461" s="5" t="n">
        <v>0.007</v>
      </c>
      <c r="BF461" s="5" t="n">
        <v>0.5639999999999999</v>
      </c>
      <c r="BG461" s="5" t="n">
        <v>0.1</v>
      </c>
      <c r="BH461" s="5" t="n">
        <v>1</v>
      </c>
      <c r="BI461" s="5" t="n">
        <v>0.591</v>
      </c>
      <c r="BJ461" s="5" t="n">
        <v>0.132</v>
      </c>
      <c r="BK461" s="5" t="n">
        <v>0.27</v>
      </c>
      <c r="BL461" s="5" t="n">
        <v>0.9350000000000001</v>
      </c>
      <c r="BM461" s="5" t="n">
        <v>0.1</v>
      </c>
      <c r="BN461" s="5" t="n">
        <v>1</v>
      </c>
      <c r="BO461" s="5" t="n">
        <v>0</v>
      </c>
      <c r="BP461" s="5" t="n">
        <v>0</v>
      </c>
      <c r="BQ461" s="5" t="n">
        <v>0.196</v>
      </c>
      <c r="BR461" s="5" t="n">
        <v>0</v>
      </c>
      <c r="BS461" s="5" t="n">
        <v>0.833</v>
      </c>
      <c r="BT461" s="5" t="n">
        <v>0</v>
      </c>
      <c r="BU461" s="5" t="n">
        <v>0</v>
      </c>
      <c r="BV461" s="5" t="n">
        <v>0.272</v>
      </c>
      <c r="BW461" s="5" t="n">
        <v>0.1</v>
      </c>
      <c r="BX461" s="5" t="n">
        <v>0.833</v>
      </c>
      <c r="BY461" s="5" t="n">
        <v>13.646</v>
      </c>
      <c r="BZ461" s="5" t="n">
        <v>0</v>
      </c>
      <c r="CA461" s="5" t="n">
        <v>13.646</v>
      </c>
      <c r="CB461" s="5" t="n">
        <v>0</v>
      </c>
      <c r="CC461" s="5" t="n">
        <v>82.58799999999999</v>
      </c>
      <c r="CD461" s="5" t="n">
        <v>7.95</v>
      </c>
      <c r="CE461" s="5" t="n">
        <v>1.125</v>
      </c>
      <c r="CF461" s="5" t="n">
        <v>90.84699999999999</v>
      </c>
      <c r="CG461" s="5" t="n">
        <v>0.1</v>
      </c>
      <c r="CH461" s="5" t="n">
        <v>1</v>
      </c>
      <c r="CI461" s="5" t="n">
        <v>0</v>
      </c>
      <c r="CJ461" s="5" t="n">
        <v>0</v>
      </c>
      <c r="CK461" s="5" t="n">
        <v>0</v>
      </c>
      <c r="CL461" s="5" t="n">
        <v>0</v>
      </c>
      <c r="CM461" s="5" t="n">
        <v>0</v>
      </c>
      <c r="CN461" s="5" t="n">
        <v>0</v>
      </c>
      <c r="CO461" s="5" t="n">
        <v>0</v>
      </c>
      <c r="CP461" s="5" t="n">
        <v>0</v>
      </c>
      <c r="CQ461" s="5" t="n">
        <v>1.387</v>
      </c>
      <c r="CR461" s="5" t="n">
        <v>0</v>
      </c>
      <c r="CS461" s="5" t="n">
        <v>5.529</v>
      </c>
      <c r="CT461" s="5" t="n">
        <v>4.251</v>
      </c>
      <c r="CU461" s="5" t="n">
        <v>10.168</v>
      </c>
    </row>
    <row r="462">
      <c r="A462" s="5" t="inlineStr">
        <is>
          <t>LBY2021</t>
        </is>
      </c>
      <c r="B462" s="5" t="inlineStr">
        <is>
          <t>LBY</t>
        </is>
      </c>
      <c r="C462" s="5" t="inlineStr">
        <is>
          <t>LBY</t>
        </is>
      </c>
      <c r="D462" s="5" t="inlineStr">
        <is>
          <t>Libya</t>
        </is>
      </c>
      <c r="E462" s="5" t="n">
        <v>2021</v>
      </c>
      <c r="F462" s="5" t="n">
        <v>0</v>
      </c>
      <c r="G462" s="5" t="n">
        <v>5.897</v>
      </c>
      <c r="H462" s="5" t="n">
        <v>1.143</v>
      </c>
      <c r="I462" s="5" t="n">
        <v>0.233</v>
      </c>
      <c r="J462" s="5" t="n">
        <v>6.13</v>
      </c>
      <c r="K462" s="5" t="n">
        <v>0</v>
      </c>
      <c r="L462" s="5" t="n">
        <v>1</v>
      </c>
      <c r="M462" s="5" t="n">
        <v>7.964</v>
      </c>
      <c r="N462" s="5" t="n">
        <v>3.43</v>
      </c>
      <c r="O462" s="5" t="n">
        <v>0.252</v>
      </c>
      <c r="P462" s="5" t="n">
        <v>8.217000000000001</v>
      </c>
      <c r="Q462" s="5" t="n">
        <v>0</v>
      </c>
      <c r="R462" s="5" t="n">
        <v>1</v>
      </c>
      <c r="S462" s="5" t="n">
        <v>11.613</v>
      </c>
      <c r="T462" s="5" t="n">
        <v>6.86</v>
      </c>
      <c r="U462" s="5" t="n">
        <v>0.233</v>
      </c>
      <c r="V462" s="5" t="n">
        <v>11.846</v>
      </c>
      <c r="W462" s="5" t="n">
        <v>0</v>
      </c>
      <c r="X462" s="5" t="n">
        <v>1</v>
      </c>
      <c r="Y462" s="5" t="n">
        <v>7.447</v>
      </c>
      <c r="Z462" s="5" t="n">
        <v>0.8169999999999999</v>
      </c>
      <c r="AA462" s="5" t="n">
        <v>-6.685</v>
      </c>
      <c r="AB462" s="5" t="n">
        <v>0.761</v>
      </c>
      <c r="AC462" s="5" t="n">
        <v>0</v>
      </c>
      <c r="AD462" s="5" t="n">
        <v>0</v>
      </c>
      <c r="AE462" s="5" t="n">
        <v>8.018000000000001</v>
      </c>
      <c r="AF462" s="5" t="n">
        <v>1.559</v>
      </c>
      <c r="AG462" s="5" t="n">
        <v>-7.799</v>
      </c>
      <c r="AH462" s="5" t="n">
        <v>0.219</v>
      </c>
      <c r="AI462" s="5" t="n">
        <v>0</v>
      </c>
      <c r="AJ462" s="5" t="n">
        <v>0</v>
      </c>
      <c r="AK462" s="5" t="n">
        <v>11.448</v>
      </c>
      <c r="AL462" s="5" t="n">
        <v>5.4</v>
      </c>
      <c r="AM462" s="5" t="n">
        <v>-0.656</v>
      </c>
      <c r="AN462" s="5" t="n">
        <v>10.792</v>
      </c>
      <c r="AO462" s="5" t="n">
        <v>0</v>
      </c>
      <c r="AP462" s="5" t="n">
        <v>1</v>
      </c>
      <c r="AQ462" s="5" t="n">
        <v>0.621</v>
      </c>
      <c r="AR462" s="5" t="n">
        <v>0.114</v>
      </c>
      <c r="AS462" s="5" t="n">
        <v>-0.587</v>
      </c>
      <c r="AT462" s="5" t="n">
        <v>0.033</v>
      </c>
      <c r="AU462" s="5" t="n">
        <v>0</v>
      </c>
      <c r="AV462" s="5" t="n">
        <v>0</v>
      </c>
      <c r="AW462" s="5" t="n">
        <v>0.593</v>
      </c>
      <c r="AX462" s="5" t="n">
        <v>0.114</v>
      </c>
      <c r="AY462" s="5" t="n">
        <v>-0.5600000000000001</v>
      </c>
      <c r="AZ462" s="5" t="n">
        <v>0.033</v>
      </c>
      <c r="BA462" s="5" t="n">
        <v>0</v>
      </c>
      <c r="BB462" s="5" t="n">
        <v>0</v>
      </c>
      <c r="BC462" s="5" t="n">
        <v>0.44</v>
      </c>
      <c r="BD462" s="5" t="n">
        <v>0.114</v>
      </c>
      <c r="BE462" s="5" t="n">
        <v>-0.43</v>
      </c>
      <c r="BF462" s="5" t="n">
        <v>0.01</v>
      </c>
      <c r="BG462" s="5" t="n">
        <v>0</v>
      </c>
      <c r="BH462" s="5" t="n">
        <v>0</v>
      </c>
      <c r="BI462" s="5" t="n">
        <v>0.5600000000000001</v>
      </c>
      <c r="BJ462" s="5" t="n">
        <v>0.114</v>
      </c>
      <c r="BK462" s="5" t="n">
        <v>-0.54</v>
      </c>
      <c r="BL462" s="5" t="n">
        <v>0.02</v>
      </c>
      <c r="BM462" s="5" t="n">
        <v>0</v>
      </c>
      <c r="BN462" s="5" t="n">
        <v>0</v>
      </c>
      <c r="BO462" s="5" t="n">
        <v>0</v>
      </c>
      <c r="BP462" s="5" t="n">
        <v>-0.028</v>
      </c>
      <c r="BQ462" s="5" t="n">
        <v>0</v>
      </c>
      <c r="BR462" s="5" t="n">
        <v>0</v>
      </c>
      <c r="BS462" s="5" t="n">
        <v>1</v>
      </c>
      <c r="BT462" s="5" t="n">
        <v>0</v>
      </c>
      <c r="BU462" s="5" t="n">
        <v>-0.028</v>
      </c>
      <c r="BV462" s="5" t="n">
        <v>0.006</v>
      </c>
      <c r="BW462" s="5" t="n">
        <v>0</v>
      </c>
      <c r="BX462" s="5" t="n">
        <v>1</v>
      </c>
      <c r="BY462" s="5" t="n">
        <v>11.787</v>
      </c>
      <c r="BZ462" s="5" t="n">
        <v>0</v>
      </c>
      <c r="CA462" s="5" t="n">
        <v>11.787</v>
      </c>
      <c r="CB462" s="5" t="n">
        <v>0</v>
      </c>
      <c r="CC462" s="5" t="n">
        <v>81.69499999999999</v>
      </c>
      <c r="CD462" s="5" t="n">
        <v>7.95</v>
      </c>
      <c r="CE462" s="5" t="n">
        <v>-80.105</v>
      </c>
      <c r="CF462" s="5" t="n">
        <v>1.59</v>
      </c>
      <c r="CG462" s="5" t="n">
        <v>0</v>
      </c>
      <c r="CH462" s="5" t="n">
        <v>0</v>
      </c>
      <c r="CI462" s="5" t="n">
        <v>0</v>
      </c>
      <c r="CJ462" s="5" t="n">
        <v>0</v>
      </c>
      <c r="CK462" s="5" t="n">
        <v>0</v>
      </c>
      <c r="CL462" s="5" t="n">
        <v>0</v>
      </c>
      <c r="CM462" s="5" t="n">
        <v>0</v>
      </c>
      <c r="CN462" s="5" t="n">
        <v>0</v>
      </c>
      <c r="CO462" s="5" t="n">
        <v>0</v>
      </c>
      <c r="CP462" s="5" t="n">
        <v>0</v>
      </c>
      <c r="CQ462" s="5" t="n">
        <v>1.198</v>
      </c>
      <c r="CR462" s="5" t="n">
        <v>1</v>
      </c>
      <c r="CS462" s="5" t="n">
        <v>6.875</v>
      </c>
      <c r="CT462" s="5" t="n">
        <v>4.753</v>
      </c>
      <c r="CU462" s="5" t="n">
        <v>14.129</v>
      </c>
    </row>
    <row r="463">
      <c r="A463" s="5" t="inlineStr">
        <is>
          <t>LBY2022</t>
        </is>
      </c>
      <c r="B463" s="5" t="inlineStr">
        <is>
          <t>LBY</t>
        </is>
      </c>
      <c r="C463" s="5" t="inlineStr">
        <is>
          <t>LBY</t>
        </is>
      </c>
      <c r="D463" s="5" t="inlineStr">
        <is>
          <t>Libya</t>
        </is>
      </c>
      <c r="E463" s="5" t="n">
        <v>2022</v>
      </c>
      <c r="F463" s="5" t="n">
        <v>0</v>
      </c>
      <c r="G463" s="5" t="n">
        <v>11.72</v>
      </c>
      <c r="H463" s="5" t="n">
        <v>1.235</v>
      </c>
      <c r="I463" s="5" t="n">
        <v>0.555</v>
      </c>
      <c r="J463" s="5" t="n">
        <v>12.275</v>
      </c>
      <c r="K463" s="5" t="n">
        <v>0</v>
      </c>
      <c r="L463" s="5" t="n">
        <v>1</v>
      </c>
      <c r="M463" s="5" t="n">
        <v>9.782999999999999</v>
      </c>
      <c r="N463" s="5" t="n">
        <v>3.704</v>
      </c>
      <c r="O463" s="5" t="n">
        <v>0.365</v>
      </c>
      <c r="P463" s="5" t="n">
        <v>10.148</v>
      </c>
      <c r="Q463" s="5" t="n">
        <v>0</v>
      </c>
      <c r="R463" s="5" t="n">
        <v>1</v>
      </c>
      <c r="S463" s="5" t="n">
        <v>17.893</v>
      </c>
      <c r="T463" s="5" t="n">
        <v>7.408</v>
      </c>
      <c r="U463" s="5" t="n">
        <v>0.555</v>
      </c>
      <c r="V463" s="5" t="n">
        <v>18.448</v>
      </c>
      <c r="W463" s="5" t="n">
        <v>0</v>
      </c>
      <c r="X463" s="5" t="n">
        <v>1</v>
      </c>
      <c r="Y463" s="5" t="n">
        <v>8.042</v>
      </c>
      <c r="Z463" s="5" t="n">
        <v>0.882</v>
      </c>
      <c r="AA463" s="5" t="n">
        <v>-7.22</v>
      </c>
      <c r="AB463" s="5" t="n">
        <v>0.822</v>
      </c>
      <c r="AC463" s="5" t="n">
        <v>0</v>
      </c>
      <c r="AD463" s="5" t="n">
        <v>0</v>
      </c>
      <c r="AE463" s="5" t="n">
        <v>8.659000000000001</v>
      </c>
      <c r="AF463" s="5" t="n">
        <v>1.684</v>
      </c>
      <c r="AG463" s="5" t="n">
        <v>-8.422000000000001</v>
      </c>
      <c r="AH463" s="5" t="n">
        <v>0.237</v>
      </c>
      <c r="AI463" s="5" t="n">
        <v>0</v>
      </c>
      <c r="AJ463" s="5" t="n">
        <v>0</v>
      </c>
      <c r="AK463" s="5" t="n">
        <v>12.363</v>
      </c>
      <c r="AL463" s="5" t="n">
        <v>5.832</v>
      </c>
      <c r="AM463" s="5" t="n">
        <v>-1.667</v>
      </c>
      <c r="AN463" s="5" t="n">
        <v>10.696</v>
      </c>
      <c r="AO463" s="5" t="n">
        <v>0</v>
      </c>
      <c r="AP463" s="5" t="n">
        <v>1</v>
      </c>
      <c r="AQ463" s="5" t="n">
        <v>0.847</v>
      </c>
      <c r="AR463" s="5" t="n">
        <v>0.123</v>
      </c>
      <c r="AS463" s="5" t="n">
        <v>-0.8149999999999999</v>
      </c>
      <c r="AT463" s="5" t="n">
        <v>0.031</v>
      </c>
      <c r="AU463" s="5" t="n">
        <v>0</v>
      </c>
      <c r="AV463" s="5" t="n">
        <v>0</v>
      </c>
      <c r="AW463" s="5" t="n">
        <v>0.947</v>
      </c>
      <c r="AX463" s="5" t="n">
        <v>0.123</v>
      </c>
      <c r="AY463" s="5" t="n">
        <v>-0.916</v>
      </c>
      <c r="AZ463" s="5" t="n">
        <v>0.031</v>
      </c>
      <c r="BA463" s="5" t="n">
        <v>0</v>
      </c>
      <c r="BB463" s="5" t="n">
        <v>0</v>
      </c>
      <c r="BC463" s="5" t="n">
        <v>0.589</v>
      </c>
      <c r="BD463" s="5" t="n">
        <v>0.123</v>
      </c>
      <c r="BE463" s="5" t="n">
        <v>-0.579</v>
      </c>
      <c r="BF463" s="5" t="n">
        <v>0.01</v>
      </c>
      <c r="BG463" s="5" t="n">
        <v>0</v>
      </c>
      <c r="BH463" s="5" t="n">
        <v>0</v>
      </c>
      <c r="BI463" s="5" t="n">
        <v>0.6889999999999999</v>
      </c>
      <c r="BJ463" s="5" t="n">
        <v>0.123</v>
      </c>
      <c r="BK463" s="5" t="n">
        <v>-0.67</v>
      </c>
      <c r="BL463" s="5" t="n">
        <v>0.019</v>
      </c>
      <c r="BM463" s="5" t="n">
        <v>0</v>
      </c>
      <c r="BN463" s="5" t="n">
        <v>0</v>
      </c>
      <c r="BO463" s="5" t="n">
        <v>0</v>
      </c>
      <c r="BP463" s="5" t="n">
        <v>-0.104</v>
      </c>
      <c r="BQ463" s="5" t="n">
        <v>0</v>
      </c>
      <c r="BR463" s="5" t="n">
        <v>0</v>
      </c>
      <c r="BS463" s="5" t="n">
        <v>1</v>
      </c>
      <c r="BT463" s="5" t="n">
        <v>0</v>
      </c>
      <c r="BU463" s="5" t="n">
        <v>-0.104</v>
      </c>
      <c r="BV463" s="5" t="n">
        <v>0.005</v>
      </c>
      <c r="BW463" s="5" t="n">
        <v>0</v>
      </c>
      <c r="BX463" s="5" t="n">
        <v>1</v>
      </c>
      <c r="BY463" s="5" t="n">
        <v>12.729</v>
      </c>
      <c r="BZ463" s="5" t="n">
        <v>0</v>
      </c>
      <c r="CA463" s="5" t="n">
        <v>12.729</v>
      </c>
      <c r="CB463" s="5" t="n">
        <v>0</v>
      </c>
      <c r="CC463" s="5" t="n">
        <v>102.477</v>
      </c>
      <c r="CD463" s="5" t="n">
        <v>7.95</v>
      </c>
      <c r="CE463" s="5" t="n">
        <v>-100.887</v>
      </c>
      <c r="CF463" s="5" t="n">
        <v>1.59</v>
      </c>
      <c r="CG463" s="5" t="n">
        <v>0</v>
      </c>
      <c r="CH463" s="5" t="n">
        <v>0</v>
      </c>
      <c r="CI463" s="5" t="n">
        <v>0</v>
      </c>
      <c r="CJ463" s="5" t="n">
        <v>0</v>
      </c>
      <c r="CK463" s="5" t="n">
        <v>0</v>
      </c>
      <c r="CL463" s="5" t="n">
        <v>0</v>
      </c>
      <c r="CM463" s="5" t="n">
        <v>0</v>
      </c>
      <c r="CN463" s="5" t="n">
        <v>0</v>
      </c>
      <c r="CO463" s="5" t="n">
        <v>0</v>
      </c>
      <c r="CP463" s="5" t="n">
        <v>0</v>
      </c>
      <c r="CQ463" s="5" t="n">
        <v>1.294</v>
      </c>
      <c r="CR463" s="5" t="n">
        <v>1</v>
      </c>
      <c r="CS463" s="5" t="n">
        <v>7.424</v>
      </c>
      <c r="CT463" s="5" t="n">
        <v>10.485</v>
      </c>
      <c r="CU463" s="5" t="n">
        <v>28.059</v>
      </c>
    </row>
    <row r="464">
      <c r="A464" s="5" t="inlineStr">
        <is>
          <t>LBY2023</t>
        </is>
      </c>
      <c r="B464" s="5" t="inlineStr">
        <is>
          <t>LBY</t>
        </is>
      </c>
      <c r="C464" s="5" t="inlineStr">
        <is>
          <t>LBY</t>
        </is>
      </c>
      <c r="D464" s="5" t="inlineStr">
        <is>
          <t>Libya</t>
        </is>
      </c>
      <c r="E464" s="5" t="n">
        <v>2023</v>
      </c>
      <c r="F464" s="5" t="n">
        <v>0</v>
      </c>
      <c r="G464" s="5" t="n">
        <v>6.147</v>
      </c>
      <c r="H464" s="5" t="n">
        <v>1.286</v>
      </c>
      <c r="I464" s="5" t="n">
        <v>0.268</v>
      </c>
      <c r="J464" s="5" t="n">
        <v>6.415</v>
      </c>
      <c r="K464" s="5" t="n">
        <v>0</v>
      </c>
      <c r="L464" s="5" t="n">
        <v>1</v>
      </c>
      <c r="M464" s="5" t="n">
        <v>7.886</v>
      </c>
      <c r="N464" s="5" t="n">
        <v>3.857</v>
      </c>
      <c r="O464" s="5" t="n">
        <v>0.252</v>
      </c>
      <c r="P464" s="5" t="n">
        <v>8.138</v>
      </c>
      <c r="Q464" s="5" t="n">
        <v>0</v>
      </c>
      <c r="R464" s="5" t="n">
        <v>1</v>
      </c>
      <c r="S464" s="5" t="n">
        <v>12.575</v>
      </c>
      <c r="T464" s="5" t="n">
        <v>7.714</v>
      </c>
      <c r="U464" s="5" t="n">
        <v>0.268</v>
      </c>
      <c r="V464" s="5" t="n">
        <v>12.843</v>
      </c>
      <c r="W464" s="5" t="n">
        <v>0</v>
      </c>
      <c r="X464" s="5" t="n">
        <v>1</v>
      </c>
      <c r="Y464" s="5" t="n">
        <v>8.374000000000001</v>
      </c>
      <c r="Z464" s="5" t="n">
        <v>0.919</v>
      </c>
      <c r="AA464" s="5" t="n">
        <v>-7.527</v>
      </c>
      <c r="AB464" s="5" t="n">
        <v>0.846</v>
      </c>
      <c r="AC464" s="5" t="n">
        <v>0</v>
      </c>
      <c r="AD464" s="5" t="n">
        <v>0</v>
      </c>
      <c r="AE464" s="5" t="n">
        <v>9.016</v>
      </c>
      <c r="AF464" s="5" t="n">
        <v>1.753</v>
      </c>
      <c r="AG464" s="5" t="n">
        <v>-8.779999999999999</v>
      </c>
      <c r="AH464" s="5" t="n">
        <v>0.237</v>
      </c>
      <c r="AI464" s="5" t="n">
        <v>0</v>
      </c>
      <c r="AJ464" s="5" t="n">
        <v>0</v>
      </c>
      <c r="AK464" s="5" t="n">
        <v>12.873</v>
      </c>
      <c r="AL464" s="5" t="n">
        <v>6.073</v>
      </c>
      <c r="AM464" s="5" t="n">
        <v>-0.76</v>
      </c>
      <c r="AN464" s="5" t="n">
        <v>12.114</v>
      </c>
      <c r="AO464" s="5" t="n">
        <v>0</v>
      </c>
      <c r="AP464" s="5" t="n">
        <v>1</v>
      </c>
      <c r="AQ464" s="5" t="n">
        <v>0.749</v>
      </c>
      <c r="AR464" s="5" t="n">
        <v>0.129</v>
      </c>
      <c r="AS464" s="5" t="n">
        <v>-0.718</v>
      </c>
      <c r="AT464" s="5" t="n">
        <v>0.031</v>
      </c>
      <c r="AU464" s="5" t="n">
        <v>0</v>
      </c>
      <c r="AV464" s="5" t="n">
        <v>0</v>
      </c>
      <c r="AW464" s="5" t="n">
        <v>0.783</v>
      </c>
      <c r="AX464" s="5" t="n">
        <v>0.129</v>
      </c>
      <c r="AY464" s="5" t="n">
        <v>-0.751</v>
      </c>
      <c r="AZ464" s="5" t="n">
        <v>0.031</v>
      </c>
      <c r="BA464" s="5" t="n">
        <v>0</v>
      </c>
      <c r="BB464" s="5" t="n">
        <v>0</v>
      </c>
      <c r="BC464" s="5" t="n">
        <v>0.527</v>
      </c>
      <c r="BD464" s="5" t="n">
        <v>0.129</v>
      </c>
      <c r="BE464" s="5" t="n">
        <v>-0.513</v>
      </c>
      <c r="BF464" s="5" t="n">
        <v>0.014</v>
      </c>
      <c r="BG464" s="5" t="n">
        <v>0</v>
      </c>
      <c r="BH464" s="5" t="n">
        <v>0</v>
      </c>
      <c r="BI464" s="5" t="n">
        <v>0.64</v>
      </c>
      <c r="BJ464" s="5" t="n">
        <v>0.129</v>
      </c>
      <c r="BK464" s="5" t="n">
        <v>-0.621</v>
      </c>
      <c r="BL464" s="5" t="n">
        <v>0.019</v>
      </c>
      <c r="BM464" s="5" t="n">
        <v>0</v>
      </c>
      <c r="BN464" s="5" t="n">
        <v>0</v>
      </c>
      <c r="BO464" s="5" t="n">
        <v>0</v>
      </c>
      <c r="BP464" s="5" t="n">
        <v>-0.061</v>
      </c>
      <c r="BQ464" s="5" t="n">
        <v>0</v>
      </c>
      <c r="BR464" s="5" t="n">
        <v>0</v>
      </c>
      <c r="BS464" s="5" t="n">
        <v>1</v>
      </c>
      <c r="BT464" s="5" t="n">
        <v>0</v>
      </c>
      <c r="BU464" s="5" t="n">
        <v>-0.061</v>
      </c>
      <c r="BV464" s="5" t="n">
        <v>0.005</v>
      </c>
      <c r="BW464" s="5" t="n">
        <v>0</v>
      </c>
      <c r="BX464" s="5" t="n">
        <v>1</v>
      </c>
      <c r="BY464" s="5" t="n">
        <v>13.254</v>
      </c>
      <c r="BZ464" s="5" t="n">
        <v>0</v>
      </c>
      <c r="CA464" s="5" t="n">
        <v>13.254</v>
      </c>
      <c r="CB464" s="5" t="n">
        <v>0</v>
      </c>
      <c r="CC464" s="5" t="n">
        <v>87.07899999999999</v>
      </c>
      <c r="CD464" s="5" t="n">
        <v>7.95</v>
      </c>
      <c r="CE464" s="5" t="n">
        <v>-85.489</v>
      </c>
      <c r="CF464" s="5" t="n">
        <v>1.59</v>
      </c>
      <c r="CG464" s="5" t="n">
        <v>0</v>
      </c>
      <c r="CH464" s="5" t="n">
        <v>0</v>
      </c>
      <c r="CI464" s="5" t="n">
        <v>0</v>
      </c>
      <c r="CJ464" s="5" t="n">
        <v>0</v>
      </c>
      <c r="CK464" s="5" t="n">
        <v>0</v>
      </c>
      <c r="CL464" s="5" t="n">
        <v>0</v>
      </c>
      <c r="CM464" s="5" t="n">
        <v>0</v>
      </c>
      <c r="CN464" s="5" t="n">
        <v>0</v>
      </c>
      <c r="CO464" s="5" t="n">
        <v>0</v>
      </c>
      <c r="CP464" s="5" t="n">
        <v>0</v>
      </c>
      <c r="CQ464" s="5" t="n">
        <v>1.348</v>
      </c>
      <c r="CR464" s="5" t="n">
        <v>1</v>
      </c>
      <c r="CS464" s="5" t="n">
        <v>7.731</v>
      </c>
      <c r="CT464" s="5" t="n">
        <v>4.861</v>
      </c>
      <c r="CU464" s="5" t="n">
        <v>9.260999999999999</v>
      </c>
    </row>
    <row r="465">
      <c r="A465" s="5" t="inlineStr">
        <is>
          <t>LBY2024</t>
        </is>
      </c>
      <c r="B465" s="5" t="inlineStr">
        <is>
          <t>LBY</t>
        </is>
      </c>
      <c r="C465" s="5" t="inlineStr">
        <is>
          <t>LBY</t>
        </is>
      </c>
      <c r="D465" s="5" t="inlineStr">
        <is>
          <t>Libya</t>
        </is>
      </c>
      <c r="E465" s="5" t="n">
        <v>2024</v>
      </c>
      <c r="F465" s="5" t="n">
        <v>0</v>
      </c>
      <c r="G465" s="5" t="n">
        <v>5.575</v>
      </c>
      <c r="H465" s="5" t="n">
        <v>1.324</v>
      </c>
      <c r="I465" s="5" t="n">
        <v>0.208</v>
      </c>
      <c r="J465" s="5" t="n">
        <v>5.783</v>
      </c>
      <c r="K465" s="5" t="n">
        <v>0</v>
      </c>
      <c r="L465" s="5" t="n">
        <v>1</v>
      </c>
      <c r="M465" s="5" t="n">
        <v>7.124</v>
      </c>
      <c r="N465" s="5" t="n">
        <v>3.971</v>
      </c>
      <c r="O465" s="5" t="n">
        <v>0.176</v>
      </c>
      <c r="P465" s="5" t="n">
        <v>7.299</v>
      </c>
      <c r="Q465" s="5" t="n">
        <v>0</v>
      </c>
      <c r="R465" s="5" t="n">
        <v>1</v>
      </c>
      <c r="S465" s="5" t="n">
        <v>12.193</v>
      </c>
      <c r="T465" s="5" t="n">
        <v>7.942</v>
      </c>
      <c r="U465" s="5" t="n">
        <v>0.208</v>
      </c>
      <c r="V465" s="5" t="n">
        <v>12.401</v>
      </c>
      <c r="W465" s="5" t="n">
        <v>0</v>
      </c>
      <c r="X465" s="5" t="n">
        <v>1</v>
      </c>
      <c r="Y465" s="5" t="n">
        <v>8.26</v>
      </c>
      <c r="Z465" s="5" t="n">
        <v>0.906</v>
      </c>
      <c r="AA465" s="5" t="n">
        <v>-7.389</v>
      </c>
      <c r="AB465" s="5" t="n">
        <v>0.871</v>
      </c>
      <c r="AC465" s="5" t="n">
        <v>0</v>
      </c>
      <c r="AD465" s="5" t="n">
        <v>0</v>
      </c>
      <c r="AE465" s="5" t="n">
        <v>8.922000000000001</v>
      </c>
      <c r="AF465" s="5" t="n">
        <v>1.735</v>
      </c>
      <c r="AG465" s="5" t="n">
        <v>-8.678000000000001</v>
      </c>
      <c r="AH465" s="5" t="n">
        <v>0.244</v>
      </c>
      <c r="AI465" s="5" t="n">
        <v>0</v>
      </c>
      <c r="AJ465" s="5" t="n">
        <v>0</v>
      </c>
      <c r="AK465" s="5" t="n">
        <v>12.892</v>
      </c>
      <c r="AL465" s="5" t="n">
        <v>6.082</v>
      </c>
      <c r="AM465" s="5" t="n">
        <v>-0.696</v>
      </c>
      <c r="AN465" s="5" t="n">
        <v>12.197</v>
      </c>
      <c r="AO465" s="5" t="n">
        <v>0</v>
      </c>
      <c r="AP465" s="5" t="n">
        <v>1</v>
      </c>
      <c r="AQ465" s="5" t="n">
        <v>0.72</v>
      </c>
      <c r="AR465" s="5" t="n">
        <v>0.132</v>
      </c>
      <c r="AS465" s="5" t="n">
        <v>-0.6879999999999999</v>
      </c>
      <c r="AT465" s="5" t="n">
        <v>0.032</v>
      </c>
      <c r="AU465" s="5" t="n">
        <v>0</v>
      </c>
      <c r="AV465" s="5" t="n">
        <v>0</v>
      </c>
      <c r="AW465" s="5" t="n">
        <v>0.734</v>
      </c>
      <c r="AX465" s="5" t="n">
        <v>0.132</v>
      </c>
      <c r="AY465" s="5" t="n">
        <v>-0.702</v>
      </c>
      <c r="AZ465" s="5" t="n">
        <v>0.032</v>
      </c>
      <c r="BA465" s="5" t="n">
        <v>0</v>
      </c>
      <c r="BB465" s="5" t="n">
        <v>0</v>
      </c>
      <c r="BC465" s="5" t="n">
        <v>0.51</v>
      </c>
      <c r="BD465" s="5" t="n">
        <v>0.132</v>
      </c>
      <c r="BE465" s="5" t="n">
        <v>-0.496</v>
      </c>
      <c r="BF465" s="5" t="n">
        <v>0.014</v>
      </c>
      <c r="BG465" s="5" t="n">
        <v>0</v>
      </c>
      <c r="BH465" s="5" t="n">
        <v>0</v>
      </c>
      <c r="BI465" s="5" t="n">
        <v>0.652</v>
      </c>
      <c r="BJ465" s="5" t="n">
        <v>0.132</v>
      </c>
      <c r="BK465" s="5" t="n">
        <v>-0.633</v>
      </c>
      <c r="BL465" s="5" t="n">
        <v>0.019</v>
      </c>
      <c r="BM465" s="5" t="n">
        <v>0</v>
      </c>
      <c r="BN465" s="5" t="n">
        <v>0</v>
      </c>
      <c r="BO465" s="5" t="n">
        <v>0</v>
      </c>
      <c r="BP465" s="5" t="n">
        <v>-0.063</v>
      </c>
      <c r="BQ465" s="5" t="n">
        <v>0</v>
      </c>
      <c r="BR465" s="5" t="n">
        <v>0</v>
      </c>
      <c r="BS465" s="5" t="n">
        <v>1</v>
      </c>
      <c r="BT465" s="5" t="n">
        <v>0</v>
      </c>
      <c r="BU465" s="5" t="n">
        <v>-0.063</v>
      </c>
      <c r="BV465" s="5" t="n">
        <v>0.005</v>
      </c>
      <c r="BW465" s="5" t="n">
        <v>0</v>
      </c>
      <c r="BX465" s="5" t="n">
        <v>1</v>
      </c>
      <c r="BY465" s="5" t="n">
        <v>13.646</v>
      </c>
      <c r="BZ465" s="5" t="n">
        <v>0</v>
      </c>
      <c r="CA465" s="5" t="n">
        <v>13.646</v>
      </c>
      <c r="CB465" s="5" t="n">
        <v>0</v>
      </c>
      <c r="CC465" s="5" t="n">
        <v>86.38500000000001</v>
      </c>
      <c r="CD465" s="5" t="n">
        <v>7.95</v>
      </c>
      <c r="CE465" s="5" t="n">
        <v>-84.795</v>
      </c>
      <c r="CF465" s="5" t="n">
        <v>1.59</v>
      </c>
      <c r="CG465" s="5" t="n">
        <v>0</v>
      </c>
      <c r="CH465" s="5" t="n">
        <v>0</v>
      </c>
      <c r="CI465" s="5" t="n">
        <v>0</v>
      </c>
      <c r="CJ465" s="5" t="n">
        <v>0</v>
      </c>
      <c r="CK465" s="5" t="n">
        <v>0</v>
      </c>
      <c r="CL465" s="5" t="n">
        <v>0</v>
      </c>
      <c r="CM465" s="5" t="n">
        <v>0</v>
      </c>
      <c r="CN465" s="5" t="n">
        <v>0</v>
      </c>
      <c r="CO465" s="5" t="n">
        <v>0</v>
      </c>
      <c r="CP465" s="5" t="n">
        <v>0</v>
      </c>
      <c r="CQ465" s="5" t="n">
        <v>1.387</v>
      </c>
      <c r="CR465" s="5" t="n">
        <v>1</v>
      </c>
      <c r="CS465" s="5" t="n">
        <v>7.598</v>
      </c>
      <c r="CT465" s="5" t="n">
        <v>4.251</v>
      </c>
      <c r="CU465" s="5" t="n">
        <v>7.598</v>
      </c>
    </row>
    <row r="466">
      <c r="A466" s="5" t="inlineStr">
        <is>
          <t>LIE2021</t>
        </is>
      </c>
      <c r="B466" s="5" t="inlineStr">
        <is>
          <t>LIE</t>
        </is>
      </c>
      <c r="C466" s="5" t="inlineStr">
        <is>
          <t>LIE</t>
        </is>
      </c>
      <c r="D466" s="5" t="inlineStr">
        <is>
          <t>Liechtenstein</t>
        </is>
      </c>
      <c r="E466" s="5" t="n">
        <v>2021</v>
      </c>
      <c r="F466" s="5" t="n">
        <v>0.077</v>
      </c>
      <c r="G466" s="5" t="n">
        <v>5.553</v>
      </c>
      <c r="H466" s="5" t="n">
        <v>1.143</v>
      </c>
      <c r="I466" s="5" t="n">
        <v>3.278</v>
      </c>
      <c r="J466" s="5" t="n">
        <v>8.831</v>
      </c>
      <c r="K466" s="5" t="n">
        <v>0</v>
      </c>
      <c r="L466" s="5" t="n">
        <v>1</v>
      </c>
      <c r="M466" s="5" t="n">
        <v>7.964</v>
      </c>
      <c r="N466" s="5" t="n">
        <v>3.43</v>
      </c>
      <c r="O466" s="5" t="n">
        <v>3.269</v>
      </c>
      <c r="P466" s="5" t="n">
        <v>11.234</v>
      </c>
      <c r="Q466" s="5" t="n">
        <v>0</v>
      </c>
      <c r="R466" s="5" t="n">
        <v>1</v>
      </c>
      <c r="S466" s="5" t="n">
        <v>11.27</v>
      </c>
      <c r="T466" s="5" t="n">
        <v>6.86</v>
      </c>
      <c r="U466" s="5" t="n">
        <v>2.24</v>
      </c>
      <c r="V466" s="5" t="n">
        <v>14.55</v>
      </c>
      <c r="W466" s="5" t="n">
        <v>0.077</v>
      </c>
      <c r="X466" s="5" t="n">
        <v>1</v>
      </c>
      <c r="Y466" s="5" t="n">
        <v>27.896</v>
      </c>
      <c r="Z466" s="5" t="n">
        <v>3.081</v>
      </c>
      <c r="AA466" s="5" t="n">
        <v>-10.453</v>
      </c>
      <c r="AB466" s="5" t="n">
        <v>17.443</v>
      </c>
      <c r="AC466" s="5" t="n">
        <v>0</v>
      </c>
      <c r="AD466" s="5" t="n">
        <v>1</v>
      </c>
      <c r="AE466" s="5" t="n">
        <v>27.853</v>
      </c>
      <c r="AF466" s="5" t="n">
        <v>5.481</v>
      </c>
      <c r="AG466" s="5" t="n">
        <v>-10.41</v>
      </c>
      <c r="AH466" s="5" t="n">
        <v>17.443</v>
      </c>
      <c r="AI466" s="5" t="n">
        <v>0</v>
      </c>
      <c r="AJ466" s="5" t="n">
        <v>1</v>
      </c>
      <c r="AK466" s="5" t="n">
        <v>37.014</v>
      </c>
      <c r="AL466" s="5" t="n">
        <v>18.167</v>
      </c>
      <c r="AM466" s="5" t="n">
        <v>-15.073</v>
      </c>
      <c r="AN466" s="5" t="n">
        <v>23.631</v>
      </c>
      <c r="AO466" s="5" t="n">
        <v>0.077</v>
      </c>
      <c r="AP466" s="5" t="n">
        <v>1</v>
      </c>
      <c r="AQ466" s="5" t="n">
        <v>0.619</v>
      </c>
      <c r="AR466" s="5" t="n">
        <v>0.114</v>
      </c>
      <c r="AS466" s="5" t="n">
        <v>0.073</v>
      </c>
      <c r="AT466" s="5" t="n">
        <v>0.745</v>
      </c>
      <c r="AU466" s="5" t="n">
        <v>0.077</v>
      </c>
      <c r="AV466" s="5" t="n">
        <v>1</v>
      </c>
      <c r="AW466" s="5" t="n">
        <v>0.599</v>
      </c>
      <c r="AX466" s="5" t="n">
        <v>0.114</v>
      </c>
      <c r="AY466" s="5" t="n">
        <v>0.074</v>
      </c>
      <c r="AZ466" s="5" t="n">
        <v>0.725</v>
      </c>
      <c r="BA466" s="5" t="n">
        <v>0.077</v>
      </c>
      <c r="BB466" s="5" t="n">
        <v>1</v>
      </c>
      <c r="BC466" s="5" t="n">
        <v>0.439</v>
      </c>
      <c r="BD466" s="5" t="n">
        <v>0.114</v>
      </c>
      <c r="BE466" s="5" t="n">
        <v>0.046</v>
      </c>
      <c r="BF466" s="5" t="n">
        <v>0.523</v>
      </c>
      <c r="BG466" s="5" t="n">
        <v>0.077</v>
      </c>
      <c r="BH466" s="5" t="n">
        <v>1</v>
      </c>
      <c r="BI466" s="5" t="n">
        <v>0.505</v>
      </c>
      <c r="BJ466" s="5" t="n">
        <v>0.114</v>
      </c>
      <c r="BK466" s="5" t="n">
        <v>0.067</v>
      </c>
      <c r="BL466" s="5" t="n">
        <v>0.616</v>
      </c>
      <c r="BM466" s="5" t="n">
        <v>0.077</v>
      </c>
      <c r="BN466" s="5" t="n">
        <v>1</v>
      </c>
      <c r="BO466" s="5" t="n">
        <v>0</v>
      </c>
      <c r="BP466" s="5" t="n">
        <v>0</v>
      </c>
      <c r="BQ466" s="5" t="n">
        <v>0</v>
      </c>
      <c r="BR466" s="5" t="n">
        <v>0</v>
      </c>
      <c r="BS466" s="5" t="n">
        <v>1</v>
      </c>
      <c r="BT466" s="5" t="n">
        <v>0</v>
      </c>
      <c r="BU466" s="5" t="n">
        <v>0.016</v>
      </c>
      <c r="BV466" s="5" t="n">
        <v>0.248</v>
      </c>
      <c r="BW466" s="5" t="n">
        <v>0.077</v>
      </c>
      <c r="BX466" s="5" t="n">
        <v>1</v>
      </c>
      <c r="BY466" s="5" t="n">
        <v>11.787</v>
      </c>
      <c r="BZ466" s="5" t="n">
        <v>0</v>
      </c>
      <c r="CA466" s="5" t="n">
        <v>11.787</v>
      </c>
      <c r="CB466" s="5" t="n">
        <v>0</v>
      </c>
      <c r="CC466" s="5" t="n">
        <v>78.125</v>
      </c>
      <c r="CD466" s="5" t="n">
        <v>7.95</v>
      </c>
      <c r="CE466" s="5" t="n">
        <v>42.747</v>
      </c>
      <c r="CF466" s="5" t="n">
        <v>130.179</v>
      </c>
      <c r="CG466" s="5" t="n">
        <v>0.077</v>
      </c>
      <c r="CH466" s="5" t="n">
        <v>1</v>
      </c>
      <c r="CI466" s="5" t="n">
        <v>0</v>
      </c>
      <c r="CJ466" s="5" t="n">
        <v>0</v>
      </c>
      <c r="CK466" s="5" t="n">
        <v>0</v>
      </c>
      <c r="CL466" s="5" t="n">
        <v>0</v>
      </c>
      <c r="CM466" s="5" t="n">
        <v>0</v>
      </c>
      <c r="CN466" s="5" t="n">
        <v>0</v>
      </c>
      <c r="CO466" s="5" t="n">
        <v>0</v>
      </c>
      <c r="CP466" s="5" t="n">
        <v>0</v>
      </c>
      <c r="CQ466" s="5" t="n">
        <v>1.198</v>
      </c>
      <c r="CR466" s="5" t="n">
        <v>0</v>
      </c>
      <c r="CS466" s="5" t="n">
        <v>4.776</v>
      </c>
      <c r="CT466" s="5" t="n">
        <v>4.41</v>
      </c>
      <c r="CU466" s="5" t="n">
        <v>15.162</v>
      </c>
    </row>
    <row r="467">
      <c r="A467" s="5" t="inlineStr">
        <is>
          <t>LIE2022</t>
        </is>
      </c>
      <c r="B467" s="5" t="inlineStr">
        <is>
          <t>LIE</t>
        </is>
      </c>
      <c r="C467" s="5" t="inlineStr">
        <is>
          <t>LIE</t>
        </is>
      </c>
      <c r="D467" s="5" t="inlineStr">
        <is>
          <t>Liechtenstein</t>
        </is>
      </c>
      <c r="E467" s="5" t="n">
        <v>2022</v>
      </c>
      <c r="F467" s="5" t="n">
        <v>0.077</v>
      </c>
      <c r="G467" s="5" t="n">
        <v>7.077</v>
      </c>
      <c r="H467" s="5" t="n">
        <v>1.235</v>
      </c>
      <c r="I467" s="5" t="n">
        <v>8.454000000000001</v>
      </c>
      <c r="J467" s="5" t="n">
        <v>15.531</v>
      </c>
      <c r="K467" s="5" t="n">
        <v>0</v>
      </c>
      <c r="L467" s="5" t="n">
        <v>1</v>
      </c>
      <c r="M467" s="5" t="n">
        <v>9.782999999999999</v>
      </c>
      <c r="N467" s="5" t="n">
        <v>3.704</v>
      </c>
      <c r="O467" s="5" t="n">
        <v>8.411</v>
      </c>
      <c r="P467" s="5" t="n">
        <v>18.194</v>
      </c>
      <c r="Q467" s="5" t="n">
        <v>0</v>
      </c>
      <c r="R467" s="5" t="n">
        <v>1</v>
      </c>
      <c r="S467" s="5" t="n">
        <v>13.25</v>
      </c>
      <c r="T467" s="5" t="n">
        <v>7.408</v>
      </c>
      <c r="U467" s="5" t="n">
        <v>11.56</v>
      </c>
      <c r="V467" s="5" t="n">
        <v>26.569</v>
      </c>
      <c r="W467" s="5" t="n">
        <v>0.077</v>
      </c>
      <c r="X467" s="5" t="n">
        <v>1</v>
      </c>
      <c r="Y467" s="5" t="n">
        <v>44.151</v>
      </c>
      <c r="Z467" s="5" t="n">
        <v>4.632</v>
      </c>
      <c r="AA467" s="5" t="n">
        <v>-8.944000000000001</v>
      </c>
      <c r="AB467" s="5" t="n">
        <v>35.207</v>
      </c>
      <c r="AC467" s="5" t="n">
        <v>0</v>
      </c>
      <c r="AD467" s="5" t="n">
        <v>1</v>
      </c>
      <c r="AE467" s="5" t="n">
        <v>44.199</v>
      </c>
      <c r="AF467" s="5" t="n">
        <v>8.194000000000001</v>
      </c>
      <c r="AG467" s="5" t="n">
        <v>-8.99</v>
      </c>
      <c r="AH467" s="5" t="n">
        <v>35.209</v>
      </c>
      <c r="AI467" s="5" t="n">
        <v>0</v>
      </c>
      <c r="AJ467" s="5" t="n">
        <v>1</v>
      </c>
      <c r="AK467" s="5" t="n">
        <v>53.909</v>
      </c>
      <c r="AL467" s="5" t="n">
        <v>25.744</v>
      </c>
      <c r="AM467" s="5" t="n">
        <v>-13.26</v>
      </c>
      <c r="AN467" s="5" t="n">
        <v>43.778</v>
      </c>
      <c r="AO467" s="5" t="n">
        <v>0.077</v>
      </c>
      <c r="AP467" s="5" t="n">
        <v>1</v>
      </c>
      <c r="AQ467" s="5" t="n">
        <v>0.861</v>
      </c>
      <c r="AR467" s="5" t="n">
        <v>0.123</v>
      </c>
      <c r="AS467" s="5" t="n">
        <v>0.312</v>
      </c>
      <c r="AT467" s="5" t="n">
        <v>1.256</v>
      </c>
      <c r="AU467" s="5" t="n">
        <v>0.077</v>
      </c>
      <c r="AV467" s="5" t="n">
        <v>1</v>
      </c>
      <c r="AW467" s="5" t="n">
        <v>0.986</v>
      </c>
      <c r="AX467" s="5" t="n">
        <v>0.123</v>
      </c>
      <c r="AY467" s="5" t="n">
        <v>0.345</v>
      </c>
      <c r="AZ467" s="5" t="n">
        <v>1.425</v>
      </c>
      <c r="BA467" s="5" t="n">
        <v>0.077</v>
      </c>
      <c r="BB467" s="5" t="n">
        <v>1</v>
      </c>
      <c r="BC467" s="5" t="n">
        <v>0.598</v>
      </c>
      <c r="BD467" s="5" t="n">
        <v>0.123</v>
      </c>
      <c r="BE467" s="5" t="n">
        <v>0.22</v>
      </c>
      <c r="BF467" s="5" t="n">
        <v>0.876</v>
      </c>
      <c r="BG467" s="5" t="n">
        <v>0.077</v>
      </c>
      <c r="BH467" s="5" t="n">
        <v>1</v>
      </c>
      <c r="BI467" s="5" t="n">
        <v>0.612</v>
      </c>
      <c r="BJ467" s="5" t="n">
        <v>0.123</v>
      </c>
      <c r="BK467" s="5" t="n">
        <v>0.314</v>
      </c>
      <c r="BL467" s="5" t="n">
        <v>0.993</v>
      </c>
      <c r="BM467" s="5" t="n">
        <v>0.077</v>
      </c>
      <c r="BN467" s="5" t="n">
        <v>1</v>
      </c>
      <c r="BO467" s="5" t="n">
        <v>0</v>
      </c>
      <c r="BP467" s="5" t="n">
        <v>0</v>
      </c>
      <c r="BQ467" s="5" t="n">
        <v>0</v>
      </c>
      <c r="BR467" s="5" t="n">
        <v>0</v>
      </c>
      <c r="BS467" s="5" t="n">
        <v>1</v>
      </c>
      <c r="BT467" s="5" t="n">
        <v>0</v>
      </c>
      <c r="BU467" s="5" t="n">
        <v>0.016</v>
      </c>
      <c r="BV467" s="5" t="n">
        <v>0.238</v>
      </c>
      <c r="BW467" s="5" t="n">
        <v>0.077</v>
      </c>
      <c r="BX467" s="5" t="n">
        <v>1</v>
      </c>
      <c r="BY467" s="5" t="n">
        <v>12.729</v>
      </c>
      <c r="BZ467" s="5" t="n">
        <v>0</v>
      </c>
      <c r="CA467" s="5" t="n">
        <v>12.729</v>
      </c>
      <c r="CB467" s="5" t="n">
        <v>0</v>
      </c>
      <c r="CC467" s="5" t="n">
        <v>97.90000000000001</v>
      </c>
      <c r="CD467" s="5" t="n">
        <v>7.95</v>
      </c>
      <c r="CE467" s="5" t="n">
        <v>43.51</v>
      </c>
      <c r="CF467" s="5" t="n">
        <v>151.435</v>
      </c>
      <c r="CG467" s="5" t="n">
        <v>0.077</v>
      </c>
      <c r="CH467" s="5" t="n">
        <v>1</v>
      </c>
      <c r="CI467" s="5" t="n">
        <v>0</v>
      </c>
      <c r="CJ467" s="5" t="n">
        <v>0</v>
      </c>
      <c r="CK467" s="5" t="n">
        <v>0</v>
      </c>
      <c r="CL467" s="5" t="n">
        <v>0</v>
      </c>
      <c r="CM467" s="5" t="n">
        <v>0</v>
      </c>
      <c r="CN467" s="5" t="n">
        <v>0</v>
      </c>
      <c r="CO467" s="5" t="n">
        <v>0</v>
      </c>
      <c r="CP467" s="5" t="n">
        <v>0</v>
      </c>
      <c r="CQ467" s="5" t="n">
        <v>1.294</v>
      </c>
      <c r="CR467" s="5" t="n">
        <v>0</v>
      </c>
      <c r="CS467" s="5" t="n">
        <v>5.158</v>
      </c>
      <c r="CT467" s="5" t="n">
        <v>5.842</v>
      </c>
      <c r="CU467" s="5" t="n">
        <v>31.326</v>
      </c>
    </row>
    <row r="468">
      <c r="A468" s="5" t="inlineStr">
        <is>
          <t>LIE2023</t>
        </is>
      </c>
      <c r="B468" s="5" t="inlineStr">
        <is>
          <t>LIE</t>
        </is>
      </c>
      <c r="C468" s="5" t="inlineStr">
        <is>
          <t>LIE</t>
        </is>
      </c>
      <c r="D468" s="5" t="inlineStr">
        <is>
          <t>Liechtenstein</t>
        </is>
      </c>
      <c r="E468" s="5" t="n">
        <v>2023</v>
      </c>
      <c r="F468" s="5" t="n">
        <v>0.077</v>
      </c>
      <c r="G468" s="5" t="n">
        <v>4.752</v>
      </c>
      <c r="H468" s="5" t="n">
        <v>1.286</v>
      </c>
      <c r="I468" s="5" t="n">
        <v>9.773999999999999</v>
      </c>
      <c r="J468" s="5" t="n">
        <v>14.526</v>
      </c>
      <c r="K468" s="5" t="n">
        <v>0</v>
      </c>
      <c r="L468" s="5" t="n">
        <v>1</v>
      </c>
      <c r="M468" s="5" t="n">
        <v>7.886</v>
      </c>
      <c r="N468" s="5" t="n">
        <v>3.857</v>
      </c>
      <c r="O468" s="5" t="n">
        <v>9.721</v>
      </c>
      <c r="P468" s="5" t="n">
        <v>17.607</v>
      </c>
      <c r="Q468" s="5" t="n">
        <v>0</v>
      </c>
      <c r="R468" s="5" t="n">
        <v>1</v>
      </c>
      <c r="S468" s="5" t="n">
        <v>11.18</v>
      </c>
      <c r="T468" s="5" t="n">
        <v>7.714</v>
      </c>
      <c r="U468" s="5" t="n">
        <v>12.154</v>
      </c>
      <c r="V468" s="5" t="n">
        <v>24.918</v>
      </c>
      <c r="W468" s="5" t="n">
        <v>0.077</v>
      </c>
      <c r="X468" s="5" t="n">
        <v>1</v>
      </c>
      <c r="Y468" s="5" t="n">
        <v>24.499</v>
      </c>
      <c r="Z468" s="5" t="n">
        <v>2.744</v>
      </c>
      <c r="AA468" s="5" t="n">
        <v>23.233</v>
      </c>
      <c r="AB468" s="5" t="n">
        <v>47.732</v>
      </c>
      <c r="AC468" s="5" t="n">
        <v>0</v>
      </c>
      <c r="AD468" s="5" t="n">
        <v>1</v>
      </c>
      <c r="AE468" s="5" t="n">
        <v>24.598</v>
      </c>
      <c r="AF468" s="5" t="n">
        <v>4.899</v>
      </c>
      <c r="AG468" s="5" t="n">
        <v>23.137</v>
      </c>
      <c r="AH468" s="5" t="n">
        <v>47.734</v>
      </c>
      <c r="AI468" s="5" t="n">
        <v>0</v>
      </c>
      <c r="AJ468" s="5" t="n">
        <v>1</v>
      </c>
      <c r="AK468" s="5" t="n">
        <v>34.613</v>
      </c>
      <c r="AL468" s="5" t="n">
        <v>17.146</v>
      </c>
      <c r="AM468" s="5" t="n">
        <v>21.899</v>
      </c>
      <c r="AN468" s="5" t="n">
        <v>60.863</v>
      </c>
      <c r="AO468" s="5" t="n">
        <v>0.077</v>
      </c>
      <c r="AP468" s="5" t="n">
        <v>1</v>
      </c>
      <c r="AQ468" s="5" t="n">
        <v>0.76</v>
      </c>
      <c r="AR468" s="5" t="n">
        <v>0.129</v>
      </c>
      <c r="AS468" s="5" t="n">
        <v>0.324</v>
      </c>
      <c r="AT468" s="5" t="n">
        <v>1.158</v>
      </c>
      <c r="AU468" s="5" t="n">
        <v>0.077</v>
      </c>
      <c r="AV468" s="5" t="n">
        <v>1</v>
      </c>
      <c r="AW468" s="5" t="n">
        <v>0.8110000000000001</v>
      </c>
      <c r="AX468" s="5" t="n">
        <v>0.129</v>
      </c>
      <c r="AY468" s="5" t="n">
        <v>0.358</v>
      </c>
      <c r="AZ468" s="5" t="n">
        <v>1.248</v>
      </c>
      <c r="BA468" s="5" t="n">
        <v>0.077</v>
      </c>
      <c r="BB468" s="5" t="n">
        <v>1</v>
      </c>
      <c r="BC468" s="5" t="n">
        <v>0.535</v>
      </c>
      <c r="BD468" s="5" t="n">
        <v>0.129</v>
      </c>
      <c r="BE468" s="5" t="n">
        <v>0.23</v>
      </c>
      <c r="BF468" s="5" t="n">
        <v>0.8169999999999999</v>
      </c>
      <c r="BG468" s="5" t="n">
        <v>0.077</v>
      </c>
      <c r="BH468" s="5" t="n">
        <v>1</v>
      </c>
      <c r="BI468" s="5" t="n">
        <v>0.579</v>
      </c>
      <c r="BJ468" s="5" t="n">
        <v>0.129</v>
      </c>
      <c r="BK468" s="5" t="n">
        <v>0.33</v>
      </c>
      <c r="BL468" s="5" t="n">
        <v>0.972</v>
      </c>
      <c r="BM468" s="5" t="n">
        <v>0.077</v>
      </c>
      <c r="BN468" s="5" t="n">
        <v>1</v>
      </c>
      <c r="BO468" s="5" t="n">
        <v>0</v>
      </c>
      <c r="BP468" s="5" t="n">
        <v>0</v>
      </c>
      <c r="BQ468" s="5" t="n">
        <v>0</v>
      </c>
      <c r="BR468" s="5" t="n">
        <v>0</v>
      </c>
      <c r="BS468" s="5" t="n">
        <v>1</v>
      </c>
      <c r="BT468" s="5" t="n">
        <v>0</v>
      </c>
      <c r="BU468" s="5" t="n">
        <v>0.017</v>
      </c>
      <c r="BV468" s="5" t="n">
        <v>0.429</v>
      </c>
      <c r="BW468" s="5" t="n">
        <v>0.077</v>
      </c>
      <c r="BX468" s="5" t="n">
        <v>1</v>
      </c>
      <c r="BY468" s="5" t="n">
        <v>13.254</v>
      </c>
      <c r="BZ468" s="5" t="n">
        <v>0</v>
      </c>
      <c r="CA468" s="5" t="n">
        <v>13.254</v>
      </c>
      <c r="CB468" s="5" t="n">
        <v>0</v>
      </c>
      <c r="CC468" s="5" t="n">
        <v>83.248</v>
      </c>
      <c r="CD468" s="5" t="n">
        <v>7.95</v>
      </c>
      <c r="CE468" s="5" t="n">
        <v>49.955</v>
      </c>
      <c r="CF468" s="5" t="n">
        <v>142.247</v>
      </c>
      <c r="CG468" s="5" t="n">
        <v>0.077</v>
      </c>
      <c r="CH468" s="5" t="n">
        <v>1</v>
      </c>
      <c r="CI468" s="5" t="n">
        <v>0</v>
      </c>
      <c r="CJ468" s="5" t="n">
        <v>0</v>
      </c>
      <c r="CK468" s="5" t="n">
        <v>0</v>
      </c>
      <c r="CL468" s="5" t="n">
        <v>0</v>
      </c>
      <c r="CM468" s="5" t="n">
        <v>0</v>
      </c>
      <c r="CN468" s="5" t="n">
        <v>0</v>
      </c>
      <c r="CO468" s="5" t="n">
        <v>0</v>
      </c>
      <c r="CP468" s="5" t="n">
        <v>0</v>
      </c>
      <c r="CQ468" s="5" t="n">
        <v>1.348</v>
      </c>
      <c r="CR468" s="5" t="n">
        <v>0</v>
      </c>
      <c r="CS468" s="5" t="n">
        <v>5.37</v>
      </c>
      <c r="CT468" s="5" t="n">
        <v>3.466</v>
      </c>
      <c r="CU468" s="5" t="n">
        <v>11.622</v>
      </c>
    </row>
    <row r="469">
      <c r="A469" s="5" t="inlineStr">
        <is>
          <t>LIE2024</t>
        </is>
      </c>
      <c r="B469" s="5" t="inlineStr">
        <is>
          <t>LIE</t>
        </is>
      </c>
      <c r="C469" s="5" t="inlineStr">
        <is>
          <t>LIE</t>
        </is>
      </c>
      <c r="D469" s="5" t="inlineStr">
        <is>
          <t>Liechtenstein</t>
        </is>
      </c>
      <c r="E469" s="5" t="n">
        <v>2024</v>
      </c>
      <c r="F469" s="5" t="n">
        <v>0.077</v>
      </c>
      <c r="G469" s="5" t="n">
        <v>4.351</v>
      </c>
      <c r="H469" s="5" t="n">
        <v>1.324</v>
      </c>
      <c r="I469" s="5" t="n">
        <v>6.411</v>
      </c>
      <c r="J469" s="5" t="n">
        <v>10.762</v>
      </c>
      <c r="K469" s="5" t="n">
        <v>0</v>
      </c>
      <c r="L469" s="5" t="n">
        <v>1</v>
      </c>
      <c r="M469" s="5" t="n">
        <v>7.124</v>
      </c>
      <c r="N469" s="5" t="n">
        <v>3.971</v>
      </c>
      <c r="O469" s="5" t="n">
        <v>6.375</v>
      </c>
      <c r="P469" s="5" t="n">
        <v>13.499</v>
      </c>
      <c r="Q469" s="5" t="n">
        <v>0</v>
      </c>
      <c r="R469" s="5" t="n">
        <v>1</v>
      </c>
      <c r="S469" s="5" t="n">
        <v>10.969</v>
      </c>
      <c r="T469" s="5" t="n">
        <v>7.942</v>
      </c>
      <c r="U469" s="5" t="n">
        <v>12.675</v>
      </c>
      <c r="V469" s="5" t="n">
        <v>25.2</v>
      </c>
      <c r="W469" s="5" t="n">
        <v>0.077</v>
      </c>
      <c r="X469" s="5" t="n">
        <v>1</v>
      </c>
      <c r="Y469" s="5" t="n">
        <v>24.941</v>
      </c>
      <c r="Z469" s="5" t="n">
        <v>3.149</v>
      </c>
      <c r="AA469" s="5" t="n">
        <v>10.573</v>
      </c>
      <c r="AB469" s="5" t="n">
        <v>35.514</v>
      </c>
      <c r="AC469" s="5" t="n">
        <v>0</v>
      </c>
      <c r="AD469" s="5" t="n">
        <v>1</v>
      </c>
      <c r="AE469" s="5" t="n">
        <v>24.941</v>
      </c>
      <c r="AF469" s="5" t="n">
        <v>5.464</v>
      </c>
      <c r="AG469" s="5" t="n">
        <v>10.574</v>
      </c>
      <c r="AH469" s="5" t="n">
        <v>35.516</v>
      </c>
      <c r="AI469" s="5" t="n">
        <v>0</v>
      </c>
      <c r="AJ469" s="5" t="n">
        <v>1</v>
      </c>
      <c r="AK469" s="5" t="n">
        <v>36.821</v>
      </c>
      <c r="AL469" s="5" t="n">
        <v>18.728</v>
      </c>
      <c r="AM469" s="5" t="n">
        <v>6.906</v>
      </c>
      <c r="AN469" s="5" t="n">
        <v>47.094</v>
      </c>
      <c r="AO469" s="5" t="n">
        <v>0.077</v>
      </c>
      <c r="AP469" s="5" t="n">
        <v>1</v>
      </c>
      <c r="AQ469" s="5" t="n">
        <v>0.724</v>
      </c>
      <c r="AR469" s="5" t="n">
        <v>0.132</v>
      </c>
      <c r="AS469" s="5" t="n">
        <v>0.337</v>
      </c>
      <c r="AT469" s="5" t="n">
        <v>1.131</v>
      </c>
      <c r="AU469" s="5" t="n">
        <v>0.077</v>
      </c>
      <c r="AV469" s="5" t="n">
        <v>1</v>
      </c>
      <c r="AW469" s="5" t="n">
        <v>0.75</v>
      </c>
      <c r="AX469" s="5" t="n">
        <v>0.132</v>
      </c>
      <c r="AY469" s="5" t="n">
        <v>0.371</v>
      </c>
      <c r="AZ469" s="5" t="n">
        <v>1.195</v>
      </c>
      <c r="BA469" s="5" t="n">
        <v>0.077</v>
      </c>
      <c r="BB469" s="5" t="n">
        <v>1</v>
      </c>
      <c r="BC469" s="5" t="n">
        <v>0.513</v>
      </c>
      <c r="BD469" s="5" t="n">
        <v>0.132</v>
      </c>
      <c r="BE469" s="5" t="n">
        <v>0.239</v>
      </c>
      <c r="BF469" s="5" t="n">
        <v>0.802</v>
      </c>
      <c r="BG469" s="5" t="n">
        <v>0.077</v>
      </c>
      <c r="BH469" s="5" t="n">
        <v>1</v>
      </c>
      <c r="BI469" s="5" t="n">
        <v>0.591</v>
      </c>
      <c r="BJ469" s="5" t="n">
        <v>0.132</v>
      </c>
      <c r="BK469" s="5" t="n">
        <v>0.345</v>
      </c>
      <c r="BL469" s="5" t="n">
        <v>0.998</v>
      </c>
      <c r="BM469" s="5" t="n">
        <v>0.077</v>
      </c>
      <c r="BN469" s="5" t="n">
        <v>1</v>
      </c>
      <c r="BO469" s="5" t="n">
        <v>0</v>
      </c>
      <c r="BP469" s="5" t="n">
        <v>0</v>
      </c>
      <c r="BQ469" s="5" t="n">
        <v>0</v>
      </c>
      <c r="BR469" s="5" t="n">
        <v>0</v>
      </c>
      <c r="BS469" s="5" t="n">
        <v>1</v>
      </c>
      <c r="BT469" s="5" t="n">
        <v>0</v>
      </c>
      <c r="BU469" s="5" t="n">
        <v>0.017</v>
      </c>
      <c r="BV469" s="5" t="n">
        <v>0.341</v>
      </c>
      <c r="BW469" s="5" t="n">
        <v>0.077</v>
      </c>
      <c r="BX469" s="5" t="n">
        <v>1</v>
      </c>
      <c r="BY469" s="5" t="n">
        <v>13.646</v>
      </c>
      <c r="BZ469" s="5" t="n">
        <v>0</v>
      </c>
      <c r="CA469" s="5" t="n">
        <v>13.646</v>
      </c>
      <c r="CB469" s="5" t="n">
        <v>0</v>
      </c>
      <c r="CC469" s="5" t="n">
        <v>82.58799999999999</v>
      </c>
      <c r="CD469" s="5" t="n">
        <v>7.95</v>
      </c>
      <c r="CE469" s="5" t="n">
        <v>33.79</v>
      </c>
      <c r="CF469" s="5" t="n">
        <v>124.039</v>
      </c>
      <c r="CG469" s="5" t="n">
        <v>0.077</v>
      </c>
      <c r="CH469" s="5" t="n">
        <v>1</v>
      </c>
      <c r="CI469" s="5" t="n">
        <v>0</v>
      </c>
      <c r="CJ469" s="5" t="n">
        <v>0</v>
      </c>
      <c r="CK469" s="5" t="n">
        <v>0</v>
      </c>
      <c r="CL469" s="5" t="n">
        <v>0</v>
      </c>
      <c r="CM469" s="5" t="n">
        <v>0</v>
      </c>
      <c r="CN469" s="5" t="n">
        <v>0</v>
      </c>
      <c r="CO469" s="5" t="n">
        <v>0</v>
      </c>
      <c r="CP469" s="5" t="n">
        <v>0</v>
      </c>
      <c r="CQ469" s="5" t="n">
        <v>1.387</v>
      </c>
      <c r="CR469" s="5" t="n">
        <v>0</v>
      </c>
      <c r="CS469" s="5" t="n">
        <v>5.529</v>
      </c>
      <c r="CT469" s="5" t="n">
        <v>3.027</v>
      </c>
      <c r="CU469" s="5" t="n">
        <v>10.168</v>
      </c>
    </row>
    <row r="470">
      <c r="A470" s="5" t="inlineStr">
        <is>
          <t>LTU2021</t>
        </is>
      </c>
      <c r="B470" s="5" t="inlineStr">
        <is>
          <t>LTU</t>
        </is>
      </c>
      <c r="C470" s="5" t="inlineStr">
        <is>
          <t>LTU</t>
        </is>
      </c>
      <c r="D470" s="5" t="inlineStr">
        <is>
          <t>Lithuania</t>
        </is>
      </c>
      <c r="E470" s="5" t="n">
        <v>2021</v>
      </c>
      <c r="F470" s="5" t="n">
        <v>0.21</v>
      </c>
      <c r="G470" s="5" t="n">
        <v>4.161</v>
      </c>
      <c r="H470" s="5" t="n">
        <v>1.085</v>
      </c>
      <c r="I470" s="5" t="n">
        <v>0.629</v>
      </c>
      <c r="J470" s="5" t="n">
        <v>4.79</v>
      </c>
      <c r="K470" s="5" t="n">
        <v>0</v>
      </c>
      <c r="L470" s="5" t="n">
        <v>1</v>
      </c>
      <c r="M470" s="5" t="n">
        <v>7.446</v>
      </c>
      <c r="N470" s="5" t="n">
        <v>3.254</v>
      </c>
      <c r="O470" s="5" t="n">
        <v>0.718</v>
      </c>
      <c r="P470" s="5" t="n">
        <v>8.164</v>
      </c>
      <c r="Q470" s="5" t="n">
        <v>0</v>
      </c>
      <c r="R470" s="5" t="n">
        <v>1</v>
      </c>
      <c r="S470" s="5" t="n">
        <v>9.584</v>
      </c>
      <c r="T470" s="5" t="n">
        <v>6.508</v>
      </c>
      <c r="U470" s="5" t="n">
        <v>0.276</v>
      </c>
      <c r="V470" s="5" t="n">
        <v>11.93</v>
      </c>
      <c r="W470" s="5" t="n">
        <v>0.21</v>
      </c>
      <c r="X470" s="5" t="n">
        <v>1</v>
      </c>
      <c r="Y470" s="5" t="n">
        <v>10.282</v>
      </c>
      <c r="Z470" s="5" t="n">
        <v>1.136</v>
      </c>
      <c r="AA470" s="5" t="n">
        <v>6.572</v>
      </c>
      <c r="AB470" s="5" t="n">
        <v>16.854</v>
      </c>
      <c r="AC470" s="5" t="n">
        <v>0</v>
      </c>
      <c r="AD470" s="5" t="n">
        <v>1</v>
      </c>
      <c r="AE470" s="5" t="n">
        <v>10.239</v>
      </c>
      <c r="AF470" s="5" t="n">
        <v>2.015</v>
      </c>
      <c r="AG470" s="5" t="n">
        <v>6.616</v>
      </c>
      <c r="AH470" s="5" t="n">
        <v>16.854</v>
      </c>
      <c r="AI470" s="5" t="n">
        <v>0</v>
      </c>
      <c r="AJ470" s="5" t="n">
        <v>1</v>
      </c>
      <c r="AK470" s="5" t="n">
        <v>14.812</v>
      </c>
      <c r="AL470" s="5" t="n">
        <v>7.27</v>
      </c>
      <c r="AM470" s="5" t="n">
        <v>-5.467</v>
      </c>
      <c r="AN470" s="5" t="n">
        <v>11.308</v>
      </c>
      <c r="AO470" s="5" t="n">
        <v>0.21</v>
      </c>
      <c r="AP470" s="5" t="n">
        <v>1</v>
      </c>
      <c r="AQ470" s="5" t="n">
        <v>0.619</v>
      </c>
      <c r="AR470" s="5" t="n">
        <v>0.114</v>
      </c>
      <c r="AS470" s="5" t="n">
        <v>0.635</v>
      </c>
      <c r="AT470" s="5" t="n">
        <v>1.517</v>
      </c>
      <c r="AU470" s="5" t="n">
        <v>0.21</v>
      </c>
      <c r="AV470" s="5" t="n">
        <v>1</v>
      </c>
      <c r="AW470" s="5" t="n">
        <v>0.599</v>
      </c>
      <c r="AX470" s="5" t="n">
        <v>0.114</v>
      </c>
      <c r="AY470" s="5" t="n">
        <v>0.554</v>
      </c>
      <c r="AZ470" s="5" t="n">
        <v>1.395</v>
      </c>
      <c r="BA470" s="5" t="n">
        <v>0.21</v>
      </c>
      <c r="BB470" s="5" t="n">
        <v>1</v>
      </c>
      <c r="BC470" s="5" t="n">
        <v>0.439</v>
      </c>
      <c r="BD470" s="5" t="n">
        <v>0.114</v>
      </c>
      <c r="BE470" s="5" t="n">
        <v>0.18</v>
      </c>
      <c r="BF470" s="5" t="n">
        <v>0.749</v>
      </c>
      <c r="BG470" s="5" t="n">
        <v>0.21</v>
      </c>
      <c r="BH470" s="5" t="n">
        <v>1</v>
      </c>
      <c r="BI470" s="5" t="n">
        <v>0.505</v>
      </c>
      <c r="BJ470" s="5" t="n">
        <v>0.114</v>
      </c>
      <c r="BK470" s="5" t="n">
        <v>0.08599999999999999</v>
      </c>
      <c r="BL470" s="5" t="n">
        <v>0.715</v>
      </c>
      <c r="BM470" s="5" t="n">
        <v>0.21</v>
      </c>
      <c r="BN470" s="5" t="n">
        <v>1</v>
      </c>
      <c r="BO470" s="5" t="n">
        <v>0</v>
      </c>
      <c r="BP470" s="5" t="n">
        <v>0.013</v>
      </c>
      <c r="BQ470" s="5" t="n">
        <v>0.107</v>
      </c>
      <c r="BR470" s="5" t="n">
        <v>0</v>
      </c>
      <c r="BS470" s="5" t="n">
        <v>1</v>
      </c>
      <c r="BT470" s="5" t="n">
        <v>0</v>
      </c>
      <c r="BU470" s="5" t="n">
        <v>0.012</v>
      </c>
      <c r="BV470" s="5" t="n">
        <v>0.167</v>
      </c>
      <c r="BW470" s="5" t="n">
        <v>0.21</v>
      </c>
      <c r="BX470" s="5" t="n">
        <v>1</v>
      </c>
      <c r="BY470" s="5" t="n">
        <v>11.787</v>
      </c>
      <c r="BZ470" s="5" t="n">
        <v>0</v>
      </c>
      <c r="CA470" s="5" t="n">
        <v>11.787</v>
      </c>
      <c r="CB470" s="5" t="n">
        <v>0</v>
      </c>
      <c r="CC470" s="5" t="n">
        <v>78.125</v>
      </c>
      <c r="CD470" s="5" t="n">
        <v>7.95</v>
      </c>
      <c r="CE470" s="5" t="n">
        <v>18.405</v>
      </c>
      <c r="CF470" s="5" t="n">
        <v>116.802</v>
      </c>
      <c r="CG470" s="5" t="n">
        <v>0.21</v>
      </c>
      <c r="CH470" s="5" t="n">
        <v>1</v>
      </c>
      <c r="CI470" s="5" t="n">
        <v>0</v>
      </c>
      <c r="CJ470" s="5" t="n">
        <v>0</v>
      </c>
      <c r="CK470" s="5" t="n">
        <v>0</v>
      </c>
      <c r="CL470" s="5" t="n">
        <v>0</v>
      </c>
      <c r="CM470" s="5" t="n">
        <v>0</v>
      </c>
      <c r="CN470" s="5" t="n">
        <v>0</v>
      </c>
      <c r="CO470" s="5" t="n">
        <v>0</v>
      </c>
      <c r="CP470" s="5" t="n">
        <v>0.103</v>
      </c>
      <c r="CQ470" s="5" t="n">
        <v>1.198</v>
      </c>
      <c r="CR470" s="5" t="n">
        <v>0</v>
      </c>
      <c r="CS470" s="5" t="n">
        <v>4.776</v>
      </c>
      <c r="CT470" s="5" t="n">
        <v>3.291</v>
      </c>
      <c r="CU470" s="5" t="n">
        <v>9.837999999999999</v>
      </c>
    </row>
    <row r="471">
      <c r="A471" s="5" t="inlineStr">
        <is>
          <t>LTU2022</t>
        </is>
      </c>
      <c r="B471" s="5" t="inlineStr">
        <is>
          <t>LTU</t>
        </is>
      </c>
      <c r="C471" s="5" t="inlineStr">
        <is>
          <t>LTU</t>
        </is>
      </c>
      <c r="D471" s="5" t="inlineStr">
        <is>
          <t>Lithuania</t>
        </is>
      </c>
      <c r="E471" s="5" t="n">
        <v>2022</v>
      </c>
      <c r="F471" s="5" t="n">
        <v>0.21</v>
      </c>
      <c r="G471" s="5" t="n">
        <v>7.093</v>
      </c>
      <c r="H471" s="5" t="n">
        <v>1.235</v>
      </c>
      <c r="I471" s="5" t="n">
        <v>8.541</v>
      </c>
      <c r="J471" s="5" t="n">
        <v>15.634</v>
      </c>
      <c r="K471" s="5" t="n">
        <v>0</v>
      </c>
      <c r="L471" s="5" t="n">
        <v>1</v>
      </c>
      <c r="M471" s="5" t="n">
        <v>9.782999999999999</v>
      </c>
      <c r="N471" s="5" t="n">
        <v>3.704</v>
      </c>
      <c r="O471" s="5" t="n">
        <v>8.52</v>
      </c>
      <c r="P471" s="5" t="n">
        <v>18.303</v>
      </c>
      <c r="Q471" s="5" t="n">
        <v>0</v>
      </c>
      <c r="R471" s="5" t="n">
        <v>1</v>
      </c>
      <c r="S471" s="5" t="n">
        <v>13.266</v>
      </c>
      <c r="T471" s="5" t="n">
        <v>7.408</v>
      </c>
      <c r="U471" s="5" t="n">
        <v>0.579</v>
      </c>
      <c r="V471" s="5" t="n">
        <v>16.497</v>
      </c>
      <c r="W471" s="5" t="n">
        <v>0.21</v>
      </c>
      <c r="X471" s="5" t="n">
        <v>1</v>
      </c>
      <c r="Y471" s="5" t="n">
        <v>27.254</v>
      </c>
      <c r="Z471" s="5" t="n">
        <v>2.859</v>
      </c>
      <c r="AA471" s="5" t="n">
        <v>10.709</v>
      </c>
      <c r="AB471" s="5" t="n">
        <v>37.963</v>
      </c>
      <c r="AC471" s="5" t="n">
        <v>0</v>
      </c>
      <c r="AD471" s="5" t="n">
        <v>1</v>
      </c>
      <c r="AE471" s="5" t="n">
        <v>27.302</v>
      </c>
      <c r="AF471" s="5" t="n">
        <v>5.061</v>
      </c>
      <c r="AG471" s="5" t="n">
        <v>10.661</v>
      </c>
      <c r="AH471" s="5" t="n">
        <v>37.963</v>
      </c>
      <c r="AI471" s="5" t="n">
        <v>0</v>
      </c>
      <c r="AJ471" s="5" t="n">
        <v>1</v>
      </c>
      <c r="AK471" s="5" t="n">
        <v>32.241</v>
      </c>
      <c r="AL471" s="5" t="n">
        <v>15.396</v>
      </c>
      <c r="AM471" s="5" t="n">
        <v>-9.576000000000001</v>
      </c>
      <c r="AN471" s="5" t="n">
        <v>27.424</v>
      </c>
      <c r="AO471" s="5" t="n">
        <v>0.21</v>
      </c>
      <c r="AP471" s="5" t="n">
        <v>1</v>
      </c>
      <c r="AQ471" s="5" t="n">
        <v>0.861</v>
      </c>
      <c r="AR471" s="5" t="n">
        <v>0.123</v>
      </c>
      <c r="AS471" s="5" t="n">
        <v>0.625</v>
      </c>
      <c r="AT471" s="5" t="n">
        <v>1.799</v>
      </c>
      <c r="AU471" s="5" t="n">
        <v>0.21</v>
      </c>
      <c r="AV471" s="5" t="n">
        <v>1</v>
      </c>
      <c r="AW471" s="5" t="n">
        <v>0.986</v>
      </c>
      <c r="AX471" s="5" t="n">
        <v>0.123</v>
      </c>
      <c r="AY471" s="5" t="n">
        <v>0.537</v>
      </c>
      <c r="AZ471" s="5" t="n">
        <v>1.843</v>
      </c>
      <c r="BA471" s="5" t="n">
        <v>0.21</v>
      </c>
      <c r="BB471" s="5" t="n">
        <v>1</v>
      </c>
      <c r="BC471" s="5" t="n">
        <v>0.598</v>
      </c>
      <c r="BD471" s="5" t="n">
        <v>0.123</v>
      </c>
      <c r="BE471" s="5" t="n">
        <v>0.054</v>
      </c>
      <c r="BF471" s="5" t="n">
        <v>0.789</v>
      </c>
      <c r="BG471" s="5" t="n">
        <v>0.21</v>
      </c>
      <c r="BH471" s="5" t="n">
        <v>1</v>
      </c>
      <c r="BI471" s="5" t="n">
        <v>0.612</v>
      </c>
      <c r="BJ471" s="5" t="n">
        <v>0.123</v>
      </c>
      <c r="BK471" s="5" t="n">
        <v>0.414</v>
      </c>
      <c r="BL471" s="5" t="n">
        <v>1.242</v>
      </c>
      <c r="BM471" s="5" t="n">
        <v>0.21</v>
      </c>
      <c r="BN471" s="5" t="n">
        <v>1</v>
      </c>
      <c r="BO471" s="5" t="n">
        <v>0</v>
      </c>
      <c r="BP471" s="5" t="n">
        <v>0.002</v>
      </c>
      <c r="BQ471" s="5" t="n">
        <v>0.229</v>
      </c>
      <c r="BR471" s="5" t="n">
        <v>0</v>
      </c>
      <c r="BS471" s="5" t="n">
        <v>1</v>
      </c>
      <c r="BT471" s="5" t="n">
        <v>0</v>
      </c>
      <c r="BU471" s="5" t="n">
        <v>0.002</v>
      </c>
      <c r="BV471" s="5" t="n">
        <v>0.207</v>
      </c>
      <c r="BW471" s="5" t="n">
        <v>0.21</v>
      </c>
      <c r="BX471" s="5" t="n">
        <v>1</v>
      </c>
      <c r="BY471" s="5" t="n">
        <v>12.729</v>
      </c>
      <c r="BZ471" s="5" t="n">
        <v>0</v>
      </c>
      <c r="CA471" s="5" t="n">
        <v>12.729</v>
      </c>
      <c r="CB471" s="5" t="n">
        <v>0</v>
      </c>
      <c r="CC471" s="5" t="n">
        <v>97.90000000000001</v>
      </c>
      <c r="CD471" s="5" t="n">
        <v>7.95</v>
      </c>
      <c r="CE471" s="5" t="n">
        <v>98.617</v>
      </c>
      <c r="CF471" s="5" t="n">
        <v>237.786</v>
      </c>
      <c r="CG471" s="5" t="n">
        <v>0.21</v>
      </c>
      <c r="CH471" s="5" t="n">
        <v>1</v>
      </c>
      <c r="CI471" s="5" t="n">
        <v>0</v>
      </c>
      <c r="CJ471" s="5" t="n">
        <v>0</v>
      </c>
      <c r="CK471" s="5" t="n">
        <v>0</v>
      </c>
      <c r="CL471" s="5" t="n">
        <v>0</v>
      </c>
      <c r="CM471" s="5" t="n">
        <v>0</v>
      </c>
      <c r="CN471" s="5" t="n">
        <v>0</v>
      </c>
      <c r="CO471" s="5" t="n">
        <v>0</v>
      </c>
      <c r="CP471" s="5" t="n">
        <v>0</v>
      </c>
      <c r="CQ471" s="5" t="n">
        <v>1.294</v>
      </c>
      <c r="CR471" s="5" t="n">
        <v>0</v>
      </c>
      <c r="CS471" s="5" t="n">
        <v>5.158</v>
      </c>
      <c r="CT471" s="5" t="n">
        <v>5.858</v>
      </c>
      <c r="CU471" s="5" t="n">
        <v>26.718</v>
      </c>
    </row>
    <row r="472">
      <c r="A472" s="5" t="inlineStr">
        <is>
          <t>LTU2023</t>
        </is>
      </c>
      <c r="B472" s="5" t="inlineStr">
        <is>
          <t>LTU</t>
        </is>
      </c>
      <c r="C472" s="5" t="inlineStr">
        <is>
          <t>LTU</t>
        </is>
      </c>
      <c r="D472" s="5" t="inlineStr">
        <is>
          <t>Lithuania</t>
        </is>
      </c>
      <c r="E472" s="5" t="n">
        <v>2023</v>
      </c>
      <c r="F472" s="5" t="n">
        <v>0.21</v>
      </c>
      <c r="G472" s="5" t="n">
        <v>6.244</v>
      </c>
      <c r="H472" s="5" t="n">
        <v>1.207</v>
      </c>
      <c r="I472" s="5" t="n">
        <v>9.898</v>
      </c>
      <c r="J472" s="5" t="n">
        <v>16.143</v>
      </c>
      <c r="K472" s="5" t="n">
        <v>0</v>
      </c>
      <c r="L472" s="5" t="n">
        <v>1</v>
      </c>
      <c r="M472" s="5" t="n">
        <v>7.318</v>
      </c>
      <c r="N472" s="5" t="n">
        <v>3.62</v>
      </c>
      <c r="O472" s="5" t="n">
        <v>9.855</v>
      </c>
      <c r="P472" s="5" t="n">
        <v>17.174</v>
      </c>
      <c r="Q472" s="5" t="n">
        <v>0</v>
      </c>
      <c r="R472" s="5" t="n">
        <v>1</v>
      </c>
      <c r="S472" s="5" t="n">
        <v>12.277</v>
      </c>
      <c r="T472" s="5" t="n">
        <v>7.239</v>
      </c>
      <c r="U472" s="5" t="n">
        <v>0.755</v>
      </c>
      <c r="V472" s="5" t="n">
        <v>15.41</v>
      </c>
      <c r="W472" s="5" t="n">
        <v>0.21</v>
      </c>
      <c r="X472" s="5" t="n">
        <v>1</v>
      </c>
      <c r="Y472" s="5" t="n">
        <v>24.357</v>
      </c>
      <c r="Z472" s="5" t="n">
        <v>2.728</v>
      </c>
      <c r="AA472" s="5" t="n">
        <v>1.014</v>
      </c>
      <c r="AB472" s="5" t="n">
        <v>25.371</v>
      </c>
      <c r="AC472" s="5" t="n">
        <v>0</v>
      </c>
      <c r="AD472" s="5" t="n">
        <v>1</v>
      </c>
      <c r="AE472" s="5" t="n">
        <v>24.456</v>
      </c>
      <c r="AF472" s="5" t="n">
        <v>4.871</v>
      </c>
      <c r="AG472" s="5" t="n">
        <v>0.915</v>
      </c>
      <c r="AH472" s="5" t="n">
        <v>25.371</v>
      </c>
      <c r="AI472" s="5" t="n">
        <v>0</v>
      </c>
      <c r="AJ472" s="5" t="n">
        <v>1</v>
      </c>
      <c r="AK472" s="5" t="n">
        <v>29.599</v>
      </c>
      <c r="AL472" s="5" t="n">
        <v>14.662</v>
      </c>
      <c r="AM472" s="5" t="n">
        <v>11.385</v>
      </c>
      <c r="AN472" s="5" t="n">
        <v>49.591</v>
      </c>
      <c r="AO472" s="5" t="n">
        <v>0.21</v>
      </c>
      <c r="AP472" s="5" t="n">
        <v>1</v>
      </c>
      <c r="AQ472" s="5" t="n">
        <v>0.76</v>
      </c>
      <c r="AR472" s="5" t="n">
        <v>0.129</v>
      </c>
      <c r="AS472" s="5" t="n">
        <v>0.598</v>
      </c>
      <c r="AT472" s="5" t="n">
        <v>1.644</v>
      </c>
      <c r="AU472" s="5" t="n">
        <v>0.21</v>
      </c>
      <c r="AV472" s="5" t="n">
        <v>1</v>
      </c>
      <c r="AW472" s="5" t="n">
        <v>0.8110000000000001</v>
      </c>
      <c r="AX472" s="5" t="n">
        <v>0.129</v>
      </c>
      <c r="AY472" s="5" t="n">
        <v>0.526</v>
      </c>
      <c r="AZ472" s="5" t="n">
        <v>1.618</v>
      </c>
      <c r="BA472" s="5" t="n">
        <v>0.21</v>
      </c>
      <c r="BB472" s="5" t="n">
        <v>1</v>
      </c>
      <c r="BC472" s="5" t="n">
        <v>0.535</v>
      </c>
      <c r="BD472" s="5" t="n">
        <v>0.129</v>
      </c>
      <c r="BE472" s="5" t="n">
        <v>0.006</v>
      </c>
      <c r="BF472" s="5" t="n">
        <v>0.654</v>
      </c>
      <c r="BG472" s="5" t="n">
        <v>0.21</v>
      </c>
      <c r="BH472" s="5" t="n">
        <v>1</v>
      </c>
      <c r="BI472" s="5" t="n">
        <v>0.579</v>
      </c>
      <c r="BJ472" s="5" t="n">
        <v>0.129</v>
      </c>
      <c r="BK472" s="5" t="n">
        <v>0.279</v>
      </c>
      <c r="BL472" s="5" t="n">
        <v>1.038</v>
      </c>
      <c r="BM472" s="5" t="n">
        <v>0.21</v>
      </c>
      <c r="BN472" s="5" t="n">
        <v>1</v>
      </c>
      <c r="BO472" s="5" t="n">
        <v>0</v>
      </c>
      <c r="BP472" s="5" t="n">
        <v>-0.008</v>
      </c>
      <c r="BQ472" s="5" t="n">
        <v>0.138</v>
      </c>
      <c r="BR472" s="5" t="n">
        <v>0</v>
      </c>
      <c r="BS472" s="5" t="n">
        <v>1</v>
      </c>
      <c r="BT472" s="5" t="n">
        <v>0</v>
      </c>
      <c r="BU472" s="5" t="n">
        <v>-0.008999999999999999</v>
      </c>
      <c r="BV472" s="5" t="n">
        <v>0.273</v>
      </c>
      <c r="BW472" s="5" t="n">
        <v>0.21</v>
      </c>
      <c r="BX472" s="5" t="n">
        <v>1</v>
      </c>
      <c r="BY472" s="5" t="n">
        <v>13.254</v>
      </c>
      <c r="BZ472" s="5" t="n">
        <v>0</v>
      </c>
      <c r="CA472" s="5" t="n">
        <v>13.254</v>
      </c>
      <c r="CB472" s="5" t="n">
        <v>0</v>
      </c>
      <c r="CC472" s="5" t="n">
        <v>83.248</v>
      </c>
      <c r="CD472" s="5" t="n">
        <v>7.95</v>
      </c>
      <c r="CE472" s="5" t="n">
        <v>92.075</v>
      </c>
      <c r="CF472" s="5" t="n">
        <v>212.14</v>
      </c>
      <c r="CG472" s="5" t="n">
        <v>0.21</v>
      </c>
      <c r="CH472" s="5" t="n">
        <v>1</v>
      </c>
      <c r="CI472" s="5" t="n">
        <v>0</v>
      </c>
      <c r="CJ472" s="5" t="n">
        <v>0</v>
      </c>
      <c r="CK472" s="5" t="n">
        <v>0</v>
      </c>
      <c r="CL472" s="5" t="n">
        <v>0</v>
      </c>
      <c r="CM472" s="5" t="n">
        <v>0</v>
      </c>
      <c r="CN472" s="5" t="n">
        <v>0</v>
      </c>
      <c r="CO472" s="5" t="n">
        <v>0</v>
      </c>
      <c r="CP472" s="5" t="n">
        <v>0.123</v>
      </c>
      <c r="CQ472" s="5" t="n">
        <v>1.348</v>
      </c>
      <c r="CR472" s="5" t="n">
        <v>0</v>
      </c>
      <c r="CS472" s="5" t="n">
        <v>5.37</v>
      </c>
      <c r="CT472" s="5" t="n">
        <v>5.556</v>
      </c>
      <c r="CU472" s="5" t="n">
        <v>23.771</v>
      </c>
    </row>
    <row r="473">
      <c r="A473" s="5" t="inlineStr">
        <is>
          <t>LTU2024</t>
        </is>
      </c>
      <c r="B473" s="5" t="inlineStr">
        <is>
          <t>LTU</t>
        </is>
      </c>
      <c r="C473" s="5" t="inlineStr">
        <is>
          <t>LTU</t>
        </is>
      </c>
      <c r="D473" s="5" t="inlineStr">
        <is>
          <t>Lithuania</t>
        </is>
      </c>
      <c r="E473" s="5" t="n">
        <v>2024</v>
      </c>
      <c r="F473" s="5" t="n">
        <v>0.21</v>
      </c>
      <c r="G473" s="5" t="n">
        <v>5.582</v>
      </c>
      <c r="H473" s="5" t="n">
        <v>1.242</v>
      </c>
      <c r="I473" s="5" t="n">
        <v>6.487</v>
      </c>
      <c r="J473" s="5" t="n">
        <v>12.069</v>
      </c>
      <c r="K473" s="5" t="n">
        <v>0</v>
      </c>
      <c r="L473" s="5" t="n">
        <v>1</v>
      </c>
      <c r="M473" s="5" t="n">
        <v>6.662</v>
      </c>
      <c r="N473" s="5" t="n">
        <v>3.726</v>
      </c>
      <c r="O473" s="5" t="n">
        <v>6.49</v>
      </c>
      <c r="P473" s="5" t="n">
        <v>13.152</v>
      </c>
      <c r="Q473" s="5" t="n">
        <v>0</v>
      </c>
      <c r="R473" s="5" t="n">
        <v>1</v>
      </c>
      <c r="S473" s="5" t="n">
        <v>11.793</v>
      </c>
      <c r="T473" s="5" t="n">
        <v>7.453</v>
      </c>
      <c r="U473" s="5" t="n">
        <v>0.823</v>
      </c>
      <c r="V473" s="5" t="n">
        <v>14.841</v>
      </c>
      <c r="W473" s="5" t="n">
        <v>0.21</v>
      </c>
      <c r="X473" s="5" t="n">
        <v>1</v>
      </c>
      <c r="Y473" s="5" t="n">
        <v>12.917</v>
      </c>
      <c r="Z473" s="5" t="n">
        <v>1.631</v>
      </c>
      <c r="AA473" s="5" t="n">
        <v>4.143</v>
      </c>
      <c r="AB473" s="5" t="n">
        <v>17.06</v>
      </c>
      <c r="AC473" s="5" t="n">
        <v>0</v>
      </c>
      <c r="AD473" s="5" t="n">
        <v>1</v>
      </c>
      <c r="AE473" s="5" t="n">
        <v>12.917</v>
      </c>
      <c r="AF473" s="5" t="n">
        <v>2.83</v>
      </c>
      <c r="AG473" s="5" t="n">
        <v>4.143</v>
      </c>
      <c r="AH473" s="5" t="n">
        <v>17.06</v>
      </c>
      <c r="AI473" s="5" t="n">
        <v>0</v>
      </c>
      <c r="AJ473" s="5" t="n">
        <v>1</v>
      </c>
      <c r="AK473" s="5" t="n">
        <v>18.212</v>
      </c>
      <c r="AL473" s="5" t="n">
        <v>9.263</v>
      </c>
      <c r="AM473" s="5" t="n">
        <v>-1.627</v>
      </c>
      <c r="AN473" s="5" t="n">
        <v>20.067</v>
      </c>
      <c r="AO473" s="5" t="n">
        <v>0.21</v>
      </c>
      <c r="AP473" s="5" t="n">
        <v>1</v>
      </c>
      <c r="AQ473" s="5" t="n">
        <v>0.724</v>
      </c>
      <c r="AR473" s="5" t="n">
        <v>0.132</v>
      </c>
      <c r="AS473" s="5" t="n">
        <v>0.576</v>
      </c>
      <c r="AT473" s="5" t="n">
        <v>1.574</v>
      </c>
      <c r="AU473" s="5" t="n">
        <v>0.21</v>
      </c>
      <c r="AV473" s="5" t="n">
        <v>1</v>
      </c>
      <c r="AW473" s="5" t="n">
        <v>0.75</v>
      </c>
      <c r="AX473" s="5" t="n">
        <v>0.132</v>
      </c>
      <c r="AY473" s="5" t="n">
        <v>0.553</v>
      </c>
      <c r="AZ473" s="5" t="n">
        <v>1.576</v>
      </c>
      <c r="BA473" s="5" t="n">
        <v>0.21</v>
      </c>
      <c r="BB473" s="5" t="n">
        <v>1</v>
      </c>
      <c r="BC473" s="5" t="n">
        <v>0.513</v>
      </c>
      <c r="BD473" s="5" t="n">
        <v>0.132</v>
      </c>
      <c r="BE473" s="5" t="n">
        <v>0.064</v>
      </c>
      <c r="BF473" s="5" t="n">
        <v>0.698</v>
      </c>
      <c r="BG473" s="5" t="n">
        <v>0.21</v>
      </c>
      <c r="BH473" s="5" t="n">
        <v>1</v>
      </c>
      <c r="BI473" s="5" t="n">
        <v>0.591</v>
      </c>
      <c r="BJ473" s="5" t="n">
        <v>0.132</v>
      </c>
      <c r="BK473" s="5" t="n">
        <v>0.219</v>
      </c>
      <c r="BL473" s="5" t="n">
        <v>0.981</v>
      </c>
      <c r="BM473" s="5" t="n">
        <v>0.21</v>
      </c>
      <c r="BN473" s="5" t="n">
        <v>1</v>
      </c>
      <c r="BO473" s="5" t="n">
        <v>0</v>
      </c>
      <c r="BP473" s="5" t="n">
        <v>0</v>
      </c>
      <c r="BQ473" s="5" t="n">
        <v>0.156</v>
      </c>
      <c r="BR473" s="5" t="n">
        <v>0</v>
      </c>
      <c r="BS473" s="5" t="n">
        <v>1</v>
      </c>
      <c r="BT473" s="5" t="n">
        <v>0</v>
      </c>
      <c r="BU473" s="5" t="n">
        <v>0</v>
      </c>
      <c r="BV473" s="5" t="n">
        <v>0.241</v>
      </c>
      <c r="BW473" s="5" t="n">
        <v>0.21</v>
      </c>
      <c r="BX473" s="5" t="n">
        <v>1</v>
      </c>
      <c r="BY473" s="5" t="n">
        <v>13.646</v>
      </c>
      <c r="BZ473" s="5" t="n">
        <v>0</v>
      </c>
      <c r="CA473" s="5" t="n">
        <v>13.646</v>
      </c>
      <c r="CB473" s="5" t="n">
        <v>0</v>
      </c>
      <c r="CC473" s="5" t="n">
        <v>82.58799999999999</v>
      </c>
      <c r="CD473" s="5" t="n">
        <v>7.95</v>
      </c>
      <c r="CE473" s="5" t="n">
        <v>74.059</v>
      </c>
      <c r="CF473" s="5" t="n">
        <v>189.543</v>
      </c>
      <c r="CG473" s="5" t="n">
        <v>0.21</v>
      </c>
      <c r="CH473" s="5" t="n">
        <v>1</v>
      </c>
      <c r="CI473" s="5" t="n">
        <v>0</v>
      </c>
      <c r="CJ473" s="5" t="n">
        <v>0</v>
      </c>
      <c r="CK473" s="5" t="n">
        <v>0</v>
      </c>
      <c r="CL473" s="5" t="n">
        <v>0</v>
      </c>
      <c r="CM473" s="5" t="n">
        <v>0</v>
      </c>
      <c r="CN473" s="5" t="n">
        <v>0</v>
      </c>
      <c r="CO473" s="5" t="n">
        <v>0</v>
      </c>
      <c r="CP473" s="5" t="n">
        <v>0.123</v>
      </c>
      <c r="CQ473" s="5" t="n">
        <v>1.387</v>
      </c>
      <c r="CR473" s="5" t="n">
        <v>0</v>
      </c>
      <c r="CS473" s="5" t="n">
        <v>5.529</v>
      </c>
      <c r="CT473" s="5" t="n">
        <v>4.755</v>
      </c>
      <c r="CU473" s="5" t="n">
        <v>11.45</v>
      </c>
    </row>
    <row r="474">
      <c r="A474" s="5" t="inlineStr">
        <is>
          <t>LUX2021</t>
        </is>
      </c>
      <c r="B474" s="5" t="inlineStr">
        <is>
          <t>LUX</t>
        </is>
      </c>
      <c r="C474" s="5" t="inlineStr">
        <is>
          <t>LUX</t>
        </is>
      </c>
      <c r="D474" s="5" t="inlineStr">
        <is>
          <t>Luxembourg</t>
        </is>
      </c>
      <c r="E474" s="5" t="n">
        <v>2021</v>
      </c>
      <c r="F474" s="5" t="n">
        <v>0.17</v>
      </c>
      <c r="G474" s="5" t="n">
        <v>20.242</v>
      </c>
      <c r="H474" s="5" t="n">
        <v>1.128</v>
      </c>
      <c r="I474" s="5" t="n">
        <v>2.388</v>
      </c>
      <c r="J474" s="5" t="n">
        <v>22.63</v>
      </c>
      <c r="K474" s="5" t="n">
        <v>0</v>
      </c>
      <c r="L474" s="5" t="n">
        <v>1</v>
      </c>
      <c r="M474" s="5" t="n">
        <v>7.832</v>
      </c>
      <c r="N474" s="5" t="n">
        <v>3.385</v>
      </c>
      <c r="O474" s="5" t="n">
        <v>2.638</v>
      </c>
      <c r="P474" s="5" t="n">
        <v>10.47</v>
      </c>
      <c r="Q474" s="5" t="n">
        <v>0</v>
      </c>
      <c r="R474" s="5" t="n">
        <v>1</v>
      </c>
      <c r="S474" s="5" t="n">
        <v>25.883</v>
      </c>
      <c r="T474" s="5" t="n">
        <v>6.77</v>
      </c>
      <c r="U474" s="5" t="n">
        <v>0</v>
      </c>
      <c r="V474" s="5" t="n">
        <v>30.284</v>
      </c>
      <c r="W474" s="5" t="n">
        <v>0.17</v>
      </c>
      <c r="X474" s="5" t="n">
        <v>1</v>
      </c>
      <c r="Y474" s="5" t="n">
        <v>18.008</v>
      </c>
      <c r="Z474" s="5" t="n">
        <v>1.989</v>
      </c>
      <c r="AA474" s="5" t="n">
        <v>-3.858</v>
      </c>
      <c r="AB474" s="5" t="n">
        <v>14.15</v>
      </c>
      <c r="AC474" s="5" t="n">
        <v>0</v>
      </c>
      <c r="AD474" s="5" t="n">
        <v>1</v>
      </c>
      <c r="AE474" s="5" t="n">
        <v>17.964</v>
      </c>
      <c r="AF474" s="5" t="n">
        <v>3.535</v>
      </c>
      <c r="AG474" s="5" t="n">
        <v>-3.815</v>
      </c>
      <c r="AH474" s="5" t="n">
        <v>14.15</v>
      </c>
      <c r="AI474" s="5" t="n">
        <v>0</v>
      </c>
      <c r="AJ474" s="5" t="n">
        <v>1</v>
      </c>
      <c r="AK474" s="5" t="n">
        <v>22.537</v>
      </c>
      <c r="AL474" s="5" t="n">
        <v>11.061</v>
      </c>
      <c r="AM474" s="5" t="n">
        <v>-7.409</v>
      </c>
      <c r="AN474" s="5" t="n">
        <v>17.7</v>
      </c>
      <c r="AO474" s="5" t="n">
        <v>0</v>
      </c>
      <c r="AP474" s="5" t="n">
        <v>1</v>
      </c>
      <c r="AQ474" s="5" t="n">
        <v>0.619</v>
      </c>
      <c r="AR474" s="5" t="n">
        <v>0.114</v>
      </c>
      <c r="AS474" s="5" t="n">
        <v>0.727</v>
      </c>
      <c r="AT474" s="5" t="n">
        <v>1.575</v>
      </c>
      <c r="AU474" s="5" t="n">
        <v>0.17</v>
      </c>
      <c r="AV474" s="5" t="n">
        <v>1</v>
      </c>
      <c r="AW474" s="5" t="n">
        <v>0.599</v>
      </c>
      <c r="AX474" s="5" t="n">
        <v>0.114</v>
      </c>
      <c r="AY474" s="5" t="n">
        <v>0.638</v>
      </c>
      <c r="AZ474" s="5" t="n">
        <v>1.447</v>
      </c>
      <c r="BA474" s="5" t="n">
        <v>0.17</v>
      </c>
      <c r="BB474" s="5" t="n">
        <v>1</v>
      </c>
      <c r="BC474" s="5" t="n">
        <v>0.439</v>
      </c>
      <c r="BD474" s="5" t="n">
        <v>0.114</v>
      </c>
      <c r="BE474" s="5" t="n">
        <v>0.213</v>
      </c>
      <c r="BF474" s="5" t="n">
        <v>0.763</v>
      </c>
      <c r="BG474" s="5" t="n">
        <v>0.17</v>
      </c>
      <c r="BH474" s="5" t="n">
        <v>1</v>
      </c>
      <c r="BI474" s="5" t="n">
        <v>0.505</v>
      </c>
      <c r="BJ474" s="5" t="n">
        <v>0.114</v>
      </c>
      <c r="BK474" s="5" t="n">
        <v>0.166</v>
      </c>
      <c r="BL474" s="5" t="n">
        <v>0.785</v>
      </c>
      <c r="BM474" s="5" t="n">
        <v>0.17</v>
      </c>
      <c r="BN474" s="5" t="n">
        <v>1</v>
      </c>
      <c r="BO474" s="5" t="n">
        <v>0</v>
      </c>
      <c r="BP474" s="5" t="n">
        <v>0</v>
      </c>
      <c r="BQ474" s="5" t="n">
        <v>0.07000000000000001</v>
      </c>
      <c r="BR474" s="5" t="n">
        <v>0</v>
      </c>
      <c r="BS474" s="5" t="n">
        <v>1</v>
      </c>
      <c r="BT474" s="5" t="n">
        <v>0</v>
      </c>
      <c r="BU474" s="5" t="n">
        <v>0.044</v>
      </c>
      <c r="BV474" s="5" t="n">
        <v>0.235</v>
      </c>
      <c r="BW474" s="5" t="n">
        <v>0.17</v>
      </c>
      <c r="BX474" s="5" t="n">
        <v>0.833</v>
      </c>
      <c r="BY474" s="5" t="n">
        <v>11.787</v>
      </c>
      <c r="BZ474" s="5" t="n">
        <v>0</v>
      </c>
      <c r="CA474" s="5" t="n">
        <v>11.787</v>
      </c>
      <c r="CB474" s="5" t="n">
        <v>0</v>
      </c>
      <c r="CC474" s="5" t="n">
        <v>78.125</v>
      </c>
      <c r="CD474" s="5" t="n">
        <v>7.95</v>
      </c>
      <c r="CE474" s="5" t="n">
        <v>38.814</v>
      </c>
      <c r="CF474" s="5" t="n">
        <v>136.818</v>
      </c>
      <c r="CG474" s="5" t="n">
        <v>0.17</v>
      </c>
      <c r="CH474" s="5" t="n">
        <v>1</v>
      </c>
      <c r="CI474" s="5" t="n">
        <v>0</v>
      </c>
      <c r="CJ474" s="5" t="n">
        <v>0</v>
      </c>
      <c r="CK474" s="5" t="n">
        <v>0</v>
      </c>
      <c r="CL474" s="5" t="n">
        <v>0</v>
      </c>
      <c r="CM474" s="5" t="n">
        <v>0</v>
      </c>
      <c r="CN474" s="5" t="n">
        <v>0</v>
      </c>
      <c r="CO474" s="5" t="n">
        <v>0</v>
      </c>
      <c r="CP474" s="5" t="n">
        <v>0.026</v>
      </c>
      <c r="CQ474" s="5" t="n">
        <v>1.198</v>
      </c>
      <c r="CR474" s="5" t="n">
        <v>0</v>
      </c>
      <c r="CS474" s="5" t="n">
        <v>4.776</v>
      </c>
      <c r="CT474" s="5" t="n">
        <v>19.598</v>
      </c>
      <c r="CU474" s="5" t="n">
        <v>8.483000000000001</v>
      </c>
    </row>
    <row r="475">
      <c r="A475" s="5" t="inlineStr">
        <is>
          <t>LUX2022</t>
        </is>
      </c>
      <c r="B475" s="5" t="inlineStr">
        <is>
          <t>LUX</t>
        </is>
      </c>
      <c r="C475" s="5" t="inlineStr">
        <is>
          <t>LUX</t>
        </is>
      </c>
      <c r="D475" s="5" t="inlineStr">
        <is>
          <t>Luxembourg</t>
        </is>
      </c>
      <c r="E475" s="5" t="n">
        <v>2022</v>
      </c>
      <c r="F475" s="5" t="n">
        <v>0.17</v>
      </c>
      <c r="G475" s="5" t="n">
        <v>51.306</v>
      </c>
      <c r="H475" s="5" t="n">
        <v>1.235</v>
      </c>
      <c r="I475" s="5" t="n">
        <v>8.414</v>
      </c>
      <c r="J475" s="5" t="n">
        <v>59.72</v>
      </c>
      <c r="K475" s="5" t="n">
        <v>0</v>
      </c>
      <c r="L475" s="5" t="n">
        <v>1</v>
      </c>
      <c r="M475" s="5" t="n">
        <v>9.782999999999999</v>
      </c>
      <c r="N475" s="5" t="n">
        <v>3.704</v>
      </c>
      <c r="O475" s="5" t="n">
        <v>8.696</v>
      </c>
      <c r="P475" s="5" t="n">
        <v>18.479</v>
      </c>
      <c r="Q475" s="5" t="n">
        <v>0</v>
      </c>
      <c r="R475" s="5" t="n">
        <v>1</v>
      </c>
      <c r="S475" s="5" t="n">
        <v>57.479</v>
      </c>
      <c r="T475" s="5" t="n">
        <v>7.408</v>
      </c>
      <c r="U475" s="5" t="n">
        <v>4.097</v>
      </c>
      <c r="V475" s="5" t="n">
        <v>71.149</v>
      </c>
      <c r="W475" s="5" t="n">
        <v>0.17</v>
      </c>
      <c r="X475" s="5" t="n">
        <v>1</v>
      </c>
      <c r="Y475" s="5" t="n">
        <v>17.17</v>
      </c>
      <c r="Z475" s="5" t="n">
        <v>1.801</v>
      </c>
      <c r="AA475" s="5" t="n">
        <v>15.647</v>
      </c>
      <c r="AB475" s="5" t="n">
        <v>32.817</v>
      </c>
      <c r="AC475" s="5" t="n">
        <v>0</v>
      </c>
      <c r="AD475" s="5" t="n">
        <v>1</v>
      </c>
      <c r="AE475" s="5" t="n">
        <v>17.218</v>
      </c>
      <c r="AF475" s="5" t="n">
        <v>3.192</v>
      </c>
      <c r="AG475" s="5" t="n">
        <v>15.599</v>
      </c>
      <c r="AH475" s="5" t="n">
        <v>32.817</v>
      </c>
      <c r="AI475" s="5" t="n">
        <v>0</v>
      </c>
      <c r="AJ475" s="5" t="n">
        <v>1</v>
      </c>
      <c r="AK475" s="5" t="n">
        <v>22.157</v>
      </c>
      <c r="AL475" s="5" t="n">
        <v>10.581</v>
      </c>
      <c r="AM475" s="5" t="n">
        <v>-0.324</v>
      </c>
      <c r="AN475" s="5" t="n">
        <v>25.545</v>
      </c>
      <c r="AO475" s="5" t="n">
        <v>0</v>
      </c>
      <c r="AP475" s="5" t="n">
        <v>1</v>
      </c>
      <c r="AQ475" s="5" t="n">
        <v>0.861</v>
      </c>
      <c r="AR475" s="5" t="n">
        <v>0.123</v>
      </c>
      <c r="AS475" s="5" t="n">
        <v>0.648</v>
      </c>
      <c r="AT475" s="5" t="n">
        <v>1.765</v>
      </c>
      <c r="AU475" s="5" t="n">
        <v>0.17</v>
      </c>
      <c r="AV475" s="5" t="n">
        <v>1</v>
      </c>
      <c r="AW475" s="5" t="n">
        <v>0.986</v>
      </c>
      <c r="AX475" s="5" t="n">
        <v>0.123</v>
      </c>
      <c r="AY475" s="5" t="n">
        <v>0.584</v>
      </c>
      <c r="AZ475" s="5" t="n">
        <v>1.837</v>
      </c>
      <c r="BA475" s="5" t="n">
        <v>0.17</v>
      </c>
      <c r="BB475" s="5" t="n">
        <v>1</v>
      </c>
      <c r="BC475" s="5" t="n">
        <v>0.598</v>
      </c>
      <c r="BD475" s="5" t="n">
        <v>0.123</v>
      </c>
      <c r="BE475" s="5" t="n">
        <v>0.13</v>
      </c>
      <c r="BF475" s="5" t="n">
        <v>0.851</v>
      </c>
      <c r="BG475" s="5" t="n">
        <v>0.17</v>
      </c>
      <c r="BH475" s="5" t="n">
        <v>1</v>
      </c>
      <c r="BI475" s="5" t="n">
        <v>0.612</v>
      </c>
      <c r="BJ475" s="5" t="n">
        <v>0.123</v>
      </c>
      <c r="BK475" s="5" t="n">
        <v>0.455</v>
      </c>
      <c r="BL475" s="5" t="n">
        <v>1.248</v>
      </c>
      <c r="BM475" s="5" t="n">
        <v>0.17</v>
      </c>
      <c r="BN475" s="5" t="n">
        <v>1</v>
      </c>
      <c r="BO475" s="5" t="n">
        <v>0</v>
      </c>
      <c r="BP475" s="5" t="n">
        <v>0</v>
      </c>
      <c r="BQ475" s="5" t="n">
        <v>0.095</v>
      </c>
      <c r="BR475" s="5" t="n">
        <v>0</v>
      </c>
      <c r="BS475" s="5" t="n">
        <v>1</v>
      </c>
      <c r="BT475" s="5" t="n">
        <v>0</v>
      </c>
      <c r="BU475" s="5" t="n">
        <v>0.021</v>
      </c>
      <c r="BV475" s="5" t="n">
        <v>0.214</v>
      </c>
      <c r="BW475" s="5" t="n">
        <v>0.17</v>
      </c>
      <c r="BX475" s="5" t="n">
        <v>0.833</v>
      </c>
      <c r="BY475" s="5" t="n">
        <v>12.729</v>
      </c>
      <c r="BZ475" s="5" t="n">
        <v>0</v>
      </c>
      <c r="CA475" s="5" t="n">
        <v>12.729</v>
      </c>
      <c r="CB475" s="5" t="n">
        <v>0</v>
      </c>
      <c r="CC475" s="5" t="n">
        <v>97.90000000000001</v>
      </c>
      <c r="CD475" s="5" t="n">
        <v>7.95</v>
      </c>
      <c r="CE475" s="5" t="n">
        <v>105.678</v>
      </c>
      <c r="CF475" s="5" t="n">
        <v>238.187</v>
      </c>
      <c r="CG475" s="5" t="n">
        <v>0.17</v>
      </c>
      <c r="CH475" s="5" t="n">
        <v>1</v>
      </c>
      <c r="CI475" s="5" t="n">
        <v>0</v>
      </c>
      <c r="CJ475" s="5" t="n">
        <v>0</v>
      </c>
      <c r="CK475" s="5" t="n">
        <v>0</v>
      </c>
      <c r="CL475" s="5" t="n">
        <v>0</v>
      </c>
      <c r="CM475" s="5" t="n">
        <v>0</v>
      </c>
      <c r="CN475" s="5" t="n">
        <v>0</v>
      </c>
      <c r="CO475" s="5" t="n">
        <v>0</v>
      </c>
      <c r="CP475" s="5" t="n">
        <v>0</v>
      </c>
      <c r="CQ475" s="5" t="n">
        <v>1.294</v>
      </c>
      <c r="CR475" s="5" t="n">
        <v>0</v>
      </c>
      <c r="CS475" s="5" t="n">
        <v>5.158</v>
      </c>
      <c r="CT475" s="5" t="n">
        <v>50.071</v>
      </c>
      <c r="CU475" s="5" t="n">
        <v>7.554</v>
      </c>
    </row>
    <row r="476">
      <c r="A476" s="5" t="inlineStr">
        <is>
          <t>LUX2023</t>
        </is>
      </c>
      <c r="B476" s="5" t="inlineStr">
        <is>
          <t>LUX</t>
        </is>
      </c>
      <c r="C476" s="5" t="inlineStr">
        <is>
          <t>LUX</t>
        </is>
      </c>
      <c r="D476" s="5" t="inlineStr">
        <is>
          <t>Luxembourg</t>
        </is>
      </c>
      <c r="E476" s="5" t="n">
        <v>2023</v>
      </c>
      <c r="F476" s="5" t="n">
        <v>0.17</v>
      </c>
      <c r="G476" s="5" t="n">
        <v>25.29</v>
      </c>
      <c r="H476" s="5" t="n">
        <v>1.283</v>
      </c>
      <c r="I476" s="5" t="n">
        <v>9.750999999999999</v>
      </c>
      <c r="J476" s="5" t="n">
        <v>35.041</v>
      </c>
      <c r="K476" s="5" t="n">
        <v>0</v>
      </c>
      <c r="L476" s="5" t="n">
        <v>1</v>
      </c>
      <c r="M476" s="5" t="n">
        <v>7.869</v>
      </c>
      <c r="N476" s="5" t="n">
        <v>3.85</v>
      </c>
      <c r="O476" s="5" t="n">
        <v>10.033</v>
      </c>
      <c r="P476" s="5" t="n">
        <v>17.901</v>
      </c>
      <c r="Q476" s="5" t="n">
        <v>0</v>
      </c>
      <c r="R476" s="5" t="n">
        <v>1</v>
      </c>
      <c r="S476" s="5" t="n">
        <v>31.707</v>
      </c>
      <c r="T476" s="5" t="n">
        <v>7.699</v>
      </c>
      <c r="U476" s="5" t="n">
        <v>4.55</v>
      </c>
      <c r="V476" s="5" t="n">
        <v>41.636</v>
      </c>
      <c r="W476" s="5" t="n">
        <v>0.17</v>
      </c>
      <c r="X476" s="5" t="n">
        <v>1</v>
      </c>
      <c r="Y476" s="5" t="n">
        <v>17.42</v>
      </c>
      <c r="Z476" s="5" t="n">
        <v>1.951</v>
      </c>
      <c r="AA476" s="5" t="n">
        <v>19.513</v>
      </c>
      <c r="AB476" s="5" t="n">
        <v>36.933</v>
      </c>
      <c r="AC476" s="5" t="n">
        <v>0</v>
      </c>
      <c r="AD476" s="5" t="n">
        <v>1</v>
      </c>
      <c r="AE476" s="5" t="n">
        <v>17.519</v>
      </c>
      <c r="AF476" s="5" t="n">
        <v>3.489</v>
      </c>
      <c r="AG476" s="5" t="n">
        <v>19.415</v>
      </c>
      <c r="AH476" s="5" t="n">
        <v>36.933</v>
      </c>
      <c r="AI476" s="5" t="n">
        <v>0</v>
      </c>
      <c r="AJ476" s="5" t="n">
        <v>1</v>
      </c>
      <c r="AK476" s="5" t="n">
        <v>22.661</v>
      </c>
      <c r="AL476" s="5" t="n">
        <v>11.226</v>
      </c>
      <c r="AM476" s="5" t="n">
        <v>-0.518</v>
      </c>
      <c r="AN476" s="5" t="n">
        <v>25.908</v>
      </c>
      <c r="AO476" s="5" t="n">
        <v>0</v>
      </c>
      <c r="AP476" s="5" t="n">
        <v>1</v>
      </c>
      <c r="AQ476" s="5" t="n">
        <v>0.76</v>
      </c>
      <c r="AR476" s="5" t="n">
        <v>0.129</v>
      </c>
      <c r="AS476" s="5" t="n">
        <v>0.6899999999999999</v>
      </c>
      <c r="AT476" s="5" t="n">
        <v>1.697</v>
      </c>
      <c r="AU476" s="5" t="n">
        <v>0.17</v>
      </c>
      <c r="AV476" s="5" t="n">
        <v>1</v>
      </c>
      <c r="AW476" s="5" t="n">
        <v>0.8110000000000001</v>
      </c>
      <c r="AX476" s="5" t="n">
        <v>0.129</v>
      </c>
      <c r="AY476" s="5" t="n">
        <v>0.607</v>
      </c>
      <c r="AZ476" s="5" t="n">
        <v>1.659</v>
      </c>
      <c r="BA476" s="5" t="n">
        <v>0.17</v>
      </c>
      <c r="BB476" s="5" t="n">
        <v>1</v>
      </c>
      <c r="BC476" s="5" t="n">
        <v>0.535</v>
      </c>
      <c r="BD476" s="5" t="n">
        <v>0.129</v>
      </c>
      <c r="BE476" s="5" t="n">
        <v>0.112</v>
      </c>
      <c r="BF476" s="5" t="n">
        <v>0.757</v>
      </c>
      <c r="BG476" s="5" t="n">
        <v>0.17</v>
      </c>
      <c r="BH476" s="5" t="n">
        <v>1</v>
      </c>
      <c r="BI476" s="5" t="n">
        <v>0.579</v>
      </c>
      <c r="BJ476" s="5" t="n">
        <v>0.129</v>
      </c>
      <c r="BK476" s="5" t="n">
        <v>0.288</v>
      </c>
      <c r="BL476" s="5" t="n">
        <v>1.015</v>
      </c>
      <c r="BM476" s="5" t="n">
        <v>0.17</v>
      </c>
      <c r="BN476" s="5" t="n">
        <v>1</v>
      </c>
      <c r="BO476" s="5" t="n">
        <v>0</v>
      </c>
      <c r="BP476" s="5" t="n">
        <v>0</v>
      </c>
      <c r="BQ476" s="5" t="n">
        <v>0.175</v>
      </c>
      <c r="BR476" s="5" t="n">
        <v>0</v>
      </c>
      <c r="BS476" s="5" t="n">
        <v>1</v>
      </c>
      <c r="BT476" s="5" t="n">
        <v>0</v>
      </c>
      <c r="BU476" s="5" t="n">
        <v>-0.115</v>
      </c>
      <c r="BV476" s="5" t="n">
        <v>0.217</v>
      </c>
      <c r="BW476" s="5" t="n">
        <v>0.17</v>
      </c>
      <c r="BX476" s="5" t="n">
        <v>0.833</v>
      </c>
      <c r="BY476" s="5" t="n">
        <v>13.254</v>
      </c>
      <c r="BZ476" s="5" t="n">
        <v>0</v>
      </c>
      <c r="CA476" s="5" t="n">
        <v>13.254</v>
      </c>
      <c r="CB476" s="5" t="n">
        <v>0</v>
      </c>
      <c r="CC476" s="5" t="n">
        <v>83.248</v>
      </c>
      <c r="CD476" s="5" t="n">
        <v>7.95</v>
      </c>
      <c r="CE476" s="5" t="n">
        <v>101.368</v>
      </c>
      <c r="CF476" s="5" t="n">
        <v>216</v>
      </c>
      <c r="CG476" s="5" t="n">
        <v>0.17</v>
      </c>
      <c r="CH476" s="5" t="n">
        <v>1</v>
      </c>
      <c r="CI476" s="5" t="n">
        <v>0</v>
      </c>
      <c r="CJ476" s="5" t="n">
        <v>0</v>
      </c>
      <c r="CK476" s="5" t="n">
        <v>0</v>
      </c>
      <c r="CL476" s="5" t="n">
        <v>0</v>
      </c>
      <c r="CM476" s="5" t="n">
        <v>0</v>
      </c>
      <c r="CN476" s="5" t="n">
        <v>0</v>
      </c>
      <c r="CO476" s="5" t="n">
        <v>0</v>
      </c>
      <c r="CP476" s="5" t="n">
        <v>0.004</v>
      </c>
      <c r="CQ476" s="5" t="n">
        <v>1.348</v>
      </c>
      <c r="CR476" s="5" t="n">
        <v>0</v>
      </c>
      <c r="CS476" s="5" t="n">
        <v>5.37</v>
      </c>
      <c r="CT476" s="5" t="n">
        <v>24.093</v>
      </c>
      <c r="CU476" s="5" t="n">
        <v>7.753</v>
      </c>
    </row>
    <row r="477">
      <c r="A477" s="5" t="inlineStr">
        <is>
          <t>LUX2024</t>
        </is>
      </c>
      <c r="B477" s="5" t="inlineStr">
        <is>
          <t>LUX</t>
        </is>
      </c>
      <c r="C477" s="5" t="inlineStr">
        <is>
          <t>LUX</t>
        </is>
      </c>
      <c r="D477" s="5" t="inlineStr">
        <is>
          <t>Luxembourg</t>
        </is>
      </c>
      <c r="E477" s="5" t="n">
        <v>2024</v>
      </c>
      <c r="F477" s="5" t="n">
        <v>0.17</v>
      </c>
      <c r="G477" s="5" t="n">
        <v>20.108</v>
      </c>
      <c r="H477" s="5" t="n">
        <v>1.321</v>
      </c>
      <c r="I477" s="5" t="n">
        <v>6.39</v>
      </c>
      <c r="J477" s="5" t="n">
        <v>26.498</v>
      </c>
      <c r="K477" s="5" t="n">
        <v>0</v>
      </c>
      <c r="L477" s="5" t="n">
        <v>1</v>
      </c>
      <c r="M477" s="5" t="n">
        <v>7.109</v>
      </c>
      <c r="N477" s="5" t="n">
        <v>3.963</v>
      </c>
      <c r="O477" s="5" t="n">
        <v>6.649</v>
      </c>
      <c r="P477" s="5" t="n">
        <v>13.758</v>
      </c>
      <c r="Q477" s="5" t="n">
        <v>0</v>
      </c>
      <c r="R477" s="5" t="n">
        <v>1</v>
      </c>
      <c r="S477" s="5" t="n">
        <v>26.714</v>
      </c>
      <c r="T477" s="5" t="n">
        <v>7.927</v>
      </c>
      <c r="U477" s="5" t="n">
        <v>5.134</v>
      </c>
      <c r="V477" s="5" t="n">
        <v>36.419</v>
      </c>
      <c r="W477" s="5" t="n">
        <v>0.17</v>
      </c>
      <c r="X477" s="5" t="n">
        <v>1</v>
      </c>
      <c r="Y477" s="5" t="n">
        <v>20.004</v>
      </c>
      <c r="Z477" s="5" t="n">
        <v>2.526</v>
      </c>
      <c r="AA477" s="5" t="n">
        <v>5.192</v>
      </c>
      <c r="AB477" s="5" t="n">
        <v>25.196</v>
      </c>
      <c r="AC477" s="5" t="n">
        <v>0</v>
      </c>
      <c r="AD477" s="5" t="n">
        <v>1</v>
      </c>
      <c r="AE477" s="5" t="n">
        <v>20.004</v>
      </c>
      <c r="AF477" s="5" t="n">
        <v>4.382</v>
      </c>
      <c r="AG477" s="5" t="n">
        <v>5.192</v>
      </c>
      <c r="AH477" s="5" t="n">
        <v>25.196</v>
      </c>
      <c r="AI477" s="5" t="n">
        <v>0</v>
      </c>
      <c r="AJ477" s="5" t="n">
        <v>1</v>
      </c>
      <c r="AK477" s="5" t="n">
        <v>25.298</v>
      </c>
      <c r="AL477" s="5" t="n">
        <v>12.867</v>
      </c>
      <c r="AM477" s="5" t="n">
        <v>-4.546</v>
      </c>
      <c r="AN477" s="5" t="n">
        <v>24.28</v>
      </c>
      <c r="AO477" s="5" t="n">
        <v>0</v>
      </c>
      <c r="AP477" s="5" t="n">
        <v>1</v>
      </c>
      <c r="AQ477" s="5" t="n">
        <v>0.724</v>
      </c>
      <c r="AR477" s="5" t="n">
        <v>0.132</v>
      </c>
      <c r="AS477" s="5" t="n">
        <v>0.698</v>
      </c>
      <c r="AT477" s="5" t="n">
        <v>1.664</v>
      </c>
      <c r="AU477" s="5" t="n">
        <v>0.17</v>
      </c>
      <c r="AV477" s="5" t="n">
        <v>1</v>
      </c>
      <c r="AW477" s="5" t="n">
        <v>0.75</v>
      </c>
      <c r="AX477" s="5" t="n">
        <v>0.132</v>
      </c>
      <c r="AY477" s="5" t="n">
        <v>0.622</v>
      </c>
      <c r="AZ477" s="5" t="n">
        <v>1.606</v>
      </c>
      <c r="BA477" s="5" t="n">
        <v>0.17</v>
      </c>
      <c r="BB477" s="5" t="n">
        <v>1</v>
      </c>
      <c r="BC477" s="5" t="n">
        <v>0.513</v>
      </c>
      <c r="BD477" s="5" t="n">
        <v>0.132</v>
      </c>
      <c r="BE477" s="5" t="n">
        <v>0.16</v>
      </c>
      <c r="BF477" s="5" t="n">
        <v>0.787</v>
      </c>
      <c r="BG477" s="5" t="n">
        <v>0.17</v>
      </c>
      <c r="BH477" s="5" t="n">
        <v>1</v>
      </c>
      <c r="BI477" s="5" t="n">
        <v>0.591</v>
      </c>
      <c r="BJ477" s="5" t="n">
        <v>0.132</v>
      </c>
      <c r="BK477" s="5" t="n">
        <v>0.224</v>
      </c>
      <c r="BL477" s="5" t="n">
        <v>0.954</v>
      </c>
      <c r="BM477" s="5" t="n">
        <v>0.17</v>
      </c>
      <c r="BN477" s="5" t="n">
        <v>1</v>
      </c>
      <c r="BO477" s="5" t="n">
        <v>0</v>
      </c>
      <c r="BP477" s="5" t="n">
        <v>0</v>
      </c>
      <c r="BQ477" s="5" t="n">
        <v>0.147</v>
      </c>
      <c r="BR477" s="5" t="n">
        <v>0</v>
      </c>
      <c r="BS477" s="5" t="n">
        <v>1</v>
      </c>
      <c r="BT477" s="5" t="n">
        <v>0</v>
      </c>
      <c r="BU477" s="5" t="n">
        <v>-0.124</v>
      </c>
      <c r="BV477" s="5" t="n">
        <v>0.219</v>
      </c>
      <c r="BW477" s="5" t="n">
        <v>0.17</v>
      </c>
      <c r="BX477" s="5" t="n">
        <v>0.833</v>
      </c>
      <c r="BY477" s="5" t="n">
        <v>13.646</v>
      </c>
      <c r="BZ477" s="5" t="n">
        <v>0</v>
      </c>
      <c r="CA477" s="5" t="n">
        <v>13.646</v>
      </c>
      <c r="CB477" s="5" t="n">
        <v>0</v>
      </c>
      <c r="CC477" s="5" t="n">
        <v>82.58799999999999</v>
      </c>
      <c r="CD477" s="5" t="n">
        <v>7.95</v>
      </c>
      <c r="CE477" s="5" t="n">
        <v>81.879</v>
      </c>
      <c r="CF477" s="5" t="n">
        <v>192.427</v>
      </c>
      <c r="CG477" s="5" t="n">
        <v>0.17</v>
      </c>
      <c r="CH477" s="5" t="n">
        <v>1</v>
      </c>
      <c r="CI477" s="5" t="n">
        <v>0</v>
      </c>
      <c r="CJ477" s="5" t="n">
        <v>0</v>
      </c>
      <c r="CK477" s="5" t="n">
        <v>0</v>
      </c>
      <c r="CL477" s="5" t="n">
        <v>0</v>
      </c>
      <c r="CM477" s="5" t="n">
        <v>0</v>
      </c>
      <c r="CN477" s="5" t="n">
        <v>0</v>
      </c>
      <c r="CO477" s="5" t="n">
        <v>0</v>
      </c>
      <c r="CP477" s="5" t="n">
        <v>0.004</v>
      </c>
      <c r="CQ477" s="5" t="n">
        <v>1.387</v>
      </c>
      <c r="CR477" s="5" t="n">
        <v>0</v>
      </c>
      <c r="CS477" s="5" t="n">
        <v>5.529</v>
      </c>
      <c r="CT477" s="5" t="n">
        <v>18.853</v>
      </c>
      <c r="CU477" s="5" t="n">
        <v>7.81</v>
      </c>
    </row>
    <row r="478">
      <c r="A478" s="5" t="inlineStr">
        <is>
          <t>MAC2021</t>
        </is>
      </c>
      <c r="B478" s="5" t="inlineStr">
        <is>
          <t>MAC</t>
        </is>
      </c>
      <c r="C478" s="5" t="inlineStr">
        <is>
          <t>MAC</t>
        </is>
      </c>
      <c r="D478" s="5" t="inlineStr">
        <is>
          <t>Macao SAR</t>
        </is>
      </c>
      <c r="E478" s="5" t="n">
        <v>2021</v>
      </c>
      <c r="F478" s="5" t="n">
        <v>0</v>
      </c>
      <c r="G478" s="5" t="n">
        <v>4.747</v>
      </c>
      <c r="H478" s="5" t="n">
        <v>1.143</v>
      </c>
      <c r="I478" s="5" t="n">
        <v>0</v>
      </c>
      <c r="J478" s="5" t="n">
        <v>4.747</v>
      </c>
      <c r="K478" s="5" t="n">
        <v>0</v>
      </c>
      <c r="L478" s="5" t="n">
        <v>1</v>
      </c>
      <c r="M478" s="5" t="n">
        <v>7.964</v>
      </c>
      <c r="N478" s="5" t="n">
        <v>3.43</v>
      </c>
      <c r="O478" s="5" t="n">
        <v>0</v>
      </c>
      <c r="P478" s="5" t="n">
        <v>7.964</v>
      </c>
      <c r="Q478" s="5" t="n">
        <v>0</v>
      </c>
      <c r="R478" s="5" t="n">
        <v>1</v>
      </c>
      <c r="S478" s="5" t="n">
        <v>10.464</v>
      </c>
      <c r="T478" s="5" t="n">
        <v>6.86</v>
      </c>
      <c r="U478" s="5" t="n">
        <v>0</v>
      </c>
      <c r="V478" s="5" t="n">
        <v>10.464</v>
      </c>
      <c r="W478" s="5" t="n">
        <v>0</v>
      </c>
      <c r="X478" s="5" t="n">
        <v>1</v>
      </c>
      <c r="Y478" s="5" t="n">
        <v>10.551</v>
      </c>
      <c r="Z478" s="5" t="n">
        <v>1.302</v>
      </c>
      <c r="AA478" s="5" t="n">
        <v>0</v>
      </c>
      <c r="AB478" s="5" t="n">
        <v>10.551</v>
      </c>
      <c r="AC478" s="5" t="n">
        <v>0</v>
      </c>
      <c r="AD478" s="5" t="n">
        <v>1</v>
      </c>
      <c r="AE478" s="5" t="n">
        <v>11.694</v>
      </c>
      <c r="AF478" s="5" t="n">
        <v>2.549</v>
      </c>
      <c r="AG478" s="5" t="n">
        <v>0</v>
      </c>
      <c r="AH478" s="5" t="n">
        <v>11.694</v>
      </c>
      <c r="AI478" s="5" t="n">
        <v>0</v>
      </c>
      <c r="AJ478" s="5" t="n">
        <v>1</v>
      </c>
      <c r="AK478" s="5" t="n">
        <v>18.554</v>
      </c>
      <c r="AL478" s="5" t="n">
        <v>9.627000000000001</v>
      </c>
      <c r="AM478" s="5" t="n">
        <v>0</v>
      </c>
      <c r="AN478" s="5" t="n">
        <v>18.554</v>
      </c>
      <c r="AO478" s="5" t="n">
        <v>0</v>
      </c>
      <c r="AP478" s="5" t="n">
        <v>1</v>
      </c>
      <c r="AQ478" s="5" t="n">
        <v>0.621</v>
      </c>
      <c r="AR478" s="5" t="n">
        <v>0.114</v>
      </c>
      <c r="AS478" s="5" t="n">
        <v>0</v>
      </c>
      <c r="AT478" s="5" t="n">
        <v>0.621</v>
      </c>
      <c r="AU478" s="5" t="n">
        <v>0</v>
      </c>
      <c r="AV478" s="5" t="n">
        <v>1</v>
      </c>
      <c r="AW478" s="5" t="n">
        <v>0.593</v>
      </c>
      <c r="AX478" s="5" t="n">
        <v>0.114</v>
      </c>
      <c r="AY478" s="5" t="n">
        <v>0</v>
      </c>
      <c r="AZ478" s="5" t="n">
        <v>0.593</v>
      </c>
      <c r="BA478" s="5" t="n">
        <v>0</v>
      </c>
      <c r="BB478" s="5" t="n">
        <v>1</v>
      </c>
      <c r="BC478" s="5" t="n">
        <v>0.44</v>
      </c>
      <c r="BD478" s="5" t="n">
        <v>0.114</v>
      </c>
      <c r="BE478" s="5" t="n">
        <v>0</v>
      </c>
      <c r="BF478" s="5" t="n">
        <v>0.44</v>
      </c>
      <c r="BG478" s="5" t="n">
        <v>0</v>
      </c>
      <c r="BH478" s="5" t="n">
        <v>1</v>
      </c>
      <c r="BI478" s="5" t="n">
        <v>0.5600000000000001</v>
      </c>
      <c r="BJ478" s="5" t="n">
        <v>0.114</v>
      </c>
      <c r="BK478" s="5" t="n">
        <v>0</v>
      </c>
      <c r="BL478" s="5" t="n">
        <v>0.5600000000000001</v>
      </c>
      <c r="BM478" s="5" t="n">
        <v>0</v>
      </c>
      <c r="BN478" s="5" t="n">
        <v>1</v>
      </c>
      <c r="BO478" s="5" t="n">
        <v>0</v>
      </c>
      <c r="BP478" s="5" t="n">
        <v>0</v>
      </c>
      <c r="BQ478" s="5" t="n">
        <v>0.157</v>
      </c>
      <c r="BR478" s="5" t="n">
        <v>0</v>
      </c>
      <c r="BS478" s="5" t="n">
        <v>1</v>
      </c>
      <c r="BT478" s="5" t="n">
        <v>0</v>
      </c>
      <c r="BU478" s="5" t="n">
        <v>0</v>
      </c>
      <c r="BV478" s="5" t="n">
        <v>0.149</v>
      </c>
      <c r="BW478" s="5" t="n">
        <v>0</v>
      </c>
      <c r="BX478" s="5" t="n">
        <v>0.833</v>
      </c>
      <c r="BY478" s="5" t="n">
        <v>11.787</v>
      </c>
      <c r="BZ478" s="5" t="n">
        <v>0</v>
      </c>
      <c r="CA478" s="5" t="n">
        <v>11.787</v>
      </c>
      <c r="CB478" s="5" t="n">
        <v>0</v>
      </c>
      <c r="CC478" s="5" t="n">
        <v>81.69499999999999</v>
      </c>
      <c r="CD478" s="5" t="n">
        <v>7.95</v>
      </c>
      <c r="CE478" s="5" t="n">
        <v>0</v>
      </c>
      <c r="CF478" s="5" t="n">
        <v>81.69499999999999</v>
      </c>
      <c r="CG478" s="5" t="n">
        <v>0</v>
      </c>
      <c r="CH478" s="5" t="n">
        <v>1</v>
      </c>
      <c r="CI478" s="5" t="n">
        <v>0</v>
      </c>
      <c r="CJ478" s="5" t="n">
        <v>0</v>
      </c>
      <c r="CK478" s="5" t="n">
        <v>0</v>
      </c>
      <c r="CL478" s="5" t="n">
        <v>0</v>
      </c>
      <c r="CM478" s="5" t="n">
        <v>0</v>
      </c>
      <c r="CN478" s="5" t="n">
        <v>0</v>
      </c>
      <c r="CO478" s="5" t="n">
        <v>0</v>
      </c>
      <c r="CP478" s="5" t="n">
        <v>0</v>
      </c>
      <c r="CQ478" s="5" t="n">
        <v>1.198</v>
      </c>
      <c r="CR478" s="5" t="n">
        <v>0</v>
      </c>
      <c r="CS478" s="5" t="n">
        <v>4.776</v>
      </c>
      <c r="CT478" s="5" t="n">
        <v>3.604</v>
      </c>
      <c r="CU478" s="5" t="n">
        <v>9.407999999999999</v>
      </c>
    </row>
    <row r="479">
      <c r="A479" s="5" t="inlineStr">
        <is>
          <t>MAC2022</t>
        </is>
      </c>
      <c r="B479" s="5" t="inlineStr">
        <is>
          <t>MAC</t>
        </is>
      </c>
      <c r="C479" s="5" t="inlineStr">
        <is>
          <t>MAC</t>
        </is>
      </c>
      <c r="D479" s="5" t="inlineStr">
        <is>
          <t>Macao SAR</t>
        </is>
      </c>
      <c r="E479" s="5" t="n">
        <v>2022</v>
      </c>
      <c r="F479" s="5" t="n">
        <v>0</v>
      </c>
      <c r="G479" s="5" t="n">
        <v>8.788</v>
      </c>
      <c r="H479" s="5" t="n">
        <v>1.235</v>
      </c>
      <c r="I479" s="5" t="n">
        <v>0</v>
      </c>
      <c r="J479" s="5" t="n">
        <v>8.788</v>
      </c>
      <c r="K479" s="5" t="n">
        <v>0</v>
      </c>
      <c r="L479" s="5" t="n">
        <v>1</v>
      </c>
      <c r="M479" s="5" t="n">
        <v>9.782999999999999</v>
      </c>
      <c r="N479" s="5" t="n">
        <v>3.704</v>
      </c>
      <c r="O479" s="5" t="n">
        <v>0</v>
      </c>
      <c r="P479" s="5" t="n">
        <v>9.782999999999999</v>
      </c>
      <c r="Q479" s="5" t="n">
        <v>0</v>
      </c>
      <c r="R479" s="5" t="n">
        <v>1</v>
      </c>
      <c r="S479" s="5" t="n">
        <v>14.962</v>
      </c>
      <c r="T479" s="5" t="n">
        <v>7.408</v>
      </c>
      <c r="U479" s="5" t="n">
        <v>0</v>
      </c>
      <c r="V479" s="5" t="n">
        <v>14.962</v>
      </c>
      <c r="W479" s="5" t="n">
        <v>0</v>
      </c>
      <c r="X479" s="5" t="n">
        <v>1</v>
      </c>
      <c r="Y479" s="5" t="n">
        <v>17.332</v>
      </c>
      <c r="Z479" s="5" t="n">
        <v>2.139</v>
      </c>
      <c r="AA479" s="5" t="n">
        <v>0</v>
      </c>
      <c r="AB479" s="5" t="n">
        <v>17.332</v>
      </c>
      <c r="AC479" s="5" t="n">
        <v>0</v>
      </c>
      <c r="AD479" s="5" t="n">
        <v>1</v>
      </c>
      <c r="AE479" s="5" t="n">
        <v>18.566</v>
      </c>
      <c r="AF479" s="5" t="n">
        <v>4.048</v>
      </c>
      <c r="AG479" s="5" t="n">
        <v>0</v>
      </c>
      <c r="AH479" s="5" t="n">
        <v>18.566</v>
      </c>
      <c r="AI479" s="5" t="n">
        <v>0</v>
      </c>
      <c r="AJ479" s="5" t="n">
        <v>1</v>
      </c>
      <c r="AK479" s="5" t="n">
        <v>25.974</v>
      </c>
      <c r="AL479" s="5" t="n">
        <v>13.478</v>
      </c>
      <c r="AM479" s="5" t="n">
        <v>0</v>
      </c>
      <c r="AN479" s="5" t="n">
        <v>25.974</v>
      </c>
      <c r="AO479" s="5" t="n">
        <v>0</v>
      </c>
      <c r="AP479" s="5" t="n">
        <v>1</v>
      </c>
      <c r="AQ479" s="5" t="n">
        <v>0.847</v>
      </c>
      <c r="AR479" s="5" t="n">
        <v>0.123</v>
      </c>
      <c r="AS479" s="5" t="n">
        <v>0</v>
      </c>
      <c r="AT479" s="5" t="n">
        <v>0.847</v>
      </c>
      <c r="AU479" s="5" t="n">
        <v>0</v>
      </c>
      <c r="AV479" s="5" t="n">
        <v>1</v>
      </c>
      <c r="AW479" s="5" t="n">
        <v>0.947</v>
      </c>
      <c r="AX479" s="5" t="n">
        <v>0.123</v>
      </c>
      <c r="AY479" s="5" t="n">
        <v>0</v>
      </c>
      <c r="AZ479" s="5" t="n">
        <v>0.947</v>
      </c>
      <c r="BA479" s="5" t="n">
        <v>0</v>
      </c>
      <c r="BB479" s="5" t="n">
        <v>1</v>
      </c>
      <c r="BC479" s="5" t="n">
        <v>0.589</v>
      </c>
      <c r="BD479" s="5" t="n">
        <v>0.123</v>
      </c>
      <c r="BE479" s="5" t="n">
        <v>0</v>
      </c>
      <c r="BF479" s="5" t="n">
        <v>0.589</v>
      </c>
      <c r="BG479" s="5" t="n">
        <v>0</v>
      </c>
      <c r="BH479" s="5" t="n">
        <v>1</v>
      </c>
      <c r="BI479" s="5" t="n">
        <v>0.6889999999999999</v>
      </c>
      <c r="BJ479" s="5" t="n">
        <v>0.123</v>
      </c>
      <c r="BK479" s="5" t="n">
        <v>0</v>
      </c>
      <c r="BL479" s="5" t="n">
        <v>0.6889999999999999</v>
      </c>
      <c r="BM479" s="5" t="n">
        <v>0</v>
      </c>
      <c r="BN479" s="5" t="n">
        <v>1</v>
      </c>
      <c r="BO479" s="5" t="n">
        <v>0</v>
      </c>
      <c r="BP479" s="5" t="n">
        <v>0</v>
      </c>
      <c r="BQ479" s="5" t="n">
        <v>0.16</v>
      </c>
      <c r="BR479" s="5" t="n">
        <v>0</v>
      </c>
      <c r="BS479" s="5" t="n">
        <v>1</v>
      </c>
      <c r="BT479" s="5" t="n">
        <v>0</v>
      </c>
      <c r="BU479" s="5" t="n">
        <v>0</v>
      </c>
      <c r="BV479" s="5" t="n">
        <v>0.155</v>
      </c>
      <c r="BW479" s="5" t="n">
        <v>0</v>
      </c>
      <c r="BX479" s="5" t="n">
        <v>0.833</v>
      </c>
      <c r="BY479" s="5" t="n">
        <v>12.729</v>
      </c>
      <c r="BZ479" s="5" t="n">
        <v>0</v>
      </c>
      <c r="CA479" s="5" t="n">
        <v>12.729</v>
      </c>
      <c r="CB479" s="5" t="n">
        <v>0</v>
      </c>
      <c r="CC479" s="5" t="n">
        <v>102.477</v>
      </c>
      <c r="CD479" s="5" t="n">
        <v>7.95</v>
      </c>
      <c r="CE479" s="5" t="n">
        <v>0</v>
      </c>
      <c r="CF479" s="5" t="n">
        <v>102.477</v>
      </c>
      <c r="CG479" s="5" t="n">
        <v>0</v>
      </c>
      <c r="CH479" s="5" t="n">
        <v>1</v>
      </c>
      <c r="CI479" s="5" t="n">
        <v>0</v>
      </c>
      <c r="CJ479" s="5" t="n">
        <v>0</v>
      </c>
      <c r="CK479" s="5" t="n">
        <v>0</v>
      </c>
      <c r="CL479" s="5" t="n">
        <v>0</v>
      </c>
      <c r="CM479" s="5" t="n">
        <v>0</v>
      </c>
      <c r="CN479" s="5" t="n">
        <v>0</v>
      </c>
      <c r="CO479" s="5" t="n">
        <v>0</v>
      </c>
      <c r="CP479" s="5" t="n">
        <v>0</v>
      </c>
      <c r="CQ479" s="5" t="n">
        <v>1.294</v>
      </c>
      <c r="CR479" s="5" t="n">
        <v>0</v>
      </c>
      <c r="CS479" s="5" t="n">
        <v>5.158</v>
      </c>
      <c r="CT479" s="5" t="n">
        <v>7.554</v>
      </c>
      <c r="CU479" s="5" t="n">
        <v>16.097</v>
      </c>
    </row>
    <row r="480">
      <c r="A480" s="5" t="inlineStr">
        <is>
          <t>MAC2023</t>
        </is>
      </c>
      <c r="B480" s="5" t="inlineStr">
        <is>
          <t>MAC</t>
        </is>
      </c>
      <c r="C480" s="5" t="inlineStr">
        <is>
          <t>MAC</t>
        </is>
      </c>
      <c r="D480" s="5" t="inlineStr">
        <is>
          <t>Macao SAR</t>
        </is>
      </c>
      <c r="E480" s="5" t="n">
        <v>2023</v>
      </c>
      <c r="F480" s="5" t="n">
        <v>0</v>
      </c>
      <c r="G480" s="5" t="n">
        <v>5.77</v>
      </c>
      <c r="H480" s="5" t="n">
        <v>1.286</v>
      </c>
      <c r="I480" s="5" t="n">
        <v>0</v>
      </c>
      <c r="J480" s="5" t="n">
        <v>5.77</v>
      </c>
      <c r="K480" s="5" t="n">
        <v>0</v>
      </c>
      <c r="L480" s="5" t="n">
        <v>1</v>
      </c>
      <c r="M480" s="5" t="n">
        <v>7.886</v>
      </c>
      <c r="N480" s="5" t="n">
        <v>3.857</v>
      </c>
      <c r="O480" s="5" t="n">
        <v>0</v>
      </c>
      <c r="P480" s="5" t="n">
        <v>7.886</v>
      </c>
      <c r="Q480" s="5" t="n">
        <v>0</v>
      </c>
      <c r="R480" s="5" t="n">
        <v>1</v>
      </c>
      <c r="S480" s="5" t="n">
        <v>12.198</v>
      </c>
      <c r="T480" s="5" t="n">
        <v>7.714</v>
      </c>
      <c r="U480" s="5" t="n">
        <v>0</v>
      </c>
      <c r="V480" s="5" t="n">
        <v>12.198</v>
      </c>
      <c r="W480" s="5" t="n">
        <v>0</v>
      </c>
      <c r="X480" s="5" t="n">
        <v>1</v>
      </c>
      <c r="Y480" s="5" t="n">
        <v>13.814</v>
      </c>
      <c r="Z480" s="5" t="n">
        <v>1.705</v>
      </c>
      <c r="AA480" s="5" t="n">
        <v>0</v>
      </c>
      <c r="AB480" s="5" t="n">
        <v>13.814</v>
      </c>
      <c r="AC480" s="5" t="n">
        <v>0</v>
      </c>
      <c r="AD480" s="5" t="n">
        <v>1</v>
      </c>
      <c r="AE480" s="5" t="n">
        <v>15.1</v>
      </c>
      <c r="AF480" s="5" t="n">
        <v>3.292</v>
      </c>
      <c r="AG480" s="5" t="n">
        <v>0</v>
      </c>
      <c r="AH480" s="5" t="n">
        <v>15.1</v>
      </c>
      <c r="AI480" s="5" t="n">
        <v>0</v>
      </c>
      <c r="AJ480" s="5" t="n">
        <v>1</v>
      </c>
      <c r="AK480" s="5" t="n">
        <v>22.814</v>
      </c>
      <c r="AL480" s="5" t="n">
        <v>11.838</v>
      </c>
      <c r="AM480" s="5" t="n">
        <v>0</v>
      </c>
      <c r="AN480" s="5" t="n">
        <v>22.814</v>
      </c>
      <c r="AO480" s="5" t="n">
        <v>0</v>
      </c>
      <c r="AP480" s="5" t="n">
        <v>1</v>
      </c>
      <c r="AQ480" s="5" t="n">
        <v>0.749</v>
      </c>
      <c r="AR480" s="5" t="n">
        <v>0.129</v>
      </c>
      <c r="AS480" s="5" t="n">
        <v>0</v>
      </c>
      <c r="AT480" s="5" t="n">
        <v>0.749</v>
      </c>
      <c r="AU480" s="5" t="n">
        <v>0</v>
      </c>
      <c r="AV480" s="5" t="n">
        <v>1</v>
      </c>
      <c r="AW480" s="5" t="n">
        <v>0.783</v>
      </c>
      <c r="AX480" s="5" t="n">
        <v>0.129</v>
      </c>
      <c r="AY480" s="5" t="n">
        <v>0</v>
      </c>
      <c r="AZ480" s="5" t="n">
        <v>0.783</v>
      </c>
      <c r="BA480" s="5" t="n">
        <v>0</v>
      </c>
      <c r="BB480" s="5" t="n">
        <v>1</v>
      </c>
      <c r="BC480" s="5" t="n">
        <v>0.527</v>
      </c>
      <c r="BD480" s="5" t="n">
        <v>0.129</v>
      </c>
      <c r="BE480" s="5" t="n">
        <v>0</v>
      </c>
      <c r="BF480" s="5" t="n">
        <v>0.527</v>
      </c>
      <c r="BG480" s="5" t="n">
        <v>0</v>
      </c>
      <c r="BH480" s="5" t="n">
        <v>1</v>
      </c>
      <c r="BI480" s="5" t="n">
        <v>0.64</v>
      </c>
      <c r="BJ480" s="5" t="n">
        <v>0.129</v>
      </c>
      <c r="BK480" s="5" t="n">
        <v>0</v>
      </c>
      <c r="BL480" s="5" t="n">
        <v>0.64</v>
      </c>
      <c r="BM480" s="5" t="n">
        <v>0</v>
      </c>
      <c r="BN480" s="5" t="n">
        <v>1</v>
      </c>
      <c r="BO480" s="5" t="n">
        <v>0</v>
      </c>
      <c r="BP480" s="5" t="n">
        <v>0</v>
      </c>
      <c r="BQ480" s="5" t="n">
        <v>0.161</v>
      </c>
      <c r="BR480" s="5" t="n">
        <v>0</v>
      </c>
      <c r="BS480" s="5" t="n">
        <v>1</v>
      </c>
      <c r="BT480" s="5" t="n">
        <v>0</v>
      </c>
      <c r="BU480" s="5" t="n">
        <v>0</v>
      </c>
      <c r="BV480" s="5" t="n">
        <v>0.156</v>
      </c>
      <c r="BW480" s="5" t="n">
        <v>0</v>
      </c>
      <c r="BX480" s="5" t="n">
        <v>0.833</v>
      </c>
      <c r="BY480" s="5" t="n">
        <v>13.254</v>
      </c>
      <c r="BZ480" s="5" t="n">
        <v>0</v>
      </c>
      <c r="CA480" s="5" t="n">
        <v>13.254</v>
      </c>
      <c r="CB480" s="5" t="n">
        <v>0</v>
      </c>
      <c r="CC480" s="5" t="n">
        <v>87.07899999999999</v>
      </c>
      <c r="CD480" s="5" t="n">
        <v>7.95</v>
      </c>
      <c r="CE480" s="5" t="n">
        <v>0</v>
      </c>
      <c r="CF480" s="5" t="n">
        <v>87.07899999999999</v>
      </c>
      <c r="CG480" s="5" t="n">
        <v>0</v>
      </c>
      <c r="CH480" s="5" t="n">
        <v>1</v>
      </c>
      <c r="CI480" s="5" t="n">
        <v>0</v>
      </c>
      <c r="CJ480" s="5" t="n">
        <v>0</v>
      </c>
      <c r="CK480" s="5" t="n">
        <v>0</v>
      </c>
      <c r="CL480" s="5" t="n">
        <v>0</v>
      </c>
      <c r="CM480" s="5" t="n">
        <v>0</v>
      </c>
      <c r="CN480" s="5" t="n">
        <v>0</v>
      </c>
      <c r="CO480" s="5" t="n">
        <v>0</v>
      </c>
      <c r="CP480" s="5" t="n">
        <v>0</v>
      </c>
      <c r="CQ480" s="5" t="n">
        <v>1.348</v>
      </c>
      <c r="CR480" s="5" t="n">
        <v>0</v>
      </c>
      <c r="CS480" s="5" t="n">
        <v>5.37</v>
      </c>
      <c r="CT480" s="5" t="n">
        <v>4.484</v>
      </c>
      <c r="CU480" s="5" t="n">
        <v>12.529</v>
      </c>
    </row>
    <row r="481">
      <c r="A481" s="5" t="inlineStr">
        <is>
          <t>MAC2024</t>
        </is>
      </c>
      <c r="B481" s="5" t="inlineStr">
        <is>
          <t>MAC</t>
        </is>
      </c>
      <c r="C481" s="5" t="inlineStr">
        <is>
          <t>MAC</t>
        </is>
      </c>
      <c r="D481" s="5" t="inlineStr">
        <is>
          <t>Macao SAR</t>
        </is>
      </c>
      <c r="E481" s="5" t="n">
        <v>2024</v>
      </c>
      <c r="F481" s="5" t="n">
        <v>0</v>
      </c>
      <c r="G481" s="5" t="n">
        <v>4.833</v>
      </c>
      <c r="H481" s="5" t="n">
        <v>1.324</v>
      </c>
      <c r="I481" s="5" t="n">
        <v>0</v>
      </c>
      <c r="J481" s="5" t="n">
        <v>4.833</v>
      </c>
      <c r="K481" s="5" t="n">
        <v>0</v>
      </c>
      <c r="L481" s="5" t="n">
        <v>1</v>
      </c>
      <c r="M481" s="5" t="n">
        <v>7.124</v>
      </c>
      <c r="N481" s="5" t="n">
        <v>3.971</v>
      </c>
      <c r="O481" s="5" t="n">
        <v>0</v>
      </c>
      <c r="P481" s="5" t="n">
        <v>7.124</v>
      </c>
      <c r="Q481" s="5" t="n">
        <v>0</v>
      </c>
      <c r="R481" s="5" t="n">
        <v>1</v>
      </c>
      <c r="S481" s="5" t="n">
        <v>11.451</v>
      </c>
      <c r="T481" s="5" t="n">
        <v>7.942</v>
      </c>
      <c r="U481" s="5" t="n">
        <v>0</v>
      </c>
      <c r="V481" s="5" t="n">
        <v>11.451</v>
      </c>
      <c r="W481" s="5" t="n">
        <v>0</v>
      </c>
      <c r="X481" s="5" t="n">
        <v>1</v>
      </c>
      <c r="Y481" s="5" t="n">
        <v>12.219</v>
      </c>
      <c r="Z481" s="5" t="n">
        <v>1.508</v>
      </c>
      <c r="AA481" s="5" t="n">
        <v>0</v>
      </c>
      <c r="AB481" s="5" t="n">
        <v>12.219</v>
      </c>
      <c r="AC481" s="5" t="n">
        <v>0</v>
      </c>
      <c r="AD481" s="5" t="n">
        <v>1</v>
      </c>
      <c r="AE481" s="5" t="n">
        <v>13.543</v>
      </c>
      <c r="AF481" s="5" t="n">
        <v>2.952</v>
      </c>
      <c r="AG481" s="5" t="n">
        <v>0</v>
      </c>
      <c r="AH481" s="5" t="n">
        <v>13.543</v>
      </c>
      <c r="AI481" s="5" t="n">
        <v>0</v>
      </c>
      <c r="AJ481" s="5" t="n">
        <v>1</v>
      </c>
      <c r="AK481" s="5" t="n">
        <v>21.484</v>
      </c>
      <c r="AL481" s="5" t="n">
        <v>11.148</v>
      </c>
      <c r="AM481" s="5" t="n">
        <v>0</v>
      </c>
      <c r="AN481" s="5" t="n">
        <v>21.484</v>
      </c>
      <c r="AO481" s="5" t="n">
        <v>0</v>
      </c>
      <c r="AP481" s="5" t="n">
        <v>1</v>
      </c>
      <c r="AQ481" s="5" t="n">
        <v>0.72</v>
      </c>
      <c r="AR481" s="5" t="n">
        <v>0.132</v>
      </c>
      <c r="AS481" s="5" t="n">
        <v>0</v>
      </c>
      <c r="AT481" s="5" t="n">
        <v>0.72</v>
      </c>
      <c r="AU481" s="5" t="n">
        <v>0</v>
      </c>
      <c r="AV481" s="5" t="n">
        <v>1</v>
      </c>
      <c r="AW481" s="5" t="n">
        <v>0.734</v>
      </c>
      <c r="AX481" s="5" t="n">
        <v>0.132</v>
      </c>
      <c r="AY481" s="5" t="n">
        <v>0</v>
      </c>
      <c r="AZ481" s="5" t="n">
        <v>0.734</v>
      </c>
      <c r="BA481" s="5" t="n">
        <v>0</v>
      </c>
      <c r="BB481" s="5" t="n">
        <v>1</v>
      </c>
      <c r="BC481" s="5" t="n">
        <v>0.51</v>
      </c>
      <c r="BD481" s="5" t="n">
        <v>0.132</v>
      </c>
      <c r="BE481" s="5" t="n">
        <v>0</v>
      </c>
      <c r="BF481" s="5" t="n">
        <v>0.51</v>
      </c>
      <c r="BG481" s="5" t="n">
        <v>0</v>
      </c>
      <c r="BH481" s="5" t="n">
        <v>1</v>
      </c>
      <c r="BI481" s="5" t="n">
        <v>0.652</v>
      </c>
      <c r="BJ481" s="5" t="n">
        <v>0.132</v>
      </c>
      <c r="BK481" s="5" t="n">
        <v>0</v>
      </c>
      <c r="BL481" s="5" t="n">
        <v>0.652</v>
      </c>
      <c r="BM481" s="5" t="n">
        <v>0</v>
      </c>
      <c r="BN481" s="5" t="n">
        <v>1</v>
      </c>
      <c r="BO481" s="5" t="n">
        <v>0</v>
      </c>
      <c r="BP481" s="5" t="n">
        <v>0</v>
      </c>
      <c r="BQ481" s="5" t="n">
        <v>0.162</v>
      </c>
      <c r="BR481" s="5" t="n">
        <v>0</v>
      </c>
      <c r="BS481" s="5" t="n">
        <v>1</v>
      </c>
      <c r="BT481" s="5" t="n">
        <v>0</v>
      </c>
      <c r="BU481" s="5" t="n">
        <v>0</v>
      </c>
      <c r="BV481" s="5" t="n">
        <v>0.157</v>
      </c>
      <c r="BW481" s="5" t="n">
        <v>0</v>
      </c>
      <c r="BX481" s="5" t="n">
        <v>0.833</v>
      </c>
      <c r="BY481" s="5" t="n">
        <v>13.646</v>
      </c>
      <c r="BZ481" s="5" t="n">
        <v>0</v>
      </c>
      <c r="CA481" s="5" t="n">
        <v>13.646</v>
      </c>
      <c r="CB481" s="5" t="n">
        <v>0</v>
      </c>
      <c r="CC481" s="5" t="n">
        <v>86.38500000000001</v>
      </c>
      <c r="CD481" s="5" t="n">
        <v>7.95</v>
      </c>
      <c r="CE481" s="5" t="n">
        <v>0</v>
      </c>
      <c r="CF481" s="5" t="n">
        <v>86.38500000000001</v>
      </c>
      <c r="CG481" s="5" t="n">
        <v>0</v>
      </c>
      <c r="CH481" s="5" t="n">
        <v>1</v>
      </c>
      <c r="CI481" s="5" t="n">
        <v>0</v>
      </c>
      <c r="CJ481" s="5" t="n">
        <v>0</v>
      </c>
      <c r="CK481" s="5" t="n">
        <v>0</v>
      </c>
      <c r="CL481" s="5" t="n">
        <v>0</v>
      </c>
      <c r="CM481" s="5" t="n">
        <v>0</v>
      </c>
      <c r="CN481" s="5" t="n">
        <v>0</v>
      </c>
      <c r="CO481" s="5" t="n">
        <v>0</v>
      </c>
      <c r="CP481" s="5" t="n">
        <v>0</v>
      </c>
      <c r="CQ481" s="5" t="n">
        <v>1.387</v>
      </c>
      <c r="CR481" s="5" t="n">
        <v>0</v>
      </c>
      <c r="CS481" s="5" t="n">
        <v>5.529</v>
      </c>
      <c r="CT481" s="5" t="n">
        <v>3.509</v>
      </c>
      <c r="CU481" s="5" t="n">
        <v>10.896</v>
      </c>
    </row>
    <row r="482">
      <c r="A482" s="5" t="inlineStr">
        <is>
          <t>MDG2021</t>
        </is>
      </c>
      <c r="B482" s="5" t="inlineStr">
        <is>
          <t>MDG</t>
        </is>
      </c>
      <c r="C482" s="5" t="inlineStr">
        <is>
          <t>MDG</t>
        </is>
      </c>
      <c r="D482" s="5" t="inlineStr">
        <is>
          <t>Madagascar</t>
        </is>
      </c>
      <c r="E482" s="5" t="n">
        <v>2021</v>
      </c>
      <c r="F482" s="5" t="n">
        <v>0.2</v>
      </c>
      <c r="G482" s="5" t="n">
        <v>5.659</v>
      </c>
      <c r="H482" s="5" t="n">
        <v>1.238</v>
      </c>
      <c r="I482" s="5" t="n">
        <v>0.238</v>
      </c>
      <c r="J482" s="5" t="n">
        <v>5.897</v>
      </c>
      <c r="K482" s="5" t="n">
        <v>0</v>
      </c>
      <c r="L482" s="5" t="n">
        <v>1</v>
      </c>
      <c r="M482" s="5" t="n">
        <v>7.512</v>
      </c>
      <c r="N482" s="5" t="n">
        <v>3.404</v>
      </c>
      <c r="O482" s="5" t="n">
        <v>0.906</v>
      </c>
      <c r="P482" s="5" t="n">
        <v>8.417999999999999</v>
      </c>
      <c r="Q482" s="5" t="n">
        <v>0</v>
      </c>
      <c r="R482" s="5" t="n">
        <v>1</v>
      </c>
      <c r="S482" s="5" t="n">
        <v>11.376</v>
      </c>
      <c r="T482" s="5" t="n">
        <v>7.05</v>
      </c>
      <c r="U482" s="5" t="n">
        <v>0.238</v>
      </c>
      <c r="V482" s="5" t="n">
        <v>13.936</v>
      </c>
      <c r="W482" s="5" t="n">
        <v>0.2</v>
      </c>
      <c r="X482" s="5" t="n">
        <v>1</v>
      </c>
      <c r="Y482" s="5" t="n">
        <v>5.919</v>
      </c>
      <c r="Z482" s="5" t="n">
        <v>0.8</v>
      </c>
      <c r="AA482" s="5" t="n">
        <v>-0.002</v>
      </c>
      <c r="AB482" s="5" t="n">
        <v>5.917</v>
      </c>
      <c r="AC482" s="5" t="n">
        <v>0</v>
      </c>
      <c r="AD482" s="5" t="n">
        <v>1</v>
      </c>
      <c r="AE482" s="5" t="n">
        <v>7.062</v>
      </c>
      <c r="AF482" s="5" t="n">
        <v>1.651</v>
      </c>
      <c r="AG482" s="5" t="n">
        <v>-0.001</v>
      </c>
      <c r="AH482" s="5" t="n">
        <v>7.061</v>
      </c>
      <c r="AI482" s="5" t="n">
        <v>0</v>
      </c>
      <c r="AJ482" s="5" t="n">
        <v>1</v>
      </c>
      <c r="AK482" s="5" t="n">
        <v>13.922</v>
      </c>
      <c r="AL482" s="5" t="n">
        <v>7.415</v>
      </c>
      <c r="AM482" s="5" t="n">
        <v>-0.001</v>
      </c>
      <c r="AN482" s="5" t="n">
        <v>16.705</v>
      </c>
      <c r="AO482" s="5" t="n">
        <v>0.2</v>
      </c>
      <c r="AP482" s="5" t="n">
        <v>1</v>
      </c>
      <c r="AQ482" s="5" t="n">
        <v>0.619</v>
      </c>
      <c r="AR482" s="5" t="n">
        <v>0.113</v>
      </c>
      <c r="AS482" s="5" t="n">
        <v>0.273</v>
      </c>
      <c r="AT482" s="5" t="n">
        <v>1.071</v>
      </c>
      <c r="AU482" s="5" t="n">
        <v>0.2</v>
      </c>
      <c r="AV482" s="5" t="n">
        <v>1</v>
      </c>
      <c r="AW482" s="5" t="n">
        <v>0.503</v>
      </c>
      <c r="AX482" s="5" t="n">
        <v>0.097</v>
      </c>
      <c r="AY482" s="5" t="n">
        <v>0.237</v>
      </c>
      <c r="AZ482" s="5" t="n">
        <v>0.888</v>
      </c>
      <c r="BA482" s="5" t="n">
        <v>0.2</v>
      </c>
      <c r="BB482" s="5" t="n">
        <v>1</v>
      </c>
      <c r="BC482" s="5" t="n">
        <v>0.44</v>
      </c>
      <c r="BD482" s="5" t="n">
        <v>0.114</v>
      </c>
      <c r="BE482" s="5" t="n">
        <v>0.019</v>
      </c>
      <c r="BF482" s="5" t="n">
        <v>0.551</v>
      </c>
      <c r="BG482" s="5" t="n">
        <v>0.2</v>
      </c>
      <c r="BH482" s="5" t="n">
        <v>0</v>
      </c>
      <c r="BI482" s="5" t="n">
        <v>0.491</v>
      </c>
      <c r="BJ482" s="5" t="n">
        <v>0.109</v>
      </c>
      <c r="BK482" s="5" t="n">
        <v>-0.028</v>
      </c>
      <c r="BL482" s="5" t="n">
        <v>0.556</v>
      </c>
      <c r="BM482" s="5" t="n">
        <v>0.2</v>
      </c>
      <c r="BN482" s="5" t="n">
        <v>1</v>
      </c>
      <c r="BO482" s="5" t="n">
        <v>0</v>
      </c>
      <c r="BP482" s="5" t="n">
        <v>0</v>
      </c>
      <c r="BQ482" s="5" t="n">
        <v>0.117</v>
      </c>
      <c r="BR482" s="5" t="n">
        <v>0</v>
      </c>
      <c r="BS482" s="5" t="n">
        <v>0.667</v>
      </c>
      <c r="BT482" s="5" t="n">
        <v>0</v>
      </c>
      <c r="BU482" s="5" t="n">
        <v>0</v>
      </c>
      <c r="BV482" s="5" t="n">
        <v>0.153</v>
      </c>
      <c r="BW482" s="5" t="n">
        <v>0.2</v>
      </c>
      <c r="BX482" s="5" t="n">
        <v>0.833</v>
      </c>
      <c r="BY482" s="5" t="n">
        <v>11.787</v>
      </c>
      <c r="BZ482" s="5" t="n">
        <v>0</v>
      </c>
      <c r="CA482" s="5" t="n">
        <v>11.787</v>
      </c>
      <c r="CB482" s="5" t="n">
        <v>0</v>
      </c>
      <c r="CC482" s="5" t="n">
        <v>75.786</v>
      </c>
      <c r="CD482" s="5" t="n">
        <v>5.611</v>
      </c>
      <c r="CE482" s="5" t="n">
        <v>-2.098</v>
      </c>
      <c r="CF482" s="5" t="n">
        <v>88.426</v>
      </c>
      <c r="CG482" s="5" t="n">
        <v>0.2</v>
      </c>
      <c r="CH482" s="5" t="n">
        <v>1</v>
      </c>
      <c r="CI482" s="5" t="n">
        <v>0</v>
      </c>
      <c r="CJ482" s="5" t="n">
        <v>0</v>
      </c>
      <c r="CK482" s="5" t="n">
        <v>0</v>
      </c>
      <c r="CL482" s="5" t="n">
        <v>0</v>
      </c>
      <c r="CM482" s="5" t="n">
        <v>0</v>
      </c>
      <c r="CN482" s="5" t="n">
        <v>0</v>
      </c>
      <c r="CO482" s="5" t="n">
        <v>0</v>
      </c>
      <c r="CP482" s="5" t="n">
        <v>0</v>
      </c>
      <c r="CQ482" s="5" t="n">
        <v>1.198</v>
      </c>
      <c r="CR482" s="5" t="n">
        <v>0</v>
      </c>
      <c r="CS482" s="5" t="n">
        <v>4.776</v>
      </c>
      <c r="CT482" s="5" t="n">
        <v>4.753</v>
      </c>
      <c r="CU482" s="5" t="n">
        <v>15.162</v>
      </c>
    </row>
    <row r="483">
      <c r="A483" s="5" t="inlineStr">
        <is>
          <t>MDG2022</t>
        </is>
      </c>
      <c r="B483" s="5" t="inlineStr">
        <is>
          <t>MDG</t>
        </is>
      </c>
      <c r="C483" s="5" t="inlineStr">
        <is>
          <t>MDG</t>
        </is>
      </c>
      <c r="D483" s="5" t="inlineStr">
        <is>
          <t>Madagascar</t>
        </is>
      </c>
      <c r="E483" s="5" t="n">
        <v>2022</v>
      </c>
      <c r="F483" s="5" t="n">
        <v>0.2</v>
      </c>
      <c r="G483" s="5" t="n">
        <v>11.196</v>
      </c>
      <c r="H483" s="5" t="n">
        <v>1.739</v>
      </c>
      <c r="I483" s="5" t="n">
        <v>0.524</v>
      </c>
      <c r="J483" s="5" t="n">
        <v>11.72</v>
      </c>
      <c r="K483" s="5" t="n">
        <v>0</v>
      </c>
      <c r="L483" s="5" t="n">
        <v>1</v>
      </c>
      <c r="M483" s="5" t="n">
        <v>9.173999999999999</v>
      </c>
      <c r="N483" s="5" t="n">
        <v>3.788</v>
      </c>
      <c r="O483" s="5" t="n">
        <v>1.216</v>
      </c>
      <c r="P483" s="5" t="n">
        <v>10.39</v>
      </c>
      <c r="Q483" s="5" t="n">
        <v>0</v>
      </c>
      <c r="R483" s="5" t="n">
        <v>1</v>
      </c>
      <c r="S483" s="5" t="n">
        <v>17.104</v>
      </c>
      <c r="T483" s="5" t="n">
        <v>8.377000000000001</v>
      </c>
      <c r="U483" s="5" t="n">
        <v>0.789</v>
      </c>
      <c r="V483" s="5" t="n">
        <v>21.472</v>
      </c>
      <c r="W483" s="5" t="n">
        <v>0.2</v>
      </c>
      <c r="X483" s="5" t="n">
        <v>1</v>
      </c>
      <c r="Y483" s="5" t="n">
        <v>6.392</v>
      </c>
      <c r="Z483" s="5" t="n">
        <v>0.864</v>
      </c>
      <c r="AA483" s="5" t="n">
        <v>-0.002</v>
      </c>
      <c r="AB483" s="5" t="n">
        <v>6.39</v>
      </c>
      <c r="AC483" s="5" t="n">
        <v>0</v>
      </c>
      <c r="AD483" s="5" t="n">
        <v>1</v>
      </c>
      <c r="AE483" s="5" t="n">
        <v>7.627</v>
      </c>
      <c r="AF483" s="5" t="n">
        <v>1.783</v>
      </c>
      <c r="AG483" s="5" t="n">
        <v>-0.002</v>
      </c>
      <c r="AH483" s="5" t="n">
        <v>7.625</v>
      </c>
      <c r="AI483" s="5" t="n">
        <v>0</v>
      </c>
      <c r="AJ483" s="5" t="n">
        <v>1</v>
      </c>
      <c r="AK483" s="5" t="n">
        <v>15.035</v>
      </c>
      <c r="AL483" s="5" t="n">
        <v>8.007999999999999</v>
      </c>
      <c r="AM483" s="5" t="n">
        <v>-0.002</v>
      </c>
      <c r="AN483" s="5" t="n">
        <v>18.04</v>
      </c>
      <c r="AO483" s="5" t="n">
        <v>0.2</v>
      </c>
      <c r="AP483" s="5" t="n">
        <v>1</v>
      </c>
      <c r="AQ483" s="5" t="n">
        <v>0.861</v>
      </c>
      <c r="AR483" s="5" t="n">
        <v>0.123</v>
      </c>
      <c r="AS483" s="5" t="n">
        <v>0.149</v>
      </c>
      <c r="AT483" s="5" t="n">
        <v>1.212</v>
      </c>
      <c r="AU483" s="5" t="n">
        <v>0.2</v>
      </c>
      <c r="AV483" s="5" t="n">
        <v>1</v>
      </c>
      <c r="AW483" s="5" t="n">
        <v>0.8139999999999999</v>
      </c>
      <c r="AX483" s="5" t="n">
        <v>0.106</v>
      </c>
      <c r="AY483" s="5" t="n">
        <v>0.025</v>
      </c>
      <c r="AZ483" s="5" t="n">
        <v>1.006</v>
      </c>
      <c r="BA483" s="5" t="n">
        <v>0.2</v>
      </c>
      <c r="BB483" s="5" t="n">
        <v>1</v>
      </c>
      <c r="BC483" s="5" t="n">
        <v>0.592</v>
      </c>
      <c r="BD483" s="5" t="n">
        <v>0.122</v>
      </c>
      <c r="BE483" s="5" t="n">
        <v>-0.056</v>
      </c>
      <c r="BF483" s="5" t="n">
        <v>0.643</v>
      </c>
      <c r="BG483" s="5" t="n">
        <v>0.2</v>
      </c>
      <c r="BH483" s="5" t="n">
        <v>0</v>
      </c>
      <c r="BI483" s="5" t="n">
        <v>0.598</v>
      </c>
      <c r="BJ483" s="5" t="n">
        <v>0.117</v>
      </c>
      <c r="BK483" s="5" t="n">
        <v>-0.134</v>
      </c>
      <c r="BL483" s="5" t="n">
        <v>0.5570000000000001</v>
      </c>
      <c r="BM483" s="5" t="n">
        <v>0.2</v>
      </c>
      <c r="BN483" s="5" t="n">
        <v>1</v>
      </c>
      <c r="BO483" s="5" t="n">
        <v>0</v>
      </c>
      <c r="BP483" s="5" t="n">
        <v>0</v>
      </c>
      <c r="BQ483" s="5" t="n">
        <v>0.108</v>
      </c>
      <c r="BR483" s="5" t="n">
        <v>0</v>
      </c>
      <c r="BS483" s="5" t="n">
        <v>0.667</v>
      </c>
      <c r="BT483" s="5" t="n">
        <v>0</v>
      </c>
      <c r="BU483" s="5" t="n">
        <v>0</v>
      </c>
      <c r="BV483" s="5" t="n">
        <v>0.141</v>
      </c>
      <c r="BW483" s="5" t="n">
        <v>0.2</v>
      </c>
      <c r="BX483" s="5" t="n">
        <v>0.833</v>
      </c>
      <c r="BY483" s="5" t="n">
        <v>12.729</v>
      </c>
      <c r="BZ483" s="5" t="n">
        <v>0</v>
      </c>
      <c r="CA483" s="5" t="n">
        <v>12.729</v>
      </c>
      <c r="CB483" s="5" t="n">
        <v>0</v>
      </c>
      <c r="CC483" s="5" t="n">
        <v>94.901</v>
      </c>
      <c r="CD483" s="5" t="n">
        <v>4.952</v>
      </c>
      <c r="CE483" s="5" t="n">
        <v>-21.351</v>
      </c>
      <c r="CF483" s="5" t="n">
        <v>88.261</v>
      </c>
      <c r="CG483" s="5" t="n">
        <v>0.2</v>
      </c>
      <c r="CH483" s="5" t="n">
        <v>1</v>
      </c>
      <c r="CI483" s="5" t="n">
        <v>0</v>
      </c>
      <c r="CJ483" s="5" t="n">
        <v>0</v>
      </c>
      <c r="CK483" s="5" t="n">
        <v>0</v>
      </c>
      <c r="CL483" s="5" t="n">
        <v>0</v>
      </c>
      <c r="CM483" s="5" t="n">
        <v>0</v>
      </c>
      <c r="CN483" s="5" t="n">
        <v>0</v>
      </c>
      <c r="CO483" s="5" t="n">
        <v>0</v>
      </c>
      <c r="CP483" s="5" t="n">
        <v>0</v>
      </c>
      <c r="CQ483" s="5" t="n">
        <v>1.294</v>
      </c>
      <c r="CR483" s="5" t="n">
        <v>0</v>
      </c>
      <c r="CS483" s="5" t="n">
        <v>5.158</v>
      </c>
      <c r="CT483" s="5" t="n">
        <v>10.485</v>
      </c>
      <c r="CU483" s="5" t="n">
        <v>31.326</v>
      </c>
    </row>
    <row r="484">
      <c r="A484" s="5" t="inlineStr">
        <is>
          <t>MDG2023</t>
        </is>
      </c>
      <c r="B484" s="5" t="inlineStr">
        <is>
          <t>MDG</t>
        </is>
      </c>
      <c r="C484" s="5" t="inlineStr">
        <is>
          <t>MDG</t>
        </is>
      </c>
      <c r="D484" s="5" t="inlineStr">
        <is>
          <t>Madagascar</t>
        </is>
      </c>
      <c r="E484" s="5" t="n">
        <v>2023</v>
      </c>
      <c r="F484" s="5" t="n">
        <v>0.2</v>
      </c>
      <c r="G484" s="5" t="n">
        <v>5.904</v>
      </c>
      <c r="H484" s="5" t="n">
        <v>1.345</v>
      </c>
      <c r="I484" s="5" t="n">
        <v>0.243</v>
      </c>
      <c r="J484" s="5" t="n">
        <v>6.147</v>
      </c>
      <c r="K484" s="5" t="n">
        <v>0</v>
      </c>
      <c r="L484" s="5" t="n">
        <v>1</v>
      </c>
      <c r="M484" s="5" t="n">
        <v>7.483</v>
      </c>
      <c r="N484" s="5" t="n">
        <v>3.711</v>
      </c>
      <c r="O484" s="5" t="n">
        <v>0.806</v>
      </c>
      <c r="P484" s="5" t="n">
        <v>8.289</v>
      </c>
      <c r="Q484" s="5" t="n">
        <v>0</v>
      </c>
      <c r="R484" s="5" t="n">
        <v>1</v>
      </c>
      <c r="S484" s="5" t="n">
        <v>12.054</v>
      </c>
      <c r="T484" s="5" t="n">
        <v>7.559</v>
      </c>
      <c r="U484" s="5" t="n">
        <v>0.521</v>
      </c>
      <c r="V484" s="5" t="n">
        <v>15.09</v>
      </c>
      <c r="W484" s="5" t="n">
        <v>0.2</v>
      </c>
      <c r="X484" s="5" t="n">
        <v>1</v>
      </c>
      <c r="Y484" s="5" t="n">
        <v>6.656</v>
      </c>
      <c r="Z484" s="5" t="n">
        <v>0.9</v>
      </c>
      <c r="AA484" s="5" t="n">
        <v>-0.002</v>
      </c>
      <c r="AB484" s="5" t="n">
        <v>6.654</v>
      </c>
      <c r="AC484" s="5" t="n">
        <v>0</v>
      </c>
      <c r="AD484" s="5" t="n">
        <v>1</v>
      </c>
      <c r="AE484" s="5" t="n">
        <v>7.942</v>
      </c>
      <c r="AF484" s="5" t="n">
        <v>1.857</v>
      </c>
      <c r="AG484" s="5" t="n">
        <v>-0.002</v>
      </c>
      <c r="AH484" s="5" t="n">
        <v>7.94</v>
      </c>
      <c r="AI484" s="5" t="n">
        <v>0</v>
      </c>
      <c r="AJ484" s="5" t="n">
        <v>1</v>
      </c>
      <c r="AK484" s="5" t="n">
        <v>15.656</v>
      </c>
      <c r="AL484" s="5" t="n">
        <v>8.337999999999999</v>
      </c>
      <c r="AM484" s="5" t="n">
        <v>-0.002</v>
      </c>
      <c r="AN484" s="5" t="n">
        <v>18.784</v>
      </c>
      <c r="AO484" s="5" t="n">
        <v>0.2</v>
      </c>
      <c r="AP484" s="5" t="n">
        <v>1</v>
      </c>
      <c r="AQ484" s="5" t="n">
        <v>0.761</v>
      </c>
      <c r="AR484" s="5" t="n">
        <v>0.128</v>
      </c>
      <c r="AS484" s="5" t="n">
        <v>0.349</v>
      </c>
      <c r="AT484" s="5" t="n">
        <v>1.332</v>
      </c>
      <c r="AU484" s="5" t="n">
        <v>0.2</v>
      </c>
      <c r="AV484" s="5" t="n">
        <v>1</v>
      </c>
      <c r="AW484" s="5" t="n">
        <v>0.675</v>
      </c>
      <c r="AX484" s="5" t="n">
        <v>0.116</v>
      </c>
      <c r="AY484" s="5" t="n">
        <v>0.247</v>
      </c>
      <c r="AZ484" s="5" t="n">
        <v>1.106</v>
      </c>
      <c r="BA484" s="5" t="n">
        <v>0.2</v>
      </c>
      <c r="BB484" s="5" t="n">
        <v>1</v>
      </c>
      <c r="BC484" s="5" t="n">
        <v>0.527</v>
      </c>
      <c r="BD484" s="5" t="n">
        <v>0.127</v>
      </c>
      <c r="BE484" s="5" t="n">
        <v>-0.138</v>
      </c>
      <c r="BF484" s="5" t="n">
        <v>0.467</v>
      </c>
      <c r="BG484" s="5" t="n">
        <v>0.2</v>
      </c>
      <c r="BH484" s="5" t="n">
        <v>0</v>
      </c>
      <c r="BI484" s="5" t="n">
        <v>0.5639999999999999</v>
      </c>
      <c r="BJ484" s="5" t="n">
        <v>0.123</v>
      </c>
      <c r="BK484" s="5" t="n">
        <v>-0.107</v>
      </c>
      <c r="BL484" s="5" t="n">
        <v>0.549</v>
      </c>
      <c r="BM484" s="5" t="n">
        <v>0.2</v>
      </c>
      <c r="BN484" s="5" t="n">
        <v>1</v>
      </c>
      <c r="BO484" s="5" t="n">
        <v>0</v>
      </c>
      <c r="BP484" s="5" t="n">
        <v>0</v>
      </c>
      <c r="BQ484" s="5" t="n">
        <v>0.112</v>
      </c>
      <c r="BR484" s="5" t="n">
        <v>0</v>
      </c>
      <c r="BS484" s="5" t="n">
        <v>0.667</v>
      </c>
      <c r="BT484" s="5" t="n">
        <v>0</v>
      </c>
      <c r="BU484" s="5" t="n">
        <v>0</v>
      </c>
      <c r="BV484" s="5" t="n">
        <v>0.13</v>
      </c>
      <c r="BW484" s="5" t="n">
        <v>0.2</v>
      </c>
      <c r="BX484" s="5" t="n">
        <v>0.833</v>
      </c>
      <c r="BY484" s="5" t="n">
        <v>13.254</v>
      </c>
      <c r="BZ484" s="5" t="n">
        <v>0</v>
      </c>
      <c r="CA484" s="5" t="n">
        <v>13.254</v>
      </c>
      <c r="CB484" s="5" t="n">
        <v>0</v>
      </c>
      <c r="CC484" s="5" t="n">
        <v>80.739</v>
      </c>
      <c r="CD484" s="5" t="n">
        <v>5.441</v>
      </c>
      <c r="CE484" s="5" t="n">
        <v>-8.051</v>
      </c>
      <c r="CF484" s="5" t="n">
        <v>87.22499999999999</v>
      </c>
      <c r="CG484" s="5" t="n">
        <v>0.2</v>
      </c>
      <c r="CH484" s="5" t="n">
        <v>1</v>
      </c>
      <c r="CI484" s="5" t="n">
        <v>0</v>
      </c>
      <c r="CJ484" s="5" t="n">
        <v>0</v>
      </c>
      <c r="CK484" s="5" t="n">
        <v>0</v>
      </c>
      <c r="CL484" s="5" t="n">
        <v>0</v>
      </c>
      <c r="CM484" s="5" t="n">
        <v>0</v>
      </c>
      <c r="CN484" s="5" t="n">
        <v>0</v>
      </c>
      <c r="CO484" s="5" t="n">
        <v>0</v>
      </c>
      <c r="CP484" s="5" t="n">
        <v>0</v>
      </c>
      <c r="CQ484" s="5" t="n">
        <v>1.348</v>
      </c>
      <c r="CR484" s="5" t="n">
        <v>0</v>
      </c>
      <c r="CS484" s="5" t="n">
        <v>5.37</v>
      </c>
      <c r="CT484" s="5" t="n">
        <v>4.861</v>
      </c>
      <c r="CU484" s="5" t="n">
        <v>11.622</v>
      </c>
    </row>
    <row r="485">
      <c r="A485" s="5" t="inlineStr">
        <is>
          <t>MDG2024</t>
        </is>
      </c>
      <c r="B485" s="5" t="inlineStr">
        <is>
          <t>MDG</t>
        </is>
      </c>
      <c r="C485" s="5" t="inlineStr">
        <is>
          <t>MDG</t>
        </is>
      </c>
      <c r="D485" s="5" t="inlineStr">
        <is>
          <t>Madagascar</t>
        </is>
      </c>
      <c r="E485" s="5" t="n">
        <v>2024</v>
      </c>
      <c r="F485" s="5" t="n">
        <v>0.2</v>
      </c>
      <c r="G485" s="5" t="n">
        <v>5.362</v>
      </c>
      <c r="H485" s="5" t="n">
        <v>1.358</v>
      </c>
      <c r="I485" s="5" t="n">
        <v>0.213</v>
      </c>
      <c r="J485" s="5" t="n">
        <v>5.575</v>
      </c>
      <c r="K485" s="5" t="n">
        <v>0</v>
      </c>
      <c r="L485" s="5" t="n">
        <v>1</v>
      </c>
      <c r="M485" s="5" t="n">
        <v>6.83</v>
      </c>
      <c r="N485" s="5" t="n">
        <v>3.72</v>
      </c>
      <c r="O485" s="5" t="n">
        <v>0.632</v>
      </c>
      <c r="P485" s="5" t="n">
        <v>7.462</v>
      </c>
      <c r="Q485" s="5" t="n">
        <v>0</v>
      </c>
      <c r="R485" s="5" t="n">
        <v>1</v>
      </c>
      <c r="S485" s="5" t="n">
        <v>11.65</v>
      </c>
      <c r="T485" s="5" t="n">
        <v>7.713</v>
      </c>
      <c r="U485" s="5" t="n">
        <v>0.546</v>
      </c>
      <c r="V485" s="5" t="n">
        <v>14.635</v>
      </c>
      <c r="W485" s="5" t="n">
        <v>0.2</v>
      </c>
      <c r="X485" s="5" t="n">
        <v>1</v>
      </c>
      <c r="Y485" s="5" t="n">
        <v>6.853</v>
      </c>
      <c r="Z485" s="5" t="n">
        <v>0.926</v>
      </c>
      <c r="AA485" s="5" t="n">
        <v>0</v>
      </c>
      <c r="AB485" s="5" t="n">
        <v>6.853</v>
      </c>
      <c r="AC485" s="5" t="n">
        <v>0</v>
      </c>
      <c r="AD485" s="5" t="n">
        <v>1</v>
      </c>
      <c r="AE485" s="5" t="n">
        <v>8.176</v>
      </c>
      <c r="AF485" s="5" t="n">
        <v>1.912</v>
      </c>
      <c r="AG485" s="5" t="n">
        <v>0.001</v>
      </c>
      <c r="AH485" s="5" t="n">
        <v>8.177</v>
      </c>
      <c r="AI485" s="5" t="n">
        <v>0</v>
      </c>
      <c r="AJ485" s="5" t="n">
        <v>1</v>
      </c>
      <c r="AK485" s="5" t="n">
        <v>16.118</v>
      </c>
      <c r="AL485" s="5" t="n">
        <v>8.584</v>
      </c>
      <c r="AM485" s="5" t="n">
        <v>0.004</v>
      </c>
      <c r="AN485" s="5" t="n">
        <v>19.346</v>
      </c>
      <c r="AO485" s="5" t="n">
        <v>0.2</v>
      </c>
      <c r="AP485" s="5" t="n">
        <v>1</v>
      </c>
      <c r="AQ485" s="5" t="n">
        <v>0.6840000000000001</v>
      </c>
      <c r="AR485" s="5" t="n">
        <v>0.124</v>
      </c>
      <c r="AS485" s="5" t="n">
        <v>0.362</v>
      </c>
      <c r="AT485" s="5" t="n">
        <v>1.255</v>
      </c>
      <c r="AU485" s="5" t="n">
        <v>0.2</v>
      </c>
      <c r="AV485" s="5" t="n">
        <v>1</v>
      </c>
      <c r="AW485" s="5" t="n">
        <v>0.593</v>
      </c>
      <c r="AX485" s="5" t="n">
        <v>0.109</v>
      </c>
      <c r="AY485" s="5" t="n">
        <v>0.276</v>
      </c>
      <c r="AZ485" s="5" t="n">
        <v>1.043</v>
      </c>
      <c r="BA485" s="5" t="n">
        <v>0.2</v>
      </c>
      <c r="BB485" s="5" t="n">
        <v>1</v>
      </c>
      <c r="BC485" s="5" t="n">
        <v>0.505</v>
      </c>
      <c r="BD485" s="5" t="n">
        <v>0.13</v>
      </c>
      <c r="BE485" s="5" t="n">
        <v>-0.142</v>
      </c>
      <c r="BF485" s="5" t="n">
        <v>0.436</v>
      </c>
      <c r="BG485" s="5" t="n">
        <v>0.2</v>
      </c>
      <c r="BH485" s="5" t="n">
        <v>0</v>
      </c>
      <c r="BI485" s="5" t="n">
        <v>0.5600000000000001</v>
      </c>
      <c r="BJ485" s="5" t="n">
        <v>0.123</v>
      </c>
      <c r="BK485" s="5" t="n">
        <v>-0.129</v>
      </c>
      <c r="BL485" s="5" t="n">
        <v>0.517</v>
      </c>
      <c r="BM485" s="5" t="n">
        <v>0.2</v>
      </c>
      <c r="BN485" s="5" t="n">
        <v>1</v>
      </c>
      <c r="BO485" s="5" t="n">
        <v>0</v>
      </c>
      <c r="BP485" s="5" t="n">
        <v>0</v>
      </c>
      <c r="BQ485" s="5" t="n">
        <v>0.178</v>
      </c>
      <c r="BR485" s="5" t="n">
        <v>0</v>
      </c>
      <c r="BS485" s="5" t="n">
        <v>0.667</v>
      </c>
      <c r="BT485" s="5" t="n">
        <v>0</v>
      </c>
      <c r="BU485" s="5" t="n">
        <v>0</v>
      </c>
      <c r="BV485" s="5" t="n">
        <v>0.128</v>
      </c>
      <c r="BW485" s="5" t="n">
        <v>0.2</v>
      </c>
      <c r="BX485" s="5" t="n">
        <v>0.833</v>
      </c>
      <c r="BY485" s="5" t="n">
        <v>13.646</v>
      </c>
      <c r="BZ485" s="5" t="n">
        <v>0</v>
      </c>
      <c r="CA485" s="5" t="n">
        <v>13.646</v>
      </c>
      <c r="CB485" s="5" t="n">
        <v>0</v>
      </c>
      <c r="CC485" s="5" t="n">
        <v>78.089</v>
      </c>
      <c r="CD485" s="5" t="n">
        <v>3.451</v>
      </c>
      <c r="CE485" s="5" t="n">
        <v>-4.42</v>
      </c>
      <c r="CF485" s="5" t="n">
        <v>88.40300000000001</v>
      </c>
      <c r="CG485" s="5" t="n">
        <v>0.2</v>
      </c>
      <c r="CH485" s="5" t="n">
        <v>1</v>
      </c>
      <c r="CI485" s="5" t="n">
        <v>0</v>
      </c>
      <c r="CJ485" s="5" t="n">
        <v>0</v>
      </c>
      <c r="CK485" s="5" t="n">
        <v>0</v>
      </c>
      <c r="CL485" s="5" t="n">
        <v>0</v>
      </c>
      <c r="CM485" s="5" t="n">
        <v>0</v>
      </c>
      <c r="CN485" s="5" t="n">
        <v>0</v>
      </c>
      <c r="CO485" s="5" t="n">
        <v>0</v>
      </c>
      <c r="CP485" s="5" t="n">
        <v>0</v>
      </c>
      <c r="CQ485" s="5" t="n">
        <v>1.387</v>
      </c>
      <c r="CR485" s="5" t="n">
        <v>0</v>
      </c>
      <c r="CS485" s="5" t="n">
        <v>5.529</v>
      </c>
      <c r="CT485" s="5" t="n">
        <v>4.251</v>
      </c>
      <c r="CU485" s="5" t="n">
        <v>10.168</v>
      </c>
    </row>
    <row r="486">
      <c r="A486" s="5" t="inlineStr">
        <is>
          <t>MWI2021</t>
        </is>
      </c>
      <c r="B486" s="5" t="inlineStr">
        <is>
          <t>MWI</t>
        </is>
      </c>
      <c r="C486" s="5" t="inlineStr">
        <is>
          <t>MWI</t>
        </is>
      </c>
      <c r="D486" s="5" t="inlineStr">
        <is>
          <t>Malawi</t>
        </is>
      </c>
      <c r="E486" s="5" t="n">
        <v>2021</v>
      </c>
      <c r="F486" s="5" t="n">
        <v>0.165</v>
      </c>
      <c r="G486" s="5" t="n">
        <v>5.897</v>
      </c>
      <c r="H486" s="5" t="n">
        <v>1.143</v>
      </c>
      <c r="I486" s="5" t="n">
        <v>0</v>
      </c>
      <c r="J486" s="5" t="n">
        <v>5.897</v>
      </c>
      <c r="K486" s="5" t="n">
        <v>0</v>
      </c>
      <c r="L486" s="5" t="n">
        <v>1</v>
      </c>
      <c r="M486" s="5" t="n">
        <v>7.964</v>
      </c>
      <c r="N486" s="5" t="n">
        <v>3.43</v>
      </c>
      <c r="O486" s="5" t="n">
        <v>0</v>
      </c>
      <c r="P486" s="5" t="n">
        <v>7.964</v>
      </c>
      <c r="Q486" s="5" t="n">
        <v>0</v>
      </c>
      <c r="R486" s="5" t="n">
        <v>1</v>
      </c>
      <c r="S486" s="5" t="n">
        <v>11.613</v>
      </c>
      <c r="T486" s="5" t="n">
        <v>6.86</v>
      </c>
      <c r="U486" s="5" t="n">
        <v>0</v>
      </c>
      <c r="V486" s="5" t="n">
        <v>13.53</v>
      </c>
      <c r="W486" s="5" t="n">
        <v>0.165</v>
      </c>
      <c r="X486" s="5" t="n">
        <v>1</v>
      </c>
      <c r="Y486" s="5" t="n">
        <v>16.297</v>
      </c>
      <c r="Z486" s="5" t="n">
        <v>2.203</v>
      </c>
      <c r="AA486" s="5" t="n">
        <v>0</v>
      </c>
      <c r="AB486" s="5" t="n">
        <v>16.297</v>
      </c>
      <c r="AC486" s="5" t="n">
        <v>0</v>
      </c>
      <c r="AD486" s="5" t="n">
        <v>1</v>
      </c>
      <c r="AE486" s="5" t="n">
        <v>17.44</v>
      </c>
      <c r="AF486" s="5" t="n">
        <v>4.078</v>
      </c>
      <c r="AG486" s="5" t="n">
        <v>0</v>
      </c>
      <c r="AH486" s="5" t="n">
        <v>17.44</v>
      </c>
      <c r="AI486" s="5" t="n">
        <v>0</v>
      </c>
      <c r="AJ486" s="5" t="n">
        <v>1</v>
      </c>
      <c r="AK486" s="5" t="n">
        <v>24.3</v>
      </c>
      <c r="AL486" s="5" t="n">
        <v>12.942</v>
      </c>
      <c r="AM486" s="5" t="n">
        <v>0</v>
      </c>
      <c r="AN486" s="5" t="n">
        <v>28.309</v>
      </c>
      <c r="AO486" s="5" t="n">
        <v>0.165</v>
      </c>
      <c r="AP486" s="5" t="n">
        <v>1</v>
      </c>
      <c r="AQ486" s="5" t="n">
        <v>0.619</v>
      </c>
      <c r="AR486" s="5" t="n">
        <v>0.114</v>
      </c>
      <c r="AS486" s="5" t="n">
        <v>0.398</v>
      </c>
      <c r="AT486" s="5" t="n">
        <v>1.19</v>
      </c>
      <c r="AU486" s="5" t="n">
        <v>0.17</v>
      </c>
      <c r="AV486" s="5" t="n">
        <v>1</v>
      </c>
      <c r="AW486" s="5" t="n">
        <v>0.599</v>
      </c>
      <c r="AX486" s="5" t="n">
        <v>0.114</v>
      </c>
      <c r="AY486" s="5" t="n">
        <v>0.409</v>
      </c>
      <c r="AZ486" s="5" t="n">
        <v>1.18</v>
      </c>
      <c r="BA486" s="5" t="n">
        <v>0.17</v>
      </c>
      <c r="BB486" s="5" t="n">
        <v>1</v>
      </c>
      <c r="BC486" s="5" t="n">
        <v>0.439</v>
      </c>
      <c r="BD486" s="5" t="n">
        <v>0.114</v>
      </c>
      <c r="BE486" s="5" t="n">
        <v>0.823</v>
      </c>
      <c r="BF486" s="5" t="n">
        <v>1.471</v>
      </c>
      <c r="BG486" s="5" t="n">
        <v>0.165</v>
      </c>
      <c r="BH486" s="5" t="n">
        <v>1</v>
      </c>
      <c r="BI486" s="5" t="n">
        <v>0.505</v>
      </c>
      <c r="BJ486" s="5" t="n">
        <v>0.114</v>
      </c>
      <c r="BK486" s="5" t="n">
        <v>0.276</v>
      </c>
      <c r="BL486" s="5" t="n">
        <v>0.91</v>
      </c>
      <c r="BM486" s="5" t="n">
        <v>0.165</v>
      </c>
      <c r="BN486" s="5" t="n">
        <v>1</v>
      </c>
      <c r="BO486" s="5" t="n">
        <v>0</v>
      </c>
      <c r="BP486" s="5" t="n">
        <v>0</v>
      </c>
      <c r="BQ486" s="5" t="n">
        <v>0.142</v>
      </c>
      <c r="BR486" s="5" t="n">
        <v>0</v>
      </c>
      <c r="BS486" s="5" t="n">
        <v>0.833</v>
      </c>
      <c r="BT486" s="5" t="n">
        <v>0</v>
      </c>
      <c r="BU486" s="5" t="n">
        <v>0</v>
      </c>
      <c r="BV486" s="5" t="n">
        <v>0.081</v>
      </c>
      <c r="BW486" s="5" t="n">
        <v>0.165</v>
      </c>
      <c r="BX486" s="5" t="n">
        <v>0.833</v>
      </c>
      <c r="BY486" s="5" t="n">
        <v>11.787</v>
      </c>
      <c r="BZ486" s="5" t="n">
        <v>0</v>
      </c>
      <c r="CA486" s="5" t="n">
        <v>11.787</v>
      </c>
      <c r="CB486" s="5" t="n">
        <v>0</v>
      </c>
      <c r="CC486" s="5" t="n">
        <v>78.125</v>
      </c>
      <c r="CD486" s="5" t="n">
        <v>7.95</v>
      </c>
      <c r="CE486" s="5" t="n">
        <v>44.918</v>
      </c>
      <c r="CF486" s="5" t="n">
        <v>143.345</v>
      </c>
      <c r="CG486" s="5" t="n">
        <v>0.165</v>
      </c>
      <c r="CH486" s="5" t="n">
        <v>1</v>
      </c>
      <c r="CI486" s="5" t="n">
        <v>0</v>
      </c>
      <c r="CJ486" s="5" t="n">
        <v>0</v>
      </c>
      <c r="CK486" s="5" t="n">
        <v>0</v>
      </c>
      <c r="CL486" s="5" t="n">
        <v>0</v>
      </c>
      <c r="CM486" s="5" t="n">
        <v>0</v>
      </c>
      <c r="CN486" s="5" t="n">
        <v>0</v>
      </c>
      <c r="CO486" s="5" t="n">
        <v>0</v>
      </c>
      <c r="CP486" s="5" t="n">
        <v>0</v>
      </c>
      <c r="CQ486" s="5" t="n">
        <v>1.198</v>
      </c>
      <c r="CR486" s="5" t="n">
        <v>0</v>
      </c>
      <c r="CS486" s="5" t="n">
        <v>4.776</v>
      </c>
      <c r="CT486" s="5" t="n">
        <v>4.753</v>
      </c>
      <c r="CU486" s="5" t="n">
        <v>15.162</v>
      </c>
    </row>
    <row r="487">
      <c r="A487" s="5" t="inlineStr">
        <is>
          <t>MWI2022</t>
        </is>
      </c>
      <c r="B487" s="5" t="inlineStr">
        <is>
          <t>MWI</t>
        </is>
      </c>
      <c r="C487" s="5" t="inlineStr">
        <is>
          <t>MWI</t>
        </is>
      </c>
      <c r="D487" s="5" t="inlineStr">
        <is>
          <t>Malawi</t>
        </is>
      </c>
      <c r="E487" s="5" t="n">
        <v>2022</v>
      </c>
      <c r="F487" s="5" t="n">
        <v>0.165</v>
      </c>
      <c r="G487" s="5" t="n">
        <v>11.72</v>
      </c>
      <c r="H487" s="5" t="n">
        <v>1.235</v>
      </c>
      <c r="I487" s="5" t="n">
        <v>0</v>
      </c>
      <c r="J487" s="5" t="n">
        <v>11.72</v>
      </c>
      <c r="K487" s="5" t="n">
        <v>0</v>
      </c>
      <c r="L487" s="5" t="n">
        <v>1</v>
      </c>
      <c r="M487" s="5" t="n">
        <v>9.782999999999999</v>
      </c>
      <c r="N487" s="5" t="n">
        <v>3.704</v>
      </c>
      <c r="O487" s="5" t="n">
        <v>0</v>
      </c>
      <c r="P487" s="5" t="n">
        <v>9.782999999999999</v>
      </c>
      <c r="Q487" s="5" t="n">
        <v>0</v>
      </c>
      <c r="R487" s="5" t="n">
        <v>1</v>
      </c>
      <c r="S487" s="5" t="n">
        <v>17.893</v>
      </c>
      <c r="T487" s="5" t="n">
        <v>7.408</v>
      </c>
      <c r="U487" s="5" t="n">
        <v>0.219</v>
      </c>
      <c r="V487" s="5" t="n">
        <v>20.846</v>
      </c>
      <c r="W487" s="5" t="n">
        <v>0.165</v>
      </c>
      <c r="X487" s="5" t="n">
        <v>1</v>
      </c>
      <c r="Y487" s="5" t="n">
        <v>32.539</v>
      </c>
      <c r="Z487" s="5" t="n">
        <v>4.398</v>
      </c>
      <c r="AA487" s="5" t="n">
        <v>0</v>
      </c>
      <c r="AB487" s="5" t="n">
        <v>32.539</v>
      </c>
      <c r="AC487" s="5" t="n">
        <v>0</v>
      </c>
      <c r="AD487" s="5" t="n">
        <v>1</v>
      </c>
      <c r="AE487" s="5" t="n">
        <v>33.774</v>
      </c>
      <c r="AF487" s="5" t="n">
        <v>7.897</v>
      </c>
      <c r="AG487" s="5" t="n">
        <v>0</v>
      </c>
      <c r="AH487" s="5" t="n">
        <v>33.774</v>
      </c>
      <c r="AI487" s="5" t="n">
        <v>0</v>
      </c>
      <c r="AJ487" s="5" t="n">
        <v>1</v>
      </c>
      <c r="AK487" s="5" t="n">
        <v>41.182</v>
      </c>
      <c r="AL487" s="5" t="n">
        <v>21.933</v>
      </c>
      <c r="AM487" s="5" t="n">
        <v>0.503</v>
      </c>
      <c r="AN487" s="5" t="n">
        <v>47.977</v>
      </c>
      <c r="AO487" s="5" t="n">
        <v>0.165</v>
      </c>
      <c r="AP487" s="5" t="n">
        <v>1</v>
      </c>
      <c r="AQ487" s="5" t="n">
        <v>0.861</v>
      </c>
      <c r="AR487" s="5" t="n">
        <v>0.123</v>
      </c>
      <c r="AS487" s="5" t="n">
        <v>0.583</v>
      </c>
      <c r="AT487" s="5" t="n">
        <v>1.69</v>
      </c>
      <c r="AU487" s="5" t="n">
        <v>0.17</v>
      </c>
      <c r="AV487" s="5" t="n">
        <v>1</v>
      </c>
      <c r="AW487" s="5" t="n">
        <v>0.986</v>
      </c>
      <c r="AX487" s="5" t="n">
        <v>0.123</v>
      </c>
      <c r="AY487" s="5" t="n">
        <v>0.501</v>
      </c>
      <c r="AZ487" s="5" t="n">
        <v>1.74</v>
      </c>
      <c r="BA487" s="5" t="n">
        <v>0.17</v>
      </c>
      <c r="BB487" s="5" t="n">
        <v>1</v>
      </c>
      <c r="BC487" s="5" t="n">
        <v>0.598</v>
      </c>
      <c r="BD487" s="5" t="n">
        <v>0.123</v>
      </c>
      <c r="BE487" s="5" t="n">
        <v>0.73</v>
      </c>
      <c r="BF487" s="5" t="n">
        <v>1.547</v>
      </c>
      <c r="BG487" s="5" t="n">
        <v>0.165</v>
      </c>
      <c r="BH487" s="5" t="n">
        <v>1</v>
      </c>
      <c r="BI487" s="5" t="n">
        <v>0.612</v>
      </c>
      <c r="BJ487" s="5" t="n">
        <v>0.123</v>
      </c>
      <c r="BK487" s="5" t="n">
        <v>0.383</v>
      </c>
      <c r="BL487" s="5" t="n">
        <v>1.16</v>
      </c>
      <c r="BM487" s="5" t="n">
        <v>0.165</v>
      </c>
      <c r="BN487" s="5" t="n">
        <v>1</v>
      </c>
      <c r="BO487" s="5" t="n">
        <v>0</v>
      </c>
      <c r="BP487" s="5" t="n">
        <v>0</v>
      </c>
      <c r="BQ487" s="5" t="n">
        <v>0.12</v>
      </c>
      <c r="BR487" s="5" t="n">
        <v>0</v>
      </c>
      <c r="BS487" s="5" t="n">
        <v>0.833</v>
      </c>
      <c r="BT487" s="5" t="n">
        <v>0</v>
      </c>
      <c r="BU487" s="5" t="n">
        <v>0</v>
      </c>
      <c r="BV487" s="5" t="n">
        <v>0.06900000000000001</v>
      </c>
      <c r="BW487" s="5" t="n">
        <v>0.165</v>
      </c>
      <c r="BX487" s="5" t="n">
        <v>0.833</v>
      </c>
      <c r="BY487" s="5" t="n">
        <v>12.729</v>
      </c>
      <c r="BZ487" s="5" t="n">
        <v>0</v>
      </c>
      <c r="CA487" s="5" t="n">
        <v>12.729</v>
      </c>
      <c r="CB487" s="5" t="n">
        <v>0</v>
      </c>
      <c r="CC487" s="5" t="n">
        <v>97.90000000000001</v>
      </c>
      <c r="CD487" s="5" t="n">
        <v>7.95</v>
      </c>
      <c r="CE487" s="5" t="n">
        <v>58.218</v>
      </c>
      <c r="CF487" s="5" t="n">
        <v>181.878</v>
      </c>
      <c r="CG487" s="5" t="n">
        <v>0.165</v>
      </c>
      <c r="CH487" s="5" t="n">
        <v>1</v>
      </c>
      <c r="CI487" s="5" t="n">
        <v>0</v>
      </c>
      <c r="CJ487" s="5" t="n">
        <v>0</v>
      </c>
      <c r="CK487" s="5" t="n">
        <v>0</v>
      </c>
      <c r="CL487" s="5" t="n">
        <v>0</v>
      </c>
      <c r="CM487" s="5" t="n">
        <v>0</v>
      </c>
      <c r="CN487" s="5" t="n">
        <v>0</v>
      </c>
      <c r="CO487" s="5" t="n">
        <v>0</v>
      </c>
      <c r="CP487" s="5" t="n">
        <v>0</v>
      </c>
      <c r="CQ487" s="5" t="n">
        <v>1.294</v>
      </c>
      <c r="CR487" s="5" t="n">
        <v>0</v>
      </c>
      <c r="CS487" s="5" t="n">
        <v>5.158</v>
      </c>
      <c r="CT487" s="5" t="n">
        <v>10.485</v>
      </c>
      <c r="CU487" s="5" t="n">
        <v>31.326</v>
      </c>
    </row>
    <row r="488">
      <c r="A488" s="5" t="inlineStr">
        <is>
          <t>MWI2023</t>
        </is>
      </c>
      <c r="B488" s="5" t="inlineStr">
        <is>
          <t>MWI</t>
        </is>
      </c>
      <c r="C488" s="5" t="inlineStr">
        <is>
          <t>MWI</t>
        </is>
      </c>
      <c r="D488" s="5" t="inlineStr">
        <is>
          <t>Malawi</t>
        </is>
      </c>
      <c r="E488" s="5" t="n">
        <v>2023</v>
      </c>
      <c r="F488" s="5" t="n">
        <v>0.165</v>
      </c>
      <c r="G488" s="5" t="n">
        <v>6.147</v>
      </c>
      <c r="H488" s="5" t="n">
        <v>1.286</v>
      </c>
      <c r="I488" s="5" t="n">
        <v>0</v>
      </c>
      <c r="J488" s="5" t="n">
        <v>6.147</v>
      </c>
      <c r="K488" s="5" t="n">
        <v>0</v>
      </c>
      <c r="L488" s="5" t="n">
        <v>1</v>
      </c>
      <c r="M488" s="5" t="n">
        <v>7.886</v>
      </c>
      <c r="N488" s="5" t="n">
        <v>3.857</v>
      </c>
      <c r="O488" s="5" t="n">
        <v>0</v>
      </c>
      <c r="P488" s="5" t="n">
        <v>7.886</v>
      </c>
      <c r="Q488" s="5" t="n">
        <v>0</v>
      </c>
      <c r="R488" s="5" t="n">
        <v>1</v>
      </c>
      <c r="S488" s="5" t="n">
        <v>12.575</v>
      </c>
      <c r="T488" s="5" t="n">
        <v>7.714</v>
      </c>
      <c r="U488" s="5" t="n">
        <v>0.23</v>
      </c>
      <c r="V488" s="5" t="n">
        <v>14.65</v>
      </c>
      <c r="W488" s="5" t="n">
        <v>0.165</v>
      </c>
      <c r="X488" s="5" t="n">
        <v>1</v>
      </c>
      <c r="Y488" s="5" t="n">
        <v>12.835</v>
      </c>
      <c r="Z488" s="5" t="n">
        <v>1.735</v>
      </c>
      <c r="AA488" s="5" t="n">
        <v>0</v>
      </c>
      <c r="AB488" s="5" t="n">
        <v>12.835</v>
      </c>
      <c r="AC488" s="5" t="n">
        <v>0</v>
      </c>
      <c r="AD488" s="5" t="n">
        <v>1</v>
      </c>
      <c r="AE488" s="5" t="n">
        <v>14.121</v>
      </c>
      <c r="AF488" s="5" t="n">
        <v>3.302</v>
      </c>
      <c r="AG488" s="5" t="n">
        <v>0</v>
      </c>
      <c r="AH488" s="5" t="n">
        <v>14.121</v>
      </c>
      <c r="AI488" s="5" t="n">
        <v>0</v>
      </c>
      <c r="AJ488" s="5" t="n">
        <v>1</v>
      </c>
      <c r="AK488" s="5" t="n">
        <v>21.835</v>
      </c>
      <c r="AL488" s="5" t="n">
        <v>11.629</v>
      </c>
      <c r="AM488" s="5" t="n">
        <v>0.399</v>
      </c>
      <c r="AN488" s="5" t="n">
        <v>25.437</v>
      </c>
      <c r="AO488" s="5" t="n">
        <v>0.165</v>
      </c>
      <c r="AP488" s="5" t="n">
        <v>1</v>
      </c>
      <c r="AQ488" s="5" t="n">
        <v>0.76</v>
      </c>
      <c r="AR488" s="5" t="n">
        <v>0.129</v>
      </c>
      <c r="AS488" s="5" t="n">
        <v>0.547</v>
      </c>
      <c r="AT488" s="5" t="n">
        <v>1.53</v>
      </c>
      <c r="AU488" s="5" t="n">
        <v>0.17</v>
      </c>
      <c r="AV488" s="5" t="n">
        <v>1</v>
      </c>
      <c r="AW488" s="5" t="n">
        <v>0.8110000000000001</v>
      </c>
      <c r="AX488" s="5" t="n">
        <v>0.129</v>
      </c>
      <c r="AY488" s="5" t="n">
        <v>0.719</v>
      </c>
      <c r="AZ488" s="5" t="n">
        <v>1.79</v>
      </c>
      <c r="BA488" s="5" t="n">
        <v>0.17</v>
      </c>
      <c r="BB488" s="5" t="n">
        <v>1</v>
      </c>
      <c r="BC488" s="5" t="n">
        <v>0.535</v>
      </c>
      <c r="BD488" s="5" t="n">
        <v>0.129</v>
      </c>
      <c r="BE488" s="5" t="n">
        <v>0.62</v>
      </c>
      <c r="BF488" s="5" t="n">
        <v>1.345</v>
      </c>
      <c r="BG488" s="5" t="n">
        <v>0.165</v>
      </c>
      <c r="BH488" s="5" t="n">
        <v>1</v>
      </c>
      <c r="BI488" s="5" t="n">
        <v>0.579</v>
      </c>
      <c r="BJ488" s="5" t="n">
        <v>0.129</v>
      </c>
      <c r="BK488" s="5" t="n">
        <v>0.442</v>
      </c>
      <c r="BL488" s="5" t="n">
        <v>1.19</v>
      </c>
      <c r="BM488" s="5" t="n">
        <v>0.165</v>
      </c>
      <c r="BN488" s="5" t="n">
        <v>1</v>
      </c>
      <c r="BO488" s="5" t="n">
        <v>0</v>
      </c>
      <c r="BP488" s="5" t="n">
        <v>0</v>
      </c>
      <c r="BQ488" s="5" t="n">
        <v>0.136</v>
      </c>
      <c r="BR488" s="5" t="n">
        <v>0</v>
      </c>
      <c r="BS488" s="5" t="n">
        <v>0.833</v>
      </c>
      <c r="BT488" s="5" t="n">
        <v>0</v>
      </c>
      <c r="BU488" s="5" t="n">
        <v>0</v>
      </c>
      <c r="BV488" s="5" t="n">
        <v>0.07099999999999999</v>
      </c>
      <c r="BW488" s="5" t="n">
        <v>0.165</v>
      </c>
      <c r="BX488" s="5" t="n">
        <v>0.833</v>
      </c>
      <c r="BY488" s="5" t="n">
        <v>13.254</v>
      </c>
      <c r="BZ488" s="5" t="n">
        <v>0</v>
      </c>
      <c r="CA488" s="5" t="n">
        <v>13.254</v>
      </c>
      <c r="CB488" s="5" t="n">
        <v>0</v>
      </c>
      <c r="CC488" s="5" t="n">
        <v>83.248</v>
      </c>
      <c r="CD488" s="5" t="n">
        <v>7.95</v>
      </c>
      <c r="CE488" s="5" t="n">
        <v>78.599</v>
      </c>
      <c r="CF488" s="5" t="n">
        <v>188.551</v>
      </c>
      <c r="CG488" s="5" t="n">
        <v>0.165</v>
      </c>
      <c r="CH488" s="5" t="n">
        <v>1</v>
      </c>
      <c r="CI488" s="5" t="n">
        <v>0</v>
      </c>
      <c r="CJ488" s="5" t="n">
        <v>0</v>
      </c>
      <c r="CK488" s="5" t="n">
        <v>0</v>
      </c>
      <c r="CL488" s="5" t="n">
        <v>0</v>
      </c>
      <c r="CM488" s="5" t="n">
        <v>0</v>
      </c>
      <c r="CN488" s="5" t="n">
        <v>0</v>
      </c>
      <c r="CO488" s="5" t="n">
        <v>0</v>
      </c>
      <c r="CP488" s="5" t="n">
        <v>0</v>
      </c>
      <c r="CQ488" s="5" t="n">
        <v>1.348</v>
      </c>
      <c r="CR488" s="5" t="n">
        <v>0</v>
      </c>
      <c r="CS488" s="5" t="n">
        <v>5.37</v>
      </c>
      <c r="CT488" s="5" t="n">
        <v>4.861</v>
      </c>
      <c r="CU488" s="5" t="n">
        <v>11.622</v>
      </c>
    </row>
    <row r="489">
      <c r="A489" s="5" t="inlineStr">
        <is>
          <t>MWI2024</t>
        </is>
      </c>
      <c r="B489" s="5" t="inlineStr">
        <is>
          <t>MWI</t>
        </is>
      </c>
      <c r="C489" s="5" t="inlineStr">
        <is>
          <t>MWI</t>
        </is>
      </c>
      <c r="D489" s="5" t="inlineStr">
        <is>
          <t>Malawi</t>
        </is>
      </c>
      <c r="E489" s="5" t="n">
        <v>2024</v>
      </c>
      <c r="F489" s="5" t="n">
        <v>0.165</v>
      </c>
      <c r="G489" s="5" t="n">
        <v>5.575</v>
      </c>
      <c r="H489" s="5" t="n">
        <v>1.324</v>
      </c>
      <c r="I489" s="5" t="n">
        <v>0</v>
      </c>
      <c r="J489" s="5" t="n">
        <v>5.575</v>
      </c>
      <c r="K489" s="5" t="n">
        <v>0</v>
      </c>
      <c r="L489" s="5" t="n">
        <v>1</v>
      </c>
      <c r="M489" s="5" t="n">
        <v>7.124</v>
      </c>
      <c r="N489" s="5" t="n">
        <v>3.971</v>
      </c>
      <c r="O489" s="5" t="n">
        <v>0</v>
      </c>
      <c r="P489" s="5" t="n">
        <v>7.124</v>
      </c>
      <c r="Q489" s="5" t="n">
        <v>0</v>
      </c>
      <c r="R489" s="5" t="n">
        <v>1</v>
      </c>
      <c r="S489" s="5" t="n">
        <v>12.193</v>
      </c>
      <c r="T489" s="5" t="n">
        <v>7.942</v>
      </c>
      <c r="U489" s="5" t="n">
        <v>0.274</v>
      </c>
      <c r="V489" s="5" t="n">
        <v>14.205</v>
      </c>
      <c r="W489" s="5" t="n">
        <v>0.165</v>
      </c>
      <c r="X489" s="5" t="n">
        <v>1</v>
      </c>
      <c r="Y489" s="5" t="n">
        <v>11.438</v>
      </c>
      <c r="Z489" s="5" t="n">
        <v>1.546</v>
      </c>
      <c r="AA489" s="5" t="n">
        <v>0</v>
      </c>
      <c r="AB489" s="5" t="n">
        <v>11.438</v>
      </c>
      <c r="AC489" s="5" t="n">
        <v>0</v>
      </c>
      <c r="AD489" s="5" t="n">
        <v>1</v>
      </c>
      <c r="AE489" s="5" t="n">
        <v>12.761</v>
      </c>
      <c r="AF489" s="5" t="n">
        <v>2.984</v>
      </c>
      <c r="AG489" s="5" t="n">
        <v>0</v>
      </c>
      <c r="AH489" s="5" t="n">
        <v>12.761</v>
      </c>
      <c r="AI489" s="5" t="n">
        <v>0</v>
      </c>
      <c r="AJ489" s="5" t="n">
        <v>1</v>
      </c>
      <c r="AK489" s="5" t="n">
        <v>20.703</v>
      </c>
      <c r="AL489" s="5" t="n">
        <v>11.026</v>
      </c>
      <c r="AM489" s="5" t="n">
        <v>0.465</v>
      </c>
      <c r="AN489" s="5" t="n">
        <v>24.119</v>
      </c>
      <c r="AO489" s="5" t="n">
        <v>0.165</v>
      </c>
      <c r="AP489" s="5" t="n">
        <v>1</v>
      </c>
      <c r="AQ489" s="5" t="n">
        <v>0.724</v>
      </c>
      <c r="AR489" s="5" t="n">
        <v>0.132</v>
      </c>
      <c r="AS489" s="5" t="n">
        <v>0.532</v>
      </c>
      <c r="AT489" s="5" t="n">
        <v>1.47</v>
      </c>
      <c r="AU489" s="5" t="n">
        <v>0.17</v>
      </c>
      <c r="AV489" s="5" t="n">
        <v>1</v>
      </c>
      <c r="AW489" s="5" t="n">
        <v>0.75</v>
      </c>
      <c r="AX489" s="5" t="n">
        <v>0.132</v>
      </c>
      <c r="AY489" s="5" t="n">
        <v>0.609</v>
      </c>
      <c r="AZ489" s="5" t="n">
        <v>1.59</v>
      </c>
      <c r="BA489" s="5" t="n">
        <v>0.17</v>
      </c>
      <c r="BB489" s="5" t="n">
        <v>1</v>
      </c>
      <c r="BC489" s="5" t="n">
        <v>0.513</v>
      </c>
      <c r="BD489" s="5" t="n">
        <v>0.132</v>
      </c>
      <c r="BE489" s="5" t="n">
        <v>0.437</v>
      </c>
      <c r="BF489" s="5" t="n">
        <v>1.107</v>
      </c>
      <c r="BG489" s="5" t="n">
        <v>0.165</v>
      </c>
      <c r="BH489" s="5" t="n">
        <v>1</v>
      </c>
      <c r="BI489" s="5" t="n">
        <v>0.591</v>
      </c>
      <c r="BJ489" s="5" t="n">
        <v>0.132</v>
      </c>
      <c r="BK489" s="5" t="n">
        <v>0.361</v>
      </c>
      <c r="BL489" s="5" t="n">
        <v>1.11</v>
      </c>
      <c r="BM489" s="5" t="n">
        <v>0.165</v>
      </c>
      <c r="BN489" s="5" t="n">
        <v>1</v>
      </c>
      <c r="BO489" s="5" t="n">
        <v>0</v>
      </c>
      <c r="BP489" s="5" t="n">
        <v>0</v>
      </c>
      <c r="BQ489" s="5" t="n">
        <v>0.159</v>
      </c>
      <c r="BR489" s="5" t="n">
        <v>0</v>
      </c>
      <c r="BS489" s="5" t="n">
        <v>0.833</v>
      </c>
      <c r="BT489" s="5" t="n">
        <v>0</v>
      </c>
      <c r="BU489" s="5" t="n">
        <v>0</v>
      </c>
      <c r="BV489" s="5" t="n">
        <v>0.064</v>
      </c>
      <c r="BW489" s="5" t="n">
        <v>0.165</v>
      </c>
      <c r="BX489" s="5" t="n">
        <v>0.833</v>
      </c>
      <c r="BY489" s="5" t="n">
        <v>13.646</v>
      </c>
      <c r="BZ489" s="5" t="n">
        <v>0</v>
      </c>
      <c r="CA489" s="5" t="n">
        <v>13.646</v>
      </c>
      <c r="CB489" s="5" t="n">
        <v>0</v>
      </c>
      <c r="CC489" s="5" t="n">
        <v>82.58799999999999</v>
      </c>
      <c r="CD489" s="5" t="n">
        <v>7.95</v>
      </c>
      <c r="CE489" s="5" t="n">
        <v>67.48399999999999</v>
      </c>
      <c r="CF489" s="5" t="n">
        <v>174.834</v>
      </c>
      <c r="CG489" s="5" t="n">
        <v>0.165</v>
      </c>
      <c r="CH489" s="5" t="n">
        <v>1</v>
      </c>
      <c r="CI489" s="5" t="n">
        <v>0</v>
      </c>
      <c r="CJ489" s="5" t="n">
        <v>0</v>
      </c>
      <c r="CK489" s="5" t="n">
        <v>0</v>
      </c>
      <c r="CL489" s="5" t="n">
        <v>0</v>
      </c>
      <c r="CM489" s="5" t="n">
        <v>0</v>
      </c>
      <c r="CN489" s="5" t="n">
        <v>0</v>
      </c>
      <c r="CO489" s="5" t="n">
        <v>0</v>
      </c>
      <c r="CP489" s="5" t="n">
        <v>0</v>
      </c>
      <c r="CQ489" s="5" t="n">
        <v>1.387</v>
      </c>
      <c r="CR489" s="5" t="n">
        <v>0</v>
      </c>
      <c r="CS489" s="5" t="n">
        <v>5.529</v>
      </c>
      <c r="CT489" s="5" t="n">
        <v>4.251</v>
      </c>
      <c r="CU489" s="5" t="n">
        <v>10.168</v>
      </c>
    </row>
    <row r="490">
      <c r="A490" s="5" t="inlineStr">
        <is>
          <t>MYS2021</t>
        </is>
      </c>
      <c r="B490" s="5" t="inlineStr">
        <is>
          <t>MYS</t>
        </is>
      </c>
      <c r="C490" s="5" t="inlineStr">
        <is>
          <t>MYS</t>
        </is>
      </c>
      <c r="D490" s="5" t="inlineStr">
        <is>
          <t>Malaysia</t>
        </is>
      </c>
      <c r="E490" s="5" t="n">
        <v>2021</v>
      </c>
      <c r="F490" s="5" t="n">
        <v>0.1</v>
      </c>
      <c r="G490" s="5" t="n">
        <v>4.452</v>
      </c>
      <c r="H490" s="5" t="n">
        <v>1.087</v>
      </c>
      <c r="I490" s="5" t="n">
        <v>0</v>
      </c>
      <c r="J490" s="5" t="n">
        <v>4.452</v>
      </c>
      <c r="K490" s="5" t="n">
        <v>0</v>
      </c>
      <c r="L490" s="5" t="n">
        <v>1</v>
      </c>
      <c r="M490" s="5" t="n">
        <v>7.463</v>
      </c>
      <c r="N490" s="5" t="n">
        <v>3.26</v>
      </c>
      <c r="O490" s="5" t="n">
        <v>0</v>
      </c>
      <c r="P490" s="5" t="n">
        <v>7.463</v>
      </c>
      <c r="Q490" s="5" t="n">
        <v>0</v>
      </c>
      <c r="R490" s="5" t="n">
        <v>1</v>
      </c>
      <c r="S490" s="5" t="n">
        <v>9.884</v>
      </c>
      <c r="T490" s="5" t="n">
        <v>6.519</v>
      </c>
      <c r="U490" s="5" t="n">
        <v>0</v>
      </c>
      <c r="V490" s="5" t="n">
        <v>9.884</v>
      </c>
      <c r="W490" s="5" t="n">
        <v>0</v>
      </c>
      <c r="X490" s="5" t="n">
        <v>1</v>
      </c>
      <c r="Y490" s="5" t="n">
        <v>6.618</v>
      </c>
      <c r="Z490" s="5" t="n">
        <v>0.855</v>
      </c>
      <c r="AA490" s="5" t="n">
        <v>-0.017</v>
      </c>
      <c r="AB490" s="5" t="n">
        <v>6.601</v>
      </c>
      <c r="AC490" s="5" t="n">
        <v>0</v>
      </c>
      <c r="AD490" s="5" t="n">
        <v>1</v>
      </c>
      <c r="AE490" s="5" t="n">
        <v>7.298</v>
      </c>
      <c r="AF490" s="5" t="n">
        <v>1.639</v>
      </c>
      <c r="AG490" s="5" t="n">
        <v>-0.5600000000000001</v>
      </c>
      <c r="AH490" s="5" t="n">
        <v>6.738</v>
      </c>
      <c r="AI490" s="5" t="n">
        <v>0</v>
      </c>
      <c r="AJ490" s="5" t="n">
        <v>1</v>
      </c>
      <c r="AK490" s="5" t="n">
        <v>11.375</v>
      </c>
      <c r="AL490" s="5" t="n">
        <v>5.865</v>
      </c>
      <c r="AM490" s="5" t="n">
        <v>-5.676</v>
      </c>
      <c r="AN490" s="5" t="n">
        <v>6.268</v>
      </c>
      <c r="AO490" s="5" t="n">
        <v>0</v>
      </c>
      <c r="AP490" s="5" t="n">
        <v>0</v>
      </c>
      <c r="AQ490" s="5" t="n">
        <v>0.621</v>
      </c>
      <c r="AR490" s="5" t="n">
        <v>0.114</v>
      </c>
      <c r="AS490" s="5" t="n">
        <v>-0.131</v>
      </c>
      <c r="AT490" s="5" t="n">
        <v>0.489</v>
      </c>
      <c r="AU490" s="5" t="n">
        <v>0</v>
      </c>
      <c r="AV490" s="5" t="n">
        <v>0</v>
      </c>
      <c r="AW490" s="5" t="n">
        <v>0.593</v>
      </c>
      <c r="AX490" s="5" t="n">
        <v>0.114</v>
      </c>
      <c r="AY490" s="5" t="n">
        <v>-0.077</v>
      </c>
      <c r="AZ490" s="5" t="n">
        <v>0.516</v>
      </c>
      <c r="BA490" s="5" t="n">
        <v>0</v>
      </c>
      <c r="BB490" s="5" t="n">
        <v>0</v>
      </c>
      <c r="BC490" s="5" t="n">
        <v>0.44</v>
      </c>
      <c r="BD490" s="5" t="n">
        <v>0.114</v>
      </c>
      <c r="BE490" s="5" t="n">
        <v>-0.09</v>
      </c>
      <c r="BF490" s="5" t="n">
        <v>0.35</v>
      </c>
      <c r="BG490" s="5" t="n">
        <v>0</v>
      </c>
      <c r="BH490" s="5" t="n">
        <v>0</v>
      </c>
      <c r="BI490" s="5" t="n">
        <v>0.5600000000000001</v>
      </c>
      <c r="BJ490" s="5" t="n">
        <v>0.114</v>
      </c>
      <c r="BK490" s="5" t="n">
        <v>0.001</v>
      </c>
      <c r="BL490" s="5" t="n">
        <v>0.5620000000000001</v>
      </c>
      <c r="BM490" s="5" t="n">
        <v>0</v>
      </c>
      <c r="BN490" s="5" t="n">
        <v>1</v>
      </c>
      <c r="BO490" s="5" t="n">
        <v>0</v>
      </c>
      <c r="BP490" s="5" t="n">
        <v>0</v>
      </c>
      <c r="BQ490" s="5" t="n">
        <v>0.092</v>
      </c>
      <c r="BR490" s="5" t="n">
        <v>0</v>
      </c>
      <c r="BS490" s="5" t="n">
        <v>0.333</v>
      </c>
      <c r="BT490" s="5" t="n">
        <v>0</v>
      </c>
      <c r="BU490" s="5" t="n">
        <v>0</v>
      </c>
      <c r="BV490" s="5" t="n">
        <v>0.053</v>
      </c>
      <c r="BW490" s="5" t="n">
        <v>0.1</v>
      </c>
      <c r="BX490" s="5" t="n">
        <v>0.333</v>
      </c>
      <c r="BY490" s="5" t="n">
        <v>11.787</v>
      </c>
      <c r="BZ490" s="5" t="n">
        <v>0</v>
      </c>
      <c r="CA490" s="5" t="n">
        <v>11.787</v>
      </c>
      <c r="CB490" s="5" t="n">
        <v>0</v>
      </c>
      <c r="CC490" s="5" t="n">
        <v>81.69499999999999</v>
      </c>
      <c r="CD490" s="5" t="n">
        <v>7.95</v>
      </c>
      <c r="CE490" s="5" t="n">
        <v>0.211</v>
      </c>
      <c r="CF490" s="5" t="n">
        <v>90.09699999999999</v>
      </c>
      <c r="CG490" s="5" t="n">
        <v>0.1</v>
      </c>
      <c r="CH490" s="5" t="n">
        <v>1</v>
      </c>
      <c r="CI490" s="5" t="n">
        <v>0</v>
      </c>
      <c r="CJ490" s="5" t="n">
        <v>0</v>
      </c>
      <c r="CK490" s="5" t="n">
        <v>0</v>
      </c>
      <c r="CL490" s="5" t="n">
        <v>0</v>
      </c>
      <c r="CM490" s="5" t="n">
        <v>0</v>
      </c>
      <c r="CN490" s="5" t="n">
        <v>0</v>
      </c>
      <c r="CO490" s="5" t="n">
        <v>0</v>
      </c>
      <c r="CP490" s="5" t="n">
        <v>0.099</v>
      </c>
      <c r="CQ490" s="5" t="n">
        <v>1.198</v>
      </c>
      <c r="CR490" s="5" t="n">
        <v>0.8110000000000001</v>
      </c>
      <c r="CS490" s="5" t="n">
        <v>4.606</v>
      </c>
      <c r="CT490" s="5" t="n">
        <v>3.604</v>
      </c>
      <c r="CU490" s="5" t="n">
        <v>14.129</v>
      </c>
    </row>
    <row r="491">
      <c r="A491" s="5" t="inlineStr">
        <is>
          <t>MYS2022</t>
        </is>
      </c>
      <c r="B491" s="5" t="inlineStr">
        <is>
          <t>MYS</t>
        </is>
      </c>
      <c r="C491" s="5" t="inlineStr">
        <is>
          <t>MYS</t>
        </is>
      </c>
      <c r="D491" s="5" t="inlineStr">
        <is>
          <t>Malaysia</t>
        </is>
      </c>
      <c r="E491" s="5" t="n">
        <v>2022</v>
      </c>
      <c r="F491" s="5" t="n">
        <v>0.1</v>
      </c>
      <c r="G491" s="5" t="n">
        <v>8.189</v>
      </c>
      <c r="H491" s="5" t="n">
        <v>1.181</v>
      </c>
      <c r="I491" s="5" t="n">
        <v>0</v>
      </c>
      <c r="J491" s="5" t="n">
        <v>8.189</v>
      </c>
      <c r="K491" s="5" t="n">
        <v>0</v>
      </c>
      <c r="L491" s="5" t="n">
        <v>1</v>
      </c>
      <c r="M491" s="5" t="n">
        <v>9.205</v>
      </c>
      <c r="N491" s="5" t="n">
        <v>3.543</v>
      </c>
      <c r="O491" s="5" t="n">
        <v>0</v>
      </c>
      <c r="P491" s="5" t="n">
        <v>9.205</v>
      </c>
      <c r="Q491" s="5" t="n">
        <v>0</v>
      </c>
      <c r="R491" s="5" t="n">
        <v>1</v>
      </c>
      <c r="S491" s="5" t="n">
        <v>14.094</v>
      </c>
      <c r="T491" s="5" t="n">
        <v>7.086</v>
      </c>
      <c r="U491" s="5" t="n">
        <v>0</v>
      </c>
      <c r="V491" s="5" t="n">
        <v>14.094</v>
      </c>
      <c r="W491" s="5" t="n">
        <v>0</v>
      </c>
      <c r="X491" s="5" t="n">
        <v>1</v>
      </c>
      <c r="Y491" s="5" t="n">
        <v>11.476</v>
      </c>
      <c r="Z491" s="5" t="n">
        <v>1.482</v>
      </c>
      <c r="AA491" s="5" t="n">
        <v>-4.347</v>
      </c>
      <c r="AB491" s="5" t="n">
        <v>7.129</v>
      </c>
      <c r="AC491" s="5" t="n">
        <v>0</v>
      </c>
      <c r="AD491" s="5" t="n">
        <v>1</v>
      </c>
      <c r="AE491" s="5" t="n">
        <v>12.252</v>
      </c>
      <c r="AF491" s="5" t="n">
        <v>2.751</v>
      </c>
      <c r="AG491" s="5" t="n">
        <v>-4.173</v>
      </c>
      <c r="AH491" s="5" t="n">
        <v>8.079000000000001</v>
      </c>
      <c r="AI491" s="5" t="n">
        <v>0</v>
      </c>
      <c r="AJ491" s="5" t="n">
        <v>1</v>
      </c>
      <c r="AK491" s="5" t="n">
        <v>16.907</v>
      </c>
      <c r="AL491" s="5" t="n">
        <v>8.718</v>
      </c>
      <c r="AM491" s="5" t="n">
        <v>-10.079</v>
      </c>
      <c r="AN491" s="5" t="n">
        <v>7.511</v>
      </c>
      <c r="AO491" s="5" t="n">
        <v>0</v>
      </c>
      <c r="AP491" s="5" t="n">
        <v>0</v>
      </c>
      <c r="AQ491" s="5" t="n">
        <v>0.847</v>
      </c>
      <c r="AR491" s="5" t="n">
        <v>0.123</v>
      </c>
      <c r="AS491" s="5" t="n">
        <v>-0.381</v>
      </c>
      <c r="AT491" s="5" t="n">
        <v>0.466</v>
      </c>
      <c r="AU491" s="5" t="n">
        <v>0</v>
      </c>
      <c r="AV491" s="5" t="n">
        <v>0</v>
      </c>
      <c r="AW491" s="5" t="n">
        <v>0.947</v>
      </c>
      <c r="AX491" s="5" t="n">
        <v>0.123</v>
      </c>
      <c r="AY491" s="5" t="n">
        <v>-0.458</v>
      </c>
      <c r="AZ491" s="5" t="n">
        <v>0.489</v>
      </c>
      <c r="BA491" s="5" t="n">
        <v>0</v>
      </c>
      <c r="BB491" s="5" t="n">
        <v>0</v>
      </c>
      <c r="BC491" s="5" t="n">
        <v>0.589</v>
      </c>
      <c r="BD491" s="5" t="n">
        <v>0.123</v>
      </c>
      <c r="BE491" s="5" t="n">
        <v>-0.252</v>
      </c>
      <c r="BF491" s="5" t="n">
        <v>0.337</v>
      </c>
      <c r="BG491" s="5" t="n">
        <v>0</v>
      </c>
      <c r="BH491" s="5" t="n">
        <v>0</v>
      </c>
      <c r="BI491" s="5" t="n">
        <v>0.6889999999999999</v>
      </c>
      <c r="BJ491" s="5" t="n">
        <v>0.123</v>
      </c>
      <c r="BK491" s="5" t="n">
        <v>0.002</v>
      </c>
      <c r="BL491" s="5" t="n">
        <v>0.6909999999999999</v>
      </c>
      <c r="BM491" s="5" t="n">
        <v>0</v>
      </c>
      <c r="BN491" s="5" t="n">
        <v>1</v>
      </c>
      <c r="BO491" s="5" t="n">
        <v>0</v>
      </c>
      <c r="BP491" s="5" t="n">
        <v>-0.014</v>
      </c>
      <c r="BQ491" s="5" t="n">
        <v>0.08599999999999999</v>
      </c>
      <c r="BR491" s="5" t="n">
        <v>0</v>
      </c>
      <c r="BS491" s="5" t="n">
        <v>0.333</v>
      </c>
      <c r="BT491" s="5" t="n">
        <v>0</v>
      </c>
      <c r="BU491" s="5" t="n">
        <v>-0.014</v>
      </c>
      <c r="BV491" s="5" t="n">
        <v>0.05</v>
      </c>
      <c r="BW491" s="5" t="n">
        <v>0.1</v>
      </c>
      <c r="BX491" s="5" t="n">
        <v>0.333</v>
      </c>
      <c r="BY491" s="5" t="n">
        <v>12.729</v>
      </c>
      <c r="BZ491" s="5" t="n">
        <v>0</v>
      </c>
      <c r="CA491" s="5" t="n">
        <v>12.729</v>
      </c>
      <c r="CB491" s="5" t="n">
        <v>0</v>
      </c>
      <c r="CC491" s="5" t="n">
        <v>102.477</v>
      </c>
      <c r="CD491" s="5" t="n">
        <v>7.95</v>
      </c>
      <c r="CE491" s="5" t="n">
        <v>-2.479</v>
      </c>
      <c r="CF491" s="5" t="n">
        <v>109.189</v>
      </c>
      <c r="CG491" s="5" t="n">
        <v>0.1</v>
      </c>
      <c r="CH491" s="5" t="n">
        <v>1</v>
      </c>
      <c r="CI491" s="5" t="n">
        <v>0</v>
      </c>
      <c r="CJ491" s="5" t="n">
        <v>0</v>
      </c>
      <c r="CK491" s="5" t="n">
        <v>0</v>
      </c>
      <c r="CL491" s="5" t="n">
        <v>0</v>
      </c>
      <c r="CM491" s="5" t="n">
        <v>0</v>
      </c>
      <c r="CN491" s="5" t="n">
        <v>0</v>
      </c>
      <c r="CO491" s="5" t="n">
        <v>0</v>
      </c>
      <c r="CP491" s="5" t="n">
        <v>0.08699999999999999</v>
      </c>
      <c r="CQ491" s="5" t="n">
        <v>1.294</v>
      </c>
      <c r="CR491" s="5" t="n">
        <v>0.743</v>
      </c>
      <c r="CS491" s="5" t="n">
        <v>4.974</v>
      </c>
      <c r="CT491" s="5" t="n">
        <v>7.554</v>
      </c>
      <c r="CU491" s="5" t="n">
        <v>28.059</v>
      </c>
    </row>
    <row r="492">
      <c r="A492" s="5" t="inlineStr">
        <is>
          <t>MYS2023</t>
        </is>
      </c>
      <c r="B492" s="5" t="inlineStr">
        <is>
          <t>MYS</t>
        </is>
      </c>
      <c r="C492" s="5" t="inlineStr">
        <is>
          <t>MYS</t>
        </is>
      </c>
      <c r="D492" s="5" t="inlineStr">
        <is>
          <t>Malaysia</t>
        </is>
      </c>
      <c r="E492" s="5" t="n">
        <v>2023</v>
      </c>
      <c r="F492" s="5" t="n">
        <v>0.1</v>
      </c>
      <c r="G492" s="5" t="n">
        <v>5.398</v>
      </c>
      <c r="H492" s="5" t="n">
        <v>1.222</v>
      </c>
      <c r="I492" s="5" t="n">
        <v>0</v>
      </c>
      <c r="J492" s="5" t="n">
        <v>5.398</v>
      </c>
      <c r="K492" s="5" t="n">
        <v>0</v>
      </c>
      <c r="L492" s="5" t="n">
        <v>1</v>
      </c>
      <c r="M492" s="5" t="n">
        <v>7.432</v>
      </c>
      <c r="N492" s="5" t="n">
        <v>3.667</v>
      </c>
      <c r="O492" s="5" t="n">
        <v>0</v>
      </c>
      <c r="P492" s="5" t="n">
        <v>7.432</v>
      </c>
      <c r="Q492" s="5" t="n">
        <v>0</v>
      </c>
      <c r="R492" s="5" t="n">
        <v>1</v>
      </c>
      <c r="S492" s="5" t="n">
        <v>11.509</v>
      </c>
      <c r="T492" s="5" t="n">
        <v>7.334</v>
      </c>
      <c r="U492" s="5" t="n">
        <v>0</v>
      </c>
      <c r="V492" s="5" t="n">
        <v>11.509</v>
      </c>
      <c r="W492" s="5" t="n">
        <v>0</v>
      </c>
      <c r="X492" s="5" t="n">
        <v>1</v>
      </c>
      <c r="Y492" s="5" t="n">
        <v>6.841</v>
      </c>
      <c r="Z492" s="5" t="n">
        <v>0.884</v>
      </c>
      <c r="AA492" s="5" t="n">
        <v>0.582</v>
      </c>
      <c r="AB492" s="5" t="n">
        <v>7.423</v>
      </c>
      <c r="AC492" s="5" t="n">
        <v>0</v>
      </c>
      <c r="AD492" s="5" t="n">
        <v>1</v>
      </c>
      <c r="AE492" s="5" t="n">
        <v>7.623</v>
      </c>
      <c r="AF492" s="5" t="n">
        <v>1.712</v>
      </c>
      <c r="AG492" s="5" t="n">
        <v>0.173</v>
      </c>
      <c r="AH492" s="5" t="n">
        <v>7.796</v>
      </c>
      <c r="AI492" s="5" t="n">
        <v>0</v>
      </c>
      <c r="AJ492" s="5" t="n">
        <v>1</v>
      </c>
      <c r="AK492" s="5" t="n">
        <v>12.312</v>
      </c>
      <c r="AL492" s="5" t="n">
        <v>6.349</v>
      </c>
      <c r="AM492" s="5" t="n">
        <v>-5.723</v>
      </c>
      <c r="AN492" s="5" t="n">
        <v>7.248</v>
      </c>
      <c r="AO492" s="5" t="n">
        <v>0</v>
      </c>
      <c r="AP492" s="5" t="n">
        <v>0</v>
      </c>
      <c r="AQ492" s="5" t="n">
        <v>0.749</v>
      </c>
      <c r="AR492" s="5" t="n">
        <v>0.129</v>
      </c>
      <c r="AS492" s="5" t="n">
        <v>-0.299</v>
      </c>
      <c r="AT492" s="5" t="n">
        <v>0.449</v>
      </c>
      <c r="AU492" s="5" t="n">
        <v>0</v>
      </c>
      <c r="AV492" s="5" t="n">
        <v>0</v>
      </c>
      <c r="AW492" s="5" t="n">
        <v>0.783</v>
      </c>
      <c r="AX492" s="5" t="n">
        <v>0.129</v>
      </c>
      <c r="AY492" s="5" t="n">
        <v>-0.311</v>
      </c>
      <c r="AZ492" s="5" t="n">
        <v>0.471</v>
      </c>
      <c r="BA492" s="5" t="n">
        <v>0</v>
      </c>
      <c r="BB492" s="5" t="n">
        <v>0</v>
      </c>
      <c r="BC492" s="5" t="n">
        <v>0.527</v>
      </c>
      <c r="BD492" s="5" t="n">
        <v>0.129</v>
      </c>
      <c r="BE492" s="5" t="n">
        <v>-0.198</v>
      </c>
      <c r="BF492" s="5" t="n">
        <v>0.329</v>
      </c>
      <c r="BG492" s="5" t="n">
        <v>0</v>
      </c>
      <c r="BH492" s="5" t="n">
        <v>0</v>
      </c>
      <c r="BI492" s="5" t="n">
        <v>0.64</v>
      </c>
      <c r="BJ492" s="5" t="n">
        <v>0.129</v>
      </c>
      <c r="BK492" s="5" t="n">
        <v>0.002</v>
      </c>
      <c r="BL492" s="5" t="n">
        <v>0.641</v>
      </c>
      <c r="BM492" s="5" t="n">
        <v>0</v>
      </c>
      <c r="BN492" s="5" t="n">
        <v>1</v>
      </c>
      <c r="BO492" s="5" t="n">
        <v>0</v>
      </c>
      <c r="BP492" s="5" t="n">
        <v>0</v>
      </c>
      <c r="BQ492" s="5" t="n">
        <v>0.081</v>
      </c>
      <c r="BR492" s="5" t="n">
        <v>0</v>
      </c>
      <c r="BS492" s="5" t="n">
        <v>0.333</v>
      </c>
      <c r="BT492" s="5" t="n">
        <v>0</v>
      </c>
      <c r="BU492" s="5" t="n">
        <v>0</v>
      </c>
      <c r="BV492" s="5" t="n">
        <v>0.046</v>
      </c>
      <c r="BW492" s="5" t="n">
        <v>0.1</v>
      </c>
      <c r="BX492" s="5" t="n">
        <v>0.333</v>
      </c>
      <c r="BY492" s="5" t="n">
        <v>13.254</v>
      </c>
      <c r="BZ492" s="5" t="n">
        <v>0</v>
      </c>
      <c r="CA492" s="5" t="n">
        <v>13.254</v>
      </c>
      <c r="CB492" s="5" t="n">
        <v>0</v>
      </c>
      <c r="CC492" s="5" t="n">
        <v>87.07899999999999</v>
      </c>
      <c r="CD492" s="5" t="n">
        <v>7.95</v>
      </c>
      <c r="CE492" s="5" t="n">
        <v>-2.476</v>
      </c>
      <c r="CF492" s="5" t="n">
        <v>92.044</v>
      </c>
      <c r="CG492" s="5" t="n">
        <v>0.1</v>
      </c>
      <c r="CH492" s="5" t="n">
        <v>1</v>
      </c>
      <c r="CI492" s="5" t="n">
        <v>0</v>
      </c>
      <c r="CJ492" s="5" t="n">
        <v>0</v>
      </c>
      <c r="CK492" s="5" t="n">
        <v>0</v>
      </c>
      <c r="CL492" s="5" t="n">
        <v>0</v>
      </c>
      <c r="CM492" s="5" t="n">
        <v>0</v>
      </c>
      <c r="CN492" s="5" t="n">
        <v>0</v>
      </c>
      <c r="CO492" s="5" t="n">
        <v>0</v>
      </c>
      <c r="CP492" s="5" t="n">
        <v>0.099</v>
      </c>
      <c r="CQ492" s="5" t="n">
        <v>1.348</v>
      </c>
      <c r="CR492" s="5" t="n">
        <v>0.784</v>
      </c>
      <c r="CS492" s="5" t="n">
        <v>5.179</v>
      </c>
      <c r="CT492" s="5" t="n">
        <v>4.484</v>
      </c>
      <c r="CU492" s="5" t="n">
        <v>9.260999999999999</v>
      </c>
    </row>
    <row r="493">
      <c r="A493" s="5" t="inlineStr">
        <is>
          <t>MYS2024</t>
        </is>
      </c>
      <c r="B493" s="5" t="inlineStr">
        <is>
          <t>MYS</t>
        </is>
      </c>
      <c r="C493" s="5" t="inlineStr">
        <is>
          <t>MYS</t>
        </is>
      </c>
      <c r="D493" s="5" t="inlineStr">
        <is>
          <t>Malaysia</t>
        </is>
      </c>
      <c r="E493" s="5" t="n">
        <v>2024</v>
      </c>
      <c r="F493" s="5" t="n">
        <v>0.1</v>
      </c>
      <c r="G493" s="5" t="n">
        <v>4.558</v>
      </c>
      <c r="H493" s="5" t="n">
        <v>1.258</v>
      </c>
      <c r="I493" s="5" t="n">
        <v>0</v>
      </c>
      <c r="J493" s="5" t="n">
        <v>4.558</v>
      </c>
      <c r="K493" s="5" t="n">
        <v>0</v>
      </c>
      <c r="L493" s="5" t="n">
        <v>1</v>
      </c>
      <c r="M493" s="5" t="n">
        <v>6.754</v>
      </c>
      <c r="N493" s="5" t="n">
        <v>3.775</v>
      </c>
      <c r="O493" s="5" t="n">
        <v>0</v>
      </c>
      <c r="P493" s="5" t="n">
        <v>6.754</v>
      </c>
      <c r="Q493" s="5" t="n">
        <v>0</v>
      </c>
      <c r="R493" s="5" t="n">
        <v>1</v>
      </c>
      <c r="S493" s="5" t="n">
        <v>10.851</v>
      </c>
      <c r="T493" s="5" t="n">
        <v>7.55</v>
      </c>
      <c r="U493" s="5" t="n">
        <v>0</v>
      </c>
      <c r="V493" s="5" t="n">
        <v>10.851</v>
      </c>
      <c r="W493" s="5" t="n">
        <v>0</v>
      </c>
      <c r="X493" s="5" t="n">
        <v>1</v>
      </c>
      <c r="Y493" s="5" t="n">
        <v>6.626</v>
      </c>
      <c r="Z493" s="5" t="n">
        <v>0.856</v>
      </c>
      <c r="AA493" s="5" t="n">
        <v>1.017</v>
      </c>
      <c r="AB493" s="5" t="n">
        <v>7.642</v>
      </c>
      <c r="AC493" s="5" t="n">
        <v>0</v>
      </c>
      <c r="AD493" s="5" t="n">
        <v>1</v>
      </c>
      <c r="AE493" s="5" t="n">
        <v>7.43</v>
      </c>
      <c r="AF493" s="5" t="n">
        <v>1.669</v>
      </c>
      <c r="AG493" s="5" t="n">
        <v>0.339</v>
      </c>
      <c r="AH493" s="5" t="n">
        <v>7.769</v>
      </c>
      <c r="AI493" s="5" t="n">
        <v>0</v>
      </c>
      <c r="AJ493" s="5" t="n">
        <v>1</v>
      </c>
      <c r="AK493" s="5" t="n">
        <v>12.258</v>
      </c>
      <c r="AL493" s="5" t="n">
        <v>6.321</v>
      </c>
      <c r="AM493" s="5" t="n">
        <v>-5.692</v>
      </c>
      <c r="AN493" s="5" t="n">
        <v>7.223</v>
      </c>
      <c r="AO493" s="5" t="n">
        <v>0</v>
      </c>
      <c r="AP493" s="5" t="n">
        <v>0</v>
      </c>
      <c r="AQ493" s="5" t="n">
        <v>0.72</v>
      </c>
      <c r="AR493" s="5" t="n">
        <v>0.132</v>
      </c>
      <c r="AS493" s="5" t="n">
        <v>-0.272</v>
      </c>
      <c r="AT493" s="5" t="n">
        <v>0.448</v>
      </c>
      <c r="AU493" s="5" t="n">
        <v>0</v>
      </c>
      <c r="AV493" s="5" t="n">
        <v>0</v>
      </c>
      <c r="AW493" s="5" t="n">
        <v>0.734</v>
      </c>
      <c r="AX493" s="5" t="n">
        <v>0.132</v>
      </c>
      <c r="AY493" s="5" t="n">
        <v>-0.149</v>
      </c>
      <c r="AZ493" s="5" t="n">
        <v>0.585</v>
      </c>
      <c r="BA493" s="5" t="n">
        <v>0</v>
      </c>
      <c r="BB493" s="5" t="n">
        <v>0</v>
      </c>
      <c r="BC493" s="5" t="n">
        <v>0.51</v>
      </c>
      <c r="BD493" s="5" t="n">
        <v>0.132</v>
      </c>
      <c r="BE493" s="5" t="n">
        <v>-0.182</v>
      </c>
      <c r="BF493" s="5" t="n">
        <v>0.329</v>
      </c>
      <c r="BG493" s="5" t="n">
        <v>0</v>
      </c>
      <c r="BH493" s="5" t="n">
        <v>0</v>
      </c>
      <c r="BI493" s="5" t="n">
        <v>0.652</v>
      </c>
      <c r="BJ493" s="5" t="n">
        <v>0.132</v>
      </c>
      <c r="BK493" s="5" t="n">
        <v>0.002</v>
      </c>
      <c r="BL493" s="5" t="n">
        <v>0.654</v>
      </c>
      <c r="BM493" s="5" t="n">
        <v>0</v>
      </c>
      <c r="BN493" s="5" t="n">
        <v>1</v>
      </c>
      <c r="BO493" s="5" t="n">
        <v>0</v>
      </c>
      <c r="BP493" s="5" t="n">
        <v>0</v>
      </c>
      <c r="BQ493" s="5" t="n">
        <v>0.11</v>
      </c>
      <c r="BR493" s="5" t="n">
        <v>0</v>
      </c>
      <c r="BS493" s="5" t="n">
        <v>0.333</v>
      </c>
      <c r="BT493" s="5" t="n">
        <v>0</v>
      </c>
      <c r="BU493" s="5" t="n">
        <v>0</v>
      </c>
      <c r="BV493" s="5" t="n">
        <v>0.043</v>
      </c>
      <c r="BW493" s="5" t="n">
        <v>0.1</v>
      </c>
      <c r="BX493" s="5" t="n">
        <v>0.333</v>
      </c>
      <c r="BY493" s="5" t="n">
        <v>13.646</v>
      </c>
      <c r="BZ493" s="5" t="n">
        <v>0</v>
      </c>
      <c r="CA493" s="5" t="n">
        <v>13.646</v>
      </c>
      <c r="CB493" s="5" t="n">
        <v>0</v>
      </c>
      <c r="CC493" s="5" t="n">
        <v>86.38500000000001</v>
      </c>
      <c r="CD493" s="5" t="n">
        <v>7.95</v>
      </c>
      <c r="CE493" s="5" t="n">
        <v>-2.383</v>
      </c>
      <c r="CF493" s="5" t="n">
        <v>91.161</v>
      </c>
      <c r="CG493" s="5" t="n">
        <v>0.1</v>
      </c>
      <c r="CH493" s="5" t="n">
        <v>1</v>
      </c>
      <c r="CI493" s="5" t="n">
        <v>0</v>
      </c>
      <c r="CJ493" s="5" t="n">
        <v>0</v>
      </c>
      <c r="CK493" s="5" t="n">
        <v>0</v>
      </c>
      <c r="CL493" s="5" t="n">
        <v>0</v>
      </c>
      <c r="CM493" s="5" t="n">
        <v>0</v>
      </c>
      <c r="CN493" s="5" t="n">
        <v>0</v>
      </c>
      <c r="CO493" s="5" t="n">
        <v>0</v>
      </c>
      <c r="CP493" s="5" t="n">
        <v>0.099</v>
      </c>
      <c r="CQ493" s="5" t="n">
        <v>1.387</v>
      </c>
      <c r="CR493" s="5" t="n">
        <v>0.784</v>
      </c>
      <c r="CS493" s="5" t="n">
        <v>5.332</v>
      </c>
      <c r="CT493" s="5" t="n">
        <v>3.509</v>
      </c>
      <c r="CU493" s="5" t="n">
        <v>7.598</v>
      </c>
    </row>
    <row r="494">
      <c r="A494" s="5" t="inlineStr">
        <is>
          <t>MDV2021</t>
        </is>
      </c>
      <c r="B494" s="5" t="inlineStr">
        <is>
          <t>MDV</t>
        </is>
      </c>
      <c r="C494" s="5" t="inlineStr">
        <is>
          <t>MDV</t>
        </is>
      </c>
      <c r="D494" s="5" t="inlineStr">
        <is>
          <t>Maldives</t>
        </is>
      </c>
      <c r="E494" s="5" t="n">
        <v>2021</v>
      </c>
      <c r="F494" s="5" t="n">
        <v>0.06</v>
      </c>
      <c r="G494" s="5" t="n">
        <v>4.747</v>
      </c>
      <c r="H494" s="5" t="n">
        <v>1.143</v>
      </c>
      <c r="I494" s="5" t="n">
        <v>0</v>
      </c>
      <c r="J494" s="5" t="n">
        <v>4.747</v>
      </c>
      <c r="K494" s="5" t="n">
        <v>0</v>
      </c>
      <c r="L494" s="5" t="n">
        <v>1</v>
      </c>
      <c r="M494" s="5" t="n">
        <v>7.964</v>
      </c>
      <c r="N494" s="5" t="n">
        <v>3.43</v>
      </c>
      <c r="O494" s="5" t="n">
        <v>0</v>
      </c>
      <c r="P494" s="5" t="n">
        <v>7.964</v>
      </c>
      <c r="Q494" s="5" t="n">
        <v>0</v>
      </c>
      <c r="R494" s="5" t="n">
        <v>1</v>
      </c>
      <c r="S494" s="5" t="n">
        <v>10.464</v>
      </c>
      <c r="T494" s="5" t="n">
        <v>6.86</v>
      </c>
      <c r="U494" s="5" t="n">
        <v>0</v>
      </c>
      <c r="V494" s="5" t="n">
        <v>11.092</v>
      </c>
      <c r="W494" s="5" t="n">
        <v>0.06</v>
      </c>
      <c r="X494" s="5" t="n">
        <v>1</v>
      </c>
      <c r="Y494" s="5" t="n">
        <v>17.987</v>
      </c>
      <c r="Z494" s="5" t="n">
        <v>2.1</v>
      </c>
      <c r="AA494" s="5" t="n">
        <v>0</v>
      </c>
      <c r="AB494" s="5" t="n">
        <v>17.987</v>
      </c>
      <c r="AC494" s="5" t="n">
        <v>0</v>
      </c>
      <c r="AD494" s="5" t="n">
        <v>1</v>
      </c>
      <c r="AE494" s="5" t="n">
        <v>19.13</v>
      </c>
      <c r="AF494" s="5" t="n">
        <v>3.956</v>
      </c>
      <c r="AG494" s="5" t="n">
        <v>0</v>
      </c>
      <c r="AH494" s="5" t="n">
        <v>19.13</v>
      </c>
      <c r="AI494" s="5" t="n">
        <v>0</v>
      </c>
      <c r="AJ494" s="5" t="n">
        <v>1</v>
      </c>
      <c r="AK494" s="5" t="n">
        <v>25.99</v>
      </c>
      <c r="AL494" s="5" t="n">
        <v>12.953</v>
      </c>
      <c r="AM494" s="5" t="n">
        <v>0</v>
      </c>
      <c r="AN494" s="5" t="n">
        <v>27.549</v>
      </c>
      <c r="AO494" s="5" t="n">
        <v>0.06</v>
      </c>
      <c r="AP494" s="5" t="n">
        <v>1</v>
      </c>
      <c r="AQ494" s="5" t="n">
        <v>0.621</v>
      </c>
      <c r="AR494" s="5" t="n">
        <v>0.114</v>
      </c>
      <c r="AS494" s="5" t="n">
        <v>0.128</v>
      </c>
      <c r="AT494" s="5" t="n">
        <v>0.748</v>
      </c>
      <c r="AU494" s="5" t="n">
        <v>0</v>
      </c>
      <c r="AV494" s="5" t="n">
        <v>1</v>
      </c>
      <c r="AW494" s="5" t="n">
        <v>0.593</v>
      </c>
      <c r="AX494" s="5" t="n">
        <v>0.114</v>
      </c>
      <c r="AY494" s="5" t="n">
        <v>0.093</v>
      </c>
      <c r="AZ494" s="5" t="n">
        <v>0.6860000000000001</v>
      </c>
      <c r="BA494" s="5" t="n">
        <v>0</v>
      </c>
      <c r="BB494" s="5" t="n">
        <v>1</v>
      </c>
      <c r="BC494" s="5" t="n">
        <v>0.44</v>
      </c>
      <c r="BD494" s="5" t="n">
        <v>0.114</v>
      </c>
      <c r="BE494" s="5" t="n">
        <v>0.419</v>
      </c>
      <c r="BF494" s="5" t="n">
        <v>0.911</v>
      </c>
      <c r="BG494" s="5" t="n">
        <v>0.06</v>
      </c>
      <c r="BH494" s="5" t="n">
        <v>1</v>
      </c>
      <c r="BI494" s="5" t="n">
        <v>0.5600000000000001</v>
      </c>
      <c r="BJ494" s="5" t="n">
        <v>0.114</v>
      </c>
      <c r="BK494" s="5" t="n">
        <v>0</v>
      </c>
      <c r="BL494" s="5" t="n">
        <v>0.594</v>
      </c>
      <c r="BM494" s="5" t="n">
        <v>0.06</v>
      </c>
      <c r="BN494" s="5" t="n">
        <v>1</v>
      </c>
      <c r="BO494" s="5" t="n">
        <v>0</v>
      </c>
      <c r="BP494" s="5" t="n">
        <v>0</v>
      </c>
      <c r="BQ494" s="5" t="n">
        <v>0.215</v>
      </c>
      <c r="BR494" s="5" t="n">
        <v>0</v>
      </c>
      <c r="BS494" s="5" t="n">
        <v>0.833</v>
      </c>
      <c r="BT494" s="5" t="n">
        <v>0</v>
      </c>
      <c r="BU494" s="5" t="n">
        <v>0</v>
      </c>
      <c r="BV494" s="5" t="n">
        <v>0.15</v>
      </c>
      <c r="BW494" s="5" t="n">
        <v>0</v>
      </c>
      <c r="BX494" s="5" t="n">
        <v>0.833</v>
      </c>
      <c r="BY494" s="5" t="n">
        <v>11.787</v>
      </c>
      <c r="BZ494" s="5" t="n">
        <v>0</v>
      </c>
      <c r="CA494" s="5" t="n">
        <v>11.787</v>
      </c>
      <c r="CB494" s="5" t="n">
        <v>0</v>
      </c>
      <c r="CC494" s="5" t="n">
        <v>81.69499999999999</v>
      </c>
      <c r="CD494" s="5" t="n">
        <v>7.95</v>
      </c>
      <c r="CE494" s="5" t="n">
        <v>0</v>
      </c>
      <c r="CF494" s="5" t="n">
        <v>86.59699999999999</v>
      </c>
      <c r="CG494" s="5" t="n">
        <v>0.06</v>
      </c>
      <c r="CH494" s="5" t="n">
        <v>1</v>
      </c>
      <c r="CI494" s="5" t="n">
        <v>0</v>
      </c>
      <c r="CJ494" s="5" t="n">
        <v>0</v>
      </c>
      <c r="CK494" s="5" t="n">
        <v>0</v>
      </c>
      <c r="CL494" s="5" t="n">
        <v>0</v>
      </c>
      <c r="CM494" s="5" t="n">
        <v>0</v>
      </c>
      <c r="CN494" s="5" t="n">
        <v>0</v>
      </c>
      <c r="CO494" s="5" t="n">
        <v>0</v>
      </c>
      <c r="CP494" s="5" t="n">
        <v>0</v>
      </c>
      <c r="CQ494" s="5" t="n">
        <v>1.198</v>
      </c>
      <c r="CR494" s="5" t="n">
        <v>0</v>
      </c>
      <c r="CS494" s="5" t="n">
        <v>4.776</v>
      </c>
      <c r="CT494" s="5" t="n">
        <v>3.604</v>
      </c>
      <c r="CU494" s="5" t="n">
        <v>16.843</v>
      </c>
    </row>
    <row r="495">
      <c r="A495" s="5" t="inlineStr">
        <is>
          <t>MDV2022</t>
        </is>
      </c>
      <c r="B495" s="5" t="inlineStr">
        <is>
          <t>MDV</t>
        </is>
      </c>
      <c r="C495" s="5" t="inlineStr">
        <is>
          <t>MDV</t>
        </is>
      </c>
      <c r="D495" s="5" t="inlineStr">
        <is>
          <t>Maldives</t>
        </is>
      </c>
      <c r="E495" s="5" t="n">
        <v>2022</v>
      </c>
      <c r="F495" s="5" t="n">
        <v>0.06</v>
      </c>
      <c r="G495" s="5" t="n">
        <v>8.788</v>
      </c>
      <c r="H495" s="5" t="n">
        <v>1.235</v>
      </c>
      <c r="I495" s="5" t="n">
        <v>0</v>
      </c>
      <c r="J495" s="5" t="n">
        <v>8.788</v>
      </c>
      <c r="K495" s="5" t="n">
        <v>0</v>
      </c>
      <c r="L495" s="5" t="n">
        <v>1</v>
      </c>
      <c r="M495" s="5" t="n">
        <v>9.782999999999999</v>
      </c>
      <c r="N495" s="5" t="n">
        <v>3.704</v>
      </c>
      <c r="O495" s="5" t="n">
        <v>0</v>
      </c>
      <c r="P495" s="5" t="n">
        <v>9.782999999999999</v>
      </c>
      <c r="Q495" s="5" t="n">
        <v>0</v>
      </c>
      <c r="R495" s="5" t="n">
        <v>1</v>
      </c>
      <c r="S495" s="5" t="n">
        <v>14.962</v>
      </c>
      <c r="T495" s="5" t="n">
        <v>7.408</v>
      </c>
      <c r="U495" s="5" t="n">
        <v>0.066</v>
      </c>
      <c r="V495" s="5" t="n">
        <v>15.86</v>
      </c>
      <c r="W495" s="5" t="n">
        <v>0.06</v>
      </c>
      <c r="X495" s="5" t="n">
        <v>1</v>
      </c>
      <c r="Y495" s="5" t="n">
        <v>31.383</v>
      </c>
      <c r="Z495" s="5" t="n">
        <v>3.665</v>
      </c>
      <c r="AA495" s="5" t="n">
        <v>0</v>
      </c>
      <c r="AB495" s="5" t="n">
        <v>31.383</v>
      </c>
      <c r="AC495" s="5" t="n">
        <v>0</v>
      </c>
      <c r="AD495" s="5" t="n">
        <v>1</v>
      </c>
      <c r="AE495" s="5" t="n">
        <v>32.618</v>
      </c>
      <c r="AF495" s="5" t="n">
        <v>6.745</v>
      </c>
      <c r="AG495" s="5" t="n">
        <v>0</v>
      </c>
      <c r="AH495" s="5" t="n">
        <v>32.618</v>
      </c>
      <c r="AI495" s="5" t="n">
        <v>0</v>
      </c>
      <c r="AJ495" s="5" t="n">
        <v>1</v>
      </c>
      <c r="AK495" s="5" t="n">
        <v>40.026</v>
      </c>
      <c r="AL495" s="5" t="n">
        <v>19.948</v>
      </c>
      <c r="AM495" s="5" t="n">
        <v>0.178</v>
      </c>
      <c r="AN495" s="5" t="n">
        <v>42.428</v>
      </c>
      <c r="AO495" s="5" t="n">
        <v>0.06</v>
      </c>
      <c r="AP495" s="5" t="n">
        <v>1</v>
      </c>
      <c r="AQ495" s="5" t="n">
        <v>0.847</v>
      </c>
      <c r="AR495" s="5" t="n">
        <v>0.123</v>
      </c>
      <c r="AS495" s="5" t="n">
        <v>0.138</v>
      </c>
      <c r="AT495" s="5" t="n">
        <v>0.985</v>
      </c>
      <c r="AU495" s="5" t="n">
        <v>0</v>
      </c>
      <c r="AV495" s="5" t="n">
        <v>1</v>
      </c>
      <c r="AW495" s="5" t="n">
        <v>0.947</v>
      </c>
      <c r="AX495" s="5" t="n">
        <v>0.123</v>
      </c>
      <c r="AY495" s="5" t="n">
        <v>0.053</v>
      </c>
      <c r="AZ495" s="5" t="n">
        <v>1</v>
      </c>
      <c r="BA495" s="5" t="n">
        <v>0</v>
      </c>
      <c r="BB495" s="5" t="n">
        <v>1</v>
      </c>
      <c r="BC495" s="5" t="n">
        <v>0.589</v>
      </c>
      <c r="BD495" s="5" t="n">
        <v>0.123</v>
      </c>
      <c r="BE495" s="5" t="n">
        <v>0.451</v>
      </c>
      <c r="BF495" s="5" t="n">
        <v>1.097</v>
      </c>
      <c r="BG495" s="5" t="n">
        <v>0.06</v>
      </c>
      <c r="BH495" s="5" t="n">
        <v>1</v>
      </c>
      <c r="BI495" s="5" t="n">
        <v>0.6889999999999999</v>
      </c>
      <c r="BJ495" s="5" t="n">
        <v>0.123</v>
      </c>
      <c r="BK495" s="5" t="n">
        <v>0.003</v>
      </c>
      <c r="BL495" s="5" t="n">
        <v>0.73</v>
      </c>
      <c r="BM495" s="5" t="n">
        <v>0.06</v>
      </c>
      <c r="BN495" s="5" t="n">
        <v>1</v>
      </c>
      <c r="BO495" s="5" t="n">
        <v>0</v>
      </c>
      <c r="BP495" s="5" t="n">
        <v>0</v>
      </c>
      <c r="BQ495" s="5" t="n">
        <v>0.232</v>
      </c>
      <c r="BR495" s="5" t="n">
        <v>0</v>
      </c>
      <c r="BS495" s="5" t="n">
        <v>0.833</v>
      </c>
      <c r="BT495" s="5" t="n">
        <v>0</v>
      </c>
      <c r="BU495" s="5" t="n">
        <v>0</v>
      </c>
      <c r="BV495" s="5" t="n">
        <v>0.128</v>
      </c>
      <c r="BW495" s="5" t="n">
        <v>0</v>
      </c>
      <c r="BX495" s="5" t="n">
        <v>0.833</v>
      </c>
      <c r="BY495" s="5" t="n">
        <v>12.729</v>
      </c>
      <c r="BZ495" s="5" t="n">
        <v>0</v>
      </c>
      <c r="CA495" s="5" t="n">
        <v>12.729</v>
      </c>
      <c r="CB495" s="5" t="n">
        <v>0</v>
      </c>
      <c r="CC495" s="5" t="n">
        <v>102.477</v>
      </c>
      <c r="CD495" s="5" t="n">
        <v>7.95</v>
      </c>
      <c r="CE495" s="5" t="n">
        <v>0.455</v>
      </c>
      <c r="CF495" s="5" t="n">
        <v>108.625</v>
      </c>
      <c r="CG495" s="5" t="n">
        <v>0.06</v>
      </c>
      <c r="CH495" s="5" t="n">
        <v>1</v>
      </c>
      <c r="CI495" s="5" t="n">
        <v>0</v>
      </c>
      <c r="CJ495" s="5" t="n">
        <v>0</v>
      </c>
      <c r="CK495" s="5" t="n">
        <v>0</v>
      </c>
      <c r="CL495" s="5" t="n">
        <v>0</v>
      </c>
      <c r="CM495" s="5" t="n">
        <v>0</v>
      </c>
      <c r="CN495" s="5" t="n">
        <v>0</v>
      </c>
      <c r="CO495" s="5" t="n">
        <v>0</v>
      </c>
      <c r="CP495" s="5" t="n">
        <v>0</v>
      </c>
      <c r="CQ495" s="5" t="n">
        <v>1.294</v>
      </c>
      <c r="CR495" s="5" t="n">
        <v>0</v>
      </c>
      <c r="CS495" s="5" t="n">
        <v>5.158</v>
      </c>
      <c r="CT495" s="5" t="n">
        <v>7.554</v>
      </c>
      <c r="CU495" s="5" t="n">
        <v>30.149</v>
      </c>
    </row>
    <row r="496">
      <c r="A496" s="5" t="inlineStr">
        <is>
          <t>MDV2023</t>
        </is>
      </c>
      <c r="B496" s="5" t="inlineStr">
        <is>
          <t>MDV</t>
        </is>
      </c>
      <c r="C496" s="5" t="inlineStr">
        <is>
          <t>MDV</t>
        </is>
      </c>
      <c r="D496" s="5" t="inlineStr">
        <is>
          <t>Maldives</t>
        </is>
      </c>
      <c r="E496" s="5" t="n">
        <v>2023</v>
      </c>
      <c r="F496" s="5" t="n">
        <v>0.06</v>
      </c>
      <c r="G496" s="5" t="n">
        <v>5.77</v>
      </c>
      <c r="H496" s="5" t="n">
        <v>1.286</v>
      </c>
      <c r="I496" s="5" t="n">
        <v>0</v>
      </c>
      <c r="J496" s="5" t="n">
        <v>5.77</v>
      </c>
      <c r="K496" s="5" t="n">
        <v>0</v>
      </c>
      <c r="L496" s="5" t="n">
        <v>1</v>
      </c>
      <c r="M496" s="5" t="n">
        <v>7.886</v>
      </c>
      <c r="N496" s="5" t="n">
        <v>3.857</v>
      </c>
      <c r="O496" s="5" t="n">
        <v>0</v>
      </c>
      <c r="P496" s="5" t="n">
        <v>7.886</v>
      </c>
      <c r="Q496" s="5" t="n">
        <v>0</v>
      </c>
      <c r="R496" s="5" t="n">
        <v>1</v>
      </c>
      <c r="S496" s="5" t="n">
        <v>12.198</v>
      </c>
      <c r="T496" s="5" t="n">
        <v>7.714</v>
      </c>
      <c r="U496" s="5" t="n">
        <v>0.081</v>
      </c>
      <c r="V496" s="5" t="n">
        <v>12.93</v>
      </c>
      <c r="W496" s="5" t="n">
        <v>0.06</v>
      </c>
      <c r="X496" s="5" t="n">
        <v>1</v>
      </c>
      <c r="Y496" s="5" t="n">
        <v>13.678</v>
      </c>
      <c r="Z496" s="5" t="n">
        <v>1.597</v>
      </c>
      <c r="AA496" s="5" t="n">
        <v>0</v>
      </c>
      <c r="AB496" s="5" t="n">
        <v>13.678</v>
      </c>
      <c r="AC496" s="5" t="n">
        <v>0</v>
      </c>
      <c r="AD496" s="5" t="n">
        <v>1</v>
      </c>
      <c r="AE496" s="5" t="n">
        <v>14.963</v>
      </c>
      <c r="AF496" s="5" t="n">
        <v>3.094</v>
      </c>
      <c r="AG496" s="5" t="n">
        <v>0</v>
      </c>
      <c r="AH496" s="5" t="n">
        <v>14.963</v>
      </c>
      <c r="AI496" s="5" t="n">
        <v>0</v>
      </c>
      <c r="AJ496" s="5" t="n">
        <v>1</v>
      </c>
      <c r="AK496" s="5" t="n">
        <v>22.677</v>
      </c>
      <c r="AL496" s="5" t="n">
        <v>11.302</v>
      </c>
      <c r="AM496" s="5" t="n">
        <v>0.151</v>
      </c>
      <c r="AN496" s="5" t="n">
        <v>24.038</v>
      </c>
      <c r="AO496" s="5" t="n">
        <v>0.06</v>
      </c>
      <c r="AP496" s="5" t="n">
        <v>1</v>
      </c>
      <c r="AQ496" s="5" t="n">
        <v>0.749</v>
      </c>
      <c r="AR496" s="5" t="n">
        <v>0.129</v>
      </c>
      <c r="AS496" s="5" t="n">
        <v>0.144</v>
      </c>
      <c r="AT496" s="5" t="n">
        <v>0.892</v>
      </c>
      <c r="AU496" s="5" t="n">
        <v>0</v>
      </c>
      <c r="AV496" s="5" t="n">
        <v>1</v>
      </c>
      <c r="AW496" s="5" t="n">
        <v>0.783</v>
      </c>
      <c r="AX496" s="5" t="n">
        <v>0.129</v>
      </c>
      <c r="AY496" s="5" t="n">
        <v>0.24</v>
      </c>
      <c r="AZ496" s="5" t="n">
        <v>1.022</v>
      </c>
      <c r="BA496" s="5" t="n">
        <v>0</v>
      </c>
      <c r="BB496" s="5" t="n">
        <v>1</v>
      </c>
      <c r="BC496" s="5" t="n">
        <v>0.527</v>
      </c>
      <c r="BD496" s="5" t="n">
        <v>0.129</v>
      </c>
      <c r="BE496" s="5" t="n">
        <v>0.476</v>
      </c>
      <c r="BF496" s="5" t="n">
        <v>1.057</v>
      </c>
      <c r="BG496" s="5" t="n">
        <v>0.06</v>
      </c>
      <c r="BH496" s="5" t="n">
        <v>1</v>
      </c>
      <c r="BI496" s="5" t="n">
        <v>0.64</v>
      </c>
      <c r="BJ496" s="5" t="n">
        <v>0.129</v>
      </c>
      <c r="BK496" s="5" t="n">
        <v>0.004</v>
      </c>
      <c r="BL496" s="5" t="n">
        <v>0.678</v>
      </c>
      <c r="BM496" s="5" t="n">
        <v>0.06</v>
      </c>
      <c r="BN496" s="5" t="n">
        <v>1</v>
      </c>
      <c r="BO496" s="5" t="n">
        <v>0</v>
      </c>
      <c r="BP496" s="5" t="n">
        <v>0</v>
      </c>
      <c r="BQ496" s="5" t="n">
        <v>0.242</v>
      </c>
      <c r="BR496" s="5" t="n">
        <v>0</v>
      </c>
      <c r="BS496" s="5" t="n">
        <v>0.833</v>
      </c>
      <c r="BT496" s="5" t="n">
        <v>0</v>
      </c>
      <c r="BU496" s="5" t="n">
        <v>0</v>
      </c>
      <c r="BV496" s="5" t="n">
        <v>0.101</v>
      </c>
      <c r="BW496" s="5" t="n">
        <v>0</v>
      </c>
      <c r="BX496" s="5" t="n">
        <v>0.833</v>
      </c>
      <c r="BY496" s="5" t="n">
        <v>13.254</v>
      </c>
      <c r="BZ496" s="5" t="n">
        <v>0</v>
      </c>
      <c r="CA496" s="5" t="n">
        <v>13.254</v>
      </c>
      <c r="CB496" s="5" t="n">
        <v>0</v>
      </c>
      <c r="CC496" s="5" t="n">
        <v>87.07899999999999</v>
      </c>
      <c r="CD496" s="5" t="n">
        <v>7.95</v>
      </c>
      <c r="CE496" s="5" t="n">
        <v>0.578</v>
      </c>
      <c r="CF496" s="5" t="n">
        <v>92.304</v>
      </c>
      <c r="CG496" s="5" t="n">
        <v>0.06</v>
      </c>
      <c r="CH496" s="5" t="n">
        <v>1</v>
      </c>
      <c r="CI496" s="5" t="n">
        <v>0</v>
      </c>
      <c r="CJ496" s="5" t="n">
        <v>0</v>
      </c>
      <c r="CK496" s="5" t="n">
        <v>0</v>
      </c>
      <c r="CL496" s="5" t="n">
        <v>0</v>
      </c>
      <c r="CM496" s="5" t="n">
        <v>0</v>
      </c>
      <c r="CN496" s="5" t="n">
        <v>0</v>
      </c>
      <c r="CO496" s="5" t="n">
        <v>0</v>
      </c>
      <c r="CP496" s="5" t="n">
        <v>0</v>
      </c>
      <c r="CQ496" s="5" t="n">
        <v>1.348</v>
      </c>
      <c r="CR496" s="5" t="n">
        <v>0</v>
      </c>
      <c r="CS496" s="5" t="n">
        <v>5.37</v>
      </c>
      <c r="CT496" s="5" t="n">
        <v>4.484</v>
      </c>
      <c r="CU496" s="5" t="n">
        <v>12.392</v>
      </c>
    </row>
    <row r="497">
      <c r="A497" s="5" t="inlineStr">
        <is>
          <t>MDV2024</t>
        </is>
      </c>
      <c r="B497" s="5" t="inlineStr">
        <is>
          <t>MDV</t>
        </is>
      </c>
      <c r="C497" s="5" t="inlineStr">
        <is>
          <t>MDV</t>
        </is>
      </c>
      <c r="D497" s="5" t="inlineStr">
        <is>
          <t>Maldives</t>
        </is>
      </c>
      <c r="E497" s="5" t="n">
        <v>2024</v>
      </c>
      <c r="F497" s="5" t="n">
        <v>0.06</v>
      </c>
      <c r="G497" s="5" t="n">
        <v>4.833</v>
      </c>
      <c r="H497" s="5" t="n">
        <v>1.324</v>
      </c>
      <c r="I497" s="5" t="n">
        <v>0</v>
      </c>
      <c r="J497" s="5" t="n">
        <v>4.833</v>
      </c>
      <c r="K497" s="5" t="n">
        <v>0</v>
      </c>
      <c r="L497" s="5" t="n">
        <v>1</v>
      </c>
      <c r="M497" s="5" t="n">
        <v>7.124</v>
      </c>
      <c r="N497" s="5" t="n">
        <v>3.971</v>
      </c>
      <c r="O497" s="5" t="n">
        <v>0</v>
      </c>
      <c r="P497" s="5" t="n">
        <v>7.124</v>
      </c>
      <c r="Q497" s="5" t="n">
        <v>0</v>
      </c>
      <c r="R497" s="5" t="n">
        <v>1</v>
      </c>
      <c r="S497" s="5" t="n">
        <v>11.451</v>
      </c>
      <c r="T497" s="5" t="n">
        <v>7.942</v>
      </c>
      <c r="U497" s="5" t="n">
        <v>0.094</v>
      </c>
      <c r="V497" s="5" t="n">
        <v>12.138</v>
      </c>
      <c r="W497" s="5" t="n">
        <v>0.06</v>
      </c>
      <c r="X497" s="5" t="n">
        <v>1</v>
      </c>
      <c r="Y497" s="5" t="n">
        <v>12.116</v>
      </c>
      <c r="Z497" s="5" t="n">
        <v>1.415</v>
      </c>
      <c r="AA497" s="5" t="n">
        <v>0</v>
      </c>
      <c r="AB497" s="5" t="n">
        <v>12.116</v>
      </c>
      <c r="AC497" s="5" t="n">
        <v>0</v>
      </c>
      <c r="AD497" s="5" t="n">
        <v>1</v>
      </c>
      <c r="AE497" s="5" t="n">
        <v>13.439</v>
      </c>
      <c r="AF497" s="5" t="n">
        <v>2.779</v>
      </c>
      <c r="AG497" s="5" t="n">
        <v>0</v>
      </c>
      <c r="AH497" s="5" t="n">
        <v>13.439</v>
      </c>
      <c r="AI497" s="5" t="n">
        <v>0</v>
      </c>
      <c r="AJ497" s="5" t="n">
        <v>1</v>
      </c>
      <c r="AK497" s="5" t="n">
        <v>21.381</v>
      </c>
      <c r="AL497" s="5" t="n">
        <v>10.656</v>
      </c>
      <c r="AM497" s="5" t="n">
        <v>0.175</v>
      </c>
      <c r="AN497" s="5" t="n">
        <v>22.664</v>
      </c>
      <c r="AO497" s="5" t="n">
        <v>0.06</v>
      </c>
      <c r="AP497" s="5" t="n">
        <v>1</v>
      </c>
      <c r="AQ497" s="5" t="n">
        <v>0.72</v>
      </c>
      <c r="AR497" s="5" t="n">
        <v>0.132</v>
      </c>
      <c r="AS497" s="5" t="n">
        <v>0.148</v>
      </c>
      <c r="AT497" s="5" t="n">
        <v>0.868</v>
      </c>
      <c r="AU497" s="5" t="n">
        <v>0</v>
      </c>
      <c r="AV497" s="5" t="n">
        <v>1</v>
      </c>
      <c r="AW497" s="5" t="n">
        <v>0.734</v>
      </c>
      <c r="AX497" s="5" t="n">
        <v>0.132</v>
      </c>
      <c r="AY497" s="5" t="n">
        <v>0.201</v>
      </c>
      <c r="AZ497" s="5" t="n">
        <v>0.9350000000000001</v>
      </c>
      <c r="BA497" s="5" t="n">
        <v>0</v>
      </c>
      <c r="BB497" s="5" t="n">
        <v>1</v>
      </c>
      <c r="BC497" s="5" t="n">
        <v>0.51</v>
      </c>
      <c r="BD497" s="5" t="n">
        <v>0.132</v>
      </c>
      <c r="BE497" s="5" t="n">
        <v>0.493</v>
      </c>
      <c r="BF497" s="5" t="n">
        <v>1.055</v>
      </c>
      <c r="BG497" s="5" t="n">
        <v>0.06</v>
      </c>
      <c r="BH497" s="5" t="n">
        <v>1</v>
      </c>
      <c r="BI497" s="5" t="n">
        <v>0.652</v>
      </c>
      <c r="BJ497" s="5" t="n">
        <v>0.132</v>
      </c>
      <c r="BK497" s="5" t="n">
        <v>0.005</v>
      </c>
      <c r="BL497" s="5" t="n">
        <v>0.6909999999999999</v>
      </c>
      <c r="BM497" s="5" t="n">
        <v>0.06</v>
      </c>
      <c r="BN497" s="5" t="n">
        <v>1</v>
      </c>
      <c r="BO497" s="5" t="n">
        <v>0</v>
      </c>
      <c r="BP497" s="5" t="n">
        <v>0</v>
      </c>
      <c r="BQ497" s="5" t="n">
        <v>0.249</v>
      </c>
      <c r="BR497" s="5" t="n">
        <v>0</v>
      </c>
      <c r="BS497" s="5" t="n">
        <v>0.833</v>
      </c>
      <c r="BT497" s="5" t="n">
        <v>0</v>
      </c>
      <c r="BU497" s="5" t="n">
        <v>0</v>
      </c>
      <c r="BV497" s="5" t="n">
        <v>0.106</v>
      </c>
      <c r="BW497" s="5" t="n">
        <v>0</v>
      </c>
      <c r="BX497" s="5" t="n">
        <v>0.833</v>
      </c>
      <c r="BY497" s="5" t="n">
        <v>13.646</v>
      </c>
      <c r="BZ497" s="5" t="n">
        <v>0</v>
      </c>
      <c r="CA497" s="5" t="n">
        <v>13.646</v>
      </c>
      <c r="CB497" s="5" t="n">
        <v>0</v>
      </c>
      <c r="CC497" s="5" t="n">
        <v>86.38500000000001</v>
      </c>
      <c r="CD497" s="5" t="n">
        <v>7.95</v>
      </c>
      <c r="CE497" s="5" t="n">
        <v>0.706</v>
      </c>
      <c r="CF497" s="5" t="n">
        <v>91.569</v>
      </c>
      <c r="CG497" s="5" t="n">
        <v>0.06</v>
      </c>
      <c r="CH497" s="5" t="n">
        <v>1</v>
      </c>
      <c r="CI497" s="5" t="n">
        <v>0</v>
      </c>
      <c r="CJ497" s="5" t="n">
        <v>0</v>
      </c>
      <c r="CK497" s="5" t="n">
        <v>0</v>
      </c>
      <c r="CL497" s="5" t="n">
        <v>0</v>
      </c>
      <c r="CM497" s="5" t="n">
        <v>0</v>
      </c>
      <c r="CN497" s="5" t="n">
        <v>0</v>
      </c>
      <c r="CO497" s="5" t="n">
        <v>0</v>
      </c>
      <c r="CP497" s="5" t="n">
        <v>0</v>
      </c>
      <c r="CQ497" s="5" t="n">
        <v>1.387</v>
      </c>
      <c r="CR497" s="5" t="n">
        <v>0</v>
      </c>
      <c r="CS497" s="5" t="n">
        <v>5.529</v>
      </c>
      <c r="CT497" s="5" t="n">
        <v>3.509</v>
      </c>
      <c r="CU497" s="5" t="n">
        <v>10.792</v>
      </c>
    </row>
    <row r="498">
      <c r="A498" s="5" t="inlineStr">
        <is>
          <t>MLI2021</t>
        </is>
      </c>
      <c r="B498" s="5" t="inlineStr">
        <is>
          <t>MLI</t>
        </is>
      </c>
      <c r="C498" s="5" t="inlineStr">
        <is>
          <t>MLI</t>
        </is>
      </c>
      <c r="D498" s="5" t="inlineStr">
        <is>
          <t>Mali</t>
        </is>
      </c>
      <c r="E498" s="5" t="n">
        <v>2021</v>
      </c>
      <c r="F498" s="5" t="n">
        <v>0.18</v>
      </c>
      <c r="G498" s="5" t="n">
        <v>5.659</v>
      </c>
      <c r="H498" s="5" t="n">
        <v>1.238</v>
      </c>
      <c r="I498" s="5" t="n">
        <v>0.238</v>
      </c>
      <c r="J498" s="5" t="n">
        <v>5.897</v>
      </c>
      <c r="K498" s="5" t="n">
        <v>0</v>
      </c>
      <c r="L498" s="5" t="n">
        <v>1</v>
      </c>
      <c r="M498" s="5" t="n">
        <v>7.737</v>
      </c>
      <c r="N498" s="5" t="n">
        <v>3.507</v>
      </c>
      <c r="O498" s="5" t="n">
        <v>0.227</v>
      </c>
      <c r="P498" s="5" t="n">
        <v>7.964</v>
      </c>
      <c r="Q498" s="5" t="n">
        <v>0</v>
      </c>
      <c r="R498" s="5" t="n">
        <v>1</v>
      </c>
      <c r="S498" s="5" t="n">
        <v>11.613</v>
      </c>
      <c r="T498" s="5" t="n">
        <v>6.86</v>
      </c>
      <c r="U498" s="5" t="n">
        <v>-8.686999999999999</v>
      </c>
      <c r="V498" s="5" t="n">
        <v>2.926</v>
      </c>
      <c r="W498" s="5" t="n">
        <v>0</v>
      </c>
      <c r="X498" s="5" t="n">
        <v>0</v>
      </c>
      <c r="Y498" s="5" t="n">
        <v>16.305</v>
      </c>
      <c r="Z498" s="5" t="n">
        <v>2.204</v>
      </c>
      <c r="AA498" s="5" t="n">
        <v>0</v>
      </c>
      <c r="AB498" s="5" t="n">
        <v>16.305</v>
      </c>
      <c r="AC498" s="5" t="n">
        <v>0</v>
      </c>
      <c r="AD498" s="5" t="n">
        <v>1</v>
      </c>
      <c r="AE498" s="5" t="n">
        <v>17.449</v>
      </c>
      <c r="AF498" s="5" t="n">
        <v>4.08</v>
      </c>
      <c r="AG498" s="5" t="n">
        <v>0</v>
      </c>
      <c r="AH498" s="5" t="n">
        <v>17.449</v>
      </c>
      <c r="AI498" s="5" t="n">
        <v>0</v>
      </c>
      <c r="AJ498" s="5" t="n">
        <v>1</v>
      </c>
      <c r="AK498" s="5" t="n">
        <v>24.309</v>
      </c>
      <c r="AL498" s="5" t="n">
        <v>12.947</v>
      </c>
      <c r="AM498" s="5" t="n">
        <v>0</v>
      </c>
      <c r="AN498" s="5" t="n">
        <v>28.684</v>
      </c>
      <c r="AO498" s="5" t="n">
        <v>0.18</v>
      </c>
      <c r="AP498" s="5" t="n">
        <v>1</v>
      </c>
      <c r="AQ498" s="5" t="n">
        <v>0.579</v>
      </c>
      <c r="AR498" s="5" t="n">
        <v>0.106</v>
      </c>
      <c r="AS498" s="5" t="n">
        <v>0.479</v>
      </c>
      <c r="AT498" s="5" t="n">
        <v>1.248</v>
      </c>
      <c r="AU498" s="5" t="n">
        <v>0.18</v>
      </c>
      <c r="AV498" s="5" t="n">
        <v>1</v>
      </c>
      <c r="AW498" s="5" t="n">
        <v>0.551</v>
      </c>
      <c r="AX498" s="5" t="n">
        <v>0.106</v>
      </c>
      <c r="AY498" s="5" t="n">
        <v>0.364</v>
      </c>
      <c r="AZ498" s="5" t="n">
        <v>1.079</v>
      </c>
      <c r="BA498" s="5" t="n">
        <v>0.18</v>
      </c>
      <c r="BB498" s="5" t="n">
        <v>1</v>
      </c>
      <c r="BC498" s="5" t="n">
        <v>0.424</v>
      </c>
      <c r="BD498" s="5" t="n">
        <v>0.109</v>
      </c>
      <c r="BE498" s="5" t="n">
        <v>0.016</v>
      </c>
      <c r="BF498" s="5" t="n">
        <v>0.519</v>
      </c>
      <c r="BG498" s="5" t="n">
        <v>0.18</v>
      </c>
      <c r="BH498" s="5" t="n">
        <v>1</v>
      </c>
      <c r="BI498" s="5" t="n">
        <v>0.473</v>
      </c>
      <c r="BJ498" s="5" t="n">
        <v>0.105</v>
      </c>
      <c r="BK498" s="5" t="n">
        <v>0.884</v>
      </c>
      <c r="BL498" s="5" t="n">
        <v>1.601</v>
      </c>
      <c r="BM498" s="5" t="n">
        <v>0.18</v>
      </c>
      <c r="BN498" s="5" t="n">
        <v>1</v>
      </c>
      <c r="BO498" s="5" t="n">
        <v>0</v>
      </c>
      <c r="BP498" s="5" t="n">
        <v>0</v>
      </c>
      <c r="BQ498" s="5" t="n">
        <v>0.183</v>
      </c>
      <c r="BR498" s="5" t="n">
        <v>0</v>
      </c>
      <c r="BS498" s="5" t="n">
        <v>1</v>
      </c>
      <c r="BT498" s="5" t="n">
        <v>0</v>
      </c>
      <c r="BU498" s="5" t="n">
        <v>0</v>
      </c>
      <c r="BV498" s="5" t="n">
        <v>0.214</v>
      </c>
      <c r="BW498" s="5" t="n">
        <v>0.18</v>
      </c>
      <c r="BX498" s="5" t="n">
        <v>0.833</v>
      </c>
      <c r="BY498" s="5" t="n">
        <v>11.787</v>
      </c>
      <c r="BZ498" s="5" t="n">
        <v>0</v>
      </c>
      <c r="CA498" s="5" t="n">
        <v>11.787</v>
      </c>
      <c r="CB498" s="5" t="n">
        <v>0</v>
      </c>
      <c r="CC498" s="5" t="n">
        <v>72.456</v>
      </c>
      <c r="CD498" s="5" t="n">
        <v>2.281</v>
      </c>
      <c r="CE498" s="5" t="n">
        <v>143.319</v>
      </c>
      <c r="CF498" s="5" t="n">
        <v>254.615</v>
      </c>
      <c r="CG498" s="5" t="n">
        <v>0.18</v>
      </c>
      <c r="CH498" s="5" t="n">
        <v>1</v>
      </c>
      <c r="CI498" s="5" t="n">
        <v>0</v>
      </c>
      <c r="CJ498" s="5" t="n">
        <v>0</v>
      </c>
      <c r="CK498" s="5" t="n">
        <v>0</v>
      </c>
      <c r="CL498" s="5" t="n">
        <v>0</v>
      </c>
      <c r="CM498" s="5" t="n">
        <v>0.109</v>
      </c>
      <c r="CN498" s="5" t="n">
        <v>0</v>
      </c>
      <c r="CO498" s="5" t="n">
        <v>0</v>
      </c>
      <c r="CP498" s="5" t="n">
        <v>0</v>
      </c>
      <c r="CQ498" s="5" t="n">
        <v>1.198</v>
      </c>
      <c r="CR498" s="5" t="n">
        <v>0</v>
      </c>
      <c r="CS498" s="5" t="n">
        <v>4.776</v>
      </c>
      <c r="CT498" s="5" t="n">
        <v>4.753</v>
      </c>
      <c r="CU498" s="5" t="n">
        <v>15.162</v>
      </c>
    </row>
    <row r="499">
      <c r="A499" s="5" t="inlineStr">
        <is>
          <t>MLI2022</t>
        </is>
      </c>
      <c r="B499" s="5" t="inlineStr">
        <is>
          <t>MLI</t>
        </is>
      </c>
      <c r="C499" s="5" t="inlineStr">
        <is>
          <t>MLI</t>
        </is>
      </c>
      <c r="D499" s="5" t="inlineStr">
        <is>
          <t>Mali</t>
        </is>
      </c>
      <c r="E499" s="5" t="n">
        <v>2022</v>
      </c>
      <c r="F499" s="5" t="n">
        <v>0.18</v>
      </c>
      <c r="G499" s="5" t="n">
        <v>11.196</v>
      </c>
      <c r="H499" s="5" t="n">
        <v>1.739</v>
      </c>
      <c r="I499" s="5" t="n">
        <v>0.524</v>
      </c>
      <c r="J499" s="5" t="n">
        <v>11.72</v>
      </c>
      <c r="K499" s="5" t="n">
        <v>0</v>
      </c>
      <c r="L499" s="5" t="n">
        <v>1</v>
      </c>
      <c r="M499" s="5" t="n">
        <v>9.478999999999999</v>
      </c>
      <c r="N499" s="5" t="n">
        <v>3.914</v>
      </c>
      <c r="O499" s="5" t="n">
        <v>0.304</v>
      </c>
      <c r="P499" s="5" t="n">
        <v>9.782999999999999</v>
      </c>
      <c r="Q499" s="5" t="n">
        <v>0</v>
      </c>
      <c r="R499" s="5" t="n">
        <v>1</v>
      </c>
      <c r="S499" s="5" t="n">
        <v>17.893</v>
      </c>
      <c r="T499" s="5" t="n">
        <v>7.408</v>
      </c>
      <c r="U499" s="5" t="n">
        <v>-14.799</v>
      </c>
      <c r="V499" s="5" t="n">
        <v>3.094</v>
      </c>
      <c r="W499" s="5" t="n">
        <v>0</v>
      </c>
      <c r="X499" s="5" t="n">
        <v>0</v>
      </c>
      <c r="Y499" s="5" t="n">
        <v>32.56</v>
      </c>
      <c r="Z499" s="5" t="n">
        <v>4.401</v>
      </c>
      <c r="AA499" s="5" t="n">
        <v>0</v>
      </c>
      <c r="AB499" s="5" t="n">
        <v>32.56</v>
      </c>
      <c r="AC499" s="5" t="n">
        <v>0</v>
      </c>
      <c r="AD499" s="5" t="n">
        <v>1</v>
      </c>
      <c r="AE499" s="5" t="n">
        <v>33.795</v>
      </c>
      <c r="AF499" s="5" t="n">
        <v>7.902</v>
      </c>
      <c r="AG499" s="5" t="n">
        <v>0</v>
      </c>
      <c r="AH499" s="5" t="n">
        <v>33.795</v>
      </c>
      <c r="AI499" s="5" t="n">
        <v>0</v>
      </c>
      <c r="AJ499" s="5" t="n">
        <v>1</v>
      </c>
      <c r="AK499" s="5" t="n">
        <v>41.203</v>
      </c>
      <c r="AL499" s="5" t="n">
        <v>21.945</v>
      </c>
      <c r="AM499" s="5" t="n">
        <v>0</v>
      </c>
      <c r="AN499" s="5" t="n">
        <v>48.62</v>
      </c>
      <c r="AO499" s="5" t="n">
        <v>0.18</v>
      </c>
      <c r="AP499" s="5" t="n">
        <v>1</v>
      </c>
      <c r="AQ499" s="5" t="n">
        <v>0.804</v>
      </c>
      <c r="AR499" s="5" t="n">
        <v>0.115</v>
      </c>
      <c r="AS499" s="5" t="n">
        <v>0.127</v>
      </c>
      <c r="AT499" s="5" t="n">
        <v>1.098</v>
      </c>
      <c r="AU499" s="5" t="n">
        <v>0.18</v>
      </c>
      <c r="AV499" s="5" t="n">
        <v>1</v>
      </c>
      <c r="AW499" s="5" t="n">
        <v>0.9</v>
      </c>
      <c r="AX499" s="5" t="n">
        <v>0.117</v>
      </c>
      <c r="AY499" s="5" t="n">
        <v>-0.091</v>
      </c>
      <c r="AZ499" s="5" t="n">
        <v>0.955</v>
      </c>
      <c r="BA499" s="5" t="n">
        <v>0.18</v>
      </c>
      <c r="BB499" s="5" t="n">
        <v>1</v>
      </c>
      <c r="BC499" s="5" t="n">
        <v>0.5669999999999999</v>
      </c>
      <c r="BD499" s="5" t="n">
        <v>0.117</v>
      </c>
      <c r="BE499" s="5" t="n">
        <v>0.032</v>
      </c>
      <c r="BF499" s="5" t="n">
        <v>0.707</v>
      </c>
      <c r="BG499" s="5" t="n">
        <v>0.18</v>
      </c>
      <c r="BH499" s="5" t="n">
        <v>1</v>
      </c>
      <c r="BI499" s="5" t="n">
        <v>0.573</v>
      </c>
      <c r="BJ499" s="5" t="n">
        <v>0.112</v>
      </c>
      <c r="BK499" s="5" t="n">
        <v>0.649</v>
      </c>
      <c r="BL499" s="5" t="n">
        <v>1.443</v>
      </c>
      <c r="BM499" s="5" t="n">
        <v>0.18</v>
      </c>
      <c r="BN499" s="5" t="n">
        <v>1</v>
      </c>
      <c r="BO499" s="5" t="n">
        <v>0</v>
      </c>
      <c r="BP499" s="5" t="n">
        <v>0</v>
      </c>
      <c r="BQ499" s="5" t="n">
        <v>0.177</v>
      </c>
      <c r="BR499" s="5" t="n">
        <v>0</v>
      </c>
      <c r="BS499" s="5" t="n">
        <v>1</v>
      </c>
      <c r="BT499" s="5" t="n">
        <v>0</v>
      </c>
      <c r="BU499" s="5" t="n">
        <v>0</v>
      </c>
      <c r="BV499" s="5" t="n">
        <v>0.215</v>
      </c>
      <c r="BW499" s="5" t="n">
        <v>0.18</v>
      </c>
      <c r="BX499" s="5" t="n">
        <v>0.833</v>
      </c>
      <c r="BY499" s="5" t="n">
        <v>12.729</v>
      </c>
      <c r="BZ499" s="5" t="n">
        <v>0</v>
      </c>
      <c r="CA499" s="5" t="n">
        <v>12.729</v>
      </c>
      <c r="CB499" s="5" t="n">
        <v>0</v>
      </c>
      <c r="CC499" s="5" t="n">
        <v>90.634</v>
      </c>
      <c r="CD499" s="5" t="n">
        <v>0.6840000000000001</v>
      </c>
      <c r="CE499" s="5" t="n">
        <v>103.785</v>
      </c>
      <c r="CF499" s="5" t="n">
        <v>229.415</v>
      </c>
      <c r="CG499" s="5" t="n">
        <v>0.18</v>
      </c>
      <c r="CH499" s="5" t="n">
        <v>1</v>
      </c>
      <c r="CI499" s="5" t="n">
        <v>0</v>
      </c>
      <c r="CJ499" s="5" t="n">
        <v>0</v>
      </c>
      <c r="CK499" s="5" t="n">
        <v>0</v>
      </c>
      <c r="CL499" s="5" t="n">
        <v>0</v>
      </c>
      <c r="CM499" s="5" t="n">
        <v>0.042</v>
      </c>
      <c r="CN499" s="5" t="n">
        <v>0</v>
      </c>
      <c r="CO499" s="5" t="n">
        <v>0</v>
      </c>
      <c r="CP499" s="5" t="n">
        <v>0</v>
      </c>
      <c r="CQ499" s="5" t="n">
        <v>1.294</v>
      </c>
      <c r="CR499" s="5" t="n">
        <v>0</v>
      </c>
      <c r="CS499" s="5" t="n">
        <v>5.158</v>
      </c>
      <c r="CT499" s="5" t="n">
        <v>10.485</v>
      </c>
      <c r="CU499" s="5" t="n">
        <v>31.326</v>
      </c>
    </row>
    <row r="500">
      <c r="A500" s="5" t="inlineStr">
        <is>
          <t>MLI2023</t>
        </is>
      </c>
      <c r="B500" s="5" t="inlineStr">
        <is>
          <t>MLI</t>
        </is>
      </c>
      <c r="C500" s="5" t="inlineStr">
        <is>
          <t>MLI</t>
        </is>
      </c>
      <c r="D500" s="5" t="inlineStr">
        <is>
          <t>Mali</t>
        </is>
      </c>
      <c r="E500" s="5" t="n">
        <v>2023</v>
      </c>
      <c r="F500" s="5" t="n">
        <v>0.18</v>
      </c>
      <c r="G500" s="5" t="n">
        <v>5.904</v>
      </c>
      <c r="H500" s="5" t="n">
        <v>1.345</v>
      </c>
      <c r="I500" s="5" t="n">
        <v>0.243</v>
      </c>
      <c r="J500" s="5" t="n">
        <v>6.147</v>
      </c>
      <c r="K500" s="5" t="n">
        <v>0</v>
      </c>
      <c r="L500" s="5" t="n">
        <v>1</v>
      </c>
      <c r="M500" s="5" t="n">
        <v>7.685</v>
      </c>
      <c r="N500" s="5" t="n">
        <v>3.811</v>
      </c>
      <c r="O500" s="5" t="n">
        <v>0.201</v>
      </c>
      <c r="P500" s="5" t="n">
        <v>7.886</v>
      </c>
      <c r="Q500" s="5" t="n">
        <v>0</v>
      </c>
      <c r="R500" s="5" t="n">
        <v>1</v>
      </c>
      <c r="S500" s="5" t="n">
        <v>12.575</v>
      </c>
      <c r="T500" s="5" t="n">
        <v>7.714</v>
      </c>
      <c r="U500" s="5" t="n">
        <v>-8.887</v>
      </c>
      <c r="V500" s="5" t="n">
        <v>3.688</v>
      </c>
      <c r="W500" s="5" t="n">
        <v>0</v>
      </c>
      <c r="X500" s="5" t="n">
        <v>0</v>
      </c>
      <c r="Y500" s="5" t="n">
        <v>12.908</v>
      </c>
      <c r="Z500" s="5" t="n">
        <v>1.745</v>
      </c>
      <c r="AA500" s="5" t="n">
        <v>0</v>
      </c>
      <c r="AB500" s="5" t="n">
        <v>12.908</v>
      </c>
      <c r="AC500" s="5" t="n">
        <v>0</v>
      </c>
      <c r="AD500" s="5" t="n">
        <v>1</v>
      </c>
      <c r="AE500" s="5" t="n">
        <v>14.194</v>
      </c>
      <c r="AF500" s="5" t="n">
        <v>3.319</v>
      </c>
      <c r="AG500" s="5" t="n">
        <v>0</v>
      </c>
      <c r="AH500" s="5" t="n">
        <v>14.194</v>
      </c>
      <c r="AI500" s="5" t="n">
        <v>0</v>
      </c>
      <c r="AJ500" s="5" t="n">
        <v>1</v>
      </c>
      <c r="AK500" s="5" t="n">
        <v>21.908</v>
      </c>
      <c r="AL500" s="5" t="n">
        <v>11.668</v>
      </c>
      <c r="AM500" s="5" t="n">
        <v>0</v>
      </c>
      <c r="AN500" s="5" t="n">
        <v>25.851</v>
      </c>
      <c r="AO500" s="5" t="n">
        <v>0.18</v>
      </c>
      <c r="AP500" s="5" t="n">
        <v>1</v>
      </c>
      <c r="AQ500" s="5" t="n">
        <v>0.71</v>
      </c>
      <c r="AR500" s="5" t="n">
        <v>0.12</v>
      </c>
      <c r="AS500" s="5" t="n">
        <v>0.529</v>
      </c>
      <c r="AT500" s="5" t="n">
        <v>1.462</v>
      </c>
      <c r="AU500" s="5" t="n">
        <v>0.18</v>
      </c>
      <c r="AV500" s="5" t="n">
        <v>1</v>
      </c>
      <c r="AW500" s="5" t="n">
        <v>0.743</v>
      </c>
      <c r="AX500" s="5" t="n">
        <v>0.127</v>
      </c>
      <c r="AY500" s="5" t="n">
        <v>0.44</v>
      </c>
      <c r="AZ500" s="5" t="n">
        <v>1.396</v>
      </c>
      <c r="BA500" s="5" t="n">
        <v>0.18</v>
      </c>
      <c r="BB500" s="5" t="n">
        <v>1</v>
      </c>
      <c r="BC500" s="5" t="n">
        <v>0.505</v>
      </c>
      <c r="BD500" s="5" t="n">
        <v>0.121</v>
      </c>
      <c r="BE500" s="5" t="n">
        <v>0.031</v>
      </c>
      <c r="BF500" s="5" t="n">
        <v>0.633</v>
      </c>
      <c r="BG500" s="5" t="n">
        <v>0.18</v>
      </c>
      <c r="BH500" s="5" t="n">
        <v>1</v>
      </c>
      <c r="BI500" s="5" t="n">
        <v>0.543</v>
      </c>
      <c r="BJ500" s="5" t="n">
        <v>0.118</v>
      </c>
      <c r="BK500" s="5" t="n">
        <v>0.544</v>
      </c>
      <c r="BL500" s="5" t="n">
        <v>1.283</v>
      </c>
      <c r="BM500" s="5" t="n">
        <v>0.18</v>
      </c>
      <c r="BN500" s="5" t="n">
        <v>1</v>
      </c>
      <c r="BO500" s="5" t="n">
        <v>0</v>
      </c>
      <c r="BP500" s="5" t="n">
        <v>0</v>
      </c>
      <c r="BQ500" s="5" t="n">
        <v>0.185</v>
      </c>
      <c r="BR500" s="5" t="n">
        <v>0</v>
      </c>
      <c r="BS500" s="5" t="n">
        <v>1</v>
      </c>
      <c r="BT500" s="5" t="n">
        <v>0</v>
      </c>
      <c r="BU500" s="5" t="n">
        <v>0</v>
      </c>
      <c r="BV500" s="5" t="n">
        <v>0.226</v>
      </c>
      <c r="BW500" s="5" t="n">
        <v>0.18</v>
      </c>
      <c r="BX500" s="5" t="n">
        <v>0.833</v>
      </c>
      <c r="BY500" s="5" t="n">
        <v>13.254</v>
      </c>
      <c r="BZ500" s="5" t="n">
        <v>0</v>
      </c>
      <c r="CA500" s="5" t="n">
        <v>13.254</v>
      </c>
      <c r="CB500" s="5" t="n">
        <v>0</v>
      </c>
      <c r="CC500" s="5" t="n">
        <v>77.166</v>
      </c>
      <c r="CD500" s="5" t="n">
        <v>1.868</v>
      </c>
      <c r="CE500" s="5" t="n">
        <v>95.66200000000001</v>
      </c>
      <c r="CF500" s="5" t="n">
        <v>203.937</v>
      </c>
      <c r="CG500" s="5" t="n">
        <v>0.18</v>
      </c>
      <c r="CH500" s="5" t="n">
        <v>1</v>
      </c>
      <c r="CI500" s="5" t="n">
        <v>0</v>
      </c>
      <c r="CJ500" s="5" t="n">
        <v>0</v>
      </c>
      <c r="CK500" s="5" t="n">
        <v>0</v>
      </c>
      <c r="CL500" s="5" t="n">
        <v>0</v>
      </c>
      <c r="CM500" s="5" t="n">
        <v>0.076</v>
      </c>
      <c r="CN500" s="5" t="n">
        <v>0</v>
      </c>
      <c r="CO500" s="5" t="n">
        <v>0</v>
      </c>
      <c r="CP500" s="5" t="n">
        <v>0</v>
      </c>
      <c r="CQ500" s="5" t="n">
        <v>1.348</v>
      </c>
      <c r="CR500" s="5" t="n">
        <v>0</v>
      </c>
      <c r="CS500" s="5" t="n">
        <v>5.37</v>
      </c>
      <c r="CT500" s="5" t="n">
        <v>4.861</v>
      </c>
      <c r="CU500" s="5" t="n">
        <v>11.622</v>
      </c>
    </row>
    <row r="501">
      <c r="A501" s="5" t="inlineStr">
        <is>
          <t>MLI2024</t>
        </is>
      </c>
      <c r="B501" s="5" t="inlineStr">
        <is>
          <t>MLI</t>
        </is>
      </c>
      <c r="C501" s="5" t="inlineStr">
        <is>
          <t>MLI</t>
        </is>
      </c>
      <c r="D501" s="5" t="inlineStr">
        <is>
          <t>Mali</t>
        </is>
      </c>
      <c r="E501" s="5" t="n">
        <v>2024</v>
      </c>
      <c r="F501" s="5" t="n">
        <v>0.18</v>
      </c>
      <c r="G501" s="5" t="n">
        <v>5.362</v>
      </c>
      <c r="H501" s="5" t="n">
        <v>1.358</v>
      </c>
      <c r="I501" s="5" t="n">
        <v>0.213</v>
      </c>
      <c r="J501" s="5" t="n">
        <v>5.575</v>
      </c>
      <c r="K501" s="5" t="n">
        <v>0</v>
      </c>
      <c r="L501" s="5" t="n">
        <v>1</v>
      </c>
      <c r="M501" s="5" t="n">
        <v>6.987</v>
      </c>
      <c r="N501" s="5" t="n">
        <v>3.806</v>
      </c>
      <c r="O501" s="5" t="n">
        <v>0.158</v>
      </c>
      <c r="P501" s="5" t="n">
        <v>7.145</v>
      </c>
      <c r="Q501" s="5" t="n">
        <v>0</v>
      </c>
      <c r="R501" s="5" t="n">
        <v>1</v>
      </c>
      <c r="S501" s="5" t="n">
        <v>12.193</v>
      </c>
      <c r="T501" s="5" t="n">
        <v>7.942</v>
      </c>
      <c r="U501" s="5" t="n">
        <v>-9.286</v>
      </c>
      <c r="V501" s="5" t="n">
        <v>2.907</v>
      </c>
      <c r="W501" s="5" t="n">
        <v>0</v>
      </c>
      <c r="X501" s="5" t="n">
        <v>0</v>
      </c>
      <c r="Y501" s="5" t="n">
        <v>11.492</v>
      </c>
      <c r="Z501" s="5" t="n">
        <v>1.553</v>
      </c>
      <c r="AA501" s="5" t="n">
        <v>0</v>
      </c>
      <c r="AB501" s="5" t="n">
        <v>11.492</v>
      </c>
      <c r="AC501" s="5" t="n">
        <v>0</v>
      </c>
      <c r="AD501" s="5" t="n">
        <v>1</v>
      </c>
      <c r="AE501" s="5" t="n">
        <v>12.815</v>
      </c>
      <c r="AF501" s="5" t="n">
        <v>2.997</v>
      </c>
      <c r="AG501" s="5" t="n">
        <v>0.001</v>
      </c>
      <c r="AH501" s="5" t="n">
        <v>12.816</v>
      </c>
      <c r="AI501" s="5" t="n">
        <v>0</v>
      </c>
      <c r="AJ501" s="5" t="n">
        <v>1</v>
      </c>
      <c r="AK501" s="5" t="n">
        <v>20.757</v>
      </c>
      <c r="AL501" s="5" t="n">
        <v>11.055</v>
      </c>
      <c r="AM501" s="5" t="n">
        <v>0.004</v>
      </c>
      <c r="AN501" s="5" t="n">
        <v>24.498</v>
      </c>
      <c r="AO501" s="5" t="n">
        <v>0.18</v>
      </c>
      <c r="AP501" s="5" t="n">
        <v>1</v>
      </c>
      <c r="AQ501" s="5" t="n">
        <v>0.678</v>
      </c>
      <c r="AR501" s="5" t="n">
        <v>0.123</v>
      </c>
      <c r="AS501" s="5" t="n">
        <v>0.522</v>
      </c>
      <c r="AT501" s="5" t="n">
        <v>1.415</v>
      </c>
      <c r="AU501" s="5" t="n">
        <v>0.18</v>
      </c>
      <c r="AV501" s="5" t="n">
        <v>1</v>
      </c>
      <c r="AW501" s="5" t="n">
        <v>0.6879999999999999</v>
      </c>
      <c r="AX501" s="5" t="n">
        <v>0.126</v>
      </c>
      <c r="AY501" s="5" t="n">
        <v>0.466</v>
      </c>
      <c r="AZ501" s="5" t="n">
        <v>1.362</v>
      </c>
      <c r="BA501" s="5" t="n">
        <v>0.18</v>
      </c>
      <c r="BB501" s="5" t="n">
        <v>1</v>
      </c>
      <c r="BC501" s="5" t="n">
        <v>0.482</v>
      </c>
      <c r="BD501" s="5" t="n">
        <v>0.124</v>
      </c>
      <c r="BE501" s="5" t="n">
        <v>0.032</v>
      </c>
      <c r="BF501" s="5" t="n">
        <v>0.607</v>
      </c>
      <c r="BG501" s="5" t="n">
        <v>0.18</v>
      </c>
      <c r="BH501" s="5" t="n">
        <v>1</v>
      </c>
      <c r="BI501" s="5" t="n">
        <v>0.526</v>
      </c>
      <c r="BJ501" s="5" t="n">
        <v>0.116</v>
      </c>
      <c r="BK501" s="5" t="n">
        <v>0.593</v>
      </c>
      <c r="BL501" s="5" t="n">
        <v>1.321</v>
      </c>
      <c r="BM501" s="5" t="n">
        <v>0.18</v>
      </c>
      <c r="BN501" s="5" t="n">
        <v>1</v>
      </c>
      <c r="BO501" s="5" t="n">
        <v>0</v>
      </c>
      <c r="BP501" s="5" t="n">
        <v>0</v>
      </c>
      <c r="BQ501" s="5" t="n">
        <v>0.171</v>
      </c>
      <c r="BR501" s="5" t="n">
        <v>0</v>
      </c>
      <c r="BS501" s="5" t="n">
        <v>1</v>
      </c>
      <c r="BT501" s="5" t="n">
        <v>0</v>
      </c>
      <c r="BU501" s="5" t="n">
        <v>0</v>
      </c>
      <c r="BV501" s="5" t="n">
        <v>0.236</v>
      </c>
      <c r="BW501" s="5" t="n">
        <v>0.18</v>
      </c>
      <c r="BX501" s="5" t="n">
        <v>0.833</v>
      </c>
      <c r="BY501" s="5" t="n">
        <v>13.646</v>
      </c>
      <c r="BZ501" s="5" t="n">
        <v>0</v>
      </c>
      <c r="CA501" s="5" t="n">
        <v>13.646</v>
      </c>
      <c r="CB501" s="5" t="n">
        <v>0</v>
      </c>
      <c r="CC501" s="5" t="n">
        <v>76.56</v>
      </c>
      <c r="CD501" s="5" t="n">
        <v>1.922</v>
      </c>
      <c r="CE501" s="5" t="n">
        <v>78.998</v>
      </c>
      <c r="CF501" s="5" t="n">
        <v>183.559</v>
      </c>
      <c r="CG501" s="5" t="n">
        <v>0.18</v>
      </c>
      <c r="CH501" s="5" t="n">
        <v>1</v>
      </c>
      <c r="CI501" s="5" t="n">
        <v>0</v>
      </c>
      <c r="CJ501" s="5" t="n">
        <v>0</v>
      </c>
      <c r="CK501" s="5" t="n">
        <v>0</v>
      </c>
      <c r="CL501" s="5" t="n">
        <v>0</v>
      </c>
      <c r="CM501" s="5" t="n">
        <v>0.095</v>
      </c>
      <c r="CN501" s="5" t="n">
        <v>0</v>
      </c>
      <c r="CO501" s="5" t="n">
        <v>0</v>
      </c>
      <c r="CP501" s="5" t="n">
        <v>0</v>
      </c>
      <c r="CQ501" s="5" t="n">
        <v>1.387</v>
      </c>
      <c r="CR501" s="5" t="n">
        <v>0</v>
      </c>
      <c r="CS501" s="5" t="n">
        <v>5.529</v>
      </c>
      <c r="CT501" s="5" t="n">
        <v>4.251</v>
      </c>
      <c r="CU501" s="5" t="n">
        <v>10.168</v>
      </c>
    </row>
    <row r="502">
      <c r="A502" s="5" t="inlineStr">
        <is>
          <t>MLT2021</t>
        </is>
      </c>
      <c r="B502" s="5" t="inlineStr">
        <is>
          <t>MLT</t>
        </is>
      </c>
      <c r="C502" s="5" t="inlineStr">
        <is>
          <t>MLT</t>
        </is>
      </c>
      <c r="D502" s="5" t="inlineStr">
        <is>
          <t>Malta</t>
        </is>
      </c>
      <c r="E502" s="5" t="n">
        <v>2021</v>
      </c>
      <c r="F502" s="5" t="n">
        <v>0.18</v>
      </c>
      <c r="G502" s="5" t="n">
        <v>5.897</v>
      </c>
      <c r="H502" s="5" t="n">
        <v>1.143</v>
      </c>
      <c r="I502" s="5" t="n">
        <v>2.365</v>
      </c>
      <c r="J502" s="5" t="n">
        <v>8.262</v>
      </c>
      <c r="K502" s="5" t="n">
        <v>0</v>
      </c>
      <c r="L502" s="5" t="n">
        <v>1</v>
      </c>
      <c r="M502" s="5" t="n">
        <v>7.964</v>
      </c>
      <c r="N502" s="5" t="n">
        <v>3.43</v>
      </c>
      <c r="O502" s="5" t="n">
        <v>2.41</v>
      </c>
      <c r="P502" s="5" t="n">
        <v>10.375</v>
      </c>
      <c r="Q502" s="5" t="n">
        <v>0</v>
      </c>
      <c r="R502" s="5" t="n">
        <v>1</v>
      </c>
      <c r="S502" s="5" t="n">
        <v>11.613</v>
      </c>
      <c r="T502" s="5" t="n">
        <v>6.86</v>
      </c>
      <c r="U502" s="5" t="n">
        <v>0</v>
      </c>
      <c r="V502" s="5" t="n">
        <v>13.704</v>
      </c>
      <c r="W502" s="5" t="n">
        <v>0.18</v>
      </c>
      <c r="X502" s="5" t="n">
        <v>1</v>
      </c>
      <c r="Y502" s="5" t="n">
        <v>15.305</v>
      </c>
      <c r="Z502" s="5" t="n">
        <v>1.143</v>
      </c>
      <c r="AA502" s="5" t="n">
        <v>1.399</v>
      </c>
      <c r="AB502" s="5" t="n">
        <v>16.705</v>
      </c>
      <c r="AC502" s="5" t="n">
        <v>0</v>
      </c>
      <c r="AD502" s="5" t="n">
        <v>1</v>
      </c>
      <c r="AE502" s="5" t="n">
        <v>16.449</v>
      </c>
      <c r="AF502" s="5" t="n">
        <v>2.287</v>
      </c>
      <c r="AG502" s="5" t="n">
        <v>1.399</v>
      </c>
      <c r="AH502" s="5" t="n">
        <v>17.848</v>
      </c>
      <c r="AI502" s="5" t="n">
        <v>0</v>
      </c>
      <c r="AJ502" s="5" t="n">
        <v>1</v>
      </c>
      <c r="AK502" s="5" t="n">
        <v>23.309</v>
      </c>
      <c r="AL502" s="5" t="n">
        <v>9.147</v>
      </c>
      <c r="AM502" s="5" t="n">
        <v>0</v>
      </c>
      <c r="AN502" s="5" t="n">
        <v>27.504</v>
      </c>
      <c r="AO502" s="5" t="n">
        <v>0.18</v>
      </c>
      <c r="AP502" s="5" t="n">
        <v>1</v>
      </c>
      <c r="AQ502" s="5" t="n">
        <v>0.621</v>
      </c>
      <c r="AR502" s="5" t="n">
        <v>0.114</v>
      </c>
      <c r="AS502" s="5" t="n">
        <v>0.723</v>
      </c>
      <c r="AT502" s="5" t="n">
        <v>1.585</v>
      </c>
      <c r="AU502" s="5" t="n">
        <v>0.18</v>
      </c>
      <c r="AV502" s="5" t="n">
        <v>1</v>
      </c>
      <c r="AW502" s="5" t="n">
        <v>0.593</v>
      </c>
      <c r="AX502" s="5" t="n">
        <v>0.114</v>
      </c>
      <c r="AY502" s="5" t="n">
        <v>0.62</v>
      </c>
      <c r="AZ502" s="5" t="n">
        <v>1.431</v>
      </c>
      <c r="BA502" s="5" t="n">
        <v>0.18</v>
      </c>
      <c r="BB502" s="5" t="n">
        <v>1</v>
      </c>
      <c r="BC502" s="5" t="n">
        <v>0.44</v>
      </c>
      <c r="BD502" s="5" t="n">
        <v>0.114</v>
      </c>
      <c r="BE502" s="5" t="n">
        <v>0.026</v>
      </c>
      <c r="BF502" s="5" t="n">
        <v>0.55</v>
      </c>
      <c r="BG502" s="5" t="n">
        <v>0.18</v>
      </c>
      <c r="BH502" s="5" t="n">
        <v>1</v>
      </c>
      <c r="BI502" s="5" t="n">
        <v>0.5600000000000001</v>
      </c>
      <c r="BJ502" s="5" t="n">
        <v>0.114</v>
      </c>
      <c r="BK502" s="5" t="n">
        <v>0.442</v>
      </c>
      <c r="BL502" s="5" t="n">
        <v>1.183</v>
      </c>
      <c r="BM502" s="5" t="n">
        <v>0.18</v>
      </c>
      <c r="BN502" s="5" t="n">
        <v>1</v>
      </c>
      <c r="BO502" s="5" t="n">
        <v>0</v>
      </c>
      <c r="BP502" s="5" t="n">
        <v>0.002</v>
      </c>
      <c r="BQ502" s="5" t="n">
        <v>0.128</v>
      </c>
      <c r="BR502" s="5" t="n">
        <v>0</v>
      </c>
      <c r="BS502" s="5" t="n">
        <v>1</v>
      </c>
      <c r="BT502" s="5" t="n">
        <v>0</v>
      </c>
      <c r="BU502" s="5" t="n">
        <v>0.002</v>
      </c>
      <c r="BV502" s="5" t="n">
        <v>0.154</v>
      </c>
      <c r="BW502" s="5" t="n">
        <v>0.18</v>
      </c>
      <c r="BX502" s="5" t="n">
        <v>0.667</v>
      </c>
      <c r="BY502" s="5" t="n">
        <v>11.787</v>
      </c>
      <c r="BZ502" s="5" t="n">
        <v>0</v>
      </c>
      <c r="CA502" s="5" t="n">
        <v>11.787</v>
      </c>
      <c r="CB502" s="5" t="n">
        <v>0</v>
      </c>
      <c r="CC502" s="5" t="n">
        <v>81.69499999999999</v>
      </c>
      <c r="CD502" s="5" t="n">
        <v>7.95</v>
      </c>
      <c r="CE502" s="5" t="n">
        <v>87.651</v>
      </c>
      <c r="CF502" s="5" t="n">
        <v>199.829</v>
      </c>
      <c r="CG502" s="5" t="n">
        <v>0.18</v>
      </c>
      <c r="CH502" s="5" t="n">
        <v>1</v>
      </c>
      <c r="CI502" s="5" t="n">
        <v>0</v>
      </c>
      <c r="CJ502" s="5" t="n">
        <v>0</v>
      </c>
      <c r="CK502" s="5" t="n">
        <v>0</v>
      </c>
      <c r="CL502" s="5" t="n">
        <v>0</v>
      </c>
      <c r="CM502" s="5" t="n">
        <v>0</v>
      </c>
      <c r="CN502" s="5" t="n">
        <v>0</v>
      </c>
      <c r="CO502" s="5" t="n">
        <v>0</v>
      </c>
      <c r="CP502" s="5" t="n">
        <v>0</v>
      </c>
      <c r="CQ502" s="5" t="n">
        <v>1.198</v>
      </c>
      <c r="CR502" s="5" t="n">
        <v>0</v>
      </c>
      <c r="CS502" s="5" t="n">
        <v>4.776</v>
      </c>
      <c r="CT502" s="5" t="n">
        <v>4.753</v>
      </c>
      <c r="CU502" s="5" t="n">
        <v>14.162</v>
      </c>
    </row>
    <row r="503">
      <c r="A503" s="5" t="inlineStr">
        <is>
          <t>MLT2022</t>
        </is>
      </c>
      <c r="B503" s="5" t="inlineStr">
        <is>
          <t>MLT</t>
        </is>
      </c>
      <c r="C503" s="5" t="inlineStr">
        <is>
          <t>MLT</t>
        </is>
      </c>
      <c r="D503" s="5" t="inlineStr">
        <is>
          <t>Malta</t>
        </is>
      </c>
      <c r="E503" s="5" t="n">
        <v>2022</v>
      </c>
      <c r="F503" s="5" t="n">
        <v>0.18</v>
      </c>
      <c r="G503" s="5" t="n">
        <v>11.72</v>
      </c>
      <c r="H503" s="5" t="n">
        <v>1.235</v>
      </c>
      <c r="I503" s="5" t="n">
        <v>8.16</v>
      </c>
      <c r="J503" s="5" t="n">
        <v>19.88</v>
      </c>
      <c r="K503" s="5" t="n">
        <v>0</v>
      </c>
      <c r="L503" s="5" t="n">
        <v>1</v>
      </c>
      <c r="M503" s="5" t="n">
        <v>9.782999999999999</v>
      </c>
      <c r="N503" s="5" t="n">
        <v>3.704</v>
      </c>
      <c r="O503" s="5" t="n">
        <v>8.315</v>
      </c>
      <c r="P503" s="5" t="n">
        <v>18.098</v>
      </c>
      <c r="Q503" s="5" t="n">
        <v>0</v>
      </c>
      <c r="R503" s="5" t="n">
        <v>1</v>
      </c>
      <c r="S503" s="5" t="n">
        <v>17.893</v>
      </c>
      <c r="T503" s="5" t="n">
        <v>7.408</v>
      </c>
      <c r="U503" s="5" t="n">
        <v>0.238</v>
      </c>
      <c r="V503" s="5" t="n">
        <v>21.114</v>
      </c>
      <c r="W503" s="5" t="n">
        <v>0.18</v>
      </c>
      <c r="X503" s="5" t="n">
        <v>1</v>
      </c>
      <c r="Y503" s="5" t="n">
        <v>31.56</v>
      </c>
      <c r="Z503" s="5" t="n">
        <v>1.235</v>
      </c>
      <c r="AA503" s="5" t="n">
        <v>4.828</v>
      </c>
      <c r="AB503" s="5" t="n">
        <v>36.388</v>
      </c>
      <c r="AC503" s="5" t="n">
        <v>0</v>
      </c>
      <c r="AD503" s="5" t="n">
        <v>1</v>
      </c>
      <c r="AE503" s="5" t="n">
        <v>32.795</v>
      </c>
      <c r="AF503" s="5" t="n">
        <v>2.469</v>
      </c>
      <c r="AG503" s="5" t="n">
        <v>4.828</v>
      </c>
      <c r="AH503" s="5" t="n">
        <v>37.623</v>
      </c>
      <c r="AI503" s="5" t="n">
        <v>0</v>
      </c>
      <c r="AJ503" s="5" t="n">
        <v>1</v>
      </c>
      <c r="AK503" s="5" t="n">
        <v>40.203</v>
      </c>
      <c r="AL503" s="5" t="n">
        <v>9.878</v>
      </c>
      <c r="AM503" s="5" t="n">
        <v>0.536</v>
      </c>
      <c r="AN503" s="5" t="n">
        <v>47.44</v>
      </c>
      <c r="AO503" s="5" t="n">
        <v>0.18</v>
      </c>
      <c r="AP503" s="5" t="n">
        <v>1</v>
      </c>
      <c r="AQ503" s="5" t="n">
        <v>0.847</v>
      </c>
      <c r="AR503" s="5" t="n">
        <v>0.123</v>
      </c>
      <c r="AS503" s="5" t="n">
        <v>0.349</v>
      </c>
      <c r="AT503" s="5" t="n">
        <v>1.411</v>
      </c>
      <c r="AU503" s="5" t="n">
        <v>0.18</v>
      </c>
      <c r="AV503" s="5" t="n">
        <v>1</v>
      </c>
      <c r="AW503" s="5" t="n">
        <v>0.947</v>
      </c>
      <c r="AX503" s="5" t="n">
        <v>0.123</v>
      </c>
      <c r="AY503" s="5" t="n">
        <v>0.133</v>
      </c>
      <c r="AZ503" s="5" t="n">
        <v>1.274</v>
      </c>
      <c r="BA503" s="5" t="n">
        <v>0.18</v>
      </c>
      <c r="BB503" s="5" t="n">
        <v>1</v>
      </c>
      <c r="BC503" s="5" t="n">
        <v>0.589</v>
      </c>
      <c r="BD503" s="5" t="n">
        <v>0.123</v>
      </c>
      <c r="BE503" s="5" t="n">
        <v>0.038</v>
      </c>
      <c r="BF503" s="5" t="n">
        <v>0.73</v>
      </c>
      <c r="BG503" s="5" t="n">
        <v>0.18</v>
      </c>
      <c r="BH503" s="5" t="n">
        <v>1</v>
      </c>
      <c r="BI503" s="5" t="n">
        <v>0.6889999999999999</v>
      </c>
      <c r="BJ503" s="5" t="n">
        <v>0.123</v>
      </c>
      <c r="BK503" s="5" t="n">
        <v>0.204</v>
      </c>
      <c r="BL503" s="5" t="n">
        <v>1.053</v>
      </c>
      <c r="BM503" s="5" t="n">
        <v>0.18</v>
      </c>
      <c r="BN503" s="5" t="n">
        <v>1</v>
      </c>
      <c r="BO503" s="5" t="n">
        <v>0</v>
      </c>
      <c r="BP503" s="5" t="n">
        <v>0.002</v>
      </c>
      <c r="BQ503" s="5" t="n">
        <v>0.1</v>
      </c>
      <c r="BR503" s="5" t="n">
        <v>0</v>
      </c>
      <c r="BS503" s="5" t="n">
        <v>1</v>
      </c>
      <c r="BT503" s="5" t="n">
        <v>0</v>
      </c>
      <c r="BU503" s="5" t="n">
        <v>0.002</v>
      </c>
      <c r="BV503" s="5" t="n">
        <v>0.136</v>
      </c>
      <c r="BW503" s="5" t="n">
        <v>0.18</v>
      </c>
      <c r="BX503" s="5" t="n">
        <v>0.667</v>
      </c>
      <c r="BY503" s="5" t="n">
        <v>12.729</v>
      </c>
      <c r="BZ503" s="5" t="n">
        <v>0</v>
      </c>
      <c r="CA503" s="5" t="n">
        <v>12.729</v>
      </c>
      <c r="CB503" s="5" t="n">
        <v>0</v>
      </c>
      <c r="CC503" s="5" t="n">
        <v>102.477</v>
      </c>
      <c r="CD503" s="5" t="n">
        <v>7.95</v>
      </c>
      <c r="CE503" s="5" t="n">
        <v>73.83799999999999</v>
      </c>
      <c r="CF503" s="5" t="n">
        <v>208.051</v>
      </c>
      <c r="CG503" s="5" t="n">
        <v>0.18</v>
      </c>
      <c r="CH503" s="5" t="n">
        <v>1</v>
      </c>
      <c r="CI503" s="5" t="n">
        <v>0</v>
      </c>
      <c r="CJ503" s="5" t="n">
        <v>0</v>
      </c>
      <c r="CK503" s="5" t="n">
        <v>0</v>
      </c>
      <c r="CL503" s="5" t="n">
        <v>0</v>
      </c>
      <c r="CM503" s="5" t="n">
        <v>0</v>
      </c>
      <c r="CN503" s="5" t="n">
        <v>0</v>
      </c>
      <c r="CO503" s="5" t="n">
        <v>0</v>
      </c>
      <c r="CP503" s="5" t="n">
        <v>0</v>
      </c>
      <c r="CQ503" s="5" t="n">
        <v>1.294</v>
      </c>
      <c r="CR503" s="5" t="n">
        <v>0</v>
      </c>
      <c r="CS503" s="5" t="n">
        <v>5.158</v>
      </c>
      <c r="CT503" s="5" t="n">
        <v>10.485</v>
      </c>
      <c r="CU503" s="5" t="n">
        <v>30.326</v>
      </c>
    </row>
    <row r="504">
      <c r="A504" s="5" t="inlineStr">
        <is>
          <t>MLT2023</t>
        </is>
      </c>
      <c r="B504" s="5" t="inlineStr">
        <is>
          <t>MLT</t>
        </is>
      </c>
      <c r="C504" s="5" t="inlineStr">
        <is>
          <t>MLT</t>
        </is>
      </c>
      <c r="D504" s="5" t="inlineStr">
        <is>
          <t>Malta</t>
        </is>
      </c>
      <c r="E504" s="5" t="n">
        <v>2023</v>
      </c>
      <c r="F504" s="5" t="n">
        <v>0.18</v>
      </c>
      <c r="G504" s="5" t="n">
        <v>6.147</v>
      </c>
      <c r="H504" s="5" t="n">
        <v>1.286</v>
      </c>
      <c r="I504" s="5" t="n">
        <v>9.457000000000001</v>
      </c>
      <c r="J504" s="5" t="n">
        <v>15.604</v>
      </c>
      <c r="K504" s="5" t="n">
        <v>0</v>
      </c>
      <c r="L504" s="5" t="n">
        <v>1</v>
      </c>
      <c r="M504" s="5" t="n">
        <v>7.886</v>
      </c>
      <c r="N504" s="5" t="n">
        <v>3.857</v>
      </c>
      <c r="O504" s="5" t="n">
        <v>9.635999999999999</v>
      </c>
      <c r="P504" s="5" t="n">
        <v>17.522</v>
      </c>
      <c r="Q504" s="5" t="n">
        <v>0</v>
      </c>
      <c r="R504" s="5" t="n">
        <v>1</v>
      </c>
      <c r="S504" s="5" t="n">
        <v>12.575</v>
      </c>
      <c r="T504" s="5" t="n">
        <v>7.714</v>
      </c>
      <c r="U504" s="5" t="n">
        <v>0.251</v>
      </c>
      <c r="V504" s="5" t="n">
        <v>14.839</v>
      </c>
      <c r="W504" s="5" t="n">
        <v>0.18</v>
      </c>
      <c r="X504" s="5" t="n">
        <v>1</v>
      </c>
      <c r="Y504" s="5" t="n">
        <v>11.908</v>
      </c>
      <c r="Z504" s="5" t="n">
        <v>1.246</v>
      </c>
      <c r="AA504" s="5" t="n">
        <v>5.595</v>
      </c>
      <c r="AB504" s="5" t="n">
        <v>17.503</v>
      </c>
      <c r="AC504" s="5" t="n">
        <v>0</v>
      </c>
      <c r="AD504" s="5" t="n">
        <v>1</v>
      </c>
      <c r="AE504" s="5" t="n">
        <v>13.194</v>
      </c>
      <c r="AF504" s="5" t="n">
        <v>2.493</v>
      </c>
      <c r="AG504" s="5" t="n">
        <v>5.595</v>
      </c>
      <c r="AH504" s="5" t="n">
        <v>18.788</v>
      </c>
      <c r="AI504" s="5" t="n">
        <v>0</v>
      </c>
      <c r="AJ504" s="5" t="n">
        <v>1</v>
      </c>
      <c r="AK504" s="5" t="n">
        <v>20.908</v>
      </c>
      <c r="AL504" s="5" t="n">
        <v>9.972</v>
      </c>
      <c r="AM504" s="5" t="n">
        <v>0.417</v>
      </c>
      <c r="AN504" s="5" t="n">
        <v>24.671</v>
      </c>
      <c r="AO504" s="5" t="n">
        <v>0.18</v>
      </c>
      <c r="AP504" s="5" t="n">
        <v>1</v>
      </c>
      <c r="AQ504" s="5" t="n">
        <v>0.749</v>
      </c>
      <c r="AR504" s="5" t="n">
        <v>0.129</v>
      </c>
      <c r="AS504" s="5" t="n">
        <v>0.479</v>
      </c>
      <c r="AT504" s="5" t="n">
        <v>1.449</v>
      </c>
      <c r="AU504" s="5" t="n">
        <v>0.18</v>
      </c>
      <c r="AV504" s="5" t="n">
        <v>1</v>
      </c>
      <c r="AW504" s="5" t="n">
        <v>0.783</v>
      </c>
      <c r="AX504" s="5" t="n">
        <v>0.129</v>
      </c>
      <c r="AY504" s="5" t="n">
        <v>0.326</v>
      </c>
      <c r="AZ504" s="5" t="n">
        <v>1.308</v>
      </c>
      <c r="BA504" s="5" t="n">
        <v>0.18</v>
      </c>
      <c r="BB504" s="5" t="n">
        <v>1</v>
      </c>
      <c r="BC504" s="5" t="n">
        <v>0.527</v>
      </c>
      <c r="BD504" s="5" t="n">
        <v>0.129</v>
      </c>
      <c r="BE504" s="5" t="n">
        <v>0.041</v>
      </c>
      <c r="BF504" s="5" t="n">
        <v>0.658</v>
      </c>
      <c r="BG504" s="5" t="n">
        <v>0.18</v>
      </c>
      <c r="BH504" s="5" t="n">
        <v>1</v>
      </c>
      <c r="BI504" s="5" t="n">
        <v>0.64</v>
      </c>
      <c r="BJ504" s="5" t="n">
        <v>0.129</v>
      </c>
      <c r="BK504" s="5" t="n">
        <v>0.277</v>
      </c>
      <c r="BL504" s="5" t="n">
        <v>1.081</v>
      </c>
      <c r="BM504" s="5" t="n">
        <v>0.18</v>
      </c>
      <c r="BN504" s="5" t="n">
        <v>1</v>
      </c>
      <c r="BO504" s="5" t="n">
        <v>0</v>
      </c>
      <c r="BP504" s="5" t="n">
        <v>0.002</v>
      </c>
      <c r="BQ504" s="5" t="n">
        <v>0.116</v>
      </c>
      <c r="BR504" s="5" t="n">
        <v>0</v>
      </c>
      <c r="BS504" s="5" t="n">
        <v>1</v>
      </c>
      <c r="BT504" s="5" t="n">
        <v>0</v>
      </c>
      <c r="BU504" s="5" t="n">
        <v>0.002</v>
      </c>
      <c r="BV504" s="5" t="n">
        <v>0.137</v>
      </c>
      <c r="BW504" s="5" t="n">
        <v>0.18</v>
      </c>
      <c r="BX504" s="5" t="n">
        <v>0.667</v>
      </c>
      <c r="BY504" s="5" t="n">
        <v>13.254</v>
      </c>
      <c r="BZ504" s="5" t="n">
        <v>0</v>
      </c>
      <c r="CA504" s="5" t="n">
        <v>13.254</v>
      </c>
      <c r="CB504" s="5" t="n">
        <v>0</v>
      </c>
      <c r="CC504" s="5" t="n">
        <v>87.07899999999999</v>
      </c>
      <c r="CD504" s="5" t="n">
        <v>7.95</v>
      </c>
      <c r="CE504" s="5" t="n">
        <v>98.506</v>
      </c>
      <c r="CF504" s="5" t="n">
        <v>218.991</v>
      </c>
      <c r="CG504" s="5" t="n">
        <v>0.18</v>
      </c>
      <c r="CH504" s="5" t="n">
        <v>1</v>
      </c>
      <c r="CI504" s="5" t="n">
        <v>0</v>
      </c>
      <c r="CJ504" s="5" t="n">
        <v>0</v>
      </c>
      <c r="CK504" s="5" t="n">
        <v>0</v>
      </c>
      <c r="CL504" s="5" t="n">
        <v>0</v>
      </c>
      <c r="CM504" s="5" t="n">
        <v>0</v>
      </c>
      <c r="CN504" s="5" t="n">
        <v>0</v>
      </c>
      <c r="CO504" s="5" t="n">
        <v>0</v>
      </c>
      <c r="CP504" s="5" t="n">
        <v>0</v>
      </c>
      <c r="CQ504" s="5" t="n">
        <v>1.348</v>
      </c>
      <c r="CR504" s="5" t="n">
        <v>0</v>
      </c>
      <c r="CS504" s="5" t="n">
        <v>5.37</v>
      </c>
      <c r="CT504" s="5" t="n">
        <v>4.861</v>
      </c>
      <c r="CU504" s="5" t="n">
        <v>10.622</v>
      </c>
    </row>
    <row r="505">
      <c r="A505" s="5" t="inlineStr">
        <is>
          <t>MLT2024</t>
        </is>
      </c>
      <c r="B505" s="5" t="inlineStr">
        <is>
          <t>MLT</t>
        </is>
      </c>
      <c r="C505" s="5" t="inlineStr">
        <is>
          <t>MLT</t>
        </is>
      </c>
      <c r="D505" s="5" t="inlineStr">
        <is>
          <t>Malta</t>
        </is>
      </c>
      <c r="E505" s="5" t="n">
        <v>2024</v>
      </c>
      <c r="F505" s="5" t="n">
        <v>0.18</v>
      </c>
      <c r="G505" s="5" t="n">
        <v>5.575</v>
      </c>
      <c r="H505" s="5" t="n">
        <v>1.324</v>
      </c>
      <c r="I505" s="5" t="n">
        <v>6.197</v>
      </c>
      <c r="J505" s="5" t="n">
        <v>11.772</v>
      </c>
      <c r="K505" s="5" t="n">
        <v>0</v>
      </c>
      <c r="L505" s="5" t="n">
        <v>1</v>
      </c>
      <c r="M505" s="5" t="n">
        <v>7.124</v>
      </c>
      <c r="N505" s="5" t="n">
        <v>3.971</v>
      </c>
      <c r="O505" s="5" t="n">
        <v>6.315</v>
      </c>
      <c r="P505" s="5" t="n">
        <v>13.439</v>
      </c>
      <c r="Q505" s="5" t="n">
        <v>0</v>
      </c>
      <c r="R505" s="5" t="n">
        <v>1</v>
      </c>
      <c r="S505" s="5" t="n">
        <v>12.193</v>
      </c>
      <c r="T505" s="5" t="n">
        <v>7.942</v>
      </c>
      <c r="U505" s="5" t="n">
        <v>0.299</v>
      </c>
      <c r="V505" s="5" t="n">
        <v>14.388</v>
      </c>
      <c r="W505" s="5" t="n">
        <v>0.18</v>
      </c>
      <c r="X505" s="5" t="n">
        <v>1</v>
      </c>
      <c r="Y505" s="5" t="n">
        <v>10.492</v>
      </c>
      <c r="Z505" s="5" t="n">
        <v>1.283</v>
      </c>
      <c r="AA505" s="5" t="n">
        <v>3.667</v>
      </c>
      <c r="AB505" s="5" t="n">
        <v>14.159</v>
      </c>
      <c r="AC505" s="5" t="n">
        <v>0</v>
      </c>
      <c r="AD505" s="5" t="n">
        <v>1</v>
      </c>
      <c r="AE505" s="5" t="n">
        <v>11.815</v>
      </c>
      <c r="AF505" s="5" t="n">
        <v>2.567</v>
      </c>
      <c r="AG505" s="5" t="n">
        <v>3.667</v>
      </c>
      <c r="AH505" s="5" t="n">
        <v>15.483</v>
      </c>
      <c r="AI505" s="5" t="n">
        <v>0</v>
      </c>
      <c r="AJ505" s="5" t="n">
        <v>1</v>
      </c>
      <c r="AK505" s="5" t="n">
        <v>19.757</v>
      </c>
      <c r="AL505" s="5" t="n">
        <v>10.266</v>
      </c>
      <c r="AM505" s="5" t="n">
        <v>0.484</v>
      </c>
      <c r="AN505" s="5" t="n">
        <v>23.313</v>
      </c>
      <c r="AO505" s="5" t="n">
        <v>0.18</v>
      </c>
      <c r="AP505" s="5" t="n">
        <v>1</v>
      </c>
      <c r="AQ505" s="5" t="n">
        <v>0.72</v>
      </c>
      <c r="AR505" s="5" t="n">
        <v>0.132</v>
      </c>
      <c r="AS505" s="5" t="n">
        <v>0.509</v>
      </c>
      <c r="AT505" s="5" t="n">
        <v>1.45</v>
      </c>
      <c r="AU505" s="5" t="n">
        <v>0.18</v>
      </c>
      <c r="AV505" s="5" t="n">
        <v>1</v>
      </c>
      <c r="AW505" s="5" t="n">
        <v>0.734</v>
      </c>
      <c r="AX505" s="5" t="n">
        <v>0.132</v>
      </c>
      <c r="AY505" s="5" t="n">
        <v>0.376</v>
      </c>
      <c r="AZ505" s="5" t="n">
        <v>1.31</v>
      </c>
      <c r="BA505" s="5" t="n">
        <v>0.18</v>
      </c>
      <c r="BB505" s="5" t="n">
        <v>1</v>
      </c>
      <c r="BC505" s="5" t="n">
        <v>0.51</v>
      </c>
      <c r="BD505" s="5" t="n">
        <v>0.132</v>
      </c>
      <c r="BE505" s="5" t="n">
        <v>0.043</v>
      </c>
      <c r="BF505" s="5" t="n">
        <v>0.638</v>
      </c>
      <c r="BG505" s="5" t="n">
        <v>0.18</v>
      </c>
      <c r="BH505" s="5" t="n">
        <v>1</v>
      </c>
      <c r="BI505" s="5" t="n">
        <v>0.652</v>
      </c>
      <c r="BJ505" s="5" t="n">
        <v>0.132</v>
      </c>
      <c r="BK505" s="5" t="n">
        <v>0.312</v>
      </c>
      <c r="BL505" s="5" t="n">
        <v>1.11</v>
      </c>
      <c r="BM505" s="5" t="n">
        <v>0.18</v>
      </c>
      <c r="BN505" s="5" t="n">
        <v>1</v>
      </c>
      <c r="BO505" s="5" t="n">
        <v>0</v>
      </c>
      <c r="BP505" s="5" t="n">
        <v>0.002</v>
      </c>
      <c r="BQ505" s="5" t="n">
        <v>0.112</v>
      </c>
      <c r="BR505" s="5" t="n">
        <v>0</v>
      </c>
      <c r="BS505" s="5" t="n">
        <v>1</v>
      </c>
      <c r="BT505" s="5" t="n">
        <v>0</v>
      </c>
      <c r="BU505" s="5" t="n">
        <v>0.002</v>
      </c>
      <c r="BV505" s="5" t="n">
        <v>0.139</v>
      </c>
      <c r="BW505" s="5" t="n">
        <v>0.18</v>
      </c>
      <c r="BX505" s="5" t="n">
        <v>0.667</v>
      </c>
      <c r="BY505" s="5" t="n">
        <v>13.646</v>
      </c>
      <c r="BZ505" s="5" t="n">
        <v>0</v>
      </c>
      <c r="CA505" s="5" t="n">
        <v>13.646</v>
      </c>
      <c r="CB505" s="5" t="n">
        <v>0</v>
      </c>
      <c r="CC505" s="5" t="n">
        <v>86.38500000000001</v>
      </c>
      <c r="CD505" s="5" t="n">
        <v>7.95</v>
      </c>
      <c r="CE505" s="5" t="n">
        <v>85.602</v>
      </c>
      <c r="CF505" s="5" t="n">
        <v>202.946</v>
      </c>
      <c r="CG505" s="5" t="n">
        <v>0.18</v>
      </c>
      <c r="CH505" s="5" t="n">
        <v>1</v>
      </c>
      <c r="CI505" s="5" t="n">
        <v>0</v>
      </c>
      <c r="CJ505" s="5" t="n">
        <v>0</v>
      </c>
      <c r="CK505" s="5" t="n">
        <v>0</v>
      </c>
      <c r="CL505" s="5" t="n">
        <v>0</v>
      </c>
      <c r="CM505" s="5" t="n">
        <v>0</v>
      </c>
      <c r="CN505" s="5" t="n">
        <v>0</v>
      </c>
      <c r="CO505" s="5" t="n">
        <v>0</v>
      </c>
      <c r="CP505" s="5" t="n">
        <v>0</v>
      </c>
      <c r="CQ505" s="5" t="n">
        <v>1.387</v>
      </c>
      <c r="CR505" s="5" t="n">
        <v>0</v>
      </c>
      <c r="CS505" s="5" t="n">
        <v>5.529</v>
      </c>
      <c r="CT505" s="5" t="n">
        <v>4.251</v>
      </c>
      <c r="CU505" s="5" t="n">
        <v>9.167999999999999</v>
      </c>
    </row>
    <row r="506">
      <c r="A506" s="5" t="inlineStr">
        <is>
          <t>MHL2021</t>
        </is>
      </c>
      <c r="B506" s="5" t="inlineStr">
        <is>
          <t>MHL</t>
        </is>
      </c>
      <c r="C506" s="5" t="inlineStr">
        <is>
          <t>MHL</t>
        </is>
      </c>
      <c r="D506" s="5" t="inlineStr">
        <is>
          <t>Marshall Islands</t>
        </is>
      </c>
      <c r="E506" s="5" t="n">
        <v>2021</v>
      </c>
      <c r="F506" s="5" t="n">
        <v>0</v>
      </c>
      <c r="G506" s="5" t="n">
        <v>4.747</v>
      </c>
      <c r="H506" s="5" t="n">
        <v>1.143</v>
      </c>
      <c r="I506" s="5" t="n">
        <v>0</v>
      </c>
      <c r="J506" s="5" t="n">
        <v>4.747</v>
      </c>
      <c r="K506" s="5" t="n">
        <v>0</v>
      </c>
      <c r="L506" s="5" t="n">
        <v>1</v>
      </c>
      <c r="M506" s="5" t="n">
        <v>7.964</v>
      </c>
      <c r="N506" s="5" t="n">
        <v>3.43</v>
      </c>
      <c r="O506" s="5" t="n">
        <v>0</v>
      </c>
      <c r="P506" s="5" t="n">
        <v>7.964</v>
      </c>
      <c r="Q506" s="5" t="n">
        <v>0</v>
      </c>
      <c r="R506" s="5" t="n">
        <v>1</v>
      </c>
      <c r="S506" s="5" t="n">
        <v>10.464</v>
      </c>
      <c r="T506" s="5" t="n">
        <v>6.86</v>
      </c>
      <c r="U506" s="5" t="n">
        <v>0</v>
      </c>
      <c r="V506" s="5" t="n">
        <v>10.464</v>
      </c>
      <c r="W506" s="5" t="n">
        <v>0</v>
      </c>
      <c r="X506" s="5" t="n">
        <v>1</v>
      </c>
      <c r="Y506" s="5" t="n">
        <v>10.551</v>
      </c>
      <c r="Z506" s="5" t="n">
        <v>1.302</v>
      </c>
      <c r="AA506" s="5" t="n">
        <v>0</v>
      </c>
      <c r="AB506" s="5" t="n">
        <v>10.551</v>
      </c>
      <c r="AC506" s="5" t="n">
        <v>0</v>
      </c>
      <c r="AD506" s="5" t="n">
        <v>1</v>
      </c>
      <c r="AE506" s="5" t="n">
        <v>11.694</v>
      </c>
      <c r="AF506" s="5" t="n">
        <v>2.549</v>
      </c>
      <c r="AG506" s="5" t="n">
        <v>0</v>
      </c>
      <c r="AH506" s="5" t="n">
        <v>11.694</v>
      </c>
      <c r="AI506" s="5" t="n">
        <v>0</v>
      </c>
      <c r="AJ506" s="5" t="n">
        <v>1</v>
      </c>
      <c r="AK506" s="5" t="n">
        <v>18.554</v>
      </c>
      <c r="AL506" s="5" t="n">
        <v>9.627000000000001</v>
      </c>
      <c r="AM506" s="5" t="n">
        <v>0</v>
      </c>
      <c r="AN506" s="5" t="n">
        <v>18.554</v>
      </c>
      <c r="AO506" s="5" t="n">
        <v>0</v>
      </c>
      <c r="AP506" s="5" t="n">
        <v>1</v>
      </c>
      <c r="AQ506" s="5" t="n">
        <v>0.621</v>
      </c>
      <c r="AR506" s="5" t="n">
        <v>0.114</v>
      </c>
      <c r="AS506" s="5" t="n">
        <v>0</v>
      </c>
      <c r="AT506" s="5" t="n">
        <v>0.621</v>
      </c>
      <c r="AU506" s="5" t="n">
        <v>0</v>
      </c>
      <c r="AV506" s="5" t="n">
        <v>1</v>
      </c>
      <c r="AW506" s="5" t="n">
        <v>0.593</v>
      </c>
      <c r="AX506" s="5" t="n">
        <v>0.114</v>
      </c>
      <c r="AY506" s="5" t="n">
        <v>0</v>
      </c>
      <c r="AZ506" s="5" t="n">
        <v>0.593</v>
      </c>
      <c r="BA506" s="5" t="n">
        <v>0</v>
      </c>
      <c r="BB506" s="5" t="n">
        <v>1</v>
      </c>
      <c r="BC506" s="5" t="n">
        <v>0.44</v>
      </c>
      <c r="BD506" s="5" t="n">
        <v>0.114</v>
      </c>
      <c r="BE506" s="5" t="n">
        <v>0</v>
      </c>
      <c r="BF506" s="5" t="n">
        <v>0.44</v>
      </c>
      <c r="BG506" s="5" t="n">
        <v>0</v>
      </c>
      <c r="BH506" s="5" t="n">
        <v>1</v>
      </c>
      <c r="BI506" s="5" t="n">
        <v>0.5600000000000001</v>
      </c>
      <c r="BJ506" s="5" t="n">
        <v>0.114</v>
      </c>
      <c r="BK506" s="5" t="n">
        <v>0</v>
      </c>
      <c r="BL506" s="5" t="n">
        <v>0.5600000000000001</v>
      </c>
      <c r="BM506" s="5" t="n">
        <v>0</v>
      </c>
      <c r="BN506" s="5" t="n">
        <v>1</v>
      </c>
      <c r="BO506" s="5" t="n">
        <v>0</v>
      </c>
      <c r="BP506" s="5" t="n">
        <v>0</v>
      </c>
      <c r="BQ506" s="5" t="n">
        <v>0</v>
      </c>
      <c r="BR506" s="5" t="n">
        <v>0</v>
      </c>
      <c r="BS506" s="5" t="n">
        <v>1</v>
      </c>
      <c r="BT506" s="5" t="n">
        <v>0</v>
      </c>
      <c r="BU506" s="5" t="n">
        <v>0</v>
      </c>
      <c r="BV506" s="5" t="n">
        <v>0</v>
      </c>
      <c r="BW506" s="5" t="n">
        <v>0</v>
      </c>
      <c r="BX506" s="5" t="n">
        <v>1</v>
      </c>
      <c r="BY506" s="5" t="n">
        <v>11.787</v>
      </c>
      <c r="BZ506" s="5" t="n">
        <v>0</v>
      </c>
      <c r="CA506" s="5" t="n">
        <v>11.787</v>
      </c>
      <c r="CB506" s="5" t="n">
        <v>0</v>
      </c>
      <c r="CC506" s="5" t="n">
        <v>81.69499999999999</v>
      </c>
      <c r="CD506" s="5" t="n">
        <v>7.95</v>
      </c>
      <c r="CE506" s="5" t="n">
        <v>0</v>
      </c>
      <c r="CF506" s="5" t="n">
        <v>81.69499999999999</v>
      </c>
      <c r="CG506" s="5" t="n">
        <v>0</v>
      </c>
      <c r="CH506" s="5" t="n">
        <v>1</v>
      </c>
      <c r="CI506" s="5" t="n">
        <v>0</v>
      </c>
      <c r="CJ506" s="5" t="n">
        <v>0</v>
      </c>
      <c r="CK506" s="5" t="n">
        <v>0</v>
      </c>
      <c r="CL506" s="5" t="n">
        <v>0</v>
      </c>
      <c r="CM506" s="5" t="n">
        <v>0</v>
      </c>
      <c r="CN506" s="5" t="n">
        <v>0</v>
      </c>
      <c r="CO506" s="5" t="n">
        <v>0</v>
      </c>
      <c r="CP506" s="5" t="n">
        <v>0</v>
      </c>
      <c r="CQ506" s="5" t="n">
        <v>1.198</v>
      </c>
      <c r="CR506" s="5" t="n">
        <v>0</v>
      </c>
      <c r="CS506" s="5" t="n">
        <v>4.776</v>
      </c>
      <c r="CT506" s="5" t="n">
        <v>3.604</v>
      </c>
      <c r="CU506" s="5" t="n">
        <v>9.407999999999999</v>
      </c>
    </row>
    <row r="507">
      <c r="A507" s="5" t="inlineStr">
        <is>
          <t>MHL2022</t>
        </is>
      </c>
      <c r="B507" s="5" t="inlineStr">
        <is>
          <t>MHL</t>
        </is>
      </c>
      <c r="C507" s="5" t="inlineStr">
        <is>
          <t>MHL</t>
        </is>
      </c>
      <c r="D507" s="5" t="inlineStr">
        <is>
          <t>Marshall Islands</t>
        </is>
      </c>
      <c r="E507" s="5" t="n">
        <v>2022</v>
      </c>
      <c r="F507" s="5" t="n">
        <v>0</v>
      </c>
      <c r="G507" s="5" t="n">
        <v>8.788</v>
      </c>
      <c r="H507" s="5" t="n">
        <v>1.235</v>
      </c>
      <c r="I507" s="5" t="n">
        <v>0</v>
      </c>
      <c r="J507" s="5" t="n">
        <v>8.788</v>
      </c>
      <c r="K507" s="5" t="n">
        <v>0</v>
      </c>
      <c r="L507" s="5" t="n">
        <v>1</v>
      </c>
      <c r="M507" s="5" t="n">
        <v>9.782999999999999</v>
      </c>
      <c r="N507" s="5" t="n">
        <v>3.704</v>
      </c>
      <c r="O507" s="5" t="n">
        <v>0</v>
      </c>
      <c r="P507" s="5" t="n">
        <v>9.782999999999999</v>
      </c>
      <c r="Q507" s="5" t="n">
        <v>0</v>
      </c>
      <c r="R507" s="5" t="n">
        <v>1</v>
      </c>
      <c r="S507" s="5" t="n">
        <v>14.962</v>
      </c>
      <c r="T507" s="5" t="n">
        <v>7.408</v>
      </c>
      <c r="U507" s="5" t="n">
        <v>0</v>
      </c>
      <c r="V507" s="5" t="n">
        <v>14.962</v>
      </c>
      <c r="W507" s="5" t="n">
        <v>0</v>
      </c>
      <c r="X507" s="5" t="n">
        <v>1</v>
      </c>
      <c r="Y507" s="5" t="n">
        <v>17.332</v>
      </c>
      <c r="Z507" s="5" t="n">
        <v>2.139</v>
      </c>
      <c r="AA507" s="5" t="n">
        <v>0</v>
      </c>
      <c r="AB507" s="5" t="n">
        <v>17.332</v>
      </c>
      <c r="AC507" s="5" t="n">
        <v>0</v>
      </c>
      <c r="AD507" s="5" t="n">
        <v>1</v>
      </c>
      <c r="AE507" s="5" t="n">
        <v>18.566</v>
      </c>
      <c r="AF507" s="5" t="n">
        <v>4.048</v>
      </c>
      <c r="AG507" s="5" t="n">
        <v>0</v>
      </c>
      <c r="AH507" s="5" t="n">
        <v>18.566</v>
      </c>
      <c r="AI507" s="5" t="n">
        <v>0</v>
      </c>
      <c r="AJ507" s="5" t="n">
        <v>1</v>
      </c>
      <c r="AK507" s="5" t="n">
        <v>25.974</v>
      </c>
      <c r="AL507" s="5" t="n">
        <v>13.478</v>
      </c>
      <c r="AM507" s="5" t="n">
        <v>0</v>
      </c>
      <c r="AN507" s="5" t="n">
        <v>25.974</v>
      </c>
      <c r="AO507" s="5" t="n">
        <v>0</v>
      </c>
      <c r="AP507" s="5" t="n">
        <v>1</v>
      </c>
      <c r="AQ507" s="5" t="n">
        <v>0.847</v>
      </c>
      <c r="AR507" s="5" t="n">
        <v>0.123</v>
      </c>
      <c r="AS507" s="5" t="n">
        <v>0</v>
      </c>
      <c r="AT507" s="5" t="n">
        <v>0.847</v>
      </c>
      <c r="AU507" s="5" t="n">
        <v>0</v>
      </c>
      <c r="AV507" s="5" t="n">
        <v>1</v>
      </c>
      <c r="AW507" s="5" t="n">
        <v>0.947</v>
      </c>
      <c r="AX507" s="5" t="n">
        <v>0.123</v>
      </c>
      <c r="AY507" s="5" t="n">
        <v>0</v>
      </c>
      <c r="AZ507" s="5" t="n">
        <v>0.947</v>
      </c>
      <c r="BA507" s="5" t="n">
        <v>0</v>
      </c>
      <c r="BB507" s="5" t="n">
        <v>1</v>
      </c>
      <c r="BC507" s="5" t="n">
        <v>0.589</v>
      </c>
      <c r="BD507" s="5" t="n">
        <v>0.123</v>
      </c>
      <c r="BE507" s="5" t="n">
        <v>0</v>
      </c>
      <c r="BF507" s="5" t="n">
        <v>0.589</v>
      </c>
      <c r="BG507" s="5" t="n">
        <v>0</v>
      </c>
      <c r="BH507" s="5" t="n">
        <v>1</v>
      </c>
      <c r="BI507" s="5" t="n">
        <v>0.6889999999999999</v>
      </c>
      <c r="BJ507" s="5" t="n">
        <v>0.123</v>
      </c>
      <c r="BK507" s="5" t="n">
        <v>0</v>
      </c>
      <c r="BL507" s="5" t="n">
        <v>0.6889999999999999</v>
      </c>
      <c r="BM507" s="5" t="n">
        <v>0</v>
      </c>
      <c r="BN507" s="5" t="n">
        <v>1</v>
      </c>
      <c r="BO507" s="5" t="n">
        <v>0</v>
      </c>
      <c r="BP507" s="5" t="n">
        <v>0</v>
      </c>
      <c r="BQ507" s="5" t="n">
        <v>0</v>
      </c>
      <c r="BR507" s="5" t="n">
        <v>0</v>
      </c>
      <c r="BS507" s="5" t="n">
        <v>1</v>
      </c>
      <c r="BT507" s="5" t="n">
        <v>0</v>
      </c>
      <c r="BU507" s="5" t="n">
        <v>0</v>
      </c>
      <c r="BV507" s="5" t="n">
        <v>0</v>
      </c>
      <c r="BW507" s="5" t="n">
        <v>0</v>
      </c>
      <c r="BX507" s="5" t="n">
        <v>1</v>
      </c>
      <c r="BY507" s="5" t="n">
        <v>12.729</v>
      </c>
      <c r="BZ507" s="5" t="n">
        <v>0</v>
      </c>
      <c r="CA507" s="5" t="n">
        <v>12.729</v>
      </c>
      <c r="CB507" s="5" t="n">
        <v>0</v>
      </c>
      <c r="CC507" s="5" t="n">
        <v>102.477</v>
      </c>
      <c r="CD507" s="5" t="n">
        <v>7.95</v>
      </c>
      <c r="CE507" s="5" t="n">
        <v>0</v>
      </c>
      <c r="CF507" s="5" t="n">
        <v>102.477</v>
      </c>
      <c r="CG507" s="5" t="n">
        <v>0</v>
      </c>
      <c r="CH507" s="5" t="n">
        <v>1</v>
      </c>
      <c r="CI507" s="5" t="n">
        <v>0</v>
      </c>
      <c r="CJ507" s="5" t="n">
        <v>0</v>
      </c>
      <c r="CK507" s="5" t="n">
        <v>0</v>
      </c>
      <c r="CL507" s="5" t="n">
        <v>0</v>
      </c>
      <c r="CM507" s="5" t="n">
        <v>0</v>
      </c>
      <c r="CN507" s="5" t="n">
        <v>0</v>
      </c>
      <c r="CO507" s="5" t="n">
        <v>0</v>
      </c>
      <c r="CP507" s="5" t="n">
        <v>0</v>
      </c>
      <c r="CQ507" s="5" t="n">
        <v>1.294</v>
      </c>
      <c r="CR507" s="5" t="n">
        <v>0</v>
      </c>
      <c r="CS507" s="5" t="n">
        <v>5.158</v>
      </c>
      <c r="CT507" s="5" t="n">
        <v>7.554</v>
      </c>
      <c r="CU507" s="5" t="n">
        <v>16.097</v>
      </c>
    </row>
    <row r="508">
      <c r="A508" s="5" t="inlineStr">
        <is>
          <t>MHL2023</t>
        </is>
      </c>
      <c r="B508" s="5" t="inlineStr">
        <is>
          <t>MHL</t>
        </is>
      </c>
      <c r="C508" s="5" t="inlineStr">
        <is>
          <t>MHL</t>
        </is>
      </c>
      <c r="D508" s="5" t="inlineStr">
        <is>
          <t>Marshall Islands</t>
        </is>
      </c>
      <c r="E508" s="5" t="n">
        <v>2023</v>
      </c>
      <c r="F508" s="5" t="n">
        <v>0</v>
      </c>
      <c r="G508" s="5" t="n">
        <v>5.77</v>
      </c>
      <c r="H508" s="5" t="n">
        <v>1.286</v>
      </c>
      <c r="I508" s="5" t="n">
        <v>0</v>
      </c>
      <c r="J508" s="5" t="n">
        <v>5.77</v>
      </c>
      <c r="K508" s="5" t="n">
        <v>0</v>
      </c>
      <c r="L508" s="5" t="n">
        <v>1</v>
      </c>
      <c r="M508" s="5" t="n">
        <v>7.886</v>
      </c>
      <c r="N508" s="5" t="n">
        <v>3.857</v>
      </c>
      <c r="O508" s="5" t="n">
        <v>0</v>
      </c>
      <c r="P508" s="5" t="n">
        <v>7.886</v>
      </c>
      <c r="Q508" s="5" t="n">
        <v>0</v>
      </c>
      <c r="R508" s="5" t="n">
        <v>1</v>
      </c>
      <c r="S508" s="5" t="n">
        <v>12.198</v>
      </c>
      <c r="T508" s="5" t="n">
        <v>7.714</v>
      </c>
      <c r="U508" s="5" t="n">
        <v>0</v>
      </c>
      <c r="V508" s="5" t="n">
        <v>12.198</v>
      </c>
      <c r="W508" s="5" t="n">
        <v>0</v>
      </c>
      <c r="X508" s="5" t="n">
        <v>1</v>
      </c>
      <c r="Y508" s="5" t="n">
        <v>13.814</v>
      </c>
      <c r="Z508" s="5" t="n">
        <v>1.705</v>
      </c>
      <c r="AA508" s="5" t="n">
        <v>0</v>
      </c>
      <c r="AB508" s="5" t="n">
        <v>13.814</v>
      </c>
      <c r="AC508" s="5" t="n">
        <v>0</v>
      </c>
      <c r="AD508" s="5" t="n">
        <v>1</v>
      </c>
      <c r="AE508" s="5" t="n">
        <v>15.1</v>
      </c>
      <c r="AF508" s="5" t="n">
        <v>3.292</v>
      </c>
      <c r="AG508" s="5" t="n">
        <v>0</v>
      </c>
      <c r="AH508" s="5" t="n">
        <v>15.1</v>
      </c>
      <c r="AI508" s="5" t="n">
        <v>0</v>
      </c>
      <c r="AJ508" s="5" t="n">
        <v>1</v>
      </c>
      <c r="AK508" s="5" t="n">
        <v>22.814</v>
      </c>
      <c r="AL508" s="5" t="n">
        <v>11.838</v>
      </c>
      <c r="AM508" s="5" t="n">
        <v>0</v>
      </c>
      <c r="AN508" s="5" t="n">
        <v>22.814</v>
      </c>
      <c r="AO508" s="5" t="n">
        <v>0</v>
      </c>
      <c r="AP508" s="5" t="n">
        <v>1</v>
      </c>
      <c r="AQ508" s="5" t="n">
        <v>0.749</v>
      </c>
      <c r="AR508" s="5" t="n">
        <v>0.129</v>
      </c>
      <c r="AS508" s="5" t="n">
        <v>0</v>
      </c>
      <c r="AT508" s="5" t="n">
        <v>0.749</v>
      </c>
      <c r="AU508" s="5" t="n">
        <v>0</v>
      </c>
      <c r="AV508" s="5" t="n">
        <v>1</v>
      </c>
      <c r="AW508" s="5" t="n">
        <v>0.783</v>
      </c>
      <c r="AX508" s="5" t="n">
        <v>0.129</v>
      </c>
      <c r="AY508" s="5" t="n">
        <v>0</v>
      </c>
      <c r="AZ508" s="5" t="n">
        <v>0.783</v>
      </c>
      <c r="BA508" s="5" t="n">
        <v>0</v>
      </c>
      <c r="BB508" s="5" t="n">
        <v>1</v>
      </c>
      <c r="BC508" s="5" t="n">
        <v>0.527</v>
      </c>
      <c r="BD508" s="5" t="n">
        <v>0.129</v>
      </c>
      <c r="BE508" s="5" t="n">
        <v>0</v>
      </c>
      <c r="BF508" s="5" t="n">
        <v>0.527</v>
      </c>
      <c r="BG508" s="5" t="n">
        <v>0</v>
      </c>
      <c r="BH508" s="5" t="n">
        <v>1</v>
      </c>
      <c r="BI508" s="5" t="n">
        <v>0.64</v>
      </c>
      <c r="BJ508" s="5" t="n">
        <v>0.129</v>
      </c>
      <c r="BK508" s="5" t="n">
        <v>0</v>
      </c>
      <c r="BL508" s="5" t="n">
        <v>0.64</v>
      </c>
      <c r="BM508" s="5" t="n">
        <v>0</v>
      </c>
      <c r="BN508" s="5" t="n">
        <v>1</v>
      </c>
      <c r="BO508" s="5" t="n">
        <v>0</v>
      </c>
      <c r="BP508" s="5" t="n">
        <v>0</v>
      </c>
      <c r="BQ508" s="5" t="n">
        <v>0</v>
      </c>
      <c r="BR508" s="5" t="n">
        <v>0</v>
      </c>
      <c r="BS508" s="5" t="n">
        <v>1</v>
      </c>
      <c r="BT508" s="5" t="n">
        <v>0</v>
      </c>
      <c r="BU508" s="5" t="n">
        <v>0</v>
      </c>
      <c r="BV508" s="5" t="n">
        <v>0</v>
      </c>
      <c r="BW508" s="5" t="n">
        <v>0</v>
      </c>
      <c r="BX508" s="5" t="n">
        <v>1</v>
      </c>
      <c r="BY508" s="5" t="n">
        <v>13.254</v>
      </c>
      <c r="BZ508" s="5" t="n">
        <v>0</v>
      </c>
      <c r="CA508" s="5" t="n">
        <v>13.254</v>
      </c>
      <c r="CB508" s="5" t="n">
        <v>0</v>
      </c>
      <c r="CC508" s="5" t="n">
        <v>87.07899999999999</v>
      </c>
      <c r="CD508" s="5" t="n">
        <v>7.95</v>
      </c>
      <c r="CE508" s="5" t="n">
        <v>0</v>
      </c>
      <c r="CF508" s="5" t="n">
        <v>87.07899999999999</v>
      </c>
      <c r="CG508" s="5" t="n">
        <v>0</v>
      </c>
      <c r="CH508" s="5" t="n">
        <v>1</v>
      </c>
      <c r="CI508" s="5" t="n">
        <v>0</v>
      </c>
      <c r="CJ508" s="5" t="n">
        <v>0</v>
      </c>
      <c r="CK508" s="5" t="n">
        <v>0</v>
      </c>
      <c r="CL508" s="5" t="n">
        <v>0</v>
      </c>
      <c r="CM508" s="5" t="n">
        <v>0</v>
      </c>
      <c r="CN508" s="5" t="n">
        <v>0</v>
      </c>
      <c r="CO508" s="5" t="n">
        <v>0</v>
      </c>
      <c r="CP508" s="5" t="n">
        <v>0</v>
      </c>
      <c r="CQ508" s="5" t="n">
        <v>1.348</v>
      </c>
      <c r="CR508" s="5" t="n">
        <v>0</v>
      </c>
      <c r="CS508" s="5" t="n">
        <v>5.37</v>
      </c>
      <c r="CT508" s="5" t="n">
        <v>4.484</v>
      </c>
      <c r="CU508" s="5" t="n">
        <v>12.529</v>
      </c>
    </row>
    <row r="509">
      <c r="A509" s="5" t="inlineStr">
        <is>
          <t>MHL2024</t>
        </is>
      </c>
      <c r="B509" s="5" t="inlineStr">
        <is>
          <t>MHL</t>
        </is>
      </c>
      <c r="C509" s="5" t="inlineStr">
        <is>
          <t>MHL</t>
        </is>
      </c>
      <c r="D509" s="5" t="inlineStr">
        <is>
          <t>Marshall Islands</t>
        </is>
      </c>
      <c r="E509" s="5" t="n">
        <v>2024</v>
      </c>
      <c r="F509" s="5" t="n">
        <v>0</v>
      </c>
      <c r="G509" s="5" t="n">
        <v>4.833</v>
      </c>
      <c r="H509" s="5" t="n">
        <v>1.324</v>
      </c>
      <c r="I509" s="5" t="n">
        <v>0</v>
      </c>
      <c r="J509" s="5" t="n">
        <v>4.833</v>
      </c>
      <c r="K509" s="5" t="n">
        <v>0</v>
      </c>
      <c r="L509" s="5" t="n">
        <v>1</v>
      </c>
      <c r="M509" s="5" t="n">
        <v>7.124</v>
      </c>
      <c r="N509" s="5" t="n">
        <v>3.971</v>
      </c>
      <c r="O509" s="5" t="n">
        <v>0</v>
      </c>
      <c r="P509" s="5" t="n">
        <v>7.124</v>
      </c>
      <c r="Q509" s="5" t="n">
        <v>0</v>
      </c>
      <c r="R509" s="5" t="n">
        <v>1</v>
      </c>
      <c r="S509" s="5" t="n">
        <v>11.451</v>
      </c>
      <c r="T509" s="5" t="n">
        <v>7.942</v>
      </c>
      <c r="U509" s="5" t="n">
        <v>0</v>
      </c>
      <c r="V509" s="5" t="n">
        <v>11.451</v>
      </c>
      <c r="W509" s="5" t="n">
        <v>0</v>
      </c>
      <c r="X509" s="5" t="n">
        <v>1</v>
      </c>
      <c r="Y509" s="5" t="n">
        <v>12.219</v>
      </c>
      <c r="Z509" s="5" t="n">
        <v>1.508</v>
      </c>
      <c r="AA509" s="5" t="n">
        <v>0</v>
      </c>
      <c r="AB509" s="5" t="n">
        <v>12.219</v>
      </c>
      <c r="AC509" s="5" t="n">
        <v>0</v>
      </c>
      <c r="AD509" s="5" t="n">
        <v>1</v>
      </c>
      <c r="AE509" s="5" t="n">
        <v>13.543</v>
      </c>
      <c r="AF509" s="5" t="n">
        <v>2.952</v>
      </c>
      <c r="AG509" s="5" t="n">
        <v>0</v>
      </c>
      <c r="AH509" s="5" t="n">
        <v>13.543</v>
      </c>
      <c r="AI509" s="5" t="n">
        <v>0</v>
      </c>
      <c r="AJ509" s="5" t="n">
        <v>1</v>
      </c>
      <c r="AK509" s="5" t="n">
        <v>21.484</v>
      </c>
      <c r="AL509" s="5" t="n">
        <v>11.148</v>
      </c>
      <c r="AM509" s="5" t="n">
        <v>0</v>
      </c>
      <c r="AN509" s="5" t="n">
        <v>21.484</v>
      </c>
      <c r="AO509" s="5" t="n">
        <v>0</v>
      </c>
      <c r="AP509" s="5" t="n">
        <v>1</v>
      </c>
      <c r="AQ509" s="5" t="n">
        <v>0.72</v>
      </c>
      <c r="AR509" s="5" t="n">
        <v>0.132</v>
      </c>
      <c r="AS509" s="5" t="n">
        <v>0</v>
      </c>
      <c r="AT509" s="5" t="n">
        <v>0.72</v>
      </c>
      <c r="AU509" s="5" t="n">
        <v>0</v>
      </c>
      <c r="AV509" s="5" t="n">
        <v>1</v>
      </c>
      <c r="AW509" s="5" t="n">
        <v>0.734</v>
      </c>
      <c r="AX509" s="5" t="n">
        <v>0.132</v>
      </c>
      <c r="AY509" s="5" t="n">
        <v>0</v>
      </c>
      <c r="AZ509" s="5" t="n">
        <v>0.734</v>
      </c>
      <c r="BA509" s="5" t="n">
        <v>0</v>
      </c>
      <c r="BB509" s="5" t="n">
        <v>1</v>
      </c>
      <c r="BC509" s="5" t="n">
        <v>0.51</v>
      </c>
      <c r="BD509" s="5" t="n">
        <v>0.132</v>
      </c>
      <c r="BE509" s="5" t="n">
        <v>0</v>
      </c>
      <c r="BF509" s="5" t="n">
        <v>0.51</v>
      </c>
      <c r="BG509" s="5" t="n">
        <v>0</v>
      </c>
      <c r="BH509" s="5" t="n">
        <v>1</v>
      </c>
      <c r="BI509" s="5" t="n">
        <v>0.652</v>
      </c>
      <c r="BJ509" s="5" t="n">
        <v>0.132</v>
      </c>
      <c r="BK509" s="5" t="n">
        <v>0</v>
      </c>
      <c r="BL509" s="5" t="n">
        <v>0.652</v>
      </c>
      <c r="BM509" s="5" t="n">
        <v>0</v>
      </c>
      <c r="BN509" s="5" t="n">
        <v>1</v>
      </c>
      <c r="BO509" s="5" t="n">
        <v>0</v>
      </c>
      <c r="BP509" s="5" t="n">
        <v>0</v>
      </c>
      <c r="BQ509" s="5" t="n">
        <v>0</v>
      </c>
      <c r="BR509" s="5" t="n">
        <v>0</v>
      </c>
      <c r="BS509" s="5" t="n">
        <v>1</v>
      </c>
      <c r="BT509" s="5" t="n">
        <v>0</v>
      </c>
      <c r="BU509" s="5" t="n">
        <v>0</v>
      </c>
      <c r="BV509" s="5" t="n">
        <v>0</v>
      </c>
      <c r="BW509" s="5" t="n">
        <v>0</v>
      </c>
      <c r="BX509" s="5" t="n">
        <v>1</v>
      </c>
      <c r="BY509" s="5" t="n">
        <v>13.646</v>
      </c>
      <c r="BZ509" s="5" t="n">
        <v>0</v>
      </c>
      <c r="CA509" s="5" t="n">
        <v>13.646</v>
      </c>
      <c r="CB509" s="5" t="n">
        <v>0</v>
      </c>
      <c r="CC509" s="5" t="n">
        <v>86.38500000000001</v>
      </c>
      <c r="CD509" s="5" t="n">
        <v>7.95</v>
      </c>
      <c r="CE509" s="5" t="n">
        <v>0</v>
      </c>
      <c r="CF509" s="5" t="n">
        <v>86.38500000000001</v>
      </c>
      <c r="CG509" s="5" t="n">
        <v>0</v>
      </c>
      <c r="CH509" s="5" t="n">
        <v>1</v>
      </c>
      <c r="CI509" s="5" t="n">
        <v>0</v>
      </c>
      <c r="CJ509" s="5" t="n">
        <v>0</v>
      </c>
      <c r="CK509" s="5" t="n">
        <v>0</v>
      </c>
      <c r="CL509" s="5" t="n">
        <v>0</v>
      </c>
      <c r="CM509" s="5" t="n">
        <v>0</v>
      </c>
      <c r="CN509" s="5" t="n">
        <v>0</v>
      </c>
      <c r="CO509" s="5" t="n">
        <v>0</v>
      </c>
      <c r="CP509" s="5" t="n">
        <v>0</v>
      </c>
      <c r="CQ509" s="5" t="n">
        <v>1.387</v>
      </c>
      <c r="CR509" s="5" t="n">
        <v>0</v>
      </c>
      <c r="CS509" s="5" t="n">
        <v>5.529</v>
      </c>
      <c r="CT509" s="5" t="n">
        <v>3.509</v>
      </c>
      <c r="CU509" s="5" t="n">
        <v>10.896</v>
      </c>
    </row>
    <row r="510">
      <c r="A510" s="5" t="inlineStr">
        <is>
          <t>MRT2021</t>
        </is>
      </c>
      <c r="B510" s="5" t="inlineStr">
        <is>
          <t>MRT</t>
        </is>
      </c>
      <c r="C510" s="5" t="inlineStr">
        <is>
          <t>MRT</t>
        </is>
      </c>
      <c r="D510" s="5" t="inlineStr">
        <is>
          <t>Mauritania</t>
        </is>
      </c>
      <c r="E510" s="5" t="n">
        <v>2021</v>
      </c>
      <c r="F510" s="5" t="n">
        <v>0.16</v>
      </c>
      <c r="G510" s="5" t="n">
        <v>5.897</v>
      </c>
      <c r="H510" s="5" t="n">
        <v>1.143</v>
      </c>
      <c r="I510" s="5" t="n">
        <v>0</v>
      </c>
      <c r="J510" s="5" t="n">
        <v>5.897</v>
      </c>
      <c r="K510" s="5" t="n">
        <v>0</v>
      </c>
      <c r="L510" s="5" t="n">
        <v>1</v>
      </c>
      <c r="M510" s="5" t="n">
        <v>7.964</v>
      </c>
      <c r="N510" s="5" t="n">
        <v>3.43</v>
      </c>
      <c r="O510" s="5" t="n">
        <v>0</v>
      </c>
      <c r="P510" s="5" t="n">
        <v>7.964</v>
      </c>
      <c r="Q510" s="5" t="n">
        <v>0</v>
      </c>
      <c r="R510" s="5" t="n">
        <v>1</v>
      </c>
      <c r="S510" s="5" t="n">
        <v>11.613</v>
      </c>
      <c r="T510" s="5" t="n">
        <v>6.86</v>
      </c>
      <c r="U510" s="5" t="n">
        <v>0</v>
      </c>
      <c r="V510" s="5" t="n">
        <v>13.471</v>
      </c>
      <c r="W510" s="5" t="n">
        <v>0.16</v>
      </c>
      <c r="X510" s="5" t="n">
        <v>1</v>
      </c>
      <c r="Y510" s="5" t="n">
        <v>6.913</v>
      </c>
      <c r="Z510" s="5" t="n">
        <v>0.9340000000000001</v>
      </c>
      <c r="AA510" s="5" t="n">
        <v>0</v>
      </c>
      <c r="AB510" s="5" t="n">
        <v>6.913</v>
      </c>
      <c r="AC510" s="5" t="n">
        <v>0</v>
      </c>
      <c r="AD510" s="5" t="n">
        <v>1</v>
      </c>
      <c r="AE510" s="5" t="n">
        <v>8.055999999999999</v>
      </c>
      <c r="AF510" s="5" t="n">
        <v>1.884</v>
      </c>
      <c r="AG510" s="5" t="n">
        <v>0</v>
      </c>
      <c r="AH510" s="5" t="n">
        <v>8.055999999999999</v>
      </c>
      <c r="AI510" s="5" t="n">
        <v>0</v>
      </c>
      <c r="AJ510" s="5" t="n">
        <v>1</v>
      </c>
      <c r="AK510" s="5" t="n">
        <v>14.916</v>
      </c>
      <c r="AL510" s="5" t="n">
        <v>7.944</v>
      </c>
      <c r="AM510" s="5" t="n">
        <v>0</v>
      </c>
      <c r="AN510" s="5" t="n">
        <v>17.303</v>
      </c>
      <c r="AO510" s="5" t="n">
        <v>0.16</v>
      </c>
      <c r="AP510" s="5" t="n">
        <v>1</v>
      </c>
      <c r="AQ510" s="5" t="n">
        <v>0.619</v>
      </c>
      <c r="AR510" s="5" t="n">
        <v>0.114</v>
      </c>
      <c r="AS510" s="5" t="n">
        <v>0.424</v>
      </c>
      <c r="AT510" s="5" t="n">
        <v>1.21</v>
      </c>
      <c r="AU510" s="5" t="n">
        <v>0.16</v>
      </c>
      <c r="AV510" s="5" t="n">
        <v>1</v>
      </c>
      <c r="AW510" s="5" t="n">
        <v>0.599</v>
      </c>
      <c r="AX510" s="5" t="n">
        <v>0.114</v>
      </c>
      <c r="AY510" s="5" t="n">
        <v>0.32</v>
      </c>
      <c r="AZ510" s="5" t="n">
        <v>1.067</v>
      </c>
      <c r="BA510" s="5" t="n">
        <v>0.16</v>
      </c>
      <c r="BB510" s="5" t="n">
        <v>1</v>
      </c>
      <c r="BC510" s="5" t="n">
        <v>0.439</v>
      </c>
      <c r="BD510" s="5" t="n">
        <v>0.114</v>
      </c>
      <c r="BE510" s="5" t="n">
        <v>-0.099</v>
      </c>
      <c r="BF510" s="5" t="n">
        <v>0.34</v>
      </c>
      <c r="BG510" s="5" t="n">
        <v>0</v>
      </c>
      <c r="BH510" s="5" t="n">
        <v>0</v>
      </c>
      <c r="BI510" s="5" t="n">
        <v>0.505</v>
      </c>
      <c r="BJ510" s="5" t="n">
        <v>0.114</v>
      </c>
      <c r="BK510" s="5" t="n">
        <v>0.659</v>
      </c>
      <c r="BL510" s="5" t="n">
        <v>1.35</v>
      </c>
      <c r="BM510" s="5" t="n">
        <v>0.16</v>
      </c>
      <c r="BN510" s="5" t="n">
        <v>1</v>
      </c>
      <c r="BO510" s="5" t="n">
        <v>0</v>
      </c>
      <c r="BP510" s="5" t="n">
        <v>0</v>
      </c>
      <c r="BQ510" s="5" t="n">
        <v>0.164</v>
      </c>
      <c r="BR510" s="5" t="n">
        <v>0</v>
      </c>
      <c r="BS510" s="5" t="n">
        <v>0.667</v>
      </c>
      <c r="BT510" s="5" t="n">
        <v>0</v>
      </c>
      <c r="BU510" s="5" t="n">
        <v>0</v>
      </c>
      <c r="BV510" s="5" t="n">
        <v>0.164</v>
      </c>
      <c r="BW510" s="5" t="n">
        <v>0</v>
      </c>
      <c r="BX510" s="5" t="n">
        <v>0.667</v>
      </c>
      <c r="BY510" s="5" t="n">
        <v>11.787</v>
      </c>
      <c r="BZ510" s="5" t="n">
        <v>0</v>
      </c>
      <c r="CA510" s="5" t="n">
        <v>11.787</v>
      </c>
      <c r="CB510" s="5" t="n">
        <v>0</v>
      </c>
      <c r="CC510" s="5" t="n">
        <v>78.125</v>
      </c>
      <c r="CD510" s="5" t="n">
        <v>7.95</v>
      </c>
      <c r="CE510" s="5" t="n">
        <v>0</v>
      </c>
      <c r="CF510" s="5" t="n">
        <v>90.625</v>
      </c>
      <c r="CG510" s="5" t="n">
        <v>0.16</v>
      </c>
      <c r="CH510" s="5" t="n">
        <v>1</v>
      </c>
      <c r="CI510" s="5" t="n">
        <v>0</v>
      </c>
      <c r="CJ510" s="5" t="n">
        <v>0</v>
      </c>
      <c r="CK510" s="5" t="n">
        <v>0</v>
      </c>
      <c r="CL510" s="5" t="n">
        <v>0</v>
      </c>
      <c r="CM510" s="5" t="n">
        <v>0</v>
      </c>
      <c r="CN510" s="5" t="n">
        <v>0</v>
      </c>
      <c r="CO510" s="5" t="n">
        <v>0</v>
      </c>
      <c r="CP510" s="5" t="n">
        <v>0</v>
      </c>
      <c r="CQ510" s="5" t="n">
        <v>1.198</v>
      </c>
      <c r="CR510" s="5" t="n">
        <v>0</v>
      </c>
      <c r="CS510" s="5" t="n">
        <v>4.949</v>
      </c>
      <c r="CT510" s="5" t="n">
        <v>4.753</v>
      </c>
      <c r="CU510" s="5" t="n">
        <v>15.162</v>
      </c>
    </row>
    <row r="511">
      <c r="A511" s="5" t="inlineStr">
        <is>
          <t>MRT2022</t>
        </is>
      </c>
      <c r="B511" s="5" t="inlineStr">
        <is>
          <t>MRT</t>
        </is>
      </c>
      <c r="C511" s="5" t="inlineStr">
        <is>
          <t>MRT</t>
        </is>
      </c>
      <c r="D511" s="5" t="inlineStr">
        <is>
          <t>Mauritania</t>
        </is>
      </c>
      <c r="E511" s="5" t="n">
        <v>2022</v>
      </c>
      <c r="F511" s="5" t="n">
        <v>0.16</v>
      </c>
      <c r="G511" s="5" t="n">
        <v>11.72</v>
      </c>
      <c r="H511" s="5" t="n">
        <v>1.235</v>
      </c>
      <c r="I511" s="5" t="n">
        <v>0</v>
      </c>
      <c r="J511" s="5" t="n">
        <v>11.72</v>
      </c>
      <c r="K511" s="5" t="n">
        <v>0</v>
      </c>
      <c r="L511" s="5" t="n">
        <v>1</v>
      </c>
      <c r="M511" s="5" t="n">
        <v>9.782999999999999</v>
      </c>
      <c r="N511" s="5" t="n">
        <v>3.704</v>
      </c>
      <c r="O511" s="5" t="n">
        <v>0</v>
      </c>
      <c r="P511" s="5" t="n">
        <v>9.782999999999999</v>
      </c>
      <c r="Q511" s="5" t="n">
        <v>0</v>
      </c>
      <c r="R511" s="5" t="n">
        <v>1</v>
      </c>
      <c r="S511" s="5" t="n">
        <v>17.893</v>
      </c>
      <c r="T511" s="5" t="n">
        <v>7.408</v>
      </c>
      <c r="U511" s="5" t="n">
        <v>0.212</v>
      </c>
      <c r="V511" s="5" t="n">
        <v>20.756</v>
      </c>
      <c r="W511" s="5" t="n">
        <v>0.16</v>
      </c>
      <c r="X511" s="5" t="n">
        <v>1</v>
      </c>
      <c r="Y511" s="5" t="n">
        <v>6.579</v>
      </c>
      <c r="Z511" s="5" t="n">
        <v>0.889</v>
      </c>
      <c r="AA511" s="5" t="n">
        <v>0</v>
      </c>
      <c r="AB511" s="5" t="n">
        <v>6.579</v>
      </c>
      <c r="AC511" s="5" t="n">
        <v>0</v>
      </c>
      <c r="AD511" s="5" t="n">
        <v>1</v>
      </c>
      <c r="AE511" s="5" t="n">
        <v>7.814</v>
      </c>
      <c r="AF511" s="5" t="n">
        <v>1.827</v>
      </c>
      <c r="AG511" s="5" t="n">
        <v>0</v>
      </c>
      <c r="AH511" s="5" t="n">
        <v>7.814</v>
      </c>
      <c r="AI511" s="5" t="n">
        <v>0</v>
      </c>
      <c r="AJ511" s="5" t="n">
        <v>1</v>
      </c>
      <c r="AK511" s="5" t="n">
        <v>15.222</v>
      </c>
      <c r="AL511" s="5" t="n">
        <v>8.106999999999999</v>
      </c>
      <c r="AM511" s="5" t="n">
        <v>0.18</v>
      </c>
      <c r="AN511" s="5" t="n">
        <v>17.657</v>
      </c>
      <c r="AO511" s="5" t="n">
        <v>0.16</v>
      </c>
      <c r="AP511" s="5" t="n">
        <v>1</v>
      </c>
      <c r="AQ511" s="5" t="n">
        <v>0.861</v>
      </c>
      <c r="AR511" s="5" t="n">
        <v>0.123</v>
      </c>
      <c r="AS511" s="5" t="n">
        <v>0.277</v>
      </c>
      <c r="AT511" s="5" t="n">
        <v>1.321</v>
      </c>
      <c r="AU511" s="5" t="n">
        <v>0.16</v>
      </c>
      <c r="AV511" s="5" t="n">
        <v>1</v>
      </c>
      <c r="AW511" s="5" t="n">
        <v>0.986</v>
      </c>
      <c r="AX511" s="5" t="n">
        <v>0.123</v>
      </c>
      <c r="AY511" s="5" t="n">
        <v>0.018</v>
      </c>
      <c r="AZ511" s="5" t="n">
        <v>1.164</v>
      </c>
      <c r="BA511" s="5" t="n">
        <v>0.16</v>
      </c>
      <c r="BB511" s="5" t="n">
        <v>1</v>
      </c>
      <c r="BC511" s="5" t="n">
        <v>0.598</v>
      </c>
      <c r="BD511" s="5" t="n">
        <v>0.123</v>
      </c>
      <c r="BE511" s="5" t="n">
        <v>-0.272</v>
      </c>
      <c r="BF511" s="5" t="n">
        <v>0.326</v>
      </c>
      <c r="BG511" s="5" t="n">
        <v>0</v>
      </c>
      <c r="BH511" s="5" t="n">
        <v>0</v>
      </c>
      <c r="BI511" s="5" t="n">
        <v>0.612</v>
      </c>
      <c r="BJ511" s="5" t="n">
        <v>0.123</v>
      </c>
      <c r="BK511" s="5" t="n">
        <v>0.505</v>
      </c>
      <c r="BL511" s="5" t="n">
        <v>1.296</v>
      </c>
      <c r="BM511" s="5" t="n">
        <v>0.16</v>
      </c>
      <c r="BN511" s="5" t="n">
        <v>1</v>
      </c>
      <c r="BO511" s="5" t="n">
        <v>0</v>
      </c>
      <c r="BP511" s="5" t="n">
        <v>0</v>
      </c>
      <c r="BQ511" s="5" t="n">
        <v>0.159</v>
      </c>
      <c r="BR511" s="5" t="n">
        <v>0</v>
      </c>
      <c r="BS511" s="5" t="n">
        <v>0.667</v>
      </c>
      <c r="BT511" s="5" t="n">
        <v>0</v>
      </c>
      <c r="BU511" s="5" t="n">
        <v>0</v>
      </c>
      <c r="BV511" s="5" t="n">
        <v>0.159</v>
      </c>
      <c r="BW511" s="5" t="n">
        <v>0</v>
      </c>
      <c r="BX511" s="5" t="n">
        <v>0.667</v>
      </c>
      <c r="BY511" s="5" t="n">
        <v>12.729</v>
      </c>
      <c r="BZ511" s="5" t="n">
        <v>0</v>
      </c>
      <c r="CA511" s="5" t="n">
        <v>12.729</v>
      </c>
      <c r="CB511" s="5" t="n">
        <v>0</v>
      </c>
      <c r="CC511" s="5" t="n">
        <v>97.90000000000001</v>
      </c>
      <c r="CD511" s="5" t="n">
        <v>7.95</v>
      </c>
      <c r="CE511" s="5" t="n">
        <v>1.159</v>
      </c>
      <c r="CF511" s="5" t="n">
        <v>113.564</v>
      </c>
      <c r="CG511" s="5" t="n">
        <v>0.16</v>
      </c>
      <c r="CH511" s="5" t="n">
        <v>1</v>
      </c>
      <c r="CI511" s="5" t="n">
        <v>0</v>
      </c>
      <c r="CJ511" s="5" t="n">
        <v>0</v>
      </c>
      <c r="CK511" s="5" t="n">
        <v>0</v>
      </c>
      <c r="CL511" s="5" t="n">
        <v>0</v>
      </c>
      <c r="CM511" s="5" t="n">
        <v>0</v>
      </c>
      <c r="CN511" s="5" t="n">
        <v>0</v>
      </c>
      <c r="CO511" s="5" t="n">
        <v>0</v>
      </c>
      <c r="CP511" s="5" t="n">
        <v>0</v>
      </c>
      <c r="CQ511" s="5" t="n">
        <v>1.294</v>
      </c>
      <c r="CR511" s="5" t="n">
        <v>0</v>
      </c>
      <c r="CS511" s="5" t="n">
        <v>5.344</v>
      </c>
      <c r="CT511" s="5" t="n">
        <v>10.485</v>
      </c>
      <c r="CU511" s="5" t="n">
        <v>31.326</v>
      </c>
    </row>
    <row r="512">
      <c r="A512" s="5" t="inlineStr">
        <is>
          <t>MRT2023</t>
        </is>
      </c>
      <c r="B512" s="5" t="inlineStr">
        <is>
          <t>MRT</t>
        </is>
      </c>
      <c r="C512" s="5" t="inlineStr">
        <is>
          <t>MRT</t>
        </is>
      </c>
      <c r="D512" s="5" t="inlineStr">
        <is>
          <t>Mauritania</t>
        </is>
      </c>
      <c r="E512" s="5" t="n">
        <v>2023</v>
      </c>
      <c r="F512" s="5" t="n">
        <v>0.16</v>
      </c>
      <c r="G512" s="5" t="n">
        <v>6.147</v>
      </c>
      <c r="H512" s="5" t="n">
        <v>1.286</v>
      </c>
      <c r="I512" s="5" t="n">
        <v>0</v>
      </c>
      <c r="J512" s="5" t="n">
        <v>6.147</v>
      </c>
      <c r="K512" s="5" t="n">
        <v>0</v>
      </c>
      <c r="L512" s="5" t="n">
        <v>1</v>
      </c>
      <c r="M512" s="5" t="n">
        <v>7.886</v>
      </c>
      <c r="N512" s="5" t="n">
        <v>3.857</v>
      </c>
      <c r="O512" s="5" t="n">
        <v>0</v>
      </c>
      <c r="P512" s="5" t="n">
        <v>7.886</v>
      </c>
      <c r="Q512" s="5" t="n">
        <v>0</v>
      </c>
      <c r="R512" s="5" t="n">
        <v>1</v>
      </c>
      <c r="S512" s="5" t="n">
        <v>12.575</v>
      </c>
      <c r="T512" s="5" t="n">
        <v>7.714</v>
      </c>
      <c r="U512" s="5" t="n">
        <v>0.223</v>
      </c>
      <c r="V512" s="5" t="n">
        <v>14.587</v>
      </c>
      <c r="W512" s="5" t="n">
        <v>0.16</v>
      </c>
      <c r="X512" s="5" t="n">
        <v>1</v>
      </c>
      <c r="Y512" s="5" t="n">
        <v>6.85</v>
      </c>
      <c r="Z512" s="5" t="n">
        <v>0.926</v>
      </c>
      <c r="AA512" s="5" t="n">
        <v>0</v>
      </c>
      <c r="AB512" s="5" t="n">
        <v>6.85</v>
      </c>
      <c r="AC512" s="5" t="n">
        <v>0</v>
      </c>
      <c r="AD512" s="5" t="n">
        <v>1</v>
      </c>
      <c r="AE512" s="5" t="n">
        <v>8.135999999999999</v>
      </c>
      <c r="AF512" s="5" t="n">
        <v>1.902</v>
      </c>
      <c r="AG512" s="5" t="n">
        <v>0</v>
      </c>
      <c r="AH512" s="5" t="n">
        <v>8.135999999999999</v>
      </c>
      <c r="AI512" s="5" t="n">
        <v>0</v>
      </c>
      <c r="AJ512" s="5" t="n">
        <v>1</v>
      </c>
      <c r="AK512" s="5" t="n">
        <v>15.85</v>
      </c>
      <c r="AL512" s="5" t="n">
        <v>8.442</v>
      </c>
      <c r="AM512" s="5" t="n">
        <v>0.281</v>
      </c>
      <c r="AN512" s="5" t="n">
        <v>18.386</v>
      </c>
      <c r="AO512" s="5" t="n">
        <v>0.16</v>
      </c>
      <c r="AP512" s="5" t="n">
        <v>1</v>
      </c>
      <c r="AQ512" s="5" t="n">
        <v>0.76</v>
      </c>
      <c r="AR512" s="5" t="n">
        <v>0.129</v>
      </c>
      <c r="AS512" s="5" t="n">
        <v>0.532</v>
      </c>
      <c r="AT512" s="5" t="n">
        <v>1.499</v>
      </c>
      <c r="AU512" s="5" t="n">
        <v>0.16</v>
      </c>
      <c r="AV512" s="5" t="n">
        <v>1</v>
      </c>
      <c r="AW512" s="5" t="n">
        <v>0.8110000000000001</v>
      </c>
      <c r="AX512" s="5" t="n">
        <v>0.129</v>
      </c>
      <c r="AY512" s="5" t="n">
        <v>0.329</v>
      </c>
      <c r="AZ512" s="5" t="n">
        <v>1.323</v>
      </c>
      <c r="BA512" s="5" t="n">
        <v>0.16</v>
      </c>
      <c r="BB512" s="5" t="n">
        <v>1</v>
      </c>
      <c r="BC512" s="5" t="n">
        <v>0.535</v>
      </c>
      <c r="BD512" s="5" t="n">
        <v>0.129</v>
      </c>
      <c r="BE512" s="5" t="n">
        <v>-0.211</v>
      </c>
      <c r="BF512" s="5" t="n">
        <v>0.324</v>
      </c>
      <c r="BG512" s="5" t="n">
        <v>0</v>
      </c>
      <c r="BH512" s="5" t="n">
        <v>0</v>
      </c>
      <c r="BI512" s="5" t="n">
        <v>0.579</v>
      </c>
      <c r="BJ512" s="5" t="n">
        <v>0.129</v>
      </c>
      <c r="BK512" s="5" t="n">
        <v>0.532</v>
      </c>
      <c r="BL512" s="5" t="n">
        <v>1.289</v>
      </c>
      <c r="BM512" s="5" t="n">
        <v>0.16</v>
      </c>
      <c r="BN512" s="5" t="n">
        <v>1</v>
      </c>
      <c r="BO512" s="5" t="n">
        <v>0</v>
      </c>
      <c r="BP512" s="5" t="n">
        <v>0</v>
      </c>
      <c r="BQ512" s="5" t="n">
        <v>0.165</v>
      </c>
      <c r="BR512" s="5" t="n">
        <v>0</v>
      </c>
      <c r="BS512" s="5" t="n">
        <v>0.667</v>
      </c>
      <c r="BT512" s="5" t="n">
        <v>0</v>
      </c>
      <c r="BU512" s="5" t="n">
        <v>0</v>
      </c>
      <c r="BV512" s="5" t="n">
        <v>0.165</v>
      </c>
      <c r="BW512" s="5" t="n">
        <v>0</v>
      </c>
      <c r="BX512" s="5" t="n">
        <v>0.667</v>
      </c>
      <c r="BY512" s="5" t="n">
        <v>13.254</v>
      </c>
      <c r="BZ512" s="5" t="n">
        <v>0</v>
      </c>
      <c r="CA512" s="5" t="n">
        <v>13.254</v>
      </c>
      <c r="CB512" s="5" t="n">
        <v>0</v>
      </c>
      <c r="CC512" s="5" t="n">
        <v>83.248</v>
      </c>
      <c r="CD512" s="5" t="n">
        <v>7.95</v>
      </c>
      <c r="CE512" s="5" t="n">
        <v>1.475</v>
      </c>
      <c r="CF512" s="5" t="n">
        <v>96.568</v>
      </c>
      <c r="CG512" s="5" t="n">
        <v>0.16</v>
      </c>
      <c r="CH512" s="5" t="n">
        <v>1</v>
      </c>
      <c r="CI512" s="5" t="n">
        <v>0</v>
      </c>
      <c r="CJ512" s="5" t="n">
        <v>0</v>
      </c>
      <c r="CK512" s="5" t="n">
        <v>0</v>
      </c>
      <c r="CL512" s="5" t="n">
        <v>0</v>
      </c>
      <c r="CM512" s="5" t="n">
        <v>0</v>
      </c>
      <c r="CN512" s="5" t="n">
        <v>0</v>
      </c>
      <c r="CO512" s="5" t="n">
        <v>0</v>
      </c>
      <c r="CP512" s="5" t="n">
        <v>0</v>
      </c>
      <c r="CQ512" s="5" t="n">
        <v>1.348</v>
      </c>
      <c r="CR512" s="5" t="n">
        <v>0</v>
      </c>
      <c r="CS512" s="5" t="n">
        <v>5.565</v>
      </c>
      <c r="CT512" s="5" t="n">
        <v>4.861</v>
      </c>
      <c r="CU512" s="5" t="n">
        <v>11.622</v>
      </c>
    </row>
    <row r="513">
      <c r="A513" s="5" t="inlineStr">
        <is>
          <t>MRT2024</t>
        </is>
      </c>
      <c r="B513" s="5" t="inlineStr">
        <is>
          <t>MRT</t>
        </is>
      </c>
      <c r="C513" s="5" t="inlineStr">
        <is>
          <t>MRT</t>
        </is>
      </c>
      <c r="D513" s="5" t="inlineStr">
        <is>
          <t>Mauritania</t>
        </is>
      </c>
      <c r="E513" s="5" t="n">
        <v>2024</v>
      </c>
      <c r="F513" s="5" t="n">
        <v>0.16</v>
      </c>
      <c r="G513" s="5" t="n">
        <v>5.575</v>
      </c>
      <c r="H513" s="5" t="n">
        <v>1.324</v>
      </c>
      <c r="I513" s="5" t="n">
        <v>0</v>
      </c>
      <c r="J513" s="5" t="n">
        <v>5.575</v>
      </c>
      <c r="K513" s="5" t="n">
        <v>0</v>
      </c>
      <c r="L513" s="5" t="n">
        <v>1</v>
      </c>
      <c r="M513" s="5" t="n">
        <v>7.124</v>
      </c>
      <c r="N513" s="5" t="n">
        <v>3.971</v>
      </c>
      <c r="O513" s="5" t="n">
        <v>0</v>
      </c>
      <c r="P513" s="5" t="n">
        <v>7.124</v>
      </c>
      <c r="Q513" s="5" t="n">
        <v>0</v>
      </c>
      <c r="R513" s="5" t="n">
        <v>1</v>
      </c>
      <c r="S513" s="5" t="n">
        <v>12.193</v>
      </c>
      <c r="T513" s="5" t="n">
        <v>7.942</v>
      </c>
      <c r="U513" s="5" t="n">
        <v>0.266</v>
      </c>
      <c r="V513" s="5" t="n">
        <v>14.144</v>
      </c>
      <c r="W513" s="5" t="n">
        <v>0.16</v>
      </c>
      <c r="X513" s="5" t="n">
        <v>1</v>
      </c>
      <c r="Y513" s="5" t="n">
        <v>7.053</v>
      </c>
      <c r="Z513" s="5" t="n">
        <v>0.953</v>
      </c>
      <c r="AA513" s="5" t="n">
        <v>0</v>
      </c>
      <c r="AB513" s="5" t="n">
        <v>7.053</v>
      </c>
      <c r="AC513" s="5" t="n">
        <v>0</v>
      </c>
      <c r="AD513" s="5" t="n">
        <v>1</v>
      </c>
      <c r="AE513" s="5" t="n">
        <v>8.375999999999999</v>
      </c>
      <c r="AF513" s="5" t="n">
        <v>1.959</v>
      </c>
      <c r="AG513" s="5" t="n">
        <v>0</v>
      </c>
      <c r="AH513" s="5" t="n">
        <v>8.375999999999999</v>
      </c>
      <c r="AI513" s="5" t="n">
        <v>0</v>
      </c>
      <c r="AJ513" s="5" t="n">
        <v>1</v>
      </c>
      <c r="AK513" s="5" t="n">
        <v>16.318</v>
      </c>
      <c r="AL513" s="5" t="n">
        <v>8.691000000000001</v>
      </c>
      <c r="AM513" s="5" t="n">
        <v>0.356</v>
      </c>
      <c r="AN513" s="5" t="n">
        <v>18.929</v>
      </c>
      <c r="AO513" s="5" t="n">
        <v>0.16</v>
      </c>
      <c r="AP513" s="5" t="n">
        <v>1</v>
      </c>
      <c r="AQ513" s="5" t="n">
        <v>0.724</v>
      </c>
      <c r="AR513" s="5" t="n">
        <v>0.132</v>
      </c>
      <c r="AS513" s="5" t="n">
        <v>0.383</v>
      </c>
      <c r="AT513" s="5" t="n">
        <v>1.285</v>
      </c>
      <c r="AU513" s="5" t="n">
        <v>0.16</v>
      </c>
      <c r="AV513" s="5" t="n">
        <v>1</v>
      </c>
      <c r="AW513" s="5" t="n">
        <v>0.75</v>
      </c>
      <c r="AX513" s="5" t="n">
        <v>0.132</v>
      </c>
      <c r="AY513" s="5" t="n">
        <v>0.286</v>
      </c>
      <c r="AZ513" s="5" t="n">
        <v>1.202</v>
      </c>
      <c r="BA513" s="5" t="n">
        <v>0.16</v>
      </c>
      <c r="BB513" s="5" t="n">
        <v>1</v>
      </c>
      <c r="BC513" s="5" t="n">
        <v>0.513</v>
      </c>
      <c r="BD513" s="5" t="n">
        <v>0.132</v>
      </c>
      <c r="BE513" s="5" t="n">
        <v>-0.194</v>
      </c>
      <c r="BF513" s="5" t="n">
        <v>0.319</v>
      </c>
      <c r="BG513" s="5" t="n">
        <v>0</v>
      </c>
      <c r="BH513" s="5" t="n">
        <v>0</v>
      </c>
      <c r="BI513" s="5" t="n">
        <v>0.591</v>
      </c>
      <c r="BJ513" s="5" t="n">
        <v>0.132</v>
      </c>
      <c r="BK513" s="5" t="n">
        <v>0.544</v>
      </c>
      <c r="BL513" s="5" t="n">
        <v>1.317</v>
      </c>
      <c r="BM513" s="5" t="n">
        <v>0.16</v>
      </c>
      <c r="BN513" s="5" t="n">
        <v>1</v>
      </c>
      <c r="BO513" s="5" t="n">
        <v>0</v>
      </c>
      <c r="BP513" s="5" t="n">
        <v>0</v>
      </c>
      <c r="BQ513" s="5" t="n">
        <v>0.17</v>
      </c>
      <c r="BR513" s="5" t="n">
        <v>0</v>
      </c>
      <c r="BS513" s="5" t="n">
        <v>0.667</v>
      </c>
      <c r="BT513" s="5" t="n">
        <v>0</v>
      </c>
      <c r="BU513" s="5" t="n">
        <v>0</v>
      </c>
      <c r="BV513" s="5" t="n">
        <v>0.17</v>
      </c>
      <c r="BW513" s="5" t="n">
        <v>0</v>
      </c>
      <c r="BX513" s="5" t="n">
        <v>0.667</v>
      </c>
      <c r="BY513" s="5" t="n">
        <v>13.646</v>
      </c>
      <c r="BZ513" s="5" t="n">
        <v>0</v>
      </c>
      <c r="CA513" s="5" t="n">
        <v>13.646</v>
      </c>
      <c r="CB513" s="5" t="n">
        <v>0</v>
      </c>
      <c r="CC513" s="5" t="n">
        <v>82.58799999999999</v>
      </c>
      <c r="CD513" s="5" t="n">
        <v>7.95</v>
      </c>
      <c r="CE513" s="5" t="n">
        <v>1.8</v>
      </c>
      <c r="CF513" s="5" t="n">
        <v>95.80200000000001</v>
      </c>
      <c r="CG513" s="5" t="n">
        <v>0.16</v>
      </c>
      <c r="CH513" s="5" t="n">
        <v>1</v>
      </c>
      <c r="CI513" s="5" t="n">
        <v>0</v>
      </c>
      <c r="CJ513" s="5" t="n">
        <v>0</v>
      </c>
      <c r="CK513" s="5" t="n">
        <v>0</v>
      </c>
      <c r="CL513" s="5" t="n">
        <v>0</v>
      </c>
      <c r="CM513" s="5" t="n">
        <v>0</v>
      </c>
      <c r="CN513" s="5" t="n">
        <v>0</v>
      </c>
      <c r="CO513" s="5" t="n">
        <v>0</v>
      </c>
      <c r="CP513" s="5" t="n">
        <v>0</v>
      </c>
      <c r="CQ513" s="5" t="n">
        <v>1.387</v>
      </c>
      <c r="CR513" s="5" t="n">
        <v>0</v>
      </c>
      <c r="CS513" s="5" t="n">
        <v>5.729</v>
      </c>
      <c r="CT513" s="5" t="n">
        <v>4.251</v>
      </c>
      <c r="CU513" s="5" t="n">
        <v>10.168</v>
      </c>
    </row>
    <row r="514">
      <c r="A514" s="5" t="inlineStr">
        <is>
          <t>MUS2021</t>
        </is>
      </c>
      <c r="B514" s="5" t="inlineStr">
        <is>
          <t>MUS</t>
        </is>
      </c>
      <c r="C514" s="5" t="inlineStr">
        <is>
          <t>MUS</t>
        </is>
      </c>
      <c r="D514" s="5" t="inlineStr">
        <is>
          <t>Mauritius</t>
        </is>
      </c>
      <c r="E514" s="5" t="n">
        <v>2021</v>
      </c>
      <c r="F514" s="5" t="n">
        <v>0.15</v>
      </c>
      <c r="G514" s="5" t="n">
        <v>5.897</v>
      </c>
      <c r="H514" s="5" t="n">
        <v>1.143</v>
      </c>
      <c r="I514" s="5" t="n">
        <v>0</v>
      </c>
      <c r="J514" s="5" t="n">
        <v>5.897</v>
      </c>
      <c r="K514" s="5" t="n">
        <v>0</v>
      </c>
      <c r="L514" s="5" t="n">
        <v>1</v>
      </c>
      <c r="M514" s="5" t="n">
        <v>7.964</v>
      </c>
      <c r="N514" s="5" t="n">
        <v>3.43</v>
      </c>
      <c r="O514" s="5" t="n">
        <v>0.227</v>
      </c>
      <c r="P514" s="5" t="n">
        <v>8.192</v>
      </c>
      <c r="Q514" s="5" t="n">
        <v>0</v>
      </c>
      <c r="R514" s="5" t="n">
        <v>1</v>
      </c>
      <c r="S514" s="5" t="n">
        <v>11.613</v>
      </c>
      <c r="T514" s="5" t="n">
        <v>6.86</v>
      </c>
      <c r="U514" s="5" t="n">
        <v>0</v>
      </c>
      <c r="V514" s="5" t="n">
        <v>13.355</v>
      </c>
      <c r="W514" s="5" t="n">
        <v>0.15</v>
      </c>
      <c r="X514" s="5" t="n">
        <v>1</v>
      </c>
      <c r="Y514" s="5" t="n">
        <v>6.258</v>
      </c>
      <c r="Z514" s="5" t="n">
        <v>0.846</v>
      </c>
      <c r="AA514" s="5" t="n">
        <v>0</v>
      </c>
      <c r="AB514" s="5" t="n">
        <v>6.258</v>
      </c>
      <c r="AC514" s="5" t="n">
        <v>0</v>
      </c>
      <c r="AD514" s="5" t="n">
        <v>1</v>
      </c>
      <c r="AE514" s="5" t="n">
        <v>7.401</v>
      </c>
      <c r="AF514" s="5" t="n">
        <v>1.731</v>
      </c>
      <c r="AG514" s="5" t="n">
        <v>0</v>
      </c>
      <c r="AH514" s="5" t="n">
        <v>7.401</v>
      </c>
      <c r="AI514" s="5" t="n">
        <v>0</v>
      </c>
      <c r="AJ514" s="5" t="n">
        <v>1</v>
      </c>
      <c r="AK514" s="5" t="n">
        <v>14.261</v>
      </c>
      <c r="AL514" s="5" t="n">
        <v>7.595</v>
      </c>
      <c r="AM514" s="5" t="n">
        <v>0</v>
      </c>
      <c r="AN514" s="5" t="n">
        <v>16.401</v>
      </c>
      <c r="AO514" s="5" t="n">
        <v>0.15</v>
      </c>
      <c r="AP514" s="5" t="n">
        <v>1</v>
      </c>
      <c r="AQ514" s="5" t="n">
        <v>0.601</v>
      </c>
      <c r="AR514" s="5" t="n">
        <v>0.11</v>
      </c>
      <c r="AS514" s="5" t="n">
        <v>0.301</v>
      </c>
      <c r="AT514" s="5" t="n">
        <v>1.047</v>
      </c>
      <c r="AU514" s="5" t="n">
        <v>0.16</v>
      </c>
      <c r="AV514" s="5" t="n">
        <v>1</v>
      </c>
      <c r="AW514" s="5" t="n">
        <v>0.586</v>
      </c>
      <c r="AX514" s="5" t="n">
        <v>0.113</v>
      </c>
      <c r="AY514" s="5" t="n">
        <v>0.21</v>
      </c>
      <c r="AZ514" s="5" t="n">
        <v>0.922</v>
      </c>
      <c r="BA514" s="5" t="n">
        <v>0.16</v>
      </c>
      <c r="BB514" s="5" t="n">
        <v>1</v>
      </c>
      <c r="BC514" s="5" t="n">
        <v>0.329</v>
      </c>
      <c r="BD514" s="5" t="n">
        <v>0.08500000000000001</v>
      </c>
      <c r="BE514" s="5" t="n">
        <v>0.005</v>
      </c>
      <c r="BF514" s="5" t="n">
        <v>0.334</v>
      </c>
      <c r="BG514" s="5" t="n">
        <v>0</v>
      </c>
      <c r="BH514" s="5" t="n">
        <v>1</v>
      </c>
      <c r="BI514" s="5" t="n">
        <v>0.885</v>
      </c>
      <c r="BJ514" s="5" t="n">
        <v>0.196</v>
      </c>
      <c r="BK514" s="5" t="n">
        <v>0.122</v>
      </c>
      <c r="BL514" s="5" t="n">
        <v>1.168</v>
      </c>
      <c r="BM514" s="5" t="n">
        <v>0.16</v>
      </c>
      <c r="BN514" s="5" t="n">
        <v>1</v>
      </c>
      <c r="BO514" s="5" t="n">
        <v>0</v>
      </c>
      <c r="BP514" s="5" t="n">
        <v>0</v>
      </c>
      <c r="BQ514" s="5" t="n">
        <v>0.13</v>
      </c>
      <c r="BR514" s="5" t="n">
        <v>0</v>
      </c>
      <c r="BS514" s="5" t="n">
        <v>0.333</v>
      </c>
      <c r="BT514" s="5" t="n">
        <v>0</v>
      </c>
      <c r="BU514" s="5" t="n">
        <v>0</v>
      </c>
      <c r="BV514" s="5" t="n">
        <v>0.145</v>
      </c>
      <c r="BW514" s="5" t="n">
        <v>0.15</v>
      </c>
      <c r="BX514" s="5" t="n">
        <v>0.5</v>
      </c>
      <c r="BY514" s="5" t="n">
        <v>11.787</v>
      </c>
      <c r="BZ514" s="5" t="n">
        <v>0</v>
      </c>
      <c r="CA514" s="5" t="n">
        <v>11.787</v>
      </c>
      <c r="CB514" s="5" t="n">
        <v>0</v>
      </c>
      <c r="CC514" s="5" t="n">
        <v>72.879</v>
      </c>
      <c r="CD514" s="5" t="n">
        <v>2.704</v>
      </c>
      <c r="CE514" s="5" t="n">
        <v>12.966</v>
      </c>
      <c r="CF514" s="5" t="n">
        <v>85.846</v>
      </c>
      <c r="CG514" s="5" t="n">
        <v>0</v>
      </c>
      <c r="CH514" s="5" t="n">
        <v>1</v>
      </c>
      <c r="CI514" s="5" t="n">
        <v>0</v>
      </c>
      <c r="CJ514" s="5" t="n">
        <v>0</v>
      </c>
      <c r="CK514" s="5" t="n">
        <v>0</v>
      </c>
      <c r="CL514" s="5" t="n">
        <v>0</v>
      </c>
      <c r="CM514" s="5" t="n">
        <v>0</v>
      </c>
      <c r="CN514" s="5" t="n">
        <v>0</v>
      </c>
      <c r="CO514" s="5" t="n">
        <v>0</v>
      </c>
      <c r="CP514" s="5" t="n">
        <v>0</v>
      </c>
      <c r="CQ514" s="5" t="n">
        <v>1.198</v>
      </c>
      <c r="CR514" s="5" t="n">
        <v>0</v>
      </c>
      <c r="CS514" s="5" t="n">
        <v>4.776</v>
      </c>
      <c r="CT514" s="5" t="n">
        <v>4.753</v>
      </c>
      <c r="CU514" s="5" t="n">
        <v>15.162</v>
      </c>
    </row>
    <row r="515">
      <c r="A515" s="5" t="inlineStr">
        <is>
          <t>MUS2022</t>
        </is>
      </c>
      <c r="B515" s="5" t="inlineStr">
        <is>
          <t>MUS</t>
        </is>
      </c>
      <c r="C515" s="5" t="inlineStr">
        <is>
          <t>MUS</t>
        </is>
      </c>
      <c r="D515" s="5" t="inlineStr">
        <is>
          <t>Mauritius</t>
        </is>
      </c>
      <c r="E515" s="5" t="n">
        <v>2022</v>
      </c>
      <c r="F515" s="5" t="n">
        <v>0.15</v>
      </c>
      <c r="G515" s="5" t="n">
        <v>11.72</v>
      </c>
      <c r="H515" s="5" t="n">
        <v>1.235</v>
      </c>
      <c r="I515" s="5" t="n">
        <v>0</v>
      </c>
      <c r="J515" s="5" t="n">
        <v>11.72</v>
      </c>
      <c r="K515" s="5" t="n">
        <v>0</v>
      </c>
      <c r="L515" s="5" t="n">
        <v>1</v>
      </c>
      <c r="M515" s="5" t="n">
        <v>9.782999999999999</v>
      </c>
      <c r="N515" s="5" t="n">
        <v>3.704</v>
      </c>
      <c r="O515" s="5" t="n">
        <v>0.245</v>
      </c>
      <c r="P515" s="5" t="n">
        <v>10.028</v>
      </c>
      <c r="Q515" s="5" t="n">
        <v>0</v>
      </c>
      <c r="R515" s="5" t="n">
        <v>1</v>
      </c>
      <c r="S515" s="5" t="n">
        <v>17.893</v>
      </c>
      <c r="T515" s="5" t="n">
        <v>7.408</v>
      </c>
      <c r="U515" s="5" t="n">
        <v>0.199</v>
      </c>
      <c r="V515" s="5" t="n">
        <v>20.577</v>
      </c>
      <c r="W515" s="5" t="n">
        <v>0.15</v>
      </c>
      <c r="X515" s="5" t="n">
        <v>1</v>
      </c>
      <c r="Y515" s="5" t="n">
        <v>6.392</v>
      </c>
      <c r="Z515" s="5" t="n">
        <v>0.864</v>
      </c>
      <c r="AA515" s="5" t="n">
        <v>0</v>
      </c>
      <c r="AB515" s="5" t="n">
        <v>6.392</v>
      </c>
      <c r="AC515" s="5" t="n">
        <v>0</v>
      </c>
      <c r="AD515" s="5" t="n">
        <v>1</v>
      </c>
      <c r="AE515" s="5" t="n">
        <v>7.627</v>
      </c>
      <c r="AF515" s="5" t="n">
        <v>1.783</v>
      </c>
      <c r="AG515" s="5" t="n">
        <v>0</v>
      </c>
      <c r="AH515" s="5" t="n">
        <v>7.627</v>
      </c>
      <c r="AI515" s="5" t="n">
        <v>0</v>
      </c>
      <c r="AJ515" s="5" t="n">
        <v>1</v>
      </c>
      <c r="AK515" s="5" t="n">
        <v>15.035</v>
      </c>
      <c r="AL515" s="5" t="n">
        <v>8.007999999999999</v>
      </c>
      <c r="AM515" s="5" t="n">
        <v>0.167</v>
      </c>
      <c r="AN515" s="5" t="n">
        <v>17.29</v>
      </c>
      <c r="AO515" s="5" t="n">
        <v>0.15</v>
      </c>
      <c r="AP515" s="5" t="n">
        <v>1</v>
      </c>
      <c r="AQ515" s="5" t="n">
        <v>0.526</v>
      </c>
      <c r="AR515" s="5" t="n">
        <v>0.075</v>
      </c>
      <c r="AS515" s="5" t="n">
        <v>0.326</v>
      </c>
      <c r="AT515" s="5" t="n">
        <v>0.988</v>
      </c>
      <c r="AU515" s="5" t="n">
        <v>0.16</v>
      </c>
      <c r="AV515" s="5" t="n">
        <v>1</v>
      </c>
      <c r="AW515" s="5" t="n">
        <v>0.515</v>
      </c>
      <c r="AX515" s="5" t="n">
        <v>0.067</v>
      </c>
      <c r="AY515" s="5" t="n">
        <v>0.235</v>
      </c>
      <c r="AZ515" s="5" t="n">
        <v>0.87</v>
      </c>
      <c r="BA515" s="5" t="n">
        <v>0.16</v>
      </c>
      <c r="BB515" s="5" t="n">
        <v>1</v>
      </c>
      <c r="BC515" s="5" t="n">
        <v>0.309</v>
      </c>
      <c r="BD515" s="5" t="n">
        <v>0.064</v>
      </c>
      <c r="BE515" s="5" t="n">
        <v>0.006</v>
      </c>
      <c r="BF515" s="5" t="n">
        <v>0.315</v>
      </c>
      <c r="BG515" s="5" t="n">
        <v>0</v>
      </c>
      <c r="BH515" s="5" t="n">
        <v>1</v>
      </c>
      <c r="BI515" s="5" t="n">
        <v>0.844</v>
      </c>
      <c r="BJ515" s="5" t="n">
        <v>0.165</v>
      </c>
      <c r="BK515" s="5" t="n">
        <v>0.106</v>
      </c>
      <c r="BL515" s="5" t="n">
        <v>1.102</v>
      </c>
      <c r="BM515" s="5" t="n">
        <v>0.16</v>
      </c>
      <c r="BN515" s="5" t="n">
        <v>1</v>
      </c>
      <c r="BO515" s="5" t="n">
        <v>0</v>
      </c>
      <c r="BP515" s="5" t="n">
        <v>0</v>
      </c>
      <c r="BQ515" s="5" t="n">
        <v>0.122</v>
      </c>
      <c r="BR515" s="5" t="n">
        <v>0</v>
      </c>
      <c r="BS515" s="5" t="n">
        <v>0.333</v>
      </c>
      <c r="BT515" s="5" t="n">
        <v>0</v>
      </c>
      <c r="BU515" s="5" t="n">
        <v>0</v>
      </c>
      <c r="BV515" s="5" t="n">
        <v>0.137</v>
      </c>
      <c r="BW515" s="5" t="n">
        <v>0.15</v>
      </c>
      <c r="BX515" s="5" t="n">
        <v>0.5</v>
      </c>
      <c r="BY515" s="5" t="n">
        <v>12.729</v>
      </c>
      <c r="BZ515" s="5" t="n">
        <v>0</v>
      </c>
      <c r="CA515" s="5" t="n">
        <v>12.729</v>
      </c>
      <c r="CB515" s="5" t="n">
        <v>0</v>
      </c>
      <c r="CC515" s="5" t="n">
        <v>74.241</v>
      </c>
      <c r="CD515" s="5" t="n">
        <v>-15.709</v>
      </c>
      <c r="CE515" s="5" t="n">
        <v>13.531</v>
      </c>
      <c r="CF515" s="5" t="n">
        <v>87.77200000000001</v>
      </c>
      <c r="CG515" s="5" t="n">
        <v>0</v>
      </c>
      <c r="CH515" s="5" t="n">
        <v>1</v>
      </c>
      <c r="CI515" s="5" t="n">
        <v>0</v>
      </c>
      <c r="CJ515" s="5" t="n">
        <v>0</v>
      </c>
      <c r="CK515" s="5" t="n">
        <v>0</v>
      </c>
      <c r="CL515" s="5" t="n">
        <v>0</v>
      </c>
      <c r="CM515" s="5" t="n">
        <v>0</v>
      </c>
      <c r="CN515" s="5" t="n">
        <v>0</v>
      </c>
      <c r="CO515" s="5" t="n">
        <v>0</v>
      </c>
      <c r="CP515" s="5" t="n">
        <v>0</v>
      </c>
      <c r="CQ515" s="5" t="n">
        <v>1.294</v>
      </c>
      <c r="CR515" s="5" t="n">
        <v>0</v>
      </c>
      <c r="CS515" s="5" t="n">
        <v>5.158</v>
      </c>
      <c r="CT515" s="5" t="n">
        <v>10.485</v>
      </c>
      <c r="CU515" s="5" t="n">
        <v>31.326</v>
      </c>
    </row>
    <row r="516">
      <c r="A516" s="5" t="inlineStr">
        <is>
          <t>MUS2023</t>
        </is>
      </c>
      <c r="B516" s="5" t="inlineStr">
        <is>
          <t>MUS</t>
        </is>
      </c>
      <c r="C516" s="5" t="inlineStr">
        <is>
          <t>MUS</t>
        </is>
      </c>
      <c r="D516" s="5" t="inlineStr">
        <is>
          <t>Mauritius</t>
        </is>
      </c>
      <c r="E516" s="5" t="n">
        <v>2023</v>
      </c>
      <c r="F516" s="5" t="n">
        <v>0.15</v>
      </c>
      <c r="G516" s="5" t="n">
        <v>5.882</v>
      </c>
      <c r="H516" s="5" t="n">
        <v>1.245</v>
      </c>
      <c r="I516" s="5" t="n">
        <v>0</v>
      </c>
      <c r="J516" s="5" t="n">
        <v>5.882</v>
      </c>
      <c r="K516" s="5" t="n">
        <v>0</v>
      </c>
      <c r="L516" s="5" t="n">
        <v>1</v>
      </c>
      <c r="M516" s="5" t="n">
        <v>7.592</v>
      </c>
      <c r="N516" s="5" t="n">
        <v>3.734</v>
      </c>
      <c r="O516" s="5" t="n">
        <v>0.255</v>
      </c>
      <c r="P516" s="5" t="n">
        <v>7.848</v>
      </c>
      <c r="Q516" s="5" t="n">
        <v>0</v>
      </c>
      <c r="R516" s="5" t="n">
        <v>1</v>
      </c>
      <c r="S516" s="5" t="n">
        <v>12.105</v>
      </c>
      <c r="T516" s="5" t="n">
        <v>7.468</v>
      </c>
      <c r="U516" s="5" t="n">
        <v>0.201</v>
      </c>
      <c r="V516" s="5" t="n">
        <v>13.921</v>
      </c>
      <c r="W516" s="5" t="n">
        <v>0.15</v>
      </c>
      <c r="X516" s="5" t="n">
        <v>1</v>
      </c>
      <c r="Y516" s="5" t="n">
        <v>6.656</v>
      </c>
      <c r="Z516" s="5" t="n">
        <v>0.9</v>
      </c>
      <c r="AA516" s="5" t="n">
        <v>0</v>
      </c>
      <c r="AB516" s="5" t="n">
        <v>6.656</v>
      </c>
      <c r="AC516" s="5" t="n">
        <v>0</v>
      </c>
      <c r="AD516" s="5" t="n">
        <v>1</v>
      </c>
      <c r="AE516" s="5" t="n">
        <v>7.942</v>
      </c>
      <c r="AF516" s="5" t="n">
        <v>1.857</v>
      </c>
      <c r="AG516" s="5" t="n">
        <v>0</v>
      </c>
      <c r="AH516" s="5" t="n">
        <v>7.942</v>
      </c>
      <c r="AI516" s="5" t="n">
        <v>0</v>
      </c>
      <c r="AJ516" s="5" t="n">
        <v>1</v>
      </c>
      <c r="AK516" s="5" t="n">
        <v>15.656</v>
      </c>
      <c r="AL516" s="5" t="n">
        <v>8.337999999999999</v>
      </c>
      <c r="AM516" s="5" t="n">
        <v>0.26</v>
      </c>
      <c r="AN516" s="5" t="n">
        <v>18.004</v>
      </c>
      <c r="AO516" s="5" t="n">
        <v>0.15</v>
      </c>
      <c r="AP516" s="5" t="n">
        <v>1</v>
      </c>
      <c r="AQ516" s="5" t="n">
        <v>0.743</v>
      </c>
      <c r="AR516" s="5" t="n">
        <v>0.125</v>
      </c>
      <c r="AS516" s="5" t="n">
        <v>0.336</v>
      </c>
      <c r="AT516" s="5" t="n">
        <v>1.251</v>
      </c>
      <c r="AU516" s="5" t="n">
        <v>0.16</v>
      </c>
      <c r="AV516" s="5" t="n">
        <v>1</v>
      </c>
      <c r="AW516" s="5" t="n">
        <v>0.647</v>
      </c>
      <c r="AX516" s="5" t="n">
        <v>0.111</v>
      </c>
      <c r="AY516" s="5" t="n">
        <v>0.305</v>
      </c>
      <c r="AZ516" s="5" t="n">
        <v>1.104</v>
      </c>
      <c r="BA516" s="5" t="n">
        <v>0.16</v>
      </c>
      <c r="BB516" s="5" t="n">
        <v>1</v>
      </c>
      <c r="BC516" s="5" t="n">
        <v>0.302</v>
      </c>
      <c r="BD516" s="5" t="n">
        <v>0.073</v>
      </c>
      <c r="BE516" s="5" t="n">
        <v>0.005</v>
      </c>
      <c r="BF516" s="5" t="n">
        <v>0.308</v>
      </c>
      <c r="BG516" s="5" t="n">
        <v>0</v>
      </c>
      <c r="BH516" s="5" t="n">
        <v>1</v>
      </c>
      <c r="BI516" s="5" t="n">
        <v>0.779</v>
      </c>
      <c r="BJ516" s="5" t="n">
        <v>0.17</v>
      </c>
      <c r="BK516" s="5" t="n">
        <v>0.148</v>
      </c>
      <c r="BL516" s="5" t="n">
        <v>1.076</v>
      </c>
      <c r="BM516" s="5" t="n">
        <v>0.16</v>
      </c>
      <c r="BN516" s="5" t="n">
        <v>1</v>
      </c>
      <c r="BO516" s="5" t="n">
        <v>0</v>
      </c>
      <c r="BP516" s="5" t="n">
        <v>0</v>
      </c>
      <c r="BQ516" s="5" t="n">
        <v>0.128</v>
      </c>
      <c r="BR516" s="5" t="n">
        <v>0</v>
      </c>
      <c r="BS516" s="5" t="n">
        <v>0.333</v>
      </c>
      <c r="BT516" s="5" t="n">
        <v>0</v>
      </c>
      <c r="BU516" s="5" t="n">
        <v>0</v>
      </c>
      <c r="BV516" s="5" t="n">
        <v>0.135</v>
      </c>
      <c r="BW516" s="5" t="n">
        <v>0.15</v>
      </c>
      <c r="BX516" s="5" t="n">
        <v>0.5</v>
      </c>
      <c r="BY516" s="5" t="n">
        <v>13.254</v>
      </c>
      <c r="BZ516" s="5" t="n">
        <v>0</v>
      </c>
      <c r="CA516" s="5" t="n">
        <v>13.254</v>
      </c>
      <c r="CB516" s="5" t="n">
        <v>0</v>
      </c>
      <c r="CC516" s="5" t="n">
        <v>97.506</v>
      </c>
      <c r="CD516" s="5" t="n">
        <v>22.208</v>
      </c>
      <c r="CE516" s="5" t="n">
        <v>15.104</v>
      </c>
      <c r="CF516" s="5" t="n">
        <v>112.61</v>
      </c>
      <c r="CG516" s="5" t="n">
        <v>0</v>
      </c>
      <c r="CH516" s="5" t="n">
        <v>1</v>
      </c>
      <c r="CI516" s="5" t="n">
        <v>0</v>
      </c>
      <c r="CJ516" s="5" t="n">
        <v>0</v>
      </c>
      <c r="CK516" s="5" t="n">
        <v>0</v>
      </c>
      <c r="CL516" s="5" t="n">
        <v>0</v>
      </c>
      <c r="CM516" s="5" t="n">
        <v>0</v>
      </c>
      <c r="CN516" s="5" t="n">
        <v>0</v>
      </c>
      <c r="CO516" s="5" t="n">
        <v>0</v>
      </c>
      <c r="CP516" s="5" t="n">
        <v>0.064</v>
      </c>
      <c r="CQ516" s="5" t="n">
        <v>1.348</v>
      </c>
      <c r="CR516" s="5" t="n">
        <v>0</v>
      </c>
      <c r="CS516" s="5" t="n">
        <v>5.37</v>
      </c>
      <c r="CT516" s="5" t="n">
        <v>4.861</v>
      </c>
      <c r="CU516" s="5" t="n">
        <v>11.622</v>
      </c>
    </row>
    <row r="517">
      <c r="A517" s="5" t="inlineStr">
        <is>
          <t>MUS2024</t>
        </is>
      </c>
      <c r="B517" s="5" t="inlineStr">
        <is>
          <t>MUS</t>
        </is>
      </c>
      <c r="C517" s="5" t="inlineStr">
        <is>
          <t>MUS</t>
        </is>
      </c>
      <c r="D517" s="5" t="inlineStr">
        <is>
          <t>Mauritius</t>
        </is>
      </c>
      <c r="E517" s="5" t="n">
        <v>2024</v>
      </c>
      <c r="F517" s="5" t="n">
        <v>0.15</v>
      </c>
      <c r="G517" s="5" t="n">
        <v>5.35</v>
      </c>
      <c r="H517" s="5" t="n">
        <v>1.281</v>
      </c>
      <c r="I517" s="5" t="n">
        <v>0</v>
      </c>
      <c r="J517" s="5" t="n">
        <v>5.35</v>
      </c>
      <c r="K517" s="5" t="n">
        <v>0</v>
      </c>
      <c r="L517" s="5" t="n">
        <v>1</v>
      </c>
      <c r="M517" s="5" t="n">
        <v>6.884</v>
      </c>
      <c r="N517" s="5" t="n">
        <v>3.844</v>
      </c>
      <c r="O517" s="5" t="n">
        <v>0.263</v>
      </c>
      <c r="P517" s="5" t="n">
        <v>7.147</v>
      </c>
      <c r="Q517" s="5" t="n">
        <v>0</v>
      </c>
      <c r="R517" s="5" t="n">
        <v>1</v>
      </c>
      <c r="S517" s="5" t="n">
        <v>11.757</v>
      </c>
      <c r="T517" s="5" t="n">
        <v>7.689</v>
      </c>
      <c r="U517" s="5" t="n">
        <v>0.24</v>
      </c>
      <c r="V517" s="5" t="n">
        <v>13.521</v>
      </c>
      <c r="W517" s="5" t="n">
        <v>0.15</v>
      </c>
      <c r="X517" s="5" t="n">
        <v>1</v>
      </c>
      <c r="Y517" s="5" t="n">
        <v>3.781</v>
      </c>
      <c r="Z517" s="5" t="n">
        <v>0.511</v>
      </c>
      <c r="AA517" s="5" t="n">
        <v>0</v>
      </c>
      <c r="AB517" s="5" t="n">
        <v>3.781</v>
      </c>
      <c r="AC517" s="5" t="n">
        <v>0</v>
      </c>
      <c r="AD517" s="5" t="n">
        <v>1</v>
      </c>
      <c r="AE517" s="5" t="n">
        <v>5.104</v>
      </c>
      <c r="AF517" s="5" t="n">
        <v>1.194</v>
      </c>
      <c r="AG517" s="5" t="n">
        <v>0</v>
      </c>
      <c r="AH517" s="5" t="n">
        <v>5.104</v>
      </c>
      <c r="AI517" s="5" t="n">
        <v>0</v>
      </c>
      <c r="AJ517" s="5" t="n">
        <v>1</v>
      </c>
      <c r="AK517" s="5" t="n">
        <v>13.046</v>
      </c>
      <c r="AL517" s="5" t="n">
        <v>6.948</v>
      </c>
      <c r="AM517" s="5" t="n">
        <v>0.267</v>
      </c>
      <c r="AN517" s="5" t="n">
        <v>15.003</v>
      </c>
      <c r="AO517" s="5" t="n">
        <v>0.15</v>
      </c>
      <c r="AP517" s="5" t="n">
        <v>1</v>
      </c>
      <c r="AQ517" s="5" t="n">
        <v>0.712</v>
      </c>
      <c r="AR517" s="5" t="n">
        <v>0.129</v>
      </c>
      <c r="AS517" s="5" t="n">
        <v>0.34</v>
      </c>
      <c r="AT517" s="5" t="n">
        <v>1.22</v>
      </c>
      <c r="AU517" s="5" t="n">
        <v>0.16</v>
      </c>
      <c r="AV517" s="5" t="n">
        <v>1</v>
      </c>
      <c r="AW517" s="5" t="n">
        <v>0.648</v>
      </c>
      <c r="AX517" s="5" t="n">
        <v>0.119</v>
      </c>
      <c r="AY517" s="5" t="n">
        <v>0.279</v>
      </c>
      <c r="AZ517" s="5" t="n">
        <v>1.076</v>
      </c>
      <c r="BA517" s="5" t="n">
        <v>0.16</v>
      </c>
      <c r="BB517" s="5" t="n">
        <v>1</v>
      </c>
      <c r="BC517" s="5" t="n">
        <v>0.295</v>
      </c>
      <c r="BD517" s="5" t="n">
        <v>0.076</v>
      </c>
      <c r="BE517" s="5" t="n">
        <v>0.005</v>
      </c>
      <c r="BF517" s="5" t="n">
        <v>0.3</v>
      </c>
      <c r="BG517" s="5" t="n">
        <v>0</v>
      </c>
      <c r="BH517" s="5" t="n">
        <v>1</v>
      </c>
      <c r="BI517" s="5" t="n">
        <v>0.758</v>
      </c>
      <c r="BJ517" s="5" t="n">
        <v>0.167</v>
      </c>
      <c r="BK517" s="5" t="n">
        <v>0.146</v>
      </c>
      <c r="BL517" s="5" t="n">
        <v>1.049</v>
      </c>
      <c r="BM517" s="5" t="n">
        <v>0.16</v>
      </c>
      <c r="BN517" s="5" t="n">
        <v>1</v>
      </c>
      <c r="BO517" s="5" t="n">
        <v>0</v>
      </c>
      <c r="BP517" s="5" t="n">
        <v>0</v>
      </c>
      <c r="BQ517" s="5" t="n">
        <v>0.136</v>
      </c>
      <c r="BR517" s="5" t="n">
        <v>0</v>
      </c>
      <c r="BS517" s="5" t="n">
        <v>0.333</v>
      </c>
      <c r="BT517" s="5" t="n">
        <v>0</v>
      </c>
      <c r="BU517" s="5" t="n">
        <v>0</v>
      </c>
      <c r="BV517" s="5" t="n">
        <v>0.132</v>
      </c>
      <c r="BW517" s="5" t="n">
        <v>0.15</v>
      </c>
      <c r="BX517" s="5" t="n">
        <v>0.5</v>
      </c>
      <c r="BY517" s="5" t="n">
        <v>13.646</v>
      </c>
      <c r="BZ517" s="5" t="n">
        <v>0</v>
      </c>
      <c r="CA517" s="5" t="n">
        <v>13.646</v>
      </c>
      <c r="CB517" s="5" t="n">
        <v>0</v>
      </c>
      <c r="CC517" s="5" t="n">
        <v>100.885</v>
      </c>
      <c r="CD517" s="5" t="n">
        <v>26.247</v>
      </c>
      <c r="CE517" s="5" t="n">
        <v>15.313</v>
      </c>
      <c r="CF517" s="5" t="n">
        <v>116.198</v>
      </c>
      <c r="CG517" s="5" t="n">
        <v>0</v>
      </c>
      <c r="CH517" s="5" t="n">
        <v>1</v>
      </c>
      <c r="CI517" s="5" t="n">
        <v>0</v>
      </c>
      <c r="CJ517" s="5" t="n">
        <v>0</v>
      </c>
      <c r="CK517" s="5" t="n">
        <v>0</v>
      </c>
      <c r="CL517" s="5" t="n">
        <v>0</v>
      </c>
      <c r="CM517" s="5" t="n">
        <v>0</v>
      </c>
      <c r="CN517" s="5" t="n">
        <v>0</v>
      </c>
      <c r="CO517" s="5" t="n">
        <v>0</v>
      </c>
      <c r="CP517" s="5" t="n">
        <v>0.064</v>
      </c>
      <c r="CQ517" s="5" t="n">
        <v>1.387</v>
      </c>
      <c r="CR517" s="5" t="n">
        <v>0</v>
      </c>
      <c r="CS517" s="5" t="n">
        <v>5.529</v>
      </c>
      <c r="CT517" s="5" t="n">
        <v>4.251</v>
      </c>
      <c r="CU517" s="5" t="n">
        <v>10.168</v>
      </c>
    </row>
    <row r="518">
      <c r="A518" s="5" t="inlineStr">
        <is>
          <t>MEX2021</t>
        </is>
      </c>
      <c r="B518" s="5" t="inlineStr">
        <is>
          <t>MEX</t>
        </is>
      </c>
      <c r="C518" s="5" t="inlineStr">
        <is>
          <t>MEX</t>
        </is>
      </c>
      <c r="D518" s="5" t="inlineStr">
        <is>
          <t>Mexico</t>
        </is>
      </c>
      <c r="E518" s="5" t="n">
        <v>2021</v>
      </c>
      <c r="F518" s="5" t="n">
        <v>0.16</v>
      </c>
      <c r="G518" s="5" t="n">
        <v>2.755</v>
      </c>
      <c r="H518" s="5" t="n">
        <v>0.603</v>
      </c>
      <c r="I518" s="5" t="n">
        <v>0.047</v>
      </c>
      <c r="J518" s="5" t="n">
        <v>2.802</v>
      </c>
      <c r="K518" s="5" t="n">
        <v>0</v>
      </c>
      <c r="L518" s="5" t="n">
        <v>1</v>
      </c>
      <c r="M518" s="5" t="n">
        <v>3.178</v>
      </c>
      <c r="N518" s="5" t="n">
        <v>1.44</v>
      </c>
      <c r="O518" s="5" t="n">
        <v>0.049</v>
      </c>
      <c r="P518" s="5" t="n">
        <v>3.227</v>
      </c>
      <c r="Q518" s="5" t="n">
        <v>0</v>
      </c>
      <c r="R518" s="5" t="n">
        <v>1</v>
      </c>
      <c r="S518" s="5" t="n">
        <v>8.807</v>
      </c>
      <c r="T518" s="5" t="n">
        <v>5.482</v>
      </c>
      <c r="U518" s="5" t="n">
        <v>0.047</v>
      </c>
      <c r="V518" s="5" t="n">
        <v>10.27</v>
      </c>
      <c r="W518" s="5" t="n">
        <v>0.16</v>
      </c>
      <c r="X518" s="5" t="n">
        <v>1</v>
      </c>
      <c r="Y518" s="5" t="n">
        <v>5.149</v>
      </c>
      <c r="Z518" s="5" t="n">
        <v>0.569</v>
      </c>
      <c r="AA518" s="5" t="n">
        <v>0.034</v>
      </c>
      <c r="AB518" s="5" t="n">
        <v>5.182</v>
      </c>
      <c r="AC518" s="5" t="n">
        <v>0</v>
      </c>
      <c r="AD518" s="5" t="n">
        <v>1</v>
      </c>
      <c r="AE518" s="5" t="n">
        <v>14.015</v>
      </c>
      <c r="AF518" s="5" t="n">
        <v>2.758</v>
      </c>
      <c r="AG518" s="5" t="n">
        <v>-7.356</v>
      </c>
      <c r="AH518" s="5" t="n">
        <v>6.659</v>
      </c>
      <c r="AI518" s="5" t="n">
        <v>0</v>
      </c>
      <c r="AJ518" s="5" t="n">
        <v>1</v>
      </c>
      <c r="AK518" s="5" t="n">
        <v>19.346</v>
      </c>
      <c r="AL518" s="5" t="n">
        <v>9.494999999999999</v>
      </c>
      <c r="AM518" s="5" t="n">
        <v>-4.052</v>
      </c>
      <c r="AN518" s="5" t="n">
        <v>17.741</v>
      </c>
      <c r="AO518" s="5" t="n">
        <v>0.16</v>
      </c>
      <c r="AP518" s="5" t="n">
        <v>1</v>
      </c>
      <c r="AQ518" s="5" t="n">
        <v>0.649</v>
      </c>
      <c r="AR518" s="5" t="n">
        <v>0.114</v>
      </c>
      <c r="AS518" s="5" t="n">
        <v>0.204</v>
      </c>
      <c r="AT518" s="5" t="n">
        <v>0.99</v>
      </c>
      <c r="AU518" s="5" t="n">
        <v>0.16</v>
      </c>
      <c r="AV518" s="5" t="n">
        <v>1</v>
      </c>
      <c r="AW518" s="5" t="n">
        <v>0.577</v>
      </c>
      <c r="AX518" s="5" t="n">
        <v>0.114</v>
      </c>
      <c r="AY518" s="5" t="n">
        <v>0.335</v>
      </c>
      <c r="AZ518" s="5" t="n">
        <v>1.058</v>
      </c>
      <c r="BA518" s="5" t="n">
        <v>0.16</v>
      </c>
      <c r="BB518" s="5" t="n">
        <v>1</v>
      </c>
      <c r="BC518" s="5" t="n">
        <v>0.458</v>
      </c>
      <c r="BD518" s="5" t="n">
        <v>0.114</v>
      </c>
      <c r="BE518" s="5" t="n">
        <v>0.114</v>
      </c>
      <c r="BF518" s="5" t="n">
        <v>0.663</v>
      </c>
      <c r="BG518" s="5" t="n">
        <v>0.16</v>
      </c>
      <c r="BH518" s="5" t="n">
        <v>1</v>
      </c>
      <c r="BI518" s="5" t="n">
        <v>0.491</v>
      </c>
      <c r="BJ518" s="5" t="n">
        <v>0.114</v>
      </c>
      <c r="BK518" s="5" t="n">
        <v>0.285</v>
      </c>
      <c r="BL518" s="5" t="n">
        <v>0.9</v>
      </c>
      <c r="BM518" s="5" t="n">
        <v>0.16</v>
      </c>
      <c r="BN518" s="5" t="n">
        <v>1</v>
      </c>
      <c r="BO518" s="5" t="n">
        <v>0</v>
      </c>
      <c r="BP518" s="5" t="n">
        <v>-0.007</v>
      </c>
      <c r="BQ518" s="5" t="n">
        <v>0.101</v>
      </c>
      <c r="BR518" s="5" t="n">
        <v>0</v>
      </c>
      <c r="BS518" s="5" t="n">
        <v>1</v>
      </c>
      <c r="BT518" s="5" t="n">
        <v>0</v>
      </c>
      <c r="BU518" s="5" t="n">
        <v>-0.007</v>
      </c>
      <c r="BV518" s="5" t="n">
        <v>0.109</v>
      </c>
      <c r="BW518" s="5" t="n">
        <v>0.16</v>
      </c>
      <c r="BX518" s="5" t="n">
        <v>0.667</v>
      </c>
      <c r="BY518" s="5" t="n">
        <v>11.787</v>
      </c>
      <c r="BZ518" s="5" t="n">
        <v>0</v>
      </c>
      <c r="CA518" s="5" t="n">
        <v>11.787</v>
      </c>
      <c r="CB518" s="5" t="n">
        <v>0</v>
      </c>
      <c r="CC518" s="5" t="n">
        <v>78.125</v>
      </c>
      <c r="CD518" s="5" t="n">
        <v>7.95</v>
      </c>
      <c r="CE518" s="5" t="n">
        <v>-26.724</v>
      </c>
      <c r="CF518" s="5" t="n">
        <v>59.625</v>
      </c>
      <c r="CG518" s="5" t="n">
        <v>0</v>
      </c>
      <c r="CH518" s="5" t="n">
        <v>1</v>
      </c>
      <c r="CI518" s="5" t="n">
        <v>0</v>
      </c>
      <c r="CJ518" s="5" t="n">
        <v>0</v>
      </c>
      <c r="CK518" s="5" t="n">
        <v>0</v>
      </c>
      <c r="CL518" s="5" t="n">
        <v>0</v>
      </c>
      <c r="CM518" s="5" t="n">
        <v>0</v>
      </c>
      <c r="CN518" s="5" t="n">
        <v>1.744</v>
      </c>
      <c r="CO518" s="5" t="n">
        <v>6.028</v>
      </c>
      <c r="CP518" s="5" t="n">
        <v>0</v>
      </c>
      <c r="CQ518" s="5" t="n">
        <v>1.198</v>
      </c>
      <c r="CR518" s="5" t="n">
        <v>0</v>
      </c>
      <c r="CS518" s="5" t="n">
        <v>6.891</v>
      </c>
      <c r="CT518" s="5" t="n">
        <v>4.753</v>
      </c>
      <c r="CU518" s="5" t="n">
        <v>15.983</v>
      </c>
    </row>
    <row r="519">
      <c r="A519" s="5" t="inlineStr">
        <is>
          <t>MEX2022</t>
        </is>
      </c>
      <c r="B519" s="5" t="inlineStr">
        <is>
          <t>MEX</t>
        </is>
      </c>
      <c r="C519" s="5" t="inlineStr">
        <is>
          <t>MEX</t>
        </is>
      </c>
      <c r="D519" s="5" t="inlineStr">
        <is>
          <t>Mexico</t>
        </is>
      </c>
      <c r="E519" s="5" t="n">
        <v>2022</v>
      </c>
      <c r="F519" s="5" t="n">
        <v>0.16</v>
      </c>
      <c r="G519" s="5" t="n">
        <v>6.927</v>
      </c>
      <c r="H519" s="5" t="n">
        <v>1.076</v>
      </c>
      <c r="I519" s="5" t="n">
        <v>0.017</v>
      </c>
      <c r="J519" s="5" t="n">
        <v>6.944</v>
      </c>
      <c r="K519" s="5" t="n">
        <v>0</v>
      </c>
      <c r="L519" s="5" t="n">
        <v>1</v>
      </c>
      <c r="M519" s="5" t="n">
        <v>4.787</v>
      </c>
      <c r="N519" s="5" t="n">
        <v>1.977</v>
      </c>
      <c r="O519" s="5" t="n">
        <v>0.018</v>
      </c>
      <c r="P519" s="5" t="n">
        <v>4.805</v>
      </c>
      <c r="Q519" s="5" t="n">
        <v>0</v>
      </c>
      <c r="R519" s="5" t="n">
        <v>1</v>
      </c>
      <c r="S519" s="5" t="n">
        <v>13.543</v>
      </c>
      <c r="T519" s="5" t="n">
        <v>6.158</v>
      </c>
      <c r="U519" s="5" t="n">
        <v>0.178</v>
      </c>
      <c r="V519" s="5" t="n">
        <v>15.729</v>
      </c>
      <c r="W519" s="5" t="n">
        <v>0.16</v>
      </c>
      <c r="X519" s="5" t="n">
        <v>1</v>
      </c>
      <c r="Y519" s="5" t="n">
        <v>5.125</v>
      </c>
      <c r="Z519" s="5" t="n">
        <v>0.538</v>
      </c>
      <c r="AA519" s="5" t="n">
        <v>0.058</v>
      </c>
      <c r="AB519" s="5" t="n">
        <v>5.184</v>
      </c>
      <c r="AC519" s="5" t="n">
        <v>0</v>
      </c>
      <c r="AD519" s="5" t="n">
        <v>1</v>
      </c>
      <c r="AE519" s="5" t="n">
        <v>27.708</v>
      </c>
      <c r="AF519" s="5" t="n">
        <v>5.137</v>
      </c>
      <c r="AG519" s="5" t="n">
        <v>-19.093</v>
      </c>
      <c r="AH519" s="5" t="n">
        <v>8.615</v>
      </c>
      <c r="AI519" s="5" t="n">
        <v>0</v>
      </c>
      <c r="AJ519" s="5" t="n">
        <v>1</v>
      </c>
      <c r="AK519" s="5" t="n">
        <v>33.587</v>
      </c>
      <c r="AL519" s="5" t="n">
        <v>16.039</v>
      </c>
      <c r="AM519" s="5" t="n">
        <v>-16.538</v>
      </c>
      <c r="AN519" s="5" t="n">
        <v>19.777</v>
      </c>
      <c r="AO519" s="5" t="n">
        <v>0.16</v>
      </c>
      <c r="AP519" s="5" t="n">
        <v>1</v>
      </c>
      <c r="AQ519" s="5" t="n">
        <v>0.896</v>
      </c>
      <c r="AR519" s="5" t="n">
        <v>0.123</v>
      </c>
      <c r="AS519" s="5" t="n">
        <v>0.012</v>
      </c>
      <c r="AT519" s="5" t="n">
        <v>1.053</v>
      </c>
      <c r="AU519" s="5" t="n">
        <v>0.16</v>
      </c>
      <c r="AV519" s="5" t="n">
        <v>1</v>
      </c>
      <c r="AW519" s="5" t="n">
        <v>0.89</v>
      </c>
      <c r="AX519" s="5" t="n">
        <v>0.123</v>
      </c>
      <c r="AY519" s="5" t="n">
        <v>0.083</v>
      </c>
      <c r="AZ519" s="5" t="n">
        <v>1.129</v>
      </c>
      <c r="BA519" s="5" t="n">
        <v>0.16</v>
      </c>
      <c r="BB519" s="5" t="n">
        <v>1</v>
      </c>
      <c r="BC519" s="5" t="n">
        <v>0.62</v>
      </c>
      <c r="BD519" s="5" t="n">
        <v>0.123</v>
      </c>
      <c r="BE519" s="5" t="n">
        <v>-0.028</v>
      </c>
      <c r="BF519" s="5" t="n">
        <v>0.6870000000000001</v>
      </c>
      <c r="BG519" s="5" t="n">
        <v>0.16</v>
      </c>
      <c r="BH519" s="5" t="n">
        <v>1</v>
      </c>
      <c r="BI519" s="5" t="n">
        <v>0.608</v>
      </c>
      <c r="BJ519" s="5" t="n">
        <v>0.123</v>
      </c>
      <c r="BK519" s="5" t="n">
        <v>0.189</v>
      </c>
      <c r="BL519" s="5" t="n">
        <v>0.924</v>
      </c>
      <c r="BM519" s="5" t="n">
        <v>0.16</v>
      </c>
      <c r="BN519" s="5" t="n">
        <v>1</v>
      </c>
      <c r="BO519" s="5" t="n">
        <v>0</v>
      </c>
      <c r="BP519" s="5" t="n">
        <v>-0.011</v>
      </c>
      <c r="BQ519" s="5" t="n">
        <v>0.08599999999999999</v>
      </c>
      <c r="BR519" s="5" t="n">
        <v>0</v>
      </c>
      <c r="BS519" s="5" t="n">
        <v>1</v>
      </c>
      <c r="BT519" s="5" t="n">
        <v>0</v>
      </c>
      <c r="BU519" s="5" t="n">
        <v>-0.011</v>
      </c>
      <c r="BV519" s="5" t="n">
        <v>0.116</v>
      </c>
      <c r="BW519" s="5" t="n">
        <v>0.16</v>
      </c>
      <c r="BX519" s="5" t="n">
        <v>0.667</v>
      </c>
      <c r="BY519" s="5" t="n">
        <v>12.729</v>
      </c>
      <c r="BZ519" s="5" t="n">
        <v>0</v>
      </c>
      <c r="CA519" s="5" t="n">
        <v>12.729</v>
      </c>
      <c r="CB519" s="5" t="n">
        <v>0</v>
      </c>
      <c r="CC519" s="5" t="n">
        <v>97.90000000000001</v>
      </c>
      <c r="CD519" s="5" t="n">
        <v>7.95</v>
      </c>
      <c r="CE519" s="5" t="n">
        <v>-14.562</v>
      </c>
      <c r="CF519" s="5" t="n">
        <v>96.672</v>
      </c>
      <c r="CG519" s="5" t="n">
        <v>0</v>
      </c>
      <c r="CH519" s="5" t="n">
        <v>1</v>
      </c>
      <c r="CI519" s="5" t="n">
        <v>0</v>
      </c>
      <c r="CJ519" s="5" t="n">
        <v>0</v>
      </c>
      <c r="CK519" s="5" t="n">
        <v>0</v>
      </c>
      <c r="CL519" s="5" t="n">
        <v>0</v>
      </c>
      <c r="CM519" s="5" t="n">
        <v>0</v>
      </c>
      <c r="CN519" s="5" t="n">
        <v>2.163</v>
      </c>
      <c r="CO519" s="5" t="n">
        <v>6.73</v>
      </c>
      <c r="CP519" s="5" t="n">
        <v>0</v>
      </c>
      <c r="CQ519" s="5" t="n">
        <v>1.294</v>
      </c>
      <c r="CR519" s="5" t="n">
        <v>0</v>
      </c>
      <c r="CS519" s="5" t="n">
        <v>7.442</v>
      </c>
      <c r="CT519" s="5" t="n">
        <v>10.485</v>
      </c>
      <c r="CU519" s="5" t="n">
        <v>29.494</v>
      </c>
    </row>
    <row r="520">
      <c r="A520" s="5" t="inlineStr">
        <is>
          <t>MEX2023</t>
        </is>
      </c>
      <c r="B520" s="5" t="inlineStr">
        <is>
          <t>MEX</t>
        </is>
      </c>
      <c r="C520" s="5" t="inlineStr">
        <is>
          <t>MEX</t>
        </is>
      </c>
      <c r="D520" s="5" t="inlineStr">
        <is>
          <t>Mexico</t>
        </is>
      </c>
      <c r="E520" s="5" t="n">
        <v>2023</v>
      </c>
      <c r="F520" s="5" t="n">
        <v>0.16</v>
      </c>
      <c r="G520" s="5" t="n">
        <v>3.215</v>
      </c>
      <c r="H520" s="5" t="n">
        <v>0.732</v>
      </c>
      <c r="I520" s="5" t="n">
        <v>0.021</v>
      </c>
      <c r="J520" s="5" t="n">
        <v>3.236</v>
      </c>
      <c r="K520" s="5" t="n">
        <v>0</v>
      </c>
      <c r="L520" s="5" t="n">
        <v>1</v>
      </c>
      <c r="M520" s="5" t="n">
        <v>3.523</v>
      </c>
      <c r="N520" s="5" t="n">
        <v>1.747</v>
      </c>
      <c r="O520" s="5" t="n">
        <v>0.022</v>
      </c>
      <c r="P520" s="5" t="n">
        <v>3.545</v>
      </c>
      <c r="Q520" s="5" t="n">
        <v>0</v>
      </c>
      <c r="R520" s="5" t="n">
        <v>1</v>
      </c>
      <c r="S520" s="5" t="n">
        <v>10.007</v>
      </c>
      <c r="T520" s="5" t="n">
        <v>6.37</v>
      </c>
      <c r="U520" s="5" t="n">
        <v>0.198</v>
      </c>
      <c r="V520" s="5" t="n">
        <v>11.632</v>
      </c>
      <c r="W520" s="5" t="n">
        <v>0.16</v>
      </c>
      <c r="X520" s="5" t="n">
        <v>1</v>
      </c>
      <c r="Y520" s="5" t="n">
        <v>5.575</v>
      </c>
      <c r="Z520" s="5" t="n">
        <v>0.625</v>
      </c>
      <c r="AA520" s="5" t="n">
        <v>0.083</v>
      </c>
      <c r="AB520" s="5" t="n">
        <v>5.659</v>
      </c>
      <c r="AC520" s="5" t="n">
        <v>0</v>
      </c>
      <c r="AD520" s="5" t="n">
        <v>1</v>
      </c>
      <c r="AE520" s="5" t="n">
        <v>9.507999999999999</v>
      </c>
      <c r="AF520" s="5" t="n">
        <v>1.894</v>
      </c>
      <c r="AG520" s="5" t="n">
        <v>-3.056</v>
      </c>
      <c r="AH520" s="5" t="n">
        <v>6.452</v>
      </c>
      <c r="AI520" s="5" t="n">
        <v>0</v>
      </c>
      <c r="AJ520" s="5" t="n">
        <v>1</v>
      </c>
      <c r="AK520" s="5" t="n">
        <v>15.693</v>
      </c>
      <c r="AL520" s="5" t="n">
        <v>7.774</v>
      </c>
      <c r="AM520" s="5" t="n">
        <v>0.774</v>
      </c>
      <c r="AN520" s="5" t="n">
        <v>19.103</v>
      </c>
      <c r="AO520" s="5" t="n">
        <v>0.16</v>
      </c>
      <c r="AP520" s="5" t="n">
        <v>1</v>
      </c>
      <c r="AQ520" s="5" t="n">
        <v>0.791</v>
      </c>
      <c r="AR520" s="5" t="n">
        <v>0.129</v>
      </c>
      <c r="AS520" s="5" t="n">
        <v>0.29</v>
      </c>
      <c r="AT520" s="5" t="n">
        <v>1.253</v>
      </c>
      <c r="AU520" s="5" t="n">
        <v>0.16</v>
      </c>
      <c r="AV520" s="5" t="n">
        <v>1</v>
      </c>
      <c r="AW520" s="5" t="n">
        <v>0.618</v>
      </c>
      <c r="AX520" s="5" t="n">
        <v>0.129</v>
      </c>
      <c r="AY520" s="5" t="n">
        <v>0.528</v>
      </c>
      <c r="AZ520" s="5" t="n">
        <v>1.329</v>
      </c>
      <c r="BA520" s="5" t="n">
        <v>0.16</v>
      </c>
      <c r="BB520" s="5" t="n">
        <v>1</v>
      </c>
      <c r="BC520" s="5" t="n">
        <v>0.554</v>
      </c>
      <c r="BD520" s="5" t="n">
        <v>0.129</v>
      </c>
      <c r="BE520" s="5" t="n">
        <v>-0.093</v>
      </c>
      <c r="BF520" s="5" t="n">
        <v>0.535</v>
      </c>
      <c r="BG520" s="5" t="n">
        <v>0.16</v>
      </c>
      <c r="BH520" s="5" t="n">
        <v>1</v>
      </c>
      <c r="BI520" s="5" t="n">
        <v>0.5570000000000001</v>
      </c>
      <c r="BJ520" s="5" t="n">
        <v>0.129</v>
      </c>
      <c r="BK520" s="5" t="n">
        <v>0.383</v>
      </c>
      <c r="BL520" s="5" t="n">
        <v>1.091</v>
      </c>
      <c r="BM520" s="5" t="n">
        <v>0.16</v>
      </c>
      <c r="BN520" s="5" t="n">
        <v>1</v>
      </c>
      <c r="BO520" s="5" t="n">
        <v>0</v>
      </c>
      <c r="BP520" s="5" t="n">
        <v>-0.002</v>
      </c>
      <c r="BQ520" s="5" t="n">
        <v>0.121</v>
      </c>
      <c r="BR520" s="5" t="n">
        <v>0</v>
      </c>
      <c r="BS520" s="5" t="n">
        <v>1</v>
      </c>
      <c r="BT520" s="5" t="n">
        <v>0</v>
      </c>
      <c r="BU520" s="5" t="n">
        <v>-0.002</v>
      </c>
      <c r="BV520" s="5" t="n">
        <v>0.136</v>
      </c>
      <c r="BW520" s="5" t="n">
        <v>0.16</v>
      </c>
      <c r="BX520" s="5" t="n">
        <v>0.667</v>
      </c>
      <c r="BY520" s="5" t="n">
        <v>13.254</v>
      </c>
      <c r="BZ520" s="5" t="n">
        <v>0</v>
      </c>
      <c r="CA520" s="5" t="n">
        <v>13.254</v>
      </c>
      <c r="CB520" s="5" t="n">
        <v>0</v>
      </c>
      <c r="CC520" s="5" t="n">
        <v>83.248</v>
      </c>
      <c r="CD520" s="5" t="n">
        <v>7.95</v>
      </c>
      <c r="CE520" s="5" t="n">
        <v>15.09</v>
      </c>
      <c r="CF520" s="5" t="n">
        <v>114.072</v>
      </c>
      <c r="CG520" s="5" t="n">
        <v>0</v>
      </c>
      <c r="CH520" s="5" t="n">
        <v>1</v>
      </c>
      <c r="CI520" s="5" t="n">
        <v>0</v>
      </c>
      <c r="CJ520" s="5" t="n">
        <v>0</v>
      </c>
      <c r="CK520" s="5" t="n">
        <v>0</v>
      </c>
      <c r="CL520" s="5" t="n">
        <v>0</v>
      </c>
      <c r="CM520" s="5" t="n">
        <v>0</v>
      </c>
      <c r="CN520" s="5" t="n">
        <v>2.334</v>
      </c>
      <c r="CO520" s="5" t="n">
        <v>7.113</v>
      </c>
      <c r="CP520" s="5" t="n">
        <v>0</v>
      </c>
      <c r="CQ520" s="5" t="n">
        <v>1.348</v>
      </c>
      <c r="CR520" s="5" t="n">
        <v>0</v>
      </c>
      <c r="CS520" s="5" t="n">
        <v>7.749</v>
      </c>
      <c r="CT520" s="5" t="n">
        <v>4.861</v>
      </c>
      <c r="CU520" s="5" t="n">
        <v>11.192</v>
      </c>
    </row>
    <row r="521">
      <c r="A521" s="5" t="inlineStr">
        <is>
          <t>MEX2024</t>
        </is>
      </c>
      <c r="B521" s="5" t="inlineStr">
        <is>
          <t>MEX</t>
        </is>
      </c>
      <c r="C521" s="5" t="inlineStr">
        <is>
          <t>MEX</t>
        </is>
      </c>
      <c r="D521" s="5" t="inlineStr">
        <is>
          <t>Mexico</t>
        </is>
      </c>
      <c r="E521" s="5" t="n">
        <v>2024</v>
      </c>
      <c r="F521" s="5" t="n">
        <v>0.16</v>
      </c>
      <c r="G521" s="5" t="n">
        <v>2.863</v>
      </c>
      <c r="H521" s="5" t="n">
        <v>0.725</v>
      </c>
      <c r="I521" s="5" t="n">
        <v>0.025</v>
      </c>
      <c r="J521" s="5" t="n">
        <v>2.888</v>
      </c>
      <c r="K521" s="5" t="n">
        <v>0</v>
      </c>
      <c r="L521" s="5" t="n">
        <v>1</v>
      </c>
      <c r="M521" s="5" t="n">
        <v>3.06</v>
      </c>
      <c r="N521" s="5" t="n">
        <v>1.667</v>
      </c>
      <c r="O521" s="5" t="n">
        <v>0.026</v>
      </c>
      <c r="P521" s="5" t="n">
        <v>3.085</v>
      </c>
      <c r="Q521" s="5" t="n">
        <v>0</v>
      </c>
      <c r="R521" s="5" t="n">
        <v>1</v>
      </c>
      <c r="S521" s="5" t="n">
        <v>9.811</v>
      </c>
      <c r="T521" s="5" t="n">
        <v>6.558</v>
      </c>
      <c r="U521" s="5" t="n">
        <v>0.239</v>
      </c>
      <c r="V521" s="5" t="n">
        <v>11.41</v>
      </c>
      <c r="W521" s="5" t="n">
        <v>0.16</v>
      </c>
      <c r="X521" s="5" t="n">
        <v>1</v>
      </c>
      <c r="Y521" s="5" t="n">
        <v>4.758</v>
      </c>
      <c r="Z521" s="5" t="n">
        <v>0.601</v>
      </c>
      <c r="AA521" s="5" t="n">
        <v>0.08599999999999999</v>
      </c>
      <c r="AB521" s="5" t="n">
        <v>4.844</v>
      </c>
      <c r="AC521" s="5" t="n">
        <v>0</v>
      </c>
      <c r="AD521" s="5" t="n">
        <v>1</v>
      </c>
      <c r="AE521" s="5" t="n">
        <v>3.757</v>
      </c>
      <c r="AF521" s="5" t="n">
        <v>0.823</v>
      </c>
      <c r="AG521" s="5" t="n">
        <v>0.08599999999999999</v>
      </c>
      <c r="AH521" s="5" t="n">
        <v>3.843</v>
      </c>
      <c r="AI521" s="5" t="n">
        <v>0</v>
      </c>
      <c r="AJ521" s="5" t="n">
        <v>1</v>
      </c>
      <c r="AK521" s="5" t="n">
        <v>10.459</v>
      </c>
      <c r="AL521" s="5" t="n">
        <v>5.32</v>
      </c>
      <c r="AM521" s="5" t="n">
        <v>0</v>
      </c>
      <c r="AN521" s="5" t="n">
        <v>12.132</v>
      </c>
      <c r="AO521" s="5" t="n">
        <v>0.16</v>
      </c>
      <c r="AP521" s="5" t="n">
        <v>1</v>
      </c>
      <c r="AQ521" s="5" t="n">
        <v>0.756</v>
      </c>
      <c r="AR521" s="5" t="n">
        <v>0.132</v>
      </c>
      <c r="AS521" s="5" t="n">
        <v>0.336</v>
      </c>
      <c r="AT521" s="5" t="n">
        <v>1.267</v>
      </c>
      <c r="AU521" s="5" t="n">
        <v>0.16</v>
      </c>
      <c r="AV521" s="5" t="n">
        <v>1</v>
      </c>
      <c r="AW521" s="5" t="n">
        <v>0.655</v>
      </c>
      <c r="AX521" s="5" t="n">
        <v>0.132</v>
      </c>
      <c r="AY521" s="5" t="n">
        <v>0.504</v>
      </c>
      <c r="AZ521" s="5" t="n">
        <v>1.344</v>
      </c>
      <c r="BA521" s="5" t="n">
        <v>0.16</v>
      </c>
      <c r="BB521" s="5" t="n">
        <v>1</v>
      </c>
      <c r="BC521" s="5" t="n">
        <v>0.534</v>
      </c>
      <c r="BD521" s="5" t="n">
        <v>0.132</v>
      </c>
      <c r="BE521" s="5" t="n">
        <v>-0.046</v>
      </c>
      <c r="BF521" s="5" t="n">
        <v>0.5649999999999999</v>
      </c>
      <c r="BG521" s="5" t="n">
        <v>0.16</v>
      </c>
      <c r="BH521" s="5" t="n">
        <v>1</v>
      </c>
      <c r="BI521" s="5" t="n">
        <v>0.5679999999999999</v>
      </c>
      <c r="BJ521" s="5" t="n">
        <v>0.132</v>
      </c>
      <c r="BK521" s="5" t="n">
        <v>0.237</v>
      </c>
      <c r="BL521" s="5" t="n">
        <v>0.9340000000000001</v>
      </c>
      <c r="BM521" s="5" t="n">
        <v>0.16</v>
      </c>
      <c r="BN521" s="5" t="n">
        <v>1</v>
      </c>
      <c r="BO521" s="5" t="n">
        <v>0</v>
      </c>
      <c r="BP521" s="5" t="n">
        <v>-0.002</v>
      </c>
      <c r="BQ521" s="5" t="n">
        <v>0.147</v>
      </c>
      <c r="BR521" s="5" t="n">
        <v>0</v>
      </c>
      <c r="BS521" s="5" t="n">
        <v>1</v>
      </c>
      <c r="BT521" s="5" t="n">
        <v>0</v>
      </c>
      <c r="BU521" s="5" t="n">
        <v>-0.002</v>
      </c>
      <c r="BV521" s="5" t="n">
        <v>0.131</v>
      </c>
      <c r="BW521" s="5" t="n">
        <v>0.16</v>
      </c>
      <c r="BX521" s="5" t="n">
        <v>0.667</v>
      </c>
      <c r="BY521" s="5" t="n">
        <v>13.646</v>
      </c>
      <c r="BZ521" s="5" t="n">
        <v>0</v>
      </c>
      <c r="CA521" s="5" t="n">
        <v>13.646</v>
      </c>
      <c r="CB521" s="5" t="n">
        <v>0</v>
      </c>
      <c r="CC521" s="5" t="n">
        <v>82.58799999999999</v>
      </c>
      <c r="CD521" s="5" t="n">
        <v>7.95</v>
      </c>
      <c r="CE521" s="5" t="n">
        <v>1.588</v>
      </c>
      <c r="CF521" s="5" t="n">
        <v>97.64400000000001</v>
      </c>
      <c r="CG521" s="5" t="n">
        <v>0</v>
      </c>
      <c r="CH521" s="5" t="n">
        <v>1</v>
      </c>
      <c r="CI521" s="5" t="n">
        <v>0</v>
      </c>
      <c r="CJ521" s="5" t="n">
        <v>0</v>
      </c>
      <c r="CK521" s="5" t="n">
        <v>0</v>
      </c>
      <c r="CL521" s="5" t="n">
        <v>0</v>
      </c>
      <c r="CM521" s="5" t="n">
        <v>0</v>
      </c>
      <c r="CN521" s="5" t="n">
        <v>2.582</v>
      </c>
      <c r="CO521" s="5" t="n">
        <v>7.288</v>
      </c>
      <c r="CP521" s="5" t="n">
        <v>0</v>
      </c>
      <c r="CQ521" s="5" t="n">
        <v>1.387</v>
      </c>
      <c r="CR521" s="5" t="n">
        <v>0</v>
      </c>
      <c r="CS521" s="5" t="n">
        <v>7.978</v>
      </c>
      <c r="CT521" s="5" t="n">
        <v>4.251</v>
      </c>
      <c r="CU521" s="5" t="n">
        <v>10.123</v>
      </c>
    </row>
    <row r="522">
      <c r="A522" s="5" t="inlineStr">
        <is>
          <t>FSM2021</t>
        </is>
      </c>
      <c r="B522" s="5" t="inlineStr">
        <is>
          <t>FSM</t>
        </is>
      </c>
      <c r="C522" s="5" t="inlineStr">
        <is>
          <t>FSM</t>
        </is>
      </c>
      <c r="D522" s="5" t="inlineStr">
        <is>
          <t>Micronesia</t>
        </is>
      </c>
      <c r="E522" s="5" t="n">
        <v>2021</v>
      </c>
      <c r="F522" s="5" t="n">
        <v>0</v>
      </c>
      <c r="G522" s="5" t="n">
        <v>4.747</v>
      </c>
      <c r="H522" s="5" t="n">
        <v>1.143</v>
      </c>
      <c r="I522" s="5" t="n">
        <v>0</v>
      </c>
      <c r="J522" s="5" t="n">
        <v>4.747</v>
      </c>
      <c r="K522" s="5" t="n">
        <v>0</v>
      </c>
      <c r="L522" s="5" t="n">
        <v>1</v>
      </c>
      <c r="M522" s="5" t="n">
        <v>7.964</v>
      </c>
      <c r="N522" s="5" t="n">
        <v>3.43</v>
      </c>
      <c r="O522" s="5" t="n">
        <v>0</v>
      </c>
      <c r="P522" s="5" t="n">
        <v>7.964</v>
      </c>
      <c r="Q522" s="5" t="n">
        <v>0</v>
      </c>
      <c r="R522" s="5" t="n">
        <v>1</v>
      </c>
      <c r="S522" s="5" t="n">
        <v>10.464</v>
      </c>
      <c r="T522" s="5" t="n">
        <v>6.86</v>
      </c>
      <c r="U522" s="5" t="n">
        <v>0</v>
      </c>
      <c r="V522" s="5" t="n">
        <v>10.464</v>
      </c>
      <c r="W522" s="5" t="n">
        <v>0</v>
      </c>
      <c r="X522" s="5" t="n">
        <v>1</v>
      </c>
      <c r="Y522" s="5" t="n">
        <v>10.551</v>
      </c>
      <c r="Z522" s="5" t="n">
        <v>1.302</v>
      </c>
      <c r="AA522" s="5" t="n">
        <v>0</v>
      </c>
      <c r="AB522" s="5" t="n">
        <v>10.551</v>
      </c>
      <c r="AC522" s="5" t="n">
        <v>0</v>
      </c>
      <c r="AD522" s="5" t="n">
        <v>1</v>
      </c>
      <c r="AE522" s="5" t="n">
        <v>11.694</v>
      </c>
      <c r="AF522" s="5" t="n">
        <v>2.549</v>
      </c>
      <c r="AG522" s="5" t="n">
        <v>0</v>
      </c>
      <c r="AH522" s="5" t="n">
        <v>11.694</v>
      </c>
      <c r="AI522" s="5" t="n">
        <v>0</v>
      </c>
      <c r="AJ522" s="5" t="n">
        <v>1</v>
      </c>
      <c r="AK522" s="5" t="n">
        <v>18.554</v>
      </c>
      <c r="AL522" s="5" t="n">
        <v>9.627000000000001</v>
      </c>
      <c r="AM522" s="5" t="n">
        <v>0</v>
      </c>
      <c r="AN522" s="5" t="n">
        <v>18.554</v>
      </c>
      <c r="AO522" s="5" t="n">
        <v>0</v>
      </c>
      <c r="AP522" s="5" t="n">
        <v>1</v>
      </c>
      <c r="AQ522" s="5" t="n">
        <v>0.621</v>
      </c>
      <c r="AR522" s="5" t="n">
        <v>0.114</v>
      </c>
      <c r="AS522" s="5" t="n">
        <v>0.726</v>
      </c>
      <c r="AT522" s="5" t="n">
        <v>1.346</v>
      </c>
      <c r="AU522" s="5" t="n">
        <v>0</v>
      </c>
      <c r="AV522" s="5" t="n">
        <v>1</v>
      </c>
      <c r="AW522" s="5" t="n">
        <v>0.593</v>
      </c>
      <c r="AX522" s="5" t="n">
        <v>0.114</v>
      </c>
      <c r="AY522" s="5" t="n">
        <v>0.877</v>
      </c>
      <c r="AZ522" s="5" t="n">
        <v>1.471</v>
      </c>
      <c r="BA522" s="5" t="n">
        <v>0</v>
      </c>
      <c r="BB522" s="5" t="n">
        <v>1</v>
      </c>
      <c r="BC522" s="5" t="n">
        <v>0.44</v>
      </c>
      <c r="BD522" s="5" t="n">
        <v>0.114</v>
      </c>
      <c r="BE522" s="5" t="n">
        <v>0</v>
      </c>
      <c r="BF522" s="5" t="n">
        <v>0.44</v>
      </c>
      <c r="BG522" s="5" t="n">
        <v>0</v>
      </c>
      <c r="BH522" s="5" t="n">
        <v>1</v>
      </c>
      <c r="BI522" s="5" t="n">
        <v>0.5600000000000001</v>
      </c>
      <c r="BJ522" s="5" t="n">
        <v>0.114</v>
      </c>
      <c r="BK522" s="5" t="n">
        <v>0.042</v>
      </c>
      <c r="BL522" s="5" t="n">
        <v>0.603</v>
      </c>
      <c r="BM522" s="5" t="n">
        <v>0</v>
      </c>
      <c r="BN522" s="5" t="n">
        <v>1</v>
      </c>
      <c r="BO522" s="5" t="n">
        <v>0</v>
      </c>
      <c r="BP522" s="5" t="n">
        <v>0</v>
      </c>
      <c r="BQ522" s="5" t="n">
        <v>0.471</v>
      </c>
      <c r="BR522" s="5" t="n">
        <v>0</v>
      </c>
      <c r="BS522" s="5" t="n">
        <v>1</v>
      </c>
      <c r="BT522" s="5" t="n">
        <v>0</v>
      </c>
      <c r="BU522" s="5" t="n">
        <v>0</v>
      </c>
      <c r="BV522" s="5" t="n">
        <v>0.435</v>
      </c>
      <c r="BW522" s="5" t="n">
        <v>0</v>
      </c>
      <c r="BX522" s="5" t="n">
        <v>1</v>
      </c>
      <c r="BY522" s="5" t="n">
        <v>11.787</v>
      </c>
      <c r="BZ522" s="5" t="n">
        <v>0</v>
      </c>
      <c r="CA522" s="5" t="n">
        <v>11.787</v>
      </c>
      <c r="CB522" s="5" t="n">
        <v>0</v>
      </c>
      <c r="CC522" s="5" t="n">
        <v>81.69499999999999</v>
      </c>
      <c r="CD522" s="5" t="n">
        <v>7.95</v>
      </c>
      <c r="CE522" s="5" t="n">
        <v>0</v>
      </c>
      <c r="CF522" s="5" t="n">
        <v>81.69499999999999</v>
      </c>
      <c r="CG522" s="5" t="n">
        <v>0</v>
      </c>
      <c r="CH522" s="5" t="n">
        <v>1</v>
      </c>
      <c r="CI522" s="5" t="n">
        <v>0</v>
      </c>
      <c r="CJ522" s="5" t="n">
        <v>0</v>
      </c>
      <c r="CK522" s="5" t="n">
        <v>0</v>
      </c>
      <c r="CL522" s="5" t="n">
        <v>0</v>
      </c>
      <c r="CM522" s="5" t="n">
        <v>0</v>
      </c>
      <c r="CN522" s="5" t="n">
        <v>0</v>
      </c>
      <c r="CO522" s="5" t="n">
        <v>0</v>
      </c>
      <c r="CP522" s="5" t="n">
        <v>0</v>
      </c>
      <c r="CQ522" s="5" t="n">
        <v>1.198</v>
      </c>
      <c r="CR522" s="5" t="n">
        <v>0</v>
      </c>
      <c r="CS522" s="5" t="n">
        <v>4.776</v>
      </c>
      <c r="CT522" s="5" t="n">
        <v>3.604</v>
      </c>
      <c r="CU522" s="5" t="n">
        <v>9.407999999999999</v>
      </c>
    </row>
    <row r="523">
      <c r="A523" s="5" t="inlineStr">
        <is>
          <t>FSM2022</t>
        </is>
      </c>
      <c r="B523" s="5" t="inlineStr">
        <is>
          <t>FSM</t>
        </is>
      </c>
      <c r="C523" s="5" t="inlineStr">
        <is>
          <t>FSM</t>
        </is>
      </c>
      <c r="D523" s="5" t="inlineStr">
        <is>
          <t>Micronesia</t>
        </is>
      </c>
      <c r="E523" s="5" t="n">
        <v>2022</v>
      </c>
      <c r="F523" s="5" t="n">
        <v>0</v>
      </c>
      <c r="G523" s="5" t="n">
        <v>8.788</v>
      </c>
      <c r="H523" s="5" t="n">
        <v>1.235</v>
      </c>
      <c r="I523" s="5" t="n">
        <v>0</v>
      </c>
      <c r="J523" s="5" t="n">
        <v>8.788</v>
      </c>
      <c r="K523" s="5" t="n">
        <v>0</v>
      </c>
      <c r="L523" s="5" t="n">
        <v>1</v>
      </c>
      <c r="M523" s="5" t="n">
        <v>9.782999999999999</v>
      </c>
      <c r="N523" s="5" t="n">
        <v>3.704</v>
      </c>
      <c r="O523" s="5" t="n">
        <v>0</v>
      </c>
      <c r="P523" s="5" t="n">
        <v>9.782999999999999</v>
      </c>
      <c r="Q523" s="5" t="n">
        <v>0</v>
      </c>
      <c r="R523" s="5" t="n">
        <v>1</v>
      </c>
      <c r="S523" s="5" t="n">
        <v>14.962</v>
      </c>
      <c r="T523" s="5" t="n">
        <v>7.408</v>
      </c>
      <c r="U523" s="5" t="n">
        <v>0</v>
      </c>
      <c r="V523" s="5" t="n">
        <v>14.962</v>
      </c>
      <c r="W523" s="5" t="n">
        <v>0</v>
      </c>
      <c r="X523" s="5" t="n">
        <v>1</v>
      </c>
      <c r="Y523" s="5" t="n">
        <v>17.332</v>
      </c>
      <c r="Z523" s="5" t="n">
        <v>2.139</v>
      </c>
      <c r="AA523" s="5" t="n">
        <v>0</v>
      </c>
      <c r="AB523" s="5" t="n">
        <v>17.332</v>
      </c>
      <c r="AC523" s="5" t="n">
        <v>0</v>
      </c>
      <c r="AD523" s="5" t="n">
        <v>1</v>
      </c>
      <c r="AE523" s="5" t="n">
        <v>18.566</v>
      </c>
      <c r="AF523" s="5" t="n">
        <v>4.048</v>
      </c>
      <c r="AG523" s="5" t="n">
        <v>0</v>
      </c>
      <c r="AH523" s="5" t="n">
        <v>18.566</v>
      </c>
      <c r="AI523" s="5" t="n">
        <v>0</v>
      </c>
      <c r="AJ523" s="5" t="n">
        <v>1</v>
      </c>
      <c r="AK523" s="5" t="n">
        <v>25.974</v>
      </c>
      <c r="AL523" s="5" t="n">
        <v>13.478</v>
      </c>
      <c r="AM523" s="5" t="n">
        <v>0</v>
      </c>
      <c r="AN523" s="5" t="n">
        <v>25.974</v>
      </c>
      <c r="AO523" s="5" t="n">
        <v>0</v>
      </c>
      <c r="AP523" s="5" t="n">
        <v>1</v>
      </c>
      <c r="AQ523" s="5" t="n">
        <v>0.847</v>
      </c>
      <c r="AR523" s="5" t="n">
        <v>0.123</v>
      </c>
      <c r="AS523" s="5" t="n">
        <v>0.784</v>
      </c>
      <c r="AT523" s="5" t="n">
        <v>1.63</v>
      </c>
      <c r="AU523" s="5" t="n">
        <v>0</v>
      </c>
      <c r="AV523" s="5" t="n">
        <v>1</v>
      </c>
      <c r="AW523" s="5" t="n">
        <v>0.947</v>
      </c>
      <c r="AX523" s="5" t="n">
        <v>0.123</v>
      </c>
      <c r="AY523" s="5" t="n">
        <v>0.948</v>
      </c>
      <c r="AZ523" s="5" t="n">
        <v>1.894</v>
      </c>
      <c r="BA523" s="5" t="n">
        <v>0</v>
      </c>
      <c r="BB523" s="5" t="n">
        <v>1</v>
      </c>
      <c r="BC523" s="5" t="n">
        <v>0.589</v>
      </c>
      <c r="BD523" s="5" t="n">
        <v>0.123</v>
      </c>
      <c r="BE523" s="5" t="n">
        <v>0</v>
      </c>
      <c r="BF523" s="5" t="n">
        <v>0.589</v>
      </c>
      <c r="BG523" s="5" t="n">
        <v>0</v>
      </c>
      <c r="BH523" s="5" t="n">
        <v>1</v>
      </c>
      <c r="BI523" s="5" t="n">
        <v>0.6889999999999999</v>
      </c>
      <c r="BJ523" s="5" t="n">
        <v>0.123</v>
      </c>
      <c r="BK523" s="5" t="n">
        <v>0.049</v>
      </c>
      <c r="BL523" s="5" t="n">
        <v>0.738</v>
      </c>
      <c r="BM523" s="5" t="n">
        <v>0</v>
      </c>
      <c r="BN523" s="5" t="n">
        <v>1</v>
      </c>
      <c r="BO523" s="5" t="n">
        <v>0</v>
      </c>
      <c r="BP523" s="5" t="n">
        <v>0</v>
      </c>
      <c r="BQ523" s="5" t="n">
        <v>0.509</v>
      </c>
      <c r="BR523" s="5" t="n">
        <v>0</v>
      </c>
      <c r="BS523" s="5" t="n">
        <v>1</v>
      </c>
      <c r="BT523" s="5" t="n">
        <v>0</v>
      </c>
      <c r="BU523" s="5" t="n">
        <v>0</v>
      </c>
      <c r="BV523" s="5" t="n">
        <v>0.47</v>
      </c>
      <c r="BW523" s="5" t="n">
        <v>0</v>
      </c>
      <c r="BX523" s="5" t="n">
        <v>1</v>
      </c>
      <c r="BY523" s="5" t="n">
        <v>12.729</v>
      </c>
      <c r="BZ523" s="5" t="n">
        <v>0</v>
      </c>
      <c r="CA523" s="5" t="n">
        <v>12.729</v>
      </c>
      <c r="CB523" s="5" t="n">
        <v>0</v>
      </c>
      <c r="CC523" s="5" t="n">
        <v>102.477</v>
      </c>
      <c r="CD523" s="5" t="n">
        <v>7.95</v>
      </c>
      <c r="CE523" s="5" t="n">
        <v>0</v>
      </c>
      <c r="CF523" s="5" t="n">
        <v>102.477</v>
      </c>
      <c r="CG523" s="5" t="n">
        <v>0</v>
      </c>
      <c r="CH523" s="5" t="n">
        <v>1</v>
      </c>
      <c r="CI523" s="5" t="n">
        <v>0</v>
      </c>
      <c r="CJ523" s="5" t="n">
        <v>0</v>
      </c>
      <c r="CK523" s="5" t="n">
        <v>0</v>
      </c>
      <c r="CL523" s="5" t="n">
        <v>0</v>
      </c>
      <c r="CM523" s="5" t="n">
        <v>0</v>
      </c>
      <c r="CN523" s="5" t="n">
        <v>0</v>
      </c>
      <c r="CO523" s="5" t="n">
        <v>0</v>
      </c>
      <c r="CP523" s="5" t="n">
        <v>0</v>
      </c>
      <c r="CQ523" s="5" t="n">
        <v>1.294</v>
      </c>
      <c r="CR523" s="5" t="n">
        <v>0</v>
      </c>
      <c r="CS523" s="5" t="n">
        <v>5.158</v>
      </c>
      <c r="CT523" s="5" t="n">
        <v>7.554</v>
      </c>
      <c r="CU523" s="5" t="n">
        <v>16.097</v>
      </c>
    </row>
    <row r="524">
      <c r="A524" s="5" t="inlineStr">
        <is>
          <t>FSM2023</t>
        </is>
      </c>
      <c r="B524" s="5" t="inlineStr">
        <is>
          <t>FSM</t>
        </is>
      </c>
      <c r="C524" s="5" t="inlineStr">
        <is>
          <t>FSM</t>
        </is>
      </c>
      <c r="D524" s="5" t="inlineStr">
        <is>
          <t>Micronesia</t>
        </is>
      </c>
      <c r="E524" s="5" t="n">
        <v>2023</v>
      </c>
      <c r="F524" s="5" t="n">
        <v>0</v>
      </c>
      <c r="G524" s="5" t="n">
        <v>5.77</v>
      </c>
      <c r="H524" s="5" t="n">
        <v>1.286</v>
      </c>
      <c r="I524" s="5" t="n">
        <v>0</v>
      </c>
      <c r="J524" s="5" t="n">
        <v>5.77</v>
      </c>
      <c r="K524" s="5" t="n">
        <v>0</v>
      </c>
      <c r="L524" s="5" t="n">
        <v>1</v>
      </c>
      <c r="M524" s="5" t="n">
        <v>7.886</v>
      </c>
      <c r="N524" s="5" t="n">
        <v>3.857</v>
      </c>
      <c r="O524" s="5" t="n">
        <v>0</v>
      </c>
      <c r="P524" s="5" t="n">
        <v>7.886</v>
      </c>
      <c r="Q524" s="5" t="n">
        <v>0</v>
      </c>
      <c r="R524" s="5" t="n">
        <v>1</v>
      </c>
      <c r="S524" s="5" t="n">
        <v>12.198</v>
      </c>
      <c r="T524" s="5" t="n">
        <v>7.714</v>
      </c>
      <c r="U524" s="5" t="n">
        <v>0</v>
      </c>
      <c r="V524" s="5" t="n">
        <v>12.198</v>
      </c>
      <c r="W524" s="5" t="n">
        <v>0</v>
      </c>
      <c r="X524" s="5" t="n">
        <v>1</v>
      </c>
      <c r="Y524" s="5" t="n">
        <v>13.814</v>
      </c>
      <c r="Z524" s="5" t="n">
        <v>1.705</v>
      </c>
      <c r="AA524" s="5" t="n">
        <v>0</v>
      </c>
      <c r="AB524" s="5" t="n">
        <v>13.814</v>
      </c>
      <c r="AC524" s="5" t="n">
        <v>0</v>
      </c>
      <c r="AD524" s="5" t="n">
        <v>1</v>
      </c>
      <c r="AE524" s="5" t="n">
        <v>15.1</v>
      </c>
      <c r="AF524" s="5" t="n">
        <v>3.292</v>
      </c>
      <c r="AG524" s="5" t="n">
        <v>0</v>
      </c>
      <c r="AH524" s="5" t="n">
        <v>15.1</v>
      </c>
      <c r="AI524" s="5" t="n">
        <v>0</v>
      </c>
      <c r="AJ524" s="5" t="n">
        <v>1</v>
      </c>
      <c r="AK524" s="5" t="n">
        <v>22.814</v>
      </c>
      <c r="AL524" s="5" t="n">
        <v>11.838</v>
      </c>
      <c r="AM524" s="5" t="n">
        <v>0</v>
      </c>
      <c r="AN524" s="5" t="n">
        <v>22.814</v>
      </c>
      <c r="AO524" s="5" t="n">
        <v>0</v>
      </c>
      <c r="AP524" s="5" t="n">
        <v>1</v>
      </c>
      <c r="AQ524" s="5" t="n">
        <v>0.749</v>
      </c>
      <c r="AR524" s="5" t="n">
        <v>0.129</v>
      </c>
      <c r="AS524" s="5" t="n">
        <v>0.8159999999999999</v>
      </c>
      <c r="AT524" s="5" t="n">
        <v>1.565</v>
      </c>
      <c r="AU524" s="5" t="n">
        <v>0</v>
      </c>
      <c r="AV524" s="5" t="n">
        <v>1</v>
      </c>
      <c r="AW524" s="5" t="n">
        <v>0.783</v>
      </c>
      <c r="AX524" s="5" t="n">
        <v>0.129</v>
      </c>
      <c r="AY524" s="5" t="n">
        <v>0.987</v>
      </c>
      <c r="AZ524" s="5" t="n">
        <v>1.769</v>
      </c>
      <c r="BA524" s="5" t="n">
        <v>0</v>
      </c>
      <c r="BB524" s="5" t="n">
        <v>1</v>
      </c>
      <c r="BC524" s="5" t="n">
        <v>0.527</v>
      </c>
      <c r="BD524" s="5" t="n">
        <v>0.129</v>
      </c>
      <c r="BE524" s="5" t="n">
        <v>0</v>
      </c>
      <c r="BF524" s="5" t="n">
        <v>0.527</v>
      </c>
      <c r="BG524" s="5" t="n">
        <v>0</v>
      </c>
      <c r="BH524" s="5" t="n">
        <v>1</v>
      </c>
      <c r="BI524" s="5" t="n">
        <v>0.64</v>
      </c>
      <c r="BJ524" s="5" t="n">
        <v>0.129</v>
      </c>
      <c r="BK524" s="5" t="n">
        <v>0.048</v>
      </c>
      <c r="BL524" s="5" t="n">
        <v>0.6879999999999999</v>
      </c>
      <c r="BM524" s="5" t="n">
        <v>0</v>
      </c>
      <c r="BN524" s="5" t="n">
        <v>1</v>
      </c>
      <c r="BO524" s="5" t="n">
        <v>0</v>
      </c>
      <c r="BP524" s="5" t="n">
        <v>0</v>
      </c>
      <c r="BQ524" s="5" t="n">
        <v>0.53</v>
      </c>
      <c r="BR524" s="5" t="n">
        <v>0</v>
      </c>
      <c r="BS524" s="5" t="n">
        <v>1</v>
      </c>
      <c r="BT524" s="5" t="n">
        <v>0</v>
      </c>
      <c r="BU524" s="5" t="n">
        <v>0</v>
      </c>
      <c r="BV524" s="5" t="n">
        <v>0.49</v>
      </c>
      <c r="BW524" s="5" t="n">
        <v>0</v>
      </c>
      <c r="BX524" s="5" t="n">
        <v>1</v>
      </c>
      <c r="BY524" s="5" t="n">
        <v>13.254</v>
      </c>
      <c r="BZ524" s="5" t="n">
        <v>0</v>
      </c>
      <c r="CA524" s="5" t="n">
        <v>13.254</v>
      </c>
      <c r="CB524" s="5" t="n">
        <v>0</v>
      </c>
      <c r="CC524" s="5" t="n">
        <v>87.07899999999999</v>
      </c>
      <c r="CD524" s="5" t="n">
        <v>7.95</v>
      </c>
      <c r="CE524" s="5" t="n">
        <v>0</v>
      </c>
      <c r="CF524" s="5" t="n">
        <v>87.07899999999999</v>
      </c>
      <c r="CG524" s="5" t="n">
        <v>0</v>
      </c>
      <c r="CH524" s="5" t="n">
        <v>1</v>
      </c>
      <c r="CI524" s="5" t="n">
        <v>0</v>
      </c>
      <c r="CJ524" s="5" t="n">
        <v>0</v>
      </c>
      <c r="CK524" s="5" t="n">
        <v>0</v>
      </c>
      <c r="CL524" s="5" t="n">
        <v>0</v>
      </c>
      <c r="CM524" s="5" t="n">
        <v>0</v>
      </c>
      <c r="CN524" s="5" t="n">
        <v>0</v>
      </c>
      <c r="CO524" s="5" t="n">
        <v>0</v>
      </c>
      <c r="CP524" s="5" t="n">
        <v>0</v>
      </c>
      <c r="CQ524" s="5" t="n">
        <v>1.348</v>
      </c>
      <c r="CR524" s="5" t="n">
        <v>0</v>
      </c>
      <c r="CS524" s="5" t="n">
        <v>5.37</v>
      </c>
      <c r="CT524" s="5" t="n">
        <v>4.484</v>
      </c>
      <c r="CU524" s="5" t="n">
        <v>12.529</v>
      </c>
    </row>
    <row r="525">
      <c r="A525" s="5" t="inlineStr">
        <is>
          <t>FSM2024</t>
        </is>
      </c>
      <c r="B525" s="5" t="inlineStr">
        <is>
          <t>FSM</t>
        </is>
      </c>
      <c r="C525" s="5" t="inlineStr">
        <is>
          <t>FSM</t>
        </is>
      </c>
      <c r="D525" s="5" t="inlineStr">
        <is>
          <t>Micronesia</t>
        </is>
      </c>
      <c r="E525" s="5" t="n">
        <v>2024</v>
      </c>
      <c r="F525" s="5" t="n">
        <v>0</v>
      </c>
      <c r="G525" s="5" t="n">
        <v>4.833</v>
      </c>
      <c r="H525" s="5" t="n">
        <v>1.324</v>
      </c>
      <c r="I525" s="5" t="n">
        <v>0</v>
      </c>
      <c r="J525" s="5" t="n">
        <v>4.833</v>
      </c>
      <c r="K525" s="5" t="n">
        <v>0</v>
      </c>
      <c r="L525" s="5" t="n">
        <v>1</v>
      </c>
      <c r="M525" s="5" t="n">
        <v>7.124</v>
      </c>
      <c r="N525" s="5" t="n">
        <v>3.971</v>
      </c>
      <c r="O525" s="5" t="n">
        <v>0</v>
      </c>
      <c r="P525" s="5" t="n">
        <v>7.124</v>
      </c>
      <c r="Q525" s="5" t="n">
        <v>0</v>
      </c>
      <c r="R525" s="5" t="n">
        <v>1</v>
      </c>
      <c r="S525" s="5" t="n">
        <v>11.451</v>
      </c>
      <c r="T525" s="5" t="n">
        <v>7.942</v>
      </c>
      <c r="U525" s="5" t="n">
        <v>0</v>
      </c>
      <c r="V525" s="5" t="n">
        <v>11.451</v>
      </c>
      <c r="W525" s="5" t="n">
        <v>0</v>
      </c>
      <c r="X525" s="5" t="n">
        <v>1</v>
      </c>
      <c r="Y525" s="5" t="n">
        <v>12.219</v>
      </c>
      <c r="Z525" s="5" t="n">
        <v>1.508</v>
      </c>
      <c r="AA525" s="5" t="n">
        <v>0</v>
      </c>
      <c r="AB525" s="5" t="n">
        <v>12.219</v>
      </c>
      <c r="AC525" s="5" t="n">
        <v>0</v>
      </c>
      <c r="AD525" s="5" t="n">
        <v>1</v>
      </c>
      <c r="AE525" s="5" t="n">
        <v>13.543</v>
      </c>
      <c r="AF525" s="5" t="n">
        <v>2.952</v>
      </c>
      <c r="AG525" s="5" t="n">
        <v>0</v>
      </c>
      <c r="AH525" s="5" t="n">
        <v>13.543</v>
      </c>
      <c r="AI525" s="5" t="n">
        <v>0</v>
      </c>
      <c r="AJ525" s="5" t="n">
        <v>1</v>
      </c>
      <c r="AK525" s="5" t="n">
        <v>21.484</v>
      </c>
      <c r="AL525" s="5" t="n">
        <v>11.148</v>
      </c>
      <c r="AM525" s="5" t="n">
        <v>0</v>
      </c>
      <c r="AN525" s="5" t="n">
        <v>21.484</v>
      </c>
      <c r="AO525" s="5" t="n">
        <v>0</v>
      </c>
      <c r="AP525" s="5" t="n">
        <v>1</v>
      </c>
      <c r="AQ525" s="5" t="n">
        <v>0.72</v>
      </c>
      <c r="AR525" s="5" t="n">
        <v>0.132</v>
      </c>
      <c r="AS525" s="5" t="n">
        <v>0.84</v>
      </c>
      <c r="AT525" s="5" t="n">
        <v>1.56</v>
      </c>
      <c r="AU525" s="5" t="n">
        <v>0</v>
      </c>
      <c r="AV525" s="5" t="n">
        <v>1</v>
      </c>
      <c r="AW525" s="5" t="n">
        <v>0.734</v>
      </c>
      <c r="AX525" s="5" t="n">
        <v>0.132</v>
      </c>
      <c r="AY525" s="5" t="n">
        <v>1.016</v>
      </c>
      <c r="AZ525" s="5" t="n">
        <v>1.749</v>
      </c>
      <c r="BA525" s="5" t="n">
        <v>0</v>
      </c>
      <c r="BB525" s="5" t="n">
        <v>1</v>
      </c>
      <c r="BC525" s="5" t="n">
        <v>0.51</v>
      </c>
      <c r="BD525" s="5" t="n">
        <v>0.132</v>
      </c>
      <c r="BE525" s="5" t="n">
        <v>0</v>
      </c>
      <c r="BF525" s="5" t="n">
        <v>0.51</v>
      </c>
      <c r="BG525" s="5" t="n">
        <v>0</v>
      </c>
      <c r="BH525" s="5" t="n">
        <v>1</v>
      </c>
      <c r="BI525" s="5" t="n">
        <v>0.652</v>
      </c>
      <c r="BJ525" s="5" t="n">
        <v>0.132</v>
      </c>
      <c r="BK525" s="5" t="n">
        <v>0.049</v>
      </c>
      <c r="BL525" s="5" t="n">
        <v>0.702</v>
      </c>
      <c r="BM525" s="5" t="n">
        <v>0</v>
      </c>
      <c r="BN525" s="5" t="n">
        <v>1</v>
      </c>
      <c r="BO525" s="5" t="n">
        <v>0</v>
      </c>
      <c r="BP525" s="5" t="n">
        <v>0</v>
      </c>
      <c r="BQ525" s="5" t="n">
        <v>0.545</v>
      </c>
      <c r="BR525" s="5" t="n">
        <v>0</v>
      </c>
      <c r="BS525" s="5" t="n">
        <v>1</v>
      </c>
      <c r="BT525" s="5" t="n">
        <v>0</v>
      </c>
      <c r="BU525" s="5" t="n">
        <v>0</v>
      </c>
      <c r="BV525" s="5" t="n">
        <v>0.504</v>
      </c>
      <c r="BW525" s="5" t="n">
        <v>0</v>
      </c>
      <c r="BX525" s="5" t="n">
        <v>1</v>
      </c>
      <c r="BY525" s="5" t="n">
        <v>13.646</v>
      </c>
      <c r="BZ525" s="5" t="n">
        <v>0</v>
      </c>
      <c r="CA525" s="5" t="n">
        <v>13.646</v>
      </c>
      <c r="CB525" s="5" t="n">
        <v>0</v>
      </c>
      <c r="CC525" s="5" t="n">
        <v>86.38500000000001</v>
      </c>
      <c r="CD525" s="5" t="n">
        <v>7.95</v>
      </c>
      <c r="CE525" s="5" t="n">
        <v>0</v>
      </c>
      <c r="CF525" s="5" t="n">
        <v>86.38500000000001</v>
      </c>
      <c r="CG525" s="5" t="n">
        <v>0</v>
      </c>
      <c r="CH525" s="5" t="n">
        <v>1</v>
      </c>
      <c r="CI525" s="5" t="n">
        <v>0</v>
      </c>
      <c r="CJ525" s="5" t="n">
        <v>0</v>
      </c>
      <c r="CK525" s="5" t="n">
        <v>0</v>
      </c>
      <c r="CL525" s="5" t="n">
        <v>0</v>
      </c>
      <c r="CM525" s="5" t="n">
        <v>0</v>
      </c>
      <c r="CN525" s="5" t="n">
        <v>0</v>
      </c>
      <c r="CO525" s="5" t="n">
        <v>0</v>
      </c>
      <c r="CP525" s="5" t="n">
        <v>0</v>
      </c>
      <c r="CQ525" s="5" t="n">
        <v>1.387</v>
      </c>
      <c r="CR525" s="5" t="n">
        <v>0</v>
      </c>
      <c r="CS525" s="5" t="n">
        <v>5.529</v>
      </c>
      <c r="CT525" s="5" t="n">
        <v>3.509</v>
      </c>
      <c r="CU525" s="5" t="n">
        <v>10.896</v>
      </c>
    </row>
    <row r="526">
      <c r="A526" s="5" t="inlineStr">
        <is>
          <t>MDA2021</t>
        </is>
      </c>
      <c r="B526" s="5" t="inlineStr">
        <is>
          <t>MDA</t>
        </is>
      </c>
      <c r="C526" s="5" t="inlineStr">
        <is>
          <t>MDA</t>
        </is>
      </c>
      <c r="D526" s="5" t="inlineStr">
        <is>
          <t>Moldova</t>
        </is>
      </c>
      <c r="E526" s="5" t="n">
        <v>2021</v>
      </c>
      <c r="F526" s="5" t="n">
        <v>0.2</v>
      </c>
      <c r="G526" s="5" t="n">
        <v>4.851</v>
      </c>
      <c r="H526" s="5" t="n">
        <v>1.037</v>
      </c>
      <c r="I526" s="5" t="n">
        <v>0</v>
      </c>
      <c r="J526" s="5" t="n">
        <v>4.851</v>
      </c>
      <c r="K526" s="5" t="n">
        <v>0</v>
      </c>
      <c r="L526" s="5" t="n">
        <v>1</v>
      </c>
      <c r="M526" s="5" t="n">
        <v>7.026</v>
      </c>
      <c r="N526" s="5" t="n">
        <v>3.111</v>
      </c>
      <c r="O526" s="5" t="n">
        <v>0</v>
      </c>
      <c r="P526" s="5" t="n">
        <v>7.026</v>
      </c>
      <c r="Q526" s="5" t="n">
        <v>0</v>
      </c>
      <c r="R526" s="5" t="n">
        <v>1</v>
      </c>
      <c r="S526" s="5" t="n">
        <v>10.036</v>
      </c>
      <c r="T526" s="5" t="n">
        <v>6.223</v>
      </c>
      <c r="U526" s="5" t="n">
        <v>0</v>
      </c>
      <c r="V526" s="5" t="n">
        <v>12.044</v>
      </c>
      <c r="W526" s="5" t="n">
        <v>0.2</v>
      </c>
      <c r="X526" s="5" t="n">
        <v>1</v>
      </c>
      <c r="Y526" s="5" t="n">
        <v>10.315</v>
      </c>
      <c r="Z526" s="5" t="n">
        <v>1.139</v>
      </c>
      <c r="AA526" s="5" t="n">
        <v>-0.163</v>
      </c>
      <c r="AB526" s="5" t="n">
        <v>10.152</v>
      </c>
      <c r="AC526" s="5" t="n">
        <v>0</v>
      </c>
      <c r="AD526" s="5" t="n">
        <v>1</v>
      </c>
      <c r="AE526" s="5" t="n">
        <v>10.579</v>
      </c>
      <c r="AF526" s="5" t="n">
        <v>2.082</v>
      </c>
      <c r="AG526" s="5" t="n">
        <v>-0.115</v>
      </c>
      <c r="AH526" s="5" t="n">
        <v>10.465</v>
      </c>
      <c r="AI526" s="5" t="n">
        <v>0</v>
      </c>
      <c r="AJ526" s="5" t="n">
        <v>1</v>
      </c>
      <c r="AK526" s="5" t="n">
        <v>13.004</v>
      </c>
      <c r="AL526" s="5" t="n">
        <v>6.382</v>
      </c>
      <c r="AM526" s="5" t="n">
        <v>-2.299</v>
      </c>
      <c r="AN526" s="5" t="n">
        <v>11.561</v>
      </c>
      <c r="AO526" s="5" t="n">
        <v>0</v>
      </c>
      <c r="AP526" s="5" t="n">
        <v>1</v>
      </c>
      <c r="AQ526" s="5" t="n">
        <v>0.619</v>
      </c>
      <c r="AR526" s="5" t="n">
        <v>0.114</v>
      </c>
      <c r="AS526" s="5" t="n">
        <v>0.295</v>
      </c>
      <c r="AT526" s="5" t="n">
        <v>1.097</v>
      </c>
      <c r="AU526" s="5" t="n">
        <v>0.2</v>
      </c>
      <c r="AV526" s="5" t="n">
        <v>1</v>
      </c>
      <c r="AW526" s="5" t="n">
        <v>0.599</v>
      </c>
      <c r="AX526" s="5" t="n">
        <v>0.114</v>
      </c>
      <c r="AY526" s="5" t="n">
        <v>0.159</v>
      </c>
      <c r="AZ526" s="5" t="n">
        <v>0.91</v>
      </c>
      <c r="BA526" s="5" t="n">
        <v>0.2</v>
      </c>
      <c r="BB526" s="5" t="n">
        <v>1</v>
      </c>
      <c r="BC526" s="5" t="n">
        <v>0.439</v>
      </c>
      <c r="BD526" s="5" t="n">
        <v>0.114</v>
      </c>
      <c r="BE526" s="5" t="n">
        <v>0.168</v>
      </c>
      <c r="BF526" s="5" t="n">
        <v>0.655</v>
      </c>
      <c r="BG526" s="5" t="n">
        <v>0.08</v>
      </c>
      <c r="BH526" s="5" t="n">
        <v>1</v>
      </c>
      <c r="BI526" s="5" t="n">
        <v>0.505</v>
      </c>
      <c r="BJ526" s="5" t="n">
        <v>0.114</v>
      </c>
      <c r="BK526" s="5" t="n">
        <v>0</v>
      </c>
      <c r="BL526" s="5" t="n">
        <v>0.606</v>
      </c>
      <c r="BM526" s="5" t="n">
        <v>0.2</v>
      </c>
      <c r="BN526" s="5" t="n">
        <v>1</v>
      </c>
      <c r="BO526" s="5" t="n">
        <v>0</v>
      </c>
      <c r="BP526" s="5" t="n">
        <v>0</v>
      </c>
      <c r="BQ526" s="5" t="n">
        <v>0.065</v>
      </c>
      <c r="BR526" s="5" t="n">
        <v>0</v>
      </c>
      <c r="BS526" s="5" t="n">
        <v>1</v>
      </c>
      <c r="BT526" s="5" t="n">
        <v>0</v>
      </c>
      <c r="BU526" s="5" t="n">
        <v>0</v>
      </c>
      <c r="BV526" s="5" t="n">
        <v>0.094</v>
      </c>
      <c r="BW526" s="5" t="n">
        <v>0</v>
      </c>
      <c r="BX526" s="5" t="n">
        <v>1</v>
      </c>
      <c r="BY526" s="5" t="n">
        <v>11.787</v>
      </c>
      <c r="BZ526" s="5" t="n">
        <v>0</v>
      </c>
      <c r="CA526" s="5" t="n">
        <v>11.787</v>
      </c>
      <c r="CB526" s="5" t="n">
        <v>0</v>
      </c>
      <c r="CC526" s="5" t="n">
        <v>78.125</v>
      </c>
      <c r="CD526" s="5" t="n">
        <v>7.95</v>
      </c>
      <c r="CE526" s="5" t="n">
        <v>0</v>
      </c>
      <c r="CF526" s="5" t="n">
        <v>93.75</v>
      </c>
      <c r="CG526" s="5" t="n">
        <v>0.2</v>
      </c>
      <c r="CH526" s="5" t="n">
        <v>1</v>
      </c>
      <c r="CI526" s="5" t="n">
        <v>0</v>
      </c>
      <c r="CJ526" s="5" t="n">
        <v>0</v>
      </c>
      <c r="CK526" s="5" t="n">
        <v>0</v>
      </c>
      <c r="CL526" s="5" t="n">
        <v>0</v>
      </c>
      <c r="CM526" s="5" t="n">
        <v>0</v>
      </c>
      <c r="CN526" s="5" t="n">
        <v>0</v>
      </c>
      <c r="CO526" s="5" t="n">
        <v>0</v>
      </c>
      <c r="CP526" s="5" t="n">
        <v>0.186</v>
      </c>
      <c r="CQ526" s="5" t="n">
        <v>1.198</v>
      </c>
      <c r="CR526" s="5" t="n">
        <v>0</v>
      </c>
      <c r="CS526" s="5" t="n">
        <v>4.776</v>
      </c>
      <c r="CT526" s="5" t="n">
        <v>4.41</v>
      </c>
      <c r="CU526" s="5" t="n">
        <v>22.69</v>
      </c>
    </row>
    <row r="527">
      <c r="A527" s="5" t="inlineStr">
        <is>
          <t>MDA2022</t>
        </is>
      </c>
      <c r="B527" s="5" t="inlineStr">
        <is>
          <t>MDA</t>
        </is>
      </c>
      <c r="C527" s="5" t="inlineStr">
        <is>
          <t>MDA</t>
        </is>
      </c>
      <c r="D527" s="5" t="inlineStr">
        <is>
          <t>Moldova</t>
        </is>
      </c>
      <c r="E527" s="5" t="n">
        <v>2022</v>
      </c>
      <c r="F527" s="5" t="n">
        <v>0.2</v>
      </c>
      <c r="G527" s="5" t="n">
        <v>7.077</v>
      </c>
      <c r="H527" s="5" t="n">
        <v>1.235</v>
      </c>
      <c r="I527" s="5" t="n">
        <v>0</v>
      </c>
      <c r="J527" s="5" t="n">
        <v>7.077</v>
      </c>
      <c r="K527" s="5" t="n">
        <v>0</v>
      </c>
      <c r="L527" s="5" t="n">
        <v>1</v>
      </c>
      <c r="M527" s="5" t="n">
        <v>9.782999999999999</v>
      </c>
      <c r="N527" s="5" t="n">
        <v>3.704</v>
      </c>
      <c r="O527" s="5" t="n">
        <v>0</v>
      </c>
      <c r="P527" s="5" t="n">
        <v>9.782999999999999</v>
      </c>
      <c r="Q527" s="5" t="n">
        <v>0</v>
      </c>
      <c r="R527" s="5" t="n">
        <v>1</v>
      </c>
      <c r="S527" s="5" t="n">
        <v>13.25</v>
      </c>
      <c r="T527" s="5" t="n">
        <v>7.408</v>
      </c>
      <c r="U527" s="5" t="n">
        <v>0.196</v>
      </c>
      <c r="V527" s="5" t="n">
        <v>15.9</v>
      </c>
      <c r="W527" s="5" t="n">
        <v>0.2</v>
      </c>
      <c r="X527" s="5" t="n">
        <v>1</v>
      </c>
      <c r="Y527" s="5" t="n">
        <v>34.875</v>
      </c>
      <c r="Z527" s="5" t="n">
        <v>3.659</v>
      </c>
      <c r="AA527" s="5" t="n">
        <v>0.04</v>
      </c>
      <c r="AB527" s="5" t="n">
        <v>34.914</v>
      </c>
      <c r="AC527" s="5" t="n">
        <v>0</v>
      </c>
      <c r="AD527" s="5" t="n">
        <v>1</v>
      </c>
      <c r="AE527" s="5" t="n">
        <v>35.592</v>
      </c>
      <c r="AF527" s="5" t="n">
        <v>6.598</v>
      </c>
      <c r="AG527" s="5" t="n">
        <v>-0.023</v>
      </c>
      <c r="AH527" s="5" t="n">
        <v>35.569</v>
      </c>
      <c r="AI527" s="5" t="n">
        <v>0</v>
      </c>
      <c r="AJ527" s="5" t="n">
        <v>1</v>
      </c>
      <c r="AK527" s="5" t="n">
        <v>38.086</v>
      </c>
      <c r="AL527" s="5" t="n">
        <v>18.187</v>
      </c>
      <c r="AM527" s="5" t="n">
        <v>-2.101</v>
      </c>
      <c r="AN527" s="5" t="n">
        <v>38.864</v>
      </c>
      <c r="AO527" s="5" t="n">
        <v>0</v>
      </c>
      <c r="AP527" s="5" t="n">
        <v>1</v>
      </c>
      <c r="AQ527" s="5" t="n">
        <v>0.861</v>
      </c>
      <c r="AR527" s="5" t="n">
        <v>0.123</v>
      </c>
      <c r="AS527" s="5" t="n">
        <v>0.296</v>
      </c>
      <c r="AT527" s="5" t="n">
        <v>1.388</v>
      </c>
      <c r="AU527" s="5" t="n">
        <v>0.2</v>
      </c>
      <c r="AV527" s="5" t="n">
        <v>1</v>
      </c>
      <c r="AW527" s="5" t="n">
        <v>0.986</v>
      </c>
      <c r="AX527" s="5" t="n">
        <v>0.123</v>
      </c>
      <c r="AY527" s="5" t="n">
        <v>0.144</v>
      </c>
      <c r="AZ527" s="5" t="n">
        <v>1.356</v>
      </c>
      <c r="BA527" s="5" t="n">
        <v>0.2</v>
      </c>
      <c r="BB527" s="5" t="n">
        <v>1</v>
      </c>
      <c r="BC527" s="5" t="n">
        <v>0.598</v>
      </c>
      <c r="BD527" s="5" t="n">
        <v>0.123</v>
      </c>
      <c r="BE527" s="5" t="n">
        <v>0.179</v>
      </c>
      <c r="BF527" s="5" t="n">
        <v>0.839</v>
      </c>
      <c r="BG527" s="5" t="n">
        <v>0.08</v>
      </c>
      <c r="BH527" s="5" t="n">
        <v>1</v>
      </c>
      <c r="BI527" s="5" t="n">
        <v>0.612</v>
      </c>
      <c r="BJ527" s="5" t="n">
        <v>0.123</v>
      </c>
      <c r="BK527" s="5" t="n">
        <v>0.008999999999999999</v>
      </c>
      <c r="BL527" s="5" t="n">
        <v>0.735</v>
      </c>
      <c r="BM527" s="5" t="n">
        <v>0.2</v>
      </c>
      <c r="BN527" s="5" t="n">
        <v>1</v>
      </c>
      <c r="BO527" s="5" t="n">
        <v>0</v>
      </c>
      <c r="BP527" s="5" t="n">
        <v>0</v>
      </c>
      <c r="BQ527" s="5" t="n">
        <v>0.123</v>
      </c>
      <c r="BR527" s="5" t="n">
        <v>0</v>
      </c>
      <c r="BS527" s="5" t="n">
        <v>1</v>
      </c>
      <c r="BT527" s="5" t="n">
        <v>0</v>
      </c>
      <c r="BU527" s="5" t="n">
        <v>0</v>
      </c>
      <c r="BV527" s="5" t="n">
        <v>0.15</v>
      </c>
      <c r="BW527" s="5" t="n">
        <v>0</v>
      </c>
      <c r="BX527" s="5" t="n">
        <v>1</v>
      </c>
      <c r="BY527" s="5" t="n">
        <v>12.729</v>
      </c>
      <c r="BZ527" s="5" t="n">
        <v>0</v>
      </c>
      <c r="CA527" s="5" t="n">
        <v>12.729</v>
      </c>
      <c r="CB527" s="5" t="n">
        <v>0</v>
      </c>
      <c r="CC527" s="5" t="n">
        <v>97.90000000000001</v>
      </c>
      <c r="CD527" s="5" t="n">
        <v>7.95</v>
      </c>
      <c r="CE527" s="5" t="n">
        <v>1.449</v>
      </c>
      <c r="CF527" s="5" t="n">
        <v>117.48</v>
      </c>
      <c r="CG527" s="5" t="n">
        <v>0.2</v>
      </c>
      <c r="CH527" s="5" t="n">
        <v>1</v>
      </c>
      <c r="CI527" s="5" t="n">
        <v>0</v>
      </c>
      <c r="CJ527" s="5" t="n">
        <v>0</v>
      </c>
      <c r="CK527" s="5" t="n">
        <v>0</v>
      </c>
      <c r="CL527" s="5" t="n">
        <v>0</v>
      </c>
      <c r="CM527" s="5" t="n">
        <v>0</v>
      </c>
      <c r="CN527" s="5" t="n">
        <v>0</v>
      </c>
      <c r="CO527" s="5" t="n">
        <v>0</v>
      </c>
      <c r="CP527" s="5" t="n">
        <v>0</v>
      </c>
      <c r="CQ527" s="5" t="n">
        <v>1.294</v>
      </c>
      <c r="CR527" s="5" t="n">
        <v>0</v>
      </c>
      <c r="CS527" s="5" t="n">
        <v>5.158</v>
      </c>
      <c r="CT527" s="5" t="n">
        <v>5.842</v>
      </c>
      <c r="CU527" s="5" t="n">
        <v>25.012</v>
      </c>
    </row>
    <row r="528">
      <c r="A528" s="5" t="inlineStr">
        <is>
          <t>MDA2023</t>
        </is>
      </c>
      <c r="B528" s="5" t="inlineStr">
        <is>
          <t>MDA</t>
        </is>
      </c>
      <c r="C528" s="5" t="inlineStr">
        <is>
          <t>MDA</t>
        </is>
      </c>
      <c r="D528" s="5" t="inlineStr">
        <is>
          <t>Moldova</t>
        </is>
      </c>
      <c r="E528" s="5" t="n">
        <v>2023</v>
      </c>
      <c r="F528" s="5" t="n">
        <v>0.2</v>
      </c>
      <c r="G528" s="5" t="n">
        <v>4.618</v>
      </c>
      <c r="H528" s="5" t="n">
        <v>1.255</v>
      </c>
      <c r="I528" s="5" t="n">
        <v>0</v>
      </c>
      <c r="J528" s="5" t="n">
        <v>4.618</v>
      </c>
      <c r="K528" s="5" t="n">
        <v>0</v>
      </c>
      <c r="L528" s="5" t="n">
        <v>1</v>
      </c>
      <c r="M528" s="5" t="n">
        <v>7.663</v>
      </c>
      <c r="N528" s="5" t="n">
        <v>3.764</v>
      </c>
      <c r="O528" s="5" t="n">
        <v>0</v>
      </c>
      <c r="P528" s="5" t="n">
        <v>7.663</v>
      </c>
      <c r="Q528" s="5" t="n">
        <v>0</v>
      </c>
      <c r="R528" s="5" t="n">
        <v>1</v>
      </c>
      <c r="S528" s="5" t="n">
        <v>10.89</v>
      </c>
      <c r="T528" s="5" t="n">
        <v>7.527</v>
      </c>
      <c r="U528" s="5" t="n">
        <v>0.241</v>
      </c>
      <c r="V528" s="5" t="n">
        <v>13.068</v>
      </c>
      <c r="W528" s="5" t="n">
        <v>0.2</v>
      </c>
      <c r="X528" s="5" t="n">
        <v>1</v>
      </c>
      <c r="Y528" s="5" t="n">
        <v>39.349</v>
      </c>
      <c r="Z528" s="5" t="n">
        <v>4.408</v>
      </c>
      <c r="AA528" s="5" t="n">
        <v>-0.002</v>
      </c>
      <c r="AB528" s="5" t="n">
        <v>39.347</v>
      </c>
      <c r="AC528" s="5" t="n">
        <v>0</v>
      </c>
      <c r="AD528" s="5" t="n">
        <v>1</v>
      </c>
      <c r="AE528" s="5" t="n">
        <v>40.519</v>
      </c>
      <c r="AF528" s="5" t="n">
        <v>8.07</v>
      </c>
      <c r="AG528" s="5" t="n">
        <v>-0.001</v>
      </c>
      <c r="AH528" s="5" t="n">
        <v>40.518</v>
      </c>
      <c r="AI528" s="5" t="n">
        <v>0</v>
      </c>
      <c r="AJ528" s="5" t="n">
        <v>1</v>
      </c>
      <c r="AK528" s="5" t="n">
        <v>43.54</v>
      </c>
      <c r="AL528" s="5" t="n">
        <v>21.569</v>
      </c>
      <c r="AM528" s="5" t="n">
        <v>-1.995</v>
      </c>
      <c r="AN528" s="5" t="n">
        <v>44.869</v>
      </c>
      <c r="AO528" s="5" t="n">
        <v>0</v>
      </c>
      <c r="AP528" s="5" t="n">
        <v>1</v>
      </c>
      <c r="AQ528" s="5" t="n">
        <v>0.76</v>
      </c>
      <c r="AR528" s="5" t="n">
        <v>0.129</v>
      </c>
      <c r="AS528" s="5" t="n">
        <v>0.358</v>
      </c>
      <c r="AT528" s="5" t="n">
        <v>1.342</v>
      </c>
      <c r="AU528" s="5" t="n">
        <v>0.2</v>
      </c>
      <c r="AV528" s="5" t="n">
        <v>1</v>
      </c>
      <c r="AW528" s="5" t="n">
        <v>0.8110000000000001</v>
      </c>
      <c r="AX528" s="5" t="n">
        <v>0.129</v>
      </c>
      <c r="AY528" s="5" t="n">
        <v>0.18</v>
      </c>
      <c r="AZ528" s="5" t="n">
        <v>1.19</v>
      </c>
      <c r="BA528" s="5" t="n">
        <v>0.2</v>
      </c>
      <c r="BB528" s="5" t="n">
        <v>1</v>
      </c>
      <c r="BC528" s="5" t="n">
        <v>0.535</v>
      </c>
      <c r="BD528" s="5" t="n">
        <v>0.129</v>
      </c>
      <c r="BE528" s="5" t="n">
        <v>0.21</v>
      </c>
      <c r="BF528" s="5" t="n">
        <v>0.804</v>
      </c>
      <c r="BG528" s="5" t="n">
        <v>0.08</v>
      </c>
      <c r="BH528" s="5" t="n">
        <v>1</v>
      </c>
      <c r="BI528" s="5" t="n">
        <v>0.579</v>
      </c>
      <c r="BJ528" s="5" t="n">
        <v>0.129</v>
      </c>
      <c r="BK528" s="5" t="n">
        <v>0.013</v>
      </c>
      <c r="BL528" s="5" t="n">
        <v>0.695</v>
      </c>
      <c r="BM528" s="5" t="n">
        <v>0.2</v>
      </c>
      <c r="BN528" s="5" t="n">
        <v>1</v>
      </c>
      <c r="BO528" s="5" t="n">
        <v>0</v>
      </c>
      <c r="BP528" s="5" t="n">
        <v>0</v>
      </c>
      <c r="BQ528" s="5" t="n">
        <v>0.121</v>
      </c>
      <c r="BR528" s="5" t="n">
        <v>0</v>
      </c>
      <c r="BS528" s="5" t="n">
        <v>1</v>
      </c>
      <c r="BT528" s="5" t="n">
        <v>0</v>
      </c>
      <c r="BU528" s="5" t="n">
        <v>0.002</v>
      </c>
      <c r="BV528" s="5" t="n">
        <v>0.168</v>
      </c>
      <c r="BW528" s="5" t="n">
        <v>0</v>
      </c>
      <c r="BX528" s="5" t="n">
        <v>1</v>
      </c>
      <c r="BY528" s="5" t="n">
        <v>13.254</v>
      </c>
      <c r="BZ528" s="5" t="n">
        <v>0</v>
      </c>
      <c r="CA528" s="5" t="n">
        <v>13.254</v>
      </c>
      <c r="CB528" s="5" t="n">
        <v>0</v>
      </c>
      <c r="CC528" s="5" t="n">
        <v>83.248</v>
      </c>
      <c r="CD528" s="5" t="n">
        <v>7.95</v>
      </c>
      <c r="CE528" s="5" t="n">
        <v>1.843</v>
      </c>
      <c r="CF528" s="5" t="n">
        <v>99.898</v>
      </c>
      <c r="CG528" s="5" t="n">
        <v>0.2</v>
      </c>
      <c r="CH528" s="5" t="n">
        <v>1</v>
      </c>
      <c r="CI528" s="5" t="n">
        <v>0</v>
      </c>
      <c r="CJ528" s="5" t="n">
        <v>0</v>
      </c>
      <c r="CK528" s="5" t="n">
        <v>0</v>
      </c>
      <c r="CL528" s="5" t="n">
        <v>0</v>
      </c>
      <c r="CM528" s="5" t="n">
        <v>0</v>
      </c>
      <c r="CN528" s="5" t="n">
        <v>0</v>
      </c>
      <c r="CO528" s="5" t="n">
        <v>0</v>
      </c>
      <c r="CP528" s="5" t="n">
        <v>0.048</v>
      </c>
      <c r="CQ528" s="5" t="n">
        <v>1.348</v>
      </c>
      <c r="CR528" s="5" t="n">
        <v>0</v>
      </c>
      <c r="CS528" s="5" t="n">
        <v>5.37</v>
      </c>
      <c r="CT528" s="5" t="n">
        <v>3.466</v>
      </c>
      <c r="CU528" s="5" t="n">
        <v>12.34</v>
      </c>
    </row>
    <row r="529">
      <c r="A529" s="5" t="inlineStr">
        <is>
          <t>MDA2024</t>
        </is>
      </c>
      <c r="B529" s="5" t="inlineStr">
        <is>
          <t>MDA</t>
        </is>
      </c>
      <c r="C529" s="5" t="inlineStr">
        <is>
          <t>MDA</t>
        </is>
      </c>
      <c r="D529" s="5" t="inlineStr">
        <is>
          <t>Moldova</t>
        </is>
      </c>
      <c r="E529" s="5" t="n">
        <v>2024</v>
      </c>
      <c r="F529" s="5" t="n">
        <v>0.2</v>
      </c>
      <c r="G529" s="5" t="n">
        <v>4.239</v>
      </c>
      <c r="H529" s="5" t="n">
        <v>1.292</v>
      </c>
      <c r="I529" s="5" t="n">
        <v>0</v>
      </c>
      <c r="J529" s="5" t="n">
        <v>4.239</v>
      </c>
      <c r="K529" s="5" t="n">
        <v>0</v>
      </c>
      <c r="L529" s="5" t="n">
        <v>1</v>
      </c>
      <c r="M529" s="5" t="n">
        <v>6.942</v>
      </c>
      <c r="N529" s="5" t="n">
        <v>3.875</v>
      </c>
      <c r="O529" s="5" t="n">
        <v>0</v>
      </c>
      <c r="P529" s="5" t="n">
        <v>6.942</v>
      </c>
      <c r="Q529" s="5" t="n">
        <v>0</v>
      </c>
      <c r="R529" s="5" t="n">
        <v>1</v>
      </c>
      <c r="S529" s="5" t="n">
        <v>10.697</v>
      </c>
      <c r="T529" s="5" t="n">
        <v>7.749</v>
      </c>
      <c r="U529" s="5" t="n">
        <v>0.291</v>
      </c>
      <c r="V529" s="5" t="n">
        <v>12.836</v>
      </c>
      <c r="W529" s="5" t="n">
        <v>0.2</v>
      </c>
      <c r="X529" s="5" t="n">
        <v>1</v>
      </c>
      <c r="Y529" s="5" t="n">
        <v>20.206</v>
      </c>
      <c r="Z529" s="5" t="n">
        <v>2.551</v>
      </c>
      <c r="AA529" s="5" t="n">
        <v>-0.002</v>
      </c>
      <c r="AB529" s="5" t="n">
        <v>20.204</v>
      </c>
      <c r="AC529" s="5" t="n">
        <v>0</v>
      </c>
      <c r="AD529" s="5" t="n">
        <v>1</v>
      </c>
      <c r="AE529" s="5" t="n">
        <v>22.26</v>
      </c>
      <c r="AF529" s="5" t="n">
        <v>4.876</v>
      </c>
      <c r="AG529" s="5" t="n">
        <v>-0.001</v>
      </c>
      <c r="AH529" s="5" t="n">
        <v>22.259</v>
      </c>
      <c r="AI529" s="5" t="n">
        <v>0</v>
      </c>
      <c r="AJ529" s="5" t="n">
        <v>1</v>
      </c>
      <c r="AK529" s="5" t="n">
        <v>27.474</v>
      </c>
      <c r="AL529" s="5" t="n">
        <v>13.974</v>
      </c>
      <c r="AM529" s="5" t="n">
        <v>-0.584</v>
      </c>
      <c r="AN529" s="5" t="n">
        <v>29.041</v>
      </c>
      <c r="AO529" s="5" t="n">
        <v>0</v>
      </c>
      <c r="AP529" s="5" t="n">
        <v>1</v>
      </c>
      <c r="AQ529" s="5" t="n">
        <v>0.724</v>
      </c>
      <c r="AR529" s="5" t="n">
        <v>0.132</v>
      </c>
      <c r="AS529" s="5" t="n">
        <v>0.41</v>
      </c>
      <c r="AT529" s="5" t="n">
        <v>1.362</v>
      </c>
      <c r="AU529" s="5" t="n">
        <v>0.2</v>
      </c>
      <c r="AV529" s="5" t="n">
        <v>1</v>
      </c>
      <c r="AW529" s="5" t="n">
        <v>0.75</v>
      </c>
      <c r="AX529" s="5" t="n">
        <v>0.132</v>
      </c>
      <c r="AY529" s="5" t="n">
        <v>0.217</v>
      </c>
      <c r="AZ529" s="5" t="n">
        <v>1.161</v>
      </c>
      <c r="BA529" s="5" t="n">
        <v>0.2</v>
      </c>
      <c r="BB529" s="5" t="n">
        <v>1</v>
      </c>
      <c r="BC529" s="5" t="n">
        <v>0.513</v>
      </c>
      <c r="BD529" s="5" t="n">
        <v>0.132</v>
      </c>
      <c r="BE529" s="5" t="n">
        <v>0.212</v>
      </c>
      <c r="BF529" s="5" t="n">
        <v>0.783</v>
      </c>
      <c r="BG529" s="5" t="n">
        <v>0.08</v>
      </c>
      <c r="BH529" s="5" t="n">
        <v>1</v>
      </c>
      <c r="BI529" s="5" t="n">
        <v>0.591</v>
      </c>
      <c r="BJ529" s="5" t="n">
        <v>0.132</v>
      </c>
      <c r="BK529" s="5" t="n">
        <v>0.016</v>
      </c>
      <c r="BL529" s="5" t="n">
        <v>0.71</v>
      </c>
      <c r="BM529" s="5" t="n">
        <v>0.2</v>
      </c>
      <c r="BN529" s="5" t="n">
        <v>1</v>
      </c>
      <c r="BO529" s="5" t="n">
        <v>0</v>
      </c>
      <c r="BP529" s="5" t="n">
        <v>0</v>
      </c>
      <c r="BQ529" s="5" t="n">
        <v>0.095</v>
      </c>
      <c r="BR529" s="5" t="n">
        <v>0</v>
      </c>
      <c r="BS529" s="5" t="n">
        <v>1</v>
      </c>
      <c r="BT529" s="5" t="n">
        <v>0</v>
      </c>
      <c r="BU529" s="5" t="n">
        <v>0.002</v>
      </c>
      <c r="BV529" s="5" t="n">
        <v>0.14</v>
      </c>
      <c r="BW529" s="5" t="n">
        <v>0</v>
      </c>
      <c r="BX529" s="5" t="n">
        <v>1</v>
      </c>
      <c r="BY529" s="5" t="n">
        <v>13.646</v>
      </c>
      <c r="BZ529" s="5" t="n">
        <v>0</v>
      </c>
      <c r="CA529" s="5" t="n">
        <v>13.646</v>
      </c>
      <c r="CB529" s="5" t="n">
        <v>0</v>
      </c>
      <c r="CC529" s="5" t="n">
        <v>82.58799999999999</v>
      </c>
      <c r="CD529" s="5" t="n">
        <v>7.95</v>
      </c>
      <c r="CE529" s="5" t="n">
        <v>2.25</v>
      </c>
      <c r="CF529" s="5" t="n">
        <v>99.10599999999999</v>
      </c>
      <c r="CG529" s="5" t="n">
        <v>0.2</v>
      </c>
      <c r="CH529" s="5" t="n">
        <v>1</v>
      </c>
      <c r="CI529" s="5" t="n">
        <v>0</v>
      </c>
      <c r="CJ529" s="5" t="n">
        <v>0</v>
      </c>
      <c r="CK529" s="5" t="n">
        <v>0</v>
      </c>
      <c r="CL529" s="5" t="n">
        <v>0</v>
      </c>
      <c r="CM529" s="5" t="n">
        <v>0</v>
      </c>
      <c r="CN529" s="5" t="n">
        <v>0</v>
      </c>
      <c r="CO529" s="5" t="n">
        <v>0</v>
      </c>
      <c r="CP529" s="5" t="n">
        <v>0.048</v>
      </c>
      <c r="CQ529" s="5" t="n">
        <v>1.387</v>
      </c>
      <c r="CR529" s="5" t="n">
        <v>0</v>
      </c>
      <c r="CS529" s="5" t="n">
        <v>5.529</v>
      </c>
      <c r="CT529" s="5" t="n">
        <v>3.027</v>
      </c>
      <c r="CU529" s="5" t="n">
        <v>10.432</v>
      </c>
    </row>
    <row r="530">
      <c r="A530" s="5" t="inlineStr">
        <is>
          <t>MCO2021</t>
        </is>
      </c>
      <c r="B530" s="5" t="inlineStr">
        <is>
          <t>MCO</t>
        </is>
      </c>
      <c r="C530" s="5" t="inlineStr">
        <is>
          <t>MCO</t>
        </is>
      </c>
      <c r="D530" s="5" t="inlineStr">
        <is>
          <t>Monaco</t>
        </is>
      </c>
      <c r="E530" s="5" t="n">
        <v>2021</v>
      </c>
      <c r="F530" s="5" t="n">
        <v>0.2</v>
      </c>
      <c r="G530" s="5" t="n">
        <v>5.553</v>
      </c>
      <c r="H530" s="5" t="n">
        <v>1.143</v>
      </c>
      <c r="I530" s="5" t="n">
        <v>0</v>
      </c>
      <c r="J530" s="5" t="n">
        <v>5.553</v>
      </c>
      <c r="K530" s="5" t="n">
        <v>0</v>
      </c>
      <c r="L530" s="5" t="n">
        <v>1</v>
      </c>
      <c r="M530" s="5" t="n">
        <v>7.964</v>
      </c>
      <c r="N530" s="5" t="n">
        <v>3.43</v>
      </c>
      <c r="O530" s="5" t="n">
        <v>0</v>
      </c>
      <c r="P530" s="5" t="n">
        <v>7.964</v>
      </c>
      <c r="Q530" s="5" t="n">
        <v>0</v>
      </c>
      <c r="R530" s="5" t="n">
        <v>1</v>
      </c>
      <c r="S530" s="5" t="n">
        <v>11.27</v>
      </c>
      <c r="T530" s="5" t="n">
        <v>6.86</v>
      </c>
      <c r="U530" s="5" t="n">
        <v>0</v>
      </c>
      <c r="V530" s="5" t="n">
        <v>13.524</v>
      </c>
      <c r="W530" s="5" t="n">
        <v>0.2</v>
      </c>
      <c r="X530" s="5" t="n">
        <v>1</v>
      </c>
      <c r="Y530" s="5" t="n">
        <v>16.305</v>
      </c>
      <c r="Z530" s="5" t="n">
        <v>2.204</v>
      </c>
      <c r="AA530" s="5" t="n">
        <v>0</v>
      </c>
      <c r="AB530" s="5" t="n">
        <v>16.305</v>
      </c>
      <c r="AC530" s="5" t="n">
        <v>0</v>
      </c>
      <c r="AD530" s="5" t="n">
        <v>1</v>
      </c>
      <c r="AE530" s="5" t="n">
        <v>17.449</v>
      </c>
      <c r="AF530" s="5" t="n">
        <v>4.08</v>
      </c>
      <c r="AG530" s="5" t="n">
        <v>0</v>
      </c>
      <c r="AH530" s="5" t="n">
        <v>17.449</v>
      </c>
      <c r="AI530" s="5" t="n">
        <v>0</v>
      </c>
      <c r="AJ530" s="5" t="n">
        <v>1</v>
      </c>
      <c r="AK530" s="5" t="n">
        <v>24.309</v>
      </c>
      <c r="AL530" s="5" t="n">
        <v>12.947</v>
      </c>
      <c r="AM530" s="5" t="n">
        <v>0</v>
      </c>
      <c r="AN530" s="5" t="n">
        <v>29.17</v>
      </c>
      <c r="AO530" s="5" t="n">
        <v>0.2</v>
      </c>
      <c r="AP530" s="5" t="n">
        <v>1</v>
      </c>
      <c r="AQ530" s="5" t="n">
        <v>0.619</v>
      </c>
      <c r="AR530" s="5" t="n">
        <v>0.114</v>
      </c>
      <c r="AS530" s="5" t="n">
        <v>0</v>
      </c>
      <c r="AT530" s="5" t="n">
        <v>0.743</v>
      </c>
      <c r="AU530" s="5" t="n">
        <v>0.2</v>
      </c>
      <c r="AV530" s="5" t="n">
        <v>1</v>
      </c>
      <c r="AW530" s="5" t="n">
        <v>0.599</v>
      </c>
      <c r="AX530" s="5" t="n">
        <v>0.114</v>
      </c>
      <c r="AY530" s="5" t="n">
        <v>0</v>
      </c>
      <c r="AZ530" s="5" t="n">
        <v>0.719</v>
      </c>
      <c r="BA530" s="5" t="n">
        <v>0.2</v>
      </c>
      <c r="BB530" s="5" t="n">
        <v>1</v>
      </c>
      <c r="BC530" s="5" t="n">
        <v>0.439</v>
      </c>
      <c r="BD530" s="5" t="n">
        <v>0.114</v>
      </c>
      <c r="BE530" s="5" t="n">
        <v>0</v>
      </c>
      <c r="BF530" s="5" t="n">
        <v>0.527</v>
      </c>
      <c r="BG530" s="5" t="n">
        <v>0.2</v>
      </c>
      <c r="BH530" s="5" t="n">
        <v>1</v>
      </c>
      <c r="BI530" s="5" t="n">
        <v>0.505</v>
      </c>
      <c r="BJ530" s="5" t="n">
        <v>0.114</v>
      </c>
      <c r="BK530" s="5" t="n">
        <v>0</v>
      </c>
      <c r="BL530" s="5" t="n">
        <v>0.606</v>
      </c>
      <c r="BM530" s="5" t="n">
        <v>0.2</v>
      </c>
      <c r="BN530" s="5" t="n">
        <v>1</v>
      </c>
      <c r="BO530" s="5" t="n">
        <v>0</v>
      </c>
      <c r="BP530" s="5" t="n">
        <v>0</v>
      </c>
      <c r="BQ530" s="5" t="n">
        <v>0</v>
      </c>
      <c r="BR530" s="5" t="n">
        <v>0</v>
      </c>
      <c r="BS530" s="5" t="n">
        <v>1</v>
      </c>
      <c r="BT530" s="5" t="n">
        <v>0</v>
      </c>
      <c r="BU530" s="5" t="n">
        <v>0</v>
      </c>
      <c r="BV530" s="5" t="n">
        <v>0</v>
      </c>
      <c r="BW530" s="5" t="n">
        <v>0.2</v>
      </c>
      <c r="BX530" s="5" t="n">
        <v>1</v>
      </c>
      <c r="BY530" s="5" t="n">
        <v>11.787</v>
      </c>
      <c r="BZ530" s="5" t="n">
        <v>0</v>
      </c>
      <c r="CA530" s="5" t="n">
        <v>11.787</v>
      </c>
      <c r="CB530" s="5" t="n">
        <v>0</v>
      </c>
      <c r="CC530" s="5" t="n">
        <v>78.125</v>
      </c>
      <c r="CD530" s="5" t="n">
        <v>7.95</v>
      </c>
      <c r="CE530" s="5" t="n">
        <v>0</v>
      </c>
      <c r="CF530" s="5" t="n">
        <v>93.75</v>
      </c>
      <c r="CG530" s="5" t="n">
        <v>0.2</v>
      </c>
      <c r="CH530" s="5" t="n">
        <v>1</v>
      </c>
      <c r="CI530" s="5" t="n">
        <v>0</v>
      </c>
      <c r="CJ530" s="5" t="n">
        <v>0</v>
      </c>
      <c r="CK530" s="5" t="n">
        <v>0</v>
      </c>
      <c r="CL530" s="5" t="n">
        <v>0</v>
      </c>
      <c r="CM530" s="5" t="n">
        <v>0</v>
      </c>
      <c r="CN530" s="5" t="n">
        <v>0</v>
      </c>
      <c r="CO530" s="5" t="n">
        <v>0</v>
      </c>
      <c r="CP530" s="5" t="n">
        <v>0</v>
      </c>
      <c r="CQ530" s="5" t="n">
        <v>1.198</v>
      </c>
      <c r="CR530" s="5" t="n">
        <v>0</v>
      </c>
      <c r="CS530" s="5" t="n">
        <v>4.776</v>
      </c>
      <c r="CT530" s="5" t="n">
        <v>4.41</v>
      </c>
      <c r="CU530" s="5" t="n">
        <v>15.162</v>
      </c>
    </row>
    <row r="531">
      <c r="A531" s="5" t="inlineStr">
        <is>
          <t>MCO2022</t>
        </is>
      </c>
      <c r="B531" s="5" t="inlineStr">
        <is>
          <t>MCO</t>
        </is>
      </c>
      <c r="C531" s="5" t="inlineStr">
        <is>
          <t>MCO</t>
        </is>
      </c>
      <c r="D531" s="5" t="inlineStr">
        <is>
          <t>Monaco</t>
        </is>
      </c>
      <c r="E531" s="5" t="n">
        <v>2022</v>
      </c>
      <c r="F531" s="5" t="n">
        <v>0.2</v>
      </c>
      <c r="G531" s="5" t="n">
        <v>7.077</v>
      </c>
      <c r="H531" s="5" t="n">
        <v>1.235</v>
      </c>
      <c r="I531" s="5" t="n">
        <v>0</v>
      </c>
      <c r="J531" s="5" t="n">
        <v>7.077</v>
      </c>
      <c r="K531" s="5" t="n">
        <v>0</v>
      </c>
      <c r="L531" s="5" t="n">
        <v>1</v>
      </c>
      <c r="M531" s="5" t="n">
        <v>9.782999999999999</v>
      </c>
      <c r="N531" s="5" t="n">
        <v>3.704</v>
      </c>
      <c r="O531" s="5" t="n">
        <v>0</v>
      </c>
      <c r="P531" s="5" t="n">
        <v>9.782999999999999</v>
      </c>
      <c r="Q531" s="5" t="n">
        <v>0</v>
      </c>
      <c r="R531" s="5" t="n">
        <v>1</v>
      </c>
      <c r="S531" s="5" t="n">
        <v>13.25</v>
      </c>
      <c r="T531" s="5" t="n">
        <v>7.408</v>
      </c>
      <c r="U531" s="5" t="n">
        <v>0.196</v>
      </c>
      <c r="V531" s="5" t="n">
        <v>15.9</v>
      </c>
      <c r="W531" s="5" t="n">
        <v>0.2</v>
      </c>
      <c r="X531" s="5" t="n">
        <v>1</v>
      </c>
      <c r="Y531" s="5" t="n">
        <v>32.56</v>
      </c>
      <c r="Z531" s="5" t="n">
        <v>4.401</v>
      </c>
      <c r="AA531" s="5" t="n">
        <v>0</v>
      </c>
      <c r="AB531" s="5" t="n">
        <v>32.56</v>
      </c>
      <c r="AC531" s="5" t="n">
        <v>0</v>
      </c>
      <c r="AD531" s="5" t="n">
        <v>1</v>
      </c>
      <c r="AE531" s="5" t="n">
        <v>33.795</v>
      </c>
      <c r="AF531" s="5" t="n">
        <v>7.902</v>
      </c>
      <c r="AG531" s="5" t="n">
        <v>0</v>
      </c>
      <c r="AH531" s="5" t="n">
        <v>33.795</v>
      </c>
      <c r="AI531" s="5" t="n">
        <v>0</v>
      </c>
      <c r="AJ531" s="5" t="n">
        <v>1</v>
      </c>
      <c r="AK531" s="5" t="n">
        <v>41.203</v>
      </c>
      <c r="AL531" s="5" t="n">
        <v>21.945</v>
      </c>
      <c r="AM531" s="5" t="n">
        <v>0.61</v>
      </c>
      <c r="AN531" s="5" t="n">
        <v>49.444</v>
      </c>
      <c r="AO531" s="5" t="n">
        <v>0.2</v>
      </c>
      <c r="AP531" s="5" t="n">
        <v>1</v>
      </c>
      <c r="AQ531" s="5" t="n">
        <v>0.861</v>
      </c>
      <c r="AR531" s="5" t="n">
        <v>0.123</v>
      </c>
      <c r="AS531" s="5" t="n">
        <v>0.013</v>
      </c>
      <c r="AT531" s="5" t="n">
        <v>1.033</v>
      </c>
      <c r="AU531" s="5" t="n">
        <v>0.2</v>
      </c>
      <c r="AV531" s="5" t="n">
        <v>1</v>
      </c>
      <c r="AW531" s="5" t="n">
        <v>0.986</v>
      </c>
      <c r="AX531" s="5" t="n">
        <v>0.123</v>
      </c>
      <c r="AY531" s="5" t="n">
        <v>0.015</v>
      </c>
      <c r="AZ531" s="5" t="n">
        <v>1.183</v>
      </c>
      <c r="BA531" s="5" t="n">
        <v>0.2</v>
      </c>
      <c r="BB531" s="5" t="n">
        <v>1</v>
      </c>
      <c r="BC531" s="5" t="n">
        <v>0.598</v>
      </c>
      <c r="BD531" s="5" t="n">
        <v>0.123</v>
      </c>
      <c r="BE531" s="5" t="n">
        <v>0.008999999999999999</v>
      </c>
      <c r="BF531" s="5" t="n">
        <v>0.717</v>
      </c>
      <c r="BG531" s="5" t="n">
        <v>0.2</v>
      </c>
      <c r="BH531" s="5" t="n">
        <v>1</v>
      </c>
      <c r="BI531" s="5" t="n">
        <v>0.612</v>
      </c>
      <c r="BJ531" s="5" t="n">
        <v>0.123</v>
      </c>
      <c r="BK531" s="5" t="n">
        <v>0.008999999999999999</v>
      </c>
      <c r="BL531" s="5" t="n">
        <v>0.735</v>
      </c>
      <c r="BM531" s="5" t="n">
        <v>0.2</v>
      </c>
      <c r="BN531" s="5" t="n">
        <v>1</v>
      </c>
      <c r="BO531" s="5" t="n">
        <v>0</v>
      </c>
      <c r="BP531" s="5" t="n">
        <v>0</v>
      </c>
      <c r="BQ531" s="5" t="n">
        <v>0</v>
      </c>
      <c r="BR531" s="5" t="n">
        <v>0</v>
      </c>
      <c r="BS531" s="5" t="n">
        <v>1</v>
      </c>
      <c r="BT531" s="5" t="n">
        <v>0</v>
      </c>
      <c r="BU531" s="5" t="n">
        <v>0</v>
      </c>
      <c r="BV531" s="5" t="n">
        <v>0</v>
      </c>
      <c r="BW531" s="5" t="n">
        <v>0.2</v>
      </c>
      <c r="BX531" s="5" t="n">
        <v>1</v>
      </c>
      <c r="BY531" s="5" t="n">
        <v>12.729</v>
      </c>
      <c r="BZ531" s="5" t="n">
        <v>0</v>
      </c>
      <c r="CA531" s="5" t="n">
        <v>12.729</v>
      </c>
      <c r="CB531" s="5" t="n">
        <v>0</v>
      </c>
      <c r="CC531" s="5" t="n">
        <v>97.90000000000001</v>
      </c>
      <c r="CD531" s="5" t="n">
        <v>7.95</v>
      </c>
      <c r="CE531" s="5" t="n">
        <v>1.449</v>
      </c>
      <c r="CF531" s="5" t="n">
        <v>117.48</v>
      </c>
      <c r="CG531" s="5" t="n">
        <v>0.2</v>
      </c>
      <c r="CH531" s="5" t="n">
        <v>1</v>
      </c>
      <c r="CI531" s="5" t="n">
        <v>0</v>
      </c>
      <c r="CJ531" s="5" t="n">
        <v>0</v>
      </c>
      <c r="CK531" s="5" t="n">
        <v>0</v>
      </c>
      <c r="CL531" s="5" t="n">
        <v>0</v>
      </c>
      <c r="CM531" s="5" t="n">
        <v>0</v>
      </c>
      <c r="CN531" s="5" t="n">
        <v>0</v>
      </c>
      <c r="CO531" s="5" t="n">
        <v>0</v>
      </c>
      <c r="CP531" s="5" t="n">
        <v>0</v>
      </c>
      <c r="CQ531" s="5" t="n">
        <v>1.294</v>
      </c>
      <c r="CR531" s="5" t="n">
        <v>0</v>
      </c>
      <c r="CS531" s="5" t="n">
        <v>5.158</v>
      </c>
      <c r="CT531" s="5" t="n">
        <v>5.842</v>
      </c>
      <c r="CU531" s="5" t="n">
        <v>31.326</v>
      </c>
    </row>
    <row r="532">
      <c r="A532" s="5" t="inlineStr">
        <is>
          <t>MCO2023</t>
        </is>
      </c>
      <c r="B532" s="5" t="inlineStr">
        <is>
          <t>MCO</t>
        </is>
      </c>
      <c r="C532" s="5" t="inlineStr">
        <is>
          <t>MCO</t>
        </is>
      </c>
      <c r="D532" s="5" t="inlineStr">
        <is>
          <t>Monaco</t>
        </is>
      </c>
      <c r="E532" s="5" t="n">
        <v>2023</v>
      </c>
      <c r="F532" s="5" t="n">
        <v>0.2</v>
      </c>
      <c r="G532" s="5" t="n">
        <v>4.752</v>
      </c>
      <c r="H532" s="5" t="n">
        <v>1.286</v>
      </c>
      <c r="I532" s="5" t="n">
        <v>0</v>
      </c>
      <c r="J532" s="5" t="n">
        <v>4.752</v>
      </c>
      <c r="K532" s="5" t="n">
        <v>0</v>
      </c>
      <c r="L532" s="5" t="n">
        <v>1</v>
      </c>
      <c r="M532" s="5" t="n">
        <v>7.886</v>
      </c>
      <c r="N532" s="5" t="n">
        <v>3.857</v>
      </c>
      <c r="O532" s="5" t="n">
        <v>0</v>
      </c>
      <c r="P532" s="5" t="n">
        <v>7.886</v>
      </c>
      <c r="Q532" s="5" t="n">
        <v>0</v>
      </c>
      <c r="R532" s="5" t="n">
        <v>1</v>
      </c>
      <c r="S532" s="5" t="n">
        <v>11.18</v>
      </c>
      <c r="T532" s="5" t="n">
        <v>7.714</v>
      </c>
      <c r="U532" s="5" t="n">
        <v>0.248</v>
      </c>
      <c r="V532" s="5" t="n">
        <v>13.416</v>
      </c>
      <c r="W532" s="5" t="n">
        <v>0.2</v>
      </c>
      <c r="X532" s="5" t="n">
        <v>1</v>
      </c>
      <c r="Y532" s="5" t="n">
        <v>12.908</v>
      </c>
      <c r="Z532" s="5" t="n">
        <v>1.745</v>
      </c>
      <c r="AA532" s="5" t="n">
        <v>0</v>
      </c>
      <c r="AB532" s="5" t="n">
        <v>12.908</v>
      </c>
      <c r="AC532" s="5" t="n">
        <v>0</v>
      </c>
      <c r="AD532" s="5" t="n">
        <v>1</v>
      </c>
      <c r="AE532" s="5" t="n">
        <v>14.194</v>
      </c>
      <c r="AF532" s="5" t="n">
        <v>3.319</v>
      </c>
      <c r="AG532" s="5" t="n">
        <v>0</v>
      </c>
      <c r="AH532" s="5" t="n">
        <v>14.194</v>
      </c>
      <c r="AI532" s="5" t="n">
        <v>0</v>
      </c>
      <c r="AJ532" s="5" t="n">
        <v>1</v>
      </c>
      <c r="AK532" s="5" t="n">
        <v>21.908</v>
      </c>
      <c r="AL532" s="5" t="n">
        <v>11.668</v>
      </c>
      <c r="AM532" s="5" t="n">
        <v>0.485</v>
      </c>
      <c r="AN532" s="5" t="n">
        <v>26.289</v>
      </c>
      <c r="AO532" s="5" t="n">
        <v>0.2</v>
      </c>
      <c r="AP532" s="5" t="n">
        <v>1</v>
      </c>
      <c r="AQ532" s="5" t="n">
        <v>0.76</v>
      </c>
      <c r="AR532" s="5" t="n">
        <v>0.129</v>
      </c>
      <c r="AS532" s="5" t="n">
        <v>0.017</v>
      </c>
      <c r="AT532" s="5" t="n">
        <v>0.913</v>
      </c>
      <c r="AU532" s="5" t="n">
        <v>0.2</v>
      </c>
      <c r="AV532" s="5" t="n">
        <v>1</v>
      </c>
      <c r="AW532" s="5" t="n">
        <v>0.8110000000000001</v>
      </c>
      <c r="AX532" s="5" t="n">
        <v>0.129</v>
      </c>
      <c r="AY532" s="5" t="n">
        <v>0.018</v>
      </c>
      <c r="AZ532" s="5" t="n">
        <v>0.974</v>
      </c>
      <c r="BA532" s="5" t="n">
        <v>0.2</v>
      </c>
      <c r="BB532" s="5" t="n">
        <v>1</v>
      </c>
      <c r="BC532" s="5" t="n">
        <v>0.535</v>
      </c>
      <c r="BD532" s="5" t="n">
        <v>0.129</v>
      </c>
      <c r="BE532" s="5" t="n">
        <v>0.012</v>
      </c>
      <c r="BF532" s="5" t="n">
        <v>0.642</v>
      </c>
      <c r="BG532" s="5" t="n">
        <v>0.2</v>
      </c>
      <c r="BH532" s="5" t="n">
        <v>1</v>
      </c>
      <c r="BI532" s="5" t="n">
        <v>0.579</v>
      </c>
      <c r="BJ532" s="5" t="n">
        <v>0.129</v>
      </c>
      <c r="BK532" s="5" t="n">
        <v>0.013</v>
      </c>
      <c r="BL532" s="5" t="n">
        <v>0.695</v>
      </c>
      <c r="BM532" s="5" t="n">
        <v>0.2</v>
      </c>
      <c r="BN532" s="5" t="n">
        <v>1</v>
      </c>
      <c r="BO532" s="5" t="n">
        <v>0</v>
      </c>
      <c r="BP532" s="5" t="n">
        <v>0</v>
      </c>
      <c r="BQ532" s="5" t="n">
        <v>0</v>
      </c>
      <c r="BR532" s="5" t="n">
        <v>0</v>
      </c>
      <c r="BS532" s="5" t="n">
        <v>1</v>
      </c>
      <c r="BT532" s="5" t="n">
        <v>0</v>
      </c>
      <c r="BU532" s="5" t="n">
        <v>0</v>
      </c>
      <c r="BV532" s="5" t="n">
        <v>0</v>
      </c>
      <c r="BW532" s="5" t="n">
        <v>0.2</v>
      </c>
      <c r="BX532" s="5" t="n">
        <v>1</v>
      </c>
      <c r="BY532" s="5" t="n">
        <v>13.254</v>
      </c>
      <c r="BZ532" s="5" t="n">
        <v>0</v>
      </c>
      <c r="CA532" s="5" t="n">
        <v>13.254</v>
      </c>
      <c r="CB532" s="5" t="n">
        <v>0</v>
      </c>
      <c r="CC532" s="5" t="n">
        <v>83.248</v>
      </c>
      <c r="CD532" s="5" t="n">
        <v>7.95</v>
      </c>
      <c r="CE532" s="5" t="n">
        <v>1.843</v>
      </c>
      <c r="CF532" s="5" t="n">
        <v>99.898</v>
      </c>
      <c r="CG532" s="5" t="n">
        <v>0.2</v>
      </c>
      <c r="CH532" s="5" t="n">
        <v>1</v>
      </c>
      <c r="CI532" s="5" t="n">
        <v>0</v>
      </c>
      <c r="CJ532" s="5" t="n">
        <v>0</v>
      </c>
      <c r="CK532" s="5" t="n">
        <v>0</v>
      </c>
      <c r="CL532" s="5" t="n">
        <v>0</v>
      </c>
      <c r="CM532" s="5" t="n">
        <v>0</v>
      </c>
      <c r="CN532" s="5" t="n">
        <v>0</v>
      </c>
      <c r="CO532" s="5" t="n">
        <v>0</v>
      </c>
      <c r="CP532" s="5" t="n">
        <v>0</v>
      </c>
      <c r="CQ532" s="5" t="n">
        <v>1.348</v>
      </c>
      <c r="CR532" s="5" t="n">
        <v>0</v>
      </c>
      <c r="CS532" s="5" t="n">
        <v>5.37</v>
      </c>
      <c r="CT532" s="5" t="n">
        <v>3.466</v>
      </c>
      <c r="CU532" s="5" t="n">
        <v>11.622</v>
      </c>
    </row>
    <row r="533">
      <c r="A533" s="5" t="inlineStr">
        <is>
          <t>MCO2024</t>
        </is>
      </c>
      <c r="B533" s="5" t="inlineStr">
        <is>
          <t>MCO</t>
        </is>
      </c>
      <c r="C533" s="5" t="inlineStr">
        <is>
          <t>MCO</t>
        </is>
      </c>
      <c r="D533" s="5" t="inlineStr">
        <is>
          <t>Monaco</t>
        </is>
      </c>
      <c r="E533" s="5" t="n">
        <v>2024</v>
      </c>
      <c r="F533" s="5" t="n">
        <v>0.2</v>
      </c>
      <c r="G533" s="5" t="n">
        <v>4.351</v>
      </c>
      <c r="H533" s="5" t="n">
        <v>1.324</v>
      </c>
      <c r="I533" s="5" t="n">
        <v>0</v>
      </c>
      <c r="J533" s="5" t="n">
        <v>4.351</v>
      </c>
      <c r="K533" s="5" t="n">
        <v>0</v>
      </c>
      <c r="L533" s="5" t="n">
        <v>1</v>
      </c>
      <c r="M533" s="5" t="n">
        <v>7.124</v>
      </c>
      <c r="N533" s="5" t="n">
        <v>3.971</v>
      </c>
      <c r="O533" s="5" t="n">
        <v>0</v>
      </c>
      <c r="P533" s="5" t="n">
        <v>7.124</v>
      </c>
      <c r="Q533" s="5" t="n">
        <v>0</v>
      </c>
      <c r="R533" s="5" t="n">
        <v>1</v>
      </c>
      <c r="S533" s="5" t="n">
        <v>10.969</v>
      </c>
      <c r="T533" s="5" t="n">
        <v>7.942</v>
      </c>
      <c r="U533" s="5" t="n">
        <v>0.299</v>
      </c>
      <c r="V533" s="5" t="n">
        <v>13.162</v>
      </c>
      <c r="W533" s="5" t="n">
        <v>0.2</v>
      </c>
      <c r="X533" s="5" t="n">
        <v>1</v>
      </c>
      <c r="Y533" s="5" t="n">
        <v>11.492</v>
      </c>
      <c r="Z533" s="5" t="n">
        <v>1.553</v>
      </c>
      <c r="AA533" s="5" t="n">
        <v>0</v>
      </c>
      <c r="AB533" s="5" t="n">
        <v>11.492</v>
      </c>
      <c r="AC533" s="5" t="n">
        <v>0</v>
      </c>
      <c r="AD533" s="5" t="n">
        <v>1</v>
      </c>
      <c r="AE533" s="5" t="n">
        <v>12.815</v>
      </c>
      <c r="AF533" s="5" t="n">
        <v>2.997</v>
      </c>
      <c r="AG533" s="5" t="n">
        <v>0</v>
      </c>
      <c r="AH533" s="5" t="n">
        <v>12.815</v>
      </c>
      <c r="AI533" s="5" t="n">
        <v>0</v>
      </c>
      <c r="AJ533" s="5" t="n">
        <v>1</v>
      </c>
      <c r="AK533" s="5" t="n">
        <v>20.757</v>
      </c>
      <c r="AL533" s="5" t="n">
        <v>11.055</v>
      </c>
      <c r="AM533" s="5" t="n">
        <v>0.5649999999999999</v>
      </c>
      <c r="AN533" s="5" t="n">
        <v>24.909</v>
      </c>
      <c r="AO533" s="5" t="n">
        <v>0.2</v>
      </c>
      <c r="AP533" s="5" t="n">
        <v>1</v>
      </c>
      <c r="AQ533" s="5" t="n">
        <v>0.724</v>
      </c>
      <c r="AR533" s="5" t="n">
        <v>0.132</v>
      </c>
      <c r="AS533" s="5" t="n">
        <v>0.02</v>
      </c>
      <c r="AT533" s="5" t="n">
        <v>0.869</v>
      </c>
      <c r="AU533" s="5" t="n">
        <v>0.2</v>
      </c>
      <c r="AV533" s="5" t="n">
        <v>1</v>
      </c>
      <c r="AW533" s="5" t="n">
        <v>0.75</v>
      </c>
      <c r="AX533" s="5" t="n">
        <v>0.132</v>
      </c>
      <c r="AY533" s="5" t="n">
        <v>0.02</v>
      </c>
      <c r="AZ533" s="5" t="n">
        <v>0.9</v>
      </c>
      <c r="BA533" s="5" t="n">
        <v>0.2</v>
      </c>
      <c r="BB533" s="5" t="n">
        <v>1</v>
      </c>
      <c r="BC533" s="5" t="n">
        <v>0.513</v>
      </c>
      <c r="BD533" s="5" t="n">
        <v>0.132</v>
      </c>
      <c r="BE533" s="5" t="n">
        <v>0.014</v>
      </c>
      <c r="BF533" s="5" t="n">
        <v>0.616</v>
      </c>
      <c r="BG533" s="5" t="n">
        <v>0.2</v>
      </c>
      <c r="BH533" s="5" t="n">
        <v>1</v>
      </c>
      <c r="BI533" s="5" t="n">
        <v>0.591</v>
      </c>
      <c r="BJ533" s="5" t="n">
        <v>0.132</v>
      </c>
      <c r="BK533" s="5" t="n">
        <v>0.016</v>
      </c>
      <c r="BL533" s="5" t="n">
        <v>0.71</v>
      </c>
      <c r="BM533" s="5" t="n">
        <v>0.2</v>
      </c>
      <c r="BN533" s="5" t="n">
        <v>1</v>
      </c>
      <c r="BO533" s="5" t="n">
        <v>0</v>
      </c>
      <c r="BP533" s="5" t="n">
        <v>0</v>
      </c>
      <c r="BQ533" s="5" t="n">
        <v>0</v>
      </c>
      <c r="BR533" s="5" t="n">
        <v>0</v>
      </c>
      <c r="BS533" s="5" t="n">
        <v>1</v>
      </c>
      <c r="BT533" s="5" t="n">
        <v>0</v>
      </c>
      <c r="BU533" s="5" t="n">
        <v>0</v>
      </c>
      <c r="BV533" s="5" t="n">
        <v>0</v>
      </c>
      <c r="BW533" s="5" t="n">
        <v>0.2</v>
      </c>
      <c r="BX533" s="5" t="n">
        <v>1</v>
      </c>
      <c r="BY533" s="5" t="n">
        <v>13.646</v>
      </c>
      <c r="BZ533" s="5" t="n">
        <v>0</v>
      </c>
      <c r="CA533" s="5" t="n">
        <v>13.646</v>
      </c>
      <c r="CB533" s="5" t="n">
        <v>0</v>
      </c>
      <c r="CC533" s="5" t="n">
        <v>82.58799999999999</v>
      </c>
      <c r="CD533" s="5" t="n">
        <v>7.95</v>
      </c>
      <c r="CE533" s="5" t="n">
        <v>2.25</v>
      </c>
      <c r="CF533" s="5" t="n">
        <v>99.10599999999999</v>
      </c>
      <c r="CG533" s="5" t="n">
        <v>0.2</v>
      </c>
      <c r="CH533" s="5" t="n">
        <v>1</v>
      </c>
      <c r="CI533" s="5" t="n">
        <v>0</v>
      </c>
      <c r="CJ533" s="5" t="n">
        <v>0</v>
      </c>
      <c r="CK533" s="5" t="n">
        <v>0</v>
      </c>
      <c r="CL533" s="5" t="n">
        <v>0</v>
      </c>
      <c r="CM533" s="5" t="n">
        <v>0</v>
      </c>
      <c r="CN533" s="5" t="n">
        <v>0</v>
      </c>
      <c r="CO533" s="5" t="n">
        <v>0</v>
      </c>
      <c r="CP533" s="5" t="n">
        <v>0</v>
      </c>
      <c r="CQ533" s="5" t="n">
        <v>1.387</v>
      </c>
      <c r="CR533" s="5" t="n">
        <v>0</v>
      </c>
      <c r="CS533" s="5" t="n">
        <v>5.529</v>
      </c>
      <c r="CT533" s="5" t="n">
        <v>3.027</v>
      </c>
      <c r="CU533" s="5" t="n">
        <v>10.168</v>
      </c>
    </row>
    <row r="534">
      <c r="A534" s="5" t="inlineStr">
        <is>
          <t>MNG2021</t>
        </is>
      </c>
      <c r="B534" s="5" t="inlineStr">
        <is>
          <t>MNG</t>
        </is>
      </c>
      <c r="C534" s="5" t="inlineStr">
        <is>
          <t>MNG</t>
        </is>
      </c>
      <c r="D534" s="5" t="inlineStr">
        <is>
          <t>Mongolia</t>
        </is>
      </c>
      <c r="E534" s="5" t="n">
        <v>2021</v>
      </c>
      <c r="F534" s="5" t="n">
        <v>0.1</v>
      </c>
      <c r="G534" s="5" t="n">
        <v>1.772</v>
      </c>
      <c r="H534" s="5" t="n">
        <v>0.572</v>
      </c>
      <c r="I534" s="5" t="n">
        <v>0</v>
      </c>
      <c r="J534" s="5" t="n">
        <v>1.772</v>
      </c>
      <c r="K534" s="5" t="n">
        <v>0</v>
      </c>
      <c r="L534" s="5" t="n">
        <v>1</v>
      </c>
      <c r="M534" s="5" t="n">
        <v>2.917</v>
      </c>
      <c r="N534" s="5" t="n">
        <v>1.716</v>
      </c>
      <c r="O534" s="5" t="n">
        <v>0</v>
      </c>
      <c r="P534" s="5" t="n">
        <v>2.917</v>
      </c>
      <c r="Q534" s="5" t="n">
        <v>0</v>
      </c>
      <c r="R534" s="5" t="n">
        <v>1</v>
      </c>
      <c r="S534" s="5" t="n">
        <v>4.632</v>
      </c>
      <c r="T534" s="5" t="n">
        <v>3.432</v>
      </c>
      <c r="U534" s="5" t="n">
        <v>0</v>
      </c>
      <c r="V534" s="5" t="n">
        <v>5.096</v>
      </c>
      <c r="W534" s="5" t="n">
        <v>0.1</v>
      </c>
      <c r="X534" s="5" t="n">
        <v>1</v>
      </c>
      <c r="Y534" s="5" t="n">
        <v>10.541</v>
      </c>
      <c r="Z534" s="5" t="n">
        <v>1.301</v>
      </c>
      <c r="AA534" s="5" t="n">
        <v>0</v>
      </c>
      <c r="AB534" s="5" t="n">
        <v>10.541</v>
      </c>
      <c r="AC534" s="5" t="n">
        <v>0</v>
      </c>
      <c r="AD534" s="5" t="n">
        <v>1</v>
      </c>
      <c r="AE534" s="5" t="n">
        <v>11.684</v>
      </c>
      <c r="AF534" s="5" t="n">
        <v>2.547</v>
      </c>
      <c r="AG534" s="5" t="n">
        <v>0</v>
      </c>
      <c r="AH534" s="5" t="n">
        <v>11.684</v>
      </c>
      <c r="AI534" s="5" t="n">
        <v>0</v>
      </c>
      <c r="AJ534" s="5" t="n">
        <v>1</v>
      </c>
      <c r="AK534" s="5" t="n">
        <v>18.544</v>
      </c>
      <c r="AL534" s="5" t="n">
        <v>9.622</v>
      </c>
      <c r="AM534" s="5" t="n">
        <v>0</v>
      </c>
      <c r="AN534" s="5" t="n">
        <v>20.399</v>
      </c>
      <c r="AO534" s="5" t="n">
        <v>0.1</v>
      </c>
      <c r="AP534" s="5" t="n">
        <v>1</v>
      </c>
      <c r="AQ534" s="5" t="n">
        <v>0.621</v>
      </c>
      <c r="AR534" s="5" t="n">
        <v>0.114</v>
      </c>
      <c r="AS534" s="5" t="n">
        <v>-0.066</v>
      </c>
      <c r="AT534" s="5" t="n">
        <v>0.61</v>
      </c>
      <c r="AU534" s="5" t="n">
        <v>0.1</v>
      </c>
      <c r="AV534" s="5" t="n">
        <v>1</v>
      </c>
      <c r="AW534" s="5" t="n">
        <v>0.593</v>
      </c>
      <c r="AX534" s="5" t="n">
        <v>0.114</v>
      </c>
      <c r="AY534" s="5" t="n">
        <v>0.156</v>
      </c>
      <c r="AZ534" s="5" t="n">
        <v>0.824</v>
      </c>
      <c r="BA534" s="5" t="n">
        <v>0.1</v>
      </c>
      <c r="BB534" s="5" t="n">
        <v>1</v>
      </c>
      <c r="BC534" s="5" t="n">
        <v>0.44</v>
      </c>
      <c r="BD534" s="5" t="n">
        <v>0.114</v>
      </c>
      <c r="BE534" s="5" t="n">
        <v>0</v>
      </c>
      <c r="BF534" s="5" t="n">
        <v>0.484</v>
      </c>
      <c r="BG534" s="5" t="n">
        <v>0.1</v>
      </c>
      <c r="BH534" s="5" t="n">
        <v>1</v>
      </c>
      <c r="BI534" s="5" t="n">
        <v>0.5600000000000001</v>
      </c>
      <c r="BJ534" s="5" t="n">
        <v>0.114</v>
      </c>
      <c r="BK534" s="5" t="n">
        <v>0</v>
      </c>
      <c r="BL534" s="5" t="n">
        <v>0.616</v>
      </c>
      <c r="BM534" s="5" t="n">
        <v>0.1</v>
      </c>
      <c r="BN534" s="5" t="n">
        <v>1</v>
      </c>
      <c r="BO534" s="5" t="n">
        <v>0</v>
      </c>
      <c r="BP534" s="5" t="n">
        <v>0</v>
      </c>
      <c r="BQ534" s="5" t="n">
        <v>0.063</v>
      </c>
      <c r="BR534" s="5" t="n">
        <v>0</v>
      </c>
      <c r="BS534" s="5" t="n">
        <v>0.667</v>
      </c>
      <c r="BT534" s="5" t="n">
        <v>0</v>
      </c>
      <c r="BU534" s="5" t="n">
        <v>0</v>
      </c>
      <c r="BV534" s="5" t="n">
        <v>0.047</v>
      </c>
      <c r="BW534" s="5" t="n">
        <v>0</v>
      </c>
      <c r="BX534" s="5" t="n">
        <v>0.667</v>
      </c>
      <c r="BY534" s="5" t="n">
        <v>11.787</v>
      </c>
      <c r="BZ534" s="5" t="n">
        <v>0</v>
      </c>
      <c r="CA534" s="5" t="n">
        <v>11.787</v>
      </c>
      <c r="CB534" s="5" t="n">
        <v>0</v>
      </c>
      <c r="CC534" s="5" t="n">
        <v>81.69499999999999</v>
      </c>
      <c r="CD534" s="5" t="n">
        <v>7.95</v>
      </c>
      <c r="CE534" s="5" t="n">
        <v>0</v>
      </c>
      <c r="CF534" s="5" t="n">
        <v>89.86499999999999</v>
      </c>
      <c r="CG534" s="5" t="n">
        <v>0.1</v>
      </c>
      <c r="CH534" s="5" t="n">
        <v>1</v>
      </c>
      <c r="CI534" s="5" t="n">
        <v>0</v>
      </c>
      <c r="CJ534" s="5" t="n">
        <v>0</v>
      </c>
      <c r="CK534" s="5" t="n">
        <v>0</v>
      </c>
      <c r="CL534" s="5" t="n">
        <v>0</v>
      </c>
      <c r="CM534" s="5" t="n">
        <v>0</v>
      </c>
      <c r="CN534" s="5" t="n">
        <v>0</v>
      </c>
      <c r="CO534" s="5" t="n">
        <v>0</v>
      </c>
      <c r="CP534" s="5" t="n">
        <v>0.999</v>
      </c>
      <c r="CQ534" s="5" t="n">
        <v>1.198</v>
      </c>
      <c r="CR534" s="5" t="n">
        <v>0</v>
      </c>
      <c r="CS534" s="5" t="n">
        <v>4.776</v>
      </c>
      <c r="CT534" s="5" t="n">
        <v>3.604</v>
      </c>
      <c r="CU534" s="5" t="n">
        <v>9.407999999999999</v>
      </c>
    </row>
    <row r="535">
      <c r="A535" s="5" t="inlineStr">
        <is>
          <t>MNG2022</t>
        </is>
      </c>
      <c r="B535" s="5" t="inlineStr">
        <is>
          <t>MNG</t>
        </is>
      </c>
      <c r="C535" s="5" t="inlineStr">
        <is>
          <t>MNG</t>
        </is>
      </c>
      <c r="D535" s="5" t="inlineStr">
        <is>
          <t>Mongolia</t>
        </is>
      </c>
      <c r="E535" s="5" t="n">
        <v>2022</v>
      </c>
      <c r="F535" s="5" t="n">
        <v>0.1</v>
      </c>
      <c r="G535" s="5" t="n">
        <v>1.925</v>
      </c>
      <c r="H535" s="5" t="n">
        <v>0.619</v>
      </c>
      <c r="I535" s="5" t="n">
        <v>0</v>
      </c>
      <c r="J535" s="5" t="n">
        <v>1.925</v>
      </c>
      <c r="K535" s="5" t="n">
        <v>0</v>
      </c>
      <c r="L535" s="5" t="n">
        <v>1</v>
      </c>
      <c r="M535" s="5" t="n">
        <v>3.16</v>
      </c>
      <c r="N535" s="5" t="n">
        <v>1.856</v>
      </c>
      <c r="O535" s="5" t="n">
        <v>0</v>
      </c>
      <c r="P535" s="5" t="n">
        <v>3.16</v>
      </c>
      <c r="Q535" s="5" t="n">
        <v>0</v>
      </c>
      <c r="R535" s="5" t="n">
        <v>1</v>
      </c>
      <c r="S535" s="5" t="n">
        <v>5.019</v>
      </c>
      <c r="T535" s="5" t="n">
        <v>3.712</v>
      </c>
      <c r="U535" s="5" t="n">
        <v>0.037</v>
      </c>
      <c r="V535" s="5" t="n">
        <v>5.52</v>
      </c>
      <c r="W535" s="5" t="n">
        <v>0.1</v>
      </c>
      <c r="X535" s="5" t="n">
        <v>1</v>
      </c>
      <c r="Y535" s="5" t="n">
        <v>17.308</v>
      </c>
      <c r="Z535" s="5" t="n">
        <v>2.136</v>
      </c>
      <c r="AA535" s="5" t="n">
        <v>0</v>
      </c>
      <c r="AB535" s="5" t="n">
        <v>17.308</v>
      </c>
      <c r="AC535" s="5" t="n">
        <v>0</v>
      </c>
      <c r="AD535" s="5" t="n">
        <v>1</v>
      </c>
      <c r="AE535" s="5" t="n">
        <v>18.543</v>
      </c>
      <c r="AF535" s="5" t="n">
        <v>4.043</v>
      </c>
      <c r="AG535" s="5" t="n">
        <v>0</v>
      </c>
      <c r="AH535" s="5" t="n">
        <v>18.543</v>
      </c>
      <c r="AI535" s="5" t="n">
        <v>0</v>
      </c>
      <c r="AJ535" s="5" t="n">
        <v>1</v>
      </c>
      <c r="AK535" s="5" t="n">
        <v>25.951</v>
      </c>
      <c r="AL535" s="5" t="n">
        <v>13.466</v>
      </c>
      <c r="AM535" s="5" t="n">
        <v>0.192</v>
      </c>
      <c r="AN535" s="5" t="n">
        <v>28.546</v>
      </c>
      <c r="AO535" s="5" t="n">
        <v>0.1</v>
      </c>
      <c r="AP535" s="5" t="n">
        <v>1</v>
      </c>
      <c r="AQ535" s="5" t="n">
        <v>0.847</v>
      </c>
      <c r="AR535" s="5" t="n">
        <v>0.123</v>
      </c>
      <c r="AS535" s="5" t="n">
        <v>-0.146</v>
      </c>
      <c r="AT535" s="5" t="n">
        <v>0.771</v>
      </c>
      <c r="AU535" s="5" t="n">
        <v>0.1</v>
      </c>
      <c r="AV535" s="5" t="n">
        <v>1</v>
      </c>
      <c r="AW535" s="5" t="n">
        <v>0.947</v>
      </c>
      <c r="AX535" s="5" t="n">
        <v>0.123</v>
      </c>
      <c r="AY535" s="5" t="n">
        <v>0.077</v>
      </c>
      <c r="AZ535" s="5" t="n">
        <v>1.126</v>
      </c>
      <c r="BA535" s="5" t="n">
        <v>0.1</v>
      </c>
      <c r="BB535" s="5" t="n">
        <v>1</v>
      </c>
      <c r="BC535" s="5" t="n">
        <v>0.589</v>
      </c>
      <c r="BD535" s="5" t="n">
        <v>0.123</v>
      </c>
      <c r="BE535" s="5" t="n">
        <v>0.004</v>
      </c>
      <c r="BF535" s="5" t="n">
        <v>0.647</v>
      </c>
      <c r="BG535" s="5" t="n">
        <v>0.1</v>
      </c>
      <c r="BH535" s="5" t="n">
        <v>1</v>
      </c>
      <c r="BI535" s="5" t="n">
        <v>0.6889999999999999</v>
      </c>
      <c r="BJ535" s="5" t="n">
        <v>0.123</v>
      </c>
      <c r="BK535" s="5" t="n">
        <v>0.005</v>
      </c>
      <c r="BL535" s="5" t="n">
        <v>0.758</v>
      </c>
      <c r="BM535" s="5" t="n">
        <v>0.1</v>
      </c>
      <c r="BN535" s="5" t="n">
        <v>1</v>
      </c>
      <c r="BO535" s="5" t="n">
        <v>0</v>
      </c>
      <c r="BP535" s="5" t="n">
        <v>0</v>
      </c>
      <c r="BQ535" s="5" t="n">
        <v>0.057</v>
      </c>
      <c r="BR535" s="5" t="n">
        <v>0</v>
      </c>
      <c r="BS535" s="5" t="n">
        <v>0.667</v>
      </c>
      <c r="BT535" s="5" t="n">
        <v>0</v>
      </c>
      <c r="BU535" s="5" t="n">
        <v>0</v>
      </c>
      <c r="BV535" s="5" t="n">
        <v>0.043</v>
      </c>
      <c r="BW535" s="5" t="n">
        <v>0</v>
      </c>
      <c r="BX535" s="5" t="n">
        <v>0.667</v>
      </c>
      <c r="BY535" s="5" t="n">
        <v>12.729</v>
      </c>
      <c r="BZ535" s="5" t="n">
        <v>0</v>
      </c>
      <c r="CA535" s="5" t="n">
        <v>12.729</v>
      </c>
      <c r="CB535" s="5" t="n">
        <v>0</v>
      </c>
      <c r="CC535" s="5" t="n">
        <v>102.477</v>
      </c>
      <c r="CD535" s="5" t="n">
        <v>7.95</v>
      </c>
      <c r="CE535" s="5" t="n">
        <v>0.758</v>
      </c>
      <c r="CF535" s="5" t="n">
        <v>112.724</v>
      </c>
      <c r="CG535" s="5" t="n">
        <v>0.1</v>
      </c>
      <c r="CH535" s="5" t="n">
        <v>1</v>
      </c>
      <c r="CI535" s="5" t="n">
        <v>0</v>
      </c>
      <c r="CJ535" s="5" t="n">
        <v>0</v>
      </c>
      <c r="CK535" s="5" t="n">
        <v>0</v>
      </c>
      <c r="CL535" s="5" t="n">
        <v>0</v>
      </c>
      <c r="CM535" s="5" t="n">
        <v>0</v>
      </c>
      <c r="CN535" s="5" t="n">
        <v>0</v>
      </c>
      <c r="CO535" s="5" t="n">
        <v>0</v>
      </c>
      <c r="CP535" s="5" t="n">
        <v>0.998</v>
      </c>
      <c r="CQ535" s="5" t="n">
        <v>1.294</v>
      </c>
      <c r="CR535" s="5" t="n">
        <v>0</v>
      </c>
      <c r="CS535" s="5" t="n">
        <v>5.158</v>
      </c>
      <c r="CT535" s="5" t="n">
        <v>7.554</v>
      </c>
      <c r="CU535" s="5" t="n">
        <v>16.097</v>
      </c>
    </row>
    <row r="536">
      <c r="A536" s="5" t="inlineStr">
        <is>
          <t>MNG2023</t>
        </is>
      </c>
      <c r="B536" s="5" t="inlineStr">
        <is>
          <t>MNG</t>
        </is>
      </c>
      <c r="C536" s="5" t="inlineStr">
        <is>
          <t>MNG</t>
        </is>
      </c>
      <c r="D536" s="5" t="inlineStr">
        <is>
          <t>Mongolia</t>
        </is>
      </c>
      <c r="E536" s="5" t="n">
        <v>2023</v>
      </c>
      <c r="F536" s="5" t="n">
        <v>0.1</v>
      </c>
      <c r="G536" s="5" t="n">
        <v>1.998</v>
      </c>
      <c r="H536" s="5" t="n">
        <v>0.644</v>
      </c>
      <c r="I536" s="5" t="n">
        <v>0</v>
      </c>
      <c r="J536" s="5" t="n">
        <v>1.998</v>
      </c>
      <c r="K536" s="5" t="n">
        <v>0</v>
      </c>
      <c r="L536" s="5" t="n">
        <v>1</v>
      </c>
      <c r="M536" s="5" t="n">
        <v>3.285</v>
      </c>
      <c r="N536" s="5" t="n">
        <v>1.932</v>
      </c>
      <c r="O536" s="5" t="n">
        <v>0</v>
      </c>
      <c r="P536" s="5" t="n">
        <v>3.285</v>
      </c>
      <c r="Q536" s="5" t="n">
        <v>0</v>
      </c>
      <c r="R536" s="5" t="n">
        <v>1</v>
      </c>
      <c r="S536" s="5" t="n">
        <v>5.218</v>
      </c>
      <c r="T536" s="5" t="n">
        <v>3.864</v>
      </c>
      <c r="U536" s="5" t="n">
        <v>0.058</v>
      </c>
      <c r="V536" s="5" t="n">
        <v>5.74</v>
      </c>
      <c r="W536" s="5" t="n">
        <v>0.1</v>
      </c>
      <c r="X536" s="5" t="n">
        <v>1</v>
      </c>
      <c r="Y536" s="5" t="n">
        <v>13.799</v>
      </c>
      <c r="Z536" s="5" t="n">
        <v>1.703</v>
      </c>
      <c r="AA536" s="5" t="n">
        <v>0</v>
      </c>
      <c r="AB536" s="5" t="n">
        <v>13.799</v>
      </c>
      <c r="AC536" s="5" t="n">
        <v>0</v>
      </c>
      <c r="AD536" s="5" t="n">
        <v>1</v>
      </c>
      <c r="AE536" s="5" t="n">
        <v>15.085</v>
      </c>
      <c r="AF536" s="5" t="n">
        <v>3.289</v>
      </c>
      <c r="AG536" s="5" t="n">
        <v>0</v>
      </c>
      <c r="AH536" s="5" t="n">
        <v>15.085</v>
      </c>
      <c r="AI536" s="5" t="n">
        <v>0</v>
      </c>
      <c r="AJ536" s="5" t="n">
        <v>1</v>
      </c>
      <c r="AK536" s="5" t="n">
        <v>22.799</v>
      </c>
      <c r="AL536" s="5" t="n">
        <v>11.83</v>
      </c>
      <c r="AM536" s="5" t="n">
        <v>0.252</v>
      </c>
      <c r="AN536" s="5" t="n">
        <v>25.078</v>
      </c>
      <c r="AO536" s="5" t="n">
        <v>0.1</v>
      </c>
      <c r="AP536" s="5" t="n">
        <v>1</v>
      </c>
      <c r="AQ536" s="5" t="n">
        <v>0.749</v>
      </c>
      <c r="AR536" s="5" t="n">
        <v>0.129</v>
      </c>
      <c r="AS536" s="5" t="n">
        <v>-0.107</v>
      </c>
      <c r="AT536" s="5" t="n">
        <v>0.705</v>
      </c>
      <c r="AU536" s="5" t="n">
        <v>0.1</v>
      </c>
      <c r="AV536" s="5" t="n">
        <v>1</v>
      </c>
      <c r="AW536" s="5" t="n">
        <v>0.783</v>
      </c>
      <c r="AX536" s="5" t="n">
        <v>0.129</v>
      </c>
      <c r="AY536" s="5" t="n">
        <v>0.18</v>
      </c>
      <c r="AZ536" s="5" t="n">
        <v>1.059</v>
      </c>
      <c r="BA536" s="5" t="n">
        <v>0.1</v>
      </c>
      <c r="BB536" s="5" t="n">
        <v>1</v>
      </c>
      <c r="BC536" s="5" t="n">
        <v>0.527</v>
      </c>
      <c r="BD536" s="5" t="n">
        <v>0.129</v>
      </c>
      <c r="BE536" s="5" t="n">
        <v>0.006</v>
      </c>
      <c r="BF536" s="5" t="n">
        <v>0.58</v>
      </c>
      <c r="BG536" s="5" t="n">
        <v>0.1</v>
      </c>
      <c r="BH536" s="5" t="n">
        <v>1</v>
      </c>
      <c r="BI536" s="5" t="n">
        <v>0.64</v>
      </c>
      <c r="BJ536" s="5" t="n">
        <v>0.129</v>
      </c>
      <c r="BK536" s="5" t="n">
        <v>0.007</v>
      </c>
      <c r="BL536" s="5" t="n">
        <v>0.704</v>
      </c>
      <c r="BM536" s="5" t="n">
        <v>0.1</v>
      </c>
      <c r="BN536" s="5" t="n">
        <v>1</v>
      </c>
      <c r="BO536" s="5" t="n">
        <v>0</v>
      </c>
      <c r="BP536" s="5" t="n">
        <v>0</v>
      </c>
      <c r="BQ536" s="5" t="n">
        <v>0.054</v>
      </c>
      <c r="BR536" s="5" t="n">
        <v>0</v>
      </c>
      <c r="BS536" s="5" t="n">
        <v>0.667</v>
      </c>
      <c r="BT536" s="5" t="n">
        <v>0</v>
      </c>
      <c r="BU536" s="5" t="n">
        <v>0</v>
      </c>
      <c r="BV536" s="5" t="n">
        <v>0.04</v>
      </c>
      <c r="BW536" s="5" t="n">
        <v>0</v>
      </c>
      <c r="BX536" s="5" t="n">
        <v>0.667</v>
      </c>
      <c r="BY536" s="5" t="n">
        <v>13.254</v>
      </c>
      <c r="BZ536" s="5" t="n">
        <v>0</v>
      </c>
      <c r="CA536" s="5" t="n">
        <v>13.254</v>
      </c>
      <c r="CB536" s="5" t="n">
        <v>0</v>
      </c>
      <c r="CC536" s="5" t="n">
        <v>87.07899999999999</v>
      </c>
      <c r="CD536" s="5" t="n">
        <v>7.95</v>
      </c>
      <c r="CE536" s="5" t="n">
        <v>0.964</v>
      </c>
      <c r="CF536" s="5" t="n">
        <v>95.78700000000001</v>
      </c>
      <c r="CG536" s="5" t="n">
        <v>0.1</v>
      </c>
      <c r="CH536" s="5" t="n">
        <v>1</v>
      </c>
      <c r="CI536" s="5" t="n">
        <v>0</v>
      </c>
      <c r="CJ536" s="5" t="n">
        <v>0</v>
      </c>
      <c r="CK536" s="5" t="n">
        <v>0</v>
      </c>
      <c r="CL536" s="5" t="n">
        <v>0</v>
      </c>
      <c r="CM536" s="5" t="n">
        <v>0</v>
      </c>
      <c r="CN536" s="5" t="n">
        <v>0</v>
      </c>
      <c r="CO536" s="5" t="n">
        <v>0</v>
      </c>
      <c r="CP536" s="5" t="n">
        <v>0.998</v>
      </c>
      <c r="CQ536" s="5" t="n">
        <v>1.348</v>
      </c>
      <c r="CR536" s="5" t="n">
        <v>0</v>
      </c>
      <c r="CS536" s="5" t="n">
        <v>5.37</v>
      </c>
      <c r="CT536" s="5" t="n">
        <v>4.484</v>
      </c>
      <c r="CU536" s="5" t="n">
        <v>12.529</v>
      </c>
    </row>
    <row r="537">
      <c r="A537" s="5" t="inlineStr">
        <is>
          <t>MNG2024</t>
        </is>
      </c>
      <c r="B537" s="5" t="inlineStr">
        <is>
          <t>MNG</t>
        </is>
      </c>
      <c r="C537" s="5" t="inlineStr">
        <is>
          <t>MNG</t>
        </is>
      </c>
      <c r="D537" s="5" t="inlineStr">
        <is>
          <t>Mongolia</t>
        </is>
      </c>
      <c r="E537" s="5" t="n">
        <v>2024</v>
      </c>
      <c r="F537" s="5" t="n">
        <v>0.1</v>
      </c>
      <c r="G537" s="5" t="n">
        <v>2.054</v>
      </c>
      <c r="H537" s="5" t="n">
        <v>0.663</v>
      </c>
      <c r="I537" s="5" t="n">
        <v>0</v>
      </c>
      <c r="J537" s="5" t="n">
        <v>2.054</v>
      </c>
      <c r="K537" s="5" t="n">
        <v>0</v>
      </c>
      <c r="L537" s="5" t="n">
        <v>1</v>
      </c>
      <c r="M537" s="5" t="n">
        <v>3.38</v>
      </c>
      <c r="N537" s="5" t="n">
        <v>1.989</v>
      </c>
      <c r="O537" s="5" t="n">
        <v>0</v>
      </c>
      <c r="P537" s="5" t="n">
        <v>3.38</v>
      </c>
      <c r="Q537" s="5" t="n">
        <v>0</v>
      </c>
      <c r="R537" s="5" t="n">
        <v>1</v>
      </c>
      <c r="S537" s="5" t="n">
        <v>5.37</v>
      </c>
      <c r="T537" s="5" t="n">
        <v>3.978</v>
      </c>
      <c r="U537" s="5" t="n">
        <v>0.073</v>
      </c>
      <c r="V537" s="5" t="n">
        <v>5.907</v>
      </c>
      <c r="W537" s="5" t="n">
        <v>0.1</v>
      </c>
      <c r="X537" s="5" t="n">
        <v>1</v>
      </c>
      <c r="Y537" s="5" t="n">
        <v>12.208</v>
      </c>
      <c r="Z537" s="5" t="n">
        <v>1.506</v>
      </c>
      <c r="AA537" s="5" t="n">
        <v>0</v>
      </c>
      <c r="AB537" s="5" t="n">
        <v>12.208</v>
      </c>
      <c r="AC537" s="5" t="n">
        <v>0</v>
      </c>
      <c r="AD537" s="5" t="n">
        <v>1</v>
      </c>
      <c r="AE537" s="5" t="n">
        <v>13.531</v>
      </c>
      <c r="AF537" s="5" t="n">
        <v>2.95</v>
      </c>
      <c r="AG537" s="5" t="n">
        <v>0</v>
      </c>
      <c r="AH537" s="5" t="n">
        <v>13.531</v>
      </c>
      <c r="AI537" s="5" t="n">
        <v>0</v>
      </c>
      <c r="AJ537" s="5" t="n">
        <v>1</v>
      </c>
      <c r="AK537" s="5" t="n">
        <v>21.473</v>
      </c>
      <c r="AL537" s="5" t="n">
        <v>11.142</v>
      </c>
      <c r="AM537" s="5" t="n">
        <v>0.292</v>
      </c>
      <c r="AN537" s="5" t="n">
        <v>23.62</v>
      </c>
      <c r="AO537" s="5" t="n">
        <v>0.1</v>
      </c>
      <c r="AP537" s="5" t="n">
        <v>1</v>
      </c>
      <c r="AQ537" s="5" t="n">
        <v>0.72</v>
      </c>
      <c r="AR537" s="5" t="n">
        <v>0.132</v>
      </c>
      <c r="AS537" s="5" t="n">
        <v>-0.064</v>
      </c>
      <c r="AT537" s="5" t="n">
        <v>0.721</v>
      </c>
      <c r="AU537" s="5" t="n">
        <v>0.1</v>
      </c>
      <c r="AV537" s="5" t="n">
        <v>1</v>
      </c>
      <c r="AW537" s="5" t="n">
        <v>0.734</v>
      </c>
      <c r="AX537" s="5" t="n">
        <v>0.132</v>
      </c>
      <c r="AY537" s="5" t="n">
        <v>0.196</v>
      </c>
      <c r="AZ537" s="5" t="n">
        <v>1.023</v>
      </c>
      <c r="BA537" s="5" t="n">
        <v>0.1</v>
      </c>
      <c r="BB537" s="5" t="n">
        <v>1</v>
      </c>
      <c r="BC537" s="5" t="n">
        <v>0.51</v>
      </c>
      <c r="BD537" s="5" t="n">
        <v>0.132</v>
      </c>
      <c r="BE537" s="5" t="n">
        <v>0.007</v>
      </c>
      <c r="BF537" s="5" t="n">
        <v>0.5610000000000001</v>
      </c>
      <c r="BG537" s="5" t="n">
        <v>0.1</v>
      </c>
      <c r="BH537" s="5" t="n">
        <v>1</v>
      </c>
      <c r="BI537" s="5" t="n">
        <v>0.652</v>
      </c>
      <c r="BJ537" s="5" t="n">
        <v>0.132</v>
      </c>
      <c r="BK537" s="5" t="n">
        <v>0.008999999999999999</v>
      </c>
      <c r="BL537" s="5" t="n">
        <v>0.717</v>
      </c>
      <c r="BM537" s="5" t="n">
        <v>0.1</v>
      </c>
      <c r="BN537" s="5" t="n">
        <v>1</v>
      </c>
      <c r="BO537" s="5" t="n">
        <v>0</v>
      </c>
      <c r="BP537" s="5" t="n">
        <v>0</v>
      </c>
      <c r="BQ537" s="5" t="n">
        <v>0.055</v>
      </c>
      <c r="BR537" s="5" t="n">
        <v>0</v>
      </c>
      <c r="BS537" s="5" t="n">
        <v>0.667</v>
      </c>
      <c r="BT537" s="5" t="n">
        <v>0</v>
      </c>
      <c r="BU537" s="5" t="n">
        <v>0</v>
      </c>
      <c r="BV537" s="5" t="n">
        <v>0.041</v>
      </c>
      <c r="BW537" s="5" t="n">
        <v>0</v>
      </c>
      <c r="BX537" s="5" t="n">
        <v>0.667</v>
      </c>
      <c r="BY537" s="5" t="n">
        <v>13.646</v>
      </c>
      <c r="BZ537" s="5" t="n">
        <v>0</v>
      </c>
      <c r="CA537" s="5" t="n">
        <v>13.646</v>
      </c>
      <c r="CB537" s="5" t="n">
        <v>0</v>
      </c>
      <c r="CC537" s="5" t="n">
        <v>86.38500000000001</v>
      </c>
      <c r="CD537" s="5" t="n">
        <v>7.95</v>
      </c>
      <c r="CE537" s="5" t="n">
        <v>1.177</v>
      </c>
      <c r="CF537" s="5" t="n">
        <v>95.024</v>
      </c>
      <c r="CG537" s="5" t="n">
        <v>0.1</v>
      </c>
      <c r="CH537" s="5" t="n">
        <v>1</v>
      </c>
      <c r="CI537" s="5" t="n">
        <v>0</v>
      </c>
      <c r="CJ537" s="5" t="n">
        <v>0</v>
      </c>
      <c r="CK537" s="5" t="n">
        <v>0</v>
      </c>
      <c r="CL537" s="5" t="n">
        <v>0</v>
      </c>
      <c r="CM537" s="5" t="n">
        <v>0</v>
      </c>
      <c r="CN537" s="5" t="n">
        <v>0</v>
      </c>
      <c r="CO537" s="5" t="n">
        <v>0</v>
      </c>
      <c r="CP537" s="5" t="n">
        <v>0.998</v>
      </c>
      <c r="CQ537" s="5" t="n">
        <v>1.387</v>
      </c>
      <c r="CR537" s="5" t="n">
        <v>0</v>
      </c>
      <c r="CS537" s="5" t="n">
        <v>5.529</v>
      </c>
      <c r="CT537" s="5" t="n">
        <v>3.509</v>
      </c>
      <c r="CU537" s="5" t="n">
        <v>10.896</v>
      </c>
    </row>
    <row r="538">
      <c r="A538" s="5" t="inlineStr">
        <is>
          <t>MNE2021</t>
        </is>
      </c>
      <c r="B538" s="5" t="inlineStr">
        <is>
          <t>MNE</t>
        </is>
      </c>
      <c r="C538" s="5" t="inlineStr">
        <is>
          <t>MNE</t>
        </is>
      </c>
      <c r="D538" s="5" t="inlineStr">
        <is>
          <t>Montenegro, Rep. of</t>
        </is>
      </c>
      <c r="E538" s="5" t="n">
        <v>2021</v>
      </c>
      <c r="F538" s="5" t="n">
        <v>0.21</v>
      </c>
      <c r="G538" s="5" t="n">
        <v>1.77</v>
      </c>
      <c r="H538" s="5" t="n">
        <v>0.572</v>
      </c>
      <c r="I538" s="5" t="n">
        <v>0</v>
      </c>
      <c r="J538" s="5" t="n">
        <v>1.77</v>
      </c>
      <c r="K538" s="5" t="n">
        <v>0</v>
      </c>
      <c r="L538" s="5" t="n">
        <v>1</v>
      </c>
      <c r="M538" s="5" t="n">
        <v>2.913</v>
      </c>
      <c r="N538" s="5" t="n">
        <v>1.715</v>
      </c>
      <c r="O538" s="5" t="n">
        <v>0</v>
      </c>
      <c r="P538" s="5" t="n">
        <v>2.913</v>
      </c>
      <c r="Q538" s="5" t="n">
        <v>0</v>
      </c>
      <c r="R538" s="5" t="n">
        <v>1</v>
      </c>
      <c r="S538" s="5" t="n">
        <v>4.628</v>
      </c>
      <c r="T538" s="5" t="n">
        <v>3.43</v>
      </c>
      <c r="U538" s="5" t="n">
        <v>0</v>
      </c>
      <c r="V538" s="5" t="n">
        <v>5.6</v>
      </c>
      <c r="W538" s="5" t="n">
        <v>0.21</v>
      </c>
      <c r="X538" s="5" t="n">
        <v>1</v>
      </c>
      <c r="Y538" s="5" t="n">
        <v>16.305</v>
      </c>
      <c r="Z538" s="5" t="n">
        <v>1.143</v>
      </c>
      <c r="AA538" s="5" t="n">
        <v>0.606</v>
      </c>
      <c r="AB538" s="5" t="n">
        <v>16.912</v>
      </c>
      <c r="AC538" s="5" t="n">
        <v>0</v>
      </c>
      <c r="AD538" s="5" t="n">
        <v>1</v>
      </c>
      <c r="AE538" s="5" t="n">
        <v>17.449</v>
      </c>
      <c r="AF538" s="5" t="n">
        <v>2.287</v>
      </c>
      <c r="AG538" s="5" t="n">
        <v>0.606</v>
      </c>
      <c r="AH538" s="5" t="n">
        <v>18.055</v>
      </c>
      <c r="AI538" s="5" t="n">
        <v>0</v>
      </c>
      <c r="AJ538" s="5" t="n">
        <v>1</v>
      </c>
      <c r="AK538" s="5" t="n">
        <v>24.309</v>
      </c>
      <c r="AL538" s="5" t="n">
        <v>9.147</v>
      </c>
      <c r="AM538" s="5" t="n">
        <v>0</v>
      </c>
      <c r="AN538" s="5" t="n">
        <v>29.413</v>
      </c>
      <c r="AO538" s="5" t="n">
        <v>0.21</v>
      </c>
      <c r="AP538" s="5" t="n">
        <v>1</v>
      </c>
      <c r="AQ538" s="5" t="n">
        <v>0.619</v>
      </c>
      <c r="AR538" s="5" t="n">
        <v>0.114</v>
      </c>
      <c r="AS538" s="5" t="n">
        <v>0.6860000000000001</v>
      </c>
      <c r="AT538" s="5" t="n">
        <v>1.579</v>
      </c>
      <c r="AU538" s="5" t="n">
        <v>0.21</v>
      </c>
      <c r="AV538" s="5" t="n">
        <v>1</v>
      </c>
      <c r="AW538" s="5" t="n">
        <v>0.599</v>
      </c>
      <c r="AX538" s="5" t="n">
        <v>0.114</v>
      </c>
      <c r="AY538" s="5" t="n">
        <v>0.5610000000000001</v>
      </c>
      <c r="AZ538" s="5" t="n">
        <v>1.404</v>
      </c>
      <c r="BA538" s="5" t="n">
        <v>0.21</v>
      </c>
      <c r="BB538" s="5" t="n">
        <v>1</v>
      </c>
      <c r="BC538" s="5" t="n">
        <v>0.439</v>
      </c>
      <c r="BD538" s="5" t="n">
        <v>0.114</v>
      </c>
      <c r="BE538" s="5" t="n">
        <v>0.189</v>
      </c>
      <c r="BF538" s="5" t="n">
        <v>0.76</v>
      </c>
      <c r="BG538" s="5" t="n">
        <v>0.21</v>
      </c>
      <c r="BH538" s="5" t="n">
        <v>1</v>
      </c>
      <c r="BI538" s="5" t="n">
        <v>0.505</v>
      </c>
      <c r="BJ538" s="5" t="n">
        <v>0.114</v>
      </c>
      <c r="BK538" s="5" t="n">
        <v>0</v>
      </c>
      <c r="BL538" s="5" t="n">
        <v>0.611</v>
      </c>
      <c r="BM538" s="5" t="n">
        <v>0.21</v>
      </c>
      <c r="BN538" s="5" t="n">
        <v>1</v>
      </c>
      <c r="BO538" s="5" t="n">
        <v>0</v>
      </c>
      <c r="BP538" s="5" t="n">
        <v>0.01</v>
      </c>
      <c r="BQ538" s="5" t="n">
        <v>0.068</v>
      </c>
      <c r="BR538" s="5" t="n">
        <v>0</v>
      </c>
      <c r="BS538" s="5" t="n">
        <v>1</v>
      </c>
      <c r="BT538" s="5" t="n">
        <v>0</v>
      </c>
      <c r="BU538" s="5" t="n">
        <v>0.005</v>
      </c>
      <c r="BV538" s="5" t="n">
        <v>0.116</v>
      </c>
      <c r="BW538" s="5" t="n">
        <v>0.21</v>
      </c>
      <c r="BX538" s="5" t="n">
        <v>0.5</v>
      </c>
      <c r="BY538" s="5" t="n">
        <v>11.787</v>
      </c>
      <c r="BZ538" s="5" t="n">
        <v>0</v>
      </c>
      <c r="CA538" s="5" t="n">
        <v>11.787</v>
      </c>
      <c r="CB538" s="5" t="n">
        <v>0</v>
      </c>
      <c r="CC538" s="5" t="n">
        <v>78.125</v>
      </c>
      <c r="CD538" s="5" t="n">
        <v>7.95</v>
      </c>
      <c r="CE538" s="5" t="n">
        <v>102.185</v>
      </c>
      <c r="CF538" s="5" t="n">
        <v>218.175</v>
      </c>
      <c r="CG538" s="5" t="n">
        <v>0.21</v>
      </c>
      <c r="CH538" s="5" t="n">
        <v>1</v>
      </c>
      <c r="CI538" s="5" t="n">
        <v>0</v>
      </c>
      <c r="CJ538" s="5" t="n">
        <v>0</v>
      </c>
      <c r="CK538" s="5" t="n">
        <v>0</v>
      </c>
      <c r="CL538" s="5" t="n">
        <v>0</v>
      </c>
      <c r="CM538" s="5" t="n">
        <v>0</v>
      </c>
      <c r="CN538" s="5" t="n">
        <v>0</v>
      </c>
      <c r="CO538" s="5" t="n">
        <v>0</v>
      </c>
      <c r="CP538" s="5" t="n">
        <v>1</v>
      </c>
      <c r="CQ538" s="5" t="n">
        <v>1.198</v>
      </c>
      <c r="CR538" s="5" t="n">
        <v>0</v>
      </c>
      <c r="CS538" s="5" t="n">
        <v>4.776</v>
      </c>
      <c r="CT538" s="5" t="n">
        <v>4.41</v>
      </c>
      <c r="CU538" s="5" t="n">
        <v>15.162</v>
      </c>
    </row>
    <row r="539">
      <c r="A539" s="5" t="inlineStr">
        <is>
          <t>MNE2022</t>
        </is>
      </c>
      <c r="B539" s="5" t="inlineStr">
        <is>
          <t>MNE</t>
        </is>
      </c>
      <c r="C539" s="5" t="inlineStr">
        <is>
          <t>MNE</t>
        </is>
      </c>
      <c r="D539" s="5" t="inlineStr">
        <is>
          <t>Montenegro, Rep. of</t>
        </is>
      </c>
      <c r="E539" s="5" t="n">
        <v>2022</v>
      </c>
      <c r="F539" s="5" t="n">
        <v>0.21</v>
      </c>
      <c r="G539" s="5" t="n">
        <v>1.911</v>
      </c>
      <c r="H539" s="5" t="n">
        <v>0.617</v>
      </c>
      <c r="I539" s="5" t="n">
        <v>0</v>
      </c>
      <c r="J539" s="5" t="n">
        <v>1.911</v>
      </c>
      <c r="K539" s="5" t="n">
        <v>0</v>
      </c>
      <c r="L539" s="5" t="n">
        <v>1</v>
      </c>
      <c r="M539" s="5" t="n">
        <v>3.146</v>
      </c>
      <c r="N539" s="5" t="n">
        <v>1.852</v>
      </c>
      <c r="O539" s="5" t="n">
        <v>0</v>
      </c>
      <c r="P539" s="5" t="n">
        <v>3.146</v>
      </c>
      <c r="Q539" s="5" t="n">
        <v>0</v>
      </c>
      <c r="R539" s="5" t="n">
        <v>1</v>
      </c>
      <c r="S539" s="5" t="n">
        <v>4.998</v>
      </c>
      <c r="T539" s="5" t="n">
        <v>3.704</v>
      </c>
      <c r="U539" s="5" t="n">
        <v>0.078</v>
      </c>
      <c r="V539" s="5" t="n">
        <v>6.048</v>
      </c>
      <c r="W539" s="5" t="n">
        <v>0.21</v>
      </c>
      <c r="X539" s="5" t="n">
        <v>1</v>
      </c>
      <c r="Y539" s="5" t="n">
        <v>32.56</v>
      </c>
      <c r="Z539" s="5" t="n">
        <v>1.235</v>
      </c>
      <c r="AA539" s="5" t="n">
        <v>1.253</v>
      </c>
      <c r="AB539" s="5" t="n">
        <v>33.813</v>
      </c>
      <c r="AC539" s="5" t="n">
        <v>0</v>
      </c>
      <c r="AD539" s="5" t="n">
        <v>1</v>
      </c>
      <c r="AE539" s="5" t="n">
        <v>33.795</v>
      </c>
      <c r="AF539" s="5" t="n">
        <v>2.469</v>
      </c>
      <c r="AG539" s="5" t="n">
        <v>1.253</v>
      </c>
      <c r="AH539" s="5" t="n">
        <v>35.048</v>
      </c>
      <c r="AI539" s="5" t="n">
        <v>0</v>
      </c>
      <c r="AJ539" s="5" t="n">
        <v>1</v>
      </c>
      <c r="AK539" s="5" t="n">
        <v>41.203</v>
      </c>
      <c r="AL539" s="5" t="n">
        <v>9.878</v>
      </c>
      <c r="AM539" s="5" t="n">
        <v>0.64</v>
      </c>
      <c r="AN539" s="5" t="n">
        <v>49.856</v>
      </c>
      <c r="AO539" s="5" t="n">
        <v>0.21</v>
      </c>
      <c r="AP539" s="5" t="n">
        <v>1</v>
      </c>
      <c r="AQ539" s="5" t="n">
        <v>0.861</v>
      </c>
      <c r="AR539" s="5" t="n">
        <v>0.123</v>
      </c>
      <c r="AS539" s="5" t="n">
        <v>0.456</v>
      </c>
      <c r="AT539" s="5" t="n">
        <v>1.593</v>
      </c>
      <c r="AU539" s="5" t="n">
        <v>0.21</v>
      </c>
      <c r="AV539" s="5" t="n">
        <v>1</v>
      </c>
      <c r="AW539" s="5" t="n">
        <v>0.986</v>
      </c>
      <c r="AX539" s="5" t="n">
        <v>0.123</v>
      </c>
      <c r="AY539" s="5" t="n">
        <v>0.38</v>
      </c>
      <c r="AZ539" s="5" t="n">
        <v>1.653</v>
      </c>
      <c r="BA539" s="5" t="n">
        <v>0.21</v>
      </c>
      <c r="BB539" s="5" t="n">
        <v>1</v>
      </c>
      <c r="BC539" s="5" t="n">
        <v>0.598</v>
      </c>
      <c r="BD539" s="5" t="n">
        <v>0.123</v>
      </c>
      <c r="BE539" s="5" t="n">
        <v>0.195</v>
      </c>
      <c r="BF539" s="5" t="n">
        <v>0.944</v>
      </c>
      <c r="BG539" s="5" t="n">
        <v>0.21</v>
      </c>
      <c r="BH539" s="5" t="n">
        <v>1</v>
      </c>
      <c r="BI539" s="5" t="n">
        <v>0.612</v>
      </c>
      <c r="BJ539" s="5" t="n">
        <v>0.123</v>
      </c>
      <c r="BK539" s="5" t="n">
        <v>0.01</v>
      </c>
      <c r="BL539" s="5" t="n">
        <v>0.741</v>
      </c>
      <c r="BM539" s="5" t="n">
        <v>0.21</v>
      </c>
      <c r="BN539" s="5" t="n">
        <v>1</v>
      </c>
      <c r="BO539" s="5" t="n">
        <v>0</v>
      </c>
      <c r="BP539" s="5" t="n">
        <v>0.008999999999999999</v>
      </c>
      <c r="BQ539" s="5" t="n">
        <v>0.064</v>
      </c>
      <c r="BR539" s="5" t="n">
        <v>0</v>
      </c>
      <c r="BS539" s="5" t="n">
        <v>1</v>
      </c>
      <c r="BT539" s="5" t="n">
        <v>0</v>
      </c>
      <c r="BU539" s="5" t="n">
        <v>0.005</v>
      </c>
      <c r="BV539" s="5" t="n">
        <v>0.102</v>
      </c>
      <c r="BW539" s="5" t="n">
        <v>0.21</v>
      </c>
      <c r="BX539" s="5" t="n">
        <v>0.5</v>
      </c>
      <c r="BY539" s="5" t="n">
        <v>12.729</v>
      </c>
      <c r="BZ539" s="5" t="n">
        <v>0</v>
      </c>
      <c r="CA539" s="5" t="n">
        <v>12.729</v>
      </c>
      <c r="CB539" s="5" t="n">
        <v>0</v>
      </c>
      <c r="CC539" s="5" t="n">
        <v>97.90000000000001</v>
      </c>
      <c r="CD539" s="5" t="n">
        <v>7.95</v>
      </c>
      <c r="CE539" s="5" t="n">
        <v>131.354</v>
      </c>
      <c r="CF539" s="5" t="n">
        <v>277.397</v>
      </c>
      <c r="CG539" s="5" t="n">
        <v>0.21</v>
      </c>
      <c r="CH539" s="5" t="n">
        <v>1</v>
      </c>
      <c r="CI539" s="5" t="n">
        <v>0</v>
      </c>
      <c r="CJ539" s="5" t="n">
        <v>0</v>
      </c>
      <c r="CK539" s="5" t="n">
        <v>0</v>
      </c>
      <c r="CL539" s="5" t="n">
        <v>0</v>
      </c>
      <c r="CM539" s="5" t="n">
        <v>0</v>
      </c>
      <c r="CN539" s="5" t="n">
        <v>0</v>
      </c>
      <c r="CO539" s="5" t="n">
        <v>0</v>
      </c>
      <c r="CP539" s="5" t="n">
        <v>1</v>
      </c>
      <c r="CQ539" s="5" t="n">
        <v>1.294</v>
      </c>
      <c r="CR539" s="5" t="n">
        <v>0</v>
      </c>
      <c r="CS539" s="5" t="n">
        <v>5.158</v>
      </c>
      <c r="CT539" s="5" t="n">
        <v>5.842</v>
      </c>
      <c r="CU539" s="5" t="n">
        <v>31.326</v>
      </c>
    </row>
    <row r="540">
      <c r="A540" s="5" t="inlineStr">
        <is>
          <t>MNE2023</t>
        </is>
      </c>
      <c r="B540" s="5" t="inlineStr">
        <is>
          <t>MNE</t>
        </is>
      </c>
      <c r="C540" s="5" t="inlineStr">
        <is>
          <t>MNE</t>
        </is>
      </c>
      <c r="D540" s="5" t="inlineStr">
        <is>
          <t>Montenegro, Rep. of</t>
        </is>
      </c>
      <c r="E540" s="5" t="n">
        <v>2023</v>
      </c>
      <c r="F540" s="5" t="n">
        <v>0.21</v>
      </c>
      <c r="G540" s="5" t="n">
        <v>1.99</v>
      </c>
      <c r="H540" s="5" t="n">
        <v>0.643</v>
      </c>
      <c r="I540" s="5" t="n">
        <v>2.612</v>
      </c>
      <c r="J540" s="5" t="n">
        <v>4.602</v>
      </c>
      <c r="K540" s="5" t="n">
        <v>0</v>
      </c>
      <c r="L540" s="5" t="n">
        <v>1</v>
      </c>
      <c r="M540" s="5" t="n">
        <v>3.276</v>
      </c>
      <c r="N540" s="5" t="n">
        <v>1.928</v>
      </c>
      <c r="O540" s="5" t="n">
        <v>2.595</v>
      </c>
      <c r="P540" s="5" t="n">
        <v>5.871</v>
      </c>
      <c r="Q540" s="5" t="n">
        <v>0</v>
      </c>
      <c r="R540" s="5" t="n">
        <v>1</v>
      </c>
      <c r="S540" s="5" t="n">
        <v>5.205</v>
      </c>
      <c r="T540" s="5" t="n">
        <v>3.857</v>
      </c>
      <c r="U540" s="5" t="n">
        <v>0.121</v>
      </c>
      <c r="V540" s="5" t="n">
        <v>6.297</v>
      </c>
      <c r="W540" s="5" t="n">
        <v>0.21</v>
      </c>
      <c r="X540" s="5" t="n">
        <v>1</v>
      </c>
      <c r="Y540" s="5" t="n">
        <v>12.908</v>
      </c>
      <c r="Z540" s="5" t="n">
        <v>1.286</v>
      </c>
      <c r="AA540" s="5" t="n">
        <v>1.964</v>
      </c>
      <c r="AB540" s="5" t="n">
        <v>14.872</v>
      </c>
      <c r="AC540" s="5" t="n">
        <v>0</v>
      </c>
      <c r="AD540" s="5" t="n">
        <v>1</v>
      </c>
      <c r="AE540" s="5" t="n">
        <v>14.194</v>
      </c>
      <c r="AF540" s="5" t="n">
        <v>2.571</v>
      </c>
      <c r="AG540" s="5" t="n">
        <v>1.964</v>
      </c>
      <c r="AH540" s="5" t="n">
        <v>16.158</v>
      </c>
      <c r="AI540" s="5" t="n">
        <v>0</v>
      </c>
      <c r="AJ540" s="5" t="n">
        <v>1</v>
      </c>
      <c r="AK540" s="5" t="n">
        <v>21.908</v>
      </c>
      <c r="AL540" s="5" t="n">
        <v>10.285</v>
      </c>
      <c r="AM540" s="5" t="n">
        <v>0.509</v>
      </c>
      <c r="AN540" s="5" t="n">
        <v>26.508</v>
      </c>
      <c r="AO540" s="5" t="n">
        <v>0.21</v>
      </c>
      <c r="AP540" s="5" t="n">
        <v>1</v>
      </c>
      <c r="AQ540" s="5" t="n">
        <v>0.76</v>
      </c>
      <c r="AR540" s="5" t="n">
        <v>0.129</v>
      </c>
      <c r="AS540" s="5" t="n">
        <v>0.613</v>
      </c>
      <c r="AT540" s="5" t="n">
        <v>1.662</v>
      </c>
      <c r="AU540" s="5" t="n">
        <v>0.21</v>
      </c>
      <c r="AV540" s="5" t="n">
        <v>1</v>
      </c>
      <c r="AW540" s="5" t="n">
        <v>0.8110000000000001</v>
      </c>
      <c r="AX540" s="5" t="n">
        <v>0.129</v>
      </c>
      <c r="AY540" s="5" t="n">
        <v>0.507</v>
      </c>
      <c r="AZ540" s="5" t="n">
        <v>1.595</v>
      </c>
      <c r="BA540" s="5" t="n">
        <v>0.21</v>
      </c>
      <c r="BB540" s="5" t="n">
        <v>1</v>
      </c>
      <c r="BC540" s="5" t="n">
        <v>0.535</v>
      </c>
      <c r="BD540" s="5" t="n">
        <v>0.129</v>
      </c>
      <c r="BE540" s="5" t="n">
        <v>0.222</v>
      </c>
      <c r="BF540" s="5" t="n">
        <v>0.896</v>
      </c>
      <c r="BG540" s="5" t="n">
        <v>0.21</v>
      </c>
      <c r="BH540" s="5" t="n">
        <v>1</v>
      </c>
      <c r="BI540" s="5" t="n">
        <v>0.579</v>
      </c>
      <c r="BJ540" s="5" t="n">
        <v>0.129</v>
      </c>
      <c r="BK540" s="5" t="n">
        <v>0.013</v>
      </c>
      <c r="BL540" s="5" t="n">
        <v>0.701</v>
      </c>
      <c r="BM540" s="5" t="n">
        <v>0.21</v>
      </c>
      <c r="BN540" s="5" t="n">
        <v>1</v>
      </c>
      <c r="BO540" s="5" t="n">
        <v>0</v>
      </c>
      <c r="BP540" s="5" t="n">
        <v>0.005</v>
      </c>
      <c r="BQ540" s="5" t="n">
        <v>0.059</v>
      </c>
      <c r="BR540" s="5" t="n">
        <v>0</v>
      </c>
      <c r="BS540" s="5" t="n">
        <v>1</v>
      </c>
      <c r="BT540" s="5" t="n">
        <v>0</v>
      </c>
      <c r="BU540" s="5" t="n">
        <v>-0.005</v>
      </c>
      <c r="BV540" s="5" t="n">
        <v>0.105</v>
      </c>
      <c r="BW540" s="5" t="n">
        <v>0.21</v>
      </c>
      <c r="BX540" s="5" t="n">
        <v>0.5</v>
      </c>
      <c r="BY540" s="5" t="n">
        <v>13.254</v>
      </c>
      <c r="BZ540" s="5" t="n">
        <v>0</v>
      </c>
      <c r="CA540" s="5" t="n">
        <v>13.254</v>
      </c>
      <c r="CB540" s="5" t="n">
        <v>0</v>
      </c>
      <c r="CC540" s="5" t="n">
        <v>83.248</v>
      </c>
      <c r="CD540" s="5" t="n">
        <v>7.95</v>
      </c>
      <c r="CE540" s="5" t="n">
        <v>123.229</v>
      </c>
      <c r="CF540" s="5" t="n">
        <v>249.837</v>
      </c>
      <c r="CG540" s="5" t="n">
        <v>0.21</v>
      </c>
      <c r="CH540" s="5" t="n">
        <v>1</v>
      </c>
      <c r="CI540" s="5" t="n">
        <v>0</v>
      </c>
      <c r="CJ540" s="5" t="n">
        <v>0</v>
      </c>
      <c r="CK540" s="5" t="n">
        <v>0</v>
      </c>
      <c r="CL540" s="5" t="n">
        <v>0</v>
      </c>
      <c r="CM540" s="5" t="n">
        <v>0</v>
      </c>
      <c r="CN540" s="5" t="n">
        <v>0</v>
      </c>
      <c r="CO540" s="5" t="n">
        <v>0</v>
      </c>
      <c r="CP540" s="5" t="n">
        <v>1</v>
      </c>
      <c r="CQ540" s="5" t="n">
        <v>1.348</v>
      </c>
      <c r="CR540" s="5" t="n">
        <v>0</v>
      </c>
      <c r="CS540" s="5" t="n">
        <v>5.37</v>
      </c>
      <c r="CT540" s="5" t="n">
        <v>3.466</v>
      </c>
      <c r="CU540" s="5" t="n">
        <v>11.622</v>
      </c>
    </row>
    <row r="541">
      <c r="A541" s="5" t="inlineStr">
        <is>
          <t>MNE2024</t>
        </is>
      </c>
      <c r="B541" s="5" t="inlineStr">
        <is>
          <t>MNE</t>
        </is>
      </c>
      <c r="C541" s="5" t="inlineStr">
        <is>
          <t>MNE</t>
        </is>
      </c>
      <c r="D541" s="5" t="inlineStr">
        <is>
          <t>Montenegro, Rep. of</t>
        </is>
      </c>
      <c r="E541" s="5" t="n">
        <v>2024</v>
      </c>
      <c r="F541" s="5" t="n">
        <v>0.21</v>
      </c>
      <c r="G541" s="5" t="n">
        <v>2.049</v>
      </c>
      <c r="H541" s="5" t="n">
        <v>0.662</v>
      </c>
      <c r="I541" s="5" t="n">
        <v>2.689</v>
      </c>
      <c r="J541" s="5" t="n">
        <v>4.738</v>
      </c>
      <c r="K541" s="5" t="n">
        <v>0</v>
      </c>
      <c r="L541" s="5" t="n">
        <v>1</v>
      </c>
      <c r="M541" s="5" t="n">
        <v>3.373</v>
      </c>
      <c r="N541" s="5" t="n">
        <v>1.985</v>
      </c>
      <c r="O541" s="5" t="n">
        <v>2.671</v>
      </c>
      <c r="P541" s="5" t="n">
        <v>6.044</v>
      </c>
      <c r="Q541" s="5" t="n">
        <v>0</v>
      </c>
      <c r="R541" s="5" t="n">
        <v>1</v>
      </c>
      <c r="S541" s="5" t="n">
        <v>5.358</v>
      </c>
      <c r="T541" s="5" t="n">
        <v>3.971</v>
      </c>
      <c r="U541" s="5" t="n">
        <v>0.153</v>
      </c>
      <c r="V541" s="5" t="n">
        <v>6.483</v>
      </c>
      <c r="W541" s="5" t="n">
        <v>0.21</v>
      </c>
      <c r="X541" s="5" t="n">
        <v>1</v>
      </c>
      <c r="Y541" s="5" t="n">
        <v>11.492</v>
      </c>
      <c r="Z541" s="5" t="n">
        <v>1.324</v>
      </c>
      <c r="AA541" s="5" t="n">
        <v>1.95</v>
      </c>
      <c r="AB541" s="5" t="n">
        <v>13.442</v>
      </c>
      <c r="AC541" s="5" t="n">
        <v>0</v>
      </c>
      <c r="AD541" s="5" t="n">
        <v>1</v>
      </c>
      <c r="AE541" s="5" t="n">
        <v>12.815</v>
      </c>
      <c r="AF541" s="5" t="n">
        <v>2.647</v>
      </c>
      <c r="AG541" s="5" t="n">
        <v>1.95</v>
      </c>
      <c r="AH541" s="5" t="n">
        <v>14.766</v>
      </c>
      <c r="AI541" s="5" t="n">
        <v>0</v>
      </c>
      <c r="AJ541" s="5" t="n">
        <v>1</v>
      </c>
      <c r="AK541" s="5" t="n">
        <v>20.757</v>
      </c>
      <c r="AL541" s="5" t="n">
        <v>10.589</v>
      </c>
      <c r="AM541" s="5" t="n">
        <v>0.594</v>
      </c>
      <c r="AN541" s="5" t="n">
        <v>25.116</v>
      </c>
      <c r="AO541" s="5" t="n">
        <v>0.21</v>
      </c>
      <c r="AP541" s="5" t="n">
        <v>1</v>
      </c>
      <c r="AQ541" s="5" t="n">
        <v>0.724</v>
      </c>
      <c r="AR541" s="5" t="n">
        <v>0.132</v>
      </c>
      <c r="AS541" s="5" t="n">
        <v>0.625</v>
      </c>
      <c r="AT541" s="5" t="n">
        <v>1.632</v>
      </c>
      <c r="AU541" s="5" t="n">
        <v>0.21</v>
      </c>
      <c r="AV541" s="5" t="n">
        <v>1</v>
      </c>
      <c r="AW541" s="5" t="n">
        <v>0.75</v>
      </c>
      <c r="AX541" s="5" t="n">
        <v>0.132</v>
      </c>
      <c r="AY541" s="5" t="n">
        <v>0.511</v>
      </c>
      <c r="AZ541" s="5" t="n">
        <v>1.526</v>
      </c>
      <c r="BA541" s="5" t="n">
        <v>0.21</v>
      </c>
      <c r="BB541" s="5" t="n">
        <v>1</v>
      </c>
      <c r="BC541" s="5" t="n">
        <v>0.513</v>
      </c>
      <c r="BD541" s="5" t="n">
        <v>0.132</v>
      </c>
      <c r="BE541" s="5" t="n">
        <v>0.239</v>
      </c>
      <c r="BF541" s="5" t="n">
        <v>0.884</v>
      </c>
      <c r="BG541" s="5" t="n">
        <v>0.21</v>
      </c>
      <c r="BH541" s="5" t="n">
        <v>1</v>
      </c>
      <c r="BI541" s="5" t="n">
        <v>0.591</v>
      </c>
      <c r="BJ541" s="5" t="n">
        <v>0.132</v>
      </c>
      <c r="BK541" s="5" t="n">
        <v>0.017</v>
      </c>
      <c r="BL541" s="5" t="n">
        <v>0.716</v>
      </c>
      <c r="BM541" s="5" t="n">
        <v>0.21</v>
      </c>
      <c r="BN541" s="5" t="n">
        <v>1</v>
      </c>
      <c r="BO541" s="5" t="n">
        <v>0</v>
      </c>
      <c r="BP541" s="5" t="n">
        <v>0.005</v>
      </c>
      <c r="BQ541" s="5" t="n">
        <v>0.055</v>
      </c>
      <c r="BR541" s="5" t="n">
        <v>0</v>
      </c>
      <c r="BS541" s="5" t="n">
        <v>1</v>
      </c>
      <c r="BT541" s="5" t="n">
        <v>0</v>
      </c>
      <c r="BU541" s="5" t="n">
        <v>-0.008999999999999999</v>
      </c>
      <c r="BV541" s="5" t="n">
        <v>0.107</v>
      </c>
      <c r="BW541" s="5" t="n">
        <v>0.21</v>
      </c>
      <c r="BX541" s="5" t="n">
        <v>0.5</v>
      </c>
      <c r="BY541" s="5" t="n">
        <v>13.646</v>
      </c>
      <c r="BZ541" s="5" t="n">
        <v>0</v>
      </c>
      <c r="CA541" s="5" t="n">
        <v>13.646</v>
      </c>
      <c r="CB541" s="5" t="n">
        <v>0</v>
      </c>
      <c r="CC541" s="5" t="n">
        <v>82.58799999999999</v>
      </c>
      <c r="CD541" s="5" t="n">
        <v>7.95</v>
      </c>
      <c r="CE541" s="5" t="n">
        <v>112.451</v>
      </c>
      <c r="CF541" s="5" t="n">
        <v>235.997</v>
      </c>
      <c r="CG541" s="5" t="n">
        <v>0.21</v>
      </c>
      <c r="CH541" s="5" t="n">
        <v>1</v>
      </c>
      <c r="CI541" s="5" t="n">
        <v>0</v>
      </c>
      <c r="CJ541" s="5" t="n">
        <v>0</v>
      </c>
      <c r="CK541" s="5" t="n">
        <v>0</v>
      </c>
      <c r="CL541" s="5" t="n">
        <v>0</v>
      </c>
      <c r="CM541" s="5" t="n">
        <v>0</v>
      </c>
      <c r="CN541" s="5" t="n">
        <v>0</v>
      </c>
      <c r="CO541" s="5" t="n">
        <v>0</v>
      </c>
      <c r="CP541" s="5" t="n">
        <v>1</v>
      </c>
      <c r="CQ541" s="5" t="n">
        <v>1.387</v>
      </c>
      <c r="CR541" s="5" t="n">
        <v>0</v>
      </c>
      <c r="CS541" s="5" t="n">
        <v>5.529</v>
      </c>
      <c r="CT541" s="5" t="n">
        <v>3.027</v>
      </c>
      <c r="CU541" s="5" t="n">
        <v>10.168</v>
      </c>
    </row>
    <row r="542">
      <c r="A542" s="5" t="inlineStr">
        <is>
          <t>MSR2021</t>
        </is>
      </c>
      <c r="B542" s="5" t="inlineStr">
        <is>
          <t>MSR</t>
        </is>
      </c>
      <c r="C542" s="5" t="inlineStr">
        <is>
          <t>MSR</t>
        </is>
      </c>
      <c r="D542" s="5" t="inlineStr">
        <is>
          <t>Montserrat</t>
        </is>
      </c>
      <c r="E542" s="5" t="n">
        <v>2021</v>
      </c>
      <c r="F542" s="5" t="n">
        <v>0</v>
      </c>
      <c r="G542" s="5" t="n">
        <v>5.897</v>
      </c>
      <c r="H542" s="5" t="n">
        <v>1.143</v>
      </c>
      <c r="I542" s="5" t="n">
        <v>0</v>
      </c>
      <c r="J542" s="5" t="n">
        <v>5.897</v>
      </c>
      <c r="K542" s="5" t="n">
        <v>0</v>
      </c>
      <c r="L542" s="5" t="n">
        <v>1</v>
      </c>
      <c r="M542" s="5" t="n">
        <v>7.964</v>
      </c>
      <c r="N542" s="5" t="n">
        <v>3.43</v>
      </c>
      <c r="O542" s="5" t="n">
        <v>0</v>
      </c>
      <c r="P542" s="5" t="n">
        <v>7.964</v>
      </c>
      <c r="Q542" s="5" t="n">
        <v>0</v>
      </c>
      <c r="R542" s="5" t="n">
        <v>1</v>
      </c>
      <c r="S542" s="5" t="n">
        <v>11.613</v>
      </c>
      <c r="T542" s="5" t="n">
        <v>6.86</v>
      </c>
      <c r="U542" s="5" t="n">
        <v>0</v>
      </c>
      <c r="V542" s="5" t="n">
        <v>11.613</v>
      </c>
      <c r="W542" s="5" t="n">
        <v>0</v>
      </c>
      <c r="X542" s="5" t="n">
        <v>1</v>
      </c>
      <c r="Y542" s="5" t="n">
        <v>5.849</v>
      </c>
      <c r="Z542" s="5" t="n">
        <v>0.787</v>
      </c>
      <c r="AA542" s="5" t="n">
        <v>0</v>
      </c>
      <c r="AB542" s="5" t="n">
        <v>5.849</v>
      </c>
      <c r="AC542" s="5" t="n">
        <v>0</v>
      </c>
      <c r="AD542" s="5" t="n">
        <v>1</v>
      </c>
      <c r="AE542" s="5" t="n">
        <v>6.992</v>
      </c>
      <c r="AF542" s="5" t="n">
        <v>1.637</v>
      </c>
      <c r="AG542" s="5" t="n">
        <v>0</v>
      </c>
      <c r="AH542" s="5" t="n">
        <v>6.992</v>
      </c>
      <c r="AI542" s="5" t="n">
        <v>0</v>
      </c>
      <c r="AJ542" s="5" t="n">
        <v>1</v>
      </c>
      <c r="AK542" s="5" t="n">
        <v>13.852</v>
      </c>
      <c r="AL542" s="5" t="n">
        <v>7.443</v>
      </c>
      <c r="AM542" s="5" t="n">
        <v>0</v>
      </c>
      <c r="AN542" s="5" t="n">
        <v>13.852</v>
      </c>
      <c r="AO542" s="5" t="n">
        <v>0</v>
      </c>
      <c r="AP542" s="5" t="n">
        <v>1</v>
      </c>
      <c r="AQ542" s="5" t="n">
        <v>0.649</v>
      </c>
      <c r="AR542" s="5" t="n">
        <v>0.114</v>
      </c>
      <c r="AS542" s="5" t="n">
        <v>0.896</v>
      </c>
      <c r="AT542" s="5" t="n">
        <v>1.545</v>
      </c>
      <c r="AU542" s="5" t="n">
        <v>0</v>
      </c>
      <c r="AV542" s="5" t="n">
        <v>1</v>
      </c>
      <c r="AW542" s="5" t="n">
        <v>0.577</v>
      </c>
      <c r="AX542" s="5" t="n">
        <v>0.114</v>
      </c>
      <c r="AY542" s="5" t="n">
        <v>0.6870000000000001</v>
      </c>
      <c r="AZ542" s="5" t="n">
        <v>1.264</v>
      </c>
      <c r="BA542" s="5" t="n">
        <v>0</v>
      </c>
      <c r="BB542" s="5" t="n">
        <v>1</v>
      </c>
      <c r="BC542" s="5" t="n">
        <v>0.458</v>
      </c>
      <c r="BD542" s="5" t="n">
        <v>0.114</v>
      </c>
      <c r="BE542" s="5" t="n">
        <v>0.504</v>
      </c>
      <c r="BF542" s="5" t="n">
        <v>0.962</v>
      </c>
      <c r="BG542" s="5" t="n">
        <v>0</v>
      </c>
      <c r="BH542" s="5" t="n">
        <v>1</v>
      </c>
      <c r="BI542" s="5" t="n">
        <v>0.491</v>
      </c>
      <c r="BJ542" s="5" t="n">
        <v>0.114</v>
      </c>
      <c r="BK542" s="5" t="n">
        <v>0</v>
      </c>
      <c r="BL542" s="5" t="n">
        <v>0.491</v>
      </c>
      <c r="BM542" s="5" t="n">
        <v>0</v>
      </c>
      <c r="BN542" s="5" t="n">
        <v>1</v>
      </c>
      <c r="BO542" s="5" t="n">
        <v>0</v>
      </c>
      <c r="BP542" s="5" t="n">
        <v>0</v>
      </c>
      <c r="BQ542" s="5" t="n">
        <v>0</v>
      </c>
      <c r="BR542" s="5" t="n">
        <v>0</v>
      </c>
      <c r="BS542" s="5" t="n">
        <v>1</v>
      </c>
      <c r="BT542" s="5" t="n">
        <v>0</v>
      </c>
      <c r="BU542" s="5" t="n">
        <v>0</v>
      </c>
      <c r="BV542" s="5" t="n">
        <v>0</v>
      </c>
      <c r="BW542" s="5" t="n">
        <v>0</v>
      </c>
      <c r="BX542" s="5" t="n">
        <v>1</v>
      </c>
      <c r="BY542" s="5" t="n">
        <v>11.787</v>
      </c>
      <c r="BZ542" s="5" t="n">
        <v>0</v>
      </c>
      <c r="CA542" s="5" t="n">
        <v>11.787</v>
      </c>
      <c r="CB542" s="5" t="n">
        <v>0</v>
      </c>
      <c r="CC542" s="5" t="n">
        <v>78.125</v>
      </c>
      <c r="CD542" s="5" t="n">
        <v>7.95</v>
      </c>
      <c r="CE542" s="5" t="n">
        <v>0</v>
      </c>
      <c r="CF542" s="5" t="n">
        <v>78.125</v>
      </c>
      <c r="CG542" s="5" t="n">
        <v>0</v>
      </c>
      <c r="CH542" s="5" t="n">
        <v>1</v>
      </c>
      <c r="CI542" s="5" t="n">
        <v>0</v>
      </c>
      <c r="CJ542" s="5" t="n">
        <v>0</v>
      </c>
      <c r="CK542" s="5" t="n">
        <v>0</v>
      </c>
      <c r="CL542" s="5" t="n">
        <v>0</v>
      </c>
      <c r="CM542" s="5" t="n">
        <v>0</v>
      </c>
      <c r="CN542" s="5" t="n">
        <v>0</v>
      </c>
      <c r="CO542" s="5" t="n">
        <v>0</v>
      </c>
      <c r="CP542" s="5" t="n">
        <v>0</v>
      </c>
      <c r="CQ542" s="5" t="n">
        <v>1.198</v>
      </c>
      <c r="CR542" s="5" t="n">
        <v>0</v>
      </c>
      <c r="CS542" s="5" t="n">
        <v>4.776</v>
      </c>
      <c r="CT542" s="5" t="n">
        <v>4.753</v>
      </c>
      <c r="CU542" s="5" t="n">
        <v>15.983</v>
      </c>
    </row>
    <row r="543">
      <c r="A543" s="5" t="inlineStr">
        <is>
          <t>MSR2022</t>
        </is>
      </c>
      <c r="B543" s="5" t="inlineStr">
        <is>
          <t>MSR</t>
        </is>
      </c>
      <c r="C543" s="5" t="inlineStr">
        <is>
          <t>MSR</t>
        </is>
      </c>
      <c r="D543" s="5" t="inlineStr">
        <is>
          <t>Montserrat</t>
        </is>
      </c>
      <c r="E543" s="5" t="n">
        <v>2022</v>
      </c>
      <c r="F543" s="5" t="n">
        <v>0</v>
      </c>
      <c r="G543" s="5" t="n">
        <v>11.72</v>
      </c>
      <c r="H543" s="5" t="n">
        <v>1.235</v>
      </c>
      <c r="I543" s="5" t="n">
        <v>0</v>
      </c>
      <c r="J543" s="5" t="n">
        <v>11.72</v>
      </c>
      <c r="K543" s="5" t="n">
        <v>0</v>
      </c>
      <c r="L543" s="5" t="n">
        <v>1</v>
      </c>
      <c r="M543" s="5" t="n">
        <v>9.782999999999999</v>
      </c>
      <c r="N543" s="5" t="n">
        <v>3.704</v>
      </c>
      <c r="O543" s="5" t="n">
        <v>0</v>
      </c>
      <c r="P543" s="5" t="n">
        <v>9.782999999999999</v>
      </c>
      <c r="Q543" s="5" t="n">
        <v>0</v>
      </c>
      <c r="R543" s="5" t="n">
        <v>1</v>
      </c>
      <c r="S543" s="5" t="n">
        <v>17.893</v>
      </c>
      <c r="T543" s="5" t="n">
        <v>7.408</v>
      </c>
      <c r="U543" s="5" t="n">
        <v>0</v>
      </c>
      <c r="V543" s="5" t="n">
        <v>17.893</v>
      </c>
      <c r="W543" s="5" t="n">
        <v>0</v>
      </c>
      <c r="X543" s="5" t="n">
        <v>1</v>
      </c>
      <c r="Y543" s="5" t="n">
        <v>6.316</v>
      </c>
      <c r="Z543" s="5" t="n">
        <v>0.85</v>
      </c>
      <c r="AA543" s="5" t="n">
        <v>0</v>
      </c>
      <c r="AB543" s="5" t="n">
        <v>6.316</v>
      </c>
      <c r="AC543" s="5" t="n">
        <v>0</v>
      </c>
      <c r="AD543" s="5" t="n">
        <v>1</v>
      </c>
      <c r="AE543" s="5" t="n">
        <v>7.551</v>
      </c>
      <c r="AF543" s="5" t="n">
        <v>1.768</v>
      </c>
      <c r="AG543" s="5" t="n">
        <v>0</v>
      </c>
      <c r="AH543" s="5" t="n">
        <v>7.551</v>
      </c>
      <c r="AI543" s="5" t="n">
        <v>0</v>
      </c>
      <c r="AJ543" s="5" t="n">
        <v>1</v>
      </c>
      <c r="AK543" s="5" t="n">
        <v>14.959</v>
      </c>
      <c r="AL543" s="5" t="n">
        <v>8.038</v>
      </c>
      <c r="AM543" s="5" t="n">
        <v>0</v>
      </c>
      <c r="AN543" s="5" t="n">
        <v>14.959</v>
      </c>
      <c r="AO543" s="5" t="n">
        <v>0</v>
      </c>
      <c r="AP543" s="5" t="n">
        <v>1</v>
      </c>
      <c r="AQ543" s="5" t="n">
        <v>0.896</v>
      </c>
      <c r="AR543" s="5" t="n">
        <v>0.123</v>
      </c>
      <c r="AS543" s="5" t="n">
        <v>0.968</v>
      </c>
      <c r="AT543" s="5" t="n">
        <v>1.864</v>
      </c>
      <c r="AU543" s="5" t="n">
        <v>0</v>
      </c>
      <c r="AV543" s="5" t="n">
        <v>1</v>
      </c>
      <c r="AW543" s="5" t="n">
        <v>0.89</v>
      </c>
      <c r="AX543" s="5" t="n">
        <v>0.123</v>
      </c>
      <c r="AY543" s="5" t="n">
        <v>0.742</v>
      </c>
      <c r="AZ543" s="5" t="n">
        <v>1.632</v>
      </c>
      <c r="BA543" s="5" t="n">
        <v>0</v>
      </c>
      <c r="BB543" s="5" t="n">
        <v>1</v>
      </c>
      <c r="BC543" s="5" t="n">
        <v>0.62</v>
      </c>
      <c r="BD543" s="5" t="n">
        <v>0.123</v>
      </c>
      <c r="BE543" s="5" t="n">
        <v>0.514</v>
      </c>
      <c r="BF543" s="5" t="n">
        <v>1.134</v>
      </c>
      <c r="BG543" s="5" t="n">
        <v>0</v>
      </c>
      <c r="BH543" s="5" t="n">
        <v>1</v>
      </c>
      <c r="BI543" s="5" t="n">
        <v>0.608</v>
      </c>
      <c r="BJ543" s="5" t="n">
        <v>0.123</v>
      </c>
      <c r="BK543" s="5" t="n">
        <v>0</v>
      </c>
      <c r="BL543" s="5" t="n">
        <v>0.608</v>
      </c>
      <c r="BM543" s="5" t="n">
        <v>0</v>
      </c>
      <c r="BN543" s="5" t="n">
        <v>1</v>
      </c>
      <c r="BO543" s="5" t="n">
        <v>0</v>
      </c>
      <c r="BP543" s="5" t="n">
        <v>0</v>
      </c>
      <c r="BQ543" s="5" t="n">
        <v>0</v>
      </c>
      <c r="BR543" s="5" t="n">
        <v>0</v>
      </c>
      <c r="BS543" s="5" t="n">
        <v>1</v>
      </c>
      <c r="BT543" s="5" t="n">
        <v>0</v>
      </c>
      <c r="BU543" s="5" t="n">
        <v>0</v>
      </c>
      <c r="BV543" s="5" t="n">
        <v>0</v>
      </c>
      <c r="BW543" s="5" t="n">
        <v>0</v>
      </c>
      <c r="BX543" s="5" t="n">
        <v>1</v>
      </c>
      <c r="BY543" s="5" t="n">
        <v>12.729</v>
      </c>
      <c r="BZ543" s="5" t="n">
        <v>0</v>
      </c>
      <c r="CA543" s="5" t="n">
        <v>12.729</v>
      </c>
      <c r="CB543" s="5" t="n">
        <v>0</v>
      </c>
      <c r="CC543" s="5" t="n">
        <v>97.90000000000001</v>
      </c>
      <c r="CD543" s="5" t="n">
        <v>7.95</v>
      </c>
      <c r="CE543" s="5" t="n">
        <v>0</v>
      </c>
      <c r="CF543" s="5" t="n">
        <v>97.90000000000001</v>
      </c>
      <c r="CG543" s="5" t="n">
        <v>0</v>
      </c>
      <c r="CH543" s="5" t="n">
        <v>1</v>
      </c>
      <c r="CI543" s="5" t="n">
        <v>0</v>
      </c>
      <c r="CJ543" s="5" t="n">
        <v>0</v>
      </c>
      <c r="CK543" s="5" t="n">
        <v>0</v>
      </c>
      <c r="CL543" s="5" t="n">
        <v>0</v>
      </c>
      <c r="CM543" s="5" t="n">
        <v>0</v>
      </c>
      <c r="CN543" s="5" t="n">
        <v>0</v>
      </c>
      <c r="CO543" s="5" t="n">
        <v>0</v>
      </c>
      <c r="CP543" s="5" t="n">
        <v>0</v>
      </c>
      <c r="CQ543" s="5" t="n">
        <v>1.294</v>
      </c>
      <c r="CR543" s="5" t="n">
        <v>0</v>
      </c>
      <c r="CS543" s="5" t="n">
        <v>5.158</v>
      </c>
      <c r="CT543" s="5" t="n">
        <v>10.485</v>
      </c>
      <c r="CU543" s="5" t="n">
        <v>29.494</v>
      </c>
    </row>
    <row r="544">
      <c r="A544" s="5" t="inlineStr">
        <is>
          <t>MSR2023</t>
        </is>
      </c>
      <c r="B544" s="5" t="inlineStr">
        <is>
          <t>MSR</t>
        </is>
      </c>
      <c r="C544" s="5" t="inlineStr">
        <is>
          <t>MSR</t>
        </is>
      </c>
      <c r="D544" s="5" t="inlineStr">
        <is>
          <t>Montserrat</t>
        </is>
      </c>
      <c r="E544" s="5" t="n">
        <v>2023</v>
      </c>
      <c r="F544" s="5" t="n">
        <v>0</v>
      </c>
      <c r="G544" s="5" t="n">
        <v>6.147</v>
      </c>
      <c r="H544" s="5" t="n">
        <v>1.286</v>
      </c>
      <c r="I544" s="5" t="n">
        <v>0</v>
      </c>
      <c r="J544" s="5" t="n">
        <v>6.147</v>
      </c>
      <c r="K544" s="5" t="n">
        <v>0</v>
      </c>
      <c r="L544" s="5" t="n">
        <v>1</v>
      </c>
      <c r="M544" s="5" t="n">
        <v>7.886</v>
      </c>
      <c r="N544" s="5" t="n">
        <v>3.857</v>
      </c>
      <c r="O544" s="5" t="n">
        <v>0</v>
      </c>
      <c r="P544" s="5" t="n">
        <v>7.886</v>
      </c>
      <c r="Q544" s="5" t="n">
        <v>0</v>
      </c>
      <c r="R544" s="5" t="n">
        <v>1</v>
      </c>
      <c r="S544" s="5" t="n">
        <v>12.575</v>
      </c>
      <c r="T544" s="5" t="n">
        <v>7.714</v>
      </c>
      <c r="U544" s="5" t="n">
        <v>0</v>
      </c>
      <c r="V544" s="5" t="n">
        <v>12.575</v>
      </c>
      <c r="W544" s="5" t="n">
        <v>0</v>
      </c>
      <c r="X544" s="5" t="n">
        <v>1</v>
      </c>
      <c r="Y544" s="5" t="n">
        <v>6.577</v>
      </c>
      <c r="Z544" s="5" t="n">
        <v>0.885</v>
      </c>
      <c r="AA544" s="5" t="n">
        <v>0</v>
      </c>
      <c r="AB544" s="5" t="n">
        <v>6.577</v>
      </c>
      <c r="AC544" s="5" t="n">
        <v>0</v>
      </c>
      <c r="AD544" s="5" t="n">
        <v>1</v>
      </c>
      <c r="AE544" s="5" t="n">
        <v>7.862</v>
      </c>
      <c r="AF544" s="5" t="n">
        <v>1.841</v>
      </c>
      <c r="AG544" s="5" t="n">
        <v>0</v>
      </c>
      <c r="AH544" s="5" t="n">
        <v>7.862</v>
      </c>
      <c r="AI544" s="5" t="n">
        <v>0</v>
      </c>
      <c r="AJ544" s="5" t="n">
        <v>1</v>
      </c>
      <c r="AK544" s="5" t="n">
        <v>15.576</v>
      </c>
      <c r="AL544" s="5" t="n">
        <v>8.369999999999999</v>
      </c>
      <c r="AM544" s="5" t="n">
        <v>0</v>
      </c>
      <c r="AN544" s="5" t="n">
        <v>15.576</v>
      </c>
      <c r="AO544" s="5" t="n">
        <v>0</v>
      </c>
      <c r="AP544" s="5" t="n">
        <v>1</v>
      </c>
      <c r="AQ544" s="5" t="n">
        <v>0.791</v>
      </c>
      <c r="AR544" s="5" t="n">
        <v>0.129</v>
      </c>
      <c r="AS544" s="5" t="n">
        <v>1.007</v>
      </c>
      <c r="AT544" s="5" t="n">
        <v>1.798</v>
      </c>
      <c r="AU544" s="5" t="n">
        <v>0</v>
      </c>
      <c r="AV544" s="5" t="n">
        <v>1</v>
      </c>
      <c r="AW544" s="5" t="n">
        <v>0.618</v>
      </c>
      <c r="AX544" s="5" t="n">
        <v>0.129</v>
      </c>
      <c r="AY544" s="5" t="n">
        <v>0.773</v>
      </c>
      <c r="AZ544" s="5" t="n">
        <v>1.391</v>
      </c>
      <c r="BA544" s="5" t="n">
        <v>0</v>
      </c>
      <c r="BB544" s="5" t="n">
        <v>1</v>
      </c>
      <c r="BC544" s="5" t="n">
        <v>0.554</v>
      </c>
      <c r="BD544" s="5" t="n">
        <v>0.129</v>
      </c>
      <c r="BE544" s="5" t="n">
        <v>0.5570000000000001</v>
      </c>
      <c r="BF544" s="5" t="n">
        <v>1.112</v>
      </c>
      <c r="BG544" s="5" t="n">
        <v>0</v>
      </c>
      <c r="BH544" s="5" t="n">
        <v>1</v>
      </c>
      <c r="BI544" s="5" t="n">
        <v>0.5570000000000001</v>
      </c>
      <c r="BJ544" s="5" t="n">
        <v>0.129</v>
      </c>
      <c r="BK544" s="5" t="n">
        <v>0</v>
      </c>
      <c r="BL544" s="5" t="n">
        <v>0.5570000000000001</v>
      </c>
      <c r="BM544" s="5" t="n">
        <v>0</v>
      </c>
      <c r="BN544" s="5" t="n">
        <v>1</v>
      </c>
      <c r="BO544" s="5" t="n">
        <v>0</v>
      </c>
      <c r="BP544" s="5" t="n">
        <v>0</v>
      </c>
      <c r="BQ544" s="5" t="n">
        <v>0</v>
      </c>
      <c r="BR544" s="5" t="n">
        <v>0</v>
      </c>
      <c r="BS544" s="5" t="n">
        <v>1</v>
      </c>
      <c r="BT544" s="5" t="n">
        <v>0</v>
      </c>
      <c r="BU544" s="5" t="n">
        <v>0</v>
      </c>
      <c r="BV544" s="5" t="n">
        <v>0</v>
      </c>
      <c r="BW544" s="5" t="n">
        <v>0</v>
      </c>
      <c r="BX544" s="5" t="n">
        <v>1</v>
      </c>
      <c r="BY544" s="5" t="n">
        <v>13.254</v>
      </c>
      <c r="BZ544" s="5" t="n">
        <v>0</v>
      </c>
      <c r="CA544" s="5" t="n">
        <v>13.254</v>
      </c>
      <c r="CB544" s="5" t="n">
        <v>0</v>
      </c>
      <c r="CC544" s="5" t="n">
        <v>83.248</v>
      </c>
      <c r="CD544" s="5" t="n">
        <v>7.95</v>
      </c>
      <c r="CE544" s="5" t="n">
        <v>0</v>
      </c>
      <c r="CF544" s="5" t="n">
        <v>83.248</v>
      </c>
      <c r="CG544" s="5" t="n">
        <v>0</v>
      </c>
      <c r="CH544" s="5" t="n">
        <v>1</v>
      </c>
      <c r="CI544" s="5" t="n">
        <v>0</v>
      </c>
      <c r="CJ544" s="5" t="n">
        <v>0</v>
      </c>
      <c r="CK544" s="5" t="n">
        <v>0</v>
      </c>
      <c r="CL544" s="5" t="n">
        <v>0</v>
      </c>
      <c r="CM544" s="5" t="n">
        <v>0</v>
      </c>
      <c r="CN544" s="5" t="n">
        <v>0</v>
      </c>
      <c r="CO544" s="5" t="n">
        <v>0</v>
      </c>
      <c r="CP544" s="5" t="n">
        <v>0</v>
      </c>
      <c r="CQ544" s="5" t="n">
        <v>1.348</v>
      </c>
      <c r="CR544" s="5" t="n">
        <v>0</v>
      </c>
      <c r="CS544" s="5" t="n">
        <v>5.37</v>
      </c>
      <c r="CT544" s="5" t="n">
        <v>4.861</v>
      </c>
      <c r="CU544" s="5" t="n">
        <v>11.192</v>
      </c>
    </row>
    <row r="545">
      <c r="A545" s="5" t="inlineStr">
        <is>
          <t>MSR2024</t>
        </is>
      </c>
      <c r="B545" s="5" t="inlineStr">
        <is>
          <t>MSR</t>
        </is>
      </c>
      <c r="C545" s="5" t="inlineStr">
        <is>
          <t>MSR</t>
        </is>
      </c>
      <c r="D545" s="5" t="inlineStr">
        <is>
          <t>Montserrat</t>
        </is>
      </c>
      <c r="E545" s="5" t="n">
        <v>2024</v>
      </c>
      <c r="F545" s="5" t="n">
        <v>0</v>
      </c>
      <c r="G545" s="5" t="n">
        <v>5.575</v>
      </c>
      <c r="H545" s="5" t="n">
        <v>1.324</v>
      </c>
      <c r="I545" s="5" t="n">
        <v>0</v>
      </c>
      <c r="J545" s="5" t="n">
        <v>5.575</v>
      </c>
      <c r="K545" s="5" t="n">
        <v>0</v>
      </c>
      <c r="L545" s="5" t="n">
        <v>1</v>
      </c>
      <c r="M545" s="5" t="n">
        <v>7.124</v>
      </c>
      <c r="N545" s="5" t="n">
        <v>3.971</v>
      </c>
      <c r="O545" s="5" t="n">
        <v>0</v>
      </c>
      <c r="P545" s="5" t="n">
        <v>7.124</v>
      </c>
      <c r="Q545" s="5" t="n">
        <v>0</v>
      </c>
      <c r="R545" s="5" t="n">
        <v>1</v>
      </c>
      <c r="S545" s="5" t="n">
        <v>12.193</v>
      </c>
      <c r="T545" s="5" t="n">
        <v>7.942</v>
      </c>
      <c r="U545" s="5" t="n">
        <v>0</v>
      </c>
      <c r="V545" s="5" t="n">
        <v>12.193</v>
      </c>
      <c r="W545" s="5" t="n">
        <v>0</v>
      </c>
      <c r="X545" s="5" t="n">
        <v>1</v>
      </c>
      <c r="Y545" s="5" t="n">
        <v>6.771</v>
      </c>
      <c r="Z545" s="5" t="n">
        <v>0.911</v>
      </c>
      <c r="AA545" s="5" t="n">
        <v>0</v>
      </c>
      <c r="AB545" s="5" t="n">
        <v>6.771</v>
      </c>
      <c r="AC545" s="5" t="n">
        <v>0</v>
      </c>
      <c r="AD545" s="5" t="n">
        <v>1</v>
      </c>
      <c r="AE545" s="5" t="n">
        <v>8.095000000000001</v>
      </c>
      <c r="AF545" s="5" t="n">
        <v>1.896</v>
      </c>
      <c r="AG545" s="5" t="n">
        <v>0</v>
      </c>
      <c r="AH545" s="5" t="n">
        <v>8.095000000000001</v>
      </c>
      <c r="AI545" s="5" t="n">
        <v>0</v>
      </c>
      <c r="AJ545" s="5" t="n">
        <v>1</v>
      </c>
      <c r="AK545" s="5" t="n">
        <v>16.036</v>
      </c>
      <c r="AL545" s="5" t="n">
        <v>8.617000000000001</v>
      </c>
      <c r="AM545" s="5" t="n">
        <v>0</v>
      </c>
      <c r="AN545" s="5" t="n">
        <v>16.036</v>
      </c>
      <c r="AO545" s="5" t="n">
        <v>0</v>
      </c>
      <c r="AP545" s="5" t="n">
        <v>1</v>
      </c>
      <c r="AQ545" s="5" t="n">
        <v>0.756</v>
      </c>
      <c r="AR545" s="5" t="n">
        <v>0.132</v>
      </c>
      <c r="AS545" s="5" t="n">
        <v>1.037</v>
      </c>
      <c r="AT545" s="5" t="n">
        <v>1.793</v>
      </c>
      <c r="AU545" s="5" t="n">
        <v>0</v>
      </c>
      <c r="AV545" s="5" t="n">
        <v>1</v>
      </c>
      <c r="AW545" s="5" t="n">
        <v>0.655</v>
      </c>
      <c r="AX545" s="5" t="n">
        <v>0.132</v>
      </c>
      <c r="AY545" s="5" t="n">
        <v>0.796</v>
      </c>
      <c r="AZ545" s="5" t="n">
        <v>1.451</v>
      </c>
      <c r="BA545" s="5" t="n">
        <v>0</v>
      </c>
      <c r="BB545" s="5" t="n">
        <v>1</v>
      </c>
      <c r="BC545" s="5" t="n">
        <v>0.534</v>
      </c>
      <c r="BD545" s="5" t="n">
        <v>0.132</v>
      </c>
      <c r="BE545" s="5" t="n">
        <v>0.583</v>
      </c>
      <c r="BF545" s="5" t="n">
        <v>1.116</v>
      </c>
      <c r="BG545" s="5" t="n">
        <v>0</v>
      </c>
      <c r="BH545" s="5" t="n">
        <v>1</v>
      </c>
      <c r="BI545" s="5" t="n">
        <v>0.5679999999999999</v>
      </c>
      <c r="BJ545" s="5" t="n">
        <v>0.132</v>
      </c>
      <c r="BK545" s="5" t="n">
        <v>0</v>
      </c>
      <c r="BL545" s="5" t="n">
        <v>0.5679999999999999</v>
      </c>
      <c r="BM545" s="5" t="n">
        <v>0</v>
      </c>
      <c r="BN545" s="5" t="n">
        <v>1</v>
      </c>
      <c r="BO545" s="5" t="n">
        <v>0</v>
      </c>
      <c r="BP545" s="5" t="n">
        <v>0</v>
      </c>
      <c r="BQ545" s="5" t="n">
        <v>0</v>
      </c>
      <c r="BR545" s="5" t="n">
        <v>0</v>
      </c>
      <c r="BS545" s="5" t="n">
        <v>1</v>
      </c>
      <c r="BT545" s="5" t="n">
        <v>0</v>
      </c>
      <c r="BU545" s="5" t="n">
        <v>0</v>
      </c>
      <c r="BV545" s="5" t="n">
        <v>0</v>
      </c>
      <c r="BW545" s="5" t="n">
        <v>0</v>
      </c>
      <c r="BX545" s="5" t="n">
        <v>1</v>
      </c>
      <c r="BY545" s="5" t="n">
        <v>13.646</v>
      </c>
      <c r="BZ545" s="5" t="n">
        <v>0</v>
      </c>
      <c r="CA545" s="5" t="n">
        <v>13.646</v>
      </c>
      <c r="CB545" s="5" t="n">
        <v>0</v>
      </c>
      <c r="CC545" s="5" t="n">
        <v>82.58799999999999</v>
      </c>
      <c r="CD545" s="5" t="n">
        <v>7.95</v>
      </c>
      <c r="CE545" s="5" t="n">
        <v>0</v>
      </c>
      <c r="CF545" s="5" t="n">
        <v>82.58799999999999</v>
      </c>
      <c r="CG545" s="5" t="n">
        <v>0</v>
      </c>
      <c r="CH545" s="5" t="n">
        <v>1</v>
      </c>
      <c r="CI545" s="5" t="n">
        <v>0</v>
      </c>
      <c r="CJ545" s="5" t="n">
        <v>0</v>
      </c>
      <c r="CK545" s="5" t="n">
        <v>0</v>
      </c>
      <c r="CL545" s="5" t="n">
        <v>0</v>
      </c>
      <c r="CM545" s="5" t="n">
        <v>0</v>
      </c>
      <c r="CN545" s="5" t="n">
        <v>0</v>
      </c>
      <c r="CO545" s="5" t="n">
        <v>0</v>
      </c>
      <c r="CP545" s="5" t="n">
        <v>0</v>
      </c>
      <c r="CQ545" s="5" t="n">
        <v>1.387</v>
      </c>
      <c r="CR545" s="5" t="n">
        <v>0</v>
      </c>
      <c r="CS545" s="5" t="n">
        <v>5.529</v>
      </c>
      <c r="CT545" s="5" t="n">
        <v>4.251</v>
      </c>
      <c r="CU545" s="5" t="n">
        <v>10.123</v>
      </c>
    </row>
    <row r="546">
      <c r="A546" s="5" t="inlineStr">
        <is>
          <t>MAR2021</t>
        </is>
      </c>
      <c r="B546" s="5" t="inlineStr">
        <is>
          <t>MAR</t>
        </is>
      </c>
      <c r="C546" s="5" t="inlineStr">
        <is>
          <t>MAR</t>
        </is>
      </c>
      <c r="D546" s="5" t="inlineStr">
        <is>
          <t>Morocco</t>
        </is>
      </c>
      <c r="E546" s="5" t="n">
        <v>2021</v>
      </c>
      <c r="F546" s="5" t="n">
        <v>0.2</v>
      </c>
      <c r="G546" s="5" t="n">
        <v>7.191</v>
      </c>
      <c r="H546" s="5" t="n">
        <v>1.573</v>
      </c>
      <c r="I546" s="5" t="n">
        <v>0.119</v>
      </c>
      <c r="J546" s="5" t="n">
        <v>7.31</v>
      </c>
      <c r="K546" s="5" t="n">
        <v>0</v>
      </c>
      <c r="L546" s="5" t="n">
        <v>1</v>
      </c>
      <c r="M546" s="5" t="n">
        <v>7.447</v>
      </c>
      <c r="N546" s="5" t="n">
        <v>3.375</v>
      </c>
      <c r="O546" s="5" t="n">
        <v>0.339</v>
      </c>
      <c r="P546" s="5" t="n">
        <v>7.787</v>
      </c>
      <c r="Q546" s="5" t="n">
        <v>0</v>
      </c>
      <c r="R546" s="5" t="n">
        <v>1</v>
      </c>
      <c r="S546" s="5" t="n">
        <v>11.613</v>
      </c>
      <c r="T546" s="5" t="n">
        <v>6.86</v>
      </c>
      <c r="U546" s="5" t="n">
        <v>0</v>
      </c>
      <c r="V546" s="5" t="n">
        <v>11.613</v>
      </c>
      <c r="W546" s="5" t="n">
        <v>0</v>
      </c>
      <c r="X546" s="5" t="n">
        <v>1</v>
      </c>
      <c r="Y546" s="5" t="n">
        <v>4.568</v>
      </c>
      <c r="Z546" s="5" t="n">
        <v>0.725</v>
      </c>
      <c r="AA546" s="5" t="n">
        <v>0.311</v>
      </c>
      <c r="AB546" s="5" t="n">
        <v>4.879</v>
      </c>
      <c r="AC546" s="5" t="n">
        <v>0</v>
      </c>
      <c r="AD546" s="5" t="n">
        <v>1</v>
      </c>
      <c r="AE546" s="5" t="n">
        <v>5.642</v>
      </c>
      <c r="AF546" s="5" t="n">
        <v>1.509</v>
      </c>
      <c r="AG546" s="5" t="n">
        <v>0.311</v>
      </c>
      <c r="AH546" s="5" t="n">
        <v>5.952</v>
      </c>
      <c r="AI546" s="5" t="n">
        <v>0</v>
      </c>
      <c r="AJ546" s="5" t="n">
        <v>1</v>
      </c>
      <c r="AK546" s="5" t="n">
        <v>12.08</v>
      </c>
      <c r="AL546" s="5" t="n">
        <v>6.925</v>
      </c>
      <c r="AM546" s="5" t="n">
        <v>0</v>
      </c>
      <c r="AN546" s="5" t="n">
        <v>12.08</v>
      </c>
      <c r="AO546" s="5" t="n">
        <v>0</v>
      </c>
      <c r="AP546" s="5" t="n">
        <v>1</v>
      </c>
      <c r="AQ546" s="5" t="n">
        <v>0.621</v>
      </c>
      <c r="AR546" s="5" t="n">
        <v>0.114</v>
      </c>
      <c r="AS546" s="5" t="n">
        <v>0.504</v>
      </c>
      <c r="AT546" s="5" t="n">
        <v>1.237</v>
      </c>
      <c r="AU546" s="5" t="n">
        <v>0.1</v>
      </c>
      <c r="AV546" s="5" t="n">
        <v>1</v>
      </c>
      <c r="AW546" s="5" t="n">
        <v>0.593</v>
      </c>
      <c r="AX546" s="5" t="n">
        <v>0.114</v>
      </c>
      <c r="AY546" s="5" t="n">
        <v>0.351</v>
      </c>
      <c r="AZ546" s="5" t="n">
        <v>1.038</v>
      </c>
      <c r="BA546" s="5" t="n">
        <v>0.1</v>
      </c>
      <c r="BB546" s="5" t="n">
        <v>1</v>
      </c>
      <c r="BC546" s="5" t="n">
        <v>0.44</v>
      </c>
      <c r="BD546" s="5" t="n">
        <v>0.114</v>
      </c>
      <c r="BE546" s="5" t="n">
        <v>-0.251</v>
      </c>
      <c r="BF546" s="5" t="n">
        <v>0.189</v>
      </c>
      <c r="BG546" s="5" t="n">
        <v>0</v>
      </c>
      <c r="BH546" s="5" t="n">
        <v>0</v>
      </c>
      <c r="BI546" s="5" t="n">
        <v>0.5600000000000001</v>
      </c>
      <c r="BJ546" s="5" t="n">
        <v>0.114</v>
      </c>
      <c r="BK546" s="5" t="n">
        <v>0.035</v>
      </c>
      <c r="BL546" s="5" t="n">
        <v>0.595</v>
      </c>
      <c r="BM546" s="5" t="n">
        <v>0</v>
      </c>
      <c r="BN546" s="5" t="n">
        <v>1</v>
      </c>
      <c r="BO546" s="5" t="n">
        <v>0</v>
      </c>
      <c r="BP546" s="5" t="n">
        <v>0</v>
      </c>
      <c r="BQ546" s="5" t="n">
        <v>0.108</v>
      </c>
      <c r="BR546" s="5" t="n">
        <v>0</v>
      </c>
      <c r="BS546" s="5" t="n">
        <v>0.833</v>
      </c>
      <c r="BT546" s="5" t="n">
        <v>0</v>
      </c>
      <c r="BU546" s="5" t="n">
        <v>0</v>
      </c>
      <c r="BV546" s="5" t="n">
        <v>0.1</v>
      </c>
      <c r="BW546" s="5" t="n">
        <v>0</v>
      </c>
      <c r="BX546" s="5" t="n">
        <v>0.833</v>
      </c>
      <c r="BY546" s="5" t="n">
        <v>11.787</v>
      </c>
      <c r="BZ546" s="5" t="n">
        <v>0</v>
      </c>
      <c r="CA546" s="5" t="n">
        <v>11.787</v>
      </c>
      <c r="CB546" s="5" t="n">
        <v>0</v>
      </c>
      <c r="CC546" s="5" t="n">
        <v>81.69499999999999</v>
      </c>
      <c r="CD546" s="5" t="n">
        <v>7.95</v>
      </c>
      <c r="CE546" s="5" t="n">
        <v>-3.099</v>
      </c>
      <c r="CF546" s="5" t="n">
        <v>78.596</v>
      </c>
      <c r="CG546" s="5" t="n">
        <v>0</v>
      </c>
      <c r="CH546" s="5" t="n">
        <v>1</v>
      </c>
      <c r="CI546" s="5" t="n">
        <v>0</v>
      </c>
      <c r="CJ546" s="5" t="n">
        <v>0</v>
      </c>
      <c r="CK546" s="5" t="n">
        <v>0</v>
      </c>
      <c r="CL546" s="5" t="n">
        <v>0</v>
      </c>
      <c r="CM546" s="5" t="n">
        <v>0</v>
      </c>
      <c r="CN546" s="5" t="n">
        <v>0</v>
      </c>
      <c r="CO546" s="5" t="n">
        <v>0</v>
      </c>
      <c r="CP546" s="5" t="n">
        <v>0</v>
      </c>
      <c r="CQ546" s="5" t="n">
        <v>1.198</v>
      </c>
      <c r="CR546" s="5" t="n">
        <v>0.123</v>
      </c>
      <c r="CS546" s="5" t="n">
        <v>5.407</v>
      </c>
      <c r="CT546" s="5" t="n">
        <v>4.753</v>
      </c>
      <c r="CU546" s="5" t="n">
        <v>14.162</v>
      </c>
    </row>
    <row r="547">
      <c r="A547" s="5" t="inlineStr">
        <is>
          <t>MAR2022</t>
        </is>
      </c>
      <c r="B547" s="5" t="inlineStr">
        <is>
          <t>MAR</t>
        </is>
      </c>
      <c r="C547" s="5" t="inlineStr">
        <is>
          <t>MAR</t>
        </is>
      </c>
      <c r="D547" s="5" t="inlineStr">
        <is>
          <t>Morocco</t>
        </is>
      </c>
      <c r="E547" s="5" t="n">
        <v>2022</v>
      </c>
      <c r="F547" s="5" t="n">
        <v>0.2</v>
      </c>
      <c r="G547" s="5" t="n">
        <v>13.009</v>
      </c>
      <c r="H547" s="5" t="n">
        <v>2.02</v>
      </c>
      <c r="I547" s="5" t="n">
        <v>0.262</v>
      </c>
      <c r="J547" s="5" t="n">
        <v>13.271</v>
      </c>
      <c r="K547" s="5" t="n">
        <v>0</v>
      </c>
      <c r="L547" s="5" t="n">
        <v>1</v>
      </c>
      <c r="M547" s="5" t="n">
        <v>9.262</v>
      </c>
      <c r="N547" s="5" t="n">
        <v>3.825</v>
      </c>
      <c r="O547" s="5" t="n">
        <v>0.365</v>
      </c>
      <c r="P547" s="5" t="n">
        <v>9.627000000000001</v>
      </c>
      <c r="Q547" s="5" t="n">
        <v>0</v>
      </c>
      <c r="R547" s="5" t="n">
        <v>1</v>
      </c>
      <c r="S547" s="5" t="n">
        <v>17.886</v>
      </c>
      <c r="T547" s="5" t="n">
        <v>7.406</v>
      </c>
      <c r="U547" s="5" t="n">
        <v>0</v>
      </c>
      <c r="V547" s="5" t="n">
        <v>17.886</v>
      </c>
      <c r="W547" s="5" t="n">
        <v>0</v>
      </c>
      <c r="X547" s="5" t="n">
        <v>1</v>
      </c>
      <c r="Y547" s="5" t="n">
        <v>6.885</v>
      </c>
      <c r="Z547" s="5" t="n">
        <v>1.092</v>
      </c>
      <c r="AA547" s="5" t="n">
        <v>0.526</v>
      </c>
      <c r="AB547" s="5" t="n">
        <v>7.411</v>
      </c>
      <c r="AC547" s="5" t="n">
        <v>0</v>
      </c>
      <c r="AD547" s="5" t="n">
        <v>1</v>
      </c>
      <c r="AE547" s="5" t="n">
        <v>7.931</v>
      </c>
      <c r="AF547" s="5" t="n">
        <v>2.122</v>
      </c>
      <c r="AG547" s="5" t="n">
        <v>0.526</v>
      </c>
      <c r="AH547" s="5" t="n">
        <v>8.457000000000001</v>
      </c>
      <c r="AI547" s="5" t="n">
        <v>0</v>
      </c>
      <c r="AJ547" s="5" t="n">
        <v>1</v>
      </c>
      <c r="AK547" s="5" t="n">
        <v>14.207</v>
      </c>
      <c r="AL547" s="5" t="n">
        <v>8.144</v>
      </c>
      <c r="AM547" s="5" t="n">
        <v>0</v>
      </c>
      <c r="AN547" s="5" t="n">
        <v>14.207</v>
      </c>
      <c r="AO547" s="5" t="n">
        <v>0</v>
      </c>
      <c r="AP547" s="5" t="n">
        <v>1</v>
      </c>
      <c r="AQ547" s="5" t="n">
        <v>0.847</v>
      </c>
      <c r="AR547" s="5" t="n">
        <v>0.123</v>
      </c>
      <c r="AS547" s="5" t="n">
        <v>0.46</v>
      </c>
      <c r="AT547" s="5" t="n">
        <v>1.437</v>
      </c>
      <c r="AU547" s="5" t="n">
        <v>0.1</v>
      </c>
      <c r="AV547" s="5" t="n">
        <v>1</v>
      </c>
      <c r="AW547" s="5" t="n">
        <v>0.947</v>
      </c>
      <c r="AX547" s="5" t="n">
        <v>0.123</v>
      </c>
      <c r="AY547" s="5" t="n">
        <v>0.201</v>
      </c>
      <c r="AZ547" s="5" t="n">
        <v>1.262</v>
      </c>
      <c r="BA547" s="5" t="n">
        <v>0.1</v>
      </c>
      <c r="BB547" s="5" t="n">
        <v>1</v>
      </c>
      <c r="BC547" s="5" t="n">
        <v>0.589</v>
      </c>
      <c r="BD547" s="5" t="n">
        <v>0.123</v>
      </c>
      <c r="BE547" s="5" t="n">
        <v>-0.421</v>
      </c>
      <c r="BF547" s="5" t="n">
        <v>0.167</v>
      </c>
      <c r="BG547" s="5" t="n">
        <v>0</v>
      </c>
      <c r="BH547" s="5" t="n">
        <v>0</v>
      </c>
      <c r="BI547" s="5" t="n">
        <v>0.6889999999999999</v>
      </c>
      <c r="BJ547" s="5" t="n">
        <v>0.123</v>
      </c>
      <c r="BK547" s="5" t="n">
        <v>0.044</v>
      </c>
      <c r="BL547" s="5" t="n">
        <v>0.733</v>
      </c>
      <c r="BM547" s="5" t="n">
        <v>0</v>
      </c>
      <c r="BN547" s="5" t="n">
        <v>1</v>
      </c>
      <c r="BO547" s="5" t="n">
        <v>0</v>
      </c>
      <c r="BP547" s="5" t="n">
        <v>0</v>
      </c>
      <c r="BQ547" s="5" t="n">
        <v>0.1</v>
      </c>
      <c r="BR547" s="5" t="n">
        <v>0</v>
      </c>
      <c r="BS547" s="5" t="n">
        <v>0.833</v>
      </c>
      <c r="BT547" s="5" t="n">
        <v>0</v>
      </c>
      <c r="BU547" s="5" t="n">
        <v>0</v>
      </c>
      <c r="BV547" s="5" t="n">
        <v>0.089</v>
      </c>
      <c r="BW547" s="5" t="n">
        <v>0</v>
      </c>
      <c r="BX547" s="5" t="n">
        <v>0.833</v>
      </c>
      <c r="BY547" s="5" t="n">
        <v>12.729</v>
      </c>
      <c r="BZ547" s="5" t="n">
        <v>0</v>
      </c>
      <c r="CA547" s="5" t="n">
        <v>12.729</v>
      </c>
      <c r="CB547" s="5" t="n">
        <v>0</v>
      </c>
      <c r="CC547" s="5" t="n">
        <v>102.477</v>
      </c>
      <c r="CD547" s="5" t="n">
        <v>7.95</v>
      </c>
      <c r="CE547" s="5" t="n">
        <v>-3.347</v>
      </c>
      <c r="CF547" s="5" t="n">
        <v>99.129</v>
      </c>
      <c r="CG547" s="5" t="n">
        <v>0</v>
      </c>
      <c r="CH547" s="5" t="n">
        <v>1</v>
      </c>
      <c r="CI547" s="5" t="n">
        <v>0</v>
      </c>
      <c r="CJ547" s="5" t="n">
        <v>0</v>
      </c>
      <c r="CK547" s="5" t="n">
        <v>0</v>
      </c>
      <c r="CL547" s="5" t="n">
        <v>0</v>
      </c>
      <c r="CM547" s="5" t="n">
        <v>0</v>
      </c>
      <c r="CN547" s="5" t="n">
        <v>0</v>
      </c>
      <c r="CO547" s="5" t="n">
        <v>0</v>
      </c>
      <c r="CP547" s="5" t="n">
        <v>0</v>
      </c>
      <c r="CQ547" s="5" t="n">
        <v>1.294</v>
      </c>
      <c r="CR547" s="5" t="n">
        <v>0.306</v>
      </c>
      <c r="CS547" s="5" t="n">
        <v>5.839</v>
      </c>
      <c r="CT547" s="5" t="n">
        <v>10.485</v>
      </c>
      <c r="CU547" s="5" t="n">
        <v>30.326</v>
      </c>
    </row>
    <row r="548">
      <c r="A548" s="5" t="inlineStr">
        <is>
          <t>MAR2023</t>
        </is>
      </c>
      <c r="B548" s="5" t="inlineStr">
        <is>
          <t>MAR</t>
        </is>
      </c>
      <c r="C548" s="5" t="inlineStr">
        <is>
          <t>MAR</t>
        </is>
      </c>
      <c r="D548" s="5" t="inlineStr">
        <is>
          <t>Morocco</t>
        </is>
      </c>
      <c r="E548" s="5" t="n">
        <v>2023</v>
      </c>
      <c r="F548" s="5" t="n">
        <v>0.2</v>
      </c>
      <c r="G548" s="5" t="n">
        <v>7.441</v>
      </c>
      <c r="H548" s="5" t="n">
        <v>1.695</v>
      </c>
      <c r="I548" s="5" t="n">
        <v>0.122</v>
      </c>
      <c r="J548" s="5" t="n">
        <v>7.562</v>
      </c>
      <c r="K548" s="5" t="n">
        <v>0</v>
      </c>
      <c r="L548" s="5" t="n">
        <v>1</v>
      </c>
      <c r="M548" s="5" t="n">
        <v>7.369</v>
      </c>
      <c r="N548" s="5" t="n">
        <v>3.655</v>
      </c>
      <c r="O548" s="5" t="n">
        <v>0.301</v>
      </c>
      <c r="P548" s="5" t="n">
        <v>7.67</v>
      </c>
      <c r="Q548" s="5" t="n">
        <v>0</v>
      </c>
      <c r="R548" s="5" t="n">
        <v>1</v>
      </c>
      <c r="S548" s="5" t="n">
        <v>12.575</v>
      </c>
      <c r="T548" s="5" t="n">
        <v>7.714</v>
      </c>
      <c r="U548" s="5" t="n">
        <v>0</v>
      </c>
      <c r="V548" s="5" t="n">
        <v>12.575</v>
      </c>
      <c r="W548" s="5" t="n">
        <v>0</v>
      </c>
      <c r="X548" s="5" t="n">
        <v>1</v>
      </c>
      <c r="Y548" s="5" t="n">
        <v>3.884</v>
      </c>
      <c r="Z548" s="5" t="n">
        <v>0.616</v>
      </c>
      <c r="AA548" s="5" t="n">
        <v>0.252</v>
      </c>
      <c r="AB548" s="5" t="n">
        <v>4.136</v>
      </c>
      <c r="AC548" s="5" t="n">
        <v>0</v>
      </c>
      <c r="AD548" s="5" t="n">
        <v>1</v>
      </c>
      <c r="AE548" s="5" t="n">
        <v>5.137</v>
      </c>
      <c r="AF548" s="5" t="n">
        <v>1.374</v>
      </c>
      <c r="AG548" s="5" t="n">
        <v>0.252</v>
      </c>
      <c r="AH548" s="5" t="n">
        <v>5.389</v>
      </c>
      <c r="AI548" s="5" t="n">
        <v>0</v>
      </c>
      <c r="AJ548" s="5" t="n">
        <v>1</v>
      </c>
      <c r="AK548" s="5" t="n">
        <v>12.653</v>
      </c>
      <c r="AL548" s="5" t="n">
        <v>7.254</v>
      </c>
      <c r="AM548" s="5" t="n">
        <v>0</v>
      </c>
      <c r="AN548" s="5" t="n">
        <v>12.653</v>
      </c>
      <c r="AO548" s="5" t="n">
        <v>0</v>
      </c>
      <c r="AP548" s="5" t="n">
        <v>1</v>
      </c>
      <c r="AQ548" s="5" t="n">
        <v>0.749</v>
      </c>
      <c r="AR548" s="5" t="n">
        <v>0.129</v>
      </c>
      <c r="AS548" s="5" t="n">
        <v>0.574</v>
      </c>
      <c r="AT548" s="5" t="n">
        <v>1.455</v>
      </c>
      <c r="AU548" s="5" t="n">
        <v>0.1</v>
      </c>
      <c r="AV548" s="5" t="n">
        <v>1</v>
      </c>
      <c r="AW548" s="5" t="n">
        <v>0.783</v>
      </c>
      <c r="AX548" s="5" t="n">
        <v>0.129</v>
      </c>
      <c r="AY548" s="5" t="n">
        <v>0.397</v>
      </c>
      <c r="AZ548" s="5" t="n">
        <v>1.297</v>
      </c>
      <c r="BA548" s="5" t="n">
        <v>0.1</v>
      </c>
      <c r="BB548" s="5" t="n">
        <v>1</v>
      </c>
      <c r="BC548" s="5" t="n">
        <v>0.527</v>
      </c>
      <c r="BD548" s="5" t="n">
        <v>0.129</v>
      </c>
      <c r="BE548" s="5" t="n">
        <v>-0.36</v>
      </c>
      <c r="BF548" s="5" t="n">
        <v>0.168</v>
      </c>
      <c r="BG548" s="5" t="n">
        <v>0</v>
      </c>
      <c r="BH548" s="5" t="n">
        <v>0</v>
      </c>
      <c r="BI548" s="5" t="n">
        <v>0.64</v>
      </c>
      <c r="BJ548" s="5" t="n">
        <v>0.129</v>
      </c>
      <c r="BK548" s="5" t="n">
        <v>0.04</v>
      </c>
      <c r="BL548" s="5" t="n">
        <v>0.68</v>
      </c>
      <c r="BM548" s="5" t="n">
        <v>0</v>
      </c>
      <c r="BN548" s="5" t="n">
        <v>1</v>
      </c>
      <c r="BO548" s="5" t="n">
        <v>0</v>
      </c>
      <c r="BP548" s="5" t="n">
        <v>0</v>
      </c>
      <c r="BQ548" s="5" t="n">
        <v>0.1</v>
      </c>
      <c r="BR548" s="5" t="n">
        <v>0</v>
      </c>
      <c r="BS548" s="5" t="n">
        <v>0.833</v>
      </c>
      <c r="BT548" s="5" t="n">
        <v>0</v>
      </c>
      <c r="BU548" s="5" t="n">
        <v>0</v>
      </c>
      <c r="BV548" s="5" t="n">
        <v>0.089</v>
      </c>
      <c r="BW548" s="5" t="n">
        <v>0.14</v>
      </c>
      <c r="BX548" s="5" t="n">
        <v>0.833</v>
      </c>
      <c r="BY548" s="5" t="n">
        <v>13.254</v>
      </c>
      <c r="BZ548" s="5" t="n">
        <v>0</v>
      </c>
      <c r="CA548" s="5" t="n">
        <v>13.254</v>
      </c>
      <c r="CB548" s="5" t="n">
        <v>0</v>
      </c>
      <c r="CC548" s="5" t="n">
        <v>87.07899999999999</v>
      </c>
      <c r="CD548" s="5" t="n">
        <v>7.95</v>
      </c>
      <c r="CE548" s="5" t="n">
        <v>-3.485</v>
      </c>
      <c r="CF548" s="5" t="n">
        <v>83.59399999999999</v>
      </c>
      <c r="CG548" s="5" t="n">
        <v>0</v>
      </c>
      <c r="CH548" s="5" t="n">
        <v>1</v>
      </c>
      <c r="CI548" s="5" t="n">
        <v>0</v>
      </c>
      <c r="CJ548" s="5" t="n">
        <v>0</v>
      </c>
      <c r="CK548" s="5" t="n">
        <v>0</v>
      </c>
      <c r="CL548" s="5" t="n">
        <v>0</v>
      </c>
      <c r="CM548" s="5" t="n">
        <v>0</v>
      </c>
      <c r="CN548" s="5" t="n">
        <v>0</v>
      </c>
      <c r="CO548" s="5" t="n">
        <v>0</v>
      </c>
      <c r="CP548" s="5" t="n">
        <v>0</v>
      </c>
      <c r="CQ548" s="5" t="n">
        <v>1.348</v>
      </c>
      <c r="CR548" s="5" t="n">
        <v>0.051</v>
      </c>
      <c r="CS548" s="5" t="n">
        <v>6.08</v>
      </c>
      <c r="CT548" s="5" t="n">
        <v>4.861</v>
      </c>
      <c r="CU548" s="5" t="n">
        <v>10.622</v>
      </c>
    </row>
    <row r="549">
      <c r="A549" s="5" t="inlineStr">
        <is>
          <t>MAR2024</t>
        </is>
      </c>
      <c r="B549" s="5" t="inlineStr">
        <is>
          <t>MAR</t>
        </is>
      </c>
      <c r="C549" s="5" t="inlineStr">
        <is>
          <t>MAR</t>
        </is>
      </c>
      <c r="D549" s="5" t="inlineStr">
        <is>
          <t>Morocco</t>
        </is>
      </c>
      <c r="E549" s="5" t="n">
        <v>2024</v>
      </c>
      <c r="F549" s="5" t="n">
        <v>0.2</v>
      </c>
      <c r="G549" s="5" t="n">
        <v>6.869</v>
      </c>
      <c r="H549" s="5" t="n">
        <v>1.74</v>
      </c>
      <c r="I549" s="5" t="n">
        <v>0.106</v>
      </c>
      <c r="J549" s="5" t="n">
        <v>6.975</v>
      </c>
      <c r="K549" s="5" t="n">
        <v>0</v>
      </c>
      <c r="L549" s="5" t="n">
        <v>1</v>
      </c>
      <c r="M549" s="5" t="n">
        <v>6.606</v>
      </c>
      <c r="N549" s="5" t="n">
        <v>3.599</v>
      </c>
      <c r="O549" s="5" t="n">
        <v>0.285</v>
      </c>
      <c r="P549" s="5" t="n">
        <v>6.892</v>
      </c>
      <c r="Q549" s="5" t="n">
        <v>0</v>
      </c>
      <c r="R549" s="5" t="n">
        <v>1</v>
      </c>
      <c r="S549" s="5" t="n">
        <v>12.193</v>
      </c>
      <c r="T549" s="5" t="n">
        <v>7.942</v>
      </c>
      <c r="U549" s="5" t="n">
        <v>0</v>
      </c>
      <c r="V549" s="5" t="n">
        <v>12.193</v>
      </c>
      <c r="W549" s="5" t="n">
        <v>0</v>
      </c>
      <c r="X549" s="5" t="n">
        <v>1</v>
      </c>
      <c r="Y549" s="5" t="n">
        <v>3.999</v>
      </c>
      <c r="Z549" s="5" t="n">
        <v>0.634</v>
      </c>
      <c r="AA549" s="5" t="n">
        <v>0.217</v>
      </c>
      <c r="AB549" s="5" t="n">
        <v>4.216</v>
      </c>
      <c r="AC549" s="5" t="n">
        <v>0</v>
      </c>
      <c r="AD549" s="5" t="n">
        <v>1</v>
      </c>
      <c r="AE549" s="5" t="n">
        <v>5.289</v>
      </c>
      <c r="AF549" s="5" t="n">
        <v>1.415</v>
      </c>
      <c r="AG549" s="5" t="n">
        <v>0.217</v>
      </c>
      <c r="AH549" s="5" t="n">
        <v>5.506</v>
      </c>
      <c r="AI549" s="5" t="n">
        <v>0</v>
      </c>
      <c r="AJ549" s="5" t="n">
        <v>1</v>
      </c>
      <c r="AK549" s="5" t="n">
        <v>13.026</v>
      </c>
      <c r="AL549" s="5" t="n">
        <v>7.468</v>
      </c>
      <c r="AM549" s="5" t="n">
        <v>0</v>
      </c>
      <c r="AN549" s="5" t="n">
        <v>13.026</v>
      </c>
      <c r="AO549" s="5" t="n">
        <v>0</v>
      </c>
      <c r="AP549" s="5" t="n">
        <v>1</v>
      </c>
      <c r="AQ549" s="5" t="n">
        <v>0.72</v>
      </c>
      <c r="AR549" s="5" t="n">
        <v>0.132</v>
      </c>
      <c r="AS549" s="5" t="n">
        <v>0.614</v>
      </c>
      <c r="AT549" s="5" t="n">
        <v>1.447</v>
      </c>
      <c r="AU549" s="5" t="n">
        <v>0.1</v>
      </c>
      <c r="AV549" s="5" t="n">
        <v>1</v>
      </c>
      <c r="AW549" s="5" t="n">
        <v>0.734</v>
      </c>
      <c r="AX549" s="5" t="n">
        <v>0.132</v>
      </c>
      <c r="AY549" s="5" t="n">
        <v>0.462</v>
      </c>
      <c r="AZ549" s="5" t="n">
        <v>1.298</v>
      </c>
      <c r="BA549" s="5" t="n">
        <v>0.1</v>
      </c>
      <c r="BB549" s="5" t="n">
        <v>1</v>
      </c>
      <c r="BC549" s="5" t="n">
        <v>0.51</v>
      </c>
      <c r="BD549" s="5" t="n">
        <v>0.132</v>
      </c>
      <c r="BE549" s="5" t="n">
        <v>-0.344</v>
      </c>
      <c r="BF549" s="5" t="n">
        <v>0.166</v>
      </c>
      <c r="BG549" s="5" t="n">
        <v>0</v>
      </c>
      <c r="BH549" s="5" t="n">
        <v>0</v>
      </c>
      <c r="BI549" s="5" t="n">
        <v>0.652</v>
      </c>
      <c r="BJ549" s="5" t="n">
        <v>0.132</v>
      </c>
      <c r="BK549" s="5" t="n">
        <v>0.041</v>
      </c>
      <c r="BL549" s="5" t="n">
        <v>0.6929999999999999</v>
      </c>
      <c r="BM549" s="5" t="n">
        <v>0</v>
      </c>
      <c r="BN549" s="5" t="n">
        <v>1</v>
      </c>
      <c r="BO549" s="5" t="n">
        <v>0</v>
      </c>
      <c r="BP549" s="5" t="n">
        <v>0</v>
      </c>
      <c r="BQ549" s="5" t="n">
        <v>0.099</v>
      </c>
      <c r="BR549" s="5" t="n">
        <v>0</v>
      </c>
      <c r="BS549" s="5" t="n">
        <v>0.833</v>
      </c>
      <c r="BT549" s="5" t="n">
        <v>0</v>
      </c>
      <c r="BU549" s="5" t="n">
        <v>0</v>
      </c>
      <c r="BV549" s="5" t="n">
        <v>0.09</v>
      </c>
      <c r="BW549" s="5" t="n">
        <v>0.16</v>
      </c>
      <c r="BX549" s="5" t="n">
        <v>0.833</v>
      </c>
      <c r="BY549" s="5" t="n">
        <v>13.646</v>
      </c>
      <c r="BZ549" s="5" t="n">
        <v>0</v>
      </c>
      <c r="CA549" s="5" t="n">
        <v>13.646</v>
      </c>
      <c r="CB549" s="5" t="n">
        <v>0</v>
      </c>
      <c r="CC549" s="5" t="n">
        <v>86.38500000000001</v>
      </c>
      <c r="CD549" s="5" t="n">
        <v>7.95</v>
      </c>
      <c r="CE549" s="5" t="n">
        <v>-3.588</v>
      </c>
      <c r="CF549" s="5" t="n">
        <v>82.797</v>
      </c>
      <c r="CG549" s="5" t="n">
        <v>0</v>
      </c>
      <c r="CH549" s="5" t="n">
        <v>1</v>
      </c>
      <c r="CI549" s="5" t="n">
        <v>0</v>
      </c>
      <c r="CJ549" s="5" t="n">
        <v>0</v>
      </c>
      <c r="CK549" s="5" t="n">
        <v>0</v>
      </c>
      <c r="CL549" s="5" t="n">
        <v>0</v>
      </c>
      <c r="CM549" s="5" t="n">
        <v>0</v>
      </c>
      <c r="CN549" s="5" t="n">
        <v>0</v>
      </c>
      <c r="CO549" s="5" t="n">
        <v>0</v>
      </c>
      <c r="CP549" s="5" t="n">
        <v>0</v>
      </c>
      <c r="CQ549" s="5" t="n">
        <v>1.387</v>
      </c>
      <c r="CR549" s="5" t="n">
        <v>0.051</v>
      </c>
      <c r="CS549" s="5" t="n">
        <v>6.26</v>
      </c>
      <c r="CT549" s="5" t="n">
        <v>4.251</v>
      </c>
      <c r="CU549" s="5" t="n">
        <v>9.167999999999999</v>
      </c>
    </row>
    <row r="550">
      <c r="A550" s="5" t="inlineStr">
        <is>
          <t>MOZ2021</t>
        </is>
      </c>
      <c r="B550" s="5" t="inlineStr">
        <is>
          <t>MOZ</t>
        </is>
      </c>
      <c r="C550" s="5" t="inlineStr">
        <is>
          <t>MOZ</t>
        </is>
      </c>
      <c r="D550" s="5" t="inlineStr">
        <is>
          <t>Mozambique</t>
        </is>
      </c>
      <c r="E550" s="5" t="n">
        <v>2021</v>
      </c>
      <c r="F550" s="5" t="n">
        <v>0.17</v>
      </c>
      <c r="G550" s="5" t="n">
        <v>1.77</v>
      </c>
      <c r="H550" s="5" t="n">
        <v>0.572</v>
      </c>
      <c r="I550" s="5" t="n">
        <v>0</v>
      </c>
      <c r="J550" s="5" t="n">
        <v>1.77</v>
      </c>
      <c r="K550" s="5" t="n">
        <v>0</v>
      </c>
      <c r="L550" s="5" t="n">
        <v>1</v>
      </c>
      <c r="M550" s="5" t="n">
        <v>2.913</v>
      </c>
      <c r="N550" s="5" t="n">
        <v>1.715</v>
      </c>
      <c r="O550" s="5" t="n">
        <v>0</v>
      </c>
      <c r="P550" s="5" t="n">
        <v>2.913</v>
      </c>
      <c r="Q550" s="5" t="n">
        <v>0</v>
      </c>
      <c r="R550" s="5" t="n">
        <v>1</v>
      </c>
      <c r="S550" s="5" t="n">
        <v>4.628</v>
      </c>
      <c r="T550" s="5" t="n">
        <v>3.43</v>
      </c>
      <c r="U550" s="5" t="n">
        <v>0</v>
      </c>
      <c r="V550" s="5" t="n">
        <v>5.415</v>
      </c>
      <c r="W550" s="5" t="n">
        <v>0.17</v>
      </c>
      <c r="X550" s="5" t="n">
        <v>1</v>
      </c>
      <c r="Y550" s="5" t="n">
        <v>3.661</v>
      </c>
      <c r="Z550" s="5" t="n">
        <v>0.402</v>
      </c>
      <c r="AA550" s="5" t="n">
        <v>0</v>
      </c>
      <c r="AB550" s="5" t="n">
        <v>3.661</v>
      </c>
      <c r="AC550" s="5" t="n">
        <v>0</v>
      </c>
      <c r="AD550" s="5" t="n">
        <v>1</v>
      </c>
      <c r="AE550" s="5" t="n">
        <v>4.233</v>
      </c>
      <c r="AF550" s="5" t="n">
        <v>0.823</v>
      </c>
      <c r="AG550" s="5" t="n">
        <v>0</v>
      </c>
      <c r="AH550" s="5" t="n">
        <v>4.233</v>
      </c>
      <c r="AI550" s="5" t="n">
        <v>0</v>
      </c>
      <c r="AJ550" s="5" t="n">
        <v>1</v>
      </c>
      <c r="AK550" s="5" t="n">
        <v>7.663</v>
      </c>
      <c r="AL550" s="5" t="n">
        <v>3.615</v>
      </c>
      <c r="AM550" s="5" t="n">
        <v>0</v>
      </c>
      <c r="AN550" s="5" t="n">
        <v>8.965999999999999</v>
      </c>
      <c r="AO550" s="5" t="n">
        <v>0.17</v>
      </c>
      <c r="AP550" s="5" t="n">
        <v>1</v>
      </c>
      <c r="AQ550" s="5" t="n">
        <v>0.619</v>
      </c>
      <c r="AR550" s="5" t="n">
        <v>0.114</v>
      </c>
      <c r="AS550" s="5" t="n">
        <v>0.282</v>
      </c>
      <c r="AT550" s="5" t="n">
        <v>1.055</v>
      </c>
      <c r="AU550" s="5" t="n">
        <v>0.17</v>
      </c>
      <c r="AV550" s="5" t="n">
        <v>1</v>
      </c>
      <c r="AW550" s="5" t="n">
        <v>0.599</v>
      </c>
      <c r="AX550" s="5" t="n">
        <v>0.114</v>
      </c>
      <c r="AY550" s="5" t="n">
        <v>0.206</v>
      </c>
      <c r="AZ550" s="5" t="n">
        <v>0.9429999999999999</v>
      </c>
      <c r="BA550" s="5" t="n">
        <v>0.17</v>
      </c>
      <c r="BB550" s="5" t="n">
        <v>1</v>
      </c>
      <c r="BC550" s="5" t="n">
        <v>0.439</v>
      </c>
      <c r="BD550" s="5" t="n">
        <v>0.114</v>
      </c>
      <c r="BE550" s="5" t="n">
        <v>0.115</v>
      </c>
      <c r="BF550" s="5" t="n">
        <v>0.553</v>
      </c>
      <c r="BG550" s="5" t="n">
        <v>0</v>
      </c>
      <c r="BH550" s="5" t="n">
        <v>1</v>
      </c>
      <c r="BI550" s="5" t="n">
        <v>0.505</v>
      </c>
      <c r="BJ550" s="5" t="n">
        <v>0.114</v>
      </c>
      <c r="BK550" s="5" t="n">
        <v>0.228</v>
      </c>
      <c r="BL550" s="5" t="n">
        <v>0.732</v>
      </c>
      <c r="BM550" s="5" t="n">
        <v>0</v>
      </c>
      <c r="BN550" s="5" t="n">
        <v>1</v>
      </c>
      <c r="BO550" s="5" t="n">
        <v>0</v>
      </c>
      <c r="BP550" s="5" t="n">
        <v>0</v>
      </c>
      <c r="BQ550" s="5" t="n">
        <v>0.08799999999999999</v>
      </c>
      <c r="BR550" s="5" t="n">
        <v>0</v>
      </c>
      <c r="BS550" s="5" t="n">
        <v>0.667</v>
      </c>
      <c r="BT550" s="5" t="n">
        <v>0</v>
      </c>
      <c r="BU550" s="5" t="n">
        <v>0</v>
      </c>
      <c r="BV550" s="5" t="n">
        <v>0.119</v>
      </c>
      <c r="BW550" s="5" t="n">
        <v>0.17</v>
      </c>
      <c r="BX550" s="5" t="n">
        <v>1</v>
      </c>
      <c r="BY550" s="5" t="n">
        <v>11.787</v>
      </c>
      <c r="BZ550" s="5" t="n">
        <v>0</v>
      </c>
      <c r="CA550" s="5" t="n">
        <v>11.787</v>
      </c>
      <c r="CB550" s="5" t="n">
        <v>0</v>
      </c>
      <c r="CC550" s="5" t="n">
        <v>78.125</v>
      </c>
      <c r="CD550" s="5" t="n">
        <v>7.95</v>
      </c>
      <c r="CE550" s="5" t="n">
        <v>13.469</v>
      </c>
      <c r="CF550" s="5" t="n">
        <v>107.165</v>
      </c>
      <c r="CG550" s="5" t="n">
        <v>0.17</v>
      </c>
      <c r="CH550" s="5" t="n">
        <v>1</v>
      </c>
      <c r="CI550" s="5" t="n">
        <v>0</v>
      </c>
      <c r="CJ550" s="5" t="n">
        <v>0</v>
      </c>
      <c r="CK550" s="5" t="n">
        <v>0</v>
      </c>
      <c r="CL550" s="5" t="n">
        <v>0</v>
      </c>
      <c r="CM550" s="5" t="n">
        <v>0</v>
      </c>
      <c r="CN550" s="5" t="n">
        <v>0</v>
      </c>
      <c r="CO550" s="5" t="n">
        <v>0</v>
      </c>
      <c r="CP550" s="5" t="n">
        <v>1</v>
      </c>
      <c r="CQ550" s="5" t="n">
        <v>1.198</v>
      </c>
      <c r="CR550" s="5" t="n">
        <v>1</v>
      </c>
      <c r="CS550" s="5" t="n">
        <v>3.09</v>
      </c>
      <c r="CT550" s="5" t="n">
        <v>4.753</v>
      </c>
      <c r="CU550" s="5" t="n">
        <v>14.129</v>
      </c>
    </row>
    <row r="551">
      <c r="A551" s="5" t="inlineStr">
        <is>
          <t>MOZ2022</t>
        </is>
      </c>
      <c r="B551" s="5" t="inlineStr">
        <is>
          <t>MOZ</t>
        </is>
      </c>
      <c r="C551" s="5" t="inlineStr">
        <is>
          <t>MOZ</t>
        </is>
      </c>
      <c r="D551" s="5" t="inlineStr">
        <is>
          <t>Mozambique</t>
        </is>
      </c>
      <c r="E551" s="5" t="n">
        <v>2022</v>
      </c>
      <c r="F551" s="5" t="n">
        <v>0.17</v>
      </c>
      <c r="G551" s="5" t="n">
        <v>1.911</v>
      </c>
      <c r="H551" s="5" t="n">
        <v>0.617</v>
      </c>
      <c r="I551" s="5" t="n">
        <v>0</v>
      </c>
      <c r="J551" s="5" t="n">
        <v>1.911</v>
      </c>
      <c r="K551" s="5" t="n">
        <v>0</v>
      </c>
      <c r="L551" s="5" t="n">
        <v>1</v>
      </c>
      <c r="M551" s="5" t="n">
        <v>3.146</v>
      </c>
      <c r="N551" s="5" t="n">
        <v>1.852</v>
      </c>
      <c r="O551" s="5" t="n">
        <v>0</v>
      </c>
      <c r="P551" s="5" t="n">
        <v>3.146</v>
      </c>
      <c r="Q551" s="5" t="n">
        <v>0</v>
      </c>
      <c r="R551" s="5" t="n">
        <v>1</v>
      </c>
      <c r="S551" s="5" t="n">
        <v>4.998</v>
      </c>
      <c r="T551" s="5" t="n">
        <v>3.704</v>
      </c>
      <c r="U551" s="5" t="n">
        <v>0.063</v>
      </c>
      <c r="V551" s="5" t="n">
        <v>5.848</v>
      </c>
      <c r="W551" s="5" t="n">
        <v>0.17</v>
      </c>
      <c r="X551" s="5" t="n">
        <v>1</v>
      </c>
      <c r="Y551" s="5" t="n">
        <v>3.954</v>
      </c>
      <c r="Z551" s="5" t="n">
        <v>0.434</v>
      </c>
      <c r="AA551" s="5" t="n">
        <v>0</v>
      </c>
      <c r="AB551" s="5" t="n">
        <v>3.954</v>
      </c>
      <c r="AC551" s="5" t="n">
        <v>0</v>
      </c>
      <c r="AD551" s="5" t="n">
        <v>1</v>
      </c>
      <c r="AE551" s="5" t="n">
        <v>4.571</v>
      </c>
      <c r="AF551" s="5" t="n">
        <v>0.889</v>
      </c>
      <c r="AG551" s="5" t="n">
        <v>0</v>
      </c>
      <c r="AH551" s="5" t="n">
        <v>4.571</v>
      </c>
      <c r="AI551" s="5" t="n">
        <v>0</v>
      </c>
      <c r="AJ551" s="5" t="n">
        <v>1</v>
      </c>
      <c r="AK551" s="5" t="n">
        <v>8.276</v>
      </c>
      <c r="AL551" s="5" t="n">
        <v>3.904</v>
      </c>
      <c r="AM551" s="5" t="n">
        <v>0.104</v>
      </c>
      <c r="AN551" s="5" t="n">
        <v>9.682</v>
      </c>
      <c r="AO551" s="5" t="n">
        <v>0.17</v>
      </c>
      <c r="AP551" s="5" t="n">
        <v>1</v>
      </c>
      <c r="AQ551" s="5" t="n">
        <v>0.861</v>
      </c>
      <c r="AR551" s="5" t="n">
        <v>0.123</v>
      </c>
      <c r="AS551" s="5" t="n">
        <v>0.303</v>
      </c>
      <c r="AT551" s="5" t="n">
        <v>1.362</v>
      </c>
      <c r="AU551" s="5" t="n">
        <v>0.17</v>
      </c>
      <c r="AV551" s="5" t="n">
        <v>1</v>
      </c>
      <c r="AW551" s="5" t="n">
        <v>0.986</v>
      </c>
      <c r="AX551" s="5" t="n">
        <v>0.123</v>
      </c>
      <c r="AY551" s="5" t="n">
        <v>0.191</v>
      </c>
      <c r="AZ551" s="5" t="n">
        <v>1.378</v>
      </c>
      <c r="BA551" s="5" t="n">
        <v>0.17</v>
      </c>
      <c r="BB551" s="5" t="n">
        <v>1</v>
      </c>
      <c r="BC551" s="5" t="n">
        <v>0.598</v>
      </c>
      <c r="BD551" s="5" t="n">
        <v>0.123</v>
      </c>
      <c r="BE551" s="5" t="n">
        <v>0.162</v>
      </c>
      <c r="BF551" s="5" t="n">
        <v>0.759</v>
      </c>
      <c r="BG551" s="5" t="n">
        <v>0</v>
      </c>
      <c r="BH551" s="5" t="n">
        <v>1</v>
      </c>
      <c r="BI551" s="5" t="n">
        <v>0.612</v>
      </c>
      <c r="BJ551" s="5" t="n">
        <v>0.123</v>
      </c>
      <c r="BK551" s="5" t="n">
        <v>0.571</v>
      </c>
      <c r="BL551" s="5" t="n">
        <v>1.184</v>
      </c>
      <c r="BM551" s="5" t="n">
        <v>0</v>
      </c>
      <c r="BN551" s="5" t="n">
        <v>1</v>
      </c>
      <c r="BO551" s="5" t="n">
        <v>0</v>
      </c>
      <c r="BP551" s="5" t="n">
        <v>0</v>
      </c>
      <c r="BQ551" s="5" t="n">
        <v>0.09</v>
      </c>
      <c r="BR551" s="5" t="n">
        <v>0</v>
      </c>
      <c r="BS551" s="5" t="n">
        <v>0.667</v>
      </c>
      <c r="BT551" s="5" t="n">
        <v>0</v>
      </c>
      <c r="BU551" s="5" t="n">
        <v>0</v>
      </c>
      <c r="BV551" s="5" t="n">
        <v>0.094</v>
      </c>
      <c r="BW551" s="5" t="n">
        <v>0.17</v>
      </c>
      <c r="BX551" s="5" t="n">
        <v>1</v>
      </c>
      <c r="BY551" s="5" t="n">
        <v>12.729</v>
      </c>
      <c r="BZ551" s="5" t="n">
        <v>0</v>
      </c>
      <c r="CA551" s="5" t="n">
        <v>12.729</v>
      </c>
      <c r="CB551" s="5" t="n">
        <v>0</v>
      </c>
      <c r="CC551" s="5" t="n">
        <v>97.90000000000001</v>
      </c>
      <c r="CD551" s="5" t="n">
        <v>7.95</v>
      </c>
      <c r="CE551" s="5" t="n">
        <v>60.244</v>
      </c>
      <c r="CF551" s="5" t="n">
        <v>185.028</v>
      </c>
      <c r="CG551" s="5" t="n">
        <v>0.17</v>
      </c>
      <c r="CH551" s="5" t="n">
        <v>1</v>
      </c>
      <c r="CI551" s="5" t="n">
        <v>0</v>
      </c>
      <c r="CJ551" s="5" t="n">
        <v>0</v>
      </c>
      <c r="CK551" s="5" t="n">
        <v>0</v>
      </c>
      <c r="CL551" s="5" t="n">
        <v>0</v>
      </c>
      <c r="CM551" s="5" t="n">
        <v>0</v>
      </c>
      <c r="CN551" s="5" t="n">
        <v>0</v>
      </c>
      <c r="CO551" s="5" t="n">
        <v>0</v>
      </c>
      <c r="CP551" s="5" t="n">
        <v>1</v>
      </c>
      <c r="CQ551" s="5" t="n">
        <v>1.294</v>
      </c>
      <c r="CR551" s="5" t="n">
        <v>1</v>
      </c>
      <c r="CS551" s="5" t="n">
        <v>3.337</v>
      </c>
      <c r="CT551" s="5" t="n">
        <v>10.485</v>
      </c>
      <c r="CU551" s="5" t="n">
        <v>28.059</v>
      </c>
    </row>
    <row r="552">
      <c r="A552" s="5" t="inlineStr">
        <is>
          <t>MOZ2023</t>
        </is>
      </c>
      <c r="B552" s="5" t="inlineStr">
        <is>
          <t>MOZ</t>
        </is>
      </c>
      <c r="C552" s="5" t="inlineStr">
        <is>
          <t>MOZ</t>
        </is>
      </c>
      <c r="D552" s="5" t="inlineStr">
        <is>
          <t>Mozambique</t>
        </is>
      </c>
      <c r="E552" s="5" t="n">
        <v>2023</v>
      </c>
      <c r="F552" s="5" t="n">
        <v>0.17</v>
      </c>
      <c r="G552" s="5" t="n">
        <v>1.99</v>
      </c>
      <c r="H552" s="5" t="n">
        <v>0.643</v>
      </c>
      <c r="I552" s="5" t="n">
        <v>0</v>
      </c>
      <c r="J552" s="5" t="n">
        <v>1.99</v>
      </c>
      <c r="K552" s="5" t="n">
        <v>0</v>
      </c>
      <c r="L552" s="5" t="n">
        <v>1</v>
      </c>
      <c r="M552" s="5" t="n">
        <v>3.276</v>
      </c>
      <c r="N552" s="5" t="n">
        <v>1.928</v>
      </c>
      <c r="O552" s="5" t="n">
        <v>0</v>
      </c>
      <c r="P552" s="5" t="n">
        <v>3.276</v>
      </c>
      <c r="Q552" s="5" t="n">
        <v>0</v>
      </c>
      <c r="R552" s="5" t="n">
        <v>1</v>
      </c>
      <c r="S552" s="5" t="n">
        <v>5.205</v>
      </c>
      <c r="T552" s="5" t="n">
        <v>3.857</v>
      </c>
      <c r="U552" s="5" t="n">
        <v>0.098</v>
      </c>
      <c r="V552" s="5" t="n">
        <v>6.089</v>
      </c>
      <c r="W552" s="5" t="n">
        <v>0.17</v>
      </c>
      <c r="X552" s="5" t="n">
        <v>1</v>
      </c>
      <c r="Y552" s="5" t="n">
        <v>4.117</v>
      </c>
      <c r="Z552" s="5" t="n">
        <v>0.452</v>
      </c>
      <c r="AA552" s="5" t="n">
        <v>0</v>
      </c>
      <c r="AB552" s="5" t="n">
        <v>4.117</v>
      </c>
      <c r="AC552" s="5" t="n">
        <v>0</v>
      </c>
      <c r="AD552" s="5" t="n">
        <v>1</v>
      </c>
      <c r="AE552" s="5" t="n">
        <v>4.76</v>
      </c>
      <c r="AF552" s="5" t="n">
        <v>0.926</v>
      </c>
      <c r="AG552" s="5" t="n">
        <v>0</v>
      </c>
      <c r="AH552" s="5" t="n">
        <v>4.76</v>
      </c>
      <c r="AI552" s="5" t="n">
        <v>0</v>
      </c>
      <c r="AJ552" s="5" t="n">
        <v>1</v>
      </c>
      <c r="AK552" s="5" t="n">
        <v>8.617000000000001</v>
      </c>
      <c r="AL552" s="5" t="n">
        <v>4.065</v>
      </c>
      <c r="AM552" s="5" t="n">
        <v>0.162</v>
      </c>
      <c r="AN552" s="5" t="n">
        <v>10.082</v>
      </c>
      <c r="AO552" s="5" t="n">
        <v>0.17</v>
      </c>
      <c r="AP552" s="5" t="n">
        <v>1</v>
      </c>
      <c r="AQ552" s="5" t="n">
        <v>0.76</v>
      </c>
      <c r="AR552" s="5" t="n">
        <v>0.129</v>
      </c>
      <c r="AS552" s="5" t="n">
        <v>0.393</v>
      </c>
      <c r="AT552" s="5" t="n">
        <v>1.35</v>
      </c>
      <c r="AU552" s="5" t="n">
        <v>0.17</v>
      </c>
      <c r="AV552" s="5" t="n">
        <v>1</v>
      </c>
      <c r="AW552" s="5" t="n">
        <v>0.8110000000000001</v>
      </c>
      <c r="AX552" s="5" t="n">
        <v>0.129</v>
      </c>
      <c r="AY552" s="5" t="n">
        <v>0.409</v>
      </c>
      <c r="AZ552" s="5" t="n">
        <v>1.428</v>
      </c>
      <c r="BA552" s="5" t="n">
        <v>0.17</v>
      </c>
      <c r="BB552" s="5" t="n">
        <v>1</v>
      </c>
      <c r="BC552" s="5" t="n">
        <v>0.535</v>
      </c>
      <c r="BD552" s="5" t="n">
        <v>0.129</v>
      </c>
      <c r="BE552" s="5" t="n">
        <v>0.152</v>
      </c>
      <c r="BF552" s="5" t="n">
        <v>0.6870000000000001</v>
      </c>
      <c r="BG552" s="5" t="n">
        <v>0</v>
      </c>
      <c r="BH552" s="5" t="n">
        <v>1</v>
      </c>
      <c r="BI552" s="5" t="n">
        <v>0.579</v>
      </c>
      <c r="BJ552" s="5" t="n">
        <v>0.129</v>
      </c>
      <c r="BK552" s="5" t="n">
        <v>0.783</v>
      </c>
      <c r="BL552" s="5" t="n">
        <v>1.363</v>
      </c>
      <c r="BM552" s="5" t="n">
        <v>0</v>
      </c>
      <c r="BN552" s="5" t="n">
        <v>1</v>
      </c>
      <c r="BO552" s="5" t="n">
        <v>0</v>
      </c>
      <c r="BP552" s="5" t="n">
        <v>0</v>
      </c>
      <c r="BQ552" s="5" t="n">
        <v>0.09</v>
      </c>
      <c r="BR552" s="5" t="n">
        <v>0</v>
      </c>
      <c r="BS552" s="5" t="n">
        <v>0.667</v>
      </c>
      <c r="BT552" s="5" t="n">
        <v>0</v>
      </c>
      <c r="BU552" s="5" t="n">
        <v>0</v>
      </c>
      <c r="BV552" s="5" t="n">
        <v>0.146</v>
      </c>
      <c r="BW552" s="5" t="n">
        <v>0.17</v>
      </c>
      <c r="BX552" s="5" t="n">
        <v>1</v>
      </c>
      <c r="BY552" s="5" t="n">
        <v>13.254</v>
      </c>
      <c r="BZ552" s="5" t="n">
        <v>0</v>
      </c>
      <c r="CA552" s="5" t="n">
        <v>13.254</v>
      </c>
      <c r="CB552" s="5" t="n">
        <v>0</v>
      </c>
      <c r="CC552" s="5" t="n">
        <v>83.248</v>
      </c>
      <c r="CD552" s="5" t="n">
        <v>7.95</v>
      </c>
      <c r="CE552" s="5" t="n">
        <v>109.708</v>
      </c>
      <c r="CF552" s="5" t="n">
        <v>225.758</v>
      </c>
      <c r="CG552" s="5" t="n">
        <v>0.17</v>
      </c>
      <c r="CH552" s="5" t="n">
        <v>1</v>
      </c>
      <c r="CI552" s="5" t="n">
        <v>0</v>
      </c>
      <c r="CJ552" s="5" t="n">
        <v>0</v>
      </c>
      <c r="CK552" s="5" t="n">
        <v>0</v>
      </c>
      <c r="CL552" s="5" t="n">
        <v>0</v>
      </c>
      <c r="CM552" s="5" t="n">
        <v>0</v>
      </c>
      <c r="CN552" s="5" t="n">
        <v>0</v>
      </c>
      <c r="CO552" s="5" t="n">
        <v>0</v>
      </c>
      <c r="CP552" s="5" t="n">
        <v>1</v>
      </c>
      <c r="CQ552" s="5" t="n">
        <v>1.348</v>
      </c>
      <c r="CR552" s="5" t="n">
        <v>1</v>
      </c>
      <c r="CS552" s="5" t="n">
        <v>3.474</v>
      </c>
      <c r="CT552" s="5" t="n">
        <v>4.861</v>
      </c>
      <c r="CU552" s="5" t="n">
        <v>9.260999999999999</v>
      </c>
    </row>
    <row r="553">
      <c r="A553" s="5" t="inlineStr">
        <is>
          <t>MOZ2024</t>
        </is>
      </c>
      <c r="B553" s="5" t="inlineStr">
        <is>
          <t>MOZ</t>
        </is>
      </c>
      <c r="C553" s="5" t="inlineStr">
        <is>
          <t>MOZ</t>
        </is>
      </c>
      <c r="D553" s="5" t="inlineStr">
        <is>
          <t>Mozambique</t>
        </is>
      </c>
      <c r="E553" s="5" t="n">
        <v>2024</v>
      </c>
      <c r="F553" s="5" t="n">
        <v>0.17</v>
      </c>
      <c r="G553" s="5" t="n">
        <v>2.049</v>
      </c>
      <c r="H553" s="5" t="n">
        <v>0.662</v>
      </c>
      <c r="I553" s="5" t="n">
        <v>0</v>
      </c>
      <c r="J553" s="5" t="n">
        <v>2.049</v>
      </c>
      <c r="K553" s="5" t="n">
        <v>0</v>
      </c>
      <c r="L553" s="5" t="n">
        <v>1</v>
      </c>
      <c r="M553" s="5" t="n">
        <v>3.373</v>
      </c>
      <c r="N553" s="5" t="n">
        <v>1.985</v>
      </c>
      <c r="O553" s="5" t="n">
        <v>0</v>
      </c>
      <c r="P553" s="5" t="n">
        <v>3.373</v>
      </c>
      <c r="Q553" s="5" t="n">
        <v>0</v>
      </c>
      <c r="R553" s="5" t="n">
        <v>1</v>
      </c>
      <c r="S553" s="5" t="n">
        <v>5.358</v>
      </c>
      <c r="T553" s="5" t="n">
        <v>3.971</v>
      </c>
      <c r="U553" s="5" t="n">
        <v>0.124</v>
      </c>
      <c r="V553" s="5" t="n">
        <v>6.269</v>
      </c>
      <c r="W553" s="5" t="n">
        <v>0.17</v>
      </c>
      <c r="X553" s="5" t="n">
        <v>1</v>
      </c>
      <c r="Y553" s="5" t="n">
        <v>4.239</v>
      </c>
      <c r="Z553" s="5" t="n">
        <v>0.465</v>
      </c>
      <c r="AA553" s="5" t="n">
        <v>0</v>
      </c>
      <c r="AB553" s="5" t="n">
        <v>4.239</v>
      </c>
      <c r="AC553" s="5" t="n">
        <v>0</v>
      </c>
      <c r="AD553" s="5" t="n">
        <v>1</v>
      </c>
      <c r="AE553" s="5" t="n">
        <v>4.901</v>
      </c>
      <c r="AF553" s="5" t="n">
        <v>0.953</v>
      </c>
      <c r="AG553" s="5" t="n">
        <v>0</v>
      </c>
      <c r="AH553" s="5" t="n">
        <v>4.901</v>
      </c>
      <c r="AI553" s="5" t="n">
        <v>0</v>
      </c>
      <c r="AJ553" s="5" t="n">
        <v>1</v>
      </c>
      <c r="AK553" s="5" t="n">
        <v>8.871</v>
      </c>
      <c r="AL553" s="5" t="n">
        <v>4.185</v>
      </c>
      <c r="AM553" s="5" t="n">
        <v>0.205</v>
      </c>
      <c r="AN553" s="5" t="n">
        <v>10.38</v>
      </c>
      <c r="AO553" s="5" t="n">
        <v>0.17</v>
      </c>
      <c r="AP553" s="5" t="n">
        <v>1</v>
      </c>
      <c r="AQ553" s="5" t="n">
        <v>0.724</v>
      </c>
      <c r="AR553" s="5" t="n">
        <v>0.132</v>
      </c>
      <c r="AS553" s="5" t="n">
        <v>0.439</v>
      </c>
      <c r="AT553" s="5" t="n">
        <v>1.35</v>
      </c>
      <c r="AU553" s="5" t="n">
        <v>0.16</v>
      </c>
      <c r="AV553" s="5" t="n">
        <v>1</v>
      </c>
      <c r="AW553" s="5" t="n">
        <v>0.75</v>
      </c>
      <c r="AX553" s="5" t="n">
        <v>0.132</v>
      </c>
      <c r="AY553" s="5" t="n">
        <v>0.48</v>
      </c>
      <c r="AZ553" s="5" t="n">
        <v>1.428</v>
      </c>
      <c r="BA553" s="5" t="n">
        <v>0.16</v>
      </c>
      <c r="BB553" s="5" t="n">
        <v>1</v>
      </c>
      <c r="BC553" s="5" t="n">
        <v>0.513</v>
      </c>
      <c r="BD553" s="5" t="n">
        <v>0.132</v>
      </c>
      <c r="BE553" s="5" t="n">
        <v>0.174</v>
      </c>
      <c r="BF553" s="5" t="n">
        <v>0.6870000000000001</v>
      </c>
      <c r="BG553" s="5" t="n">
        <v>0</v>
      </c>
      <c r="BH553" s="5" t="n">
        <v>1</v>
      </c>
      <c r="BI553" s="5" t="n">
        <v>0.591</v>
      </c>
      <c r="BJ553" s="5" t="n">
        <v>0.132</v>
      </c>
      <c r="BK553" s="5" t="n">
        <v>0.771</v>
      </c>
      <c r="BL553" s="5" t="n">
        <v>1.362</v>
      </c>
      <c r="BM553" s="5" t="n">
        <v>0</v>
      </c>
      <c r="BN553" s="5" t="n">
        <v>1</v>
      </c>
      <c r="BO553" s="5" t="n">
        <v>0</v>
      </c>
      <c r="BP553" s="5" t="n">
        <v>0</v>
      </c>
      <c r="BQ553" s="5" t="n">
        <v>0.08500000000000001</v>
      </c>
      <c r="BR553" s="5" t="n">
        <v>0</v>
      </c>
      <c r="BS553" s="5" t="n">
        <v>0.667</v>
      </c>
      <c r="BT553" s="5" t="n">
        <v>0</v>
      </c>
      <c r="BU553" s="5" t="n">
        <v>0</v>
      </c>
      <c r="BV553" s="5" t="n">
        <v>0.109</v>
      </c>
      <c r="BW553" s="5" t="n">
        <v>0.17</v>
      </c>
      <c r="BX553" s="5" t="n">
        <v>1</v>
      </c>
      <c r="BY553" s="5" t="n">
        <v>13.646</v>
      </c>
      <c r="BZ553" s="5" t="n">
        <v>0</v>
      </c>
      <c r="CA553" s="5" t="n">
        <v>13.646</v>
      </c>
      <c r="CB553" s="5" t="n">
        <v>0</v>
      </c>
      <c r="CC553" s="5" t="n">
        <v>82.58799999999999</v>
      </c>
      <c r="CD553" s="5" t="n">
        <v>7.95</v>
      </c>
      <c r="CE553" s="5" t="n">
        <v>111.418</v>
      </c>
      <c r="CF553" s="5" t="n">
        <v>226.986</v>
      </c>
      <c r="CG553" s="5" t="n">
        <v>0.17</v>
      </c>
      <c r="CH553" s="5" t="n">
        <v>1</v>
      </c>
      <c r="CI553" s="5" t="n">
        <v>0</v>
      </c>
      <c r="CJ553" s="5" t="n">
        <v>0</v>
      </c>
      <c r="CK553" s="5" t="n">
        <v>0</v>
      </c>
      <c r="CL553" s="5" t="n">
        <v>0</v>
      </c>
      <c r="CM553" s="5" t="n">
        <v>0</v>
      </c>
      <c r="CN553" s="5" t="n">
        <v>0</v>
      </c>
      <c r="CO553" s="5" t="n">
        <v>0</v>
      </c>
      <c r="CP553" s="5" t="n">
        <v>1</v>
      </c>
      <c r="CQ553" s="5" t="n">
        <v>1.387</v>
      </c>
      <c r="CR553" s="5" t="n">
        <v>1</v>
      </c>
      <c r="CS553" s="5" t="n">
        <v>3.577</v>
      </c>
      <c r="CT553" s="5" t="n">
        <v>4.251</v>
      </c>
      <c r="CU553" s="5" t="n">
        <v>7.598</v>
      </c>
    </row>
    <row r="554">
      <c r="A554" s="5" t="inlineStr">
        <is>
          <t>MMR2021</t>
        </is>
      </c>
      <c r="B554" s="5" t="inlineStr">
        <is>
          <t>MMR</t>
        </is>
      </c>
      <c r="C554" s="5" t="inlineStr">
        <is>
          <t>MMR</t>
        </is>
      </c>
      <c r="D554" s="5" t="inlineStr">
        <is>
          <t>Myanmar</t>
        </is>
      </c>
      <c r="E554" s="5" t="n">
        <v>2021</v>
      </c>
      <c r="F554" s="5" t="n">
        <v>0</v>
      </c>
      <c r="G554" s="5" t="n">
        <v>3.117</v>
      </c>
      <c r="H554" s="5" t="n">
        <v>0.83</v>
      </c>
      <c r="I554" s="5" t="n">
        <v>0</v>
      </c>
      <c r="J554" s="5" t="n">
        <v>3.117</v>
      </c>
      <c r="K554" s="5" t="n">
        <v>0</v>
      </c>
      <c r="L554" s="5" t="n">
        <v>1</v>
      </c>
      <c r="M554" s="5" t="n">
        <v>5.199</v>
      </c>
      <c r="N554" s="5" t="n">
        <v>2.491</v>
      </c>
      <c r="O554" s="5" t="n">
        <v>0</v>
      </c>
      <c r="P554" s="5" t="n">
        <v>5.199</v>
      </c>
      <c r="Q554" s="5" t="n">
        <v>0</v>
      </c>
      <c r="R554" s="5" t="n">
        <v>1</v>
      </c>
      <c r="S554" s="5" t="n">
        <v>7.269</v>
      </c>
      <c r="T554" s="5" t="n">
        <v>4.982</v>
      </c>
      <c r="U554" s="5" t="n">
        <v>0</v>
      </c>
      <c r="V554" s="5" t="n">
        <v>7.269</v>
      </c>
      <c r="W554" s="5" t="n">
        <v>0</v>
      </c>
      <c r="X554" s="5" t="n">
        <v>1</v>
      </c>
      <c r="Y554" s="5" t="n">
        <v>5.305</v>
      </c>
      <c r="Z554" s="5" t="n">
        <v>0.582</v>
      </c>
      <c r="AA554" s="5" t="n">
        <v>0</v>
      </c>
      <c r="AB554" s="5" t="n">
        <v>5.305</v>
      </c>
      <c r="AC554" s="5" t="n">
        <v>0</v>
      </c>
      <c r="AD554" s="5" t="n">
        <v>1</v>
      </c>
      <c r="AE554" s="5" t="n">
        <v>5.877</v>
      </c>
      <c r="AF554" s="5" t="n">
        <v>1.143</v>
      </c>
      <c r="AG554" s="5" t="n">
        <v>0</v>
      </c>
      <c r="AH554" s="5" t="n">
        <v>5.877</v>
      </c>
      <c r="AI554" s="5" t="n">
        <v>0</v>
      </c>
      <c r="AJ554" s="5" t="n">
        <v>1</v>
      </c>
      <c r="AK554" s="5" t="n">
        <v>9.307</v>
      </c>
      <c r="AL554" s="5" t="n">
        <v>4.39</v>
      </c>
      <c r="AM554" s="5" t="n">
        <v>0</v>
      </c>
      <c r="AN554" s="5" t="n">
        <v>9.307</v>
      </c>
      <c r="AO554" s="5" t="n">
        <v>0</v>
      </c>
      <c r="AP554" s="5" t="n">
        <v>1</v>
      </c>
      <c r="AQ554" s="5" t="n">
        <v>0.621</v>
      </c>
      <c r="AR554" s="5" t="n">
        <v>0.114</v>
      </c>
      <c r="AS554" s="5" t="n">
        <v>0.036</v>
      </c>
      <c r="AT554" s="5" t="n">
        <v>0.657</v>
      </c>
      <c r="AU554" s="5" t="n">
        <v>0</v>
      </c>
      <c r="AV554" s="5" t="n">
        <v>1</v>
      </c>
      <c r="AW554" s="5" t="n">
        <v>0.593</v>
      </c>
      <c r="AX554" s="5" t="n">
        <v>0.114</v>
      </c>
      <c r="AY554" s="5" t="n">
        <v>-0.047</v>
      </c>
      <c r="AZ554" s="5" t="n">
        <v>0.546</v>
      </c>
      <c r="BA554" s="5" t="n">
        <v>0</v>
      </c>
      <c r="BB554" s="5" t="n">
        <v>1</v>
      </c>
      <c r="BC554" s="5" t="n">
        <v>0.44</v>
      </c>
      <c r="BD554" s="5" t="n">
        <v>0.114</v>
      </c>
      <c r="BE554" s="5" t="n">
        <v>0</v>
      </c>
      <c r="BF554" s="5" t="n">
        <v>0.44</v>
      </c>
      <c r="BG554" s="5" t="n">
        <v>0</v>
      </c>
      <c r="BH554" s="5" t="n">
        <v>1</v>
      </c>
      <c r="BI554" s="5" t="n">
        <v>0.5600000000000001</v>
      </c>
      <c r="BJ554" s="5" t="n">
        <v>0.114</v>
      </c>
      <c r="BK554" s="5" t="n">
        <v>0</v>
      </c>
      <c r="BL554" s="5" t="n">
        <v>0.5600000000000001</v>
      </c>
      <c r="BM554" s="5" t="n">
        <v>0</v>
      </c>
      <c r="BN554" s="5" t="n">
        <v>1</v>
      </c>
      <c r="BO554" s="5" t="n">
        <v>0</v>
      </c>
      <c r="BP554" s="5" t="n">
        <v>0</v>
      </c>
      <c r="BQ554" s="5" t="n">
        <v>0.081</v>
      </c>
      <c r="BR554" s="5" t="n">
        <v>0</v>
      </c>
      <c r="BS554" s="5" t="n">
        <v>0.833</v>
      </c>
      <c r="BT554" s="5" t="n">
        <v>0</v>
      </c>
      <c r="BU554" s="5" t="n">
        <v>0</v>
      </c>
      <c r="BV554" s="5" t="n">
        <v>0.021</v>
      </c>
      <c r="BW554" s="5" t="n">
        <v>0</v>
      </c>
      <c r="BX554" s="5" t="n">
        <v>0.667</v>
      </c>
      <c r="BY554" s="5" t="n">
        <v>11.787</v>
      </c>
      <c r="BZ554" s="5" t="n">
        <v>0</v>
      </c>
      <c r="CA554" s="5" t="n">
        <v>11.787</v>
      </c>
      <c r="CB554" s="5" t="n">
        <v>0</v>
      </c>
      <c r="CC554" s="5" t="n">
        <v>81.69499999999999</v>
      </c>
      <c r="CD554" s="5" t="n">
        <v>7.95</v>
      </c>
      <c r="CE554" s="5" t="n">
        <v>0</v>
      </c>
      <c r="CF554" s="5" t="n">
        <v>81.69499999999999</v>
      </c>
      <c r="CG554" s="5" t="n">
        <v>0</v>
      </c>
      <c r="CH554" s="5" t="n">
        <v>1</v>
      </c>
      <c r="CI554" s="5" t="n">
        <v>0</v>
      </c>
      <c r="CJ554" s="5" t="n">
        <v>0</v>
      </c>
      <c r="CK554" s="5" t="n">
        <v>0</v>
      </c>
      <c r="CL554" s="5" t="n">
        <v>0</v>
      </c>
      <c r="CM554" s="5" t="n">
        <v>0</v>
      </c>
      <c r="CN554" s="5" t="n">
        <v>0</v>
      </c>
      <c r="CO554" s="5" t="n">
        <v>0</v>
      </c>
      <c r="CP554" s="5" t="n">
        <v>0.548</v>
      </c>
      <c r="CQ554" s="5" t="n">
        <v>1.198</v>
      </c>
      <c r="CR554" s="5" t="n">
        <v>1</v>
      </c>
      <c r="CS554" s="5" t="n">
        <v>4.733</v>
      </c>
      <c r="CT554" s="5" t="n">
        <v>3.604</v>
      </c>
      <c r="CU554" s="5" t="n">
        <v>14.129</v>
      </c>
    </row>
    <row r="555">
      <c r="A555" s="5" t="inlineStr">
        <is>
          <t>MMR2022</t>
        </is>
      </c>
      <c r="B555" s="5" t="inlineStr">
        <is>
          <t>MMR</t>
        </is>
      </c>
      <c r="C555" s="5" t="inlineStr">
        <is>
          <t>MMR</t>
        </is>
      </c>
      <c r="D555" s="5" t="inlineStr">
        <is>
          <t>Myanmar</t>
        </is>
      </c>
      <c r="E555" s="5" t="n">
        <v>2022</v>
      </c>
      <c r="F555" s="5" t="n">
        <v>0</v>
      </c>
      <c r="G555" s="5" t="n">
        <v>1.912</v>
      </c>
      <c r="H555" s="5" t="n">
        <v>0.617</v>
      </c>
      <c r="I555" s="5" t="n">
        <v>0</v>
      </c>
      <c r="J555" s="5" t="n">
        <v>1.912</v>
      </c>
      <c r="K555" s="5" t="n">
        <v>0</v>
      </c>
      <c r="L555" s="5" t="n">
        <v>1</v>
      </c>
      <c r="M555" s="5" t="n">
        <v>3.147</v>
      </c>
      <c r="N555" s="5" t="n">
        <v>1.852</v>
      </c>
      <c r="O555" s="5" t="n">
        <v>0</v>
      </c>
      <c r="P555" s="5" t="n">
        <v>3.147</v>
      </c>
      <c r="Q555" s="5" t="n">
        <v>0</v>
      </c>
      <c r="R555" s="5" t="n">
        <v>1</v>
      </c>
      <c r="S555" s="5" t="n">
        <v>4.999</v>
      </c>
      <c r="T555" s="5" t="n">
        <v>3.704</v>
      </c>
      <c r="U555" s="5" t="n">
        <v>0</v>
      </c>
      <c r="V555" s="5" t="n">
        <v>4.999</v>
      </c>
      <c r="W555" s="5" t="n">
        <v>0</v>
      </c>
      <c r="X555" s="5" t="n">
        <v>1</v>
      </c>
      <c r="Y555" s="5" t="n">
        <v>5.729</v>
      </c>
      <c r="Z555" s="5" t="n">
        <v>0.629</v>
      </c>
      <c r="AA555" s="5" t="n">
        <v>0</v>
      </c>
      <c r="AB555" s="5" t="n">
        <v>5.729</v>
      </c>
      <c r="AC555" s="5" t="n">
        <v>0</v>
      </c>
      <c r="AD555" s="5" t="n">
        <v>1</v>
      </c>
      <c r="AE555" s="5" t="n">
        <v>6.347</v>
      </c>
      <c r="AF555" s="5" t="n">
        <v>1.234</v>
      </c>
      <c r="AG555" s="5" t="n">
        <v>0</v>
      </c>
      <c r="AH555" s="5" t="n">
        <v>6.347</v>
      </c>
      <c r="AI555" s="5" t="n">
        <v>0</v>
      </c>
      <c r="AJ555" s="5" t="n">
        <v>1</v>
      </c>
      <c r="AK555" s="5" t="n">
        <v>10.051</v>
      </c>
      <c r="AL555" s="5" t="n">
        <v>4.741</v>
      </c>
      <c r="AM555" s="5" t="n">
        <v>0</v>
      </c>
      <c r="AN555" s="5" t="n">
        <v>10.051</v>
      </c>
      <c r="AO555" s="5" t="n">
        <v>0</v>
      </c>
      <c r="AP555" s="5" t="n">
        <v>1</v>
      </c>
      <c r="AQ555" s="5" t="n">
        <v>0.847</v>
      </c>
      <c r="AR555" s="5" t="n">
        <v>0.123</v>
      </c>
      <c r="AS555" s="5" t="n">
        <v>0.129</v>
      </c>
      <c r="AT555" s="5" t="n">
        <v>0.975</v>
      </c>
      <c r="AU555" s="5" t="n">
        <v>0</v>
      </c>
      <c r="AV555" s="5" t="n">
        <v>1</v>
      </c>
      <c r="AW555" s="5" t="n">
        <v>0.947</v>
      </c>
      <c r="AX555" s="5" t="n">
        <v>0.123</v>
      </c>
      <c r="AY555" s="5" t="n">
        <v>0.109</v>
      </c>
      <c r="AZ555" s="5" t="n">
        <v>1.056</v>
      </c>
      <c r="BA555" s="5" t="n">
        <v>0</v>
      </c>
      <c r="BB555" s="5" t="n">
        <v>1</v>
      </c>
      <c r="BC555" s="5" t="n">
        <v>0.589</v>
      </c>
      <c r="BD555" s="5" t="n">
        <v>0.123</v>
      </c>
      <c r="BE555" s="5" t="n">
        <v>0</v>
      </c>
      <c r="BF555" s="5" t="n">
        <v>0.589</v>
      </c>
      <c r="BG555" s="5" t="n">
        <v>0</v>
      </c>
      <c r="BH555" s="5" t="n">
        <v>1</v>
      </c>
      <c r="BI555" s="5" t="n">
        <v>0.6889999999999999</v>
      </c>
      <c r="BJ555" s="5" t="n">
        <v>0.123</v>
      </c>
      <c r="BK555" s="5" t="n">
        <v>0</v>
      </c>
      <c r="BL555" s="5" t="n">
        <v>0.6889999999999999</v>
      </c>
      <c r="BM555" s="5" t="n">
        <v>0</v>
      </c>
      <c r="BN555" s="5" t="n">
        <v>1</v>
      </c>
      <c r="BO555" s="5" t="n">
        <v>0</v>
      </c>
      <c r="BP555" s="5" t="n">
        <v>0</v>
      </c>
      <c r="BQ555" s="5" t="n">
        <v>0.07000000000000001</v>
      </c>
      <c r="BR555" s="5" t="n">
        <v>0</v>
      </c>
      <c r="BS555" s="5" t="n">
        <v>0.833</v>
      </c>
      <c r="BT555" s="5" t="n">
        <v>0</v>
      </c>
      <c r="BU555" s="5" t="n">
        <v>0</v>
      </c>
      <c r="BV555" s="5" t="n">
        <v>0.018</v>
      </c>
      <c r="BW555" s="5" t="n">
        <v>0</v>
      </c>
      <c r="BX555" s="5" t="n">
        <v>0.667</v>
      </c>
      <c r="BY555" s="5" t="n">
        <v>12.729</v>
      </c>
      <c r="BZ555" s="5" t="n">
        <v>0</v>
      </c>
      <c r="CA555" s="5" t="n">
        <v>12.729</v>
      </c>
      <c r="CB555" s="5" t="n">
        <v>0</v>
      </c>
      <c r="CC555" s="5" t="n">
        <v>102.477</v>
      </c>
      <c r="CD555" s="5" t="n">
        <v>7.95</v>
      </c>
      <c r="CE555" s="5" t="n">
        <v>0</v>
      </c>
      <c r="CF555" s="5" t="n">
        <v>102.477</v>
      </c>
      <c r="CG555" s="5" t="n">
        <v>0</v>
      </c>
      <c r="CH555" s="5" t="n">
        <v>1</v>
      </c>
      <c r="CI555" s="5" t="n">
        <v>0</v>
      </c>
      <c r="CJ555" s="5" t="n">
        <v>0</v>
      </c>
      <c r="CK555" s="5" t="n">
        <v>0</v>
      </c>
      <c r="CL555" s="5" t="n">
        <v>0</v>
      </c>
      <c r="CM555" s="5" t="n">
        <v>0</v>
      </c>
      <c r="CN555" s="5" t="n">
        <v>0</v>
      </c>
      <c r="CO555" s="5" t="n">
        <v>0</v>
      </c>
      <c r="CP555" s="5" t="n">
        <v>1</v>
      </c>
      <c r="CQ555" s="5" t="n">
        <v>1.294</v>
      </c>
      <c r="CR555" s="5" t="n">
        <v>1</v>
      </c>
      <c r="CS555" s="5" t="n">
        <v>5.112</v>
      </c>
      <c r="CT555" s="5" t="n">
        <v>7.554</v>
      </c>
      <c r="CU555" s="5" t="n">
        <v>28.059</v>
      </c>
    </row>
    <row r="556">
      <c r="A556" s="5" t="inlineStr">
        <is>
          <t>MMR2023</t>
        </is>
      </c>
      <c r="B556" s="5" t="inlineStr">
        <is>
          <t>MMR</t>
        </is>
      </c>
      <c r="C556" s="5" t="inlineStr">
        <is>
          <t>MMR</t>
        </is>
      </c>
      <c r="D556" s="5" t="inlineStr">
        <is>
          <t>Myanmar</t>
        </is>
      </c>
      <c r="E556" s="5" t="n">
        <v>2023</v>
      </c>
      <c r="F556" s="5" t="n">
        <v>0</v>
      </c>
      <c r="G556" s="5" t="n">
        <v>1.99</v>
      </c>
      <c r="H556" s="5" t="n">
        <v>0.643</v>
      </c>
      <c r="I556" s="5" t="n">
        <v>0</v>
      </c>
      <c r="J556" s="5" t="n">
        <v>1.99</v>
      </c>
      <c r="K556" s="5" t="n">
        <v>0</v>
      </c>
      <c r="L556" s="5" t="n">
        <v>1</v>
      </c>
      <c r="M556" s="5" t="n">
        <v>3.276</v>
      </c>
      <c r="N556" s="5" t="n">
        <v>1.928</v>
      </c>
      <c r="O556" s="5" t="n">
        <v>0</v>
      </c>
      <c r="P556" s="5" t="n">
        <v>3.276</v>
      </c>
      <c r="Q556" s="5" t="n">
        <v>0</v>
      </c>
      <c r="R556" s="5" t="n">
        <v>1</v>
      </c>
      <c r="S556" s="5" t="n">
        <v>5.205</v>
      </c>
      <c r="T556" s="5" t="n">
        <v>3.857</v>
      </c>
      <c r="U556" s="5" t="n">
        <v>0</v>
      </c>
      <c r="V556" s="5" t="n">
        <v>5.205</v>
      </c>
      <c r="W556" s="5" t="n">
        <v>0</v>
      </c>
      <c r="X556" s="5" t="n">
        <v>1</v>
      </c>
      <c r="Y556" s="5" t="n">
        <v>5.966</v>
      </c>
      <c r="Z556" s="5" t="n">
        <v>0.655</v>
      </c>
      <c r="AA556" s="5" t="n">
        <v>0</v>
      </c>
      <c r="AB556" s="5" t="n">
        <v>5.966</v>
      </c>
      <c r="AC556" s="5" t="n">
        <v>0</v>
      </c>
      <c r="AD556" s="5" t="n">
        <v>1</v>
      </c>
      <c r="AE556" s="5" t="n">
        <v>6.608</v>
      </c>
      <c r="AF556" s="5" t="n">
        <v>1.285</v>
      </c>
      <c r="AG556" s="5" t="n">
        <v>0</v>
      </c>
      <c r="AH556" s="5" t="n">
        <v>6.608</v>
      </c>
      <c r="AI556" s="5" t="n">
        <v>0</v>
      </c>
      <c r="AJ556" s="5" t="n">
        <v>1</v>
      </c>
      <c r="AK556" s="5" t="n">
        <v>10.465</v>
      </c>
      <c r="AL556" s="5" t="n">
        <v>4.937</v>
      </c>
      <c r="AM556" s="5" t="n">
        <v>0</v>
      </c>
      <c r="AN556" s="5" t="n">
        <v>10.465</v>
      </c>
      <c r="AO556" s="5" t="n">
        <v>0</v>
      </c>
      <c r="AP556" s="5" t="n">
        <v>1</v>
      </c>
      <c r="AQ556" s="5" t="n">
        <v>0.749</v>
      </c>
      <c r="AR556" s="5" t="n">
        <v>0.129</v>
      </c>
      <c r="AS556" s="5" t="n">
        <v>0.581</v>
      </c>
      <c r="AT556" s="5" t="n">
        <v>1.33</v>
      </c>
      <c r="AU556" s="5" t="n">
        <v>0</v>
      </c>
      <c r="AV556" s="5" t="n">
        <v>1</v>
      </c>
      <c r="AW556" s="5" t="n">
        <v>0.783</v>
      </c>
      <c r="AX556" s="5" t="n">
        <v>0.129</v>
      </c>
      <c r="AY556" s="5" t="n">
        <v>0.49</v>
      </c>
      <c r="AZ556" s="5" t="n">
        <v>1.272</v>
      </c>
      <c r="BA556" s="5" t="n">
        <v>0</v>
      </c>
      <c r="BB556" s="5" t="n">
        <v>1</v>
      </c>
      <c r="BC556" s="5" t="n">
        <v>0.527</v>
      </c>
      <c r="BD556" s="5" t="n">
        <v>0.129</v>
      </c>
      <c r="BE556" s="5" t="n">
        <v>0</v>
      </c>
      <c r="BF556" s="5" t="n">
        <v>0.527</v>
      </c>
      <c r="BG556" s="5" t="n">
        <v>0</v>
      </c>
      <c r="BH556" s="5" t="n">
        <v>1</v>
      </c>
      <c r="BI556" s="5" t="n">
        <v>0.64</v>
      </c>
      <c r="BJ556" s="5" t="n">
        <v>0.129</v>
      </c>
      <c r="BK556" s="5" t="n">
        <v>0</v>
      </c>
      <c r="BL556" s="5" t="n">
        <v>0.64</v>
      </c>
      <c r="BM556" s="5" t="n">
        <v>0</v>
      </c>
      <c r="BN556" s="5" t="n">
        <v>1</v>
      </c>
      <c r="BO556" s="5" t="n">
        <v>0</v>
      </c>
      <c r="BP556" s="5" t="n">
        <v>0</v>
      </c>
      <c r="BQ556" s="5" t="n">
        <v>0.064</v>
      </c>
      <c r="BR556" s="5" t="n">
        <v>0</v>
      </c>
      <c r="BS556" s="5" t="n">
        <v>0.833</v>
      </c>
      <c r="BT556" s="5" t="n">
        <v>0</v>
      </c>
      <c r="BU556" s="5" t="n">
        <v>0</v>
      </c>
      <c r="BV556" s="5" t="n">
        <v>0.017</v>
      </c>
      <c r="BW556" s="5" t="n">
        <v>0</v>
      </c>
      <c r="BX556" s="5" t="n">
        <v>0.667</v>
      </c>
      <c r="BY556" s="5" t="n">
        <v>13.254</v>
      </c>
      <c r="BZ556" s="5" t="n">
        <v>0</v>
      </c>
      <c r="CA556" s="5" t="n">
        <v>13.254</v>
      </c>
      <c r="CB556" s="5" t="n">
        <v>0</v>
      </c>
      <c r="CC556" s="5" t="n">
        <v>87.07899999999999</v>
      </c>
      <c r="CD556" s="5" t="n">
        <v>7.95</v>
      </c>
      <c r="CE556" s="5" t="n">
        <v>0</v>
      </c>
      <c r="CF556" s="5" t="n">
        <v>87.07899999999999</v>
      </c>
      <c r="CG556" s="5" t="n">
        <v>0</v>
      </c>
      <c r="CH556" s="5" t="n">
        <v>1</v>
      </c>
      <c r="CI556" s="5" t="n">
        <v>0</v>
      </c>
      <c r="CJ556" s="5" t="n">
        <v>0</v>
      </c>
      <c r="CK556" s="5" t="n">
        <v>0</v>
      </c>
      <c r="CL556" s="5" t="n">
        <v>0</v>
      </c>
      <c r="CM556" s="5" t="n">
        <v>0</v>
      </c>
      <c r="CN556" s="5" t="n">
        <v>0</v>
      </c>
      <c r="CO556" s="5" t="n">
        <v>0</v>
      </c>
      <c r="CP556" s="5" t="n">
        <v>1</v>
      </c>
      <c r="CQ556" s="5" t="n">
        <v>1.348</v>
      </c>
      <c r="CR556" s="5" t="n">
        <v>1</v>
      </c>
      <c r="CS556" s="5" t="n">
        <v>5.323</v>
      </c>
      <c r="CT556" s="5" t="n">
        <v>4.484</v>
      </c>
      <c r="CU556" s="5" t="n">
        <v>9.260999999999999</v>
      </c>
    </row>
    <row r="557">
      <c r="A557" s="5" t="inlineStr">
        <is>
          <t>MMR2024</t>
        </is>
      </c>
      <c r="B557" s="5" t="inlineStr">
        <is>
          <t>MMR</t>
        </is>
      </c>
      <c r="C557" s="5" t="inlineStr">
        <is>
          <t>MMR</t>
        </is>
      </c>
      <c r="D557" s="5" t="inlineStr">
        <is>
          <t>Myanmar</t>
        </is>
      </c>
      <c r="E557" s="5" t="n">
        <v>2024</v>
      </c>
      <c r="F557" s="5" t="n">
        <v>0</v>
      </c>
      <c r="G557" s="5" t="n">
        <v>2.049</v>
      </c>
      <c r="H557" s="5" t="n">
        <v>0.662</v>
      </c>
      <c r="I557" s="5" t="n">
        <v>0</v>
      </c>
      <c r="J557" s="5" t="n">
        <v>2.049</v>
      </c>
      <c r="K557" s="5" t="n">
        <v>0</v>
      </c>
      <c r="L557" s="5" t="n">
        <v>1</v>
      </c>
      <c r="M557" s="5" t="n">
        <v>3.373</v>
      </c>
      <c r="N557" s="5" t="n">
        <v>1.985</v>
      </c>
      <c r="O557" s="5" t="n">
        <v>0</v>
      </c>
      <c r="P557" s="5" t="n">
        <v>3.373</v>
      </c>
      <c r="Q557" s="5" t="n">
        <v>0</v>
      </c>
      <c r="R557" s="5" t="n">
        <v>1</v>
      </c>
      <c r="S557" s="5" t="n">
        <v>5.358</v>
      </c>
      <c r="T557" s="5" t="n">
        <v>3.971</v>
      </c>
      <c r="U557" s="5" t="n">
        <v>0</v>
      </c>
      <c r="V557" s="5" t="n">
        <v>5.358</v>
      </c>
      <c r="W557" s="5" t="n">
        <v>0</v>
      </c>
      <c r="X557" s="5" t="n">
        <v>1</v>
      </c>
      <c r="Y557" s="5" t="n">
        <v>6.142</v>
      </c>
      <c r="Z557" s="5" t="n">
        <v>0.674</v>
      </c>
      <c r="AA557" s="5" t="n">
        <v>0</v>
      </c>
      <c r="AB557" s="5" t="n">
        <v>6.142</v>
      </c>
      <c r="AC557" s="5" t="n">
        <v>0</v>
      </c>
      <c r="AD557" s="5" t="n">
        <v>1</v>
      </c>
      <c r="AE557" s="5" t="n">
        <v>6.804</v>
      </c>
      <c r="AF557" s="5" t="n">
        <v>1.323</v>
      </c>
      <c r="AG557" s="5" t="n">
        <v>0</v>
      </c>
      <c r="AH557" s="5" t="n">
        <v>6.804</v>
      </c>
      <c r="AI557" s="5" t="n">
        <v>0</v>
      </c>
      <c r="AJ557" s="5" t="n">
        <v>1</v>
      </c>
      <c r="AK557" s="5" t="n">
        <v>10.774</v>
      </c>
      <c r="AL557" s="5" t="n">
        <v>5.083</v>
      </c>
      <c r="AM557" s="5" t="n">
        <v>0</v>
      </c>
      <c r="AN557" s="5" t="n">
        <v>10.774</v>
      </c>
      <c r="AO557" s="5" t="n">
        <v>0</v>
      </c>
      <c r="AP557" s="5" t="n">
        <v>1</v>
      </c>
      <c r="AQ557" s="5" t="n">
        <v>0.72</v>
      </c>
      <c r="AR557" s="5" t="n">
        <v>0.132</v>
      </c>
      <c r="AS557" s="5" t="n">
        <v>0.673</v>
      </c>
      <c r="AT557" s="5" t="n">
        <v>1.392</v>
      </c>
      <c r="AU557" s="5" t="n">
        <v>0</v>
      </c>
      <c r="AV557" s="5" t="n">
        <v>1</v>
      </c>
      <c r="AW557" s="5" t="n">
        <v>0.734</v>
      </c>
      <c r="AX557" s="5" t="n">
        <v>0.132</v>
      </c>
      <c r="AY557" s="5" t="n">
        <v>0.377</v>
      </c>
      <c r="AZ557" s="5" t="n">
        <v>1.111</v>
      </c>
      <c r="BA557" s="5" t="n">
        <v>0</v>
      </c>
      <c r="BB557" s="5" t="n">
        <v>1</v>
      </c>
      <c r="BC557" s="5" t="n">
        <v>0.51</v>
      </c>
      <c r="BD557" s="5" t="n">
        <v>0.132</v>
      </c>
      <c r="BE557" s="5" t="n">
        <v>0</v>
      </c>
      <c r="BF557" s="5" t="n">
        <v>0.51</v>
      </c>
      <c r="BG557" s="5" t="n">
        <v>0</v>
      </c>
      <c r="BH557" s="5" t="n">
        <v>1</v>
      </c>
      <c r="BI557" s="5" t="n">
        <v>0.652</v>
      </c>
      <c r="BJ557" s="5" t="n">
        <v>0.132</v>
      </c>
      <c r="BK557" s="5" t="n">
        <v>0</v>
      </c>
      <c r="BL557" s="5" t="n">
        <v>0.652</v>
      </c>
      <c r="BM557" s="5" t="n">
        <v>0</v>
      </c>
      <c r="BN557" s="5" t="n">
        <v>1</v>
      </c>
      <c r="BO557" s="5" t="n">
        <v>0</v>
      </c>
      <c r="BP557" s="5" t="n">
        <v>0</v>
      </c>
      <c r="BQ557" s="5" t="n">
        <v>0.066</v>
      </c>
      <c r="BR557" s="5" t="n">
        <v>0</v>
      </c>
      <c r="BS557" s="5" t="n">
        <v>0.833</v>
      </c>
      <c r="BT557" s="5" t="n">
        <v>0</v>
      </c>
      <c r="BU557" s="5" t="n">
        <v>0</v>
      </c>
      <c r="BV557" s="5" t="n">
        <v>0.017</v>
      </c>
      <c r="BW557" s="5" t="n">
        <v>0</v>
      </c>
      <c r="BX557" s="5" t="n">
        <v>0.667</v>
      </c>
      <c r="BY557" s="5" t="n">
        <v>13.646</v>
      </c>
      <c r="BZ557" s="5" t="n">
        <v>0</v>
      </c>
      <c r="CA557" s="5" t="n">
        <v>13.646</v>
      </c>
      <c r="CB557" s="5" t="n">
        <v>0</v>
      </c>
      <c r="CC557" s="5" t="n">
        <v>86.38500000000001</v>
      </c>
      <c r="CD557" s="5" t="n">
        <v>7.95</v>
      </c>
      <c r="CE557" s="5" t="n">
        <v>0</v>
      </c>
      <c r="CF557" s="5" t="n">
        <v>86.38500000000001</v>
      </c>
      <c r="CG557" s="5" t="n">
        <v>0</v>
      </c>
      <c r="CH557" s="5" t="n">
        <v>1</v>
      </c>
      <c r="CI557" s="5" t="n">
        <v>0</v>
      </c>
      <c r="CJ557" s="5" t="n">
        <v>0</v>
      </c>
      <c r="CK557" s="5" t="n">
        <v>0</v>
      </c>
      <c r="CL557" s="5" t="n">
        <v>0</v>
      </c>
      <c r="CM557" s="5" t="n">
        <v>0</v>
      </c>
      <c r="CN557" s="5" t="n">
        <v>0</v>
      </c>
      <c r="CO557" s="5" t="n">
        <v>0</v>
      </c>
      <c r="CP557" s="5" t="n">
        <v>1</v>
      </c>
      <c r="CQ557" s="5" t="n">
        <v>1.387</v>
      </c>
      <c r="CR557" s="5" t="n">
        <v>1</v>
      </c>
      <c r="CS557" s="5" t="n">
        <v>5.48</v>
      </c>
      <c r="CT557" s="5" t="n">
        <v>3.509</v>
      </c>
      <c r="CU557" s="5" t="n">
        <v>7.598</v>
      </c>
    </row>
    <row r="558">
      <c r="A558" s="5" t="inlineStr">
        <is>
          <t>NAM2021</t>
        </is>
      </c>
      <c r="B558" s="5" t="inlineStr">
        <is>
          <t>NAM</t>
        </is>
      </c>
      <c r="C558" s="5" t="inlineStr">
        <is>
          <t>NAM</t>
        </is>
      </c>
      <c r="D558" s="5" t="inlineStr">
        <is>
          <t>Namibia</t>
        </is>
      </c>
      <c r="E558" s="5" t="n">
        <v>2021</v>
      </c>
      <c r="F558" s="5" t="n">
        <v>0.15</v>
      </c>
      <c r="G558" s="5" t="n">
        <v>5.897</v>
      </c>
      <c r="H558" s="5" t="n">
        <v>1.143</v>
      </c>
      <c r="I558" s="5" t="n">
        <v>0</v>
      </c>
      <c r="J558" s="5" t="n">
        <v>5.897</v>
      </c>
      <c r="K558" s="5" t="n">
        <v>0</v>
      </c>
      <c r="L558" s="5" t="n">
        <v>1</v>
      </c>
      <c r="M558" s="5" t="n">
        <v>7.964</v>
      </c>
      <c r="N558" s="5" t="n">
        <v>3.43</v>
      </c>
      <c r="O558" s="5" t="n">
        <v>0</v>
      </c>
      <c r="P558" s="5" t="n">
        <v>7.964</v>
      </c>
      <c r="Q558" s="5" t="n">
        <v>0</v>
      </c>
      <c r="R558" s="5" t="n">
        <v>1</v>
      </c>
      <c r="S558" s="5" t="n">
        <v>11.613</v>
      </c>
      <c r="T558" s="5" t="n">
        <v>6.86</v>
      </c>
      <c r="U558" s="5" t="n">
        <v>0</v>
      </c>
      <c r="V558" s="5" t="n">
        <v>13.355</v>
      </c>
      <c r="W558" s="5" t="n">
        <v>0.15</v>
      </c>
      <c r="X558" s="5" t="n">
        <v>1</v>
      </c>
      <c r="Y558" s="5" t="n">
        <v>16.268</v>
      </c>
      <c r="Z558" s="5" t="n">
        <v>2.199</v>
      </c>
      <c r="AA558" s="5" t="n">
        <v>0</v>
      </c>
      <c r="AB558" s="5" t="n">
        <v>16.268</v>
      </c>
      <c r="AC558" s="5" t="n">
        <v>0</v>
      </c>
      <c r="AD558" s="5" t="n">
        <v>1</v>
      </c>
      <c r="AE558" s="5" t="n">
        <v>17.411</v>
      </c>
      <c r="AF558" s="5" t="n">
        <v>4.071</v>
      </c>
      <c r="AG558" s="5" t="n">
        <v>0</v>
      </c>
      <c r="AH558" s="5" t="n">
        <v>17.411</v>
      </c>
      <c r="AI558" s="5" t="n">
        <v>0</v>
      </c>
      <c r="AJ558" s="5" t="n">
        <v>1</v>
      </c>
      <c r="AK558" s="5" t="n">
        <v>24.271</v>
      </c>
      <c r="AL558" s="5" t="n">
        <v>12.927</v>
      </c>
      <c r="AM558" s="5" t="n">
        <v>0</v>
      </c>
      <c r="AN558" s="5" t="n">
        <v>27.911</v>
      </c>
      <c r="AO558" s="5" t="n">
        <v>0.15</v>
      </c>
      <c r="AP558" s="5" t="n">
        <v>1</v>
      </c>
      <c r="AQ558" s="5" t="n">
        <v>0.619</v>
      </c>
      <c r="AR558" s="5" t="n">
        <v>0.114</v>
      </c>
      <c r="AS558" s="5" t="n">
        <v>0.171</v>
      </c>
      <c r="AT558" s="5" t="n">
        <v>0.909</v>
      </c>
      <c r="AU558" s="5" t="n">
        <v>0.15</v>
      </c>
      <c r="AV558" s="5" t="n">
        <v>1</v>
      </c>
      <c r="AW558" s="5" t="n">
        <v>0.599</v>
      </c>
      <c r="AX558" s="5" t="n">
        <v>0.114</v>
      </c>
      <c r="AY558" s="5" t="n">
        <v>0.189</v>
      </c>
      <c r="AZ558" s="5" t="n">
        <v>0.907</v>
      </c>
      <c r="BA558" s="5" t="n">
        <v>0.15</v>
      </c>
      <c r="BB558" s="5" t="n">
        <v>1</v>
      </c>
      <c r="BC558" s="5" t="n">
        <v>0.439</v>
      </c>
      <c r="BD558" s="5" t="n">
        <v>0.114</v>
      </c>
      <c r="BE558" s="5" t="n">
        <v>0</v>
      </c>
      <c r="BF558" s="5" t="n">
        <v>0.505</v>
      </c>
      <c r="BG558" s="5" t="n">
        <v>0.15</v>
      </c>
      <c r="BH558" s="5" t="n">
        <v>1</v>
      </c>
      <c r="BI558" s="5" t="n">
        <v>0.505</v>
      </c>
      <c r="BJ558" s="5" t="n">
        <v>0.114</v>
      </c>
      <c r="BK558" s="5" t="n">
        <v>0</v>
      </c>
      <c r="BL558" s="5" t="n">
        <v>0.58</v>
      </c>
      <c r="BM558" s="5" t="n">
        <v>0.15</v>
      </c>
      <c r="BN558" s="5" t="n">
        <v>1</v>
      </c>
      <c r="BO558" s="5" t="n">
        <v>0</v>
      </c>
      <c r="BP558" s="5" t="n">
        <v>0</v>
      </c>
      <c r="BQ558" s="5" t="n">
        <v>0.148</v>
      </c>
      <c r="BR558" s="5" t="n">
        <v>0</v>
      </c>
      <c r="BS558" s="5" t="n">
        <v>0.833</v>
      </c>
      <c r="BT558" s="5" t="n">
        <v>0</v>
      </c>
      <c r="BU558" s="5" t="n">
        <v>0</v>
      </c>
      <c r="BV558" s="5" t="n">
        <v>0.138</v>
      </c>
      <c r="BW558" s="5" t="n">
        <v>0.15</v>
      </c>
      <c r="BX558" s="5" t="n">
        <v>1</v>
      </c>
      <c r="BY558" s="5" t="n">
        <v>11.787</v>
      </c>
      <c r="BZ558" s="5" t="n">
        <v>0</v>
      </c>
      <c r="CA558" s="5" t="n">
        <v>11.787</v>
      </c>
      <c r="CB558" s="5" t="n">
        <v>0</v>
      </c>
      <c r="CC558" s="5" t="n">
        <v>78.125</v>
      </c>
      <c r="CD558" s="5" t="n">
        <v>7.95</v>
      </c>
      <c r="CE558" s="5" t="n">
        <v>0</v>
      </c>
      <c r="CF558" s="5" t="n">
        <v>89.84399999999999</v>
      </c>
      <c r="CG558" s="5" t="n">
        <v>0.15</v>
      </c>
      <c r="CH558" s="5" t="n">
        <v>1</v>
      </c>
      <c r="CI558" s="5" t="n">
        <v>0</v>
      </c>
      <c r="CJ558" s="5" t="n">
        <v>0</v>
      </c>
      <c r="CK558" s="5" t="n">
        <v>0</v>
      </c>
      <c r="CL558" s="5" t="n">
        <v>0</v>
      </c>
      <c r="CM558" s="5" t="n">
        <v>0</v>
      </c>
      <c r="CN558" s="5" t="n">
        <v>0</v>
      </c>
      <c r="CO558" s="5" t="n">
        <v>0</v>
      </c>
      <c r="CP558" s="5" t="n">
        <v>0</v>
      </c>
      <c r="CQ558" s="5" t="n">
        <v>1.198</v>
      </c>
      <c r="CR558" s="5" t="n">
        <v>0</v>
      </c>
      <c r="CS558" s="5" t="n">
        <v>10.295</v>
      </c>
      <c r="CT558" s="5" t="n">
        <v>4.753</v>
      </c>
      <c r="CU558" s="5" t="n">
        <v>15.162</v>
      </c>
    </row>
    <row r="559">
      <c r="A559" s="5" t="inlineStr">
        <is>
          <t>NAM2022</t>
        </is>
      </c>
      <c r="B559" s="5" t="inlineStr">
        <is>
          <t>NAM</t>
        </is>
      </c>
      <c r="C559" s="5" t="inlineStr">
        <is>
          <t>NAM</t>
        </is>
      </c>
      <c r="D559" s="5" t="inlineStr">
        <is>
          <t>Namibia</t>
        </is>
      </c>
      <c r="E559" s="5" t="n">
        <v>2022</v>
      </c>
      <c r="F559" s="5" t="n">
        <v>0.15</v>
      </c>
      <c r="G559" s="5" t="n">
        <v>11.72</v>
      </c>
      <c r="H559" s="5" t="n">
        <v>1.235</v>
      </c>
      <c r="I559" s="5" t="n">
        <v>0</v>
      </c>
      <c r="J559" s="5" t="n">
        <v>11.72</v>
      </c>
      <c r="K559" s="5" t="n">
        <v>0</v>
      </c>
      <c r="L559" s="5" t="n">
        <v>1</v>
      </c>
      <c r="M559" s="5" t="n">
        <v>9.782999999999999</v>
      </c>
      <c r="N559" s="5" t="n">
        <v>3.704</v>
      </c>
      <c r="O559" s="5" t="n">
        <v>0</v>
      </c>
      <c r="P559" s="5" t="n">
        <v>9.782999999999999</v>
      </c>
      <c r="Q559" s="5" t="n">
        <v>0</v>
      </c>
      <c r="R559" s="5" t="n">
        <v>1</v>
      </c>
      <c r="S559" s="5" t="n">
        <v>17.893</v>
      </c>
      <c r="T559" s="5" t="n">
        <v>7.408</v>
      </c>
      <c r="U559" s="5" t="n">
        <v>0.199</v>
      </c>
      <c r="V559" s="5" t="n">
        <v>20.577</v>
      </c>
      <c r="W559" s="5" t="n">
        <v>0.15</v>
      </c>
      <c r="X559" s="5" t="n">
        <v>1</v>
      </c>
      <c r="Y559" s="5" t="n">
        <v>32.398</v>
      </c>
      <c r="Z559" s="5" t="n">
        <v>4.379</v>
      </c>
      <c r="AA559" s="5" t="n">
        <v>0</v>
      </c>
      <c r="AB559" s="5" t="n">
        <v>32.398</v>
      </c>
      <c r="AC559" s="5" t="n">
        <v>0</v>
      </c>
      <c r="AD559" s="5" t="n">
        <v>1</v>
      </c>
      <c r="AE559" s="5" t="n">
        <v>33.633</v>
      </c>
      <c r="AF559" s="5" t="n">
        <v>7.864</v>
      </c>
      <c r="AG559" s="5" t="n">
        <v>0</v>
      </c>
      <c r="AH559" s="5" t="n">
        <v>33.633</v>
      </c>
      <c r="AI559" s="5" t="n">
        <v>0</v>
      </c>
      <c r="AJ559" s="5" t="n">
        <v>1</v>
      </c>
      <c r="AK559" s="5" t="n">
        <v>41.041</v>
      </c>
      <c r="AL559" s="5" t="n">
        <v>21.858</v>
      </c>
      <c r="AM559" s="5" t="n">
        <v>0.456</v>
      </c>
      <c r="AN559" s="5" t="n">
        <v>47.197</v>
      </c>
      <c r="AO559" s="5" t="n">
        <v>0.15</v>
      </c>
      <c r="AP559" s="5" t="n">
        <v>1</v>
      </c>
      <c r="AQ559" s="5" t="n">
        <v>0.861</v>
      </c>
      <c r="AR559" s="5" t="n">
        <v>0.123</v>
      </c>
      <c r="AS559" s="5" t="n">
        <v>0.154</v>
      </c>
      <c r="AT559" s="5" t="n">
        <v>1.167</v>
      </c>
      <c r="AU559" s="5" t="n">
        <v>0.15</v>
      </c>
      <c r="AV559" s="5" t="n">
        <v>1</v>
      </c>
      <c r="AW559" s="5" t="n">
        <v>0.986</v>
      </c>
      <c r="AX559" s="5" t="n">
        <v>0.123</v>
      </c>
      <c r="AY559" s="5" t="n">
        <v>0.105</v>
      </c>
      <c r="AZ559" s="5" t="n">
        <v>1.255</v>
      </c>
      <c r="BA559" s="5" t="n">
        <v>0.15</v>
      </c>
      <c r="BB559" s="5" t="n">
        <v>1</v>
      </c>
      <c r="BC559" s="5" t="n">
        <v>0.598</v>
      </c>
      <c r="BD559" s="5" t="n">
        <v>0.123</v>
      </c>
      <c r="BE559" s="5" t="n">
        <v>0.007</v>
      </c>
      <c r="BF559" s="5" t="n">
        <v>0.6879999999999999</v>
      </c>
      <c r="BG559" s="5" t="n">
        <v>0.15</v>
      </c>
      <c r="BH559" s="5" t="n">
        <v>1</v>
      </c>
      <c r="BI559" s="5" t="n">
        <v>0.612</v>
      </c>
      <c r="BJ559" s="5" t="n">
        <v>0.123</v>
      </c>
      <c r="BK559" s="5" t="n">
        <v>0.007</v>
      </c>
      <c r="BL559" s="5" t="n">
        <v>0.704</v>
      </c>
      <c r="BM559" s="5" t="n">
        <v>0.15</v>
      </c>
      <c r="BN559" s="5" t="n">
        <v>1</v>
      </c>
      <c r="BO559" s="5" t="n">
        <v>0</v>
      </c>
      <c r="BP559" s="5" t="n">
        <v>0</v>
      </c>
      <c r="BQ559" s="5" t="n">
        <v>0.136</v>
      </c>
      <c r="BR559" s="5" t="n">
        <v>0</v>
      </c>
      <c r="BS559" s="5" t="n">
        <v>0.833</v>
      </c>
      <c r="BT559" s="5" t="n">
        <v>0</v>
      </c>
      <c r="BU559" s="5" t="n">
        <v>0</v>
      </c>
      <c r="BV559" s="5" t="n">
        <v>0.127</v>
      </c>
      <c r="BW559" s="5" t="n">
        <v>0.15</v>
      </c>
      <c r="BX559" s="5" t="n">
        <v>1</v>
      </c>
      <c r="BY559" s="5" t="n">
        <v>12.729</v>
      </c>
      <c r="BZ559" s="5" t="n">
        <v>0</v>
      </c>
      <c r="CA559" s="5" t="n">
        <v>12.729</v>
      </c>
      <c r="CB559" s="5" t="n">
        <v>0</v>
      </c>
      <c r="CC559" s="5" t="n">
        <v>97.90000000000001</v>
      </c>
      <c r="CD559" s="5" t="n">
        <v>7.95</v>
      </c>
      <c r="CE559" s="5" t="n">
        <v>1.087</v>
      </c>
      <c r="CF559" s="5" t="n">
        <v>112.585</v>
      </c>
      <c r="CG559" s="5" t="n">
        <v>0.15</v>
      </c>
      <c r="CH559" s="5" t="n">
        <v>1</v>
      </c>
      <c r="CI559" s="5" t="n">
        <v>0</v>
      </c>
      <c r="CJ559" s="5" t="n">
        <v>0</v>
      </c>
      <c r="CK559" s="5" t="n">
        <v>0</v>
      </c>
      <c r="CL559" s="5" t="n">
        <v>0</v>
      </c>
      <c r="CM559" s="5" t="n">
        <v>0</v>
      </c>
      <c r="CN559" s="5" t="n">
        <v>0</v>
      </c>
      <c r="CO559" s="5" t="n">
        <v>0</v>
      </c>
      <c r="CP559" s="5" t="n">
        <v>0</v>
      </c>
      <c r="CQ559" s="5" t="n">
        <v>1.294</v>
      </c>
      <c r="CR559" s="5" t="n">
        <v>0</v>
      </c>
      <c r="CS559" s="5" t="n">
        <v>11.117</v>
      </c>
      <c r="CT559" s="5" t="n">
        <v>10.485</v>
      </c>
      <c r="CU559" s="5" t="n">
        <v>31.326</v>
      </c>
    </row>
    <row r="560">
      <c r="A560" s="5" t="inlineStr">
        <is>
          <t>NAM2023</t>
        </is>
      </c>
      <c r="B560" s="5" t="inlineStr">
        <is>
          <t>NAM</t>
        </is>
      </c>
      <c r="C560" s="5" t="inlineStr">
        <is>
          <t>NAM</t>
        </is>
      </c>
      <c r="D560" s="5" t="inlineStr">
        <is>
          <t>Namibia</t>
        </is>
      </c>
      <c r="E560" s="5" t="n">
        <v>2023</v>
      </c>
      <c r="F560" s="5" t="n">
        <v>0.15</v>
      </c>
      <c r="G560" s="5" t="n">
        <v>6.147</v>
      </c>
      <c r="H560" s="5" t="n">
        <v>1.286</v>
      </c>
      <c r="I560" s="5" t="n">
        <v>0</v>
      </c>
      <c r="J560" s="5" t="n">
        <v>6.147</v>
      </c>
      <c r="K560" s="5" t="n">
        <v>0</v>
      </c>
      <c r="L560" s="5" t="n">
        <v>1</v>
      </c>
      <c r="M560" s="5" t="n">
        <v>7.886</v>
      </c>
      <c r="N560" s="5" t="n">
        <v>3.857</v>
      </c>
      <c r="O560" s="5" t="n">
        <v>0</v>
      </c>
      <c r="P560" s="5" t="n">
        <v>7.886</v>
      </c>
      <c r="Q560" s="5" t="n">
        <v>0</v>
      </c>
      <c r="R560" s="5" t="n">
        <v>1</v>
      </c>
      <c r="S560" s="5" t="n">
        <v>12.575</v>
      </c>
      <c r="T560" s="5" t="n">
        <v>7.714</v>
      </c>
      <c r="U560" s="5" t="n">
        <v>0.209</v>
      </c>
      <c r="V560" s="5" t="n">
        <v>14.461</v>
      </c>
      <c r="W560" s="5" t="n">
        <v>0.15</v>
      </c>
      <c r="X560" s="5" t="n">
        <v>1</v>
      </c>
      <c r="Y560" s="5" t="n">
        <v>12.851</v>
      </c>
      <c r="Z560" s="5" t="n">
        <v>1.737</v>
      </c>
      <c r="AA560" s="5" t="n">
        <v>0</v>
      </c>
      <c r="AB560" s="5" t="n">
        <v>12.851</v>
      </c>
      <c r="AC560" s="5" t="n">
        <v>0</v>
      </c>
      <c r="AD560" s="5" t="n">
        <v>1</v>
      </c>
      <c r="AE560" s="5" t="n">
        <v>14.136</v>
      </c>
      <c r="AF560" s="5" t="n">
        <v>3.306</v>
      </c>
      <c r="AG560" s="5" t="n">
        <v>0</v>
      </c>
      <c r="AH560" s="5" t="n">
        <v>14.136</v>
      </c>
      <c r="AI560" s="5" t="n">
        <v>0</v>
      </c>
      <c r="AJ560" s="5" t="n">
        <v>1</v>
      </c>
      <c r="AK560" s="5" t="n">
        <v>21.85</v>
      </c>
      <c r="AL560" s="5" t="n">
        <v>11.637</v>
      </c>
      <c r="AM560" s="5" t="n">
        <v>0.363</v>
      </c>
      <c r="AN560" s="5" t="n">
        <v>25.128</v>
      </c>
      <c r="AO560" s="5" t="n">
        <v>0.15</v>
      </c>
      <c r="AP560" s="5" t="n">
        <v>1</v>
      </c>
      <c r="AQ560" s="5" t="n">
        <v>0.76</v>
      </c>
      <c r="AR560" s="5" t="n">
        <v>0.129</v>
      </c>
      <c r="AS560" s="5" t="n">
        <v>0.196</v>
      </c>
      <c r="AT560" s="5" t="n">
        <v>1.1</v>
      </c>
      <c r="AU560" s="5" t="n">
        <v>0.15</v>
      </c>
      <c r="AV560" s="5" t="n">
        <v>1</v>
      </c>
      <c r="AW560" s="5" t="n">
        <v>0.8110000000000001</v>
      </c>
      <c r="AX560" s="5" t="n">
        <v>0.129</v>
      </c>
      <c r="AY560" s="5" t="n">
        <v>0.162</v>
      </c>
      <c r="AZ560" s="5" t="n">
        <v>1.12</v>
      </c>
      <c r="BA560" s="5" t="n">
        <v>0.15</v>
      </c>
      <c r="BB560" s="5" t="n">
        <v>1</v>
      </c>
      <c r="BC560" s="5" t="n">
        <v>0.535</v>
      </c>
      <c r="BD560" s="5" t="n">
        <v>0.129</v>
      </c>
      <c r="BE560" s="5" t="n">
        <v>0.008999999999999999</v>
      </c>
      <c r="BF560" s="5" t="n">
        <v>0.615</v>
      </c>
      <c r="BG560" s="5" t="n">
        <v>0.15</v>
      </c>
      <c r="BH560" s="5" t="n">
        <v>1</v>
      </c>
      <c r="BI560" s="5" t="n">
        <v>0.579</v>
      </c>
      <c r="BJ560" s="5" t="n">
        <v>0.129</v>
      </c>
      <c r="BK560" s="5" t="n">
        <v>0.01</v>
      </c>
      <c r="BL560" s="5" t="n">
        <v>0.666</v>
      </c>
      <c r="BM560" s="5" t="n">
        <v>0.15</v>
      </c>
      <c r="BN560" s="5" t="n">
        <v>1</v>
      </c>
      <c r="BO560" s="5" t="n">
        <v>0</v>
      </c>
      <c r="BP560" s="5" t="n">
        <v>0</v>
      </c>
      <c r="BQ560" s="5" t="n">
        <v>0.08699999999999999</v>
      </c>
      <c r="BR560" s="5" t="n">
        <v>0</v>
      </c>
      <c r="BS560" s="5" t="n">
        <v>0.833</v>
      </c>
      <c r="BT560" s="5" t="n">
        <v>0</v>
      </c>
      <c r="BU560" s="5" t="n">
        <v>0</v>
      </c>
      <c r="BV560" s="5" t="n">
        <v>0.131</v>
      </c>
      <c r="BW560" s="5" t="n">
        <v>0.15</v>
      </c>
      <c r="BX560" s="5" t="n">
        <v>1</v>
      </c>
      <c r="BY560" s="5" t="n">
        <v>13.254</v>
      </c>
      <c r="BZ560" s="5" t="n">
        <v>0</v>
      </c>
      <c r="CA560" s="5" t="n">
        <v>13.254</v>
      </c>
      <c r="CB560" s="5" t="n">
        <v>0</v>
      </c>
      <c r="CC560" s="5" t="n">
        <v>83.248</v>
      </c>
      <c r="CD560" s="5" t="n">
        <v>7.95</v>
      </c>
      <c r="CE560" s="5" t="n">
        <v>1.383</v>
      </c>
      <c r="CF560" s="5" t="n">
        <v>95.735</v>
      </c>
      <c r="CG560" s="5" t="n">
        <v>0.15</v>
      </c>
      <c r="CH560" s="5" t="n">
        <v>1</v>
      </c>
      <c r="CI560" s="5" t="n">
        <v>0</v>
      </c>
      <c r="CJ560" s="5" t="n">
        <v>0</v>
      </c>
      <c r="CK560" s="5" t="n">
        <v>0</v>
      </c>
      <c r="CL560" s="5" t="n">
        <v>0</v>
      </c>
      <c r="CM560" s="5" t="n">
        <v>0</v>
      </c>
      <c r="CN560" s="5" t="n">
        <v>0</v>
      </c>
      <c r="CO560" s="5" t="n">
        <v>0</v>
      </c>
      <c r="CP560" s="5" t="n">
        <v>0</v>
      </c>
      <c r="CQ560" s="5" t="n">
        <v>1.348</v>
      </c>
      <c r="CR560" s="5" t="n">
        <v>0</v>
      </c>
      <c r="CS560" s="5" t="n">
        <v>11.576</v>
      </c>
      <c r="CT560" s="5" t="n">
        <v>4.861</v>
      </c>
      <c r="CU560" s="5" t="n">
        <v>11.622</v>
      </c>
    </row>
    <row r="561">
      <c r="A561" s="5" t="inlineStr">
        <is>
          <t>NAM2024</t>
        </is>
      </c>
      <c r="B561" s="5" t="inlineStr">
        <is>
          <t>NAM</t>
        </is>
      </c>
      <c r="C561" s="5" t="inlineStr">
        <is>
          <t>NAM</t>
        </is>
      </c>
      <c r="D561" s="5" t="inlineStr">
        <is>
          <t>Namibia</t>
        </is>
      </c>
      <c r="E561" s="5" t="n">
        <v>2024</v>
      </c>
      <c r="F561" s="5" t="n">
        <v>0.15</v>
      </c>
      <c r="G561" s="5" t="n">
        <v>5.575</v>
      </c>
      <c r="H561" s="5" t="n">
        <v>1.324</v>
      </c>
      <c r="I561" s="5" t="n">
        <v>0</v>
      </c>
      <c r="J561" s="5" t="n">
        <v>5.575</v>
      </c>
      <c r="K561" s="5" t="n">
        <v>0</v>
      </c>
      <c r="L561" s="5" t="n">
        <v>1</v>
      </c>
      <c r="M561" s="5" t="n">
        <v>7.124</v>
      </c>
      <c r="N561" s="5" t="n">
        <v>3.971</v>
      </c>
      <c r="O561" s="5" t="n">
        <v>0</v>
      </c>
      <c r="P561" s="5" t="n">
        <v>7.124</v>
      </c>
      <c r="Q561" s="5" t="n">
        <v>0</v>
      </c>
      <c r="R561" s="5" t="n">
        <v>1</v>
      </c>
      <c r="S561" s="5" t="n">
        <v>12.193</v>
      </c>
      <c r="T561" s="5" t="n">
        <v>7.942</v>
      </c>
      <c r="U561" s="5" t="n">
        <v>0.249</v>
      </c>
      <c r="V561" s="5" t="n">
        <v>14.022</v>
      </c>
      <c r="W561" s="5" t="n">
        <v>0.15</v>
      </c>
      <c r="X561" s="5" t="n">
        <v>1</v>
      </c>
      <c r="Y561" s="5" t="n">
        <v>11.442</v>
      </c>
      <c r="Z561" s="5" t="n">
        <v>1.546</v>
      </c>
      <c r="AA561" s="5" t="n">
        <v>0</v>
      </c>
      <c r="AB561" s="5" t="n">
        <v>11.442</v>
      </c>
      <c r="AC561" s="5" t="n">
        <v>0</v>
      </c>
      <c r="AD561" s="5" t="n">
        <v>1</v>
      </c>
      <c r="AE561" s="5" t="n">
        <v>12.766</v>
      </c>
      <c r="AF561" s="5" t="n">
        <v>2.985</v>
      </c>
      <c r="AG561" s="5" t="n">
        <v>0</v>
      </c>
      <c r="AH561" s="5" t="n">
        <v>12.766</v>
      </c>
      <c r="AI561" s="5" t="n">
        <v>0</v>
      </c>
      <c r="AJ561" s="5" t="n">
        <v>1</v>
      </c>
      <c r="AK561" s="5" t="n">
        <v>20.707</v>
      </c>
      <c r="AL561" s="5" t="n">
        <v>11.029</v>
      </c>
      <c r="AM561" s="5" t="n">
        <v>0.423</v>
      </c>
      <c r="AN561" s="5" t="n">
        <v>23.813</v>
      </c>
      <c r="AO561" s="5" t="n">
        <v>0.15</v>
      </c>
      <c r="AP561" s="5" t="n">
        <v>1</v>
      </c>
      <c r="AQ561" s="5" t="n">
        <v>0.724</v>
      </c>
      <c r="AR561" s="5" t="n">
        <v>0.132</v>
      </c>
      <c r="AS561" s="5" t="n">
        <v>0.291</v>
      </c>
      <c r="AT561" s="5" t="n">
        <v>1.168</v>
      </c>
      <c r="AU561" s="5" t="n">
        <v>0.15</v>
      </c>
      <c r="AV561" s="5" t="n">
        <v>1</v>
      </c>
      <c r="AW561" s="5" t="n">
        <v>0.75</v>
      </c>
      <c r="AX561" s="5" t="n">
        <v>0.132</v>
      </c>
      <c r="AY561" s="5" t="n">
        <v>0.246</v>
      </c>
      <c r="AZ561" s="5" t="n">
        <v>1.146</v>
      </c>
      <c r="BA561" s="5" t="n">
        <v>0.15</v>
      </c>
      <c r="BB561" s="5" t="n">
        <v>1</v>
      </c>
      <c r="BC561" s="5" t="n">
        <v>0.513</v>
      </c>
      <c r="BD561" s="5" t="n">
        <v>0.132</v>
      </c>
      <c r="BE561" s="5" t="n">
        <v>0.01</v>
      </c>
      <c r="BF561" s="5" t="n">
        <v>0.59</v>
      </c>
      <c r="BG561" s="5" t="n">
        <v>0.15</v>
      </c>
      <c r="BH561" s="5" t="n">
        <v>1</v>
      </c>
      <c r="BI561" s="5" t="n">
        <v>0.591</v>
      </c>
      <c r="BJ561" s="5" t="n">
        <v>0.132</v>
      </c>
      <c r="BK561" s="5" t="n">
        <v>0.012</v>
      </c>
      <c r="BL561" s="5" t="n">
        <v>0.68</v>
      </c>
      <c r="BM561" s="5" t="n">
        <v>0.15</v>
      </c>
      <c r="BN561" s="5" t="n">
        <v>1</v>
      </c>
      <c r="BO561" s="5" t="n">
        <v>0</v>
      </c>
      <c r="BP561" s="5" t="n">
        <v>0</v>
      </c>
      <c r="BQ561" s="5" t="n">
        <v>0.089</v>
      </c>
      <c r="BR561" s="5" t="n">
        <v>0</v>
      </c>
      <c r="BS561" s="5" t="n">
        <v>0.833</v>
      </c>
      <c r="BT561" s="5" t="n">
        <v>0</v>
      </c>
      <c r="BU561" s="5" t="n">
        <v>0</v>
      </c>
      <c r="BV561" s="5" t="n">
        <v>0.148</v>
      </c>
      <c r="BW561" s="5" t="n">
        <v>0.15</v>
      </c>
      <c r="BX561" s="5" t="n">
        <v>1</v>
      </c>
      <c r="BY561" s="5" t="n">
        <v>13.646</v>
      </c>
      <c r="BZ561" s="5" t="n">
        <v>0</v>
      </c>
      <c r="CA561" s="5" t="n">
        <v>13.646</v>
      </c>
      <c r="CB561" s="5" t="n">
        <v>0</v>
      </c>
      <c r="CC561" s="5" t="n">
        <v>82.58799999999999</v>
      </c>
      <c r="CD561" s="5" t="n">
        <v>7.95</v>
      </c>
      <c r="CE561" s="5" t="n">
        <v>1.687</v>
      </c>
      <c r="CF561" s="5" t="n">
        <v>94.976</v>
      </c>
      <c r="CG561" s="5" t="n">
        <v>0.15</v>
      </c>
      <c r="CH561" s="5" t="n">
        <v>1</v>
      </c>
      <c r="CI561" s="5" t="n">
        <v>0</v>
      </c>
      <c r="CJ561" s="5" t="n">
        <v>0</v>
      </c>
      <c r="CK561" s="5" t="n">
        <v>0</v>
      </c>
      <c r="CL561" s="5" t="n">
        <v>0</v>
      </c>
      <c r="CM561" s="5" t="n">
        <v>0</v>
      </c>
      <c r="CN561" s="5" t="n">
        <v>0</v>
      </c>
      <c r="CO561" s="5" t="n">
        <v>0</v>
      </c>
      <c r="CP561" s="5" t="n">
        <v>0</v>
      </c>
      <c r="CQ561" s="5" t="n">
        <v>1.387</v>
      </c>
      <c r="CR561" s="5" t="n">
        <v>0</v>
      </c>
      <c r="CS561" s="5" t="n">
        <v>10.168</v>
      </c>
      <c r="CT561" s="5" t="n">
        <v>4.251</v>
      </c>
      <c r="CU561" s="5" t="n">
        <v>10.168</v>
      </c>
    </row>
    <row r="562">
      <c r="A562" s="5" t="inlineStr">
        <is>
          <t>NRU2021</t>
        </is>
      </c>
      <c r="B562" s="5" t="inlineStr">
        <is>
          <t>NRU</t>
        </is>
      </c>
      <c r="C562" s="5" t="inlineStr">
        <is>
          <t>NRU</t>
        </is>
      </c>
      <c r="D562" s="5" t="inlineStr">
        <is>
          <t>Nauru</t>
        </is>
      </c>
      <c r="E562" s="5" t="n">
        <v>2021</v>
      </c>
      <c r="F562" s="5" t="n">
        <v>0</v>
      </c>
      <c r="G562" s="5" t="n">
        <v>4.747</v>
      </c>
      <c r="H562" s="5" t="n">
        <v>1.143</v>
      </c>
      <c r="I562" s="5" t="n">
        <v>0</v>
      </c>
      <c r="J562" s="5" t="n">
        <v>4.747</v>
      </c>
      <c r="K562" s="5" t="n">
        <v>0</v>
      </c>
      <c r="L562" s="5" t="n">
        <v>1</v>
      </c>
      <c r="M562" s="5" t="n">
        <v>7.964</v>
      </c>
      <c r="N562" s="5" t="n">
        <v>3.43</v>
      </c>
      <c r="O562" s="5" t="n">
        <v>0</v>
      </c>
      <c r="P562" s="5" t="n">
        <v>7.964</v>
      </c>
      <c r="Q562" s="5" t="n">
        <v>0</v>
      </c>
      <c r="R562" s="5" t="n">
        <v>1</v>
      </c>
      <c r="S562" s="5" t="n">
        <v>10.464</v>
      </c>
      <c r="T562" s="5" t="n">
        <v>6.86</v>
      </c>
      <c r="U562" s="5" t="n">
        <v>0</v>
      </c>
      <c r="V562" s="5" t="n">
        <v>10.464</v>
      </c>
      <c r="W562" s="5" t="n">
        <v>0</v>
      </c>
      <c r="X562" s="5" t="n">
        <v>1</v>
      </c>
      <c r="Y562" s="5" t="n">
        <v>10.551</v>
      </c>
      <c r="Z562" s="5" t="n">
        <v>1.302</v>
      </c>
      <c r="AA562" s="5" t="n">
        <v>0</v>
      </c>
      <c r="AB562" s="5" t="n">
        <v>10.551</v>
      </c>
      <c r="AC562" s="5" t="n">
        <v>0</v>
      </c>
      <c r="AD562" s="5" t="n">
        <v>1</v>
      </c>
      <c r="AE562" s="5" t="n">
        <v>11.694</v>
      </c>
      <c r="AF562" s="5" t="n">
        <v>2.549</v>
      </c>
      <c r="AG562" s="5" t="n">
        <v>0</v>
      </c>
      <c r="AH562" s="5" t="n">
        <v>11.694</v>
      </c>
      <c r="AI562" s="5" t="n">
        <v>0</v>
      </c>
      <c r="AJ562" s="5" t="n">
        <v>1</v>
      </c>
      <c r="AK562" s="5" t="n">
        <v>18.554</v>
      </c>
      <c r="AL562" s="5" t="n">
        <v>9.627000000000001</v>
      </c>
      <c r="AM562" s="5" t="n">
        <v>0</v>
      </c>
      <c r="AN562" s="5" t="n">
        <v>18.554</v>
      </c>
      <c r="AO562" s="5" t="n">
        <v>0</v>
      </c>
      <c r="AP562" s="5" t="n">
        <v>1</v>
      </c>
      <c r="AQ562" s="5" t="n">
        <v>0.621</v>
      </c>
      <c r="AR562" s="5" t="n">
        <v>0.114</v>
      </c>
      <c r="AS562" s="5" t="n">
        <v>0</v>
      </c>
      <c r="AT562" s="5" t="n">
        <v>0.621</v>
      </c>
      <c r="AU562" s="5" t="n">
        <v>0</v>
      </c>
      <c r="AV562" s="5" t="n">
        <v>1</v>
      </c>
      <c r="AW562" s="5" t="n">
        <v>0.593</v>
      </c>
      <c r="AX562" s="5" t="n">
        <v>0.114</v>
      </c>
      <c r="AY562" s="5" t="n">
        <v>0</v>
      </c>
      <c r="AZ562" s="5" t="n">
        <v>0.593</v>
      </c>
      <c r="BA562" s="5" t="n">
        <v>0</v>
      </c>
      <c r="BB562" s="5" t="n">
        <v>1</v>
      </c>
      <c r="BC562" s="5" t="n">
        <v>0.44</v>
      </c>
      <c r="BD562" s="5" t="n">
        <v>0.114</v>
      </c>
      <c r="BE562" s="5" t="n">
        <v>0</v>
      </c>
      <c r="BF562" s="5" t="n">
        <v>0.44</v>
      </c>
      <c r="BG562" s="5" t="n">
        <v>0</v>
      </c>
      <c r="BH562" s="5" t="n">
        <v>1</v>
      </c>
      <c r="BI562" s="5" t="n">
        <v>0.5600000000000001</v>
      </c>
      <c r="BJ562" s="5" t="n">
        <v>0.114</v>
      </c>
      <c r="BK562" s="5" t="n">
        <v>0</v>
      </c>
      <c r="BL562" s="5" t="n">
        <v>0.5600000000000001</v>
      </c>
      <c r="BM562" s="5" t="n">
        <v>0</v>
      </c>
      <c r="BN562" s="5" t="n">
        <v>1</v>
      </c>
      <c r="BO562" s="5" t="n">
        <v>0</v>
      </c>
      <c r="BP562" s="5" t="n">
        <v>0</v>
      </c>
      <c r="BQ562" s="5" t="n">
        <v>0</v>
      </c>
      <c r="BR562" s="5" t="n">
        <v>0</v>
      </c>
      <c r="BS562" s="5" t="n">
        <v>1</v>
      </c>
      <c r="BT562" s="5" t="n">
        <v>0</v>
      </c>
      <c r="BU562" s="5" t="n">
        <v>0</v>
      </c>
      <c r="BV562" s="5" t="n">
        <v>0</v>
      </c>
      <c r="BW562" s="5" t="n">
        <v>0</v>
      </c>
      <c r="BX562" s="5" t="n">
        <v>1</v>
      </c>
      <c r="BY562" s="5" t="n">
        <v>11.787</v>
      </c>
      <c r="BZ562" s="5" t="n">
        <v>0</v>
      </c>
      <c r="CA562" s="5" t="n">
        <v>11.787</v>
      </c>
      <c r="CB562" s="5" t="n">
        <v>0</v>
      </c>
      <c r="CC562" s="5" t="n">
        <v>81.69499999999999</v>
      </c>
      <c r="CD562" s="5" t="n">
        <v>7.95</v>
      </c>
      <c r="CE562" s="5" t="n">
        <v>0</v>
      </c>
      <c r="CF562" s="5" t="n">
        <v>81.69499999999999</v>
      </c>
      <c r="CG562" s="5" t="n">
        <v>0</v>
      </c>
      <c r="CH562" s="5" t="n">
        <v>1</v>
      </c>
      <c r="CI562" s="5" t="n">
        <v>0</v>
      </c>
      <c r="CJ562" s="5" t="n">
        <v>0</v>
      </c>
      <c r="CK562" s="5" t="n">
        <v>0</v>
      </c>
      <c r="CL562" s="5" t="n">
        <v>0</v>
      </c>
      <c r="CM562" s="5" t="n">
        <v>0</v>
      </c>
      <c r="CN562" s="5" t="n">
        <v>0</v>
      </c>
      <c r="CO562" s="5" t="n">
        <v>0</v>
      </c>
      <c r="CP562" s="5" t="n">
        <v>0</v>
      </c>
      <c r="CQ562" s="5" t="n">
        <v>1.198</v>
      </c>
      <c r="CR562" s="5" t="n">
        <v>0</v>
      </c>
      <c r="CS562" s="5" t="n">
        <v>4.776</v>
      </c>
      <c r="CT562" s="5" t="n">
        <v>3.604</v>
      </c>
      <c r="CU562" s="5" t="n">
        <v>9.407999999999999</v>
      </c>
    </row>
    <row r="563">
      <c r="A563" s="5" t="inlineStr">
        <is>
          <t>NRU2022</t>
        </is>
      </c>
      <c r="B563" s="5" t="inlineStr">
        <is>
          <t>NRU</t>
        </is>
      </c>
      <c r="C563" s="5" t="inlineStr">
        <is>
          <t>NRU</t>
        </is>
      </c>
      <c r="D563" s="5" t="inlineStr">
        <is>
          <t>Nauru</t>
        </is>
      </c>
      <c r="E563" s="5" t="n">
        <v>2022</v>
      </c>
      <c r="F563" s="5" t="n">
        <v>0</v>
      </c>
      <c r="G563" s="5" t="n">
        <v>8.788</v>
      </c>
      <c r="H563" s="5" t="n">
        <v>1.235</v>
      </c>
      <c r="I563" s="5" t="n">
        <v>0</v>
      </c>
      <c r="J563" s="5" t="n">
        <v>8.788</v>
      </c>
      <c r="K563" s="5" t="n">
        <v>0</v>
      </c>
      <c r="L563" s="5" t="n">
        <v>1</v>
      </c>
      <c r="M563" s="5" t="n">
        <v>9.782999999999999</v>
      </c>
      <c r="N563" s="5" t="n">
        <v>3.704</v>
      </c>
      <c r="O563" s="5" t="n">
        <v>0</v>
      </c>
      <c r="P563" s="5" t="n">
        <v>9.782999999999999</v>
      </c>
      <c r="Q563" s="5" t="n">
        <v>0</v>
      </c>
      <c r="R563" s="5" t="n">
        <v>1</v>
      </c>
      <c r="S563" s="5" t="n">
        <v>14.962</v>
      </c>
      <c r="T563" s="5" t="n">
        <v>7.408</v>
      </c>
      <c r="U563" s="5" t="n">
        <v>0</v>
      </c>
      <c r="V563" s="5" t="n">
        <v>14.962</v>
      </c>
      <c r="W563" s="5" t="n">
        <v>0</v>
      </c>
      <c r="X563" s="5" t="n">
        <v>1</v>
      </c>
      <c r="Y563" s="5" t="n">
        <v>17.332</v>
      </c>
      <c r="Z563" s="5" t="n">
        <v>2.139</v>
      </c>
      <c r="AA563" s="5" t="n">
        <v>0</v>
      </c>
      <c r="AB563" s="5" t="n">
        <v>17.332</v>
      </c>
      <c r="AC563" s="5" t="n">
        <v>0</v>
      </c>
      <c r="AD563" s="5" t="n">
        <v>1</v>
      </c>
      <c r="AE563" s="5" t="n">
        <v>18.566</v>
      </c>
      <c r="AF563" s="5" t="n">
        <v>4.048</v>
      </c>
      <c r="AG563" s="5" t="n">
        <v>0</v>
      </c>
      <c r="AH563" s="5" t="n">
        <v>18.566</v>
      </c>
      <c r="AI563" s="5" t="n">
        <v>0</v>
      </c>
      <c r="AJ563" s="5" t="n">
        <v>1</v>
      </c>
      <c r="AK563" s="5" t="n">
        <v>25.974</v>
      </c>
      <c r="AL563" s="5" t="n">
        <v>13.478</v>
      </c>
      <c r="AM563" s="5" t="n">
        <v>0</v>
      </c>
      <c r="AN563" s="5" t="n">
        <v>25.974</v>
      </c>
      <c r="AO563" s="5" t="n">
        <v>0</v>
      </c>
      <c r="AP563" s="5" t="n">
        <v>1</v>
      </c>
      <c r="AQ563" s="5" t="n">
        <v>0.847</v>
      </c>
      <c r="AR563" s="5" t="n">
        <v>0.123</v>
      </c>
      <c r="AS563" s="5" t="n">
        <v>0</v>
      </c>
      <c r="AT563" s="5" t="n">
        <v>0.847</v>
      </c>
      <c r="AU563" s="5" t="n">
        <v>0</v>
      </c>
      <c r="AV563" s="5" t="n">
        <v>1</v>
      </c>
      <c r="AW563" s="5" t="n">
        <v>0.947</v>
      </c>
      <c r="AX563" s="5" t="n">
        <v>0.123</v>
      </c>
      <c r="AY563" s="5" t="n">
        <v>0</v>
      </c>
      <c r="AZ563" s="5" t="n">
        <v>0.947</v>
      </c>
      <c r="BA563" s="5" t="n">
        <v>0</v>
      </c>
      <c r="BB563" s="5" t="n">
        <v>1</v>
      </c>
      <c r="BC563" s="5" t="n">
        <v>0.589</v>
      </c>
      <c r="BD563" s="5" t="n">
        <v>0.123</v>
      </c>
      <c r="BE563" s="5" t="n">
        <v>0</v>
      </c>
      <c r="BF563" s="5" t="n">
        <v>0.589</v>
      </c>
      <c r="BG563" s="5" t="n">
        <v>0</v>
      </c>
      <c r="BH563" s="5" t="n">
        <v>1</v>
      </c>
      <c r="BI563" s="5" t="n">
        <v>0.6889999999999999</v>
      </c>
      <c r="BJ563" s="5" t="n">
        <v>0.123</v>
      </c>
      <c r="BK563" s="5" t="n">
        <v>0</v>
      </c>
      <c r="BL563" s="5" t="n">
        <v>0.6889999999999999</v>
      </c>
      <c r="BM563" s="5" t="n">
        <v>0</v>
      </c>
      <c r="BN563" s="5" t="n">
        <v>1</v>
      </c>
      <c r="BO563" s="5" t="n">
        <v>0</v>
      </c>
      <c r="BP563" s="5" t="n">
        <v>0</v>
      </c>
      <c r="BQ563" s="5" t="n">
        <v>0</v>
      </c>
      <c r="BR563" s="5" t="n">
        <v>0</v>
      </c>
      <c r="BS563" s="5" t="n">
        <v>1</v>
      </c>
      <c r="BT563" s="5" t="n">
        <v>0</v>
      </c>
      <c r="BU563" s="5" t="n">
        <v>0</v>
      </c>
      <c r="BV563" s="5" t="n">
        <v>0</v>
      </c>
      <c r="BW563" s="5" t="n">
        <v>0</v>
      </c>
      <c r="BX563" s="5" t="n">
        <v>1</v>
      </c>
      <c r="BY563" s="5" t="n">
        <v>12.729</v>
      </c>
      <c r="BZ563" s="5" t="n">
        <v>0</v>
      </c>
      <c r="CA563" s="5" t="n">
        <v>12.729</v>
      </c>
      <c r="CB563" s="5" t="n">
        <v>0</v>
      </c>
      <c r="CC563" s="5" t="n">
        <v>102.477</v>
      </c>
      <c r="CD563" s="5" t="n">
        <v>7.95</v>
      </c>
      <c r="CE563" s="5" t="n">
        <v>0</v>
      </c>
      <c r="CF563" s="5" t="n">
        <v>102.477</v>
      </c>
      <c r="CG563" s="5" t="n">
        <v>0</v>
      </c>
      <c r="CH563" s="5" t="n">
        <v>1</v>
      </c>
      <c r="CI563" s="5" t="n">
        <v>0</v>
      </c>
      <c r="CJ563" s="5" t="n">
        <v>0</v>
      </c>
      <c r="CK563" s="5" t="n">
        <v>0</v>
      </c>
      <c r="CL563" s="5" t="n">
        <v>0</v>
      </c>
      <c r="CM563" s="5" t="n">
        <v>0</v>
      </c>
      <c r="CN563" s="5" t="n">
        <v>0</v>
      </c>
      <c r="CO563" s="5" t="n">
        <v>0</v>
      </c>
      <c r="CP563" s="5" t="n">
        <v>0</v>
      </c>
      <c r="CQ563" s="5" t="n">
        <v>1.294</v>
      </c>
      <c r="CR563" s="5" t="n">
        <v>0</v>
      </c>
      <c r="CS563" s="5" t="n">
        <v>5.158</v>
      </c>
      <c r="CT563" s="5" t="n">
        <v>7.554</v>
      </c>
      <c r="CU563" s="5" t="n">
        <v>16.097</v>
      </c>
    </row>
    <row r="564">
      <c r="A564" s="5" t="inlineStr">
        <is>
          <t>NRU2023</t>
        </is>
      </c>
      <c r="B564" s="5" t="inlineStr">
        <is>
          <t>NRU</t>
        </is>
      </c>
      <c r="C564" s="5" t="inlineStr">
        <is>
          <t>NRU</t>
        </is>
      </c>
      <c r="D564" s="5" t="inlineStr">
        <is>
          <t>Nauru</t>
        </is>
      </c>
      <c r="E564" s="5" t="n">
        <v>2023</v>
      </c>
      <c r="F564" s="5" t="n">
        <v>0</v>
      </c>
      <c r="G564" s="5" t="n">
        <v>5.77</v>
      </c>
      <c r="H564" s="5" t="n">
        <v>1.286</v>
      </c>
      <c r="I564" s="5" t="n">
        <v>0</v>
      </c>
      <c r="J564" s="5" t="n">
        <v>5.77</v>
      </c>
      <c r="K564" s="5" t="n">
        <v>0</v>
      </c>
      <c r="L564" s="5" t="n">
        <v>1</v>
      </c>
      <c r="M564" s="5" t="n">
        <v>7.886</v>
      </c>
      <c r="N564" s="5" t="n">
        <v>3.857</v>
      </c>
      <c r="O564" s="5" t="n">
        <v>0</v>
      </c>
      <c r="P564" s="5" t="n">
        <v>7.886</v>
      </c>
      <c r="Q564" s="5" t="n">
        <v>0</v>
      </c>
      <c r="R564" s="5" t="n">
        <v>1</v>
      </c>
      <c r="S564" s="5" t="n">
        <v>12.198</v>
      </c>
      <c r="T564" s="5" t="n">
        <v>7.714</v>
      </c>
      <c r="U564" s="5" t="n">
        <v>0</v>
      </c>
      <c r="V564" s="5" t="n">
        <v>12.198</v>
      </c>
      <c r="W564" s="5" t="n">
        <v>0</v>
      </c>
      <c r="X564" s="5" t="n">
        <v>1</v>
      </c>
      <c r="Y564" s="5" t="n">
        <v>13.814</v>
      </c>
      <c r="Z564" s="5" t="n">
        <v>1.705</v>
      </c>
      <c r="AA564" s="5" t="n">
        <v>0</v>
      </c>
      <c r="AB564" s="5" t="n">
        <v>13.814</v>
      </c>
      <c r="AC564" s="5" t="n">
        <v>0</v>
      </c>
      <c r="AD564" s="5" t="n">
        <v>1</v>
      </c>
      <c r="AE564" s="5" t="n">
        <v>15.1</v>
      </c>
      <c r="AF564" s="5" t="n">
        <v>3.292</v>
      </c>
      <c r="AG564" s="5" t="n">
        <v>0</v>
      </c>
      <c r="AH564" s="5" t="n">
        <v>15.1</v>
      </c>
      <c r="AI564" s="5" t="n">
        <v>0</v>
      </c>
      <c r="AJ564" s="5" t="n">
        <v>1</v>
      </c>
      <c r="AK564" s="5" t="n">
        <v>22.814</v>
      </c>
      <c r="AL564" s="5" t="n">
        <v>11.838</v>
      </c>
      <c r="AM564" s="5" t="n">
        <v>0</v>
      </c>
      <c r="AN564" s="5" t="n">
        <v>22.814</v>
      </c>
      <c r="AO564" s="5" t="n">
        <v>0</v>
      </c>
      <c r="AP564" s="5" t="n">
        <v>1</v>
      </c>
      <c r="AQ564" s="5" t="n">
        <v>0.749</v>
      </c>
      <c r="AR564" s="5" t="n">
        <v>0.129</v>
      </c>
      <c r="AS564" s="5" t="n">
        <v>0</v>
      </c>
      <c r="AT564" s="5" t="n">
        <v>0.749</v>
      </c>
      <c r="AU564" s="5" t="n">
        <v>0</v>
      </c>
      <c r="AV564" s="5" t="n">
        <v>1</v>
      </c>
      <c r="AW564" s="5" t="n">
        <v>0.783</v>
      </c>
      <c r="AX564" s="5" t="n">
        <v>0.129</v>
      </c>
      <c r="AY564" s="5" t="n">
        <v>0</v>
      </c>
      <c r="AZ564" s="5" t="n">
        <v>0.783</v>
      </c>
      <c r="BA564" s="5" t="n">
        <v>0</v>
      </c>
      <c r="BB564" s="5" t="n">
        <v>1</v>
      </c>
      <c r="BC564" s="5" t="n">
        <v>0.527</v>
      </c>
      <c r="BD564" s="5" t="n">
        <v>0.129</v>
      </c>
      <c r="BE564" s="5" t="n">
        <v>0</v>
      </c>
      <c r="BF564" s="5" t="n">
        <v>0.527</v>
      </c>
      <c r="BG564" s="5" t="n">
        <v>0</v>
      </c>
      <c r="BH564" s="5" t="n">
        <v>1</v>
      </c>
      <c r="BI564" s="5" t="n">
        <v>0.64</v>
      </c>
      <c r="BJ564" s="5" t="n">
        <v>0.129</v>
      </c>
      <c r="BK564" s="5" t="n">
        <v>0</v>
      </c>
      <c r="BL564" s="5" t="n">
        <v>0.64</v>
      </c>
      <c r="BM564" s="5" t="n">
        <v>0</v>
      </c>
      <c r="BN564" s="5" t="n">
        <v>1</v>
      </c>
      <c r="BO564" s="5" t="n">
        <v>0</v>
      </c>
      <c r="BP564" s="5" t="n">
        <v>0</v>
      </c>
      <c r="BQ564" s="5" t="n">
        <v>0</v>
      </c>
      <c r="BR564" s="5" t="n">
        <v>0</v>
      </c>
      <c r="BS564" s="5" t="n">
        <v>1</v>
      </c>
      <c r="BT564" s="5" t="n">
        <v>0</v>
      </c>
      <c r="BU564" s="5" t="n">
        <v>0</v>
      </c>
      <c r="BV564" s="5" t="n">
        <v>0</v>
      </c>
      <c r="BW564" s="5" t="n">
        <v>0</v>
      </c>
      <c r="BX564" s="5" t="n">
        <v>1</v>
      </c>
      <c r="BY564" s="5" t="n">
        <v>13.254</v>
      </c>
      <c r="BZ564" s="5" t="n">
        <v>0</v>
      </c>
      <c r="CA564" s="5" t="n">
        <v>13.254</v>
      </c>
      <c r="CB564" s="5" t="n">
        <v>0</v>
      </c>
      <c r="CC564" s="5" t="n">
        <v>87.07899999999999</v>
      </c>
      <c r="CD564" s="5" t="n">
        <v>7.95</v>
      </c>
      <c r="CE564" s="5" t="n">
        <v>0</v>
      </c>
      <c r="CF564" s="5" t="n">
        <v>87.07899999999999</v>
      </c>
      <c r="CG564" s="5" t="n">
        <v>0</v>
      </c>
      <c r="CH564" s="5" t="n">
        <v>1</v>
      </c>
      <c r="CI564" s="5" t="n">
        <v>0</v>
      </c>
      <c r="CJ564" s="5" t="n">
        <v>0</v>
      </c>
      <c r="CK564" s="5" t="n">
        <v>0</v>
      </c>
      <c r="CL564" s="5" t="n">
        <v>0</v>
      </c>
      <c r="CM564" s="5" t="n">
        <v>0</v>
      </c>
      <c r="CN564" s="5" t="n">
        <v>0</v>
      </c>
      <c r="CO564" s="5" t="n">
        <v>0</v>
      </c>
      <c r="CP564" s="5" t="n">
        <v>0</v>
      </c>
      <c r="CQ564" s="5" t="n">
        <v>1.348</v>
      </c>
      <c r="CR564" s="5" t="n">
        <v>0</v>
      </c>
      <c r="CS564" s="5" t="n">
        <v>5.37</v>
      </c>
      <c r="CT564" s="5" t="n">
        <v>4.484</v>
      </c>
      <c r="CU564" s="5" t="n">
        <v>12.529</v>
      </c>
    </row>
    <row r="565">
      <c r="A565" s="5" t="inlineStr">
        <is>
          <t>NRU2024</t>
        </is>
      </c>
      <c r="B565" s="5" t="inlineStr">
        <is>
          <t>NRU</t>
        </is>
      </c>
      <c r="C565" s="5" t="inlineStr">
        <is>
          <t>NRU</t>
        </is>
      </c>
      <c r="D565" s="5" t="inlineStr">
        <is>
          <t>Nauru</t>
        </is>
      </c>
      <c r="E565" s="5" t="n">
        <v>2024</v>
      </c>
      <c r="F565" s="5" t="n">
        <v>0</v>
      </c>
      <c r="G565" s="5" t="n">
        <v>4.833</v>
      </c>
      <c r="H565" s="5" t="n">
        <v>1.324</v>
      </c>
      <c r="I565" s="5" t="n">
        <v>0</v>
      </c>
      <c r="J565" s="5" t="n">
        <v>4.833</v>
      </c>
      <c r="K565" s="5" t="n">
        <v>0</v>
      </c>
      <c r="L565" s="5" t="n">
        <v>1</v>
      </c>
      <c r="M565" s="5" t="n">
        <v>7.124</v>
      </c>
      <c r="N565" s="5" t="n">
        <v>3.971</v>
      </c>
      <c r="O565" s="5" t="n">
        <v>0</v>
      </c>
      <c r="P565" s="5" t="n">
        <v>7.124</v>
      </c>
      <c r="Q565" s="5" t="n">
        <v>0</v>
      </c>
      <c r="R565" s="5" t="n">
        <v>1</v>
      </c>
      <c r="S565" s="5" t="n">
        <v>11.451</v>
      </c>
      <c r="T565" s="5" t="n">
        <v>7.942</v>
      </c>
      <c r="U565" s="5" t="n">
        <v>0</v>
      </c>
      <c r="V565" s="5" t="n">
        <v>11.451</v>
      </c>
      <c r="W565" s="5" t="n">
        <v>0</v>
      </c>
      <c r="X565" s="5" t="n">
        <v>1</v>
      </c>
      <c r="Y565" s="5" t="n">
        <v>12.219</v>
      </c>
      <c r="Z565" s="5" t="n">
        <v>1.508</v>
      </c>
      <c r="AA565" s="5" t="n">
        <v>0</v>
      </c>
      <c r="AB565" s="5" t="n">
        <v>12.219</v>
      </c>
      <c r="AC565" s="5" t="n">
        <v>0</v>
      </c>
      <c r="AD565" s="5" t="n">
        <v>1</v>
      </c>
      <c r="AE565" s="5" t="n">
        <v>13.543</v>
      </c>
      <c r="AF565" s="5" t="n">
        <v>2.952</v>
      </c>
      <c r="AG565" s="5" t="n">
        <v>0</v>
      </c>
      <c r="AH565" s="5" t="n">
        <v>13.543</v>
      </c>
      <c r="AI565" s="5" t="n">
        <v>0</v>
      </c>
      <c r="AJ565" s="5" t="n">
        <v>1</v>
      </c>
      <c r="AK565" s="5" t="n">
        <v>21.484</v>
      </c>
      <c r="AL565" s="5" t="n">
        <v>11.148</v>
      </c>
      <c r="AM565" s="5" t="n">
        <v>0</v>
      </c>
      <c r="AN565" s="5" t="n">
        <v>21.484</v>
      </c>
      <c r="AO565" s="5" t="n">
        <v>0</v>
      </c>
      <c r="AP565" s="5" t="n">
        <v>1</v>
      </c>
      <c r="AQ565" s="5" t="n">
        <v>0.72</v>
      </c>
      <c r="AR565" s="5" t="n">
        <v>0.132</v>
      </c>
      <c r="AS565" s="5" t="n">
        <v>0</v>
      </c>
      <c r="AT565" s="5" t="n">
        <v>0.72</v>
      </c>
      <c r="AU565" s="5" t="n">
        <v>0</v>
      </c>
      <c r="AV565" s="5" t="n">
        <v>1</v>
      </c>
      <c r="AW565" s="5" t="n">
        <v>0.734</v>
      </c>
      <c r="AX565" s="5" t="n">
        <v>0.132</v>
      </c>
      <c r="AY565" s="5" t="n">
        <v>0</v>
      </c>
      <c r="AZ565" s="5" t="n">
        <v>0.734</v>
      </c>
      <c r="BA565" s="5" t="n">
        <v>0</v>
      </c>
      <c r="BB565" s="5" t="n">
        <v>1</v>
      </c>
      <c r="BC565" s="5" t="n">
        <v>0.51</v>
      </c>
      <c r="BD565" s="5" t="n">
        <v>0.132</v>
      </c>
      <c r="BE565" s="5" t="n">
        <v>0</v>
      </c>
      <c r="BF565" s="5" t="n">
        <v>0.51</v>
      </c>
      <c r="BG565" s="5" t="n">
        <v>0</v>
      </c>
      <c r="BH565" s="5" t="n">
        <v>1</v>
      </c>
      <c r="BI565" s="5" t="n">
        <v>0.652</v>
      </c>
      <c r="BJ565" s="5" t="n">
        <v>0.132</v>
      </c>
      <c r="BK565" s="5" t="n">
        <v>0</v>
      </c>
      <c r="BL565" s="5" t="n">
        <v>0.652</v>
      </c>
      <c r="BM565" s="5" t="n">
        <v>0</v>
      </c>
      <c r="BN565" s="5" t="n">
        <v>1</v>
      </c>
      <c r="BO565" s="5" t="n">
        <v>0</v>
      </c>
      <c r="BP565" s="5" t="n">
        <v>0</v>
      </c>
      <c r="BQ565" s="5" t="n">
        <v>0</v>
      </c>
      <c r="BR565" s="5" t="n">
        <v>0</v>
      </c>
      <c r="BS565" s="5" t="n">
        <v>1</v>
      </c>
      <c r="BT565" s="5" t="n">
        <v>0</v>
      </c>
      <c r="BU565" s="5" t="n">
        <v>0</v>
      </c>
      <c r="BV565" s="5" t="n">
        <v>0</v>
      </c>
      <c r="BW565" s="5" t="n">
        <v>0</v>
      </c>
      <c r="BX565" s="5" t="n">
        <v>1</v>
      </c>
      <c r="BY565" s="5" t="n">
        <v>13.646</v>
      </c>
      <c r="BZ565" s="5" t="n">
        <v>0</v>
      </c>
      <c r="CA565" s="5" t="n">
        <v>13.646</v>
      </c>
      <c r="CB565" s="5" t="n">
        <v>0</v>
      </c>
      <c r="CC565" s="5" t="n">
        <v>86.38500000000001</v>
      </c>
      <c r="CD565" s="5" t="n">
        <v>7.95</v>
      </c>
      <c r="CE565" s="5" t="n">
        <v>0</v>
      </c>
      <c r="CF565" s="5" t="n">
        <v>86.38500000000001</v>
      </c>
      <c r="CG565" s="5" t="n">
        <v>0</v>
      </c>
      <c r="CH565" s="5" t="n">
        <v>1</v>
      </c>
      <c r="CI565" s="5" t="n">
        <v>0</v>
      </c>
      <c r="CJ565" s="5" t="n">
        <v>0</v>
      </c>
      <c r="CK565" s="5" t="n">
        <v>0</v>
      </c>
      <c r="CL565" s="5" t="n">
        <v>0</v>
      </c>
      <c r="CM565" s="5" t="n">
        <v>0</v>
      </c>
      <c r="CN565" s="5" t="n">
        <v>0</v>
      </c>
      <c r="CO565" s="5" t="n">
        <v>0</v>
      </c>
      <c r="CP565" s="5" t="n">
        <v>0</v>
      </c>
      <c r="CQ565" s="5" t="n">
        <v>1.387</v>
      </c>
      <c r="CR565" s="5" t="n">
        <v>0</v>
      </c>
      <c r="CS565" s="5" t="n">
        <v>5.529</v>
      </c>
      <c r="CT565" s="5" t="n">
        <v>3.509</v>
      </c>
      <c r="CU565" s="5" t="n">
        <v>10.896</v>
      </c>
    </row>
    <row r="566">
      <c r="A566" s="5" t="inlineStr">
        <is>
          <t>NPL2021</t>
        </is>
      </c>
      <c r="B566" s="5" t="inlineStr">
        <is>
          <t>NPL</t>
        </is>
      </c>
      <c r="C566" s="5" t="inlineStr">
        <is>
          <t>NPL</t>
        </is>
      </c>
      <c r="D566" s="5" t="inlineStr">
        <is>
          <t>Nepal</t>
        </is>
      </c>
      <c r="E566" s="5" t="n">
        <v>2021</v>
      </c>
      <c r="F566" s="5" t="n">
        <v>0.13</v>
      </c>
      <c r="G566" s="5" t="n">
        <v>4.736</v>
      </c>
      <c r="H566" s="5" t="n">
        <v>1.141</v>
      </c>
      <c r="I566" s="5" t="n">
        <v>0</v>
      </c>
      <c r="J566" s="5" t="n">
        <v>4.736</v>
      </c>
      <c r="K566" s="5" t="n">
        <v>0</v>
      </c>
      <c r="L566" s="5" t="n">
        <v>1</v>
      </c>
      <c r="M566" s="5" t="n">
        <v>7.946</v>
      </c>
      <c r="N566" s="5" t="n">
        <v>3.424</v>
      </c>
      <c r="O566" s="5" t="n">
        <v>0</v>
      </c>
      <c r="P566" s="5" t="n">
        <v>7.946</v>
      </c>
      <c r="Q566" s="5" t="n">
        <v>0</v>
      </c>
      <c r="R566" s="5" t="n">
        <v>1</v>
      </c>
      <c r="S566" s="5" t="n">
        <v>10.442</v>
      </c>
      <c r="T566" s="5" t="n">
        <v>6.847</v>
      </c>
      <c r="U566" s="5" t="n">
        <v>0</v>
      </c>
      <c r="V566" s="5" t="n">
        <v>11.8</v>
      </c>
      <c r="W566" s="5" t="n">
        <v>0.13</v>
      </c>
      <c r="X566" s="5" t="n">
        <v>1</v>
      </c>
      <c r="Y566" s="5" t="n">
        <v>5.581</v>
      </c>
      <c r="Z566" s="5" t="n">
        <v>0.652</v>
      </c>
      <c r="AA566" s="5" t="n">
        <v>0</v>
      </c>
      <c r="AB566" s="5" t="n">
        <v>5.581</v>
      </c>
      <c r="AC566" s="5" t="n">
        <v>0</v>
      </c>
      <c r="AD566" s="5" t="n">
        <v>1</v>
      </c>
      <c r="AE566" s="5" t="n">
        <v>6.724</v>
      </c>
      <c r="AF566" s="5" t="n">
        <v>1.39</v>
      </c>
      <c r="AG566" s="5" t="n">
        <v>0</v>
      </c>
      <c r="AH566" s="5" t="n">
        <v>6.724</v>
      </c>
      <c r="AI566" s="5" t="n">
        <v>0</v>
      </c>
      <c r="AJ566" s="5" t="n">
        <v>1</v>
      </c>
      <c r="AK566" s="5" t="n">
        <v>13.584</v>
      </c>
      <c r="AL566" s="5" t="n">
        <v>6.77</v>
      </c>
      <c r="AM566" s="5" t="n">
        <v>0</v>
      </c>
      <c r="AN566" s="5" t="n">
        <v>15.35</v>
      </c>
      <c r="AO566" s="5" t="n">
        <v>0.13</v>
      </c>
      <c r="AP566" s="5" t="n">
        <v>1</v>
      </c>
      <c r="AQ566" s="5" t="n">
        <v>0.621</v>
      </c>
      <c r="AR566" s="5" t="n">
        <v>0.114</v>
      </c>
      <c r="AS566" s="5" t="n">
        <v>0.315</v>
      </c>
      <c r="AT566" s="5" t="n">
        <v>1.057</v>
      </c>
      <c r="AU566" s="5" t="n">
        <v>0.13</v>
      </c>
      <c r="AV566" s="5" t="n">
        <v>1</v>
      </c>
      <c r="AW566" s="5" t="n">
        <v>0.593</v>
      </c>
      <c r="AX566" s="5" t="n">
        <v>0.114</v>
      </c>
      <c r="AY566" s="5" t="n">
        <v>0.219</v>
      </c>
      <c r="AZ566" s="5" t="n">
        <v>0.918</v>
      </c>
      <c r="BA566" s="5" t="n">
        <v>0.13</v>
      </c>
      <c r="BB566" s="5" t="n">
        <v>1</v>
      </c>
      <c r="BC566" s="5" t="n">
        <v>0.44</v>
      </c>
      <c r="BD566" s="5" t="n">
        <v>0.114</v>
      </c>
      <c r="BE566" s="5" t="n">
        <v>0.327</v>
      </c>
      <c r="BF566" s="5" t="n">
        <v>0.867</v>
      </c>
      <c r="BG566" s="5" t="n">
        <v>0.13</v>
      </c>
      <c r="BH566" s="5" t="n">
        <v>1</v>
      </c>
      <c r="BI566" s="5" t="n">
        <v>0.5600000000000001</v>
      </c>
      <c r="BJ566" s="5" t="n">
        <v>0.114</v>
      </c>
      <c r="BK566" s="5" t="n">
        <v>0.363</v>
      </c>
      <c r="BL566" s="5" t="n">
        <v>0.923</v>
      </c>
      <c r="BM566" s="5" t="n">
        <v>0</v>
      </c>
      <c r="BN566" s="5" t="n">
        <v>1</v>
      </c>
      <c r="BO566" s="5" t="n">
        <v>0</v>
      </c>
      <c r="BP566" s="5" t="n">
        <v>0</v>
      </c>
      <c r="BQ566" s="5" t="n">
        <v>0.07099999999999999</v>
      </c>
      <c r="BR566" s="5" t="n">
        <v>0</v>
      </c>
      <c r="BS566" s="5" t="n">
        <v>0.833</v>
      </c>
      <c r="BT566" s="5" t="n">
        <v>0</v>
      </c>
      <c r="BU566" s="5" t="n">
        <v>0</v>
      </c>
      <c r="BV566" s="5" t="n">
        <v>0.08</v>
      </c>
      <c r="BW566" s="5" t="n">
        <v>0</v>
      </c>
      <c r="BX566" s="5" t="n">
        <v>0.833</v>
      </c>
      <c r="BY566" s="5" t="n">
        <v>11.787</v>
      </c>
      <c r="BZ566" s="5" t="n">
        <v>0</v>
      </c>
      <c r="CA566" s="5" t="n">
        <v>11.787</v>
      </c>
      <c r="CB566" s="5" t="n">
        <v>0</v>
      </c>
      <c r="CC566" s="5" t="n">
        <v>81.69499999999999</v>
      </c>
      <c r="CD566" s="5" t="n">
        <v>7.95</v>
      </c>
      <c r="CE566" s="5" t="n">
        <v>46.545</v>
      </c>
      <c r="CF566" s="5" t="n">
        <v>144.912</v>
      </c>
      <c r="CG566" s="5" t="n">
        <v>0.13</v>
      </c>
      <c r="CH566" s="5" t="n">
        <v>1</v>
      </c>
      <c r="CI566" s="5" t="n">
        <v>0</v>
      </c>
      <c r="CJ566" s="5" t="n">
        <v>0</v>
      </c>
      <c r="CK566" s="5" t="n">
        <v>0</v>
      </c>
      <c r="CL566" s="5" t="n">
        <v>0</v>
      </c>
      <c r="CM566" s="5" t="n">
        <v>0</v>
      </c>
      <c r="CN566" s="5" t="n">
        <v>0</v>
      </c>
      <c r="CO566" s="5" t="n">
        <v>0</v>
      </c>
      <c r="CP566" s="5" t="n">
        <v>0.004</v>
      </c>
      <c r="CQ566" s="5" t="n">
        <v>1.198</v>
      </c>
      <c r="CR566" s="5" t="n">
        <v>0</v>
      </c>
      <c r="CS566" s="5" t="n">
        <v>4.776</v>
      </c>
      <c r="CT566" s="5" t="n">
        <v>3.604</v>
      </c>
      <c r="CU566" s="5" t="n">
        <v>16.843</v>
      </c>
    </row>
    <row r="567">
      <c r="A567" s="5" t="inlineStr">
        <is>
          <t>NPL2022</t>
        </is>
      </c>
      <c r="B567" s="5" t="inlineStr">
        <is>
          <t>NPL</t>
        </is>
      </c>
      <c r="C567" s="5" t="inlineStr">
        <is>
          <t>NPL</t>
        </is>
      </c>
      <c r="D567" s="5" t="inlineStr">
        <is>
          <t>Nepal</t>
        </is>
      </c>
      <c r="E567" s="5" t="n">
        <v>2022</v>
      </c>
      <c r="F567" s="5" t="n">
        <v>0.13</v>
      </c>
      <c r="G567" s="5" t="n">
        <v>8.75</v>
      </c>
      <c r="H567" s="5" t="n">
        <v>1.231</v>
      </c>
      <c r="I567" s="5" t="n">
        <v>0</v>
      </c>
      <c r="J567" s="5" t="n">
        <v>8.75</v>
      </c>
      <c r="K567" s="5" t="n">
        <v>0</v>
      </c>
      <c r="L567" s="5" t="n">
        <v>1</v>
      </c>
      <c r="M567" s="5" t="n">
        <v>9.746</v>
      </c>
      <c r="N567" s="5" t="n">
        <v>3.694</v>
      </c>
      <c r="O567" s="5" t="n">
        <v>0</v>
      </c>
      <c r="P567" s="5" t="n">
        <v>9.746</v>
      </c>
      <c r="Q567" s="5" t="n">
        <v>0</v>
      </c>
      <c r="R567" s="5" t="n">
        <v>1</v>
      </c>
      <c r="S567" s="5" t="n">
        <v>14.906</v>
      </c>
      <c r="T567" s="5" t="n">
        <v>7.387</v>
      </c>
      <c r="U567" s="5" t="n">
        <v>0.143</v>
      </c>
      <c r="V567" s="5" t="n">
        <v>16.844</v>
      </c>
      <c r="W567" s="5" t="n">
        <v>0.13</v>
      </c>
      <c r="X567" s="5" t="n">
        <v>1</v>
      </c>
      <c r="Y567" s="5" t="n">
        <v>6.027</v>
      </c>
      <c r="Z567" s="5" t="n">
        <v>0.704</v>
      </c>
      <c r="AA567" s="5" t="n">
        <v>0</v>
      </c>
      <c r="AB567" s="5" t="n">
        <v>6.027</v>
      </c>
      <c r="AC567" s="5" t="n">
        <v>0</v>
      </c>
      <c r="AD567" s="5" t="n">
        <v>1</v>
      </c>
      <c r="AE567" s="5" t="n">
        <v>7.262</v>
      </c>
      <c r="AF567" s="5" t="n">
        <v>1.502</v>
      </c>
      <c r="AG567" s="5" t="n">
        <v>0</v>
      </c>
      <c r="AH567" s="5" t="n">
        <v>7.262</v>
      </c>
      <c r="AI567" s="5" t="n">
        <v>0</v>
      </c>
      <c r="AJ567" s="5" t="n">
        <v>1</v>
      </c>
      <c r="AK567" s="5" t="n">
        <v>14.67</v>
      </c>
      <c r="AL567" s="5" t="n">
        <v>7.311</v>
      </c>
      <c r="AM567" s="5" t="n">
        <v>0.141</v>
      </c>
      <c r="AN567" s="5" t="n">
        <v>16.577</v>
      </c>
      <c r="AO567" s="5" t="n">
        <v>0.13</v>
      </c>
      <c r="AP567" s="5" t="n">
        <v>1</v>
      </c>
      <c r="AQ567" s="5" t="n">
        <v>0.847</v>
      </c>
      <c r="AR567" s="5" t="n">
        <v>0.123</v>
      </c>
      <c r="AS567" s="5" t="n">
        <v>0.349</v>
      </c>
      <c r="AT567" s="5" t="n">
        <v>1.351</v>
      </c>
      <c r="AU567" s="5" t="n">
        <v>0.13</v>
      </c>
      <c r="AV567" s="5" t="n">
        <v>1</v>
      </c>
      <c r="AW567" s="5" t="n">
        <v>0.947</v>
      </c>
      <c r="AX567" s="5" t="n">
        <v>0.123</v>
      </c>
      <c r="AY567" s="5" t="n">
        <v>0.178</v>
      </c>
      <c r="AZ567" s="5" t="n">
        <v>1.271</v>
      </c>
      <c r="BA567" s="5" t="n">
        <v>0.13</v>
      </c>
      <c r="BB567" s="5" t="n">
        <v>1</v>
      </c>
      <c r="BC567" s="5" t="n">
        <v>0.589</v>
      </c>
      <c r="BD567" s="5" t="n">
        <v>0.123</v>
      </c>
      <c r="BE567" s="5" t="n">
        <v>0.231</v>
      </c>
      <c r="BF567" s="5" t="n">
        <v>0.926</v>
      </c>
      <c r="BG567" s="5" t="n">
        <v>0.13</v>
      </c>
      <c r="BH567" s="5" t="n">
        <v>1</v>
      </c>
      <c r="BI567" s="5" t="n">
        <v>0.6889999999999999</v>
      </c>
      <c r="BJ567" s="5" t="n">
        <v>0.123</v>
      </c>
      <c r="BK567" s="5" t="n">
        <v>0.585</v>
      </c>
      <c r="BL567" s="5" t="n">
        <v>1.274</v>
      </c>
      <c r="BM567" s="5" t="n">
        <v>0</v>
      </c>
      <c r="BN567" s="5" t="n">
        <v>1</v>
      </c>
      <c r="BO567" s="5" t="n">
        <v>0</v>
      </c>
      <c r="BP567" s="5" t="n">
        <v>0</v>
      </c>
      <c r="BQ567" s="5" t="n">
        <v>0.073</v>
      </c>
      <c r="BR567" s="5" t="n">
        <v>0</v>
      </c>
      <c r="BS567" s="5" t="n">
        <v>0.833</v>
      </c>
      <c r="BT567" s="5" t="n">
        <v>0</v>
      </c>
      <c r="BU567" s="5" t="n">
        <v>0</v>
      </c>
      <c r="BV567" s="5" t="n">
        <v>0.046</v>
      </c>
      <c r="BW567" s="5" t="n">
        <v>0</v>
      </c>
      <c r="BX567" s="5" t="n">
        <v>0.833</v>
      </c>
      <c r="BY567" s="5" t="n">
        <v>12.729</v>
      </c>
      <c r="BZ567" s="5" t="n">
        <v>0</v>
      </c>
      <c r="CA567" s="5" t="n">
        <v>12.729</v>
      </c>
      <c r="CB567" s="5" t="n">
        <v>0</v>
      </c>
      <c r="CC567" s="5" t="n">
        <v>102.477</v>
      </c>
      <c r="CD567" s="5" t="n">
        <v>7.95</v>
      </c>
      <c r="CE567" s="5" t="n">
        <v>75.86499999999999</v>
      </c>
      <c r="CF567" s="5" t="n">
        <v>201.526</v>
      </c>
      <c r="CG567" s="5" t="n">
        <v>0.13</v>
      </c>
      <c r="CH567" s="5" t="n">
        <v>1</v>
      </c>
      <c r="CI567" s="5" t="n">
        <v>0</v>
      </c>
      <c r="CJ567" s="5" t="n">
        <v>0</v>
      </c>
      <c r="CK567" s="5" t="n">
        <v>0</v>
      </c>
      <c r="CL567" s="5" t="n">
        <v>0</v>
      </c>
      <c r="CM567" s="5" t="n">
        <v>0</v>
      </c>
      <c r="CN567" s="5" t="n">
        <v>0</v>
      </c>
      <c r="CO567" s="5" t="n">
        <v>0</v>
      </c>
      <c r="CP567" s="5" t="n">
        <v>0.006</v>
      </c>
      <c r="CQ567" s="5" t="n">
        <v>1.294</v>
      </c>
      <c r="CR567" s="5" t="n">
        <v>0</v>
      </c>
      <c r="CS567" s="5" t="n">
        <v>5.158</v>
      </c>
      <c r="CT567" s="5" t="n">
        <v>7.554</v>
      </c>
      <c r="CU567" s="5" t="n">
        <v>30.149</v>
      </c>
    </row>
    <row r="568">
      <c r="A568" s="5" t="inlineStr">
        <is>
          <t>NPL2023</t>
        </is>
      </c>
      <c r="B568" s="5" t="inlineStr">
        <is>
          <t>NPL</t>
        </is>
      </c>
      <c r="C568" s="5" t="inlineStr">
        <is>
          <t>NPL</t>
        </is>
      </c>
      <c r="D568" s="5" t="inlineStr">
        <is>
          <t>Nepal</t>
        </is>
      </c>
      <c r="E568" s="5" t="n">
        <v>2023</v>
      </c>
      <c r="F568" s="5" t="n">
        <v>0.13</v>
      </c>
      <c r="G568" s="5" t="n">
        <v>5.749</v>
      </c>
      <c r="H568" s="5" t="n">
        <v>1.282</v>
      </c>
      <c r="I568" s="5" t="n">
        <v>0</v>
      </c>
      <c r="J568" s="5" t="n">
        <v>5.749</v>
      </c>
      <c r="K568" s="5" t="n">
        <v>0</v>
      </c>
      <c r="L568" s="5" t="n">
        <v>1</v>
      </c>
      <c r="M568" s="5" t="n">
        <v>7.861</v>
      </c>
      <c r="N568" s="5" t="n">
        <v>3.846</v>
      </c>
      <c r="O568" s="5" t="n">
        <v>0</v>
      </c>
      <c r="P568" s="5" t="n">
        <v>7.861</v>
      </c>
      <c r="Q568" s="5" t="n">
        <v>0</v>
      </c>
      <c r="R568" s="5" t="n">
        <v>1</v>
      </c>
      <c r="S568" s="5" t="n">
        <v>12.16</v>
      </c>
      <c r="T568" s="5" t="n">
        <v>7.693</v>
      </c>
      <c r="U568" s="5" t="n">
        <v>0.175</v>
      </c>
      <c r="V568" s="5" t="n">
        <v>13.741</v>
      </c>
      <c r="W568" s="5" t="n">
        <v>0.13</v>
      </c>
      <c r="X568" s="5" t="n">
        <v>1</v>
      </c>
      <c r="Y568" s="5" t="n">
        <v>6.276</v>
      </c>
      <c r="Z568" s="5" t="n">
        <v>0.733</v>
      </c>
      <c r="AA568" s="5" t="n">
        <v>0</v>
      </c>
      <c r="AB568" s="5" t="n">
        <v>6.276</v>
      </c>
      <c r="AC568" s="5" t="n">
        <v>0</v>
      </c>
      <c r="AD568" s="5" t="n">
        <v>1</v>
      </c>
      <c r="AE568" s="5" t="n">
        <v>7.561</v>
      </c>
      <c r="AF568" s="5" t="n">
        <v>1.564</v>
      </c>
      <c r="AG568" s="5" t="n">
        <v>0</v>
      </c>
      <c r="AH568" s="5" t="n">
        <v>7.561</v>
      </c>
      <c r="AI568" s="5" t="n">
        <v>0</v>
      </c>
      <c r="AJ568" s="5" t="n">
        <v>1</v>
      </c>
      <c r="AK568" s="5" t="n">
        <v>15.275</v>
      </c>
      <c r="AL568" s="5" t="n">
        <v>7.613</v>
      </c>
      <c r="AM568" s="5" t="n">
        <v>0.22</v>
      </c>
      <c r="AN568" s="5" t="n">
        <v>17.261</v>
      </c>
      <c r="AO568" s="5" t="n">
        <v>0.13</v>
      </c>
      <c r="AP568" s="5" t="n">
        <v>1</v>
      </c>
      <c r="AQ568" s="5" t="n">
        <v>0.749</v>
      </c>
      <c r="AR568" s="5" t="n">
        <v>0.129</v>
      </c>
      <c r="AS568" s="5" t="n">
        <v>0.427</v>
      </c>
      <c r="AT568" s="5" t="n">
        <v>1.329</v>
      </c>
      <c r="AU568" s="5" t="n">
        <v>0.13</v>
      </c>
      <c r="AV568" s="5" t="n">
        <v>1</v>
      </c>
      <c r="AW568" s="5" t="n">
        <v>0.783</v>
      </c>
      <c r="AX568" s="5" t="n">
        <v>0.129</v>
      </c>
      <c r="AY568" s="5" t="n">
        <v>0.328</v>
      </c>
      <c r="AZ568" s="5" t="n">
        <v>1.255</v>
      </c>
      <c r="BA568" s="5" t="n">
        <v>0.13</v>
      </c>
      <c r="BB568" s="5" t="n">
        <v>1</v>
      </c>
      <c r="BC568" s="5" t="n">
        <v>0.527</v>
      </c>
      <c r="BD568" s="5" t="n">
        <v>0.129</v>
      </c>
      <c r="BE568" s="5" t="n">
        <v>0.294</v>
      </c>
      <c r="BF568" s="5" t="n">
        <v>0.928</v>
      </c>
      <c r="BG568" s="5" t="n">
        <v>0.13</v>
      </c>
      <c r="BH568" s="5" t="n">
        <v>1</v>
      </c>
      <c r="BI568" s="5" t="n">
        <v>0.64</v>
      </c>
      <c r="BJ568" s="5" t="n">
        <v>0.129</v>
      </c>
      <c r="BK568" s="5" t="n">
        <v>0.618</v>
      </c>
      <c r="BL568" s="5" t="n">
        <v>1.258</v>
      </c>
      <c r="BM568" s="5" t="n">
        <v>0</v>
      </c>
      <c r="BN568" s="5" t="n">
        <v>1</v>
      </c>
      <c r="BO568" s="5" t="n">
        <v>0</v>
      </c>
      <c r="BP568" s="5" t="n">
        <v>0</v>
      </c>
      <c r="BQ568" s="5" t="n">
        <v>0.063</v>
      </c>
      <c r="BR568" s="5" t="n">
        <v>0</v>
      </c>
      <c r="BS568" s="5" t="n">
        <v>0.833</v>
      </c>
      <c r="BT568" s="5" t="n">
        <v>0</v>
      </c>
      <c r="BU568" s="5" t="n">
        <v>0</v>
      </c>
      <c r="BV568" s="5" t="n">
        <v>0.064</v>
      </c>
      <c r="BW568" s="5" t="n">
        <v>0</v>
      </c>
      <c r="BX568" s="5" t="n">
        <v>0.833</v>
      </c>
      <c r="BY568" s="5" t="n">
        <v>13.254</v>
      </c>
      <c r="BZ568" s="5" t="n">
        <v>0</v>
      </c>
      <c r="CA568" s="5" t="n">
        <v>13.254</v>
      </c>
      <c r="CB568" s="5" t="n">
        <v>0</v>
      </c>
      <c r="CC568" s="5" t="n">
        <v>87.07899999999999</v>
      </c>
      <c r="CD568" s="5" t="n">
        <v>7.95</v>
      </c>
      <c r="CE568" s="5" t="n">
        <v>89.206</v>
      </c>
      <c r="CF568" s="5" t="n">
        <v>199.202</v>
      </c>
      <c r="CG568" s="5" t="n">
        <v>0.13</v>
      </c>
      <c r="CH568" s="5" t="n">
        <v>1</v>
      </c>
      <c r="CI568" s="5" t="n">
        <v>0</v>
      </c>
      <c r="CJ568" s="5" t="n">
        <v>0</v>
      </c>
      <c r="CK568" s="5" t="n">
        <v>0</v>
      </c>
      <c r="CL568" s="5" t="n">
        <v>0</v>
      </c>
      <c r="CM568" s="5" t="n">
        <v>0</v>
      </c>
      <c r="CN568" s="5" t="n">
        <v>0</v>
      </c>
      <c r="CO568" s="5" t="n">
        <v>0</v>
      </c>
      <c r="CP568" s="5" t="n">
        <v>0.006</v>
      </c>
      <c r="CQ568" s="5" t="n">
        <v>1.348</v>
      </c>
      <c r="CR568" s="5" t="n">
        <v>0</v>
      </c>
      <c r="CS568" s="5" t="n">
        <v>5.37</v>
      </c>
      <c r="CT568" s="5" t="n">
        <v>4.484</v>
      </c>
      <c r="CU568" s="5" t="n">
        <v>12.392</v>
      </c>
    </row>
    <row r="569">
      <c r="A569" s="5" t="inlineStr">
        <is>
          <t>NPL2024</t>
        </is>
      </c>
      <c r="B569" s="5" t="inlineStr">
        <is>
          <t>NPL</t>
        </is>
      </c>
      <c r="C569" s="5" t="inlineStr">
        <is>
          <t>NPL</t>
        </is>
      </c>
      <c r="D569" s="5" t="inlineStr">
        <is>
          <t>Nepal</t>
        </is>
      </c>
      <c r="E569" s="5" t="n">
        <v>2024</v>
      </c>
      <c r="F569" s="5" t="n">
        <v>0.13</v>
      </c>
      <c r="G569" s="5" t="n">
        <v>4.817</v>
      </c>
      <c r="H569" s="5" t="n">
        <v>1.32</v>
      </c>
      <c r="I569" s="5" t="n">
        <v>0</v>
      </c>
      <c r="J569" s="5" t="n">
        <v>4.817</v>
      </c>
      <c r="K569" s="5" t="n">
        <v>0</v>
      </c>
      <c r="L569" s="5" t="n">
        <v>1</v>
      </c>
      <c r="M569" s="5" t="n">
        <v>7.103</v>
      </c>
      <c r="N569" s="5" t="n">
        <v>3.96</v>
      </c>
      <c r="O569" s="5" t="n">
        <v>0</v>
      </c>
      <c r="P569" s="5" t="n">
        <v>7.103</v>
      </c>
      <c r="Q569" s="5" t="n">
        <v>0</v>
      </c>
      <c r="R569" s="5" t="n">
        <v>1</v>
      </c>
      <c r="S569" s="5" t="n">
        <v>11.417</v>
      </c>
      <c r="T569" s="5" t="n">
        <v>7.92</v>
      </c>
      <c r="U569" s="5" t="n">
        <v>0.202</v>
      </c>
      <c r="V569" s="5" t="n">
        <v>12.901</v>
      </c>
      <c r="W569" s="5" t="n">
        <v>0.13</v>
      </c>
      <c r="X569" s="5" t="n">
        <v>1</v>
      </c>
      <c r="Y569" s="5" t="n">
        <v>6.461</v>
      </c>
      <c r="Z569" s="5" t="n">
        <v>0.755</v>
      </c>
      <c r="AA569" s="5" t="n">
        <v>0</v>
      </c>
      <c r="AB569" s="5" t="n">
        <v>6.461</v>
      </c>
      <c r="AC569" s="5" t="n">
        <v>0</v>
      </c>
      <c r="AD569" s="5" t="n">
        <v>1</v>
      </c>
      <c r="AE569" s="5" t="n">
        <v>7.785</v>
      </c>
      <c r="AF569" s="5" t="n">
        <v>1.61</v>
      </c>
      <c r="AG569" s="5" t="n">
        <v>0</v>
      </c>
      <c r="AH569" s="5" t="n">
        <v>7.785</v>
      </c>
      <c r="AI569" s="5" t="n">
        <v>0</v>
      </c>
      <c r="AJ569" s="5" t="n">
        <v>1</v>
      </c>
      <c r="AK569" s="5" t="n">
        <v>15.726</v>
      </c>
      <c r="AL569" s="5" t="n">
        <v>7.837</v>
      </c>
      <c r="AM569" s="5" t="n">
        <v>0.278</v>
      </c>
      <c r="AN569" s="5" t="n">
        <v>17.771</v>
      </c>
      <c r="AO569" s="5" t="n">
        <v>0.13</v>
      </c>
      <c r="AP569" s="5" t="n">
        <v>1</v>
      </c>
      <c r="AQ569" s="5" t="n">
        <v>0.72</v>
      </c>
      <c r="AR569" s="5" t="n">
        <v>0.132</v>
      </c>
      <c r="AS569" s="5" t="n">
        <v>0.387</v>
      </c>
      <c r="AT569" s="5" t="n">
        <v>1.251</v>
      </c>
      <c r="AU569" s="5" t="n">
        <v>0.13</v>
      </c>
      <c r="AV569" s="5" t="n">
        <v>1</v>
      </c>
      <c r="AW569" s="5" t="n">
        <v>0.734</v>
      </c>
      <c r="AX569" s="5" t="n">
        <v>0.132</v>
      </c>
      <c r="AY569" s="5" t="n">
        <v>0.301</v>
      </c>
      <c r="AZ569" s="5" t="n">
        <v>1.17</v>
      </c>
      <c r="BA569" s="5" t="n">
        <v>0.13</v>
      </c>
      <c r="BB569" s="5" t="n">
        <v>1</v>
      </c>
      <c r="BC569" s="5" t="n">
        <v>0.51</v>
      </c>
      <c r="BD569" s="5" t="n">
        <v>0.132</v>
      </c>
      <c r="BE569" s="5" t="n">
        <v>0.325</v>
      </c>
      <c r="BF569" s="5" t="n">
        <v>0.944</v>
      </c>
      <c r="BG569" s="5" t="n">
        <v>0.13</v>
      </c>
      <c r="BH569" s="5" t="n">
        <v>1</v>
      </c>
      <c r="BI569" s="5" t="n">
        <v>0.652</v>
      </c>
      <c r="BJ569" s="5" t="n">
        <v>0.132</v>
      </c>
      <c r="BK569" s="5" t="n">
        <v>0.518</v>
      </c>
      <c r="BL569" s="5" t="n">
        <v>1.17</v>
      </c>
      <c r="BM569" s="5" t="n">
        <v>0</v>
      </c>
      <c r="BN569" s="5" t="n">
        <v>1</v>
      </c>
      <c r="BO569" s="5" t="n">
        <v>0</v>
      </c>
      <c r="BP569" s="5" t="n">
        <v>0</v>
      </c>
      <c r="BQ569" s="5" t="n">
        <v>0.068</v>
      </c>
      <c r="BR569" s="5" t="n">
        <v>0</v>
      </c>
      <c r="BS569" s="5" t="n">
        <v>0.833</v>
      </c>
      <c r="BT569" s="5" t="n">
        <v>0</v>
      </c>
      <c r="BU569" s="5" t="n">
        <v>0</v>
      </c>
      <c r="BV569" s="5" t="n">
        <v>0.058</v>
      </c>
      <c r="BW569" s="5" t="n">
        <v>0</v>
      </c>
      <c r="BX569" s="5" t="n">
        <v>0.833</v>
      </c>
      <c r="BY569" s="5" t="n">
        <v>13.646</v>
      </c>
      <c r="BZ569" s="5" t="n">
        <v>0</v>
      </c>
      <c r="CA569" s="5" t="n">
        <v>13.646</v>
      </c>
      <c r="CB569" s="5" t="n">
        <v>0</v>
      </c>
      <c r="CC569" s="5" t="n">
        <v>86.38500000000001</v>
      </c>
      <c r="CD569" s="5" t="n">
        <v>7.95</v>
      </c>
      <c r="CE569" s="5" t="n">
        <v>95.377</v>
      </c>
      <c r="CF569" s="5" t="n">
        <v>201.818</v>
      </c>
      <c r="CG569" s="5" t="n">
        <v>0.13</v>
      </c>
      <c r="CH569" s="5" t="n">
        <v>1</v>
      </c>
      <c r="CI569" s="5" t="n">
        <v>0</v>
      </c>
      <c r="CJ569" s="5" t="n">
        <v>0</v>
      </c>
      <c r="CK569" s="5" t="n">
        <v>0</v>
      </c>
      <c r="CL569" s="5" t="n">
        <v>0</v>
      </c>
      <c r="CM569" s="5" t="n">
        <v>0</v>
      </c>
      <c r="CN569" s="5" t="n">
        <v>0</v>
      </c>
      <c r="CO569" s="5" t="n">
        <v>0</v>
      </c>
      <c r="CP569" s="5" t="n">
        <v>0.006</v>
      </c>
      <c r="CQ569" s="5" t="n">
        <v>1.387</v>
      </c>
      <c r="CR569" s="5" t="n">
        <v>0</v>
      </c>
      <c r="CS569" s="5" t="n">
        <v>5.529</v>
      </c>
      <c r="CT569" s="5" t="n">
        <v>3.509</v>
      </c>
      <c r="CU569" s="5" t="n">
        <v>10.792</v>
      </c>
    </row>
    <row r="570">
      <c r="A570" s="5" t="inlineStr">
        <is>
          <t>NLD2021</t>
        </is>
      </c>
      <c r="B570" s="5" t="inlineStr">
        <is>
          <t>NLD</t>
        </is>
      </c>
      <c r="C570" s="5" t="inlineStr">
        <is>
          <t>NLD</t>
        </is>
      </c>
      <c r="D570" s="5" t="inlineStr">
        <is>
          <t>Netherlands</t>
        </is>
      </c>
      <c r="E570" s="5" t="n">
        <v>2021</v>
      </c>
      <c r="F570" s="5" t="n">
        <v>0.21</v>
      </c>
      <c r="G570" s="5" t="n">
        <v>5.795</v>
      </c>
      <c r="H570" s="5" t="n">
        <v>1.143</v>
      </c>
      <c r="I570" s="5" t="n">
        <v>1.676</v>
      </c>
      <c r="J570" s="5" t="n">
        <v>7.47</v>
      </c>
      <c r="K570" s="5" t="n">
        <v>0</v>
      </c>
      <c r="L570" s="5" t="n">
        <v>1</v>
      </c>
      <c r="M570" s="5" t="n">
        <v>8.943</v>
      </c>
      <c r="N570" s="5" t="n">
        <v>3.43</v>
      </c>
      <c r="O570" s="5" t="n">
        <v>1.76</v>
      </c>
      <c r="P570" s="5" t="n">
        <v>10.704</v>
      </c>
      <c r="Q570" s="5" t="n">
        <v>0</v>
      </c>
      <c r="R570" s="5" t="n">
        <v>1</v>
      </c>
      <c r="S570" s="5" t="n">
        <v>11.511</v>
      </c>
      <c r="T570" s="5" t="n">
        <v>6.86</v>
      </c>
      <c r="U570" s="5" t="n">
        <v>1.068</v>
      </c>
      <c r="V570" s="5" t="n">
        <v>15.221</v>
      </c>
      <c r="W570" s="5" t="n">
        <v>0.21</v>
      </c>
      <c r="X570" s="5" t="n">
        <v>1</v>
      </c>
      <c r="Y570" s="5" t="n">
        <v>17.804</v>
      </c>
      <c r="Z570" s="5" t="n">
        <v>1.967</v>
      </c>
      <c r="AA570" s="5" t="n">
        <v>-2.505</v>
      </c>
      <c r="AB570" s="5" t="n">
        <v>15.299</v>
      </c>
      <c r="AC570" s="5" t="n">
        <v>0</v>
      </c>
      <c r="AD570" s="5" t="n">
        <v>1</v>
      </c>
      <c r="AE570" s="5" t="n">
        <v>17.76</v>
      </c>
      <c r="AF570" s="5" t="n">
        <v>3.495</v>
      </c>
      <c r="AG570" s="5" t="n">
        <v>-2.462</v>
      </c>
      <c r="AH570" s="5" t="n">
        <v>15.299</v>
      </c>
      <c r="AI570" s="5" t="n">
        <v>0</v>
      </c>
      <c r="AJ570" s="5" t="n">
        <v>1</v>
      </c>
      <c r="AK570" s="5" t="n">
        <v>27.505</v>
      </c>
      <c r="AL570" s="5" t="n">
        <v>13.5</v>
      </c>
      <c r="AM570" s="5" t="n">
        <v>0.432</v>
      </c>
      <c r="AN570" s="5" t="n">
        <v>33.804</v>
      </c>
      <c r="AO570" s="5" t="n">
        <v>0.21</v>
      </c>
      <c r="AP570" s="5" t="n">
        <v>1</v>
      </c>
      <c r="AQ570" s="5" t="n">
        <v>0.637</v>
      </c>
      <c r="AR570" s="5" t="n">
        <v>0.114</v>
      </c>
      <c r="AS570" s="5" t="n">
        <v>1.14</v>
      </c>
      <c r="AT570" s="5" t="n">
        <v>2.15</v>
      </c>
      <c r="AU570" s="5" t="n">
        <v>0.21</v>
      </c>
      <c r="AV570" s="5" t="n">
        <v>1</v>
      </c>
      <c r="AW570" s="5" t="n">
        <v>0.599</v>
      </c>
      <c r="AX570" s="5" t="n">
        <v>0.114</v>
      </c>
      <c r="AY570" s="5" t="n">
        <v>0.832</v>
      </c>
      <c r="AZ570" s="5" t="n">
        <v>1.732</v>
      </c>
      <c r="BA570" s="5" t="n">
        <v>0.21</v>
      </c>
      <c r="BB570" s="5" t="n">
        <v>1</v>
      </c>
      <c r="BC570" s="5" t="n">
        <v>0.45</v>
      </c>
      <c r="BD570" s="5" t="n">
        <v>0.114</v>
      </c>
      <c r="BE570" s="5" t="n">
        <v>0.315</v>
      </c>
      <c r="BF570" s="5" t="n">
        <v>0.926</v>
      </c>
      <c r="BG570" s="5" t="n">
        <v>0.21</v>
      </c>
      <c r="BH570" s="5" t="n">
        <v>1</v>
      </c>
      <c r="BI570" s="5" t="n">
        <v>0.505</v>
      </c>
      <c r="BJ570" s="5" t="n">
        <v>0.114</v>
      </c>
      <c r="BK570" s="5" t="n">
        <v>0.75</v>
      </c>
      <c r="BL570" s="5" t="n">
        <v>1.519</v>
      </c>
      <c r="BM570" s="5" t="n">
        <v>0.21</v>
      </c>
      <c r="BN570" s="5" t="n">
        <v>1</v>
      </c>
      <c r="BO570" s="5" t="n">
        <v>0</v>
      </c>
      <c r="BP570" s="5" t="n">
        <v>0.012</v>
      </c>
      <c r="BQ570" s="5" t="n">
        <v>0.1</v>
      </c>
      <c r="BR570" s="5" t="n">
        <v>0</v>
      </c>
      <c r="BS570" s="5" t="n">
        <v>1</v>
      </c>
      <c r="BT570" s="5" t="n">
        <v>0</v>
      </c>
      <c r="BU570" s="5" t="n">
        <v>-0.035</v>
      </c>
      <c r="BV570" s="5" t="n">
        <v>0.161</v>
      </c>
      <c r="BW570" s="5" t="n">
        <v>0.21</v>
      </c>
      <c r="BX570" s="5" t="n">
        <v>1</v>
      </c>
      <c r="BY570" s="5" t="n">
        <v>11.787</v>
      </c>
      <c r="BZ570" s="5" t="n">
        <v>0</v>
      </c>
      <c r="CA570" s="5" t="n">
        <v>11.787</v>
      </c>
      <c r="CB570" s="5" t="n">
        <v>0</v>
      </c>
      <c r="CC570" s="5" t="n">
        <v>73.012</v>
      </c>
      <c r="CD570" s="5" t="n">
        <v>7.95</v>
      </c>
      <c r="CE570" s="5" t="n">
        <v>134.248</v>
      </c>
      <c r="CF570" s="5" t="n">
        <v>250.785</v>
      </c>
      <c r="CG570" s="5" t="n">
        <v>0.21</v>
      </c>
      <c r="CH570" s="5" t="n">
        <v>1</v>
      </c>
      <c r="CI570" s="5" t="n">
        <v>0</v>
      </c>
      <c r="CJ570" s="5" t="n">
        <v>0</v>
      </c>
      <c r="CK570" s="5" t="n">
        <v>0</v>
      </c>
      <c r="CL570" s="5" t="n">
        <v>0</v>
      </c>
      <c r="CM570" s="5" t="n">
        <v>0</v>
      </c>
      <c r="CN570" s="5" t="n">
        <v>0</v>
      </c>
      <c r="CO570" s="5" t="n">
        <v>0</v>
      </c>
      <c r="CP570" s="5" t="n">
        <v>0</v>
      </c>
      <c r="CQ570" s="5" t="n">
        <v>1.198</v>
      </c>
      <c r="CR570" s="5" t="n">
        <v>0</v>
      </c>
      <c r="CS570" s="5" t="n">
        <v>4.446</v>
      </c>
      <c r="CT570" s="5" t="n">
        <v>4.651</v>
      </c>
      <c r="CU570" s="5" t="n">
        <v>15.087</v>
      </c>
    </row>
    <row r="571">
      <c r="A571" s="5" t="inlineStr">
        <is>
          <t>NLD2022</t>
        </is>
      </c>
      <c r="B571" s="5" t="inlineStr">
        <is>
          <t>NLD</t>
        </is>
      </c>
      <c r="C571" s="5" t="inlineStr">
        <is>
          <t>NLD</t>
        </is>
      </c>
      <c r="D571" s="5" t="inlineStr">
        <is>
          <t>Netherlands</t>
        </is>
      </c>
      <c r="E571" s="5" t="n">
        <v>2022</v>
      </c>
      <c r="F571" s="5" t="n">
        <v>0.21</v>
      </c>
      <c r="G571" s="5" t="n">
        <v>12.95</v>
      </c>
      <c r="H571" s="5" t="n">
        <v>1.235</v>
      </c>
      <c r="I571" s="5" t="n">
        <v>8.159000000000001</v>
      </c>
      <c r="J571" s="5" t="n">
        <v>21.109</v>
      </c>
      <c r="K571" s="5" t="n">
        <v>0</v>
      </c>
      <c r="L571" s="5" t="n">
        <v>1</v>
      </c>
      <c r="M571" s="5" t="n">
        <v>15.919</v>
      </c>
      <c r="N571" s="5" t="n">
        <v>3.704</v>
      </c>
      <c r="O571" s="5" t="n">
        <v>8.298</v>
      </c>
      <c r="P571" s="5" t="n">
        <v>24.218</v>
      </c>
      <c r="Q571" s="5" t="n">
        <v>0</v>
      </c>
      <c r="R571" s="5" t="n">
        <v>1</v>
      </c>
      <c r="S571" s="5" t="n">
        <v>19.123</v>
      </c>
      <c r="T571" s="5" t="n">
        <v>7.408</v>
      </c>
      <c r="U571" s="5" t="n">
        <v>1.411</v>
      </c>
      <c r="V571" s="5" t="n">
        <v>24.466</v>
      </c>
      <c r="W571" s="5" t="n">
        <v>0.21</v>
      </c>
      <c r="X571" s="5" t="n">
        <v>1</v>
      </c>
      <c r="Y571" s="5" t="n">
        <v>38.49</v>
      </c>
      <c r="Z571" s="5" t="n">
        <v>4.038</v>
      </c>
      <c r="AA571" s="5" t="n">
        <v>-12.196</v>
      </c>
      <c r="AB571" s="5" t="n">
        <v>26.295</v>
      </c>
      <c r="AC571" s="5" t="n">
        <v>0</v>
      </c>
      <c r="AD571" s="5" t="n">
        <v>1</v>
      </c>
      <c r="AE571" s="5" t="n">
        <v>38.538</v>
      </c>
      <c r="AF571" s="5" t="n">
        <v>7.144</v>
      </c>
      <c r="AG571" s="5" t="n">
        <v>-12.243</v>
      </c>
      <c r="AH571" s="5" t="n">
        <v>26.295</v>
      </c>
      <c r="AI571" s="5" t="n">
        <v>0</v>
      </c>
      <c r="AJ571" s="5" t="n">
        <v>1</v>
      </c>
      <c r="AK571" s="5" t="n">
        <v>48.832</v>
      </c>
      <c r="AL571" s="5" t="n">
        <v>23.319</v>
      </c>
      <c r="AM571" s="5" t="n">
        <v>-10.527</v>
      </c>
      <c r="AN571" s="5" t="n">
        <v>46.348</v>
      </c>
      <c r="AO571" s="5" t="n">
        <v>0.21</v>
      </c>
      <c r="AP571" s="5" t="n">
        <v>1</v>
      </c>
      <c r="AQ571" s="5" t="n">
        <v>0.92</v>
      </c>
      <c r="AR571" s="5" t="n">
        <v>0.123</v>
      </c>
      <c r="AS571" s="5" t="n">
        <v>0.885</v>
      </c>
      <c r="AT571" s="5" t="n">
        <v>2.184</v>
      </c>
      <c r="AU571" s="5" t="n">
        <v>0.21</v>
      </c>
      <c r="AV571" s="5" t="n">
        <v>1</v>
      </c>
      <c r="AW571" s="5" t="n">
        <v>0.986</v>
      </c>
      <c r="AX571" s="5" t="n">
        <v>0.123</v>
      </c>
      <c r="AY571" s="5" t="n">
        <v>0.716</v>
      </c>
      <c r="AZ571" s="5" t="n">
        <v>2.06</v>
      </c>
      <c r="BA571" s="5" t="n">
        <v>0.21</v>
      </c>
      <c r="BB571" s="5" t="n">
        <v>1</v>
      </c>
      <c r="BC571" s="5" t="n">
        <v>0.636</v>
      </c>
      <c r="BD571" s="5" t="n">
        <v>0.123</v>
      </c>
      <c r="BE571" s="5" t="n">
        <v>0.171</v>
      </c>
      <c r="BF571" s="5" t="n">
        <v>0.975</v>
      </c>
      <c r="BG571" s="5" t="n">
        <v>0.21</v>
      </c>
      <c r="BH571" s="5" t="n">
        <v>1</v>
      </c>
      <c r="BI571" s="5" t="n">
        <v>0.612</v>
      </c>
      <c r="BJ571" s="5" t="n">
        <v>0.123</v>
      </c>
      <c r="BK571" s="5" t="n">
        <v>0.995</v>
      </c>
      <c r="BL571" s="5" t="n">
        <v>1.945</v>
      </c>
      <c r="BM571" s="5" t="n">
        <v>0.21</v>
      </c>
      <c r="BN571" s="5" t="n">
        <v>1</v>
      </c>
      <c r="BO571" s="5" t="n">
        <v>0</v>
      </c>
      <c r="BP571" s="5" t="n">
        <v>0.011</v>
      </c>
      <c r="BQ571" s="5" t="n">
        <v>0.169</v>
      </c>
      <c r="BR571" s="5" t="n">
        <v>0</v>
      </c>
      <c r="BS571" s="5" t="n">
        <v>1</v>
      </c>
      <c r="BT571" s="5" t="n">
        <v>0</v>
      </c>
      <c r="BU571" s="5" t="n">
        <v>-0.199</v>
      </c>
      <c r="BV571" s="5" t="n">
        <v>0.095</v>
      </c>
      <c r="BW571" s="5" t="n">
        <v>0.21</v>
      </c>
      <c r="BX571" s="5" t="n">
        <v>1</v>
      </c>
      <c r="BY571" s="5" t="n">
        <v>12.729</v>
      </c>
      <c r="BZ571" s="5" t="n">
        <v>0</v>
      </c>
      <c r="CA571" s="5" t="n">
        <v>12.729</v>
      </c>
      <c r="CB571" s="5" t="n">
        <v>0</v>
      </c>
      <c r="CC571" s="5" t="n">
        <v>90.494</v>
      </c>
      <c r="CD571" s="5" t="n">
        <v>7.95</v>
      </c>
      <c r="CE571" s="5" t="n">
        <v>198.331</v>
      </c>
      <c r="CF571" s="5" t="n">
        <v>349.478</v>
      </c>
      <c r="CG571" s="5" t="n">
        <v>0.21</v>
      </c>
      <c r="CH571" s="5" t="n">
        <v>1</v>
      </c>
      <c r="CI571" s="5" t="n">
        <v>0</v>
      </c>
      <c r="CJ571" s="5" t="n">
        <v>0</v>
      </c>
      <c r="CK571" s="5" t="n">
        <v>0</v>
      </c>
      <c r="CL571" s="5" t="n">
        <v>0</v>
      </c>
      <c r="CM571" s="5" t="n">
        <v>0</v>
      </c>
      <c r="CN571" s="5" t="n">
        <v>0</v>
      </c>
      <c r="CO571" s="5" t="n">
        <v>0</v>
      </c>
      <c r="CP571" s="5" t="n">
        <v>0</v>
      </c>
      <c r="CQ571" s="5" t="n">
        <v>1.294</v>
      </c>
      <c r="CR571" s="5" t="n">
        <v>0</v>
      </c>
      <c r="CS571" s="5" t="n">
        <v>4.801</v>
      </c>
      <c r="CT571" s="5" t="n">
        <v>11.715</v>
      </c>
      <c r="CU571" s="5" t="n">
        <v>35.682</v>
      </c>
    </row>
    <row r="572">
      <c r="A572" s="5" t="inlineStr">
        <is>
          <t>NLD2023</t>
        </is>
      </c>
      <c r="B572" s="5" t="inlineStr">
        <is>
          <t>NLD</t>
        </is>
      </c>
      <c r="C572" s="5" t="inlineStr">
        <is>
          <t>NLD</t>
        </is>
      </c>
      <c r="D572" s="5" t="inlineStr">
        <is>
          <t>Netherlands</t>
        </is>
      </c>
      <c r="E572" s="5" t="n">
        <v>2023</v>
      </c>
      <c r="F572" s="5" t="n">
        <v>0.21</v>
      </c>
      <c r="G572" s="5" t="n">
        <v>7.262</v>
      </c>
      <c r="H572" s="5" t="n">
        <v>1.286</v>
      </c>
      <c r="I572" s="5" t="n">
        <v>9.456</v>
      </c>
      <c r="J572" s="5" t="n">
        <v>16.718</v>
      </c>
      <c r="K572" s="5" t="n">
        <v>0</v>
      </c>
      <c r="L572" s="5" t="n">
        <v>1</v>
      </c>
      <c r="M572" s="5" t="n">
        <v>10.341</v>
      </c>
      <c r="N572" s="5" t="n">
        <v>3.857</v>
      </c>
      <c r="O572" s="5" t="n">
        <v>9.605</v>
      </c>
      <c r="P572" s="5" t="n">
        <v>19.945</v>
      </c>
      <c r="Q572" s="5" t="n">
        <v>0</v>
      </c>
      <c r="R572" s="5" t="n">
        <v>1</v>
      </c>
      <c r="S572" s="5" t="n">
        <v>13.69</v>
      </c>
      <c r="T572" s="5" t="n">
        <v>7.714</v>
      </c>
      <c r="U572" s="5" t="n">
        <v>1.471</v>
      </c>
      <c r="V572" s="5" t="n">
        <v>17.928</v>
      </c>
      <c r="W572" s="5" t="n">
        <v>0.21</v>
      </c>
      <c r="X572" s="5" t="n">
        <v>1</v>
      </c>
      <c r="Y572" s="5" t="n">
        <v>15.112</v>
      </c>
      <c r="Z572" s="5" t="n">
        <v>1.693</v>
      </c>
      <c r="AA572" s="5" t="n">
        <v>13.057</v>
      </c>
      <c r="AB572" s="5" t="n">
        <v>28.169</v>
      </c>
      <c r="AC572" s="5" t="n">
        <v>0</v>
      </c>
      <c r="AD572" s="5" t="n">
        <v>1</v>
      </c>
      <c r="AE572" s="5" t="n">
        <v>15.211</v>
      </c>
      <c r="AF572" s="5" t="n">
        <v>3.029</v>
      </c>
      <c r="AG572" s="5" t="n">
        <v>12.958</v>
      </c>
      <c r="AH572" s="5" t="n">
        <v>28.169</v>
      </c>
      <c r="AI572" s="5" t="n">
        <v>0</v>
      </c>
      <c r="AJ572" s="5" t="n">
        <v>1</v>
      </c>
      <c r="AK572" s="5" t="n">
        <v>25.81</v>
      </c>
      <c r="AL572" s="5" t="n">
        <v>12.786</v>
      </c>
      <c r="AM572" s="5" t="n">
        <v>17.476</v>
      </c>
      <c r="AN572" s="5" t="n">
        <v>52.376</v>
      </c>
      <c r="AO572" s="5" t="n">
        <v>0.21</v>
      </c>
      <c r="AP572" s="5" t="n">
        <v>1</v>
      </c>
      <c r="AQ572" s="5" t="n">
        <v>0.789</v>
      </c>
      <c r="AR572" s="5" t="n">
        <v>0.129</v>
      </c>
      <c r="AS572" s="5" t="n">
        <v>0.929</v>
      </c>
      <c r="AT572" s="5" t="n">
        <v>2.078</v>
      </c>
      <c r="AU572" s="5" t="n">
        <v>0.21</v>
      </c>
      <c r="AV572" s="5" t="n">
        <v>1</v>
      </c>
      <c r="AW572" s="5" t="n">
        <v>0.8110000000000001</v>
      </c>
      <c r="AX572" s="5" t="n">
        <v>0.129</v>
      </c>
      <c r="AY572" s="5" t="n">
        <v>0.721</v>
      </c>
      <c r="AZ572" s="5" t="n">
        <v>1.854</v>
      </c>
      <c r="BA572" s="5" t="n">
        <v>0.21</v>
      </c>
      <c r="BB572" s="5" t="n">
        <v>1</v>
      </c>
      <c r="BC572" s="5" t="n">
        <v>0.553</v>
      </c>
      <c r="BD572" s="5" t="n">
        <v>0.129</v>
      </c>
      <c r="BE572" s="5" t="n">
        <v>0.148</v>
      </c>
      <c r="BF572" s="5" t="n">
        <v>0.848</v>
      </c>
      <c r="BG572" s="5" t="n">
        <v>0.21</v>
      </c>
      <c r="BH572" s="5" t="n">
        <v>1</v>
      </c>
      <c r="BI572" s="5" t="n">
        <v>0.579</v>
      </c>
      <c r="BJ572" s="5" t="n">
        <v>0.129</v>
      </c>
      <c r="BK572" s="5" t="n">
        <v>1.036</v>
      </c>
      <c r="BL572" s="5" t="n">
        <v>1.954</v>
      </c>
      <c r="BM572" s="5" t="n">
        <v>0.21</v>
      </c>
      <c r="BN572" s="5" t="n">
        <v>1</v>
      </c>
      <c r="BO572" s="5" t="n">
        <v>0</v>
      </c>
      <c r="BP572" s="5" t="n">
        <v>0.013</v>
      </c>
      <c r="BQ572" s="5" t="n">
        <v>0.214</v>
      </c>
      <c r="BR572" s="5" t="n">
        <v>0</v>
      </c>
      <c r="BS572" s="5" t="n">
        <v>1</v>
      </c>
      <c r="BT572" s="5" t="n">
        <v>0</v>
      </c>
      <c r="BU572" s="5" t="n">
        <v>-0.102</v>
      </c>
      <c r="BV572" s="5" t="n">
        <v>0.341</v>
      </c>
      <c r="BW572" s="5" t="n">
        <v>0.21</v>
      </c>
      <c r="BX572" s="5" t="n">
        <v>1</v>
      </c>
      <c r="BY572" s="5" t="n">
        <v>13.254</v>
      </c>
      <c r="BZ572" s="5" t="n">
        <v>0</v>
      </c>
      <c r="CA572" s="5" t="n">
        <v>13.254</v>
      </c>
      <c r="CB572" s="5" t="n">
        <v>0</v>
      </c>
      <c r="CC572" s="5" t="n">
        <v>79.035</v>
      </c>
      <c r="CD572" s="5" t="n">
        <v>7.95</v>
      </c>
      <c r="CE572" s="5" t="n">
        <v>230.132</v>
      </c>
      <c r="CF572" s="5" t="n">
        <v>374.092</v>
      </c>
      <c r="CG572" s="5" t="n">
        <v>0.21</v>
      </c>
      <c r="CH572" s="5" t="n">
        <v>1</v>
      </c>
      <c r="CI572" s="5" t="n">
        <v>0</v>
      </c>
      <c r="CJ572" s="5" t="n">
        <v>0</v>
      </c>
      <c r="CK572" s="5" t="n">
        <v>0</v>
      </c>
      <c r="CL572" s="5" t="n">
        <v>0</v>
      </c>
      <c r="CM572" s="5" t="n">
        <v>0</v>
      </c>
      <c r="CN572" s="5" t="n">
        <v>0</v>
      </c>
      <c r="CO572" s="5" t="n">
        <v>0</v>
      </c>
      <c r="CP572" s="5" t="n">
        <v>0</v>
      </c>
      <c r="CQ572" s="5" t="n">
        <v>1.348</v>
      </c>
      <c r="CR572" s="5" t="n">
        <v>0</v>
      </c>
      <c r="CS572" s="5" t="n">
        <v>4.999</v>
      </c>
      <c r="CT572" s="5" t="n">
        <v>5.976</v>
      </c>
      <c r="CU572" s="5" t="n">
        <v>12.253</v>
      </c>
    </row>
    <row r="573">
      <c r="A573" s="5" t="inlineStr">
        <is>
          <t>NLD2024</t>
        </is>
      </c>
      <c r="B573" s="5" t="inlineStr">
        <is>
          <t>NLD</t>
        </is>
      </c>
      <c r="C573" s="5" t="inlineStr">
        <is>
          <t>NLD</t>
        </is>
      </c>
      <c r="D573" s="5" t="inlineStr">
        <is>
          <t>Netherlands</t>
        </is>
      </c>
      <c r="E573" s="5" t="n">
        <v>2024</v>
      </c>
      <c r="F573" s="5" t="n">
        <v>0.21</v>
      </c>
      <c r="G573" s="5" t="n">
        <v>6.635</v>
      </c>
      <c r="H573" s="5" t="n">
        <v>1.324</v>
      </c>
      <c r="I573" s="5" t="n">
        <v>6.197</v>
      </c>
      <c r="J573" s="5" t="n">
        <v>12.833</v>
      </c>
      <c r="K573" s="5" t="n">
        <v>0</v>
      </c>
      <c r="L573" s="5" t="n">
        <v>1</v>
      </c>
      <c r="M573" s="5" t="n">
        <v>9.912000000000001</v>
      </c>
      <c r="N573" s="5" t="n">
        <v>3.971</v>
      </c>
      <c r="O573" s="5" t="n">
        <v>6.318</v>
      </c>
      <c r="P573" s="5" t="n">
        <v>16.231</v>
      </c>
      <c r="Q573" s="5" t="n">
        <v>0</v>
      </c>
      <c r="R573" s="5" t="n">
        <v>1</v>
      </c>
      <c r="S573" s="5" t="n">
        <v>13.253</v>
      </c>
      <c r="T573" s="5" t="n">
        <v>7.942</v>
      </c>
      <c r="U573" s="5" t="n">
        <v>1.572</v>
      </c>
      <c r="V573" s="5" t="n">
        <v>17.44</v>
      </c>
      <c r="W573" s="5" t="n">
        <v>0.21</v>
      </c>
      <c r="X573" s="5" t="n">
        <v>1</v>
      </c>
      <c r="Y573" s="5" t="n">
        <v>12.708</v>
      </c>
      <c r="Z573" s="5" t="n">
        <v>1.605</v>
      </c>
      <c r="AA573" s="5" t="n">
        <v>11.561</v>
      </c>
      <c r="AB573" s="5" t="n">
        <v>24.269</v>
      </c>
      <c r="AC573" s="5" t="n">
        <v>0</v>
      </c>
      <c r="AD573" s="5" t="n">
        <v>1</v>
      </c>
      <c r="AE573" s="5" t="n">
        <v>12.708</v>
      </c>
      <c r="AF573" s="5" t="n">
        <v>2.784</v>
      </c>
      <c r="AG573" s="5" t="n">
        <v>11.561</v>
      </c>
      <c r="AH573" s="5" t="n">
        <v>24.269</v>
      </c>
      <c r="AI573" s="5" t="n">
        <v>0</v>
      </c>
      <c r="AJ573" s="5" t="n">
        <v>1</v>
      </c>
      <c r="AK573" s="5" t="n">
        <v>23.009</v>
      </c>
      <c r="AL573" s="5" t="n">
        <v>11.703</v>
      </c>
      <c r="AM573" s="5" t="n">
        <v>17.943</v>
      </c>
      <c r="AN573" s="5" t="n">
        <v>49.551</v>
      </c>
      <c r="AO573" s="5" t="n">
        <v>0.21</v>
      </c>
      <c r="AP573" s="5" t="n">
        <v>1</v>
      </c>
      <c r="AQ573" s="5" t="n">
        <v>0.751</v>
      </c>
      <c r="AR573" s="5" t="n">
        <v>0.132</v>
      </c>
      <c r="AS573" s="5" t="n">
        <v>1.012</v>
      </c>
      <c r="AT573" s="5" t="n">
        <v>2.132</v>
      </c>
      <c r="AU573" s="5" t="n">
        <v>0.21</v>
      </c>
      <c r="AV573" s="5" t="n">
        <v>1</v>
      </c>
      <c r="AW573" s="5" t="n">
        <v>0.75</v>
      </c>
      <c r="AX573" s="5" t="n">
        <v>0.132</v>
      </c>
      <c r="AY573" s="5" t="n">
        <v>0.793</v>
      </c>
      <c r="AZ573" s="5" t="n">
        <v>1.867</v>
      </c>
      <c r="BA573" s="5" t="n">
        <v>0.21</v>
      </c>
      <c r="BB573" s="5" t="n">
        <v>1</v>
      </c>
      <c r="BC573" s="5" t="n">
        <v>0.53</v>
      </c>
      <c r="BD573" s="5" t="n">
        <v>0.132</v>
      </c>
      <c r="BE573" s="5" t="n">
        <v>0.181</v>
      </c>
      <c r="BF573" s="5" t="n">
        <v>0.86</v>
      </c>
      <c r="BG573" s="5" t="n">
        <v>0.21</v>
      </c>
      <c r="BH573" s="5" t="n">
        <v>1</v>
      </c>
      <c r="BI573" s="5" t="n">
        <v>0.591</v>
      </c>
      <c r="BJ573" s="5" t="n">
        <v>0.132</v>
      </c>
      <c r="BK573" s="5" t="n">
        <v>1.01</v>
      </c>
      <c r="BL573" s="5" t="n">
        <v>1.938</v>
      </c>
      <c r="BM573" s="5" t="n">
        <v>0.21</v>
      </c>
      <c r="BN573" s="5" t="n">
        <v>1</v>
      </c>
      <c r="BO573" s="5" t="n">
        <v>0</v>
      </c>
      <c r="BP573" s="5" t="n">
        <v>0.015</v>
      </c>
      <c r="BQ573" s="5" t="n">
        <v>0.168</v>
      </c>
      <c r="BR573" s="5" t="n">
        <v>0</v>
      </c>
      <c r="BS573" s="5" t="n">
        <v>1</v>
      </c>
      <c r="BT573" s="5" t="n">
        <v>0</v>
      </c>
      <c r="BU573" s="5" t="n">
        <v>-0.078</v>
      </c>
      <c r="BV573" s="5" t="n">
        <v>0.262</v>
      </c>
      <c r="BW573" s="5" t="n">
        <v>0.21</v>
      </c>
      <c r="BX573" s="5" t="n">
        <v>1</v>
      </c>
      <c r="BY573" s="5" t="n">
        <v>13.646</v>
      </c>
      <c r="BZ573" s="5" t="n">
        <v>0</v>
      </c>
      <c r="CA573" s="5" t="n">
        <v>13.646</v>
      </c>
      <c r="CB573" s="5" t="n">
        <v>0</v>
      </c>
      <c r="CC573" s="5" t="n">
        <v>78.41200000000001</v>
      </c>
      <c r="CD573" s="5" t="n">
        <v>7.95</v>
      </c>
      <c r="CE573" s="5" t="n">
        <v>228.151</v>
      </c>
      <c r="CF573" s="5" t="n">
        <v>370.941</v>
      </c>
      <c r="CG573" s="5" t="n">
        <v>0.21</v>
      </c>
      <c r="CH573" s="5" t="n">
        <v>1</v>
      </c>
      <c r="CI573" s="5" t="n">
        <v>0</v>
      </c>
      <c r="CJ573" s="5" t="n">
        <v>0</v>
      </c>
      <c r="CK573" s="5" t="n">
        <v>0</v>
      </c>
      <c r="CL573" s="5" t="n">
        <v>0</v>
      </c>
      <c r="CM573" s="5" t="n">
        <v>0</v>
      </c>
      <c r="CN573" s="5" t="n">
        <v>0</v>
      </c>
      <c r="CO573" s="5" t="n">
        <v>0</v>
      </c>
      <c r="CP573" s="5" t="n">
        <v>0</v>
      </c>
      <c r="CQ573" s="5" t="n">
        <v>1.387</v>
      </c>
      <c r="CR573" s="5" t="n">
        <v>0</v>
      </c>
      <c r="CS573" s="5" t="n">
        <v>5.147</v>
      </c>
      <c r="CT573" s="5" t="n">
        <v>5.312</v>
      </c>
      <c r="CU573" s="5" t="n">
        <v>10.135</v>
      </c>
    </row>
    <row r="574">
      <c r="A574" s="5" t="inlineStr">
        <is>
          <t>NCL2021</t>
        </is>
      </c>
      <c r="B574" s="5" t="inlineStr">
        <is>
          <t>NCL</t>
        </is>
      </c>
      <c r="C574" s="5" t="inlineStr">
        <is>
          <t>NCL</t>
        </is>
      </c>
      <c r="D574" s="5" t="inlineStr">
        <is>
          <t>New Caledonia</t>
        </is>
      </c>
      <c r="E574" s="5" t="n">
        <v>2021</v>
      </c>
      <c r="F574" s="5" t="n">
        <v>0.11</v>
      </c>
      <c r="G574" s="5" t="n">
        <v>4.747</v>
      </c>
      <c r="H574" s="5" t="n">
        <v>1.143</v>
      </c>
      <c r="I574" s="5" t="n">
        <v>0</v>
      </c>
      <c r="J574" s="5" t="n">
        <v>4.747</v>
      </c>
      <c r="K574" s="5" t="n">
        <v>0</v>
      </c>
      <c r="L574" s="5" t="n">
        <v>1</v>
      </c>
      <c r="M574" s="5" t="n">
        <v>7.964</v>
      </c>
      <c r="N574" s="5" t="n">
        <v>3.43</v>
      </c>
      <c r="O574" s="5" t="n">
        <v>0</v>
      </c>
      <c r="P574" s="5" t="n">
        <v>7.964</v>
      </c>
      <c r="Q574" s="5" t="n">
        <v>0</v>
      </c>
      <c r="R574" s="5" t="n">
        <v>1</v>
      </c>
      <c r="S574" s="5" t="n">
        <v>10.464</v>
      </c>
      <c r="T574" s="5" t="n">
        <v>6.86</v>
      </c>
      <c r="U574" s="5" t="n">
        <v>0</v>
      </c>
      <c r="V574" s="5" t="n">
        <v>11.615</v>
      </c>
      <c r="W574" s="5" t="n">
        <v>0.11</v>
      </c>
      <c r="X574" s="5" t="n">
        <v>1</v>
      </c>
      <c r="Y574" s="5" t="n">
        <v>5.626</v>
      </c>
      <c r="Z574" s="5" t="n">
        <v>0.694</v>
      </c>
      <c r="AA574" s="5" t="n">
        <v>0</v>
      </c>
      <c r="AB574" s="5" t="n">
        <v>5.626</v>
      </c>
      <c r="AC574" s="5" t="n">
        <v>0</v>
      </c>
      <c r="AD574" s="5" t="n">
        <v>1</v>
      </c>
      <c r="AE574" s="5" t="n">
        <v>6.769</v>
      </c>
      <c r="AF574" s="5" t="n">
        <v>1.476</v>
      </c>
      <c r="AG574" s="5" t="n">
        <v>0</v>
      </c>
      <c r="AH574" s="5" t="n">
        <v>6.769</v>
      </c>
      <c r="AI574" s="5" t="n">
        <v>0</v>
      </c>
      <c r="AJ574" s="5" t="n">
        <v>1</v>
      </c>
      <c r="AK574" s="5" t="n">
        <v>13.629</v>
      </c>
      <c r="AL574" s="5" t="n">
        <v>7.072</v>
      </c>
      <c r="AM574" s="5" t="n">
        <v>0</v>
      </c>
      <c r="AN574" s="5" t="n">
        <v>15.128</v>
      </c>
      <c r="AO574" s="5" t="n">
        <v>0.11</v>
      </c>
      <c r="AP574" s="5" t="n">
        <v>1</v>
      </c>
      <c r="AQ574" s="5" t="n">
        <v>0.621</v>
      </c>
      <c r="AR574" s="5" t="n">
        <v>0.114</v>
      </c>
      <c r="AS574" s="5" t="n">
        <v>0</v>
      </c>
      <c r="AT574" s="5" t="n">
        <v>0.6889999999999999</v>
      </c>
      <c r="AU574" s="5" t="n">
        <v>0.11</v>
      </c>
      <c r="AV574" s="5" t="n">
        <v>1</v>
      </c>
      <c r="AW574" s="5" t="n">
        <v>0.593</v>
      </c>
      <c r="AX574" s="5" t="n">
        <v>0.114</v>
      </c>
      <c r="AY574" s="5" t="n">
        <v>0</v>
      </c>
      <c r="AZ574" s="5" t="n">
        <v>0.658</v>
      </c>
      <c r="BA574" s="5" t="n">
        <v>0.11</v>
      </c>
      <c r="BB574" s="5" t="n">
        <v>1</v>
      </c>
      <c r="BC574" s="5" t="n">
        <v>0.44</v>
      </c>
      <c r="BD574" s="5" t="n">
        <v>0.114</v>
      </c>
      <c r="BE574" s="5" t="n">
        <v>0</v>
      </c>
      <c r="BF574" s="5" t="n">
        <v>0.488</v>
      </c>
      <c r="BG574" s="5" t="n">
        <v>0.11</v>
      </c>
      <c r="BH574" s="5" t="n">
        <v>1</v>
      </c>
      <c r="BI574" s="5" t="n">
        <v>0.5600000000000001</v>
      </c>
      <c r="BJ574" s="5" t="n">
        <v>0.114</v>
      </c>
      <c r="BK574" s="5" t="n">
        <v>0</v>
      </c>
      <c r="BL574" s="5" t="n">
        <v>0.622</v>
      </c>
      <c r="BM574" s="5" t="n">
        <v>0.11</v>
      </c>
      <c r="BN574" s="5" t="n">
        <v>1</v>
      </c>
      <c r="BO574" s="5" t="n">
        <v>0</v>
      </c>
      <c r="BP574" s="5" t="n">
        <v>0</v>
      </c>
      <c r="BQ574" s="5" t="n">
        <v>0</v>
      </c>
      <c r="BR574" s="5" t="n">
        <v>0</v>
      </c>
      <c r="BS574" s="5" t="n">
        <v>1</v>
      </c>
      <c r="BT574" s="5" t="n">
        <v>0</v>
      </c>
      <c r="BU574" s="5" t="n">
        <v>0</v>
      </c>
      <c r="BV574" s="5" t="n">
        <v>0</v>
      </c>
      <c r="BW574" s="5" t="n">
        <v>0.11</v>
      </c>
      <c r="BX574" s="5" t="n">
        <v>1</v>
      </c>
      <c r="BY574" s="5" t="n">
        <v>11.787</v>
      </c>
      <c r="BZ574" s="5" t="n">
        <v>0</v>
      </c>
      <c r="CA574" s="5" t="n">
        <v>11.787</v>
      </c>
      <c r="CB574" s="5" t="n">
        <v>0</v>
      </c>
      <c r="CC574" s="5" t="n">
        <v>81.69499999999999</v>
      </c>
      <c r="CD574" s="5" t="n">
        <v>7.95</v>
      </c>
      <c r="CE574" s="5" t="n">
        <v>0</v>
      </c>
      <c r="CF574" s="5" t="n">
        <v>90.682</v>
      </c>
      <c r="CG574" s="5" t="n">
        <v>0.11</v>
      </c>
      <c r="CH574" s="5" t="n">
        <v>1</v>
      </c>
      <c r="CI574" s="5" t="n">
        <v>0</v>
      </c>
      <c r="CJ574" s="5" t="n">
        <v>0</v>
      </c>
      <c r="CK574" s="5" t="n">
        <v>0</v>
      </c>
      <c r="CL574" s="5" t="n">
        <v>0</v>
      </c>
      <c r="CM574" s="5" t="n">
        <v>0</v>
      </c>
      <c r="CN574" s="5" t="n">
        <v>0</v>
      </c>
      <c r="CO574" s="5" t="n">
        <v>0</v>
      </c>
      <c r="CP574" s="5" t="n">
        <v>0</v>
      </c>
      <c r="CQ574" s="5" t="n">
        <v>1.198</v>
      </c>
      <c r="CR574" s="5" t="n">
        <v>0</v>
      </c>
      <c r="CS574" s="5" t="n">
        <v>4.776</v>
      </c>
      <c r="CT574" s="5" t="n">
        <v>3.604</v>
      </c>
      <c r="CU574" s="5" t="n">
        <v>9.407999999999999</v>
      </c>
    </row>
    <row r="575">
      <c r="A575" s="5" t="inlineStr">
        <is>
          <t>NCL2022</t>
        </is>
      </c>
      <c r="B575" s="5" t="inlineStr">
        <is>
          <t>NCL</t>
        </is>
      </c>
      <c r="C575" s="5" t="inlineStr">
        <is>
          <t>NCL</t>
        </is>
      </c>
      <c r="D575" s="5" t="inlineStr">
        <is>
          <t>New Caledonia</t>
        </is>
      </c>
      <c r="E575" s="5" t="n">
        <v>2022</v>
      </c>
      <c r="F575" s="5" t="n">
        <v>0.11</v>
      </c>
      <c r="G575" s="5" t="n">
        <v>8.788</v>
      </c>
      <c r="H575" s="5" t="n">
        <v>1.235</v>
      </c>
      <c r="I575" s="5" t="n">
        <v>0</v>
      </c>
      <c r="J575" s="5" t="n">
        <v>8.788</v>
      </c>
      <c r="K575" s="5" t="n">
        <v>0</v>
      </c>
      <c r="L575" s="5" t="n">
        <v>1</v>
      </c>
      <c r="M575" s="5" t="n">
        <v>9.782999999999999</v>
      </c>
      <c r="N575" s="5" t="n">
        <v>3.704</v>
      </c>
      <c r="O575" s="5" t="n">
        <v>0</v>
      </c>
      <c r="P575" s="5" t="n">
        <v>9.782999999999999</v>
      </c>
      <c r="Q575" s="5" t="n">
        <v>0</v>
      </c>
      <c r="R575" s="5" t="n">
        <v>1</v>
      </c>
      <c r="S575" s="5" t="n">
        <v>14.962</v>
      </c>
      <c r="T575" s="5" t="n">
        <v>7.408</v>
      </c>
      <c r="U575" s="5" t="n">
        <v>0.122</v>
      </c>
      <c r="V575" s="5" t="n">
        <v>16.608</v>
      </c>
      <c r="W575" s="5" t="n">
        <v>0.11</v>
      </c>
      <c r="X575" s="5" t="n">
        <v>1</v>
      </c>
      <c r="Y575" s="5" t="n">
        <v>6.599</v>
      </c>
      <c r="Z575" s="5" t="n">
        <v>0.8139999999999999</v>
      </c>
      <c r="AA575" s="5" t="n">
        <v>0</v>
      </c>
      <c r="AB575" s="5" t="n">
        <v>6.599</v>
      </c>
      <c r="AC575" s="5" t="n">
        <v>0</v>
      </c>
      <c r="AD575" s="5" t="n">
        <v>1</v>
      </c>
      <c r="AE575" s="5" t="n">
        <v>7.834</v>
      </c>
      <c r="AF575" s="5" t="n">
        <v>1.708</v>
      </c>
      <c r="AG575" s="5" t="n">
        <v>0</v>
      </c>
      <c r="AH575" s="5" t="n">
        <v>7.834</v>
      </c>
      <c r="AI575" s="5" t="n">
        <v>0</v>
      </c>
      <c r="AJ575" s="5" t="n">
        <v>1</v>
      </c>
      <c r="AK575" s="5" t="n">
        <v>15.242</v>
      </c>
      <c r="AL575" s="5" t="n">
        <v>7.909</v>
      </c>
      <c r="AM575" s="5" t="n">
        <v>0.124</v>
      </c>
      <c r="AN575" s="5" t="n">
        <v>16.919</v>
      </c>
      <c r="AO575" s="5" t="n">
        <v>0.11</v>
      </c>
      <c r="AP575" s="5" t="n">
        <v>1</v>
      </c>
      <c r="AQ575" s="5" t="n">
        <v>0.847</v>
      </c>
      <c r="AR575" s="5" t="n">
        <v>0.123</v>
      </c>
      <c r="AS575" s="5" t="n">
        <v>0.007</v>
      </c>
      <c r="AT575" s="5" t="n">
        <v>0.9399999999999999</v>
      </c>
      <c r="AU575" s="5" t="n">
        <v>0.11</v>
      </c>
      <c r="AV575" s="5" t="n">
        <v>1</v>
      </c>
      <c r="AW575" s="5" t="n">
        <v>0.947</v>
      </c>
      <c r="AX575" s="5" t="n">
        <v>0.123</v>
      </c>
      <c r="AY575" s="5" t="n">
        <v>0.008</v>
      </c>
      <c r="AZ575" s="5" t="n">
        <v>1.051</v>
      </c>
      <c r="BA575" s="5" t="n">
        <v>0.11</v>
      </c>
      <c r="BB575" s="5" t="n">
        <v>1</v>
      </c>
      <c r="BC575" s="5" t="n">
        <v>0.589</v>
      </c>
      <c r="BD575" s="5" t="n">
        <v>0.123</v>
      </c>
      <c r="BE575" s="5" t="n">
        <v>0.005</v>
      </c>
      <c r="BF575" s="5" t="n">
        <v>0.653</v>
      </c>
      <c r="BG575" s="5" t="n">
        <v>0.11</v>
      </c>
      <c r="BH575" s="5" t="n">
        <v>1</v>
      </c>
      <c r="BI575" s="5" t="n">
        <v>0.6889999999999999</v>
      </c>
      <c r="BJ575" s="5" t="n">
        <v>0.123</v>
      </c>
      <c r="BK575" s="5" t="n">
        <v>0.006</v>
      </c>
      <c r="BL575" s="5" t="n">
        <v>0.765</v>
      </c>
      <c r="BM575" s="5" t="n">
        <v>0.11</v>
      </c>
      <c r="BN575" s="5" t="n">
        <v>1</v>
      </c>
      <c r="BO575" s="5" t="n">
        <v>0</v>
      </c>
      <c r="BP575" s="5" t="n">
        <v>0</v>
      </c>
      <c r="BQ575" s="5" t="n">
        <v>0</v>
      </c>
      <c r="BR575" s="5" t="n">
        <v>0</v>
      </c>
      <c r="BS575" s="5" t="n">
        <v>1</v>
      </c>
      <c r="BT575" s="5" t="n">
        <v>0</v>
      </c>
      <c r="BU575" s="5" t="n">
        <v>0</v>
      </c>
      <c r="BV575" s="5" t="n">
        <v>0</v>
      </c>
      <c r="BW575" s="5" t="n">
        <v>0.11</v>
      </c>
      <c r="BX575" s="5" t="n">
        <v>1</v>
      </c>
      <c r="BY575" s="5" t="n">
        <v>12.729</v>
      </c>
      <c r="BZ575" s="5" t="n">
        <v>0</v>
      </c>
      <c r="CA575" s="5" t="n">
        <v>12.729</v>
      </c>
      <c r="CB575" s="5" t="n">
        <v>0</v>
      </c>
      <c r="CC575" s="5" t="n">
        <v>102.477</v>
      </c>
      <c r="CD575" s="5" t="n">
        <v>7.95</v>
      </c>
      <c r="CE575" s="5" t="n">
        <v>0.834</v>
      </c>
      <c r="CF575" s="5" t="n">
        <v>113.749</v>
      </c>
      <c r="CG575" s="5" t="n">
        <v>0.11</v>
      </c>
      <c r="CH575" s="5" t="n">
        <v>1</v>
      </c>
      <c r="CI575" s="5" t="n">
        <v>0</v>
      </c>
      <c r="CJ575" s="5" t="n">
        <v>0</v>
      </c>
      <c r="CK575" s="5" t="n">
        <v>0</v>
      </c>
      <c r="CL575" s="5" t="n">
        <v>0</v>
      </c>
      <c r="CM575" s="5" t="n">
        <v>0</v>
      </c>
      <c r="CN575" s="5" t="n">
        <v>0</v>
      </c>
      <c r="CO575" s="5" t="n">
        <v>0</v>
      </c>
      <c r="CP575" s="5" t="n">
        <v>0</v>
      </c>
      <c r="CQ575" s="5" t="n">
        <v>1.294</v>
      </c>
      <c r="CR575" s="5" t="n">
        <v>0</v>
      </c>
      <c r="CS575" s="5" t="n">
        <v>5.158</v>
      </c>
      <c r="CT575" s="5" t="n">
        <v>7.554</v>
      </c>
      <c r="CU575" s="5" t="n">
        <v>16.097</v>
      </c>
    </row>
    <row r="576">
      <c r="A576" s="5" t="inlineStr">
        <is>
          <t>NCL2023</t>
        </is>
      </c>
      <c r="B576" s="5" t="inlineStr">
        <is>
          <t>NCL</t>
        </is>
      </c>
      <c r="C576" s="5" t="inlineStr">
        <is>
          <t>NCL</t>
        </is>
      </c>
      <c r="D576" s="5" t="inlineStr">
        <is>
          <t>New Caledonia</t>
        </is>
      </c>
      <c r="E576" s="5" t="n">
        <v>2023</v>
      </c>
      <c r="F576" s="5" t="n">
        <v>0.11</v>
      </c>
      <c r="G576" s="5" t="n">
        <v>5.77</v>
      </c>
      <c r="H576" s="5" t="n">
        <v>1.286</v>
      </c>
      <c r="I576" s="5" t="n">
        <v>0</v>
      </c>
      <c r="J576" s="5" t="n">
        <v>5.77</v>
      </c>
      <c r="K576" s="5" t="n">
        <v>0</v>
      </c>
      <c r="L576" s="5" t="n">
        <v>1</v>
      </c>
      <c r="M576" s="5" t="n">
        <v>7.886</v>
      </c>
      <c r="N576" s="5" t="n">
        <v>3.857</v>
      </c>
      <c r="O576" s="5" t="n">
        <v>0</v>
      </c>
      <c r="P576" s="5" t="n">
        <v>7.886</v>
      </c>
      <c r="Q576" s="5" t="n">
        <v>0</v>
      </c>
      <c r="R576" s="5" t="n">
        <v>1</v>
      </c>
      <c r="S576" s="5" t="n">
        <v>12.198</v>
      </c>
      <c r="T576" s="5" t="n">
        <v>7.714</v>
      </c>
      <c r="U576" s="5" t="n">
        <v>0.149</v>
      </c>
      <c r="V576" s="5" t="n">
        <v>13.54</v>
      </c>
      <c r="W576" s="5" t="n">
        <v>0.11</v>
      </c>
      <c r="X576" s="5" t="n">
        <v>1</v>
      </c>
      <c r="Y576" s="5" t="n">
        <v>6.498</v>
      </c>
      <c r="Z576" s="5" t="n">
        <v>0.802</v>
      </c>
      <c r="AA576" s="5" t="n">
        <v>0</v>
      </c>
      <c r="AB576" s="5" t="n">
        <v>6.498</v>
      </c>
      <c r="AC576" s="5" t="n">
        <v>0</v>
      </c>
      <c r="AD576" s="5" t="n">
        <v>1</v>
      </c>
      <c r="AE576" s="5" t="n">
        <v>7.784</v>
      </c>
      <c r="AF576" s="5" t="n">
        <v>1.697</v>
      </c>
      <c r="AG576" s="5" t="n">
        <v>0</v>
      </c>
      <c r="AH576" s="5" t="n">
        <v>7.784</v>
      </c>
      <c r="AI576" s="5" t="n">
        <v>0</v>
      </c>
      <c r="AJ576" s="5" t="n">
        <v>1</v>
      </c>
      <c r="AK576" s="5" t="n">
        <v>15.498</v>
      </c>
      <c r="AL576" s="5" t="n">
        <v>8.042</v>
      </c>
      <c r="AM576" s="5" t="n">
        <v>0.189</v>
      </c>
      <c r="AN576" s="5" t="n">
        <v>17.202</v>
      </c>
      <c r="AO576" s="5" t="n">
        <v>0.11</v>
      </c>
      <c r="AP576" s="5" t="n">
        <v>1</v>
      </c>
      <c r="AQ576" s="5" t="n">
        <v>0.749</v>
      </c>
      <c r="AR576" s="5" t="n">
        <v>0.129</v>
      </c>
      <c r="AS576" s="5" t="n">
        <v>0.008999999999999999</v>
      </c>
      <c r="AT576" s="5" t="n">
        <v>0.831</v>
      </c>
      <c r="AU576" s="5" t="n">
        <v>0.11</v>
      </c>
      <c r="AV576" s="5" t="n">
        <v>1</v>
      </c>
      <c r="AW576" s="5" t="n">
        <v>0.783</v>
      </c>
      <c r="AX576" s="5" t="n">
        <v>0.129</v>
      </c>
      <c r="AY576" s="5" t="n">
        <v>0.01</v>
      </c>
      <c r="AZ576" s="5" t="n">
        <v>0.869</v>
      </c>
      <c r="BA576" s="5" t="n">
        <v>0.11</v>
      </c>
      <c r="BB576" s="5" t="n">
        <v>1</v>
      </c>
      <c r="BC576" s="5" t="n">
        <v>0.527</v>
      </c>
      <c r="BD576" s="5" t="n">
        <v>0.129</v>
      </c>
      <c r="BE576" s="5" t="n">
        <v>0.006</v>
      </c>
      <c r="BF576" s="5" t="n">
        <v>0.585</v>
      </c>
      <c r="BG576" s="5" t="n">
        <v>0.11</v>
      </c>
      <c r="BH576" s="5" t="n">
        <v>1</v>
      </c>
      <c r="BI576" s="5" t="n">
        <v>0.64</v>
      </c>
      <c r="BJ576" s="5" t="n">
        <v>0.129</v>
      </c>
      <c r="BK576" s="5" t="n">
        <v>0.008</v>
      </c>
      <c r="BL576" s="5" t="n">
        <v>0.71</v>
      </c>
      <c r="BM576" s="5" t="n">
        <v>0.11</v>
      </c>
      <c r="BN576" s="5" t="n">
        <v>1</v>
      </c>
      <c r="BO576" s="5" t="n">
        <v>0</v>
      </c>
      <c r="BP576" s="5" t="n">
        <v>0</v>
      </c>
      <c r="BQ576" s="5" t="n">
        <v>0</v>
      </c>
      <c r="BR576" s="5" t="n">
        <v>0</v>
      </c>
      <c r="BS576" s="5" t="n">
        <v>1</v>
      </c>
      <c r="BT576" s="5" t="n">
        <v>0</v>
      </c>
      <c r="BU576" s="5" t="n">
        <v>0</v>
      </c>
      <c r="BV576" s="5" t="n">
        <v>0</v>
      </c>
      <c r="BW576" s="5" t="n">
        <v>0.11</v>
      </c>
      <c r="BX576" s="5" t="n">
        <v>1</v>
      </c>
      <c r="BY576" s="5" t="n">
        <v>13.254</v>
      </c>
      <c r="BZ576" s="5" t="n">
        <v>0</v>
      </c>
      <c r="CA576" s="5" t="n">
        <v>13.254</v>
      </c>
      <c r="CB576" s="5" t="n">
        <v>0</v>
      </c>
      <c r="CC576" s="5" t="n">
        <v>87.07899999999999</v>
      </c>
      <c r="CD576" s="5" t="n">
        <v>7.95</v>
      </c>
      <c r="CE576" s="5" t="n">
        <v>1.061</v>
      </c>
      <c r="CF576" s="5" t="n">
        <v>96.658</v>
      </c>
      <c r="CG576" s="5" t="n">
        <v>0.11</v>
      </c>
      <c r="CH576" s="5" t="n">
        <v>1</v>
      </c>
      <c r="CI576" s="5" t="n">
        <v>0</v>
      </c>
      <c r="CJ576" s="5" t="n">
        <v>0</v>
      </c>
      <c r="CK576" s="5" t="n">
        <v>0</v>
      </c>
      <c r="CL576" s="5" t="n">
        <v>0</v>
      </c>
      <c r="CM576" s="5" t="n">
        <v>0</v>
      </c>
      <c r="CN576" s="5" t="n">
        <v>0</v>
      </c>
      <c r="CO576" s="5" t="n">
        <v>0</v>
      </c>
      <c r="CP576" s="5" t="n">
        <v>0</v>
      </c>
      <c r="CQ576" s="5" t="n">
        <v>1.348</v>
      </c>
      <c r="CR576" s="5" t="n">
        <v>0</v>
      </c>
      <c r="CS576" s="5" t="n">
        <v>5.37</v>
      </c>
      <c r="CT576" s="5" t="n">
        <v>4.484</v>
      </c>
      <c r="CU576" s="5" t="n">
        <v>12.529</v>
      </c>
    </row>
    <row r="577">
      <c r="A577" s="5" t="inlineStr">
        <is>
          <t>NCL2024</t>
        </is>
      </c>
      <c r="B577" s="5" t="inlineStr">
        <is>
          <t>NCL</t>
        </is>
      </c>
      <c r="C577" s="5" t="inlineStr">
        <is>
          <t>NCL</t>
        </is>
      </c>
      <c r="D577" s="5" t="inlineStr">
        <is>
          <t>New Caledonia</t>
        </is>
      </c>
      <c r="E577" s="5" t="n">
        <v>2024</v>
      </c>
      <c r="F577" s="5" t="n">
        <v>0.11</v>
      </c>
      <c r="G577" s="5" t="n">
        <v>4.833</v>
      </c>
      <c r="H577" s="5" t="n">
        <v>1.324</v>
      </c>
      <c r="I577" s="5" t="n">
        <v>0</v>
      </c>
      <c r="J577" s="5" t="n">
        <v>4.833</v>
      </c>
      <c r="K577" s="5" t="n">
        <v>0</v>
      </c>
      <c r="L577" s="5" t="n">
        <v>1</v>
      </c>
      <c r="M577" s="5" t="n">
        <v>7.124</v>
      </c>
      <c r="N577" s="5" t="n">
        <v>3.971</v>
      </c>
      <c r="O577" s="5" t="n">
        <v>0</v>
      </c>
      <c r="P577" s="5" t="n">
        <v>7.124</v>
      </c>
      <c r="Q577" s="5" t="n">
        <v>0</v>
      </c>
      <c r="R577" s="5" t="n">
        <v>1</v>
      </c>
      <c r="S577" s="5" t="n">
        <v>11.451</v>
      </c>
      <c r="T577" s="5" t="n">
        <v>7.942</v>
      </c>
      <c r="U577" s="5" t="n">
        <v>0.172</v>
      </c>
      <c r="V577" s="5" t="n">
        <v>12.71</v>
      </c>
      <c r="W577" s="5" t="n">
        <v>0.11</v>
      </c>
      <c r="X577" s="5" t="n">
        <v>1</v>
      </c>
      <c r="Y577" s="5" t="n">
        <v>6.513</v>
      </c>
      <c r="Z577" s="5" t="n">
        <v>0.804</v>
      </c>
      <c r="AA577" s="5" t="n">
        <v>0</v>
      </c>
      <c r="AB577" s="5" t="n">
        <v>6.513</v>
      </c>
      <c r="AC577" s="5" t="n">
        <v>0</v>
      </c>
      <c r="AD577" s="5" t="n">
        <v>1</v>
      </c>
      <c r="AE577" s="5" t="n">
        <v>7.837</v>
      </c>
      <c r="AF577" s="5" t="n">
        <v>1.708</v>
      </c>
      <c r="AG577" s="5" t="n">
        <v>0</v>
      </c>
      <c r="AH577" s="5" t="n">
        <v>7.837</v>
      </c>
      <c r="AI577" s="5" t="n">
        <v>0</v>
      </c>
      <c r="AJ577" s="5" t="n">
        <v>1</v>
      </c>
      <c r="AK577" s="5" t="n">
        <v>15.778</v>
      </c>
      <c r="AL577" s="5" t="n">
        <v>8.186999999999999</v>
      </c>
      <c r="AM577" s="5" t="n">
        <v>0.236</v>
      </c>
      <c r="AN577" s="5" t="n">
        <v>17.514</v>
      </c>
      <c r="AO577" s="5" t="n">
        <v>0.11</v>
      </c>
      <c r="AP577" s="5" t="n">
        <v>1</v>
      </c>
      <c r="AQ577" s="5" t="n">
        <v>0.72</v>
      </c>
      <c r="AR577" s="5" t="n">
        <v>0.132</v>
      </c>
      <c r="AS577" s="5" t="n">
        <v>0.011</v>
      </c>
      <c r="AT577" s="5" t="n">
        <v>0.799</v>
      </c>
      <c r="AU577" s="5" t="n">
        <v>0.11</v>
      </c>
      <c r="AV577" s="5" t="n">
        <v>1</v>
      </c>
      <c r="AW577" s="5" t="n">
        <v>0.734</v>
      </c>
      <c r="AX577" s="5" t="n">
        <v>0.132</v>
      </c>
      <c r="AY577" s="5" t="n">
        <v>0.011</v>
      </c>
      <c r="AZ577" s="5" t="n">
        <v>0.8139999999999999</v>
      </c>
      <c r="BA577" s="5" t="n">
        <v>0.11</v>
      </c>
      <c r="BB577" s="5" t="n">
        <v>1</v>
      </c>
      <c r="BC577" s="5" t="n">
        <v>0.51</v>
      </c>
      <c r="BD577" s="5" t="n">
        <v>0.132</v>
      </c>
      <c r="BE577" s="5" t="n">
        <v>0.008</v>
      </c>
      <c r="BF577" s="5" t="n">
        <v>0.5659999999999999</v>
      </c>
      <c r="BG577" s="5" t="n">
        <v>0.11</v>
      </c>
      <c r="BH577" s="5" t="n">
        <v>1</v>
      </c>
      <c r="BI577" s="5" t="n">
        <v>0.652</v>
      </c>
      <c r="BJ577" s="5" t="n">
        <v>0.132</v>
      </c>
      <c r="BK577" s="5" t="n">
        <v>0.01</v>
      </c>
      <c r="BL577" s="5" t="n">
        <v>0.724</v>
      </c>
      <c r="BM577" s="5" t="n">
        <v>0.11</v>
      </c>
      <c r="BN577" s="5" t="n">
        <v>1</v>
      </c>
      <c r="BO577" s="5" t="n">
        <v>0</v>
      </c>
      <c r="BP577" s="5" t="n">
        <v>0</v>
      </c>
      <c r="BQ577" s="5" t="n">
        <v>0</v>
      </c>
      <c r="BR577" s="5" t="n">
        <v>0</v>
      </c>
      <c r="BS577" s="5" t="n">
        <v>1</v>
      </c>
      <c r="BT577" s="5" t="n">
        <v>0</v>
      </c>
      <c r="BU577" s="5" t="n">
        <v>0</v>
      </c>
      <c r="BV577" s="5" t="n">
        <v>0</v>
      </c>
      <c r="BW577" s="5" t="n">
        <v>0.11</v>
      </c>
      <c r="BX577" s="5" t="n">
        <v>1</v>
      </c>
      <c r="BY577" s="5" t="n">
        <v>13.646</v>
      </c>
      <c r="BZ577" s="5" t="n">
        <v>0</v>
      </c>
      <c r="CA577" s="5" t="n">
        <v>13.646</v>
      </c>
      <c r="CB577" s="5" t="n">
        <v>0</v>
      </c>
      <c r="CC577" s="5" t="n">
        <v>86.38500000000001</v>
      </c>
      <c r="CD577" s="5" t="n">
        <v>7.95</v>
      </c>
      <c r="CE577" s="5" t="n">
        <v>1.294</v>
      </c>
      <c r="CF577" s="5" t="n">
        <v>95.88800000000001</v>
      </c>
      <c r="CG577" s="5" t="n">
        <v>0.11</v>
      </c>
      <c r="CH577" s="5" t="n">
        <v>1</v>
      </c>
      <c r="CI577" s="5" t="n">
        <v>0</v>
      </c>
      <c r="CJ577" s="5" t="n">
        <v>0</v>
      </c>
      <c r="CK577" s="5" t="n">
        <v>0</v>
      </c>
      <c r="CL577" s="5" t="n">
        <v>0</v>
      </c>
      <c r="CM577" s="5" t="n">
        <v>0</v>
      </c>
      <c r="CN577" s="5" t="n">
        <v>0</v>
      </c>
      <c r="CO577" s="5" t="n">
        <v>0</v>
      </c>
      <c r="CP577" s="5" t="n">
        <v>0</v>
      </c>
      <c r="CQ577" s="5" t="n">
        <v>1.387</v>
      </c>
      <c r="CR577" s="5" t="n">
        <v>0</v>
      </c>
      <c r="CS577" s="5" t="n">
        <v>5.529</v>
      </c>
      <c r="CT577" s="5" t="n">
        <v>3.509</v>
      </c>
      <c r="CU577" s="5" t="n">
        <v>10.896</v>
      </c>
    </row>
    <row r="578">
      <c r="A578" s="5" t="inlineStr">
        <is>
          <t>NZL2021</t>
        </is>
      </c>
      <c r="B578" s="5" t="inlineStr">
        <is>
          <t>NZL</t>
        </is>
      </c>
      <c r="C578" s="5" t="inlineStr">
        <is>
          <t>NZL</t>
        </is>
      </c>
      <c r="D578" s="5" t="inlineStr">
        <is>
          <t>New Zealand</t>
        </is>
      </c>
      <c r="E578" s="5" t="n">
        <v>2021</v>
      </c>
      <c r="F578" s="5" t="n">
        <v>0.15</v>
      </c>
      <c r="G578" s="5" t="n">
        <v>3.496</v>
      </c>
      <c r="H578" s="5" t="n">
        <v>0.903</v>
      </c>
      <c r="I578" s="5" t="n">
        <v>1.873</v>
      </c>
      <c r="J578" s="5" t="n">
        <v>5.369</v>
      </c>
      <c r="K578" s="5" t="n">
        <v>0</v>
      </c>
      <c r="L578" s="5" t="n">
        <v>1</v>
      </c>
      <c r="M578" s="5" t="n">
        <v>5.842</v>
      </c>
      <c r="N578" s="5" t="n">
        <v>2.709</v>
      </c>
      <c r="O578" s="5" t="n">
        <v>1.883</v>
      </c>
      <c r="P578" s="5" t="n">
        <v>7.725</v>
      </c>
      <c r="Q578" s="5" t="n">
        <v>0</v>
      </c>
      <c r="R578" s="5" t="n">
        <v>1</v>
      </c>
      <c r="S578" s="5" t="n">
        <v>8.012</v>
      </c>
      <c r="T578" s="5" t="n">
        <v>5.419</v>
      </c>
      <c r="U578" s="5" t="n">
        <v>1.928</v>
      </c>
      <c r="V578" s="5" t="n">
        <v>11.431</v>
      </c>
      <c r="W578" s="5" t="n">
        <v>0.15</v>
      </c>
      <c r="X578" s="5" t="n">
        <v>1</v>
      </c>
      <c r="Y578" s="5" t="n">
        <v>5.849</v>
      </c>
      <c r="Z578" s="5" t="n">
        <v>0.646</v>
      </c>
      <c r="AA578" s="5" t="n">
        <v>2.404</v>
      </c>
      <c r="AB578" s="5" t="n">
        <v>8.253</v>
      </c>
      <c r="AC578" s="5" t="n">
        <v>0</v>
      </c>
      <c r="AD578" s="5" t="n">
        <v>1</v>
      </c>
      <c r="AE578" s="5" t="n">
        <v>5.779</v>
      </c>
      <c r="AF578" s="5" t="n">
        <v>1.137</v>
      </c>
      <c r="AG578" s="5" t="n">
        <v>2.475</v>
      </c>
      <c r="AH578" s="5" t="n">
        <v>8.253</v>
      </c>
      <c r="AI578" s="5" t="n">
        <v>0</v>
      </c>
      <c r="AJ578" s="5" t="n">
        <v>1</v>
      </c>
      <c r="AK578" s="5" t="n">
        <v>22.175</v>
      </c>
      <c r="AL578" s="5" t="n">
        <v>10.884</v>
      </c>
      <c r="AM578" s="5" t="n">
        <v>1.9</v>
      </c>
      <c r="AN578" s="5" t="n">
        <v>27.686</v>
      </c>
      <c r="AO578" s="5" t="n">
        <v>0.15</v>
      </c>
      <c r="AP578" s="5" t="n">
        <v>1</v>
      </c>
      <c r="AQ578" s="5" t="n">
        <v>0.621</v>
      </c>
      <c r="AR578" s="5" t="n">
        <v>0.114</v>
      </c>
      <c r="AS578" s="5" t="n">
        <v>0.737</v>
      </c>
      <c r="AT578" s="5" t="n">
        <v>1.562</v>
      </c>
      <c r="AU578" s="5" t="n">
        <v>0.15</v>
      </c>
      <c r="AV578" s="5" t="n">
        <v>1</v>
      </c>
      <c r="AW578" s="5" t="n">
        <v>0.593</v>
      </c>
      <c r="AX578" s="5" t="n">
        <v>0.114</v>
      </c>
      <c r="AY578" s="5" t="n">
        <v>0.28</v>
      </c>
      <c r="AZ578" s="5" t="n">
        <v>1.004</v>
      </c>
      <c r="BA578" s="5" t="n">
        <v>0.15</v>
      </c>
      <c r="BB578" s="5" t="n">
        <v>1</v>
      </c>
      <c r="BC578" s="5" t="n">
        <v>0.44</v>
      </c>
      <c r="BD578" s="5" t="n">
        <v>0.114</v>
      </c>
      <c r="BE578" s="5" t="n">
        <v>0.536</v>
      </c>
      <c r="BF578" s="5" t="n">
        <v>1.122</v>
      </c>
      <c r="BG578" s="5" t="n">
        <v>0.15</v>
      </c>
      <c r="BH578" s="5" t="n">
        <v>1</v>
      </c>
      <c r="BI578" s="5" t="n">
        <v>0.5600000000000001</v>
      </c>
      <c r="BJ578" s="5" t="n">
        <v>0.114</v>
      </c>
      <c r="BK578" s="5" t="n">
        <v>-0.023</v>
      </c>
      <c r="BL578" s="5" t="n">
        <v>0.618</v>
      </c>
      <c r="BM578" s="5" t="n">
        <v>0.15</v>
      </c>
      <c r="BN578" s="5" t="n">
        <v>1</v>
      </c>
      <c r="BO578" s="5" t="n">
        <v>0</v>
      </c>
      <c r="BP578" s="5" t="n">
        <v>0.008999999999999999</v>
      </c>
      <c r="BQ578" s="5" t="n">
        <v>0.113</v>
      </c>
      <c r="BR578" s="5" t="n">
        <v>0</v>
      </c>
      <c r="BS578" s="5" t="n">
        <v>1</v>
      </c>
      <c r="BT578" s="5" t="n">
        <v>0</v>
      </c>
      <c r="BU578" s="5" t="n">
        <v>0</v>
      </c>
      <c r="BV578" s="5" t="n">
        <v>0.203</v>
      </c>
      <c r="BW578" s="5" t="n">
        <v>0.15</v>
      </c>
      <c r="BX578" s="5" t="n">
        <v>0.667</v>
      </c>
      <c r="BY578" s="5" t="n">
        <v>11.787</v>
      </c>
      <c r="BZ578" s="5" t="n">
        <v>0</v>
      </c>
      <c r="CA578" s="5" t="n">
        <v>11.787</v>
      </c>
      <c r="CB578" s="5" t="n">
        <v>0</v>
      </c>
      <c r="CC578" s="5" t="n">
        <v>81.69499999999999</v>
      </c>
      <c r="CD578" s="5" t="n">
        <v>7.95</v>
      </c>
      <c r="CE578" s="5" t="n">
        <v>-8.095000000000001</v>
      </c>
      <c r="CF578" s="5" t="n">
        <v>84.64</v>
      </c>
      <c r="CG578" s="5" t="n">
        <v>0</v>
      </c>
      <c r="CH578" s="5" t="n">
        <v>1</v>
      </c>
      <c r="CI578" s="5" t="n">
        <v>0</v>
      </c>
      <c r="CJ578" s="5" t="n">
        <v>0</v>
      </c>
      <c r="CK578" s="5" t="n">
        <v>0</v>
      </c>
      <c r="CL578" s="5" t="n">
        <v>0</v>
      </c>
      <c r="CM578" s="5" t="n">
        <v>0</v>
      </c>
      <c r="CN578" s="5" t="n">
        <v>0</v>
      </c>
      <c r="CO578" s="5" t="n">
        <v>0</v>
      </c>
      <c r="CP578" s="5" t="n">
        <v>0.42</v>
      </c>
      <c r="CQ578" s="5" t="n">
        <v>1.198</v>
      </c>
      <c r="CR578" s="5" t="n">
        <v>0</v>
      </c>
      <c r="CS578" s="5" t="n">
        <v>5.042</v>
      </c>
      <c r="CT578" s="5" t="n">
        <v>3.604</v>
      </c>
      <c r="CU578" s="5" t="n">
        <v>9.407999999999999</v>
      </c>
    </row>
    <row r="579">
      <c r="A579" s="5" t="inlineStr">
        <is>
          <t>NZL2022</t>
        </is>
      </c>
      <c r="B579" s="5" t="inlineStr">
        <is>
          <t>NZL</t>
        </is>
      </c>
      <c r="C579" s="5" t="inlineStr">
        <is>
          <t>NZL</t>
        </is>
      </c>
      <c r="D579" s="5" t="inlineStr">
        <is>
          <t>New Zealand</t>
        </is>
      </c>
      <c r="E579" s="5" t="n">
        <v>2022</v>
      </c>
      <c r="F579" s="5" t="n">
        <v>0.15</v>
      </c>
      <c r="G579" s="5" t="n">
        <v>4.368</v>
      </c>
      <c r="H579" s="5" t="n">
        <v>0.838</v>
      </c>
      <c r="I579" s="5" t="n">
        <v>4.962</v>
      </c>
      <c r="J579" s="5" t="n">
        <v>9.33</v>
      </c>
      <c r="K579" s="5" t="n">
        <v>0</v>
      </c>
      <c r="L579" s="5" t="n">
        <v>1</v>
      </c>
      <c r="M579" s="5" t="n">
        <v>5.517</v>
      </c>
      <c r="N579" s="5" t="n">
        <v>2.514</v>
      </c>
      <c r="O579" s="5" t="n">
        <v>4.989</v>
      </c>
      <c r="P579" s="5" t="n">
        <v>10.506</v>
      </c>
      <c r="Q579" s="5" t="n">
        <v>0</v>
      </c>
      <c r="R579" s="5" t="n">
        <v>1</v>
      </c>
      <c r="S579" s="5" t="n">
        <v>8.558</v>
      </c>
      <c r="T579" s="5" t="n">
        <v>5.027</v>
      </c>
      <c r="U579" s="5" t="n">
        <v>5.26</v>
      </c>
      <c r="V579" s="5" t="n">
        <v>15.716</v>
      </c>
      <c r="W579" s="5" t="n">
        <v>0.15</v>
      </c>
      <c r="X579" s="5" t="n">
        <v>1</v>
      </c>
      <c r="Y579" s="5" t="n">
        <v>12.63</v>
      </c>
      <c r="Z579" s="5" t="n">
        <v>1.325</v>
      </c>
      <c r="AA579" s="5" t="n">
        <v>-1.354</v>
      </c>
      <c r="AB579" s="5" t="n">
        <v>11.276</v>
      </c>
      <c r="AC579" s="5" t="n">
        <v>0</v>
      </c>
      <c r="AD579" s="5" t="n">
        <v>1</v>
      </c>
      <c r="AE579" s="5" t="n">
        <v>12.651</v>
      </c>
      <c r="AF579" s="5" t="n">
        <v>2.345</v>
      </c>
      <c r="AG579" s="5" t="n">
        <v>-1.374</v>
      </c>
      <c r="AH579" s="5" t="n">
        <v>11.276</v>
      </c>
      <c r="AI579" s="5" t="n">
        <v>0</v>
      </c>
      <c r="AJ579" s="5" t="n">
        <v>1</v>
      </c>
      <c r="AK579" s="5" t="n">
        <v>29.595</v>
      </c>
      <c r="AL579" s="5" t="n">
        <v>14.133</v>
      </c>
      <c r="AM579" s="5" t="n">
        <v>-6.076</v>
      </c>
      <c r="AN579" s="5" t="n">
        <v>27.047</v>
      </c>
      <c r="AO579" s="5" t="n">
        <v>0.15</v>
      </c>
      <c r="AP579" s="5" t="n">
        <v>1</v>
      </c>
      <c r="AQ579" s="5" t="n">
        <v>0.847</v>
      </c>
      <c r="AR579" s="5" t="n">
        <v>0.123</v>
      </c>
      <c r="AS579" s="5" t="n">
        <v>0.63</v>
      </c>
      <c r="AT579" s="5" t="n">
        <v>1.699</v>
      </c>
      <c r="AU579" s="5" t="n">
        <v>0.15</v>
      </c>
      <c r="AV579" s="5" t="n">
        <v>1</v>
      </c>
      <c r="AW579" s="5" t="n">
        <v>0.947</v>
      </c>
      <c r="AX579" s="5" t="n">
        <v>0.123</v>
      </c>
      <c r="AY579" s="5" t="n">
        <v>0.347</v>
      </c>
      <c r="AZ579" s="5" t="n">
        <v>1.488</v>
      </c>
      <c r="BA579" s="5" t="n">
        <v>0.15</v>
      </c>
      <c r="BB579" s="5" t="n">
        <v>1</v>
      </c>
      <c r="BC579" s="5" t="n">
        <v>0.589</v>
      </c>
      <c r="BD579" s="5" t="n">
        <v>0.123</v>
      </c>
      <c r="BE579" s="5" t="n">
        <v>0.516</v>
      </c>
      <c r="BF579" s="5" t="n">
        <v>1.27</v>
      </c>
      <c r="BG579" s="5" t="n">
        <v>0.15</v>
      </c>
      <c r="BH579" s="5" t="n">
        <v>1</v>
      </c>
      <c r="BI579" s="5" t="n">
        <v>0.6889999999999999</v>
      </c>
      <c r="BJ579" s="5" t="n">
        <v>0.123</v>
      </c>
      <c r="BK579" s="5" t="n">
        <v>-0.081</v>
      </c>
      <c r="BL579" s="5" t="n">
        <v>0.699</v>
      </c>
      <c r="BM579" s="5" t="n">
        <v>0.15</v>
      </c>
      <c r="BN579" s="5" t="n">
        <v>1</v>
      </c>
      <c r="BO579" s="5" t="n">
        <v>0</v>
      </c>
      <c r="BP579" s="5" t="n">
        <v>0</v>
      </c>
      <c r="BQ579" s="5" t="n">
        <v>0.102</v>
      </c>
      <c r="BR579" s="5" t="n">
        <v>0</v>
      </c>
      <c r="BS579" s="5" t="n">
        <v>1</v>
      </c>
      <c r="BT579" s="5" t="n">
        <v>0</v>
      </c>
      <c r="BU579" s="5" t="n">
        <v>0</v>
      </c>
      <c r="BV579" s="5" t="n">
        <v>0.187</v>
      </c>
      <c r="BW579" s="5" t="n">
        <v>0.15</v>
      </c>
      <c r="BX579" s="5" t="n">
        <v>0.667</v>
      </c>
      <c r="BY579" s="5" t="n">
        <v>12.729</v>
      </c>
      <c r="BZ579" s="5" t="n">
        <v>0</v>
      </c>
      <c r="CA579" s="5" t="n">
        <v>12.729</v>
      </c>
      <c r="CB579" s="5" t="n">
        <v>0</v>
      </c>
      <c r="CC579" s="5" t="n">
        <v>102.477</v>
      </c>
      <c r="CD579" s="5" t="n">
        <v>7.95</v>
      </c>
      <c r="CE579" s="5" t="n">
        <v>-23.306</v>
      </c>
      <c r="CF579" s="5" t="n">
        <v>91.04600000000001</v>
      </c>
      <c r="CG579" s="5" t="n">
        <v>0</v>
      </c>
      <c r="CH579" s="5" t="n">
        <v>1</v>
      </c>
      <c r="CI579" s="5" t="n">
        <v>0</v>
      </c>
      <c r="CJ579" s="5" t="n">
        <v>0</v>
      </c>
      <c r="CK579" s="5" t="n">
        <v>0</v>
      </c>
      <c r="CL579" s="5" t="n">
        <v>0</v>
      </c>
      <c r="CM579" s="5" t="n">
        <v>0</v>
      </c>
      <c r="CN579" s="5" t="n">
        <v>0</v>
      </c>
      <c r="CO579" s="5" t="n">
        <v>0</v>
      </c>
      <c r="CP579" s="5" t="n">
        <v>0.643</v>
      </c>
      <c r="CQ579" s="5" t="n">
        <v>1.294</v>
      </c>
      <c r="CR579" s="5" t="n">
        <v>0</v>
      </c>
      <c r="CS579" s="5" t="n">
        <v>5.445</v>
      </c>
      <c r="CT579" s="5" t="n">
        <v>7.554</v>
      </c>
      <c r="CU579" s="5" t="n">
        <v>16.097</v>
      </c>
    </row>
    <row r="580">
      <c r="A580" s="5" t="inlineStr">
        <is>
          <t>NZL2023</t>
        </is>
      </c>
      <c r="B580" s="5" t="inlineStr">
        <is>
          <t>NZL</t>
        </is>
      </c>
      <c r="C580" s="5" t="inlineStr">
        <is>
          <t>NZL</t>
        </is>
      </c>
      <c r="D580" s="5" t="inlineStr">
        <is>
          <t>New Zealand</t>
        </is>
      </c>
      <c r="E580" s="5" t="n">
        <v>2023</v>
      </c>
      <c r="F580" s="5" t="n">
        <v>0.15</v>
      </c>
      <c r="G580" s="5" t="n">
        <v>2.517</v>
      </c>
      <c r="H580" s="5" t="n">
        <v>0.732</v>
      </c>
      <c r="I580" s="5" t="n">
        <v>3.358</v>
      </c>
      <c r="J580" s="5" t="n">
        <v>5.875</v>
      </c>
      <c r="K580" s="5" t="n">
        <v>0</v>
      </c>
      <c r="L580" s="5" t="n">
        <v>1</v>
      </c>
      <c r="M580" s="5" t="n">
        <v>3.919</v>
      </c>
      <c r="N580" s="5" t="n">
        <v>2.197</v>
      </c>
      <c r="O580" s="5" t="n">
        <v>3.376</v>
      </c>
      <c r="P580" s="5" t="n">
        <v>7.295</v>
      </c>
      <c r="Q580" s="5" t="n">
        <v>0</v>
      </c>
      <c r="R580" s="5" t="n">
        <v>1</v>
      </c>
      <c r="S580" s="5" t="n">
        <v>6.18</v>
      </c>
      <c r="T580" s="5" t="n">
        <v>4.395</v>
      </c>
      <c r="U580" s="5" t="n">
        <v>3.617</v>
      </c>
      <c r="V580" s="5" t="n">
        <v>11.082</v>
      </c>
      <c r="W580" s="5" t="n">
        <v>0.15</v>
      </c>
      <c r="X580" s="5" t="n">
        <v>1</v>
      </c>
      <c r="Y580" s="5" t="n">
        <v>9.112</v>
      </c>
      <c r="Z580" s="5" t="n">
        <v>1.021</v>
      </c>
      <c r="AA580" s="5" t="n">
        <v>0.12</v>
      </c>
      <c r="AB580" s="5" t="n">
        <v>9.231999999999999</v>
      </c>
      <c r="AC580" s="5" t="n">
        <v>0</v>
      </c>
      <c r="AD580" s="5" t="n">
        <v>1</v>
      </c>
      <c r="AE580" s="5" t="n">
        <v>9.183999999999999</v>
      </c>
      <c r="AF580" s="5" t="n">
        <v>1.829</v>
      </c>
      <c r="AG580" s="5" t="n">
        <v>0.048</v>
      </c>
      <c r="AH580" s="5" t="n">
        <v>9.231999999999999</v>
      </c>
      <c r="AI580" s="5" t="n">
        <v>0</v>
      </c>
      <c r="AJ580" s="5" t="n">
        <v>1</v>
      </c>
      <c r="AK580" s="5" t="n">
        <v>26.435</v>
      </c>
      <c r="AL580" s="5" t="n">
        <v>13.095</v>
      </c>
      <c r="AM580" s="5" t="n">
        <v>-1.395</v>
      </c>
      <c r="AN580" s="5" t="n">
        <v>28.795</v>
      </c>
      <c r="AO580" s="5" t="n">
        <v>0.15</v>
      </c>
      <c r="AP580" s="5" t="n">
        <v>1</v>
      </c>
      <c r="AQ580" s="5" t="n">
        <v>0.749</v>
      </c>
      <c r="AR580" s="5" t="n">
        <v>0.129</v>
      </c>
      <c r="AS580" s="5" t="n">
        <v>0.623</v>
      </c>
      <c r="AT580" s="5" t="n">
        <v>1.577</v>
      </c>
      <c r="AU580" s="5" t="n">
        <v>0.15</v>
      </c>
      <c r="AV580" s="5" t="n">
        <v>1</v>
      </c>
      <c r="AW580" s="5" t="n">
        <v>0.783</v>
      </c>
      <c r="AX580" s="5" t="n">
        <v>0.129</v>
      </c>
      <c r="AY580" s="5" t="n">
        <v>0.31</v>
      </c>
      <c r="AZ580" s="5" t="n">
        <v>1.257</v>
      </c>
      <c r="BA580" s="5" t="n">
        <v>0.15</v>
      </c>
      <c r="BB580" s="5" t="n">
        <v>1</v>
      </c>
      <c r="BC580" s="5" t="n">
        <v>0.527</v>
      </c>
      <c r="BD580" s="5" t="n">
        <v>0.129</v>
      </c>
      <c r="BE580" s="5" t="n">
        <v>0.577</v>
      </c>
      <c r="BF580" s="5" t="n">
        <v>1.271</v>
      </c>
      <c r="BG580" s="5" t="n">
        <v>0.15</v>
      </c>
      <c r="BH580" s="5" t="n">
        <v>1</v>
      </c>
      <c r="BI580" s="5" t="n">
        <v>0.64</v>
      </c>
      <c r="BJ580" s="5" t="n">
        <v>0.129</v>
      </c>
      <c r="BK580" s="5" t="n">
        <v>-0.031</v>
      </c>
      <c r="BL580" s="5" t="n">
        <v>0.7</v>
      </c>
      <c r="BM580" s="5" t="n">
        <v>0.15</v>
      </c>
      <c r="BN580" s="5" t="n">
        <v>1</v>
      </c>
      <c r="BO580" s="5" t="n">
        <v>0</v>
      </c>
      <c r="BP580" s="5" t="n">
        <v>0</v>
      </c>
      <c r="BQ580" s="5" t="n">
        <v>0.098</v>
      </c>
      <c r="BR580" s="5" t="n">
        <v>0</v>
      </c>
      <c r="BS580" s="5" t="n">
        <v>1</v>
      </c>
      <c r="BT580" s="5" t="n">
        <v>0</v>
      </c>
      <c r="BU580" s="5" t="n">
        <v>0</v>
      </c>
      <c r="BV580" s="5" t="n">
        <v>0.188</v>
      </c>
      <c r="BW580" s="5" t="n">
        <v>0.15</v>
      </c>
      <c r="BX580" s="5" t="n">
        <v>0.667</v>
      </c>
      <c r="BY580" s="5" t="n">
        <v>13.254</v>
      </c>
      <c r="BZ580" s="5" t="n">
        <v>0</v>
      </c>
      <c r="CA580" s="5" t="n">
        <v>13.254</v>
      </c>
      <c r="CB580" s="5" t="n">
        <v>0</v>
      </c>
      <c r="CC580" s="5" t="n">
        <v>87.07899999999999</v>
      </c>
      <c r="CD580" s="5" t="n">
        <v>7.95</v>
      </c>
      <c r="CE580" s="5" t="n">
        <v>-7.863</v>
      </c>
      <c r="CF580" s="5" t="n">
        <v>91.098</v>
      </c>
      <c r="CG580" s="5" t="n">
        <v>0</v>
      </c>
      <c r="CH580" s="5" t="n">
        <v>1</v>
      </c>
      <c r="CI580" s="5" t="n">
        <v>0</v>
      </c>
      <c r="CJ580" s="5" t="n">
        <v>0</v>
      </c>
      <c r="CK580" s="5" t="n">
        <v>0</v>
      </c>
      <c r="CL580" s="5" t="n">
        <v>0</v>
      </c>
      <c r="CM580" s="5" t="n">
        <v>0</v>
      </c>
      <c r="CN580" s="5" t="n">
        <v>0</v>
      </c>
      <c r="CO580" s="5" t="n">
        <v>0</v>
      </c>
      <c r="CP580" s="5" t="n">
        <v>0.861</v>
      </c>
      <c r="CQ580" s="5" t="n">
        <v>1.348</v>
      </c>
      <c r="CR580" s="5" t="n">
        <v>0</v>
      </c>
      <c r="CS580" s="5" t="n">
        <v>5.669</v>
      </c>
      <c r="CT580" s="5" t="n">
        <v>4.484</v>
      </c>
      <c r="CU580" s="5" t="n">
        <v>12.529</v>
      </c>
    </row>
    <row r="581">
      <c r="A581" s="5" t="inlineStr">
        <is>
          <t>NZL2024</t>
        </is>
      </c>
      <c r="B581" s="5" t="inlineStr">
        <is>
          <t>NZL</t>
        </is>
      </c>
      <c r="C581" s="5" t="inlineStr">
        <is>
          <t>NZL</t>
        </is>
      </c>
      <c r="D581" s="5" t="inlineStr">
        <is>
          <t>New Zealand</t>
        </is>
      </c>
      <c r="E581" s="5" t="n">
        <v>2024</v>
      </c>
      <c r="F581" s="5" t="n">
        <v>0.15</v>
      </c>
      <c r="G581" s="5" t="n">
        <v>2.437</v>
      </c>
      <c r="H581" s="5" t="n">
        <v>0.754</v>
      </c>
      <c r="I581" s="5" t="n">
        <v>3.548</v>
      </c>
      <c r="J581" s="5" t="n">
        <v>5.986</v>
      </c>
      <c r="K581" s="5" t="n">
        <v>0</v>
      </c>
      <c r="L581" s="5" t="n">
        <v>1</v>
      </c>
      <c r="M581" s="5" t="n">
        <v>3.896</v>
      </c>
      <c r="N581" s="5" t="n">
        <v>2.262</v>
      </c>
      <c r="O581" s="5" t="n">
        <v>3.568</v>
      </c>
      <c r="P581" s="5" t="n">
        <v>7.463</v>
      </c>
      <c r="Q581" s="5" t="n">
        <v>0</v>
      </c>
      <c r="R581" s="5" t="n">
        <v>1</v>
      </c>
      <c r="S581" s="5" t="n">
        <v>6.208</v>
      </c>
      <c r="T581" s="5" t="n">
        <v>4.524</v>
      </c>
      <c r="U581" s="5" t="n">
        <v>3.855</v>
      </c>
      <c r="V581" s="5" t="n">
        <v>11.34</v>
      </c>
      <c r="W581" s="5" t="n">
        <v>0.15</v>
      </c>
      <c r="X581" s="5" t="n">
        <v>1</v>
      </c>
      <c r="Y581" s="5" t="n">
        <v>9.395</v>
      </c>
      <c r="Z581" s="5" t="n">
        <v>1.186</v>
      </c>
      <c r="AA581" s="5" t="n">
        <v>2.1</v>
      </c>
      <c r="AB581" s="5" t="n">
        <v>11.495</v>
      </c>
      <c r="AC581" s="5" t="n">
        <v>0</v>
      </c>
      <c r="AD581" s="5" t="n">
        <v>1</v>
      </c>
      <c r="AE581" s="5" t="n">
        <v>9.364000000000001</v>
      </c>
      <c r="AF581" s="5" t="n">
        <v>2.051</v>
      </c>
      <c r="AG581" s="5" t="n">
        <v>2.131</v>
      </c>
      <c r="AH581" s="5" t="n">
        <v>11.495</v>
      </c>
      <c r="AI581" s="5" t="n">
        <v>0</v>
      </c>
      <c r="AJ581" s="5" t="n">
        <v>1</v>
      </c>
      <c r="AK581" s="5" t="n">
        <v>24.008</v>
      </c>
      <c r="AL581" s="5" t="n">
        <v>12.211</v>
      </c>
      <c r="AM581" s="5" t="n">
        <v>0.103</v>
      </c>
      <c r="AN581" s="5" t="n">
        <v>27.728</v>
      </c>
      <c r="AO581" s="5" t="n">
        <v>0.15</v>
      </c>
      <c r="AP581" s="5" t="n">
        <v>1</v>
      </c>
      <c r="AQ581" s="5" t="n">
        <v>0.72</v>
      </c>
      <c r="AR581" s="5" t="n">
        <v>0.132</v>
      </c>
      <c r="AS581" s="5" t="n">
        <v>0.677</v>
      </c>
      <c r="AT581" s="5" t="n">
        <v>1.606</v>
      </c>
      <c r="AU581" s="5" t="n">
        <v>0.15</v>
      </c>
      <c r="AV581" s="5" t="n">
        <v>1</v>
      </c>
      <c r="AW581" s="5" t="n">
        <v>0.734</v>
      </c>
      <c r="AX581" s="5" t="n">
        <v>0.132</v>
      </c>
      <c r="AY581" s="5" t="n">
        <v>0.312</v>
      </c>
      <c r="AZ581" s="5" t="n">
        <v>1.203</v>
      </c>
      <c r="BA581" s="5" t="n">
        <v>0.15</v>
      </c>
      <c r="BB581" s="5" t="n">
        <v>1</v>
      </c>
      <c r="BC581" s="5" t="n">
        <v>0.51</v>
      </c>
      <c r="BD581" s="5" t="n">
        <v>0.132</v>
      </c>
      <c r="BE581" s="5" t="n">
        <v>0.614</v>
      </c>
      <c r="BF581" s="5" t="n">
        <v>1.293</v>
      </c>
      <c r="BG581" s="5" t="n">
        <v>0.15</v>
      </c>
      <c r="BH581" s="5" t="n">
        <v>1</v>
      </c>
      <c r="BI581" s="5" t="n">
        <v>0.652</v>
      </c>
      <c r="BJ581" s="5" t="n">
        <v>0.132</v>
      </c>
      <c r="BK581" s="5" t="n">
        <v>-0.033</v>
      </c>
      <c r="BL581" s="5" t="n">
        <v>0.712</v>
      </c>
      <c r="BM581" s="5" t="n">
        <v>0.15</v>
      </c>
      <c r="BN581" s="5" t="n">
        <v>1</v>
      </c>
      <c r="BO581" s="5" t="n">
        <v>0</v>
      </c>
      <c r="BP581" s="5" t="n">
        <v>0</v>
      </c>
      <c r="BQ581" s="5" t="n">
        <v>0.1</v>
      </c>
      <c r="BR581" s="5" t="n">
        <v>0</v>
      </c>
      <c r="BS581" s="5" t="n">
        <v>1</v>
      </c>
      <c r="BT581" s="5" t="n">
        <v>0</v>
      </c>
      <c r="BU581" s="5" t="n">
        <v>0</v>
      </c>
      <c r="BV581" s="5" t="n">
        <v>0.191</v>
      </c>
      <c r="BW581" s="5" t="n">
        <v>0.15</v>
      </c>
      <c r="BX581" s="5" t="n">
        <v>0.667</v>
      </c>
      <c r="BY581" s="5" t="n">
        <v>13.646</v>
      </c>
      <c r="BZ581" s="5" t="n">
        <v>0</v>
      </c>
      <c r="CA581" s="5" t="n">
        <v>13.646</v>
      </c>
      <c r="CB581" s="5" t="n">
        <v>0</v>
      </c>
      <c r="CC581" s="5" t="n">
        <v>86.38500000000001</v>
      </c>
      <c r="CD581" s="5" t="n">
        <v>7.95</v>
      </c>
      <c r="CE581" s="5" t="n">
        <v>-5.777</v>
      </c>
      <c r="CF581" s="5" t="n">
        <v>92.699</v>
      </c>
      <c r="CG581" s="5" t="n">
        <v>0</v>
      </c>
      <c r="CH581" s="5" t="n">
        <v>1</v>
      </c>
      <c r="CI581" s="5" t="n">
        <v>0</v>
      </c>
      <c r="CJ581" s="5" t="n">
        <v>0</v>
      </c>
      <c r="CK581" s="5" t="n">
        <v>0</v>
      </c>
      <c r="CL581" s="5" t="n">
        <v>0</v>
      </c>
      <c r="CM581" s="5" t="n">
        <v>0</v>
      </c>
      <c r="CN581" s="5" t="n">
        <v>0</v>
      </c>
      <c r="CO581" s="5" t="n">
        <v>0</v>
      </c>
      <c r="CP581" s="5" t="n">
        <v>0.861</v>
      </c>
      <c r="CQ581" s="5" t="n">
        <v>1.387</v>
      </c>
      <c r="CR581" s="5" t="n">
        <v>0</v>
      </c>
      <c r="CS581" s="5" t="n">
        <v>5.837</v>
      </c>
      <c r="CT581" s="5" t="n">
        <v>3.509</v>
      </c>
      <c r="CU581" s="5" t="n">
        <v>10.896</v>
      </c>
    </row>
    <row r="582">
      <c r="A582" s="5" t="inlineStr">
        <is>
          <t>NIC2021</t>
        </is>
      </c>
      <c r="B582" s="5" t="inlineStr">
        <is>
          <t>NIC</t>
        </is>
      </c>
      <c r="C582" s="5" t="inlineStr">
        <is>
          <t>NIC</t>
        </is>
      </c>
      <c r="D582" s="5" t="inlineStr">
        <is>
          <t>Nicaragua</t>
        </is>
      </c>
      <c r="E582" s="5" t="n">
        <v>2021</v>
      </c>
      <c r="F582" s="5" t="n">
        <v>0.15</v>
      </c>
      <c r="G582" s="5" t="n">
        <v>5.897</v>
      </c>
      <c r="H582" s="5" t="n">
        <v>1.143</v>
      </c>
      <c r="I582" s="5" t="n">
        <v>0</v>
      </c>
      <c r="J582" s="5" t="n">
        <v>5.897</v>
      </c>
      <c r="K582" s="5" t="n">
        <v>0</v>
      </c>
      <c r="L582" s="5" t="n">
        <v>1</v>
      </c>
      <c r="M582" s="5" t="n">
        <v>7.964</v>
      </c>
      <c r="N582" s="5" t="n">
        <v>3.43</v>
      </c>
      <c r="O582" s="5" t="n">
        <v>0</v>
      </c>
      <c r="P582" s="5" t="n">
        <v>7.964</v>
      </c>
      <c r="Q582" s="5" t="n">
        <v>0</v>
      </c>
      <c r="R582" s="5" t="n">
        <v>1</v>
      </c>
      <c r="S582" s="5" t="n">
        <v>11.613</v>
      </c>
      <c r="T582" s="5" t="n">
        <v>6.86</v>
      </c>
      <c r="U582" s="5" t="n">
        <v>0</v>
      </c>
      <c r="V582" s="5" t="n">
        <v>13.355</v>
      </c>
      <c r="W582" s="5" t="n">
        <v>0.15</v>
      </c>
      <c r="X582" s="5" t="n">
        <v>1</v>
      </c>
      <c r="Y582" s="5" t="n">
        <v>5.261</v>
      </c>
      <c r="Z582" s="5" t="n">
        <v>0.708</v>
      </c>
      <c r="AA582" s="5" t="n">
        <v>0</v>
      </c>
      <c r="AB582" s="5" t="n">
        <v>5.261</v>
      </c>
      <c r="AC582" s="5" t="n">
        <v>0</v>
      </c>
      <c r="AD582" s="5" t="n">
        <v>1</v>
      </c>
      <c r="AE582" s="5" t="n">
        <v>6.404</v>
      </c>
      <c r="AF582" s="5" t="n">
        <v>1.5</v>
      </c>
      <c r="AG582" s="5" t="n">
        <v>0</v>
      </c>
      <c r="AH582" s="5" t="n">
        <v>6.404</v>
      </c>
      <c r="AI582" s="5" t="n">
        <v>0</v>
      </c>
      <c r="AJ582" s="5" t="n">
        <v>1</v>
      </c>
      <c r="AK582" s="5" t="n">
        <v>13.264</v>
      </c>
      <c r="AL582" s="5" t="n">
        <v>7.127</v>
      </c>
      <c r="AM582" s="5" t="n">
        <v>0</v>
      </c>
      <c r="AN582" s="5" t="n">
        <v>15.253</v>
      </c>
      <c r="AO582" s="5" t="n">
        <v>0.15</v>
      </c>
      <c r="AP582" s="5" t="n">
        <v>1</v>
      </c>
      <c r="AQ582" s="5" t="n">
        <v>0.649</v>
      </c>
      <c r="AR582" s="5" t="n">
        <v>0.114</v>
      </c>
      <c r="AS582" s="5" t="n">
        <v>0.281</v>
      </c>
      <c r="AT582" s="5" t="n">
        <v>1.07</v>
      </c>
      <c r="AU582" s="5" t="n">
        <v>0.15</v>
      </c>
      <c r="AV582" s="5" t="n">
        <v>1</v>
      </c>
      <c r="AW582" s="5" t="n">
        <v>0.577</v>
      </c>
      <c r="AX582" s="5" t="n">
        <v>0.114</v>
      </c>
      <c r="AY582" s="5" t="n">
        <v>0.217</v>
      </c>
      <c r="AZ582" s="5" t="n">
        <v>0.913</v>
      </c>
      <c r="BA582" s="5" t="n">
        <v>0.15</v>
      </c>
      <c r="BB582" s="5" t="n">
        <v>1</v>
      </c>
      <c r="BC582" s="5" t="n">
        <v>0.458</v>
      </c>
      <c r="BD582" s="5" t="n">
        <v>0.114</v>
      </c>
      <c r="BE582" s="5" t="n">
        <v>0.08500000000000001</v>
      </c>
      <c r="BF582" s="5" t="n">
        <v>0.624</v>
      </c>
      <c r="BG582" s="5" t="n">
        <v>0.15</v>
      </c>
      <c r="BH582" s="5" t="n">
        <v>1</v>
      </c>
      <c r="BI582" s="5" t="n">
        <v>0.491</v>
      </c>
      <c r="BJ582" s="5" t="n">
        <v>0.114</v>
      </c>
      <c r="BK582" s="5" t="n">
        <v>0.292</v>
      </c>
      <c r="BL582" s="5" t="n">
        <v>0.901</v>
      </c>
      <c r="BM582" s="5" t="n">
        <v>0.15</v>
      </c>
      <c r="BN582" s="5" t="n">
        <v>1</v>
      </c>
      <c r="BO582" s="5" t="n">
        <v>0</v>
      </c>
      <c r="BP582" s="5" t="n">
        <v>0</v>
      </c>
      <c r="BQ582" s="5" t="n">
        <v>0.179</v>
      </c>
      <c r="BR582" s="5" t="n">
        <v>0</v>
      </c>
      <c r="BS582" s="5" t="n">
        <v>0.667</v>
      </c>
      <c r="BT582" s="5" t="n">
        <v>0</v>
      </c>
      <c r="BU582" s="5" t="n">
        <v>0</v>
      </c>
      <c r="BV582" s="5" t="n">
        <v>0.179</v>
      </c>
      <c r="BW582" s="5" t="n">
        <v>0.15</v>
      </c>
      <c r="BX582" s="5" t="n">
        <v>0.833</v>
      </c>
      <c r="BY582" s="5" t="n">
        <v>11.787</v>
      </c>
      <c r="BZ582" s="5" t="n">
        <v>0</v>
      </c>
      <c r="CA582" s="5" t="n">
        <v>11.787</v>
      </c>
      <c r="CB582" s="5" t="n">
        <v>0</v>
      </c>
      <c r="CC582" s="5" t="n">
        <v>78.125</v>
      </c>
      <c r="CD582" s="5" t="n">
        <v>7.95</v>
      </c>
      <c r="CE582" s="5" t="n">
        <v>1.58</v>
      </c>
      <c r="CF582" s="5" t="n">
        <v>91.66</v>
      </c>
      <c r="CG582" s="5" t="n">
        <v>0.15</v>
      </c>
      <c r="CH582" s="5" t="n">
        <v>1</v>
      </c>
      <c r="CI582" s="5" t="n">
        <v>0</v>
      </c>
      <c r="CJ582" s="5" t="n">
        <v>0</v>
      </c>
      <c r="CK582" s="5" t="n">
        <v>0</v>
      </c>
      <c r="CL582" s="5" t="n">
        <v>0</v>
      </c>
      <c r="CM582" s="5" t="n">
        <v>0</v>
      </c>
      <c r="CN582" s="5" t="n">
        <v>0</v>
      </c>
      <c r="CO582" s="5" t="n">
        <v>0</v>
      </c>
      <c r="CP582" s="5" t="n">
        <v>0</v>
      </c>
      <c r="CQ582" s="5" t="n">
        <v>1.198</v>
      </c>
      <c r="CR582" s="5" t="n">
        <v>0</v>
      </c>
      <c r="CS582" s="5" t="n">
        <v>4.776</v>
      </c>
      <c r="CT582" s="5" t="n">
        <v>4.753</v>
      </c>
      <c r="CU582" s="5" t="n">
        <v>15.983</v>
      </c>
    </row>
    <row r="583">
      <c r="A583" s="5" t="inlineStr">
        <is>
          <t>NIC2022</t>
        </is>
      </c>
      <c r="B583" s="5" t="inlineStr">
        <is>
          <t>NIC</t>
        </is>
      </c>
      <c r="C583" s="5" t="inlineStr">
        <is>
          <t>NIC</t>
        </is>
      </c>
      <c r="D583" s="5" t="inlineStr">
        <is>
          <t>Nicaragua</t>
        </is>
      </c>
      <c r="E583" s="5" t="n">
        <v>2022</v>
      </c>
      <c r="F583" s="5" t="n">
        <v>0.15</v>
      </c>
      <c r="G583" s="5" t="n">
        <v>11.72</v>
      </c>
      <c r="H583" s="5" t="n">
        <v>1.235</v>
      </c>
      <c r="I583" s="5" t="n">
        <v>0</v>
      </c>
      <c r="J583" s="5" t="n">
        <v>11.72</v>
      </c>
      <c r="K583" s="5" t="n">
        <v>0</v>
      </c>
      <c r="L583" s="5" t="n">
        <v>1</v>
      </c>
      <c r="M583" s="5" t="n">
        <v>9.782999999999999</v>
      </c>
      <c r="N583" s="5" t="n">
        <v>3.704</v>
      </c>
      <c r="O583" s="5" t="n">
        <v>0</v>
      </c>
      <c r="P583" s="5" t="n">
        <v>9.782999999999999</v>
      </c>
      <c r="Q583" s="5" t="n">
        <v>0</v>
      </c>
      <c r="R583" s="5" t="n">
        <v>1</v>
      </c>
      <c r="S583" s="5" t="n">
        <v>17.893</v>
      </c>
      <c r="T583" s="5" t="n">
        <v>7.408</v>
      </c>
      <c r="U583" s="5" t="n">
        <v>0.199</v>
      </c>
      <c r="V583" s="5" t="n">
        <v>20.577</v>
      </c>
      <c r="W583" s="5" t="n">
        <v>0.15</v>
      </c>
      <c r="X583" s="5" t="n">
        <v>1</v>
      </c>
      <c r="Y583" s="5" t="n">
        <v>5.681</v>
      </c>
      <c r="Z583" s="5" t="n">
        <v>0.764</v>
      </c>
      <c r="AA583" s="5" t="n">
        <v>0</v>
      </c>
      <c r="AB583" s="5" t="n">
        <v>5.681</v>
      </c>
      <c r="AC583" s="5" t="n">
        <v>0</v>
      </c>
      <c r="AD583" s="5" t="n">
        <v>1</v>
      </c>
      <c r="AE583" s="5" t="n">
        <v>6.916</v>
      </c>
      <c r="AF583" s="5" t="n">
        <v>1.619</v>
      </c>
      <c r="AG583" s="5" t="n">
        <v>0</v>
      </c>
      <c r="AH583" s="5" t="n">
        <v>6.916</v>
      </c>
      <c r="AI583" s="5" t="n">
        <v>0</v>
      </c>
      <c r="AJ583" s="5" t="n">
        <v>1</v>
      </c>
      <c r="AK583" s="5" t="n">
        <v>14.324</v>
      </c>
      <c r="AL583" s="5" t="n">
        <v>7.697</v>
      </c>
      <c r="AM583" s="5" t="n">
        <v>0.159</v>
      </c>
      <c r="AN583" s="5" t="n">
        <v>16.472</v>
      </c>
      <c r="AO583" s="5" t="n">
        <v>0.15</v>
      </c>
      <c r="AP583" s="5" t="n">
        <v>1</v>
      </c>
      <c r="AQ583" s="5" t="n">
        <v>0.896</v>
      </c>
      <c r="AR583" s="5" t="n">
        <v>0.123</v>
      </c>
      <c r="AS583" s="5" t="n">
        <v>0.234</v>
      </c>
      <c r="AT583" s="5" t="n">
        <v>1.3</v>
      </c>
      <c r="AU583" s="5" t="n">
        <v>0.15</v>
      </c>
      <c r="AV583" s="5" t="n">
        <v>1</v>
      </c>
      <c r="AW583" s="5" t="n">
        <v>0.89</v>
      </c>
      <c r="AX583" s="5" t="n">
        <v>0.123</v>
      </c>
      <c r="AY583" s="5" t="n">
        <v>0.134</v>
      </c>
      <c r="AZ583" s="5" t="n">
        <v>1.178</v>
      </c>
      <c r="BA583" s="5" t="n">
        <v>0.15</v>
      </c>
      <c r="BB583" s="5" t="n">
        <v>1</v>
      </c>
      <c r="BC583" s="5" t="n">
        <v>0.62</v>
      </c>
      <c r="BD583" s="5" t="n">
        <v>0.123</v>
      </c>
      <c r="BE583" s="5" t="n">
        <v>-0.044</v>
      </c>
      <c r="BF583" s="5" t="n">
        <v>0.663</v>
      </c>
      <c r="BG583" s="5" t="n">
        <v>0.15</v>
      </c>
      <c r="BH583" s="5" t="n">
        <v>1</v>
      </c>
      <c r="BI583" s="5" t="n">
        <v>0.608</v>
      </c>
      <c r="BJ583" s="5" t="n">
        <v>0.123</v>
      </c>
      <c r="BK583" s="5" t="n">
        <v>0.597</v>
      </c>
      <c r="BL583" s="5" t="n">
        <v>1.386</v>
      </c>
      <c r="BM583" s="5" t="n">
        <v>0.15</v>
      </c>
      <c r="BN583" s="5" t="n">
        <v>1</v>
      </c>
      <c r="BO583" s="5" t="n">
        <v>0</v>
      </c>
      <c r="BP583" s="5" t="n">
        <v>0</v>
      </c>
      <c r="BQ583" s="5" t="n">
        <v>0.179</v>
      </c>
      <c r="BR583" s="5" t="n">
        <v>0</v>
      </c>
      <c r="BS583" s="5" t="n">
        <v>0.667</v>
      </c>
      <c r="BT583" s="5" t="n">
        <v>0</v>
      </c>
      <c r="BU583" s="5" t="n">
        <v>0</v>
      </c>
      <c r="BV583" s="5" t="n">
        <v>0.177</v>
      </c>
      <c r="BW583" s="5" t="n">
        <v>0.15</v>
      </c>
      <c r="BX583" s="5" t="n">
        <v>0.833</v>
      </c>
      <c r="BY583" s="5" t="n">
        <v>12.729</v>
      </c>
      <c r="BZ583" s="5" t="n">
        <v>0</v>
      </c>
      <c r="CA583" s="5" t="n">
        <v>12.729</v>
      </c>
      <c r="CB583" s="5" t="n">
        <v>0</v>
      </c>
      <c r="CC583" s="5" t="n">
        <v>97.90000000000001</v>
      </c>
      <c r="CD583" s="5" t="n">
        <v>7.95</v>
      </c>
      <c r="CE583" s="5" t="n">
        <v>1.027</v>
      </c>
      <c r="CF583" s="5" t="n">
        <v>112.517</v>
      </c>
      <c r="CG583" s="5" t="n">
        <v>0.15</v>
      </c>
      <c r="CH583" s="5" t="n">
        <v>1</v>
      </c>
      <c r="CI583" s="5" t="n">
        <v>0</v>
      </c>
      <c r="CJ583" s="5" t="n">
        <v>0</v>
      </c>
      <c r="CK583" s="5" t="n">
        <v>0</v>
      </c>
      <c r="CL583" s="5" t="n">
        <v>0</v>
      </c>
      <c r="CM583" s="5" t="n">
        <v>0</v>
      </c>
      <c r="CN583" s="5" t="n">
        <v>0</v>
      </c>
      <c r="CO583" s="5" t="n">
        <v>0</v>
      </c>
      <c r="CP583" s="5" t="n">
        <v>0</v>
      </c>
      <c r="CQ583" s="5" t="n">
        <v>1.294</v>
      </c>
      <c r="CR583" s="5" t="n">
        <v>0</v>
      </c>
      <c r="CS583" s="5" t="n">
        <v>5.158</v>
      </c>
      <c r="CT583" s="5" t="n">
        <v>10.485</v>
      </c>
      <c r="CU583" s="5" t="n">
        <v>29.494</v>
      </c>
    </row>
    <row r="584">
      <c r="A584" s="5" t="inlineStr">
        <is>
          <t>NIC2023</t>
        </is>
      </c>
      <c r="B584" s="5" t="inlineStr">
        <is>
          <t>NIC</t>
        </is>
      </c>
      <c r="C584" s="5" t="inlineStr">
        <is>
          <t>NIC</t>
        </is>
      </c>
      <c r="D584" s="5" t="inlineStr">
        <is>
          <t>Nicaragua</t>
        </is>
      </c>
      <c r="E584" s="5" t="n">
        <v>2023</v>
      </c>
      <c r="F584" s="5" t="n">
        <v>0.15</v>
      </c>
      <c r="G584" s="5" t="n">
        <v>6.147</v>
      </c>
      <c r="H584" s="5" t="n">
        <v>1.286</v>
      </c>
      <c r="I584" s="5" t="n">
        <v>0</v>
      </c>
      <c r="J584" s="5" t="n">
        <v>6.147</v>
      </c>
      <c r="K584" s="5" t="n">
        <v>0</v>
      </c>
      <c r="L584" s="5" t="n">
        <v>1</v>
      </c>
      <c r="M584" s="5" t="n">
        <v>7.886</v>
      </c>
      <c r="N584" s="5" t="n">
        <v>3.857</v>
      </c>
      <c r="O584" s="5" t="n">
        <v>0</v>
      </c>
      <c r="P584" s="5" t="n">
        <v>7.886</v>
      </c>
      <c r="Q584" s="5" t="n">
        <v>0</v>
      </c>
      <c r="R584" s="5" t="n">
        <v>1</v>
      </c>
      <c r="S584" s="5" t="n">
        <v>12.575</v>
      </c>
      <c r="T584" s="5" t="n">
        <v>7.714</v>
      </c>
      <c r="U584" s="5" t="n">
        <v>0.209</v>
      </c>
      <c r="V584" s="5" t="n">
        <v>14.461</v>
      </c>
      <c r="W584" s="5" t="n">
        <v>0.15</v>
      </c>
      <c r="X584" s="5" t="n">
        <v>1</v>
      </c>
      <c r="Y584" s="5" t="n">
        <v>5.916</v>
      </c>
      <c r="Z584" s="5" t="n">
        <v>0.796</v>
      </c>
      <c r="AA584" s="5" t="n">
        <v>0</v>
      </c>
      <c r="AB584" s="5" t="n">
        <v>5.916</v>
      </c>
      <c r="AC584" s="5" t="n">
        <v>0</v>
      </c>
      <c r="AD584" s="5" t="n">
        <v>1</v>
      </c>
      <c r="AE584" s="5" t="n">
        <v>7.201</v>
      </c>
      <c r="AF584" s="5" t="n">
        <v>1.686</v>
      </c>
      <c r="AG584" s="5" t="n">
        <v>0</v>
      </c>
      <c r="AH584" s="5" t="n">
        <v>7.201</v>
      </c>
      <c r="AI584" s="5" t="n">
        <v>0</v>
      </c>
      <c r="AJ584" s="5" t="n">
        <v>1</v>
      </c>
      <c r="AK584" s="5" t="n">
        <v>14.915</v>
      </c>
      <c r="AL584" s="5" t="n">
        <v>8.013999999999999</v>
      </c>
      <c r="AM584" s="5" t="n">
        <v>0.248</v>
      </c>
      <c r="AN584" s="5" t="n">
        <v>17.152</v>
      </c>
      <c r="AO584" s="5" t="n">
        <v>0.15</v>
      </c>
      <c r="AP584" s="5" t="n">
        <v>1</v>
      </c>
      <c r="AQ584" s="5" t="n">
        <v>0.791</v>
      </c>
      <c r="AR584" s="5" t="n">
        <v>0.129</v>
      </c>
      <c r="AS584" s="5" t="n">
        <v>0.345</v>
      </c>
      <c r="AT584" s="5" t="n">
        <v>1.306</v>
      </c>
      <c r="AU584" s="5" t="n">
        <v>0.15</v>
      </c>
      <c r="AV584" s="5" t="n">
        <v>1</v>
      </c>
      <c r="AW584" s="5" t="n">
        <v>0.618</v>
      </c>
      <c r="AX584" s="5" t="n">
        <v>0.129</v>
      </c>
      <c r="AY584" s="5" t="n">
        <v>0.423</v>
      </c>
      <c r="AZ584" s="5" t="n">
        <v>1.197</v>
      </c>
      <c r="BA584" s="5" t="n">
        <v>0.15</v>
      </c>
      <c r="BB584" s="5" t="n">
        <v>1</v>
      </c>
      <c r="BC584" s="5" t="n">
        <v>0.554</v>
      </c>
      <c r="BD584" s="5" t="n">
        <v>0.129</v>
      </c>
      <c r="BE584" s="5" t="n">
        <v>0.017</v>
      </c>
      <c r="BF584" s="5" t="n">
        <v>0.657</v>
      </c>
      <c r="BG584" s="5" t="n">
        <v>0.15</v>
      </c>
      <c r="BH584" s="5" t="n">
        <v>1</v>
      </c>
      <c r="BI584" s="5" t="n">
        <v>0.5570000000000001</v>
      </c>
      <c r="BJ584" s="5" t="n">
        <v>0.129</v>
      </c>
      <c r="BK584" s="5" t="n">
        <v>0.651</v>
      </c>
      <c r="BL584" s="5" t="n">
        <v>1.389</v>
      </c>
      <c r="BM584" s="5" t="n">
        <v>0.15</v>
      </c>
      <c r="BN584" s="5" t="n">
        <v>1</v>
      </c>
      <c r="BO584" s="5" t="n">
        <v>0</v>
      </c>
      <c r="BP584" s="5" t="n">
        <v>0</v>
      </c>
      <c r="BQ584" s="5" t="n">
        <v>0.176</v>
      </c>
      <c r="BR584" s="5" t="n">
        <v>0</v>
      </c>
      <c r="BS584" s="5" t="n">
        <v>0.667</v>
      </c>
      <c r="BT584" s="5" t="n">
        <v>0</v>
      </c>
      <c r="BU584" s="5" t="n">
        <v>0</v>
      </c>
      <c r="BV584" s="5" t="n">
        <v>0.174</v>
      </c>
      <c r="BW584" s="5" t="n">
        <v>0.15</v>
      </c>
      <c r="BX584" s="5" t="n">
        <v>0.833</v>
      </c>
      <c r="BY584" s="5" t="n">
        <v>13.254</v>
      </c>
      <c r="BZ584" s="5" t="n">
        <v>0</v>
      </c>
      <c r="CA584" s="5" t="n">
        <v>13.254</v>
      </c>
      <c r="CB584" s="5" t="n">
        <v>0</v>
      </c>
      <c r="CC584" s="5" t="n">
        <v>83.248</v>
      </c>
      <c r="CD584" s="5" t="n">
        <v>7.95</v>
      </c>
      <c r="CE584" s="5" t="n">
        <v>3.799</v>
      </c>
      <c r="CF584" s="5" t="n">
        <v>98.46899999999999</v>
      </c>
      <c r="CG584" s="5" t="n">
        <v>0.15</v>
      </c>
      <c r="CH584" s="5" t="n">
        <v>1</v>
      </c>
      <c r="CI584" s="5" t="n">
        <v>0</v>
      </c>
      <c r="CJ584" s="5" t="n">
        <v>0</v>
      </c>
      <c r="CK584" s="5" t="n">
        <v>0</v>
      </c>
      <c r="CL584" s="5" t="n">
        <v>0</v>
      </c>
      <c r="CM584" s="5" t="n">
        <v>0</v>
      </c>
      <c r="CN584" s="5" t="n">
        <v>0</v>
      </c>
      <c r="CO584" s="5" t="n">
        <v>0</v>
      </c>
      <c r="CP584" s="5" t="n">
        <v>0</v>
      </c>
      <c r="CQ584" s="5" t="n">
        <v>1.348</v>
      </c>
      <c r="CR584" s="5" t="n">
        <v>0</v>
      </c>
      <c r="CS584" s="5" t="n">
        <v>5.37</v>
      </c>
      <c r="CT584" s="5" t="n">
        <v>4.861</v>
      </c>
      <c r="CU584" s="5" t="n">
        <v>11.192</v>
      </c>
    </row>
    <row r="585">
      <c r="A585" s="5" t="inlineStr">
        <is>
          <t>NIC2024</t>
        </is>
      </c>
      <c r="B585" s="5" t="inlineStr">
        <is>
          <t>NIC</t>
        </is>
      </c>
      <c r="C585" s="5" t="inlineStr">
        <is>
          <t>NIC</t>
        </is>
      </c>
      <c r="D585" s="5" t="inlineStr">
        <is>
          <t>Nicaragua</t>
        </is>
      </c>
      <c r="E585" s="5" t="n">
        <v>2024</v>
      </c>
      <c r="F585" s="5" t="n">
        <v>0.15</v>
      </c>
      <c r="G585" s="5" t="n">
        <v>5.575</v>
      </c>
      <c r="H585" s="5" t="n">
        <v>1.324</v>
      </c>
      <c r="I585" s="5" t="n">
        <v>0</v>
      </c>
      <c r="J585" s="5" t="n">
        <v>5.575</v>
      </c>
      <c r="K585" s="5" t="n">
        <v>0</v>
      </c>
      <c r="L585" s="5" t="n">
        <v>1</v>
      </c>
      <c r="M585" s="5" t="n">
        <v>7.124</v>
      </c>
      <c r="N585" s="5" t="n">
        <v>3.971</v>
      </c>
      <c r="O585" s="5" t="n">
        <v>0</v>
      </c>
      <c r="P585" s="5" t="n">
        <v>7.124</v>
      </c>
      <c r="Q585" s="5" t="n">
        <v>0</v>
      </c>
      <c r="R585" s="5" t="n">
        <v>1</v>
      </c>
      <c r="S585" s="5" t="n">
        <v>12.193</v>
      </c>
      <c r="T585" s="5" t="n">
        <v>7.942</v>
      </c>
      <c r="U585" s="5" t="n">
        <v>0.249</v>
      </c>
      <c r="V585" s="5" t="n">
        <v>14.022</v>
      </c>
      <c r="W585" s="5" t="n">
        <v>0.15</v>
      </c>
      <c r="X585" s="5" t="n">
        <v>1</v>
      </c>
      <c r="Y585" s="5" t="n">
        <v>6.09</v>
      </c>
      <c r="Z585" s="5" t="n">
        <v>0.819</v>
      </c>
      <c r="AA585" s="5" t="n">
        <v>0</v>
      </c>
      <c r="AB585" s="5" t="n">
        <v>6.09</v>
      </c>
      <c r="AC585" s="5" t="n">
        <v>0</v>
      </c>
      <c r="AD585" s="5" t="n">
        <v>1</v>
      </c>
      <c r="AE585" s="5" t="n">
        <v>7.414</v>
      </c>
      <c r="AF585" s="5" t="n">
        <v>1.736</v>
      </c>
      <c r="AG585" s="5" t="n">
        <v>0</v>
      </c>
      <c r="AH585" s="5" t="n">
        <v>7.414</v>
      </c>
      <c r="AI585" s="5" t="n">
        <v>0</v>
      </c>
      <c r="AJ585" s="5" t="n">
        <v>1</v>
      </c>
      <c r="AK585" s="5" t="n">
        <v>15.355</v>
      </c>
      <c r="AL585" s="5" t="n">
        <v>8.250999999999999</v>
      </c>
      <c r="AM585" s="5" t="n">
        <v>0.314</v>
      </c>
      <c r="AN585" s="5" t="n">
        <v>17.659</v>
      </c>
      <c r="AO585" s="5" t="n">
        <v>0.15</v>
      </c>
      <c r="AP585" s="5" t="n">
        <v>1</v>
      </c>
      <c r="AQ585" s="5" t="n">
        <v>0.756</v>
      </c>
      <c r="AR585" s="5" t="n">
        <v>0.132</v>
      </c>
      <c r="AS585" s="5" t="n">
        <v>0.381</v>
      </c>
      <c r="AT585" s="5" t="n">
        <v>1.308</v>
      </c>
      <c r="AU585" s="5" t="n">
        <v>0.15</v>
      </c>
      <c r="AV585" s="5" t="n">
        <v>1</v>
      </c>
      <c r="AW585" s="5" t="n">
        <v>0.655</v>
      </c>
      <c r="AX585" s="5" t="n">
        <v>0.132</v>
      </c>
      <c r="AY585" s="5" t="n">
        <v>0.387</v>
      </c>
      <c r="AZ585" s="5" t="n">
        <v>1.199</v>
      </c>
      <c r="BA585" s="5" t="n">
        <v>0.15</v>
      </c>
      <c r="BB585" s="5" t="n">
        <v>1</v>
      </c>
      <c r="BC585" s="5" t="n">
        <v>0.534</v>
      </c>
      <c r="BD585" s="5" t="n">
        <v>0.132</v>
      </c>
      <c r="BE585" s="5" t="n">
        <v>0.036</v>
      </c>
      <c r="BF585" s="5" t="n">
        <v>0.655</v>
      </c>
      <c r="BG585" s="5" t="n">
        <v>0.15</v>
      </c>
      <c r="BH585" s="5" t="n">
        <v>1</v>
      </c>
      <c r="BI585" s="5" t="n">
        <v>0.5679999999999999</v>
      </c>
      <c r="BJ585" s="5" t="n">
        <v>0.132</v>
      </c>
      <c r="BK585" s="5" t="n">
        <v>0.591</v>
      </c>
      <c r="BL585" s="5" t="n">
        <v>1.333</v>
      </c>
      <c r="BM585" s="5" t="n">
        <v>0.15</v>
      </c>
      <c r="BN585" s="5" t="n">
        <v>1</v>
      </c>
      <c r="BO585" s="5" t="n">
        <v>0</v>
      </c>
      <c r="BP585" s="5" t="n">
        <v>0</v>
      </c>
      <c r="BQ585" s="5" t="n">
        <v>0.183</v>
      </c>
      <c r="BR585" s="5" t="n">
        <v>0</v>
      </c>
      <c r="BS585" s="5" t="n">
        <v>0.667</v>
      </c>
      <c r="BT585" s="5" t="n">
        <v>0</v>
      </c>
      <c r="BU585" s="5" t="n">
        <v>0</v>
      </c>
      <c r="BV585" s="5" t="n">
        <v>0.183</v>
      </c>
      <c r="BW585" s="5" t="n">
        <v>0.15</v>
      </c>
      <c r="BX585" s="5" t="n">
        <v>0.833</v>
      </c>
      <c r="BY585" s="5" t="n">
        <v>13.646</v>
      </c>
      <c r="BZ585" s="5" t="n">
        <v>0</v>
      </c>
      <c r="CA585" s="5" t="n">
        <v>13.646</v>
      </c>
      <c r="CB585" s="5" t="n">
        <v>0</v>
      </c>
      <c r="CC585" s="5" t="n">
        <v>82.58799999999999</v>
      </c>
      <c r="CD585" s="5" t="n">
        <v>7.95</v>
      </c>
      <c r="CE585" s="5" t="n">
        <v>4.599</v>
      </c>
      <c r="CF585" s="5" t="n">
        <v>98.258</v>
      </c>
      <c r="CG585" s="5" t="n">
        <v>0.15</v>
      </c>
      <c r="CH585" s="5" t="n">
        <v>1</v>
      </c>
      <c r="CI585" s="5" t="n">
        <v>0</v>
      </c>
      <c r="CJ585" s="5" t="n">
        <v>0</v>
      </c>
      <c r="CK585" s="5" t="n">
        <v>0</v>
      </c>
      <c r="CL585" s="5" t="n">
        <v>0</v>
      </c>
      <c r="CM585" s="5" t="n">
        <v>0</v>
      </c>
      <c r="CN585" s="5" t="n">
        <v>0</v>
      </c>
      <c r="CO585" s="5" t="n">
        <v>0</v>
      </c>
      <c r="CP585" s="5" t="n">
        <v>0</v>
      </c>
      <c r="CQ585" s="5" t="n">
        <v>1.387</v>
      </c>
      <c r="CR585" s="5" t="n">
        <v>0</v>
      </c>
      <c r="CS585" s="5" t="n">
        <v>5.529</v>
      </c>
      <c r="CT585" s="5" t="n">
        <v>4.251</v>
      </c>
      <c r="CU585" s="5" t="n">
        <v>10.123</v>
      </c>
    </row>
    <row r="586">
      <c r="A586" s="5" t="inlineStr">
        <is>
          <t>NER2021</t>
        </is>
      </c>
      <c r="B586" s="5" t="inlineStr">
        <is>
          <t>NER</t>
        </is>
      </c>
      <c r="C586" s="5" t="inlineStr">
        <is>
          <t>NER</t>
        </is>
      </c>
      <c r="D586" s="5" t="inlineStr">
        <is>
          <t>Niger</t>
        </is>
      </c>
      <c r="E586" s="5" t="n">
        <v>2021</v>
      </c>
      <c r="F586" s="5" t="n">
        <v>0.19</v>
      </c>
      <c r="G586" s="5" t="n">
        <v>1.77</v>
      </c>
      <c r="H586" s="5" t="n">
        <v>0.572</v>
      </c>
      <c r="I586" s="5" t="n">
        <v>0</v>
      </c>
      <c r="J586" s="5" t="n">
        <v>1.77</v>
      </c>
      <c r="K586" s="5" t="n">
        <v>0</v>
      </c>
      <c r="L586" s="5" t="n">
        <v>1</v>
      </c>
      <c r="M586" s="5" t="n">
        <v>2.913</v>
      </c>
      <c r="N586" s="5" t="n">
        <v>1.715</v>
      </c>
      <c r="O586" s="5" t="n">
        <v>0</v>
      </c>
      <c r="P586" s="5" t="n">
        <v>2.913</v>
      </c>
      <c r="Q586" s="5" t="n">
        <v>0</v>
      </c>
      <c r="R586" s="5" t="n">
        <v>1</v>
      </c>
      <c r="S586" s="5" t="n">
        <v>4.628</v>
      </c>
      <c r="T586" s="5" t="n">
        <v>3.43</v>
      </c>
      <c r="U586" s="5" t="n">
        <v>0</v>
      </c>
      <c r="V586" s="5" t="n">
        <v>5.508</v>
      </c>
      <c r="W586" s="5" t="n">
        <v>0.19</v>
      </c>
      <c r="X586" s="5" t="n">
        <v>1</v>
      </c>
      <c r="Y586" s="5" t="n">
        <v>5.347</v>
      </c>
      <c r="Z586" s="5" t="n">
        <v>0.393</v>
      </c>
      <c r="AA586" s="5" t="n">
        <v>0</v>
      </c>
      <c r="AB586" s="5" t="n">
        <v>5.347</v>
      </c>
      <c r="AC586" s="5" t="n">
        <v>0</v>
      </c>
      <c r="AD586" s="5" t="n">
        <v>1</v>
      </c>
      <c r="AE586" s="5" t="n">
        <v>5.919</v>
      </c>
      <c r="AF586" s="5" t="n">
        <v>0.8</v>
      </c>
      <c r="AG586" s="5" t="n">
        <v>0</v>
      </c>
      <c r="AH586" s="5" t="n">
        <v>5.919</v>
      </c>
      <c r="AI586" s="5" t="n">
        <v>0</v>
      </c>
      <c r="AJ586" s="5" t="n">
        <v>1</v>
      </c>
      <c r="AK586" s="5" t="n">
        <v>9.349</v>
      </c>
      <c r="AL586" s="5" t="n">
        <v>3.473</v>
      </c>
      <c r="AM586" s="5" t="n">
        <v>0</v>
      </c>
      <c r="AN586" s="5" t="n">
        <v>11.125</v>
      </c>
      <c r="AO586" s="5" t="n">
        <v>0.19</v>
      </c>
      <c r="AP586" s="5" t="n">
        <v>1</v>
      </c>
      <c r="AQ586" s="5" t="n">
        <v>0.619</v>
      </c>
      <c r="AR586" s="5" t="n">
        <v>0.114</v>
      </c>
      <c r="AS586" s="5" t="n">
        <v>0.199</v>
      </c>
      <c r="AT586" s="5" t="n">
        <v>0.974</v>
      </c>
      <c r="AU586" s="5" t="n">
        <v>0.19</v>
      </c>
      <c r="AV586" s="5" t="n">
        <v>1</v>
      </c>
      <c r="AW586" s="5" t="n">
        <v>0.599</v>
      </c>
      <c r="AX586" s="5" t="n">
        <v>0.114</v>
      </c>
      <c r="AY586" s="5" t="n">
        <v>0.367</v>
      </c>
      <c r="AZ586" s="5" t="n">
        <v>1.151</v>
      </c>
      <c r="BA586" s="5" t="n">
        <v>0.19</v>
      </c>
      <c r="BB586" s="5" t="n">
        <v>1</v>
      </c>
      <c r="BC586" s="5" t="n">
        <v>0.439</v>
      </c>
      <c r="BD586" s="5" t="n">
        <v>0.114</v>
      </c>
      <c r="BE586" s="5" t="n">
        <v>-0.2</v>
      </c>
      <c r="BF586" s="5" t="n">
        <v>0.285</v>
      </c>
      <c r="BG586" s="5" t="n">
        <v>0</v>
      </c>
      <c r="BH586" s="5" t="n">
        <v>0</v>
      </c>
      <c r="BI586" s="5" t="n">
        <v>0.505</v>
      </c>
      <c r="BJ586" s="5" t="n">
        <v>0.114</v>
      </c>
      <c r="BK586" s="5" t="n">
        <v>0.247</v>
      </c>
      <c r="BL586" s="5" t="n">
        <v>0.895</v>
      </c>
      <c r="BM586" s="5" t="n">
        <v>0.19</v>
      </c>
      <c r="BN586" s="5" t="n">
        <v>1</v>
      </c>
      <c r="BO586" s="5" t="n">
        <v>0</v>
      </c>
      <c r="BP586" s="5" t="n">
        <v>0</v>
      </c>
      <c r="BQ586" s="5" t="n">
        <v>0.131</v>
      </c>
      <c r="BR586" s="5" t="n">
        <v>0</v>
      </c>
      <c r="BS586" s="5" t="n">
        <v>0.167</v>
      </c>
      <c r="BT586" s="5" t="n">
        <v>0</v>
      </c>
      <c r="BU586" s="5" t="n">
        <v>0</v>
      </c>
      <c r="BV586" s="5" t="n">
        <v>0.155</v>
      </c>
      <c r="BW586" s="5" t="n">
        <v>0.19</v>
      </c>
      <c r="BX586" s="5" t="n">
        <v>0.167</v>
      </c>
      <c r="BY586" s="5" t="n">
        <v>11.787</v>
      </c>
      <c r="BZ586" s="5" t="n">
        <v>0</v>
      </c>
      <c r="CA586" s="5" t="n">
        <v>11.787</v>
      </c>
      <c r="CB586" s="5" t="n">
        <v>0</v>
      </c>
      <c r="CC586" s="5" t="n">
        <v>78.125</v>
      </c>
      <c r="CD586" s="5" t="n">
        <v>7.95</v>
      </c>
      <c r="CE586" s="5" t="n">
        <v>41.386</v>
      </c>
      <c r="CF586" s="5" t="n">
        <v>142.218</v>
      </c>
      <c r="CG586" s="5" t="n">
        <v>0.19</v>
      </c>
      <c r="CH586" s="5" t="n">
        <v>1</v>
      </c>
      <c r="CI586" s="5" t="n">
        <v>0</v>
      </c>
      <c r="CJ586" s="5" t="n">
        <v>0</v>
      </c>
      <c r="CK586" s="5" t="n">
        <v>0</v>
      </c>
      <c r="CL586" s="5" t="n">
        <v>0</v>
      </c>
      <c r="CM586" s="5" t="n">
        <v>0</v>
      </c>
      <c r="CN586" s="5" t="n">
        <v>0</v>
      </c>
      <c r="CO586" s="5" t="n">
        <v>0</v>
      </c>
      <c r="CP586" s="5" t="n">
        <v>1</v>
      </c>
      <c r="CQ586" s="5" t="n">
        <v>1.198</v>
      </c>
      <c r="CR586" s="5" t="n">
        <v>1</v>
      </c>
      <c r="CS586" s="5" t="n">
        <v>4.776</v>
      </c>
      <c r="CT586" s="5" t="n">
        <v>4.753</v>
      </c>
      <c r="CU586" s="5" t="n">
        <v>15.162</v>
      </c>
    </row>
    <row r="587">
      <c r="A587" s="5" t="inlineStr">
        <is>
          <t>NER2022</t>
        </is>
      </c>
      <c r="B587" s="5" t="inlineStr">
        <is>
          <t>NER</t>
        </is>
      </c>
      <c r="C587" s="5" t="inlineStr">
        <is>
          <t>NER</t>
        </is>
      </c>
      <c r="D587" s="5" t="inlineStr">
        <is>
          <t>Niger</t>
        </is>
      </c>
      <c r="E587" s="5" t="n">
        <v>2022</v>
      </c>
      <c r="F587" s="5" t="n">
        <v>0.19</v>
      </c>
      <c r="G587" s="5" t="n">
        <v>1.911</v>
      </c>
      <c r="H587" s="5" t="n">
        <v>0.617</v>
      </c>
      <c r="I587" s="5" t="n">
        <v>0</v>
      </c>
      <c r="J587" s="5" t="n">
        <v>1.911</v>
      </c>
      <c r="K587" s="5" t="n">
        <v>0</v>
      </c>
      <c r="L587" s="5" t="n">
        <v>1</v>
      </c>
      <c r="M587" s="5" t="n">
        <v>3.146</v>
      </c>
      <c r="N587" s="5" t="n">
        <v>1.852</v>
      </c>
      <c r="O587" s="5" t="n">
        <v>0</v>
      </c>
      <c r="P587" s="5" t="n">
        <v>3.146</v>
      </c>
      <c r="Q587" s="5" t="n">
        <v>0</v>
      </c>
      <c r="R587" s="5" t="n">
        <v>1</v>
      </c>
      <c r="S587" s="5" t="n">
        <v>4.998</v>
      </c>
      <c r="T587" s="5" t="n">
        <v>3.704</v>
      </c>
      <c r="U587" s="5" t="n">
        <v>0.07000000000000001</v>
      </c>
      <c r="V587" s="5" t="n">
        <v>5.948</v>
      </c>
      <c r="W587" s="5" t="n">
        <v>0.19</v>
      </c>
      <c r="X587" s="5" t="n">
        <v>1</v>
      </c>
      <c r="Y587" s="5" t="n">
        <v>5.775</v>
      </c>
      <c r="Z587" s="5" t="n">
        <v>0.425</v>
      </c>
      <c r="AA587" s="5" t="n">
        <v>0</v>
      </c>
      <c r="AB587" s="5" t="n">
        <v>5.775</v>
      </c>
      <c r="AC587" s="5" t="n">
        <v>0</v>
      </c>
      <c r="AD587" s="5" t="n">
        <v>1</v>
      </c>
      <c r="AE587" s="5" t="n">
        <v>6.392</v>
      </c>
      <c r="AF587" s="5" t="n">
        <v>0.864</v>
      </c>
      <c r="AG587" s="5" t="n">
        <v>0</v>
      </c>
      <c r="AH587" s="5" t="n">
        <v>6.392</v>
      </c>
      <c r="AI587" s="5" t="n">
        <v>0</v>
      </c>
      <c r="AJ587" s="5" t="n">
        <v>1</v>
      </c>
      <c r="AK587" s="5" t="n">
        <v>10.096</v>
      </c>
      <c r="AL587" s="5" t="n">
        <v>3.751</v>
      </c>
      <c r="AM587" s="5" t="n">
        <v>0.142</v>
      </c>
      <c r="AN587" s="5" t="n">
        <v>12.015</v>
      </c>
      <c r="AO587" s="5" t="n">
        <v>0.19</v>
      </c>
      <c r="AP587" s="5" t="n">
        <v>1</v>
      </c>
      <c r="AQ587" s="5" t="n">
        <v>0.861</v>
      </c>
      <c r="AR587" s="5" t="n">
        <v>0.123</v>
      </c>
      <c r="AS587" s="5" t="n">
        <v>-0.134</v>
      </c>
      <c r="AT587" s="5" t="n">
        <v>0.866</v>
      </c>
      <c r="AU587" s="5" t="n">
        <v>0.19</v>
      </c>
      <c r="AV587" s="5" t="n">
        <v>1</v>
      </c>
      <c r="AW587" s="5" t="n">
        <v>0.986</v>
      </c>
      <c r="AX587" s="5" t="n">
        <v>0.123</v>
      </c>
      <c r="AY587" s="5" t="n">
        <v>-0.127</v>
      </c>
      <c r="AZ587" s="5" t="n">
        <v>1.023</v>
      </c>
      <c r="BA587" s="5" t="n">
        <v>0.19</v>
      </c>
      <c r="BB587" s="5" t="n">
        <v>1</v>
      </c>
      <c r="BC587" s="5" t="n">
        <v>0.598</v>
      </c>
      <c r="BD587" s="5" t="n">
        <v>0.123</v>
      </c>
      <c r="BE587" s="5" t="n">
        <v>-0.385</v>
      </c>
      <c r="BF587" s="5" t="n">
        <v>0.253</v>
      </c>
      <c r="BG587" s="5" t="n">
        <v>0</v>
      </c>
      <c r="BH587" s="5" t="n">
        <v>0</v>
      </c>
      <c r="BI587" s="5" t="n">
        <v>0.612</v>
      </c>
      <c r="BJ587" s="5" t="n">
        <v>0.123</v>
      </c>
      <c r="BK587" s="5" t="n">
        <v>0.057</v>
      </c>
      <c r="BL587" s="5" t="n">
        <v>0.796</v>
      </c>
      <c r="BM587" s="5" t="n">
        <v>0.19</v>
      </c>
      <c r="BN587" s="5" t="n">
        <v>1</v>
      </c>
      <c r="BO587" s="5" t="n">
        <v>0</v>
      </c>
      <c r="BP587" s="5" t="n">
        <v>0</v>
      </c>
      <c r="BQ587" s="5" t="n">
        <v>0.116</v>
      </c>
      <c r="BR587" s="5" t="n">
        <v>0</v>
      </c>
      <c r="BS587" s="5" t="n">
        <v>0.167</v>
      </c>
      <c r="BT587" s="5" t="n">
        <v>0</v>
      </c>
      <c r="BU587" s="5" t="n">
        <v>0</v>
      </c>
      <c r="BV587" s="5" t="n">
        <v>0.138</v>
      </c>
      <c r="BW587" s="5" t="n">
        <v>0.19</v>
      </c>
      <c r="BX587" s="5" t="n">
        <v>0.167</v>
      </c>
      <c r="BY587" s="5" t="n">
        <v>12.729</v>
      </c>
      <c r="BZ587" s="5" t="n">
        <v>0</v>
      </c>
      <c r="CA587" s="5" t="n">
        <v>12.729</v>
      </c>
      <c r="CB587" s="5" t="n">
        <v>0</v>
      </c>
      <c r="CC587" s="5" t="n">
        <v>97.90000000000001</v>
      </c>
      <c r="CD587" s="5" t="n">
        <v>7.95</v>
      </c>
      <c r="CE587" s="5" t="n">
        <v>8.346</v>
      </c>
      <c r="CF587" s="5" t="n">
        <v>126.433</v>
      </c>
      <c r="CG587" s="5" t="n">
        <v>0.19</v>
      </c>
      <c r="CH587" s="5" t="n">
        <v>1</v>
      </c>
      <c r="CI587" s="5" t="n">
        <v>0</v>
      </c>
      <c r="CJ587" s="5" t="n">
        <v>0</v>
      </c>
      <c r="CK587" s="5" t="n">
        <v>0</v>
      </c>
      <c r="CL587" s="5" t="n">
        <v>0</v>
      </c>
      <c r="CM587" s="5" t="n">
        <v>0</v>
      </c>
      <c r="CN587" s="5" t="n">
        <v>0</v>
      </c>
      <c r="CO587" s="5" t="n">
        <v>0</v>
      </c>
      <c r="CP587" s="5" t="n">
        <v>1</v>
      </c>
      <c r="CQ587" s="5" t="n">
        <v>1.294</v>
      </c>
      <c r="CR587" s="5" t="n">
        <v>1</v>
      </c>
      <c r="CS587" s="5" t="n">
        <v>5.158</v>
      </c>
      <c r="CT587" s="5" t="n">
        <v>10.485</v>
      </c>
      <c r="CU587" s="5" t="n">
        <v>31.326</v>
      </c>
    </row>
    <row r="588">
      <c r="A588" s="5" t="inlineStr">
        <is>
          <t>NER2023</t>
        </is>
      </c>
      <c r="B588" s="5" t="inlineStr">
        <is>
          <t>NER</t>
        </is>
      </c>
      <c r="C588" s="5" t="inlineStr">
        <is>
          <t>NER</t>
        </is>
      </c>
      <c r="D588" s="5" t="inlineStr">
        <is>
          <t>Niger</t>
        </is>
      </c>
      <c r="E588" s="5" t="n">
        <v>2023</v>
      </c>
      <c r="F588" s="5" t="n">
        <v>0.19</v>
      </c>
      <c r="G588" s="5" t="n">
        <v>1.99</v>
      </c>
      <c r="H588" s="5" t="n">
        <v>0.643</v>
      </c>
      <c r="I588" s="5" t="n">
        <v>0</v>
      </c>
      <c r="J588" s="5" t="n">
        <v>1.99</v>
      </c>
      <c r="K588" s="5" t="n">
        <v>0</v>
      </c>
      <c r="L588" s="5" t="n">
        <v>1</v>
      </c>
      <c r="M588" s="5" t="n">
        <v>3.276</v>
      </c>
      <c r="N588" s="5" t="n">
        <v>1.928</v>
      </c>
      <c r="O588" s="5" t="n">
        <v>0</v>
      </c>
      <c r="P588" s="5" t="n">
        <v>3.276</v>
      </c>
      <c r="Q588" s="5" t="n">
        <v>0</v>
      </c>
      <c r="R588" s="5" t="n">
        <v>1</v>
      </c>
      <c r="S588" s="5" t="n">
        <v>5.205</v>
      </c>
      <c r="T588" s="5" t="n">
        <v>3.857</v>
      </c>
      <c r="U588" s="5" t="n">
        <v>0.109</v>
      </c>
      <c r="V588" s="5" t="n">
        <v>6.193</v>
      </c>
      <c r="W588" s="5" t="n">
        <v>0.19</v>
      </c>
      <c r="X588" s="5" t="n">
        <v>1</v>
      </c>
      <c r="Y588" s="5" t="n">
        <v>6.013</v>
      </c>
      <c r="Z588" s="5" t="n">
        <v>0.442</v>
      </c>
      <c r="AA588" s="5" t="n">
        <v>0</v>
      </c>
      <c r="AB588" s="5" t="n">
        <v>6.013</v>
      </c>
      <c r="AC588" s="5" t="n">
        <v>0</v>
      </c>
      <c r="AD588" s="5" t="n">
        <v>1</v>
      </c>
      <c r="AE588" s="5" t="n">
        <v>6.656</v>
      </c>
      <c r="AF588" s="5" t="n">
        <v>0.9</v>
      </c>
      <c r="AG588" s="5" t="n">
        <v>0</v>
      </c>
      <c r="AH588" s="5" t="n">
        <v>6.656</v>
      </c>
      <c r="AI588" s="5" t="n">
        <v>0</v>
      </c>
      <c r="AJ588" s="5" t="n">
        <v>1</v>
      </c>
      <c r="AK588" s="5" t="n">
        <v>10.513</v>
      </c>
      <c r="AL588" s="5" t="n">
        <v>3.906</v>
      </c>
      <c r="AM588" s="5" t="n">
        <v>0.221</v>
      </c>
      <c r="AN588" s="5" t="n">
        <v>12.511</v>
      </c>
      <c r="AO588" s="5" t="n">
        <v>0.19</v>
      </c>
      <c r="AP588" s="5" t="n">
        <v>1</v>
      </c>
      <c r="AQ588" s="5" t="n">
        <v>0.76</v>
      </c>
      <c r="AR588" s="5" t="n">
        <v>0.129</v>
      </c>
      <c r="AS588" s="5" t="n">
        <v>-0.037</v>
      </c>
      <c r="AT588" s="5" t="n">
        <v>0.861</v>
      </c>
      <c r="AU588" s="5" t="n">
        <v>0.19</v>
      </c>
      <c r="AV588" s="5" t="n">
        <v>1</v>
      </c>
      <c r="AW588" s="5" t="n">
        <v>0.8110000000000001</v>
      </c>
      <c r="AX588" s="5" t="n">
        <v>0.129</v>
      </c>
      <c r="AY588" s="5" t="n">
        <v>0.06</v>
      </c>
      <c r="AZ588" s="5" t="n">
        <v>1.037</v>
      </c>
      <c r="BA588" s="5" t="n">
        <v>0.19</v>
      </c>
      <c r="BB588" s="5" t="n">
        <v>1</v>
      </c>
      <c r="BC588" s="5" t="n">
        <v>0.535</v>
      </c>
      <c r="BD588" s="5" t="n">
        <v>0.129</v>
      </c>
      <c r="BE588" s="5" t="n">
        <v>-0.316</v>
      </c>
      <c r="BF588" s="5" t="n">
        <v>0.26</v>
      </c>
      <c r="BG588" s="5" t="n">
        <v>0</v>
      </c>
      <c r="BH588" s="5" t="n">
        <v>0</v>
      </c>
      <c r="BI588" s="5" t="n">
        <v>0.579</v>
      </c>
      <c r="BJ588" s="5" t="n">
        <v>0.129</v>
      </c>
      <c r="BK588" s="5" t="n">
        <v>0.109</v>
      </c>
      <c r="BL588" s="5" t="n">
        <v>0.819</v>
      </c>
      <c r="BM588" s="5" t="n">
        <v>0.19</v>
      </c>
      <c r="BN588" s="5" t="n">
        <v>1</v>
      </c>
      <c r="BO588" s="5" t="n">
        <v>0</v>
      </c>
      <c r="BP588" s="5" t="n">
        <v>0</v>
      </c>
      <c r="BQ588" s="5" t="n">
        <v>0.12</v>
      </c>
      <c r="BR588" s="5" t="n">
        <v>0</v>
      </c>
      <c r="BS588" s="5" t="n">
        <v>0.167</v>
      </c>
      <c r="BT588" s="5" t="n">
        <v>0</v>
      </c>
      <c r="BU588" s="5" t="n">
        <v>0</v>
      </c>
      <c r="BV588" s="5" t="n">
        <v>0.142</v>
      </c>
      <c r="BW588" s="5" t="n">
        <v>0.19</v>
      </c>
      <c r="BX588" s="5" t="n">
        <v>0.167</v>
      </c>
      <c r="BY588" s="5" t="n">
        <v>13.254</v>
      </c>
      <c r="BZ588" s="5" t="n">
        <v>0</v>
      </c>
      <c r="CA588" s="5" t="n">
        <v>13.254</v>
      </c>
      <c r="CB588" s="5" t="n">
        <v>0</v>
      </c>
      <c r="CC588" s="5" t="n">
        <v>83.248</v>
      </c>
      <c r="CD588" s="5" t="n">
        <v>7.95</v>
      </c>
      <c r="CE588" s="5" t="n">
        <v>26.009</v>
      </c>
      <c r="CF588" s="5" t="n">
        <v>130.016</v>
      </c>
      <c r="CG588" s="5" t="n">
        <v>0.19</v>
      </c>
      <c r="CH588" s="5" t="n">
        <v>1</v>
      </c>
      <c r="CI588" s="5" t="n">
        <v>0</v>
      </c>
      <c r="CJ588" s="5" t="n">
        <v>0</v>
      </c>
      <c r="CK588" s="5" t="n">
        <v>0</v>
      </c>
      <c r="CL588" s="5" t="n">
        <v>0</v>
      </c>
      <c r="CM588" s="5" t="n">
        <v>0</v>
      </c>
      <c r="CN588" s="5" t="n">
        <v>0</v>
      </c>
      <c r="CO588" s="5" t="n">
        <v>0</v>
      </c>
      <c r="CP588" s="5" t="n">
        <v>1</v>
      </c>
      <c r="CQ588" s="5" t="n">
        <v>1.348</v>
      </c>
      <c r="CR588" s="5" t="n">
        <v>1</v>
      </c>
      <c r="CS588" s="5" t="n">
        <v>5.37</v>
      </c>
      <c r="CT588" s="5" t="n">
        <v>4.861</v>
      </c>
      <c r="CU588" s="5" t="n">
        <v>11.622</v>
      </c>
    </row>
    <row r="589">
      <c r="A589" s="5" t="inlineStr">
        <is>
          <t>NER2024</t>
        </is>
      </c>
      <c r="B589" s="5" t="inlineStr">
        <is>
          <t>NER</t>
        </is>
      </c>
      <c r="C589" s="5" t="inlineStr">
        <is>
          <t>NER</t>
        </is>
      </c>
      <c r="D589" s="5" t="inlineStr">
        <is>
          <t>Niger</t>
        </is>
      </c>
      <c r="E589" s="5" t="n">
        <v>2024</v>
      </c>
      <c r="F589" s="5" t="n">
        <v>0.19</v>
      </c>
      <c r="G589" s="5" t="n">
        <v>2.049</v>
      </c>
      <c r="H589" s="5" t="n">
        <v>0.662</v>
      </c>
      <c r="I589" s="5" t="n">
        <v>0</v>
      </c>
      <c r="J589" s="5" t="n">
        <v>2.049</v>
      </c>
      <c r="K589" s="5" t="n">
        <v>0</v>
      </c>
      <c r="L589" s="5" t="n">
        <v>1</v>
      </c>
      <c r="M589" s="5" t="n">
        <v>3.373</v>
      </c>
      <c r="N589" s="5" t="n">
        <v>1.985</v>
      </c>
      <c r="O589" s="5" t="n">
        <v>0</v>
      </c>
      <c r="P589" s="5" t="n">
        <v>3.373</v>
      </c>
      <c r="Q589" s="5" t="n">
        <v>0</v>
      </c>
      <c r="R589" s="5" t="n">
        <v>1</v>
      </c>
      <c r="S589" s="5" t="n">
        <v>5.358</v>
      </c>
      <c r="T589" s="5" t="n">
        <v>3.971</v>
      </c>
      <c r="U589" s="5" t="n">
        <v>0.139</v>
      </c>
      <c r="V589" s="5" t="n">
        <v>6.376</v>
      </c>
      <c r="W589" s="5" t="n">
        <v>0.19</v>
      </c>
      <c r="X589" s="5" t="n">
        <v>1</v>
      </c>
      <c r="Y589" s="5" t="n">
        <v>6.191</v>
      </c>
      <c r="Z589" s="5" t="n">
        <v>0.455</v>
      </c>
      <c r="AA589" s="5" t="n">
        <v>0</v>
      </c>
      <c r="AB589" s="5" t="n">
        <v>6.191</v>
      </c>
      <c r="AC589" s="5" t="n">
        <v>0</v>
      </c>
      <c r="AD589" s="5" t="n">
        <v>1</v>
      </c>
      <c r="AE589" s="5" t="n">
        <v>6.853</v>
      </c>
      <c r="AF589" s="5" t="n">
        <v>0.926</v>
      </c>
      <c r="AG589" s="5" t="n">
        <v>0</v>
      </c>
      <c r="AH589" s="5" t="n">
        <v>6.853</v>
      </c>
      <c r="AI589" s="5" t="n">
        <v>0</v>
      </c>
      <c r="AJ589" s="5" t="n">
        <v>1</v>
      </c>
      <c r="AK589" s="5" t="n">
        <v>10.823</v>
      </c>
      <c r="AL589" s="5" t="n">
        <v>4.021</v>
      </c>
      <c r="AM589" s="5" t="n">
        <v>0.28</v>
      </c>
      <c r="AN589" s="5" t="n">
        <v>12.88</v>
      </c>
      <c r="AO589" s="5" t="n">
        <v>0.19</v>
      </c>
      <c r="AP589" s="5" t="n">
        <v>1</v>
      </c>
      <c r="AQ589" s="5" t="n">
        <v>0.724</v>
      </c>
      <c r="AR589" s="5" t="n">
        <v>0.132</v>
      </c>
      <c r="AS589" s="5" t="n">
        <v>-0.006</v>
      </c>
      <c r="AT589" s="5" t="n">
        <v>0.855</v>
      </c>
      <c r="AU589" s="5" t="n">
        <v>0.19</v>
      </c>
      <c r="AV589" s="5" t="n">
        <v>1</v>
      </c>
      <c r="AW589" s="5" t="n">
        <v>0.75</v>
      </c>
      <c r="AX589" s="5" t="n">
        <v>0.132</v>
      </c>
      <c r="AY589" s="5" t="n">
        <v>0.261</v>
      </c>
      <c r="AZ589" s="5" t="n">
        <v>1.204</v>
      </c>
      <c r="BA589" s="5" t="n">
        <v>0.19</v>
      </c>
      <c r="BB589" s="5" t="n">
        <v>1</v>
      </c>
      <c r="BC589" s="5" t="n">
        <v>0.513</v>
      </c>
      <c r="BD589" s="5" t="n">
        <v>0.132</v>
      </c>
      <c r="BE589" s="5" t="n">
        <v>-0.294</v>
      </c>
      <c r="BF589" s="5" t="n">
        <v>0.261</v>
      </c>
      <c r="BG589" s="5" t="n">
        <v>0</v>
      </c>
      <c r="BH589" s="5" t="n">
        <v>0</v>
      </c>
      <c r="BI589" s="5" t="n">
        <v>0.591</v>
      </c>
      <c r="BJ589" s="5" t="n">
        <v>0.132</v>
      </c>
      <c r="BK589" s="5" t="n">
        <v>0.134</v>
      </c>
      <c r="BL589" s="5" t="n">
        <v>0.841</v>
      </c>
      <c r="BM589" s="5" t="n">
        <v>0.19</v>
      </c>
      <c r="BN589" s="5" t="n">
        <v>1</v>
      </c>
      <c r="BO589" s="5" t="n">
        <v>0</v>
      </c>
      <c r="BP589" s="5" t="n">
        <v>0</v>
      </c>
      <c r="BQ589" s="5" t="n">
        <v>0.123</v>
      </c>
      <c r="BR589" s="5" t="n">
        <v>0</v>
      </c>
      <c r="BS589" s="5" t="n">
        <v>0.167</v>
      </c>
      <c r="BT589" s="5" t="n">
        <v>0</v>
      </c>
      <c r="BU589" s="5" t="n">
        <v>0</v>
      </c>
      <c r="BV589" s="5" t="n">
        <v>0.146</v>
      </c>
      <c r="BW589" s="5" t="n">
        <v>0.19</v>
      </c>
      <c r="BX589" s="5" t="n">
        <v>0.167</v>
      </c>
      <c r="BY589" s="5" t="n">
        <v>13.646</v>
      </c>
      <c r="BZ589" s="5" t="n">
        <v>0</v>
      </c>
      <c r="CA589" s="5" t="n">
        <v>13.646</v>
      </c>
      <c r="CB589" s="5" t="n">
        <v>0</v>
      </c>
      <c r="CC589" s="5" t="n">
        <v>82.58799999999999</v>
      </c>
      <c r="CD589" s="5" t="n">
        <v>7.95</v>
      </c>
      <c r="CE589" s="5" t="n">
        <v>32.064</v>
      </c>
      <c r="CF589" s="5" t="n">
        <v>132.994</v>
      </c>
      <c r="CG589" s="5" t="n">
        <v>0.19</v>
      </c>
      <c r="CH589" s="5" t="n">
        <v>1</v>
      </c>
      <c r="CI589" s="5" t="n">
        <v>0</v>
      </c>
      <c r="CJ589" s="5" t="n">
        <v>0</v>
      </c>
      <c r="CK589" s="5" t="n">
        <v>0</v>
      </c>
      <c r="CL589" s="5" t="n">
        <v>0</v>
      </c>
      <c r="CM589" s="5" t="n">
        <v>0</v>
      </c>
      <c r="CN589" s="5" t="n">
        <v>0</v>
      </c>
      <c r="CO589" s="5" t="n">
        <v>0</v>
      </c>
      <c r="CP589" s="5" t="n">
        <v>1</v>
      </c>
      <c r="CQ589" s="5" t="n">
        <v>1.387</v>
      </c>
      <c r="CR589" s="5" t="n">
        <v>1</v>
      </c>
      <c r="CS589" s="5" t="n">
        <v>5.529</v>
      </c>
      <c r="CT589" s="5" t="n">
        <v>4.251</v>
      </c>
      <c r="CU589" s="5" t="n">
        <v>10.168</v>
      </c>
    </row>
    <row r="590">
      <c r="A590" s="5" t="inlineStr">
        <is>
          <t>NGA2021</t>
        </is>
      </c>
      <c r="B590" s="5" t="inlineStr">
        <is>
          <t>NGA</t>
        </is>
      </c>
      <c r="C590" s="5" t="inlineStr">
        <is>
          <t>NGA</t>
        </is>
      </c>
      <c r="D590" s="5" t="inlineStr">
        <is>
          <t>Nigeria</t>
        </is>
      </c>
      <c r="E590" s="5" t="n">
        <v>2021</v>
      </c>
      <c r="F590" s="5" t="n">
        <v>0.075</v>
      </c>
      <c r="G590" s="5" t="n">
        <v>1.77</v>
      </c>
      <c r="H590" s="5" t="n">
        <v>0.572</v>
      </c>
      <c r="I590" s="5" t="n">
        <v>0</v>
      </c>
      <c r="J590" s="5" t="n">
        <v>1.77</v>
      </c>
      <c r="K590" s="5" t="n">
        <v>0</v>
      </c>
      <c r="L590" s="5" t="n">
        <v>1</v>
      </c>
      <c r="M590" s="5" t="n">
        <v>2.913</v>
      </c>
      <c r="N590" s="5" t="n">
        <v>1.715</v>
      </c>
      <c r="O590" s="5" t="n">
        <v>0</v>
      </c>
      <c r="P590" s="5" t="n">
        <v>2.913</v>
      </c>
      <c r="Q590" s="5" t="n">
        <v>0</v>
      </c>
      <c r="R590" s="5" t="n">
        <v>1</v>
      </c>
      <c r="S590" s="5" t="n">
        <v>4.628</v>
      </c>
      <c r="T590" s="5" t="n">
        <v>3.43</v>
      </c>
      <c r="U590" s="5" t="n">
        <v>0</v>
      </c>
      <c r="V590" s="5" t="n">
        <v>4.975</v>
      </c>
      <c r="W590" s="5" t="n">
        <v>0.075</v>
      </c>
      <c r="X590" s="5" t="n">
        <v>1</v>
      </c>
      <c r="Y590" s="5" t="n">
        <v>4.26</v>
      </c>
      <c r="Z590" s="5" t="n">
        <v>0.471</v>
      </c>
      <c r="AA590" s="5" t="n">
        <v>0</v>
      </c>
      <c r="AB590" s="5" t="n">
        <v>4.26</v>
      </c>
      <c r="AC590" s="5" t="n">
        <v>0</v>
      </c>
      <c r="AD590" s="5" t="n">
        <v>1</v>
      </c>
      <c r="AE590" s="5" t="n">
        <v>4.467</v>
      </c>
      <c r="AF590" s="5" t="n">
        <v>0.879</v>
      </c>
      <c r="AG590" s="5" t="n">
        <v>0</v>
      </c>
      <c r="AH590" s="5" t="n">
        <v>4.467</v>
      </c>
      <c r="AI590" s="5" t="n">
        <v>0</v>
      </c>
      <c r="AJ590" s="5" t="n">
        <v>1</v>
      </c>
      <c r="AK590" s="5" t="n">
        <v>11.001</v>
      </c>
      <c r="AL590" s="5" t="n">
        <v>5.4</v>
      </c>
      <c r="AM590" s="5" t="n">
        <v>0</v>
      </c>
      <c r="AN590" s="5" t="n">
        <v>11.827</v>
      </c>
      <c r="AO590" s="5" t="n">
        <v>0.075</v>
      </c>
      <c r="AP590" s="5" t="n">
        <v>1</v>
      </c>
      <c r="AQ590" s="5" t="n">
        <v>0.676</v>
      </c>
      <c r="AR590" s="5" t="n">
        <v>0.124</v>
      </c>
      <c r="AS590" s="5" t="n">
        <v>-0.287</v>
      </c>
      <c r="AT590" s="5" t="n">
        <v>0.418</v>
      </c>
      <c r="AU590" s="5" t="n">
        <v>0</v>
      </c>
      <c r="AV590" s="5" t="n">
        <v>0</v>
      </c>
      <c r="AW590" s="5" t="n">
        <v>0.619</v>
      </c>
      <c r="AX590" s="5" t="n">
        <v>0.12</v>
      </c>
      <c r="AY590" s="5" t="n">
        <v>0.012</v>
      </c>
      <c r="AZ590" s="5" t="n">
        <v>0.678</v>
      </c>
      <c r="BA590" s="5" t="n">
        <v>0.075</v>
      </c>
      <c r="BB590" s="5" t="n">
        <v>1</v>
      </c>
      <c r="BC590" s="5" t="n">
        <v>0.434</v>
      </c>
      <c r="BD590" s="5" t="n">
        <v>0.112</v>
      </c>
      <c r="BE590" s="5" t="n">
        <v>0.004</v>
      </c>
      <c r="BF590" s="5" t="n">
        <v>0.471</v>
      </c>
      <c r="BG590" s="5" t="n">
        <v>0.075</v>
      </c>
      <c r="BH590" s="5" t="n">
        <v>1</v>
      </c>
      <c r="BI590" s="5" t="n">
        <v>0.477</v>
      </c>
      <c r="BJ590" s="5" t="n">
        <v>0.105</v>
      </c>
      <c r="BK590" s="5" t="n">
        <v>0.008</v>
      </c>
      <c r="BL590" s="5" t="n">
        <v>0.521</v>
      </c>
      <c r="BM590" s="5" t="n">
        <v>0.075</v>
      </c>
      <c r="BN590" s="5" t="n">
        <v>1</v>
      </c>
      <c r="BO590" s="5" t="n">
        <v>0</v>
      </c>
      <c r="BP590" s="5" t="n">
        <v>-0.016</v>
      </c>
      <c r="BQ590" s="5" t="n">
        <v>0.137</v>
      </c>
      <c r="BR590" s="5" t="n">
        <v>0</v>
      </c>
      <c r="BS590" s="5" t="n">
        <v>0.833</v>
      </c>
      <c r="BT590" s="5" t="n">
        <v>0</v>
      </c>
      <c r="BU590" s="5" t="n">
        <v>-0.016</v>
      </c>
      <c r="BV590" s="5" t="n">
        <v>0.107</v>
      </c>
      <c r="BW590" s="5" t="n">
        <v>0</v>
      </c>
      <c r="BX590" s="5" t="n">
        <v>0.833</v>
      </c>
      <c r="BY590" s="5" t="n">
        <v>11.787</v>
      </c>
      <c r="BZ590" s="5" t="n">
        <v>0</v>
      </c>
      <c r="CA590" s="5" t="n">
        <v>11.787</v>
      </c>
      <c r="CB590" s="5" t="n">
        <v>0</v>
      </c>
      <c r="CC590" s="5" t="n">
        <v>78.125</v>
      </c>
      <c r="CD590" s="5" t="n">
        <v>7.95</v>
      </c>
      <c r="CE590" s="5" t="n">
        <v>67.154</v>
      </c>
      <c r="CF590" s="5" t="n">
        <v>156.175</v>
      </c>
      <c r="CG590" s="5" t="n">
        <v>0.075</v>
      </c>
      <c r="CH590" s="5" t="n">
        <v>1</v>
      </c>
      <c r="CI590" s="5" t="n">
        <v>0</v>
      </c>
      <c r="CJ590" s="5" t="n">
        <v>0</v>
      </c>
      <c r="CK590" s="5" t="n">
        <v>0</v>
      </c>
      <c r="CL590" s="5" t="n">
        <v>0</v>
      </c>
      <c r="CM590" s="5" t="n">
        <v>0</v>
      </c>
      <c r="CN590" s="5" t="n">
        <v>0</v>
      </c>
      <c r="CO590" s="5" t="n">
        <v>0</v>
      </c>
      <c r="CP590" s="5" t="n">
        <v>1</v>
      </c>
      <c r="CQ590" s="5" t="n">
        <v>1.198</v>
      </c>
      <c r="CR590" s="5" t="n">
        <v>0</v>
      </c>
      <c r="CS590" s="5" t="n">
        <v>4.578</v>
      </c>
      <c r="CT590" s="5" t="n">
        <v>4.753</v>
      </c>
      <c r="CU590" s="5" t="n">
        <v>15.629</v>
      </c>
    </row>
    <row r="591">
      <c r="A591" s="5" t="inlineStr">
        <is>
          <t>NGA2022</t>
        </is>
      </c>
      <c r="B591" s="5" t="inlineStr">
        <is>
          <t>NGA</t>
        </is>
      </c>
      <c r="C591" s="5" t="inlineStr">
        <is>
          <t>NGA</t>
        </is>
      </c>
      <c r="D591" s="5" t="inlineStr">
        <is>
          <t>Nigeria</t>
        </is>
      </c>
      <c r="E591" s="5" t="n">
        <v>2022</v>
      </c>
      <c r="F591" s="5" t="n">
        <v>0.075</v>
      </c>
      <c r="G591" s="5" t="n">
        <v>1.911</v>
      </c>
      <c r="H591" s="5" t="n">
        <v>0.617</v>
      </c>
      <c r="I591" s="5" t="n">
        <v>0</v>
      </c>
      <c r="J591" s="5" t="n">
        <v>1.911</v>
      </c>
      <c r="K591" s="5" t="n">
        <v>0</v>
      </c>
      <c r="L591" s="5" t="n">
        <v>1</v>
      </c>
      <c r="M591" s="5" t="n">
        <v>3.146</v>
      </c>
      <c r="N591" s="5" t="n">
        <v>1.852</v>
      </c>
      <c r="O591" s="5" t="n">
        <v>0</v>
      </c>
      <c r="P591" s="5" t="n">
        <v>3.146</v>
      </c>
      <c r="Q591" s="5" t="n">
        <v>0</v>
      </c>
      <c r="R591" s="5" t="n">
        <v>1</v>
      </c>
      <c r="S591" s="5" t="n">
        <v>4.998</v>
      </c>
      <c r="T591" s="5" t="n">
        <v>3.704</v>
      </c>
      <c r="U591" s="5" t="n">
        <v>0.028</v>
      </c>
      <c r="V591" s="5" t="n">
        <v>5.373</v>
      </c>
      <c r="W591" s="5" t="n">
        <v>0.075</v>
      </c>
      <c r="X591" s="5" t="n">
        <v>1</v>
      </c>
      <c r="Y591" s="5" t="n">
        <v>4.351</v>
      </c>
      <c r="Z591" s="5" t="n">
        <v>0.456</v>
      </c>
      <c r="AA591" s="5" t="n">
        <v>0</v>
      </c>
      <c r="AB591" s="5" t="n">
        <v>4.351</v>
      </c>
      <c r="AC591" s="5" t="n">
        <v>0</v>
      </c>
      <c r="AD591" s="5" t="n">
        <v>1</v>
      </c>
      <c r="AE591" s="5" t="n">
        <v>4.649</v>
      </c>
      <c r="AF591" s="5" t="n">
        <v>0.862</v>
      </c>
      <c r="AG591" s="5" t="n">
        <v>0</v>
      </c>
      <c r="AH591" s="5" t="n">
        <v>4.649</v>
      </c>
      <c r="AI591" s="5" t="n">
        <v>0</v>
      </c>
      <c r="AJ591" s="5" t="n">
        <v>1</v>
      </c>
      <c r="AK591" s="5" t="n">
        <v>11.681</v>
      </c>
      <c r="AL591" s="5" t="n">
        <v>5.578</v>
      </c>
      <c r="AM591" s="5" t="n">
        <v>0</v>
      </c>
      <c r="AN591" s="5" t="n">
        <v>12.558</v>
      </c>
      <c r="AO591" s="5" t="n">
        <v>0.075</v>
      </c>
      <c r="AP591" s="5" t="n">
        <v>1</v>
      </c>
      <c r="AQ591" s="5" t="n">
        <v>0.979</v>
      </c>
      <c r="AR591" s="5" t="n">
        <v>0.14</v>
      </c>
      <c r="AS591" s="5" t="n">
        <v>-0.573</v>
      </c>
      <c r="AT591" s="5" t="n">
        <v>0.436</v>
      </c>
      <c r="AU591" s="5" t="n">
        <v>0</v>
      </c>
      <c r="AV591" s="5" t="n">
        <v>0</v>
      </c>
      <c r="AW591" s="5" t="n">
        <v>1.078</v>
      </c>
      <c r="AX591" s="5" t="n">
        <v>0.14</v>
      </c>
      <c r="AY591" s="5" t="n">
        <v>0.018</v>
      </c>
      <c r="AZ591" s="5" t="n">
        <v>1.178</v>
      </c>
      <c r="BA591" s="5" t="n">
        <v>0.075</v>
      </c>
      <c r="BB591" s="5" t="n">
        <v>1</v>
      </c>
      <c r="BC591" s="5" t="n">
        <v>0.526</v>
      </c>
      <c r="BD591" s="5" t="n">
        <v>0.108</v>
      </c>
      <c r="BE591" s="5" t="n">
        <v>0.005</v>
      </c>
      <c r="BF591" s="5" t="n">
        <v>0.571</v>
      </c>
      <c r="BG591" s="5" t="n">
        <v>0.075</v>
      </c>
      <c r="BH591" s="5" t="n">
        <v>1</v>
      </c>
      <c r="BI591" s="5" t="n">
        <v>0.801</v>
      </c>
      <c r="BJ591" s="5" t="n">
        <v>0.156</v>
      </c>
      <c r="BK591" s="5" t="n">
        <v>0.008</v>
      </c>
      <c r="BL591" s="5" t="n">
        <v>0.87</v>
      </c>
      <c r="BM591" s="5" t="n">
        <v>0.075</v>
      </c>
      <c r="BN591" s="5" t="n">
        <v>1</v>
      </c>
      <c r="BO591" s="5" t="n">
        <v>0</v>
      </c>
      <c r="BP591" s="5" t="n">
        <v>-0.016</v>
      </c>
      <c r="BQ591" s="5" t="n">
        <v>0.127</v>
      </c>
      <c r="BR591" s="5" t="n">
        <v>0</v>
      </c>
      <c r="BS591" s="5" t="n">
        <v>0.833</v>
      </c>
      <c r="BT591" s="5" t="n">
        <v>0</v>
      </c>
      <c r="BU591" s="5" t="n">
        <v>-0.016</v>
      </c>
      <c r="BV591" s="5" t="n">
        <v>0.119</v>
      </c>
      <c r="BW591" s="5" t="n">
        <v>0</v>
      </c>
      <c r="BX591" s="5" t="n">
        <v>0.833</v>
      </c>
      <c r="BY591" s="5" t="n">
        <v>12.729</v>
      </c>
      <c r="BZ591" s="5" t="n">
        <v>0</v>
      </c>
      <c r="CA591" s="5" t="n">
        <v>12.729</v>
      </c>
      <c r="CB591" s="5" t="n">
        <v>0</v>
      </c>
      <c r="CC591" s="5" t="n">
        <v>97.90000000000001</v>
      </c>
      <c r="CD591" s="5" t="n">
        <v>7.95</v>
      </c>
      <c r="CE591" s="5" t="n">
        <v>170.073</v>
      </c>
      <c r="CF591" s="5" t="n">
        <v>288.071</v>
      </c>
      <c r="CG591" s="5" t="n">
        <v>0.075</v>
      </c>
      <c r="CH591" s="5" t="n">
        <v>1</v>
      </c>
      <c r="CI591" s="5" t="n">
        <v>0</v>
      </c>
      <c r="CJ591" s="5" t="n">
        <v>0</v>
      </c>
      <c r="CK591" s="5" t="n">
        <v>0</v>
      </c>
      <c r="CL591" s="5" t="n">
        <v>0</v>
      </c>
      <c r="CM591" s="5" t="n">
        <v>0</v>
      </c>
      <c r="CN591" s="5" t="n">
        <v>0</v>
      </c>
      <c r="CO591" s="5" t="n">
        <v>0</v>
      </c>
      <c r="CP591" s="5" t="n">
        <v>1</v>
      </c>
      <c r="CQ591" s="5" t="n">
        <v>1.294</v>
      </c>
      <c r="CR591" s="5" t="n">
        <v>0</v>
      </c>
      <c r="CS591" s="5" t="n">
        <v>4.944</v>
      </c>
      <c r="CT591" s="5" t="n">
        <v>10.485</v>
      </c>
      <c r="CU591" s="5" t="n">
        <v>29.559</v>
      </c>
    </row>
    <row r="592">
      <c r="A592" s="5" t="inlineStr">
        <is>
          <t>NGA2023</t>
        </is>
      </c>
      <c r="B592" s="5" t="inlineStr">
        <is>
          <t>NGA</t>
        </is>
      </c>
      <c r="C592" s="5" t="inlineStr">
        <is>
          <t>NGA</t>
        </is>
      </c>
      <c r="D592" s="5" t="inlineStr">
        <is>
          <t>Nigeria</t>
        </is>
      </c>
      <c r="E592" s="5" t="n">
        <v>2023</v>
      </c>
      <c r="F592" s="5" t="n">
        <v>0.075</v>
      </c>
      <c r="G592" s="5" t="n">
        <v>1.99</v>
      </c>
      <c r="H592" s="5" t="n">
        <v>0.643</v>
      </c>
      <c r="I592" s="5" t="n">
        <v>0</v>
      </c>
      <c r="J592" s="5" t="n">
        <v>1.99</v>
      </c>
      <c r="K592" s="5" t="n">
        <v>0</v>
      </c>
      <c r="L592" s="5" t="n">
        <v>1</v>
      </c>
      <c r="M592" s="5" t="n">
        <v>3.276</v>
      </c>
      <c r="N592" s="5" t="n">
        <v>1.928</v>
      </c>
      <c r="O592" s="5" t="n">
        <v>0</v>
      </c>
      <c r="P592" s="5" t="n">
        <v>3.276</v>
      </c>
      <c r="Q592" s="5" t="n">
        <v>0</v>
      </c>
      <c r="R592" s="5" t="n">
        <v>1</v>
      </c>
      <c r="S592" s="5" t="n">
        <v>5.205</v>
      </c>
      <c r="T592" s="5" t="n">
        <v>3.857</v>
      </c>
      <c r="U592" s="5" t="n">
        <v>0.043</v>
      </c>
      <c r="V592" s="5" t="n">
        <v>5.595</v>
      </c>
      <c r="W592" s="5" t="n">
        <v>0.075</v>
      </c>
      <c r="X592" s="5" t="n">
        <v>1</v>
      </c>
      <c r="Y592" s="5" t="n">
        <v>4.402</v>
      </c>
      <c r="Z592" s="5" t="n">
        <v>0.493</v>
      </c>
      <c r="AA592" s="5" t="n">
        <v>0</v>
      </c>
      <c r="AB592" s="5" t="n">
        <v>4.402</v>
      </c>
      <c r="AC592" s="5" t="n">
        <v>0</v>
      </c>
      <c r="AD592" s="5" t="n">
        <v>1</v>
      </c>
      <c r="AE592" s="5" t="n">
        <v>4.751</v>
      </c>
      <c r="AF592" s="5" t="n">
        <v>0.946</v>
      </c>
      <c r="AG592" s="5" t="n">
        <v>0</v>
      </c>
      <c r="AH592" s="5" t="n">
        <v>4.751</v>
      </c>
      <c r="AI592" s="5" t="n">
        <v>0</v>
      </c>
      <c r="AJ592" s="5" t="n">
        <v>1</v>
      </c>
      <c r="AK592" s="5" t="n">
        <v>12.061</v>
      </c>
      <c r="AL592" s="5" t="n">
        <v>5.975</v>
      </c>
      <c r="AM592" s="5" t="n">
        <v>0</v>
      </c>
      <c r="AN592" s="5" t="n">
        <v>12.965</v>
      </c>
      <c r="AO592" s="5" t="n">
        <v>0.075</v>
      </c>
      <c r="AP592" s="5" t="n">
        <v>1</v>
      </c>
      <c r="AQ592" s="5" t="n">
        <v>0.835</v>
      </c>
      <c r="AR592" s="5" t="n">
        <v>0.141</v>
      </c>
      <c r="AS592" s="5" t="n">
        <v>-0.183</v>
      </c>
      <c r="AT592" s="5" t="n">
        <v>0.702</v>
      </c>
      <c r="AU592" s="5" t="n">
        <v>0</v>
      </c>
      <c r="AV592" s="5" t="n">
        <v>0</v>
      </c>
      <c r="AW592" s="5" t="n">
        <v>0.864</v>
      </c>
      <c r="AX592" s="5" t="n">
        <v>0.148</v>
      </c>
      <c r="AY592" s="5" t="n">
        <v>0.014</v>
      </c>
      <c r="AZ592" s="5" t="n">
        <v>0.945</v>
      </c>
      <c r="BA592" s="5" t="n">
        <v>0.075</v>
      </c>
      <c r="BB592" s="5" t="n">
        <v>1</v>
      </c>
      <c r="BC592" s="5" t="n">
        <v>0.42</v>
      </c>
      <c r="BD592" s="5" t="n">
        <v>0.101</v>
      </c>
      <c r="BE592" s="5" t="n">
        <v>0.004</v>
      </c>
      <c r="BF592" s="5" t="n">
        <v>0.456</v>
      </c>
      <c r="BG592" s="5" t="n">
        <v>0.075</v>
      </c>
      <c r="BH592" s="5" t="n">
        <v>1</v>
      </c>
      <c r="BI592" s="5" t="n">
        <v>0.6830000000000001</v>
      </c>
      <c r="BJ592" s="5" t="n">
        <v>0.149</v>
      </c>
      <c r="BK592" s="5" t="n">
        <v>0.008</v>
      </c>
      <c r="BL592" s="5" t="n">
        <v>0.742</v>
      </c>
      <c r="BM592" s="5" t="n">
        <v>0.075</v>
      </c>
      <c r="BN592" s="5" t="n">
        <v>1</v>
      </c>
      <c r="BO592" s="5" t="n">
        <v>0</v>
      </c>
      <c r="BP592" s="5" t="n">
        <v>-0.016</v>
      </c>
      <c r="BQ592" s="5" t="n">
        <v>0.08400000000000001</v>
      </c>
      <c r="BR592" s="5" t="n">
        <v>0</v>
      </c>
      <c r="BS592" s="5" t="n">
        <v>0.833</v>
      </c>
      <c r="BT592" s="5" t="n">
        <v>0</v>
      </c>
      <c r="BU592" s="5" t="n">
        <v>-0.016</v>
      </c>
      <c r="BV592" s="5" t="n">
        <v>0.078</v>
      </c>
      <c r="BW592" s="5" t="n">
        <v>0</v>
      </c>
      <c r="BX592" s="5" t="n">
        <v>0.833</v>
      </c>
      <c r="BY592" s="5" t="n">
        <v>13.254</v>
      </c>
      <c r="BZ592" s="5" t="n">
        <v>0</v>
      </c>
      <c r="CA592" s="5" t="n">
        <v>13.254</v>
      </c>
      <c r="CB592" s="5" t="n">
        <v>0</v>
      </c>
      <c r="CC592" s="5" t="n">
        <v>83.248</v>
      </c>
      <c r="CD592" s="5" t="n">
        <v>7.95</v>
      </c>
      <c r="CE592" s="5" t="n">
        <v>200.582</v>
      </c>
      <c r="CF592" s="5" t="n">
        <v>305.117</v>
      </c>
      <c r="CG592" s="5" t="n">
        <v>0.075</v>
      </c>
      <c r="CH592" s="5" t="n">
        <v>1</v>
      </c>
      <c r="CI592" s="5" t="n">
        <v>0</v>
      </c>
      <c r="CJ592" s="5" t="n">
        <v>0</v>
      </c>
      <c r="CK592" s="5" t="n">
        <v>0</v>
      </c>
      <c r="CL592" s="5" t="n">
        <v>0</v>
      </c>
      <c r="CM592" s="5" t="n">
        <v>0</v>
      </c>
      <c r="CN592" s="5" t="n">
        <v>0</v>
      </c>
      <c r="CO592" s="5" t="n">
        <v>0</v>
      </c>
      <c r="CP592" s="5" t="n">
        <v>1</v>
      </c>
      <c r="CQ592" s="5" t="n">
        <v>1.348</v>
      </c>
      <c r="CR592" s="5" t="n">
        <v>0</v>
      </c>
      <c r="CS592" s="5" t="n">
        <v>5.148</v>
      </c>
      <c r="CT592" s="5" t="n">
        <v>4.861</v>
      </c>
      <c r="CU592" s="5" t="n">
        <v>10.761</v>
      </c>
    </row>
    <row r="593">
      <c r="A593" s="5" t="inlineStr">
        <is>
          <t>NGA2024</t>
        </is>
      </c>
      <c r="B593" s="5" t="inlineStr">
        <is>
          <t>NGA</t>
        </is>
      </c>
      <c r="C593" s="5" t="inlineStr">
        <is>
          <t>NGA</t>
        </is>
      </c>
      <c r="D593" s="5" t="inlineStr">
        <is>
          <t>Nigeria</t>
        </is>
      </c>
      <c r="E593" s="5" t="n">
        <v>2024</v>
      </c>
      <c r="F593" s="5" t="n">
        <v>0.075</v>
      </c>
      <c r="G593" s="5" t="n">
        <v>2.049</v>
      </c>
      <c r="H593" s="5" t="n">
        <v>0.662</v>
      </c>
      <c r="I593" s="5" t="n">
        <v>0</v>
      </c>
      <c r="J593" s="5" t="n">
        <v>2.049</v>
      </c>
      <c r="K593" s="5" t="n">
        <v>0</v>
      </c>
      <c r="L593" s="5" t="n">
        <v>1</v>
      </c>
      <c r="M593" s="5" t="n">
        <v>3.373</v>
      </c>
      <c r="N593" s="5" t="n">
        <v>1.985</v>
      </c>
      <c r="O593" s="5" t="n">
        <v>0</v>
      </c>
      <c r="P593" s="5" t="n">
        <v>3.373</v>
      </c>
      <c r="Q593" s="5" t="n">
        <v>0</v>
      </c>
      <c r="R593" s="5" t="n">
        <v>1</v>
      </c>
      <c r="S593" s="5" t="n">
        <v>5.358</v>
      </c>
      <c r="T593" s="5" t="n">
        <v>3.971</v>
      </c>
      <c r="U593" s="5" t="n">
        <v>0.055</v>
      </c>
      <c r="V593" s="5" t="n">
        <v>5.76</v>
      </c>
      <c r="W593" s="5" t="n">
        <v>0.075</v>
      </c>
      <c r="X593" s="5" t="n">
        <v>1</v>
      </c>
      <c r="Y593" s="5" t="n">
        <v>4.62</v>
      </c>
      <c r="Z593" s="5" t="n">
        <v>0.583</v>
      </c>
      <c r="AA593" s="5" t="n">
        <v>0</v>
      </c>
      <c r="AB593" s="5" t="n">
        <v>4.62</v>
      </c>
      <c r="AC593" s="5" t="n">
        <v>0</v>
      </c>
      <c r="AD593" s="5" t="n">
        <v>1</v>
      </c>
      <c r="AE593" s="5" t="n">
        <v>5.007</v>
      </c>
      <c r="AF593" s="5" t="n">
        <v>1.097</v>
      </c>
      <c r="AG593" s="5" t="n">
        <v>0</v>
      </c>
      <c r="AH593" s="5" t="n">
        <v>5.007</v>
      </c>
      <c r="AI593" s="5" t="n">
        <v>0</v>
      </c>
      <c r="AJ593" s="5" t="n">
        <v>1</v>
      </c>
      <c r="AK593" s="5" t="n">
        <v>13.449</v>
      </c>
      <c r="AL593" s="5" t="n">
        <v>6.84</v>
      </c>
      <c r="AM593" s="5" t="n">
        <v>0</v>
      </c>
      <c r="AN593" s="5" t="n">
        <v>13.449</v>
      </c>
      <c r="AO593" s="5" t="n">
        <v>0</v>
      </c>
      <c r="AP593" s="5" t="n">
        <v>1</v>
      </c>
      <c r="AQ593" s="5" t="n">
        <v>0.866</v>
      </c>
      <c r="AR593" s="5" t="n">
        <v>0.157</v>
      </c>
      <c r="AS593" s="5" t="n">
        <v>-0.274</v>
      </c>
      <c r="AT593" s="5" t="n">
        <v>0.592</v>
      </c>
      <c r="AU593" s="5" t="n">
        <v>0</v>
      </c>
      <c r="AV593" s="5" t="n">
        <v>0</v>
      </c>
      <c r="AW593" s="5" t="n">
        <v>0.877</v>
      </c>
      <c r="AX593" s="5" t="n">
        <v>0.161</v>
      </c>
      <c r="AY593" s="5" t="n">
        <v>0.013</v>
      </c>
      <c r="AZ593" s="5" t="n">
        <v>0.89</v>
      </c>
      <c r="BA593" s="5" t="n">
        <v>0</v>
      </c>
      <c r="BB593" s="5" t="n">
        <v>1</v>
      </c>
      <c r="BC593" s="5" t="n">
        <v>0.513</v>
      </c>
      <c r="BD593" s="5" t="n">
        <v>0.132</v>
      </c>
      <c r="BE593" s="5" t="n">
        <v>0.004</v>
      </c>
      <c r="BF593" s="5" t="n">
        <v>0.517</v>
      </c>
      <c r="BG593" s="5" t="n">
        <v>0</v>
      </c>
      <c r="BH593" s="5" t="n">
        <v>1</v>
      </c>
      <c r="BI593" s="5" t="n">
        <v>0.714</v>
      </c>
      <c r="BJ593" s="5" t="n">
        <v>0.157</v>
      </c>
      <c r="BK593" s="5" t="n">
        <v>0.008</v>
      </c>
      <c r="BL593" s="5" t="n">
        <v>0.722</v>
      </c>
      <c r="BM593" s="5" t="n">
        <v>0</v>
      </c>
      <c r="BN593" s="5" t="n">
        <v>1</v>
      </c>
      <c r="BO593" s="5" t="n">
        <v>0</v>
      </c>
      <c r="BP593" s="5" t="n">
        <v>-0.016</v>
      </c>
      <c r="BQ593" s="5" t="n">
        <v>0.126</v>
      </c>
      <c r="BR593" s="5" t="n">
        <v>0</v>
      </c>
      <c r="BS593" s="5" t="n">
        <v>0.833</v>
      </c>
      <c r="BT593" s="5" t="n">
        <v>0</v>
      </c>
      <c r="BU593" s="5" t="n">
        <v>-0.016</v>
      </c>
      <c r="BV593" s="5" t="n">
        <v>0.07000000000000001</v>
      </c>
      <c r="BW593" s="5" t="n">
        <v>0</v>
      </c>
      <c r="BX593" s="5" t="n">
        <v>0.833</v>
      </c>
      <c r="BY593" s="5" t="n">
        <v>13.646</v>
      </c>
      <c r="BZ593" s="5" t="n">
        <v>0</v>
      </c>
      <c r="CA593" s="5" t="n">
        <v>13.646</v>
      </c>
      <c r="CB593" s="5" t="n">
        <v>0</v>
      </c>
      <c r="CC593" s="5" t="n">
        <v>82.58799999999999</v>
      </c>
      <c r="CD593" s="5" t="n">
        <v>7.95</v>
      </c>
      <c r="CE593" s="5" t="n">
        <v>210.682</v>
      </c>
      <c r="CF593" s="5" t="n">
        <v>312.077</v>
      </c>
      <c r="CG593" s="5" t="n">
        <v>0.075</v>
      </c>
      <c r="CH593" s="5" t="n">
        <v>1</v>
      </c>
      <c r="CI593" s="5" t="n">
        <v>0</v>
      </c>
      <c r="CJ593" s="5" t="n">
        <v>0</v>
      </c>
      <c r="CK593" s="5" t="n">
        <v>0</v>
      </c>
      <c r="CL593" s="5" t="n">
        <v>0</v>
      </c>
      <c r="CM593" s="5" t="n">
        <v>0</v>
      </c>
      <c r="CN593" s="5" t="n">
        <v>0</v>
      </c>
      <c r="CO593" s="5" t="n">
        <v>0</v>
      </c>
      <c r="CP593" s="5" t="n">
        <v>1</v>
      </c>
      <c r="CQ593" s="5" t="n">
        <v>1.387</v>
      </c>
      <c r="CR593" s="5" t="n">
        <v>0</v>
      </c>
      <c r="CS593" s="5" t="n">
        <v>5.3</v>
      </c>
      <c r="CT593" s="5" t="n">
        <v>4.251</v>
      </c>
      <c r="CU593" s="5" t="n">
        <v>9.098000000000001</v>
      </c>
    </row>
    <row r="594">
      <c r="A594" s="5" t="inlineStr">
        <is>
          <t>MKD2021</t>
        </is>
      </c>
      <c r="B594" s="5" t="inlineStr">
        <is>
          <t>MKD</t>
        </is>
      </c>
      <c r="C594" s="5" t="inlineStr">
        <is>
          <t>MKD</t>
        </is>
      </c>
      <c r="D594" s="5" t="inlineStr">
        <is>
          <t>North Macedonia</t>
        </is>
      </c>
      <c r="E594" s="5" t="n">
        <v>2021</v>
      </c>
      <c r="F594" s="5" t="n">
        <v>0.18</v>
      </c>
      <c r="G594" s="5" t="n">
        <v>2.429</v>
      </c>
      <c r="H594" s="5" t="n">
        <v>0.671</v>
      </c>
      <c r="I594" s="5" t="n">
        <v>0</v>
      </c>
      <c r="J594" s="5" t="n">
        <v>2.429</v>
      </c>
      <c r="K594" s="5" t="n">
        <v>0</v>
      </c>
      <c r="L594" s="5" t="n">
        <v>1</v>
      </c>
      <c r="M594" s="5" t="n">
        <v>3.793</v>
      </c>
      <c r="N594" s="5" t="n">
        <v>2.014</v>
      </c>
      <c r="O594" s="5" t="n">
        <v>0</v>
      </c>
      <c r="P594" s="5" t="n">
        <v>3.793</v>
      </c>
      <c r="Q594" s="5" t="n">
        <v>0</v>
      </c>
      <c r="R594" s="5" t="n">
        <v>1</v>
      </c>
      <c r="S594" s="5" t="n">
        <v>5.785</v>
      </c>
      <c r="T594" s="5" t="n">
        <v>4.027</v>
      </c>
      <c r="U594" s="5" t="n">
        <v>0</v>
      </c>
      <c r="V594" s="5" t="n">
        <v>6.826</v>
      </c>
      <c r="W594" s="5" t="n">
        <v>0.18</v>
      </c>
      <c r="X594" s="5" t="n">
        <v>1</v>
      </c>
      <c r="Y594" s="5" t="n">
        <v>12.393</v>
      </c>
      <c r="Z594" s="5" t="n">
        <v>1.369</v>
      </c>
      <c r="AA594" s="5" t="n">
        <v>-3.434</v>
      </c>
      <c r="AB594" s="5" t="n">
        <v>8.959</v>
      </c>
      <c r="AC594" s="5" t="n">
        <v>0</v>
      </c>
      <c r="AD594" s="5" t="n">
        <v>1</v>
      </c>
      <c r="AE594" s="5" t="n">
        <v>12.35</v>
      </c>
      <c r="AF594" s="5" t="n">
        <v>2.43</v>
      </c>
      <c r="AG594" s="5" t="n">
        <v>-3.391</v>
      </c>
      <c r="AH594" s="5" t="n">
        <v>8.959</v>
      </c>
      <c r="AI594" s="5" t="n">
        <v>0</v>
      </c>
      <c r="AJ594" s="5" t="n">
        <v>1</v>
      </c>
      <c r="AK594" s="5" t="n">
        <v>18.855</v>
      </c>
      <c r="AL594" s="5" t="n">
        <v>9.254</v>
      </c>
      <c r="AM594" s="5" t="n">
        <v>-4.125</v>
      </c>
      <c r="AN594" s="5" t="n">
        <v>17.38</v>
      </c>
      <c r="AO594" s="5" t="n">
        <v>0.18</v>
      </c>
      <c r="AP594" s="5" t="n">
        <v>1</v>
      </c>
      <c r="AQ594" s="5" t="n">
        <v>0.619</v>
      </c>
      <c r="AR594" s="5" t="n">
        <v>0.114</v>
      </c>
      <c r="AS594" s="5" t="n">
        <v>0.511</v>
      </c>
      <c r="AT594" s="5" t="n">
        <v>1.333</v>
      </c>
      <c r="AU594" s="5" t="n">
        <v>0.18</v>
      </c>
      <c r="AV594" s="5" t="n">
        <v>1</v>
      </c>
      <c r="AW594" s="5" t="n">
        <v>0.599</v>
      </c>
      <c r="AX594" s="5" t="n">
        <v>0.114</v>
      </c>
      <c r="AY594" s="5" t="n">
        <v>0.385</v>
      </c>
      <c r="AZ594" s="5" t="n">
        <v>1.162</v>
      </c>
      <c r="BA594" s="5" t="n">
        <v>0.18</v>
      </c>
      <c r="BB594" s="5" t="n">
        <v>1</v>
      </c>
      <c r="BC594" s="5" t="n">
        <v>0.439</v>
      </c>
      <c r="BD594" s="5" t="n">
        <v>0.114</v>
      </c>
      <c r="BE594" s="5" t="n">
        <v>0.145</v>
      </c>
      <c r="BF594" s="5" t="n">
        <v>0.6889999999999999</v>
      </c>
      <c r="BG594" s="5" t="n">
        <v>0.18</v>
      </c>
      <c r="BH594" s="5" t="n">
        <v>1</v>
      </c>
      <c r="BI594" s="5" t="n">
        <v>0.505</v>
      </c>
      <c r="BJ594" s="5" t="n">
        <v>0.114</v>
      </c>
      <c r="BK594" s="5" t="n">
        <v>0</v>
      </c>
      <c r="BL594" s="5" t="n">
        <v>0.596</v>
      </c>
      <c r="BM594" s="5" t="n">
        <v>0.18</v>
      </c>
      <c r="BN594" s="5" t="n">
        <v>1</v>
      </c>
      <c r="BO594" s="5" t="n">
        <v>0</v>
      </c>
      <c r="BP594" s="5" t="n">
        <v>0</v>
      </c>
      <c r="BQ594" s="5" t="n">
        <v>0.099</v>
      </c>
      <c r="BR594" s="5" t="n">
        <v>0</v>
      </c>
      <c r="BS594" s="5" t="n">
        <v>1</v>
      </c>
      <c r="BT594" s="5" t="n">
        <v>0</v>
      </c>
      <c r="BU594" s="5" t="n">
        <v>0</v>
      </c>
      <c r="BV594" s="5" t="n">
        <v>0.099</v>
      </c>
      <c r="BW594" s="5" t="n">
        <v>0.18</v>
      </c>
      <c r="BX594" s="5" t="n">
        <v>0.833</v>
      </c>
      <c r="BY594" s="5" t="n">
        <v>11.787</v>
      </c>
      <c r="BZ594" s="5" t="n">
        <v>0</v>
      </c>
      <c r="CA594" s="5" t="n">
        <v>11.787</v>
      </c>
      <c r="CB594" s="5" t="n">
        <v>0</v>
      </c>
      <c r="CC594" s="5" t="n">
        <v>78.125</v>
      </c>
      <c r="CD594" s="5" t="n">
        <v>7.95</v>
      </c>
      <c r="CE594" s="5" t="n">
        <v>71.649</v>
      </c>
      <c r="CF594" s="5" t="n">
        <v>176.733</v>
      </c>
      <c r="CG594" s="5" t="n">
        <v>0.18</v>
      </c>
      <c r="CH594" s="5" t="n">
        <v>1</v>
      </c>
      <c r="CI594" s="5" t="n">
        <v>0</v>
      </c>
      <c r="CJ594" s="5" t="n">
        <v>0</v>
      </c>
      <c r="CK594" s="5" t="n">
        <v>0</v>
      </c>
      <c r="CL594" s="5" t="n">
        <v>0</v>
      </c>
      <c r="CM594" s="5" t="n">
        <v>0</v>
      </c>
      <c r="CN594" s="5" t="n">
        <v>0</v>
      </c>
      <c r="CO594" s="5" t="n">
        <v>0</v>
      </c>
      <c r="CP594" s="5" t="n">
        <v>0.826</v>
      </c>
      <c r="CQ594" s="5" t="n">
        <v>1.198</v>
      </c>
      <c r="CR594" s="5" t="n">
        <v>0</v>
      </c>
      <c r="CS594" s="5" t="n">
        <v>4.776</v>
      </c>
      <c r="CT594" s="5" t="n">
        <v>4.41</v>
      </c>
      <c r="CU594" s="5" t="n">
        <v>7.753</v>
      </c>
    </row>
    <row r="595">
      <c r="A595" s="5" t="inlineStr">
        <is>
          <t>MKD2022</t>
        </is>
      </c>
      <c r="B595" s="5" t="inlineStr">
        <is>
          <t>MKD</t>
        </is>
      </c>
      <c r="C595" s="5" t="inlineStr">
        <is>
          <t>MKD</t>
        </is>
      </c>
      <c r="D595" s="5" t="inlineStr">
        <is>
          <t>North Macedonia</t>
        </is>
      </c>
      <c r="E595" s="5" t="n">
        <v>2022</v>
      </c>
      <c r="F595" s="5" t="n">
        <v>0.18</v>
      </c>
      <c r="G595" s="5" t="n">
        <v>2.758</v>
      </c>
      <c r="H595" s="5" t="n">
        <v>0.719</v>
      </c>
      <c r="I595" s="5" t="n">
        <v>0</v>
      </c>
      <c r="J595" s="5" t="n">
        <v>2.758</v>
      </c>
      <c r="K595" s="5" t="n">
        <v>0</v>
      </c>
      <c r="L595" s="5" t="n">
        <v>1</v>
      </c>
      <c r="M595" s="5" t="n">
        <v>4.234</v>
      </c>
      <c r="N595" s="5" t="n">
        <v>2.156</v>
      </c>
      <c r="O595" s="5" t="n">
        <v>0</v>
      </c>
      <c r="P595" s="5" t="n">
        <v>4.234</v>
      </c>
      <c r="Q595" s="5" t="n">
        <v>0</v>
      </c>
      <c r="R595" s="5" t="n">
        <v>1</v>
      </c>
      <c r="S595" s="5" t="n">
        <v>6.351</v>
      </c>
      <c r="T595" s="5" t="n">
        <v>4.311</v>
      </c>
      <c r="U595" s="5" t="n">
        <v>0.08500000000000001</v>
      </c>
      <c r="V595" s="5" t="n">
        <v>7.495</v>
      </c>
      <c r="W595" s="5" t="n">
        <v>0.18</v>
      </c>
      <c r="X595" s="5" t="n">
        <v>1</v>
      </c>
      <c r="Y595" s="5" t="n">
        <v>34.673</v>
      </c>
      <c r="Z595" s="5" t="n">
        <v>3.637</v>
      </c>
      <c r="AA595" s="5" t="n">
        <v>-2.016</v>
      </c>
      <c r="AB595" s="5" t="n">
        <v>32.656</v>
      </c>
      <c r="AC595" s="5" t="n">
        <v>0</v>
      </c>
      <c r="AD595" s="5" t="n">
        <v>1</v>
      </c>
      <c r="AE595" s="5" t="n">
        <v>34.721</v>
      </c>
      <c r="AF595" s="5" t="n">
        <v>6.437</v>
      </c>
      <c r="AG595" s="5" t="n">
        <v>-2.064</v>
      </c>
      <c r="AH595" s="5" t="n">
        <v>32.656</v>
      </c>
      <c r="AI595" s="5" t="n">
        <v>0</v>
      </c>
      <c r="AJ595" s="5" t="n">
        <v>1</v>
      </c>
      <c r="AK595" s="5" t="n">
        <v>41.774</v>
      </c>
      <c r="AL595" s="5" t="n">
        <v>19.949</v>
      </c>
      <c r="AM595" s="5" t="n">
        <v>-9.423</v>
      </c>
      <c r="AN595" s="5" t="n">
        <v>38.174</v>
      </c>
      <c r="AO595" s="5" t="n">
        <v>0.18</v>
      </c>
      <c r="AP595" s="5" t="n">
        <v>1</v>
      </c>
      <c r="AQ595" s="5" t="n">
        <v>0.861</v>
      </c>
      <c r="AR595" s="5" t="n">
        <v>0.123</v>
      </c>
      <c r="AS595" s="5" t="n">
        <v>0.414</v>
      </c>
      <c r="AT595" s="5" t="n">
        <v>1.505</v>
      </c>
      <c r="AU595" s="5" t="n">
        <v>0.18</v>
      </c>
      <c r="AV595" s="5" t="n">
        <v>1</v>
      </c>
      <c r="AW595" s="5" t="n">
        <v>0.986</v>
      </c>
      <c r="AX595" s="5" t="n">
        <v>0.123</v>
      </c>
      <c r="AY595" s="5" t="n">
        <v>0.295</v>
      </c>
      <c r="AZ595" s="5" t="n">
        <v>1.512</v>
      </c>
      <c r="BA595" s="5" t="n">
        <v>0.18</v>
      </c>
      <c r="BB595" s="5" t="n">
        <v>1</v>
      </c>
      <c r="BC595" s="5" t="n">
        <v>0.598</v>
      </c>
      <c r="BD595" s="5" t="n">
        <v>0.123</v>
      </c>
      <c r="BE595" s="5" t="n">
        <v>0.114</v>
      </c>
      <c r="BF595" s="5" t="n">
        <v>0.84</v>
      </c>
      <c r="BG595" s="5" t="n">
        <v>0.18</v>
      </c>
      <c r="BH595" s="5" t="n">
        <v>1</v>
      </c>
      <c r="BI595" s="5" t="n">
        <v>0.612</v>
      </c>
      <c r="BJ595" s="5" t="n">
        <v>0.123</v>
      </c>
      <c r="BK595" s="5" t="n">
        <v>0.008</v>
      </c>
      <c r="BL595" s="5" t="n">
        <v>0.723</v>
      </c>
      <c r="BM595" s="5" t="n">
        <v>0.18</v>
      </c>
      <c r="BN595" s="5" t="n">
        <v>1</v>
      </c>
      <c r="BO595" s="5" t="n">
        <v>0</v>
      </c>
      <c r="BP595" s="5" t="n">
        <v>0</v>
      </c>
      <c r="BQ595" s="5" t="n">
        <v>0.27</v>
      </c>
      <c r="BR595" s="5" t="n">
        <v>0</v>
      </c>
      <c r="BS595" s="5" t="n">
        <v>1</v>
      </c>
      <c r="BT595" s="5" t="n">
        <v>0</v>
      </c>
      <c r="BU595" s="5" t="n">
        <v>0</v>
      </c>
      <c r="BV595" s="5" t="n">
        <v>0.104</v>
      </c>
      <c r="BW595" s="5" t="n">
        <v>0.18</v>
      </c>
      <c r="BX595" s="5" t="n">
        <v>0.833</v>
      </c>
      <c r="BY595" s="5" t="n">
        <v>12.729</v>
      </c>
      <c r="BZ595" s="5" t="n">
        <v>0</v>
      </c>
      <c r="CA595" s="5" t="n">
        <v>12.729</v>
      </c>
      <c r="CB595" s="5" t="n">
        <v>0</v>
      </c>
      <c r="CC595" s="5" t="n">
        <v>97.90000000000001</v>
      </c>
      <c r="CD595" s="5" t="n">
        <v>7.95</v>
      </c>
      <c r="CE595" s="5" t="n">
        <v>99.20699999999999</v>
      </c>
      <c r="CF595" s="5" t="n">
        <v>232.586</v>
      </c>
      <c r="CG595" s="5" t="n">
        <v>0.18</v>
      </c>
      <c r="CH595" s="5" t="n">
        <v>1</v>
      </c>
      <c r="CI595" s="5" t="n">
        <v>0</v>
      </c>
      <c r="CJ595" s="5" t="n">
        <v>0</v>
      </c>
      <c r="CK595" s="5" t="n">
        <v>0</v>
      </c>
      <c r="CL595" s="5" t="n">
        <v>0</v>
      </c>
      <c r="CM595" s="5" t="n">
        <v>0</v>
      </c>
      <c r="CN595" s="5" t="n">
        <v>0</v>
      </c>
      <c r="CO595" s="5" t="n">
        <v>0</v>
      </c>
      <c r="CP595" s="5" t="n">
        <v>0.836</v>
      </c>
      <c r="CQ595" s="5" t="n">
        <v>1.294</v>
      </c>
      <c r="CR595" s="5" t="n">
        <v>0</v>
      </c>
      <c r="CS595" s="5" t="n">
        <v>5.158</v>
      </c>
      <c r="CT595" s="5" t="n">
        <v>5.842</v>
      </c>
      <c r="CU595" s="5" t="n">
        <v>29.941</v>
      </c>
    </row>
    <row r="596">
      <c r="A596" s="5" t="inlineStr">
        <is>
          <t>MKD2023</t>
        </is>
      </c>
      <c r="B596" s="5" t="inlineStr">
        <is>
          <t>MKD</t>
        </is>
      </c>
      <c r="C596" s="5" t="inlineStr">
        <is>
          <t>MKD</t>
        </is>
      </c>
      <c r="D596" s="5" t="inlineStr">
        <is>
          <t>North Macedonia</t>
        </is>
      </c>
      <c r="E596" s="5" t="n">
        <v>2023</v>
      </c>
      <c r="F596" s="5" t="n">
        <v>0.18</v>
      </c>
      <c r="G596" s="5" t="n">
        <v>2.76</v>
      </c>
      <c r="H596" s="5" t="n">
        <v>0.822</v>
      </c>
      <c r="I596" s="5" t="n">
        <v>0</v>
      </c>
      <c r="J596" s="5" t="n">
        <v>2.76</v>
      </c>
      <c r="K596" s="5" t="n">
        <v>0</v>
      </c>
      <c r="L596" s="5" t="n">
        <v>1</v>
      </c>
      <c r="M596" s="5" t="n">
        <v>4.561</v>
      </c>
      <c r="N596" s="5" t="n">
        <v>2.466</v>
      </c>
      <c r="O596" s="5" t="n">
        <v>0</v>
      </c>
      <c r="P596" s="5" t="n">
        <v>4.561</v>
      </c>
      <c r="Q596" s="5" t="n">
        <v>0</v>
      </c>
      <c r="R596" s="5" t="n">
        <v>1</v>
      </c>
      <c r="S596" s="5" t="n">
        <v>6.87</v>
      </c>
      <c r="T596" s="5" t="n">
        <v>4.932</v>
      </c>
      <c r="U596" s="5" t="n">
        <v>0.137</v>
      </c>
      <c r="V596" s="5" t="n">
        <v>8.106999999999999</v>
      </c>
      <c r="W596" s="5" t="n">
        <v>0.18</v>
      </c>
      <c r="X596" s="5" t="n">
        <v>1</v>
      </c>
      <c r="Y596" s="5" t="n">
        <v>15.063</v>
      </c>
      <c r="Z596" s="5" t="n">
        <v>1.687</v>
      </c>
      <c r="AA596" s="5" t="n">
        <v>3.549</v>
      </c>
      <c r="AB596" s="5" t="n">
        <v>18.613</v>
      </c>
      <c r="AC596" s="5" t="n">
        <v>0</v>
      </c>
      <c r="AD596" s="5" t="n">
        <v>1</v>
      </c>
      <c r="AE596" s="5" t="n">
        <v>15.162</v>
      </c>
      <c r="AF596" s="5" t="n">
        <v>3.02</v>
      </c>
      <c r="AG596" s="5" t="n">
        <v>3.45</v>
      </c>
      <c r="AH596" s="5" t="n">
        <v>18.613</v>
      </c>
      <c r="AI596" s="5" t="n">
        <v>0</v>
      </c>
      <c r="AJ596" s="5" t="n">
        <v>1</v>
      </c>
      <c r="AK596" s="5" t="n">
        <v>22.521</v>
      </c>
      <c r="AL596" s="5" t="n">
        <v>11.156</v>
      </c>
      <c r="AM596" s="5" t="n">
        <v>2.295</v>
      </c>
      <c r="AN596" s="5" t="n">
        <v>29.283</v>
      </c>
      <c r="AO596" s="5" t="n">
        <v>0.18</v>
      </c>
      <c r="AP596" s="5" t="n">
        <v>1</v>
      </c>
      <c r="AQ596" s="5" t="n">
        <v>0.76</v>
      </c>
      <c r="AR596" s="5" t="n">
        <v>0.129</v>
      </c>
      <c r="AS596" s="5" t="n">
        <v>0.458</v>
      </c>
      <c r="AT596" s="5" t="n">
        <v>1.438</v>
      </c>
      <c r="AU596" s="5" t="n">
        <v>0.18</v>
      </c>
      <c r="AV596" s="5" t="n">
        <v>1</v>
      </c>
      <c r="AW596" s="5" t="n">
        <v>0.8110000000000001</v>
      </c>
      <c r="AX596" s="5" t="n">
        <v>0.129</v>
      </c>
      <c r="AY596" s="5" t="n">
        <v>0.328</v>
      </c>
      <c r="AZ596" s="5" t="n">
        <v>1.345</v>
      </c>
      <c r="BA596" s="5" t="n">
        <v>0.18</v>
      </c>
      <c r="BB596" s="5" t="n">
        <v>1</v>
      </c>
      <c r="BC596" s="5" t="n">
        <v>0.535</v>
      </c>
      <c r="BD596" s="5" t="n">
        <v>0.129</v>
      </c>
      <c r="BE596" s="5" t="n">
        <v>0.139</v>
      </c>
      <c r="BF596" s="5" t="n">
        <v>0.795</v>
      </c>
      <c r="BG596" s="5" t="n">
        <v>0.18</v>
      </c>
      <c r="BH596" s="5" t="n">
        <v>1</v>
      </c>
      <c r="BI596" s="5" t="n">
        <v>0.579</v>
      </c>
      <c r="BJ596" s="5" t="n">
        <v>0.129</v>
      </c>
      <c r="BK596" s="5" t="n">
        <v>0.012</v>
      </c>
      <c r="BL596" s="5" t="n">
        <v>0.6840000000000001</v>
      </c>
      <c r="BM596" s="5" t="n">
        <v>0.18</v>
      </c>
      <c r="BN596" s="5" t="n">
        <v>1</v>
      </c>
      <c r="BO596" s="5" t="n">
        <v>0</v>
      </c>
      <c r="BP596" s="5" t="n">
        <v>0</v>
      </c>
      <c r="BQ596" s="5" t="n">
        <v>0.144</v>
      </c>
      <c r="BR596" s="5" t="n">
        <v>0</v>
      </c>
      <c r="BS596" s="5" t="n">
        <v>1</v>
      </c>
      <c r="BT596" s="5" t="n">
        <v>0</v>
      </c>
      <c r="BU596" s="5" t="n">
        <v>0</v>
      </c>
      <c r="BV596" s="5" t="n">
        <v>0.12</v>
      </c>
      <c r="BW596" s="5" t="n">
        <v>0.18</v>
      </c>
      <c r="BX596" s="5" t="n">
        <v>0.833</v>
      </c>
      <c r="BY596" s="5" t="n">
        <v>13.254</v>
      </c>
      <c r="BZ596" s="5" t="n">
        <v>0</v>
      </c>
      <c r="CA596" s="5" t="n">
        <v>13.254</v>
      </c>
      <c r="CB596" s="5" t="n">
        <v>0</v>
      </c>
      <c r="CC596" s="5" t="n">
        <v>83.248</v>
      </c>
      <c r="CD596" s="5" t="n">
        <v>7.95</v>
      </c>
      <c r="CE596" s="5" t="n">
        <v>95.69199999999999</v>
      </c>
      <c r="CF596" s="5" t="n">
        <v>211.15</v>
      </c>
      <c r="CG596" s="5" t="n">
        <v>0.18</v>
      </c>
      <c r="CH596" s="5" t="n">
        <v>1</v>
      </c>
      <c r="CI596" s="5" t="n">
        <v>0</v>
      </c>
      <c r="CJ596" s="5" t="n">
        <v>0</v>
      </c>
      <c r="CK596" s="5" t="n">
        <v>0</v>
      </c>
      <c r="CL596" s="5" t="n">
        <v>0</v>
      </c>
      <c r="CM596" s="5" t="n">
        <v>0</v>
      </c>
      <c r="CN596" s="5" t="n">
        <v>0</v>
      </c>
      <c r="CO596" s="5" t="n">
        <v>0</v>
      </c>
      <c r="CP596" s="5" t="n">
        <v>0.721</v>
      </c>
      <c r="CQ596" s="5" t="n">
        <v>1.348</v>
      </c>
      <c r="CR596" s="5" t="n">
        <v>0</v>
      </c>
      <c r="CS596" s="5" t="n">
        <v>5.37</v>
      </c>
      <c r="CT596" s="5" t="n">
        <v>3.466</v>
      </c>
      <c r="CU596" s="5" t="n">
        <v>10.281</v>
      </c>
    </row>
    <row r="597">
      <c r="A597" s="5" t="inlineStr">
        <is>
          <t>MKD2024</t>
        </is>
      </c>
      <c r="B597" s="5" t="inlineStr">
        <is>
          <t>MKD</t>
        </is>
      </c>
      <c r="C597" s="5" t="inlineStr">
        <is>
          <t>MKD</t>
        </is>
      </c>
      <c r="D597" s="5" t="inlineStr">
        <is>
          <t>North Macedonia</t>
        </is>
      </c>
      <c r="E597" s="5" t="n">
        <v>2024</v>
      </c>
      <c r="F597" s="5" t="n">
        <v>0.18</v>
      </c>
      <c r="G597" s="5" t="n">
        <v>2.691</v>
      </c>
      <c r="H597" s="5" t="n">
        <v>0.846</v>
      </c>
      <c r="I597" s="5" t="n">
        <v>0</v>
      </c>
      <c r="J597" s="5" t="n">
        <v>2.691</v>
      </c>
      <c r="K597" s="5" t="n">
        <v>0</v>
      </c>
      <c r="L597" s="5" t="n">
        <v>1</v>
      </c>
      <c r="M597" s="5" t="n">
        <v>4.418</v>
      </c>
      <c r="N597" s="5" t="n">
        <v>2.539</v>
      </c>
      <c r="O597" s="5" t="n">
        <v>0</v>
      </c>
      <c r="P597" s="5" t="n">
        <v>4.418</v>
      </c>
      <c r="Q597" s="5" t="n">
        <v>0</v>
      </c>
      <c r="R597" s="5" t="n">
        <v>1</v>
      </c>
      <c r="S597" s="5" t="n">
        <v>6.922</v>
      </c>
      <c r="T597" s="5" t="n">
        <v>5.078</v>
      </c>
      <c r="U597" s="5" t="n">
        <v>0.17</v>
      </c>
      <c r="V597" s="5" t="n">
        <v>8.167999999999999</v>
      </c>
      <c r="W597" s="5" t="n">
        <v>0.18</v>
      </c>
      <c r="X597" s="5" t="n">
        <v>1</v>
      </c>
      <c r="Y597" s="5" t="n">
        <v>14.265</v>
      </c>
      <c r="Z597" s="5" t="n">
        <v>1.801</v>
      </c>
      <c r="AA597" s="5" t="n">
        <v>0.174</v>
      </c>
      <c r="AB597" s="5" t="n">
        <v>14.439</v>
      </c>
      <c r="AC597" s="5" t="n">
        <v>0</v>
      </c>
      <c r="AD597" s="5" t="n">
        <v>1</v>
      </c>
      <c r="AE597" s="5" t="n">
        <v>14.265</v>
      </c>
      <c r="AF597" s="5" t="n">
        <v>3.125</v>
      </c>
      <c r="AG597" s="5" t="n">
        <v>0.174</v>
      </c>
      <c r="AH597" s="5" t="n">
        <v>14.439</v>
      </c>
      <c r="AI597" s="5" t="n">
        <v>0</v>
      </c>
      <c r="AJ597" s="5" t="n">
        <v>1</v>
      </c>
      <c r="AK597" s="5" t="n">
        <v>25.345</v>
      </c>
      <c r="AL597" s="5" t="n">
        <v>12.891</v>
      </c>
      <c r="AM597" s="5" t="n">
        <v>0.174</v>
      </c>
      <c r="AN597" s="5" t="n">
        <v>30.112</v>
      </c>
      <c r="AO597" s="5" t="n">
        <v>0.18</v>
      </c>
      <c r="AP597" s="5" t="n">
        <v>1</v>
      </c>
      <c r="AQ597" s="5" t="n">
        <v>0.724</v>
      </c>
      <c r="AR597" s="5" t="n">
        <v>0.132</v>
      </c>
      <c r="AS597" s="5" t="n">
        <v>0.468</v>
      </c>
      <c r="AT597" s="5" t="n">
        <v>1.406</v>
      </c>
      <c r="AU597" s="5" t="n">
        <v>0.18</v>
      </c>
      <c r="AV597" s="5" t="n">
        <v>1</v>
      </c>
      <c r="AW597" s="5" t="n">
        <v>0.75</v>
      </c>
      <c r="AX597" s="5" t="n">
        <v>0.132</v>
      </c>
      <c r="AY597" s="5" t="n">
        <v>0.34</v>
      </c>
      <c r="AZ597" s="5" t="n">
        <v>1.287</v>
      </c>
      <c r="BA597" s="5" t="n">
        <v>0.18</v>
      </c>
      <c r="BB597" s="5" t="n">
        <v>1</v>
      </c>
      <c r="BC597" s="5" t="n">
        <v>0.513</v>
      </c>
      <c r="BD597" s="5" t="n">
        <v>0.132</v>
      </c>
      <c r="BE597" s="5" t="n">
        <v>0.141</v>
      </c>
      <c r="BF597" s="5" t="n">
        <v>0.771</v>
      </c>
      <c r="BG597" s="5" t="n">
        <v>0.18</v>
      </c>
      <c r="BH597" s="5" t="n">
        <v>1</v>
      </c>
      <c r="BI597" s="5" t="n">
        <v>0.591</v>
      </c>
      <c r="BJ597" s="5" t="n">
        <v>0.132</v>
      </c>
      <c r="BK597" s="5" t="n">
        <v>0.014</v>
      </c>
      <c r="BL597" s="5" t="n">
        <v>0.698</v>
      </c>
      <c r="BM597" s="5" t="n">
        <v>0.18</v>
      </c>
      <c r="BN597" s="5" t="n">
        <v>1</v>
      </c>
      <c r="BO597" s="5" t="n">
        <v>0</v>
      </c>
      <c r="BP597" s="5" t="n">
        <v>0</v>
      </c>
      <c r="BQ597" s="5" t="n">
        <v>0.089</v>
      </c>
      <c r="BR597" s="5" t="n">
        <v>0</v>
      </c>
      <c r="BS597" s="5" t="n">
        <v>1</v>
      </c>
      <c r="BT597" s="5" t="n">
        <v>0</v>
      </c>
      <c r="BU597" s="5" t="n">
        <v>0</v>
      </c>
      <c r="BV597" s="5" t="n">
        <v>0.118</v>
      </c>
      <c r="BW597" s="5" t="n">
        <v>0.18</v>
      </c>
      <c r="BX597" s="5" t="n">
        <v>0.833</v>
      </c>
      <c r="BY597" s="5" t="n">
        <v>13.646</v>
      </c>
      <c r="BZ597" s="5" t="n">
        <v>0</v>
      </c>
      <c r="CA597" s="5" t="n">
        <v>13.646</v>
      </c>
      <c r="CB597" s="5" t="n">
        <v>0</v>
      </c>
      <c r="CC597" s="5" t="n">
        <v>82.58799999999999</v>
      </c>
      <c r="CD597" s="5" t="n">
        <v>7.95</v>
      </c>
      <c r="CE597" s="5" t="n">
        <v>88.624</v>
      </c>
      <c r="CF597" s="5" t="n">
        <v>202.03</v>
      </c>
      <c r="CG597" s="5" t="n">
        <v>0.18</v>
      </c>
      <c r="CH597" s="5" t="n">
        <v>1</v>
      </c>
      <c r="CI597" s="5" t="n">
        <v>0</v>
      </c>
      <c r="CJ597" s="5" t="n">
        <v>0</v>
      </c>
      <c r="CK597" s="5" t="n">
        <v>0</v>
      </c>
      <c r="CL597" s="5" t="n">
        <v>0</v>
      </c>
      <c r="CM597" s="5" t="n">
        <v>0</v>
      </c>
      <c r="CN597" s="5" t="n">
        <v>0</v>
      </c>
      <c r="CO597" s="5" t="n">
        <v>0</v>
      </c>
      <c r="CP597" s="5" t="n">
        <v>0.721</v>
      </c>
      <c r="CQ597" s="5" t="n">
        <v>1.387</v>
      </c>
      <c r="CR597" s="5" t="n">
        <v>0</v>
      </c>
      <c r="CS597" s="5" t="n">
        <v>5.529</v>
      </c>
      <c r="CT597" s="5" t="n">
        <v>3.027</v>
      </c>
      <c r="CU597" s="5" t="n">
        <v>8.691000000000001</v>
      </c>
    </row>
    <row r="598">
      <c r="A598" s="5" t="inlineStr">
        <is>
          <t>MNP2021</t>
        </is>
      </c>
      <c r="B598" s="5" t="inlineStr">
        <is>
          <t>MNP</t>
        </is>
      </c>
      <c r="C598" s="5" t="inlineStr">
        <is>
          <t>MNP</t>
        </is>
      </c>
      <c r="D598" s="5" t="inlineStr">
        <is>
          <t>Northern Mariana Islands</t>
        </is>
      </c>
      <c r="E598" s="5" t="n">
        <v>2021</v>
      </c>
      <c r="F598" s="5" t="n">
        <v>0.05</v>
      </c>
      <c r="G598" s="5" t="n">
        <v>4.747</v>
      </c>
      <c r="H598" s="5" t="n">
        <v>1.143</v>
      </c>
      <c r="I598" s="5" t="n">
        <v>0</v>
      </c>
      <c r="J598" s="5" t="n">
        <v>4.747</v>
      </c>
      <c r="K598" s="5" t="n">
        <v>0</v>
      </c>
      <c r="L598" s="5" t="n">
        <v>1</v>
      </c>
      <c r="M598" s="5" t="n">
        <v>7.964</v>
      </c>
      <c r="N598" s="5" t="n">
        <v>3.43</v>
      </c>
      <c r="O598" s="5" t="n">
        <v>0</v>
      </c>
      <c r="P598" s="5" t="n">
        <v>7.964</v>
      </c>
      <c r="Q598" s="5" t="n">
        <v>0</v>
      </c>
      <c r="R598" s="5" t="n">
        <v>1</v>
      </c>
      <c r="S598" s="5" t="n">
        <v>10.464</v>
      </c>
      <c r="T598" s="5" t="n">
        <v>6.86</v>
      </c>
      <c r="U598" s="5" t="n">
        <v>0</v>
      </c>
      <c r="V598" s="5" t="n">
        <v>10.987</v>
      </c>
      <c r="W598" s="5" t="n">
        <v>0.05</v>
      </c>
      <c r="X598" s="5" t="n">
        <v>1</v>
      </c>
      <c r="Y598" s="5" t="n">
        <v>10.551</v>
      </c>
      <c r="Z598" s="5" t="n">
        <v>1.302</v>
      </c>
      <c r="AA598" s="5" t="n">
        <v>0</v>
      </c>
      <c r="AB598" s="5" t="n">
        <v>10.551</v>
      </c>
      <c r="AC598" s="5" t="n">
        <v>0</v>
      </c>
      <c r="AD598" s="5" t="n">
        <v>1</v>
      </c>
      <c r="AE598" s="5" t="n">
        <v>11.694</v>
      </c>
      <c r="AF598" s="5" t="n">
        <v>2.549</v>
      </c>
      <c r="AG598" s="5" t="n">
        <v>0</v>
      </c>
      <c r="AH598" s="5" t="n">
        <v>11.694</v>
      </c>
      <c r="AI598" s="5" t="n">
        <v>0</v>
      </c>
      <c r="AJ598" s="5" t="n">
        <v>1</v>
      </c>
      <c r="AK598" s="5" t="n">
        <v>18.554</v>
      </c>
      <c r="AL598" s="5" t="n">
        <v>9.627000000000001</v>
      </c>
      <c r="AM598" s="5" t="n">
        <v>0</v>
      </c>
      <c r="AN598" s="5" t="n">
        <v>19.482</v>
      </c>
      <c r="AO598" s="5" t="n">
        <v>0.05</v>
      </c>
      <c r="AP598" s="5" t="n">
        <v>1</v>
      </c>
      <c r="AQ598" s="5" t="n">
        <v>0.621</v>
      </c>
      <c r="AR598" s="5" t="n">
        <v>0.114</v>
      </c>
      <c r="AS598" s="5" t="n">
        <v>0</v>
      </c>
      <c r="AT598" s="5" t="n">
        <v>0.652</v>
      </c>
      <c r="AU598" s="5" t="n">
        <v>0.05</v>
      </c>
      <c r="AV598" s="5" t="n">
        <v>1</v>
      </c>
      <c r="AW598" s="5" t="n">
        <v>0.593</v>
      </c>
      <c r="AX598" s="5" t="n">
        <v>0.114</v>
      </c>
      <c r="AY598" s="5" t="n">
        <v>0</v>
      </c>
      <c r="AZ598" s="5" t="n">
        <v>0.623</v>
      </c>
      <c r="BA598" s="5" t="n">
        <v>0.05</v>
      </c>
      <c r="BB598" s="5" t="n">
        <v>1</v>
      </c>
      <c r="BC598" s="5" t="n">
        <v>0.44</v>
      </c>
      <c r="BD598" s="5" t="n">
        <v>0.114</v>
      </c>
      <c r="BE598" s="5" t="n">
        <v>0</v>
      </c>
      <c r="BF598" s="5" t="n">
        <v>0.462</v>
      </c>
      <c r="BG598" s="5" t="n">
        <v>0.05</v>
      </c>
      <c r="BH598" s="5" t="n">
        <v>1</v>
      </c>
      <c r="BI598" s="5" t="n">
        <v>0.5600000000000001</v>
      </c>
      <c r="BJ598" s="5" t="n">
        <v>0.114</v>
      </c>
      <c r="BK598" s="5" t="n">
        <v>0</v>
      </c>
      <c r="BL598" s="5" t="n">
        <v>0.588</v>
      </c>
      <c r="BM598" s="5" t="n">
        <v>0.05</v>
      </c>
      <c r="BN598" s="5" t="n">
        <v>1</v>
      </c>
      <c r="BO598" s="5" t="n">
        <v>0</v>
      </c>
      <c r="BP598" s="5" t="n">
        <v>0</v>
      </c>
      <c r="BQ598" s="5" t="n">
        <v>0</v>
      </c>
      <c r="BR598" s="5" t="n">
        <v>0</v>
      </c>
      <c r="BS598" s="5" t="n">
        <v>1</v>
      </c>
      <c r="BT598" s="5" t="n">
        <v>0</v>
      </c>
      <c r="BU598" s="5" t="n">
        <v>0</v>
      </c>
      <c r="BV598" s="5" t="n">
        <v>0</v>
      </c>
      <c r="BW598" s="5" t="n">
        <v>0.05</v>
      </c>
      <c r="BX598" s="5" t="n">
        <v>1</v>
      </c>
      <c r="BY598" s="5" t="n">
        <v>11.787</v>
      </c>
      <c r="BZ598" s="5" t="n">
        <v>0</v>
      </c>
      <c r="CA598" s="5" t="n">
        <v>11.787</v>
      </c>
      <c r="CB598" s="5" t="n">
        <v>0</v>
      </c>
      <c r="CC598" s="5" t="n">
        <v>81.69499999999999</v>
      </c>
      <c r="CD598" s="5" t="n">
        <v>7.95</v>
      </c>
      <c r="CE598" s="5" t="n">
        <v>0</v>
      </c>
      <c r="CF598" s="5" t="n">
        <v>85.78</v>
      </c>
      <c r="CG598" s="5" t="n">
        <v>0.05</v>
      </c>
      <c r="CH598" s="5" t="n">
        <v>1</v>
      </c>
      <c r="CI598" s="5" t="n">
        <v>0</v>
      </c>
      <c r="CJ598" s="5" t="n">
        <v>0</v>
      </c>
      <c r="CK598" s="5" t="n">
        <v>0</v>
      </c>
      <c r="CL598" s="5" t="n">
        <v>0</v>
      </c>
      <c r="CM598" s="5" t="n">
        <v>0</v>
      </c>
      <c r="CN598" s="5" t="n">
        <v>0</v>
      </c>
      <c r="CO598" s="5" t="n">
        <v>0</v>
      </c>
      <c r="CP598" s="5" t="n">
        <v>0</v>
      </c>
      <c r="CQ598" s="5" t="n">
        <v>1.198</v>
      </c>
      <c r="CR598" s="5" t="n">
        <v>0</v>
      </c>
      <c r="CS598" s="5" t="n">
        <v>4.776</v>
      </c>
      <c r="CT598" s="5" t="n">
        <v>3.604</v>
      </c>
      <c r="CU598" s="5" t="n">
        <v>9.407999999999999</v>
      </c>
    </row>
    <row r="599">
      <c r="A599" s="5" t="inlineStr">
        <is>
          <t>MNP2022</t>
        </is>
      </c>
      <c r="B599" s="5" t="inlineStr">
        <is>
          <t>MNP</t>
        </is>
      </c>
      <c r="C599" s="5" t="inlineStr">
        <is>
          <t>MNP</t>
        </is>
      </c>
      <c r="D599" s="5" t="inlineStr">
        <is>
          <t>Northern Mariana Islands</t>
        </is>
      </c>
      <c r="E599" s="5" t="n">
        <v>2022</v>
      </c>
      <c r="F599" s="5" t="n">
        <v>0.05</v>
      </c>
      <c r="G599" s="5" t="n">
        <v>8.788</v>
      </c>
      <c r="H599" s="5" t="n">
        <v>1.235</v>
      </c>
      <c r="I599" s="5" t="n">
        <v>0</v>
      </c>
      <c r="J599" s="5" t="n">
        <v>8.788</v>
      </c>
      <c r="K599" s="5" t="n">
        <v>0</v>
      </c>
      <c r="L599" s="5" t="n">
        <v>1</v>
      </c>
      <c r="M599" s="5" t="n">
        <v>9.782999999999999</v>
      </c>
      <c r="N599" s="5" t="n">
        <v>3.704</v>
      </c>
      <c r="O599" s="5" t="n">
        <v>0</v>
      </c>
      <c r="P599" s="5" t="n">
        <v>9.782999999999999</v>
      </c>
      <c r="Q599" s="5" t="n">
        <v>0</v>
      </c>
      <c r="R599" s="5" t="n">
        <v>1</v>
      </c>
      <c r="S599" s="5" t="n">
        <v>14.962</v>
      </c>
      <c r="T599" s="5" t="n">
        <v>7.408</v>
      </c>
      <c r="U599" s="5" t="n">
        <v>0.055</v>
      </c>
      <c r="V599" s="5" t="n">
        <v>15.71</v>
      </c>
      <c r="W599" s="5" t="n">
        <v>0.05</v>
      </c>
      <c r="X599" s="5" t="n">
        <v>1</v>
      </c>
      <c r="Y599" s="5" t="n">
        <v>17.332</v>
      </c>
      <c r="Z599" s="5" t="n">
        <v>2.139</v>
      </c>
      <c r="AA599" s="5" t="n">
        <v>0</v>
      </c>
      <c r="AB599" s="5" t="n">
        <v>17.332</v>
      </c>
      <c r="AC599" s="5" t="n">
        <v>0</v>
      </c>
      <c r="AD599" s="5" t="n">
        <v>1</v>
      </c>
      <c r="AE599" s="5" t="n">
        <v>18.566</v>
      </c>
      <c r="AF599" s="5" t="n">
        <v>4.048</v>
      </c>
      <c r="AG599" s="5" t="n">
        <v>0</v>
      </c>
      <c r="AH599" s="5" t="n">
        <v>18.566</v>
      </c>
      <c r="AI599" s="5" t="n">
        <v>0</v>
      </c>
      <c r="AJ599" s="5" t="n">
        <v>1</v>
      </c>
      <c r="AK599" s="5" t="n">
        <v>25.974</v>
      </c>
      <c r="AL599" s="5" t="n">
        <v>13.478</v>
      </c>
      <c r="AM599" s="5" t="n">
        <v>0.096</v>
      </c>
      <c r="AN599" s="5" t="n">
        <v>27.273</v>
      </c>
      <c r="AO599" s="5" t="n">
        <v>0.05</v>
      </c>
      <c r="AP599" s="5" t="n">
        <v>1</v>
      </c>
      <c r="AQ599" s="5" t="n">
        <v>0.847</v>
      </c>
      <c r="AR599" s="5" t="n">
        <v>0.123</v>
      </c>
      <c r="AS599" s="5" t="n">
        <v>0.003</v>
      </c>
      <c r="AT599" s="5" t="n">
        <v>0.889</v>
      </c>
      <c r="AU599" s="5" t="n">
        <v>0.05</v>
      </c>
      <c r="AV599" s="5" t="n">
        <v>1</v>
      </c>
      <c r="AW599" s="5" t="n">
        <v>0.947</v>
      </c>
      <c r="AX599" s="5" t="n">
        <v>0.123</v>
      </c>
      <c r="AY599" s="5" t="n">
        <v>0.004</v>
      </c>
      <c r="AZ599" s="5" t="n">
        <v>0.994</v>
      </c>
      <c r="BA599" s="5" t="n">
        <v>0.05</v>
      </c>
      <c r="BB599" s="5" t="n">
        <v>1</v>
      </c>
      <c r="BC599" s="5" t="n">
        <v>0.589</v>
      </c>
      <c r="BD599" s="5" t="n">
        <v>0.123</v>
      </c>
      <c r="BE599" s="5" t="n">
        <v>0.002</v>
      </c>
      <c r="BF599" s="5" t="n">
        <v>0.618</v>
      </c>
      <c r="BG599" s="5" t="n">
        <v>0.05</v>
      </c>
      <c r="BH599" s="5" t="n">
        <v>1</v>
      </c>
      <c r="BI599" s="5" t="n">
        <v>0.6889999999999999</v>
      </c>
      <c r="BJ599" s="5" t="n">
        <v>0.123</v>
      </c>
      <c r="BK599" s="5" t="n">
        <v>0.003</v>
      </c>
      <c r="BL599" s="5" t="n">
        <v>0.723</v>
      </c>
      <c r="BM599" s="5" t="n">
        <v>0.05</v>
      </c>
      <c r="BN599" s="5" t="n">
        <v>1</v>
      </c>
      <c r="BO599" s="5" t="n">
        <v>0</v>
      </c>
      <c r="BP599" s="5" t="n">
        <v>0</v>
      </c>
      <c r="BQ599" s="5" t="n">
        <v>0</v>
      </c>
      <c r="BR599" s="5" t="n">
        <v>0</v>
      </c>
      <c r="BS599" s="5" t="n">
        <v>1</v>
      </c>
      <c r="BT599" s="5" t="n">
        <v>0</v>
      </c>
      <c r="BU599" s="5" t="n">
        <v>0</v>
      </c>
      <c r="BV599" s="5" t="n">
        <v>0</v>
      </c>
      <c r="BW599" s="5" t="n">
        <v>0.05</v>
      </c>
      <c r="BX599" s="5" t="n">
        <v>1</v>
      </c>
      <c r="BY599" s="5" t="n">
        <v>12.729</v>
      </c>
      <c r="BZ599" s="5" t="n">
        <v>0</v>
      </c>
      <c r="CA599" s="5" t="n">
        <v>12.729</v>
      </c>
      <c r="CB599" s="5" t="n">
        <v>0</v>
      </c>
      <c r="CC599" s="5" t="n">
        <v>102.477</v>
      </c>
      <c r="CD599" s="5" t="n">
        <v>7.95</v>
      </c>
      <c r="CE599" s="5" t="n">
        <v>0.379</v>
      </c>
      <c r="CF599" s="5" t="n">
        <v>107.6</v>
      </c>
      <c r="CG599" s="5" t="n">
        <v>0.05</v>
      </c>
      <c r="CH599" s="5" t="n">
        <v>1</v>
      </c>
      <c r="CI599" s="5" t="n">
        <v>0</v>
      </c>
      <c r="CJ599" s="5" t="n">
        <v>0</v>
      </c>
      <c r="CK599" s="5" t="n">
        <v>0</v>
      </c>
      <c r="CL599" s="5" t="n">
        <v>0</v>
      </c>
      <c r="CM599" s="5" t="n">
        <v>0</v>
      </c>
      <c r="CN599" s="5" t="n">
        <v>0</v>
      </c>
      <c r="CO599" s="5" t="n">
        <v>0</v>
      </c>
      <c r="CP599" s="5" t="n">
        <v>0</v>
      </c>
      <c r="CQ599" s="5" t="n">
        <v>1.294</v>
      </c>
      <c r="CR599" s="5" t="n">
        <v>0</v>
      </c>
      <c r="CS599" s="5" t="n">
        <v>5.158</v>
      </c>
      <c r="CT599" s="5" t="n">
        <v>7.554</v>
      </c>
      <c r="CU599" s="5" t="n">
        <v>16.097</v>
      </c>
    </row>
    <row r="600">
      <c r="A600" s="5" t="inlineStr">
        <is>
          <t>MNP2023</t>
        </is>
      </c>
      <c r="B600" s="5" t="inlineStr">
        <is>
          <t>MNP</t>
        </is>
      </c>
      <c r="C600" s="5" t="inlineStr">
        <is>
          <t>MNP</t>
        </is>
      </c>
      <c r="D600" s="5" t="inlineStr">
        <is>
          <t>Northern Mariana Islands</t>
        </is>
      </c>
      <c r="E600" s="5" t="n">
        <v>2023</v>
      </c>
      <c r="F600" s="5" t="n">
        <v>0.05</v>
      </c>
      <c r="G600" s="5" t="n">
        <v>5.77</v>
      </c>
      <c r="H600" s="5" t="n">
        <v>1.286</v>
      </c>
      <c r="I600" s="5" t="n">
        <v>0</v>
      </c>
      <c r="J600" s="5" t="n">
        <v>5.77</v>
      </c>
      <c r="K600" s="5" t="n">
        <v>0</v>
      </c>
      <c r="L600" s="5" t="n">
        <v>1</v>
      </c>
      <c r="M600" s="5" t="n">
        <v>7.886</v>
      </c>
      <c r="N600" s="5" t="n">
        <v>3.857</v>
      </c>
      <c r="O600" s="5" t="n">
        <v>0</v>
      </c>
      <c r="P600" s="5" t="n">
        <v>7.886</v>
      </c>
      <c r="Q600" s="5" t="n">
        <v>0</v>
      </c>
      <c r="R600" s="5" t="n">
        <v>1</v>
      </c>
      <c r="S600" s="5" t="n">
        <v>12.198</v>
      </c>
      <c r="T600" s="5" t="n">
        <v>7.714</v>
      </c>
      <c r="U600" s="5" t="n">
        <v>0.068</v>
      </c>
      <c r="V600" s="5" t="n">
        <v>12.808</v>
      </c>
      <c r="W600" s="5" t="n">
        <v>0.05</v>
      </c>
      <c r="X600" s="5" t="n">
        <v>1</v>
      </c>
      <c r="Y600" s="5" t="n">
        <v>13.814</v>
      </c>
      <c r="Z600" s="5" t="n">
        <v>1.705</v>
      </c>
      <c r="AA600" s="5" t="n">
        <v>0</v>
      </c>
      <c r="AB600" s="5" t="n">
        <v>13.814</v>
      </c>
      <c r="AC600" s="5" t="n">
        <v>0</v>
      </c>
      <c r="AD600" s="5" t="n">
        <v>1</v>
      </c>
      <c r="AE600" s="5" t="n">
        <v>15.1</v>
      </c>
      <c r="AF600" s="5" t="n">
        <v>3.292</v>
      </c>
      <c r="AG600" s="5" t="n">
        <v>0</v>
      </c>
      <c r="AH600" s="5" t="n">
        <v>15.1</v>
      </c>
      <c r="AI600" s="5" t="n">
        <v>0</v>
      </c>
      <c r="AJ600" s="5" t="n">
        <v>1</v>
      </c>
      <c r="AK600" s="5" t="n">
        <v>22.814</v>
      </c>
      <c r="AL600" s="5" t="n">
        <v>11.838</v>
      </c>
      <c r="AM600" s="5" t="n">
        <v>0.126</v>
      </c>
      <c r="AN600" s="5" t="n">
        <v>23.955</v>
      </c>
      <c r="AO600" s="5" t="n">
        <v>0.05</v>
      </c>
      <c r="AP600" s="5" t="n">
        <v>1</v>
      </c>
      <c r="AQ600" s="5" t="n">
        <v>0.749</v>
      </c>
      <c r="AR600" s="5" t="n">
        <v>0.129</v>
      </c>
      <c r="AS600" s="5" t="n">
        <v>0.004</v>
      </c>
      <c r="AT600" s="5" t="n">
        <v>0.786</v>
      </c>
      <c r="AU600" s="5" t="n">
        <v>0.05</v>
      </c>
      <c r="AV600" s="5" t="n">
        <v>1</v>
      </c>
      <c r="AW600" s="5" t="n">
        <v>0.783</v>
      </c>
      <c r="AX600" s="5" t="n">
        <v>0.129</v>
      </c>
      <c r="AY600" s="5" t="n">
        <v>0.004</v>
      </c>
      <c r="AZ600" s="5" t="n">
        <v>0.822</v>
      </c>
      <c r="BA600" s="5" t="n">
        <v>0.05</v>
      </c>
      <c r="BB600" s="5" t="n">
        <v>1</v>
      </c>
      <c r="BC600" s="5" t="n">
        <v>0.527</v>
      </c>
      <c r="BD600" s="5" t="n">
        <v>0.129</v>
      </c>
      <c r="BE600" s="5" t="n">
        <v>0.003</v>
      </c>
      <c r="BF600" s="5" t="n">
        <v>0.554</v>
      </c>
      <c r="BG600" s="5" t="n">
        <v>0.05</v>
      </c>
      <c r="BH600" s="5" t="n">
        <v>1</v>
      </c>
      <c r="BI600" s="5" t="n">
        <v>0.64</v>
      </c>
      <c r="BJ600" s="5" t="n">
        <v>0.129</v>
      </c>
      <c r="BK600" s="5" t="n">
        <v>0.004</v>
      </c>
      <c r="BL600" s="5" t="n">
        <v>0.672</v>
      </c>
      <c r="BM600" s="5" t="n">
        <v>0.05</v>
      </c>
      <c r="BN600" s="5" t="n">
        <v>1</v>
      </c>
      <c r="BO600" s="5" t="n">
        <v>0</v>
      </c>
      <c r="BP600" s="5" t="n">
        <v>0</v>
      </c>
      <c r="BQ600" s="5" t="n">
        <v>0</v>
      </c>
      <c r="BR600" s="5" t="n">
        <v>0</v>
      </c>
      <c r="BS600" s="5" t="n">
        <v>1</v>
      </c>
      <c r="BT600" s="5" t="n">
        <v>0</v>
      </c>
      <c r="BU600" s="5" t="n">
        <v>0</v>
      </c>
      <c r="BV600" s="5" t="n">
        <v>0</v>
      </c>
      <c r="BW600" s="5" t="n">
        <v>0.05</v>
      </c>
      <c r="BX600" s="5" t="n">
        <v>1</v>
      </c>
      <c r="BY600" s="5" t="n">
        <v>13.254</v>
      </c>
      <c r="BZ600" s="5" t="n">
        <v>0</v>
      </c>
      <c r="CA600" s="5" t="n">
        <v>13.254</v>
      </c>
      <c r="CB600" s="5" t="n">
        <v>0</v>
      </c>
      <c r="CC600" s="5" t="n">
        <v>87.07899999999999</v>
      </c>
      <c r="CD600" s="5" t="n">
        <v>7.95</v>
      </c>
      <c r="CE600" s="5" t="n">
        <v>0.482</v>
      </c>
      <c r="CF600" s="5" t="n">
        <v>91.43300000000001</v>
      </c>
      <c r="CG600" s="5" t="n">
        <v>0.05</v>
      </c>
      <c r="CH600" s="5" t="n">
        <v>1</v>
      </c>
      <c r="CI600" s="5" t="n">
        <v>0</v>
      </c>
      <c r="CJ600" s="5" t="n">
        <v>0</v>
      </c>
      <c r="CK600" s="5" t="n">
        <v>0</v>
      </c>
      <c r="CL600" s="5" t="n">
        <v>0</v>
      </c>
      <c r="CM600" s="5" t="n">
        <v>0</v>
      </c>
      <c r="CN600" s="5" t="n">
        <v>0</v>
      </c>
      <c r="CO600" s="5" t="n">
        <v>0</v>
      </c>
      <c r="CP600" s="5" t="n">
        <v>0</v>
      </c>
      <c r="CQ600" s="5" t="n">
        <v>1.348</v>
      </c>
      <c r="CR600" s="5" t="n">
        <v>0</v>
      </c>
      <c r="CS600" s="5" t="n">
        <v>5.37</v>
      </c>
      <c r="CT600" s="5" t="n">
        <v>4.484</v>
      </c>
      <c r="CU600" s="5" t="n">
        <v>12.529</v>
      </c>
    </row>
    <row r="601">
      <c r="A601" s="5" t="inlineStr">
        <is>
          <t>MNP2024</t>
        </is>
      </c>
      <c r="B601" s="5" t="inlineStr">
        <is>
          <t>MNP</t>
        </is>
      </c>
      <c r="C601" s="5" t="inlineStr">
        <is>
          <t>MNP</t>
        </is>
      </c>
      <c r="D601" s="5" t="inlineStr">
        <is>
          <t>Northern Mariana Islands</t>
        </is>
      </c>
      <c r="E601" s="5" t="n">
        <v>2024</v>
      </c>
      <c r="F601" s="5" t="n">
        <v>0.05</v>
      </c>
      <c r="G601" s="5" t="n">
        <v>4.833</v>
      </c>
      <c r="H601" s="5" t="n">
        <v>1.324</v>
      </c>
      <c r="I601" s="5" t="n">
        <v>0</v>
      </c>
      <c r="J601" s="5" t="n">
        <v>4.833</v>
      </c>
      <c r="K601" s="5" t="n">
        <v>0</v>
      </c>
      <c r="L601" s="5" t="n">
        <v>1</v>
      </c>
      <c r="M601" s="5" t="n">
        <v>7.124</v>
      </c>
      <c r="N601" s="5" t="n">
        <v>3.971</v>
      </c>
      <c r="O601" s="5" t="n">
        <v>0</v>
      </c>
      <c r="P601" s="5" t="n">
        <v>7.124</v>
      </c>
      <c r="Q601" s="5" t="n">
        <v>0</v>
      </c>
      <c r="R601" s="5" t="n">
        <v>1</v>
      </c>
      <c r="S601" s="5" t="n">
        <v>11.451</v>
      </c>
      <c r="T601" s="5" t="n">
        <v>7.942</v>
      </c>
      <c r="U601" s="5" t="n">
        <v>0.078</v>
      </c>
      <c r="V601" s="5" t="n">
        <v>12.023</v>
      </c>
      <c r="W601" s="5" t="n">
        <v>0.05</v>
      </c>
      <c r="X601" s="5" t="n">
        <v>1</v>
      </c>
      <c r="Y601" s="5" t="n">
        <v>12.219</v>
      </c>
      <c r="Z601" s="5" t="n">
        <v>1.508</v>
      </c>
      <c r="AA601" s="5" t="n">
        <v>0</v>
      </c>
      <c r="AB601" s="5" t="n">
        <v>12.219</v>
      </c>
      <c r="AC601" s="5" t="n">
        <v>0</v>
      </c>
      <c r="AD601" s="5" t="n">
        <v>1</v>
      </c>
      <c r="AE601" s="5" t="n">
        <v>13.543</v>
      </c>
      <c r="AF601" s="5" t="n">
        <v>2.952</v>
      </c>
      <c r="AG601" s="5" t="n">
        <v>0</v>
      </c>
      <c r="AH601" s="5" t="n">
        <v>13.543</v>
      </c>
      <c r="AI601" s="5" t="n">
        <v>0</v>
      </c>
      <c r="AJ601" s="5" t="n">
        <v>1</v>
      </c>
      <c r="AK601" s="5" t="n">
        <v>21.484</v>
      </c>
      <c r="AL601" s="5" t="n">
        <v>11.148</v>
      </c>
      <c r="AM601" s="5" t="n">
        <v>0.146</v>
      </c>
      <c r="AN601" s="5" t="n">
        <v>22.559</v>
      </c>
      <c r="AO601" s="5" t="n">
        <v>0.05</v>
      </c>
      <c r="AP601" s="5" t="n">
        <v>1</v>
      </c>
      <c r="AQ601" s="5" t="n">
        <v>0.72</v>
      </c>
      <c r="AR601" s="5" t="n">
        <v>0.132</v>
      </c>
      <c r="AS601" s="5" t="n">
        <v>0.005</v>
      </c>
      <c r="AT601" s="5" t="n">
        <v>0.756</v>
      </c>
      <c r="AU601" s="5" t="n">
        <v>0.05</v>
      </c>
      <c r="AV601" s="5" t="n">
        <v>1</v>
      </c>
      <c r="AW601" s="5" t="n">
        <v>0.734</v>
      </c>
      <c r="AX601" s="5" t="n">
        <v>0.132</v>
      </c>
      <c r="AY601" s="5" t="n">
        <v>0.005</v>
      </c>
      <c r="AZ601" s="5" t="n">
        <v>0.77</v>
      </c>
      <c r="BA601" s="5" t="n">
        <v>0.05</v>
      </c>
      <c r="BB601" s="5" t="n">
        <v>1</v>
      </c>
      <c r="BC601" s="5" t="n">
        <v>0.51</v>
      </c>
      <c r="BD601" s="5" t="n">
        <v>0.132</v>
      </c>
      <c r="BE601" s="5" t="n">
        <v>0.003</v>
      </c>
      <c r="BF601" s="5" t="n">
        <v>0.536</v>
      </c>
      <c r="BG601" s="5" t="n">
        <v>0.05</v>
      </c>
      <c r="BH601" s="5" t="n">
        <v>1</v>
      </c>
      <c r="BI601" s="5" t="n">
        <v>0.652</v>
      </c>
      <c r="BJ601" s="5" t="n">
        <v>0.132</v>
      </c>
      <c r="BK601" s="5" t="n">
        <v>0.004</v>
      </c>
      <c r="BL601" s="5" t="n">
        <v>0.6850000000000001</v>
      </c>
      <c r="BM601" s="5" t="n">
        <v>0.05</v>
      </c>
      <c r="BN601" s="5" t="n">
        <v>1</v>
      </c>
      <c r="BO601" s="5" t="n">
        <v>0</v>
      </c>
      <c r="BP601" s="5" t="n">
        <v>0</v>
      </c>
      <c r="BQ601" s="5" t="n">
        <v>0</v>
      </c>
      <c r="BR601" s="5" t="n">
        <v>0</v>
      </c>
      <c r="BS601" s="5" t="n">
        <v>1</v>
      </c>
      <c r="BT601" s="5" t="n">
        <v>0</v>
      </c>
      <c r="BU601" s="5" t="n">
        <v>0</v>
      </c>
      <c r="BV601" s="5" t="n">
        <v>0</v>
      </c>
      <c r="BW601" s="5" t="n">
        <v>0.05</v>
      </c>
      <c r="BX601" s="5" t="n">
        <v>1</v>
      </c>
      <c r="BY601" s="5" t="n">
        <v>13.646</v>
      </c>
      <c r="BZ601" s="5" t="n">
        <v>0</v>
      </c>
      <c r="CA601" s="5" t="n">
        <v>13.646</v>
      </c>
      <c r="CB601" s="5" t="n">
        <v>0</v>
      </c>
      <c r="CC601" s="5" t="n">
        <v>86.38500000000001</v>
      </c>
      <c r="CD601" s="5" t="n">
        <v>7.95</v>
      </c>
      <c r="CE601" s="5" t="n">
        <v>0.588</v>
      </c>
      <c r="CF601" s="5" t="n">
        <v>90.705</v>
      </c>
      <c r="CG601" s="5" t="n">
        <v>0.05</v>
      </c>
      <c r="CH601" s="5" t="n">
        <v>1</v>
      </c>
      <c r="CI601" s="5" t="n">
        <v>0</v>
      </c>
      <c r="CJ601" s="5" t="n">
        <v>0</v>
      </c>
      <c r="CK601" s="5" t="n">
        <v>0</v>
      </c>
      <c r="CL601" s="5" t="n">
        <v>0</v>
      </c>
      <c r="CM601" s="5" t="n">
        <v>0</v>
      </c>
      <c r="CN601" s="5" t="n">
        <v>0</v>
      </c>
      <c r="CO601" s="5" t="n">
        <v>0</v>
      </c>
      <c r="CP601" s="5" t="n">
        <v>0</v>
      </c>
      <c r="CQ601" s="5" t="n">
        <v>1.387</v>
      </c>
      <c r="CR601" s="5" t="n">
        <v>0</v>
      </c>
      <c r="CS601" s="5" t="n">
        <v>5.529</v>
      </c>
      <c r="CT601" s="5" t="n">
        <v>3.509</v>
      </c>
      <c r="CU601" s="5" t="n">
        <v>10.896</v>
      </c>
    </row>
    <row r="602">
      <c r="A602" s="5" t="inlineStr">
        <is>
          <t>NOR2021</t>
        </is>
      </c>
      <c r="B602" s="5" t="inlineStr">
        <is>
          <t>NOR</t>
        </is>
      </c>
      <c r="C602" s="5" t="inlineStr">
        <is>
          <t>NOR</t>
        </is>
      </c>
      <c r="D602" s="5" t="inlineStr">
        <is>
          <t>Norway</t>
        </is>
      </c>
      <c r="E602" s="5" t="n">
        <v>2021</v>
      </c>
      <c r="F602" s="5" t="n">
        <v>0.25</v>
      </c>
      <c r="G602" s="5" t="n">
        <v>5.82</v>
      </c>
      <c r="H602" s="5" t="n">
        <v>1.124</v>
      </c>
      <c r="I602" s="5" t="n">
        <v>1.208</v>
      </c>
      <c r="J602" s="5" t="n">
        <v>7.028</v>
      </c>
      <c r="K602" s="5" t="n">
        <v>0</v>
      </c>
      <c r="L602" s="5" t="n">
        <v>1</v>
      </c>
      <c r="M602" s="5" t="n">
        <v>7.793</v>
      </c>
      <c r="N602" s="5" t="n">
        <v>3.372</v>
      </c>
      <c r="O602" s="5" t="n">
        <v>1.226</v>
      </c>
      <c r="P602" s="5" t="n">
        <v>9.019</v>
      </c>
      <c r="Q602" s="5" t="n">
        <v>0</v>
      </c>
      <c r="R602" s="5" t="n">
        <v>1</v>
      </c>
      <c r="S602" s="5" t="n">
        <v>11.44</v>
      </c>
      <c r="T602" s="5" t="n">
        <v>6.744</v>
      </c>
      <c r="U602" s="5" t="n">
        <v>0.514</v>
      </c>
      <c r="V602" s="5" t="n">
        <v>14.943</v>
      </c>
      <c r="W602" s="5" t="n">
        <v>0.25</v>
      </c>
      <c r="X602" s="5" t="n">
        <v>1</v>
      </c>
      <c r="Y602" s="5" t="n">
        <v>3.092</v>
      </c>
      <c r="Z602" s="5" t="n">
        <v>0.248</v>
      </c>
      <c r="AA602" s="5" t="n">
        <v>1.698</v>
      </c>
      <c r="AB602" s="5" t="n">
        <v>4.79</v>
      </c>
      <c r="AC602" s="5" t="n">
        <v>0</v>
      </c>
      <c r="AD602" s="5" t="n">
        <v>1</v>
      </c>
      <c r="AE602" s="5" t="n">
        <v>3.679</v>
      </c>
      <c r="AF602" s="5" t="n">
        <v>0.54</v>
      </c>
      <c r="AG602" s="5" t="n">
        <v>1.698</v>
      </c>
      <c r="AH602" s="5" t="n">
        <v>5.378</v>
      </c>
      <c r="AI602" s="5" t="n">
        <v>0</v>
      </c>
      <c r="AJ602" s="5" t="n">
        <v>1</v>
      </c>
      <c r="AK602" s="5" t="n">
        <v>7.202</v>
      </c>
      <c r="AL602" s="5" t="n">
        <v>2.852</v>
      </c>
      <c r="AM602" s="5" t="n">
        <v>0.984</v>
      </c>
      <c r="AN602" s="5" t="n">
        <v>10.232</v>
      </c>
      <c r="AO602" s="5" t="n">
        <v>0.25</v>
      </c>
      <c r="AP602" s="5" t="n">
        <v>1</v>
      </c>
      <c r="AQ602" s="5" t="n">
        <v>0.619</v>
      </c>
      <c r="AR602" s="5" t="n">
        <v>0.114</v>
      </c>
      <c r="AS602" s="5" t="n">
        <v>1.021</v>
      </c>
      <c r="AT602" s="5" t="n">
        <v>2.05</v>
      </c>
      <c r="AU602" s="5" t="n">
        <v>0.25</v>
      </c>
      <c r="AV602" s="5" t="n">
        <v>1</v>
      </c>
      <c r="AW602" s="5" t="n">
        <v>0.599</v>
      </c>
      <c r="AX602" s="5" t="n">
        <v>0.114</v>
      </c>
      <c r="AY602" s="5" t="n">
        <v>0.882</v>
      </c>
      <c r="AZ602" s="5" t="n">
        <v>1.852</v>
      </c>
      <c r="BA602" s="5" t="n">
        <v>0.25</v>
      </c>
      <c r="BB602" s="5" t="n">
        <v>1</v>
      </c>
      <c r="BC602" s="5" t="n">
        <v>0.439</v>
      </c>
      <c r="BD602" s="5" t="n">
        <v>0.114</v>
      </c>
      <c r="BE602" s="5" t="n">
        <v>0.029</v>
      </c>
      <c r="BF602" s="5" t="n">
        <v>0.585</v>
      </c>
      <c r="BG602" s="5" t="n">
        <v>0.25</v>
      </c>
      <c r="BH602" s="5" t="n">
        <v>1</v>
      </c>
      <c r="BI602" s="5" t="n">
        <v>0.505</v>
      </c>
      <c r="BJ602" s="5" t="n">
        <v>0.114</v>
      </c>
      <c r="BK602" s="5" t="n">
        <v>0.833</v>
      </c>
      <c r="BL602" s="5" t="n">
        <v>1.672</v>
      </c>
      <c r="BM602" s="5" t="n">
        <v>0.25</v>
      </c>
      <c r="BN602" s="5" t="n">
        <v>1</v>
      </c>
      <c r="BO602" s="5" t="n">
        <v>0</v>
      </c>
      <c r="BP602" s="5" t="n">
        <v>0.011</v>
      </c>
      <c r="BQ602" s="5" t="n">
        <v>0.092</v>
      </c>
      <c r="BR602" s="5" t="n">
        <v>0</v>
      </c>
      <c r="BS602" s="5" t="n">
        <v>1</v>
      </c>
      <c r="BT602" s="5" t="n">
        <v>0</v>
      </c>
      <c r="BU602" s="5" t="n">
        <v>0.02</v>
      </c>
      <c r="BV602" s="5" t="n">
        <v>0.238</v>
      </c>
      <c r="BW602" s="5" t="n">
        <v>0.25</v>
      </c>
      <c r="BX602" s="5" t="n">
        <v>1</v>
      </c>
      <c r="BY602" s="5" t="n">
        <v>11.787</v>
      </c>
      <c r="BZ602" s="5" t="n">
        <v>0</v>
      </c>
      <c r="CA602" s="5" t="n">
        <v>11.787</v>
      </c>
      <c r="CB602" s="5" t="n">
        <v>0</v>
      </c>
      <c r="CC602" s="5" t="n">
        <v>78.125</v>
      </c>
      <c r="CD602" s="5" t="n">
        <v>7.95</v>
      </c>
      <c r="CE602" s="5" t="n">
        <v>65.407</v>
      </c>
      <c r="CF602" s="5" t="n">
        <v>179.415</v>
      </c>
      <c r="CG602" s="5" t="n">
        <v>0.25</v>
      </c>
      <c r="CH602" s="5" t="n">
        <v>1</v>
      </c>
      <c r="CI602" s="5" t="n">
        <v>0</v>
      </c>
      <c r="CJ602" s="5" t="n">
        <v>0</v>
      </c>
      <c r="CK602" s="5" t="n">
        <v>0</v>
      </c>
      <c r="CL602" s="5" t="n">
        <v>0</v>
      </c>
      <c r="CM602" s="5" t="n">
        <v>0</v>
      </c>
      <c r="CN602" s="5" t="n">
        <v>0.001</v>
      </c>
      <c r="CO602" s="5" t="n">
        <v>0.001</v>
      </c>
      <c r="CP602" s="5" t="n">
        <v>0.034</v>
      </c>
      <c r="CQ602" s="5" t="n">
        <v>1.198</v>
      </c>
      <c r="CR602" s="5" t="n">
        <v>0.973</v>
      </c>
      <c r="CS602" s="5" t="n">
        <v>2.211</v>
      </c>
      <c r="CT602" s="5" t="n">
        <v>4.819</v>
      </c>
      <c r="CU602" s="5" t="n">
        <v>13.099</v>
      </c>
    </row>
    <row r="603">
      <c r="A603" s="5" t="inlineStr">
        <is>
          <t>NOR2022</t>
        </is>
      </c>
      <c r="B603" s="5" t="inlineStr">
        <is>
          <t>NOR</t>
        </is>
      </c>
      <c r="C603" s="5" t="inlineStr">
        <is>
          <t>NOR</t>
        </is>
      </c>
      <c r="D603" s="5" t="inlineStr">
        <is>
          <t>Norway</t>
        </is>
      </c>
      <c r="E603" s="5" t="n">
        <v>2022</v>
      </c>
      <c r="F603" s="5" t="n">
        <v>0.25</v>
      </c>
      <c r="G603" s="5" t="n">
        <v>12.798</v>
      </c>
      <c r="H603" s="5" t="n">
        <v>1.235</v>
      </c>
      <c r="I603" s="5" t="n">
        <v>8.159000000000001</v>
      </c>
      <c r="J603" s="5" t="n">
        <v>20.957</v>
      </c>
      <c r="K603" s="5" t="n">
        <v>0</v>
      </c>
      <c r="L603" s="5" t="n">
        <v>1</v>
      </c>
      <c r="M603" s="5" t="n">
        <v>9.782999999999999</v>
      </c>
      <c r="N603" s="5" t="n">
        <v>3.704</v>
      </c>
      <c r="O603" s="5" t="n">
        <v>8.284000000000001</v>
      </c>
      <c r="P603" s="5" t="n">
        <v>18.067</v>
      </c>
      <c r="Q603" s="5" t="n">
        <v>0</v>
      </c>
      <c r="R603" s="5" t="n">
        <v>1</v>
      </c>
      <c r="S603" s="5" t="n">
        <v>18.971</v>
      </c>
      <c r="T603" s="5" t="n">
        <v>7.408</v>
      </c>
      <c r="U603" s="5" t="n">
        <v>2.969</v>
      </c>
      <c r="V603" s="5" t="n">
        <v>26.927</v>
      </c>
      <c r="W603" s="5" t="n">
        <v>0.25</v>
      </c>
      <c r="X603" s="5" t="n">
        <v>1</v>
      </c>
      <c r="Y603" s="5" t="n">
        <v>3.365</v>
      </c>
      <c r="Z603" s="5" t="n">
        <v>0.27</v>
      </c>
      <c r="AA603" s="5" t="n">
        <v>7.049</v>
      </c>
      <c r="AB603" s="5" t="n">
        <v>10.414</v>
      </c>
      <c r="AC603" s="5" t="n">
        <v>0</v>
      </c>
      <c r="AD603" s="5" t="n">
        <v>1</v>
      </c>
      <c r="AE603" s="5" t="n">
        <v>3.991</v>
      </c>
      <c r="AF603" s="5" t="n">
        <v>0.586</v>
      </c>
      <c r="AG603" s="5" t="n">
        <v>7.049</v>
      </c>
      <c r="AH603" s="5" t="n">
        <v>11.04</v>
      </c>
      <c r="AI603" s="5" t="n">
        <v>0</v>
      </c>
      <c r="AJ603" s="5" t="n">
        <v>1</v>
      </c>
      <c r="AK603" s="5" t="n">
        <v>7.748</v>
      </c>
      <c r="AL603" s="5" t="n">
        <v>3.068</v>
      </c>
      <c r="AM603" s="5" t="n">
        <v>2.405</v>
      </c>
      <c r="AN603" s="5" t="n">
        <v>12.462</v>
      </c>
      <c r="AO603" s="5" t="n">
        <v>0.25</v>
      </c>
      <c r="AP603" s="5" t="n">
        <v>1</v>
      </c>
      <c r="AQ603" s="5" t="n">
        <v>0.861</v>
      </c>
      <c r="AR603" s="5" t="n">
        <v>0.123</v>
      </c>
      <c r="AS603" s="5" t="n">
        <v>0.991</v>
      </c>
      <c r="AT603" s="5" t="n">
        <v>2.315</v>
      </c>
      <c r="AU603" s="5" t="n">
        <v>0.25</v>
      </c>
      <c r="AV603" s="5" t="n">
        <v>1</v>
      </c>
      <c r="AW603" s="5" t="n">
        <v>0.986</v>
      </c>
      <c r="AX603" s="5" t="n">
        <v>0.123</v>
      </c>
      <c r="AY603" s="5" t="n">
        <v>0.85</v>
      </c>
      <c r="AZ603" s="5" t="n">
        <v>2.296</v>
      </c>
      <c r="BA603" s="5" t="n">
        <v>0.25</v>
      </c>
      <c r="BB603" s="5" t="n">
        <v>1</v>
      </c>
      <c r="BC603" s="5" t="n">
        <v>0.598</v>
      </c>
      <c r="BD603" s="5" t="n">
        <v>0.123</v>
      </c>
      <c r="BE603" s="5" t="n">
        <v>0.078</v>
      </c>
      <c r="BF603" s="5" t="n">
        <v>0.83</v>
      </c>
      <c r="BG603" s="5" t="n">
        <v>0.25</v>
      </c>
      <c r="BH603" s="5" t="n">
        <v>1</v>
      </c>
      <c r="BI603" s="5" t="n">
        <v>0.612</v>
      </c>
      <c r="BJ603" s="5" t="n">
        <v>0.123</v>
      </c>
      <c r="BK603" s="5" t="n">
        <v>0.899</v>
      </c>
      <c r="BL603" s="5" t="n">
        <v>1.889</v>
      </c>
      <c r="BM603" s="5" t="n">
        <v>0.25</v>
      </c>
      <c r="BN603" s="5" t="n">
        <v>1</v>
      </c>
      <c r="BO603" s="5" t="n">
        <v>0</v>
      </c>
      <c r="BP603" s="5" t="n">
        <v>0.01</v>
      </c>
      <c r="BQ603" s="5" t="n">
        <v>0.162</v>
      </c>
      <c r="BR603" s="5" t="n">
        <v>0</v>
      </c>
      <c r="BS603" s="5" t="n">
        <v>1</v>
      </c>
      <c r="BT603" s="5" t="n">
        <v>0</v>
      </c>
      <c r="BU603" s="5" t="n">
        <v>-0.065</v>
      </c>
      <c r="BV603" s="5" t="n">
        <v>0.226</v>
      </c>
      <c r="BW603" s="5" t="n">
        <v>0.25</v>
      </c>
      <c r="BX603" s="5" t="n">
        <v>1</v>
      </c>
      <c r="BY603" s="5" t="n">
        <v>12.729</v>
      </c>
      <c r="BZ603" s="5" t="n">
        <v>0</v>
      </c>
      <c r="CA603" s="5" t="n">
        <v>12.729</v>
      </c>
      <c r="CB603" s="5" t="n">
        <v>0</v>
      </c>
      <c r="CC603" s="5" t="n">
        <v>97.90000000000001</v>
      </c>
      <c r="CD603" s="5" t="n">
        <v>7.95</v>
      </c>
      <c r="CE603" s="5" t="n">
        <v>121.228</v>
      </c>
      <c r="CF603" s="5" t="n">
        <v>273.91</v>
      </c>
      <c r="CG603" s="5" t="n">
        <v>0.25</v>
      </c>
      <c r="CH603" s="5" t="n">
        <v>1</v>
      </c>
      <c r="CI603" s="5" t="n">
        <v>0</v>
      </c>
      <c r="CJ603" s="5" t="n">
        <v>0</v>
      </c>
      <c r="CK603" s="5" t="n">
        <v>0</v>
      </c>
      <c r="CL603" s="5" t="n">
        <v>0</v>
      </c>
      <c r="CM603" s="5" t="n">
        <v>0</v>
      </c>
      <c r="CN603" s="5" t="n">
        <v>0.001</v>
      </c>
      <c r="CO603" s="5" t="n">
        <v>0.001</v>
      </c>
      <c r="CP603" s="5" t="n">
        <v>0</v>
      </c>
      <c r="CQ603" s="5" t="n">
        <v>1.294</v>
      </c>
      <c r="CR603" s="5" t="n">
        <v>0.986</v>
      </c>
      <c r="CS603" s="5" t="n">
        <v>2.388</v>
      </c>
      <c r="CT603" s="5" t="n">
        <v>11.563</v>
      </c>
      <c r="CU603" s="5" t="n">
        <v>26.643</v>
      </c>
    </row>
    <row r="604">
      <c r="A604" s="5" t="inlineStr">
        <is>
          <t>NOR2023</t>
        </is>
      </c>
      <c r="B604" s="5" t="inlineStr">
        <is>
          <t>NOR</t>
        </is>
      </c>
      <c r="C604" s="5" t="inlineStr">
        <is>
          <t>NOR</t>
        </is>
      </c>
      <c r="D604" s="5" t="inlineStr">
        <is>
          <t>Norway</t>
        </is>
      </c>
      <c r="E604" s="5" t="n">
        <v>2023</v>
      </c>
      <c r="F604" s="5" t="n">
        <v>0.25</v>
      </c>
      <c r="G604" s="5" t="n">
        <v>6.174</v>
      </c>
      <c r="H604" s="5" t="n">
        <v>1.254</v>
      </c>
      <c r="I604" s="5" t="n">
        <v>9.456</v>
      </c>
      <c r="J604" s="5" t="n">
        <v>15.63</v>
      </c>
      <c r="K604" s="5" t="n">
        <v>0</v>
      </c>
      <c r="L604" s="5" t="n">
        <v>1</v>
      </c>
      <c r="M604" s="5" t="n">
        <v>7.66</v>
      </c>
      <c r="N604" s="5" t="n">
        <v>3.763</v>
      </c>
      <c r="O604" s="5" t="n">
        <v>9.601000000000001</v>
      </c>
      <c r="P604" s="5" t="n">
        <v>17.261</v>
      </c>
      <c r="Q604" s="5" t="n">
        <v>0</v>
      </c>
      <c r="R604" s="5" t="n">
        <v>1</v>
      </c>
      <c r="S604" s="5" t="n">
        <v>12.445</v>
      </c>
      <c r="T604" s="5" t="n">
        <v>7.525</v>
      </c>
      <c r="U604" s="5" t="n">
        <v>5.099</v>
      </c>
      <c r="V604" s="5" t="n">
        <v>21.338</v>
      </c>
      <c r="W604" s="5" t="n">
        <v>0.25</v>
      </c>
      <c r="X604" s="5" t="n">
        <v>1</v>
      </c>
      <c r="Y604" s="5" t="n">
        <v>3.328</v>
      </c>
      <c r="Z604" s="5" t="n">
        <v>0.267</v>
      </c>
      <c r="AA604" s="5" t="n">
        <v>7.838</v>
      </c>
      <c r="AB604" s="5" t="n">
        <v>11.166</v>
      </c>
      <c r="AC604" s="5" t="n">
        <v>0</v>
      </c>
      <c r="AD604" s="5" t="n">
        <v>1</v>
      </c>
      <c r="AE604" s="5" t="n">
        <v>3.984</v>
      </c>
      <c r="AF604" s="5" t="n">
        <v>0.585</v>
      </c>
      <c r="AG604" s="5" t="n">
        <v>7.838</v>
      </c>
      <c r="AH604" s="5" t="n">
        <v>11.822</v>
      </c>
      <c r="AI604" s="5" t="n">
        <v>0</v>
      </c>
      <c r="AJ604" s="5" t="n">
        <v>1</v>
      </c>
      <c r="AK604" s="5" t="n">
        <v>7.918</v>
      </c>
      <c r="AL604" s="5" t="n">
        <v>3.135</v>
      </c>
      <c r="AM604" s="5" t="n">
        <v>2.524</v>
      </c>
      <c r="AN604" s="5" t="n">
        <v>12.701</v>
      </c>
      <c r="AO604" s="5" t="n">
        <v>0.25</v>
      </c>
      <c r="AP604" s="5" t="n">
        <v>1</v>
      </c>
      <c r="AQ604" s="5" t="n">
        <v>0.76</v>
      </c>
      <c r="AR604" s="5" t="n">
        <v>0.129</v>
      </c>
      <c r="AS604" s="5" t="n">
        <v>0.955</v>
      </c>
      <c r="AT604" s="5" t="n">
        <v>2.144</v>
      </c>
      <c r="AU604" s="5" t="n">
        <v>0.25</v>
      </c>
      <c r="AV604" s="5" t="n">
        <v>1</v>
      </c>
      <c r="AW604" s="5" t="n">
        <v>0.8110000000000001</v>
      </c>
      <c r="AX604" s="5" t="n">
        <v>0.129</v>
      </c>
      <c r="AY604" s="5" t="n">
        <v>0.767</v>
      </c>
      <c r="AZ604" s="5" t="n">
        <v>1.972</v>
      </c>
      <c r="BA604" s="5" t="n">
        <v>0.25</v>
      </c>
      <c r="BB604" s="5" t="n">
        <v>1</v>
      </c>
      <c r="BC604" s="5" t="n">
        <v>0.535</v>
      </c>
      <c r="BD604" s="5" t="n">
        <v>0.129</v>
      </c>
      <c r="BE604" s="5" t="n">
        <v>0.083</v>
      </c>
      <c r="BF604" s="5" t="n">
        <v>0.752</v>
      </c>
      <c r="BG604" s="5" t="n">
        <v>0.25</v>
      </c>
      <c r="BH604" s="5" t="n">
        <v>1</v>
      </c>
      <c r="BI604" s="5" t="n">
        <v>0.579</v>
      </c>
      <c r="BJ604" s="5" t="n">
        <v>0.129</v>
      </c>
      <c r="BK604" s="5" t="n">
        <v>0.912</v>
      </c>
      <c r="BL604" s="5" t="n">
        <v>1.864</v>
      </c>
      <c r="BM604" s="5" t="n">
        <v>0.25</v>
      </c>
      <c r="BN604" s="5" t="n">
        <v>1</v>
      </c>
      <c r="BO604" s="5" t="n">
        <v>0</v>
      </c>
      <c r="BP604" s="5" t="n">
        <v>0.008999999999999999</v>
      </c>
      <c r="BQ604" s="5" t="n">
        <v>0.08599999999999999</v>
      </c>
      <c r="BR604" s="5" t="n">
        <v>0</v>
      </c>
      <c r="BS604" s="5" t="n">
        <v>1</v>
      </c>
      <c r="BT604" s="5" t="n">
        <v>0</v>
      </c>
      <c r="BU604" s="5" t="n">
        <v>-0.005</v>
      </c>
      <c r="BV604" s="5" t="n">
        <v>0.205</v>
      </c>
      <c r="BW604" s="5" t="n">
        <v>0.25</v>
      </c>
      <c r="BX604" s="5" t="n">
        <v>1</v>
      </c>
      <c r="BY604" s="5" t="n">
        <v>13.254</v>
      </c>
      <c r="BZ604" s="5" t="n">
        <v>0</v>
      </c>
      <c r="CA604" s="5" t="n">
        <v>13.254</v>
      </c>
      <c r="CB604" s="5" t="n">
        <v>0</v>
      </c>
      <c r="CC604" s="5" t="n">
        <v>83.248</v>
      </c>
      <c r="CD604" s="5" t="n">
        <v>7.95</v>
      </c>
      <c r="CE604" s="5" t="n">
        <v>112.488</v>
      </c>
      <c r="CF604" s="5" t="n">
        <v>244.67</v>
      </c>
      <c r="CG604" s="5" t="n">
        <v>0.25</v>
      </c>
      <c r="CH604" s="5" t="n">
        <v>1</v>
      </c>
      <c r="CI604" s="5" t="n">
        <v>0</v>
      </c>
      <c r="CJ604" s="5" t="n">
        <v>0</v>
      </c>
      <c r="CK604" s="5" t="n">
        <v>0</v>
      </c>
      <c r="CL604" s="5" t="n">
        <v>0</v>
      </c>
      <c r="CM604" s="5" t="n">
        <v>0</v>
      </c>
      <c r="CN604" s="5" t="n">
        <v>0.001</v>
      </c>
      <c r="CO604" s="5" t="n">
        <v>0.001</v>
      </c>
      <c r="CP604" s="5" t="n">
        <v>0.049</v>
      </c>
      <c r="CQ604" s="5" t="n">
        <v>1.348</v>
      </c>
      <c r="CR604" s="5" t="n">
        <v>0.98</v>
      </c>
      <c r="CS604" s="5" t="n">
        <v>2.487</v>
      </c>
      <c r="CT604" s="5" t="n">
        <v>5.104</v>
      </c>
      <c r="CU604" s="5" t="n">
        <v>11.809</v>
      </c>
    </row>
    <row r="605">
      <c r="A605" s="5" t="inlineStr">
        <is>
          <t>NOR2024</t>
        </is>
      </c>
      <c r="B605" s="5" t="inlineStr">
        <is>
          <t>NOR</t>
        </is>
      </c>
      <c r="C605" s="5" t="inlineStr">
        <is>
          <t>NOR</t>
        </is>
      </c>
      <c r="D605" s="5" t="inlineStr">
        <is>
          <t>Norway</t>
        </is>
      </c>
      <c r="E605" s="5" t="n">
        <v>2024</v>
      </c>
      <c r="F605" s="5" t="n">
        <v>0.25</v>
      </c>
      <c r="G605" s="5" t="n">
        <v>5.604</v>
      </c>
      <c r="H605" s="5" t="n">
        <v>1.291</v>
      </c>
      <c r="I605" s="5" t="n">
        <v>6.197</v>
      </c>
      <c r="J605" s="5" t="n">
        <v>11.801</v>
      </c>
      <c r="K605" s="5" t="n">
        <v>0</v>
      </c>
      <c r="L605" s="5" t="n">
        <v>1</v>
      </c>
      <c r="M605" s="5" t="n">
        <v>6.94</v>
      </c>
      <c r="N605" s="5" t="n">
        <v>3.874</v>
      </c>
      <c r="O605" s="5" t="n">
        <v>6.292</v>
      </c>
      <c r="P605" s="5" t="n">
        <v>13.232</v>
      </c>
      <c r="Q605" s="5" t="n">
        <v>0</v>
      </c>
      <c r="R605" s="5" t="n">
        <v>1</v>
      </c>
      <c r="S605" s="5" t="n">
        <v>12.06</v>
      </c>
      <c r="T605" s="5" t="n">
        <v>7.747</v>
      </c>
      <c r="U605" s="5" t="n">
        <v>5.335</v>
      </c>
      <c r="V605" s="5" t="n">
        <v>21.028</v>
      </c>
      <c r="W605" s="5" t="n">
        <v>0.25</v>
      </c>
      <c r="X605" s="5" t="n">
        <v>1</v>
      </c>
      <c r="Y605" s="5" t="n">
        <v>3.383</v>
      </c>
      <c r="Z605" s="5" t="n">
        <v>0.271</v>
      </c>
      <c r="AA605" s="5" t="n">
        <v>6.301</v>
      </c>
      <c r="AB605" s="5" t="n">
        <v>9.683999999999999</v>
      </c>
      <c r="AC605" s="5" t="n">
        <v>0</v>
      </c>
      <c r="AD605" s="5" t="n">
        <v>1</v>
      </c>
      <c r="AE605" s="5" t="n">
        <v>4.058</v>
      </c>
      <c r="AF605" s="5" t="n">
        <v>0.596</v>
      </c>
      <c r="AG605" s="5" t="n">
        <v>6.301</v>
      </c>
      <c r="AH605" s="5" t="n">
        <v>10.359</v>
      </c>
      <c r="AI605" s="5" t="n">
        <v>0</v>
      </c>
      <c r="AJ605" s="5" t="n">
        <v>1</v>
      </c>
      <c r="AK605" s="5" t="n">
        <v>8.108000000000001</v>
      </c>
      <c r="AL605" s="5" t="n">
        <v>3.211</v>
      </c>
      <c r="AM605" s="5" t="n">
        <v>3</v>
      </c>
      <c r="AN605" s="5" t="n">
        <v>13.428</v>
      </c>
      <c r="AO605" s="5" t="n">
        <v>0.25</v>
      </c>
      <c r="AP605" s="5" t="n">
        <v>1</v>
      </c>
      <c r="AQ605" s="5" t="n">
        <v>0.724</v>
      </c>
      <c r="AR605" s="5" t="n">
        <v>0.132</v>
      </c>
      <c r="AS605" s="5" t="n">
        <v>0.909</v>
      </c>
      <c r="AT605" s="5" t="n">
        <v>2.041</v>
      </c>
      <c r="AU605" s="5" t="n">
        <v>0.25</v>
      </c>
      <c r="AV605" s="5" t="n">
        <v>1</v>
      </c>
      <c r="AW605" s="5" t="n">
        <v>0.75</v>
      </c>
      <c r="AX605" s="5" t="n">
        <v>0.132</v>
      </c>
      <c r="AY605" s="5" t="n">
        <v>0.764</v>
      </c>
      <c r="AZ605" s="5" t="n">
        <v>1.893</v>
      </c>
      <c r="BA605" s="5" t="n">
        <v>0.25</v>
      </c>
      <c r="BB605" s="5" t="n">
        <v>1</v>
      </c>
      <c r="BC605" s="5" t="n">
        <v>0.513</v>
      </c>
      <c r="BD605" s="5" t="n">
        <v>0.132</v>
      </c>
      <c r="BE605" s="5" t="n">
        <v>0.098</v>
      </c>
      <c r="BF605" s="5" t="n">
        <v>0.739</v>
      </c>
      <c r="BG605" s="5" t="n">
        <v>0.25</v>
      </c>
      <c r="BH605" s="5" t="n">
        <v>1</v>
      </c>
      <c r="BI605" s="5" t="n">
        <v>0.591</v>
      </c>
      <c r="BJ605" s="5" t="n">
        <v>0.132</v>
      </c>
      <c r="BK605" s="5" t="n">
        <v>1.019</v>
      </c>
      <c r="BL605" s="5" t="n">
        <v>2.013</v>
      </c>
      <c r="BM605" s="5" t="n">
        <v>0.25</v>
      </c>
      <c r="BN605" s="5" t="n">
        <v>1</v>
      </c>
      <c r="BO605" s="5" t="n">
        <v>0</v>
      </c>
      <c r="BP605" s="5" t="n">
        <v>0.008999999999999999</v>
      </c>
      <c r="BQ605" s="5" t="n">
        <v>0.064</v>
      </c>
      <c r="BR605" s="5" t="n">
        <v>0</v>
      </c>
      <c r="BS605" s="5" t="n">
        <v>1</v>
      </c>
      <c r="BT605" s="5" t="n">
        <v>0</v>
      </c>
      <c r="BU605" s="5" t="n">
        <v>0.008</v>
      </c>
      <c r="BV605" s="5" t="n">
        <v>0.211</v>
      </c>
      <c r="BW605" s="5" t="n">
        <v>0.25</v>
      </c>
      <c r="BX605" s="5" t="n">
        <v>1</v>
      </c>
      <c r="BY605" s="5" t="n">
        <v>13.646</v>
      </c>
      <c r="BZ605" s="5" t="n">
        <v>0</v>
      </c>
      <c r="CA605" s="5" t="n">
        <v>13.646</v>
      </c>
      <c r="CB605" s="5" t="n">
        <v>0</v>
      </c>
      <c r="CC605" s="5" t="n">
        <v>82.58799999999999</v>
      </c>
      <c r="CD605" s="5" t="n">
        <v>7.95</v>
      </c>
      <c r="CE605" s="5" t="n">
        <v>94.55500000000001</v>
      </c>
      <c r="CF605" s="5" t="n">
        <v>221.429</v>
      </c>
      <c r="CG605" s="5" t="n">
        <v>0.25</v>
      </c>
      <c r="CH605" s="5" t="n">
        <v>1</v>
      </c>
      <c r="CI605" s="5" t="n">
        <v>0</v>
      </c>
      <c r="CJ605" s="5" t="n">
        <v>0</v>
      </c>
      <c r="CK605" s="5" t="n">
        <v>0</v>
      </c>
      <c r="CL605" s="5" t="n">
        <v>0</v>
      </c>
      <c r="CM605" s="5" t="n">
        <v>0</v>
      </c>
      <c r="CN605" s="5" t="n">
        <v>0.001</v>
      </c>
      <c r="CO605" s="5" t="n">
        <v>0.001</v>
      </c>
      <c r="CP605" s="5" t="n">
        <v>0.049</v>
      </c>
      <c r="CQ605" s="5" t="n">
        <v>1.387</v>
      </c>
      <c r="CR605" s="5" t="n">
        <v>0.98</v>
      </c>
      <c r="CS605" s="5" t="n">
        <v>2.56</v>
      </c>
      <c r="CT605" s="5" t="n">
        <v>4.463</v>
      </c>
      <c r="CU605" s="5" t="n">
        <v>9.983000000000001</v>
      </c>
    </row>
    <row r="606">
      <c r="A606" s="5" t="inlineStr">
        <is>
          <t>OMN2021</t>
        </is>
      </c>
      <c r="B606" s="5" t="inlineStr">
        <is>
          <t>OMN</t>
        </is>
      </c>
      <c r="C606" s="5" t="inlineStr">
        <is>
          <t>OMN</t>
        </is>
      </c>
      <c r="D606" s="5" t="inlineStr">
        <is>
          <t>Oman</t>
        </is>
      </c>
      <c r="E606" s="5" t="n">
        <v>2021</v>
      </c>
      <c r="F606" s="5" t="n">
        <v>0.05</v>
      </c>
      <c r="G606" s="5" t="n">
        <v>5.897</v>
      </c>
      <c r="H606" s="5" t="n">
        <v>1.143</v>
      </c>
      <c r="I606" s="5" t="n">
        <v>0.238</v>
      </c>
      <c r="J606" s="5" t="n">
        <v>6.134</v>
      </c>
      <c r="K606" s="5" t="n">
        <v>0</v>
      </c>
      <c r="L606" s="5" t="n">
        <v>1</v>
      </c>
      <c r="M606" s="5" t="n">
        <v>7.964</v>
      </c>
      <c r="N606" s="5" t="n">
        <v>3.43</v>
      </c>
      <c r="O606" s="5" t="n">
        <v>0.227</v>
      </c>
      <c r="P606" s="5" t="n">
        <v>8.191000000000001</v>
      </c>
      <c r="Q606" s="5" t="n">
        <v>0</v>
      </c>
      <c r="R606" s="5" t="n">
        <v>1</v>
      </c>
      <c r="S606" s="5" t="n">
        <v>11.613</v>
      </c>
      <c r="T606" s="5" t="n">
        <v>6.86</v>
      </c>
      <c r="U606" s="5" t="n">
        <v>0.238</v>
      </c>
      <c r="V606" s="5" t="n">
        <v>12.444</v>
      </c>
      <c r="W606" s="5" t="n">
        <v>0.05</v>
      </c>
      <c r="X606" s="5" t="n">
        <v>1</v>
      </c>
      <c r="Y606" s="5" t="n">
        <v>5.869</v>
      </c>
      <c r="Z606" s="5" t="n">
        <v>0.6879999999999999</v>
      </c>
      <c r="AA606" s="5" t="n">
        <v>-2.666</v>
      </c>
      <c r="AB606" s="5" t="n">
        <v>3.202</v>
      </c>
      <c r="AC606" s="5" t="n">
        <v>0</v>
      </c>
      <c r="AD606" s="5" t="n">
        <v>0</v>
      </c>
      <c r="AE606" s="5" t="n">
        <v>6.472</v>
      </c>
      <c r="AF606" s="5" t="n">
        <v>1.334</v>
      </c>
      <c r="AG606" s="5" t="n">
        <v>-3.437</v>
      </c>
      <c r="AH606" s="5" t="n">
        <v>3.034</v>
      </c>
      <c r="AI606" s="5" t="n">
        <v>0</v>
      </c>
      <c r="AJ606" s="5" t="n">
        <v>0</v>
      </c>
      <c r="AK606" s="5" t="n">
        <v>10.091</v>
      </c>
      <c r="AL606" s="5" t="n">
        <v>4.936</v>
      </c>
      <c r="AM606" s="5" t="n">
        <v>0.037</v>
      </c>
      <c r="AN606" s="5" t="n">
        <v>10.635</v>
      </c>
      <c r="AO606" s="5" t="n">
        <v>0.05</v>
      </c>
      <c r="AP606" s="5" t="n">
        <v>1</v>
      </c>
      <c r="AQ606" s="5" t="n">
        <v>0.621</v>
      </c>
      <c r="AR606" s="5" t="n">
        <v>0.114</v>
      </c>
      <c r="AS606" s="5" t="n">
        <v>-0.061</v>
      </c>
      <c r="AT606" s="5" t="n">
        <v>0.588</v>
      </c>
      <c r="AU606" s="5" t="n">
        <v>0</v>
      </c>
      <c r="AV606" s="5" t="n">
        <v>0</v>
      </c>
      <c r="AW606" s="5" t="n">
        <v>0.593</v>
      </c>
      <c r="AX606" s="5" t="n">
        <v>0.114</v>
      </c>
      <c r="AY606" s="5" t="n">
        <v>-0.004</v>
      </c>
      <c r="AZ606" s="5" t="n">
        <v>0.619</v>
      </c>
      <c r="BA606" s="5" t="n">
        <v>0.05</v>
      </c>
      <c r="BB606" s="5" t="n">
        <v>1</v>
      </c>
      <c r="BC606" s="5" t="n">
        <v>0.44</v>
      </c>
      <c r="BD606" s="5" t="n">
        <v>0.114</v>
      </c>
      <c r="BE606" s="5" t="n">
        <v>0</v>
      </c>
      <c r="BF606" s="5" t="n">
        <v>0.462</v>
      </c>
      <c r="BG606" s="5" t="n">
        <v>0.05</v>
      </c>
      <c r="BH606" s="5" t="n">
        <v>1</v>
      </c>
      <c r="BI606" s="5" t="n">
        <v>0.5600000000000001</v>
      </c>
      <c r="BJ606" s="5" t="n">
        <v>0.114</v>
      </c>
      <c r="BK606" s="5" t="n">
        <v>0</v>
      </c>
      <c r="BL606" s="5" t="n">
        <v>0.588</v>
      </c>
      <c r="BM606" s="5" t="n">
        <v>0.05</v>
      </c>
      <c r="BN606" s="5" t="n">
        <v>1</v>
      </c>
      <c r="BO606" s="5" t="n">
        <v>0</v>
      </c>
      <c r="BP606" s="5" t="n">
        <v>0</v>
      </c>
      <c r="BQ606" s="5" t="n">
        <v>0.065</v>
      </c>
      <c r="BR606" s="5" t="n">
        <v>0</v>
      </c>
      <c r="BS606" s="5" t="n">
        <v>0.667</v>
      </c>
      <c r="BT606" s="5" t="n">
        <v>0</v>
      </c>
      <c r="BU606" s="5" t="n">
        <v>0</v>
      </c>
      <c r="BV606" s="5" t="n">
        <v>0.052</v>
      </c>
      <c r="BW606" s="5" t="n">
        <v>0.05</v>
      </c>
      <c r="BX606" s="5" t="n">
        <v>0.833</v>
      </c>
      <c r="BY606" s="5" t="n">
        <v>11.787</v>
      </c>
      <c r="BZ606" s="5" t="n">
        <v>0</v>
      </c>
      <c r="CA606" s="5" t="n">
        <v>11.787</v>
      </c>
      <c r="CB606" s="5" t="n">
        <v>0</v>
      </c>
      <c r="CC606" s="5" t="n">
        <v>81.69499999999999</v>
      </c>
      <c r="CD606" s="5" t="n">
        <v>7.95</v>
      </c>
      <c r="CE606" s="5" t="n">
        <v>0</v>
      </c>
      <c r="CF606" s="5" t="n">
        <v>85.78</v>
      </c>
      <c r="CG606" s="5" t="n">
        <v>0.05</v>
      </c>
      <c r="CH606" s="5" t="n">
        <v>1</v>
      </c>
      <c r="CI606" s="5" t="n">
        <v>0</v>
      </c>
      <c r="CJ606" s="5" t="n">
        <v>0</v>
      </c>
      <c r="CK606" s="5" t="n">
        <v>0</v>
      </c>
      <c r="CL606" s="5" t="n">
        <v>0</v>
      </c>
      <c r="CM606" s="5" t="n">
        <v>0</v>
      </c>
      <c r="CN606" s="5" t="n">
        <v>0</v>
      </c>
      <c r="CO606" s="5" t="n">
        <v>0</v>
      </c>
      <c r="CP606" s="5" t="n">
        <v>0</v>
      </c>
      <c r="CQ606" s="5" t="n">
        <v>1.198</v>
      </c>
      <c r="CR606" s="5" t="n">
        <v>0.945</v>
      </c>
      <c r="CS606" s="5" t="n">
        <v>4.908</v>
      </c>
      <c r="CT606" s="5" t="n">
        <v>4.753</v>
      </c>
      <c r="CU606" s="5" t="n">
        <v>14.129</v>
      </c>
    </row>
    <row r="607">
      <c r="A607" s="5" t="inlineStr">
        <is>
          <t>OMN2022</t>
        </is>
      </c>
      <c r="B607" s="5" t="inlineStr">
        <is>
          <t>OMN</t>
        </is>
      </c>
      <c r="C607" s="5" t="inlineStr">
        <is>
          <t>OMN</t>
        </is>
      </c>
      <c r="D607" s="5" t="inlineStr">
        <is>
          <t>Oman</t>
        </is>
      </c>
      <c r="E607" s="5" t="n">
        <v>2022</v>
      </c>
      <c r="F607" s="5" t="n">
        <v>0.05</v>
      </c>
      <c r="G607" s="5" t="n">
        <v>11.72</v>
      </c>
      <c r="H607" s="5" t="n">
        <v>1.235</v>
      </c>
      <c r="I607" s="5" t="n">
        <v>0.5659999999999999</v>
      </c>
      <c r="J607" s="5" t="n">
        <v>12.286</v>
      </c>
      <c r="K607" s="5" t="n">
        <v>0</v>
      </c>
      <c r="L607" s="5" t="n">
        <v>1</v>
      </c>
      <c r="M607" s="5" t="n">
        <v>9.782999999999999</v>
      </c>
      <c r="N607" s="5" t="n">
        <v>3.704</v>
      </c>
      <c r="O607" s="5" t="n">
        <v>0.328</v>
      </c>
      <c r="P607" s="5" t="n">
        <v>10.111</v>
      </c>
      <c r="Q607" s="5" t="n">
        <v>0</v>
      </c>
      <c r="R607" s="5" t="n">
        <v>1</v>
      </c>
      <c r="S607" s="5" t="n">
        <v>17.893</v>
      </c>
      <c r="T607" s="5" t="n">
        <v>7.408</v>
      </c>
      <c r="U607" s="5" t="n">
        <v>0.634</v>
      </c>
      <c r="V607" s="5" t="n">
        <v>19.382</v>
      </c>
      <c r="W607" s="5" t="n">
        <v>0.05</v>
      </c>
      <c r="X607" s="5" t="n">
        <v>1</v>
      </c>
      <c r="Y607" s="5" t="n">
        <v>6.876</v>
      </c>
      <c r="Z607" s="5" t="n">
        <v>0.806</v>
      </c>
      <c r="AA607" s="5" t="n">
        <v>-2.879</v>
      </c>
      <c r="AB607" s="5" t="n">
        <v>3.997</v>
      </c>
      <c r="AC607" s="5" t="n">
        <v>0</v>
      </c>
      <c r="AD607" s="5" t="n">
        <v>0</v>
      </c>
      <c r="AE607" s="5" t="n">
        <v>7.528</v>
      </c>
      <c r="AF607" s="5" t="n">
        <v>1.552</v>
      </c>
      <c r="AG607" s="5" t="n">
        <v>-4.115</v>
      </c>
      <c r="AH607" s="5" t="n">
        <v>3.412</v>
      </c>
      <c r="AI607" s="5" t="n">
        <v>0</v>
      </c>
      <c r="AJ607" s="5" t="n">
        <v>0</v>
      </c>
      <c r="AK607" s="5" t="n">
        <v>11.434</v>
      </c>
      <c r="AL607" s="5" t="n">
        <v>5.593</v>
      </c>
      <c r="AM607" s="5" t="n">
        <v>0.121</v>
      </c>
      <c r="AN607" s="5" t="n">
        <v>12.088</v>
      </c>
      <c r="AO607" s="5" t="n">
        <v>0.05</v>
      </c>
      <c r="AP607" s="5" t="n">
        <v>1</v>
      </c>
      <c r="AQ607" s="5" t="n">
        <v>0.847</v>
      </c>
      <c r="AR607" s="5" t="n">
        <v>0.123</v>
      </c>
      <c r="AS607" s="5" t="n">
        <v>-0.255</v>
      </c>
      <c r="AT607" s="5" t="n">
        <v>0.622</v>
      </c>
      <c r="AU607" s="5" t="n">
        <v>0</v>
      </c>
      <c r="AV607" s="5" t="n">
        <v>0</v>
      </c>
      <c r="AW607" s="5" t="n">
        <v>0.947</v>
      </c>
      <c r="AX607" s="5" t="n">
        <v>0.123</v>
      </c>
      <c r="AY607" s="5" t="n">
        <v>-0.308</v>
      </c>
      <c r="AZ607" s="5" t="n">
        <v>0.671</v>
      </c>
      <c r="BA607" s="5" t="n">
        <v>0.05</v>
      </c>
      <c r="BB607" s="5" t="n">
        <v>1</v>
      </c>
      <c r="BC607" s="5" t="n">
        <v>0.589</v>
      </c>
      <c r="BD607" s="5" t="n">
        <v>0.123</v>
      </c>
      <c r="BE607" s="5" t="n">
        <v>0.002</v>
      </c>
      <c r="BF607" s="5" t="n">
        <v>0.618</v>
      </c>
      <c r="BG607" s="5" t="n">
        <v>0.05</v>
      </c>
      <c r="BH607" s="5" t="n">
        <v>1</v>
      </c>
      <c r="BI607" s="5" t="n">
        <v>0.6889999999999999</v>
      </c>
      <c r="BJ607" s="5" t="n">
        <v>0.123</v>
      </c>
      <c r="BK607" s="5" t="n">
        <v>0.003</v>
      </c>
      <c r="BL607" s="5" t="n">
        <v>0.723</v>
      </c>
      <c r="BM607" s="5" t="n">
        <v>0.05</v>
      </c>
      <c r="BN607" s="5" t="n">
        <v>1</v>
      </c>
      <c r="BO607" s="5" t="n">
        <v>0</v>
      </c>
      <c r="BP607" s="5" t="n">
        <v>0</v>
      </c>
      <c r="BQ607" s="5" t="n">
        <v>0.065</v>
      </c>
      <c r="BR607" s="5" t="n">
        <v>0</v>
      </c>
      <c r="BS607" s="5" t="n">
        <v>0.667</v>
      </c>
      <c r="BT607" s="5" t="n">
        <v>0</v>
      </c>
      <c r="BU607" s="5" t="n">
        <v>0</v>
      </c>
      <c r="BV607" s="5" t="n">
        <v>0.055</v>
      </c>
      <c r="BW607" s="5" t="n">
        <v>0.05</v>
      </c>
      <c r="BX607" s="5" t="n">
        <v>0.833</v>
      </c>
      <c r="BY607" s="5" t="n">
        <v>12.729</v>
      </c>
      <c r="BZ607" s="5" t="n">
        <v>0</v>
      </c>
      <c r="CA607" s="5" t="n">
        <v>12.729</v>
      </c>
      <c r="CB607" s="5" t="n">
        <v>0</v>
      </c>
      <c r="CC607" s="5" t="n">
        <v>102.477</v>
      </c>
      <c r="CD607" s="5" t="n">
        <v>7.95</v>
      </c>
      <c r="CE607" s="5" t="n">
        <v>0.379</v>
      </c>
      <c r="CF607" s="5" t="n">
        <v>107.6</v>
      </c>
      <c r="CG607" s="5" t="n">
        <v>0.05</v>
      </c>
      <c r="CH607" s="5" t="n">
        <v>1</v>
      </c>
      <c r="CI607" s="5" t="n">
        <v>0</v>
      </c>
      <c r="CJ607" s="5" t="n">
        <v>0</v>
      </c>
      <c r="CK607" s="5" t="n">
        <v>0</v>
      </c>
      <c r="CL607" s="5" t="n">
        <v>0</v>
      </c>
      <c r="CM607" s="5" t="n">
        <v>0</v>
      </c>
      <c r="CN607" s="5" t="n">
        <v>0</v>
      </c>
      <c r="CO607" s="5" t="n">
        <v>0</v>
      </c>
      <c r="CP607" s="5" t="n">
        <v>0</v>
      </c>
      <c r="CQ607" s="5" t="n">
        <v>1.294</v>
      </c>
      <c r="CR607" s="5" t="n">
        <v>0.945</v>
      </c>
      <c r="CS607" s="5" t="n">
        <v>5.3</v>
      </c>
      <c r="CT607" s="5" t="n">
        <v>10.485</v>
      </c>
      <c r="CU607" s="5" t="n">
        <v>28.059</v>
      </c>
    </row>
    <row r="608">
      <c r="A608" s="5" t="inlineStr">
        <is>
          <t>OMN2023</t>
        </is>
      </c>
      <c r="B608" s="5" t="inlineStr">
        <is>
          <t>OMN</t>
        </is>
      </c>
      <c r="C608" s="5" t="inlineStr">
        <is>
          <t>OMN</t>
        </is>
      </c>
      <c r="D608" s="5" t="inlineStr">
        <is>
          <t>Oman</t>
        </is>
      </c>
      <c r="E608" s="5" t="n">
        <v>2023</v>
      </c>
      <c r="F608" s="5" t="n">
        <v>0.05</v>
      </c>
      <c r="G608" s="5" t="n">
        <v>6.147</v>
      </c>
      <c r="H608" s="5" t="n">
        <v>1.286</v>
      </c>
      <c r="I608" s="5" t="n">
        <v>0.273</v>
      </c>
      <c r="J608" s="5" t="n">
        <v>6.42</v>
      </c>
      <c r="K608" s="5" t="n">
        <v>0</v>
      </c>
      <c r="L608" s="5" t="n">
        <v>1</v>
      </c>
      <c r="M608" s="5" t="n">
        <v>7.886</v>
      </c>
      <c r="N608" s="5" t="n">
        <v>3.857</v>
      </c>
      <c r="O608" s="5" t="n">
        <v>0.227</v>
      </c>
      <c r="P608" s="5" t="n">
        <v>8.113</v>
      </c>
      <c r="Q608" s="5" t="n">
        <v>0</v>
      </c>
      <c r="R608" s="5" t="n">
        <v>1</v>
      </c>
      <c r="S608" s="5" t="n">
        <v>12.575</v>
      </c>
      <c r="T608" s="5" t="n">
        <v>7.714</v>
      </c>
      <c r="U608" s="5" t="n">
        <v>0.344</v>
      </c>
      <c r="V608" s="5" t="n">
        <v>13.491</v>
      </c>
      <c r="W608" s="5" t="n">
        <v>0.05</v>
      </c>
      <c r="X608" s="5" t="n">
        <v>1</v>
      </c>
      <c r="Y608" s="5" t="n">
        <v>6.442</v>
      </c>
      <c r="Z608" s="5" t="n">
        <v>0.755</v>
      </c>
      <c r="AA608" s="5" t="n">
        <v>-2.421</v>
      </c>
      <c r="AB608" s="5" t="n">
        <v>4.021</v>
      </c>
      <c r="AC608" s="5" t="n">
        <v>0</v>
      </c>
      <c r="AD608" s="5" t="n">
        <v>0</v>
      </c>
      <c r="AE608" s="5" t="n">
        <v>7.128</v>
      </c>
      <c r="AF608" s="5" t="n">
        <v>1.469</v>
      </c>
      <c r="AG608" s="5" t="n">
        <v>-3.716</v>
      </c>
      <c r="AH608" s="5" t="n">
        <v>3.412</v>
      </c>
      <c r="AI608" s="5" t="n">
        <v>0</v>
      </c>
      <c r="AJ608" s="5" t="n">
        <v>0</v>
      </c>
      <c r="AK608" s="5" t="n">
        <v>11.241</v>
      </c>
      <c r="AL608" s="5" t="n">
        <v>5.499</v>
      </c>
      <c r="AM608" s="5" t="n">
        <v>0.095</v>
      </c>
      <c r="AN608" s="5" t="n">
        <v>11.838</v>
      </c>
      <c r="AO608" s="5" t="n">
        <v>0.05</v>
      </c>
      <c r="AP608" s="5" t="n">
        <v>1</v>
      </c>
      <c r="AQ608" s="5" t="n">
        <v>0.749</v>
      </c>
      <c r="AR608" s="5" t="n">
        <v>0.129</v>
      </c>
      <c r="AS608" s="5" t="n">
        <v>-0.157</v>
      </c>
      <c r="AT608" s="5" t="n">
        <v>0.622</v>
      </c>
      <c r="AU608" s="5" t="n">
        <v>0</v>
      </c>
      <c r="AV608" s="5" t="n">
        <v>0</v>
      </c>
      <c r="AW608" s="5" t="n">
        <v>0.783</v>
      </c>
      <c r="AX608" s="5" t="n">
        <v>0.129</v>
      </c>
      <c r="AY608" s="5" t="n">
        <v>-0.143</v>
      </c>
      <c r="AZ608" s="5" t="n">
        <v>0.671</v>
      </c>
      <c r="BA608" s="5" t="n">
        <v>0.05</v>
      </c>
      <c r="BB608" s="5" t="n">
        <v>1</v>
      </c>
      <c r="BC608" s="5" t="n">
        <v>0.527</v>
      </c>
      <c r="BD608" s="5" t="n">
        <v>0.129</v>
      </c>
      <c r="BE608" s="5" t="n">
        <v>0.003</v>
      </c>
      <c r="BF608" s="5" t="n">
        <v>0.554</v>
      </c>
      <c r="BG608" s="5" t="n">
        <v>0.05</v>
      </c>
      <c r="BH608" s="5" t="n">
        <v>1</v>
      </c>
      <c r="BI608" s="5" t="n">
        <v>0.64</v>
      </c>
      <c r="BJ608" s="5" t="n">
        <v>0.129</v>
      </c>
      <c r="BK608" s="5" t="n">
        <v>0.004</v>
      </c>
      <c r="BL608" s="5" t="n">
        <v>0.672</v>
      </c>
      <c r="BM608" s="5" t="n">
        <v>0.05</v>
      </c>
      <c r="BN608" s="5" t="n">
        <v>1</v>
      </c>
      <c r="BO608" s="5" t="n">
        <v>0</v>
      </c>
      <c r="BP608" s="5" t="n">
        <v>0</v>
      </c>
      <c r="BQ608" s="5" t="n">
        <v>0.12</v>
      </c>
      <c r="BR608" s="5" t="n">
        <v>0</v>
      </c>
      <c r="BS608" s="5" t="n">
        <v>0.667</v>
      </c>
      <c r="BT608" s="5" t="n">
        <v>0</v>
      </c>
      <c r="BU608" s="5" t="n">
        <v>0</v>
      </c>
      <c r="BV608" s="5" t="n">
        <v>0.036</v>
      </c>
      <c r="BW608" s="5" t="n">
        <v>0.05</v>
      </c>
      <c r="BX608" s="5" t="n">
        <v>0.833</v>
      </c>
      <c r="BY608" s="5" t="n">
        <v>13.254</v>
      </c>
      <c r="BZ608" s="5" t="n">
        <v>0</v>
      </c>
      <c r="CA608" s="5" t="n">
        <v>13.254</v>
      </c>
      <c r="CB608" s="5" t="n">
        <v>0</v>
      </c>
      <c r="CC608" s="5" t="n">
        <v>87.07899999999999</v>
      </c>
      <c r="CD608" s="5" t="n">
        <v>7.95</v>
      </c>
      <c r="CE608" s="5" t="n">
        <v>0.482</v>
      </c>
      <c r="CF608" s="5" t="n">
        <v>91.43300000000001</v>
      </c>
      <c r="CG608" s="5" t="n">
        <v>0.05</v>
      </c>
      <c r="CH608" s="5" t="n">
        <v>1</v>
      </c>
      <c r="CI608" s="5" t="n">
        <v>0</v>
      </c>
      <c r="CJ608" s="5" t="n">
        <v>0</v>
      </c>
      <c r="CK608" s="5" t="n">
        <v>0</v>
      </c>
      <c r="CL608" s="5" t="n">
        <v>0</v>
      </c>
      <c r="CM608" s="5" t="n">
        <v>0</v>
      </c>
      <c r="CN608" s="5" t="n">
        <v>0</v>
      </c>
      <c r="CO608" s="5" t="n">
        <v>0</v>
      </c>
      <c r="CP608" s="5" t="n">
        <v>0</v>
      </c>
      <c r="CQ608" s="5" t="n">
        <v>1.348</v>
      </c>
      <c r="CR608" s="5" t="n">
        <v>0.9330000000000001</v>
      </c>
      <c r="CS608" s="5" t="n">
        <v>5.519</v>
      </c>
      <c r="CT608" s="5" t="n">
        <v>4.861</v>
      </c>
      <c r="CU608" s="5" t="n">
        <v>9.260999999999999</v>
      </c>
    </row>
    <row r="609">
      <c r="A609" s="5" t="inlineStr">
        <is>
          <t>OMN2024</t>
        </is>
      </c>
      <c r="B609" s="5" t="inlineStr">
        <is>
          <t>OMN</t>
        </is>
      </c>
      <c r="C609" s="5" t="inlineStr">
        <is>
          <t>OMN</t>
        </is>
      </c>
      <c r="D609" s="5" t="inlineStr">
        <is>
          <t>Oman</t>
        </is>
      </c>
      <c r="E609" s="5" t="n">
        <v>2024</v>
      </c>
      <c r="F609" s="5" t="n">
        <v>0.05</v>
      </c>
      <c r="G609" s="5" t="n">
        <v>5.575</v>
      </c>
      <c r="H609" s="5" t="n">
        <v>1.324</v>
      </c>
      <c r="I609" s="5" t="n">
        <v>0.213</v>
      </c>
      <c r="J609" s="5" t="n">
        <v>5.787</v>
      </c>
      <c r="K609" s="5" t="n">
        <v>0</v>
      </c>
      <c r="L609" s="5" t="n">
        <v>1</v>
      </c>
      <c r="M609" s="5" t="n">
        <v>7.124</v>
      </c>
      <c r="N609" s="5" t="n">
        <v>3.971</v>
      </c>
      <c r="O609" s="5" t="n">
        <v>0.158</v>
      </c>
      <c r="P609" s="5" t="n">
        <v>7.281</v>
      </c>
      <c r="Q609" s="5" t="n">
        <v>0</v>
      </c>
      <c r="R609" s="5" t="n">
        <v>1</v>
      </c>
      <c r="S609" s="5" t="n">
        <v>12.193</v>
      </c>
      <c r="T609" s="5" t="n">
        <v>7.942</v>
      </c>
      <c r="U609" s="5" t="n">
        <v>0.297</v>
      </c>
      <c r="V609" s="5" t="n">
        <v>13.026</v>
      </c>
      <c r="W609" s="5" t="n">
        <v>0.05</v>
      </c>
      <c r="X609" s="5" t="n">
        <v>1</v>
      </c>
      <c r="Y609" s="5" t="n">
        <v>6.506</v>
      </c>
      <c r="Z609" s="5" t="n">
        <v>0.762</v>
      </c>
      <c r="AA609" s="5" t="n">
        <v>-2.492</v>
      </c>
      <c r="AB609" s="5" t="n">
        <v>4.014</v>
      </c>
      <c r="AC609" s="5" t="n">
        <v>0</v>
      </c>
      <c r="AD609" s="5" t="n">
        <v>0</v>
      </c>
      <c r="AE609" s="5" t="n">
        <v>7.212</v>
      </c>
      <c r="AF609" s="5" t="n">
        <v>1.487</v>
      </c>
      <c r="AG609" s="5" t="n">
        <v>-3.699</v>
      </c>
      <c r="AH609" s="5" t="n">
        <v>3.513</v>
      </c>
      <c r="AI609" s="5" t="n">
        <v>0</v>
      </c>
      <c r="AJ609" s="5" t="n">
        <v>0</v>
      </c>
      <c r="AK609" s="5" t="n">
        <v>11.447</v>
      </c>
      <c r="AL609" s="5" t="n">
        <v>5.599</v>
      </c>
      <c r="AM609" s="5" t="n">
        <v>0.103</v>
      </c>
      <c r="AN609" s="5" t="n">
        <v>12.046</v>
      </c>
      <c r="AO609" s="5" t="n">
        <v>0.05</v>
      </c>
      <c r="AP609" s="5" t="n">
        <v>1</v>
      </c>
      <c r="AQ609" s="5" t="n">
        <v>0.72</v>
      </c>
      <c r="AR609" s="5" t="n">
        <v>0.132</v>
      </c>
      <c r="AS609" s="5" t="n">
        <v>-0.128</v>
      </c>
      <c r="AT609" s="5" t="n">
        <v>0.622</v>
      </c>
      <c r="AU609" s="5" t="n">
        <v>0</v>
      </c>
      <c r="AV609" s="5" t="n">
        <v>0</v>
      </c>
      <c r="AW609" s="5" t="n">
        <v>0.734</v>
      </c>
      <c r="AX609" s="5" t="n">
        <v>0.132</v>
      </c>
      <c r="AY609" s="5" t="n">
        <v>-0.095</v>
      </c>
      <c r="AZ609" s="5" t="n">
        <v>0.671</v>
      </c>
      <c r="BA609" s="5" t="n">
        <v>0.05</v>
      </c>
      <c r="BB609" s="5" t="n">
        <v>1</v>
      </c>
      <c r="BC609" s="5" t="n">
        <v>0.51</v>
      </c>
      <c r="BD609" s="5" t="n">
        <v>0.132</v>
      </c>
      <c r="BE609" s="5" t="n">
        <v>0.003</v>
      </c>
      <c r="BF609" s="5" t="n">
        <v>0.536</v>
      </c>
      <c r="BG609" s="5" t="n">
        <v>0.05</v>
      </c>
      <c r="BH609" s="5" t="n">
        <v>1</v>
      </c>
      <c r="BI609" s="5" t="n">
        <v>0.652</v>
      </c>
      <c r="BJ609" s="5" t="n">
        <v>0.132</v>
      </c>
      <c r="BK609" s="5" t="n">
        <v>0.004</v>
      </c>
      <c r="BL609" s="5" t="n">
        <v>0.6850000000000001</v>
      </c>
      <c r="BM609" s="5" t="n">
        <v>0.05</v>
      </c>
      <c r="BN609" s="5" t="n">
        <v>1</v>
      </c>
      <c r="BO609" s="5" t="n">
        <v>0</v>
      </c>
      <c r="BP609" s="5" t="n">
        <v>0</v>
      </c>
      <c r="BQ609" s="5" t="n">
        <v>0.09</v>
      </c>
      <c r="BR609" s="5" t="n">
        <v>0</v>
      </c>
      <c r="BS609" s="5" t="n">
        <v>0.667</v>
      </c>
      <c r="BT609" s="5" t="n">
        <v>0</v>
      </c>
      <c r="BU609" s="5" t="n">
        <v>0</v>
      </c>
      <c r="BV609" s="5" t="n">
        <v>0.048</v>
      </c>
      <c r="BW609" s="5" t="n">
        <v>0.05</v>
      </c>
      <c r="BX609" s="5" t="n">
        <v>0.833</v>
      </c>
      <c r="BY609" s="5" t="n">
        <v>13.646</v>
      </c>
      <c r="BZ609" s="5" t="n">
        <v>0</v>
      </c>
      <c r="CA609" s="5" t="n">
        <v>13.646</v>
      </c>
      <c r="CB609" s="5" t="n">
        <v>0</v>
      </c>
      <c r="CC609" s="5" t="n">
        <v>86.38500000000001</v>
      </c>
      <c r="CD609" s="5" t="n">
        <v>7.95</v>
      </c>
      <c r="CE609" s="5" t="n">
        <v>0.588</v>
      </c>
      <c r="CF609" s="5" t="n">
        <v>90.705</v>
      </c>
      <c r="CG609" s="5" t="n">
        <v>0.05</v>
      </c>
      <c r="CH609" s="5" t="n">
        <v>1</v>
      </c>
      <c r="CI609" s="5" t="n">
        <v>0</v>
      </c>
      <c r="CJ609" s="5" t="n">
        <v>0</v>
      </c>
      <c r="CK609" s="5" t="n">
        <v>0</v>
      </c>
      <c r="CL609" s="5" t="n">
        <v>0</v>
      </c>
      <c r="CM609" s="5" t="n">
        <v>0</v>
      </c>
      <c r="CN609" s="5" t="n">
        <v>0</v>
      </c>
      <c r="CO609" s="5" t="n">
        <v>0</v>
      </c>
      <c r="CP609" s="5" t="n">
        <v>0</v>
      </c>
      <c r="CQ609" s="5" t="n">
        <v>1.387</v>
      </c>
      <c r="CR609" s="5" t="n">
        <v>0.9330000000000001</v>
      </c>
      <c r="CS609" s="5" t="n">
        <v>5.681</v>
      </c>
      <c r="CT609" s="5" t="n">
        <v>4.251</v>
      </c>
      <c r="CU609" s="5" t="n">
        <v>7.598</v>
      </c>
    </row>
    <row r="610">
      <c r="A610" s="5" t="inlineStr">
        <is>
          <t>PAK2021</t>
        </is>
      </c>
      <c r="B610" s="5" t="inlineStr">
        <is>
          <t>PAK</t>
        </is>
      </c>
      <c r="C610" s="5" t="inlineStr">
        <is>
          <t>PAK</t>
        </is>
      </c>
      <c r="D610" s="5" t="inlineStr">
        <is>
          <t>Pakistan</t>
        </is>
      </c>
      <c r="E610" s="5" t="n">
        <v>2021</v>
      </c>
      <c r="F610" s="5" t="n">
        <v>0.17</v>
      </c>
      <c r="G610" s="5" t="n">
        <v>4.075</v>
      </c>
      <c r="H610" s="5" t="n">
        <v>1.014</v>
      </c>
      <c r="I610" s="5" t="n">
        <v>0.08400000000000001</v>
      </c>
      <c r="J610" s="5" t="n">
        <v>4.158</v>
      </c>
      <c r="K610" s="5" t="n">
        <v>0</v>
      </c>
      <c r="L610" s="5" t="n">
        <v>1</v>
      </c>
      <c r="M610" s="5" t="n">
        <v>6.823</v>
      </c>
      <c r="N610" s="5" t="n">
        <v>3.042</v>
      </c>
      <c r="O610" s="5" t="n">
        <v>0.105</v>
      </c>
      <c r="P610" s="5" t="n">
        <v>6.928</v>
      </c>
      <c r="Q610" s="5" t="n">
        <v>0</v>
      </c>
      <c r="R610" s="5" t="n">
        <v>1</v>
      </c>
      <c r="S610" s="5" t="n">
        <v>9.145</v>
      </c>
      <c r="T610" s="5" t="n">
        <v>6.085</v>
      </c>
      <c r="U610" s="5" t="n">
        <v>0.08400000000000001</v>
      </c>
      <c r="V610" s="5" t="n">
        <v>10.798</v>
      </c>
      <c r="W610" s="5" t="n">
        <v>0.17</v>
      </c>
      <c r="X610" s="5" t="n">
        <v>1</v>
      </c>
      <c r="Y610" s="5" t="n">
        <v>4.212</v>
      </c>
      <c r="Z610" s="5" t="n">
        <v>0.464</v>
      </c>
      <c r="AA610" s="5" t="n">
        <v>2.346</v>
      </c>
      <c r="AB610" s="5" t="n">
        <v>6.558</v>
      </c>
      <c r="AC610" s="5" t="n">
        <v>0</v>
      </c>
      <c r="AD610" s="5" t="n">
        <v>1</v>
      </c>
      <c r="AE610" s="5" t="n">
        <v>4.963</v>
      </c>
      <c r="AF610" s="5" t="n">
        <v>0.962</v>
      </c>
      <c r="AG610" s="5" t="n">
        <v>1.169</v>
      </c>
      <c r="AH610" s="5" t="n">
        <v>6.132</v>
      </c>
      <c r="AI610" s="5" t="n">
        <v>0</v>
      </c>
      <c r="AJ610" s="5" t="n">
        <v>1</v>
      </c>
      <c r="AK610" s="5" t="n">
        <v>9.471</v>
      </c>
      <c r="AL610" s="5" t="n">
        <v>4.441</v>
      </c>
      <c r="AM610" s="5" t="n">
        <v>-7.979</v>
      </c>
      <c r="AN610" s="5" t="n">
        <v>1.745</v>
      </c>
      <c r="AO610" s="5" t="n">
        <v>0</v>
      </c>
      <c r="AP610" s="5" t="n">
        <v>0</v>
      </c>
      <c r="AQ610" s="5" t="n">
        <v>0.621</v>
      </c>
      <c r="AR610" s="5" t="n">
        <v>0.114</v>
      </c>
      <c r="AS610" s="5" t="n">
        <v>-0.051</v>
      </c>
      <c r="AT610" s="5" t="n">
        <v>0.666</v>
      </c>
      <c r="AU610" s="5" t="n">
        <v>0.17</v>
      </c>
      <c r="AV610" s="5" t="n">
        <v>1</v>
      </c>
      <c r="AW610" s="5" t="n">
        <v>0.593</v>
      </c>
      <c r="AX610" s="5" t="n">
        <v>0.114</v>
      </c>
      <c r="AY610" s="5" t="n">
        <v>-0.012</v>
      </c>
      <c r="AZ610" s="5" t="n">
        <v>0.68</v>
      </c>
      <c r="BA610" s="5" t="n">
        <v>0.17</v>
      </c>
      <c r="BB610" s="5" t="n">
        <v>1</v>
      </c>
      <c r="BC610" s="5" t="n">
        <v>0.44</v>
      </c>
      <c r="BD610" s="5" t="n">
        <v>0.114</v>
      </c>
      <c r="BE610" s="5" t="n">
        <v>0.024</v>
      </c>
      <c r="BF610" s="5" t="n">
        <v>0.543</v>
      </c>
      <c r="BG610" s="5" t="n">
        <v>0.17</v>
      </c>
      <c r="BH610" s="5" t="n">
        <v>1</v>
      </c>
      <c r="BI610" s="5" t="n">
        <v>0.5600000000000001</v>
      </c>
      <c r="BJ610" s="5" t="n">
        <v>0.114</v>
      </c>
      <c r="BK610" s="5" t="n">
        <v>-0.14</v>
      </c>
      <c r="BL610" s="5" t="n">
        <v>0.491</v>
      </c>
      <c r="BM610" s="5" t="n">
        <v>0</v>
      </c>
      <c r="BN610" s="5" t="n">
        <v>0</v>
      </c>
      <c r="BO610" s="5" t="n">
        <v>0</v>
      </c>
      <c r="BP610" s="5" t="n">
        <v>-0.008999999999999999</v>
      </c>
      <c r="BQ610" s="5" t="n">
        <v>0.107</v>
      </c>
      <c r="BR610" s="5" t="n">
        <v>0</v>
      </c>
      <c r="BS610" s="5" t="n">
        <v>1</v>
      </c>
      <c r="BT610" s="5" t="n">
        <v>0</v>
      </c>
      <c r="BU610" s="5" t="n">
        <v>-0.008999999999999999</v>
      </c>
      <c r="BV610" s="5" t="n">
        <v>0.108</v>
      </c>
      <c r="BW610" s="5" t="n">
        <v>0</v>
      </c>
      <c r="BX610" s="5" t="n">
        <v>1</v>
      </c>
      <c r="BY610" s="5" t="n">
        <v>11.787</v>
      </c>
      <c r="BZ610" s="5" t="n">
        <v>0</v>
      </c>
      <c r="CA610" s="5" t="n">
        <v>11.787</v>
      </c>
      <c r="CB610" s="5" t="n">
        <v>0</v>
      </c>
      <c r="CC610" s="5" t="n">
        <v>81.69499999999999</v>
      </c>
      <c r="CD610" s="5" t="n">
        <v>7.95</v>
      </c>
      <c r="CE610" s="5" t="n">
        <v>45.811</v>
      </c>
      <c r="CF610" s="5" t="n">
        <v>149.182</v>
      </c>
      <c r="CG610" s="5" t="n">
        <v>0.17</v>
      </c>
      <c r="CH610" s="5" t="n">
        <v>1</v>
      </c>
      <c r="CI610" s="5" t="n">
        <v>0</v>
      </c>
      <c r="CJ610" s="5" t="n">
        <v>0</v>
      </c>
      <c r="CK610" s="5" t="n">
        <v>0</v>
      </c>
      <c r="CL610" s="5" t="n">
        <v>0</v>
      </c>
      <c r="CM610" s="5" t="n">
        <v>0</v>
      </c>
      <c r="CN610" s="5" t="n">
        <v>0</v>
      </c>
      <c r="CO610" s="5" t="n">
        <v>0</v>
      </c>
      <c r="CP610" s="5" t="n">
        <v>0.226</v>
      </c>
      <c r="CQ610" s="5" t="n">
        <v>1.198</v>
      </c>
      <c r="CR610" s="5" t="n">
        <v>0.6860000000000001</v>
      </c>
      <c r="CS610" s="5" t="n">
        <v>2.13</v>
      </c>
      <c r="CT610" s="5" t="n">
        <v>3.604</v>
      </c>
      <c r="CU610" s="5" t="n">
        <v>6.361</v>
      </c>
    </row>
    <row r="611">
      <c r="A611" s="5" t="inlineStr">
        <is>
          <t>PAK2022</t>
        </is>
      </c>
      <c r="B611" s="5" t="inlineStr">
        <is>
          <t>PAK</t>
        </is>
      </c>
      <c r="C611" s="5" t="inlineStr">
        <is>
          <t>PAK</t>
        </is>
      </c>
      <c r="D611" s="5" t="inlineStr">
        <is>
          <t>Pakistan</t>
        </is>
      </c>
      <c r="E611" s="5" t="n">
        <v>2022</v>
      </c>
      <c r="F611" s="5" t="n">
        <v>0.17</v>
      </c>
      <c r="G611" s="5" t="n">
        <v>7.234</v>
      </c>
      <c r="H611" s="5" t="n">
        <v>1.095</v>
      </c>
      <c r="I611" s="5" t="n">
        <v>0.189</v>
      </c>
      <c r="J611" s="5" t="n">
        <v>7.424</v>
      </c>
      <c r="K611" s="5" t="n">
        <v>0</v>
      </c>
      <c r="L611" s="5" t="n">
        <v>1</v>
      </c>
      <c r="M611" s="5" t="n">
        <v>8.282999999999999</v>
      </c>
      <c r="N611" s="5" t="n">
        <v>3.286</v>
      </c>
      <c r="O611" s="5" t="n">
        <v>0.152</v>
      </c>
      <c r="P611" s="5" t="n">
        <v>8.435</v>
      </c>
      <c r="Q611" s="5" t="n">
        <v>0</v>
      </c>
      <c r="R611" s="5" t="n">
        <v>1</v>
      </c>
      <c r="S611" s="5" t="n">
        <v>12.71</v>
      </c>
      <c r="T611" s="5" t="n">
        <v>6.571</v>
      </c>
      <c r="U611" s="5" t="n">
        <v>0.352</v>
      </c>
      <c r="V611" s="5" t="n">
        <v>15.093</v>
      </c>
      <c r="W611" s="5" t="n">
        <v>0.17</v>
      </c>
      <c r="X611" s="5" t="n">
        <v>1</v>
      </c>
      <c r="Y611" s="5" t="n">
        <v>5.475</v>
      </c>
      <c r="Z611" s="5" t="n">
        <v>0.603</v>
      </c>
      <c r="AA611" s="5" t="n">
        <v>2.534</v>
      </c>
      <c r="AB611" s="5" t="n">
        <v>8.007999999999999</v>
      </c>
      <c r="AC611" s="5" t="n">
        <v>0</v>
      </c>
      <c r="AD611" s="5" t="n">
        <v>1</v>
      </c>
      <c r="AE611" s="5" t="n">
        <v>6.255</v>
      </c>
      <c r="AF611" s="5" t="n">
        <v>1.213</v>
      </c>
      <c r="AG611" s="5" t="n">
        <v>-1.379</v>
      </c>
      <c r="AH611" s="5" t="n">
        <v>4.876</v>
      </c>
      <c r="AI611" s="5" t="n">
        <v>0</v>
      </c>
      <c r="AJ611" s="5" t="n">
        <v>1</v>
      </c>
      <c r="AK611" s="5" t="n">
        <v>10.935</v>
      </c>
      <c r="AL611" s="5" t="n">
        <v>5.127</v>
      </c>
      <c r="AM611" s="5" t="n">
        <v>-9.749000000000001</v>
      </c>
      <c r="AN611" s="5" t="n">
        <v>1.388</v>
      </c>
      <c r="AO611" s="5" t="n">
        <v>0</v>
      </c>
      <c r="AP611" s="5" t="n">
        <v>0</v>
      </c>
      <c r="AQ611" s="5" t="n">
        <v>0.847</v>
      </c>
      <c r="AR611" s="5" t="n">
        <v>0.123</v>
      </c>
      <c r="AS611" s="5" t="n">
        <v>-0.047</v>
      </c>
      <c r="AT611" s="5" t="n">
        <v>0.9360000000000001</v>
      </c>
      <c r="AU611" s="5" t="n">
        <v>0.17</v>
      </c>
      <c r="AV611" s="5" t="n">
        <v>1</v>
      </c>
      <c r="AW611" s="5" t="n">
        <v>0.947</v>
      </c>
      <c r="AX611" s="5" t="n">
        <v>0.123</v>
      </c>
      <c r="AY611" s="5" t="n">
        <v>-0.143</v>
      </c>
      <c r="AZ611" s="5" t="n">
        <v>0.9409999999999999</v>
      </c>
      <c r="BA611" s="5" t="n">
        <v>0.17</v>
      </c>
      <c r="BB611" s="5" t="n">
        <v>1</v>
      </c>
      <c r="BC611" s="5" t="n">
        <v>0.589</v>
      </c>
      <c r="BD611" s="5" t="n">
        <v>0.123</v>
      </c>
      <c r="BE611" s="5" t="n">
        <v>-0.06900000000000001</v>
      </c>
      <c r="BF611" s="5" t="n">
        <v>0.607</v>
      </c>
      <c r="BG611" s="5" t="n">
        <v>0.17</v>
      </c>
      <c r="BH611" s="5" t="n">
        <v>1</v>
      </c>
      <c r="BI611" s="5" t="n">
        <v>0.6889999999999999</v>
      </c>
      <c r="BJ611" s="5" t="n">
        <v>0.123</v>
      </c>
      <c r="BK611" s="5" t="n">
        <v>-0.049</v>
      </c>
      <c r="BL611" s="5" t="n">
        <v>0.749</v>
      </c>
      <c r="BM611" s="5" t="n">
        <v>0</v>
      </c>
      <c r="BN611" s="5" t="n">
        <v>0</v>
      </c>
      <c r="BO611" s="5" t="n">
        <v>0</v>
      </c>
      <c r="BP611" s="5" t="n">
        <v>-0.052</v>
      </c>
      <c r="BQ611" s="5" t="n">
        <v>0.124</v>
      </c>
      <c r="BR611" s="5" t="n">
        <v>0</v>
      </c>
      <c r="BS611" s="5" t="n">
        <v>1</v>
      </c>
      <c r="BT611" s="5" t="n">
        <v>0</v>
      </c>
      <c r="BU611" s="5" t="n">
        <v>-0.052</v>
      </c>
      <c r="BV611" s="5" t="n">
        <v>0.114</v>
      </c>
      <c r="BW611" s="5" t="n">
        <v>0</v>
      </c>
      <c r="BX611" s="5" t="n">
        <v>1</v>
      </c>
      <c r="BY611" s="5" t="n">
        <v>12.729</v>
      </c>
      <c r="BZ611" s="5" t="n">
        <v>0</v>
      </c>
      <c r="CA611" s="5" t="n">
        <v>12.729</v>
      </c>
      <c r="CB611" s="5" t="n">
        <v>0</v>
      </c>
      <c r="CC611" s="5" t="n">
        <v>102.477</v>
      </c>
      <c r="CD611" s="5" t="n">
        <v>7.95</v>
      </c>
      <c r="CE611" s="5" t="n">
        <v>49.287</v>
      </c>
      <c r="CF611" s="5" t="n">
        <v>175.357</v>
      </c>
      <c r="CG611" s="5" t="n">
        <v>0.17</v>
      </c>
      <c r="CH611" s="5" t="n">
        <v>1</v>
      </c>
      <c r="CI611" s="5" t="n">
        <v>0</v>
      </c>
      <c r="CJ611" s="5" t="n">
        <v>0</v>
      </c>
      <c r="CK611" s="5" t="n">
        <v>0</v>
      </c>
      <c r="CL611" s="5" t="n">
        <v>0</v>
      </c>
      <c r="CM611" s="5" t="n">
        <v>0</v>
      </c>
      <c r="CN611" s="5" t="n">
        <v>0</v>
      </c>
      <c r="CO611" s="5" t="n">
        <v>0</v>
      </c>
      <c r="CP611" s="5" t="n">
        <v>0.226</v>
      </c>
      <c r="CQ611" s="5" t="n">
        <v>1.294</v>
      </c>
      <c r="CR611" s="5" t="n">
        <v>0.736</v>
      </c>
      <c r="CS611" s="5" t="n">
        <v>2.3</v>
      </c>
      <c r="CT611" s="5" t="n">
        <v>7.554</v>
      </c>
      <c r="CU611" s="5" t="n">
        <v>11.388</v>
      </c>
    </row>
    <row r="612">
      <c r="A612" s="5" t="inlineStr">
        <is>
          <t>PAK2023</t>
        </is>
      </c>
      <c r="B612" s="5" t="inlineStr">
        <is>
          <t>PAK</t>
        </is>
      </c>
      <c r="C612" s="5" t="inlineStr">
        <is>
          <t>PAK</t>
        </is>
      </c>
      <c r="D612" s="5" t="inlineStr">
        <is>
          <t>Pakistan</t>
        </is>
      </c>
      <c r="E612" s="5" t="n">
        <v>2023</v>
      </c>
      <c r="F612" s="5" t="n">
        <v>0.17</v>
      </c>
      <c r="G612" s="5" t="n">
        <v>4.916</v>
      </c>
      <c r="H612" s="5" t="n">
        <v>1.14</v>
      </c>
      <c r="I612" s="5" t="n">
        <v>0.117</v>
      </c>
      <c r="J612" s="5" t="n">
        <v>5.033</v>
      </c>
      <c r="K612" s="5" t="n">
        <v>0</v>
      </c>
      <c r="L612" s="5" t="n">
        <v>1</v>
      </c>
      <c r="M612" s="5" t="n">
        <v>6.844</v>
      </c>
      <c r="N612" s="5" t="n">
        <v>3.421</v>
      </c>
      <c r="O612" s="5" t="n">
        <v>0.105</v>
      </c>
      <c r="P612" s="5" t="n">
        <v>6.95</v>
      </c>
      <c r="Q612" s="5" t="n">
        <v>0</v>
      </c>
      <c r="R612" s="5" t="n">
        <v>1</v>
      </c>
      <c r="S612" s="5" t="n">
        <v>10.618</v>
      </c>
      <c r="T612" s="5" t="n">
        <v>6.842</v>
      </c>
      <c r="U612" s="5" t="n">
        <v>0.319</v>
      </c>
      <c r="V612" s="5" t="n">
        <v>12.56</v>
      </c>
      <c r="W612" s="5" t="n">
        <v>0.17</v>
      </c>
      <c r="X612" s="5" t="n">
        <v>1</v>
      </c>
      <c r="Y612" s="5" t="n">
        <v>3.79</v>
      </c>
      <c r="Z612" s="5" t="n">
        <v>0.417</v>
      </c>
      <c r="AA612" s="5" t="n">
        <v>2.638</v>
      </c>
      <c r="AB612" s="5" t="n">
        <v>6.429</v>
      </c>
      <c r="AC612" s="5" t="n">
        <v>0</v>
      </c>
      <c r="AD612" s="5" t="n">
        <v>1</v>
      </c>
      <c r="AE612" s="5" t="n">
        <v>4.603</v>
      </c>
      <c r="AF612" s="5" t="n">
        <v>0.892</v>
      </c>
      <c r="AG612" s="5" t="n">
        <v>0.044</v>
      </c>
      <c r="AH612" s="5" t="n">
        <v>4.647</v>
      </c>
      <c r="AI612" s="5" t="n">
        <v>0</v>
      </c>
      <c r="AJ612" s="5" t="n">
        <v>1</v>
      </c>
      <c r="AK612" s="5" t="n">
        <v>9.477</v>
      </c>
      <c r="AL612" s="5" t="n">
        <v>4.444</v>
      </c>
      <c r="AM612" s="5" t="n">
        <v>-8.023</v>
      </c>
      <c r="AN612" s="5" t="n">
        <v>1.701</v>
      </c>
      <c r="AO612" s="5" t="n">
        <v>0</v>
      </c>
      <c r="AP612" s="5" t="n">
        <v>0</v>
      </c>
      <c r="AQ612" s="5" t="n">
        <v>0.749</v>
      </c>
      <c r="AR612" s="5" t="n">
        <v>0.129</v>
      </c>
      <c r="AS612" s="5" t="n">
        <v>-0.032</v>
      </c>
      <c r="AT612" s="5" t="n">
        <v>0.839</v>
      </c>
      <c r="AU612" s="5" t="n">
        <v>0.17</v>
      </c>
      <c r="AV612" s="5" t="n">
        <v>1</v>
      </c>
      <c r="AW612" s="5" t="n">
        <v>0.783</v>
      </c>
      <c r="AX612" s="5" t="n">
        <v>0.129</v>
      </c>
      <c r="AY612" s="5" t="n">
        <v>-0.04</v>
      </c>
      <c r="AZ612" s="5" t="n">
        <v>0.868</v>
      </c>
      <c r="BA612" s="5" t="n">
        <v>0.17</v>
      </c>
      <c r="BB612" s="5" t="n">
        <v>1</v>
      </c>
      <c r="BC612" s="5" t="n">
        <v>0.527</v>
      </c>
      <c r="BD612" s="5" t="n">
        <v>0.129</v>
      </c>
      <c r="BE612" s="5" t="n">
        <v>-0.063</v>
      </c>
      <c r="BF612" s="5" t="n">
        <v>0.543</v>
      </c>
      <c r="BG612" s="5" t="n">
        <v>0.17</v>
      </c>
      <c r="BH612" s="5" t="n">
        <v>1</v>
      </c>
      <c r="BI612" s="5" t="n">
        <v>0.64</v>
      </c>
      <c r="BJ612" s="5" t="n">
        <v>0.129</v>
      </c>
      <c r="BK612" s="5" t="n">
        <v>-0.097</v>
      </c>
      <c r="BL612" s="5" t="n">
        <v>0.634</v>
      </c>
      <c r="BM612" s="5" t="n">
        <v>0</v>
      </c>
      <c r="BN612" s="5" t="n">
        <v>0</v>
      </c>
      <c r="BO612" s="5" t="n">
        <v>0</v>
      </c>
      <c r="BP612" s="5" t="n">
        <v>-0.016</v>
      </c>
      <c r="BQ612" s="5" t="n">
        <v>0.093</v>
      </c>
      <c r="BR612" s="5" t="n">
        <v>0</v>
      </c>
      <c r="BS612" s="5" t="n">
        <v>1</v>
      </c>
      <c r="BT612" s="5" t="n">
        <v>0</v>
      </c>
      <c r="BU612" s="5" t="n">
        <v>-0.016</v>
      </c>
      <c r="BV612" s="5" t="n">
        <v>0.08500000000000001</v>
      </c>
      <c r="BW612" s="5" t="n">
        <v>0</v>
      </c>
      <c r="BX612" s="5" t="n">
        <v>1</v>
      </c>
      <c r="BY612" s="5" t="n">
        <v>13.254</v>
      </c>
      <c r="BZ612" s="5" t="n">
        <v>0</v>
      </c>
      <c r="CA612" s="5" t="n">
        <v>13.254</v>
      </c>
      <c r="CB612" s="5" t="n">
        <v>0</v>
      </c>
      <c r="CC612" s="5" t="n">
        <v>87.07899999999999</v>
      </c>
      <c r="CD612" s="5" t="n">
        <v>7.95</v>
      </c>
      <c r="CE612" s="5" t="n">
        <v>54.831</v>
      </c>
      <c r="CF612" s="5" t="n">
        <v>162.968</v>
      </c>
      <c r="CG612" s="5" t="n">
        <v>0.17</v>
      </c>
      <c r="CH612" s="5" t="n">
        <v>1</v>
      </c>
      <c r="CI612" s="5" t="n">
        <v>0</v>
      </c>
      <c r="CJ612" s="5" t="n">
        <v>0</v>
      </c>
      <c r="CK612" s="5" t="n">
        <v>0</v>
      </c>
      <c r="CL612" s="5" t="n">
        <v>0</v>
      </c>
      <c r="CM612" s="5" t="n">
        <v>0</v>
      </c>
      <c r="CN612" s="5" t="n">
        <v>0</v>
      </c>
      <c r="CO612" s="5" t="n">
        <v>0</v>
      </c>
      <c r="CP612" s="5" t="n">
        <v>0.226</v>
      </c>
      <c r="CQ612" s="5" t="n">
        <v>1.348</v>
      </c>
      <c r="CR612" s="5" t="n">
        <v>0.736</v>
      </c>
      <c r="CS612" s="5" t="n">
        <v>2.395</v>
      </c>
      <c r="CT612" s="5" t="n">
        <v>4.484</v>
      </c>
      <c r="CU612" s="5" t="n">
        <v>4.605</v>
      </c>
    </row>
    <row r="613">
      <c r="A613" s="5" t="inlineStr">
        <is>
          <t>PAK2024</t>
        </is>
      </c>
      <c r="B613" s="5" t="inlineStr">
        <is>
          <t>PAK</t>
        </is>
      </c>
      <c r="C613" s="5" t="inlineStr">
        <is>
          <t>PAK</t>
        </is>
      </c>
      <c r="D613" s="5" t="inlineStr">
        <is>
          <t>Pakistan</t>
        </is>
      </c>
      <c r="E613" s="5" t="n">
        <v>2024</v>
      </c>
      <c r="F613" s="5" t="n">
        <v>0.17</v>
      </c>
      <c r="G613" s="5" t="n">
        <v>4.204</v>
      </c>
      <c r="H613" s="5" t="n">
        <v>1.174</v>
      </c>
      <c r="I613" s="5" t="n">
        <v>0.081</v>
      </c>
      <c r="J613" s="5" t="n">
        <v>4.285</v>
      </c>
      <c r="K613" s="5" t="n">
        <v>0</v>
      </c>
      <c r="L613" s="5" t="n">
        <v>1</v>
      </c>
      <c r="M613" s="5" t="n">
        <v>6.276</v>
      </c>
      <c r="N613" s="5" t="n">
        <v>3.522</v>
      </c>
      <c r="O613" s="5" t="n">
        <v>0.073</v>
      </c>
      <c r="P613" s="5" t="n">
        <v>6.349</v>
      </c>
      <c r="Q613" s="5" t="n">
        <v>0</v>
      </c>
      <c r="R613" s="5" t="n">
        <v>1</v>
      </c>
      <c r="S613" s="5" t="n">
        <v>10.074</v>
      </c>
      <c r="T613" s="5" t="n">
        <v>7.044</v>
      </c>
      <c r="U613" s="5" t="n">
        <v>0.317</v>
      </c>
      <c r="V613" s="5" t="n">
        <v>11.882</v>
      </c>
      <c r="W613" s="5" t="n">
        <v>0.17</v>
      </c>
      <c r="X613" s="5" t="n">
        <v>1</v>
      </c>
      <c r="Y613" s="5" t="n">
        <v>3.708</v>
      </c>
      <c r="Z613" s="5" t="n">
        <v>0.408</v>
      </c>
      <c r="AA613" s="5" t="n">
        <v>2.716</v>
      </c>
      <c r="AB613" s="5" t="n">
        <v>6.424</v>
      </c>
      <c r="AC613" s="5" t="n">
        <v>0</v>
      </c>
      <c r="AD613" s="5" t="n">
        <v>1</v>
      </c>
      <c r="AE613" s="5" t="n">
        <v>4.545</v>
      </c>
      <c r="AF613" s="5" t="n">
        <v>0.881</v>
      </c>
      <c r="AG613" s="5" t="n">
        <v>4.236</v>
      </c>
      <c r="AH613" s="5" t="n">
        <v>8.779999999999999</v>
      </c>
      <c r="AI613" s="5" t="n">
        <v>0</v>
      </c>
      <c r="AJ613" s="5" t="n">
        <v>1</v>
      </c>
      <c r="AK613" s="5" t="n">
        <v>9.563000000000001</v>
      </c>
      <c r="AL613" s="5" t="n">
        <v>4.484</v>
      </c>
      <c r="AM613" s="5" t="n">
        <v>-6.01</v>
      </c>
      <c r="AN613" s="5" t="n">
        <v>4.157</v>
      </c>
      <c r="AO613" s="5" t="n">
        <v>0</v>
      </c>
      <c r="AP613" s="5" t="n">
        <v>0</v>
      </c>
      <c r="AQ613" s="5" t="n">
        <v>0.72</v>
      </c>
      <c r="AR613" s="5" t="n">
        <v>0.132</v>
      </c>
      <c r="AS613" s="5" t="n">
        <v>0.004</v>
      </c>
      <c r="AT613" s="5" t="n">
        <v>0.847</v>
      </c>
      <c r="AU613" s="5" t="n">
        <v>0.17</v>
      </c>
      <c r="AV613" s="5" t="n">
        <v>1</v>
      </c>
      <c r="AW613" s="5" t="n">
        <v>0.734</v>
      </c>
      <c r="AX613" s="5" t="n">
        <v>0.132</v>
      </c>
      <c r="AY613" s="5" t="n">
        <v>-0.015</v>
      </c>
      <c r="AZ613" s="5" t="n">
        <v>0.84</v>
      </c>
      <c r="BA613" s="5" t="n">
        <v>0.17</v>
      </c>
      <c r="BB613" s="5" t="n">
        <v>1</v>
      </c>
      <c r="BC613" s="5" t="n">
        <v>0.51</v>
      </c>
      <c r="BD613" s="5" t="n">
        <v>0.132</v>
      </c>
      <c r="BE613" s="5" t="n">
        <v>-0.028</v>
      </c>
      <c r="BF613" s="5" t="n">
        <v>0.5639999999999999</v>
      </c>
      <c r="BG613" s="5" t="n">
        <v>0.17</v>
      </c>
      <c r="BH613" s="5" t="n">
        <v>1</v>
      </c>
      <c r="BI613" s="5" t="n">
        <v>0.652</v>
      </c>
      <c r="BJ613" s="5" t="n">
        <v>0.132</v>
      </c>
      <c r="BK613" s="5" t="n">
        <v>-0.162</v>
      </c>
      <c r="BL613" s="5" t="n">
        <v>0.573</v>
      </c>
      <c r="BM613" s="5" t="n">
        <v>0</v>
      </c>
      <c r="BN613" s="5" t="n">
        <v>0</v>
      </c>
      <c r="BO613" s="5" t="n">
        <v>0</v>
      </c>
      <c r="BP613" s="5" t="n">
        <v>-0.017</v>
      </c>
      <c r="BQ613" s="5" t="n">
        <v>0.143</v>
      </c>
      <c r="BR613" s="5" t="n">
        <v>0</v>
      </c>
      <c r="BS613" s="5" t="n">
        <v>1</v>
      </c>
      <c r="BT613" s="5" t="n">
        <v>0</v>
      </c>
      <c r="BU613" s="5" t="n">
        <v>-0.017</v>
      </c>
      <c r="BV613" s="5" t="n">
        <v>0.122</v>
      </c>
      <c r="BW613" s="5" t="n">
        <v>0</v>
      </c>
      <c r="BX613" s="5" t="n">
        <v>1</v>
      </c>
      <c r="BY613" s="5" t="n">
        <v>13.646</v>
      </c>
      <c r="BZ613" s="5" t="n">
        <v>0</v>
      </c>
      <c r="CA613" s="5" t="n">
        <v>13.646</v>
      </c>
      <c r="CB613" s="5" t="n">
        <v>0</v>
      </c>
      <c r="CC613" s="5" t="n">
        <v>86.38500000000001</v>
      </c>
      <c r="CD613" s="5" t="n">
        <v>7.95</v>
      </c>
      <c r="CE613" s="5" t="n">
        <v>57.481</v>
      </c>
      <c r="CF613" s="5" t="n">
        <v>164.514</v>
      </c>
      <c r="CG613" s="5" t="n">
        <v>0.17</v>
      </c>
      <c r="CH613" s="5" t="n">
        <v>1</v>
      </c>
      <c r="CI613" s="5" t="n">
        <v>0</v>
      </c>
      <c r="CJ613" s="5" t="n">
        <v>0</v>
      </c>
      <c r="CK613" s="5" t="n">
        <v>0</v>
      </c>
      <c r="CL613" s="5" t="n">
        <v>0</v>
      </c>
      <c r="CM613" s="5" t="n">
        <v>0</v>
      </c>
      <c r="CN613" s="5" t="n">
        <v>0</v>
      </c>
      <c r="CO613" s="5" t="n">
        <v>0</v>
      </c>
      <c r="CP613" s="5" t="n">
        <v>0.226</v>
      </c>
      <c r="CQ613" s="5" t="n">
        <v>1.387</v>
      </c>
      <c r="CR613" s="5" t="n">
        <v>0.736</v>
      </c>
      <c r="CS613" s="5" t="n">
        <v>2.466</v>
      </c>
      <c r="CT613" s="5" t="n">
        <v>3.509</v>
      </c>
      <c r="CU613" s="5" t="n">
        <v>4.004</v>
      </c>
    </row>
    <row r="614">
      <c r="A614" s="5" t="inlineStr">
        <is>
          <t>PLW2021</t>
        </is>
      </c>
      <c r="B614" s="5" t="inlineStr">
        <is>
          <t>PLW</t>
        </is>
      </c>
      <c r="C614" s="5" t="inlineStr">
        <is>
          <t>PLW</t>
        </is>
      </c>
      <c r="D614" s="5" t="inlineStr">
        <is>
          <t>Palau</t>
        </is>
      </c>
      <c r="E614" s="5" t="n">
        <v>2021</v>
      </c>
      <c r="F614" s="5" t="n">
        <v>0</v>
      </c>
      <c r="G614" s="5" t="n">
        <v>4.747</v>
      </c>
      <c r="H614" s="5" t="n">
        <v>1.143</v>
      </c>
      <c r="I614" s="5" t="n">
        <v>0</v>
      </c>
      <c r="J614" s="5" t="n">
        <v>4.747</v>
      </c>
      <c r="K614" s="5" t="n">
        <v>0</v>
      </c>
      <c r="L614" s="5" t="n">
        <v>1</v>
      </c>
      <c r="M614" s="5" t="n">
        <v>7.964</v>
      </c>
      <c r="N614" s="5" t="n">
        <v>3.43</v>
      </c>
      <c r="O614" s="5" t="n">
        <v>0</v>
      </c>
      <c r="P614" s="5" t="n">
        <v>7.964</v>
      </c>
      <c r="Q614" s="5" t="n">
        <v>0</v>
      </c>
      <c r="R614" s="5" t="n">
        <v>1</v>
      </c>
      <c r="S614" s="5" t="n">
        <v>10.464</v>
      </c>
      <c r="T614" s="5" t="n">
        <v>6.86</v>
      </c>
      <c r="U614" s="5" t="n">
        <v>0</v>
      </c>
      <c r="V614" s="5" t="n">
        <v>10.464</v>
      </c>
      <c r="W614" s="5" t="n">
        <v>0</v>
      </c>
      <c r="X614" s="5" t="n">
        <v>1</v>
      </c>
      <c r="Y614" s="5" t="n">
        <v>4.333</v>
      </c>
      <c r="Z614" s="5" t="n">
        <v>0.535</v>
      </c>
      <c r="AA614" s="5" t="n">
        <v>0</v>
      </c>
      <c r="AB614" s="5" t="n">
        <v>4.333</v>
      </c>
      <c r="AC614" s="5" t="n">
        <v>0</v>
      </c>
      <c r="AD614" s="5" t="n">
        <v>1</v>
      </c>
      <c r="AE614" s="5" t="n">
        <v>5.477</v>
      </c>
      <c r="AF614" s="5" t="n">
        <v>1.194</v>
      </c>
      <c r="AG614" s="5" t="n">
        <v>0</v>
      </c>
      <c r="AH614" s="5" t="n">
        <v>5.477</v>
      </c>
      <c r="AI614" s="5" t="n">
        <v>0</v>
      </c>
      <c r="AJ614" s="5" t="n">
        <v>1</v>
      </c>
      <c r="AK614" s="5" t="n">
        <v>12.337</v>
      </c>
      <c r="AL614" s="5" t="n">
        <v>6.401</v>
      </c>
      <c r="AM614" s="5" t="n">
        <v>0</v>
      </c>
      <c r="AN614" s="5" t="n">
        <v>12.337</v>
      </c>
      <c r="AO614" s="5" t="n">
        <v>0</v>
      </c>
      <c r="AP614" s="5" t="n">
        <v>1</v>
      </c>
      <c r="AQ614" s="5" t="n">
        <v>0.621</v>
      </c>
      <c r="AR614" s="5" t="n">
        <v>0.114</v>
      </c>
      <c r="AS614" s="5" t="n">
        <v>0.712</v>
      </c>
      <c r="AT614" s="5" t="n">
        <v>1.332</v>
      </c>
      <c r="AU614" s="5" t="n">
        <v>0</v>
      </c>
      <c r="AV614" s="5" t="n">
        <v>1</v>
      </c>
      <c r="AW614" s="5" t="n">
        <v>0.593</v>
      </c>
      <c r="AX614" s="5" t="n">
        <v>0.114</v>
      </c>
      <c r="AY614" s="5" t="n">
        <v>0.753</v>
      </c>
      <c r="AZ614" s="5" t="n">
        <v>1.346</v>
      </c>
      <c r="BA614" s="5" t="n">
        <v>0</v>
      </c>
      <c r="BB614" s="5" t="n">
        <v>1</v>
      </c>
      <c r="BC614" s="5" t="n">
        <v>0.44</v>
      </c>
      <c r="BD614" s="5" t="n">
        <v>0.114</v>
      </c>
      <c r="BE614" s="5" t="n">
        <v>0.888</v>
      </c>
      <c r="BF614" s="5" t="n">
        <v>1.328</v>
      </c>
      <c r="BG614" s="5" t="n">
        <v>0</v>
      </c>
      <c r="BH614" s="5" t="n">
        <v>1</v>
      </c>
      <c r="BI614" s="5" t="n">
        <v>0.5600000000000001</v>
      </c>
      <c r="BJ614" s="5" t="n">
        <v>0.114</v>
      </c>
      <c r="BK614" s="5" t="n">
        <v>1.65</v>
      </c>
      <c r="BL614" s="5" t="n">
        <v>2.211</v>
      </c>
      <c r="BM614" s="5" t="n">
        <v>0</v>
      </c>
      <c r="BN614" s="5" t="n">
        <v>1</v>
      </c>
      <c r="BO614" s="5" t="n">
        <v>0</v>
      </c>
      <c r="BP614" s="5" t="n">
        <v>0</v>
      </c>
      <c r="BQ614" s="5" t="n">
        <v>0</v>
      </c>
      <c r="BR614" s="5" t="n">
        <v>0</v>
      </c>
      <c r="BS614" s="5" t="n">
        <v>1</v>
      </c>
      <c r="BT614" s="5" t="n">
        <v>0</v>
      </c>
      <c r="BU614" s="5" t="n">
        <v>0</v>
      </c>
      <c r="BV614" s="5" t="n">
        <v>0</v>
      </c>
      <c r="BW614" s="5" t="n">
        <v>0</v>
      </c>
      <c r="BX614" s="5" t="n">
        <v>1</v>
      </c>
      <c r="BY614" s="5" t="n">
        <v>11.787</v>
      </c>
      <c r="BZ614" s="5" t="n">
        <v>0</v>
      </c>
      <c r="CA614" s="5" t="n">
        <v>11.787</v>
      </c>
      <c r="CB614" s="5" t="n">
        <v>0</v>
      </c>
      <c r="CC614" s="5" t="n">
        <v>81.69499999999999</v>
      </c>
      <c r="CD614" s="5" t="n">
        <v>7.95</v>
      </c>
      <c r="CE614" s="5" t="n">
        <v>0</v>
      </c>
      <c r="CF614" s="5" t="n">
        <v>81.69499999999999</v>
      </c>
      <c r="CG614" s="5" t="n">
        <v>0</v>
      </c>
      <c r="CH614" s="5" t="n">
        <v>1</v>
      </c>
      <c r="CI614" s="5" t="n">
        <v>0</v>
      </c>
      <c r="CJ614" s="5" t="n">
        <v>0</v>
      </c>
      <c r="CK614" s="5" t="n">
        <v>0</v>
      </c>
      <c r="CL614" s="5" t="n">
        <v>0</v>
      </c>
      <c r="CM614" s="5" t="n">
        <v>0</v>
      </c>
      <c r="CN614" s="5" t="n">
        <v>0</v>
      </c>
      <c r="CO614" s="5" t="n">
        <v>0</v>
      </c>
      <c r="CP614" s="5" t="n">
        <v>0</v>
      </c>
      <c r="CQ614" s="5" t="n">
        <v>1.198</v>
      </c>
      <c r="CR614" s="5" t="n">
        <v>0</v>
      </c>
      <c r="CS614" s="5" t="n">
        <v>4.776</v>
      </c>
      <c r="CT614" s="5" t="n">
        <v>3.604</v>
      </c>
      <c r="CU614" s="5" t="n">
        <v>9.407999999999999</v>
      </c>
    </row>
    <row r="615">
      <c r="A615" s="5" t="inlineStr">
        <is>
          <t>PLW2022</t>
        </is>
      </c>
      <c r="B615" s="5" t="inlineStr">
        <is>
          <t>PLW</t>
        </is>
      </c>
      <c r="C615" s="5" t="inlineStr">
        <is>
          <t>PLW</t>
        </is>
      </c>
      <c r="D615" s="5" t="inlineStr">
        <is>
          <t>Palau</t>
        </is>
      </c>
      <c r="E615" s="5" t="n">
        <v>2022</v>
      </c>
      <c r="F615" s="5" t="n">
        <v>0</v>
      </c>
      <c r="G615" s="5" t="n">
        <v>8.788</v>
      </c>
      <c r="H615" s="5" t="n">
        <v>1.235</v>
      </c>
      <c r="I615" s="5" t="n">
        <v>0</v>
      </c>
      <c r="J615" s="5" t="n">
        <v>8.788</v>
      </c>
      <c r="K615" s="5" t="n">
        <v>0</v>
      </c>
      <c r="L615" s="5" t="n">
        <v>1</v>
      </c>
      <c r="M615" s="5" t="n">
        <v>9.782999999999999</v>
      </c>
      <c r="N615" s="5" t="n">
        <v>3.704</v>
      </c>
      <c r="O615" s="5" t="n">
        <v>0</v>
      </c>
      <c r="P615" s="5" t="n">
        <v>9.782999999999999</v>
      </c>
      <c r="Q615" s="5" t="n">
        <v>0</v>
      </c>
      <c r="R615" s="5" t="n">
        <v>1</v>
      </c>
      <c r="S615" s="5" t="n">
        <v>14.962</v>
      </c>
      <c r="T615" s="5" t="n">
        <v>7.408</v>
      </c>
      <c r="U615" s="5" t="n">
        <v>0</v>
      </c>
      <c r="V615" s="5" t="n">
        <v>14.962</v>
      </c>
      <c r="W615" s="5" t="n">
        <v>0</v>
      </c>
      <c r="X615" s="5" t="n">
        <v>1</v>
      </c>
      <c r="Y615" s="5" t="n">
        <v>4.68</v>
      </c>
      <c r="Z615" s="5" t="n">
        <v>0.577</v>
      </c>
      <c r="AA615" s="5" t="n">
        <v>0</v>
      </c>
      <c r="AB615" s="5" t="n">
        <v>4.68</v>
      </c>
      <c r="AC615" s="5" t="n">
        <v>0</v>
      </c>
      <c r="AD615" s="5" t="n">
        <v>1</v>
      </c>
      <c r="AE615" s="5" t="n">
        <v>5.914</v>
      </c>
      <c r="AF615" s="5" t="n">
        <v>1.289</v>
      </c>
      <c r="AG615" s="5" t="n">
        <v>0</v>
      </c>
      <c r="AH615" s="5" t="n">
        <v>5.914</v>
      </c>
      <c r="AI615" s="5" t="n">
        <v>0</v>
      </c>
      <c r="AJ615" s="5" t="n">
        <v>1</v>
      </c>
      <c r="AK615" s="5" t="n">
        <v>13.322</v>
      </c>
      <c r="AL615" s="5" t="n">
        <v>6.913</v>
      </c>
      <c r="AM615" s="5" t="n">
        <v>0</v>
      </c>
      <c r="AN615" s="5" t="n">
        <v>13.322</v>
      </c>
      <c r="AO615" s="5" t="n">
        <v>0</v>
      </c>
      <c r="AP615" s="5" t="n">
        <v>1</v>
      </c>
      <c r="AQ615" s="5" t="n">
        <v>0.847</v>
      </c>
      <c r="AR615" s="5" t="n">
        <v>0.123</v>
      </c>
      <c r="AS615" s="5" t="n">
        <v>0.733</v>
      </c>
      <c r="AT615" s="5" t="n">
        <v>1.579</v>
      </c>
      <c r="AU615" s="5" t="n">
        <v>0</v>
      </c>
      <c r="AV615" s="5" t="n">
        <v>1</v>
      </c>
      <c r="AW615" s="5" t="n">
        <v>0.947</v>
      </c>
      <c r="AX615" s="5" t="n">
        <v>0.123</v>
      </c>
      <c r="AY615" s="5" t="n">
        <v>0.8090000000000001</v>
      </c>
      <c r="AZ615" s="5" t="n">
        <v>1.756</v>
      </c>
      <c r="BA615" s="5" t="n">
        <v>0</v>
      </c>
      <c r="BB615" s="5" t="n">
        <v>1</v>
      </c>
      <c r="BC615" s="5" t="n">
        <v>0.589</v>
      </c>
      <c r="BD615" s="5" t="n">
        <v>0.123</v>
      </c>
      <c r="BE615" s="5" t="n">
        <v>0.973</v>
      </c>
      <c r="BF615" s="5" t="n">
        <v>1.561</v>
      </c>
      <c r="BG615" s="5" t="n">
        <v>0</v>
      </c>
      <c r="BH615" s="5" t="n">
        <v>1</v>
      </c>
      <c r="BI615" s="5" t="n">
        <v>0.6889999999999999</v>
      </c>
      <c r="BJ615" s="5" t="n">
        <v>0.123</v>
      </c>
      <c r="BK615" s="5" t="n">
        <v>1.676</v>
      </c>
      <c r="BL615" s="5" t="n">
        <v>2.365</v>
      </c>
      <c r="BM615" s="5" t="n">
        <v>0</v>
      </c>
      <c r="BN615" s="5" t="n">
        <v>1</v>
      </c>
      <c r="BO615" s="5" t="n">
        <v>0</v>
      </c>
      <c r="BP615" s="5" t="n">
        <v>0</v>
      </c>
      <c r="BQ615" s="5" t="n">
        <v>0</v>
      </c>
      <c r="BR615" s="5" t="n">
        <v>0</v>
      </c>
      <c r="BS615" s="5" t="n">
        <v>1</v>
      </c>
      <c r="BT615" s="5" t="n">
        <v>0</v>
      </c>
      <c r="BU615" s="5" t="n">
        <v>0</v>
      </c>
      <c r="BV615" s="5" t="n">
        <v>0</v>
      </c>
      <c r="BW615" s="5" t="n">
        <v>0</v>
      </c>
      <c r="BX615" s="5" t="n">
        <v>1</v>
      </c>
      <c r="BY615" s="5" t="n">
        <v>12.729</v>
      </c>
      <c r="BZ615" s="5" t="n">
        <v>0</v>
      </c>
      <c r="CA615" s="5" t="n">
        <v>12.729</v>
      </c>
      <c r="CB615" s="5" t="n">
        <v>0</v>
      </c>
      <c r="CC615" s="5" t="n">
        <v>102.477</v>
      </c>
      <c r="CD615" s="5" t="n">
        <v>7.95</v>
      </c>
      <c r="CE615" s="5" t="n">
        <v>0</v>
      </c>
      <c r="CF615" s="5" t="n">
        <v>102.477</v>
      </c>
      <c r="CG615" s="5" t="n">
        <v>0</v>
      </c>
      <c r="CH615" s="5" t="n">
        <v>1</v>
      </c>
      <c r="CI615" s="5" t="n">
        <v>0</v>
      </c>
      <c r="CJ615" s="5" t="n">
        <v>0</v>
      </c>
      <c r="CK615" s="5" t="n">
        <v>0</v>
      </c>
      <c r="CL615" s="5" t="n">
        <v>0</v>
      </c>
      <c r="CM615" s="5" t="n">
        <v>0</v>
      </c>
      <c r="CN615" s="5" t="n">
        <v>0</v>
      </c>
      <c r="CO615" s="5" t="n">
        <v>0</v>
      </c>
      <c r="CP615" s="5" t="n">
        <v>0</v>
      </c>
      <c r="CQ615" s="5" t="n">
        <v>1.294</v>
      </c>
      <c r="CR615" s="5" t="n">
        <v>0</v>
      </c>
      <c r="CS615" s="5" t="n">
        <v>5.158</v>
      </c>
      <c r="CT615" s="5" t="n">
        <v>7.554</v>
      </c>
      <c r="CU615" s="5" t="n">
        <v>16.097</v>
      </c>
    </row>
    <row r="616">
      <c r="A616" s="5" t="inlineStr">
        <is>
          <t>PLW2023</t>
        </is>
      </c>
      <c r="B616" s="5" t="inlineStr">
        <is>
          <t>PLW</t>
        </is>
      </c>
      <c r="C616" s="5" t="inlineStr">
        <is>
          <t>PLW</t>
        </is>
      </c>
      <c r="D616" s="5" t="inlineStr">
        <is>
          <t>Palau</t>
        </is>
      </c>
      <c r="E616" s="5" t="n">
        <v>2023</v>
      </c>
      <c r="F616" s="5" t="n">
        <v>0</v>
      </c>
      <c r="G616" s="5" t="n">
        <v>5.77</v>
      </c>
      <c r="H616" s="5" t="n">
        <v>1.286</v>
      </c>
      <c r="I616" s="5" t="n">
        <v>0</v>
      </c>
      <c r="J616" s="5" t="n">
        <v>5.77</v>
      </c>
      <c r="K616" s="5" t="n">
        <v>0</v>
      </c>
      <c r="L616" s="5" t="n">
        <v>1</v>
      </c>
      <c r="M616" s="5" t="n">
        <v>7.886</v>
      </c>
      <c r="N616" s="5" t="n">
        <v>3.857</v>
      </c>
      <c r="O616" s="5" t="n">
        <v>0</v>
      </c>
      <c r="P616" s="5" t="n">
        <v>7.886</v>
      </c>
      <c r="Q616" s="5" t="n">
        <v>0</v>
      </c>
      <c r="R616" s="5" t="n">
        <v>1</v>
      </c>
      <c r="S616" s="5" t="n">
        <v>12.198</v>
      </c>
      <c r="T616" s="5" t="n">
        <v>7.714</v>
      </c>
      <c r="U616" s="5" t="n">
        <v>0</v>
      </c>
      <c r="V616" s="5" t="n">
        <v>12.198</v>
      </c>
      <c r="W616" s="5" t="n">
        <v>0</v>
      </c>
      <c r="X616" s="5" t="n">
        <v>1</v>
      </c>
      <c r="Y616" s="5" t="n">
        <v>4.873</v>
      </c>
      <c r="Z616" s="5" t="n">
        <v>0.601</v>
      </c>
      <c r="AA616" s="5" t="n">
        <v>0</v>
      </c>
      <c r="AB616" s="5" t="n">
        <v>4.873</v>
      </c>
      <c r="AC616" s="5" t="n">
        <v>0</v>
      </c>
      <c r="AD616" s="5" t="n">
        <v>1</v>
      </c>
      <c r="AE616" s="5" t="n">
        <v>6.158</v>
      </c>
      <c r="AF616" s="5" t="n">
        <v>1.343</v>
      </c>
      <c r="AG616" s="5" t="n">
        <v>0</v>
      </c>
      <c r="AH616" s="5" t="n">
        <v>6.158</v>
      </c>
      <c r="AI616" s="5" t="n">
        <v>0</v>
      </c>
      <c r="AJ616" s="5" t="n">
        <v>1</v>
      </c>
      <c r="AK616" s="5" t="n">
        <v>13.872</v>
      </c>
      <c r="AL616" s="5" t="n">
        <v>7.198</v>
      </c>
      <c r="AM616" s="5" t="n">
        <v>0</v>
      </c>
      <c r="AN616" s="5" t="n">
        <v>13.872</v>
      </c>
      <c r="AO616" s="5" t="n">
        <v>0</v>
      </c>
      <c r="AP616" s="5" t="n">
        <v>1</v>
      </c>
      <c r="AQ616" s="5" t="n">
        <v>0.749</v>
      </c>
      <c r="AR616" s="5" t="n">
        <v>0.129</v>
      </c>
      <c r="AS616" s="5" t="n">
        <v>0.802</v>
      </c>
      <c r="AT616" s="5" t="n">
        <v>1.551</v>
      </c>
      <c r="AU616" s="5" t="n">
        <v>0</v>
      </c>
      <c r="AV616" s="5" t="n">
        <v>1</v>
      </c>
      <c r="AW616" s="5" t="n">
        <v>0.783</v>
      </c>
      <c r="AX616" s="5" t="n">
        <v>0.129</v>
      </c>
      <c r="AY616" s="5" t="n">
        <v>0.896</v>
      </c>
      <c r="AZ616" s="5" t="n">
        <v>1.678</v>
      </c>
      <c r="BA616" s="5" t="n">
        <v>0</v>
      </c>
      <c r="BB616" s="5" t="n">
        <v>1</v>
      </c>
      <c r="BC616" s="5" t="n">
        <v>0.527</v>
      </c>
      <c r="BD616" s="5" t="n">
        <v>0.129</v>
      </c>
      <c r="BE616" s="5" t="n">
        <v>1.071</v>
      </c>
      <c r="BF616" s="5" t="n">
        <v>1.599</v>
      </c>
      <c r="BG616" s="5" t="n">
        <v>0</v>
      </c>
      <c r="BH616" s="5" t="n">
        <v>1</v>
      </c>
      <c r="BI616" s="5" t="n">
        <v>0.64</v>
      </c>
      <c r="BJ616" s="5" t="n">
        <v>0.129</v>
      </c>
      <c r="BK616" s="5" t="n">
        <v>1.823</v>
      </c>
      <c r="BL616" s="5" t="n">
        <v>2.463</v>
      </c>
      <c r="BM616" s="5" t="n">
        <v>0</v>
      </c>
      <c r="BN616" s="5" t="n">
        <v>1</v>
      </c>
      <c r="BO616" s="5" t="n">
        <v>0</v>
      </c>
      <c r="BP616" s="5" t="n">
        <v>0</v>
      </c>
      <c r="BQ616" s="5" t="n">
        <v>0</v>
      </c>
      <c r="BR616" s="5" t="n">
        <v>0</v>
      </c>
      <c r="BS616" s="5" t="n">
        <v>1</v>
      </c>
      <c r="BT616" s="5" t="n">
        <v>0</v>
      </c>
      <c r="BU616" s="5" t="n">
        <v>0</v>
      </c>
      <c r="BV616" s="5" t="n">
        <v>0</v>
      </c>
      <c r="BW616" s="5" t="n">
        <v>0</v>
      </c>
      <c r="BX616" s="5" t="n">
        <v>1</v>
      </c>
      <c r="BY616" s="5" t="n">
        <v>13.254</v>
      </c>
      <c r="BZ616" s="5" t="n">
        <v>0</v>
      </c>
      <c r="CA616" s="5" t="n">
        <v>13.254</v>
      </c>
      <c r="CB616" s="5" t="n">
        <v>0</v>
      </c>
      <c r="CC616" s="5" t="n">
        <v>87.07899999999999</v>
      </c>
      <c r="CD616" s="5" t="n">
        <v>7.95</v>
      </c>
      <c r="CE616" s="5" t="n">
        <v>0</v>
      </c>
      <c r="CF616" s="5" t="n">
        <v>87.07899999999999</v>
      </c>
      <c r="CG616" s="5" t="n">
        <v>0</v>
      </c>
      <c r="CH616" s="5" t="n">
        <v>1</v>
      </c>
      <c r="CI616" s="5" t="n">
        <v>0</v>
      </c>
      <c r="CJ616" s="5" t="n">
        <v>0</v>
      </c>
      <c r="CK616" s="5" t="n">
        <v>0</v>
      </c>
      <c r="CL616" s="5" t="n">
        <v>0</v>
      </c>
      <c r="CM616" s="5" t="n">
        <v>0</v>
      </c>
      <c r="CN616" s="5" t="n">
        <v>0</v>
      </c>
      <c r="CO616" s="5" t="n">
        <v>0</v>
      </c>
      <c r="CP616" s="5" t="n">
        <v>0</v>
      </c>
      <c r="CQ616" s="5" t="n">
        <v>1.348</v>
      </c>
      <c r="CR616" s="5" t="n">
        <v>0</v>
      </c>
      <c r="CS616" s="5" t="n">
        <v>5.37</v>
      </c>
      <c r="CT616" s="5" t="n">
        <v>4.484</v>
      </c>
      <c r="CU616" s="5" t="n">
        <v>12.529</v>
      </c>
    </row>
    <row r="617">
      <c r="A617" s="5" t="inlineStr">
        <is>
          <t>PLW2024</t>
        </is>
      </c>
      <c r="B617" s="5" t="inlineStr">
        <is>
          <t>PLW</t>
        </is>
      </c>
      <c r="C617" s="5" t="inlineStr">
        <is>
          <t>PLW</t>
        </is>
      </c>
      <c r="D617" s="5" t="inlineStr">
        <is>
          <t>Palau</t>
        </is>
      </c>
      <c r="E617" s="5" t="n">
        <v>2024</v>
      </c>
      <c r="F617" s="5" t="n">
        <v>0</v>
      </c>
      <c r="G617" s="5" t="n">
        <v>4.833</v>
      </c>
      <c r="H617" s="5" t="n">
        <v>1.324</v>
      </c>
      <c r="I617" s="5" t="n">
        <v>0</v>
      </c>
      <c r="J617" s="5" t="n">
        <v>4.833</v>
      </c>
      <c r="K617" s="5" t="n">
        <v>0</v>
      </c>
      <c r="L617" s="5" t="n">
        <v>1</v>
      </c>
      <c r="M617" s="5" t="n">
        <v>7.124</v>
      </c>
      <c r="N617" s="5" t="n">
        <v>3.971</v>
      </c>
      <c r="O617" s="5" t="n">
        <v>0</v>
      </c>
      <c r="P617" s="5" t="n">
        <v>7.124</v>
      </c>
      <c r="Q617" s="5" t="n">
        <v>0</v>
      </c>
      <c r="R617" s="5" t="n">
        <v>1</v>
      </c>
      <c r="S617" s="5" t="n">
        <v>11.451</v>
      </c>
      <c r="T617" s="5" t="n">
        <v>7.942</v>
      </c>
      <c r="U617" s="5" t="n">
        <v>0</v>
      </c>
      <c r="V617" s="5" t="n">
        <v>11.451</v>
      </c>
      <c r="W617" s="5" t="n">
        <v>0</v>
      </c>
      <c r="X617" s="5" t="n">
        <v>1</v>
      </c>
      <c r="Y617" s="5" t="n">
        <v>5.017</v>
      </c>
      <c r="Z617" s="5" t="n">
        <v>0.619</v>
      </c>
      <c r="AA617" s="5" t="n">
        <v>0</v>
      </c>
      <c r="AB617" s="5" t="n">
        <v>5.017</v>
      </c>
      <c r="AC617" s="5" t="n">
        <v>0</v>
      </c>
      <c r="AD617" s="5" t="n">
        <v>1</v>
      </c>
      <c r="AE617" s="5" t="n">
        <v>6.34</v>
      </c>
      <c r="AF617" s="5" t="n">
        <v>1.382</v>
      </c>
      <c r="AG617" s="5" t="n">
        <v>0</v>
      </c>
      <c r="AH617" s="5" t="n">
        <v>6.34</v>
      </c>
      <c r="AI617" s="5" t="n">
        <v>0</v>
      </c>
      <c r="AJ617" s="5" t="n">
        <v>1</v>
      </c>
      <c r="AK617" s="5" t="n">
        <v>14.282</v>
      </c>
      <c r="AL617" s="5" t="n">
        <v>7.411</v>
      </c>
      <c r="AM617" s="5" t="n">
        <v>0</v>
      </c>
      <c r="AN617" s="5" t="n">
        <v>14.282</v>
      </c>
      <c r="AO617" s="5" t="n">
        <v>0</v>
      </c>
      <c r="AP617" s="5" t="n">
        <v>1</v>
      </c>
      <c r="AQ617" s="5" t="n">
        <v>0.72</v>
      </c>
      <c r="AR617" s="5" t="n">
        <v>0.132</v>
      </c>
      <c r="AS617" s="5" t="n">
        <v>0.841</v>
      </c>
      <c r="AT617" s="5" t="n">
        <v>1.561</v>
      </c>
      <c r="AU617" s="5" t="n">
        <v>0</v>
      </c>
      <c r="AV617" s="5" t="n">
        <v>1</v>
      </c>
      <c r="AW617" s="5" t="n">
        <v>0.734</v>
      </c>
      <c r="AX617" s="5" t="n">
        <v>0.132</v>
      </c>
      <c r="AY617" s="5" t="n">
        <v>0.9409999999999999</v>
      </c>
      <c r="AZ617" s="5" t="n">
        <v>1.675</v>
      </c>
      <c r="BA617" s="5" t="n">
        <v>0</v>
      </c>
      <c r="BB617" s="5" t="n">
        <v>1</v>
      </c>
      <c r="BC617" s="5" t="n">
        <v>0.51</v>
      </c>
      <c r="BD617" s="5" t="n">
        <v>0.132</v>
      </c>
      <c r="BE617" s="5" t="n">
        <v>1.125</v>
      </c>
      <c r="BF617" s="5" t="n">
        <v>1.636</v>
      </c>
      <c r="BG617" s="5" t="n">
        <v>0</v>
      </c>
      <c r="BH617" s="5" t="n">
        <v>1</v>
      </c>
      <c r="BI617" s="5" t="n">
        <v>0.652</v>
      </c>
      <c r="BJ617" s="5" t="n">
        <v>0.132</v>
      </c>
      <c r="BK617" s="5" t="n">
        <v>1.883</v>
      </c>
      <c r="BL617" s="5" t="n">
        <v>2.535</v>
      </c>
      <c r="BM617" s="5" t="n">
        <v>0</v>
      </c>
      <c r="BN617" s="5" t="n">
        <v>1</v>
      </c>
      <c r="BO617" s="5" t="n">
        <v>0</v>
      </c>
      <c r="BP617" s="5" t="n">
        <v>0</v>
      </c>
      <c r="BQ617" s="5" t="n">
        <v>0</v>
      </c>
      <c r="BR617" s="5" t="n">
        <v>0</v>
      </c>
      <c r="BS617" s="5" t="n">
        <v>1</v>
      </c>
      <c r="BT617" s="5" t="n">
        <v>0</v>
      </c>
      <c r="BU617" s="5" t="n">
        <v>0</v>
      </c>
      <c r="BV617" s="5" t="n">
        <v>0</v>
      </c>
      <c r="BW617" s="5" t="n">
        <v>0</v>
      </c>
      <c r="BX617" s="5" t="n">
        <v>1</v>
      </c>
      <c r="BY617" s="5" t="n">
        <v>13.646</v>
      </c>
      <c r="BZ617" s="5" t="n">
        <v>0</v>
      </c>
      <c r="CA617" s="5" t="n">
        <v>13.646</v>
      </c>
      <c r="CB617" s="5" t="n">
        <v>0</v>
      </c>
      <c r="CC617" s="5" t="n">
        <v>86.38500000000001</v>
      </c>
      <c r="CD617" s="5" t="n">
        <v>7.95</v>
      </c>
      <c r="CE617" s="5" t="n">
        <v>0</v>
      </c>
      <c r="CF617" s="5" t="n">
        <v>86.38500000000001</v>
      </c>
      <c r="CG617" s="5" t="n">
        <v>0</v>
      </c>
      <c r="CH617" s="5" t="n">
        <v>1</v>
      </c>
      <c r="CI617" s="5" t="n">
        <v>0</v>
      </c>
      <c r="CJ617" s="5" t="n">
        <v>0</v>
      </c>
      <c r="CK617" s="5" t="n">
        <v>0</v>
      </c>
      <c r="CL617" s="5" t="n">
        <v>0</v>
      </c>
      <c r="CM617" s="5" t="n">
        <v>0</v>
      </c>
      <c r="CN617" s="5" t="n">
        <v>0</v>
      </c>
      <c r="CO617" s="5" t="n">
        <v>0</v>
      </c>
      <c r="CP617" s="5" t="n">
        <v>0</v>
      </c>
      <c r="CQ617" s="5" t="n">
        <v>1.387</v>
      </c>
      <c r="CR617" s="5" t="n">
        <v>0</v>
      </c>
      <c r="CS617" s="5" t="n">
        <v>5.529</v>
      </c>
      <c r="CT617" s="5" t="n">
        <v>3.509</v>
      </c>
      <c r="CU617" s="5" t="n">
        <v>10.896</v>
      </c>
    </row>
    <row r="618">
      <c r="A618" s="5" t="inlineStr">
        <is>
          <t>PAN2021</t>
        </is>
      </c>
      <c r="B618" s="5" t="inlineStr">
        <is>
          <t>PAN</t>
        </is>
      </c>
      <c r="C618" s="5" t="inlineStr">
        <is>
          <t>PAN</t>
        </is>
      </c>
      <c r="D618" s="5" t="inlineStr">
        <is>
          <t>Panama</t>
        </is>
      </c>
      <c r="E618" s="5" t="n">
        <v>2021</v>
      </c>
      <c r="F618" s="5" t="n">
        <v>0.07000000000000001</v>
      </c>
      <c r="G618" s="5" t="n">
        <v>5.897</v>
      </c>
      <c r="H618" s="5" t="n">
        <v>1.143</v>
      </c>
      <c r="I618" s="5" t="n">
        <v>0</v>
      </c>
      <c r="J618" s="5" t="n">
        <v>5.897</v>
      </c>
      <c r="K618" s="5" t="n">
        <v>0</v>
      </c>
      <c r="L618" s="5" t="n">
        <v>1</v>
      </c>
      <c r="M618" s="5" t="n">
        <v>7.964</v>
      </c>
      <c r="N618" s="5" t="n">
        <v>3.43</v>
      </c>
      <c r="O618" s="5" t="n">
        <v>0.227</v>
      </c>
      <c r="P618" s="5" t="n">
        <v>8.191000000000001</v>
      </c>
      <c r="Q618" s="5" t="n">
        <v>0</v>
      </c>
      <c r="R618" s="5" t="n">
        <v>1</v>
      </c>
      <c r="S618" s="5" t="n">
        <v>11.613</v>
      </c>
      <c r="T618" s="5" t="n">
        <v>6.86</v>
      </c>
      <c r="U618" s="5" t="n">
        <v>0</v>
      </c>
      <c r="V618" s="5" t="n">
        <v>12.426</v>
      </c>
      <c r="W618" s="5" t="n">
        <v>0.07000000000000001</v>
      </c>
      <c r="X618" s="5" t="n">
        <v>1</v>
      </c>
      <c r="Y618" s="5" t="n">
        <v>5.919</v>
      </c>
      <c r="Z618" s="5" t="n">
        <v>0.796</v>
      </c>
      <c r="AA618" s="5" t="n">
        <v>0</v>
      </c>
      <c r="AB618" s="5" t="n">
        <v>5.919</v>
      </c>
      <c r="AC618" s="5" t="n">
        <v>0</v>
      </c>
      <c r="AD618" s="5" t="n">
        <v>1</v>
      </c>
      <c r="AE618" s="5" t="n">
        <v>7.062</v>
      </c>
      <c r="AF618" s="5" t="n">
        <v>1.654</v>
      </c>
      <c r="AG618" s="5" t="n">
        <v>0</v>
      </c>
      <c r="AH618" s="5" t="n">
        <v>7.062</v>
      </c>
      <c r="AI618" s="5" t="n">
        <v>0</v>
      </c>
      <c r="AJ618" s="5" t="n">
        <v>1</v>
      </c>
      <c r="AK618" s="5" t="n">
        <v>13.922</v>
      </c>
      <c r="AL618" s="5" t="n">
        <v>7.481</v>
      </c>
      <c r="AM618" s="5" t="n">
        <v>0</v>
      </c>
      <c r="AN618" s="5" t="n">
        <v>14.897</v>
      </c>
      <c r="AO618" s="5" t="n">
        <v>0.07000000000000001</v>
      </c>
      <c r="AP618" s="5" t="n">
        <v>1</v>
      </c>
      <c r="AQ618" s="5" t="n">
        <v>0.649</v>
      </c>
      <c r="AR618" s="5" t="n">
        <v>0.114</v>
      </c>
      <c r="AS618" s="5" t="n">
        <v>0.143</v>
      </c>
      <c r="AT618" s="5" t="n">
        <v>0.847</v>
      </c>
      <c r="AU618" s="5" t="n">
        <v>0.07000000000000001</v>
      </c>
      <c r="AV618" s="5" t="n">
        <v>1</v>
      </c>
      <c r="AW618" s="5" t="n">
        <v>0.577</v>
      </c>
      <c r="AX618" s="5" t="n">
        <v>0.114</v>
      </c>
      <c r="AY618" s="5" t="n">
        <v>0.118</v>
      </c>
      <c r="AZ618" s="5" t="n">
        <v>0.743</v>
      </c>
      <c r="BA618" s="5" t="n">
        <v>0.07000000000000001</v>
      </c>
      <c r="BB618" s="5" t="n">
        <v>1</v>
      </c>
      <c r="BC618" s="5" t="n">
        <v>0.458</v>
      </c>
      <c r="BD618" s="5" t="n">
        <v>0.114</v>
      </c>
      <c r="BE618" s="5" t="n">
        <v>-0.07199999999999999</v>
      </c>
      <c r="BF618" s="5" t="n">
        <v>0.386</v>
      </c>
      <c r="BG618" s="5" t="n">
        <v>0</v>
      </c>
      <c r="BH618" s="5" t="n">
        <v>0</v>
      </c>
      <c r="BI618" s="5" t="n">
        <v>0.491</v>
      </c>
      <c r="BJ618" s="5" t="n">
        <v>0.114</v>
      </c>
      <c r="BK618" s="5" t="n">
        <v>0.07000000000000001</v>
      </c>
      <c r="BL618" s="5" t="n">
        <v>0.6</v>
      </c>
      <c r="BM618" s="5" t="n">
        <v>0.07000000000000001</v>
      </c>
      <c r="BN618" s="5" t="n">
        <v>1</v>
      </c>
      <c r="BO618" s="5" t="n">
        <v>0</v>
      </c>
      <c r="BP618" s="5" t="n">
        <v>0</v>
      </c>
      <c r="BQ618" s="5" t="n">
        <v>0.153</v>
      </c>
      <c r="BR618" s="5" t="n">
        <v>0</v>
      </c>
      <c r="BS618" s="5" t="n">
        <v>1</v>
      </c>
      <c r="BT618" s="5" t="n">
        <v>0</v>
      </c>
      <c r="BU618" s="5" t="n">
        <v>0</v>
      </c>
      <c r="BV618" s="5" t="n">
        <v>0.177</v>
      </c>
      <c r="BW618" s="5" t="n">
        <v>0.07000000000000001</v>
      </c>
      <c r="BX618" s="5" t="n">
        <v>1</v>
      </c>
      <c r="BY618" s="5" t="n">
        <v>11.787</v>
      </c>
      <c r="BZ618" s="5" t="n">
        <v>0</v>
      </c>
      <c r="CA618" s="5" t="n">
        <v>11.787</v>
      </c>
      <c r="CB618" s="5" t="n">
        <v>0</v>
      </c>
      <c r="CC618" s="5" t="n">
        <v>78.125</v>
      </c>
      <c r="CD618" s="5" t="n">
        <v>7.95</v>
      </c>
      <c r="CE618" s="5" t="n">
        <v>-2.731</v>
      </c>
      <c r="CF618" s="5" t="n">
        <v>75.39400000000001</v>
      </c>
      <c r="CG618" s="5" t="n">
        <v>0</v>
      </c>
      <c r="CH618" s="5" t="n">
        <v>1</v>
      </c>
      <c r="CI618" s="5" t="n">
        <v>0</v>
      </c>
      <c r="CJ618" s="5" t="n">
        <v>0</v>
      </c>
      <c r="CK618" s="5" t="n">
        <v>0</v>
      </c>
      <c r="CL618" s="5" t="n">
        <v>0</v>
      </c>
      <c r="CM618" s="5" t="n">
        <v>0</v>
      </c>
      <c r="CN618" s="5" t="n">
        <v>0</v>
      </c>
      <c r="CO618" s="5" t="n">
        <v>0</v>
      </c>
      <c r="CP618" s="5" t="n">
        <v>0</v>
      </c>
      <c r="CQ618" s="5" t="n">
        <v>1.198</v>
      </c>
      <c r="CR618" s="5" t="n">
        <v>0</v>
      </c>
      <c r="CS618" s="5" t="n">
        <v>4.776</v>
      </c>
      <c r="CT618" s="5" t="n">
        <v>4.753</v>
      </c>
      <c r="CU618" s="5" t="n">
        <v>15.983</v>
      </c>
    </row>
    <row r="619">
      <c r="A619" s="5" t="inlineStr">
        <is>
          <t>PAN2022</t>
        </is>
      </c>
      <c r="B619" s="5" t="inlineStr">
        <is>
          <t>PAN</t>
        </is>
      </c>
      <c r="C619" s="5" t="inlineStr">
        <is>
          <t>PAN</t>
        </is>
      </c>
      <c r="D619" s="5" t="inlineStr">
        <is>
          <t>Panama</t>
        </is>
      </c>
      <c r="E619" s="5" t="n">
        <v>2022</v>
      </c>
      <c r="F619" s="5" t="n">
        <v>0.07000000000000001</v>
      </c>
      <c r="G619" s="5" t="n">
        <v>11.72</v>
      </c>
      <c r="H619" s="5" t="n">
        <v>1.235</v>
      </c>
      <c r="I619" s="5" t="n">
        <v>0</v>
      </c>
      <c r="J619" s="5" t="n">
        <v>11.72</v>
      </c>
      <c r="K619" s="5" t="n">
        <v>0</v>
      </c>
      <c r="L619" s="5" t="n">
        <v>1</v>
      </c>
      <c r="M619" s="5" t="n">
        <v>9.782999999999999</v>
      </c>
      <c r="N619" s="5" t="n">
        <v>3.704</v>
      </c>
      <c r="O619" s="5" t="n">
        <v>0.304</v>
      </c>
      <c r="P619" s="5" t="n">
        <v>10.087</v>
      </c>
      <c r="Q619" s="5" t="n">
        <v>0</v>
      </c>
      <c r="R619" s="5" t="n">
        <v>1</v>
      </c>
      <c r="S619" s="5" t="n">
        <v>17.893</v>
      </c>
      <c r="T619" s="5" t="n">
        <v>7.408</v>
      </c>
      <c r="U619" s="5" t="n">
        <v>0.093</v>
      </c>
      <c r="V619" s="5" t="n">
        <v>19.146</v>
      </c>
      <c r="W619" s="5" t="n">
        <v>0.07000000000000001</v>
      </c>
      <c r="X619" s="5" t="n">
        <v>1</v>
      </c>
      <c r="Y619" s="5" t="n">
        <v>6.392</v>
      </c>
      <c r="Z619" s="5" t="n">
        <v>0.86</v>
      </c>
      <c r="AA619" s="5" t="n">
        <v>0</v>
      </c>
      <c r="AB619" s="5" t="n">
        <v>6.392</v>
      </c>
      <c r="AC619" s="5" t="n">
        <v>0</v>
      </c>
      <c r="AD619" s="5" t="n">
        <v>1</v>
      </c>
      <c r="AE619" s="5" t="n">
        <v>7.627</v>
      </c>
      <c r="AF619" s="5" t="n">
        <v>1.786</v>
      </c>
      <c r="AG619" s="5" t="n">
        <v>0</v>
      </c>
      <c r="AH619" s="5" t="n">
        <v>7.627</v>
      </c>
      <c r="AI619" s="5" t="n">
        <v>0</v>
      </c>
      <c r="AJ619" s="5" t="n">
        <v>1</v>
      </c>
      <c r="AK619" s="5" t="n">
        <v>15.035</v>
      </c>
      <c r="AL619" s="5" t="n">
        <v>8.079000000000001</v>
      </c>
      <c r="AM619" s="5" t="n">
        <v>0.078</v>
      </c>
      <c r="AN619" s="5" t="n">
        <v>16.088</v>
      </c>
      <c r="AO619" s="5" t="n">
        <v>0.07000000000000001</v>
      </c>
      <c r="AP619" s="5" t="n">
        <v>1</v>
      </c>
      <c r="AQ619" s="5" t="n">
        <v>0.896</v>
      </c>
      <c r="AR619" s="5" t="n">
        <v>0.123</v>
      </c>
      <c r="AS619" s="5" t="n">
        <v>0.054</v>
      </c>
      <c r="AT619" s="5" t="n">
        <v>1.017</v>
      </c>
      <c r="AU619" s="5" t="n">
        <v>0.07000000000000001</v>
      </c>
      <c r="AV619" s="5" t="n">
        <v>1</v>
      </c>
      <c r="AW619" s="5" t="n">
        <v>0.89</v>
      </c>
      <c r="AX619" s="5" t="n">
        <v>0.123</v>
      </c>
      <c r="AY619" s="5" t="n">
        <v>0.053</v>
      </c>
      <c r="AZ619" s="5" t="n">
        <v>1.009</v>
      </c>
      <c r="BA619" s="5" t="n">
        <v>0.07000000000000001</v>
      </c>
      <c r="BB619" s="5" t="n">
        <v>1</v>
      </c>
      <c r="BC619" s="5" t="n">
        <v>0.62</v>
      </c>
      <c r="BD619" s="5" t="n">
        <v>0.123</v>
      </c>
      <c r="BE619" s="5" t="n">
        <v>-0.078</v>
      </c>
      <c r="BF619" s="5" t="n">
        <v>0.542</v>
      </c>
      <c r="BG619" s="5" t="n">
        <v>0</v>
      </c>
      <c r="BH619" s="5" t="n">
        <v>0</v>
      </c>
      <c r="BI619" s="5" t="n">
        <v>0.608</v>
      </c>
      <c r="BJ619" s="5" t="n">
        <v>0.123</v>
      </c>
      <c r="BK619" s="5" t="n">
        <v>0.074</v>
      </c>
      <c r="BL619" s="5" t="n">
        <v>0.726</v>
      </c>
      <c r="BM619" s="5" t="n">
        <v>0.07000000000000001</v>
      </c>
      <c r="BN619" s="5" t="n">
        <v>1</v>
      </c>
      <c r="BO619" s="5" t="n">
        <v>0</v>
      </c>
      <c r="BP619" s="5" t="n">
        <v>0</v>
      </c>
      <c r="BQ619" s="5" t="n">
        <v>0.169</v>
      </c>
      <c r="BR619" s="5" t="n">
        <v>0</v>
      </c>
      <c r="BS619" s="5" t="n">
        <v>1</v>
      </c>
      <c r="BT619" s="5" t="n">
        <v>0</v>
      </c>
      <c r="BU619" s="5" t="n">
        <v>0</v>
      </c>
      <c r="BV619" s="5" t="n">
        <v>0.205</v>
      </c>
      <c r="BW619" s="5" t="n">
        <v>0.07000000000000001</v>
      </c>
      <c r="BX619" s="5" t="n">
        <v>1</v>
      </c>
      <c r="BY619" s="5" t="n">
        <v>12.729</v>
      </c>
      <c r="BZ619" s="5" t="n">
        <v>0</v>
      </c>
      <c r="CA619" s="5" t="n">
        <v>12.729</v>
      </c>
      <c r="CB619" s="5" t="n">
        <v>0</v>
      </c>
      <c r="CC619" s="5" t="n">
        <v>97.90000000000001</v>
      </c>
      <c r="CD619" s="5" t="n">
        <v>7.95</v>
      </c>
      <c r="CE619" s="5" t="n">
        <v>-2.949</v>
      </c>
      <c r="CF619" s="5" t="n">
        <v>94.95099999999999</v>
      </c>
      <c r="CG619" s="5" t="n">
        <v>0</v>
      </c>
      <c r="CH619" s="5" t="n">
        <v>1</v>
      </c>
      <c r="CI619" s="5" t="n">
        <v>0</v>
      </c>
      <c r="CJ619" s="5" t="n">
        <v>0</v>
      </c>
      <c r="CK619" s="5" t="n">
        <v>0</v>
      </c>
      <c r="CL619" s="5" t="n">
        <v>0</v>
      </c>
      <c r="CM619" s="5" t="n">
        <v>0</v>
      </c>
      <c r="CN619" s="5" t="n">
        <v>0</v>
      </c>
      <c r="CO619" s="5" t="n">
        <v>0</v>
      </c>
      <c r="CP619" s="5" t="n">
        <v>0</v>
      </c>
      <c r="CQ619" s="5" t="n">
        <v>1.294</v>
      </c>
      <c r="CR619" s="5" t="n">
        <v>0</v>
      </c>
      <c r="CS619" s="5" t="n">
        <v>5.158</v>
      </c>
      <c r="CT619" s="5" t="n">
        <v>10.485</v>
      </c>
      <c r="CU619" s="5" t="n">
        <v>29.494</v>
      </c>
    </row>
    <row r="620">
      <c r="A620" s="5" t="inlineStr">
        <is>
          <t>PAN2023</t>
        </is>
      </c>
      <c r="B620" s="5" t="inlineStr">
        <is>
          <t>PAN</t>
        </is>
      </c>
      <c r="C620" s="5" t="inlineStr">
        <is>
          <t>PAN</t>
        </is>
      </c>
      <c r="D620" s="5" t="inlineStr">
        <is>
          <t>Panama</t>
        </is>
      </c>
      <c r="E620" s="5" t="n">
        <v>2023</v>
      </c>
      <c r="F620" s="5" t="n">
        <v>0.07000000000000001</v>
      </c>
      <c r="G620" s="5" t="n">
        <v>6.147</v>
      </c>
      <c r="H620" s="5" t="n">
        <v>1.286</v>
      </c>
      <c r="I620" s="5" t="n">
        <v>0</v>
      </c>
      <c r="J620" s="5" t="n">
        <v>6.147</v>
      </c>
      <c r="K620" s="5" t="n">
        <v>0</v>
      </c>
      <c r="L620" s="5" t="n">
        <v>1</v>
      </c>
      <c r="M620" s="5" t="n">
        <v>7.886</v>
      </c>
      <c r="N620" s="5" t="n">
        <v>3.857</v>
      </c>
      <c r="O620" s="5" t="n">
        <v>0.201</v>
      </c>
      <c r="P620" s="5" t="n">
        <v>8.087999999999999</v>
      </c>
      <c r="Q620" s="5" t="n">
        <v>0</v>
      </c>
      <c r="R620" s="5" t="n">
        <v>1</v>
      </c>
      <c r="S620" s="5" t="n">
        <v>12.575</v>
      </c>
      <c r="T620" s="5" t="n">
        <v>7.714</v>
      </c>
      <c r="U620" s="5" t="n">
        <v>0.097</v>
      </c>
      <c r="V620" s="5" t="n">
        <v>13.455</v>
      </c>
      <c r="W620" s="5" t="n">
        <v>0.07000000000000001</v>
      </c>
      <c r="X620" s="5" t="n">
        <v>1</v>
      </c>
      <c r="Y620" s="5" t="n">
        <v>6.656</v>
      </c>
      <c r="Z620" s="5" t="n">
        <v>0.895</v>
      </c>
      <c r="AA620" s="5" t="n">
        <v>0</v>
      </c>
      <c r="AB620" s="5" t="n">
        <v>6.656</v>
      </c>
      <c r="AC620" s="5" t="n">
        <v>0</v>
      </c>
      <c r="AD620" s="5" t="n">
        <v>1</v>
      </c>
      <c r="AE620" s="5" t="n">
        <v>7.942</v>
      </c>
      <c r="AF620" s="5" t="n">
        <v>1.86</v>
      </c>
      <c r="AG620" s="5" t="n">
        <v>0</v>
      </c>
      <c r="AH620" s="5" t="n">
        <v>7.942</v>
      </c>
      <c r="AI620" s="5" t="n">
        <v>0</v>
      </c>
      <c r="AJ620" s="5" t="n">
        <v>1</v>
      </c>
      <c r="AK620" s="5" t="n">
        <v>15.656</v>
      </c>
      <c r="AL620" s="5" t="n">
        <v>8.412000000000001</v>
      </c>
      <c r="AM620" s="5" t="n">
        <v>0.121</v>
      </c>
      <c r="AN620" s="5" t="n">
        <v>16.752</v>
      </c>
      <c r="AO620" s="5" t="n">
        <v>0.07000000000000001</v>
      </c>
      <c r="AP620" s="5" t="n">
        <v>1</v>
      </c>
      <c r="AQ620" s="5" t="n">
        <v>0.791</v>
      </c>
      <c r="AR620" s="5" t="n">
        <v>0.129</v>
      </c>
      <c r="AS620" s="5" t="n">
        <v>0.103</v>
      </c>
      <c r="AT620" s="5" t="n">
        <v>0.957</v>
      </c>
      <c r="AU620" s="5" t="n">
        <v>0.07000000000000001</v>
      </c>
      <c r="AV620" s="5" t="n">
        <v>1</v>
      </c>
      <c r="AW620" s="5" t="n">
        <v>0.618</v>
      </c>
      <c r="AX620" s="5" t="n">
        <v>0.129</v>
      </c>
      <c r="AY620" s="5" t="n">
        <v>0.256</v>
      </c>
      <c r="AZ620" s="5" t="n">
        <v>0.9350000000000001</v>
      </c>
      <c r="BA620" s="5" t="n">
        <v>0.07000000000000001</v>
      </c>
      <c r="BB620" s="5" t="n">
        <v>1</v>
      </c>
      <c r="BC620" s="5" t="n">
        <v>0.554</v>
      </c>
      <c r="BD620" s="5" t="n">
        <v>0.129</v>
      </c>
      <c r="BE620" s="5" t="n">
        <v>-0.081</v>
      </c>
      <c r="BF620" s="5" t="n">
        <v>0.473</v>
      </c>
      <c r="BG620" s="5" t="n">
        <v>0</v>
      </c>
      <c r="BH620" s="5" t="n">
        <v>0</v>
      </c>
      <c r="BI620" s="5" t="n">
        <v>0.5570000000000001</v>
      </c>
      <c r="BJ620" s="5" t="n">
        <v>0.129</v>
      </c>
      <c r="BK620" s="5" t="n">
        <v>0.083</v>
      </c>
      <c r="BL620" s="5" t="n">
        <v>0.68</v>
      </c>
      <c r="BM620" s="5" t="n">
        <v>0.07000000000000001</v>
      </c>
      <c r="BN620" s="5" t="n">
        <v>1</v>
      </c>
      <c r="BO620" s="5" t="n">
        <v>0</v>
      </c>
      <c r="BP620" s="5" t="n">
        <v>0</v>
      </c>
      <c r="BQ620" s="5" t="n">
        <v>0.21</v>
      </c>
      <c r="BR620" s="5" t="n">
        <v>0</v>
      </c>
      <c r="BS620" s="5" t="n">
        <v>1</v>
      </c>
      <c r="BT620" s="5" t="n">
        <v>0</v>
      </c>
      <c r="BU620" s="5" t="n">
        <v>0</v>
      </c>
      <c r="BV620" s="5" t="n">
        <v>0.193</v>
      </c>
      <c r="BW620" s="5" t="n">
        <v>0.07000000000000001</v>
      </c>
      <c r="BX620" s="5" t="n">
        <v>1</v>
      </c>
      <c r="BY620" s="5" t="n">
        <v>13.254</v>
      </c>
      <c r="BZ620" s="5" t="n">
        <v>0</v>
      </c>
      <c r="CA620" s="5" t="n">
        <v>13.254</v>
      </c>
      <c r="CB620" s="5" t="n">
        <v>0</v>
      </c>
      <c r="CC620" s="5" t="n">
        <v>83.248</v>
      </c>
      <c r="CD620" s="5" t="n">
        <v>7.95</v>
      </c>
      <c r="CE620" s="5" t="n">
        <v>-3.071</v>
      </c>
      <c r="CF620" s="5" t="n">
        <v>80.17700000000001</v>
      </c>
      <c r="CG620" s="5" t="n">
        <v>0</v>
      </c>
      <c r="CH620" s="5" t="n">
        <v>1</v>
      </c>
      <c r="CI620" s="5" t="n">
        <v>0</v>
      </c>
      <c r="CJ620" s="5" t="n">
        <v>0</v>
      </c>
      <c r="CK620" s="5" t="n">
        <v>0</v>
      </c>
      <c r="CL620" s="5" t="n">
        <v>0</v>
      </c>
      <c r="CM620" s="5" t="n">
        <v>0</v>
      </c>
      <c r="CN620" s="5" t="n">
        <v>0</v>
      </c>
      <c r="CO620" s="5" t="n">
        <v>0</v>
      </c>
      <c r="CP620" s="5" t="n">
        <v>0</v>
      </c>
      <c r="CQ620" s="5" t="n">
        <v>1.348</v>
      </c>
      <c r="CR620" s="5" t="n">
        <v>0</v>
      </c>
      <c r="CS620" s="5" t="n">
        <v>5.37</v>
      </c>
      <c r="CT620" s="5" t="n">
        <v>4.861</v>
      </c>
      <c r="CU620" s="5" t="n">
        <v>11.192</v>
      </c>
    </row>
    <row r="621">
      <c r="A621" s="5" t="inlineStr">
        <is>
          <t>PAN2024</t>
        </is>
      </c>
      <c r="B621" s="5" t="inlineStr">
        <is>
          <t>PAN</t>
        </is>
      </c>
      <c r="C621" s="5" t="inlineStr">
        <is>
          <t>PAN</t>
        </is>
      </c>
      <c r="D621" s="5" t="inlineStr">
        <is>
          <t>Panama</t>
        </is>
      </c>
      <c r="E621" s="5" t="n">
        <v>2024</v>
      </c>
      <c r="F621" s="5" t="n">
        <v>0.07000000000000001</v>
      </c>
      <c r="G621" s="5" t="n">
        <v>5.575</v>
      </c>
      <c r="H621" s="5" t="n">
        <v>1.324</v>
      </c>
      <c r="I621" s="5" t="n">
        <v>0</v>
      </c>
      <c r="J621" s="5" t="n">
        <v>5.575</v>
      </c>
      <c r="K621" s="5" t="n">
        <v>0</v>
      </c>
      <c r="L621" s="5" t="n">
        <v>1</v>
      </c>
      <c r="M621" s="5" t="n">
        <v>7.124</v>
      </c>
      <c r="N621" s="5" t="n">
        <v>3.971</v>
      </c>
      <c r="O621" s="5" t="n">
        <v>0.158</v>
      </c>
      <c r="P621" s="5" t="n">
        <v>7.281</v>
      </c>
      <c r="Q621" s="5" t="n">
        <v>0</v>
      </c>
      <c r="R621" s="5" t="n">
        <v>1</v>
      </c>
      <c r="S621" s="5" t="n">
        <v>12.193</v>
      </c>
      <c r="T621" s="5" t="n">
        <v>7.942</v>
      </c>
      <c r="U621" s="5" t="n">
        <v>0.116</v>
      </c>
      <c r="V621" s="5" t="n">
        <v>13.046</v>
      </c>
      <c r="W621" s="5" t="n">
        <v>0.07000000000000001</v>
      </c>
      <c r="X621" s="5" t="n">
        <v>1</v>
      </c>
      <c r="Y621" s="5" t="n">
        <v>6.853</v>
      </c>
      <c r="Z621" s="5" t="n">
        <v>0.922</v>
      </c>
      <c r="AA621" s="5" t="n">
        <v>0</v>
      </c>
      <c r="AB621" s="5" t="n">
        <v>6.853</v>
      </c>
      <c r="AC621" s="5" t="n">
        <v>0</v>
      </c>
      <c r="AD621" s="5" t="n">
        <v>1</v>
      </c>
      <c r="AE621" s="5" t="n">
        <v>8.176</v>
      </c>
      <c r="AF621" s="5" t="n">
        <v>1.915</v>
      </c>
      <c r="AG621" s="5" t="n">
        <v>0</v>
      </c>
      <c r="AH621" s="5" t="n">
        <v>8.176</v>
      </c>
      <c r="AI621" s="5" t="n">
        <v>0</v>
      </c>
      <c r="AJ621" s="5" t="n">
        <v>1</v>
      </c>
      <c r="AK621" s="5" t="n">
        <v>16.118</v>
      </c>
      <c r="AL621" s="5" t="n">
        <v>8.66</v>
      </c>
      <c r="AM621" s="5" t="n">
        <v>0.154</v>
      </c>
      <c r="AN621" s="5" t="n">
        <v>17.246</v>
      </c>
      <c r="AO621" s="5" t="n">
        <v>0.07000000000000001</v>
      </c>
      <c r="AP621" s="5" t="n">
        <v>1</v>
      </c>
      <c r="AQ621" s="5" t="n">
        <v>0.756</v>
      </c>
      <c r="AR621" s="5" t="n">
        <v>0.132</v>
      </c>
      <c r="AS621" s="5" t="n">
        <v>0.121</v>
      </c>
      <c r="AT621" s="5" t="n">
        <v>0.9389999999999999</v>
      </c>
      <c r="AU621" s="5" t="n">
        <v>0.07000000000000001</v>
      </c>
      <c r="AV621" s="5" t="n">
        <v>1</v>
      </c>
      <c r="AW621" s="5" t="n">
        <v>0.655</v>
      </c>
      <c r="AX621" s="5" t="n">
        <v>0.132</v>
      </c>
      <c r="AY621" s="5" t="n">
        <v>0.154</v>
      </c>
      <c r="AZ621" s="5" t="n">
        <v>0.865</v>
      </c>
      <c r="BA621" s="5" t="n">
        <v>0.07000000000000001</v>
      </c>
      <c r="BB621" s="5" t="n">
        <v>1</v>
      </c>
      <c r="BC621" s="5" t="n">
        <v>0.534</v>
      </c>
      <c r="BD621" s="5" t="n">
        <v>0.132</v>
      </c>
      <c r="BE621" s="5" t="n">
        <v>-0.08400000000000001</v>
      </c>
      <c r="BF621" s="5" t="n">
        <v>0.45</v>
      </c>
      <c r="BG621" s="5" t="n">
        <v>0</v>
      </c>
      <c r="BH621" s="5" t="n">
        <v>0</v>
      </c>
      <c r="BI621" s="5" t="n">
        <v>0.5679999999999999</v>
      </c>
      <c r="BJ621" s="5" t="n">
        <v>0.132</v>
      </c>
      <c r="BK621" s="5" t="n">
        <v>0.08699999999999999</v>
      </c>
      <c r="BL621" s="5" t="n">
        <v>0.694</v>
      </c>
      <c r="BM621" s="5" t="n">
        <v>0.07000000000000001</v>
      </c>
      <c r="BN621" s="5" t="n">
        <v>1</v>
      </c>
      <c r="BO621" s="5" t="n">
        <v>0</v>
      </c>
      <c r="BP621" s="5" t="n">
        <v>0</v>
      </c>
      <c r="BQ621" s="5" t="n">
        <v>0.179</v>
      </c>
      <c r="BR621" s="5" t="n">
        <v>0</v>
      </c>
      <c r="BS621" s="5" t="n">
        <v>1</v>
      </c>
      <c r="BT621" s="5" t="n">
        <v>0</v>
      </c>
      <c r="BU621" s="5" t="n">
        <v>0</v>
      </c>
      <c r="BV621" s="5" t="n">
        <v>0.179</v>
      </c>
      <c r="BW621" s="5" t="n">
        <v>0.07000000000000001</v>
      </c>
      <c r="BX621" s="5" t="n">
        <v>1</v>
      </c>
      <c r="BY621" s="5" t="n">
        <v>13.646</v>
      </c>
      <c r="BZ621" s="5" t="n">
        <v>0</v>
      </c>
      <c r="CA621" s="5" t="n">
        <v>13.646</v>
      </c>
      <c r="CB621" s="5" t="n">
        <v>0</v>
      </c>
      <c r="CC621" s="5" t="n">
        <v>82.58799999999999</v>
      </c>
      <c r="CD621" s="5" t="n">
        <v>7.95</v>
      </c>
      <c r="CE621" s="5" t="n">
        <v>-3.161</v>
      </c>
      <c r="CF621" s="5" t="n">
        <v>79.42700000000001</v>
      </c>
      <c r="CG621" s="5" t="n">
        <v>0</v>
      </c>
      <c r="CH621" s="5" t="n">
        <v>1</v>
      </c>
      <c r="CI621" s="5" t="n">
        <v>0</v>
      </c>
      <c r="CJ621" s="5" t="n">
        <v>0</v>
      </c>
      <c r="CK621" s="5" t="n">
        <v>0</v>
      </c>
      <c r="CL621" s="5" t="n">
        <v>0</v>
      </c>
      <c r="CM621" s="5" t="n">
        <v>0</v>
      </c>
      <c r="CN621" s="5" t="n">
        <v>0</v>
      </c>
      <c r="CO621" s="5" t="n">
        <v>0</v>
      </c>
      <c r="CP621" s="5" t="n">
        <v>0</v>
      </c>
      <c r="CQ621" s="5" t="n">
        <v>1.387</v>
      </c>
      <c r="CR621" s="5" t="n">
        <v>0</v>
      </c>
      <c r="CS621" s="5" t="n">
        <v>5.529</v>
      </c>
      <c r="CT621" s="5" t="n">
        <v>4.251</v>
      </c>
      <c r="CU621" s="5" t="n">
        <v>10.123</v>
      </c>
    </row>
    <row r="622">
      <c r="A622" s="5" t="inlineStr">
        <is>
          <t>PNG2021</t>
        </is>
      </c>
      <c r="B622" s="5" t="inlineStr">
        <is>
          <t>PNG</t>
        </is>
      </c>
      <c r="C622" s="5" t="inlineStr">
        <is>
          <t>PNG</t>
        </is>
      </c>
      <c r="D622" s="5" t="inlineStr">
        <is>
          <t>Papua New Guinea</t>
        </is>
      </c>
      <c r="E622" s="5" t="n">
        <v>2021</v>
      </c>
      <c r="F622" s="5" t="n">
        <v>0.1</v>
      </c>
      <c r="G622" s="5" t="n">
        <v>4.747</v>
      </c>
      <c r="H622" s="5" t="n">
        <v>1.143</v>
      </c>
      <c r="I622" s="5" t="n">
        <v>0</v>
      </c>
      <c r="J622" s="5" t="n">
        <v>4.747</v>
      </c>
      <c r="K622" s="5" t="n">
        <v>0</v>
      </c>
      <c r="L622" s="5" t="n">
        <v>1</v>
      </c>
      <c r="M622" s="5" t="n">
        <v>7.964</v>
      </c>
      <c r="N622" s="5" t="n">
        <v>3.43</v>
      </c>
      <c r="O622" s="5" t="n">
        <v>0</v>
      </c>
      <c r="P622" s="5" t="n">
        <v>7.964</v>
      </c>
      <c r="Q622" s="5" t="n">
        <v>0</v>
      </c>
      <c r="R622" s="5" t="n">
        <v>1</v>
      </c>
      <c r="S622" s="5" t="n">
        <v>10.464</v>
      </c>
      <c r="T622" s="5" t="n">
        <v>6.86</v>
      </c>
      <c r="U622" s="5" t="n">
        <v>0</v>
      </c>
      <c r="V622" s="5" t="n">
        <v>11.51</v>
      </c>
      <c r="W622" s="5" t="n">
        <v>0.1</v>
      </c>
      <c r="X622" s="5" t="n">
        <v>1</v>
      </c>
      <c r="Y622" s="5" t="n">
        <v>10.251</v>
      </c>
      <c r="Z622" s="5" t="n">
        <v>1.265</v>
      </c>
      <c r="AA622" s="5" t="n">
        <v>0</v>
      </c>
      <c r="AB622" s="5" t="n">
        <v>10.251</v>
      </c>
      <c r="AC622" s="5" t="n">
        <v>0</v>
      </c>
      <c r="AD622" s="5" t="n">
        <v>1</v>
      </c>
      <c r="AE622" s="5" t="n">
        <v>11.395</v>
      </c>
      <c r="AF622" s="5" t="n">
        <v>2.484</v>
      </c>
      <c r="AG622" s="5" t="n">
        <v>0</v>
      </c>
      <c r="AH622" s="5" t="n">
        <v>11.395</v>
      </c>
      <c r="AI622" s="5" t="n">
        <v>0</v>
      </c>
      <c r="AJ622" s="5" t="n">
        <v>1</v>
      </c>
      <c r="AK622" s="5" t="n">
        <v>18.255</v>
      </c>
      <c r="AL622" s="5" t="n">
        <v>9.472</v>
      </c>
      <c r="AM622" s="5" t="n">
        <v>0</v>
      </c>
      <c r="AN622" s="5" t="n">
        <v>20.08</v>
      </c>
      <c r="AO622" s="5" t="n">
        <v>0.1</v>
      </c>
      <c r="AP622" s="5" t="n">
        <v>1</v>
      </c>
      <c r="AQ622" s="5" t="n">
        <v>0.621</v>
      </c>
      <c r="AR622" s="5" t="n">
        <v>0.114</v>
      </c>
      <c r="AS622" s="5" t="n">
        <v>0.381</v>
      </c>
      <c r="AT622" s="5" t="n">
        <v>1.102</v>
      </c>
      <c r="AU622" s="5" t="n">
        <v>0.1</v>
      </c>
      <c r="AV622" s="5" t="n">
        <v>1</v>
      </c>
      <c r="AW622" s="5" t="n">
        <v>0.593</v>
      </c>
      <c r="AX622" s="5" t="n">
        <v>0.114</v>
      </c>
      <c r="AY622" s="5" t="n">
        <v>0.238</v>
      </c>
      <c r="AZ622" s="5" t="n">
        <v>0.915</v>
      </c>
      <c r="BA622" s="5" t="n">
        <v>0.1</v>
      </c>
      <c r="BB622" s="5" t="n">
        <v>1</v>
      </c>
      <c r="BC622" s="5" t="n">
        <v>0.44</v>
      </c>
      <c r="BD622" s="5" t="n">
        <v>0.114</v>
      </c>
      <c r="BE622" s="5" t="n">
        <v>0</v>
      </c>
      <c r="BF622" s="5" t="n">
        <v>0.484</v>
      </c>
      <c r="BG622" s="5" t="n">
        <v>0.1</v>
      </c>
      <c r="BH622" s="5" t="n">
        <v>1</v>
      </c>
      <c r="BI622" s="5" t="n">
        <v>0.5600000000000001</v>
      </c>
      <c r="BJ622" s="5" t="n">
        <v>0.114</v>
      </c>
      <c r="BK622" s="5" t="n">
        <v>0.164</v>
      </c>
      <c r="BL622" s="5" t="n">
        <v>0.797</v>
      </c>
      <c r="BM622" s="5" t="n">
        <v>0.1</v>
      </c>
      <c r="BN622" s="5" t="n">
        <v>1</v>
      </c>
      <c r="BO622" s="5" t="n">
        <v>0</v>
      </c>
      <c r="BP622" s="5" t="n">
        <v>0</v>
      </c>
      <c r="BQ622" s="5" t="n">
        <v>0.181</v>
      </c>
      <c r="BR622" s="5" t="n">
        <v>0</v>
      </c>
      <c r="BS622" s="5" t="n">
        <v>0.333</v>
      </c>
      <c r="BT622" s="5" t="n">
        <v>0</v>
      </c>
      <c r="BU622" s="5" t="n">
        <v>0</v>
      </c>
      <c r="BV622" s="5" t="n">
        <v>0.253</v>
      </c>
      <c r="BW622" s="5" t="n">
        <v>0.1</v>
      </c>
      <c r="BX622" s="5" t="n">
        <v>0.333</v>
      </c>
      <c r="BY622" s="5" t="n">
        <v>11.787</v>
      </c>
      <c r="BZ622" s="5" t="n">
        <v>0</v>
      </c>
      <c r="CA622" s="5" t="n">
        <v>11.787</v>
      </c>
      <c r="CB622" s="5" t="n">
        <v>0</v>
      </c>
      <c r="CC622" s="5" t="n">
        <v>81.69499999999999</v>
      </c>
      <c r="CD622" s="5" t="n">
        <v>7.95</v>
      </c>
      <c r="CE622" s="5" t="n">
        <v>33.284</v>
      </c>
      <c r="CF622" s="5" t="n">
        <v>126.477</v>
      </c>
      <c r="CG622" s="5" t="n">
        <v>0.1</v>
      </c>
      <c r="CH622" s="5" t="n">
        <v>1</v>
      </c>
      <c r="CI622" s="5" t="n">
        <v>0</v>
      </c>
      <c r="CJ622" s="5" t="n">
        <v>0</v>
      </c>
      <c r="CK622" s="5" t="n">
        <v>0</v>
      </c>
      <c r="CL622" s="5" t="n">
        <v>0</v>
      </c>
      <c r="CM622" s="5" t="n">
        <v>0</v>
      </c>
      <c r="CN622" s="5" t="n">
        <v>0</v>
      </c>
      <c r="CO622" s="5" t="n">
        <v>0</v>
      </c>
      <c r="CP622" s="5" t="n">
        <v>0</v>
      </c>
      <c r="CQ622" s="5" t="n">
        <v>1.198</v>
      </c>
      <c r="CR622" s="5" t="n">
        <v>0</v>
      </c>
      <c r="CS622" s="5" t="n">
        <v>3.279</v>
      </c>
      <c r="CT622" s="5" t="n">
        <v>3.604</v>
      </c>
      <c r="CU622" s="5" t="n">
        <v>9.407999999999999</v>
      </c>
    </row>
    <row r="623">
      <c r="A623" s="5" t="inlineStr">
        <is>
          <t>PNG2022</t>
        </is>
      </c>
      <c r="B623" s="5" t="inlineStr">
        <is>
          <t>PNG</t>
        </is>
      </c>
      <c r="C623" s="5" t="inlineStr">
        <is>
          <t>PNG</t>
        </is>
      </c>
      <c r="D623" s="5" t="inlineStr">
        <is>
          <t>Papua New Guinea</t>
        </is>
      </c>
      <c r="E623" s="5" t="n">
        <v>2022</v>
      </c>
      <c r="F623" s="5" t="n">
        <v>0.1</v>
      </c>
      <c r="G623" s="5" t="n">
        <v>8.788</v>
      </c>
      <c r="H623" s="5" t="n">
        <v>1.235</v>
      </c>
      <c r="I623" s="5" t="n">
        <v>0</v>
      </c>
      <c r="J623" s="5" t="n">
        <v>8.788</v>
      </c>
      <c r="K623" s="5" t="n">
        <v>0</v>
      </c>
      <c r="L623" s="5" t="n">
        <v>1</v>
      </c>
      <c r="M623" s="5" t="n">
        <v>9.782999999999999</v>
      </c>
      <c r="N623" s="5" t="n">
        <v>3.704</v>
      </c>
      <c r="O623" s="5" t="n">
        <v>0</v>
      </c>
      <c r="P623" s="5" t="n">
        <v>9.782999999999999</v>
      </c>
      <c r="Q623" s="5" t="n">
        <v>0</v>
      </c>
      <c r="R623" s="5" t="n">
        <v>1</v>
      </c>
      <c r="S623" s="5" t="n">
        <v>14.962</v>
      </c>
      <c r="T623" s="5" t="n">
        <v>7.408</v>
      </c>
      <c r="U623" s="5" t="n">
        <v>0.111</v>
      </c>
      <c r="V623" s="5" t="n">
        <v>16.458</v>
      </c>
      <c r="W623" s="5" t="n">
        <v>0.1</v>
      </c>
      <c r="X623" s="5" t="n">
        <v>1</v>
      </c>
      <c r="Y623" s="5" t="n">
        <v>16.718</v>
      </c>
      <c r="Z623" s="5" t="n">
        <v>2.063</v>
      </c>
      <c r="AA623" s="5" t="n">
        <v>0</v>
      </c>
      <c r="AB623" s="5" t="n">
        <v>16.718</v>
      </c>
      <c r="AC623" s="5" t="n">
        <v>0</v>
      </c>
      <c r="AD623" s="5" t="n">
        <v>1</v>
      </c>
      <c r="AE623" s="5" t="n">
        <v>17.953</v>
      </c>
      <c r="AF623" s="5" t="n">
        <v>3.914</v>
      </c>
      <c r="AG623" s="5" t="n">
        <v>0</v>
      </c>
      <c r="AH623" s="5" t="n">
        <v>17.953</v>
      </c>
      <c r="AI623" s="5" t="n">
        <v>0</v>
      </c>
      <c r="AJ623" s="5" t="n">
        <v>1</v>
      </c>
      <c r="AK623" s="5" t="n">
        <v>25.361</v>
      </c>
      <c r="AL623" s="5" t="n">
        <v>13.159</v>
      </c>
      <c r="AM623" s="5" t="n">
        <v>0.188</v>
      </c>
      <c r="AN623" s="5" t="n">
        <v>27.897</v>
      </c>
      <c r="AO623" s="5" t="n">
        <v>0.1</v>
      </c>
      <c r="AP623" s="5" t="n">
        <v>1</v>
      </c>
      <c r="AQ623" s="5" t="n">
        <v>0.847</v>
      </c>
      <c r="AR623" s="5" t="n">
        <v>0.123</v>
      </c>
      <c r="AS623" s="5" t="n">
        <v>0.268</v>
      </c>
      <c r="AT623" s="5" t="n">
        <v>1.226</v>
      </c>
      <c r="AU623" s="5" t="n">
        <v>0.1</v>
      </c>
      <c r="AV623" s="5" t="n">
        <v>1</v>
      </c>
      <c r="AW623" s="5" t="n">
        <v>0.947</v>
      </c>
      <c r="AX623" s="5" t="n">
        <v>0.123</v>
      </c>
      <c r="AY623" s="5" t="n">
        <v>0.129</v>
      </c>
      <c r="AZ623" s="5" t="n">
        <v>1.184</v>
      </c>
      <c r="BA623" s="5" t="n">
        <v>0.1</v>
      </c>
      <c r="BB623" s="5" t="n">
        <v>1</v>
      </c>
      <c r="BC623" s="5" t="n">
        <v>0.589</v>
      </c>
      <c r="BD623" s="5" t="n">
        <v>0.123</v>
      </c>
      <c r="BE623" s="5" t="n">
        <v>0.004</v>
      </c>
      <c r="BF623" s="5" t="n">
        <v>0.647</v>
      </c>
      <c r="BG623" s="5" t="n">
        <v>0.1</v>
      </c>
      <c r="BH623" s="5" t="n">
        <v>1</v>
      </c>
      <c r="BI623" s="5" t="n">
        <v>0.6889999999999999</v>
      </c>
      <c r="BJ623" s="5" t="n">
        <v>0.123</v>
      </c>
      <c r="BK623" s="5" t="n">
        <v>0.354</v>
      </c>
      <c r="BL623" s="5" t="n">
        <v>1.148</v>
      </c>
      <c r="BM623" s="5" t="n">
        <v>0.1</v>
      </c>
      <c r="BN623" s="5" t="n">
        <v>1</v>
      </c>
      <c r="BO623" s="5" t="n">
        <v>0</v>
      </c>
      <c r="BP623" s="5" t="n">
        <v>0</v>
      </c>
      <c r="BQ623" s="5" t="n">
        <v>0.181</v>
      </c>
      <c r="BR623" s="5" t="n">
        <v>0</v>
      </c>
      <c r="BS623" s="5" t="n">
        <v>0.333</v>
      </c>
      <c r="BT623" s="5" t="n">
        <v>0</v>
      </c>
      <c r="BU623" s="5" t="n">
        <v>0</v>
      </c>
      <c r="BV623" s="5" t="n">
        <v>0.252</v>
      </c>
      <c r="BW623" s="5" t="n">
        <v>0.1</v>
      </c>
      <c r="BX623" s="5" t="n">
        <v>0.333</v>
      </c>
      <c r="BY623" s="5" t="n">
        <v>12.729</v>
      </c>
      <c r="BZ623" s="5" t="n">
        <v>0</v>
      </c>
      <c r="CA623" s="5" t="n">
        <v>12.729</v>
      </c>
      <c r="CB623" s="5" t="n">
        <v>0</v>
      </c>
      <c r="CC623" s="5" t="n">
        <v>102.477</v>
      </c>
      <c r="CD623" s="5" t="n">
        <v>7.95</v>
      </c>
      <c r="CE623" s="5" t="n">
        <v>63.302</v>
      </c>
      <c r="CF623" s="5" t="n">
        <v>182.356</v>
      </c>
      <c r="CG623" s="5" t="n">
        <v>0.1</v>
      </c>
      <c r="CH623" s="5" t="n">
        <v>1</v>
      </c>
      <c r="CI623" s="5" t="n">
        <v>0</v>
      </c>
      <c r="CJ623" s="5" t="n">
        <v>0</v>
      </c>
      <c r="CK623" s="5" t="n">
        <v>0</v>
      </c>
      <c r="CL623" s="5" t="n">
        <v>0</v>
      </c>
      <c r="CM623" s="5" t="n">
        <v>0</v>
      </c>
      <c r="CN623" s="5" t="n">
        <v>0</v>
      </c>
      <c r="CO623" s="5" t="n">
        <v>0</v>
      </c>
      <c r="CP623" s="5" t="n">
        <v>0</v>
      </c>
      <c r="CQ623" s="5" t="n">
        <v>1.294</v>
      </c>
      <c r="CR623" s="5" t="n">
        <v>0</v>
      </c>
      <c r="CS623" s="5" t="n">
        <v>3.541</v>
      </c>
      <c r="CT623" s="5" t="n">
        <v>7.554</v>
      </c>
      <c r="CU623" s="5" t="n">
        <v>16.097</v>
      </c>
    </row>
    <row r="624">
      <c r="A624" s="5" t="inlineStr">
        <is>
          <t>PNG2023</t>
        </is>
      </c>
      <c r="B624" s="5" t="inlineStr">
        <is>
          <t>PNG</t>
        </is>
      </c>
      <c r="C624" s="5" t="inlineStr">
        <is>
          <t>PNG</t>
        </is>
      </c>
      <c r="D624" s="5" t="inlineStr">
        <is>
          <t>Papua New Guinea</t>
        </is>
      </c>
      <c r="E624" s="5" t="n">
        <v>2023</v>
      </c>
      <c r="F624" s="5" t="n">
        <v>0.1</v>
      </c>
      <c r="G624" s="5" t="n">
        <v>5.77</v>
      </c>
      <c r="H624" s="5" t="n">
        <v>1.286</v>
      </c>
      <c r="I624" s="5" t="n">
        <v>0</v>
      </c>
      <c r="J624" s="5" t="n">
        <v>5.77</v>
      </c>
      <c r="K624" s="5" t="n">
        <v>0</v>
      </c>
      <c r="L624" s="5" t="n">
        <v>1</v>
      </c>
      <c r="M624" s="5" t="n">
        <v>7.886</v>
      </c>
      <c r="N624" s="5" t="n">
        <v>3.857</v>
      </c>
      <c r="O624" s="5" t="n">
        <v>0</v>
      </c>
      <c r="P624" s="5" t="n">
        <v>7.886</v>
      </c>
      <c r="Q624" s="5" t="n">
        <v>0</v>
      </c>
      <c r="R624" s="5" t="n">
        <v>1</v>
      </c>
      <c r="S624" s="5" t="n">
        <v>12.198</v>
      </c>
      <c r="T624" s="5" t="n">
        <v>7.714</v>
      </c>
      <c r="U624" s="5" t="n">
        <v>0.135</v>
      </c>
      <c r="V624" s="5" t="n">
        <v>13.418</v>
      </c>
      <c r="W624" s="5" t="n">
        <v>0.1</v>
      </c>
      <c r="X624" s="5" t="n">
        <v>1</v>
      </c>
      <c r="Y624" s="5" t="n">
        <v>13.382</v>
      </c>
      <c r="Z624" s="5" t="n">
        <v>1.651</v>
      </c>
      <c r="AA624" s="5" t="n">
        <v>0</v>
      </c>
      <c r="AB624" s="5" t="n">
        <v>13.382</v>
      </c>
      <c r="AC624" s="5" t="n">
        <v>0</v>
      </c>
      <c r="AD624" s="5" t="n">
        <v>1</v>
      </c>
      <c r="AE624" s="5" t="n">
        <v>14.668</v>
      </c>
      <c r="AF624" s="5" t="n">
        <v>3.198</v>
      </c>
      <c r="AG624" s="5" t="n">
        <v>0</v>
      </c>
      <c r="AH624" s="5" t="n">
        <v>14.668</v>
      </c>
      <c r="AI624" s="5" t="n">
        <v>0</v>
      </c>
      <c r="AJ624" s="5" t="n">
        <v>1</v>
      </c>
      <c r="AK624" s="5" t="n">
        <v>22.382</v>
      </c>
      <c r="AL624" s="5" t="n">
        <v>11.613</v>
      </c>
      <c r="AM624" s="5" t="n">
        <v>0.248</v>
      </c>
      <c r="AN624" s="5" t="n">
        <v>24.62</v>
      </c>
      <c r="AO624" s="5" t="n">
        <v>0.1</v>
      </c>
      <c r="AP624" s="5" t="n">
        <v>1</v>
      </c>
      <c r="AQ624" s="5" t="n">
        <v>0.749</v>
      </c>
      <c r="AR624" s="5" t="n">
        <v>0.129</v>
      </c>
      <c r="AS624" s="5" t="n">
        <v>0.347</v>
      </c>
      <c r="AT624" s="5" t="n">
        <v>1.206</v>
      </c>
      <c r="AU624" s="5" t="n">
        <v>0.1</v>
      </c>
      <c r="AV624" s="5" t="n">
        <v>1</v>
      </c>
      <c r="AW624" s="5" t="n">
        <v>0.783</v>
      </c>
      <c r="AX624" s="5" t="n">
        <v>0.129</v>
      </c>
      <c r="AY624" s="5" t="n">
        <v>0.29</v>
      </c>
      <c r="AZ624" s="5" t="n">
        <v>1.18</v>
      </c>
      <c r="BA624" s="5" t="n">
        <v>0.1</v>
      </c>
      <c r="BB624" s="5" t="n">
        <v>1</v>
      </c>
      <c r="BC624" s="5" t="n">
        <v>0.527</v>
      </c>
      <c r="BD624" s="5" t="n">
        <v>0.129</v>
      </c>
      <c r="BE624" s="5" t="n">
        <v>0.006</v>
      </c>
      <c r="BF624" s="5" t="n">
        <v>0.58</v>
      </c>
      <c r="BG624" s="5" t="n">
        <v>0.1</v>
      </c>
      <c r="BH624" s="5" t="n">
        <v>1</v>
      </c>
      <c r="BI624" s="5" t="n">
        <v>0.64</v>
      </c>
      <c r="BJ624" s="5" t="n">
        <v>0.129</v>
      </c>
      <c r="BK624" s="5" t="n">
        <v>0.367</v>
      </c>
      <c r="BL624" s="5" t="n">
        <v>1.107</v>
      </c>
      <c r="BM624" s="5" t="n">
        <v>0.1</v>
      </c>
      <c r="BN624" s="5" t="n">
        <v>1</v>
      </c>
      <c r="BO624" s="5" t="n">
        <v>0</v>
      </c>
      <c r="BP624" s="5" t="n">
        <v>0</v>
      </c>
      <c r="BQ624" s="5" t="n">
        <v>0.18</v>
      </c>
      <c r="BR624" s="5" t="n">
        <v>0</v>
      </c>
      <c r="BS624" s="5" t="n">
        <v>0.333</v>
      </c>
      <c r="BT624" s="5" t="n">
        <v>0</v>
      </c>
      <c r="BU624" s="5" t="n">
        <v>0</v>
      </c>
      <c r="BV624" s="5" t="n">
        <v>0.25</v>
      </c>
      <c r="BW624" s="5" t="n">
        <v>0.1</v>
      </c>
      <c r="BX624" s="5" t="n">
        <v>0.333</v>
      </c>
      <c r="BY624" s="5" t="n">
        <v>13.254</v>
      </c>
      <c r="BZ624" s="5" t="n">
        <v>0</v>
      </c>
      <c r="CA624" s="5" t="n">
        <v>13.254</v>
      </c>
      <c r="CB624" s="5" t="n">
        <v>0</v>
      </c>
      <c r="CC624" s="5" t="n">
        <v>87.07899999999999</v>
      </c>
      <c r="CD624" s="5" t="n">
        <v>7.95</v>
      </c>
      <c r="CE624" s="5" t="n">
        <v>73.708</v>
      </c>
      <c r="CF624" s="5" t="n">
        <v>176.866</v>
      </c>
      <c r="CG624" s="5" t="n">
        <v>0.1</v>
      </c>
      <c r="CH624" s="5" t="n">
        <v>1</v>
      </c>
      <c r="CI624" s="5" t="n">
        <v>0</v>
      </c>
      <c r="CJ624" s="5" t="n">
        <v>0</v>
      </c>
      <c r="CK624" s="5" t="n">
        <v>0</v>
      </c>
      <c r="CL624" s="5" t="n">
        <v>0</v>
      </c>
      <c r="CM624" s="5" t="n">
        <v>0</v>
      </c>
      <c r="CN624" s="5" t="n">
        <v>0</v>
      </c>
      <c r="CO624" s="5" t="n">
        <v>0</v>
      </c>
      <c r="CP624" s="5" t="n">
        <v>0</v>
      </c>
      <c r="CQ624" s="5" t="n">
        <v>1.348</v>
      </c>
      <c r="CR624" s="5" t="n">
        <v>0</v>
      </c>
      <c r="CS624" s="5" t="n">
        <v>3.687</v>
      </c>
      <c r="CT624" s="5" t="n">
        <v>4.484</v>
      </c>
      <c r="CU624" s="5" t="n">
        <v>12.529</v>
      </c>
    </row>
    <row r="625">
      <c r="A625" s="5" t="inlineStr">
        <is>
          <t>PNG2024</t>
        </is>
      </c>
      <c r="B625" s="5" t="inlineStr">
        <is>
          <t>PNG</t>
        </is>
      </c>
      <c r="C625" s="5" t="inlineStr">
        <is>
          <t>PNG</t>
        </is>
      </c>
      <c r="D625" s="5" t="inlineStr">
        <is>
          <t>Papua New Guinea</t>
        </is>
      </c>
      <c r="E625" s="5" t="n">
        <v>2024</v>
      </c>
      <c r="F625" s="5" t="n">
        <v>0.1</v>
      </c>
      <c r="G625" s="5" t="n">
        <v>4.833</v>
      </c>
      <c r="H625" s="5" t="n">
        <v>1.324</v>
      </c>
      <c r="I625" s="5" t="n">
        <v>0</v>
      </c>
      <c r="J625" s="5" t="n">
        <v>4.833</v>
      </c>
      <c r="K625" s="5" t="n">
        <v>0</v>
      </c>
      <c r="L625" s="5" t="n">
        <v>1</v>
      </c>
      <c r="M625" s="5" t="n">
        <v>7.124</v>
      </c>
      <c r="N625" s="5" t="n">
        <v>3.971</v>
      </c>
      <c r="O625" s="5" t="n">
        <v>0</v>
      </c>
      <c r="P625" s="5" t="n">
        <v>7.124</v>
      </c>
      <c r="Q625" s="5" t="n">
        <v>0</v>
      </c>
      <c r="R625" s="5" t="n">
        <v>1</v>
      </c>
      <c r="S625" s="5" t="n">
        <v>11.451</v>
      </c>
      <c r="T625" s="5" t="n">
        <v>7.942</v>
      </c>
      <c r="U625" s="5" t="n">
        <v>0.156</v>
      </c>
      <c r="V625" s="5" t="n">
        <v>12.596</v>
      </c>
      <c r="W625" s="5" t="n">
        <v>0.1</v>
      </c>
      <c r="X625" s="5" t="n">
        <v>1</v>
      </c>
      <c r="Y625" s="5" t="n">
        <v>11.872</v>
      </c>
      <c r="Z625" s="5" t="n">
        <v>1.465</v>
      </c>
      <c r="AA625" s="5" t="n">
        <v>0</v>
      </c>
      <c r="AB625" s="5" t="n">
        <v>11.872</v>
      </c>
      <c r="AC625" s="5" t="n">
        <v>0</v>
      </c>
      <c r="AD625" s="5" t="n">
        <v>1</v>
      </c>
      <c r="AE625" s="5" t="n">
        <v>13.196</v>
      </c>
      <c r="AF625" s="5" t="n">
        <v>2.877</v>
      </c>
      <c r="AG625" s="5" t="n">
        <v>0</v>
      </c>
      <c r="AH625" s="5" t="n">
        <v>13.196</v>
      </c>
      <c r="AI625" s="5" t="n">
        <v>0</v>
      </c>
      <c r="AJ625" s="5" t="n">
        <v>1</v>
      </c>
      <c r="AK625" s="5" t="n">
        <v>21.137</v>
      </c>
      <c r="AL625" s="5" t="n">
        <v>10.968</v>
      </c>
      <c r="AM625" s="5" t="n">
        <v>0.288</v>
      </c>
      <c r="AN625" s="5" t="n">
        <v>23.251</v>
      </c>
      <c r="AO625" s="5" t="n">
        <v>0.1</v>
      </c>
      <c r="AP625" s="5" t="n">
        <v>1</v>
      </c>
      <c r="AQ625" s="5" t="n">
        <v>0.72</v>
      </c>
      <c r="AR625" s="5" t="n">
        <v>0.132</v>
      </c>
      <c r="AS625" s="5" t="n">
        <v>0.4</v>
      </c>
      <c r="AT625" s="5" t="n">
        <v>1.231</v>
      </c>
      <c r="AU625" s="5" t="n">
        <v>0.1</v>
      </c>
      <c r="AV625" s="5" t="n">
        <v>1</v>
      </c>
      <c r="AW625" s="5" t="n">
        <v>0.734</v>
      </c>
      <c r="AX625" s="5" t="n">
        <v>0.132</v>
      </c>
      <c r="AY625" s="5" t="n">
        <v>0.286</v>
      </c>
      <c r="AZ625" s="5" t="n">
        <v>1.121</v>
      </c>
      <c r="BA625" s="5" t="n">
        <v>0.1</v>
      </c>
      <c r="BB625" s="5" t="n">
        <v>1</v>
      </c>
      <c r="BC625" s="5" t="n">
        <v>0.51</v>
      </c>
      <c r="BD625" s="5" t="n">
        <v>0.132</v>
      </c>
      <c r="BE625" s="5" t="n">
        <v>0.007</v>
      </c>
      <c r="BF625" s="5" t="n">
        <v>0.5610000000000001</v>
      </c>
      <c r="BG625" s="5" t="n">
        <v>0.1</v>
      </c>
      <c r="BH625" s="5" t="n">
        <v>1</v>
      </c>
      <c r="BI625" s="5" t="n">
        <v>0.652</v>
      </c>
      <c r="BJ625" s="5" t="n">
        <v>0.132</v>
      </c>
      <c r="BK625" s="5" t="n">
        <v>0.274</v>
      </c>
      <c r="BL625" s="5" t="n">
        <v>1.019</v>
      </c>
      <c r="BM625" s="5" t="n">
        <v>0.1</v>
      </c>
      <c r="BN625" s="5" t="n">
        <v>1</v>
      </c>
      <c r="BO625" s="5" t="n">
        <v>0</v>
      </c>
      <c r="BP625" s="5" t="n">
        <v>0</v>
      </c>
      <c r="BQ625" s="5" t="n">
        <v>0.185</v>
      </c>
      <c r="BR625" s="5" t="n">
        <v>0</v>
      </c>
      <c r="BS625" s="5" t="n">
        <v>0.333</v>
      </c>
      <c r="BT625" s="5" t="n">
        <v>0</v>
      </c>
      <c r="BU625" s="5" t="n">
        <v>0</v>
      </c>
      <c r="BV625" s="5" t="n">
        <v>0.258</v>
      </c>
      <c r="BW625" s="5" t="n">
        <v>0.1</v>
      </c>
      <c r="BX625" s="5" t="n">
        <v>0.333</v>
      </c>
      <c r="BY625" s="5" t="n">
        <v>13.646</v>
      </c>
      <c r="BZ625" s="5" t="n">
        <v>0</v>
      </c>
      <c r="CA625" s="5" t="n">
        <v>13.646</v>
      </c>
      <c r="CB625" s="5" t="n">
        <v>0</v>
      </c>
      <c r="CC625" s="5" t="n">
        <v>86.38500000000001</v>
      </c>
      <c r="CD625" s="5" t="n">
        <v>7.95</v>
      </c>
      <c r="CE625" s="5" t="n">
        <v>60.985</v>
      </c>
      <c r="CF625" s="5" t="n">
        <v>162.107</v>
      </c>
      <c r="CG625" s="5" t="n">
        <v>0.1</v>
      </c>
      <c r="CH625" s="5" t="n">
        <v>1</v>
      </c>
      <c r="CI625" s="5" t="n">
        <v>0</v>
      </c>
      <c r="CJ625" s="5" t="n">
        <v>0</v>
      </c>
      <c r="CK625" s="5" t="n">
        <v>0</v>
      </c>
      <c r="CL625" s="5" t="n">
        <v>0</v>
      </c>
      <c r="CM625" s="5" t="n">
        <v>0</v>
      </c>
      <c r="CN625" s="5" t="n">
        <v>0</v>
      </c>
      <c r="CO625" s="5" t="n">
        <v>0</v>
      </c>
      <c r="CP625" s="5" t="n">
        <v>0</v>
      </c>
      <c r="CQ625" s="5" t="n">
        <v>1.387</v>
      </c>
      <c r="CR625" s="5" t="n">
        <v>0</v>
      </c>
      <c r="CS625" s="5" t="n">
        <v>3.796</v>
      </c>
      <c r="CT625" s="5" t="n">
        <v>3.509</v>
      </c>
      <c r="CU625" s="5" t="n">
        <v>10.896</v>
      </c>
    </row>
    <row r="626">
      <c r="A626" s="5" t="inlineStr">
        <is>
          <t>PRY2021</t>
        </is>
      </c>
      <c r="B626" s="5" t="inlineStr">
        <is>
          <t>PRY</t>
        </is>
      </c>
      <c r="C626" s="5" t="inlineStr">
        <is>
          <t>PRY</t>
        </is>
      </c>
      <c r="D626" s="5" t="inlineStr">
        <is>
          <t>Paraguay</t>
        </is>
      </c>
      <c r="E626" s="5" t="n">
        <v>2021</v>
      </c>
      <c r="F626" s="5" t="n">
        <v>0.1</v>
      </c>
      <c r="G626" s="5" t="n">
        <v>5.897</v>
      </c>
      <c r="H626" s="5" t="n">
        <v>1.143</v>
      </c>
      <c r="I626" s="5" t="n">
        <v>0</v>
      </c>
      <c r="J626" s="5" t="n">
        <v>5.897</v>
      </c>
      <c r="K626" s="5" t="n">
        <v>0</v>
      </c>
      <c r="L626" s="5" t="n">
        <v>1</v>
      </c>
      <c r="M626" s="5" t="n">
        <v>7.964</v>
      </c>
      <c r="N626" s="5" t="n">
        <v>3.43</v>
      </c>
      <c r="O626" s="5" t="n">
        <v>0</v>
      </c>
      <c r="P626" s="5" t="n">
        <v>7.964</v>
      </c>
      <c r="Q626" s="5" t="n">
        <v>0</v>
      </c>
      <c r="R626" s="5" t="n">
        <v>1</v>
      </c>
      <c r="S626" s="5" t="n">
        <v>11.613</v>
      </c>
      <c r="T626" s="5" t="n">
        <v>6.86</v>
      </c>
      <c r="U626" s="5" t="n">
        <v>0</v>
      </c>
      <c r="V626" s="5" t="n">
        <v>12.775</v>
      </c>
      <c r="W626" s="5" t="n">
        <v>0.1</v>
      </c>
      <c r="X626" s="5" t="n">
        <v>1</v>
      </c>
      <c r="Y626" s="5" t="n">
        <v>17.127</v>
      </c>
      <c r="Z626" s="5" t="n">
        <v>2.304</v>
      </c>
      <c r="AA626" s="5" t="n">
        <v>0</v>
      </c>
      <c r="AB626" s="5" t="n">
        <v>17.127</v>
      </c>
      <c r="AC626" s="5" t="n">
        <v>0</v>
      </c>
      <c r="AD626" s="5" t="n">
        <v>1</v>
      </c>
      <c r="AE626" s="5" t="n">
        <v>18.27</v>
      </c>
      <c r="AF626" s="5" t="n">
        <v>4.278</v>
      </c>
      <c r="AG626" s="5" t="n">
        <v>0</v>
      </c>
      <c r="AH626" s="5" t="n">
        <v>18.27</v>
      </c>
      <c r="AI626" s="5" t="n">
        <v>0</v>
      </c>
      <c r="AJ626" s="5" t="n">
        <v>1</v>
      </c>
      <c r="AK626" s="5" t="n">
        <v>25.13</v>
      </c>
      <c r="AL626" s="5" t="n">
        <v>13.503</v>
      </c>
      <c r="AM626" s="5" t="n">
        <v>0</v>
      </c>
      <c r="AN626" s="5" t="n">
        <v>27.643</v>
      </c>
      <c r="AO626" s="5" t="n">
        <v>0.1</v>
      </c>
      <c r="AP626" s="5" t="n">
        <v>1</v>
      </c>
      <c r="AQ626" s="5" t="n">
        <v>0.649</v>
      </c>
      <c r="AR626" s="5" t="n">
        <v>0.114</v>
      </c>
      <c r="AS626" s="5" t="n">
        <v>0.237</v>
      </c>
      <c r="AT626" s="5" t="n">
        <v>0.886</v>
      </c>
      <c r="AU626" s="5" t="n">
        <v>0</v>
      </c>
      <c r="AV626" s="5" t="n">
        <v>1</v>
      </c>
      <c r="AW626" s="5" t="n">
        <v>0.577</v>
      </c>
      <c r="AX626" s="5" t="n">
        <v>0.114</v>
      </c>
      <c r="AY626" s="5" t="n">
        <v>0.224</v>
      </c>
      <c r="AZ626" s="5" t="n">
        <v>0.801</v>
      </c>
      <c r="BA626" s="5" t="n">
        <v>0</v>
      </c>
      <c r="BB626" s="5" t="n">
        <v>1</v>
      </c>
      <c r="BC626" s="5" t="n">
        <v>0.458</v>
      </c>
      <c r="BD626" s="5" t="n">
        <v>0.114</v>
      </c>
      <c r="BE626" s="5" t="n">
        <v>0.089</v>
      </c>
      <c r="BF626" s="5" t="n">
        <v>0.547</v>
      </c>
      <c r="BG626" s="5" t="n">
        <v>0</v>
      </c>
      <c r="BH626" s="5" t="n">
        <v>1</v>
      </c>
      <c r="BI626" s="5" t="n">
        <v>0.491</v>
      </c>
      <c r="BJ626" s="5" t="n">
        <v>0.114</v>
      </c>
      <c r="BK626" s="5" t="n">
        <v>0.55</v>
      </c>
      <c r="BL626" s="5" t="n">
        <v>1.041</v>
      </c>
      <c r="BM626" s="5" t="n">
        <v>0</v>
      </c>
      <c r="BN626" s="5" t="n">
        <v>1</v>
      </c>
      <c r="BO626" s="5" t="n">
        <v>0</v>
      </c>
      <c r="BP626" s="5" t="n">
        <v>0</v>
      </c>
      <c r="BQ626" s="5" t="n">
        <v>0.061</v>
      </c>
      <c r="BR626" s="5" t="n">
        <v>0</v>
      </c>
      <c r="BS626" s="5" t="n">
        <v>0.833</v>
      </c>
      <c r="BT626" s="5" t="n">
        <v>0</v>
      </c>
      <c r="BU626" s="5" t="n">
        <v>0</v>
      </c>
      <c r="BV626" s="5" t="n">
        <v>0.057</v>
      </c>
      <c r="BW626" s="5" t="n">
        <v>0.1</v>
      </c>
      <c r="BX626" s="5" t="n">
        <v>0.833</v>
      </c>
      <c r="BY626" s="5" t="n">
        <v>11.787</v>
      </c>
      <c r="BZ626" s="5" t="n">
        <v>0</v>
      </c>
      <c r="CA626" s="5" t="n">
        <v>11.787</v>
      </c>
      <c r="CB626" s="5" t="n">
        <v>0</v>
      </c>
      <c r="CC626" s="5" t="n">
        <v>78.125</v>
      </c>
      <c r="CD626" s="5" t="n">
        <v>7.95</v>
      </c>
      <c r="CE626" s="5" t="n">
        <v>78.56399999999999</v>
      </c>
      <c r="CF626" s="5" t="n">
        <v>172.358</v>
      </c>
      <c r="CG626" s="5" t="n">
        <v>0.1</v>
      </c>
      <c r="CH626" s="5" t="n">
        <v>1</v>
      </c>
      <c r="CI626" s="5" t="n">
        <v>0</v>
      </c>
      <c r="CJ626" s="5" t="n">
        <v>0</v>
      </c>
      <c r="CK626" s="5" t="n">
        <v>0</v>
      </c>
      <c r="CL626" s="5" t="n">
        <v>0</v>
      </c>
      <c r="CM626" s="5" t="n">
        <v>0</v>
      </c>
      <c r="CN626" s="5" t="n">
        <v>0</v>
      </c>
      <c r="CO626" s="5" t="n">
        <v>0</v>
      </c>
      <c r="CP626" s="5" t="n">
        <v>0</v>
      </c>
      <c r="CQ626" s="5" t="n">
        <v>1.198</v>
      </c>
      <c r="CR626" s="5" t="n">
        <v>0</v>
      </c>
      <c r="CS626" s="5" t="n">
        <v>4.776</v>
      </c>
      <c r="CT626" s="5" t="n">
        <v>4.753</v>
      </c>
      <c r="CU626" s="5" t="n">
        <v>15.983</v>
      </c>
    </row>
    <row r="627">
      <c r="A627" s="5" t="inlineStr">
        <is>
          <t>PRY2022</t>
        </is>
      </c>
      <c r="B627" s="5" t="inlineStr">
        <is>
          <t>PRY</t>
        </is>
      </c>
      <c r="C627" s="5" t="inlineStr">
        <is>
          <t>PRY</t>
        </is>
      </c>
      <c r="D627" s="5" t="inlineStr">
        <is>
          <t>Paraguay</t>
        </is>
      </c>
      <c r="E627" s="5" t="n">
        <v>2022</v>
      </c>
      <c r="F627" s="5" t="n">
        <v>0.1</v>
      </c>
      <c r="G627" s="5" t="n">
        <v>11.72</v>
      </c>
      <c r="H627" s="5" t="n">
        <v>1.235</v>
      </c>
      <c r="I627" s="5" t="n">
        <v>0</v>
      </c>
      <c r="J627" s="5" t="n">
        <v>11.72</v>
      </c>
      <c r="K627" s="5" t="n">
        <v>0</v>
      </c>
      <c r="L627" s="5" t="n">
        <v>1</v>
      </c>
      <c r="M627" s="5" t="n">
        <v>9.782999999999999</v>
      </c>
      <c r="N627" s="5" t="n">
        <v>3.704</v>
      </c>
      <c r="O627" s="5" t="n">
        <v>0</v>
      </c>
      <c r="P627" s="5" t="n">
        <v>9.782999999999999</v>
      </c>
      <c r="Q627" s="5" t="n">
        <v>0</v>
      </c>
      <c r="R627" s="5" t="n">
        <v>1</v>
      </c>
      <c r="S627" s="5" t="n">
        <v>17.893</v>
      </c>
      <c r="T627" s="5" t="n">
        <v>7.408</v>
      </c>
      <c r="U627" s="5" t="n">
        <v>0.132</v>
      </c>
      <c r="V627" s="5" t="n">
        <v>19.683</v>
      </c>
      <c r="W627" s="5" t="n">
        <v>0.1</v>
      </c>
      <c r="X627" s="5" t="n">
        <v>1</v>
      </c>
      <c r="Y627" s="5" t="n">
        <v>30.728</v>
      </c>
      <c r="Z627" s="5" t="n">
        <v>4.133</v>
      </c>
      <c r="AA627" s="5" t="n">
        <v>0</v>
      </c>
      <c r="AB627" s="5" t="n">
        <v>30.728</v>
      </c>
      <c r="AC627" s="5" t="n">
        <v>0</v>
      </c>
      <c r="AD627" s="5" t="n">
        <v>1</v>
      </c>
      <c r="AE627" s="5" t="n">
        <v>31.963</v>
      </c>
      <c r="AF627" s="5" t="n">
        <v>7.485</v>
      </c>
      <c r="AG627" s="5" t="n">
        <v>0</v>
      </c>
      <c r="AH627" s="5" t="n">
        <v>31.963</v>
      </c>
      <c r="AI627" s="5" t="n">
        <v>0</v>
      </c>
      <c r="AJ627" s="5" t="n">
        <v>1</v>
      </c>
      <c r="AK627" s="5" t="n">
        <v>39.371</v>
      </c>
      <c r="AL627" s="5" t="n">
        <v>21.155</v>
      </c>
      <c r="AM627" s="5" t="n">
        <v>0.291</v>
      </c>
      <c r="AN627" s="5" t="n">
        <v>43.308</v>
      </c>
      <c r="AO627" s="5" t="n">
        <v>0.1</v>
      </c>
      <c r="AP627" s="5" t="n">
        <v>1</v>
      </c>
      <c r="AQ627" s="5" t="n">
        <v>0.896</v>
      </c>
      <c r="AR627" s="5" t="n">
        <v>0.123</v>
      </c>
      <c r="AS627" s="5" t="n">
        <v>0.211</v>
      </c>
      <c r="AT627" s="5" t="n">
        <v>1.107</v>
      </c>
      <c r="AU627" s="5" t="n">
        <v>0</v>
      </c>
      <c r="AV627" s="5" t="n">
        <v>1</v>
      </c>
      <c r="AW627" s="5" t="n">
        <v>0.89</v>
      </c>
      <c r="AX627" s="5" t="n">
        <v>0.123</v>
      </c>
      <c r="AY627" s="5" t="n">
        <v>0.149</v>
      </c>
      <c r="AZ627" s="5" t="n">
        <v>1.039</v>
      </c>
      <c r="BA627" s="5" t="n">
        <v>0</v>
      </c>
      <c r="BB627" s="5" t="n">
        <v>1</v>
      </c>
      <c r="BC627" s="5" t="n">
        <v>0.62</v>
      </c>
      <c r="BD627" s="5" t="n">
        <v>0.123</v>
      </c>
      <c r="BE627" s="5" t="n">
        <v>0.096</v>
      </c>
      <c r="BF627" s="5" t="n">
        <v>0.716</v>
      </c>
      <c r="BG627" s="5" t="n">
        <v>0</v>
      </c>
      <c r="BH627" s="5" t="n">
        <v>1</v>
      </c>
      <c r="BI627" s="5" t="n">
        <v>0.608</v>
      </c>
      <c r="BJ627" s="5" t="n">
        <v>0.123</v>
      </c>
      <c r="BK627" s="5" t="n">
        <v>0.594</v>
      </c>
      <c r="BL627" s="5" t="n">
        <v>1.201</v>
      </c>
      <c r="BM627" s="5" t="n">
        <v>0</v>
      </c>
      <c r="BN627" s="5" t="n">
        <v>1</v>
      </c>
      <c r="BO627" s="5" t="n">
        <v>0</v>
      </c>
      <c r="BP627" s="5" t="n">
        <v>0</v>
      </c>
      <c r="BQ627" s="5" t="n">
        <v>0.04</v>
      </c>
      <c r="BR627" s="5" t="n">
        <v>0</v>
      </c>
      <c r="BS627" s="5" t="n">
        <v>0.833</v>
      </c>
      <c r="BT627" s="5" t="n">
        <v>0</v>
      </c>
      <c r="BU627" s="5" t="n">
        <v>0</v>
      </c>
      <c r="BV627" s="5" t="n">
        <v>0.034</v>
      </c>
      <c r="BW627" s="5" t="n">
        <v>0.1</v>
      </c>
      <c r="BX627" s="5" t="n">
        <v>0.833</v>
      </c>
      <c r="BY627" s="5" t="n">
        <v>12.729</v>
      </c>
      <c r="BZ627" s="5" t="n">
        <v>0</v>
      </c>
      <c r="CA627" s="5" t="n">
        <v>12.729</v>
      </c>
      <c r="CB627" s="5" t="n">
        <v>0</v>
      </c>
      <c r="CC627" s="5" t="n">
        <v>97.90000000000001</v>
      </c>
      <c r="CD627" s="5" t="n">
        <v>7.95</v>
      </c>
      <c r="CE627" s="5" t="n">
        <v>84.95699999999999</v>
      </c>
      <c r="CF627" s="5" t="n">
        <v>199.665</v>
      </c>
      <c r="CG627" s="5" t="n">
        <v>0.1</v>
      </c>
      <c r="CH627" s="5" t="n">
        <v>1</v>
      </c>
      <c r="CI627" s="5" t="n">
        <v>0</v>
      </c>
      <c r="CJ627" s="5" t="n">
        <v>0</v>
      </c>
      <c r="CK627" s="5" t="n">
        <v>0</v>
      </c>
      <c r="CL627" s="5" t="n">
        <v>0</v>
      </c>
      <c r="CM627" s="5" t="n">
        <v>0</v>
      </c>
      <c r="CN627" s="5" t="n">
        <v>0</v>
      </c>
      <c r="CO627" s="5" t="n">
        <v>0</v>
      </c>
      <c r="CP627" s="5" t="n">
        <v>0</v>
      </c>
      <c r="CQ627" s="5" t="n">
        <v>1.294</v>
      </c>
      <c r="CR627" s="5" t="n">
        <v>0</v>
      </c>
      <c r="CS627" s="5" t="n">
        <v>5.158</v>
      </c>
      <c r="CT627" s="5" t="n">
        <v>10.485</v>
      </c>
      <c r="CU627" s="5" t="n">
        <v>29.494</v>
      </c>
    </row>
    <row r="628">
      <c r="A628" s="5" t="inlineStr">
        <is>
          <t>PRY2023</t>
        </is>
      </c>
      <c r="B628" s="5" t="inlineStr">
        <is>
          <t>PRY</t>
        </is>
      </c>
      <c r="C628" s="5" t="inlineStr">
        <is>
          <t>PRY</t>
        </is>
      </c>
      <c r="D628" s="5" t="inlineStr">
        <is>
          <t>Paraguay</t>
        </is>
      </c>
      <c r="E628" s="5" t="n">
        <v>2023</v>
      </c>
      <c r="F628" s="5" t="n">
        <v>0.1</v>
      </c>
      <c r="G628" s="5" t="n">
        <v>6.147</v>
      </c>
      <c r="H628" s="5" t="n">
        <v>1.286</v>
      </c>
      <c r="I628" s="5" t="n">
        <v>0</v>
      </c>
      <c r="J628" s="5" t="n">
        <v>6.147</v>
      </c>
      <c r="K628" s="5" t="n">
        <v>0</v>
      </c>
      <c r="L628" s="5" t="n">
        <v>1</v>
      </c>
      <c r="M628" s="5" t="n">
        <v>7.886</v>
      </c>
      <c r="N628" s="5" t="n">
        <v>3.857</v>
      </c>
      <c r="O628" s="5" t="n">
        <v>0</v>
      </c>
      <c r="P628" s="5" t="n">
        <v>7.886</v>
      </c>
      <c r="Q628" s="5" t="n">
        <v>0</v>
      </c>
      <c r="R628" s="5" t="n">
        <v>1</v>
      </c>
      <c r="S628" s="5" t="n">
        <v>12.575</v>
      </c>
      <c r="T628" s="5" t="n">
        <v>7.714</v>
      </c>
      <c r="U628" s="5" t="n">
        <v>0.139</v>
      </c>
      <c r="V628" s="5" t="n">
        <v>13.833</v>
      </c>
      <c r="W628" s="5" t="n">
        <v>0.1</v>
      </c>
      <c r="X628" s="5" t="n">
        <v>1</v>
      </c>
      <c r="Y628" s="5" t="n">
        <v>12.478</v>
      </c>
      <c r="Z628" s="5" t="n">
        <v>1.678</v>
      </c>
      <c r="AA628" s="5" t="n">
        <v>0</v>
      </c>
      <c r="AB628" s="5" t="n">
        <v>12.478</v>
      </c>
      <c r="AC628" s="5" t="n">
        <v>0</v>
      </c>
      <c r="AD628" s="5" t="n">
        <v>1</v>
      </c>
      <c r="AE628" s="5" t="n">
        <v>13.763</v>
      </c>
      <c r="AF628" s="5" t="n">
        <v>3.223</v>
      </c>
      <c r="AG628" s="5" t="n">
        <v>0</v>
      </c>
      <c r="AH628" s="5" t="n">
        <v>13.763</v>
      </c>
      <c r="AI628" s="5" t="n">
        <v>0</v>
      </c>
      <c r="AJ628" s="5" t="n">
        <v>1</v>
      </c>
      <c r="AK628" s="5" t="n">
        <v>21.477</v>
      </c>
      <c r="AL628" s="5" t="n">
        <v>11.54</v>
      </c>
      <c r="AM628" s="5" t="n">
        <v>0.238</v>
      </c>
      <c r="AN628" s="5" t="n">
        <v>23.625</v>
      </c>
      <c r="AO628" s="5" t="n">
        <v>0.1</v>
      </c>
      <c r="AP628" s="5" t="n">
        <v>1</v>
      </c>
      <c r="AQ628" s="5" t="n">
        <v>0.791</v>
      </c>
      <c r="AR628" s="5" t="n">
        <v>0.129</v>
      </c>
      <c r="AS628" s="5" t="n">
        <v>0.124</v>
      </c>
      <c r="AT628" s="5" t="n">
        <v>0.915</v>
      </c>
      <c r="AU628" s="5" t="n">
        <v>0</v>
      </c>
      <c r="AV628" s="5" t="n">
        <v>1</v>
      </c>
      <c r="AW628" s="5" t="n">
        <v>0.618</v>
      </c>
      <c r="AX628" s="5" t="n">
        <v>0.129</v>
      </c>
      <c r="AY628" s="5" t="n">
        <v>0.442</v>
      </c>
      <c r="AZ628" s="5" t="n">
        <v>1.06</v>
      </c>
      <c r="BA628" s="5" t="n">
        <v>0</v>
      </c>
      <c r="BB628" s="5" t="n">
        <v>1</v>
      </c>
      <c r="BC628" s="5" t="n">
        <v>0.554</v>
      </c>
      <c r="BD628" s="5" t="n">
        <v>0.129</v>
      </c>
      <c r="BE628" s="5" t="n">
        <v>0.1</v>
      </c>
      <c r="BF628" s="5" t="n">
        <v>0.655</v>
      </c>
      <c r="BG628" s="5" t="n">
        <v>0</v>
      </c>
      <c r="BH628" s="5" t="n">
        <v>1</v>
      </c>
      <c r="BI628" s="5" t="n">
        <v>0.5570000000000001</v>
      </c>
      <c r="BJ628" s="5" t="n">
        <v>0.129</v>
      </c>
      <c r="BK628" s="5" t="n">
        <v>0.618</v>
      </c>
      <c r="BL628" s="5" t="n">
        <v>1.176</v>
      </c>
      <c r="BM628" s="5" t="n">
        <v>0</v>
      </c>
      <c r="BN628" s="5" t="n">
        <v>1</v>
      </c>
      <c r="BO628" s="5" t="n">
        <v>0</v>
      </c>
      <c r="BP628" s="5" t="n">
        <v>0</v>
      </c>
      <c r="BQ628" s="5" t="n">
        <v>0.04</v>
      </c>
      <c r="BR628" s="5" t="n">
        <v>0</v>
      </c>
      <c r="BS628" s="5" t="n">
        <v>0.833</v>
      </c>
      <c r="BT628" s="5" t="n">
        <v>0</v>
      </c>
      <c r="BU628" s="5" t="n">
        <v>0</v>
      </c>
      <c r="BV628" s="5" t="n">
        <v>0.035</v>
      </c>
      <c r="BW628" s="5" t="n">
        <v>0.1</v>
      </c>
      <c r="BX628" s="5" t="n">
        <v>0.833</v>
      </c>
      <c r="BY628" s="5" t="n">
        <v>13.254</v>
      </c>
      <c r="BZ628" s="5" t="n">
        <v>0</v>
      </c>
      <c r="CA628" s="5" t="n">
        <v>13.254</v>
      </c>
      <c r="CB628" s="5" t="n">
        <v>0</v>
      </c>
      <c r="CC628" s="5" t="n">
        <v>83.248</v>
      </c>
      <c r="CD628" s="5" t="n">
        <v>7.95</v>
      </c>
      <c r="CE628" s="5" t="n">
        <v>90.669</v>
      </c>
      <c r="CF628" s="5" t="n">
        <v>189.213</v>
      </c>
      <c r="CG628" s="5" t="n">
        <v>0.1</v>
      </c>
      <c r="CH628" s="5" t="n">
        <v>1</v>
      </c>
      <c r="CI628" s="5" t="n">
        <v>0</v>
      </c>
      <c r="CJ628" s="5" t="n">
        <v>0</v>
      </c>
      <c r="CK628" s="5" t="n">
        <v>0</v>
      </c>
      <c r="CL628" s="5" t="n">
        <v>0</v>
      </c>
      <c r="CM628" s="5" t="n">
        <v>0</v>
      </c>
      <c r="CN628" s="5" t="n">
        <v>0</v>
      </c>
      <c r="CO628" s="5" t="n">
        <v>0</v>
      </c>
      <c r="CP628" s="5" t="n">
        <v>0</v>
      </c>
      <c r="CQ628" s="5" t="n">
        <v>1.348</v>
      </c>
      <c r="CR628" s="5" t="n">
        <v>0</v>
      </c>
      <c r="CS628" s="5" t="n">
        <v>5.37</v>
      </c>
      <c r="CT628" s="5" t="n">
        <v>4.861</v>
      </c>
      <c r="CU628" s="5" t="n">
        <v>11.192</v>
      </c>
    </row>
    <row r="629">
      <c r="A629" s="5" t="inlineStr">
        <is>
          <t>PRY2024</t>
        </is>
      </c>
      <c r="B629" s="5" t="inlineStr">
        <is>
          <t>PRY</t>
        </is>
      </c>
      <c r="C629" s="5" t="inlineStr">
        <is>
          <t>PRY</t>
        </is>
      </c>
      <c r="D629" s="5" t="inlineStr">
        <is>
          <t>Paraguay</t>
        </is>
      </c>
      <c r="E629" s="5" t="n">
        <v>2024</v>
      </c>
      <c r="F629" s="5" t="n">
        <v>0.1</v>
      </c>
      <c r="G629" s="5" t="n">
        <v>5.575</v>
      </c>
      <c r="H629" s="5" t="n">
        <v>1.324</v>
      </c>
      <c r="I629" s="5" t="n">
        <v>0</v>
      </c>
      <c r="J629" s="5" t="n">
        <v>5.575</v>
      </c>
      <c r="K629" s="5" t="n">
        <v>0</v>
      </c>
      <c r="L629" s="5" t="n">
        <v>1</v>
      </c>
      <c r="M629" s="5" t="n">
        <v>7.124</v>
      </c>
      <c r="N629" s="5" t="n">
        <v>3.971</v>
      </c>
      <c r="O629" s="5" t="n">
        <v>0</v>
      </c>
      <c r="P629" s="5" t="n">
        <v>7.124</v>
      </c>
      <c r="Q629" s="5" t="n">
        <v>0</v>
      </c>
      <c r="R629" s="5" t="n">
        <v>1</v>
      </c>
      <c r="S629" s="5" t="n">
        <v>12.193</v>
      </c>
      <c r="T629" s="5" t="n">
        <v>7.942</v>
      </c>
      <c r="U629" s="5" t="n">
        <v>0.166</v>
      </c>
      <c r="V629" s="5" t="n">
        <v>13.412</v>
      </c>
      <c r="W629" s="5" t="n">
        <v>0.1</v>
      </c>
      <c r="X629" s="5" t="n">
        <v>1</v>
      </c>
      <c r="Y629" s="5" t="n">
        <v>11.447</v>
      </c>
      <c r="Z629" s="5" t="n">
        <v>1.54</v>
      </c>
      <c r="AA629" s="5" t="n">
        <v>0</v>
      </c>
      <c r="AB629" s="5" t="n">
        <v>11.447</v>
      </c>
      <c r="AC629" s="5" t="n">
        <v>0</v>
      </c>
      <c r="AD629" s="5" t="n">
        <v>1</v>
      </c>
      <c r="AE629" s="5" t="n">
        <v>12.771</v>
      </c>
      <c r="AF629" s="5" t="n">
        <v>2.991</v>
      </c>
      <c r="AG629" s="5" t="n">
        <v>0</v>
      </c>
      <c r="AH629" s="5" t="n">
        <v>12.771</v>
      </c>
      <c r="AI629" s="5" t="n">
        <v>0</v>
      </c>
      <c r="AJ629" s="5" t="n">
        <v>1</v>
      </c>
      <c r="AK629" s="5" t="n">
        <v>20.712</v>
      </c>
      <c r="AL629" s="5" t="n">
        <v>11.129</v>
      </c>
      <c r="AM629" s="5" t="n">
        <v>0.282</v>
      </c>
      <c r="AN629" s="5" t="n">
        <v>22.784</v>
      </c>
      <c r="AO629" s="5" t="n">
        <v>0.1</v>
      </c>
      <c r="AP629" s="5" t="n">
        <v>1</v>
      </c>
      <c r="AQ629" s="5" t="n">
        <v>0.756</v>
      </c>
      <c r="AR629" s="5" t="n">
        <v>0.132</v>
      </c>
      <c r="AS629" s="5" t="n">
        <v>-0.024</v>
      </c>
      <c r="AT629" s="5" t="n">
        <v>0.732</v>
      </c>
      <c r="AU629" s="5" t="n">
        <v>0</v>
      </c>
      <c r="AV629" s="5" t="n">
        <v>1</v>
      </c>
      <c r="AW629" s="5" t="n">
        <v>0.655</v>
      </c>
      <c r="AX629" s="5" t="n">
        <v>0.132</v>
      </c>
      <c r="AY629" s="5" t="n">
        <v>0.362</v>
      </c>
      <c r="AZ629" s="5" t="n">
        <v>1.017</v>
      </c>
      <c r="BA629" s="5" t="n">
        <v>0</v>
      </c>
      <c r="BB629" s="5" t="n">
        <v>1</v>
      </c>
      <c r="BC629" s="5" t="n">
        <v>0.534</v>
      </c>
      <c r="BD629" s="5" t="n">
        <v>0.132</v>
      </c>
      <c r="BE629" s="5" t="n">
        <v>0.103</v>
      </c>
      <c r="BF629" s="5" t="n">
        <v>0.637</v>
      </c>
      <c r="BG629" s="5" t="n">
        <v>0</v>
      </c>
      <c r="BH629" s="5" t="n">
        <v>1</v>
      </c>
      <c r="BI629" s="5" t="n">
        <v>0.5679999999999999</v>
      </c>
      <c r="BJ629" s="5" t="n">
        <v>0.132</v>
      </c>
      <c r="BK629" s="5" t="n">
        <v>0.637</v>
      </c>
      <c r="BL629" s="5" t="n">
        <v>1.204</v>
      </c>
      <c r="BM629" s="5" t="n">
        <v>0</v>
      </c>
      <c r="BN629" s="5" t="n">
        <v>1</v>
      </c>
      <c r="BO629" s="5" t="n">
        <v>0</v>
      </c>
      <c r="BP629" s="5" t="n">
        <v>0</v>
      </c>
      <c r="BQ629" s="5" t="n">
        <v>0.041</v>
      </c>
      <c r="BR629" s="5" t="n">
        <v>0</v>
      </c>
      <c r="BS629" s="5" t="n">
        <v>0.833</v>
      </c>
      <c r="BT629" s="5" t="n">
        <v>0</v>
      </c>
      <c r="BU629" s="5" t="n">
        <v>0</v>
      </c>
      <c r="BV629" s="5" t="n">
        <v>0.046</v>
      </c>
      <c r="BW629" s="5" t="n">
        <v>0.1</v>
      </c>
      <c r="BX629" s="5" t="n">
        <v>0.833</v>
      </c>
      <c r="BY629" s="5" t="n">
        <v>13.646</v>
      </c>
      <c r="BZ629" s="5" t="n">
        <v>0</v>
      </c>
      <c r="CA629" s="5" t="n">
        <v>13.646</v>
      </c>
      <c r="CB629" s="5" t="n">
        <v>0</v>
      </c>
      <c r="CC629" s="5" t="n">
        <v>82.58799999999999</v>
      </c>
      <c r="CD629" s="5" t="n">
        <v>7.95</v>
      </c>
      <c r="CE629" s="5" t="n">
        <v>94.041</v>
      </c>
      <c r="CF629" s="5" t="n">
        <v>191.681</v>
      </c>
      <c r="CG629" s="5" t="n">
        <v>0.1</v>
      </c>
      <c r="CH629" s="5" t="n">
        <v>1</v>
      </c>
      <c r="CI629" s="5" t="n">
        <v>0</v>
      </c>
      <c r="CJ629" s="5" t="n">
        <v>0</v>
      </c>
      <c r="CK629" s="5" t="n">
        <v>0</v>
      </c>
      <c r="CL629" s="5" t="n">
        <v>0</v>
      </c>
      <c r="CM629" s="5" t="n">
        <v>0</v>
      </c>
      <c r="CN629" s="5" t="n">
        <v>0</v>
      </c>
      <c r="CO629" s="5" t="n">
        <v>0</v>
      </c>
      <c r="CP629" s="5" t="n">
        <v>0</v>
      </c>
      <c r="CQ629" s="5" t="n">
        <v>1.387</v>
      </c>
      <c r="CR629" s="5" t="n">
        <v>0</v>
      </c>
      <c r="CS629" s="5" t="n">
        <v>5.529</v>
      </c>
      <c r="CT629" s="5" t="n">
        <v>4.251</v>
      </c>
      <c r="CU629" s="5" t="n">
        <v>10.123</v>
      </c>
    </row>
    <row r="630">
      <c r="A630" s="5" t="inlineStr">
        <is>
          <t>PER2021</t>
        </is>
      </c>
      <c r="B630" s="5" t="inlineStr">
        <is>
          <t>PER</t>
        </is>
      </c>
      <c r="C630" s="5" t="inlineStr">
        <is>
          <t>PER</t>
        </is>
      </c>
      <c r="D630" s="5" t="inlineStr">
        <is>
          <t>Peru</t>
        </is>
      </c>
      <c r="E630" s="5" t="n">
        <v>2021</v>
      </c>
      <c r="F630" s="5" t="n">
        <v>0.18</v>
      </c>
      <c r="G630" s="5" t="n">
        <v>3.135</v>
      </c>
      <c r="H630" s="5" t="n">
        <v>0.761</v>
      </c>
      <c r="I630" s="5" t="n">
        <v>0.485</v>
      </c>
      <c r="J630" s="5" t="n">
        <v>3.62</v>
      </c>
      <c r="K630" s="5" t="n">
        <v>0</v>
      </c>
      <c r="L630" s="5" t="n">
        <v>1</v>
      </c>
      <c r="M630" s="5" t="n">
        <v>4.584</v>
      </c>
      <c r="N630" s="5" t="n">
        <v>2.282</v>
      </c>
      <c r="O630" s="5" t="n">
        <v>0.451</v>
      </c>
      <c r="P630" s="5" t="n">
        <v>5.035</v>
      </c>
      <c r="Q630" s="5" t="n">
        <v>0</v>
      </c>
      <c r="R630" s="5" t="n">
        <v>1</v>
      </c>
      <c r="S630" s="5" t="n">
        <v>6.938</v>
      </c>
      <c r="T630" s="5" t="n">
        <v>4.564</v>
      </c>
      <c r="U630" s="5" t="n">
        <v>0.485</v>
      </c>
      <c r="V630" s="5" t="n">
        <v>8.76</v>
      </c>
      <c r="W630" s="5" t="n">
        <v>0.18</v>
      </c>
      <c r="X630" s="5" t="n">
        <v>1</v>
      </c>
      <c r="Y630" s="5" t="n">
        <v>4.539</v>
      </c>
      <c r="Z630" s="5" t="n">
        <v>0.498</v>
      </c>
      <c r="AA630" s="5" t="n">
        <v>0</v>
      </c>
      <c r="AB630" s="5" t="n">
        <v>4.539</v>
      </c>
      <c r="AC630" s="5" t="n">
        <v>0</v>
      </c>
      <c r="AD630" s="5" t="n">
        <v>1</v>
      </c>
      <c r="AE630" s="5" t="n">
        <v>5.111</v>
      </c>
      <c r="AF630" s="5" t="n">
        <v>0.994</v>
      </c>
      <c r="AG630" s="5" t="n">
        <v>0</v>
      </c>
      <c r="AH630" s="5" t="n">
        <v>5.111</v>
      </c>
      <c r="AI630" s="5" t="n">
        <v>0</v>
      </c>
      <c r="AJ630" s="5" t="n">
        <v>1</v>
      </c>
      <c r="AK630" s="5" t="n">
        <v>8.541</v>
      </c>
      <c r="AL630" s="5" t="n">
        <v>4.029</v>
      </c>
      <c r="AM630" s="5" t="n">
        <v>0</v>
      </c>
      <c r="AN630" s="5" t="n">
        <v>10.078</v>
      </c>
      <c r="AO630" s="5" t="n">
        <v>0.18</v>
      </c>
      <c r="AP630" s="5" t="n">
        <v>1</v>
      </c>
      <c r="AQ630" s="5" t="n">
        <v>0.649</v>
      </c>
      <c r="AR630" s="5" t="n">
        <v>0.114</v>
      </c>
      <c r="AS630" s="5" t="n">
        <v>0.193</v>
      </c>
      <c r="AT630" s="5" t="n">
        <v>0.993</v>
      </c>
      <c r="AU630" s="5" t="n">
        <v>0.18</v>
      </c>
      <c r="AV630" s="5" t="n">
        <v>1</v>
      </c>
      <c r="AW630" s="5" t="n">
        <v>0.577</v>
      </c>
      <c r="AX630" s="5" t="n">
        <v>0.114</v>
      </c>
      <c r="AY630" s="5" t="n">
        <v>0.256</v>
      </c>
      <c r="AZ630" s="5" t="n">
        <v>0.983</v>
      </c>
      <c r="BA630" s="5" t="n">
        <v>0.18</v>
      </c>
      <c r="BB630" s="5" t="n">
        <v>1</v>
      </c>
      <c r="BC630" s="5" t="n">
        <v>0.458</v>
      </c>
      <c r="BD630" s="5" t="n">
        <v>0.114</v>
      </c>
      <c r="BE630" s="5" t="n">
        <v>0.08599999999999999</v>
      </c>
      <c r="BF630" s="5" t="n">
        <v>0.642</v>
      </c>
      <c r="BG630" s="5" t="n">
        <v>0.18</v>
      </c>
      <c r="BH630" s="5" t="n">
        <v>1</v>
      </c>
      <c r="BI630" s="5" t="n">
        <v>0.491</v>
      </c>
      <c r="BJ630" s="5" t="n">
        <v>0.114</v>
      </c>
      <c r="BK630" s="5" t="n">
        <v>0.336</v>
      </c>
      <c r="BL630" s="5" t="n">
        <v>0.976</v>
      </c>
      <c r="BM630" s="5" t="n">
        <v>0.18</v>
      </c>
      <c r="BN630" s="5" t="n">
        <v>1</v>
      </c>
      <c r="BO630" s="5" t="n">
        <v>0</v>
      </c>
      <c r="BP630" s="5" t="n">
        <v>0</v>
      </c>
      <c r="BQ630" s="5" t="n">
        <v>0.091</v>
      </c>
      <c r="BR630" s="5" t="n">
        <v>0</v>
      </c>
      <c r="BS630" s="5" t="n">
        <v>1</v>
      </c>
      <c r="BT630" s="5" t="n">
        <v>0</v>
      </c>
      <c r="BU630" s="5" t="n">
        <v>0</v>
      </c>
      <c r="BV630" s="5" t="n">
        <v>0.153</v>
      </c>
      <c r="BW630" s="5" t="n">
        <v>0.18</v>
      </c>
      <c r="BX630" s="5" t="n">
        <v>0.833</v>
      </c>
      <c r="BY630" s="5" t="n">
        <v>11.787</v>
      </c>
      <c r="BZ630" s="5" t="n">
        <v>0</v>
      </c>
      <c r="CA630" s="5" t="n">
        <v>11.787</v>
      </c>
      <c r="CB630" s="5" t="n">
        <v>0</v>
      </c>
      <c r="CC630" s="5" t="n">
        <v>78.125</v>
      </c>
      <c r="CD630" s="5" t="n">
        <v>7.95</v>
      </c>
      <c r="CE630" s="5" t="n">
        <v>21.472</v>
      </c>
      <c r="CF630" s="5" t="n">
        <v>117.525</v>
      </c>
      <c r="CG630" s="5" t="n">
        <v>0.18</v>
      </c>
      <c r="CH630" s="5" t="n">
        <v>1</v>
      </c>
      <c r="CI630" s="5" t="n">
        <v>0</v>
      </c>
      <c r="CJ630" s="5" t="n">
        <v>0</v>
      </c>
      <c r="CK630" s="5" t="n">
        <v>0</v>
      </c>
      <c r="CL630" s="5" t="n">
        <v>0</v>
      </c>
      <c r="CM630" s="5" t="n">
        <v>0</v>
      </c>
      <c r="CN630" s="5" t="n">
        <v>0</v>
      </c>
      <c r="CO630" s="5" t="n">
        <v>0</v>
      </c>
      <c r="CP630" s="5" t="n">
        <v>0.669</v>
      </c>
      <c r="CQ630" s="5" t="n">
        <v>1.198</v>
      </c>
      <c r="CR630" s="5" t="n">
        <v>1</v>
      </c>
      <c r="CS630" s="5" t="n">
        <v>3.967</v>
      </c>
      <c r="CT630" s="5" t="n">
        <v>4.753</v>
      </c>
      <c r="CU630" s="5" t="n">
        <v>14.129</v>
      </c>
    </row>
    <row r="631">
      <c r="A631" s="5" t="inlineStr">
        <is>
          <t>PER2022</t>
        </is>
      </c>
      <c r="B631" s="5" t="inlineStr">
        <is>
          <t>PER</t>
        </is>
      </c>
      <c r="C631" s="5" t="inlineStr">
        <is>
          <t>PER</t>
        </is>
      </c>
      <c r="D631" s="5" t="inlineStr">
        <is>
          <t>Peru</t>
        </is>
      </c>
      <c r="E631" s="5" t="n">
        <v>2022</v>
      </c>
      <c r="F631" s="5" t="n">
        <v>0.18</v>
      </c>
      <c r="G631" s="5" t="n">
        <v>6.429</v>
      </c>
      <c r="H631" s="5" t="n">
        <v>0.902</v>
      </c>
      <c r="I631" s="5" t="n">
        <v>0.494</v>
      </c>
      <c r="J631" s="5" t="n">
        <v>6.923</v>
      </c>
      <c r="K631" s="5" t="n">
        <v>0</v>
      </c>
      <c r="L631" s="5" t="n">
        <v>1</v>
      </c>
      <c r="M631" s="5" t="n">
        <v>6.203</v>
      </c>
      <c r="N631" s="5" t="n">
        <v>2.705</v>
      </c>
      <c r="O631" s="5" t="n">
        <v>0.476</v>
      </c>
      <c r="P631" s="5" t="n">
        <v>6.678</v>
      </c>
      <c r="Q631" s="5" t="n">
        <v>0</v>
      </c>
      <c r="R631" s="5" t="n">
        <v>1</v>
      </c>
      <c r="S631" s="5" t="n">
        <v>10.937</v>
      </c>
      <c r="T631" s="5" t="n">
        <v>5.41</v>
      </c>
      <c r="U631" s="5" t="n">
        <v>0.646</v>
      </c>
      <c r="V631" s="5" t="n">
        <v>13.489</v>
      </c>
      <c r="W631" s="5" t="n">
        <v>0.18</v>
      </c>
      <c r="X631" s="5" t="n">
        <v>1</v>
      </c>
      <c r="Y631" s="5" t="n">
        <v>4.902</v>
      </c>
      <c r="Z631" s="5" t="n">
        <v>0.538</v>
      </c>
      <c r="AA631" s="5" t="n">
        <v>0</v>
      </c>
      <c r="AB631" s="5" t="n">
        <v>4.902</v>
      </c>
      <c r="AC631" s="5" t="n">
        <v>0</v>
      </c>
      <c r="AD631" s="5" t="n">
        <v>1</v>
      </c>
      <c r="AE631" s="5" t="n">
        <v>5.519</v>
      </c>
      <c r="AF631" s="5" t="n">
        <v>1.073</v>
      </c>
      <c r="AG631" s="5" t="n">
        <v>0</v>
      </c>
      <c r="AH631" s="5" t="n">
        <v>5.519</v>
      </c>
      <c r="AI631" s="5" t="n">
        <v>0</v>
      </c>
      <c r="AJ631" s="5" t="n">
        <v>1</v>
      </c>
      <c r="AK631" s="5" t="n">
        <v>9.223000000000001</v>
      </c>
      <c r="AL631" s="5" t="n">
        <v>4.351</v>
      </c>
      <c r="AM631" s="5" t="n">
        <v>0.123</v>
      </c>
      <c r="AN631" s="5" t="n">
        <v>10.884</v>
      </c>
      <c r="AO631" s="5" t="n">
        <v>0.18</v>
      </c>
      <c r="AP631" s="5" t="n">
        <v>1</v>
      </c>
      <c r="AQ631" s="5" t="n">
        <v>0.896</v>
      </c>
      <c r="AR631" s="5" t="n">
        <v>0.123</v>
      </c>
      <c r="AS631" s="5" t="n">
        <v>0.234</v>
      </c>
      <c r="AT631" s="5" t="n">
        <v>1.333</v>
      </c>
      <c r="AU631" s="5" t="n">
        <v>0.18</v>
      </c>
      <c r="AV631" s="5" t="n">
        <v>1</v>
      </c>
      <c r="AW631" s="5" t="n">
        <v>0.89</v>
      </c>
      <c r="AX631" s="5" t="n">
        <v>0.123</v>
      </c>
      <c r="AY631" s="5" t="n">
        <v>0.141</v>
      </c>
      <c r="AZ631" s="5" t="n">
        <v>1.217</v>
      </c>
      <c r="BA631" s="5" t="n">
        <v>0.18</v>
      </c>
      <c r="BB631" s="5" t="n">
        <v>1</v>
      </c>
      <c r="BC631" s="5" t="n">
        <v>0.62</v>
      </c>
      <c r="BD631" s="5" t="n">
        <v>0.123</v>
      </c>
      <c r="BE631" s="5" t="n">
        <v>0.033</v>
      </c>
      <c r="BF631" s="5" t="n">
        <v>0.771</v>
      </c>
      <c r="BG631" s="5" t="n">
        <v>0.18</v>
      </c>
      <c r="BH631" s="5" t="n">
        <v>1</v>
      </c>
      <c r="BI631" s="5" t="n">
        <v>0.608</v>
      </c>
      <c r="BJ631" s="5" t="n">
        <v>0.123</v>
      </c>
      <c r="BK631" s="5" t="n">
        <v>0.364</v>
      </c>
      <c r="BL631" s="5" t="n">
        <v>1.131</v>
      </c>
      <c r="BM631" s="5" t="n">
        <v>0.18</v>
      </c>
      <c r="BN631" s="5" t="n">
        <v>1</v>
      </c>
      <c r="BO631" s="5" t="n">
        <v>0</v>
      </c>
      <c r="BP631" s="5" t="n">
        <v>0</v>
      </c>
      <c r="BQ631" s="5" t="n">
        <v>0.045</v>
      </c>
      <c r="BR631" s="5" t="n">
        <v>0</v>
      </c>
      <c r="BS631" s="5" t="n">
        <v>1</v>
      </c>
      <c r="BT631" s="5" t="n">
        <v>0</v>
      </c>
      <c r="BU631" s="5" t="n">
        <v>0</v>
      </c>
      <c r="BV631" s="5" t="n">
        <v>0.233</v>
      </c>
      <c r="BW631" s="5" t="n">
        <v>0.18</v>
      </c>
      <c r="BX631" s="5" t="n">
        <v>0.833</v>
      </c>
      <c r="BY631" s="5" t="n">
        <v>12.729</v>
      </c>
      <c r="BZ631" s="5" t="n">
        <v>0</v>
      </c>
      <c r="CA631" s="5" t="n">
        <v>12.729</v>
      </c>
      <c r="CB631" s="5" t="n">
        <v>0</v>
      </c>
      <c r="CC631" s="5" t="n">
        <v>97.90000000000001</v>
      </c>
      <c r="CD631" s="5" t="n">
        <v>7.95</v>
      </c>
      <c r="CE631" s="5" t="n">
        <v>35.826</v>
      </c>
      <c r="CF631" s="5" t="n">
        <v>157.797</v>
      </c>
      <c r="CG631" s="5" t="n">
        <v>0.18</v>
      </c>
      <c r="CH631" s="5" t="n">
        <v>1</v>
      </c>
      <c r="CI631" s="5" t="n">
        <v>0</v>
      </c>
      <c r="CJ631" s="5" t="n">
        <v>0</v>
      </c>
      <c r="CK631" s="5" t="n">
        <v>0</v>
      </c>
      <c r="CL631" s="5" t="n">
        <v>0</v>
      </c>
      <c r="CM631" s="5" t="n">
        <v>0</v>
      </c>
      <c r="CN631" s="5" t="n">
        <v>0</v>
      </c>
      <c r="CO631" s="5" t="n">
        <v>0</v>
      </c>
      <c r="CP631" s="5" t="n">
        <v>0.539</v>
      </c>
      <c r="CQ631" s="5" t="n">
        <v>1.294</v>
      </c>
      <c r="CR631" s="5" t="n">
        <v>1</v>
      </c>
      <c r="CS631" s="5" t="n">
        <v>4.285</v>
      </c>
      <c r="CT631" s="5" t="n">
        <v>10.485</v>
      </c>
      <c r="CU631" s="5" t="n">
        <v>28.059</v>
      </c>
    </row>
    <row r="632">
      <c r="A632" s="5" t="inlineStr">
        <is>
          <t>PER2023</t>
        </is>
      </c>
      <c r="B632" s="5" t="inlineStr">
        <is>
          <t>PER</t>
        </is>
      </c>
      <c r="C632" s="5" t="inlineStr">
        <is>
          <t>PER</t>
        </is>
      </c>
      <c r="D632" s="5" t="inlineStr">
        <is>
          <t>Peru</t>
        </is>
      </c>
      <c r="E632" s="5" t="n">
        <v>2023</v>
      </c>
      <c r="F632" s="5" t="n">
        <v>0.18</v>
      </c>
      <c r="G632" s="5" t="n">
        <v>3.901</v>
      </c>
      <c r="H632" s="5" t="n">
        <v>0.9379999999999999</v>
      </c>
      <c r="I632" s="5" t="n">
        <v>0.503</v>
      </c>
      <c r="J632" s="5" t="n">
        <v>4.404</v>
      </c>
      <c r="K632" s="5" t="n">
        <v>0</v>
      </c>
      <c r="L632" s="5" t="n">
        <v>1</v>
      </c>
      <c r="M632" s="5" t="n">
        <v>5.396</v>
      </c>
      <c r="N632" s="5" t="n">
        <v>2.815</v>
      </c>
      <c r="O632" s="5" t="n">
        <v>0.5</v>
      </c>
      <c r="P632" s="5" t="n">
        <v>5.896</v>
      </c>
      <c r="Q632" s="5" t="n">
        <v>0</v>
      </c>
      <c r="R632" s="5" t="n">
        <v>1</v>
      </c>
      <c r="S632" s="5" t="n">
        <v>8.593</v>
      </c>
      <c r="T632" s="5" t="n">
        <v>5.63</v>
      </c>
      <c r="U632" s="5" t="n">
        <v>0.6840000000000001</v>
      </c>
      <c r="V632" s="5" t="n">
        <v>10.734</v>
      </c>
      <c r="W632" s="5" t="n">
        <v>0.18</v>
      </c>
      <c r="X632" s="5" t="n">
        <v>1</v>
      </c>
      <c r="Y632" s="5" t="n">
        <v>5.104</v>
      </c>
      <c r="Z632" s="5" t="n">
        <v>0.5600000000000001</v>
      </c>
      <c r="AA632" s="5" t="n">
        <v>0</v>
      </c>
      <c r="AB632" s="5" t="n">
        <v>5.104</v>
      </c>
      <c r="AC632" s="5" t="n">
        <v>0</v>
      </c>
      <c r="AD632" s="5" t="n">
        <v>1</v>
      </c>
      <c r="AE632" s="5" t="n">
        <v>5.747</v>
      </c>
      <c r="AF632" s="5" t="n">
        <v>1.118</v>
      </c>
      <c r="AG632" s="5" t="n">
        <v>0</v>
      </c>
      <c r="AH632" s="5" t="n">
        <v>5.747</v>
      </c>
      <c r="AI632" s="5" t="n">
        <v>0</v>
      </c>
      <c r="AJ632" s="5" t="n">
        <v>1</v>
      </c>
      <c r="AK632" s="5" t="n">
        <v>9.603999999999999</v>
      </c>
      <c r="AL632" s="5" t="n">
        <v>4.53</v>
      </c>
      <c r="AM632" s="5" t="n">
        <v>0.191</v>
      </c>
      <c r="AN632" s="5" t="n">
        <v>11.333</v>
      </c>
      <c r="AO632" s="5" t="n">
        <v>0.18</v>
      </c>
      <c r="AP632" s="5" t="n">
        <v>1</v>
      </c>
      <c r="AQ632" s="5" t="n">
        <v>0.791</v>
      </c>
      <c r="AR632" s="5" t="n">
        <v>0.129</v>
      </c>
      <c r="AS632" s="5" t="n">
        <v>0.23</v>
      </c>
      <c r="AT632" s="5" t="n">
        <v>1.205</v>
      </c>
      <c r="AU632" s="5" t="n">
        <v>0.18</v>
      </c>
      <c r="AV632" s="5" t="n">
        <v>1</v>
      </c>
      <c r="AW632" s="5" t="n">
        <v>0.618</v>
      </c>
      <c r="AX632" s="5" t="n">
        <v>0.129</v>
      </c>
      <c r="AY632" s="5" t="n">
        <v>0.424</v>
      </c>
      <c r="AZ632" s="5" t="n">
        <v>1.23</v>
      </c>
      <c r="BA632" s="5" t="n">
        <v>0.18</v>
      </c>
      <c r="BB632" s="5" t="n">
        <v>1</v>
      </c>
      <c r="BC632" s="5" t="n">
        <v>0.554</v>
      </c>
      <c r="BD632" s="5" t="n">
        <v>0.129</v>
      </c>
      <c r="BE632" s="5" t="n">
        <v>0.035</v>
      </c>
      <c r="BF632" s="5" t="n">
        <v>0.696</v>
      </c>
      <c r="BG632" s="5" t="n">
        <v>0.18</v>
      </c>
      <c r="BH632" s="5" t="n">
        <v>1</v>
      </c>
      <c r="BI632" s="5" t="n">
        <v>0.5570000000000001</v>
      </c>
      <c r="BJ632" s="5" t="n">
        <v>0.129</v>
      </c>
      <c r="BK632" s="5" t="n">
        <v>0.395</v>
      </c>
      <c r="BL632" s="5" t="n">
        <v>1.102</v>
      </c>
      <c r="BM632" s="5" t="n">
        <v>0.18</v>
      </c>
      <c r="BN632" s="5" t="n">
        <v>1</v>
      </c>
      <c r="BO632" s="5" t="n">
        <v>0</v>
      </c>
      <c r="BP632" s="5" t="n">
        <v>0</v>
      </c>
      <c r="BQ632" s="5" t="n">
        <v>0.041</v>
      </c>
      <c r="BR632" s="5" t="n">
        <v>0</v>
      </c>
      <c r="BS632" s="5" t="n">
        <v>1</v>
      </c>
      <c r="BT632" s="5" t="n">
        <v>0</v>
      </c>
      <c r="BU632" s="5" t="n">
        <v>0</v>
      </c>
      <c r="BV632" s="5" t="n">
        <v>0.184</v>
      </c>
      <c r="BW632" s="5" t="n">
        <v>0.18</v>
      </c>
      <c r="BX632" s="5" t="n">
        <v>0.833</v>
      </c>
      <c r="BY632" s="5" t="n">
        <v>13.254</v>
      </c>
      <c r="BZ632" s="5" t="n">
        <v>0</v>
      </c>
      <c r="CA632" s="5" t="n">
        <v>13.254</v>
      </c>
      <c r="CB632" s="5" t="n">
        <v>0</v>
      </c>
      <c r="CC632" s="5" t="n">
        <v>83.248</v>
      </c>
      <c r="CD632" s="5" t="n">
        <v>7.95</v>
      </c>
      <c r="CE632" s="5" t="n">
        <v>40.454</v>
      </c>
      <c r="CF632" s="5" t="n">
        <v>145.968</v>
      </c>
      <c r="CG632" s="5" t="n">
        <v>0.18</v>
      </c>
      <c r="CH632" s="5" t="n">
        <v>1</v>
      </c>
      <c r="CI632" s="5" t="n">
        <v>0</v>
      </c>
      <c r="CJ632" s="5" t="n">
        <v>0</v>
      </c>
      <c r="CK632" s="5" t="n">
        <v>0</v>
      </c>
      <c r="CL632" s="5" t="n">
        <v>0</v>
      </c>
      <c r="CM632" s="5" t="n">
        <v>0</v>
      </c>
      <c r="CN632" s="5" t="n">
        <v>0</v>
      </c>
      <c r="CO632" s="5" t="n">
        <v>0</v>
      </c>
      <c r="CP632" s="5" t="n">
        <v>0.54</v>
      </c>
      <c r="CQ632" s="5" t="n">
        <v>1.348</v>
      </c>
      <c r="CR632" s="5" t="n">
        <v>1</v>
      </c>
      <c r="CS632" s="5" t="n">
        <v>4.461</v>
      </c>
      <c r="CT632" s="5" t="n">
        <v>4.861</v>
      </c>
      <c r="CU632" s="5" t="n">
        <v>9.260999999999999</v>
      </c>
    </row>
    <row r="633">
      <c r="A633" s="5" t="inlineStr">
        <is>
          <t>PER2024</t>
        </is>
      </c>
      <c r="B633" s="5" t="inlineStr">
        <is>
          <t>PER</t>
        </is>
      </c>
      <c r="C633" s="5" t="inlineStr">
        <is>
          <t>PER</t>
        </is>
      </c>
      <c r="D633" s="5" t="inlineStr">
        <is>
          <t>Peru</t>
        </is>
      </c>
      <c r="E633" s="5" t="n">
        <v>2024</v>
      </c>
      <c r="F633" s="5" t="n">
        <v>0.18</v>
      </c>
      <c r="G633" s="5" t="n">
        <v>3.67</v>
      </c>
      <c r="H633" s="5" t="n">
        <v>0.966</v>
      </c>
      <c r="I633" s="5" t="n">
        <v>0.518</v>
      </c>
      <c r="J633" s="5" t="n">
        <v>4.188</v>
      </c>
      <c r="K633" s="5" t="n">
        <v>0</v>
      </c>
      <c r="L633" s="5" t="n">
        <v>1</v>
      </c>
      <c r="M633" s="5" t="n">
        <v>5.097</v>
      </c>
      <c r="N633" s="5" t="n">
        <v>2.898</v>
      </c>
      <c r="O633" s="5" t="n">
        <v>0.515</v>
      </c>
      <c r="P633" s="5" t="n">
        <v>5.612</v>
      </c>
      <c r="Q633" s="5" t="n">
        <v>0</v>
      </c>
      <c r="R633" s="5" t="n">
        <v>1</v>
      </c>
      <c r="S633" s="5" t="n">
        <v>8.500999999999999</v>
      </c>
      <c r="T633" s="5" t="n">
        <v>5.797</v>
      </c>
      <c r="U633" s="5" t="n">
        <v>0.739</v>
      </c>
      <c r="V633" s="5" t="n">
        <v>10.642</v>
      </c>
      <c r="W633" s="5" t="n">
        <v>0.18</v>
      </c>
      <c r="X633" s="5" t="n">
        <v>1</v>
      </c>
      <c r="Y633" s="5" t="n">
        <v>5.255</v>
      </c>
      <c r="Z633" s="5" t="n">
        <v>0.577</v>
      </c>
      <c r="AA633" s="5" t="n">
        <v>0</v>
      </c>
      <c r="AB633" s="5" t="n">
        <v>5.255</v>
      </c>
      <c r="AC633" s="5" t="n">
        <v>0</v>
      </c>
      <c r="AD633" s="5" t="n">
        <v>1</v>
      </c>
      <c r="AE633" s="5" t="n">
        <v>5.917</v>
      </c>
      <c r="AF633" s="5" t="n">
        <v>1.151</v>
      </c>
      <c r="AG633" s="5" t="n">
        <v>0</v>
      </c>
      <c r="AH633" s="5" t="n">
        <v>5.917</v>
      </c>
      <c r="AI633" s="5" t="n">
        <v>0</v>
      </c>
      <c r="AJ633" s="5" t="n">
        <v>1</v>
      </c>
      <c r="AK633" s="5" t="n">
        <v>9.888</v>
      </c>
      <c r="AL633" s="5" t="n">
        <v>4.664</v>
      </c>
      <c r="AM633" s="5" t="n">
        <v>0.242</v>
      </c>
      <c r="AN633" s="5" t="n">
        <v>11.667</v>
      </c>
      <c r="AO633" s="5" t="n">
        <v>0.18</v>
      </c>
      <c r="AP633" s="5" t="n">
        <v>1</v>
      </c>
      <c r="AQ633" s="5" t="n">
        <v>0.756</v>
      </c>
      <c r="AR633" s="5" t="n">
        <v>0.132</v>
      </c>
      <c r="AS633" s="5" t="n">
        <v>0.225</v>
      </c>
      <c r="AT633" s="5" t="n">
        <v>1.157</v>
      </c>
      <c r="AU633" s="5" t="n">
        <v>0.18</v>
      </c>
      <c r="AV633" s="5" t="n">
        <v>1</v>
      </c>
      <c r="AW633" s="5" t="n">
        <v>0.655</v>
      </c>
      <c r="AX633" s="5" t="n">
        <v>0.132</v>
      </c>
      <c r="AY633" s="5" t="n">
        <v>0.366</v>
      </c>
      <c r="AZ633" s="5" t="n">
        <v>1.205</v>
      </c>
      <c r="BA633" s="5" t="n">
        <v>0.18</v>
      </c>
      <c r="BB633" s="5" t="n">
        <v>1</v>
      </c>
      <c r="BC633" s="5" t="n">
        <v>0.534</v>
      </c>
      <c r="BD633" s="5" t="n">
        <v>0.132</v>
      </c>
      <c r="BE633" s="5" t="n">
        <v>0.062</v>
      </c>
      <c r="BF633" s="5" t="n">
        <v>0.702</v>
      </c>
      <c r="BG633" s="5" t="n">
        <v>0.18</v>
      </c>
      <c r="BH633" s="5" t="n">
        <v>1</v>
      </c>
      <c r="BI633" s="5" t="n">
        <v>0.5679999999999999</v>
      </c>
      <c r="BJ633" s="5" t="n">
        <v>0.132</v>
      </c>
      <c r="BK633" s="5" t="n">
        <v>0.412</v>
      </c>
      <c r="BL633" s="5" t="n">
        <v>1.129</v>
      </c>
      <c r="BM633" s="5" t="n">
        <v>0.18</v>
      </c>
      <c r="BN633" s="5" t="n">
        <v>1</v>
      </c>
      <c r="BO633" s="5" t="n">
        <v>0</v>
      </c>
      <c r="BP633" s="5" t="n">
        <v>0</v>
      </c>
      <c r="BQ633" s="5" t="n">
        <v>0.083</v>
      </c>
      <c r="BR633" s="5" t="n">
        <v>0</v>
      </c>
      <c r="BS633" s="5" t="n">
        <v>1</v>
      </c>
      <c r="BT633" s="5" t="n">
        <v>0</v>
      </c>
      <c r="BU633" s="5" t="n">
        <v>0</v>
      </c>
      <c r="BV633" s="5" t="n">
        <v>0.146</v>
      </c>
      <c r="BW633" s="5" t="n">
        <v>0.18</v>
      </c>
      <c r="BX633" s="5" t="n">
        <v>0.833</v>
      </c>
      <c r="BY633" s="5" t="n">
        <v>13.646</v>
      </c>
      <c r="BZ633" s="5" t="n">
        <v>0</v>
      </c>
      <c r="CA633" s="5" t="n">
        <v>13.646</v>
      </c>
      <c r="CB633" s="5" t="n">
        <v>0</v>
      </c>
      <c r="CC633" s="5" t="n">
        <v>82.58799999999999</v>
      </c>
      <c r="CD633" s="5" t="n">
        <v>7.95</v>
      </c>
      <c r="CE633" s="5" t="n">
        <v>42.429</v>
      </c>
      <c r="CF633" s="5" t="n">
        <v>147.52</v>
      </c>
      <c r="CG633" s="5" t="n">
        <v>0.18</v>
      </c>
      <c r="CH633" s="5" t="n">
        <v>1</v>
      </c>
      <c r="CI633" s="5" t="n">
        <v>0</v>
      </c>
      <c r="CJ633" s="5" t="n">
        <v>0</v>
      </c>
      <c r="CK633" s="5" t="n">
        <v>0</v>
      </c>
      <c r="CL633" s="5" t="n">
        <v>0</v>
      </c>
      <c r="CM633" s="5" t="n">
        <v>0</v>
      </c>
      <c r="CN633" s="5" t="n">
        <v>0</v>
      </c>
      <c r="CO633" s="5" t="n">
        <v>0</v>
      </c>
      <c r="CP633" s="5" t="n">
        <v>0.54</v>
      </c>
      <c r="CQ633" s="5" t="n">
        <v>1.387</v>
      </c>
      <c r="CR633" s="5" t="n">
        <v>1</v>
      </c>
      <c r="CS633" s="5" t="n">
        <v>4.593</v>
      </c>
      <c r="CT633" s="5" t="n">
        <v>4.251</v>
      </c>
      <c r="CU633" s="5" t="n">
        <v>7.598</v>
      </c>
    </row>
    <row r="634">
      <c r="A634" s="5" t="inlineStr">
        <is>
          <t>PHL2021</t>
        </is>
      </c>
      <c r="B634" s="5" t="inlineStr">
        <is>
          <t>PHL</t>
        </is>
      </c>
      <c r="C634" s="5" t="inlineStr">
        <is>
          <t>PHL</t>
        </is>
      </c>
      <c r="D634" s="5" t="inlineStr">
        <is>
          <t>Philippines</t>
        </is>
      </c>
      <c r="E634" s="5" t="n">
        <v>2021</v>
      </c>
      <c r="F634" s="5" t="n">
        <v>0.12</v>
      </c>
      <c r="G634" s="5" t="n">
        <v>4.668</v>
      </c>
      <c r="H634" s="5" t="n">
        <v>1.021</v>
      </c>
      <c r="I634" s="5" t="n">
        <v>0.366</v>
      </c>
      <c r="J634" s="5" t="n">
        <v>5.033</v>
      </c>
      <c r="K634" s="5" t="n">
        <v>0</v>
      </c>
      <c r="L634" s="5" t="n">
        <v>1</v>
      </c>
      <c r="M634" s="5" t="n">
        <v>3.11</v>
      </c>
      <c r="N634" s="5" t="n">
        <v>1.41</v>
      </c>
      <c r="O634" s="5" t="n">
        <v>0.179</v>
      </c>
      <c r="P634" s="5" t="n">
        <v>3.289</v>
      </c>
      <c r="Q634" s="5" t="n">
        <v>0</v>
      </c>
      <c r="R634" s="5" t="n">
        <v>1</v>
      </c>
      <c r="S634" s="5" t="n">
        <v>9.896000000000001</v>
      </c>
      <c r="T634" s="5" t="n">
        <v>6.526</v>
      </c>
      <c r="U634" s="5" t="n">
        <v>0</v>
      </c>
      <c r="V634" s="5" t="n">
        <v>11.083</v>
      </c>
      <c r="W634" s="5" t="n">
        <v>0.12</v>
      </c>
      <c r="X634" s="5" t="n">
        <v>1</v>
      </c>
      <c r="Y634" s="5" t="n">
        <v>5.197</v>
      </c>
      <c r="Z634" s="5" t="n">
        <v>0.354</v>
      </c>
      <c r="AA634" s="5" t="n">
        <v>2.12</v>
      </c>
      <c r="AB634" s="5" t="n">
        <v>7.317</v>
      </c>
      <c r="AC634" s="5" t="n">
        <v>0</v>
      </c>
      <c r="AD634" s="5" t="n">
        <v>1</v>
      </c>
      <c r="AE634" s="5" t="n">
        <v>5.769</v>
      </c>
      <c r="AF634" s="5" t="n">
        <v>0.731</v>
      </c>
      <c r="AG634" s="5" t="n">
        <v>3.83</v>
      </c>
      <c r="AH634" s="5" t="n">
        <v>9.599</v>
      </c>
      <c r="AI634" s="5" t="n">
        <v>0</v>
      </c>
      <c r="AJ634" s="5" t="n">
        <v>1</v>
      </c>
      <c r="AK634" s="5" t="n">
        <v>9.199</v>
      </c>
      <c r="AL634" s="5" t="n">
        <v>3.325</v>
      </c>
      <c r="AM634" s="5" t="n">
        <v>0</v>
      </c>
      <c r="AN634" s="5" t="n">
        <v>10.302</v>
      </c>
      <c r="AO634" s="5" t="n">
        <v>0.12</v>
      </c>
      <c r="AP634" s="5" t="n">
        <v>1</v>
      </c>
      <c r="AQ634" s="5" t="n">
        <v>0.805</v>
      </c>
      <c r="AR634" s="5" t="n">
        <v>0.147</v>
      </c>
      <c r="AS634" s="5" t="n">
        <v>0.203</v>
      </c>
      <c r="AT634" s="5" t="n">
        <v>1.129</v>
      </c>
      <c r="AU634" s="5" t="n">
        <v>0.12</v>
      </c>
      <c r="AV634" s="5" t="n">
        <v>1</v>
      </c>
      <c r="AW634" s="5" t="n">
        <v>0.656</v>
      </c>
      <c r="AX634" s="5" t="n">
        <v>0.127</v>
      </c>
      <c r="AY634" s="5" t="n">
        <v>0.122</v>
      </c>
      <c r="AZ634" s="5" t="n">
        <v>0.871</v>
      </c>
      <c r="BA634" s="5" t="n">
        <v>0.12</v>
      </c>
      <c r="BB634" s="5" t="n">
        <v>1</v>
      </c>
      <c r="BC634" s="5" t="n">
        <v>0.679</v>
      </c>
      <c r="BD634" s="5" t="n">
        <v>0.175</v>
      </c>
      <c r="BE634" s="5" t="n">
        <v>0.031</v>
      </c>
      <c r="BF634" s="5" t="n">
        <v>0.795</v>
      </c>
      <c r="BG634" s="5" t="n">
        <v>0.12</v>
      </c>
      <c r="BH634" s="5" t="n">
        <v>1</v>
      </c>
      <c r="BI634" s="5" t="n">
        <v>0.772</v>
      </c>
      <c r="BJ634" s="5" t="n">
        <v>0.171</v>
      </c>
      <c r="BK634" s="5" t="n">
        <v>0.102</v>
      </c>
      <c r="BL634" s="5" t="n">
        <v>0.979</v>
      </c>
      <c r="BM634" s="5" t="n">
        <v>0.12</v>
      </c>
      <c r="BN634" s="5" t="n">
        <v>1</v>
      </c>
      <c r="BO634" s="5" t="n">
        <v>0</v>
      </c>
      <c r="BP634" s="5" t="n">
        <v>0</v>
      </c>
      <c r="BQ634" s="5" t="n">
        <v>0.139</v>
      </c>
      <c r="BR634" s="5" t="n">
        <v>0</v>
      </c>
      <c r="BS634" s="5" t="n">
        <v>1</v>
      </c>
      <c r="BT634" s="5" t="n">
        <v>0</v>
      </c>
      <c r="BU634" s="5" t="n">
        <v>0.001</v>
      </c>
      <c r="BV634" s="5" t="n">
        <v>0.2</v>
      </c>
      <c r="BW634" s="5" t="n">
        <v>0</v>
      </c>
      <c r="BX634" s="5" t="n">
        <v>1</v>
      </c>
      <c r="BY634" s="5" t="n">
        <v>3.307</v>
      </c>
      <c r="BZ634" s="5" t="n">
        <v>0</v>
      </c>
      <c r="CA634" s="5" t="n">
        <v>3.307</v>
      </c>
      <c r="CB634" s="5" t="n">
        <v>0</v>
      </c>
      <c r="CC634" s="5" t="n">
        <v>118.117</v>
      </c>
      <c r="CD634" s="5" t="n">
        <v>44.372</v>
      </c>
      <c r="CE634" s="5" t="n">
        <v>19.369</v>
      </c>
      <c r="CF634" s="5" t="n">
        <v>153.984</v>
      </c>
      <c r="CG634" s="5" t="n">
        <v>0.12</v>
      </c>
      <c r="CH634" s="5" t="n">
        <v>1</v>
      </c>
      <c r="CI634" s="5" t="n">
        <v>0</v>
      </c>
      <c r="CJ634" s="5" t="n">
        <v>0</v>
      </c>
      <c r="CK634" s="5" t="n">
        <v>0</v>
      </c>
      <c r="CL634" s="5" t="n">
        <v>0</v>
      </c>
      <c r="CM634" s="5" t="n">
        <v>0</v>
      </c>
      <c r="CN634" s="5" t="n">
        <v>0</v>
      </c>
      <c r="CO634" s="5" t="n">
        <v>0</v>
      </c>
      <c r="CP634" s="5" t="n">
        <v>0</v>
      </c>
      <c r="CQ634" s="5" t="n">
        <v>1.198</v>
      </c>
      <c r="CR634" s="5" t="n">
        <v>1</v>
      </c>
      <c r="CS634" s="5" t="n">
        <v>4.625</v>
      </c>
      <c r="CT634" s="5" t="n">
        <v>3.604</v>
      </c>
      <c r="CU634" s="5" t="n">
        <v>9.407999999999999</v>
      </c>
    </row>
    <row r="635">
      <c r="A635" s="5" t="inlineStr">
        <is>
          <t>PHL2022</t>
        </is>
      </c>
      <c r="B635" s="5" t="inlineStr">
        <is>
          <t>PHL</t>
        </is>
      </c>
      <c r="C635" s="5" t="inlineStr">
        <is>
          <t>PHL</t>
        </is>
      </c>
      <c r="D635" s="5" t="inlineStr">
        <is>
          <t>Philippines</t>
        </is>
      </c>
      <c r="E635" s="5" t="n">
        <v>2022</v>
      </c>
      <c r="F635" s="5" t="n">
        <v>0.12</v>
      </c>
      <c r="G635" s="5" t="n">
        <v>8.343</v>
      </c>
      <c r="H635" s="5" t="n">
        <v>1.296</v>
      </c>
      <c r="I635" s="5" t="n">
        <v>0.608</v>
      </c>
      <c r="J635" s="5" t="n">
        <v>8.951000000000001</v>
      </c>
      <c r="K635" s="5" t="n">
        <v>0</v>
      </c>
      <c r="L635" s="5" t="n">
        <v>1</v>
      </c>
      <c r="M635" s="5" t="n">
        <v>3.808</v>
      </c>
      <c r="N635" s="5" t="n">
        <v>1.572</v>
      </c>
      <c r="O635" s="5" t="n">
        <v>0.185</v>
      </c>
      <c r="P635" s="5" t="n">
        <v>3.993</v>
      </c>
      <c r="Q635" s="5" t="n">
        <v>0</v>
      </c>
      <c r="R635" s="5" t="n">
        <v>1</v>
      </c>
      <c r="S635" s="5" t="n">
        <v>14.012</v>
      </c>
      <c r="T635" s="5" t="n">
        <v>7.055</v>
      </c>
      <c r="U635" s="5" t="n">
        <v>0.124</v>
      </c>
      <c r="V635" s="5" t="n">
        <v>15.694</v>
      </c>
      <c r="W635" s="5" t="n">
        <v>0.12</v>
      </c>
      <c r="X635" s="5" t="n">
        <v>1</v>
      </c>
      <c r="Y635" s="5" t="n">
        <v>5.612</v>
      </c>
      <c r="Z635" s="5" t="n">
        <v>0.382</v>
      </c>
      <c r="AA635" s="5" t="n">
        <v>2.29</v>
      </c>
      <c r="AB635" s="5" t="n">
        <v>7.902</v>
      </c>
      <c r="AC635" s="5" t="n">
        <v>0</v>
      </c>
      <c r="AD635" s="5" t="n">
        <v>1</v>
      </c>
      <c r="AE635" s="5" t="n">
        <v>6.23</v>
      </c>
      <c r="AF635" s="5" t="n">
        <v>0.79</v>
      </c>
      <c r="AG635" s="5" t="n">
        <v>4.137</v>
      </c>
      <c r="AH635" s="5" t="n">
        <v>10.366</v>
      </c>
      <c r="AI635" s="5" t="n">
        <v>0</v>
      </c>
      <c r="AJ635" s="5" t="n">
        <v>1</v>
      </c>
      <c r="AK635" s="5" t="n">
        <v>9.933999999999999</v>
      </c>
      <c r="AL635" s="5" t="n">
        <v>3.591</v>
      </c>
      <c r="AM635" s="5" t="n">
        <v>0.08799999999999999</v>
      </c>
      <c r="AN635" s="5" t="n">
        <v>11.126</v>
      </c>
      <c r="AO635" s="5" t="n">
        <v>0.12</v>
      </c>
      <c r="AP635" s="5" t="n">
        <v>1</v>
      </c>
      <c r="AQ635" s="5" t="n">
        <v>0.998</v>
      </c>
      <c r="AR635" s="5" t="n">
        <v>0.143</v>
      </c>
      <c r="AS635" s="5" t="n">
        <v>0.184</v>
      </c>
      <c r="AT635" s="5" t="n">
        <v>1.324</v>
      </c>
      <c r="AU635" s="5" t="n">
        <v>0.12</v>
      </c>
      <c r="AV635" s="5" t="n">
        <v>1</v>
      </c>
      <c r="AW635" s="5" t="n">
        <v>1.053</v>
      </c>
      <c r="AX635" s="5" t="n">
        <v>0.137</v>
      </c>
      <c r="AY635" s="5" t="n">
        <v>0.11</v>
      </c>
      <c r="AZ635" s="5" t="n">
        <v>1.303</v>
      </c>
      <c r="BA635" s="5" t="n">
        <v>0.12</v>
      </c>
      <c r="BB635" s="5" t="n">
        <v>1</v>
      </c>
      <c r="BC635" s="5" t="n">
        <v>0.828</v>
      </c>
      <c r="BD635" s="5" t="n">
        <v>0.171</v>
      </c>
      <c r="BE635" s="5" t="n">
        <v>0.036</v>
      </c>
      <c r="BF635" s="5" t="n">
        <v>0.958</v>
      </c>
      <c r="BG635" s="5" t="n">
        <v>0.12</v>
      </c>
      <c r="BH635" s="5" t="n">
        <v>1</v>
      </c>
      <c r="BI635" s="5" t="n">
        <v>1.138</v>
      </c>
      <c r="BJ635" s="5" t="n">
        <v>0.222</v>
      </c>
      <c r="BK635" s="5" t="n">
        <v>0.092</v>
      </c>
      <c r="BL635" s="5" t="n">
        <v>1.378</v>
      </c>
      <c r="BM635" s="5" t="n">
        <v>0.12</v>
      </c>
      <c r="BN635" s="5" t="n">
        <v>1</v>
      </c>
      <c r="BO635" s="5" t="n">
        <v>0</v>
      </c>
      <c r="BP635" s="5" t="n">
        <v>0</v>
      </c>
      <c r="BQ635" s="5" t="n">
        <v>0.141</v>
      </c>
      <c r="BR635" s="5" t="n">
        <v>0</v>
      </c>
      <c r="BS635" s="5" t="n">
        <v>1</v>
      </c>
      <c r="BT635" s="5" t="n">
        <v>0</v>
      </c>
      <c r="BU635" s="5" t="n">
        <v>0.001</v>
      </c>
      <c r="BV635" s="5" t="n">
        <v>0.187</v>
      </c>
      <c r="BW635" s="5" t="n">
        <v>0</v>
      </c>
      <c r="BX635" s="5" t="n">
        <v>1</v>
      </c>
      <c r="BY635" s="5" t="n">
        <v>3.571</v>
      </c>
      <c r="BZ635" s="5" t="n">
        <v>0</v>
      </c>
      <c r="CA635" s="5" t="n">
        <v>3.571</v>
      </c>
      <c r="CB635" s="5" t="n">
        <v>0</v>
      </c>
      <c r="CC635" s="5" t="n">
        <v>174.916</v>
      </c>
      <c r="CD635" s="5" t="n">
        <v>80.39</v>
      </c>
      <c r="CE635" s="5" t="n">
        <v>17.512</v>
      </c>
      <c r="CF635" s="5" t="n">
        <v>215.519</v>
      </c>
      <c r="CG635" s="5" t="n">
        <v>0.12</v>
      </c>
      <c r="CH635" s="5" t="n">
        <v>1</v>
      </c>
      <c r="CI635" s="5" t="n">
        <v>0</v>
      </c>
      <c r="CJ635" s="5" t="n">
        <v>0</v>
      </c>
      <c r="CK635" s="5" t="n">
        <v>0</v>
      </c>
      <c r="CL635" s="5" t="n">
        <v>0</v>
      </c>
      <c r="CM635" s="5" t="n">
        <v>0</v>
      </c>
      <c r="CN635" s="5" t="n">
        <v>0</v>
      </c>
      <c r="CO635" s="5" t="n">
        <v>0</v>
      </c>
      <c r="CP635" s="5" t="n">
        <v>0</v>
      </c>
      <c r="CQ635" s="5" t="n">
        <v>1.294</v>
      </c>
      <c r="CR635" s="5" t="n">
        <v>1</v>
      </c>
      <c r="CS635" s="5" t="n">
        <v>4.995</v>
      </c>
      <c r="CT635" s="5" t="n">
        <v>7.554</v>
      </c>
      <c r="CU635" s="5" t="n">
        <v>16.097</v>
      </c>
    </row>
    <row r="636">
      <c r="A636" s="5" t="inlineStr">
        <is>
          <t>PHL2023</t>
        </is>
      </c>
      <c r="B636" s="5" t="inlineStr">
        <is>
          <t>PHL</t>
        </is>
      </c>
      <c r="C636" s="5" t="inlineStr">
        <is>
          <t>PHL</t>
        </is>
      </c>
      <c r="D636" s="5" t="inlineStr">
        <is>
          <t>Philippines</t>
        </is>
      </c>
      <c r="E636" s="5" t="n">
        <v>2023</v>
      </c>
      <c r="F636" s="5" t="n">
        <v>0.12</v>
      </c>
      <c r="G636" s="5" t="n">
        <v>5.215</v>
      </c>
      <c r="H636" s="5" t="n">
        <v>1.188</v>
      </c>
      <c r="I636" s="5" t="n">
        <v>0.247</v>
      </c>
      <c r="J636" s="5" t="n">
        <v>5.462</v>
      </c>
      <c r="K636" s="5" t="n">
        <v>0</v>
      </c>
      <c r="L636" s="5" t="n">
        <v>1</v>
      </c>
      <c r="M636" s="5" t="n">
        <v>2.894</v>
      </c>
      <c r="N636" s="5" t="n">
        <v>1.435</v>
      </c>
      <c r="O636" s="5" t="n">
        <v>0.154</v>
      </c>
      <c r="P636" s="5" t="n">
        <v>3.048</v>
      </c>
      <c r="Q636" s="5" t="n">
        <v>0</v>
      </c>
      <c r="R636" s="5" t="n">
        <v>1</v>
      </c>
      <c r="S636" s="5" t="n">
        <v>10.783</v>
      </c>
      <c r="T636" s="5" t="n">
        <v>6.933</v>
      </c>
      <c r="U636" s="5" t="n">
        <v>0.143</v>
      </c>
      <c r="V636" s="5" t="n">
        <v>12.076</v>
      </c>
      <c r="W636" s="5" t="n">
        <v>0.12</v>
      </c>
      <c r="X636" s="5" t="n">
        <v>1</v>
      </c>
      <c r="Y636" s="5" t="n">
        <v>5.488</v>
      </c>
      <c r="Z636" s="5" t="n">
        <v>0.373</v>
      </c>
      <c r="AA636" s="5" t="n">
        <v>2.512</v>
      </c>
      <c r="AB636" s="5" t="n">
        <v>8</v>
      </c>
      <c r="AC636" s="5" t="n">
        <v>0</v>
      </c>
      <c r="AD636" s="5" t="n">
        <v>1</v>
      </c>
      <c r="AE636" s="5" t="n">
        <v>6.236</v>
      </c>
      <c r="AF636" s="5" t="n">
        <v>0.791</v>
      </c>
      <c r="AG636" s="5" t="n">
        <v>4.307</v>
      </c>
      <c r="AH636" s="5" t="n">
        <v>10.543</v>
      </c>
      <c r="AI636" s="5" t="n">
        <v>0</v>
      </c>
      <c r="AJ636" s="5" t="n">
        <v>1</v>
      </c>
      <c r="AK636" s="5" t="n">
        <v>10.726</v>
      </c>
      <c r="AL636" s="5" t="n">
        <v>3.878</v>
      </c>
      <c r="AM636" s="5" t="n">
        <v>0.143</v>
      </c>
      <c r="AN636" s="5" t="n">
        <v>12.013</v>
      </c>
      <c r="AO636" s="5" t="n">
        <v>0.12</v>
      </c>
      <c r="AP636" s="5" t="n">
        <v>1</v>
      </c>
      <c r="AQ636" s="5" t="n">
        <v>0.891</v>
      </c>
      <c r="AR636" s="5" t="n">
        <v>0.15</v>
      </c>
      <c r="AS636" s="5" t="n">
        <v>0.18</v>
      </c>
      <c r="AT636" s="5" t="n">
        <v>1.199</v>
      </c>
      <c r="AU636" s="5" t="n">
        <v>0.12</v>
      </c>
      <c r="AV636" s="5" t="n">
        <v>1</v>
      </c>
      <c r="AW636" s="5" t="n">
        <v>0.866</v>
      </c>
      <c r="AX636" s="5" t="n">
        <v>0.148</v>
      </c>
      <c r="AY636" s="5" t="n">
        <v>0.108</v>
      </c>
      <c r="AZ636" s="5" t="n">
        <v>1.091</v>
      </c>
      <c r="BA636" s="5" t="n">
        <v>0.12</v>
      </c>
      <c r="BB636" s="5" t="n">
        <v>1</v>
      </c>
      <c r="BC636" s="5" t="n">
        <v>0.767</v>
      </c>
      <c r="BD636" s="5" t="n">
        <v>0.184</v>
      </c>
      <c r="BE636" s="5" t="n">
        <v>0.038</v>
      </c>
      <c r="BF636" s="5" t="n">
        <v>0.889</v>
      </c>
      <c r="BG636" s="5" t="n">
        <v>0.12</v>
      </c>
      <c r="BH636" s="5" t="n">
        <v>1</v>
      </c>
      <c r="BI636" s="5" t="n">
        <v>1.079</v>
      </c>
      <c r="BJ636" s="5" t="n">
        <v>0.235</v>
      </c>
      <c r="BK636" s="5" t="n">
        <v>0.09</v>
      </c>
      <c r="BL636" s="5" t="n">
        <v>1.309</v>
      </c>
      <c r="BM636" s="5" t="n">
        <v>0.12</v>
      </c>
      <c r="BN636" s="5" t="n">
        <v>1</v>
      </c>
      <c r="BO636" s="5" t="n">
        <v>0</v>
      </c>
      <c r="BP636" s="5" t="n">
        <v>0</v>
      </c>
      <c r="BQ636" s="5" t="n">
        <v>0.164</v>
      </c>
      <c r="BR636" s="5" t="n">
        <v>0</v>
      </c>
      <c r="BS636" s="5" t="n">
        <v>1</v>
      </c>
      <c r="BT636" s="5" t="n">
        <v>0</v>
      </c>
      <c r="BU636" s="5" t="n">
        <v>0.001</v>
      </c>
      <c r="BV636" s="5" t="n">
        <v>0.213</v>
      </c>
      <c r="BW636" s="5" t="n">
        <v>0</v>
      </c>
      <c r="BX636" s="5" t="n">
        <v>1</v>
      </c>
      <c r="BY636" s="5" t="n">
        <v>3.718</v>
      </c>
      <c r="BZ636" s="5" t="n">
        <v>0</v>
      </c>
      <c r="CA636" s="5" t="n">
        <v>3.718</v>
      </c>
      <c r="CB636" s="5" t="n">
        <v>0</v>
      </c>
      <c r="CC636" s="5" t="n">
        <v>168.954</v>
      </c>
      <c r="CD636" s="5" t="n">
        <v>89.825</v>
      </c>
      <c r="CE636" s="5" t="n">
        <v>17.149</v>
      </c>
      <c r="CF636" s="5" t="n">
        <v>208.435</v>
      </c>
      <c r="CG636" s="5" t="n">
        <v>0.12</v>
      </c>
      <c r="CH636" s="5" t="n">
        <v>1</v>
      </c>
      <c r="CI636" s="5" t="n">
        <v>0</v>
      </c>
      <c r="CJ636" s="5" t="n">
        <v>0</v>
      </c>
      <c r="CK636" s="5" t="n">
        <v>0</v>
      </c>
      <c r="CL636" s="5" t="n">
        <v>0</v>
      </c>
      <c r="CM636" s="5" t="n">
        <v>0</v>
      </c>
      <c r="CN636" s="5" t="n">
        <v>0</v>
      </c>
      <c r="CO636" s="5" t="n">
        <v>0</v>
      </c>
      <c r="CP636" s="5" t="n">
        <v>0</v>
      </c>
      <c r="CQ636" s="5" t="n">
        <v>1.348</v>
      </c>
      <c r="CR636" s="5" t="n">
        <v>0.836</v>
      </c>
      <c r="CS636" s="5" t="n">
        <v>5.201</v>
      </c>
      <c r="CT636" s="5" t="n">
        <v>4.484</v>
      </c>
      <c r="CU636" s="5" t="n">
        <v>12.529</v>
      </c>
    </row>
    <row r="637">
      <c r="A637" s="5" t="inlineStr">
        <is>
          <t>PHL2024</t>
        </is>
      </c>
      <c r="B637" s="5" t="inlineStr">
        <is>
          <t>PHL</t>
        </is>
      </c>
      <c r="C637" s="5" t="inlineStr">
        <is>
          <t>PHL</t>
        </is>
      </c>
      <c r="D637" s="5" t="inlineStr">
        <is>
          <t>Philippines</t>
        </is>
      </c>
      <c r="E637" s="5" t="n">
        <v>2024</v>
      </c>
      <c r="F637" s="5" t="n">
        <v>0.12</v>
      </c>
      <c r="G637" s="5" t="n">
        <v>4.479</v>
      </c>
      <c r="H637" s="5" t="n">
        <v>1.135</v>
      </c>
      <c r="I637" s="5" t="n">
        <v>0.224</v>
      </c>
      <c r="J637" s="5" t="n">
        <v>4.703</v>
      </c>
      <c r="K637" s="5" t="n">
        <v>0</v>
      </c>
      <c r="L637" s="5" t="n">
        <v>1</v>
      </c>
      <c r="M637" s="5" t="n">
        <v>2.649</v>
      </c>
      <c r="N637" s="5" t="n">
        <v>1.443</v>
      </c>
      <c r="O637" s="5" t="n">
        <v>0.151</v>
      </c>
      <c r="P637" s="5" t="n">
        <v>2.799</v>
      </c>
      <c r="Q637" s="5" t="n">
        <v>0</v>
      </c>
      <c r="R637" s="5" t="n">
        <v>1</v>
      </c>
      <c r="S637" s="5" t="n">
        <v>10.217</v>
      </c>
      <c r="T637" s="5" t="n">
        <v>7.138</v>
      </c>
      <c r="U637" s="5" t="n">
        <v>0.167</v>
      </c>
      <c r="V637" s="5" t="n">
        <v>11.443</v>
      </c>
      <c r="W637" s="5" t="n">
        <v>0.12</v>
      </c>
      <c r="X637" s="5" t="n">
        <v>1</v>
      </c>
      <c r="Y637" s="5" t="n">
        <v>7.034</v>
      </c>
      <c r="Z637" s="5" t="n">
        <v>0.479</v>
      </c>
      <c r="AA637" s="5" t="n">
        <v>2.088</v>
      </c>
      <c r="AB637" s="5" t="n">
        <v>9.122999999999999</v>
      </c>
      <c r="AC637" s="5" t="n">
        <v>0</v>
      </c>
      <c r="AD637" s="5" t="n">
        <v>1</v>
      </c>
      <c r="AE637" s="5" t="n">
        <v>7.805</v>
      </c>
      <c r="AF637" s="5" t="n">
        <v>0.989</v>
      </c>
      <c r="AG637" s="5" t="n">
        <v>4.435</v>
      </c>
      <c r="AH637" s="5" t="n">
        <v>12.239</v>
      </c>
      <c r="AI637" s="5" t="n">
        <v>0</v>
      </c>
      <c r="AJ637" s="5" t="n">
        <v>1</v>
      </c>
      <c r="AK637" s="5" t="n">
        <v>12.427</v>
      </c>
      <c r="AL637" s="5" t="n">
        <v>4.493</v>
      </c>
      <c r="AM637" s="5" t="n">
        <v>0.203</v>
      </c>
      <c r="AN637" s="5" t="n">
        <v>13.918</v>
      </c>
      <c r="AO637" s="5" t="n">
        <v>0.12</v>
      </c>
      <c r="AP637" s="5" t="n">
        <v>1</v>
      </c>
      <c r="AQ637" s="5" t="n">
        <v>0.839</v>
      </c>
      <c r="AR637" s="5" t="n">
        <v>0.152</v>
      </c>
      <c r="AS637" s="5" t="n">
        <v>0.175</v>
      </c>
      <c r="AT637" s="5" t="n">
        <v>1.135</v>
      </c>
      <c r="AU637" s="5" t="n">
        <v>0.12</v>
      </c>
      <c r="AV637" s="5" t="n">
        <v>1</v>
      </c>
      <c r="AW637" s="5" t="n">
        <v>0.784</v>
      </c>
      <c r="AX637" s="5" t="n">
        <v>0.144</v>
      </c>
      <c r="AY637" s="5" t="n">
        <v>0.105</v>
      </c>
      <c r="AZ637" s="5" t="n">
        <v>0.996</v>
      </c>
      <c r="BA637" s="5" t="n">
        <v>0.12</v>
      </c>
      <c r="BB637" s="5" t="n">
        <v>1</v>
      </c>
      <c r="BC637" s="5" t="n">
        <v>0.749</v>
      </c>
      <c r="BD637" s="5" t="n">
        <v>0.192</v>
      </c>
      <c r="BE637" s="5" t="n">
        <v>0.039</v>
      </c>
      <c r="BF637" s="5" t="n">
        <v>0.869</v>
      </c>
      <c r="BG637" s="5" t="n">
        <v>0.12</v>
      </c>
      <c r="BH637" s="5" t="n">
        <v>1</v>
      </c>
      <c r="BI637" s="5" t="n">
        <v>1.037</v>
      </c>
      <c r="BJ637" s="5" t="n">
        <v>0.228</v>
      </c>
      <c r="BK637" s="5" t="n">
        <v>0.08699999999999999</v>
      </c>
      <c r="BL637" s="5" t="n">
        <v>1.259</v>
      </c>
      <c r="BM637" s="5" t="n">
        <v>0.12</v>
      </c>
      <c r="BN637" s="5" t="n">
        <v>1</v>
      </c>
      <c r="BO637" s="5" t="n">
        <v>0</v>
      </c>
      <c r="BP637" s="5" t="n">
        <v>0</v>
      </c>
      <c r="BQ637" s="5" t="n">
        <v>0.154</v>
      </c>
      <c r="BR637" s="5" t="n">
        <v>0</v>
      </c>
      <c r="BS637" s="5" t="n">
        <v>1</v>
      </c>
      <c r="BT637" s="5" t="n">
        <v>0</v>
      </c>
      <c r="BU637" s="5" t="n">
        <v>0.002</v>
      </c>
      <c r="BV637" s="5" t="n">
        <v>0.202</v>
      </c>
      <c r="BW637" s="5" t="n">
        <v>0</v>
      </c>
      <c r="BX637" s="5" t="n">
        <v>1</v>
      </c>
      <c r="BY637" s="5" t="n">
        <v>3.828</v>
      </c>
      <c r="BZ637" s="5" t="n">
        <v>0</v>
      </c>
      <c r="CA637" s="5" t="n">
        <v>3.828</v>
      </c>
      <c r="CB637" s="5" t="n">
        <v>0</v>
      </c>
      <c r="CC637" s="5" t="n">
        <v>162.963</v>
      </c>
      <c r="CD637" s="5" t="n">
        <v>84.52800000000001</v>
      </c>
      <c r="CE637" s="5" t="n">
        <v>16.652</v>
      </c>
      <c r="CF637" s="5" t="n">
        <v>201.169</v>
      </c>
      <c r="CG637" s="5" t="n">
        <v>0.12</v>
      </c>
      <c r="CH637" s="5" t="n">
        <v>1</v>
      </c>
      <c r="CI637" s="5" t="n">
        <v>0</v>
      </c>
      <c r="CJ637" s="5" t="n">
        <v>0</v>
      </c>
      <c r="CK637" s="5" t="n">
        <v>0</v>
      </c>
      <c r="CL637" s="5" t="n">
        <v>0</v>
      </c>
      <c r="CM637" s="5" t="n">
        <v>0</v>
      </c>
      <c r="CN637" s="5" t="n">
        <v>0</v>
      </c>
      <c r="CO637" s="5" t="n">
        <v>0</v>
      </c>
      <c r="CP637" s="5" t="n">
        <v>0</v>
      </c>
      <c r="CQ637" s="5" t="n">
        <v>1.387</v>
      </c>
      <c r="CR637" s="5" t="n">
        <v>0.836</v>
      </c>
      <c r="CS637" s="5" t="n">
        <v>5.355</v>
      </c>
      <c r="CT637" s="5" t="n">
        <v>3.509</v>
      </c>
      <c r="CU637" s="5" t="n">
        <v>10.896</v>
      </c>
    </row>
    <row r="638">
      <c r="A638" s="5" t="inlineStr">
        <is>
          <t>POL2021</t>
        </is>
      </c>
      <c r="B638" s="5" t="inlineStr">
        <is>
          <t>POL</t>
        </is>
      </c>
      <c r="C638" s="5" t="inlineStr">
        <is>
          <t>POL</t>
        </is>
      </c>
      <c r="D638" s="5" t="inlineStr">
        <is>
          <t>Poland</t>
        </is>
      </c>
      <c r="E638" s="5" t="n">
        <v>2021</v>
      </c>
      <c r="F638" s="5" t="n">
        <v>0.23</v>
      </c>
      <c r="G638" s="5" t="n">
        <v>7.076</v>
      </c>
      <c r="H638" s="5" t="n">
        <v>1.548</v>
      </c>
      <c r="I638" s="5" t="n">
        <v>1.879</v>
      </c>
      <c r="J638" s="5" t="n">
        <v>8.956</v>
      </c>
      <c r="K638" s="5" t="n">
        <v>0</v>
      </c>
      <c r="L638" s="5" t="n">
        <v>1</v>
      </c>
      <c r="M638" s="5" t="n">
        <v>9.444000000000001</v>
      </c>
      <c r="N638" s="5" t="n">
        <v>4.281</v>
      </c>
      <c r="O638" s="5" t="n">
        <v>1.964</v>
      </c>
      <c r="P638" s="5" t="n">
        <v>11.408</v>
      </c>
      <c r="Q638" s="5" t="n">
        <v>0</v>
      </c>
      <c r="R638" s="5" t="n">
        <v>1</v>
      </c>
      <c r="S638" s="5" t="n">
        <v>12.606</v>
      </c>
      <c r="T638" s="5" t="n">
        <v>7.812</v>
      </c>
      <c r="U638" s="5" t="n">
        <v>0.028</v>
      </c>
      <c r="V638" s="5" t="n">
        <v>15.539</v>
      </c>
      <c r="W638" s="5" t="n">
        <v>0.23</v>
      </c>
      <c r="X638" s="5" t="n">
        <v>1</v>
      </c>
      <c r="Y638" s="5" t="n">
        <v>22.447</v>
      </c>
      <c r="Z638" s="5" t="n">
        <v>2.479</v>
      </c>
      <c r="AA638" s="5" t="n">
        <v>-9.981</v>
      </c>
      <c r="AB638" s="5" t="n">
        <v>12.467</v>
      </c>
      <c r="AC638" s="5" t="n">
        <v>0</v>
      </c>
      <c r="AD638" s="5" t="n">
        <v>1</v>
      </c>
      <c r="AE638" s="5" t="n">
        <v>22.477</v>
      </c>
      <c r="AF638" s="5" t="n">
        <v>4.423</v>
      </c>
      <c r="AG638" s="5" t="n">
        <v>-10.01</v>
      </c>
      <c r="AH638" s="5" t="n">
        <v>12.467</v>
      </c>
      <c r="AI638" s="5" t="n">
        <v>0</v>
      </c>
      <c r="AJ638" s="5" t="n">
        <v>1</v>
      </c>
      <c r="AK638" s="5" t="n">
        <v>24.12</v>
      </c>
      <c r="AL638" s="5" t="n">
        <v>11.838</v>
      </c>
      <c r="AM638" s="5" t="n">
        <v>-12.784</v>
      </c>
      <c r="AN638" s="5" t="n">
        <v>13.944</v>
      </c>
      <c r="AO638" s="5" t="n">
        <v>0.23</v>
      </c>
      <c r="AP638" s="5" t="n">
        <v>1</v>
      </c>
      <c r="AQ638" s="5" t="n">
        <v>0.68</v>
      </c>
      <c r="AR638" s="5" t="n">
        <v>0.124</v>
      </c>
      <c r="AS638" s="5" t="n">
        <v>0.474</v>
      </c>
      <c r="AT638" s="5" t="n">
        <v>1.42</v>
      </c>
      <c r="AU638" s="5" t="n">
        <v>0.23</v>
      </c>
      <c r="AV638" s="5" t="n">
        <v>1</v>
      </c>
      <c r="AW638" s="5" t="n">
        <v>0.668</v>
      </c>
      <c r="AX638" s="5" t="n">
        <v>0.129</v>
      </c>
      <c r="AY638" s="5" t="n">
        <v>0.468</v>
      </c>
      <c r="AZ638" s="5" t="n">
        <v>1.397</v>
      </c>
      <c r="BA638" s="5" t="n">
        <v>0.23</v>
      </c>
      <c r="BB638" s="5" t="n">
        <v>1</v>
      </c>
      <c r="BC638" s="5" t="n">
        <v>0.439</v>
      </c>
      <c r="BD638" s="5" t="n">
        <v>0.114</v>
      </c>
      <c r="BE638" s="5" t="n">
        <v>0.126</v>
      </c>
      <c r="BF638" s="5" t="n">
        <v>0.695</v>
      </c>
      <c r="BG638" s="5" t="n">
        <v>0.23</v>
      </c>
      <c r="BH638" s="5" t="n">
        <v>1</v>
      </c>
      <c r="BI638" s="5" t="n">
        <v>0.505</v>
      </c>
      <c r="BJ638" s="5" t="n">
        <v>0.114</v>
      </c>
      <c r="BK638" s="5" t="n">
        <v>-0.018</v>
      </c>
      <c r="BL638" s="5" t="n">
        <v>0.599</v>
      </c>
      <c r="BM638" s="5" t="n">
        <v>0.23</v>
      </c>
      <c r="BN638" s="5" t="n">
        <v>1</v>
      </c>
      <c r="BO638" s="5" t="n">
        <v>0</v>
      </c>
      <c r="BP638" s="5" t="n">
        <v>0.041</v>
      </c>
      <c r="BQ638" s="5" t="n">
        <v>0.107</v>
      </c>
      <c r="BR638" s="5" t="n">
        <v>0</v>
      </c>
      <c r="BS638" s="5" t="n">
        <v>1</v>
      </c>
      <c r="BT638" s="5" t="n">
        <v>0</v>
      </c>
      <c r="BU638" s="5" t="n">
        <v>0.043</v>
      </c>
      <c r="BV638" s="5" t="n">
        <v>0.185</v>
      </c>
      <c r="BW638" s="5" t="n">
        <v>0.23</v>
      </c>
      <c r="BX638" s="5" t="n">
        <v>1</v>
      </c>
      <c r="BY638" s="5" t="n">
        <v>11.787</v>
      </c>
      <c r="BZ638" s="5" t="n">
        <v>0</v>
      </c>
      <c r="CA638" s="5" t="n">
        <v>11.787</v>
      </c>
      <c r="CB638" s="5" t="n">
        <v>0</v>
      </c>
      <c r="CC638" s="5" t="n">
        <v>78.125</v>
      </c>
      <c r="CD638" s="5" t="n">
        <v>7.95</v>
      </c>
      <c r="CE638" s="5" t="n">
        <v>49.868</v>
      </c>
      <c r="CF638" s="5" t="n">
        <v>157.432</v>
      </c>
      <c r="CG638" s="5" t="n">
        <v>0.23</v>
      </c>
      <c r="CH638" s="5" t="n">
        <v>1</v>
      </c>
      <c r="CI638" s="5" t="n">
        <v>0</v>
      </c>
      <c r="CJ638" s="5" t="n">
        <v>0</v>
      </c>
      <c r="CK638" s="5" t="n">
        <v>0</v>
      </c>
      <c r="CL638" s="5" t="n">
        <v>0.8179999999999999</v>
      </c>
      <c r="CM638" s="5" t="n">
        <v>0</v>
      </c>
      <c r="CN638" s="5" t="n">
        <v>0.008999999999999999</v>
      </c>
      <c r="CO638" s="5" t="n">
        <v>0</v>
      </c>
      <c r="CP638" s="5" t="n">
        <v>0</v>
      </c>
      <c r="CQ638" s="5" t="n">
        <v>1.198</v>
      </c>
      <c r="CR638" s="5" t="n">
        <v>0</v>
      </c>
      <c r="CS638" s="5" t="n">
        <v>3.981</v>
      </c>
      <c r="CT638" s="5" t="n">
        <v>3.456</v>
      </c>
      <c r="CU638" s="5" t="n">
        <v>12.489</v>
      </c>
    </row>
    <row r="639">
      <c r="A639" s="5" t="inlineStr">
        <is>
          <t>POL2022</t>
        </is>
      </c>
      <c r="B639" s="5" t="inlineStr">
        <is>
          <t>POL</t>
        </is>
      </c>
      <c r="C639" s="5" t="inlineStr">
        <is>
          <t>POL</t>
        </is>
      </c>
      <c r="D639" s="5" t="inlineStr">
        <is>
          <t>Poland</t>
        </is>
      </c>
      <c r="E639" s="5" t="n">
        <v>2022</v>
      </c>
      <c r="F639" s="5" t="n">
        <v>0.23</v>
      </c>
      <c r="G639" s="5" t="n">
        <v>14.057</v>
      </c>
      <c r="H639" s="5" t="n">
        <v>2.183</v>
      </c>
      <c r="I639" s="5" t="n">
        <v>8.353999999999999</v>
      </c>
      <c r="J639" s="5" t="n">
        <v>22.411</v>
      </c>
      <c r="K639" s="5" t="n">
        <v>0</v>
      </c>
      <c r="L639" s="5" t="n">
        <v>1</v>
      </c>
      <c r="M639" s="5" t="n">
        <v>11.627</v>
      </c>
      <c r="N639" s="5" t="n">
        <v>4.801</v>
      </c>
      <c r="O639" s="5" t="n">
        <v>8.336</v>
      </c>
      <c r="P639" s="5" t="n">
        <v>19.963</v>
      </c>
      <c r="Q639" s="5" t="n">
        <v>0</v>
      </c>
      <c r="R639" s="5" t="n">
        <v>1</v>
      </c>
      <c r="S639" s="5" t="n">
        <v>19.43</v>
      </c>
      <c r="T639" s="5" t="n">
        <v>9.516</v>
      </c>
      <c r="U639" s="5" t="n">
        <v>0.034</v>
      </c>
      <c r="V639" s="5" t="n">
        <v>23.941</v>
      </c>
      <c r="W639" s="5" t="n">
        <v>0.23</v>
      </c>
      <c r="X639" s="5" t="n">
        <v>1</v>
      </c>
      <c r="Y639" s="5" t="n">
        <v>39.508</v>
      </c>
      <c r="Z639" s="5" t="n">
        <v>4.145</v>
      </c>
      <c r="AA639" s="5" t="n">
        <v>-9.605</v>
      </c>
      <c r="AB639" s="5" t="n">
        <v>29.903</v>
      </c>
      <c r="AC639" s="5" t="n">
        <v>0</v>
      </c>
      <c r="AD639" s="5" t="n">
        <v>1</v>
      </c>
      <c r="AE639" s="5" t="n">
        <v>39.629</v>
      </c>
      <c r="AF639" s="5" t="n">
        <v>7.346</v>
      </c>
      <c r="AG639" s="5" t="n">
        <v>-9.725</v>
      </c>
      <c r="AH639" s="5" t="n">
        <v>29.903</v>
      </c>
      <c r="AI639" s="5" t="n">
        <v>0</v>
      </c>
      <c r="AJ639" s="5" t="n">
        <v>1</v>
      </c>
      <c r="AK639" s="5" t="n">
        <v>41.82</v>
      </c>
      <c r="AL639" s="5" t="n">
        <v>19.971</v>
      </c>
      <c r="AM639" s="5" t="n">
        <v>-27.066</v>
      </c>
      <c r="AN639" s="5" t="n">
        <v>16.119</v>
      </c>
      <c r="AO639" s="5" t="n">
        <v>0.093</v>
      </c>
      <c r="AP639" s="5" t="n">
        <v>1</v>
      </c>
      <c r="AQ639" s="5" t="n">
        <v>1.039</v>
      </c>
      <c r="AR639" s="5" t="n">
        <v>0.149</v>
      </c>
      <c r="AS639" s="5" t="n">
        <v>0.33</v>
      </c>
      <c r="AT639" s="5" t="n">
        <v>1.496</v>
      </c>
      <c r="AU639" s="5" t="n">
        <v>0.093</v>
      </c>
      <c r="AV639" s="5" t="n">
        <v>1</v>
      </c>
      <c r="AW639" s="5" t="n">
        <v>1.181</v>
      </c>
      <c r="AX639" s="5" t="n">
        <v>0.153</v>
      </c>
      <c r="AY639" s="5" t="n">
        <v>0.301</v>
      </c>
      <c r="AZ639" s="5" t="n">
        <v>1.619</v>
      </c>
      <c r="BA639" s="5" t="n">
        <v>0.093</v>
      </c>
      <c r="BB639" s="5" t="n">
        <v>1</v>
      </c>
      <c r="BC639" s="5" t="n">
        <v>0.598</v>
      </c>
      <c r="BD639" s="5" t="n">
        <v>0.123</v>
      </c>
      <c r="BE639" s="5" t="n">
        <v>0.07099999999999999</v>
      </c>
      <c r="BF639" s="5" t="n">
        <v>0.731</v>
      </c>
      <c r="BG639" s="5" t="n">
        <v>0.093</v>
      </c>
      <c r="BH639" s="5" t="n">
        <v>1</v>
      </c>
      <c r="BI639" s="5" t="n">
        <v>0.612</v>
      </c>
      <c r="BJ639" s="5" t="n">
        <v>0.123</v>
      </c>
      <c r="BK639" s="5" t="n">
        <v>0.292</v>
      </c>
      <c r="BL639" s="5" t="n">
        <v>1.112</v>
      </c>
      <c r="BM639" s="5" t="n">
        <v>0.23</v>
      </c>
      <c r="BN639" s="5" t="n">
        <v>1</v>
      </c>
      <c r="BO639" s="5" t="n">
        <v>0</v>
      </c>
      <c r="BP639" s="5" t="n">
        <v>0.052</v>
      </c>
      <c r="BQ639" s="5" t="n">
        <v>0.145</v>
      </c>
      <c r="BR639" s="5" t="n">
        <v>0</v>
      </c>
      <c r="BS639" s="5" t="n">
        <v>1</v>
      </c>
      <c r="BT639" s="5" t="n">
        <v>0</v>
      </c>
      <c r="BU639" s="5" t="n">
        <v>0.051</v>
      </c>
      <c r="BV639" s="5" t="n">
        <v>0.162</v>
      </c>
      <c r="BW639" s="5" t="n">
        <v>0.065</v>
      </c>
      <c r="BX639" s="5" t="n">
        <v>1</v>
      </c>
      <c r="BY639" s="5" t="n">
        <v>12.729</v>
      </c>
      <c r="BZ639" s="5" t="n">
        <v>0</v>
      </c>
      <c r="CA639" s="5" t="n">
        <v>12.729</v>
      </c>
      <c r="CB639" s="5" t="n">
        <v>0</v>
      </c>
      <c r="CC639" s="5" t="n">
        <v>97.90000000000001</v>
      </c>
      <c r="CD639" s="5" t="n">
        <v>7.95</v>
      </c>
      <c r="CE639" s="5" t="n">
        <v>124.162</v>
      </c>
      <c r="CF639" s="5" t="n">
        <v>273.136</v>
      </c>
      <c r="CG639" s="5" t="n">
        <v>0.23</v>
      </c>
      <c r="CH639" s="5" t="n">
        <v>1</v>
      </c>
      <c r="CI639" s="5" t="n">
        <v>0</v>
      </c>
      <c r="CJ639" s="5" t="n">
        <v>0</v>
      </c>
      <c r="CK639" s="5" t="n">
        <v>0</v>
      </c>
      <c r="CL639" s="5" t="n">
        <v>0.483</v>
      </c>
      <c r="CM639" s="5" t="n">
        <v>20</v>
      </c>
      <c r="CN639" s="5" t="n">
        <v>0.01</v>
      </c>
      <c r="CO639" s="5" t="n">
        <v>0</v>
      </c>
      <c r="CP639" s="5" t="n">
        <v>0</v>
      </c>
      <c r="CQ639" s="5" t="n">
        <v>1.294</v>
      </c>
      <c r="CR639" s="5" t="n">
        <v>0</v>
      </c>
      <c r="CS639" s="5" t="n">
        <v>4.299</v>
      </c>
      <c r="CT639" s="5" t="n">
        <v>9.295</v>
      </c>
      <c r="CU639" s="5" t="n">
        <v>29.459</v>
      </c>
    </row>
    <row r="640">
      <c r="A640" s="5" t="inlineStr">
        <is>
          <t>POL2023</t>
        </is>
      </c>
      <c r="B640" s="5" t="inlineStr">
        <is>
          <t>POL</t>
        </is>
      </c>
      <c r="C640" s="5" t="inlineStr">
        <is>
          <t>POL</t>
        </is>
      </c>
      <c r="D640" s="5" t="inlineStr">
        <is>
          <t>Poland</t>
        </is>
      </c>
      <c r="E640" s="5" t="n">
        <v>2023</v>
      </c>
      <c r="F640" s="5" t="n">
        <v>0.23</v>
      </c>
      <c r="G640" s="5" t="n">
        <v>7.369</v>
      </c>
      <c r="H640" s="5" t="n">
        <v>1.678</v>
      </c>
      <c r="I640" s="5" t="n">
        <v>9.680999999999999</v>
      </c>
      <c r="J640" s="5" t="n">
        <v>17.05</v>
      </c>
      <c r="K640" s="5" t="n">
        <v>0</v>
      </c>
      <c r="L640" s="5" t="n">
        <v>1</v>
      </c>
      <c r="M640" s="5" t="n">
        <v>9.352</v>
      </c>
      <c r="N640" s="5" t="n">
        <v>4.638</v>
      </c>
      <c r="O640" s="5" t="n">
        <v>9.641</v>
      </c>
      <c r="P640" s="5" t="n">
        <v>18.993</v>
      </c>
      <c r="Q640" s="5" t="n">
        <v>0</v>
      </c>
      <c r="R640" s="5" t="n">
        <v>1</v>
      </c>
      <c r="S640" s="5" t="n">
        <v>13.645</v>
      </c>
      <c r="T640" s="5" t="n">
        <v>8.557</v>
      </c>
      <c r="U640" s="5" t="n">
        <v>0.034</v>
      </c>
      <c r="V640" s="5" t="n">
        <v>16.825</v>
      </c>
      <c r="W640" s="5" t="n">
        <v>0.23</v>
      </c>
      <c r="X640" s="5" t="n">
        <v>1</v>
      </c>
      <c r="Y640" s="5" t="n">
        <v>20.215</v>
      </c>
      <c r="Z640" s="5" t="n">
        <v>2.264</v>
      </c>
      <c r="AA640" s="5" t="n">
        <v>13.865</v>
      </c>
      <c r="AB640" s="5" t="n">
        <v>34.08</v>
      </c>
      <c r="AC640" s="5" t="n">
        <v>0</v>
      </c>
      <c r="AD640" s="5" t="n">
        <v>1</v>
      </c>
      <c r="AE640" s="5" t="n">
        <v>20.387</v>
      </c>
      <c r="AF640" s="5" t="n">
        <v>4.06</v>
      </c>
      <c r="AG640" s="5" t="n">
        <v>13.693</v>
      </c>
      <c r="AH640" s="5" t="n">
        <v>34.08</v>
      </c>
      <c r="AI640" s="5" t="n">
        <v>0</v>
      </c>
      <c r="AJ640" s="5" t="n">
        <v>1</v>
      </c>
      <c r="AK640" s="5" t="n">
        <v>22.885</v>
      </c>
      <c r="AL640" s="5" t="n">
        <v>11.336</v>
      </c>
      <c r="AM640" s="5" t="n">
        <v>-5.636</v>
      </c>
      <c r="AN640" s="5" t="n">
        <v>21.216</v>
      </c>
      <c r="AO640" s="5" t="n">
        <v>0.23</v>
      </c>
      <c r="AP640" s="5" t="n">
        <v>1</v>
      </c>
      <c r="AQ640" s="5" t="n">
        <v>0.8110000000000001</v>
      </c>
      <c r="AR640" s="5" t="n">
        <v>0.137</v>
      </c>
      <c r="AS640" s="5" t="n">
        <v>0.45</v>
      </c>
      <c r="AT640" s="5" t="n">
        <v>1.551</v>
      </c>
      <c r="AU640" s="5" t="n">
        <v>0.23</v>
      </c>
      <c r="AV640" s="5" t="n">
        <v>1</v>
      </c>
      <c r="AW640" s="5" t="n">
        <v>0.865</v>
      </c>
      <c r="AX640" s="5" t="n">
        <v>0.148</v>
      </c>
      <c r="AY640" s="5" t="n">
        <v>0.413</v>
      </c>
      <c r="AZ640" s="5" t="n">
        <v>1.573</v>
      </c>
      <c r="BA640" s="5" t="n">
        <v>0.23</v>
      </c>
      <c r="BB640" s="5" t="n">
        <v>1</v>
      </c>
      <c r="BC640" s="5" t="n">
        <v>0.535</v>
      </c>
      <c r="BD640" s="5" t="n">
        <v>0.129</v>
      </c>
      <c r="BE640" s="5" t="n">
        <v>0.048</v>
      </c>
      <c r="BF640" s="5" t="n">
        <v>0.718</v>
      </c>
      <c r="BG640" s="5" t="n">
        <v>0.23</v>
      </c>
      <c r="BH640" s="5" t="n">
        <v>1</v>
      </c>
      <c r="BI640" s="5" t="n">
        <v>0.579</v>
      </c>
      <c r="BJ640" s="5" t="n">
        <v>0.129</v>
      </c>
      <c r="BK640" s="5" t="n">
        <v>0.226</v>
      </c>
      <c r="BL640" s="5" t="n">
        <v>0.99</v>
      </c>
      <c r="BM640" s="5" t="n">
        <v>0.23</v>
      </c>
      <c r="BN640" s="5" t="n">
        <v>1</v>
      </c>
      <c r="BO640" s="5" t="n">
        <v>0</v>
      </c>
      <c r="BP640" s="5" t="n">
        <v>0.075</v>
      </c>
      <c r="BQ640" s="5" t="n">
        <v>0.216</v>
      </c>
      <c r="BR640" s="5" t="n">
        <v>0</v>
      </c>
      <c r="BS640" s="5" t="n">
        <v>1</v>
      </c>
      <c r="BT640" s="5" t="n">
        <v>0</v>
      </c>
      <c r="BU640" s="5" t="n">
        <v>0.06</v>
      </c>
      <c r="BV640" s="5" t="n">
        <v>0.213</v>
      </c>
      <c r="BW640" s="5" t="n">
        <v>0.23</v>
      </c>
      <c r="BX640" s="5" t="n">
        <v>1</v>
      </c>
      <c r="BY640" s="5" t="n">
        <v>13.254</v>
      </c>
      <c r="BZ640" s="5" t="n">
        <v>0</v>
      </c>
      <c r="CA640" s="5" t="n">
        <v>13.254</v>
      </c>
      <c r="CB640" s="5" t="n">
        <v>0</v>
      </c>
      <c r="CC640" s="5" t="n">
        <v>83.248</v>
      </c>
      <c r="CD640" s="5" t="n">
        <v>7.95</v>
      </c>
      <c r="CE640" s="5" t="n">
        <v>124.29</v>
      </c>
      <c r="CF640" s="5" t="n">
        <v>255.271</v>
      </c>
      <c r="CG640" s="5" t="n">
        <v>0.23</v>
      </c>
      <c r="CH640" s="5" t="n">
        <v>1</v>
      </c>
      <c r="CI640" s="5" t="n">
        <v>0</v>
      </c>
      <c r="CJ640" s="5" t="n">
        <v>0</v>
      </c>
      <c r="CK640" s="5" t="n">
        <v>0</v>
      </c>
      <c r="CL640" s="5" t="n">
        <v>0.503</v>
      </c>
      <c r="CM640" s="5" t="n">
        <v>20.826</v>
      </c>
      <c r="CN640" s="5" t="n">
        <v>0.01</v>
      </c>
      <c r="CO640" s="5" t="n">
        <v>0</v>
      </c>
      <c r="CP640" s="5" t="n">
        <v>0</v>
      </c>
      <c r="CQ640" s="5" t="n">
        <v>1.348</v>
      </c>
      <c r="CR640" s="5" t="n">
        <v>0</v>
      </c>
      <c r="CS640" s="5" t="n">
        <v>4.477</v>
      </c>
      <c r="CT640" s="5" t="n">
        <v>7.086</v>
      </c>
      <c r="CU640" s="5" t="n">
        <v>10.115</v>
      </c>
    </row>
    <row r="641">
      <c r="A641" s="5" t="inlineStr">
        <is>
          <t>POL2024</t>
        </is>
      </c>
      <c r="B641" s="5" t="inlineStr">
        <is>
          <t>POL</t>
        </is>
      </c>
      <c r="C641" s="5" t="inlineStr">
        <is>
          <t>POL</t>
        </is>
      </c>
      <c r="D641" s="5" t="inlineStr">
        <is>
          <t>Poland</t>
        </is>
      </c>
      <c r="E641" s="5" t="n">
        <v>2024</v>
      </c>
      <c r="F641" s="5" t="n">
        <v>0.23</v>
      </c>
      <c r="G641" s="5" t="n">
        <v>6.682</v>
      </c>
      <c r="H641" s="5" t="n">
        <v>1.693</v>
      </c>
      <c r="I641" s="5" t="n">
        <v>6.347</v>
      </c>
      <c r="J641" s="5" t="n">
        <v>13.03</v>
      </c>
      <c r="K641" s="5" t="n">
        <v>0</v>
      </c>
      <c r="L641" s="5" t="n">
        <v>1</v>
      </c>
      <c r="M641" s="5" t="n">
        <v>8.462</v>
      </c>
      <c r="N641" s="5" t="n">
        <v>4.61</v>
      </c>
      <c r="O641" s="5" t="n">
        <v>6.358</v>
      </c>
      <c r="P641" s="5" t="n">
        <v>14.82</v>
      </c>
      <c r="Q641" s="5" t="n">
        <v>0</v>
      </c>
      <c r="R641" s="5" t="n">
        <v>1</v>
      </c>
      <c r="S641" s="5" t="n">
        <v>13.232</v>
      </c>
      <c r="T641" s="5" t="n">
        <v>8.76</v>
      </c>
      <c r="U641" s="5" t="n">
        <v>0.035</v>
      </c>
      <c r="V641" s="5" t="n">
        <v>16.318</v>
      </c>
      <c r="W641" s="5" t="n">
        <v>0.23</v>
      </c>
      <c r="X641" s="5" t="n">
        <v>1</v>
      </c>
      <c r="Y641" s="5" t="n">
        <v>21.212</v>
      </c>
      <c r="Z641" s="5" t="n">
        <v>2.678</v>
      </c>
      <c r="AA641" s="5" t="n">
        <v>4.393</v>
      </c>
      <c r="AB641" s="5" t="n">
        <v>25.605</v>
      </c>
      <c r="AC641" s="5" t="n">
        <v>0</v>
      </c>
      <c r="AD641" s="5" t="n">
        <v>1</v>
      </c>
      <c r="AE641" s="5" t="n">
        <v>21.653</v>
      </c>
      <c r="AF641" s="5" t="n">
        <v>4.743</v>
      </c>
      <c r="AG641" s="5" t="n">
        <v>3.952</v>
      </c>
      <c r="AH641" s="5" t="n">
        <v>25.605</v>
      </c>
      <c r="AI641" s="5" t="n">
        <v>0</v>
      </c>
      <c r="AJ641" s="5" t="n">
        <v>1</v>
      </c>
      <c r="AK641" s="5" t="n">
        <v>23.304</v>
      </c>
      <c r="AL641" s="5" t="n">
        <v>11.853</v>
      </c>
      <c r="AM641" s="5" t="n">
        <v>-4.083</v>
      </c>
      <c r="AN641" s="5" t="n">
        <v>23.641</v>
      </c>
      <c r="AO641" s="5" t="n">
        <v>0.23</v>
      </c>
      <c r="AP641" s="5" t="n">
        <v>1</v>
      </c>
      <c r="AQ641" s="5" t="n">
        <v>0.789</v>
      </c>
      <c r="AR641" s="5" t="n">
        <v>0.143</v>
      </c>
      <c r="AS641" s="5" t="n">
        <v>0.512</v>
      </c>
      <c r="AT641" s="5" t="n">
        <v>1.601</v>
      </c>
      <c r="AU641" s="5" t="n">
        <v>0.23</v>
      </c>
      <c r="AV641" s="5" t="n">
        <v>1</v>
      </c>
      <c r="AW641" s="5" t="n">
        <v>0.822</v>
      </c>
      <c r="AX641" s="5" t="n">
        <v>0.151</v>
      </c>
      <c r="AY641" s="5" t="n">
        <v>0.494</v>
      </c>
      <c r="AZ641" s="5" t="n">
        <v>1.618</v>
      </c>
      <c r="BA641" s="5" t="n">
        <v>0.23</v>
      </c>
      <c r="BB641" s="5" t="n">
        <v>1</v>
      </c>
      <c r="BC641" s="5" t="n">
        <v>0.513</v>
      </c>
      <c r="BD641" s="5" t="n">
        <v>0.132</v>
      </c>
      <c r="BE641" s="5" t="n">
        <v>0.079</v>
      </c>
      <c r="BF641" s="5" t="n">
        <v>0.728</v>
      </c>
      <c r="BG641" s="5" t="n">
        <v>0.23</v>
      </c>
      <c r="BH641" s="5" t="n">
        <v>1</v>
      </c>
      <c r="BI641" s="5" t="n">
        <v>0.591</v>
      </c>
      <c r="BJ641" s="5" t="n">
        <v>0.132</v>
      </c>
      <c r="BK641" s="5" t="n">
        <v>0.191</v>
      </c>
      <c r="BL641" s="5" t="n">
        <v>0.963</v>
      </c>
      <c r="BM641" s="5" t="n">
        <v>0.23</v>
      </c>
      <c r="BN641" s="5" t="n">
        <v>1</v>
      </c>
      <c r="BO641" s="5" t="n">
        <v>0</v>
      </c>
      <c r="BP641" s="5" t="n">
        <v>0.067</v>
      </c>
      <c r="BQ641" s="5" t="n">
        <v>0.182</v>
      </c>
      <c r="BR641" s="5" t="n">
        <v>0</v>
      </c>
      <c r="BS641" s="5" t="n">
        <v>1</v>
      </c>
      <c r="BT641" s="5" t="n">
        <v>0</v>
      </c>
      <c r="BU641" s="5" t="n">
        <v>0.06900000000000001</v>
      </c>
      <c r="BV641" s="5" t="n">
        <v>0.247</v>
      </c>
      <c r="BW641" s="5" t="n">
        <v>0.23</v>
      </c>
      <c r="BX641" s="5" t="n">
        <v>1</v>
      </c>
      <c r="BY641" s="5" t="n">
        <v>13.646</v>
      </c>
      <c r="BZ641" s="5" t="n">
        <v>0</v>
      </c>
      <c r="CA641" s="5" t="n">
        <v>13.646</v>
      </c>
      <c r="CB641" s="5" t="n">
        <v>0</v>
      </c>
      <c r="CC641" s="5" t="n">
        <v>82.58799999999999</v>
      </c>
      <c r="CD641" s="5" t="n">
        <v>7.95</v>
      </c>
      <c r="CE641" s="5" t="n">
        <v>102.469</v>
      </c>
      <c r="CF641" s="5" t="n">
        <v>227.62</v>
      </c>
      <c r="CG641" s="5" t="n">
        <v>0.23</v>
      </c>
      <c r="CH641" s="5" t="n">
        <v>1</v>
      </c>
      <c r="CI641" s="5" t="n">
        <v>0</v>
      </c>
      <c r="CJ641" s="5" t="n">
        <v>0</v>
      </c>
      <c r="CK641" s="5" t="n">
        <v>0</v>
      </c>
      <c r="CL641" s="5" t="n">
        <v>1.8</v>
      </c>
      <c r="CM641" s="5" t="n">
        <v>21.44</v>
      </c>
      <c r="CN641" s="5" t="n">
        <v>0.01</v>
      </c>
      <c r="CO641" s="5" t="n">
        <v>0</v>
      </c>
      <c r="CP641" s="5" t="n">
        <v>0</v>
      </c>
      <c r="CQ641" s="5" t="n">
        <v>1.387</v>
      </c>
      <c r="CR641" s="5" t="n">
        <v>0</v>
      </c>
      <c r="CS641" s="5" t="n">
        <v>4.609</v>
      </c>
      <c r="CT641" s="5" t="n">
        <v>4.705</v>
      </c>
      <c r="CU641" s="5" t="n">
        <v>8.551</v>
      </c>
    </row>
    <row r="642">
      <c r="A642" s="5" t="inlineStr">
        <is>
          <t>PRT2021</t>
        </is>
      </c>
      <c r="B642" s="5" t="inlineStr">
        <is>
          <t>PRT</t>
        </is>
      </c>
      <c r="C642" s="5" t="inlineStr">
        <is>
          <t>PRT</t>
        </is>
      </c>
      <c r="D642" s="5" t="inlineStr">
        <is>
          <t>Portugal</t>
        </is>
      </c>
      <c r="E642" s="5" t="n">
        <v>2021</v>
      </c>
      <c r="F642" s="5" t="n">
        <v>0.23</v>
      </c>
      <c r="G642" s="5" t="n">
        <v>3.432</v>
      </c>
      <c r="H642" s="5" t="n">
        <v>0.751</v>
      </c>
      <c r="I642" s="5" t="n">
        <v>1.422</v>
      </c>
      <c r="J642" s="5" t="n">
        <v>4.854</v>
      </c>
      <c r="K642" s="5" t="n">
        <v>0</v>
      </c>
      <c r="L642" s="5" t="n">
        <v>1</v>
      </c>
      <c r="M642" s="5" t="n">
        <v>6.871</v>
      </c>
      <c r="N642" s="5" t="n">
        <v>3.114</v>
      </c>
      <c r="O642" s="5" t="n">
        <v>2.495</v>
      </c>
      <c r="P642" s="5" t="n">
        <v>9.366</v>
      </c>
      <c r="Q642" s="5" t="n">
        <v>0</v>
      </c>
      <c r="R642" s="5" t="n">
        <v>1</v>
      </c>
      <c r="S642" s="5" t="n">
        <v>5.808</v>
      </c>
      <c r="T642" s="5" t="n">
        <v>3.586</v>
      </c>
      <c r="U642" s="5" t="n">
        <v>1.183</v>
      </c>
      <c r="V642" s="5" t="n">
        <v>8.599</v>
      </c>
      <c r="W642" s="5" t="n">
        <v>0.23</v>
      </c>
      <c r="X642" s="5" t="n">
        <v>1</v>
      </c>
      <c r="Y642" s="5" t="n">
        <v>11.872</v>
      </c>
      <c r="Z642" s="5" t="n">
        <v>1.311</v>
      </c>
      <c r="AA642" s="5" t="n">
        <v>-1.571</v>
      </c>
      <c r="AB642" s="5" t="n">
        <v>10.301</v>
      </c>
      <c r="AC642" s="5" t="n">
        <v>0</v>
      </c>
      <c r="AD642" s="5" t="n">
        <v>1</v>
      </c>
      <c r="AE642" s="5" t="n">
        <v>11.828</v>
      </c>
      <c r="AF642" s="5" t="n">
        <v>2.328</v>
      </c>
      <c r="AG642" s="5" t="n">
        <v>-1.528</v>
      </c>
      <c r="AH642" s="5" t="n">
        <v>10.301</v>
      </c>
      <c r="AI642" s="5" t="n">
        <v>0</v>
      </c>
      <c r="AJ642" s="5" t="n">
        <v>1</v>
      </c>
      <c r="AK642" s="5" t="n">
        <v>21.934</v>
      </c>
      <c r="AL642" s="5" t="n">
        <v>10.765</v>
      </c>
      <c r="AM642" s="5" t="n">
        <v>-1.437</v>
      </c>
      <c r="AN642" s="5" t="n">
        <v>25.21</v>
      </c>
      <c r="AO642" s="5" t="n">
        <v>0.23</v>
      </c>
      <c r="AP642" s="5" t="n">
        <v>1</v>
      </c>
      <c r="AQ642" s="5" t="n">
        <v>0.619</v>
      </c>
      <c r="AR642" s="5" t="n">
        <v>0.114</v>
      </c>
      <c r="AS642" s="5" t="n">
        <v>0.9399999999999999</v>
      </c>
      <c r="AT642" s="5" t="n">
        <v>1.918</v>
      </c>
      <c r="AU642" s="5" t="n">
        <v>0.23</v>
      </c>
      <c r="AV642" s="5" t="n">
        <v>1</v>
      </c>
      <c r="AW642" s="5" t="n">
        <v>0.599</v>
      </c>
      <c r="AX642" s="5" t="n">
        <v>0.114</v>
      </c>
      <c r="AY642" s="5" t="n">
        <v>0.772</v>
      </c>
      <c r="AZ642" s="5" t="n">
        <v>1.687</v>
      </c>
      <c r="BA642" s="5" t="n">
        <v>0.23</v>
      </c>
      <c r="BB642" s="5" t="n">
        <v>1</v>
      </c>
      <c r="BC642" s="5" t="n">
        <v>0.439</v>
      </c>
      <c r="BD642" s="5" t="n">
        <v>0.114</v>
      </c>
      <c r="BE642" s="5" t="n">
        <v>0.258</v>
      </c>
      <c r="BF642" s="5" t="n">
        <v>0.857</v>
      </c>
      <c r="BG642" s="5" t="n">
        <v>0.23</v>
      </c>
      <c r="BH642" s="5" t="n">
        <v>1</v>
      </c>
      <c r="BI642" s="5" t="n">
        <v>0.505</v>
      </c>
      <c r="BJ642" s="5" t="n">
        <v>0.114</v>
      </c>
      <c r="BK642" s="5" t="n">
        <v>0.668</v>
      </c>
      <c r="BL642" s="5" t="n">
        <v>1.442</v>
      </c>
      <c r="BM642" s="5" t="n">
        <v>0.23</v>
      </c>
      <c r="BN642" s="5" t="n">
        <v>1</v>
      </c>
      <c r="BO642" s="5" t="n">
        <v>0</v>
      </c>
      <c r="BP642" s="5" t="n">
        <v>0.028</v>
      </c>
      <c r="BQ642" s="5" t="n">
        <v>0.127</v>
      </c>
      <c r="BR642" s="5" t="n">
        <v>0</v>
      </c>
      <c r="BS642" s="5" t="n">
        <v>1</v>
      </c>
      <c r="BT642" s="5" t="n">
        <v>0</v>
      </c>
      <c r="BU642" s="5" t="n">
        <v>0.074</v>
      </c>
      <c r="BV642" s="5" t="n">
        <v>0.252</v>
      </c>
      <c r="BW642" s="5" t="n">
        <v>0.23</v>
      </c>
      <c r="BX642" s="5" t="n">
        <v>0.667</v>
      </c>
      <c r="BY642" s="5" t="n">
        <v>11.787</v>
      </c>
      <c r="BZ642" s="5" t="n">
        <v>0</v>
      </c>
      <c r="CA642" s="5" t="n">
        <v>11.787</v>
      </c>
      <c r="CB642" s="5" t="n">
        <v>0</v>
      </c>
      <c r="CC642" s="5" t="n">
        <v>78.125</v>
      </c>
      <c r="CD642" s="5" t="n">
        <v>7.95</v>
      </c>
      <c r="CE642" s="5" t="n">
        <v>113.66</v>
      </c>
      <c r="CF642" s="5" t="n">
        <v>235.895</v>
      </c>
      <c r="CG642" s="5" t="n">
        <v>0.23</v>
      </c>
      <c r="CH642" s="5" t="n">
        <v>1</v>
      </c>
      <c r="CI642" s="5" t="n">
        <v>0</v>
      </c>
      <c r="CJ642" s="5" t="n">
        <v>0</v>
      </c>
      <c r="CK642" s="5" t="n">
        <v>0</v>
      </c>
      <c r="CL642" s="5" t="n">
        <v>0</v>
      </c>
      <c r="CM642" s="5" t="n">
        <v>0</v>
      </c>
      <c r="CN642" s="5" t="n">
        <v>0</v>
      </c>
      <c r="CO642" s="5" t="n">
        <v>0</v>
      </c>
      <c r="CP642" s="5" t="n">
        <v>0</v>
      </c>
      <c r="CQ642" s="5" t="n">
        <v>1.198</v>
      </c>
      <c r="CR642" s="5" t="n">
        <v>0</v>
      </c>
      <c r="CS642" s="5" t="n">
        <v>4.776</v>
      </c>
      <c r="CT642" s="5" t="n">
        <v>23.769</v>
      </c>
      <c r="CU642" s="5" t="n">
        <v>8.331</v>
      </c>
    </row>
    <row r="643">
      <c r="A643" s="5" t="inlineStr">
        <is>
          <t>PRT2022</t>
        </is>
      </c>
      <c r="B643" s="5" t="inlineStr">
        <is>
          <t>PRT</t>
        </is>
      </c>
      <c r="C643" s="5" t="inlineStr">
        <is>
          <t>PRT</t>
        </is>
      </c>
      <c r="D643" s="5" t="inlineStr">
        <is>
          <t>Portugal</t>
        </is>
      </c>
      <c r="E643" s="5" t="n">
        <v>2022</v>
      </c>
      <c r="F643" s="5" t="n">
        <v>0.23</v>
      </c>
      <c r="G643" s="5" t="n">
        <v>3.23</v>
      </c>
      <c r="H643" s="5" t="n">
        <v>0.502</v>
      </c>
      <c r="I643" s="5" t="n">
        <v>8.583</v>
      </c>
      <c r="J643" s="5" t="n">
        <v>11.813</v>
      </c>
      <c r="K643" s="5" t="n">
        <v>0</v>
      </c>
      <c r="L643" s="5" t="n">
        <v>1</v>
      </c>
      <c r="M643" s="5" t="n">
        <v>7.063</v>
      </c>
      <c r="N643" s="5" t="n">
        <v>2.917</v>
      </c>
      <c r="O643" s="5" t="n">
        <v>8.829000000000001</v>
      </c>
      <c r="P643" s="5" t="n">
        <v>15.892</v>
      </c>
      <c r="Q643" s="5" t="n">
        <v>0</v>
      </c>
      <c r="R643" s="5" t="n">
        <v>1</v>
      </c>
      <c r="S643" s="5" t="n">
        <v>68.13500000000001</v>
      </c>
      <c r="T643" s="5" t="n">
        <v>7.408</v>
      </c>
      <c r="U643" s="5" t="n">
        <v>2.603</v>
      </c>
      <c r="V643" s="5" t="n">
        <v>85.55200000000001</v>
      </c>
      <c r="W643" s="5" t="n">
        <v>0.23</v>
      </c>
      <c r="X643" s="5" t="n">
        <v>1</v>
      </c>
      <c r="Y643" s="5" t="n">
        <v>24.702</v>
      </c>
      <c r="Z643" s="5" t="n">
        <v>2.591</v>
      </c>
      <c r="AA643" s="5" t="n">
        <v>4.965</v>
      </c>
      <c r="AB643" s="5" t="n">
        <v>29.666</v>
      </c>
      <c r="AC643" s="5" t="n">
        <v>0</v>
      </c>
      <c r="AD643" s="5" t="n">
        <v>1</v>
      </c>
      <c r="AE643" s="5" t="n">
        <v>24.749</v>
      </c>
      <c r="AF643" s="5" t="n">
        <v>4.588</v>
      </c>
      <c r="AG643" s="5" t="n">
        <v>4.917</v>
      </c>
      <c r="AH643" s="5" t="n">
        <v>29.666</v>
      </c>
      <c r="AI643" s="5" t="n">
        <v>0</v>
      </c>
      <c r="AJ643" s="5" t="n">
        <v>1</v>
      </c>
      <c r="AK643" s="5" t="n">
        <v>35.403</v>
      </c>
      <c r="AL643" s="5" t="n">
        <v>16.906</v>
      </c>
      <c r="AM643" s="5" t="n">
        <v>-10.27</v>
      </c>
      <c r="AN643" s="5" t="n">
        <v>30.914</v>
      </c>
      <c r="AO643" s="5" t="n">
        <v>0.23</v>
      </c>
      <c r="AP643" s="5" t="n">
        <v>1</v>
      </c>
      <c r="AQ643" s="5" t="n">
        <v>0.861</v>
      </c>
      <c r="AR643" s="5" t="n">
        <v>0.123</v>
      </c>
      <c r="AS643" s="5" t="n">
        <v>0.72</v>
      </c>
      <c r="AT643" s="5" t="n">
        <v>1.945</v>
      </c>
      <c r="AU643" s="5" t="n">
        <v>0.23</v>
      </c>
      <c r="AV643" s="5" t="n">
        <v>1</v>
      </c>
      <c r="AW643" s="5" t="n">
        <v>0.986</v>
      </c>
      <c r="AX643" s="5" t="n">
        <v>0.123</v>
      </c>
      <c r="AY643" s="5" t="n">
        <v>0.551</v>
      </c>
      <c r="AZ643" s="5" t="n">
        <v>1.891</v>
      </c>
      <c r="BA643" s="5" t="n">
        <v>0.23</v>
      </c>
      <c r="BB643" s="5" t="n">
        <v>1</v>
      </c>
      <c r="BC643" s="5" t="n">
        <v>0.598</v>
      </c>
      <c r="BD643" s="5" t="n">
        <v>0.123</v>
      </c>
      <c r="BE643" s="5" t="n">
        <v>0.168</v>
      </c>
      <c r="BF643" s="5" t="n">
        <v>0.9409999999999999</v>
      </c>
      <c r="BG643" s="5" t="n">
        <v>0.23</v>
      </c>
      <c r="BH643" s="5" t="n">
        <v>1</v>
      </c>
      <c r="BI643" s="5" t="n">
        <v>0.612</v>
      </c>
      <c r="BJ643" s="5" t="n">
        <v>0.123</v>
      </c>
      <c r="BK643" s="5" t="n">
        <v>0.874</v>
      </c>
      <c r="BL643" s="5" t="n">
        <v>1.828</v>
      </c>
      <c r="BM643" s="5" t="n">
        <v>0.23</v>
      </c>
      <c r="BN643" s="5" t="n">
        <v>1</v>
      </c>
      <c r="BO643" s="5" t="n">
        <v>0</v>
      </c>
      <c r="BP643" s="5" t="n">
        <v>-0.028</v>
      </c>
      <c r="BQ643" s="5" t="n">
        <v>0.152</v>
      </c>
      <c r="BR643" s="5" t="n">
        <v>0</v>
      </c>
      <c r="BS643" s="5" t="n">
        <v>1</v>
      </c>
      <c r="BT643" s="5" t="n">
        <v>0</v>
      </c>
      <c r="BU643" s="5" t="n">
        <v>0.002</v>
      </c>
      <c r="BV643" s="5" t="n">
        <v>0.233</v>
      </c>
      <c r="BW643" s="5" t="n">
        <v>0.23</v>
      </c>
      <c r="BX643" s="5" t="n">
        <v>0.667</v>
      </c>
      <c r="BY643" s="5" t="n">
        <v>12.729</v>
      </c>
      <c r="BZ643" s="5" t="n">
        <v>0</v>
      </c>
      <c r="CA643" s="5" t="n">
        <v>12.729</v>
      </c>
      <c r="CB643" s="5" t="n">
        <v>0</v>
      </c>
      <c r="CC643" s="5" t="n">
        <v>97.90000000000001</v>
      </c>
      <c r="CD643" s="5" t="n">
        <v>7.95</v>
      </c>
      <c r="CE643" s="5" t="n">
        <v>171.492</v>
      </c>
      <c r="CF643" s="5" t="n">
        <v>331.352</v>
      </c>
      <c r="CG643" s="5" t="n">
        <v>0.23</v>
      </c>
      <c r="CH643" s="5" t="n">
        <v>1</v>
      </c>
      <c r="CI643" s="5" t="n">
        <v>0</v>
      </c>
      <c r="CJ643" s="5" t="n">
        <v>0</v>
      </c>
      <c r="CK643" s="5" t="n">
        <v>0</v>
      </c>
      <c r="CL643" s="5" t="n">
        <v>0</v>
      </c>
      <c r="CM643" s="5" t="n">
        <v>0</v>
      </c>
      <c r="CN643" s="5" t="n">
        <v>0</v>
      </c>
      <c r="CO643" s="5" t="n">
        <v>0</v>
      </c>
      <c r="CP643" s="5" t="n">
        <v>0</v>
      </c>
      <c r="CQ643" s="5" t="n">
        <v>1.294</v>
      </c>
      <c r="CR643" s="5" t="n">
        <v>0</v>
      </c>
      <c r="CS643" s="5" t="n">
        <v>5.158</v>
      </c>
      <c r="CT643" s="5" t="n">
        <v>60.727</v>
      </c>
      <c r="CU643" s="5" t="n">
        <v>21.07</v>
      </c>
    </row>
    <row r="644">
      <c r="A644" s="5" t="inlineStr">
        <is>
          <t>PRT2023</t>
        </is>
      </c>
      <c r="B644" s="5" t="inlineStr">
        <is>
          <t>PRT</t>
        </is>
      </c>
      <c r="C644" s="5" t="inlineStr">
        <is>
          <t>PRT</t>
        </is>
      </c>
      <c r="D644" s="5" t="inlineStr">
        <is>
          <t>Portugal</t>
        </is>
      </c>
      <c r="E644" s="5" t="n">
        <v>2023</v>
      </c>
      <c r="F644" s="5" t="n">
        <v>0.23</v>
      </c>
      <c r="G644" s="5" t="n">
        <v>4.148</v>
      </c>
      <c r="H644" s="5" t="n">
        <v>0.945</v>
      </c>
      <c r="I644" s="5" t="n">
        <v>9.936999999999999</v>
      </c>
      <c r="J644" s="5" t="n">
        <v>14.084</v>
      </c>
      <c r="K644" s="5" t="n">
        <v>0</v>
      </c>
      <c r="L644" s="5" t="n">
        <v>1</v>
      </c>
      <c r="M644" s="5" t="n">
        <v>9.368</v>
      </c>
      <c r="N644" s="5" t="n">
        <v>4.646</v>
      </c>
      <c r="O644" s="5" t="n">
        <v>9.945</v>
      </c>
      <c r="P644" s="5" t="n">
        <v>19.313</v>
      </c>
      <c r="Q644" s="5" t="n">
        <v>0</v>
      </c>
      <c r="R644" s="5" t="n">
        <v>1</v>
      </c>
      <c r="S644" s="5" t="n">
        <v>30.904</v>
      </c>
      <c r="T644" s="5" t="n">
        <v>6.981</v>
      </c>
      <c r="U644" s="5" t="n">
        <v>2.279</v>
      </c>
      <c r="V644" s="5" t="n">
        <v>39.801</v>
      </c>
      <c r="W644" s="5" t="n">
        <v>0.23</v>
      </c>
      <c r="X644" s="5" t="n">
        <v>1</v>
      </c>
      <c r="Y644" s="5" t="n">
        <v>19.331</v>
      </c>
      <c r="Z644" s="5" t="n">
        <v>2.165</v>
      </c>
      <c r="AA644" s="5" t="n">
        <v>5.348</v>
      </c>
      <c r="AB644" s="5" t="n">
        <v>24.679</v>
      </c>
      <c r="AC644" s="5" t="n">
        <v>0</v>
      </c>
      <c r="AD644" s="5" t="n">
        <v>1</v>
      </c>
      <c r="AE644" s="5" t="n">
        <v>19.43</v>
      </c>
      <c r="AF644" s="5" t="n">
        <v>3.87</v>
      </c>
      <c r="AG644" s="5" t="n">
        <v>5.249</v>
      </c>
      <c r="AH644" s="5" t="n">
        <v>24.679</v>
      </c>
      <c r="AI644" s="5" t="n">
        <v>0</v>
      </c>
      <c r="AJ644" s="5" t="n">
        <v>1</v>
      </c>
      <c r="AK644" s="5" t="n">
        <v>30.389</v>
      </c>
      <c r="AL644" s="5" t="n">
        <v>15.054</v>
      </c>
      <c r="AM644" s="5" t="n">
        <v>3.557</v>
      </c>
      <c r="AN644" s="5" t="n">
        <v>41.754</v>
      </c>
      <c r="AO644" s="5" t="n">
        <v>0.23</v>
      </c>
      <c r="AP644" s="5" t="n">
        <v>1</v>
      </c>
      <c r="AQ644" s="5" t="n">
        <v>0.76</v>
      </c>
      <c r="AR644" s="5" t="n">
        <v>0.129</v>
      </c>
      <c r="AS644" s="5" t="n">
        <v>0.751</v>
      </c>
      <c r="AT644" s="5" t="n">
        <v>1.859</v>
      </c>
      <c r="AU644" s="5" t="n">
        <v>0.23</v>
      </c>
      <c r="AV644" s="5" t="n">
        <v>1</v>
      </c>
      <c r="AW644" s="5" t="n">
        <v>0.8110000000000001</v>
      </c>
      <c r="AX644" s="5" t="n">
        <v>0.129</v>
      </c>
      <c r="AY644" s="5" t="n">
        <v>0.586</v>
      </c>
      <c r="AZ644" s="5" t="n">
        <v>1.719</v>
      </c>
      <c r="BA644" s="5" t="n">
        <v>0.23</v>
      </c>
      <c r="BB644" s="5" t="n">
        <v>1</v>
      </c>
      <c r="BC644" s="5" t="n">
        <v>0.535</v>
      </c>
      <c r="BD644" s="5" t="n">
        <v>0.129</v>
      </c>
      <c r="BE644" s="5" t="n">
        <v>0.186</v>
      </c>
      <c r="BF644" s="5" t="n">
        <v>0.887</v>
      </c>
      <c r="BG644" s="5" t="n">
        <v>0.23</v>
      </c>
      <c r="BH644" s="5" t="n">
        <v>1</v>
      </c>
      <c r="BI644" s="5" t="n">
        <v>0.579</v>
      </c>
      <c r="BJ644" s="5" t="n">
        <v>0.129</v>
      </c>
      <c r="BK644" s="5" t="n">
        <v>0.821</v>
      </c>
      <c r="BL644" s="5" t="n">
        <v>1.722</v>
      </c>
      <c r="BM644" s="5" t="n">
        <v>0.23</v>
      </c>
      <c r="BN644" s="5" t="n">
        <v>1</v>
      </c>
      <c r="BO644" s="5" t="n">
        <v>0</v>
      </c>
      <c r="BP644" s="5" t="n">
        <v>-0.038</v>
      </c>
      <c r="BQ644" s="5" t="n">
        <v>0.094</v>
      </c>
      <c r="BR644" s="5" t="n">
        <v>0</v>
      </c>
      <c r="BS644" s="5" t="n">
        <v>1</v>
      </c>
      <c r="BT644" s="5" t="n">
        <v>0</v>
      </c>
      <c r="BU644" s="5" t="n">
        <v>-0.07099999999999999</v>
      </c>
      <c r="BV644" s="5" t="n">
        <v>0.236</v>
      </c>
      <c r="BW644" s="5" t="n">
        <v>0.23</v>
      </c>
      <c r="BX644" s="5" t="n">
        <v>0.667</v>
      </c>
      <c r="BY644" s="5" t="n">
        <v>13.254</v>
      </c>
      <c r="BZ644" s="5" t="n">
        <v>0</v>
      </c>
      <c r="CA644" s="5" t="n">
        <v>13.254</v>
      </c>
      <c r="CB644" s="5" t="n">
        <v>0</v>
      </c>
      <c r="CC644" s="5" t="n">
        <v>83.248</v>
      </c>
      <c r="CD644" s="5" t="n">
        <v>7.95</v>
      </c>
      <c r="CE644" s="5" t="n">
        <v>177.631</v>
      </c>
      <c r="CF644" s="5" t="n">
        <v>320.881</v>
      </c>
      <c r="CG644" s="5" t="n">
        <v>0.23</v>
      </c>
      <c r="CH644" s="5" t="n">
        <v>1</v>
      </c>
      <c r="CI644" s="5" t="n">
        <v>0</v>
      </c>
      <c r="CJ644" s="5" t="n">
        <v>0</v>
      </c>
      <c r="CK644" s="5" t="n">
        <v>0</v>
      </c>
      <c r="CL644" s="5" t="n">
        <v>0</v>
      </c>
      <c r="CM644" s="5" t="n">
        <v>0</v>
      </c>
      <c r="CN644" s="5" t="n">
        <v>0</v>
      </c>
      <c r="CO644" s="5" t="n">
        <v>0</v>
      </c>
      <c r="CP644" s="5" t="n">
        <v>0</v>
      </c>
      <c r="CQ644" s="5" t="n">
        <v>1.348</v>
      </c>
      <c r="CR644" s="5" t="n">
        <v>0</v>
      </c>
      <c r="CS644" s="5" t="n">
        <v>5.37</v>
      </c>
      <c r="CT644" s="5" t="n">
        <v>29.221</v>
      </c>
      <c r="CU644" s="5" t="n">
        <v>15.648</v>
      </c>
    </row>
    <row r="645">
      <c r="A645" s="5" t="inlineStr">
        <is>
          <t>PRT2024</t>
        </is>
      </c>
      <c r="B645" s="5" t="inlineStr">
        <is>
          <t>PRT</t>
        </is>
      </c>
      <c r="C645" s="5" t="inlineStr">
        <is>
          <t>PRT</t>
        </is>
      </c>
      <c r="D645" s="5" t="inlineStr">
        <is>
          <t>Portugal</t>
        </is>
      </c>
      <c r="E645" s="5" t="n">
        <v>2024</v>
      </c>
      <c r="F645" s="5" t="n">
        <v>0.23</v>
      </c>
      <c r="G645" s="5" t="n">
        <v>4.039</v>
      </c>
      <c r="H645" s="5" t="n">
        <v>1.023</v>
      </c>
      <c r="I645" s="5" t="n">
        <v>6.576</v>
      </c>
      <c r="J645" s="5" t="n">
        <v>10.615</v>
      </c>
      <c r="K645" s="5" t="n">
        <v>0</v>
      </c>
      <c r="L645" s="5" t="n">
        <v>1</v>
      </c>
      <c r="M645" s="5" t="n">
        <v>8.81</v>
      </c>
      <c r="N645" s="5" t="n">
        <v>4.799</v>
      </c>
      <c r="O645" s="5" t="n">
        <v>6.989</v>
      </c>
      <c r="P645" s="5" t="n">
        <v>15.799</v>
      </c>
      <c r="Q645" s="5" t="n">
        <v>0</v>
      </c>
      <c r="R645" s="5" t="n">
        <v>1</v>
      </c>
      <c r="S645" s="5" t="n">
        <v>25.97</v>
      </c>
      <c r="T645" s="5" t="n">
        <v>7.187</v>
      </c>
      <c r="U645" s="5" t="n">
        <v>2.358</v>
      </c>
      <c r="V645" s="5" t="n">
        <v>33.785</v>
      </c>
      <c r="W645" s="5" t="n">
        <v>0.23</v>
      </c>
      <c r="X645" s="5" t="n">
        <v>1</v>
      </c>
      <c r="Y645" s="5" t="n">
        <v>14.363</v>
      </c>
      <c r="Z645" s="5" t="n">
        <v>1.814</v>
      </c>
      <c r="AA645" s="5" t="n">
        <v>4.561</v>
      </c>
      <c r="AB645" s="5" t="n">
        <v>18.924</v>
      </c>
      <c r="AC645" s="5" t="n">
        <v>0</v>
      </c>
      <c r="AD645" s="5" t="n">
        <v>1</v>
      </c>
      <c r="AE645" s="5" t="n">
        <v>14.363</v>
      </c>
      <c r="AF645" s="5" t="n">
        <v>3.146</v>
      </c>
      <c r="AG645" s="5" t="n">
        <v>4.561</v>
      </c>
      <c r="AH645" s="5" t="n">
        <v>18.924</v>
      </c>
      <c r="AI645" s="5" t="n">
        <v>0</v>
      </c>
      <c r="AJ645" s="5" t="n">
        <v>1</v>
      </c>
      <c r="AK645" s="5" t="n">
        <v>26.173</v>
      </c>
      <c r="AL645" s="5" t="n">
        <v>13.312</v>
      </c>
      <c r="AM645" s="5" t="n">
        <v>5.094</v>
      </c>
      <c r="AN645" s="5" t="n">
        <v>38.458</v>
      </c>
      <c r="AO645" s="5" t="n">
        <v>0.23</v>
      </c>
      <c r="AP645" s="5" t="n">
        <v>1</v>
      </c>
      <c r="AQ645" s="5" t="n">
        <v>0.724</v>
      </c>
      <c r="AR645" s="5" t="n">
        <v>0.132</v>
      </c>
      <c r="AS645" s="5" t="n">
        <v>0.786</v>
      </c>
      <c r="AT645" s="5" t="n">
        <v>1.857</v>
      </c>
      <c r="AU645" s="5" t="n">
        <v>0.23</v>
      </c>
      <c r="AV645" s="5" t="n">
        <v>1</v>
      </c>
      <c r="AW645" s="5" t="n">
        <v>0.75</v>
      </c>
      <c r="AX645" s="5" t="n">
        <v>0.132</v>
      </c>
      <c r="AY645" s="5" t="n">
        <v>0.641</v>
      </c>
      <c r="AZ645" s="5" t="n">
        <v>1.711</v>
      </c>
      <c r="BA645" s="5" t="n">
        <v>0.23</v>
      </c>
      <c r="BB645" s="5" t="n">
        <v>1</v>
      </c>
      <c r="BC645" s="5" t="n">
        <v>0.513</v>
      </c>
      <c r="BD645" s="5" t="n">
        <v>0.132</v>
      </c>
      <c r="BE645" s="5" t="n">
        <v>0.238</v>
      </c>
      <c r="BF645" s="5" t="n">
        <v>0.924</v>
      </c>
      <c r="BG645" s="5" t="n">
        <v>0.23</v>
      </c>
      <c r="BH645" s="5" t="n">
        <v>1</v>
      </c>
      <c r="BI645" s="5" t="n">
        <v>0.591</v>
      </c>
      <c r="BJ645" s="5" t="n">
        <v>0.132</v>
      </c>
      <c r="BK645" s="5" t="n">
        <v>0.769</v>
      </c>
      <c r="BL645" s="5" t="n">
        <v>1.673</v>
      </c>
      <c r="BM645" s="5" t="n">
        <v>0.23</v>
      </c>
      <c r="BN645" s="5" t="n">
        <v>1</v>
      </c>
      <c r="BO645" s="5" t="n">
        <v>0</v>
      </c>
      <c r="BP645" s="5" t="n">
        <v>0.008</v>
      </c>
      <c r="BQ645" s="5" t="n">
        <v>0.108</v>
      </c>
      <c r="BR645" s="5" t="n">
        <v>0</v>
      </c>
      <c r="BS645" s="5" t="n">
        <v>1</v>
      </c>
      <c r="BT645" s="5" t="n">
        <v>0</v>
      </c>
      <c r="BU645" s="5" t="n">
        <v>0.041</v>
      </c>
      <c r="BV645" s="5" t="n">
        <v>0.273</v>
      </c>
      <c r="BW645" s="5" t="n">
        <v>0.23</v>
      </c>
      <c r="BX645" s="5" t="n">
        <v>0.667</v>
      </c>
      <c r="BY645" s="5" t="n">
        <v>13.646</v>
      </c>
      <c r="BZ645" s="5" t="n">
        <v>0</v>
      </c>
      <c r="CA645" s="5" t="n">
        <v>13.646</v>
      </c>
      <c r="CB645" s="5" t="n">
        <v>0</v>
      </c>
      <c r="CC645" s="5" t="n">
        <v>82.58799999999999</v>
      </c>
      <c r="CD645" s="5" t="n">
        <v>7.95</v>
      </c>
      <c r="CE645" s="5" t="n">
        <v>166.731</v>
      </c>
      <c r="CF645" s="5" t="n">
        <v>306.663</v>
      </c>
      <c r="CG645" s="5" t="n">
        <v>0.23</v>
      </c>
      <c r="CH645" s="5" t="n">
        <v>1</v>
      </c>
      <c r="CI645" s="5" t="n">
        <v>0</v>
      </c>
      <c r="CJ645" s="5" t="n">
        <v>0</v>
      </c>
      <c r="CK645" s="5" t="n">
        <v>0</v>
      </c>
      <c r="CL645" s="5" t="n">
        <v>0</v>
      </c>
      <c r="CM645" s="5" t="n">
        <v>0</v>
      </c>
      <c r="CN645" s="5" t="n">
        <v>0</v>
      </c>
      <c r="CO645" s="5" t="n">
        <v>0</v>
      </c>
      <c r="CP645" s="5" t="n">
        <v>0</v>
      </c>
      <c r="CQ645" s="5" t="n">
        <v>1.387</v>
      </c>
      <c r="CR645" s="5" t="n">
        <v>0</v>
      </c>
      <c r="CS645" s="5" t="n">
        <v>5.529</v>
      </c>
      <c r="CT645" s="5" t="n">
        <v>22.865</v>
      </c>
      <c r="CU645" s="5" t="n">
        <v>8.265000000000001</v>
      </c>
    </row>
    <row r="646">
      <c r="A646" s="5" t="inlineStr">
        <is>
          <t>PRI2021</t>
        </is>
      </c>
      <c r="B646" s="5" t="inlineStr">
        <is>
          <t>PRI</t>
        </is>
      </c>
      <c r="C646" s="5" t="inlineStr">
        <is>
          <t>PRI</t>
        </is>
      </c>
      <c r="D646" s="5" t="inlineStr">
        <is>
          <t>Puerto Rico</t>
        </is>
      </c>
      <c r="E646" s="5" t="n">
        <v>2021</v>
      </c>
      <c r="F646" s="5" t="n">
        <v>0.115</v>
      </c>
      <c r="G646" s="5" t="n">
        <v>5.897</v>
      </c>
      <c r="H646" s="5" t="n">
        <v>1.143</v>
      </c>
      <c r="I646" s="5" t="n">
        <v>0</v>
      </c>
      <c r="J646" s="5" t="n">
        <v>5.897</v>
      </c>
      <c r="K646" s="5" t="n">
        <v>0</v>
      </c>
      <c r="L646" s="5" t="n">
        <v>1</v>
      </c>
      <c r="M646" s="5" t="n">
        <v>7.964</v>
      </c>
      <c r="N646" s="5" t="n">
        <v>3.43</v>
      </c>
      <c r="O646" s="5" t="n">
        <v>0</v>
      </c>
      <c r="P646" s="5" t="n">
        <v>7.964</v>
      </c>
      <c r="Q646" s="5" t="n">
        <v>0</v>
      </c>
      <c r="R646" s="5" t="n">
        <v>1</v>
      </c>
      <c r="S646" s="5" t="n">
        <v>11.613</v>
      </c>
      <c r="T646" s="5" t="n">
        <v>6.86</v>
      </c>
      <c r="U646" s="5" t="n">
        <v>0</v>
      </c>
      <c r="V646" s="5" t="n">
        <v>12.949</v>
      </c>
      <c r="W646" s="5" t="n">
        <v>0.115</v>
      </c>
      <c r="X646" s="5" t="n">
        <v>1</v>
      </c>
      <c r="Y646" s="5" t="n">
        <v>17.127</v>
      </c>
      <c r="Z646" s="5" t="n">
        <v>2.304</v>
      </c>
      <c r="AA646" s="5" t="n">
        <v>0</v>
      </c>
      <c r="AB646" s="5" t="n">
        <v>17.127</v>
      </c>
      <c r="AC646" s="5" t="n">
        <v>0</v>
      </c>
      <c r="AD646" s="5" t="n">
        <v>1</v>
      </c>
      <c r="AE646" s="5" t="n">
        <v>18.27</v>
      </c>
      <c r="AF646" s="5" t="n">
        <v>4.278</v>
      </c>
      <c r="AG646" s="5" t="n">
        <v>0</v>
      </c>
      <c r="AH646" s="5" t="n">
        <v>18.27</v>
      </c>
      <c r="AI646" s="5" t="n">
        <v>0</v>
      </c>
      <c r="AJ646" s="5" t="n">
        <v>1</v>
      </c>
      <c r="AK646" s="5" t="n">
        <v>25.13</v>
      </c>
      <c r="AL646" s="5" t="n">
        <v>13.503</v>
      </c>
      <c r="AM646" s="5" t="n">
        <v>0</v>
      </c>
      <c r="AN646" s="5" t="n">
        <v>28.02</v>
      </c>
      <c r="AO646" s="5" t="n">
        <v>0.115</v>
      </c>
      <c r="AP646" s="5" t="n">
        <v>1</v>
      </c>
      <c r="AQ646" s="5" t="n">
        <v>0.649</v>
      </c>
      <c r="AR646" s="5" t="n">
        <v>0.114</v>
      </c>
      <c r="AS646" s="5" t="n">
        <v>0.123</v>
      </c>
      <c r="AT646" s="5" t="n">
        <v>0.861</v>
      </c>
      <c r="AU646" s="5" t="n">
        <v>0.115</v>
      </c>
      <c r="AV646" s="5" t="n">
        <v>1</v>
      </c>
      <c r="AW646" s="5" t="n">
        <v>0.577</v>
      </c>
      <c r="AX646" s="5" t="n">
        <v>0.114</v>
      </c>
      <c r="AY646" s="5" t="n">
        <v>0.052</v>
      </c>
      <c r="AZ646" s="5" t="n">
        <v>0.701</v>
      </c>
      <c r="BA646" s="5" t="n">
        <v>0.115</v>
      </c>
      <c r="BB646" s="5" t="n">
        <v>1</v>
      </c>
      <c r="BC646" s="5" t="n">
        <v>0.458</v>
      </c>
      <c r="BD646" s="5" t="n">
        <v>0.114</v>
      </c>
      <c r="BE646" s="5" t="n">
        <v>0</v>
      </c>
      <c r="BF646" s="5" t="n">
        <v>0.511</v>
      </c>
      <c r="BG646" s="5" t="n">
        <v>0.115</v>
      </c>
      <c r="BH646" s="5" t="n">
        <v>1</v>
      </c>
      <c r="BI646" s="5" t="n">
        <v>0.491</v>
      </c>
      <c r="BJ646" s="5" t="n">
        <v>0.114</v>
      </c>
      <c r="BK646" s="5" t="n">
        <v>0</v>
      </c>
      <c r="BL646" s="5" t="n">
        <v>0.548</v>
      </c>
      <c r="BM646" s="5" t="n">
        <v>0.115</v>
      </c>
      <c r="BN646" s="5" t="n">
        <v>1</v>
      </c>
      <c r="BO646" s="5" t="n">
        <v>0</v>
      </c>
      <c r="BP646" s="5" t="n">
        <v>0</v>
      </c>
      <c r="BQ646" s="5" t="n">
        <v>0</v>
      </c>
      <c r="BR646" s="5" t="n">
        <v>0</v>
      </c>
      <c r="BS646" s="5" t="n">
        <v>1</v>
      </c>
      <c r="BT646" s="5" t="n">
        <v>0</v>
      </c>
      <c r="BU646" s="5" t="n">
        <v>0</v>
      </c>
      <c r="BV646" s="5" t="n">
        <v>0</v>
      </c>
      <c r="BW646" s="5" t="n">
        <v>0.115</v>
      </c>
      <c r="BX646" s="5" t="n">
        <v>1</v>
      </c>
      <c r="BY646" s="5" t="n">
        <v>11.787</v>
      </c>
      <c r="BZ646" s="5" t="n">
        <v>0</v>
      </c>
      <c r="CA646" s="5" t="n">
        <v>11.787</v>
      </c>
      <c r="CB646" s="5" t="n">
        <v>0</v>
      </c>
      <c r="CC646" s="5" t="n">
        <v>78.125</v>
      </c>
      <c r="CD646" s="5" t="n">
        <v>7.95</v>
      </c>
      <c r="CE646" s="5" t="n">
        <v>0</v>
      </c>
      <c r="CF646" s="5" t="n">
        <v>87.10899999999999</v>
      </c>
      <c r="CG646" s="5" t="n">
        <v>0.115</v>
      </c>
      <c r="CH646" s="5" t="n">
        <v>1</v>
      </c>
      <c r="CI646" s="5" t="n">
        <v>0</v>
      </c>
      <c r="CJ646" s="5" t="n">
        <v>0</v>
      </c>
      <c r="CK646" s="5" t="n">
        <v>0</v>
      </c>
      <c r="CL646" s="5" t="n">
        <v>0</v>
      </c>
      <c r="CM646" s="5" t="n">
        <v>0</v>
      </c>
      <c r="CN646" s="5" t="n">
        <v>0</v>
      </c>
      <c r="CO646" s="5" t="n">
        <v>0</v>
      </c>
      <c r="CP646" s="5" t="n">
        <v>0</v>
      </c>
      <c r="CQ646" s="5" t="n">
        <v>1.198</v>
      </c>
      <c r="CR646" s="5" t="n">
        <v>0</v>
      </c>
      <c r="CS646" s="5" t="n">
        <v>4.776</v>
      </c>
      <c r="CT646" s="5" t="n">
        <v>4.753</v>
      </c>
      <c r="CU646" s="5" t="n">
        <v>15.983</v>
      </c>
    </row>
    <row r="647">
      <c r="A647" s="5" t="inlineStr">
        <is>
          <t>PRI2022</t>
        </is>
      </c>
      <c r="B647" s="5" t="inlineStr">
        <is>
          <t>PRI</t>
        </is>
      </c>
      <c r="C647" s="5" t="inlineStr">
        <is>
          <t>PRI</t>
        </is>
      </c>
      <c r="D647" s="5" t="inlineStr">
        <is>
          <t>Puerto Rico</t>
        </is>
      </c>
      <c r="E647" s="5" t="n">
        <v>2022</v>
      </c>
      <c r="F647" s="5" t="n">
        <v>0.115</v>
      </c>
      <c r="G647" s="5" t="n">
        <v>11.72</v>
      </c>
      <c r="H647" s="5" t="n">
        <v>1.235</v>
      </c>
      <c r="I647" s="5" t="n">
        <v>0</v>
      </c>
      <c r="J647" s="5" t="n">
        <v>11.72</v>
      </c>
      <c r="K647" s="5" t="n">
        <v>0</v>
      </c>
      <c r="L647" s="5" t="n">
        <v>1</v>
      </c>
      <c r="M647" s="5" t="n">
        <v>9.782999999999999</v>
      </c>
      <c r="N647" s="5" t="n">
        <v>3.704</v>
      </c>
      <c r="O647" s="5" t="n">
        <v>0</v>
      </c>
      <c r="P647" s="5" t="n">
        <v>9.782999999999999</v>
      </c>
      <c r="Q647" s="5" t="n">
        <v>0</v>
      </c>
      <c r="R647" s="5" t="n">
        <v>1</v>
      </c>
      <c r="S647" s="5" t="n">
        <v>17.893</v>
      </c>
      <c r="T647" s="5" t="n">
        <v>7.408</v>
      </c>
      <c r="U647" s="5" t="n">
        <v>0.152</v>
      </c>
      <c r="V647" s="5" t="n">
        <v>19.951</v>
      </c>
      <c r="W647" s="5" t="n">
        <v>0.115</v>
      </c>
      <c r="X647" s="5" t="n">
        <v>1</v>
      </c>
      <c r="Y647" s="5" t="n">
        <v>30.728</v>
      </c>
      <c r="Z647" s="5" t="n">
        <v>4.133</v>
      </c>
      <c r="AA647" s="5" t="n">
        <v>0</v>
      </c>
      <c r="AB647" s="5" t="n">
        <v>30.728</v>
      </c>
      <c r="AC647" s="5" t="n">
        <v>0</v>
      </c>
      <c r="AD647" s="5" t="n">
        <v>1</v>
      </c>
      <c r="AE647" s="5" t="n">
        <v>31.963</v>
      </c>
      <c r="AF647" s="5" t="n">
        <v>7.485</v>
      </c>
      <c r="AG647" s="5" t="n">
        <v>0</v>
      </c>
      <c r="AH647" s="5" t="n">
        <v>31.963</v>
      </c>
      <c r="AI647" s="5" t="n">
        <v>0</v>
      </c>
      <c r="AJ647" s="5" t="n">
        <v>1</v>
      </c>
      <c r="AK647" s="5" t="n">
        <v>39.371</v>
      </c>
      <c r="AL647" s="5" t="n">
        <v>21.155</v>
      </c>
      <c r="AM647" s="5" t="n">
        <v>0.335</v>
      </c>
      <c r="AN647" s="5" t="n">
        <v>43.899</v>
      </c>
      <c r="AO647" s="5" t="n">
        <v>0.115</v>
      </c>
      <c r="AP647" s="5" t="n">
        <v>1</v>
      </c>
      <c r="AQ647" s="5" t="n">
        <v>0.896</v>
      </c>
      <c r="AR647" s="5" t="n">
        <v>0.123</v>
      </c>
      <c r="AS647" s="5" t="n">
        <v>0.14</v>
      </c>
      <c r="AT647" s="5" t="n">
        <v>1.155</v>
      </c>
      <c r="AU647" s="5" t="n">
        <v>0.115</v>
      </c>
      <c r="AV647" s="5" t="n">
        <v>1</v>
      </c>
      <c r="AW647" s="5" t="n">
        <v>0.89</v>
      </c>
      <c r="AX647" s="5" t="n">
        <v>0.123</v>
      </c>
      <c r="AY647" s="5" t="n">
        <v>0.167</v>
      </c>
      <c r="AZ647" s="5" t="n">
        <v>1.179</v>
      </c>
      <c r="BA647" s="5" t="n">
        <v>0.115</v>
      </c>
      <c r="BB647" s="5" t="n">
        <v>1</v>
      </c>
      <c r="BC647" s="5" t="n">
        <v>0.62</v>
      </c>
      <c r="BD647" s="5" t="n">
        <v>0.123</v>
      </c>
      <c r="BE647" s="5" t="n">
        <v>0.005</v>
      </c>
      <c r="BF647" s="5" t="n">
        <v>0.6919999999999999</v>
      </c>
      <c r="BG647" s="5" t="n">
        <v>0.115</v>
      </c>
      <c r="BH647" s="5" t="n">
        <v>1</v>
      </c>
      <c r="BI647" s="5" t="n">
        <v>0.608</v>
      </c>
      <c r="BJ647" s="5" t="n">
        <v>0.123</v>
      </c>
      <c r="BK647" s="5" t="n">
        <v>0.005</v>
      </c>
      <c r="BL647" s="5" t="n">
        <v>0.677</v>
      </c>
      <c r="BM647" s="5" t="n">
        <v>0.115</v>
      </c>
      <c r="BN647" s="5" t="n">
        <v>1</v>
      </c>
      <c r="BO647" s="5" t="n">
        <v>0</v>
      </c>
      <c r="BP647" s="5" t="n">
        <v>0</v>
      </c>
      <c r="BQ647" s="5" t="n">
        <v>0</v>
      </c>
      <c r="BR647" s="5" t="n">
        <v>0</v>
      </c>
      <c r="BS647" s="5" t="n">
        <v>1</v>
      </c>
      <c r="BT647" s="5" t="n">
        <v>0</v>
      </c>
      <c r="BU647" s="5" t="n">
        <v>0</v>
      </c>
      <c r="BV647" s="5" t="n">
        <v>0</v>
      </c>
      <c r="BW647" s="5" t="n">
        <v>0.115</v>
      </c>
      <c r="BX647" s="5" t="n">
        <v>1</v>
      </c>
      <c r="BY647" s="5" t="n">
        <v>12.729</v>
      </c>
      <c r="BZ647" s="5" t="n">
        <v>0</v>
      </c>
      <c r="CA647" s="5" t="n">
        <v>12.729</v>
      </c>
      <c r="CB647" s="5" t="n">
        <v>0</v>
      </c>
      <c r="CC647" s="5" t="n">
        <v>97.90000000000001</v>
      </c>
      <c r="CD647" s="5" t="n">
        <v>7.95</v>
      </c>
      <c r="CE647" s="5" t="n">
        <v>0.833</v>
      </c>
      <c r="CF647" s="5" t="n">
        <v>109.159</v>
      </c>
      <c r="CG647" s="5" t="n">
        <v>0.115</v>
      </c>
      <c r="CH647" s="5" t="n">
        <v>1</v>
      </c>
      <c r="CI647" s="5" t="n">
        <v>0</v>
      </c>
      <c r="CJ647" s="5" t="n">
        <v>0</v>
      </c>
      <c r="CK647" s="5" t="n">
        <v>0</v>
      </c>
      <c r="CL647" s="5" t="n">
        <v>0</v>
      </c>
      <c r="CM647" s="5" t="n">
        <v>0</v>
      </c>
      <c r="CN647" s="5" t="n">
        <v>0</v>
      </c>
      <c r="CO647" s="5" t="n">
        <v>0</v>
      </c>
      <c r="CP647" s="5" t="n">
        <v>0</v>
      </c>
      <c r="CQ647" s="5" t="n">
        <v>1.294</v>
      </c>
      <c r="CR647" s="5" t="n">
        <v>0</v>
      </c>
      <c r="CS647" s="5" t="n">
        <v>5.158</v>
      </c>
      <c r="CT647" s="5" t="n">
        <v>10.485</v>
      </c>
      <c r="CU647" s="5" t="n">
        <v>29.494</v>
      </c>
    </row>
    <row r="648">
      <c r="A648" s="5" t="inlineStr">
        <is>
          <t>PRI2023</t>
        </is>
      </c>
      <c r="B648" s="5" t="inlineStr">
        <is>
          <t>PRI</t>
        </is>
      </c>
      <c r="C648" s="5" t="inlineStr">
        <is>
          <t>PRI</t>
        </is>
      </c>
      <c r="D648" s="5" t="inlineStr">
        <is>
          <t>Puerto Rico</t>
        </is>
      </c>
      <c r="E648" s="5" t="n">
        <v>2023</v>
      </c>
      <c r="F648" s="5" t="n">
        <v>0.115</v>
      </c>
      <c r="G648" s="5" t="n">
        <v>6.147</v>
      </c>
      <c r="H648" s="5" t="n">
        <v>1.286</v>
      </c>
      <c r="I648" s="5" t="n">
        <v>0</v>
      </c>
      <c r="J648" s="5" t="n">
        <v>6.147</v>
      </c>
      <c r="K648" s="5" t="n">
        <v>0</v>
      </c>
      <c r="L648" s="5" t="n">
        <v>1</v>
      </c>
      <c r="M648" s="5" t="n">
        <v>7.886</v>
      </c>
      <c r="N648" s="5" t="n">
        <v>3.857</v>
      </c>
      <c r="O648" s="5" t="n">
        <v>0</v>
      </c>
      <c r="P648" s="5" t="n">
        <v>7.886</v>
      </c>
      <c r="Q648" s="5" t="n">
        <v>0</v>
      </c>
      <c r="R648" s="5" t="n">
        <v>1</v>
      </c>
      <c r="S648" s="5" t="n">
        <v>12.575</v>
      </c>
      <c r="T648" s="5" t="n">
        <v>7.714</v>
      </c>
      <c r="U648" s="5" t="n">
        <v>0.16</v>
      </c>
      <c r="V648" s="5" t="n">
        <v>14.021</v>
      </c>
      <c r="W648" s="5" t="n">
        <v>0.115</v>
      </c>
      <c r="X648" s="5" t="n">
        <v>1</v>
      </c>
      <c r="Y648" s="5" t="n">
        <v>12.478</v>
      </c>
      <c r="Z648" s="5" t="n">
        <v>1.678</v>
      </c>
      <c r="AA648" s="5" t="n">
        <v>0</v>
      </c>
      <c r="AB648" s="5" t="n">
        <v>12.478</v>
      </c>
      <c r="AC648" s="5" t="n">
        <v>0</v>
      </c>
      <c r="AD648" s="5" t="n">
        <v>1</v>
      </c>
      <c r="AE648" s="5" t="n">
        <v>13.763</v>
      </c>
      <c r="AF648" s="5" t="n">
        <v>3.223</v>
      </c>
      <c r="AG648" s="5" t="n">
        <v>0</v>
      </c>
      <c r="AH648" s="5" t="n">
        <v>13.763</v>
      </c>
      <c r="AI648" s="5" t="n">
        <v>0</v>
      </c>
      <c r="AJ648" s="5" t="n">
        <v>1</v>
      </c>
      <c r="AK648" s="5" t="n">
        <v>21.477</v>
      </c>
      <c r="AL648" s="5" t="n">
        <v>11.54</v>
      </c>
      <c r="AM648" s="5" t="n">
        <v>0.273</v>
      </c>
      <c r="AN648" s="5" t="n">
        <v>23.947</v>
      </c>
      <c r="AO648" s="5" t="n">
        <v>0.115</v>
      </c>
      <c r="AP648" s="5" t="n">
        <v>1</v>
      </c>
      <c r="AQ648" s="5" t="n">
        <v>0.791</v>
      </c>
      <c r="AR648" s="5" t="n">
        <v>0.129</v>
      </c>
      <c r="AS648" s="5" t="n">
        <v>0.139</v>
      </c>
      <c r="AT648" s="5" t="n">
        <v>1.037</v>
      </c>
      <c r="AU648" s="5" t="n">
        <v>0.115</v>
      </c>
      <c r="AV648" s="5" t="n">
        <v>1</v>
      </c>
      <c r="AW648" s="5" t="n">
        <v>0.618</v>
      </c>
      <c r="AX648" s="5" t="n">
        <v>0.129</v>
      </c>
      <c r="AY648" s="5" t="n">
        <v>0.264</v>
      </c>
      <c r="AZ648" s="5" t="n">
        <v>0.984</v>
      </c>
      <c r="BA648" s="5" t="n">
        <v>0.115</v>
      </c>
      <c r="BB648" s="5" t="n">
        <v>1</v>
      </c>
      <c r="BC648" s="5" t="n">
        <v>0.554</v>
      </c>
      <c r="BD648" s="5" t="n">
        <v>0.129</v>
      </c>
      <c r="BE648" s="5" t="n">
        <v>0.007</v>
      </c>
      <c r="BF648" s="5" t="n">
        <v>0.618</v>
      </c>
      <c r="BG648" s="5" t="n">
        <v>0.115</v>
      </c>
      <c r="BH648" s="5" t="n">
        <v>1</v>
      </c>
      <c r="BI648" s="5" t="n">
        <v>0.5570000000000001</v>
      </c>
      <c r="BJ648" s="5" t="n">
        <v>0.129</v>
      </c>
      <c r="BK648" s="5" t="n">
        <v>0.007</v>
      </c>
      <c r="BL648" s="5" t="n">
        <v>0.621</v>
      </c>
      <c r="BM648" s="5" t="n">
        <v>0.115</v>
      </c>
      <c r="BN648" s="5" t="n">
        <v>1</v>
      </c>
      <c r="BO648" s="5" t="n">
        <v>0</v>
      </c>
      <c r="BP648" s="5" t="n">
        <v>0</v>
      </c>
      <c r="BQ648" s="5" t="n">
        <v>0</v>
      </c>
      <c r="BR648" s="5" t="n">
        <v>0</v>
      </c>
      <c r="BS648" s="5" t="n">
        <v>1</v>
      </c>
      <c r="BT648" s="5" t="n">
        <v>0</v>
      </c>
      <c r="BU648" s="5" t="n">
        <v>0</v>
      </c>
      <c r="BV648" s="5" t="n">
        <v>0</v>
      </c>
      <c r="BW648" s="5" t="n">
        <v>0.115</v>
      </c>
      <c r="BX648" s="5" t="n">
        <v>1</v>
      </c>
      <c r="BY648" s="5" t="n">
        <v>13.254</v>
      </c>
      <c r="BZ648" s="5" t="n">
        <v>0</v>
      </c>
      <c r="CA648" s="5" t="n">
        <v>13.254</v>
      </c>
      <c r="CB648" s="5" t="n">
        <v>0</v>
      </c>
      <c r="CC648" s="5" t="n">
        <v>83.248</v>
      </c>
      <c r="CD648" s="5" t="n">
        <v>7.95</v>
      </c>
      <c r="CE648" s="5" t="n">
        <v>1.06</v>
      </c>
      <c r="CF648" s="5" t="n">
        <v>92.822</v>
      </c>
      <c r="CG648" s="5" t="n">
        <v>0.115</v>
      </c>
      <c r="CH648" s="5" t="n">
        <v>1</v>
      </c>
      <c r="CI648" s="5" t="n">
        <v>0</v>
      </c>
      <c r="CJ648" s="5" t="n">
        <v>0</v>
      </c>
      <c r="CK648" s="5" t="n">
        <v>0</v>
      </c>
      <c r="CL648" s="5" t="n">
        <v>0</v>
      </c>
      <c r="CM648" s="5" t="n">
        <v>0</v>
      </c>
      <c r="CN648" s="5" t="n">
        <v>0</v>
      </c>
      <c r="CO648" s="5" t="n">
        <v>0</v>
      </c>
      <c r="CP648" s="5" t="n">
        <v>0</v>
      </c>
      <c r="CQ648" s="5" t="n">
        <v>1.348</v>
      </c>
      <c r="CR648" s="5" t="n">
        <v>0</v>
      </c>
      <c r="CS648" s="5" t="n">
        <v>5.37</v>
      </c>
      <c r="CT648" s="5" t="n">
        <v>4.861</v>
      </c>
      <c r="CU648" s="5" t="n">
        <v>11.192</v>
      </c>
    </row>
    <row r="649">
      <c r="A649" s="5" t="inlineStr">
        <is>
          <t>PRI2024</t>
        </is>
      </c>
      <c r="B649" s="5" t="inlineStr">
        <is>
          <t>PRI</t>
        </is>
      </c>
      <c r="C649" s="5" t="inlineStr">
        <is>
          <t>PRI</t>
        </is>
      </c>
      <c r="D649" s="5" t="inlineStr">
        <is>
          <t>Puerto Rico</t>
        </is>
      </c>
      <c r="E649" s="5" t="n">
        <v>2024</v>
      </c>
      <c r="F649" s="5" t="n">
        <v>0.115</v>
      </c>
      <c r="G649" s="5" t="n">
        <v>5.575</v>
      </c>
      <c r="H649" s="5" t="n">
        <v>1.324</v>
      </c>
      <c r="I649" s="5" t="n">
        <v>0</v>
      </c>
      <c r="J649" s="5" t="n">
        <v>5.575</v>
      </c>
      <c r="K649" s="5" t="n">
        <v>0</v>
      </c>
      <c r="L649" s="5" t="n">
        <v>1</v>
      </c>
      <c r="M649" s="5" t="n">
        <v>7.124</v>
      </c>
      <c r="N649" s="5" t="n">
        <v>3.971</v>
      </c>
      <c r="O649" s="5" t="n">
        <v>0</v>
      </c>
      <c r="P649" s="5" t="n">
        <v>7.124</v>
      </c>
      <c r="Q649" s="5" t="n">
        <v>0</v>
      </c>
      <c r="R649" s="5" t="n">
        <v>1</v>
      </c>
      <c r="S649" s="5" t="n">
        <v>12.193</v>
      </c>
      <c r="T649" s="5" t="n">
        <v>7.942</v>
      </c>
      <c r="U649" s="5" t="n">
        <v>0.191</v>
      </c>
      <c r="V649" s="5" t="n">
        <v>13.595</v>
      </c>
      <c r="W649" s="5" t="n">
        <v>0.115</v>
      </c>
      <c r="X649" s="5" t="n">
        <v>1</v>
      </c>
      <c r="Y649" s="5" t="n">
        <v>11.447</v>
      </c>
      <c r="Z649" s="5" t="n">
        <v>1.54</v>
      </c>
      <c r="AA649" s="5" t="n">
        <v>0</v>
      </c>
      <c r="AB649" s="5" t="n">
        <v>11.447</v>
      </c>
      <c r="AC649" s="5" t="n">
        <v>0</v>
      </c>
      <c r="AD649" s="5" t="n">
        <v>1</v>
      </c>
      <c r="AE649" s="5" t="n">
        <v>12.771</v>
      </c>
      <c r="AF649" s="5" t="n">
        <v>2.991</v>
      </c>
      <c r="AG649" s="5" t="n">
        <v>0</v>
      </c>
      <c r="AH649" s="5" t="n">
        <v>12.771</v>
      </c>
      <c r="AI649" s="5" t="n">
        <v>0</v>
      </c>
      <c r="AJ649" s="5" t="n">
        <v>1</v>
      </c>
      <c r="AK649" s="5" t="n">
        <v>20.712</v>
      </c>
      <c r="AL649" s="5" t="n">
        <v>11.129</v>
      </c>
      <c r="AM649" s="5" t="n">
        <v>0.324</v>
      </c>
      <c r="AN649" s="5" t="n">
        <v>23.094</v>
      </c>
      <c r="AO649" s="5" t="n">
        <v>0.115</v>
      </c>
      <c r="AP649" s="5" t="n">
        <v>1</v>
      </c>
      <c r="AQ649" s="5" t="n">
        <v>0.756</v>
      </c>
      <c r="AR649" s="5" t="n">
        <v>0.132</v>
      </c>
      <c r="AS649" s="5" t="n">
        <v>0.141</v>
      </c>
      <c r="AT649" s="5" t="n">
        <v>1</v>
      </c>
      <c r="AU649" s="5" t="n">
        <v>0.115</v>
      </c>
      <c r="AV649" s="5" t="n">
        <v>1</v>
      </c>
      <c r="AW649" s="5" t="n">
        <v>0.655</v>
      </c>
      <c r="AX649" s="5" t="n">
        <v>0.132</v>
      </c>
      <c r="AY649" s="5" t="n">
        <v>0.126</v>
      </c>
      <c r="AZ649" s="5" t="n">
        <v>0.871</v>
      </c>
      <c r="BA649" s="5" t="n">
        <v>0.115</v>
      </c>
      <c r="BB649" s="5" t="n">
        <v>1</v>
      </c>
      <c r="BC649" s="5" t="n">
        <v>0.534</v>
      </c>
      <c r="BD649" s="5" t="n">
        <v>0.132</v>
      </c>
      <c r="BE649" s="5" t="n">
        <v>0.008</v>
      </c>
      <c r="BF649" s="5" t="n">
        <v>0.595</v>
      </c>
      <c r="BG649" s="5" t="n">
        <v>0.115</v>
      </c>
      <c r="BH649" s="5" t="n">
        <v>1</v>
      </c>
      <c r="BI649" s="5" t="n">
        <v>0.5679999999999999</v>
      </c>
      <c r="BJ649" s="5" t="n">
        <v>0.132</v>
      </c>
      <c r="BK649" s="5" t="n">
        <v>0.008999999999999999</v>
      </c>
      <c r="BL649" s="5" t="n">
        <v>0.633</v>
      </c>
      <c r="BM649" s="5" t="n">
        <v>0.115</v>
      </c>
      <c r="BN649" s="5" t="n">
        <v>1</v>
      </c>
      <c r="BO649" s="5" t="n">
        <v>0</v>
      </c>
      <c r="BP649" s="5" t="n">
        <v>0</v>
      </c>
      <c r="BQ649" s="5" t="n">
        <v>0</v>
      </c>
      <c r="BR649" s="5" t="n">
        <v>0</v>
      </c>
      <c r="BS649" s="5" t="n">
        <v>1</v>
      </c>
      <c r="BT649" s="5" t="n">
        <v>0</v>
      </c>
      <c r="BU649" s="5" t="n">
        <v>0</v>
      </c>
      <c r="BV649" s="5" t="n">
        <v>0</v>
      </c>
      <c r="BW649" s="5" t="n">
        <v>0.115</v>
      </c>
      <c r="BX649" s="5" t="n">
        <v>1</v>
      </c>
      <c r="BY649" s="5" t="n">
        <v>13.646</v>
      </c>
      <c r="BZ649" s="5" t="n">
        <v>0</v>
      </c>
      <c r="CA649" s="5" t="n">
        <v>13.646</v>
      </c>
      <c r="CB649" s="5" t="n">
        <v>0</v>
      </c>
      <c r="CC649" s="5" t="n">
        <v>82.58799999999999</v>
      </c>
      <c r="CD649" s="5" t="n">
        <v>7.95</v>
      </c>
      <c r="CE649" s="5" t="n">
        <v>1.294</v>
      </c>
      <c r="CF649" s="5" t="n">
        <v>92.086</v>
      </c>
      <c r="CG649" s="5" t="n">
        <v>0.115</v>
      </c>
      <c r="CH649" s="5" t="n">
        <v>1</v>
      </c>
      <c r="CI649" s="5" t="n">
        <v>0</v>
      </c>
      <c r="CJ649" s="5" t="n">
        <v>0</v>
      </c>
      <c r="CK649" s="5" t="n">
        <v>0</v>
      </c>
      <c r="CL649" s="5" t="n">
        <v>0</v>
      </c>
      <c r="CM649" s="5" t="n">
        <v>0</v>
      </c>
      <c r="CN649" s="5" t="n">
        <v>0</v>
      </c>
      <c r="CO649" s="5" t="n">
        <v>0</v>
      </c>
      <c r="CP649" s="5" t="n">
        <v>0</v>
      </c>
      <c r="CQ649" s="5" t="n">
        <v>1.387</v>
      </c>
      <c r="CR649" s="5" t="n">
        <v>0</v>
      </c>
      <c r="CS649" s="5" t="n">
        <v>5.529</v>
      </c>
      <c r="CT649" s="5" t="n">
        <v>4.251</v>
      </c>
      <c r="CU649" s="5" t="n">
        <v>10.123</v>
      </c>
    </row>
    <row r="650">
      <c r="A650" s="5" t="inlineStr">
        <is>
          <t>QAT2021</t>
        </is>
      </c>
      <c r="B650" s="5" t="inlineStr">
        <is>
          <t>QAT</t>
        </is>
      </c>
      <c r="C650" s="5" t="inlineStr">
        <is>
          <t>QAT</t>
        </is>
      </c>
      <c r="D650" s="5" t="inlineStr">
        <is>
          <t>Qatar</t>
        </is>
      </c>
      <c r="E650" s="5" t="n">
        <v>2021</v>
      </c>
      <c r="F650" s="5" t="n">
        <v>0</v>
      </c>
      <c r="G650" s="5" t="n">
        <v>5.897</v>
      </c>
      <c r="H650" s="5" t="n">
        <v>1.143</v>
      </c>
      <c r="I650" s="5" t="n">
        <v>0.238</v>
      </c>
      <c r="J650" s="5" t="n">
        <v>6.134</v>
      </c>
      <c r="K650" s="5" t="n">
        <v>0</v>
      </c>
      <c r="L650" s="5" t="n">
        <v>1</v>
      </c>
      <c r="M650" s="5" t="n">
        <v>7.964</v>
      </c>
      <c r="N650" s="5" t="n">
        <v>3.43</v>
      </c>
      <c r="O650" s="5" t="n">
        <v>0.227</v>
      </c>
      <c r="P650" s="5" t="n">
        <v>8.191000000000001</v>
      </c>
      <c r="Q650" s="5" t="n">
        <v>0</v>
      </c>
      <c r="R650" s="5" t="n">
        <v>1</v>
      </c>
      <c r="S650" s="5" t="n">
        <v>11.613</v>
      </c>
      <c r="T650" s="5" t="n">
        <v>6.86</v>
      </c>
      <c r="U650" s="5" t="n">
        <v>0.238</v>
      </c>
      <c r="V650" s="5" t="n">
        <v>11.851</v>
      </c>
      <c r="W650" s="5" t="n">
        <v>0</v>
      </c>
      <c r="X650" s="5" t="n">
        <v>1</v>
      </c>
      <c r="Y650" s="5" t="n">
        <v>1.802</v>
      </c>
      <c r="Z650" s="5" t="n">
        <v>0</v>
      </c>
      <c r="AA650" s="5" t="n">
        <v>-0.837</v>
      </c>
      <c r="AB650" s="5" t="n">
        <v>0.965</v>
      </c>
      <c r="AC650" s="5" t="n">
        <v>0</v>
      </c>
      <c r="AD650" s="5" t="n">
        <v>0</v>
      </c>
      <c r="AE650" s="5" t="n">
        <v>1.802</v>
      </c>
      <c r="AF650" s="5" t="n">
        <v>0</v>
      </c>
      <c r="AG650" s="5" t="n">
        <v>-0.837</v>
      </c>
      <c r="AH650" s="5" t="n">
        <v>0.965</v>
      </c>
      <c r="AI650" s="5" t="n">
        <v>0</v>
      </c>
      <c r="AJ650" s="5" t="n">
        <v>0</v>
      </c>
      <c r="AK650" s="5" t="n">
        <v>5.232</v>
      </c>
      <c r="AL650" s="5" t="n">
        <v>1.855</v>
      </c>
      <c r="AM650" s="5" t="n">
        <v>-0.493</v>
      </c>
      <c r="AN650" s="5" t="n">
        <v>4.739</v>
      </c>
      <c r="AO650" s="5" t="n">
        <v>0</v>
      </c>
      <c r="AP650" s="5" t="n">
        <v>1</v>
      </c>
      <c r="AQ650" s="5" t="n">
        <v>0.621</v>
      </c>
      <c r="AR650" s="5" t="n">
        <v>0.114</v>
      </c>
      <c r="AS650" s="5" t="n">
        <v>-0.104</v>
      </c>
      <c r="AT650" s="5" t="n">
        <v>0.516</v>
      </c>
      <c r="AU650" s="5" t="n">
        <v>0</v>
      </c>
      <c r="AV650" s="5" t="n">
        <v>0</v>
      </c>
      <c r="AW650" s="5" t="n">
        <v>0.593</v>
      </c>
      <c r="AX650" s="5" t="n">
        <v>0.114</v>
      </c>
      <c r="AY650" s="5" t="n">
        <v>-0.106</v>
      </c>
      <c r="AZ650" s="5" t="n">
        <v>0.487</v>
      </c>
      <c r="BA650" s="5" t="n">
        <v>0</v>
      </c>
      <c r="BB650" s="5" t="n">
        <v>0</v>
      </c>
      <c r="BC650" s="5" t="n">
        <v>0.44</v>
      </c>
      <c r="BD650" s="5" t="n">
        <v>0.114</v>
      </c>
      <c r="BE650" s="5" t="n">
        <v>0</v>
      </c>
      <c r="BF650" s="5" t="n">
        <v>0.44</v>
      </c>
      <c r="BG650" s="5" t="n">
        <v>0</v>
      </c>
      <c r="BH650" s="5" t="n">
        <v>1</v>
      </c>
      <c r="BI650" s="5" t="n">
        <v>0.5600000000000001</v>
      </c>
      <c r="BJ650" s="5" t="n">
        <v>0.114</v>
      </c>
      <c r="BK650" s="5" t="n">
        <v>0</v>
      </c>
      <c r="BL650" s="5" t="n">
        <v>0.5600000000000001</v>
      </c>
      <c r="BM650" s="5" t="n">
        <v>0</v>
      </c>
      <c r="BN650" s="5" t="n">
        <v>1</v>
      </c>
      <c r="BO650" s="5" t="n">
        <v>0</v>
      </c>
      <c r="BP650" s="5" t="n">
        <v>-0.038</v>
      </c>
      <c r="BQ650" s="5" t="n">
        <v>0.035</v>
      </c>
      <c r="BR650" s="5" t="n">
        <v>0</v>
      </c>
      <c r="BS650" s="5" t="n">
        <v>0.333</v>
      </c>
      <c r="BT650" s="5" t="n">
        <v>0</v>
      </c>
      <c r="BU650" s="5" t="n">
        <v>-0.038</v>
      </c>
      <c r="BV650" s="5" t="n">
        <v>0.038</v>
      </c>
      <c r="BW650" s="5" t="n">
        <v>0</v>
      </c>
      <c r="BX650" s="5" t="n">
        <v>0</v>
      </c>
      <c r="BY650" s="5" t="n">
        <v>11.787</v>
      </c>
      <c r="BZ650" s="5" t="n">
        <v>0</v>
      </c>
      <c r="CA650" s="5" t="n">
        <v>11.787</v>
      </c>
      <c r="CB650" s="5" t="n">
        <v>0</v>
      </c>
      <c r="CC650" s="5" t="n">
        <v>81.69499999999999</v>
      </c>
      <c r="CD650" s="5" t="n">
        <v>7.95</v>
      </c>
      <c r="CE650" s="5" t="n">
        <v>0</v>
      </c>
      <c r="CF650" s="5" t="n">
        <v>81.69499999999999</v>
      </c>
      <c r="CG650" s="5" t="n">
        <v>0</v>
      </c>
      <c r="CH650" s="5" t="n">
        <v>1</v>
      </c>
      <c r="CI650" s="5" t="n">
        <v>0</v>
      </c>
      <c r="CJ650" s="5" t="n">
        <v>0</v>
      </c>
      <c r="CK650" s="5" t="n">
        <v>0</v>
      </c>
      <c r="CL650" s="5" t="n">
        <v>0</v>
      </c>
      <c r="CM650" s="5" t="n">
        <v>0</v>
      </c>
      <c r="CN650" s="5" t="n">
        <v>0</v>
      </c>
      <c r="CO650" s="5" t="n">
        <v>0</v>
      </c>
      <c r="CP650" s="5" t="n">
        <v>0</v>
      </c>
      <c r="CQ650" s="5" t="n">
        <v>1.198</v>
      </c>
      <c r="CR650" s="5" t="n">
        <v>1</v>
      </c>
      <c r="CS650" s="5" t="n">
        <v>1.802</v>
      </c>
      <c r="CT650" s="5" t="n">
        <v>4.753</v>
      </c>
      <c r="CU650" s="5" t="n">
        <v>15.929</v>
      </c>
    </row>
    <row r="651">
      <c r="A651" s="5" t="inlineStr">
        <is>
          <t>QAT2022</t>
        </is>
      </c>
      <c r="B651" s="5" t="inlineStr">
        <is>
          <t>QAT</t>
        </is>
      </c>
      <c r="C651" s="5" t="inlineStr">
        <is>
          <t>QAT</t>
        </is>
      </c>
      <c r="D651" s="5" t="inlineStr">
        <is>
          <t>Qatar</t>
        </is>
      </c>
      <c r="E651" s="5" t="n">
        <v>2022</v>
      </c>
      <c r="F651" s="5" t="n">
        <v>0</v>
      </c>
      <c r="G651" s="5" t="n">
        <v>11.72</v>
      </c>
      <c r="H651" s="5" t="n">
        <v>1.235</v>
      </c>
      <c r="I651" s="5" t="n">
        <v>0.5659999999999999</v>
      </c>
      <c r="J651" s="5" t="n">
        <v>12.286</v>
      </c>
      <c r="K651" s="5" t="n">
        <v>0</v>
      </c>
      <c r="L651" s="5" t="n">
        <v>1</v>
      </c>
      <c r="M651" s="5" t="n">
        <v>9.782999999999999</v>
      </c>
      <c r="N651" s="5" t="n">
        <v>3.704</v>
      </c>
      <c r="O651" s="5" t="n">
        <v>0.328</v>
      </c>
      <c r="P651" s="5" t="n">
        <v>10.111</v>
      </c>
      <c r="Q651" s="5" t="n">
        <v>0</v>
      </c>
      <c r="R651" s="5" t="n">
        <v>1</v>
      </c>
      <c r="S651" s="5" t="n">
        <v>17.893</v>
      </c>
      <c r="T651" s="5" t="n">
        <v>7.408</v>
      </c>
      <c r="U651" s="5" t="n">
        <v>0.5659999999999999</v>
      </c>
      <c r="V651" s="5" t="n">
        <v>18.459</v>
      </c>
      <c r="W651" s="5" t="n">
        <v>0</v>
      </c>
      <c r="X651" s="5" t="n">
        <v>1</v>
      </c>
      <c r="Y651" s="5" t="n">
        <v>1.946</v>
      </c>
      <c r="Z651" s="5" t="n">
        <v>0</v>
      </c>
      <c r="AA651" s="5" t="n">
        <v>-0.904</v>
      </c>
      <c r="AB651" s="5" t="n">
        <v>1.043</v>
      </c>
      <c r="AC651" s="5" t="n">
        <v>0</v>
      </c>
      <c r="AD651" s="5" t="n">
        <v>0</v>
      </c>
      <c r="AE651" s="5" t="n">
        <v>1.946</v>
      </c>
      <c r="AF651" s="5" t="n">
        <v>0</v>
      </c>
      <c r="AG651" s="5" t="n">
        <v>-0.904</v>
      </c>
      <c r="AH651" s="5" t="n">
        <v>1.043</v>
      </c>
      <c r="AI651" s="5" t="n">
        <v>0</v>
      </c>
      <c r="AJ651" s="5" t="n">
        <v>0</v>
      </c>
      <c r="AK651" s="5" t="n">
        <v>5.65</v>
      </c>
      <c r="AL651" s="5" t="n">
        <v>2.003</v>
      </c>
      <c r="AM651" s="5" t="n">
        <v>-0.532</v>
      </c>
      <c r="AN651" s="5" t="n">
        <v>5.118</v>
      </c>
      <c r="AO651" s="5" t="n">
        <v>0</v>
      </c>
      <c r="AP651" s="5" t="n">
        <v>1</v>
      </c>
      <c r="AQ651" s="5" t="n">
        <v>0.847</v>
      </c>
      <c r="AR651" s="5" t="n">
        <v>0.123</v>
      </c>
      <c r="AS651" s="5" t="n">
        <v>-0.27</v>
      </c>
      <c r="AT651" s="5" t="n">
        <v>0.577</v>
      </c>
      <c r="AU651" s="5" t="n">
        <v>0</v>
      </c>
      <c r="AV651" s="5" t="n">
        <v>0</v>
      </c>
      <c r="AW651" s="5" t="n">
        <v>0.947</v>
      </c>
      <c r="AX651" s="5" t="n">
        <v>0.123</v>
      </c>
      <c r="AY651" s="5" t="n">
        <v>-0.384</v>
      </c>
      <c r="AZ651" s="5" t="n">
        <v>0.5629999999999999</v>
      </c>
      <c r="BA651" s="5" t="n">
        <v>0</v>
      </c>
      <c r="BB651" s="5" t="n">
        <v>0</v>
      </c>
      <c r="BC651" s="5" t="n">
        <v>0.589</v>
      </c>
      <c r="BD651" s="5" t="n">
        <v>0.123</v>
      </c>
      <c r="BE651" s="5" t="n">
        <v>0</v>
      </c>
      <c r="BF651" s="5" t="n">
        <v>0.589</v>
      </c>
      <c r="BG651" s="5" t="n">
        <v>0</v>
      </c>
      <c r="BH651" s="5" t="n">
        <v>1</v>
      </c>
      <c r="BI651" s="5" t="n">
        <v>0.6889999999999999</v>
      </c>
      <c r="BJ651" s="5" t="n">
        <v>0.123</v>
      </c>
      <c r="BK651" s="5" t="n">
        <v>0</v>
      </c>
      <c r="BL651" s="5" t="n">
        <v>0.6889999999999999</v>
      </c>
      <c r="BM651" s="5" t="n">
        <v>0</v>
      </c>
      <c r="BN651" s="5" t="n">
        <v>1</v>
      </c>
      <c r="BO651" s="5" t="n">
        <v>0</v>
      </c>
      <c r="BP651" s="5" t="n">
        <v>-0.038</v>
      </c>
      <c r="BQ651" s="5" t="n">
        <v>0.035</v>
      </c>
      <c r="BR651" s="5" t="n">
        <v>0</v>
      </c>
      <c r="BS651" s="5" t="n">
        <v>0.333</v>
      </c>
      <c r="BT651" s="5" t="n">
        <v>0</v>
      </c>
      <c r="BU651" s="5" t="n">
        <v>-0.038</v>
      </c>
      <c r="BV651" s="5" t="n">
        <v>0.038</v>
      </c>
      <c r="BW651" s="5" t="n">
        <v>0</v>
      </c>
      <c r="BX651" s="5" t="n">
        <v>0</v>
      </c>
      <c r="BY651" s="5" t="n">
        <v>12.729</v>
      </c>
      <c r="BZ651" s="5" t="n">
        <v>0</v>
      </c>
      <c r="CA651" s="5" t="n">
        <v>12.729</v>
      </c>
      <c r="CB651" s="5" t="n">
        <v>0</v>
      </c>
      <c r="CC651" s="5" t="n">
        <v>102.477</v>
      </c>
      <c r="CD651" s="5" t="n">
        <v>7.95</v>
      </c>
      <c r="CE651" s="5" t="n">
        <v>0</v>
      </c>
      <c r="CF651" s="5" t="n">
        <v>102.477</v>
      </c>
      <c r="CG651" s="5" t="n">
        <v>0</v>
      </c>
      <c r="CH651" s="5" t="n">
        <v>1</v>
      </c>
      <c r="CI651" s="5" t="n">
        <v>0</v>
      </c>
      <c r="CJ651" s="5" t="n">
        <v>0</v>
      </c>
      <c r="CK651" s="5" t="n">
        <v>0</v>
      </c>
      <c r="CL651" s="5" t="n">
        <v>0</v>
      </c>
      <c r="CM651" s="5" t="n">
        <v>0</v>
      </c>
      <c r="CN651" s="5" t="n">
        <v>0</v>
      </c>
      <c r="CO651" s="5" t="n">
        <v>0</v>
      </c>
      <c r="CP651" s="5" t="n">
        <v>0</v>
      </c>
      <c r="CQ651" s="5" t="n">
        <v>1.294</v>
      </c>
      <c r="CR651" s="5" t="n">
        <v>1</v>
      </c>
      <c r="CS651" s="5" t="n">
        <v>1.946</v>
      </c>
      <c r="CT651" s="5" t="n">
        <v>10.485</v>
      </c>
      <c r="CU651" s="5" t="n">
        <v>29.859</v>
      </c>
    </row>
    <row r="652">
      <c r="A652" s="5" t="inlineStr">
        <is>
          <t>QAT2023</t>
        </is>
      </c>
      <c r="B652" s="5" t="inlineStr">
        <is>
          <t>QAT</t>
        </is>
      </c>
      <c r="C652" s="5" t="inlineStr">
        <is>
          <t>QAT</t>
        </is>
      </c>
      <c r="D652" s="5" t="inlineStr">
        <is>
          <t>Qatar</t>
        </is>
      </c>
      <c r="E652" s="5" t="n">
        <v>2023</v>
      </c>
      <c r="F652" s="5" t="n">
        <v>0</v>
      </c>
      <c r="G652" s="5" t="n">
        <v>6.147</v>
      </c>
      <c r="H652" s="5" t="n">
        <v>1.286</v>
      </c>
      <c r="I652" s="5" t="n">
        <v>0.273</v>
      </c>
      <c r="J652" s="5" t="n">
        <v>6.42</v>
      </c>
      <c r="K652" s="5" t="n">
        <v>0</v>
      </c>
      <c r="L652" s="5" t="n">
        <v>1</v>
      </c>
      <c r="M652" s="5" t="n">
        <v>7.886</v>
      </c>
      <c r="N652" s="5" t="n">
        <v>3.857</v>
      </c>
      <c r="O652" s="5" t="n">
        <v>0.227</v>
      </c>
      <c r="P652" s="5" t="n">
        <v>8.113</v>
      </c>
      <c r="Q652" s="5" t="n">
        <v>0</v>
      </c>
      <c r="R652" s="5" t="n">
        <v>1</v>
      </c>
      <c r="S652" s="5" t="n">
        <v>12.575</v>
      </c>
      <c r="T652" s="5" t="n">
        <v>7.714</v>
      </c>
      <c r="U652" s="5" t="n">
        <v>0.273</v>
      </c>
      <c r="V652" s="5" t="n">
        <v>12.848</v>
      </c>
      <c r="W652" s="5" t="n">
        <v>0</v>
      </c>
      <c r="X652" s="5" t="n">
        <v>1</v>
      </c>
      <c r="Y652" s="5" t="n">
        <v>2.027</v>
      </c>
      <c r="Z652" s="5" t="n">
        <v>0</v>
      </c>
      <c r="AA652" s="5" t="n">
        <v>-0.984</v>
      </c>
      <c r="AB652" s="5" t="n">
        <v>1.043</v>
      </c>
      <c r="AC652" s="5" t="n">
        <v>0</v>
      </c>
      <c r="AD652" s="5" t="n">
        <v>0</v>
      </c>
      <c r="AE652" s="5" t="n">
        <v>2.027</v>
      </c>
      <c r="AF652" s="5" t="n">
        <v>0</v>
      </c>
      <c r="AG652" s="5" t="n">
        <v>-0.984</v>
      </c>
      <c r="AH652" s="5" t="n">
        <v>1.043</v>
      </c>
      <c r="AI652" s="5" t="n">
        <v>0</v>
      </c>
      <c r="AJ652" s="5" t="n">
        <v>0</v>
      </c>
      <c r="AK652" s="5" t="n">
        <v>5.884</v>
      </c>
      <c r="AL652" s="5" t="n">
        <v>2.086</v>
      </c>
      <c r="AM652" s="5" t="n">
        <v>-0.554</v>
      </c>
      <c r="AN652" s="5" t="n">
        <v>5.329</v>
      </c>
      <c r="AO652" s="5" t="n">
        <v>0</v>
      </c>
      <c r="AP652" s="5" t="n">
        <v>1</v>
      </c>
      <c r="AQ652" s="5" t="n">
        <v>0.749</v>
      </c>
      <c r="AR652" s="5" t="n">
        <v>0.129</v>
      </c>
      <c r="AS652" s="5" t="n">
        <v>-0.172</v>
      </c>
      <c r="AT652" s="5" t="n">
        <v>0.577</v>
      </c>
      <c r="AU652" s="5" t="n">
        <v>0</v>
      </c>
      <c r="AV652" s="5" t="n">
        <v>0</v>
      </c>
      <c r="AW652" s="5" t="n">
        <v>0.783</v>
      </c>
      <c r="AX652" s="5" t="n">
        <v>0.129</v>
      </c>
      <c r="AY652" s="5" t="n">
        <v>-0.219</v>
      </c>
      <c r="AZ652" s="5" t="n">
        <v>0.5629999999999999</v>
      </c>
      <c r="BA652" s="5" t="n">
        <v>0</v>
      </c>
      <c r="BB652" s="5" t="n">
        <v>0</v>
      </c>
      <c r="BC652" s="5" t="n">
        <v>0.527</v>
      </c>
      <c r="BD652" s="5" t="n">
        <v>0.129</v>
      </c>
      <c r="BE652" s="5" t="n">
        <v>0</v>
      </c>
      <c r="BF652" s="5" t="n">
        <v>0.527</v>
      </c>
      <c r="BG652" s="5" t="n">
        <v>0</v>
      </c>
      <c r="BH652" s="5" t="n">
        <v>1</v>
      </c>
      <c r="BI652" s="5" t="n">
        <v>0.64</v>
      </c>
      <c r="BJ652" s="5" t="n">
        <v>0.129</v>
      </c>
      <c r="BK652" s="5" t="n">
        <v>0</v>
      </c>
      <c r="BL652" s="5" t="n">
        <v>0.64</v>
      </c>
      <c r="BM652" s="5" t="n">
        <v>0</v>
      </c>
      <c r="BN652" s="5" t="n">
        <v>1</v>
      </c>
      <c r="BO652" s="5" t="n">
        <v>0</v>
      </c>
      <c r="BP652" s="5" t="n">
        <v>-0.038</v>
      </c>
      <c r="BQ652" s="5" t="n">
        <v>0.036</v>
      </c>
      <c r="BR652" s="5" t="n">
        <v>0</v>
      </c>
      <c r="BS652" s="5" t="n">
        <v>0.333</v>
      </c>
      <c r="BT652" s="5" t="n">
        <v>0</v>
      </c>
      <c r="BU652" s="5" t="n">
        <v>-0.038</v>
      </c>
      <c r="BV652" s="5" t="n">
        <v>0.038</v>
      </c>
      <c r="BW652" s="5" t="n">
        <v>0</v>
      </c>
      <c r="BX652" s="5" t="n">
        <v>0</v>
      </c>
      <c r="BY652" s="5" t="n">
        <v>13.254</v>
      </c>
      <c r="BZ652" s="5" t="n">
        <v>0</v>
      </c>
      <c r="CA652" s="5" t="n">
        <v>13.254</v>
      </c>
      <c r="CB652" s="5" t="n">
        <v>0</v>
      </c>
      <c r="CC652" s="5" t="n">
        <v>87.07899999999999</v>
      </c>
      <c r="CD652" s="5" t="n">
        <v>7.95</v>
      </c>
      <c r="CE652" s="5" t="n">
        <v>0</v>
      </c>
      <c r="CF652" s="5" t="n">
        <v>87.07899999999999</v>
      </c>
      <c r="CG652" s="5" t="n">
        <v>0</v>
      </c>
      <c r="CH652" s="5" t="n">
        <v>1</v>
      </c>
      <c r="CI652" s="5" t="n">
        <v>0</v>
      </c>
      <c r="CJ652" s="5" t="n">
        <v>0</v>
      </c>
      <c r="CK652" s="5" t="n">
        <v>0</v>
      </c>
      <c r="CL652" s="5" t="n">
        <v>0</v>
      </c>
      <c r="CM652" s="5" t="n">
        <v>0</v>
      </c>
      <c r="CN652" s="5" t="n">
        <v>0</v>
      </c>
      <c r="CO652" s="5" t="n">
        <v>0</v>
      </c>
      <c r="CP652" s="5" t="n">
        <v>0</v>
      </c>
      <c r="CQ652" s="5" t="n">
        <v>1.348</v>
      </c>
      <c r="CR652" s="5" t="n">
        <v>1</v>
      </c>
      <c r="CS652" s="5" t="n">
        <v>2.027</v>
      </c>
      <c r="CT652" s="5" t="n">
        <v>4.861</v>
      </c>
      <c r="CU652" s="5" t="n">
        <v>11.061</v>
      </c>
    </row>
    <row r="653">
      <c r="A653" s="5" t="inlineStr">
        <is>
          <t>QAT2024</t>
        </is>
      </c>
      <c r="B653" s="5" t="inlineStr">
        <is>
          <t>QAT</t>
        </is>
      </c>
      <c r="C653" s="5" t="inlineStr">
        <is>
          <t>QAT</t>
        </is>
      </c>
      <c r="D653" s="5" t="inlineStr">
        <is>
          <t>Qatar</t>
        </is>
      </c>
      <c r="E653" s="5" t="n">
        <v>2024</v>
      </c>
      <c r="F653" s="5" t="n">
        <v>0</v>
      </c>
      <c r="G653" s="5" t="n">
        <v>5.575</v>
      </c>
      <c r="H653" s="5" t="n">
        <v>1.324</v>
      </c>
      <c r="I653" s="5" t="n">
        <v>0.213</v>
      </c>
      <c r="J653" s="5" t="n">
        <v>5.787</v>
      </c>
      <c r="K653" s="5" t="n">
        <v>0</v>
      </c>
      <c r="L653" s="5" t="n">
        <v>1</v>
      </c>
      <c r="M653" s="5" t="n">
        <v>7.124</v>
      </c>
      <c r="N653" s="5" t="n">
        <v>3.971</v>
      </c>
      <c r="O653" s="5" t="n">
        <v>0.158</v>
      </c>
      <c r="P653" s="5" t="n">
        <v>7.281</v>
      </c>
      <c r="Q653" s="5" t="n">
        <v>0</v>
      </c>
      <c r="R653" s="5" t="n">
        <v>1</v>
      </c>
      <c r="S653" s="5" t="n">
        <v>12.193</v>
      </c>
      <c r="T653" s="5" t="n">
        <v>7.942</v>
      </c>
      <c r="U653" s="5" t="n">
        <v>0.213</v>
      </c>
      <c r="V653" s="5" t="n">
        <v>12.405</v>
      </c>
      <c r="W653" s="5" t="n">
        <v>0</v>
      </c>
      <c r="X653" s="5" t="n">
        <v>1</v>
      </c>
      <c r="Y653" s="5" t="n">
        <v>2.086</v>
      </c>
      <c r="Z653" s="5" t="n">
        <v>0</v>
      </c>
      <c r="AA653" s="5" t="n">
        <v>-1.013</v>
      </c>
      <c r="AB653" s="5" t="n">
        <v>1.073</v>
      </c>
      <c r="AC653" s="5" t="n">
        <v>0</v>
      </c>
      <c r="AD653" s="5" t="n">
        <v>0</v>
      </c>
      <c r="AE653" s="5" t="n">
        <v>2.086</v>
      </c>
      <c r="AF653" s="5" t="n">
        <v>0</v>
      </c>
      <c r="AG653" s="5" t="n">
        <v>-1.013</v>
      </c>
      <c r="AH653" s="5" t="n">
        <v>1.073</v>
      </c>
      <c r="AI653" s="5" t="n">
        <v>0</v>
      </c>
      <c r="AJ653" s="5" t="n">
        <v>0</v>
      </c>
      <c r="AK653" s="5" t="n">
        <v>6.057</v>
      </c>
      <c r="AL653" s="5" t="n">
        <v>2.147</v>
      </c>
      <c r="AM653" s="5" t="n">
        <v>-0.507</v>
      </c>
      <c r="AN653" s="5" t="n">
        <v>5.55</v>
      </c>
      <c r="AO653" s="5" t="n">
        <v>0</v>
      </c>
      <c r="AP653" s="5" t="n">
        <v>1</v>
      </c>
      <c r="AQ653" s="5" t="n">
        <v>0.72</v>
      </c>
      <c r="AR653" s="5" t="n">
        <v>0.132</v>
      </c>
      <c r="AS653" s="5" t="n">
        <v>-0.144</v>
      </c>
      <c r="AT653" s="5" t="n">
        <v>0.576</v>
      </c>
      <c r="AU653" s="5" t="n">
        <v>0</v>
      </c>
      <c r="AV653" s="5" t="n">
        <v>0</v>
      </c>
      <c r="AW653" s="5" t="n">
        <v>0.734</v>
      </c>
      <c r="AX653" s="5" t="n">
        <v>0.132</v>
      </c>
      <c r="AY653" s="5" t="n">
        <v>-0.172</v>
      </c>
      <c r="AZ653" s="5" t="n">
        <v>0.5620000000000001</v>
      </c>
      <c r="BA653" s="5" t="n">
        <v>0</v>
      </c>
      <c r="BB653" s="5" t="n">
        <v>0</v>
      </c>
      <c r="BC653" s="5" t="n">
        <v>0.51</v>
      </c>
      <c r="BD653" s="5" t="n">
        <v>0.132</v>
      </c>
      <c r="BE653" s="5" t="n">
        <v>0</v>
      </c>
      <c r="BF653" s="5" t="n">
        <v>0.51</v>
      </c>
      <c r="BG653" s="5" t="n">
        <v>0</v>
      </c>
      <c r="BH653" s="5" t="n">
        <v>1</v>
      </c>
      <c r="BI653" s="5" t="n">
        <v>0.652</v>
      </c>
      <c r="BJ653" s="5" t="n">
        <v>0.132</v>
      </c>
      <c r="BK653" s="5" t="n">
        <v>0</v>
      </c>
      <c r="BL653" s="5" t="n">
        <v>0.652</v>
      </c>
      <c r="BM653" s="5" t="n">
        <v>0</v>
      </c>
      <c r="BN653" s="5" t="n">
        <v>1</v>
      </c>
      <c r="BO653" s="5" t="n">
        <v>0</v>
      </c>
      <c r="BP653" s="5" t="n">
        <v>-0.039</v>
      </c>
      <c r="BQ653" s="5" t="n">
        <v>0.039</v>
      </c>
      <c r="BR653" s="5" t="n">
        <v>0</v>
      </c>
      <c r="BS653" s="5" t="n">
        <v>0.333</v>
      </c>
      <c r="BT653" s="5" t="n">
        <v>0</v>
      </c>
      <c r="BU653" s="5" t="n">
        <v>-0.039</v>
      </c>
      <c r="BV653" s="5" t="n">
        <v>0.038</v>
      </c>
      <c r="BW653" s="5" t="n">
        <v>0</v>
      </c>
      <c r="BX653" s="5" t="n">
        <v>0</v>
      </c>
      <c r="BY653" s="5" t="n">
        <v>13.646</v>
      </c>
      <c r="BZ653" s="5" t="n">
        <v>0</v>
      </c>
      <c r="CA653" s="5" t="n">
        <v>13.646</v>
      </c>
      <c r="CB653" s="5" t="n">
        <v>0</v>
      </c>
      <c r="CC653" s="5" t="n">
        <v>86.38500000000001</v>
      </c>
      <c r="CD653" s="5" t="n">
        <v>7.95</v>
      </c>
      <c r="CE653" s="5" t="n">
        <v>0</v>
      </c>
      <c r="CF653" s="5" t="n">
        <v>86.38500000000001</v>
      </c>
      <c r="CG653" s="5" t="n">
        <v>0</v>
      </c>
      <c r="CH653" s="5" t="n">
        <v>1</v>
      </c>
      <c r="CI653" s="5" t="n">
        <v>0</v>
      </c>
      <c r="CJ653" s="5" t="n">
        <v>0</v>
      </c>
      <c r="CK653" s="5" t="n">
        <v>0</v>
      </c>
      <c r="CL653" s="5" t="n">
        <v>0</v>
      </c>
      <c r="CM653" s="5" t="n">
        <v>0</v>
      </c>
      <c r="CN653" s="5" t="n">
        <v>0</v>
      </c>
      <c r="CO653" s="5" t="n">
        <v>0</v>
      </c>
      <c r="CP653" s="5" t="n">
        <v>0</v>
      </c>
      <c r="CQ653" s="5" t="n">
        <v>1.387</v>
      </c>
      <c r="CR653" s="5" t="n">
        <v>1</v>
      </c>
      <c r="CS653" s="5" t="n">
        <v>2.086</v>
      </c>
      <c r="CT653" s="5" t="n">
        <v>4.251</v>
      </c>
      <c r="CU653" s="5" t="n">
        <v>9.398</v>
      </c>
    </row>
    <row r="654">
      <c r="A654" s="5" t="inlineStr">
        <is>
          <t>ROU2021</t>
        </is>
      </c>
      <c r="B654" s="5" t="inlineStr">
        <is>
          <t>ROU</t>
        </is>
      </c>
      <c r="C654" s="5" t="inlineStr">
        <is>
          <t>ROU</t>
        </is>
      </c>
      <c r="D654" s="5" t="inlineStr">
        <is>
          <t>Romania</t>
        </is>
      </c>
      <c r="E654" s="5" t="n">
        <v>2021</v>
      </c>
      <c r="F654" s="5" t="n">
        <v>0.19</v>
      </c>
      <c r="G654" s="5" t="n">
        <v>2.657</v>
      </c>
      <c r="H654" s="5" t="n">
        <v>0.709</v>
      </c>
      <c r="I654" s="5" t="n">
        <v>0.8110000000000001</v>
      </c>
      <c r="J654" s="5" t="n">
        <v>3.469</v>
      </c>
      <c r="K654" s="5" t="n">
        <v>0</v>
      </c>
      <c r="L654" s="5" t="n">
        <v>1</v>
      </c>
      <c r="M654" s="5" t="n">
        <v>4.128</v>
      </c>
      <c r="N654" s="5" t="n">
        <v>2.127</v>
      </c>
      <c r="O654" s="5" t="n">
        <v>0.797</v>
      </c>
      <c r="P654" s="5" t="n">
        <v>4.925</v>
      </c>
      <c r="Q654" s="5" t="n">
        <v>0</v>
      </c>
      <c r="R654" s="5" t="n">
        <v>1</v>
      </c>
      <c r="S654" s="5" t="n">
        <v>6.203</v>
      </c>
      <c r="T654" s="5" t="n">
        <v>4.254</v>
      </c>
      <c r="U654" s="5" t="n">
        <v>0.281</v>
      </c>
      <c r="V654" s="5" t="n">
        <v>7.716</v>
      </c>
      <c r="W654" s="5" t="n">
        <v>0.19</v>
      </c>
      <c r="X654" s="5" t="n">
        <v>1</v>
      </c>
      <c r="Y654" s="5" t="n">
        <v>12.354</v>
      </c>
      <c r="Z654" s="5" t="n">
        <v>1.365</v>
      </c>
      <c r="AA654" s="5" t="n">
        <v>-0.743</v>
      </c>
      <c r="AB654" s="5" t="n">
        <v>11.611</v>
      </c>
      <c r="AC654" s="5" t="n">
        <v>0</v>
      </c>
      <c r="AD654" s="5" t="n">
        <v>1</v>
      </c>
      <c r="AE654" s="5" t="n">
        <v>12.31</v>
      </c>
      <c r="AF654" s="5" t="n">
        <v>2.422</v>
      </c>
      <c r="AG654" s="5" t="n">
        <v>-0.699</v>
      </c>
      <c r="AH654" s="5" t="n">
        <v>11.611</v>
      </c>
      <c r="AI654" s="5" t="n">
        <v>0</v>
      </c>
      <c r="AJ654" s="5" t="n">
        <v>1</v>
      </c>
      <c r="AK654" s="5" t="n">
        <v>15.241</v>
      </c>
      <c r="AL654" s="5" t="n">
        <v>7.481</v>
      </c>
      <c r="AM654" s="5" t="n">
        <v>-2.238</v>
      </c>
      <c r="AN654" s="5" t="n">
        <v>13.004</v>
      </c>
      <c r="AO654" s="5" t="n">
        <v>0</v>
      </c>
      <c r="AP654" s="5" t="n">
        <v>1</v>
      </c>
      <c r="AQ654" s="5" t="n">
        <v>0.619</v>
      </c>
      <c r="AR654" s="5" t="n">
        <v>0.114</v>
      </c>
      <c r="AS654" s="5" t="n">
        <v>0.631</v>
      </c>
      <c r="AT654" s="5" t="n">
        <v>1.373</v>
      </c>
      <c r="AU654" s="5" t="n">
        <v>0.098</v>
      </c>
      <c r="AV654" s="5" t="n">
        <v>1</v>
      </c>
      <c r="AW654" s="5" t="n">
        <v>0.599</v>
      </c>
      <c r="AX654" s="5" t="n">
        <v>0.114</v>
      </c>
      <c r="AY654" s="5" t="n">
        <v>0.623</v>
      </c>
      <c r="AZ654" s="5" t="n">
        <v>1.353</v>
      </c>
      <c r="BA654" s="5" t="n">
        <v>0.107</v>
      </c>
      <c r="BB654" s="5" t="n">
        <v>1</v>
      </c>
      <c r="BC654" s="5" t="n">
        <v>0.439</v>
      </c>
      <c r="BD654" s="5" t="n">
        <v>0.114</v>
      </c>
      <c r="BE654" s="5" t="n">
        <v>0.207</v>
      </c>
      <c r="BF654" s="5" t="n">
        <v>0.734</v>
      </c>
      <c r="BG654" s="5" t="n">
        <v>0.137</v>
      </c>
      <c r="BH654" s="5" t="n">
        <v>1</v>
      </c>
      <c r="BI654" s="5" t="n">
        <v>0.505</v>
      </c>
      <c r="BJ654" s="5" t="n">
        <v>0.114</v>
      </c>
      <c r="BK654" s="5" t="n">
        <v>0.442</v>
      </c>
      <c r="BL654" s="5" t="n">
        <v>1.126</v>
      </c>
      <c r="BM654" s="5" t="n">
        <v>0.19</v>
      </c>
      <c r="BN654" s="5" t="n">
        <v>1</v>
      </c>
      <c r="BO654" s="5" t="n">
        <v>0</v>
      </c>
      <c r="BP654" s="5" t="n">
        <v>0.018</v>
      </c>
      <c r="BQ654" s="5" t="n">
        <v>0.128</v>
      </c>
      <c r="BR654" s="5" t="n">
        <v>0</v>
      </c>
      <c r="BS654" s="5" t="n">
        <v>1</v>
      </c>
      <c r="BT654" s="5" t="n">
        <v>0</v>
      </c>
      <c r="BU654" s="5" t="n">
        <v>0.021</v>
      </c>
      <c r="BV654" s="5" t="n">
        <v>0.186</v>
      </c>
      <c r="BW654" s="5" t="n">
        <v>0.19</v>
      </c>
      <c r="BX654" s="5" t="n">
        <v>1</v>
      </c>
      <c r="BY654" s="5" t="n">
        <v>4.634</v>
      </c>
      <c r="BZ654" s="5" t="n">
        <v>0</v>
      </c>
      <c r="CA654" s="5" t="n">
        <v>4.634</v>
      </c>
      <c r="CB654" s="5" t="n">
        <v>0</v>
      </c>
      <c r="CC654" s="5" t="n">
        <v>78.125</v>
      </c>
      <c r="CD654" s="5" t="n">
        <v>7.95</v>
      </c>
      <c r="CE654" s="5" t="n">
        <v>76.261</v>
      </c>
      <c r="CF654" s="5" t="n">
        <v>183.72</v>
      </c>
      <c r="CG654" s="5" t="n">
        <v>0.19</v>
      </c>
      <c r="CH654" s="5" t="n">
        <v>1</v>
      </c>
      <c r="CI654" s="5" t="n">
        <v>0</v>
      </c>
      <c r="CJ654" s="5" t="n">
        <v>0</v>
      </c>
      <c r="CK654" s="5" t="n">
        <v>0</v>
      </c>
      <c r="CL654" s="5" t="n">
        <v>0</v>
      </c>
      <c r="CM654" s="5" t="n">
        <v>0.023</v>
      </c>
      <c r="CN654" s="5" t="n">
        <v>0.292</v>
      </c>
      <c r="CO654" s="5" t="n">
        <v>0</v>
      </c>
      <c r="CP654" s="5" t="n">
        <v>0.76</v>
      </c>
      <c r="CQ654" s="5" t="n">
        <v>1.198</v>
      </c>
      <c r="CR654" s="5" t="n">
        <v>0</v>
      </c>
      <c r="CS654" s="5" t="n">
        <v>1.301</v>
      </c>
      <c r="CT654" s="5" t="n">
        <v>4.318</v>
      </c>
      <c r="CU654" s="5" t="n">
        <v>1.301</v>
      </c>
    </row>
    <row r="655">
      <c r="A655" s="5" t="inlineStr">
        <is>
          <t>ROU2022</t>
        </is>
      </c>
      <c r="B655" s="5" t="inlineStr">
        <is>
          <t>ROU</t>
        </is>
      </c>
      <c r="C655" s="5" t="inlineStr">
        <is>
          <t>ROU</t>
        </is>
      </c>
      <c r="D655" s="5" t="inlineStr">
        <is>
          <t>Romania</t>
        </is>
      </c>
      <c r="E655" s="5" t="n">
        <v>2022</v>
      </c>
      <c r="F655" s="5" t="n">
        <v>0.19</v>
      </c>
      <c r="G655" s="5" t="n">
        <v>4.446</v>
      </c>
      <c r="H655" s="5" t="n">
        <v>0.749</v>
      </c>
      <c r="I655" s="5" t="n">
        <v>8.585000000000001</v>
      </c>
      <c r="J655" s="5" t="n">
        <v>13.031</v>
      </c>
      <c r="K655" s="5" t="n">
        <v>0</v>
      </c>
      <c r="L655" s="5" t="n">
        <v>1</v>
      </c>
      <c r="M655" s="5" t="n">
        <v>4.562</v>
      </c>
      <c r="N655" s="5" t="n">
        <v>2.247</v>
      </c>
      <c r="O655" s="5" t="n">
        <v>8.438000000000001</v>
      </c>
      <c r="P655" s="5" t="n">
        <v>13</v>
      </c>
      <c r="Q655" s="5" t="n">
        <v>0</v>
      </c>
      <c r="R655" s="5" t="n">
        <v>1</v>
      </c>
      <c r="S655" s="5" t="n">
        <v>8.191000000000001</v>
      </c>
      <c r="T655" s="5" t="n">
        <v>4.495</v>
      </c>
      <c r="U655" s="5" t="n">
        <v>0.423</v>
      </c>
      <c r="V655" s="5" t="n">
        <v>10.109</v>
      </c>
      <c r="W655" s="5" t="n">
        <v>0.19</v>
      </c>
      <c r="X655" s="5" t="n">
        <v>1</v>
      </c>
      <c r="Y655" s="5" t="n">
        <v>12.627</v>
      </c>
      <c r="Z655" s="5" t="n">
        <v>1.325</v>
      </c>
      <c r="AA655" s="5" t="n">
        <v>26.05</v>
      </c>
      <c r="AB655" s="5" t="n">
        <v>38.677</v>
      </c>
      <c r="AC655" s="5" t="n">
        <v>0</v>
      </c>
      <c r="AD655" s="5" t="n">
        <v>1</v>
      </c>
      <c r="AE655" s="5" t="n">
        <v>12.675</v>
      </c>
      <c r="AF655" s="5" t="n">
        <v>2.35</v>
      </c>
      <c r="AG655" s="5" t="n">
        <v>26.002</v>
      </c>
      <c r="AH655" s="5" t="n">
        <v>38.677</v>
      </c>
      <c r="AI655" s="5" t="n">
        <v>0</v>
      </c>
      <c r="AJ655" s="5" t="n">
        <v>1</v>
      </c>
      <c r="AK655" s="5" t="n">
        <v>15.823</v>
      </c>
      <c r="AL655" s="5" t="n">
        <v>7.556</v>
      </c>
      <c r="AM655" s="5" t="n">
        <v>11.613</v>
      </c>
      <c r="AN655" s="5" t="n">
        <v>27.436</v>
      </c>
      <c r="AO655" s="5" t="n">
        <v>0</v>
      </c>
      <c r="AP655" s="5" t="n">
        <v>1</v>
      </c>
      <c r="AQ655" s="5" t="n">
        <v>0.861</v>
      </c>
      <c r="AR655" s="5" t="n">
        <v>0.123</v>
      </c>
      <c r="AS655" s="5" t="n">
        <v>0.612</v>
      </c>
      <c r="AT655" s="5" t="n">
        <v>1.617</v>
      </c>
      <c r="AU655" s="5" t="n">
        <v>0.098</v>
      </c>
      <c r="AV655" s="5" t="n">
        <v>1</v>
      </c>
      <c r="AW655" s="5" t="n">
        <v>0.986</v>
      </c>
      <c r="AX655" s="5" t="n">
        <v>0.123</v>
      </c>
      <c r="AY655" s="5" t="n">
        <v>0.603</v>
      </c>
      <c r="AZ655" s="5" t="n">
        <v>1.759</v>
      </c>
      <c r="BA655" s="5" t="n">
        <v>0.107</v>
      </c>
      <c r="BB655" s="5" t="n">
        <v>1</v>
      </c>
      <c r="BC655" s="5" t="n">
        <v>0.598</v>
      </c>
      <c r="BD655" s="5" t="n">
        <v>0.123</v>
      </c>
      <c r="BE655" s="5" t="n">
        <v>0.159</v>
      </c>
      <c r="BF655" s="5" t="n">
        <v>0.86</v>
      </c>
      <c r="BG655" s="5" t="n">
        <v>0.137</v>
      </c>
      <c r="BH655" s="5" t="n">
        <v>1</v>
      </c>
      <c r="BI655" s="5" t="n">
        <v>0.612</v>
      </c>
      <c r="BJ655" s="5" t="n">
        <v>0.123</v>
      </c>
      <c r="BK655" s="5" t="n">
        <v>0.798</v>
      </c>
      <c r="BL655" s="5" t="n">
        <v>1.679</v>
      </c>
      <c r="BM655" s="5" t="n">
        <v>0.19</v>
      </c>
      <c r="BN655" s="5" t="n">
        <v>1</v>
      </c>
      <c r="BO655" s="5" t="n">
        <v>0</v>
      </c>
      <c r="BP655" s="5" t="n">
        <v>0.017</v>
      </c>
      <c r="BQ655" s="5" t="n">
        <v>0.238</v>
      </c>
      <c r="BR655" s="5" t="n">
        <v>0</v>
      </c>
      <c r="BS655" s="5" t="n">
        <v>1</v>
      </c>
      <c r="BT655" s="5" t="n">
        <v>0</v>
      </c>
      <c r="BU655" s="5" t="n">
        <v>0.021</v>
      </c>
      <c r="BV655" s="5" t="n">
        <v>0.304</v>
      </c>
      <c r="BW655" s="5" t="n">
        <v>0.19</v>
      </c>
      <c r="BX655" s="5" t="n">
        <v>1</v>
      </c>
      <c r="BY655" s="5" t="n">
        <v>5.005</v>
      </c>
      <c r="BZ655" s="5" t="n">
        <v>0</v>
      </c>
      <c r="CA655" s="5" t="n">
        <v>5.005</v>
      </c>
      <c r="CB655" s="5" t="n">
        <v>0</v>
      </c>
      <c r="CC655" s="5" t="n">
        <v>97.90000000000001</v>
      </c>
      <c r="CD655" s="5" t="n">
        <v>7.95</v>
      </c>
      <c r="CE655" s="5" t="n">
        <v>161.932</v>
      </c>
      <c r="CF655" s="5" t="n">
        <v>309.2</v>
      </c>
      <c r="CG655" s="5" t="n">
        <v>0.19</v>
      </c>
      <c r="CH655" s="5" t="n">
        <v>1</v>
      </c>
      <c r="CI655" s="5" t="n">
        <v>0</v>
      </c>
      <c r="CJ655" s="5" t="n">
        <v>0</v>
      </c>
      <c r="CK655" s="5" t="n">
        <v>0</v>
      </c>
      <c r="CL655" s="5" t="n">
        <v>0</v>
      </c>
      <c r="CM655" s="5" t="n">
        <v>0.025</v>
      </c>
      <c r="CN655" s="5" t="n">
        <v>0.314</v>
      </c>
      <c r="CO655" s="5" t="n">
        <v>0</v>
      </c>
      <c r="CP655" s="5" t="n">
        <v>0.787</v>
      </c>
      <c r="CQ655" s="5" t="n">
        <v>1.294</v>
      </c>
      <c r="CR655" s="5" t="n">
        <v>0</v>
      </c>
      <c r="CS655" s="5" t="n">
        <v>1.483</v>
      </c>
      <c r="CT655" s="5" t="n">
        <v>12.553</v>
      </c>
      <c r="CU655" s="5" t="n">
        <v>1.483</v>
      </c>
    </row>
    <row r="656">
      <c r="A656" s="5" t="inlineStr">
        <is>
          <t>ROU2023</t>
        </is>
      </c>
      <c r="B656" s="5" t="inlineStr">
        <is>
          <t>ROU</t>
        </is>
      </c>
      <c r="C656" s="5" t="inlineStr">
        <is>
          <t>ROU</t>
        </is>
      </c>
      <c r="D656" s="5" t="inlineStr">
        <is>
          <t>Romania</t>
        </is>
      </c>
      <c r="E656" s="5" t="n">
        <v>2023</v>
      </c>
      <c r="F656" s="5" t="n">
        <v>0.19</v>
      </c>
      <c r="G656" s="5" t="n">
        <v>3.52</v>
      </c>
      <c r="H656" s="5" t="n">
        <v>0.739</v>
      </c>
      <c r="I656" s="5" t="n">
        <v>9.664999999999999</v>
      </c>
      <c r="J656" s="5" t="n">
        <v>13.186</v>
      </c>
      <c r="K656" s="5" t="n">
        <v>0</v>
      </c>
      <c r="L656" s="5" t="n">
        <v>1</v>
      </c>
      <c r="M656" s="5" t="n">
        <v>3.968</v>
      </c>
      <c r="N656" s="5" t="n">
        <v>2.218</v>
      </c>
      <c r="O656" s="5" t="n">
        <v>9.726000000000001</v>
      </c>
      <c r="P656" s="5" t="n">
        <v>13.694</v>
      </c>
      <c r="Q656" s="5" t="n">
        <v>0</v>
      </c>
      <c r="R656" s="5" t="n">
        <v>1</v>
      </c>
      <c r="S656" s="5" t="n">
        <v>7.217</v>
      </c>
      <c r="T656" s="5" t="n">
        <v>4.436</v>
      </c>
      <c r="U656" s="5" t="n">
        <v>0.474</v>
      </c>
      <c r="V656" s="5" t="n">
        <v>8.964</v>
      </c>
      <c r="W656" s="5" t="n">
        <v>0.19</v>
      </c>
      <c r="X656" s="5" t="n">
        <v>1</v>
      </c>
      <c r="Y656" s="5" t="n">
        <v>12.508</v>
      </c>
      <c r="Z656" s="5" t="n">
        <v>1.401</v>
      </c>
      <c r="AA656" s="5" t="n">
        <v>10.124</v>
      </c>
      <c r="AB656" s="5" t="n">
        <v>22.631</v>
      </c>
      <c r="AC656" s="5" t="n">
        <v>0</v>
      </c>
      <c r="AD656" s="5" t="n">
        <v>1</v>
      </c>
      <c r="AE656" s="5" t="n">
        <v>12.607</v>
      </c>
      <c r="AF656" s="5" t="n">
        <v>2.511</v>
      </c>
      <c r="AG656" s="5" t="n">
        <v>10.025</v>
      </c>
      <c r="AH656" s="5" t="n">
        <v>22.631</v>
      </c>
      <c r="AI656" s="5" t="n">
        <v>0</v>
      </c>
      <c r="AJ656" s="5" t="n">
        <v>1</v>
      </c>
      <c r="AK656" s="5" t="n">
        <v>15.9</v>
      </c>
      <c r="AL656" s="5" t="n">
        <v>7.876</v>
      </c>
      <c r="AM656" s="5" t="n">
        <v>0.723</v>
      </c>
      <c r="AN656" s="5" t="n">
        <v>16.623</v>
      </c>
      <c r="AO656" s="5" t="n">
        <v>0</v>
      </c>
      <c r="AP656" s="5" t="n">
        <v>1</v>
      </c>
      <c r="AQ656" s="5" t="n">
        <v>0.76</v>
      </c>
      <c r="AR656" s="5" t="n">
        <v>0.129</v>
      </c>
      <c r="AS656" s="5" t="n">
        <v>0.59</v>
      </c>
      <c r="AT656" s="5" t="n">
        <v>1.483</v>
      </c>
      <c r="AU656" s="5" t="n">
        <v>0.098</v>
      </c>
      <c r="AV656" s="5" t="n">
        <v>1</v>
      </c>
      <c r="AW656" s="5" t="n">
        <v>0.8110000000000001</v>
      </c>
      <c r="AX656" s="5" t="n">
        <v>0.129</v>
      </c>
      <c r="AY656" s="5" t="n">
        <v>0.603</v>
      </c>
      <c r="AZ656" s="5" t="n">
        <v>1.565</v>
      </c>
      <c r="BA656" s="5" t="n">
        <v>0.107</v>
      </c>
      <c r="BB656" s="5" t="n">
        <v>1</v>
      </c>
      <c r="BC656" s="5" t="n">
        <v>0.535</v>
      </c>
      <c r="BD656" s="5" t="n">
        <v>0.129</v>
      </c>
      <c r="BE656" s="5" t="n">
        <v>0.17</v>
      </c>
      <c r="BF656" s="5" t="n">
        <v>0.802</v>
      </c>
      <c r="BG656" s="5" t="n">
        <v>0.137</v>
      </c>
      <c r="BH656" s="5" t="n">
        <v>1</v>
      </c>
      <c r="BI656" s="5" t="n">
        <v>0.579</v>
      </c>
      <c r="BJ656" s="5" t="n">
        <v>0.129</v>
      </c>
      <c r="BK656" s="5" t="n">
        <v>0.647</v>
      </c>
      <c r="BL656" s="5" t="n">
        <v>1.46</v>
      </c>
      <c r="BM656" s="5" t="n">
        <v>0.19</v>
      </c>
      <c r="BN656" s="5" t="n">
        <v>1</v>
      </c>
      <c r="BO656" s="5" t="n">
        <v>0</v>
      </c>
      <c r="BP656" s="5" t="n">
        <v>0.014</v>
      </c>
      <c r="BQ656" s="5" t="n">
        <v>0.173</v>
      </c>
      <c r="BR656" s="5" t="n">
        <v>0</v>
      </c>
      <c r="BS656" s="5" t="n">
        <v>1</v>
      </c>
      <c r="BT656" s="5" t="n">
        <v>0</v>
      </c>
      <c r="BU656" s="5" t="n">
        <v>0.017</v>
      </c>
      <c r="BV656" s="5" t="n">
        <v>0.206</v>
      </c>
      <c r="BW656" s="5" t="n">
        <v>0.19</v>
      </c>
      <c r="BX656" s="5" t="n">
        <v>1</v>
      </c>
      <c r="BY656" s="5" t="n">
        <v>5.211</v>
      </c>
      <c r="BZ656" s="5" t="n">
        <v>0</v>
      </c>
      <c r="CA656" s="5" t="n">
        <v>5.211</v>
      </c>
      <c r="CB656" s="5" t="n">
        <v>0</v>
      </c>
      <c r="CC656" s="5" t="n">
        <v>83.248</v>
      </c>
      <c r="CD656" s="5" t="n">
        <v>7.95</v>
      </c>
      <c r="CE656" s="5" t="n">
        <v>152.661</v>
      </c>
      <c r="CF656" s="5" t="n">
        <v>280.731</v>
      </c>
      <c r="CG656" s="5" t="n">
        <v>0.19</v>
      </c>
      <c r="CH656" s="5" t="n">
        <v>1</v>
      </c>
      <c r="CI656" s="5" t="n">
        <v>0</v>
      </c>
      <c r="CJ656" s="5" t="n">
        <v>0</v>
      </c>
      <c r="CK656" s="5" t="n">
        <v>0</v>
      </c>
      <c r="CL656" s="5" t="n">
        <v>0</v>
      </c>
      <c r="CM656" s="5" t="n">
        <v>0.026</v>
      </c>
      <c r="CN656" s="5" t="n">
        <v>0.328</v>
      </c>
      <c r="CO656" s="5" t="n">
        <v>0</v>
      </c>
      <c r="CP656" s="5" t="n">
        <v>0.85</v>
      </c>
      <c r="CQ656" s="5" t="n">
        <v>1.348</v>
      </c>
      <c r="CR656" s="5" t="n">
        <v>0</v>
      </c>
      <c r="CS656" s="5" t="n">
        <v>1.313</v>
      </c>
      <c r="CT656" s="5" t="n">
        <v>10.896</v>
      </c>
      <c r="CU656" s="5" t="n">
        <v>1.313</v>
      </c>
    </row>
    <row r="657">
      <c r="A657" s="5" t="inlineStr">
        <is>
          <t>ROU2024</t>
        </is>
      </c>
      <c r="B657" s="5" t="inlineStr">
        <is>
          <t>ROU</t>
        </is>
      </c>
      <c r="C657" s="5" t="inlineStr">
        <is>
          <t>ROU</t>
        </is>
      </c>
      <c r="D657" s="5" t="inlineStr">
        <is>
          <t>Romania</t>
        </is>
      </c>
      <c r="E657" s="5" t="n">
        <v>2024</v>
      </c>
      <c r="F657" s="5" t="n">
        <v>0.19</v>
      </c>
      <c r="G657" s="5" t="n">
        <v>3.141</v>
      </c>
      <c r="H657" s="5" t="n">
        <v>0.761</v>
      </c>
      <c r="I657" s="5" t="n">
        <v>6.237</v>
      </c>
      <c r="J657" s="5" t="n">
        <v>9.377000000000001</v>
      </c>
      <c r="K657" s="5" t="n">
        <v>0</v>
      </c>
      <c r="L657" s="5" t="n">
        <v>1</v>
      </c>
      <c r="M657" s="5" t="n">
        <v>3.936</v>
      </c>
      <c r="N657" s="5" t="n">
        <v>2.283</v>
      </c>
      <c r="O657" s="5" t="n">
        <v>6.357</v>
      </c>
      <c r="P657" s="5" t="n">
        <v>10.292</v>
      </c>
      <c r="Q657" s="5" t="n">
        <v>0</v>
      </c>
      <c r="R657" s="5" t="n">
        <v>1</v>
      </c>
      <c r="S657" s="5" t="n">
        <v>6.946</v>
      </c>
      <c r="T657" s="5" t="n">
        <v>4.567</v>
      </c>
      <c r="U657" s="5" t="n">
        <v>0.514</v>
      </c>
      <c r="V657" s="5" t="n">
        <v>8.653</v>
      </c>
      <c r="W657" s="5" t="n">
        <v>0.19</v>
      </c>
      <c r="X657" s="5" t="n">
        <v>1</v>
      </c>
      <c r="Y657" s="5" t="n">
        <v>14.578</v>
      </c>
      <c r="Z657" s="5" t="n">
        <v>1.841</v>
      </c>
      <c r="AA657" s="5" t="n">
        <v>3.912</v>
      </c>
      <c r="AB657" s="5" t="n">
        <v>18.49</v>
      </c>
      <c r="AC657" s="5" t="n">
        <v>0</v>
      </c>
      <c r="AD657" s="5" t="n">
        <v>1</v>
      </c>
      <c r="AE657" s="5" t="n">
        <v>14.578</v>
      </c>
      <c r="AF657" s="5" t="n">
        <v>3.193</v>
      </c>
      <c r="AG657" s="5" t="n">
        <v>3.912</v>
      </c>
      <c r="AH657" s="5" t="n">
        <v>18.49</v>
      </c>
      <c r="AI657" s="5" t="n">
        <v>0</v>
      </c>
      <c r="AJ657" s="5" t="n">
        <v>1</v>
      </c>
      <c r="AK657" s="5" t="n">
        <v>17.969</v>
      </c>
      <c r="AL657" s="5" t="n">
        <v>9.138999999999999</v>
      </c>
      <c r="AM657" s="5" t="n">
        <v>-1.107</v>
      </c>
      <c r="AN657" s="5" t="n">
        <v>16.862</v>
      </c>
      <c r="AO657" s="5" t="n">
        <v>0</v>
      </c>
      <c r="AP657" s="5" t="n">
        <v>1</v>
      </c>
      <c r="AQ657" s="5" t="n">
        <v>0.724</v>
      </c>
      <c r="AR657" s="5" t="n">
        <v>0.132</v>
      </c>
      <c r="AS657" s="5" t="n">
        <v>0.694</v>
      </c>
      <c r="AT657" s="5" t="n">
        <v>1.557</v>
      </c>
      <c r="AU657" s="5" t="n">
        <v>0.098</v>
      </c>
      <c r="AV657" s="5" t="n">
        <v>1</v>
      </c>
      <c r="AW657" s="5" t="n">
        <v>0.75</v>
      </c>
      <c r="AX657" s="5" t="n">
        <v>0.132</v>
      </c>
      <c r="AY657" s="5" t="n">
        <v>0.681</v>
      </c>
      <c r="AZ657" s="5" t="n">
        <v>1.583</v>
      </c>
      <c r="BA657" s="5" t="n">
        <v>0.107</v>
      </c>
      <c r="BB657" s="5" t="n">
        <v>1</v>
      </c>
      <c r="BC657" s="5" t="n">
        <v>0.513</v>
      </c>
      <c r="BD657" s="5" t="n">
        <v>0.132</v>
      </c>
      <c r="BE657" s="5" t="n">
        <v>0.148</v>
      </c>
      <c r="BF657" s="5" t="n">
        <v>0.752</v>
      </c>
      <c r="BG657" s="5" t="n">
        <v>0.137</v>
      </c>
      <c r="BH657" s="5" t="n">
        <v>1</v>
      </c>
      <c r="BI657" s="5" t="n">
        <v>0.591</v>
      </c>
      <c r="BJ657" s="5" t="n">
        <v>0.132</v>
      </c>
      <c r="BK657" s="5" t="n">
        <v>0.7</v>
      </c>
      <c r="BL657" s="5" t="n">
        <v>1.498</v>
      </c>
      <c r="BM657" s="5" t="n">
        <v>0.19</v>
      </c>
      <c r="BN657" s="5" t="n">
        <v>1</v>
      </c>
      <c r="BO657" s="5" t="n">
        <v>0</v>
      </c>
      <c r="BP657" s="5" t="n">
        <v>0.017</v>
      </c>
      <c r="BQ657" s="5" t="n">
        <v>0.167</v>
      </c>
      <c r="BR657" s="5" t="n">
        <v>0</v>
      </c>
      <c r="BS657" s="5" t="n">
        <v>1</v>
      </c>
      <c r="BT657" s="5" t="n">
        <v>0</v>
      </c>
      <c r="BU657" s="5" t="n">
        <v>0.02</v>
      </c>
      <c r="BV657" s="5" t="n">
        <v>0.203</v>
      </c>
      <c r="BW657" s="5" t="n">
        <v>0.19</v>
      </c>
      <c r="BX657" s="5" t="n">
        <v>1</v>
      </c>
      <c r="BY657" s="5" t="n">
        <v>5.365</v>
      </c>
      <c r="BZ657" s="5" t="n">
        <v>0</v>
      </c>
      <c r="CA657" s="5" t="n">
        <v>5.365</v>
      </c>
      <c r="CB657" s="5" t="n">
        <v>0</v>
      </c>
      <c r="CC657" s="5" t="n">
        <v>82.58799999999999</v>
      </c>
      <c r="CD657" s="5" t="n">
        <v>7.95</v>
      </c>
      <c r="CE657" s="5" t="n">
        <v>81.268</v>
      </c>
      <c r="CF657" s="5" t="n">
        <v>194.989</v>
      </c>
      <c r="CG657" s="5" t="n">
        <v>0.19</v>
      </c>
      <c r="CH657" s="5" t="n">
        <v>1</v>
      </c>
      <c r="CI657" s="5" t="n">
        <v>0</v>
      </c>
      <c r="CJ657" s="5" t="n">
        <v>0</v>
      </c>
      <c r="CK657" s="5" t="n">
        <v>0</v>
      </c>
      <c r="CL657" s="5" t="n">
        <v>0</v>
      </c>
      <c r="CM657" s="5" t="n">
        <v>0.027</v>
      </c>
      <c r="CN657" s="5" t="n">
        <v>0.313</v>
      </c>
      <c r="CO657" s="5" t="n">
        <v>0</v>
      </c>
      <c r="CP657" s="5" t="n">
        <v>0.85</v>
      </c>
      <c r="CQ657" s="5" t="n">
        <v>1.387</v>
      </c>
      <c r="CR657" s="5" t="n">
        <v>0</v>
      </c>
      <c r="CS657" s="5" t="n">
        <v>1.569</v>
      </c>
      <c r="CT657" s="5" t="n">
        <v>7.996</v>
      </c>
      <c r="CU657" s="5" t="n">
        <v>1.569</v>
      </c>
    </row>
    <row r="658">
      <c r="A658" s="5" t="inlineStr">
        <is>
          <t>RUS2021</t>
        </is>
      </c>
      <c r="B658" s="5" t="inlineStr">
        <is>
          <t>RUS</t>
        </is>
      </c>
      <c r="C658" s="5" t="inlineStr">
        <is>
          <t>RUS</t>
        </is>
      </c>
      <c r="D658" s="5" t="inlineStr">
        <is>
          <t>Russia</t>
        </is>
      </c>
      <c r="E658" s="5" t="n">
        <v>2021</v>
      </c>
      <c r="F658" s="5" t="n">
        <v>0.2</v>
      </c>
      <c r="G658" s="5" t="n">
        <v>1.501</v>
      </c>
      <c r="H658" s="5" t="n">
        <v>0.328</v>
      </c>
      <c r="I658" s="5" t="n">
        <v>0.008999999999999999</v>
      </c>
      <c r="J658" s="5" t="n">
        <v>1.51</v>
      </c>
      <c r="K658" s="5" t="n">
        <v>0</v>
      </c>
      <c r="L658" s="5" t="n">
        <v>1</v>
      </c>
      <c r="M658" s="5" t="n">
        <v>6.714</v>
      </c>
      <c r="N658" s="5" t="n">
        <v>3.043</v>
      </c>
      <c r="O658" s="5" t="n">
        <v>0.026</v>
      </c>
      <c r="P658" s="5" t="n">
        <v>6.74</v>
      </c>
      <c r="Q658" s="5" t="n">
        <v>0</v>
      </c>
      <c r="R658" s="5" t="n">
        <v>1</v>
      </c>
      <c r="S658" s="5" t="n">
        <v>2.561</v>
      </c>
      <c r="T658" s="5" t="n">
        <v>1.587</v>
      </c>
      <c r="U658" s="5" t="n">
        <v>0.014</v>
      </c>
      <c r="V658" s="5" t="n">
        <v>3.09</v>
      </c>
      <c r="W658" s="5" t="n">
        <v>0.2</v>
      </c>
      <c r="X658" s="5" t="n">
        <v>1</v>
      </c>
      <c r="Y658" s="5" t="n">
        <v>6.678</v>
      </c>
      <c r="Z658" s="5" t="n">
        <v>0</v>
      </c>
      <c r="AA658" s="5" t="n">
        <v>-4.088</v>
      </c>
      <c r="AB658" s="5" t="n">
        <v>2.59</v>
      </c>
      <c r="AC658" s="5" t="n">
        <v>0</v>
      </c>
      <c r="AD658" s="5" t="n">
        <v>1</v>
      </c>
      <c r="AE658" s="5" t="n">
        <v>6.678</v>
      </c>
      <c r="AF658" s="5" t="n">
        <v>0</v>
      </c>
      <c r="AG658" s="5" t="n">
        <v>-4.088</v>
      </c>
      <c r="AH658" s="5" t="n">
        <v>2.59</v>
      </c>
      <c r="AI658" s="5" t="n">
        <v>0</v>
      </c>
      <c r="AJ658" s="5" t="n">
        <v>1</v>
      </c>
      <c r="AK658" s="5" t="n">
        <v>10.16</v>
      </c>
      <c r="AL658" s="5" t="n">
        <v>4.418</v>
      </c>
      <c r="AM658" s="5" t="n">
        <v>-8.385</v>
      </c>
      <c r="AN658" s="5" t="n">
        <v>2.13</v>
      </c>
      <c r="AO658" s="5" t="n">
        <v>0</v>
      </c>
      <c r="AP658" s="5" t="n">
        <v>0</v>
      </c>
      <c r="AQ658" s="5" t="n">
        <v>0.614</v>
      </c>
      <c r="AR658" s="5" t="n">
        <v>0.112</v>
      </c>
      <c r="AS658" s="5" t="n">
        <v>-0.089</v>
      </c>
      <c r="AT658" s="5" t="n">
        <v>0.63</v>
      </c>
      <c r="AU658" s="5" t="n">
        <v>0.2</v>
      </c>
      <c r="AV658" s="5" t="n">
        <v>1</v>
      </c>
      <c r="AW658" s="5" t="n">
        <v>0.626</v>
      </c>
      <c r="AX658" s="5" t="n">
        <v>0.121</v>
      </c>
      <c r="AY658" s="5" t="n">
        <v>-0.008999999999999999</v>
      </c>
      <c r="AZ658" s="5" t="n">
        <v>0.74</v>
      </c>
      <c r="BA658" s="5" t="n">
        <v>0.2</v>
      </c>
      <c r="BB658" s="5" t="n">
        <v>1</v>
      </c>
      <c r="BC658" s="5" t="n">
        <v>0.439</v>
      </c>
      <c r="BD658" s="5" t="n">
        <v>0.114</v>
      </c>
      <c r="BE658" s="5" t="n">
        <v>-0.153</v>
      </c>
      <c r="BF658" s="5" t="n">
        <v>0.343</v>
      </c>
      <c r="BG658" s="5" t="n">
        <v>0</v>
      </c>
      <c r="BH658" s="5" t="n">
        <v>0</v>
      </c>
      <c r="BI658" s="5" t="n">
        <v>0.578</v>
      </c>
      <c r="BJ658" s="5" t="n">
        <v>0.128</v>
      </c>
      <c r="BK658" s="5" t="n">
        <v>-0.019</v>
      </c>
      <c r="BL658" s="5" t="n">
        <v>0.67</v>
      </c>
      <c r="BM658" s="5" t="n">
        <v>0.2</v>
      </c>
      <c r="BN658" s="5" t="n">
        <v>1</v>
      </c>
      <c r="BO658" s="5" t="n">
        <v>0</v>
      </c>
      <c r="BP658" s="5" t="n">
        <v>-0.035</v>
      </c>
      <c r="BQ658" s="5" t="n">
        <v>0.032</v>
      </c>
      <c r="BR658" s="5" t="n">
        <v>0</v>
      </c>
      <c r="BS658" s="5" t="n">
        <v>1</v>
      </c>
      <c r="BT658" s="5" t="n">
        <v>0</v>
      </c>
      <c r="BU658" s="5" t="n">
        <v>-0.035</v>
      </c>
      <c r="BV658" s="5" t="n">
        <v>0.048</v>
      </c>
      <c r="BW658" s="5" t="n">
        <v>0</v>
      </c>
      <c r="BX658" s="5" t="n">
        <v>1</v>
      </c>
      <c r="BY658" s="5" t="n">
        <v>1.431</v>
      </c>
      <c r="BZ658" s="5" t="n">
        <v>0</v>
      </c>
      <c r="CA658" s="5" t="n">
        <v>1.431</v>
      </c>
      <c r="CB658" s="5" t="n">
        <v>0</v>
      </c>
      <c r="CC658" s="5" t="n">
        <v>78.125</v>
      </c>
      <c r="CD658" s="5" t="n">
        <v>7.95</v>
      </c>
      <c r="CE658" s="5" t="n">
        <v>-22.475</v>
      </c>
      <c r="CF658" s="5" t="n">
        <v>66.78</v>
      </c>
      <c r="CG658" s="5" t="n">
        <v>0</v>
      </c>
      <c r="CH658" s="5" t="n">
        <v>1</v>
      </c>
      <c r="CI658" s="5" t="n">
        <v>0</v>
      </c>
      <c r="CJ658" s="5" t="n">
        <v>0</v>
      </c>
      <c r="CK658" s="5" t="n">
        <v>0</v>
      </c>
      <c r="CL658" s="5" t="n">
        <v>0.043</v>
      </c>
      <c r="CM658" s="5" t="n">
        <v>0</v>
      </c>
      <c r="CN658" s="5" t="n">
        <v>1.568</v>
      </c>
      <c r="CO658" s="5" t="n">
        <v>9.936999999999999</v>
      </c>
      <c r="CP658" s="5" t="n">
        <v>0</v>
      </c>
      <c r="CQ658" s="5" t="n">
        <v>1.137</v>
      </c>
      <c r="CR658" s="5" t="n">
        <v>0.985</v>
      </c>
      <c r="CS658" s="5" t="n">
        <v>6.678</v>
      </c>
      <c r="CT658" s="5" t="n">
        <v>3.312</v>
      </c>
      <c r="CU658" s="5" t="n">
        <v>7.249</v>
      </c>
    </row>
    <row r="659">
      <c r="A659" s="5" t="inlineStr">
        <is>
          <t>RUS2022</t>
        </is>
      </c>
      <c r="B659" s="5" t="inlineStr">
        <is>
          <t>RUS</t>
        </is>
      </c>
      <c r="C659" s="5" t="inlineStr">
        <is>
          <t>RUS</t>
        </is>
      </c>
      <c r="D659" s="5" t="inlineStr">
        <is>
          <t>Russia</t>
        </is>
      </c>
      <c r="E659" s="5" t="n">
        <v>2022</v>
      </c>
      <c r="F659" s="5" t="n">
        <v>0.2</v>
      </c>
      <c r="G659" s="5" t="n">
        <v>1.52</v>
      </c>
      <c r="H659" s="5" t="n">
        <v>0.236</v>
      </c>
      <c r="I659" s="5" t="n">
        <v>0.01</v>
      </c>
      <c r="J659" s="5" t="n">
        <v>1.53</v>
      </c>
      <c r="K659" s="5" t="n">
        <v>0</v>
      </c>
      <c r="L659" s="5" t="n">
        <v>1</v>
      </c>
      <c r="M659" s="5" t="n">
        <v>6.298</v>
      </c>
      <c r="N659" s="5" t="n">
        <v>2.601</v>
      </c>
      <c r="O659" s="5" t="n">
        <v>0.032</v>
      </c>
      <c r="P659" s="5" t="n">
        <v>6.33</v>
      </c>
      <c r="Q659" s="5" t="n">
        <v>0</v>
      </c>
      <c r="R659" s="5" t="n">
        <v>1</v>
      </c>
      <c r="S659" s="5" t="n">
        <v>3.075</v>
      </c>
      <c r="T659" s="5" t="n">
        <v>1.506</v>
      </c>
      <c r="U659" s="5" t="n">
        <v>0.017</v>
      </c>
      <c r="V659" s="5" t="n">
        <v>3.71</v>
      </c>
      <c r="W659" s="5" t="n">
        <v>0.2</v>
      </c>
      <c r="X659" s="5" t="n">
        <v>1</v>
      </c>
      <c r="Y659" s="5" t="n">
        <v>7.212</v>
      </c>
      <c r="Z659" s="5" t="n">
        <v>0</v>
      </c>
      <c r="AA659" s="5" t="n">
        <v>-4.202</v>
      </c>
      <c r="AB659" s="5" t="n">
        <v>3.01</v>
      </c>
      <c r="AC659" s="5" t="n">
        <v>0</v>
      </c>
      <c r="AD659" s="5" t="n">
        <v>1</v>
      </c>
      <c r="AE659" s="5" t="n">
        <v>7.212</v>
      </c>
      <c r="AF659" s="5" t="n">
        <v>0</v>
      </c>
      <c r="AG659" s="5" t="n">
        <v>-4.202</v>
      </c>
      <c r="AH659" s="5" t="n">
        <v>3.01</v>
      </c>
      <c r="AI659" s="5" t="n">
        <v>0</v>
      </c>
      <c r="AJ659" s="5" t="n">
        <v>1</v>
      </c>
      <c r="AK659" s="5" t="n">
        <v>10.972</v>
      </c>
      <c r="AL659" s="5" t="n">
        <v>4.771</v>
      </c>
      <c r="AM659" s="5" t="n">
        <v>-9.071999999999999</v>
      </c>
      <c r="AN659" s="5" t="n">
        <v>2.28</v>
      </c>
      <c r="AO659" s="5" t="n">
        <v>0</v>
      </c>
      <c r="AP659" s="5" t="n">
        <v>0</v>
      </c>
      <c r="AQ659" s="5" t="n">
        <v>0.528</v>
      </c>
      <c r="AR659" s="5" t="n">
        <v>0.076</v>
      </c>
      <c r="AS659" s="5" t="n">
        <v>0.031</v>
      </c>
      <c r="AT659" s="5" t="n">
        <v>0.67</v>
      </c>
      <c r="AU659" s="5" t="n">
        <v>0.2</v>
      </c>
      <c r="AV659" s="5" t="n">
        <v>1</v>
      </c>
      <c r="AW659" s="5" t="n">
        <v>0.826</v>
      </c>
      <c r="AX659" s="5" t="n">
        <v>0.107</v>
      </c>
      <c r="AY659" s="5" t="n">
        <v>-0.109</v>
      </c>
      <c r="AZ659" s="5" t="n">
        <v>0.86</v>
      </c>
      <c r="BA659" s="5" t="n">
        <v>0.2</v>
      </c>
      <c r="BB659" s="5" t="n">
        <v>1</v>
      </c>
      <c r="BC659" s="5" t="n">
        <v>0.598</v>
      </c>
      <c r="BD659" s="5" t="n">
        <v>0.123</v>
      </c>
      <c r="BE659" s="5" t="n">
        <v>-0.442</v>
      </c>
      <c r="BF659" s="5" t="n">
        <v>0.187</v>
      </c>
      <c r="BG659" s="5" t="n">
        <v>0</v>
      </c>
      <c r="BH659" s="5" t="n">
        <v>0</v>
      </c>
      <c r="BI659" s="5" t="n">
        <v>0.983</v>
      </c>
      <c r="BJ659" s="5" t="n">
        <v>0.192</v>
      </c>
      <c r="BK659" s="5" t="n">
        <v>-0.25</v>
      </c>
      <c r="BL659" s="5" t="n">
        <v>0.88</v>
      </c>
      <c r="BM659" s="5" t="n">
        <v>0.2</v>
      </c>
      <c r="BN659" s="5" t="n">
        <v>1</v>
      </c>
      <c r="BO659" s="5" t="n">
        <v>0</v>
      </c>
      <c r="BP659" s="5" t="n">
        <v>-0.035</v>
      </c>
      <c r="BQ659" s="5" t="n">
        <v>0.038</v>
      </c>
      <c r="BR659" s="5" t="n">
        <v>0</v>
      </c>
      <c r="BS659" s="5" t="n">
        <v>1</v>
      </c>
      <c r="BT659" s="5" t="n">
        <v>0</v>
      </c>
      <c r="BU659" s="5" t="n">
        <v>-0.035</v>
      </c>
      <c r="BV659" s="5" t="n">
        <v>0.057</v>
      </c>
      <c r="BW659" s="5" t="n">
        <v>0</v>
      </c>
      <c r="BX659" s="5" t="n">
        <v>1</v>
      </c>
      <c r="BY659" s="5" t="n">
        <v>1.545</v>
      </c>
      <c r="BZ659" s="5" t="n">
        <v>0</v>
      </c>
      <c r="CA659" s="5" t="n">
        <v>1.545</v>
      </c>
      <c r="CB659" s="5" t="n">
        <v>0</v>
      </c>
      <c r="CC659" s="5" t="n">
        <v>97.90000000000001</v>
      </c>
      <c r="CD659" s="5" t="n">
        <v>7.95</v>
      </c>
      <c r="CE659" s="5" t="n">
        <v>-68.75</v>
      </c>
      <c r="CF659" s="5" t="n">
        <v>34.98</v>
      </c>
      <c r="CG659" s="5" t="n">
        <v>0</v>
      </c>
      <c r="CH659" s="5" t="n">
        <v>1</v>
      </c>
      <c r="CI659" s="5" t="n">
        <v>0</v>
      </c>
      <c r="CJ659" s="5" t="n">
        <v>0</v>
      </c>
      <c r="CK659" s="5" t="n">
        <v>0</v>
      </c>
      <c r="CL659" s="5" t="n">
        <v>0.046</v>
      </c>
      <c r="CM659" s="5" t="n">
        <v>0</v>
      </c>
      <c r="CN659" s="5" t="n">
        <v>1.468</v>
      </c>
      <c r="CO659" s="5" t="n">
        <v>10.89</v>
      </c>
      <c r="CP659" s="5" t="n">
        <v>0</v>
      </c>
      <c r="CQ659" s="5" t="n">
        <v>1.227</v>
      </c>
      <c r="CR659" s="5" t="n">
        <v>0.985</v>
      </c>
      <c r="CS659" s="5" t="n">
        <v>7.212</v>
      </c>
      <c r="CT659" s="5" t="n">
        <v>4.358</v>
      </c>
      <c r="CU659" s="5" t="n">
        <v>10.577</v>
      </c>
    </row>
    <row r="660">
      <c r="A660" s="5" t="inlineStr">
        <is>
          <t>RUS2023</t>
        </is>
      </c>
      <c r="B660" s="5" t="inlineStr">
        <is>
          <t>RUS</t>
        </is>
      </c>
      <c r="C660" s="5" t="inlineStr">
        <is>
          <t>RUS</t>
        </is>
      </c>
      <c r="D660" s="5" t="inlineStr">
        <is>
          <t>Russia</t>
        </is>
      </c>
      <c r="E660" s="5" t="n">
        <v>2023</v>
      </c>
      <c r="F660" s="5" t="n">
        <v>0.2</v>
      </c>
      <c r="G660" s="5" t="n">
        <v>1.415</v>
      </c>
      <c r="H660" s="5" t="n">
        <v>0.322</v>
      </c>
      <c r="I660" s="5" t="n">
        <v>0.005</v>
      </c>
      <c r="J660" s="5" t="n">
        <v>1.42</v>
      </c>
      <c r="K660" s="5" t="n">
        <v>0</v>
      </c>
      <c r="L660" s="5" t="n">
        <v>1</v>
      </c>
      <c r="M660" s="5" t="n">
        <v>5.905</v>
      </c>
      <c r="N660" s="5" t="n">
        <v>2.929</v>
      </c>
      <c r="O660" s="5" t="n">
        <v>0.015</v>
      </c>
      <c r="P660" s="5" t="n">
        <v>5.92</v>
      </c>
      <c r="Q660" s="5" t="n">
        <v>0</v>
      </c>
      <c r="R660" s="5" t="n">
        <v>1</v>
      </c>
      <c r="S660" s="5" t="n">
        <v>2.442</v>
      </c>
      <c r="T660" s="5" t="n">
        <v>1.531</v>
      </c>
      <c r="U660" s="5" t="n">
        <v>0.008</v>
      </c>
      <c r="V660" s="5" t="n">
        <v>2.94</v>
      </c>
      <c r="W660" s="5" t="n">
        <v>0.2</v>
      </c>
      <c r="X660" s="5" t="n">
        <v>1</v>
      </c>
      <c r="Y660" s="5" t="n">
        <v>2.905</v>
      </c>
      <c r="Z660" s="5" t="n">
        <v>0</v>
      </c>
      <c r="AA660" s="5" t="n">
        <v>-0.485</v>
      </c>
      <c r="AB660" s="5" t="n">
        <v>2.42</v>
      </c>
      <c r="AC660" s="5" t="n">
        <v>0</v>
      </c>
      <c r="AD660" s="5" t="n">
        <v>1</v>
      </c>
      <c r="AE660" s="5" t="n">
        <v>2.905</v>
      </c>
      <c r="AF660" s="5" t="n">
        <v>0</v>
      </c>
      <c r="AG660" s="5" t="n">
        <v>-0.485</v>
      </c>
      <c r="AH660" s="5" t="n">
        <v>2.42</v>
      </c>
      <c r="AI660" s="5" t="n">
        <v>0</v>
      </c>
      <c r="AJ660" s="5" t="n">
        <v>1</v>
      </c>
      <c r="AK660" s="5" t="n">
        <v>6.805</v>
      </c>
      <c r="AL660" s="5" t="n">
        <v>2.959</v>
      </c>
      <c r="AM660" s="5" t="n">
        <v>-5.188</v>
      </c>
      <c r="AN660" s="5" t="n">
        <v>1.94</v>
      </c>
      <c r="AO660" s="5" t="n">
        <v>0</v>
      </c>
      <c r="AP660" s="5" t="n">
        <v>0</v>
      </c>
      <c r="AQ660" s="5" t="n">
        <v>0.626</v>
      </c>
      <c r="AR660" s="5" t="n">
        <v>0.106</v>
      </c>
      <c r="AS660" s="5" t="n">
        <v>-0.16</v>
      </c>
      <c r="AT660" s="5" t="n">
        <v>0.5600000000000001</v>
      </c>
      <c r="AU660" s="5" t="n">
        <v>0.2</v>
      </c>
      <c r="AV660" s="5" t="n">
        <v>1</v>
      </c>
      <c r="AW660" s="5" t="n">
        <v>0.746</v>
      </c>
      <c r="AX660" s="5" t="n">
        <v>0.128</v>
      </c>
      <c r="AY660" s="5" t="n">
        <v>-0.13</v>
      </c>
      <c r="AZ660" s="5" t="n">
        <v>0.74</v>
      </c>
      <c r="BA660" s="5" t="n">
        <v>0.2</v>
      </c>
      <c r="BB660" s="5" t="n">
        <v>1</v>
      </c>
      <c r="BC660" s="5" t="n">
        <v>0.454</v>
      </c>
      <c r="BD660" s="5" t="n">
        <v>0.129</v>
      </c>
      <c r="BE660" s="5" t="n">
        <v>-0.247</v>
      </c>
      <c r="BF660" s="5" t="n">
        <v>0.248</v>
      </c>
      <c r="BG660" s="5" t="n">
        <v>0</v>
      </c>
      <c r="BH660" s="5" t="n">
        <v>0</v>
      </c>
      <c r="BI660" s="5" t="n">
        <v>0.873</v>
      </c>
      <c r="BJ660" s="5" t="n">
        <v>0.19</v>
      </c>
      <c r="BK660" s="5" t="n">
        <v>-0.19</v>
      </c>
      <c r="BL660" s="5" t="n">
        <v>0.82</v>
      </c>
      <c r="BM660" s="5" t="n">
        <v>0.2</v>
      </c>
      <c r="BN660" s="5" t="n">
        <v>1</v>
      </c>
      <c r="BO660" s="5" t="n">
        <v>0</v>
      </c>
      <c r="BP660" s="5" t="n">
        <v>-0.035</v>
      </c>
      <c r="BQ660" s="5" t="n">
        <v>0.03</v>
      </c>
      <c r="BR660" s="5" t="n">
        <v>0</v>
      </c>
      <c r="BS660" s="5" t="n">
        <v>1</v>
      </c>
      <c r="BT660" s="5" t="n">
        <v>0</v>
      </c>
      <c r="BU660" s="5" t="n">
        <v>-0.035</v>
      </c>
      <c r="BV660" s="5" t="n">
        <v>0.045</v>
      </c>
      <c r="BW660" s="5" t="n">
        <v>0</v>
      </c>
      <c r="BX660" s="5" t="n">
        <v>1</v>
      </c>
      <c r="BY660" s="5" t="n">
        <v>1.609</v>
      </c>
      <c r="BZ660" s="5" t="n">
        <v>0</v>
      </c>
      <c r="CA660" s="5" t="n">
        <v>1.609</v>
      </c>
      <c r="CB660" s="5" t="n">
        <v>0</v>
      </c>
      <c r="CC660" s="5" t="n">
        <v>68.188</v>
      </c>
      <c r="CD660" s="5" t="n">
        <v>7.95</v>
      </c>
      <c r="CE660" s="5" t="n">
        <v>-24.463</v>
      </c>
      <c r="CF660" s="5" t="n">
        <v>52.47</v>
      </c>
      <c r="CG660" s="5" t="n">
        <v>0</v>
      </c>
      <c r="CH660" s="5" t="n">
        <v>1</v>
      </c>
      <c r="CI660" s="5" t="n">
        <v>0</v>
      </c>
      <c r="CJ660" s="5" t="n">
        <v>0</v>
      </c>
      <c r="CK660" s="5" t="n">
        <v>0</v>
      </c>
      <c r="CL660" s="5" t="n">
        <v>0.048</v>
      </c>
      <c r="CM660" s="5" t="n">
        <v>0</v>
      </c>
      <c r="CN660" s="5" t="n">
        <v>1.467</v>
      </c>
      <c r="CO660" s="5" t="n">
        <v>11.195</v>
      </c>
      <c r="CP660" s="5" t="n">
        <v>0</v>
      </c>
      <c r="CQ660" s="5" t="n">
        <v>1.278</v>
      </c>
      <c r="CR660" s="5" t="n">
        <v>0.989</v>
      </c>
      <c r="CS660" s="5" t="n">
        <v>2.905</v>
      </c>
      <c r="CT660" s="5" t="n">
        <v>2.138</v>
      </c>
      <c r="CU660" s="5" t="n">
        <v>2.905</v>
      </c>
    </row>
    <row r="661">
      <c r="A661" s="5" t="inlineStr">
        <is>
          <t>RUS2024</t>
        </is>
      </c>
      <c r="B661" s="5" t="inlineStr">
        <is>
          <t>RUS</t>
        </is>
      </c>
      <c r="C661" s="5" t="inlineStr">
        <is>
          <t>RUS</t>
        </is>
      </c>
      <c r="D661" s="5" t="inlineStr">
        <is>
          <t>Russia</t>
        </is>
      </c>
      <c r="E661" s="5" t="n">
        <v>2024</v>
      </c>
      <c r="F661" s="5" t="n">
        <v>0.2</v>
      </c>
      <c r="G661" s="5" t="n">
        <v>1.376</v>
      </c>
      <c r="H661" s="5" t="n">
        <v>0.349</v>
      </c>
      <c r="I661" s="5" t="n">
        <v>0.004</v>
      </c>
      <c r="J661" s="5" t="n">
        <v>1.38</v>
      </c>
      <c r="K661" s="5" t="n">
        <v>0</v>
      </c>
      <c r="L661" s="5" t="n">
        <v>1</v>
      </c>
      <c r="M661" s="5" t="n">
        <v>4.347</v>
      </c>
      <c r="N661" s="5" t="n">
        <v>2.368</v>
      </c>
      <c r="O661" s="5" t="n">
        <v>0.013</v>
      </c>
      <c r="P661" s="5" t="n">
        <v>4.36</v>
      </c>
      <c r="Q661" s="5" t="n">
        <v>0</v>
      </c>
      <c r="R661" s="5" t="n">
        <v>1</v>
      </c>
      <c r="S661" s="5" t="n">
        <v>2.593</v>
      </c>
      <c r="T661" s="5" t="n">
        <v>1.717</v>
      </c>
      <c r="U661" s="5" t="n">
        <v>0.007</v>
      </c>
      <c r="V661" s="5" t="n">
        <v>3.12</v>
      </c>
      <c r="W661" s="5" t="n">
        <v>0.2</v>
      </c>
      <c r="X661" s="5" t="n">
        <v>1</v>
      </c>
      <c r="Y661" s="5" t="n">
        <v>2.456</v>
      </c>
      <c r="Z661" s="5" t="n">
        <v>0</v>
      </c>
      <c r="AA661" s="5" t="n">
        <v>-0.106</v>
      </c>
      <c r="AB661" s="5" t="n">
        <v>2.35</v>
      </c>
      <c r="AC661" s="5" t="n">
        <v>0</v>
      </c>
      <c r="AD661" s="5" t="n">
        <v>1</v>
      </c>
      <c r="AE661" s="5" t="n">
        <v>2.456</v>
      </c>
      <c r="AF661" s="5" t="n">
        <v>0</v>
      </c>
      <c r="AG661" s="5" t="n">
        <v>-0.106</v>
      </c>
      <c r="AH661" s="5" t="n">
        <v>2.35</v>
      </c>
      <c r="AI661" s="5" t="n">
        <v>0</v>
      </c>
      <c r="AJ661" s="5" t="n">
        <v>1</v>
      </c>
      <c r="AK661" s="5" t="n">
        <v>6.471</v>
      </c>
      <c r="AL661" s="5" t="n">
        <v>2.814</v>
      </c>
      <c r="AM661" s="5" t="n">
        <v>-4.879</v>
      </c>
      <c r="AN661" s="5" t="n">
        <v>1.91</v>
      </c>
      <c r="AO661" s="5" t="n">
        <v>0</v>
      </c>
      <c r="AP661" s="5" t="n">
        <v>0</v>
      </c>
      <c r="AQ661" s="5" t="n">
        <v>0.55</v>
      </c>
      <c r="AR661" s="5" t="n">
        <v>0.1</v>
      </c>
      <c r="AS661" s="5" t="n">
        <v>-0.1</v>
      </c>
      <c r="AT661" s="5" t="n">
        <v>0.54</v>
      </c>
      <c r="AU661" s="5" t="n">
        <v>0.2</v>
      </c>
      <c r="AV661" s="5" t="n">
        <v>1</v>
      </c>
      <c r="AW661" s="5" t="n">
        <v>0.655</v>
      </c>
      <c r="AX661" s="5" t="n">
        <v>0.12</v>
      </c>
      <c r="AY661" s="5" t="n">
        <v>-0.08</v>
      </c>
      <c r="AZ661" s="5" t="n">
        <v>0.6899999999999999</v>
      </c>
      <c r="BA661" s="5" t="n">
        <v>0.2</v>
      </c>
      <c r="BB661" s="5" t="n">
        <v>1</v>
      </c>
      <c r="BC661" s="5" t="n">
        <v>0.437</v>
      </c>
      <c r="BD661" s="5" t="n">
        <v>0.132</v>
      </c>
      <c r="BE661" s="5" t="n">
        <v>-0.256</v>
      </c>
      <c r="BF661" s="5" t="n">
        <v>0.217</v>
      </c>
      <c r="BG661" s="5" t="n">
        <v>0</v>
      </c>
      <c r="BH661" s="5" t="n">
        <v>0</v>
      </c>
      <c r="BI661" s="5" t="n">
        <v>0.781</v>
      </c>
      <c r="BJ661" s="5" t="n">
        <v>0.172</v>
      </c>
      <c r="BK661" s="5" t="n">
        <v>-0.14</v>
      </c>
      <c r="BL661" s="5" t="n">
        <v>0.77</v>
      </c>
      <c r="BM661" s="5" t="n">
        <v>0.2</v>
      </c>
      <c r="BN661" s="5" t="n">
        <v>1</v>
      </c>
      <c r="BO661" s="5" t="n">
        <v>0</v>
      </c>
      <c r="BP661" s="5" t="n">
        <v>-0.036</v>
      </c>
      <c r="BQ661" s="5" t="n">
        <v>0.03</v>
      </c>
      <c r="BR661" s="5" t="n">
        <v>0</v>
      </c>
      <c r="BS661" s="5" t="n">
        <v>1</v>
      </c>
      <c r="BT661" s="5" t="n">
        <v>0</v>
      </c>
      <c r="BU661" s="5" t="n">
        <v>-0.036</v>
      </c>
      <c r="BV661" s="5" t="n">
        <v>0.043</v>
      </c>
      <c r="BW661" s="5" t="n">
        <v>0</v>
      </c>
      <c r="BX661" s="5" t="n">
        <v>1</v>
      </c>
      <c r="BY661" s="5" t="n">
        <v>1.657</v>
      </c>
      <c r="BZ661" s="5" t="n">
        <v>0</v>
      </c>
      <c r="CA661" s="5" t="n">
        <v>1.657</v>
      </c>
      <c r="CB661" s="5" t="n">
        <v>0</v>
      </c>
      <c r="CC661" s="5" t="n">
        <v>67.66</v>
      </c>
      <c r="CD661" s="5" t="n">
        <v>7.95</v>
      </c>
      <c r="CE661" s="5" t="n">
        <v>-14.66</v>
      </c>
      <c r="CF661" s="5" t="n">
        <v>63.6</v>
      </c>
      <c r="CG661" s="5" t="n">
        <v>0</v>
      </c>
      <c r="CH661" s="5" t="n">
        <v>1</v>
      </c>
      <c r="CI661" s="5" t="n">
        <v>0</v>
      </c>
      <c r="CJ661" s="5" t="n">
        <v>0</v>
      </c>
      <c r="CK661" s="5" t="n">
        <v>0</v>
      </c>
      <c r="CL661" s="5" t="n">
        <v>0.05</v>
      </c>
      <c r="CM661" s="5" t="n">
        <v>0</v>
      </c>
      <c r="CN661" s="5" t="n">
        <v>1.606</v>
      </c>
      <c r="CO661" s="5" t="n">
        <v>11.462</v>
      </c>
      <c r="CP661" s="5" t="n">
        <v>0</v>
      </c>
      <c r="CQ661" s="5" t="n">
        <v>1.316</v>
      </c>
      <c r="CR661" s="5" t="n">
        <v>0.989</v>
      </c>
      <c r="CS661" s="5" t="n">
        <v>2.456</v>
      </c>
      <c r="CT661" s="5" t="n">
        <v>1.895</v>
      </c>
      <c r="CU661" s="5" t="n">
        <v>2.456</v>
      </c>
    </row>
    <row r="662">
      <c r="A662" s="5" t="inlineStr">
        <is>
          <t>RWA2021</t>
        </is>
      </c>
      <c r="B662" s="5" t="inlineStr">
        <is>
          <t>RWA</t>
        </is>
      </c>
      <c r="C662" s="5" t="inlineStr">
        <is>
          <t>RWA</t>
        </is>
      </c>
      <c r="D662" s="5" t="inlineStr">
        <is>
          <t>Rwanda</t>
        </is>
      </c>
      <c r="E662" s="5" t="n">
        <v>2021</v>
      </c>
      <c r="F662" s="5" t="n">
        <v>0.18</v>
      </c>
      <c r="G662" s="5" t="n">
        <v>2.321</v>
      </c>
      <c r="H662" s="5" t="n">
        <v>0.508</v>
      </c>
      <c r="I662" s="5" t="n">
        <v>0</v>
      </c>
      <c r="J662" s="5" t="n">
        <v>2.321</v>
      </c>
      <c r="K662" s="5" t="n">
        <v>0</v>
      </c>
      <c r="L662" s="5" t="n">
        <v>1</v>
      </c>
      <c r="M662" s="5" t="n">
        <v>1.906</v>
      </c>
      <c r="N662" s="5" t="n">
        <v>0.864</v>
      </c>
      <c r="O662" s="5" t="n">
        <v>0</v>
      </c>
      <c r="P662" s="5" t="n">
        <v>1.906</v>
      </c>
      <c r="Q662" s="5" t="n">
        <v>0</v>
      </c>
      <c r="R662" s="5" t="n">
        <v>1</v>
      </c>
      <c r="S662" s="5" t="n">
        <v>1.733</v>
      </c>
      <c r="T662" s="5" t="n">
        <v>1.074</v>
      </c>
      <c r="U662" s="5" t="n">
        <v>0</v>
      </c>
      <c r="V662" s="5" t="n">
        <v>2.045</v>
      </c>
      <c r="W662" s="5" t="n">
        <v>0.18</v>
      </c>
      <c r="X662" s="5" t="n">
        <v>1</v>
      </c>
      <c r="Y662" s="5" t="n">
        <v>16.287</v>
      </c>
      <c r="Z662" s="5" t="n">
        <v>2.201</v>
      </c>
      <c r="AA662" s="5" t="n">
        <v>-8.888999999999999</v>
      </c>
      <c r="AB662" s="5" t="n">
        <v>7.397</v>
      </c>
      <c r="AC662" s="5" t="n">
        <v>0</v>
      </c>
      <c r="AD662" s="5" t="n">
        <v>0</v>
      </c>
      <c r="AE662" s="5" t="n">
        <v>17.43</v>
      </c>
      <c r="AF662" s="5" t="n">
        <v>4.076</v>
      </c>
      <c r="AG662" s="5" t="n">
        <v>-10.032</v>
      </c>
      <c r="AH662" s="5" t="n">
        <v>7.397</v>
      </c>
      <c r="AI662" s="5" t="n">
        <v>0</v>
      </c>
      <c r="AJ662" s="5" t="n">
        <v>0</v>
      </c>
      <c r="AK662" s="5" t="n">
        <v>24.29</v>
      </c>
      <c r="AL662" s="5" t="n">
        <v>12.937</v>
      </c>
      <c r="AM662" s="5" t="n">
        <v>-15.545</v>
      </c>
      <c r="AN662" s="5" t="n">
        <v>8.744999999999999</v>
      </c>
      <c r="AO662" s="5" t="n">
        <v>0</v>
      </c>
      <c r="AP662" s="5" t="n">
        <v>0</v>
      </c>
      <c r="AQ662" s="5" t="n">
        <v>0.619</v>
      </c>
      <c r="AR662" s="5" t="n">
        <v>0.114</v>
      </c>
      <c r="AS662" s="5" t="n">
        <v>0.266</v>
      </c>
      <c r="AT662" s="5" t="n">
        <v>1.044</v>
      </c>
      <c r="AU662" s="5" t="n">
        <v>0.18</v>
      </c>
      <c r="AV662" s="5" t="n">
        <v>1</v>
      </c>
      <c r="AW662" s="5" t="n">
        <v>0.599</v>
      </c>
      <c r="AX662" s="5" t="n">
        <v>0.114</v>
      </c>
      <c r="AY662" s="5" t="n">
        <v>0.298</v>
      </c>
      <c r="AZ662" s="5" t="n">
        <v>1.058</v>
      </c>
      <c r="BA662" s="5" t="n">
        <v>0.18</v>
      </c>
      <c r="BB662" s="5" t="n">
        <v>1</v>
      </c>
      <c r="BC662" s="5" t="n">
        <v>0.439</v>
      </c>
      <c r="BD662" s="5" t="n">
        <v>0.114</v>
      </c>
      <c r="BE662" s="5" t="n">
        <v>0.102</v>
      </c>
      <c r="BF662" s="5" t="n">
        <v>0.638</v>
      </c>
      <c r="BG662" s="5" t="n">
        <v>0.18</v>
      </c>
      <c r="BH662" s="5" t="n">
        <v>1</v>
      </c>
      <c r="BI662" s="5" t="n">
        <v>0.505</v>
      </c>
      <c r="BJ662" s="5" t="n">
        <v>0.114</v>
      </c>
      <c r="BK662" s="5" t="n">
        <v>0.06</v>
      </c>
      <c r="BL662" s="5" t="n">
        <v>0.666</v>
      </c>
      <c r="BM662" s="5" t="n">
        <v>0.18</v>
      </c>
      <c r="BN662" s="5" t="n">
        <v>1</v>
      </c>
      <c r="BO662" s="5" t="n">
        <v>0</v>
      </c>
      <c r="BP662" s="5" t="n">
        <v>0</v>
      </c>
      <c r="BQ662" s="5" t="n">
        <v>0.094</v>
      </c>
      <c r="BR662" s="5" t="n">
        <v>0</v>
      </c>
      <c r="BS662" s="5" t="n">
        <v>0.667</v>
      </c>
      <c r="BT662" s="5" t="n">
        <v>0</v>
      </c>
      <c r="BU662" s="5" t="n">
        <v>0</v>
      </c>
      <c r="BV662" s="5" t="n">
        <v>0.249</v>
      </c>
      <c r="BW662" s="5" t="n">
        <v>0.18</v>
      </c>
      <c r="BX662" s="5" t="n">
        <v>0.5</v>
      </c>
      <c r="BY662" s="5" t="n">
        <v>13.912</v>
      </c>
      <c r="BZ662" s="5" t="n">
        <v>0</v>
      </c>
      <c r="CA662" s="5" t="n">
        <v>13.912</v>
      </c>
      <c r="CB662" s="5" t="n">
        <v>0</v>
      </c>
      <c r="CC662" s="5" t="n">
        <v>78.125</v>
      </c>
      <c r="CD662" s="5" t="n">
        <v>7.95</v>
      </c>
      <c r="CE662" s="5" t="n">
        <v>18.221</v>
      </c>
      <c r="CF662" s="5" t="n">
        <v>113.689</v>
      </c>
      <c r="CG662" s="5" t="n">
        <v>0.18</v>
      </c>
      <c r="CH662" s="5" t="n">
        <v>1</v>
      </c>
      <c r="CI662" s="5" t="n">
        <v>0</v>
      </c>
      <c r="CJ662" s="5" t="n">
        <v>0</v>
      </c>
      <c r="CK662" s="5" t="n">
        <v>0</v>
      </c>
      <c r="CL662" s="5" t="n">
        <v>0</v>
      </c>
      <c r="CM662" s="5" t="n">
        <v>0</v>
      </c>
      <c r="CN662" s="5" t="n">
        <v>0</v>
      </c>
      <c r="CO662" s="5" t="n">
        <v>0</v>
      </c>
      <c r="CP662" s="5" t="n">
        <v>0</v>
      </c>
      <c r="CQ662" s="5" t="n">
        <v>1.198</v>
      </c>
      <c r="CR662" s="5" t="n">
        <v>0</v>
      </c>
      <c r="CS662" s="5" t="n">
        <v>4.776</v>
      </c>
      <c r="CT662" s="5" t="n">
        <v>4.753</v>
      </c>
      <c r="CU662" s="5" t="n">
        <v>15.162</v>
      </c>
    </row>
    <row r="663">
      <c r="A663" s="5" t="inlineStr">
        <is>
          <t>RWA2022</t>
        </is>
      </c>
      <c r="B663" s="5" t="inlineStr">
        <is>
          <t>RWA</t>
        </is>
      </c>
      <c r="C663" s="5" t="inlineStr">
        <is>
          <t>RWA</t>
        </is>
      </c>
      <c r="D663" s="5" t="inlineStr">
        <is>
          <t>Rwanda</t>
        </is>
      </c>
      <c r="E663" s="5" t="n">
        <v>2022</v>
      </c>
      <c r="F663" s="5" t="n">
        <v>0.18</v>
      </c>
      <c r="G663" s="5" t="n">
        <v>4.196</v>
      </c>
      <c r="H663" s="5" t="n">
        <v>0.652</v>
      </c>
      <c r="I663" s="5" t="n">
        <v>0</v>
      </c>
      <c r="J663" s="5" t="n">
        <v>4.196</v>
      </c>
      <c r="K663" s="5" t="n">
        <v>0</v>
      </c>
      <c r="L663" s="5" t="n">
        <v>1</v>
      </c>
      <c r="M663" s="5" t="n">
        <v>2.049</v>
      </c>
      <c r="N663" s="5" t="n">
        <v>0.846</v>
      </c>
      <c r="O663" s="5" t="n">
        <v>0</v>
      </c>
      <c r="P663" s="5" t="n">
        <v>2.049</v>
      </c>
      <c r="Q663" s="5" t="n">
        <v>0</v>
      </c>
      <c r="R663" s="5" t="n">
        <v>1</v>
      </c>
      <c r="S663" s="5" t="n">
        <v>2.168</v>
      </c>
      <c r="T663" s="5" t="n">
        <v>1.062</v>
      </c>
      <c r="U663" s="5" t="n">
        <v>0.029</v>
      </c>
      <c r="V663" s="5" t="n">
        <v>2.558</v>
      </c>
      <c r="W663" s="5" t="n">
        <v>0.18</v>
      </c>
      <c r="X663" s="5" t="n">
        <v>1</v>
      </c>
      <c r="Y663" s="5" t="n">
        <v>32.517</v>
      </c>
      <c r="Z663" s="5" t="n">
        <v>4.395</v>
      </c>
      <c r="AA663" s="5" t="n">
        <v>-19.662</v>
      </c>
      <c r="AB663" s="5" t="n">
        <v>12.855</v>
      </c>
      <c r="AC663" s="5" t="n">
        <v>0</v>
      </c>
      <c r="AD663" s="5" t="n">
        <v>0</v>
      </c>
      <c r="AE663" s="5" t="n">
        <v>33.751</v>
      </c>
      <c r="AF663" s="5" t="n">
        <v>7.892</v>
      </c>
      <c r="AG663" s="5" t="n">
        <v>-20.896</v>
      </c>
      <c r="AH663" s="5" t="n">
        <v>12.855</v>
      </c>
      <c r="AI663" s="5" t="n">
        <v>0</v>
      </c>
      <c r="AJ663" s="5" t="n">
        <v>0</v>
      </c>
      <c r="AK663" s="5" t="n">
        <v>41.16</v>
      </c>
      <c r="AL663" s="5" t="n">
        <v>21.921</v>
      </c>
      <c r="AM663" s="5" t="n">
        <v>-25.953</v>
      </c>
      <c r="AN663" s="5" t="n">
        <v>15.207</v>
      </c>
      <c r="AO663" s="5" t="n">
        <v>0</v>
      </c>
      <c r="AP663" s="5" t="n">
        <v>0</v>
      </c>
      <c r="AQ663" s="5" t="n">
        <v>0.861</v>
      </c>
      <c r="AR663" s="5" t="n">
        <v>0.123</v>
      </c>
      <c r="AS663" s="5" t="n">
        <v>0.252</v>
      </c>
      <c r="AT663" s="5" t="n">
        <v>1.313</v>
      </c>
      <c r="AU663" s="5" t="n">
        <v>0.18</v>
      </c>
      <c r="AV663" s="5" t="n">
        <v>1</v>
      </c>
      <c r="AW663" s="5" t="n">
        <v>0.986</v>
      </c>
      <c r="AX663" s="5" t="n">
        <v>0.123</v>
      </c>
      <c r="AY663" s="5" t="n">
        <v>0.156</v>
      </c>
      <c r="AZ663" s="5" t="n">
        <v>1.347</v>
      </c>
      <c r="BA663" s="5" t="n">
        <v>0.18</v>
      </c>
      <c r="BB663" s="5" t="n">
        <v>1</v>
      </c>
      <c r="BC663" s="5" t="n">
        <v>0.598</v>
      </c>
      <c r="BD663" s="5" t="n">
        <v>0.123</v>
      </c>
      <c r="BE663" s="5" t="n">
        <v>0.1</v>
      </c>
      <c r="BF663" s="5" t="n">
        <v>0.8129999999999999</v>
      </c>
      <c r="BG663" s="5" t="n">
        <v>0.18</v>
      </c>
      <c r="BH663" s="5" t="n">
        <v>1</v>
      </c>
      <c r="BI663" s="5" t="n">
        <v>0.612</v>
      </c>
      <c r="BJ663" s="5" t="n">
        <v>0.123</v>
      </c>
      <c r="BK663" s="5" t="n">
        <v>0.063</v>
      </c>
      <c r="BL663" s="5" t="n">
        <v>0.787</v>
      </c>
      <c r="BM663" s="5" t="n">
        <v>0.18</v>
      </c>
      <c r="BN663" s="5" t="n">
        <v>1</v>
      </c>
      <c r="BO663" s="5" t="n">
        <v>0</v>
      </c>
      <c r="BP663" s="5" t="n">
        <v>0</v>
      </c>
      <c r="BQ663" s="5" t="n">
        <v>0.103</v>
      </c>
      <c r="BR663" s="5" t="n">
        <v>0</v>
      </c>
      <c r="BS663" s="5" t="n">
        <v>0.667</v>
      </c>
      <c r="BT663" s="5" t="n">
        <v>0</v>
      </c>
      <c r="BU663" s="5" t="n">
        <v>0</v>
      </c>
      <c r="BV663" s="5" t="n">
        <v>0.241</v>
      </c>
      <c r="BW663" s="5" t="n">
        <v>0.18</v>
      </c>
      <c r="BX663" s="5" t="n">
        <v>0.5</v>
      </c>
      <c r="BY663" s="5" t="n">
        <v>15.024</v>
      </c>
      <c r="BZ663" s="5" t="n">
        <v>0</v>
      </c>
      <c r="CA663" s="5" t="n">
        <v>15.024</v>
      </c>
      <c r="CB663" s="5" t="n">
        <v>0</v>
      </c>
      <c r="CC663" s="5" t="n">
        <v>97.90000000000001</v>
      </c>
      <c r="CD663" s="5" t="n">
        <v>7.95</v>
      </c>
      <c r="CE663" s="5" t="n">
        <v>40.098</v>
      </c>
      <c r="CF663" s="5" t="n">
        <v>160.697</v>
      </c>
      <c r="CG663" s="5" t="n">
        <v>0.18</v>
      </c>
      <c r="CH663" s="5" t="n">
        <v>1</v>
      </c>
      <c r="CI663" s="5" t="n">
        <v>0</v>
      </c>
      <c r="CJ663" s="5" t="n">
        <v>0</v>
      </c>
      <c r="CK663" s="5" t="n">
        <v>0</v>
      </c>
      <c r="CL663" s="5" t="n">
        <v>0</v>
      </c>
      <c r="CM663" s="5" t="n">
        <v>0</v>
      </c>
      <c r="CN663" s="5" t="n">
        <v>0</v>
      </c>
      <c r="CO663" s="5" t="n">
        <v>0</v>
      </c>
      <c r="CP663" s="5" t="n">
        <v>0</v>
      </c>
      <c r="CQ663" s="5" t="n">
        <v>1.294</v>
      </c>
      <c r="CR663" s="5" t="n">
        <v>0</v>
      </c>
      <c r="CS663" s="5" t="n">
        <v>5.158</v>
      </c>
      <c r="CT663" s="5" t="n">
        <v>10.485</v>
      </c>
      <c r="CU663" s="5" t="n">
        <v>31.326</v>
      </c>
    </row>
    <row r="664">
      <c r="A664" s="5" t="inlineStr">
        <is>
          <t>RWA2023</t>
        </is>
      </c>
      <c r="B664" s="5" t="inlineStr">
        <is>
          <t>RWA</t>
        </is>
      </c>
      <c r="C664" s="5" t="inlineStr">
        <is>
          <t>RWA</t>
        </is>
      </c>
      <c r="D664" s="5" t="inlineStr">
        <is>
          <t>Rwanda</t>
        </is>
      </c>
      <c r="E664" s="5" t="n">
        <v>2023</v>
      </c>
      <c r="F664" s="5" t="n">
        <v>0.18</v>
      </c>
      <c r="G664" s="5" t="n">
        <v>4.84</v>
      </c>
      <c r="H664" s="5" t="n">
        <v>1.102</v>
      </c>
      <c r="I664" s="5" t="n">
        <v>0</v>
      </c>
      <c r="J664" s="5" t="n">
        <v>4.84</v>
      </c>
      <c r="K664" s="5" t="n">
        <v>0</v>
      </c>
      <c r="L664" s="5" t="n">
        <v>1</v>
      </c>
      <c r="M664" s="5" t="n">
        <v>2.898</v>
      </c>
      <c r="N664" s="5" t="n">
        <v>1.437</v>
      </c>
      <c r="O664" s="5" t="n">
        <v>0</v>
      </c>
      <c r="P664" s="5" t="n">
        <v>2.898</v>
      </c>
      <c r="Q664" s="5" t="n">
        <v>0</v>
      </c>
      <c r="R664" s="5" t="n">
        <v>1</v>
      </c>
      <c r="S664" s="5" t="n">
        <v>2.804</v>
      </c>
      <c r="T664" s="5" t="n">
        <v>1.759</v>
      </c>
      <c r="U664" s="5" t="n">
        <v>0.056</v>
      </c>
      <c r="V664" s="5" t="n">
        <v>3.309</v>
      </c>
      <c r="W664" s="5" t="n">
        <v>0.18</v>
      </c>
      <c r="X664" s="5" t="n">
        <v>1</v>
      </c>
      <c r="Y664" s="5" t="n">
        <v>12.895</v>
      </c>
      <c r="Z664" s="5" t="n">
        <v>1.743</v>
      </c>
      <c r="AA664" s="5" t="n">
        <v>-6.343</v>
      </c>
      <c r="AB664" s="5" t="n">
        <v>6.552</v>
      </c>
      <c r="AC664" s="5" t="n">
        <v>0</v>
      </c>
      <c r="AD664" s="5" t="n">
        <v>0</v>
      </c>
      <c r="AE664" s="5" t="n">
        <v>14.181</v>
      </c>
      <c r="AF664" s="5" t="n">
        <v>3.316</v>
      </c>
      <c r="AG664" s="5" t="n">
        <v>-7.629</v>
      </c>
      <c r="AH664" s="5" t="n">
        <v>6.552</v>
      </c>
      <c r="AI664" s="5" t="n">
        <v>0</v>
      </c>
      <c r="AJ664" s="5" t="n">
        <v>0</v>
      </c>
      <c r="AK664" s="5" t="n">
        <v>21.895</v>
      </c>
      <c r="AL664" s="5" t="n">
        <v>11.661</v>
      </c>
      <c r="AM664" s="5" t="n">
        <v>-14.154</v>
      </c>
      <c r="AN664" s="5" t="n">
        <v>7.741</v>
      </c>
      <c r="AO664" s="5" t="n">
        <v>0</v>
      </c>
      <c r="AP664" s="5" t="n">
        <v>0</v>
      </c>
      <c r="AQ664" s="5" t="n">
        <v>0.76</v>
      </c>
      <c r="AR664" s="5" t="n">
        <v>0.129</v>
      </c>
      <c r="AS664" s="5" t="n">
        <v>0.376</v>
      </c>
      <c r="AT664" s="5" t="n">
        <v>1.341</v>
      </c>
      <c r="AU664" s="5" t="n">
        <v>0.18</v>
      </c>
      <c r="AV664" s="5" t="n">
        <v>1</v>
      </c>
      <c r="AW664" s="5" t="n">
        <v>0.8110000000000001</v>
      </c>
      <c r="AX664" s="5" t="n">
        <v>0.129</v>
      </c>
      <c r="AY664" s="5" t="n">
        <v>0.333</v>
      </c>
      <c r="AZ664" s="5" t="n">
        <v>1.35</v>
      </c>
      <c r="BA664" s="5" t="n">
        <v>0.18</v>
      </c>
      <c r="BB664" s="5" t="n">
        <v>1</v>
      </c>
      <c r="BC664" s="5" t="n">
        <v>0.535</v>
      </c>
      <c r="BD664" s="5" t="n">
        <v>0.129</v>
      </c>
      <c r="BE664" s="5" t="n">
        <v>0.121</v>
      </c>
      <c r="BF664" s="5" t="n">
        <v>0.759</v>
      </c>
      <c r="BG664" s="5" t="n">
        <v>0.18</v>
      </c>
      <c r="BH664" s="5" t="n">
        <v>1</v>
      </c>
      <c r="BI664" s="5" t="n">
        <v>0.579</v>
      </c>
      <c r="BJ664" s="5" t="n">
        <v>0.129</v>
      </c>
      <c r="BK664" s="5" t="n">
        <v>0.078</v>
      </c>
      <c r="BL664" s="5" t="n">
        <v>0.761</v>
      </c>
      <c r="BM664" s="5" t="n">
        <v>0.18</v>
      </c>
      <c r="BN664" s="5" t="n">
        <v>1</v>
      </c>
      <c r="BO664" s="5" t="n">
        <v>0</v>
      </c>
      <c r="BP664" s="5" t="n">
        <v>0</v>
      </c>
      <c r="BQ664" s="5" t="n">
        <v>0.095</v>
      </c>
      <c r="BR664" s="5" t="n">
        <v>0</v>
      </c>
      <c r="BS664" s="5" t="n">
        <v>0.667</v>
      </c>
      <c r="BT664" s="5" t="n">
        <v>0</v>
      </c>
      <c r="BU664" s="5" t="n">
        <v>0</v>
      </c>
      <c r="BV664" s="5" t="n">
        <v>0.215</v>
      </c>
      <c r="BW664" s="5" t="n">
        <v>0.18</v>
      </c>
      <c r="BX664" s="5" t="n">
        <v>0.5</v>
      </c>
      <c r="BY664" s="5" t="n">
        <v>15.644</v>
      </c>
      <c r="BZ664" s="5" t="n">
        <v>0</v>
      </c>
      <c r="CA664" s="5" t="n">
        <v>15.644</v>
      </c>
      <c r="CB664" s="5" t="n">
        <v>0</v>
      </c>
      <c r="CC664" s="5" t="n">
        <v>83.248</v>
      </c>
      <c r="CD664" s="5" t="n">
        <v>7.95</v>
      </c>
      <c r="CE664" s="5" t="n">
        <v>41.036</v>
      </c>
      <c r="CF664" s="5" t="n">
        <v>143.79</v>
      </c>
      <c r="CG664" s="5" t="n">
        <v>0.18</v>
      </c>
      <c r="CH664" s="5" t="n">
        <v>1</v>
      </c>
      <c r="CI664" s="5" t="n">
        <v>0</v>
      </c>
      <c r="CJ664" s="5" t="n">
        <v>0</v>
      </c>
      <c r="CK664" s="5" t="n">
        <v>0</v>
      </c>
      <c r="CL664" s="5" t="n">
        <v>0</v>
      </c>
      <c r="CM664" s="5" t="n">
        <v>0</v>
      </c>
      <c r="CN664" s="5" t="n">
        <v>0</v>
      </c>
      <c r="CO664" s="5" t="n">
        <v>0</v>
      </c>
      <c r="CP664" s="5" t="n">
        <v>0</v>
      </c>
      <c r="CQ664" s="5" t="n">
        <v>1.348</v>
      </c>
      <c r="CR664" s="5" t="n">
        <v>0</v>
      </c>
      <c r="CS664" s="5" t="n">
        <v>5.37</v>
      </c>
      <c r="CT664" s="5" t="n">
        <v>4.861</v>
      </c>
      <c r="CU664" s="5" t="n">
        <v>11.622</v>
      </c>
    </row>
    <row r="665">
      <c r="A665" s="5" t="inlineStr">
        <is>
          <t>RWA2024</t>
        </is>
      </c>
      <c r="B665" s="5" t="inlineStr">
        <is>
          <t>RWA</t>
        </is>
      </c>
      <c r="C665" s="5" t="inlineStr">
        <is>
          <t>RWA</t>
        </is>
      </c>
      <c r="D665" s="5" t="inlineStr">
        <is>
          <t>Rwanda</t>
        </is>
      </c>
      <c r="E665" s="5" t="n">
        <v>2024</v>
      </c>
      <c r="F665" s="5" t="n">
        <v>0.18</v>
      </c>
      <c r="G665" s="5" t="n">
        <v>4.268</v>
      </c>
      <c r="H665" s="5" t="n">
        <v>1.081</v>
      </c>
      <c r="I665" s="5" t="n">
        <v>0</v>
      </c>
      <c r="J665" s="5" t="n">
        <v>4.268</v>
      </c>
      <c r="K665" s="5" t="n">
        <v>0</v>
      </c>
      <c r="L665" s="5" t="n">
        <v>1</v>
      </c>
      <c r="M665" s="5" t="n">
        <v>2.618</v>
      </c>
      <c r="N665" s="5" t="n">
        <v>1.426</v>
      </c>
      <c r="O665" s="5" t="n">
        <v>0</v>
      </c>
      <c r="P665" s="5" t="n">
        <v>2.618</v>
      </c>
      <c r="Q665" s="5" t="n">
        <v>0</v>
      </c>
      <c r="R665" s="5" t="n">
        <v>1</v>
      </c>
      <c r="S665" s="5" t="n">
        <v>2.719</v>
      </c>
      <c r="T665" s="5" t="n">
        <v>1.8</v>
      </c>
      <c r="U665" s="5" t="n">
        <v>0.067</v>
      </c>
      <c r="V665" s="5" t="n">
        <v>3.208</v>
      </c>
      <c r="W665" s="5" t="n">
        <v>0.18</v>
      </c>
      <c r="X665" s="5" t="n">
        <v>1</v>
      </c>
      <c r="Y665" s="5" t="n">
        <v>11.482</v>
      </c>
      <c r="Z665" s="5" t="n">
        <v>1.552</v>
      </c>
      <c r="AA665" s="5" t="n">
        <v>-5.321</v>
      </c>
      <c r="AB665" s="5" t="n">
        <v>6.161</v>
      </c>
      <c r="AC665" s="5" t="n">
        <v>0</v>
      </c>
      <c r="AD665" s="5" t="n">
        <v>0</v>
      </c>
      <c r="AE665" s="5" t="n">
        <v>12.805</v>
      </c>
      <c r="AF665" s="5" t="n">
        <v>2.994</v>
      </c>
      <c r="AG665" s="5" t="n">
        <v>-6.645</v>
      </c>
      <c r="AH665" s="5" t="n">
        <v>6.161</v>
      </c>
      <c r="AI665" s="5" t="n">
        <v>0</v>
      </c>
      <c r="AJ665" s="5" t="n">
        <v>0</v>
      </c>
      <c r="AK665" s="5" t="n">
        <v>20.747</v>
      </c>
      <c r="AL665" s="5" t="n">
        <v>11.05</v>
      </c>
      <c r="AM665" s="5" t="n">
        <v>-13.47</v>
      </c>
      <c r="AN665" s="5" t="n">
        <v>7.277</v>
      </c>
      <c r="AO665" s="5" t="n">
        <v>0</v>
      </c>
      <c r="AP665" s="5" t="n">
        <v>0</v>
      </c>
      <c r="AQ665" s="5" t="n">
        <v>0.724</v>
      </c>
      <c r="AR665" s="5" t="n">
        <v>0.132</v>
      </c>
      <c r="AS665" s="5" t="n">
        <v>0.292</v>
      </c>
      <c r="AT665" s="5" t="n">
        <v>1.199</v>
      </c>
      <c r="AU665" s="5" t="n">
        <v>0.18</v>
      </c>
      <c r="AV665" s="5" t="n">
        <v>1</v>
      </c>
      <c r="AW665" s="5" t="n">
        <v>0.75</v>
      </c>
      <c r="AX665" s="5" t="n">
        <v>0.132</v>
      </c>
      <c r="AY665" s="5" t="n">
        <v>0.307</v>
      </c>
      <c r="AZ665" s="5" t="n">
        <v>1.248</v>
      </c>
      <c r="BA665" s="5" t="n">
        <v>0.18</v>
      </c>
      <c r="BB665" s="5" t="n">
        <v>1</v>
      </c>
      <c r="BC665" s="5" t="n">
        <v>0.513</v>
      </c>
      <c r="BD665" s="5" t="n">
        <v>0.132</v>
      </c>
      <c r="BE665" s="5" t="n">
        <v>0.133</v>
      </c>
      <c r="BF665" s="5" t="n">
        <v>0.744</v>
      </c>
      <c r="BG665" s="5" t="n">
        <v>0.18</v>
      </c>
      <c r="BH665" s="5" t="n">
        <v>1</v>
      </c>
      <c r="BI665" s="5" t="n">
        <v>0.591</v>
      </c>
      <c r="BJ665" s="5" t="n">
        <v>0.132</v>
      </c>
      <c r="BK665" s="5" t="n">
        <v>0.08400000000000001</v>
      </c>
      <c r="BL665" s="5" t="n">
        <v>0.778</v>
      </c>
      <c r="BM665" s="5" t="n">
        <v>0.18</v>
      </c>
      <c r="BN665" s="5" t="n">
        <v>1</v>
      </c>
      <c r="BO665" s="5" t="n">
        <v>0</v>
      </c>
      <c r="BP665" s="5" t="n">
        <v>0</v>
      </c>
      <c r="BQ665" s="5" t="n">
        <v>0.054</v>
      </c>
      <c r="BR665" s="5" t="n">
        <v>0</v>
      </c>
      <c r="BS665" s="5" t="n">
        <v>0.667</v>
      </c>
      <c r="BT665" s="5" t="n">
        <v>0</v>
      </c>
      <c r="BU665" s="5" t="n">
        <v>0</v>
      </c>
      <c r="BV665" s="5" t="n">
        <v>0.165</v>
      </c>
      <c r="BW665" s="5" t="n">
        <v>0.18</v>
      </c>
      <c r="BX665" s="5" t="n">
        <v>0.5</v>
      </c>
      <c r="BY665" s="5" t="n">
        <v>16.106</v>
      </c>
      <c r="BZ665" s="5" t="n">
        <v>0</v>
      </c>
      <c r="CA665" s="5" t="n">
        <v>16.106</v>
      </c>
      <c r="CB665" s="5" t="n">
        <v>0</v>
      </c>
      <c r="CC665" s="5" t="n">
        <v>82.58799999999999</v>
      </c>
      <c r="CD665" s="5" t="n">
        <v>7.95</v>
      </c>
      <c r="CE665" s="5" t="n">
        <v>42.545</v>
      </c>
      <c r="CF665" s="5" t="n">
        <v>144.123</v>
      </c>
      <c r="CG665" s="5" t="n">
        <v>0.18</v>
      </c>
      <c r="CH665" s="5" t="n">
        <v>1</v>
      </c>
      <c r="CI665" s="5" t="n">
        <v>0</v>
      </c>
      <c r="CJ665" s="5" t="n">
        <v>0</v>
      </c>
      <c r="CK665" s="5" t="n">
        <v>0</v>
      </c>
      <c r="CL665" s="5" t="n">
        <v>0</v>
      </c>
      <c r="CM665" s="5" t="n">
        <v>0</v>
      </c>
      <c r="CN665" s="5" t="n">
        <v>0</v>
      </c>
      <c r="CO665" s="5" t="n">
        <v>0</v>
      </c>
      <c r="CP665" s="5" t="n">
        <v>0</v>
      </c>
      <c r="CQ665" s="5" t="n">
        <v>1.387</v>
      </c>
      <c r="CR665" s="5" t="n">
        <v>0</v>
      </c>
      <c r="CS665" s="5" t="n">
        <v>5.529</v>
      </c>
      <c r="CT665" s="5" t="n">
        <v>4.251</v>
      </c>
      <c r="CU665" s="5" t="n">
        <v>10.168</v>
      </c>
    </row>
    <row r="666">
      <c r="A666" s="5" t="inlineStr">
        <is>
          <t>WSM2021</t>
        </is>
      </c>
      <c r="B666" s="5" t="inlineStr">
        <is>
          <t>WSM</t>
        </is>
      </c>
      <c r="C666" s="5" t="inlineStr">
        <is>
          <t>WSM</t>
        </is>
      </c>
      <c r="D666" s="5" t="inlineStr">
        <is>
          <t>Samoa</t>
        </is>
      </c>
      <c r="E666" s="5" t="n">
        <v>2021</v>
      </c>
      <c r="F666" s="5" t="n">
        <v>0.15</v>
      </c>
      <c r="G666" s="5" t="n">
        <v>4.747</v>
      </c>
      <c r="H666" s="5" t="n">
        <v>1.143</v>
      </c>
      <c r="I666" s="5" t="n">
        <v>0</v>
      </c>
      <c r="J666" s="5" t="n">
        <v>4.747</v>
      </c>
      <c r="K666" s="5" t="n">
        <v>0</v>
      </c>
      <c r="L666" s="5" t="n">
        <v>1</v>
      </c>
      <c r="M666" s="5" t="n">
        <v>7.964</v>
      </c>
      <c r="N666" s="5" t="n">
        <v>3.43</v>
      </c>
      <c r="O666" s="5" t="n">
        <v>0</v>
      </c>
      <c r="P666" s="5" t="n">
        <v>7.964</v>
      </c>
      <c r="Q666" s="5" t="n">
        <v>0</v>
      </c>
      <c r="R666" s="5" t="n">
        <v>1</v>
      </c>
      <c r="S666" s="5" t="n">
        <v>10.464</v>
      </c>
      <c r="T666" s="5" t="n">
        <v>6.86</v>
      </c>
      <c r="U666" s="5" t="n">
        <v>0</v>
      </c>
      <c r="V666" s="5" t="n">
        <v>12.034</v>
      </c>
      <c r="W666" s="5" t="n">
        <v>0.15</v>
      </c>
      <c r="X666" s="5" t="n">
        <v>1</v>
      </c>
      <c r="Y666" s="5" t="n">
        <v>9.503</v>
      </c>
      <c r="Z666" s="5" t="n">
        <v>1.173</v>
      </c>
      <c r="AA666" s="5" t="n">
        <v>0</v>
      </c>
      <c r="AB666" s="5" t="n">
        <v>9.503</v>
      </c>
      <c r="AC666" s="5" t="n">
        <v>0</v>
      </c>
      <c r="AD666" s="5" t="n">
        <v>1</v>
      </c>
      <c r="AE666" s="5" t="n">
        <v>10.647</v>
      </c>
      <c r="AF666" s="5" t="n">
        <v>2.321</v>
      </c>
      <c r="AG666" s="5" t="n">
        <v>0</v>
      </c>
      <c r="AH666" s="5" t="n">
        <v>10.647</v>
      </c>
      <c r="AI666" s="5" t="n">
        <v>0</v>
      </c>
      <c r="AJ666" s="5" t="n">
        <v>1</v>
      </c>
      <c r="AK666" s="5" t="n">
        <v>17.507</v>
      </c>
      <c r="AL666" s="5" t="n">
        <v>9.084</v>
      </c>
      <c r="AM666" s="5" t="n">
        <v>0</v>
      </c>
      <c r="AN666" s="5" t="n">
        <v>20.132</v>
      </c>
      <c r="AO666" s="5" t="n">
        <v>0.15</v>
      </c>
      <c r="AP666" s="5" t="n">
        <v>1</v>
      </c>
      <c r="AQ666" s="5" t="n">
        <v>0.621</v>
      </c>
      <c r="AR666" s="5" t="n">
        <v>0.114</v>
      </c>
      <c r="AS666" s="5" t="n">
        <v>0</v>
      </c>
      <c r="AT666" s="5" t="n">
        <v>0.714</v>
      </c>
      <c r="AU666" s="5" t="n">
        <v>0.15</v>
      </c>
      <c r="AV666" s="5" t="n">
        <v>1</v>
      </c>
      <c r="AW666" s="5" t="n">
        <v>0.593</v>
      </c>
      <c r="AX666" s="5" t="n">
        <v>0.114</v>
      </c>
      <c r="AY666" s="5" t="n">
        <v>0</v>
      </c>
      <c r="AZ666" s="5" t="n">
        <v>0.6820000000000001</v>
      </c>
      <c r="BA666" s="5" t="n">
        <v>0.15</v>
      </c>
      <c r="BB666" s="5" t="n">
        <v>1</v>
      </c>
      <c r="BC666" s="5" t="n">
        <v>0.44</v>
      </c>
      <c r="BD666" s="5" t="n">
        <v>0.114</v>
      </c>
      <c r="BE666" s="5" t="n">
        <v>0</v>
      </c>
      <c r="BF666" s="5" t="n">
        <v>0.506</v>
      </c>
      <c r="BG666" s="5" t="n">
        <v>0.15</v>
      </c>
      <c r="BH666" s="5" t="n">
        <v>1</v>
      </c>
      <c r="BI666" s="5" t="n">
        <v>0.5600000000000001</v>
      </c>
      <c r="BJ666" s="5" t="n">
        <v>0.114</v>
      </c>
      <c r="BK666" s="5" t="n">
        <v>0</v>
      </c>
      <c r="BL666" s="5" t="n">
        <v>0.644</v>
      </c>
      <c r="BM666" s="5" t="n">
        <v>0.15</v>
      </c>
      <c r="BN666" s="5" t="n">
        <v>1</v>
      </c>
      <c r="BO666" s="5" t="n">
        <v>0</v>
      </c>
      <c r="BP666" s="5" t="n">
        <v>0</v>
      </c>
      <c r="BQ666" s="5" t="n">
        <v>0</v>
      </c>
      <c r="BR666" s="5" t="n">
        <v>0</v>
      </c>
      <c r="BS666" s="5" t="n">
        <v>1</v>
      </c>
      <c r="BT666" s="5" t="n">
        <v>0</v>
      </c>
      <c r="BU666" s="5" t="n">
        <v>0</v>
      </c>
      <c r="BV666" s="5" t="n">
        <v>0</v>
      </c>
      <c r="BW666" s="5" t="n">
        <v>0.15</v>
      </c>
      <c r="BX666" s="5" t="n">
        <v>1</v>
      </c>
      <c r="BY666" s="5" t="n">
        <v>11.787</v>
      </c>
      <c r="BZ666" s="5" t="n">
        <v>0</v>
      </c>
      <c r="CA666" s="5" t="n">
        <v>11.787</v>
      </c>
      <c r="CB666" s="5" t="n">
        <v>0</v>
      </c>
      <c r="CC666" s="5" t="n">
        <v>81.69499999999999</v>
      </c>
      <c r="CD666" s="5" t="n">
        <v>7.95</v>
      </c>
      <c r="CE666" s="5" t="n">
        <v>0</v>
      </c>
      <c r="CF666" s="5" t="n">
        <v>93.95</v>
      </c>
      <c r="CG666" s="5" t="n">
        <v>0.15</v>
      </c>
      <c r="CH666" s="5" t="n">
        <v>1</v>
      </c>
      <c r="CI666" s="5" t="n">
        <v>0</v>
      </c>
      <c r="CJ666" s="5" t="n">
        <v>0</v>
      </c>
      <c r="CK666" s="5" t="n">
        <v>0</v>
      </c>
      <c r="CL666" s="5" t="n">
        <v>0</v>
      </c>
      <c r="CM666" s="5" t="n">
        <v>0</v>
      </c>
      <c r="CN666" s="5" t="n">
        <v>0</v>
      </c>
      <c r="CO666" s="5" t="n">
        <v>0</v>
      </c>
      <c r="CP666" s="5" t="n">
        <v>0</v>
      </c>
      <c r="CQ666" s="5" t="n">
        <v>1.198</v>
      </c>
      <c r="CR666" s="5" t="n">
        <v>0</v>
      </c>
      <c r="CS666" s="5" t="n">
        <v>4.776</v>
      </c>
      <c r="CT666" s="5" t="n">
        <v>3.604</v>
      </c>
      <c r="CU666" s="5" t="n">
        <v>9.407999999999999</v>
      </c>
    </row>
    <row r="667">
      <c r="A667" s="5" t="inlineStr">
        <is>
          <t>WSM2022</t>
        </is>
      </c>
      <c r="B667" s="5" t="inlineStr">
        <is>
          <t>WSM</t>
        </is>
      </c>
      <c r="C667" s="5" t="inlineStr">
        <is>
          <t>WSM</t>
        </is>
      </c>
      <c r="D667" s="5" t="inlineStr">
        <is>
          <t>Samoa</t>
        </is>
      </c>
      <c r="E667" s="5" t="n">
        <v>2022</v>
      </c>
      <c r="F667" s="5" t="n">
        <v>0.15</v>
      </c>
      <c r="G667" s="5" t="n">
        <v>8.788</v>
      </c>
      <c r="H667" s="5" t="n">
        <v>1.235</v>
      </c>
      <c r="I667" s="5" t="n">
        <v>0</v>
      </c>
      <c r="J667" s="5" t="n">
        <v>8.788</v>
      </c>
      <c r="K667" s="5" t="n">
        <v>0</v>
      </c>
      <c r="L667" s="5" t="n">
        <v>1</v>
      </c>
      <c r="M667" s="5" t="n">
        <v>9.782999999999999</v>
      </c>
      <c r="N667" s="5" t="n">
        <v>3.704</v>
      </c>
      <c r="O667" s="5" t="n">
        <v>0</v>
      </c>
      <c r="P667" s="5" t="n">
        <v>9.782999999999999</v>
      </c>
      <c r="Q667" s="5" t="n">
        <v>0</v>
      </c>
      <c r="R667" s="5" t="n">
        <v>1</v>
      </c>
      <c r="S667" s="5" t="n">
        <v>14.962</v>
      </c>
      <c r="T667" s="5" t="n">
        <v>7.408</v>
      </c>
      <c r="U667" s="5" t="n">
        <v>0.166</v>
      </c>
      <c r="V667" s="5" t="n">
        <v>17.206</v>
      </c>
      <c r="W667" s="5" t="n">
        <v>0.15</v>
      </c>
      <c r="X667" s="5" t="n">
        <v>1</v>
      </c>
      <c r="Y667" s="5" t="n">
        <v>15.491</v>
      </c>
      <c r="Z667" s="5" t="n">
        <v>1.911</v>
      </c>
      <c r="AA667" s="5" t="n">
        <v>0</v>
      </c>
      <c r="AB667" s="5" t="n">
        <v>15.491</v>
      </c>
      <c r="AC667" s="5" t="n">
        <v>0</v>
      </c>
      <c r="AD667" s="5" t="n">
        <v>1</v>
      </c>
      <c r="AE667" s="5" t="n">
        <v>16.726</v>
      </c>
      <c r="AF667" s="5" t="n">
        <v>3.646</v>
      </c>
      <c r="AG667" s="5" t="n">
        <v>0</v>
      </c>
      <c r="AH667" s="5" t="n">
        <v>16.726</v>
      </c>
      <c r="AI667" s="5" t="n">
        <v>0</v>
      </c>
      <c r="AJ667" s="5" t="n">
        <v>1</v>
      </c>
      <c r="AK667" s="5" t="n">
        <v>24.134</v>
      </c>
      <c r="AL667" s="5" t="n">
        <v>12.523</v>
      </c>
      <c r="AM667" s="5" t="n">
        <v>0.268</v>
      </c>
      <c r="AN667" s="5" t="n">
        <v>27.754</v>
      </c>
      <c r="AO667" s="5" t="n">
        <v>0.15</v>
      </c>
      <c r="AP667" s="5" t="n">
        <v>1</v>
      </c>
      <c r="AQ667" s="5" t="n">
        <v>0.847</v>
      </c>
      <c r="AR667" s="5" t="n">
        <v>0.123</v>
      </c>
      <c r="AS667" s="5" t="n">
        <v>0.008999999999999999</v>
      </c>
      <c r="AT667" s="5" t="n">
        <v>0.974</v>
      </c>
      <c r="AU667" s="5" t="n">
        <v>0.15</v>
      </c>
      <c r="AV667" s="5" t="n">
        <v>1</v>
      </c>
      <c r="AW667" s="5" t="n">
        <v>0.947</v>
      </c>
      <c r="AX667" s="5" t="n">
        <v>0.123</v>
      </c>
      <c r="AY667" s="5" t="n">
        <v>0.011</v>
      </c>
      <c r="AZ667" s="5" t="n">
        <v>1.089</v>
      </c>
      <c r="BA667" s="5" t="n">
        <v>0.15</v>
      </c>
      <c r="BB667" s="5" t="n">
        <v>1</v>
      </c>
      <c r="BC667" s="5" t="n">
        <v>0.589</v>
      </c>
      <c r="BD667" s="5" t="n">
        <v>0.123</v>
      </c>
      <c r="BE667" s="5" t="n">
        <v>0.007</v>
      </c>
      <c r="BF667" s="5" t="n">
        <v>0.677</v>
      </c>
      <c r="BG667" s="5" t="n">
        <v>0.15</v>
      </c>
      <c r="BH667" s="5" t="n">
        <v>1</v>
      </c>
      <c r="BI667" s="5" t="n">
        <v>0.6889999999999999</v>
      </c>
      <c r="BJ667" s="5" t="n">
        <v>0.123</v>
      </c>
      <c r="BK667" s="5" t="n">
        <v>0.008</v>
      </c>
      <c r="BL667" s="5" t="n">
        <v>0.792</v>
      </c>
      <c r="BM667" s="5" t="n">
        <v>0.15</v>
      </c>
      <c r="BN667" s="5" t="n">
        <v>1</v>
      </c>
      <c r="BO667" s="5" t="n">
        <v>0</v>
      </c>
      <c r="BP667" s="5" t="n">
        <v>0</v>
      </c>
      <c r="BQ667" s="5" t="n">
        <v>0</v>
      </c>
      <c r="BR667" s="5" t="n">
        <v>0</v>
      </c>
      <c r="BS667" s="5" t="n">
        <v>1</v>
      </c>
      <c r="BT667" s="5" t="n">
        <v>0</v>
      </c>
      <c r="BU667" s="5" t="n">
        <v>0</v>
      </c>
      <c r="BV667" s="5" t="n">
        <v>0</v>
      </c>
      <c r="BW667" s="5" t="n">
        <v>0.15</v>
      </c>
      <c r="BX667" s="5" t="n">
        <v>1</v>
      </c>
      <c r="BY667" s="5" t="n">
        <v>12.729</v>
      </c>
      <c r="BZ667" s="5" t="n">
        <v>0</v>
      </c>
      <c r="CA667" s="5" t="n">
        <v>12.729</v>
      </c>
      <c r="CB667" s="5" t="n">
        <v>0</v>
      </c>
      <c r="CC667" s="5" t="n">
        <v>102.477</v>
      </c>
      <c r="CD667" s="5" t="n">
        <v>7.95</v>
      </c>
      <c r="CE667" s="5" t="n">
        <v>1.138</v>
      </c>
      <c r="CF667" s="5" t="n">
        <v>117.848</v>
      </c>
      <c r="CG667" s="5" t="n">
        <v>0.15</v>
      </c>
      <c r="CH667" s="5" t="n">
        <v>1</v>
      </c>
      <c r="CI667" s="5" t="n">
        <v>0</v>
      </c>
      <c r="CJ667" s="5" t="n">
        <v>0</v>
      </c>
      <c r="CK667" s="5" t="n">
        <v>0</v>
      </c>
      <c r="CL667" s="5" t="n">
        <v>0</v>
      </c>
      <c r="CM667" s="5" t="n">
        <v>0</v>
      </c>
      <c r="CN667" s="5" t="n">
        <v>0</v>
      </c>
      <c r="CO667" s="5" t="n">
        <v>0</v>
      </c>
      <c r="CP667" s="5" t="n">
        <v>0</v>
      </c>
      <c r="CQ667" s="5" t="n">
        <v>1.294</v>
      </c>
      <c r="CR667" s="5" t="n">
        <v>0</v>
      </c>
      <c r="CS667" s="5" t="n">
        <v>5.158</v>
      </c>
      <c r="CT667" s="5" t="n">
        <v>7.554</v>
      </c>
      <c r="CU667" s="5" t="n">
        <v>16.097</v>
      </c>
    </row>
    <row r="668">
      <c r="A668" s="5" t="inlineStr">
        <is>
          <t>WSM2023</t>
        </is>
      </c>
      <c r="B668" s="5" t="inlineStr">
        <is>
          <t>WSM</t>
        </is>
      </c>
      <c r="C668" s="5" t="inlineStr">
        <is>
          <t>WSM</t>
        </is>
      </c>
      <c r="D668" s="5" t="inlineStr">
        <is>
          <t>Samoa</t>
        </is>
      </c>
      <c r="E668" s="5" t="n">
        <v>2023</v>
      </c>
      <c r="F668" s="5" t="n">
        <v>0.15</v>
      </c>
      <c r="G668" s="5" t="n">
        <v>5.77</v>
      </c>
      <c r="H668" s="5" t="n">
        <v>1.286</v>
      </c>
      <c r="I668" s="5" t="n">
        <v>0</v>
      </c>
      <c r="J668" s="5" t="n">
        <v>5.77</v>
      </c>
      <c r="K668" s="5" t="n">
        <v>0</v>
      </c>
      <c r="L668" s="5" t="n">
        <v>1</v>
      </c>
      <c r="M668" s="5" t="n">
        <v>7.886</v>
      </c>
      <c r="N668" s="5" t="n">
        <v>3.857</v>
      </c>
      <c r="O668" s="5" t="n">
        <v>0</v>
      </c>
      <c r="P668" s="5" t="n">
        <v>7.886</v>
      </c>
      <c r="Q668" s="5" t="n">
        <v>0</v>
      </c>
      <c r="R668" s="5" t="n">
        <v>1</v>
      </c>
      <c r="S668" s="5" t="n">
        <v>12.198</v>
      </c>
      <c r="T668" s="5" t="n">
        <v>7.714</v>
      </c>
      <c r="U668" s="5" t="n">
        <v>0.203</v>
      </c>
      <c r="V668" s="5" t="n">
        <v>14.028</v>
      </c>
      <c r="W668" s="5" t="n">
        <v>0.15</v>
      </c>
      <c r="X668" s="5" t="n">
        <v>1</v>
      </c>
      <c r="Y668" s="5" t="n">
        <v>12.479</v>
      </c>
      <c r="Z668" s="5" t="n">
        <v>1.54</v>
      </c>
      <c r="AA668" s="5" t="n">
        <v>0</v>
      </c>
      <c r="AB668" s="5" t="n">
        <v>12.479</v>
      </c>
      <c r="AC668" s="5" t="n">
        <v>0</v>
      </c>
      <c r="AD668" s="5" t="n">
        <v>1</v>
      </c>
      <c r="AE668" s="5" t="n">
        <v>13.764</v>
      </c>
      <c r="AF668" s="5" t="n">
        <v>3.001</v>
      </c>
      <c r="AG668" s="5" t="n">
        <v>0</v>
      </c>
      <c r="AH668" s="5" t="n">
        <v>13.764</v>
      </c>
      <c r="AI668" s="5" t="n">
        <v>0</v>
      </c>
      <c r="AJ668" s="5" t="n">
        <v>1</v>
      </c>
      <c r="AK668" s="5" t="n">
        <v>21.478</v>
      </c>
      <c r="AL668" s="5" t="n">
        <v>11.145</v>
      </c>
      <c r="AM668" s="5" t="n">
        <v>0.357</v>
      </c>
      <c r="AN668" s="5" t="n">
        <v>24.7</v>
      </c>
      <c r="AO668" s="5" t="n">
        <v>0.15</v>
      </c>
      <c r="AP668" s="5" t="n">
        <v>1</v>
      </c>
      <c r="AQ668" s="5" t="n">
        <v>0.749</v>
      </c>
      <c r="AR668" s="5" t="n">
        <v>0.129</v>
      </c>
      <c r="AS668" s="5" t="n">
        <v>0.012</v>
      </c>
      <c r="AT668" s="5" t="n">
        <v>0.861</v>
      </c>
      <c r="AU668" s="5" t="n">
        <v>0.15</v>
      </c>
      <c r="AV668" s="5" t="n">
        <v>1</v>
      </c>
      <c r="AW668" s="5" t="n">
        <v>0.783</v>
      </c>
      <c r="AX668" s="5" t="n">
        <v>0.129</v>
      </c>
      <c r="AY668" s="5" t="n">
        <v>0.013</v>
      </c>
      <c r="AZ668" s="5" t="n">
        <v>0.9</v>
      </c>
      <c r="BA668" s="5" t="n">
        <v>0.15</v>
      </c>
      <c r="BB668" s="5" t="n">
        <v>1</v>
      </c>
      <c r="BC668" s="5" t="n">
        <v>0.527</v>
      </c>
      <c r="BD668" s="5" t="n">
        <v>0.129</v>
      </c>
      <c r="BE668" s="5" t="n">
        <v>0.008999999999999999</v>
      </c>
      <c r="BF668" s="5" t="n">
        <v>0.607</v>
      </c>
      <c r="BG668" s="5" t="n">
        <v>0.15</v>
      </c>
      <c r="BH668" s="5" t="n">
        <v>1</v>
      </c>
      <c r="BI668" s="5" t="n">
        <v>0.64</v>
      </c>
      <c r="BJ668" s="5" t="n">
        <v>0.129</v>
      </c>
      <c r="BK668" s="5" t="n">
        <v>0.011</v>
      </c>
      <c r="BL668" s="5" t="n">
        <v>0.736</v>
      </c>
      <c r="BM668" s="5" t="n">
        <v>0.15</v>
      </c>
      <c r="BN668" s="5" t="n">
        <v>1</v>
      </c>
      <c r="BO668" s="5" t="n">
        <v>0</v>
      </c>
      <c r="BP668" s="5" t="n">
        <v>0</v>
      </c>
      <c r="BQ668" s="5" t="n">
        <v>0</v>
      </c>
      <c r="BR668" s="5" t="n">
        <v>0</v>
      </c>
      <c r="BS668" s="5" t="n">
        <v>1</v>
      </c>
      <c r="BT668" s="5" t="n">
        <v>0</v>
      </c>
      <c r="BU668" s="5" t="n">
        <v>0</v>
      </c>
      <c r="BV668" s="5" t="n">
        <v>0</v>
      </c>
      <c r="BW668" s="5" t="n">
        <v>0.15</v>
      </c>
      <c r="BX668" s="5" t="n">
        <v>1</v>
      </c>
      <c r="BY668" s="5" t="n">
        <v>13.254</v>
      </c>
      <c r="BZ668" s="5" t="n">
        <v>0</v>
      </c>
      <c r="CA668" s="5" t="n">
        <v>13.254</v>
      </c>
      <c r="CB668" s="5" t="n">
        <v>0</v>
      </c>
      <c r="CC668" s="5" t="n">
        <v>87.07899999999999</v>
      </c>
      <c r="CD668" s="5" t="n">
        <v>7.95</v>
      </c>
      <c r="CE668" s="5" t="n">
        <v>1.446</v>
      </c>
      <c r="CF668" s="5" t="n">
        <v>100.141</v>
      </c>
      <c r="CG668" s="5" t="n">
        <v>0.15</v>
      </c>
      <c r="CH668" s="5" t="n">
        <v>1</v>
      </c>
      <c r="CI668" s="5" t="n">
        <v>0</v>
      </c>
      <c r="CJ668" s="5" t="n">
        <v>0</v>
      </c>
      <c r="CK668" s="5" t="n">
        <v>0</v>
      </c>
      <c r="CL668" s="5" t="n">
        <v>0</v>
      </c>
      <c r="CM668" s="5" t="n">
        <v>0</v>
      </c>
      <c r="CN668" s="5" t="n">
        <v>0</v>
      </c>
      <c r="CO668" s="5" t="n">
        <v>0</v>
      </c>
      <c r="CP668" s="5" t="n">
        <v>0</v>
      </c>
      <c r="CQ668" s="5" t="n">
        <v>1.348</v>
      </c>
      <c r="CR668" s="5" t="n">
        <v>0</v>
      </c>
      <c r="CS668" s="5" t="n">
        <v>5.37</v>
      </c>
      <c r="CT668" s="5" t="n">
        <v>4.484</v>
      </c>
      <c r="CU668" s="5" t="n">
        <v>12.529</v>
      </c>
    </row>
    <row r="669">
      <c r="A669" s="5" t="inlineStr">
        <is>
          <t>WSM2024</t>
        </is>
      </c>
      <c r="B669" s="5" t="inlineStr">
        <is>
          <t>WSM</t>
        </is>
      </c>
      <c r="C669" s="5" t="inlineStr">
        <is>
          <t>WSM</t>
        </is>
      </c>
      <c r="D669" s="5" t="inlineStr">
        <is>
          <t>Samoa</t>
        </is>
      </c>
      <c r="E669" s="5" t="n">
        <v>2024</v>
      </c>
      <c r="F669" s="5" t="n">
        <v>0.15</v>
      </c>
      <c r="G669" s="5" t="n">
        <v>4.833</v>
      </c>
      <c r="H669" s="5" t="n">
        <v>1.324</v>
      </c>
      <c r="I669" s="5" t="n">
        <v>0</v>
      </c>
      <c r="J669" s="5" t="n">
        <v>4.833</v>
      </c>
      <c r="K669" s="5" t="n">
        <v>0</v>
      </c>
      <c r="L669" s="5" t="n">
        <v>1</v>
      </c>
      <c r="M669" s="5" t="n">
        <v>7.124</v>
      </c>
      <c r="N669" s="5" t="n">
        <v>3.971</v>
      </c>
      <c r="O669" s="5" t="n">
        <v>0</v>
      </c>
      <c r="P669" s="5" t="n">
        <v>7.124</v>
      </c>
      <c r="Q669" s="5" t="n">
        <v>0</v>
      </c>
      <c r="R669" s="5" t="n">
        <v>1</v>
      </c>
      <c r="S669" s="5" t="n">
        <v>11.451</v>
      </c>
      <c r="T669" s="5" t="n">
        <v>7.942</v>
      </c>
      <c r="U669" s="5" t="n">
        <v>0.234</v>
      </c>
      <c r="V669" s="5" t="n">
        <v>13.168</v>
      </c>
      <c r="W669" s="5" t="n">
        <v>0.15</v>
      </c>
      <c r="X669" s="5" t="n">
        <v>1</v>
      </c>
      <c r="Y669" s="5" t="n">
        <v>11.218</v>
      </c>
      <c r="Z669" s="5" t="n">
        <v>1.384</v>
      </c>
      <c r="AA669" s="5" t="n">
        <v>0</v>
      </c>
      <c r="AB669" s="5" t="n">
        <v>11.218</v>
      </c>
      <c r="AC669" s="5" t="n">
        <v>0</v>
      </c>
      <c r="AD669" s="5" t="n">
        <v>1</v>
      </c>
      <c r="AE669" s="5" t="n">
        <v>12.541</v>
      </c>
      <c r="AF669" s="5" t="n">
        <v>2.734</v>
      </c>
      <c r="AG669" s="5" t="n">
        <v>0</v>
      </c>
      <c r="AH669" s="5" t="n">
        <v>12.541</v>
      </c>
      <c r="AI669" s="5" t="n">
        <v>0</v>
      </c>
      <c r="AJ669" s="5" t="n">
        <v>1</v>
      </c>
      <c r="AK669" s="5" t="n">
        <v>20.483</v>
      </c>
      <c r="AL669" s="5" t="n">
        <v>10.628</v>
      </c>
      <c r="AM669" s="5" t="n">
        <v>0.419</v>
      </c>
      <c r="AN669" s="5" t="n">
        <v>23.555</v>
      </c>
      <c r="AO669" s="5" t="n">
        <v>0.15</v>
      </c>
      <c r="AP669" s="5" t="n">
        <v>1</v>
      </c>
      <c r="AQ669" s="5" t="n">
        <v>0.72</v>
      </c>
      <c r="AR669" s="5" t="n">
        <v>0.132</v>
      </c>
      <c r="AS669" s="5" t="n">
        <v>0.015</v>
      </c>
      <c r="AT669" s="5" t="n">
        <v>0.828</v>
      </c>
      <c r="AU669" s="5" t="n">
        <v>0.15</v>
      </c>
      <c r="AV669" s="5" t="n">
        <v>1</v>
      </c>
      <c r="AW669" s="5" t="n">
        <v>0.734</v>
      </c>
      <c r="AX669" s="5" t="n">
        <v>0.132</v>
      </c>
      <c r="AY669" s="5" t="n">
        <v>0.015</v>
      </c>
      <c r="AZ669" s="5" t="n">
        <v>0.844</v>
      </c>
      <c r="BA669" s="5" t="n">
        <v>0.15</v>
      </c>
      <c r="BB669" s="5" t="n">
        <v>1</v>
      </c>
      <c r="BC669" s="5" t="n">
        <v>0.51</v>
      </c>
      <c r="BD669" s="5" t="n">
        <v>0.132</v>
      </c>
      <c r="BE669" s="5" t="n">
        <v>0.01</v>
      </c>
      <c r="BF669" s="5" t="n">
        <v>0.587</v>
      </c>
      <c r="BG669" s="5" t="n">
        <v>0.15</v>
      </c>
      <c r="BH669" s="5" t="n">
        <v>1</v>
      </c>
      <c r="BI669" s="5" t="n">
        <v>0.652</v>
      </c>
      <c r="BJ669" s="5" t="n">
        <v>0.132</v>
      </c>
      <c r="BK669" s="5" t="n">
        <v>0.013</v>
      </c>
      <c r="BL669" s="5" t="n">
        <v>0.75</v>
      </c>
      <c r="BM669" s="5" t="n">
        <v>0.15</v>
      </c>
      <c r="BN669" s="5" t="n">
        <v>1</v>
      </c>
      <c r="BO669" s="5" t="n">
        <v>0</v>
      </c>
      <c r="BP669" s="5" t="n">
        <v>0</v>
      </c>
      <c r="BQ669" s="5" t="n">
        <v>0</v>
      </c>
      <c r="BR669" s="5" t="n">
        <v>0</v>
      </c>
      <c r="BS669" s="5" t="n">
        <v>1</v>
      </c>
      <c r="BT669" s="5" t="n">
        <v>0</v>
      </c>
      <c r="BU669" s="5" t="n">
        <v>0</v>
      </c>
      <c r="BV669" s="5" t="n">
        <v>0</v>
      </c>
      <c r="BW669" s="5" t="n">
        <v>0.15</v>
      </c>
      <c r="BX669" s="5" t="n">
        <v>1</v>
      </c>
      <c r="BY669" s="5" t="n">
        <v>13.646</v>
      </c>
      <c r="BZ669" s="5" t="n">
        <v>0</v>
      </c>
      <c r="CA669" s="5" t="n">
        <v>13.646</v>
      </c>
      <c r="CB669" s="5" t="n">
        <v>0</v>
      </c>
      <c r="CC669" s="5" t="n">
        <v>86.38500000000001</v>
      </c>
      <c r="CD669" s="5" t="n">
        <v>7.95</v>
      </c>
      <c r="CE669" s="5" t="n">
        <v>1.765</v>
      </c>
      <c r="CF669" s="5" t="n">
        <v>99.343</v>
      </c>
      <c r="CG669" s="5" t="n">
        <v>0.15</v>
      </c>
      <c r="CH669" s="5" t="n">
        <v>1</v>
      </c>
      <c r="CI669" s="5" t="n">
        <v>0</v>
      </c>
      <c r="CJ669" s="5" t="n">
        <v>0</v>
      </c>
      <c r="CK669" s="5" t="n">
        <v>0</v>
      </c>
      <c r="CL669" s="5" t="n">
        <v>0</v>
      </c>
      <c r="CM669" s="5" t="n">
        <v>0</v>
      </c>
      <c r="CN669" s="5" t="n">
        <v>0</v>
      </c>
      <c r="CO669" s="5" t="n">
        <v>0</v>
      </c>
      <c r="CP669" s="5" t="n">
        <v>0</v>
      </c>
      <c r="CQ669" s="5" t="n">
        <v>1.387</v>
      </c>
      <c r="CR669" s="5" t="n">
        <v>0</v>
      </c>
      <c r="CS669" s="5" t="n">
        <v>5.529</v>
      </c>
      <c r="CT669" s="5" t="n">
        <v>3.509</v>
      </c>
      <c r="CU669" s="5" t="n">
        <v>10.896</v>
      </c>
    </row>
    <row r="670">
      <c r="A670" s="5" t="inlineStr">
        <is>
          <t>SMR2021</t>
        </is>
      </c>
      <c r="B670" s="5" t="inlineStr">
        <is>
          <t>SMR</t>
        </is>
      </c>
      <c r="C670" s="5" t="inlineStr">
        <is>
          <t>SMR</t>
        </is>
      </c>
      <c r="D670" s="5" t="inlineStr">
        <is>
          <t>San Marino</t>
        </is>
      </c>
      <c r="E670" s="5" t="n">
        <v>2021</v>
      </c>
      <c r="F670" s="5" t="n">
        <v>0</v>
      </c>
      <c r="G670" s="5" t="n">
        <v>5.553</v>
      </c>
      <c r="H670" s="5" t="n">
        <v>1.143</v>
      </c>
      <c r="I670" s="5" t="n">
        <v>0</v>
      </c>
      <c r="J670" s="5" t="n">
        <v>5.553</v>
      </c>
      <c r="K670" s="5" t="n">
        <v>0</v>
      </c>
      <c r="L670" s="5" t="n">
        <v>1</v>
      </c>
      <c r="M670" s="5" t="n">
        <v>7.964</v>
      </c>
      <c r="N670" s="5" t="n">
        <v>3.43</v>
      </c>
      <c r="O670" s="5" t="n">
        <v>0</v>
      </c>
      <c r="P670" s="5" t="n">
        <v>7.964</v>
      </c>
      <c r="Q670" s="5" t="n">
        <v>0</v>
      </c>
      <c r="R670" s="5" t="n">
        <v>1</v>
      </c>
      <c r="S670" s="5" t="n">
        <v>11.27</v>
      </c>
      <c r="T670" s="5" t="n">
        <v>6.86</v>
      </c>
      <c r="U670" s="5" t="n">
        <v>0</v>
      </c>
      <c r="V670" s="5" t="n">
        <v>11.27</v>
      </c>
      <c r="W670" s="5" t="n">
        <v>0</v>
      </c>
      <c r="X670" s="5" t="n">
        <v>1</v>
      </c>
      <c r="Y670" s="5" t="n">
        <v>16.305</v>
      </c>
      <c r="Z670" s="5" t="n">
        <v>2.204</v>
      </c>
      <c r="AA670" s="5" t="n">
        <v>0</v>
      </c>
      <c r="AB670" s="5" t="n">
        <v>16.305</v>
      </c>
      <c r="AC670" s="5" t="n">
        <v>0</v>
      </c>
      <c r="AD670" s="5" t="n">
        <v>1</v>
      </c>
      <c r="AE670" s="5" t="n">
        <v>17.449</v>
      </c>
      <c r="AF670" s="5" t="n">
        <v>4.08</v>
      </c>
      <c r="AG670" s="5" t="n">
        <v>0</v>
      </c>
      <c r="AH670" s="5" t="n">
        <v>17.449</v>
      </c>
      <c r="AI670" s="5" t="n">
        <v>0</v>
      </c>
      <c r="AJ670" s="5" t="n">
        <v>1</v>
      </c>
      <c r="AK670" s="5" t="n">
        <v>24.309</v>
      </c>
      <c r="AL670" s="5" t="n">
        <v>12.947</v>
      </c>
      <c r="AM670" s="5" t="n">
        <v>0</v>
      </c>
      <c r="AN670" s="5" t="n">
        <v>24.309</v>
      </c>
      <c r="AO670" s="5" t="n">
        <v>0</v>
      </c>
      <c r="AP670" s="5" t="n">
        <v>1</v>
      </c>
      <c r="AQ670" s="5" t="n">
        <v>0.619</v>
      </c>
      <c r="AR670" s="5" t="n">
        <v>0.114</v>
      </c>
      <c r="AS670" s="5" t="n">
        <v>0</v>
      </c>
      <c r="AT670" s="5" t="n">
        <v>0.619</v>
      </c>
      <c r="AU670" s="5" t="n">
        <v>0</v>
      </c>
      <c r="AV670" s="5" t="n">
        <v>1</v>
      </c>
      <c r="AW670" s="5" t="n">
        <v>0.599</v>
      </c>
      <c r="AX670" s="5" t="n">
        <v>0.114</v>
      </c>
      <c r="AY670" s="5" t="n">
        <v>0</v>
      </c>
      <c r="AZ670" s="5" t="n">
        <v>0.599</v>
      </c>
      <c r="BA670" s="5" t="n">
        <v>0</v>
      </c>
      <c r="BB670" s="5" t="n">
        <v>1</v>
      </c>
      <c r="BC670" s="5" t="n">
        <v>0.439</v>
      </c>
      <c r="BD670" s="5" t="n">
        <v>0.114</v>
      </c>
      <c r="BE670" s="5" t="n">
        <v>0</v>
      </c>
      <c r="BF670" s="5" t="n">
        <v>0.439</v>
      </c>
      <c r="BG670" s="5" t="n">
        <v>0</v>
      </c>
      <c r="BH670" s="5" t="n">
        <v>1</v>
      </c>
      <c r="BI670" s="5" t="n">
        <v>0.505</v>
      </c>
      <c r="BJ670" s="5" t="n">
        <v>0.114</v>
      </c>
      <c r="BK670" s="5" t="n">
        <v>0</v>
      </c>
      <c r="BL670" s="5" t="n">
        <v>0.505</v>
      </c>
      <c r="BM670" s="5" t="n">
        <v>0</v>
      </c>
      <c r="BN670" s="5" t="n">
        <v>1</v>
      </c>
      <c r="BO670" s="5" t="n">
        <v>0</v>
      </c>
      <c r="BP670" s="5" t="n">
        <v>0</v>
      </c>
      <c r="BQ670" s="5" t="n">
        <v>0</v>
      </c>
      <c r="BR670" s="5" t="n">
        <v>0</v>
      </c>
      <c r="BS670" s="5" t="n">
        <v>1</v>
      </c>
      <c r="BT670" s="5" t="n">
        <v>0</v>
      </c>
      <c r="BU670" s="5" t="n">
        <v>0</v>
      </c>
      <c r="BV670" s="5" t="n">
        <v>0</v>
      </c>
      <c r="BW670" s="5" t="n">
        <v>0</v>
      </c>
      <c r="BX670" s="5" t="n">
        <v>1</v>
      </c>
      <c r="BY670" s="5" t="n">
        <v>11.787</v>
      </c>
      <c r="BZ670" s="5" t="n">
        <v>0</v>
      </c>
      <c r="CA670" s="5" t="n">
        <v>11.787</v>
      </c>
      <c r="CB670" s="5" t="n">
        <v>0</v>
      </c>
      <c r="CC670" s="5" t="n">
        <v>78.125</v>
      </c>
      <c r="CD670" s="5" t="n">
        <v>7.95</v>
      </c>
      <c r="CE670" s="5" t="n">
        <v>0</v>
      </c>
      <c r="CF670" s="5" t="n">
        <v>78.125</v>
      </c>
      <c r="CG670" s="5" t="n">
        <v>0</v>
      </c>
      <c r="CH670" s="5" t="n">
        <v>1</v>
      </c>
      <c r="CI670" s="5" t="n">
        <v>0</v>
      </c>
      <c r="CJ670" s="5" t="n">
        <v>0</v>
      </c>
      <c r="CK670" s="5" t="n">
        <v>0</v>
      </c>
      <c r="CL670" s="5" t="n">
        <v>0</v>
      </c>
      <c r="CM670" s="5" t="n">
        <v>0</v>
      </c>
      <c r="CN670" s="5" t="n">
        <v>0</v>
      </c>
      <c r="CO670" s="5" t="n">
        <v>0</v>
      </c>
      <c r="CP670" s="5" t="n">
        <v>0</v>
      </c>
      <c r="CQ670" s="5" t="n">
        <v>1.198</v>
      </c>
      <c r="CR670" s="5" t="n">
        <v>0</v>
      </c>
      <c r="CS670" s="5" t="n">
        <v>4.776</v>
      </c>
      <c r="CT670" s="5" t="n">
        <v>4.41</v>
      </c>
      <c r="CU670" s="5" t="n">
        <v>15.162</v>
      </c>
    </row>
    <row r="671">
      <c r="A671" s="5" t="inlineStr">
        <is>
          <t>SMR2022</t>
        </is>
      </c>
      <c r="B671" s="5" t="inlineStr">
        <is>
          <t>SMR</t>
        </is>
      </c>
      <c r="C671" s="5" t="inlineStr">
        <is>
          <t>SMR</t>
        </is>
      </c>
      <c r="D671" s="5" t="inlineStr">
        <is>
          <t>San Marino</t>
        </is>
      </c>
      <c r="E671" s="5" t="n">
        <v>2022</v>
      </c>
      <c r="F671" s="5" t="n">
        <v>0</v>
      </c>
      <c r="G671" s="5" t="n">
        <v>7.077</v>
      </c>
      <c r="H671" s="5" t="n">
        <v>1.235</v>
      </c>
      <c r="I671" s="5" t="n">
        <v>0</v>
      </c>
      <c r="J671" s="5" t="n">
        <v>7.077</v>
      </c>
      <c r="K671" s="5" t="n">
        <v>0</v>
      </c>
      <c r="L671" s="5" t="n">
        <v>1</v>
      </c>
      <c r="M671" s="5" t="n">
        <v>9.782999999999999</v>
      </c>
      <c r="N671" s="5" t="n">
        <v>3.704</v>
      </c>
      <c r="O671" s="5" t="n">
        <v>0</v>
      </c>
      <c r="P671" s="5" t="n">
        <v>9.782999999999999</v>
      </c>
      <c r="Q671" s="5" t="n">
        <v>0</v>
      </c>
      <c r="R671" s="5" t="n">
        <v>1</v>
      </c>
      <c r="S671" s="5" t="n">
        <v>13.25</v>
      </c>
      <c r="T671" s="5" t="n">
        <v>7.408</v>
      </c>
      <c r="U671" s="5" t="n">
        <v>0</v>
      </c>
      <c r="V671" s="5" t="n">
        <v>13.25</v>
      </c>
      <c r="W671" s="5" t="n">
        <v>0</v>
      </c>
      <c r="X671" s="5" t="n">
        <v>1</v>
      </c>
      <c r="Y671" s="5" t="n">
        <v>32.56</v>
      </c>
      <c r="Z671" s="5" t="n">
        <v>4.401</v>
      </c>
      <c r="AA671" s="5" t="n">
        <v>0</v>
      </c>
      <c r="AB671" s="5" t="n">
        <v>32.56</v>
      </c>
      <c r="AC671" s="5" t="n">
        <v>0</v>
      </c>
      <c r="AD671" s="5" t="n">
        <v>1</v>
      </c>
      <c r="AE671" s="5" t="n">
        <v>33.795</v>
      </c>
      <c r="AF671" s="5" t="n">
        <v>7.902</v>
      </c>
      <c r="AG671" s="5" t="n">
        <v>0</v>
      </c>
      <c r="AH671" s="5" t="n">
        <v>33.795</v>
      </c>
      <c r="AI671" s="5" t="n">
        <v>0</v>
      </c>
      <c r="AJ671" s="5" t="n">
        <v>1</v>
      </c>
      <c r="AK671" s="5" t="n">
        <v>41.203</v>
      </c>
      <c r="AL671" s="5" t="n">
        <v>21.945</v>
      </c>
      <c r="AM671" s="5" t="n">
        <v>0</v>
      </c>
      <c r="AN671" s="5" t="n">
        <v>41.203</v>
      </c>
      <c r="AO671" s="5" t="n">
        <v>0</v>
      </c>
      <c r="AP671" s="5" t="n">
        <v>1</v>
      </c>
      <c r="AQ671" s="5" t="n">
        <v>0.861</v>
      </c>
      <c r="AR671" s="5" t="n">
        <v>0.123</v>
      </c>
      <c r="AS671" s="5" t="n">
        <v>0</v>
      </c>
      <c r="AT671" s="5" t="n">
        <v>0.861</v>
      </c>
      <c r="AU671" s="5" t="n">
        <v>0</v>
      </c>
      <c r="AV671" s="5" t="n">
        <v>1</v>
      </c>
      <c r="AW671" s="5" t="n">
        <v>0.986</v>
      </c>
      <c r="AX671" s="5" t="n">
        <v>0.123</v>
      </c>
      <c r="AY671" s="5" t="n">
        <v>0</v>
      </c>
      <c r="AZ671" s="5" t="n">
        <v>0.986</v>
      </c>
      <c r="BA671" s="5" t="n">
        <v>0</v>
      </c>
      <c r="BB671" s="5" t="n">
        <v>1</v>
      </c>
      <c r="BC671" s="5" t="n">
        <v>0.598</v>
      </c>
      <c r="BD671" s="5" t="n">
        <v>0.123</v>
      </c>
      <c r="BE671" s="5" t="n">
        <v>0</v>
      </c>
      <c r="BF671" s="5" t="n">
        <v>0.598</v>
      </c>
      <c r="BG671" s="5" t="n">
        <v>0</v>
      </c>
      <c r="BH671" s="5" t="n">
        <v>1</v>
      </c>
      <c r="BI671" s="5" t="n">
        <v>0.612</v>
      </c>
      <c r="BJ671" s="5" t="n">
        <v>0.123</v>
      </c>
      <c r="BK671" s="5" t="n">
        <v>0</v>
      </c>
      <c r="BL671" s="5" t="n">
        <v>0.612</v>
      </c>
      <c r="BM671" s="5" t="n">
        <v>0</v>
      </c>
      <c r="BN671" s="5" t="n">
        <v>1</v>
      </c>
      <c r="BO671" s="5" t="n">
        <v>0</v>
      </c>
      <c r="BP671" s="5" t="n">
        <v>0</v>
      </c>
      <c r="BQ671" s="5" t="n">
        <v>0</v>
      </c>
      <c r="BR671" s="5" t="n">
        <v>0</v>
      </c>
      <c r="BS671" s="5" t="n">
        <v>1</v>
      </c>
      <c r="BT671" s="5" t="n">
        <v>0</v>
      </c>
      <c r="BU671" s="5" t="n">
        <v>0</v>
      </c>
      <c r="BV671" s="5" t="n">
        <v>0</v>
      </c>
      <c r="BW671" s="5" t="n">
        <v>0</v>
      </c>
      <c r="BX671" s="5" t="n">
        <v>1</v>
      </c>
      <c r="BY671" s="5" t="n">
        <v>12.729</v>
      </c>
      <c r="BZ671" s="5" t="n">
        <v>0</v>
      </c>
      <c r="CA671" s="5" t="n">
        <v>12.729</v>
      </c>
      <c r="CB671" s="5" t="n">
        <v>0</v>
      </c>
      <c r="CC671" s="5" t="n">
        <v>97.90000000000001</v>
      </c>
      <c r="CD671" s="5" t="n">
        <v>7.95</v>
      </c>
      <c r="CE671" s="5" t="n">
        <v>0</v>
      </c>
      <c r="CF671" s="5" t="n">
        <v>97.90000000000001</v>
      </c>
      <c r="CG671" s="5" t="n">
        <v>0</v>
      </c>
      <c r="CH671" s="5" t="n">
        <v>1</v>
      </c>
      <c r="CI671" s="5" t="n">
        <v>0</v>
      </c>
      <c r="CJ671" s="5" t="n">
        <v>0</v>
      </c>
      <c r="CK671" s="5" t="n">
        <v>0</v>
      </c>
      <c r="CL671" s="5" t="n">
        <v>0</v>
      </c>
      <c r="CM671" s="5" t="n">
        <v>0</v>
      </c>
      <c r="CN671" s="5" t="n">
        <v>0</v>
      </c>
      <c r="CO671" s="5" t="n">
        <v>0</v>
      </c>
      <c r="CP671" s="5" t="n">
        <v>0</v>
      </c>
      <c r="CQ671" s="5" t="n">
        <v>1.294</v>
      </c>
      <c r="CR671" s="5" t="n">
        <v>0</v>
      </c>
      <c r="CS671" s="5" t="n">
        <v>5.158</v>
      </c>
      <c r="CT671" s="5" t="n">
        <v>5.842</v>
      </c>
      <c r="CU671" s="5" t="n">
        <v>31.326</v>
      </c>
    </row>
    <row r="672">
      <c r="A672" s="5" t="inlineStr">
        <is>
          <t>SMR2023</t>
        </is>
      </c>
      <c r="B672" s="5" t="inlineStr">
        <is>
          <t>SMR</t>
        </is>
      </c>
      <c r="C672" s="5" t="inlineStr">
        <is>
          <t>SMR</t>
        </is>
      </c>
      <c r="D672" s="5" t="inlineStr">
        <is>
          <t>San Marino</t>
        </is>
      </c>
      <c r="E672" s="5" t="n">
        <v>2023</v>
      </c>
      <c r="F672" s="5" t="n">
        <v>0</v>
      </c>
      <c r="G672" s="5" t="n">
        <v>4.752</v>
      </c>
      <c r="H672" s="5" t="n">
        <v>1.286</v>
      </c>
      <c r="I672" s="5" t="n">
        <v>0</v>
      </c>
      <c r="J672" s="5" t="n">
        <v>4.752</v>
      </c>
      <c r="K672" s="5" t="n">
        <v>0</v>
      </c>
      <c r="L672" s="5" t="n">
        <v>1</v>
      </c>
      <c r="M672" s="5" t="n">
        <v>7.886</v>
      </c>
      <c r="N672" s="5" t="n">
        <v>3.857</v>
      </c>
      <c r="O672" s="5" t="n">
        <v>0</v>
      </c>
      <c r="P672" s="5" t="n">
        <v>7.886</v>
      </c>
      <c r="Q672" s="5" t="n">
        <v>0</v>
      </c>
      <c r="R672" s="5" t="n">
        <v>1</v>
      </c>
      <c r="S672" s="5" t="n">
        <v>11.18</v>
      </c>
      <c r="T672" s="5" t="n">
        <v>7.714</v>
      </c>
      <c r="U672" s="5" t="n">
        <v>0</v>
      </c>
      <c r="V672" s="5" t="n">
        <v>11.18</v>
      </c>
      <c r="W672" s="5" t="n">
        <v>0</v>
      </c>
      <c r="X672" s="5" t="n">
        <v>1</v>
      </c>
      <c r="Y672" s="5" t="n">
        <v>12.908</v>
      </c>
      <c r="Z672" s="5" t="n">
        <v>1.745</v>
      </c>
      <c r="AA672" s="5" t="n">
        <v>0</v>
      </c>
      <c r="AB672" s="5" t="n">
        <v>12.908</v>
      </c>
      <c r="AC672" s="5" t="n">
        <v>0</v>
      </c>
      <c r="AD672" s="5" t="n">
        <v>1</v>
      </c>
      <c r="AE672" s="5" t="n">
        <v>14.194</v>
      </c>
      <c r="AF672" s="5" t="n">
        <v>3.319</v>
      </c>
      <c r="AG672" s="5" t="n">
        <v>0</v>
      </c>
      <c r="AH672" s="5" t="n">
        <v>14.194</v>
      </c>
      <c r="AI672" s="5" t="n">
        <v>0</v>
      </c>
      <c r="AJ672" s="5" t="n">
        <v>1</v>
      </c>
      <c r="AK672" s="5" t="n">
        <v>21.908</v>
      </c>
      <c r="AL672" s="5" t="n">
        <v>11.668</v>
      </c>
      <c r="AM672" s="5" t="n">
        <v>0</v>
      </c>
      <c r="AN672" s="5" t="n">
        <v>21.908</v>
      </c>
      <c r="AO672" s="5" t="n">
        <v>0</v>
      </c>
      <c r="AP672" s="5" t="n">
        <v>1</v>
      </c>
      <c r="AQ672" s="5" t="n">
        <v>0.76</v>
      </c>
      <c r="AR672" s="5" t="n">
        <v>0.129</v>
      </c>
      <c r="AS672" s="5" t="n">
        <v>0</v>
      </c>
      <c r="AT672" s="5" t="n">
        <v>0.76</v>
      </c>
      <c r="AU672" s="5" t="n">
        <v>0</v>
      </c>
      <c r="AV672" s="5" t="n">
        <v>1</v>
      </c>
      <c r="AW672" s="5" t="n">
        <v>0.8110000000000001</v>
      </c>
      <c r="AX672" s="5" t="n">
        <v>0.129</v>
      </c>
      <c r="AY672" s="5" t="n">
        <v>0</v>
      </c>
      <c r="AZ672" s="5" t="n">
        <v>0.8110000000000001</v>
      </c>
      <c r="BA672" s="5" t="n">
        <v>0</v>
      </c>
      <c r="BB672" s="5" t="n">
        <v>1</v>
      </c>
      <c r="BC672" s="5" t="n">
        <v>0.535</v>
      </c>
      <c r="BD672" s="5" t="n">
        <v>0.129</v>
      </c>
      <c r="BE672" s="5" t="n">
        <v>0</v>
      </c>
      <c r="BF672" s="5" t="n">
        <v>0.535</v>
      </c>
      <c r="BG672" s="5" t="n">
        <v>0</v>
      </c>
      <c r="BH672" s="5" t="n">
        <v>1</v>
      </c>
      <c r="BI672" s="5" t="n">
        <v>0.579</v>
      </c>
      <c r="BJ672" s="5" t="n">
        <v>0.129</v>
      </c>
      <c r="BK672" s="5" t="n">
        <v>0</v>
      </c>
      <c r="BL672" s="5" t="n">
        <v>0.579</v>
      </c>
      <c r="BM672" s="5" t="n">
        <v>0</v>
      </c>
      <c r="BN672" s="5" t="n">
        <v>1</v>
      </c>
      <c r="BO672" s="5" t="n">
        <v>0</v>
      </c>
      <c r="BP672" s="5" t="n">
        <v>0</v>
      </c>
      <c r="BQ672" s="5" t="n">
        <v>0</v>
      </c>
      <c r="BR672" s="5" t="n">
        <v>0</v>
      </c>
      <c r="BS672" s="5" t="n">
        <v>1</v>
      </c>
      <c r="BT672" s="5" t="n">
        <v>0</v>
      </c>
      <c r="BU672" s="5" t="n">
        <v>0</v>
      </c>
      <c r="BV672" s="5" t="n">
        <v>0</v>
      </c>
      <c r="BW672" s="5" t="n">
        <v>0</v>
      </c>
      <c r="BX672" s="5" t="n">
        <v>1</v>
      </c>
      <c r="BY672" s="5" t="n">
        <v>13.254</v>
      </c>
      <c r="BZ672" s="5" t="n">
        <v>0</v>
      </c>
      <c r="CA672" s="5" t="n">
        <v>13.254</v>
      </c>
      <c r="CB672" s="5" t="n">
        <v>0</v>
      </c>
      <c r="CC672" s="5" t="n">
        <v>83.248</v>
      </c>
      <c r="CD672" s="5" t="n">
        <v>7.95</v>
      </c>
      <c r="CE672" s="5" t="n">
        <v>0</v>
      </c>
      <c r="CF672" s="5" t="n">
        <v>83.248</v>
      </c>
      <c r="CG672" s="5" t="n">
        <v>0</v>
      </c>
      <c r="CH672" s="5" t="n">
        <v>1</v>
      </c>
      <c r="CI672" s="5" t="n">
        <v>0</v>
      </c>
      <c r="CJ672" s="5" t="n">
        <v>0</v>
      </c>
      <c r="CK672" s="5" t="n">
        <v>0</v>
      </c>
      <c r="CL672" s="5" t="n">
        <v>0</v>
      </c>
      <c r="CM672" s="5" t="n">
        <v>0</v>
      </c>
      <c r="CN672" s="5" t="n">
        <v>0</v>
      </c>
      <c r="CO672" s="5" t="n">
        <v>0</v>
      </c>
      <c r="CP672" s="5" t="n">
        <v>0</v>
      </c>
      <c r="CQ672" s="5" t="n">
        <v>1.348</v>
      </c>
      <c r="CR672" s="5" t="n">
        <v>0</v>
      </c>
      <c r="CS672" s="5" t="n">
        <v>5.37</v>
      </c>
      <c r="CT672" s="5" t="n">
        <v>3.466</v>
      </c>
      <c r="CU672" s="5" t="n">
        <v>11.622</v>
      </c>
    </row>
    <row r="673">
      <c r="A673" s="5" t="inlineStr">
        <is>
          <t>SMR2024</t>
        </is>
      </c>
      <c r="B673" s="5" t="inlineStr">
        <is>
          <t>SMR</t>
        </is>
      </c>
      <c r="C673" s="5" t="inlineStr">
        <is>
          <t>SMR</t>
        </is>
      </c>
      <c r="D673" s="5" t="inlineStr">
        <is>
          <t>San Marino</t>
        </is>
      </c>
      <c r="E673" s="5" t="n">
        <v>2024</v>
      </c>
      <c r="F673" s="5" t="n">
        <v>0</v>
      </c>
      <c r="G673" s="5" t="n">
        <v>4.351</v>
      </c>
      <c r="H673" s="5" t="n">
        <v>1.324</v>
      </c>
      <c r="I673" s="5" t="n">
        <v>0</v>
      </c>
      <c r="J673" s="5" t="n">
        <v>4.351</v>
      </c>
      <c r="K673" s="5" t="n">
        <v>0</v>
      </c>
      <c r="L673" s="5" t="n">
        <v>1</v>
      </c>
      <c r="M673" s="5" t="n">
        <v>7.124</v>
      </c>
      <c r="N673" s="5" t="n">
        <v>3.971</v>
      </c>
      <c r="O673" s="5" t="n">
        <v>0</v>
      </c>
      <c r="P673" s="5" t="n">
        <v>7.124</v>
      </c>
      <c r="Q673" s="5" t="n">
        <v>0</v>
      </c>
      <c r="R673" s="5" t="n">
        <v>1</v>
      </c>
      <c r="S673" s="5" t="n">
        <v>10.969</v>
      </c>
      <c r="T673" s="5" t="n">
        <v>7.942</v>
      </c>
      <c r="U673" s="5" t="n">
        <v>0</v>
      </c>
      <c r="V673" s="5" t="n">
        <v>10.969</v>
      </c>
      <c r="W673" s="5" t="n">
        <v>0</v>
      </c>
      <c r="X673" s="5" t="n">
        <v>1</v>
      </c>
      <c r="Y673" s="5" t="n">
        <v>11.492</v>
      </c>
      <c r="Z673" s="5" t="n">
        <v>1.553</v>
      </c>
      <c r="AA673" s="5" t="n">
        <v>0</v>
      </c>
      <c r="AB673" s="5" t="n">
        <v>11.492</v>
      </c>
      <c r="AC673" s="5" t="n">
        <v>0</v>
      </c>
      <c r="AD673" s="5" t="n">
        <v>1</v>
      </c>
      <c r="AE673" s="5" t="n">
        <v>12.815</v>
      </c>
      <c r="AF673" s="5" t="n">
        <v>2.997</v>
      </c>
      <c r="AG673" s="5" t="n">
        <v>0</v>
      </c>
      <c r="AH673" s="5" t="n">
        <v>12.815</v>
      </c>
      <c r="AI673" s="5" t="n">
        <v>0</v>
      </c>
      <c r="AJ673" s="5" t="n">
        <v>1</v>
      </c>
      <c r="AK673" s="5" t="n">
        <v>20.757</v>
      </c>
      <c r="AL673" s="5" t="n">
        <v>11.055</v>
      </c>
      <c r="AM673" s="5" t="n">
        <v>0</v>
      </c>
      <c r="AN673" s="5" t="n">
        <v>20.757</v>
      </c>
      <c r="AO673" s="5" t="n">
        <v>0</v>
      </c>
      <c r="AP673" s="5" t="n">
        <v>1</v>
      </c>
      <c r="AQ673" s="5" t="n">
        <v>0.724</v>
      </c>
      <c r="AR673" s="5" t="n">
        <v>0.132</v>
      </c>
      <c r="AS673" s="5" t="n">
        <v>0</v>
      </c>
      <c r="AT673" s="5" t="n">
        <v>0.724</v>
      </c>
      <c r="AU673" s="5" t="n">
        <v>0</v>
      </c>
      <c r="AV673" s="5" t="n">
        <v>1</v>
      </c>
      <c r="AW673" s="5" t="n">
        <v>0.75</v>
      </c>
      <c r="AX673" s="5" t="n">
        <v>0.132</v>
      </c>
      <c r="AY673" s="5" t="n">
        <v>0</v>
      </c>
      <c r="AZ673" s="5" t="n">
        <v>0.75</v>
      </c>
      <c r="BA673" s="5" t="n">
        <v>0</v>
      </c>
      <c r="BB673" s="5" t="n">
        <v>1</v>
      </c>
      <c r="BC673" s="5" t="n">
        <v>0.513</v>
      </c>
      <c r="BD673" s="5" t="n">
        <v>0.132</v>
      </c>
      <c r="BE673" s="5" t="n">
        <v>0</v>
      </c>
      <c r="BF673" s="5" t="n">
        <v>0.513</v>
      </c>
      <c r="BG673" s="5" t="n">
        <v>0</v>
      </c>
      <c r="BH673" s="5" t="n">
        <v>1</v>
      </c>
      <c r="BI673" s="5" t="n">
        <v>0.591</v>
      </c>
      <c r="BJ673" s="5" t="n">
        <v>0.132</v>
      </c>
      <c r="BK673" s="5" t="n">
        <v>0</v>
      </c>
      <c r="BL673" s="5" t="n">
        <v>0.591</v>
      </c>
      <c r="BM673" s="5" t="n">
        <v>0</v>
      </c>
      <c r="BN673" s="5" t="n">
        <v>1</v>
      </c>
      <c r="BO673" s="5" t="n">
        <v>0</v>
      </c>
      <c r="BP673" s="5" t="n">
        <v>0</v>
      </c>
      <c r="BQ673" s="5" t="n">
        <v>0</v>
      </c>
      <c r="BR673" s="5" t="n">
        <v>0</v>
      </c>
      <c r="BS673" s="5" t="n">
        <v>1</v>
      </c>
      <c r="BT673" s="5" t="n">
        <v>0</v>
      </c>
      <c r="BU673" s="5" t="n">
        <v>0</v>
      </c>
      <c r="BV673" s="5" t="n">
        <v>0</v>
      </c>
      <c r="BW673" s="5" t="n">
        <v>0</v>
      </c>
      <c r="BX673" s="5" t="n">
        <v>1</v>
      </c>
      <c r="BY673" s="5" t="n">
        <v>13.646</v>
      </c>
      <c r="BZ673" s="5" t="n">
        <v>0</v>
      </c>
      <c r="CA673" s="5" t="n">
        <v>13.646</v>
      </c>
      <c r="CB673" s="5" t="n">
        <v>0</v>
      </c>
      <c r="CC673" s="5" t="n">
        <v>82.58799999999999</v>
      </c>
      <c r="CD673" s="5" t="n">
        <v>7.95</v>
      </c>
      <c r="CE673" s="5" t="n">
        <v>0</v>
      </c>
      <c r="CF673" s="5" t="n">
        <v>82.58799999999999</v>
      </c>
      <c r="CG673" s="5" t="n">
        <v>0</v>
      </c>
      <c r="CH673" s="5" t="n">
        <v>1</v>
      </c>
      <c r="CI673" s="5" t="n">
        <v>0</v>
      </c>
      <c r="CJ673" s="5" t="n">
        <v>0</v>
      </c>
      <c r="CK673" s="5" t="n">
        <v>0</v>
      </c>
      <c r="CL673" s="5" t="n">
        <v>0</v>
      </c>
      <c r="CM673" s="5" t="n">
        <v>0</v>
      </c>
      <c r="CN673" s="5" t="n">
        <v>0</v>
      </c>
      <c r="CO673" s="5" t="n">
        <v>0</v>
      </c>
      <c r="CP673" s="5" t="n">
        <v>0</v>
      </c>
      <c r="CQ673" s="5" t="n">
        <v>1.387</v>
      </c>
      <c r="CR673" s="5" t="n">
        <v>0</v>
      </c>
      <c r="CS673" s="5" t="n">
        <v>5.529</v>
      </c>
      <c r="CT673" s="5" t="n">
        <v>3.027</v>
      </c>
      <c r="CU673" s="5" t="n">
        <v>10.168</v>
      </c>
    </row>
    <row r="674">
      <c r="A674" s="5" t="inlineStr">
        <is>
          <t>SAU2021</t>
        </is>
      </c>
      <c r="B674" s="5" t="inlineStr">
        <is>
          <t>SAU</t>
        </is>
      </c>
      <c r="C674" s="5" t="inlineStr">
        <is>
          <t>SAU</t>
        </is>
      </c>
      <c r="D674" s="5" t="inlineStr">
        <is>
          <t>Saudi Arabia</t>
        </is>
      </c>
      <c r="E674" s="5" t="n">
        <v>2021</v>
      </c>
      <c r="F674" s="5" t="n">
        <v>0.15</v>
      </c>
      <c r="G674" s="5" t="n">
        <v>5.897</v>
      </c>
      <c r="H674" s="5" t="n">
        <v>1.143</v>
      </c>
      <c r="I674" s="5" t="n">
        <v>0.238</v>
      </c>
      <c r="J674" s="5" t="n">
        <v>6.134</v>
      </c>
      <c r="K674" s="5" t="n">
        <v>0</v>
      </c>
      <c r="L674" s="5" t="n">
        <v>1</v>
      </c>
      <c r="M674" s="5" t="n">
        <v>7.964</v>
      </c>
      <c r="N674" s="5" t="n">
        <v>3.43</v>
      </c>
      <c r="O674" s="5" t="n">
        <v>0.227</v>
      </c>
      <c r="P674" s="5" t="n">
        <v>8.191000000000001</v>
      </c>
      <c r="Q674" s="5" t="n">
        <v>0</v>
      </c>
      <c r="R674" s="5" t="n">
        <v>1</v>
      </c>
      <c r="S674" s="5" t="n">
        <v>11.613</v>
      </c>
      <c r="T674" s="5" t="n">
        <v>6.86</v>
      </c>
      <c r="U674" s="5" t="n">
        <v>0.238</v>
      </c>
      <c r="V674" s="5" t="n">
        <v>13.629</v>
      </c>
      <c r="W674" s="5" t="n">
        <v>0.15</v>
      </c>
      <c r="X674" s="5" t="n">
        <v>1</v>
      </c>
      <c r="Y674" s="5" t="n">
        <v>4.013</v>
      </c>
      <c r="Z674" s="5" t="n">
        <v>0.364</v>
      </c>
      <c r="AA674" s="5" t="n">
        <v>-2.553</v>
      </c>
      <c r="AB674" s="5" t="n">
        <v>1.46</v>
      </c>
      <c r="AC674" s="5" t="n">
        <v>0</v>
      </c>
      <c r="AD674" s="5" t="n">
        <v>0</v>
      </c>
      <c r="AE674" s="5" t="n">
        <v>4.584</v>
      </c>
      <c r="AF674" s="5" t="n">
        <v>0.748</v>
      </c>
      <c r="AG674" s="5" t="n">
        <v>-3.355</v>
      </c>
      <c r="AH674" s="5" t="n">
        <v>1.229</v>
      </c>
      <c r="AI674" s="5" t="n">
        <v>0</v>
      </c>
      <c r="AJ674" s="5" t="n">
        <v>0</v>
      </c>
      <c r="AK674" s="5" t="n">
        <v>8.013999999999999</v>
      </c>
      <c r="AL674" s="5" t="n">
        <v>3.369</v>
      </c>
      <c r="AM674" s="5" t="n">
        <v>-3.326</v>
      </c>
      <c r="AN674" s="5" t="n">
        <v>4.689</v>
      </c>
      <c r="AO674" s="5" t="n">
        <v>0</v>
      </c>
      <c r="AP674" s="5" t="n">
        <v>0</v>
      </c>
      <c r="AQ674" s="5" t="n">
        <v>0.621</v>
      </c>
      <c r="AR674" s="5" t="n">
        <v>0.114</v>
      </c>
      <c r="AS674" s="5" t="n">
        <v>-0.11</v>
      </c>
      <c r="AT674" s="5" t="n">
        <v>0.587</v>
      </c>
      <c r="AU674" s="5" t="n">
        <v>0</v>
      </c>
      <c r="AV674" s="5" t="n">
        <v>0</v>
      </c>
      <c r="AW674" s="5" t="n">
        <v>0.593</v>
      </c>
      <c r="AX674" s="5" t="n">
        <v>0.114</v>
      </c>
      <c r="AY674" s="5" t="n">
        <v>-0.473</v>
      </c>
      <c r="AZ674" s="5" t="n">
        <v>0.139</v>
      </c>
      <c r="BA674" s="5" t="n">
        <v>0</v>
      </c>
      <c r="BB674" s="5" t="n">
        <v>0</v>
      </c>
      <c r="BC674" s="5" t="n">
        <v>0.44</v>
      </c>
      <c r="BD674" s="5" t="n">
        <v>0.114</v>
      </c>
      <c r="BE674" s="5" t="n">
        <v>-0.266</v>
      </c>
      <c r="BF674" s="5" t="n">
        <v>0.2</v>
      </c>
      <c r="BG674" s="5" t="n">
        <v>0</v>
      </c>
      <c r="BH674" s="5" t="n">
        <v>0</v>
      </c>
      <c r="BI674" s="5" t="n">
        <v>0.5600000000000001</v>
      </c>
      <c r="BJ674" s="5" t="n">
        <v>0.114</v>
      </c>
      <c r="BK674" s="5" t="n">
        <v>-0.398</v>
      </c>
      <c r="BL674" s="5" t="n">
        <v>0.187</v>
      </c>
      <c r="BM674" s="5" t="n">
        <v>0</v>
      </c>
      <c r="BN674" s="5" t="n">
        <v>0</v>
      </c>
      <c r="BO674" s="5" t="n">
        <v>0</v>
      </c>
      <c r="BP674" s="5" t="n">
        <v>-0.036</v>
      </c>
      <c r="BQ674" s="5" t="n">
        <v>0.048</v>
      </c>
      <c r="BR674" s="5" t="n">
        <v>0</v>
      </c>
      <c r="BS674" s="5" t="n">
        <v>0</v>
      </c>
      <c r="BT674" s="5" t="n">
        <v>0</v>
      </c>
      <c r="BU674" s="5" t="n">
        <v>-0.036</v>
      </c>
      <c r="BV674" s="5" t="n">
        <v>0.048</v>
      </c>
      <c r="BW674" s="5" t="n">
        <v>0</v>
      </c>
      <c r="BX674" s="5" t="n">
        <v>0.333</v>
      </c>
      <c r="BY674" s="5" t="n">
        <v>11.787</v>
      </c>
      <c r="BZ674" s="5" t="n">
        <v>0</v>
      </c>
      <c r="CA674" s="5" t="n">
        <v>11.787</v>
      </c>
      <c r="CB674" s="5" t="n">
        <v>0</v>
      </c>
      <c r="CC674" s="5" t="n">
        <v>81.69499999999999</v>
      </c>
      <c r="CD674" s="5" t="n">
        <v>7.95</v>
      </c>
      <c r="CE674" s="5" t="n">
        <v>-55.887</v>
      </c>
      <c r="CF674" s="5" t="n">
        <v>29.68</v>
      </c>
      <c r="CG674" s="5" t="n">
        <v>0</v>
      </c>
      <c r="CH674" s="5" t="n">
        <v>0</v>
      </c>
      <c r="CI674" s="5" t="n">
        <v>0</v>
      </c>
      <c r="CJ674" s="5" t="n">
        <v>0</v>
      </c>
      <c r="CK674" s="5" t="n">
        <v>0</v>
      </c>
      <c r="CL674" s="5" t="n">
        <v>0</v>
      </c>
      <c r="CM674" s="5" t="n">
        <v>0</v>
      </c>
      <c r="CN674" s="5" t="n">
        <v>0</v>
      </c>
      <c r="CO674" s="5" t="n">
        <v>0</v>
      </c>
      <c r="CP674" s="5" t="n">
        <v>0</v>
      </c>
      <c r="CQ674" s="5" t="n">
        <v>1.198</v>
      </c>
      <c r="CR674" s="5" t="n">
        <v>1</v>
      </c>
      <c r="CS674" s="5" t="n">
        <v>3.441</v>
      </c>
      <c r="CT674" s="5" t="n">
        <v>4.753</v>
      </c>
      <c r="CU674" s="5" t="n">
        <v>14.162</v>
      </c>
    </row>
    <row r="675">
      <c r="A675" s="5" t="inlineStr">
        <is>
          <t>SAU2022</t>
        </is>
      </c>
      <c r="B675" s="5" t="inlineStr">
        <is>
          <t>SAU</t>
        </is>
      </c>
      <c r="C675" s="5" t="inlineStr">
        <is>
          <t>SAU</t>
        </is>
      </c>
      <c r="D675" s="5" t="inlineStr">
        <is>
          <t>Saudi Arabia</t>
        </is>
      </c>
      <c r="E675" s="5" t="n">
        <v>2022</v>
      </c>
      <c r="F675" s="5" t="n">
        <v>0.15</v>
      </c>
      <c r="G675" s="5" t="n">
        <v>11.72</v>
      </c>
      <c r="H675" s="5" t="n">
        <v>1.235</v>
      </c>
      <c r="I675" s="5" t="n">
        <v>0.5659999999999999</v>
      </c>
      <c r="J675" s="5" t="n">
        <v>12.286</v>
      </c>
      <c r="K675" s="5" t="n">
        <v>0</v>
      </c>
      <c r="L675" s="5" t="n">
        <v>1</v>
      </c>
      <c r="M675" s="5" t="n">
        <v>9.782999999999999</v>
      </c>
      <c r="N675" s="5" t="n">
        <v>3.704</v>
      </c>
      <c r="O675" s="5" t="n">
        <v>0.328</v>
      </c>
      <c r="P675" s="5" t="n">
        <v>10.111</v>
      </c>
      <c r="Q675" s="5" t="n">
        <v>0</v>
      </c>
      <c r="R675" s="5" t="n">
        <v>1</v>
      </c>
      <c r="S675" s="5" t="n">
        <v>17.893</v>
      </c>
      <c r="T675" s="5" t="n">
        <v>7.408</v>
      </c>
      <c r="U675" s="5" t="n">
        <v>0.771</v>
      </c>
      <c r="V675" s="5" t="n">
        <v>21.228</v>
      </c>
      <c r="W675" s="5" t="n">
        <v>0.15</v>
      </c>
      <c r="X675" s="5" t="n">
        <v>1</v>
      </c>
      <c r="Y675" s="5" t="n">
        <v>4.334</v>
      </c>
      <c r="Z675" s="5" t="n">
        <v>0.393</v>
      </c>
      <c r="AA675" s="5" t="n">
        <v>-2.88</v>
      </c>
      <c r="AB675" s="5" t="n">
        <v>1.454</v>
      </c>
      <c r="AC675" s="5" t="n">
        <v>0</v>
      </c>
      <c r="AD675" s="5" t="n">
        <v>0</v>
      </c>
      <c r="AE675" s="5" t="n">
        <v>4.951</v>
      </c>
      <c r="AF675" s="5" t="n">
        <v>0.8080000000000001</v>
      </c>
      <c r="AG675" s="5" t="n">
        <v>-3.721</v>
      </c>
      <c r="AH675" s="5" t="n">
        <v>1.229</v>
      </c>
      <c r="AI675" s="5" t="n">
        <v>0</v>
      </c>
      <c r="AJ675" s="5" t="n">
        <v>0</v>
      </c>
      <c r="AK675" s="5" t="n">
        <v>8.654999999999999</v>
      </c>
      <c r="AL675" s="5" t="n">
        <v>3.639</v>
      </c>
      <c r="AM675" s="5" t="n">
        <v>-3.592</v>
      </c>
      <c r="AN675" s="5" t="n">
        <v>5.063</v>
      </c>
      <c r="AO675" s="5" t="n">
        <v>0</v>
      </c>
      <c r="AP675" s="5" t="n">
        <v>0</v>
      </c>
      <c r="AQ675" s="5" t="n">
        <v>0.847</v>
      </c>
      <c r="AR675" s="5" t="n">
        <v>0.123</v>
      </c>
      <c r="AS675" s="5" t="n">
        <v>-0.306</v>
      </c>
      <c r="AT675" s="5" t="n">
        <v>0.621</v>
      </c>
      <c r="AU675" s="5" t="n">
        <v>0</v>
      </c>
      <c r="AV675" s="5" t="n">
        <v>0</v>
      </c>
      <c r="AW675" s="5" t="n">
        <v>0.947</v>
      </c>
      <c r="AX675" s="5" t="n">
        <v>0.123</v>
      </c>
      <c r="AY675" s="5" t="n">
        <v>-0.801</v>
      </c>
      <c r="AZ675" s="5" t="n">
        <v>0.168</v>
      </c>
      <c r="BA675" s="5" t="n">
        <v>0</v>
      </c>
      <c r="BB675" s="5" t="n">
        <v>0</v>
      </c>
      <c r="BC675" s="5" t="n">
        <v>0.589</v>
      </c>
      <c r="BD675" s="5" t="n">
        <v>0.123</v>
      </c>
      <c r="BE675" s="5" t="n">
        <v>-0.394</v>
      </c>
      <c r="BF675" s="5" t="n">
        <v>0.223</v>
      </c>
      <c r="BG675" s="5" t="n">
        <v>0</v>
      </c>
      <c r="BH675" s="5" t="n">
        <v>0</v>
      </c>
      <c r="BI675" s="5" t="n">
        <v>0.6889999999999999</v>
      </c>
      <c r="BJ675" s="5" t="n">
        <v>0.123</v>
      </c>
      <c r="BK675" s="5" t="n">
        <v>-0.512</v>
      </c>
      <c r="BL675" s="5" t="n">
        <v>0.204</v>
      </c>
      <c r="BM675" s="5" t="n">
        <v>0</v>
      </c>
      <c r="BN675" s="5" t="n">
        <v>0</v>
      </c>
      <c r="BO675" s="5" t="n">
        <v>0</v>
      </c>
      <c r="BP675" s="5" t="n">
        <v>-0.036</v>
      </c>
      <c r="BQ675" s="5" t="n">
        <v>0.048</v>
      </c>
      <c r="BR675" s="5" t="n">
        <v>0</v>
      </c>
      <c r="BS675" s="5" t="n">
        <v>0</v>
      </c>
      <c r="BT675" s="5" t="n">
        <v>0</v>
      </c>
      <c r="BU675" s="5" t="n">
        <v>-0.036</v>
      </c>
      <c r="BV675" s="5" t="n">
        <v>0.064</v>
      </c>
      <c r="BW675" s="5" t="n">
        <v>0</v>
      </c>
      <c r="BX675" s="5" t="n">
        <v>0.333</v>
      </c>
      <c r="BY675" s="5" t="n">
        <v>12.729</v>
      </c>
      <c r="BZ675" s="5" t="n">
        <v>0</v>
      </c>
      <c r="CA675" s="5" t="n">
        <v>12.729</v>
      </c>
      <c r="CB675" s="5" t="n">
        <v>0</v>
      </c>
      <c r="CC675" s="5" t="n">
        <v>102.477</v>
      </c>
      <c r="CD675" s="5" t="n">
        <v>7.95</v>
      </c>
      <c r="CE675" s="5" t="n">
        <v>-74.36199999999999</v>
      </c>
      <c r="CF675" s="5" t="n">
        <v>32.331</v>
      </c>
      <c r="CG675" s="5" t="n">
        <v>0</v>
      </c>
      <c r="CH675" s="5" t="n">
        <v>0</v>
      </c>
      <c r="CI675" s="5" t="n">
        <v>0</v>
      </c>
      <c r="CJ675" s="5" t="n">
        <v>0</v>
      </c>
      <c r="CK675" s="5" t="n">
        <v>0</v>
      </c>
      <c r="CL675" s="5" t="n">
        <v>0</v>
      </c>
      <c r="CM675" s="5" t="n">
        <v>0</v>
      </c>
      <c r="CN675" s="5" t="n">
        <v>0</v>
      </c>
      <c r="CO675" s="5" t="n">
        <v>0</v>
      </c>
      <c r="CP675" s="5" t="n">
        <v>0</v>
      </c>
      <c r="CQ675" s="5" t="n">
        <v>1.294</v>
      </c>
      <c r="CR675" s="5" t="n">
        <v>1</v>
      </c>
      <c r="CS675" s="5" t="n">
        <v>3.716</v>
      </c>
      <c r="CT675" s="5" t="n">
        <v>10.485</v>
      </c>
      <c r="CU675" s="5" t="n">
        <v>30.326</v>
      </c>
    </row>
    <row r="676">
      <c r="A676" s="5" t="inlineStr">
        <is>
          <t>SAU2023</t>
        </is>
      </c>
      <c r="B676" s="5" t="inlineStr">
        <is>
          <t>SAU</t>
        </is>
      </c>
      <c r="C676" s="5" t="inlineStr">
        <is>
          <t>SAU</t>
        </is>
      </c>
      <c r="D676" s="5" t="inlineStr">
        <is>
          <t>Saudi Arabia</t>
        </is>
      </c>
      <c r="E676" s="5" t="n">
        <v>2023</v>
      </c>
      <c r="F676" s="5" t="n">
        <v>0.15</v>
      </c>
      <c r="G676" s="5" t="n">
        <v>6.147</v>
      </c>
      <c r="H676" s="5" t="n">
        <v>1.286</v>
      </c>
      <c r="I676" s="5" t="n">
        <v>0.273</v>
      </c>
      <c r="J676" s="5" t="n">
        <v>6.42</v>
      </c>
      <c r="K676" s="5" t="n">
        <v>0</v>
      </c>
      <c r="L676" s="5" t="n">
        <v>1</v>
      </c>
      <c r="M676" s="5" t="n">
        <v>7.886</v>
      </c>
      <c r="N676" s="5" t="n">
        <v>3.857</v>
      </c>
      <c r="O676" s="5" t="n">
        <v>0.227</v>
      </c>
      <c r="P676" s="5" t="n">
        <v>8.113</v>
      </c>
      <c r="Q676" s="5" t="n">
        <v>0</v>
      </c>
      <c r="R676" s="5" t="n">
        <v>1</v>
      </c>
      <c r="S676" s="5" t="n">
        <v>12.575</v>
      </c>
      <c r="T676" s="5" t="n">
        <v>7.714</v>
      </c>
      <c r="U676" s="5" t="n">
        <v>0.487</v>
      </c>
      <c r="V676" s="5" t="n">
        <v>14.776</v>
      </c>
      <c r="W676" s="5" t="n">
        <v>0.15</v>
      </c>
      <c r="X676" s="5" t="n">
        <v>1</v>
      </c>
      <c r="Y676" s="5" t="n">
        <v>4.512</v>
      </c>
      <c r="Z676" s="5" t="n">
        <v>0.409</v>
      </c>
      <c r="AA676" s="5" t="n">
        <v>-3.047</v>
      </c>
      <c r="AB676" s="5" t="n">
        <v>1.466</v>
      </c>
      <c r="AC676" s="5" t="n">
        <v>0</v>
      </c>
      <c r="AD676" s="5" t="n">
        <v>0</v>
      </c>
      <c r="AE676" s="5" t="n">
        <v>5.155</v>
      </c>
      <c r="AF676" s="5" t="n">
        <v>0.841</v>
      </c>
      <c r="AG676" s="5" t="n">
        <v>-3.926</v>
      </c>
      <c r="AH676" s="5" t="n">
        <v>1.229</v>
      </c>
      <c r="AI676" s="5" t="n">
        <v>0</v>
      </c>
      <c r="AJ676" s="5" t="n">
        <v>0</v>
      </c>
      <c r="AK676" s="5" t="n">
        <v>9.012</v>
      </c>
      <c r="AL676" s="5" t="n">
        <v>3.789</v>
      </c>
      <c r="AM676" s="5" t="n">
        <v>-3.74</v>
      </c>
      <c r="AN676" s="5" t="n">
        <v>5.272</v>
      </c>
      <c r="AO676" s="5" t="n">
        <v>0</v>
      </c>
      <c r="AP676" s="5" t="n">
        <v>0</v>
      </c>
      <c r="AQ676" s="5" t="n">
        <v>0.749</v>
      </c>
      <c r="AR676" s="5" t="n">
        <v>0.129</v>
      </c>
      <c r="AS676" s="5" t="n">
        <v>-0.209</v>
      </c>
      <c r="AT676" s="5" t="n">
        <v>0.621</v>
      </c>
      <c r="AU676" s="5" t="n">
        <v>0</v>
      </c>
      <c r="AV676" s="5" t="n">
        <v>0</v>
      </c>
      <c r="AW676" s="5" t="n">
        <v>0.783</v>
      </c>
      <c r="AX676" s="5" t="n">
        <v>0.129</v>
      </c>
      <c r="AY676" s="5" t="n">
        <v>-0.609</v>
      </c>
      <c r="AZ676" s="5" t="n">
        <v>0.2</v>
      </c>
      <c r="BA676" s="5" t="n">
        <v>0</v>
      </c>
      <c r="BB676" s="5" t="n">
        <v>0</v>
      </c>
      <c r="BC676" s="5" t="n">
        <v>0.527</v>
      </c>
      <c r="BD676" s="5" t="n">
        <v>0.129</v>
      </c>
      <c r="BE676" s="5" t="n">
        <v>-0.312</v>
      </c>
      <c r="BF676" s="5" t="n">
        <v>0.248</v>
      </c>
      <c r="BG676" s="5" t="n">
        <v>0</v>
      </c>
      <c r="BH676" s="5" t="n">
        <v>0</v>
      </c>
      <c r="BI676" s="5" t="n">
        <v>0.64</v>
      </c>
      <c r="BJ676" s="5" t="n">
        <v>0.129</v>
      </c>
      <c r="BK676" s="5" t="n">
        <v>-0.436</v>
      </c>
      <c r="BL676" s="5" t="n">
        <v>0.235</v>
      </c>
      <c r="BM676" s="5" t="n">
        <v>0</v>
      </c>
      <c r="BN676" s="5" t="n">
        <v>0</v>
      </c>
      <c r="BO676" s="5" t="n">
        <v>0</v>
      </c>
      <c r="BP676" s="5" t="n">
        <v>-0.036</v>
      </c>
      <c r="BQ676" s="5" t="n">
        <v>0.048</v>
      </c>
      <c r="BR676" s="5" t="n">
        <v>0</v>
      </c>
      <c r="BS676" s="5" t="n">
        <v>0</v>
      </c>
      <c r="BT676" s="5" t="n">
        <v>0</v>
      </c>
      <c r="BU676" s="5" t="n">
        <v>-0.036</v>
      </c>
      <c r="BV676" s="5" t="n">
        <v>0.064</v>
      </c>
      <c r="BW676" s="5" t="n">
        <v>0</v>
      </c>
      <c r="BX676" s="5" t="n">
        <v>0.333</v>
      </c>
      <c r="BY676" s="5" t="n">
        <v>13.254</v>
      </c>
      <c r="BZ676" s="5" t="n">
        <v>0</v>
      </c>
      <c r="CA676" s="5" t="n">
        <v>13.254</v>
      </c>
      <c r="CB676" s="5" t="n">
        <v>0</v>
      </c>
      <c r="CC676" s="5" t="n">
        <v>87.07899999999999</v>
      </c>
      <c r="CD676" s="5" t="n">
        <v>7.95</v>
      </c>
      <c r="CE676" s="5" t="n">
        <v>-54.713</v>
      </c>
      <c r="CF676" s="5" t="n">
        <v>37.221</v>
      </c>
      <c r="CG676" s="5" t="n">
        <v>0</v>
      </c>
      <c r="CH676" s="5" t="n">
        <v>0</v>
      </c>
      <c r="CI676" s="5" t="n">
        <v>0</v>
      </c>
      <c r="CJ676" s="5" t="n">
        <v>0</v>
      </c>
      <c r="CK676" s="5" t="n">
        <v>0</v>
      </c>
      <c r="CL676" s="5" t="n">
        <v>0</v>
      </c>
      <c r="CM676" s="5" t="n">
        <v>0</v>
      </c>
      <c r="CN676" s="5" t="n">
        <v>0</v>
      </c>
      <c r="CO676" s="5" t="n">
        <v>0</v>
      </c>
      <c r="CP676" s="5" t="n">
        <v>0</v>
      </c>
      <c r="CQ676" s="5" t="n">
        <v>1.348</v>
      </c>
      <c r="CR676" s="5" t="n">
        <v>1</v>
      </c>
      <c r="CS676" s="5" t="n">
        <v>3.87</v>
      </c>
      <c r="CT676" s="5" t="n">
        <v>4.861</v>
      </c>
      <c r="CU676" s="5" t="n">
        <v>10.622</v>
      </c>
    </row>
    <row r="677">
      <c r="A677" s="5" t="inlineStr">
        <is>
          <t>SAU2024</t>
        </is>
      </c>
      <c r="B677" s="5" t="inlineStr">
        <is>
          <t>SAU</t>
        </is>
      </c>
      <c r="C677" s="5" t="inlineStr">
        <is>
          <t>SAU</t>
        </is>
      </c>
      <c r="D677" s="5" t="inlineStr">
        <is>
          <t>Saudi Arabia</t>
        </is>
      </c>
      <c r="E677" s="5" t="n">
        <v>2024</v>
      </c>
      <c r="F677" s="5" t="n">
        <v>0.15</v>
      </c>
      <c r="G677" s="5" t="n">
        <v>5.575</v>
      </c>
      <c r="H677" s="5" t="n">
        <v>1.324</v>
      </c>
      <c r="I677" s="5" t="n">
        <v>0.213</v>
      </c>
      <c r="J677" s="5" t="n">
        <v>5.787</v>
      </c>
      <c r="K677" s="5" t="n">
        <v>0</v>
      </c>
      <c r="L677" s="5" t="n">
        <v>1</v>
      </c>
      <c r="M677" s="5" t="n">
        <v>7.124</v>
      </c>
      <c r="N677" s="5" t="n">
        <v>3.971</v>
      </c>
      <c r="O677" s="5" t="n">
        <v>0.158</v>
      </c>
      <c r="P677" s="5" t="n">
        <v>7.281</v>
      </c>
      <c r="Q677" s="5" t="n">
        <v>0</v>
      </c>
      <c r="R677" s="5" t="n">
        <v>1</v>
      </c>
      <c r="S677" s="5" t="n">
        <v>12.193</v>
      </c>
      <c r="T677" s="5" t="n">
        <v>7.942</v>
      </c>
      <c r="U677" s="5" t="n">
        <v>0.466</v>
      </c>
      <c r="V677" s="5" t="n">
        <v>14.266</v>
      </c>
      <c r="W677" s="5" t="n">
        <v>0.15</v>
      </c>
      <c r="X677" s="5" t="n">
        <v>1</v>
      </c>
      <c r="Y677" s="5" t="n">
        <v>4.646</v>
      </c>
      <c r="Z677" s="5" t="n">
        <v>0.421</v>
      </c>
      <c r="AA677" s="5" t="n">
        <v>-3.137</v>
      </c>
      <c r="AB677" s="5" t="n">
        <v>1.509</v>
      </c>
      <c r="AC677" s="5" t="n">
        <v>0</v>
      </c>
      <c r="AD677" s="5" t="n">
        <v>0</v>
      </c>
      <c r="AE677" s="5" t="n">
        <v>5.307</v>
      </c>
      <c r="AF677" s="5" t="n">
        <v>0.866</v>
      </c>
      <c r="AG677" s="5" t="n">
        <v>-4.042</v>
      </c>
      <c r="AH677" s="5" t="n">
        <v>1.266</v>
      </c>
      <c r="AI677" s="5" t="n">
        <v>0</v>
      </c>
      <c r="AJ677" s="5" t="n">
        <v>0</v>
      </c>
      <c r="AK677" s="5" t="n">
        <v>9.278</v>
      </c>
      <c r="AL677" s="5" t="n">
        <v>3.901</v>
      </c>
      <c r="AM677" s="5" t="n">
        <v>-3.969</v>
      </c>
      <c r="AN677" s="5" t="n">
        <v>5.309</v>
      </c>
      <c r="AO677" s="5" t="n">
        <v>0</v>
      </c>
      <c r="AP677" s="5" t="n">
        <v>0</v>
      </c>
      <c r="AQ677" s="5" t="n">
        <v>0.72</v>
      </c>
      <c r="AR677" s="5" t="n">
        <v>0.132</v>
      </c>
      <c r="AS677" s="5" t="n">
        <v>-0.18</v>
      </c>
      <c r="AT677" s="5" t="n">
        <v>0.621</v>
      </c>
      <c r="AU677" s="5" t="n">
        <v>0</v>
      </c>
      <c r="AV677" s="5" t="n">
        <v>0</v>
      </c>
      <c r="AW677" s="5" t="n">
        <v>0.734</v>
      </c>
      <c r="AX677" s="5" t="n">
        <v>0.132</v>
      </c>
      <c r="AY677" s="5" t="n">
        <v>-0.467</v>
      </c>
      <c r="AZ677" s="5" t="n">
        <v>0.307</v>
      </c>
      <c r="BA677" s="5" t="n">
        <v>0</v>
      </c>
      <c r="BB677" s="5" t="n">
        <v>0</v>
      </c>
      <c r="BC677" s="5" t="n">
        <v>0.51</v>
      </c>
      <c r="BD677" s="5" t="n">
        <v>0.132</v>
      </c>
      <c r="BE677" s="5" t="n">
        <v>-0.278</v>
      </c>
      <c r="BF677" s="5" t="n">
        <v>0.267</v>
      </c>
      <c r="BG677" s="5" t="n">
        <v>0</v>
      </c>
      <c r="BH677" s="5" t="n">
        <v>0</v>
      </c>
      <c r="BI677" s="5" t="n">
        <v>0.652</v>
      </c>
      <c r="BJ677" s="5" t="n">
        <v>0.132</v>
      </c>
      <c r="BK677" s="5" t="n">
        <v>-0.382</v>
      </c>
      <c r="BL677" s="5" t="n">
        <v>0.31</v>
      </c>
      <c r="BM677" s="5" t="n">
        <v>0</v>
      </c>
      <c r="BN677" s="5" t="n">
        <v>0</v>
      </c>
      <c r="BO677" s="5" t="n">
        <v>0</v>
      </c>
      <c r="BP677" s="5" t="n">
        <v>-0.037</v>
      </c>
      <c r="BQ677" s="5" t="n">
        <v>0.048</v>
      </c>
      <c r="BR677" s="5" t="n">
        <v>0</v>
      </c>
      <c r="BS677" s="5" t="n">
        <v>0</v>
      </c>
      <c r="BT677" s="5" t="n">
        <v>0</v>
      </c>
      <c r="BU677" s="5" t="n">
        <v>-0.037</v>
      </c>
      <c r="BV677" s="5" t="n">
        <v>0.057</v>
      </c>
      <c r="BW677" s="5" t="n">
        <v>0</v>
      </c>
      <c r="BX677" s="5" t="n">
        <v>0.333</v>
      </c>
      <c r="BY677" s="5" t="n">
        <v>13.646</v>
      </c>
      <c r="BZ677" s="5" t="n">
        <v>0</v>
      </c>
      <c r="CA677" s="5" t="n">
        <v>13.646</v>
      </c>
      <c r="CB677" s="5" t="n">
        <v>0</v>
      </c>
      <c r="CC677" s="5" t="n">
        <v>86.38500000000001</v>
      </c>
      <c r="CD677" s="5" t="n">
        <v>7.95</v>
      </c>
      <c r="CE677" s="5" t="n">
        <v>-37.7</v>
      </c>
      <c r="CF677" s="5" t="n">
        <v>55.988</v>
      </c>
      <c r="CG677" s="5" t="n">
        <v>0</v>
      </c>
      <c r="CH677" s="5" t="n">
        <v>0</v>
      </c>
      <c r="CI677" s="5" t="n">
        <v>0</v>
      </c>
      <c r="CJ677" s="5" t="n">
        <v>0</v>
      </c>
      <c r="CK677" s="5" t="n">
        <v>0</v>
      </c>
      <c r="CL677" s="5" t="n">
        <v>0</v>
      </c>
      <c r="CM677" s="5" t="n">
        <v>0</v>
      </c>
      <c r="CN677" s="5" t="n">
        <v>0</v>
      </c>
      <c r="CO677" s="5" t="n">
        <v>0</v>
      </c>
      <c r="CP677" s="5" t="n">
        <v>0</v>
      </c>
      <c r="CQ677" s="5" t="n">
        <v>1.387</v>
      </c>
      <c r="CR677" s="5" t="n">
        <v>1</v>
      </c>
      <c r="CS677" s="5" t="n">
        <v>3.984</v>
      </c>
      <c r="CT677" s="5" t="n">
        <v>4.251</v>
      </c>
      <c r="CU677" s="5" t="n">
        <v>9.167999999999999</v>
      </c>
    </row>
    <row r="678">
      <c r="A678" s="5" t="inlineStr">
        <is>
          <t>SEN2021</t>
        </is>
      </c>
      <c r="B678" s="5" t="inlineStr">
        <is>
          <t>SEN</t>
        </is>
      </c>
      <c r="C678" s="5" t="inlineStr">
        <is>
          <t>SEN</t>
        </is>
      </c>
      <c r="D678" s="5" t="inlineStr">
        <is>
          <t>Senegal</t>
        </is>
      </c>
      <c r="E678" s="5" t="n">
        <v>2021</v>
      </c>
      <c r="F678" s="5" t="n">
        <v>0.18</v>
      </c>
      <c r="G678" s="5" t="n">
        <v>5.897</v>
      </c>
      <c r="H678" s="5" t="n">
        <v>1.143</v>
      </c>
      <c r="I678" s="5" t="n">
        <v>0</v>
      </c>
      <c r="J678" s="5" t="n">
        <v>5.897</v>
      </c>
      <c r="K678" s="5" t="n">
        <v>0</v>
      </c>
      <c r="L678" s="5" t="n">
        <v>1</v>
      </c>
      <c r="M678" s="5" t="n">
        <v>7.964</v>
      </c>
      <c r="N678" s="5" t="n">
        <v>3.43</v>
      </c>
      <c r="O678" s="5" t="n">
        <v>0</v>
      </c>
      <c r="P678" s="5" t="n">
        <v>7.964</v>
      </c>
      <c r="Q678" s="5" t="n">
        <v>0</v>
      </c>
      <c r="R678" s="5" t="n">
        <v>1</v>
      </c>
      <c r="S678" s="5" t="n">
        <v>11.613</v>
      </c>
      <c r="T678" s="5" t="n">
        <v>6.86</v>
      </c>
      <c r="U678" s="5" t="n">
        <v>0</v>
      </c>
      <c r="V678" s="5" t="n">
        <v>13.704</v>
      </c>
      <c r="W678" s="5" t="n">
        <v>0.18</v>
      </c>
      <c r="X678" s="5" t="n">
        <v>1</v>
      </c>
      <c r="Y678" s="5" t="n">
        <v>4.848</v>
      </c>
      <c r="Z678" s="5" t="n">
        <v>0.356</v>
      </c>
      <c r="AA678" s="5" t="n">
        <v>0</v>
      </c>
      <c r="AB678" s="5" t="n">
        <v>4.848</v>
      </c>
      <c r="AC678" s="5" t="n">
        <v>0</v>
      </c>
      <c r="AD678" s="5" t="n">
        <v>1</v>
      </c>
      <c r="AE678" s="5" t="n">
        <v>5.42</v>
      </c>
      <c r="AF678" s="5" t="n">
        <v>0.733</v>
      </c>
      <c r="AG678" s="5" t="n">
        <v>0</v>
      </c>
      <c r="AH678" s="5" t="n">
        <v>5.42</v>
      </c>
      <c r="AI678" s="5" t="n">
        <v>0</v>
      </c>
      <c r="AJ678" s="5" t="n">
        <v>1</v>
      </c>
      <c r="AK678" s="5" t="n">
        <v>8.85</v>
      </c>
      <c r="AL678" s="5" t="n">
        <v>3.288</v>
      </c>
      <c r="AM678" s="5" t="n">
        <v>0</v>
      </c>
      <c r="AN678" s="5" t="n">
        <v>10.443</v>
      </c>
      <c r="AO678" s="5" t="n">
        <v>0.18</v>
      </c>
      <c r="AP678" s="5" t="n">
        <v>1</v>
      </c>
      <c r="AQ678" s="5" t="n">
        <v>0.619</v>
      </c>
      <c r="AR678" s="5" t="n">
        <v>0.114</v>
      </c>
      <c r="AS678" s="5" t="n">
        <v>0.469</v>
      </c>
      <c r="AT678" s="5" t="n">
        <v>1.284</v>
      </c>
      <c r="AU678" s="5" t="n">
        <v>0.18</v>
      </c>
      <c r="AV678" s="5" t="n">
        <v>1</v>
      </c>
      <c r="AW678" s="5" t="n">
        <v>0.599</v>
      </c>
      <c r="AX678" s="5" t="n">
        <v>0.114</v>
      </c>
      <c r="AY678" s="5" t="n">
        <v>0.401</v>
      </c>
      <c r="AZ678" s="5" t="n">
        <v>1.18</v>
      </c>
      <c r="BA678" s="5" t="n">
        <v>0.18</v>
      </c>
      <c r="BB678" s="5" t="n">
        <v>1</v>
      </c>
      <c r="BC678" s="5" t="n">
        <v>0.439</v>
      </c>
      <c r="BD678" s="5" t="n">
        <v>0.114</v>
      </c>
      <c r="BE678" s="5" t="n">
        <v>0.034</v>
      </c>
      <c r="BF678" s="5" t="n">
        <v>0.5580000000000001</v>
      </c>
      <c r="BG678" s="5" t="n">
        <v>0.18</v>
      </c>
      <c r="BH678" s="5" t="n">
        <v>1</v>
      </c>
      <c r="BI678" s="5" t="n">
        <v>0.505</v>
      </c>
      <c r="BJ678" s="5" t="n">
        <v>0.114</v>
      </c>
      <c r="BK678" s="5" t="n">
        <v>0.122</v>
      </c>
      <c r="BL678" s="5" t="n">
        <v>0.74</v>
      </c>
      <c r="BM678" s="5" t="n">
        <v>0.18</v>
      </c>
      <c r="BN678" s="5" t="n">
        <v>1</v>
      </c>
      <c r="BO678" s="5" t="n">
        <v>0</v>
      </c>
      <c r="BP678" s="5" t="n">
        <v>0</v>
      </c>
      <c r="BQ678" s="5" t="n">
        <v>0.153</v>
      </c>
      <c r="BR678" s="5" t="n">
        <v>0</v>
      </c>
      <c r="BS678" s="5" t="n">
        <v>0.667</v>
      </c>
      <c r="BT678" s="5" t="n">
        <v>0</v>
      </c>
      <c r="BU678" s="5" t="n">
        <v>0</v>
      </c>
      <c r="BV678" s="5" t="n">
        <v>0.207</v>
      </c>
      <c r="BW678" s="5" t="n">
        <v>0.18</v>
      </c>
      <c r="BX678" s="5" t="n">
        <v>0.833</v>
      </c>
      <c r="BY678" s="5" t="n">
        <v>11.787</v>
      </c>
      <c r="BZ678" s="5" t="n">
        <v>0</v>
      </c>
      <c r="CA678" s="5" t="n">
        <v>11.787</v>
      </c>
      <c r="CB678" s="5" t="n">
        <v>0</v>
      </c>
      <c r="CC678" s="5" t="n">
        <v>78.125</v>
      </c>
      <c r="CD678" s="5" t="n">
        <v>7.95</v>
      </c>
      <c r="CE678" s="5" t="n">
        <v>3.819</v>
      </c>
      <c r="CF678" s="5" t="n">
        <v>96.694</v>
      </c>
      <c r="CG678" s="5" t="n">
        <v>0.18</v>
      </c>
      <c r="CH678" s="5" t="n">
        <v>1</v>
      </c>
      <c r="CI678" s="5" t="n">
        <v>0</v>
      </c>
      <c r="CJ678" s="5" t="n">
        <v>0</v>
      </c>
      <c r="CK678" s="5" t="n">
        <v>0</v>
      </c>
      <c r="CL678" s="5" t="n">
        <v>0</v>
      </c>
      <c r="CM678" s="5" t="n">
        <v>0</v>
      </c>
      <c r="CN678" s="5" t="n">
        <v>0</v>
      </c>
      <c r="CO678" s="5" t="n">
        <v>0</v>
      </c>
      <c r="CP678" s="5" t="n">
        <v>0</v>
      </c>
      <c r="CQ678" s="5" t="n">
        <v>1.198</v>
      </c>
      <c r="CR678" s="5" t="n">
        <v>1</v>
      </c>
      <c r="CS678" s="5" t="n">
        <v>4.276</v>
      </c>
      <c r="CT678" s="5" t="n">
        <v>4.753</v>
      </c>
      <c r="CU678" s="5" t="n">
        <v>15.162</v>
      </c>
    </row>
    <row r="679">
      <c r="A679" s="5" t="inlineStr">
        <is>
          <t>SEN2022</t>
        </is>
      </c>
      <c r="B679" s="5" t="inlineStr">
        <is>
          <t>SEN</t>
        </is>
      </c>
      <c r="C679" s="5" t="inlineStr">
        <is>
          <t>SEN</t>
        </is>
      </c>
      <c r="D679" s="5" t="inlineStr">
        <is>
          <t>Senegal</t>
        </is>
      </c>
      <c r="E679" s="5" t="n">
        <v>2022</v>
      </c>
      <c r="F679" s="5" t="n">
        <v>0.18</v>
      </c>
      <c r="G679" s="5" t="n">
        <v>11.72</v>
      </c>
      <c r="H679" s="5" t="n">
        <v>1.235</v>
      </c>
      <c r="I679" s="5" t="n">
        <v>0</v>
      </c>
      <c r="J679" s="5" t="n">
        <v>11.72</v>
      </c>
      <c r="K679" s="5" t="n">
        <v>0</v>
      </c>
      <c r="L679" s="5" t="n">
        <v>1</v>
      </c>
      <c r="M679" s="5" t="n">
        <v>9.782999999999999</v>
      </c>
      <c r="N679" s="5" t="n">
        <v>3.704</v>
      </c>
      <c r="O679" s="5" t="n">
        <v>0</v>
      </c>
      <c r="P679" s="5" t="n">
        <v>9.782999999999999</v>
      </c>
      <c r="Q679" s="5" t="n">
        <v>0</v>
      </c>
      <c r="R679" s="5" t="n">
        <v>1</v>
      </c>
      <c r="S679" s="5" t="n">
        <v>17.893</v>
      </c>
      <c r="T679" s="5" t="n">
        <v>7.408</v>
      </c>
      <c r="U679" s="5" t="n">
        <v>0.238</v>
      </c>
      <c r="V679" s="5" t="n">
        <v>21.114</v>
      </c>
      <c r="W679" s="5" t="n">
        <v>0.18</v>
      </c>
      <c r="X679" s="5" t="n">
        <v>1</v>
      </c>
      <c r="Y679" s="5" t="n">
        <v>5.236</v>
      </c>
      <c r="Z679" s="5" t="n">
        <v>0.385</v>
      </c>
      <c r="AA679" s="5" t="n">
        <v>0</v>
      </c>
      <c r="AB679" s="5" t="n">
        <v>5.236</v>
      </c>
      <c r="AC679" s="5" t="n">
        <v>0</v>
      </c>
      <c r="AD679" s="5" t="n">
        <v>1</v>
      </c>
      <c r="AE679" s="5" t="n">
        <v>5.853</v>
      </c>
      <c r="AF679" s="5" t="n">
        <v>0.791</v>
      </c>
      <c r="AG679" s="5" t="n">
        <v>0</v>
      </c>
      <c r="AH679" s="5" t="n">
        <v>5.853</v>
      </c>
      <c r="AI679" s="5" t="n">
        <v>0</v>
      </c>
      <c r="AJ679" s="5" t="n">
        <v>1</v>
      </c>
      <c r="AK679" s="5" t="n">
        <v>9.557</v>
      </c>
      <c r="AL679" s="5" t="n">
        <v>3.55</v>
      </c>
      <c r="AM679" s="5" t="n">
        <v>0.127</v>
      </c>
      <c r="AN679" s="5" t="n">
        <v>11.277</v>
      </c>
      <c r="AO679" s="5" t="n">
        <v>0.18</v>
      </c>
      <c r="AP679" s="5" t="n">
        <v>1</v>
      </c>
      <c r="AQ679" s="5" t="n">
        <v>0.861</v>
      </c>
      <c r="AR679" s="5" t="n">
        <v>0.123</v>
      </c>
      <c r="AS679" s="5" t="n">
        <v>0.137</v>
      </c>
      <c r="AT679" s="5" t="n">
        <v>1.178</v>
      </c>
      <c r="AU679" s="5" t="n">
        <v>0.18</v>
      </c>
      <c r="AV679" s="5" t="n">
        <v>1</v>
      </c>
      <c r="AW679" s="5" t="n">
        <v>0.986</v>
      </c>
      <c r="AX679" s="5" t="n">
        <v>0.123</v>
      </c>
      <c r="AY679" s="5" t="n">
        <v>-0.096</v>
      </c>
      <c r="AZ679" s="5" t="n">
        <v>1.05</v>
      </c>
      <c r="BA679" s="5" t="n">
        <v>0.18</v>
      </c>
      <c r="BB679" s="5" t="n">
        <v>1</v>
      </c>
      <c r="BC679" s="5" t="n">
        <v>0.598</v>
      </c>
      <c r="BD679" s="5" t="n">
        <v>0.123</v>
      </c>
      <c r="BE679" s="5" t="n">
        <v>0.023</v>
      </c>
      <c r="BF679" s="5" t="n">
        <v>0.732</v>
      </c>
      <c r="BG679" s="5" t="n">
        <v>0.18</v>
      </c>
      <c r="BH679" s="5" t="n">
        <v>1</v>
      </c>
      <c r="BI679" s="5" t="n">
        <v>0.612</v>
      </c>
      <c r="BJ679" s="5" t="n">
        <v>0.123</v>
      </c>
      <c r="BK679" s="5" t="n">
        <v>-0.055</v>
      </c>
      <c r="BL679" s="5" t="n">
        <v>0.658</v>
      </c>
      <c r="BM679" s="5" t="n">
        <v>0.18</v>
      </c>
      <c r="BN679" s="5" t="n">
        <v>1</v>
      </c>
      <c r="BO679" s="5" t="n">
        <v>0</v>
      </c>
      <c r="BP679" s="5" t="n">
        <v>0</v>
      </c>
      <c r="BQ679" s="5" t="n">
        <v>0.136</v>
      </c>
      <c r="BR679" s="5" t="n">
        <v>0</v>
      </c>
      <c r="BS679" s="5" t="n">
        <v>0.667</v>
      </c>
      <c r="BT679" s="5" t="n">
        <v>0</v>
      </c>
      <c r="BU679" s="5" t="n">
        <v>0</v>
      </c>
      <c r="BV679" s="5" t="n">
        <v>0.184</v>
      </c>
      <c r="BW679" s="5" t="n">
        <v>0.18</v>
      </c>
      <c r="BX679" s="5" t="n">
        <v>0.833</v>
      </c>
      <c r="BY679" s="5" t="n">
        <v>12.729</v>
      </c>
      <c r="BZ679" s="5" t="n">
        <v>0</v>
      </c>
      <c r="CA679" s="5" t="n">
        <v>12.729</v>
      </c>
      <c r="CB679" s="5" t="n">
        <v>0</v>
      </c>
      <c r="CC679" s="5" t="n">
        <v>97.90000000000001</v>
      </c>
      <c r="CD679" s="5" t="n">
        <v>7.95</v>
      </c>
      <c r="CE679" s="5" t="n">
        <v>1.37</v>
      </c>
      <c r="CF679" s="5" t="n">
        <v>117.138</v>
      </c>
      <c r="CG679" s="5" t="n">
        <v>0.18</v>
      </c>
      <c r="CH679" s="5" t="n">
        <v>1</v>
      </c>
      <c r="CI679" s="5" t="n">
        <v>0</v>
      </c>
      <c r="CJ679" s="5" t="n">
        <v>0</v>
      </c>
      <c r="CK679" s="5" t="n">
        <v>0</v>
      </c>
      <c r="CL679" s="5" t="n">
        <v>0</v>
      </c>
      <c r="CM679" s="5" t="n">
        <v>0</v>
      </c>
      <c r="CN679" s="5" t="n">
        <v>0</v>
      </c>
      <c r="CO679" s="5" t="n">
        <v>0</v>
      </c>
      <c r="CP679" s="5" t="n">
        <v>0</v>
      </c>
      <c r="CQ679" s="5" t="n">
        <v>1.294</v>
      </c>
      <c r="CR679" s="5" t="n">
        <v>1</v>
      </c>
      <c r="CS679" s="5" t="n">
        <v>4.618</v>
      </c>
      <c r="CT679" s="5" t="n">
        <v>10.485</v>
      </c>
      <c r="CU679" s="5" t="n">
        <v>31.326</v>
      </c>
    </row>
    <row r="680">
      <c r="A680" s="5" t="inlineStr">
        <is>
          <t>SEN2023</t>
        </is>
      </c>
      <c r="B680" s="5" t="inlineStr">
        <is>
          <t>SEN</t>
        </is>
      </c>
      <c r="C680" s="5" t="inlineStr">
        <is>
          <t>SEN</t>
        </is>
      </c>
      <c r="D680" s="5" t="inlineStr">
        <is>
          <t>Senegal</t>
        </is>
      </c>
      <c r="E680" s="5" t="n">
        <v>2023</v>
      </c>
      <c r="F680" s="5" t="n">
        <v>0.18</v>
      </c>
      <c r="G680" s="5" t="n">
        <v>6.147</v>
      </c>
      <c r="H680" s="5" t="n">
        <v>1.286</v>
      </c>
      <c r="I680" s="5" t="n">
        <v>0</v>
      </c>
      <c r="J680" s="5" t="n">
        <v>6.147</v>
      </c>
      <c r="K680" s="5" t="n">
        <v>0</v>
      </c>
      <c r="L680" s="5" t="n">
        <v>1</v>
      </c>
      <c r="M680" s="5" t="n">
        <v>7.886</v>
      </c>
      <c r="N680" s="5" t="n">
        <v>3.857</v>
      </c>
      <c r="O680" s="5" t="n">
        <v>0</v>
      </c>
      <c r="P680" s="5" t="n">
        <v>7.886</v>
      </c>
      <c r="Q680" s="5" t="n">
        <v>0</v>
      </c>
      <c r="R680" s="5" t="n">
        <v>1</v>
      </c>
      <c r="S680" s="5" t="n">
        <v>12.575</v>
      </c>
      <c r="T680" s="5" t="n">
        <v>7.714</v>
      </c>
      <c r="U680" s="5" t="n">
        <v>0.251</v>
      </c>
      <c r="V680" s="5" t="n">
        <v>14.839</v>
      </c>
      <c r="W680" s="5" t="n">
        <v>0.18</v>
      </c>
      <c r="X680" s="5" t="n">
        <v>1</v>
      </c>
      <c r="Y680" s="5" t="n">
        <v>5.452</v>
      </c>
      <c r="Z680" s="5" t="n">
        <v>0.401</v>
      </c>
      <c r="AA680" s="5" t="n">
        <v>0</v>
      </c>
      <c r="AB680" s="5" t="n">
        <v>5.452</v>
      </c>
      <c r="AC680" s="5" t="n">
        <v>0</v>
      </c>
      <c r="AD680" s="5" t="n">
        <v>1</v>
      </c>
      <c r="AE680" s="5" t="n">
        <v>6.095</v>
      </c>
      <c r="AF680" s="5" t="n">
        <v>0.824</v>
      </c>
      <c r="AG680" s="5" t="n">
        <v>0</v>
      </c>
      <c r="AH680" s="5" t="n">
        <v>6.095</v>
      </c>
      <c r="AI680" s="5" t="n">
        <v>0</v>
      </c>
      <c r="AJ680" s="5" t="n">
        <v>1</v>
      </c>
      <c r="AK680" s="5" t="n">
        <v>9.952</v>
      </c>
      <c r="AL680" s="5" t="n">
        <v>3.697</v>
      </c>
      <c r="AM680" s="5" t="n">
        <v>0.198</v>
      </c>
      <c r="AN680" s="5" t="n">
        <v>11.743</v>
      </c>
      <c r="AO680" s="5" t="n">
        <v>0.18</v>
      </c>
      <c r="AP680" s="5" t="n">
        <v>1</v>
      </c>
      <c r="AQ680" s="5" t="n">
        <v>0.76</v>
      </c>
      <c r="AR680" s="5" t="n">
        <v>0.129</v>
      </c>
      <c r="AS680" s="5" t="n">
        <v>0.333</v>
      </c>
      <c r="AT680" s="5" t="n">
        <v>1.29</v>
      </c>
      <c r="AU680" s="5" t="n">
        <v>0.18</v>
      </c>
      <c r="AV680" s="5" t="n">
        <v>1</v>
      </c>
      <c r="AW680" s="5" t="n">
        <v>0.8110000000000001</v>
      </c>
      <c r="AX680" s="5" t="n">
        <v>0.129</v>
      </c>
      <c r="AY680" s="5" t="n">
        <v>0.242</v>
      </c>
      <c r="AZ680" s="5" t="n">
        <v>1.243</v>
      </c>
      <c r="BA680" s="5" t="n">
        <v>0.18</v>
      </c>
      <c r="BB680" s="5" t="n">
        <v>1</v>
      </c>
      <c r="BC680" s="5" t="n">
        <v>0.535</v>
      </c>
      <c r="BD680" s="5" t="n">
        <v>0.129</v>
      </c>
      <c r="BE680" s="5" t="n">
        <v>0</v>
      </c>
      <c r="BF680" s="5" t="n">
        <v>0.631</v>
      </c>
      <c r="BG680" s="5" t="n">
        <v>0.18</v>
      </c>
      <c r="BH680" s="5" t="n">
        <v>1</v>
      </c>
      <c r="BI680" s="5" t="n">
        <v>0.579</v>
      </c>
      <c r="BJ680" s="5" t="n">
        <v>0.129</v>
      </c>
      <c r="BK680" s="5" t="n">
        <v>-0.006</v>
      </c>
      <c r="BL680" s="5" t="n">
        <v>0.676</v>
      </c>
      <c r="BM680" s="5" t="n">
        <v>0.18</v>
      </c>
      <c r="BN680" s="5" t="n">
        <v>1</v>
      </c>
      <c r="BO680" s="5" t="n">
        <v>0</v>
      </c>
      <c r="BP680" s="5" t="n">
        <v>0</v>
      </c>
      <c r="BQ680" s="5" t="n">
        <v>0.13</v>
      </c>
      <c r="BR680" s="5" t="n">
        <v>0</v>
      </c>
      <c r="BS680" s="5" t="n">
        <v>0.667</v>
      </c>
      <c r="BT680" s="5" t="n">
        <v>0</v>
      </c>
      <c r="BU680" s="5" t="n">
        <v>0</v>
      </c>
      <c r="BV680" s="5" t="n">
        <v>0.192</v>
      </c>
      <c r="BW680" s="5" t="n">
        <v>0.18</v>
      </c>
      <c r="BX680" s="5" t="n">
        <v>0.833</v>
      </c>
      <c r="BY680" s="5" t="n">
        <v>13.254</v>
      </c>
      <c r="BZ680" s="5" t="n">
        <v>0</v>
      </c>
      <c r="CA680" s="5" t="n">
        <v>13.254</v>
      </c>
      <c r="CB680" s="5" t="n">
        <v>0</v>
      </c>
      <c r="CC680" s="5" t="n">
        <v>83.248</v>
      </c>
      <c r="CD680" s="5" t="n">
        <v>7.95</v>
      </c>
      <c r="CE680" s="5" t="n">
        <v>18.835</v>
      </c>
      <c r="CF680" s="5" t="n">
        <v>120.458</v>
      </c>
      <c r="CG680" s="5" t="n">
        <v>0.18</v>
      </c>
      <c r="CH680" s="5" t="n">
        <v>1</v>
      </c>
      <c r="CI680" s="5" t="n">
        <v>0</v>
      </c>
      <c r="CJ680" s="5" t="n">
        <v>0</v>
      </c>
      <c r="CK680" s="5" t="n">
        <v>0</v>
      </c>
      <c r="CL680" s="5" t="n">
        <v>0</v>
      </c>
      <c r="CM680" s="5" t="n">
        <v>0</v>
      </c>
      <c r="CN680" s="5" t="n">
        <v>0</v>
      </c>
      <c r="CO680" s="5" t="n">
        <v>0</v>
      </c>
      <c r="CP680" s="5" t="n">
        <v>0</v>
      </c>
      <c r="CQ680" s="5" t="n">
        <v>1.348</v>
      </c>
      <c r="CR680" s="5" t="n">
        <v>1</v>
      </c>
      <c r="CS680" s="5" t="n">
        <v>4.809</v>
      </c>
      <c r="CT680" s="5" t="n">
        <v>4.861</v>
      </c>
      <c r="CU680" s="5" t="n">
        <v>11.622</v>
      </c>
    </row>
    <row r="681">
      <c r="A681" s="5" t="inlineStr">
        <is>
          <t>SEN2024</t>
        </is>
      </c>
      <c r="B681" s="5" t="inlineStr">
        <is>
          <t>SEN</t>
        </is>
      </c>
      <c r="C681" s="5" t="inlineStr">
        <is>
          <t>SEN</t>
        </is>
      </c>
      <c r="D681" s="5" t="inlineStr">
        <is>
          <t>Senegal</t>
        </is>
      </c>
      <c r="E681" s="5" t="n">
        <v>2024</v>
      </c>
      <c r="F681" s="5" t="n">
        <v>0.18</v>
      </c>
      <c r="G681" s="5" t="n">
        <v>5.575</v>
      </c>
      <c r="H681" s="5" t="n">
        <v>1.324</v>
      </c>
      <c r="I681" s="5" t="n">
        <v>0</v>
      </c>
      <c r="J681" s="5" t="n">
        <v>5.575</v>
      </c>
      <c r="K681" s="5" t="n">
        <v>0</v>
      </c>
      <c r="L681" s="5" t="n">
        <v>1</v>
      </c>
      <c r="M681" s="5" t="n">
        <v>7.124</v>
      </c>
      <c r="N681" s="5" t="n">
        <v>3.971</v>
      </c>
      <c r="O681" s="5" t="n">
        <v>0</v>
      </c>
      <c r="P681" s="5" t="n">
        <v>7.124</v>
      </c>
      <c r="Q681" s="5" t="n">
        <v>0</v>
      </c>
      <c r="R681" s="5" t="n">
        <v>1</v>
      </c>
      <c r="S681" s="5" t="n">
        <v>12.193</v>
      </c>
      <c r="T681" s="5" t="n">
        <v>7.942</v>
      </c>
      <c r="U681" s="5" t="n">
        <v>0.299</v>
      </c>
      <c r="V681" s="5" t="n">
        <v>14.388</v>
      </c>
      <c r="W681" s="5" t="n">
        <v>0.18</v>
      </c>
      <c r="X681" s="5" t="n">
        <v>1</v>
      </c>
      <c r="Y681" s="5" t="n">
        <v>5.613</v>
      </c>
      <c r="Z681" s="5" t="n">
        <v>0.413</v>
      </c>
      <c r="AA681" s="5" t="n">
        <v>0</v>
      </c>
      <c r="AB681" s="5" t="n">
        <v>5.613</v>
      </c>
      <c r="AC681" s="5" t="n">
        <v>0</v>
      </c>
      <c r="AD681" s="5" t="n">
        <v>1</v>
      </c>
      <c r="AE681" s="5" t="n">
        <v>6.274</v>
      </c>
      <c r="AF681" s="5" t="n">
        <v>0.848</v>
      </c>
      <c r="AG681" s="5" t="n">
        <v>0</v>
      </c>
      <c r="AH681" s="5" t="n">
        <v>6.274</v>
      </c>
      <c r="AI681" s="5" t="n">
        <v>0</v>
      </c>
      <c r="AJ681" s="5" t="n">
        <v>1</v>
      </c>
      <c r="AK681" s="5" t="n">
        <v>10.245</v>
      </c>
      <c r="AL681" s="5" t="n">
        <v>3.806</v>
      </c>
      <c r="AM681" s="5" t="n">
        <v>0.251</v>
      </c>
      <c r="AN681" s="5" t="n">
        <v>12.089</v>
      </c>
      <c r="AO681" s="5" t="n">
        <v>0.18</v>
      </c>
      <c r="AP681" s="5" t="n">
        <v>1</v>
      </c>
      <c r="AQ681" s="5" t="n">
        <v>0.724</v>
      </c>
      <c r="AR681" s="5" t="n">
        <v>0.132</v>
      </c>
      <c r="AS681" s="5" t="n">
        <v>-0.022</v>
      </c>
      <c r="AT681" s="5" t="n">
        <v>0.829</v>
      </c>
      <c r="AU681" s="5" t="n">
        <v>0.18</v>
      </c>
      <c r="AV681" s="5" t="n">
        <v>1</v>
      </c>
      <c r="AW681" s="5" t="n">
        <v>0.75</v>
      </c>
      <c r="AX681" s="5" t="n">
        <v>0.132</v>
      </c>
      <c r="AY681" s="5" t="n">
        <v>0.304</v>
      </c>
      <c r="AZ681" s="5" t="n">
        <v>1.244</v>
      </c>
      <c r="BA681" s="5" t="n">
        <v>0.18</v>
      </c>
      <c r="BB681" s="5" t="n">
        <v>1</v>
      </c>
      <c r="BC681" s="5" t="n">
        <v>0.513</v>
      </c>
      <c r="BD681" s="5" t="n">
        <v>0.132</v>
      </c>
      <c r="BE681" s="5" t="n">
        <v>0.022</v>
      </c>
      <c r="BF681" s="5" t="n">
        <v>0.631</v>
      </c>
      <c r="BG681" s="5" t="n">
        <v>0.18</v>
      </c>
      <c r="BH681" s="5" t="n">
        <v>1</v>
      </c>
      <c r="BI681" s="5" t="n">
        <v>0.591</v>
      </c>
      <c r="BJ681" s="5" t="n">
        <v>0.132</v>
      </c>
      <c r="BK681" s="5" t="n">
        <v>-0.017</v>
      </c>
      <c r="BL681" s="5" t="n">
        <v>0.677</v>
      </c>
      <c r="BM681" s="5" t="n">
        <v>0.18</v>
      </c>
      <c r="BN681" s="5" t="n">
        <v>1</v>
      </c>
      <c r="BO681" s="5" t="n">
        <v>0</v>
      </c>
      <c r="BP681" s="5" t="n">
        <v>0</v>
      </c>
      <c r="BQ681" s="5" t="n">
        <v>0.164</v>
      </c>
      <c r="BR681" s="5" t="n">
        <v>0</v>
      </c>
      <c r="BS681" s="5" t="n">
        <v>0.667</v>
      </c>
      <c r="BT681" s="5" t="n">
        <v>0</v>
      </c>
      <c r="BU681" s="5" t="n">
        <v>0</v>
      </c>
      <c r="BV681" s="5" t="n">
        <v>0.204</v>
      </c>
      <c r="BW681" s="5" t="n">
        <v>0.18</v>
      </c>
      <c r="BX681" s="5" t="n">
        <v>0.833</v>
      </c>
      <c r="BY681" s="5" t="n">
        <v>13.646</v>
      </c>
      <c r="BZ681" s="5" t="n">
        <v>0</v>
      </c>
      <c r="CA681" s="5" t="n">
        <v>13.646</v>
      </c>
      <c r="CB681" s="5" t="n">
        <v>0</v>
      </c>
      <c r="CC681" s="5" t="n">
        <v>82.58799999999999</v>
      </c>
      <c r="CD681" s="5" t="n">
        <v>7.95</v>
      </c>
      <c r="CE681" s="5" t="n">
        <v>22.803</v>
      </c>
      <c r="CF681" s="5" t="n">
        <v>121.385</v>
      </c>
      <c r="CG681" s="5" t="n">
        <v>0.18</v>
      </c>
      <c r="CH681" s="5" t="n">
        <v>1</v>
      </c>
      <c r="CI681" s="5" t="n">
        <v>0</v>
      </c>
      <c r="CJ681" s="5" t="n">
        <v>0</v>
      </c>
      <c r="CK681" s="5" t="n">
        <v>0</v>
      </c>
      <c r="CL681" s="5" t="n">
        <v>0</v>
      </c>
      <c r="CM681" s="5" t="n">
        <v>0</v>
      </c>
      <c r="CN681" s="5" t="n">
        <v>0</v>
      </c>
      <c r="CO681" s="5" t="n">
        <v>0</v>
      </c>
      <c r="CP681" s="5" t="n">
        <v>0</v>
      </c>
      <c r="CQ681" s="5" t="n">
        <v>1.387</v>
      </c>
      <c r="CR681" s="5" t="n">
        <v>1</v>
      </c>
      <c r="CS681" s="5" t="n">
        <v>4.951</v>
      </c>
      <c r="CT681" s="5" t="n">
        <v>4.251</v>
      </c>
      <c r="CU681" s="5" t="n">
        <v>10.168</v>
      </c>
    </row>
    <row r="682">
      <c r="A682" s="5" t="inlineStr">
        <is>
          <t>SRB2021</t>
        </is>
      </c>
      <c r="B682" s="5" t="inlineStr">
        <is>
          <t>SRB</t>
        </is>
      </c>
      <c r="C682" s="5" t="inlineStr">
        <is>
          <t>SRB</t>
        </is>
      </c>
      <c r="D682" s="5" t="inlineStr">
        <is>
          <t>Serbia</t>
        </is>
      </c>
      <c r="E682" s="5" t="n">
        <v>2021</v>
      </c>
      <c r="F682" s="5" t="n">
        <v>0.2</v>
      </c>
      <c r="G682" s="5" t="n">
        <v>2.135</v>
      </c>
      <c r="H682" s="5" t="n">
        <v>0.627</v>
      </c>
      <c r="I682" s="5" t="n">
        <v>0.004</v>
      </c>
      <c r="J682" s="5" t="n">
        <v>2.14</v>
      </c>
      <c r="K682" s="5" t="n">
        <v>0</v>
      </c>
      <c r="L682" s="5" t="n">
        <v>1</v>
      </c>
      <c r="M682" s="5" t="n">
        <v>3.401</v>
      </c>
      <c r="N682" s="5" t="n">
        <v>1.881</v>
      </c>
      <c r="O682" s="5" t="n">
        <v>0.004</v>
      </c>
      <c r="P682" s="5" t="n">
        <v>3.405</v>
      </c>
      <c r="Q682" s="5" t="n">
        <v>0</v>
      </c>
      <c r="R682" s="5" t="n">
        <v>1</v>
      </c>
      <c r="S682" s="5" t="n">
        <v>6.051</v>
      </c>
      <c r="T682" s="5" t="n">
        <v>3.75</v>
      </c>
      <c r="U682" s="5" t="n">
        <v>0.004</v>
      </c>
      <c r="V682" s="5" t="n">
        <v>7.267</v>
      </c>
      <c r="W682" s="5" t="n">
        <v>0.2</v>
      </c>
      <c r="X682" s="5" t="n">
        <v>1</v>
      </c>
      <c r="Y682" s="5" t="n">
        <v>19.743</v>
      </c>
      <c r="Z682" s="5" t="n">
        <v>2.181</v>
      </c>
      <c r="AA682" s="5" t="n">
        <v>-9.276999999999999</v>
      </c>
      <c r="AB682" s="5" t="n">
        <v>10.466</v>
      </c>
      <c r="AC682" s="5" t="n">
        <v>0</v>
      </c>
      <c r="AD682" s="5" t="n">
        <v>1</v>
      </c>
      <c r="AE682" s="5" t="n">
        <v>19.7</v>
      </c>
      <c r="AF682" s="5" t="n">
        <v>3.877</v>
      </c>
      <c r="AG682" s="5" t="n">
        <v>-9.234</v>
      </c>
      <c r="AH682" s="5" t="n">
        <v>10.466</v>
      </c>
      <c r="AI682" s="5" t="n">
        <v>0</v>
      </c>
      <c r="AJ682" s="5" t="n">
        <v>1</v>
      </c>
      <c r="AK682" s="5" t="n">
        <v>23.335</v>
      </c>
      <c r="AL682" s="5" t="n">
        <v>11.453</v>
      </c>
      <c r="AM682" s="5" t="n">
        <v>-14.036</v>
      </c>
      <c r="AN682" s="5" t="n">
        <v>11.159</v>
      </c>
      <c r="AO682" s="5" t="n">
        <v>0</v>
      </c>
      <c r="AP682" s="5" t="n">
        <v>0</v>
      </c>
      <c r="AQ682" s="5" t="n">
        <v>0.619</v>
      </c>
      <c r="AR682" s="5" t="n">
        <v>0.114</v>
      </c>
      <c r="AS682" s="5" t="n">
        <v>0.655</v>
      </c>
      <c r="AT682" s="5" t="n">
        <v>1.529</v>
      </c>
      <c r="AU682" s="5" t="n">
        <v>0.2</v>
      </c>
      <c r="AV682" s="5" t="n">
        <v>1</v>
      </c>
      <c r="AW682" s="5" t="n">
        <v>0.599</v>
      </c>
      <c r="AX682" s="5" t="n">
        <v>0.114</v>
      </c>
      <c r="AY682" s="5" t="n">
        <v>0.716</v>
      </c>
      <c r="AZ682" s="5" t="n">
        <v>1.579</v>
      </c>
      <c r="BA682" s="5" t="n">
        <v>0.2</v>
      </c>
      <c r="BB682" s="5" t="n">
        <v>1</v>
      </c>
      <c r="BC682" s="5" t="n">
        <v>0.439</v>
      </c>
      <c r="BD682" s="5" t="n">
        <v>0.114</v>
      </c>
      <c r="BE682" s="5" t="n">
        <v>0.271</v>
      </c>
      <c r="BF682" s="5" t="n">
        <v>0.852</v>
      </c>
      <c r="BG682" s="5" t="n">
        <v>0.2</v>
      </c>
      <c r="BH682" s="5" t="n">
        <v>1</v>
      </c>
      <c r="BI682" s="5" t="n">
        <v>0.505</v>
      </c>
      <c r="BJ682" s="5" t="n">
        <v>0.114</v>
      </c>
      <c r="BK682" s="5" t="n">
        <v>0</v>
      </c>
      <c r="BL682" s="5" t="n">
        <v>0.606</v>
      </c>
      <c r="BM682" s="5" t="n">
        <v>0.2</v>
      </c>
      <c r="BN682" s="5" t="n">
        <v>1</v>
      </c>
      <c r="BO682" s="5" t="n">
        <v>0</v>
      </c>
      <c r="BP682" s="5" t="n">
        <v>0.01</v>
      </c>
      <c r="BQ682" s="5" t="n">
        <v>0.08599999999999999</v>
      </c>
      <c r="BR682" s="5" t="n">
        <v>0</v>
      </c>
      <c r="BS682" s="5" t="n">
        <v>1</v>
      </c>
      <c r="BT682" s="5" t="n">
        <v>0</v>
      </c>
      <c r="BU682" s="5" t="n">
        <v>0.01</v>
      </c>
      <c r="BV682" s="5" t="n">
        <v>0.095</v>
      </c>
      <c r="BW682" s="5" t="n">
        <v>0.2</v>
      </c>
      <c r="BX682" s="5" t="n">
        <v>1</v>
      </c>
      <c r="BY682" s="5" t="n">
        <v>11.787</v>
      </c>
      <c r="BZ682" s="5" t="n">
        <v>0</v>
      </c>
      <c r="CA682" s="5" t="n">
        <v>11.787</v>
      </c>
      <c r="CB682" s="5" t="n">
        <v>0</v>
      </c>
      <c r="CC682" s="5" t="n">
        <v>78.125</v>
      </c>
      <c r="CD682" s="5" t="n">
        <v>7.95</v>
      </c>
      <c r="CE682" s="5" t="n">
        <v>0</v>
      </c>
      <c r="CF682" s="5" t="n">
        <v>93.75</v>
      </c>
      <c r="CG682" s="5" t="n">
        <v>0.2</v>
      </c>
      <c r="CH682" s="5" t="n">
        <v>1</v>
      </c>
      <c r="CI682" s="5" t="n">
        <v>0</v>
      </c>
      <c r="CJ682" s="5" t="n">
        <v>0</v>
      </c>
      <c r="CK682" s="5" t="n">
        <v>0</v>
      </c>
      <c r="CL682" s="5" t="n">
        <v>0</v>
      </c>
      <c r="CM682" s="5" t="n">
        <v>0</v>
      </c>
      <c r="CN682" s="5" t="n">
        <v>0</v>
      </c>
      <c r="CO682" s="5" t="n">
        <v>0</v>
      </c>
      <c r="CP682" s="5" t="n">
        <v>0.903</v>
      </c>
      <c r="CQ682" s="5" t="n">
        <v>1.198</v>
      </c>
      <c r="CR682" s="5" t="n">
        <v>0</v>
      </c>
      <c r="CS682" s="5" t="n">
        <v>4.776</v>
      </c>
      <c r="CT682" s="5" t="n">
        <v>4.41</v>
      </c>
      <c r="CU682" s="5" t="n">
        <v>15.162</v>
      </c>
    </row>
    <row r="683">
      <c r="A683" s="5" t="inlineStr">
        <is>
          <t>SRB2022</t>
        </is>
      </c>
      <c r="B683" s="5" t="inlineStr">
        <is>
          <t>SRB</t>
        </is>
      </c>
      <c r="C683" s="5" t="inlineStr">
        <is>
          <t>SRB</t>
        </is>
      </c>
      <c r="D683" s="5" t="inlineStr">
        <is>
          <t>Serbia</t>
        </is>
      </c>
      <c r="E683" s="5" t="n">
        <v>2022</v>
      </c>
      <c r="F683" s="5" t="n">
        <v>0.2</v>
      </c>
      <c r="G683" s="5" t="n">
        <v>2.63</v>
      </c>
      <c r="H683" s="5" t="n">
        <v>0.703</v>
      </c>
      <c r="I683" s="5" t="n">
        <v>0.008</v>
      </c>
      <c r="J683" s="5" t="n">
        <v>2.638</v>
      </c>
      <c r="K683" s="5" t="n">
        <v>0</v>
      </c>
      <c r="L683" s="5" t="n">
        <v>1</v>
      </c>
      <c r="M683" s="5" t="n">
        <v>4.069</v>
      </c>
      <c r="N683" s="5" t="n">
        <v>2.11</v>
      </c>
      <c r="O683" s="5" t="n">
        <v>0.008</v>
      </c>
      <c r="P683" s="5" t="n">
        <v>4.078</v>
      </c>
      <c r="Q683" s="5" t="n">
        <v>0</v>
      </c>
      <c r="R683" s="5" t="n">
        <v>1</v>
      </c>
      <c r="S683" s="5" t="n">
        <v>6.928</v>
      </c>
      <c r="T683" s="5" t="n">
        <v>3.393</v>
      </c>
      <c r="U683" s="5" t="n">
        <v>0.111</v>
      </c>
      <c r="V683" s="5" t="n">
        <v>8.323</v>
      </c>
      <c r="W683" s="5" t="n">
        <v>0.2</v>
      </c>
      <c r="X683" s="5" t="n">
        <v>1</v>
      </c>
      <c r="Y683" s="5" t="n">
        <v>35.999</v>
      </c>
      <c r="Z683" s="5" t="n">
        <v>3.776</v>
      </c>
      <c r="AA683" s="5" t="n">
        <v>-24.578</v>
      </c>
      <c r="AB683" s="5" t="n">
        <v>11.42</v>
      </c>
      <c r="AC683" s="5" t="n">
        <v>0</v>
      </c>
      <c r="AD683" s="5" t="n">
        <v>1</v>
      </c>
      <c r="AE683" s="5" t="n">
        <v>36.046</v>
      </c>
      <c r="AF683" s="5" t="n">
        <v>6.682</v>
      </c>
      <c r="AG683" s="5" t="n">
        <v>-24.626</v>
      </c>
      <c r="AH683" s="5" t="n">
        <v>11.42</v>
      </c>
      <c r="AI683" s="5" t="n">
        <v>0</v>
      </c>
      <c r="AJ683" s="5" t="n">
        <v>1</v>
      </c>
      <c r="AK683" s="5" t="n">
        <v>40.23</v>
      </c>
      <c r="AL683" s="5" t="n">
        <v>19.211</v>
      </c>
      <c r="AM683" s="5" t="n">
        <v>-32.028</v>
      </c>
      <c r="AN683" s="5" t="n">
        <v>9.842000000000001</v>
      </c>
      <c r="AO683" s="5" t="n">
        <v>0</v>
      </c>
      <c r="AP683" s="5" t="n">
        <v>0</v>
      </c>
      <c r="AQ683" s="5" t="n">
        <v>0.861</v>
      </c>
      <c r="AR683" s="5" t="n">
        <v>0.123</v>
      </c>
      <c r="AS683" s="5" t="n">
        <v>0.425</v>
      </c>
      <c r="AT683" s="5" t="n">
        <v>1.543</v>
      </c>
      <c r="AU683" s="5" t="n">
        <v>0.2</v>
      </c>
      <c r="AV683" s="5" t="n">
        <v>1</v>
      </c>
      <c r="AW683" s="5" t="n">
        <v>0.986</v>
      </c>
      <c r="AX683" s="5" t="n">
        <v>0.123</v>
      </c>
      <c r="AY683" s="5" t="n">
        <v>0.437</v>
      </c>
      <c r="AZ683" s="5" t="n">
        <v>1.707</v>
      </c>
      <c r="BA683" s="5" t="n">
        <v>0.2</v>
      </c>
      <c r="BB683" s="5" t="n">
        <v>1</v>
      </c>
      <c r="BC683" s="5" t="n">
        <v>0.598</v>
      </c>
      <c r="BD683" s="5" t="n">
        <v>0.123</v>
      </c>
      <c r="BE683" s="5" t="n">
        <v>0.17</v>
      </c>
      <c r="BF683" s="5" t="n">
        <v>0.921</v>
      </c>
      <c r="BG683" s="5" t="n">
        <v>0.2</v>
      </c>
      <c r="BH683" s="5" t="n">
        <v>1</v>
      </c>
      <c r="BI683" s="5" t="n">
        <v>0.612</v>
      </c>
      <c r="BJ683" s="5" t="n">
        <v>0.123</v>
      </c>
      <c r="BK683" s="5" t="n">
        <v>0.008999999999999999</v>
      </c>
      <c r="BL683" s="5" t="n">
        <v>0.735</v>
      </c>
      <c r="BM683" s="5" t="n">
        <v>0.2</v>
      </c>
      <c r="BN683" s="5" t="n">
        <v>1</v>
      </c>
      <c r="BO683" s="5" t="n">
        <v>0</v>
      </c>
      <c r="BP683" s="5" t="n">
        <v>0.012</v>
      </c>
      <c r="BQ683" s="5" t="n">
        <v>0.093</v>
      </c>
      <c r="BR683" s="5" t="n">
        <v>0</v>
      </c>
      <c r="BS683" s="5" t="n">
        <v>1</v>
      </c>
      <c r="BT683" s="5" t="n">
        <v>0</v>
      </c>
      <c r="BU683" s="5" t="n">
        <v>0.01</v>
      </c>
      <c r="BV683" s="5" t="n">
        <v>0.08799999999999999</v>
      </c>
      <c r="BW683" s="5" t="n">
        <v>0.2</v>
      </c>
      <c r="BX683" s="5" t="n">
        <v>1</v>
      </c>
      <c r="BY683" s="5" t="n">
        <v>12.729</v>
      </c>
      <c r="BZ683" s="5" t="n">
        <v>0</v>
      </c>
      <c r="CA683" s="5" t="n">
        <v>12.729</v>
      </c>
      <c r="CB683" s="5" t="n">
        <v>0</v>
      </c>
      <c r="CC683" s="5" t="n">
        <v>97.90000000000001</v>
      </c>
      <c r="CD683" s="5" t="n">
        <v>7.95</v>
      </c>
      <c r="CE683" s="5" t="n">
        <v>1.449</v>
      </c>
      <c r="CF683" s="5" t="n">
        <v>117.48</v>
      </c>
      <c r="CG683" s="5" t="n">
        <v>0.2</v>
      </c>
      <c r="CH683" s="5" t="n">
        <v>1</v>
      </c>
      <c r="CI683" s="5" t="n">
        <v>0</v>
      </c>
      <c r="CJ683" s="5" t="n">
        <v>0</v>
      </c>
      <c r="CK683" s="5" t="n">
        <v>0</v>
      </c>
      <c r="CL683" s="5" t="n">
        <v>0</v>
      </c>
      <c r="CM683" s="5" t="n">
        <v>0</v>
      </c>
      <c r="CN683" s="5" t="n">
        <v>0</v>
      </c>
      <c r="CO683" s="5" t="n">
        <v>0</v>
      </c>
      <c r="CP683" s="5" t="n">
        <v>0.861</v>
      </c>
      <c r="CQ683" s="5" t="n">
        <v>1.294</v>
      </c>
      <c r="CR683" s="5" t="n">
        <v>0</v>
      </c>
      <c r="CS683" s="5" t="n">
        <v>5.158</v>
      </c>
      <c r="CT683" s="5" t="n">
        <v>5.842</v>
      </c>
      <c r="CU683" s="5" t="n">
        <v>31.326</v>
      </c>
    </row>
    <row r="684">
      <c r="A684" s="5" t="inlineStr">
        <is>
          <t>SRB2023</t>
        </is>
      </c>
      <c r="B684" s="5" t="inlineStr">
        <is>
          <t>SRB</t>
        </is>
      </c>
      <c r="C684" s="5" t="inlineStr">
        <is>
          <t>SRB</t>
        </is>
      </c>
      <c r="D684" s="5" t="inlineStr">
        <is>
          <t>Serbia</t>
        </is>
      </c>
      <c r="E684" s="5" t="n">
        <v>2023</v>
      </c>
      <c r="F684" s="5" t="n">
        <v>0.2</v>
      </c>
      <c r="G684" s="5" t="n">
        <v>2.484</v>
      </c>
      <c r="H684" s="5" t="n">
        <v>0.758</v>
      </c>
      <c r="I684" s="5" t="n">
        <v>0.006</v>
      </c>
      <c r="J684" s="5" t="n">
        <v>2.491</v>
      </c>
      <c r="K684" s="5" t="n">
        <v>0</v>
      </c>
      <c r="L684" s="5" t="n">
        <v>1</v>
      </c>
      <c r="M684" s="5" t="n">
        <v>4.101</v>
      </c>
      <c r="N684" s="5" t="n">
        <v>2.274</v>
      </c>
      <c r="O684" s="5" t="n">
        <v>0.007</v>
      </c>
      <c r="P684" s="5" t="n">
        <v>4.108</v>
      </c>
      <c r="Q684" s="5" t="n">
        <v>0</v>
      </c>
      <c r="R684" s="5" t="n">
        <v>1</v>
      </c>
      <c r="S684" s="5" t="n">
        <v>7.055</v>
      </c>
      <c r="T684" s="5" t="n">
        <v>4.424</v>
      </c>
      <c r="U684" s="5" t="n">
        <v>0.163</v>
      </c>
      <c r="V684" s="5" t="n">
        <v>8.474</v>
      </c>
      <c r="W684" s="5" t="n">
        <v>0.2</v>
      </c>
      <c r="X684" s="5" t="n">
        <v>1</v>
      </c>
      <c r="Y684" s="5" t="n">
        <v>16.346</v>
      </c>
      <c r="Z684" s="5" t="n">
        <v>1.831</v>
      </c>
      <c r="AA684" s="5" t="n">
        <v>-1.576</v>
      </c>
      <c r="AB684" s="5" t="n">
        <v>14.77</v>
      </c>
      <c r="AC684" s="5" t="n">
        <v>0</v>
      </c>
      <c r="AD684" s="5" t="n">
        <v>1</v>
      </c>
      <c r="AE684" s="5" t="n">
        <v>16.445</v>
      </c>
      <c r="AF684" s="5" t="n">
        <v>3.275</v>
      </c>
      <c r="AG684" s="5" t="n">
        <v>-1.675</v>
      </c>
      <c r="AH684" s="5" t="n">
        <v>14.77</v>
      </c>
      <c r="AI684" s="5" t="n">
        <v>0</v>
      </c>
      <c r="AJ684" s="5" t="n">
        <v>1</v>
      </c>
      <c r="AK684" s="5" t="n">
        <v>20.934</v>
      </c>
      <c r="AL684" s="5" t="n">
        <v>10.37</v>
      </c>
      <c r="AM684" s="5" t="n">
        <v>-9.712</v>
      </c>
      <c r="AN684" s="5" t="n">
        <v>13.467</v>
      </c>
      <c r="AO684" s="5" t="n">
        <v>0</v>
      </c>
      <c r="AP684" s="5" t="n">
        <v>0</v>
      </c>
      <c r="AQ684" s="5" t="n">
        <v>0.76</v>
      </c>
      <c r="AR684" s="5" t="n">
        <v>0.129</v>
      </c>
      <c r="AS684" s="5" t="n">
        <v>0.606</v>
      </c>
      <c r="AT684" s="5" t="n">
        <v>1.64</v>
      </c>
      <c r="AU684" s="5" t="n">
        <v>0.2</v>
      </c>
      <c r="AV684" s="5" t="n">
        <v>1</v>
      </c>
      <c r="AW684" s="5" t="n">
        <v>0.8110000000000001</v>
      </c>
      <c r="AX684" s="5" t="n">
        <v>0.129</v>
      </c>
      <c r="AY684" s="5" t="n">
        <v>0.651</v>
      </c>
      <c r="AZ684" s="5" t="n">
        <v>1.755</v>
      </c>
      <c r="BA684" s="5" t="n">
        <v>0.2</v>
      </c>
      <c r="BB684" s="5" t="n">
        <v>1</v>
      </c>
      <c r="BC684" s="5" t="n">
        <v>0.535</v>
      </c>
      <c r="BD684" s="5" t="n">
        <v>0.129</v>
      </c>
      <c r="BE684" s="5" t="n">
        <v>0.199</v>
      </c>
      <c r="BF684" s="5" t="n">
        <v>0.881</v>
      </c>
      <c r="BG684" s="5" t="n">
        <v>0.2</v>
      </c>
      <c r="BH684" s="5" t="n">
        <v>1</v>
      </c>
      <c r="BI684" s="5" t="n">
        <v>0.579</v>
      </c>
      <c r="BJ684" s="5" t="n">
        <v>0.129</v>
      </c>
      <c r="BK684" s="5" t="n">
        <v>0.013</v>
      </c>
      <c r="BL684" s="5" t="n">
        <v>0.695</v>
      </c>
      <c r="BM684" s="5" t="n">
        <v>0.2</v>
      </c>
      <c r="BN684" s="5" t="n">
        <v>1</v>
      </c>
      <c r="BO684" s="5" t="n">
        <v>0</v>
      </c>
      <c r="BP684" s="5" t="n">
        <v>0.018</v>
      </c>
      <c r="BQ684" s="5" t="n">
        <v>0.147</v>
      </c>
      <c r="BR684" s="5" t="n">
        <v>0</v>
      </c>
      <c r="BS684" s="5" t="n">
        <v>1</v>
      </c>
      <c r="BT684" s="5" t="n">
        <v>0</v>
      </c>
      <c r="BU684" s="5" t="n">
        <v>0.013</v>
      </c>
      <c r="BV684" s="5" t="n">
        <v>0.109</v>
      </c>
      <c r="BW684" s="5" t="n">
        <v>0.2</v>
      </c>
      <c r="BX684" s="5" t="n">
        <v>1</v>
      </c>
      <c r="BY684" s="5" t="n">
        <v>13.254</v>
      </c>
      <c r="BZ684" s="5" t="n">
        <v>0</v>
      </c>
      <c r="CA684" s="5" t="n">
        <v>13.254</v>
      </c>
      <c r="CB684" s="5" t="n">
        <v>0</v>
      </c>
      <c r="CC684" s="5" t="n">
        <v>83.248</v>
      </c>
      <c r="CD684" s="5" t="n">
        <v>7.95</v>
      </c>
      <c r="CE684" s="5" t="n">
        <v>1.843</v>
      </c>
      <c r="CF684" s="5" t="n">
        <v>99.898</v>
      </c>
      <c r="CG684" s="5" t="n">
        <v>0.2</v>
      </c>
      <c r="CH684" s="5" t="n">
        <v>1</v>
      </c>
      <c r="CI684" s="5" t="n">
        <v>0</v>
      </c>
      <c r="CJ684" s="5" t="n">
        <v>0</v>
      </c>
      <c r="CK684" s="5" t="n">
        <v>0</v>
      </c>
      <c r="CL684" s="5" t="n">
        <v>0</v>
      </c>
      <c r="CM684" s="5" t="n">
        <v>0</v>
      </c>
      <c r="CN684" s="5" t="n">
        <v>0</v>
      </c>
      <c r="CO684" s="5" t="n">
        <v>0</v>
      </c>
      <c r="CP684" s="5" t="n">
        <v>0.821</v>
      </c>
      <c r="CQ684" s="5" t="n">
        <v>1.348</v>
      </c>
      <c r="CR684" s="5" t="n">
        <v>0</v>
      </c>
      <c r="CS684" s="5" t="n">
        <v>5.37</v>
      </c>
      <c r="CT684" s="5" t="n">
        <v>3.466</v>
      </c>
      <c r="CU684" s="5" t="n">
        <v>11.622</v>
      </c>
    </row>
    <row r="685">
      <c r="A685" s="5" t="inlineStr">
        <is>
          <t>SRB2024</t>
        </is>
      </c>
      <c r="B685" s="5" t="inlineStr">
        <is>
          <t>SRB</t>
        </is>
      </c>
      <c r="C685" s="5" t="inlineStr">
        <is>
          <t>SRB</t>
        </is>
      </c>
      <c r="D685" s="5" t="inlineStr">
        <is>
          <t>Serbia</t>
        </is>
      </c>
      <c r="E685" s="5" t="n">
        <v>2024</v>
      </c>
      <c r="F685" s="5" t="n">
        <v>0.2</v>
      </c>
      <c r="G685" s="5" t="n">
        <v>2.461</v>
      </c>
      <c r="H685" s="5" t="n">
        <v>0.78</v>
      </c>
      <c r="I685" s="5" t="n">
        <v>0.005</v>
      </c>
      <c r="J685" s="5" t="n">
        <v>2.466</v>
      </c>
      <c r="K685" s="5" t="n">
        <v>0</v>
      </c>
      <c r="L685" s="5" t="n">
        <v>1</v>
      </c>
      <c r="M685" s="5" t="n">
        <v>4.044</v>
      </c>
      <c r="N685" s="5" t="n">
        <v>2.341</v>
      </c>
      <c r="O685" s="5" t="n">
        <v>0.006</v>
      </c>
      <c r="P685" s="5" t="n">
        <v>4.049</v>
      </c>
      <c r="Q685" s="5" t="n">
        <v>0</v>
      </c>
      <c r="R685" s="5" t="n">
        <v>1</v>
      </c>
      <c r="S685" s="5" t="n">
        <v>7.144</v>
      </c>
      <c r="T685" s="5" t="n">
        <v>4.729</v>
      </c>
      <c r="U685" s="5" t="n">
        <v>0.2</v>
      </c>
      <c r="V685" s="5" t="n">
        <v>8.579000000000001</v>
      </c>
      <c r="W685" s="5" t="n">
        <v>0.2</v>
      </c>
      <c r="X685" s="5" t="n">
        <v>1</v>
      </c>
      <c r="Y685" s="5" t="n">
        <v>14.922</v>
      </c>
      <c r="Z685" s="5" t="n">
        <v>1.884</v>
      </c>
      <c r="AA685" s="5" t="n">
        <v>0.505</v>
      </c>
      <c r="AB685" s="5" t="n">
        <v>15.427</v>
      </c>
      <c r="AC685" s="5" t="n">
        <v>0</v>
      </c>
      <c r="AD685" s="5" t="n">
        <v>1</v>
      </c>
      <c r="AE685" s="5" t="n">
        <v>14.922</v>
      </c>
      <c r="AF685" s="5" t="n">
        <v>3.269</v>
      </c>
      <c r="AG685" s="5" t="n">
        <v>0.505</v>
      </c>
      <c r="AH685" s="5" t="n">
        <v>15.427</v>
      </c>
      <c r="AI685" s="5" t="n">
        <v>0</v>
      </c>
      <c r="AJ685" s="5" t="n">
        <v>1</v>
      </c>
      <c r="AK685" s="5" t="n">
        <v>18.698</v>
      </c>
      <c r="AL685" s="5" t="n">
        <v>9.51</v>
      </c>
      <c r="AM685" s="5" t="n">
        <v>-6.417</v>
      </c>
      <c r="AN685" s="5" t="n">
        <v>14.737</v>
      </c>
      <c r="AO685" s="5" t="n">
        <v>0</v>
      </c>
      <c r="AP685" s="5" t="n">
        <v>0</v>
      </c>
      <c r="AQ685" s="5" t="n">
        <v>0.724</v>
      </c>
      <c r="AR685" s="5" t="n">
        <v>0.132</v>
      </c>
      <c r="AS685" s="5" t="n">
        <v>0.669</v>
      </c>
      <c r="AT685" s="5" t="n">
        <v>1.672</v>
      </c>
      <c r="AU685" s="5" t="n">
        <v>0.2</v>
      </c>
      <c r="AV685" s="5" t="n">
        <v>1</v>
      </c>
      <c r="AW685" s="5" t="n">
        <v>0.75</v>
      </c>
      <c r="AX685" s="5" t="n">
        <v>0.132</v>
      </c>
      <c r="AY685" s="5" t="n">
        <v>0.745</v>
      </c>
      <c r="AZ685" s="5" t="n">
        <v>1.794</v>
      </c>
      <c r="BA685" s="5" t="n">
        <v>0.2</v>
      </c>
      <c r="BB685" s="5" t="n">
        <v>1</v>
      </c>
      <c r="BC685" s="5" t="n">
        <v>0.513</v>
      </c>
      <c r="BD685" s="5" t="n">
        <v>0.132</v>
      </c>
      <c r="BE685" s="5" t="n">
        <v>0.216</v>
      </c>
      <c r="BF685" s="5" t="n">
        <v>0.875</v>
      </c>
      <c r="BG685" s="5" t="n">
        <v>0.2</v>
      </c>
      <c r="BH685" s="5" t="n">
        <v>1</v>
      </c>
      <c r="BI685" s="5" t="n">
        <v>0.591</v>
      </c>
      <c r="BJ685" s="5" t="n">
        <v>0.132</v>
      </c>
      <c r="BK685" s="5" t="n">
        <v>0.016</v>
      </c>
      <c r="BL685" s="5" t="n">
        <v>0.71</v>
      </c>
      <c r="BM685" s="5" t="n">
        <v>0.2</v>
      </c>
      <c r="BN685" s="5" t="n">
        <v>1</v>
      </c>
      <c r="BO685" s="5" t="n">
        <v>0</v>
      </c>
      <c r="BP685" s="5" t="n">
        <v>0.017</v>
      </c>
      <c r="BQ685" s="5" t="n">
        <v>0.145</v>
      </c>
      <c r="BR685" s="5" t="n">
        <v>0</v>
      </c>
      <c r="BS685" s="5" t="n">
        <v>1</v>
      </c>
      <c r="BT685" s="5" t="n">
        <v>0</v>
      </c>
      <c r="BU685" s="5" t="n">
        <v>0.014</v>
      </c>
      <c r="BV685" s="5" t="n">
        <v>0.119</v>
      </c>
      <c r="BW685" s="5" t="n">
        <v>0.2</v>
      </c>
      <c r="BX685" s="5" t="n">
        <v>1</v>
      </c>
      <c r="BY685" s="5" t="n">
        <v>13.646</v>
      </c>
      <c r="BZ685" s="5" t="n">
        <v>0</v>
      </c>
      <c r="CA685" s="5" t="n">
        <v>13.646</v>
      </c>
      <c r="CB685" s="5" t="n">
        <v>0</v>
      </c>
      <c r="CC685" s="5" t="n">
        <v>82.58799999999999</v>
      </c>
      <c r="CD685" s="5" t="n">
        <v>7.95</v>
      </c>
      <c r="CE685" s="5" t="n">
        <v>2.25</v>
      </c>
      <c r="CF685" s="5" t="n">
        <v>99.10599999999999</v>
      </c>
      <c r="CG685" s="5" t="n">
        <v>0.2</v>
      </c>
      <c r="CH685" s="5" t="n">
        <v>1</v>
      </c>
      <c r="CI685" s="5" t="n">
        <v>0</v>
      </c>
      <c r="CJ685" s="5" t="n">
        <v>0</v>
      </c>
      <c r="CK685" s="5" t="n">
        <v>0</v>
      </c>
      <c r="CL685" s="5" t="n">
        <v>0</v>
      </c>
      <c r="CM685" s="5" t="n">
        <v>0</v>
      </c>
      <c r="CN685" s="5" t="n">
        <v>0</v>
      </c>
      <c r="CO685" s="5" t="n">
        <v>0</v>
      </c>
      <c r="CP685" s="5" t="n">
        <v>0.821</v>
      </c>
      <c r="CQ685" s="5" t="n">
        <v>1.387</v>
      </c>
      <c r="CR685" s="5" t="n">
        <v>0</v>
      </c>
      <c r="CS685" s="5" t="n">
        <v>5.529</v>
      </c>
      <c r="CT685" s="5" t="n">
        <v>3.027</v>
      </c>
      <c r="CU685" s="5" t="n">
        <v>10.168</v>
      </c>
    </row>
    <row r="686">
      <c r="A686" s="5" t="inlineStr">
        <is>
          <t>SYC2021</t>
        </is>
      </c>
      <c r="B686" s="5" t="inlineStr">
        <is>
          <t>SYC</t>
        </is>
      </c>
      <c r="C686" s="5" t="inlineStr">
        <is>
          <t>SYC</t>
        </is>
      </c>
      <c r="D686" s="5" t="inlineStr">
        <is>
          <t>Seychelles</t>
        </is>
      </c>
      <c r="E686" s="5" t="n">
        <v>2021</v>
      </c>
      <c r="F686" s="5" t="n">
        <v>0.15</v>
      </c>
      <c r="G686" s="5" t="n">
        <v>5.897</v>
      </c>
      <c r="H686" s="5" t="n">
        <v>1.143</v>
      </c>
      <c r="I686" s="5" t="n">
        <v>0</v>
      </c>
      <c r="J686" s="5" t="n">
        <v>5.897</v>
      </c>
      <c r="K686" s="5" t="n">
        <v>0</v>
      </c>
      <c r="L686" s="5" t="n">
        <v>1</v>
      </c>
      <c r="M686" s="5" t="n">
        <v>7.964</v>
      </c>
      <c r="N686" s="5" t="n">
        <v>3.43</v>
      </c>
      <c r="O686" s="5" t="n">
        <v>0</v>
      </c>
      <c r="P686" s="5" t="n">
        <v>7.964</v>
      </c>
      <c r="Q686" s="5" t="n">
        <v>0</v>
      </c>
      <c r="R686" s="5" t="n">
        <v>1</v>
      </c>
      <c r="S686" s="5" t="n">
        <v>11.613</v>
      </c>
      <c r="T686" s="5" t="n">
        <v>6.86</v>
      </c>
      <c r="U686" s="5" t="n">
        <v>0</v>
      </c>
      <c r="V686" s="5" t="n">
        <v>13.355</v>
      </c>
      <c r="W686" s="5" t="n">
        <v>0.15</v>
      </c>
      <c r="X686" s="5" t="n">
        <v>1</v>
      </c>
      <c r="Y686" s="5" t="n">
        <v>8.823</v>
      </c>
      <c r="Z686" s="5" t="n">
        <v>1.192</v>
      </c>
      <c r="AA686" s="5" t="n">
        <v>0</v>
      </c>
      <c r="AB686" s="5" t="n">
        <v>8.823</v>
      </c>
      <c r="AC686" s="5" t="n">
        <v>0</v>
      </c>
      <c r="AD686" s="5" t="n">
        <v>1</v>
      </c>
      <c r="AE686" s="5" t="n">
        <v>9.965999999999999</v>
      </c>
      <c r="AF686" s="5" t="n">
        <v>2.33</v>
      </c>
      <c r="AG686" s="5" t="n">
        <v>0</v>
      </c>
      <c r="AH686" s="5" t="n">
        <v>9.965999999999999</v>
      </c>
      <c r="AI686" s="5" t="n">
        <v>0</v>
      </c>
      <c r="AJ686" s="5" t="n">
        <v>1</v>
      </c>
      <c r="AK686" s="5" t="n">
        <v>16.826</v>
      </c>
      <c r="AL686" s="5" t="n">
        <v>8.961</v>
      </c>
      <c r="AM686" s="5" t="n">
        <v>0</v>
      </c>
      <c r="AN686" s="5" t="n">
        <v>19.35</v>
      </c>
      <c r="AO686" s="5" t="n">
        <v>0.15</v>
      </c>
      <c r="AP686" s="5" t="n">
        <v>1</v>
      </c>
      <c r="AQ686" s="5" t="n">
        <v>0.619</v>
      </c>
      <c r="AR686" s="5" t="n">
        <v>0.114</v>
      </c>
      <c r="AS686" s="5" t="n">
        <v>0.446</v>
      </c>
      <c r="AT686" s="5" t="n">
        <v>1.225</v>
      </c>
      <c r="AU686" s="5" t="n">
        <v>0.15</v>
      </c>
      <c r="AV686" s="5" t="n">
        <v>1</v>
      </c>
      <c r="AW686" s="5" t="n">
        <v>0.599</v>
      </c>
      <c r="AX686" s="5" t="n">
        <v>0.114</v>
      </c>
      <c r="AY686" s="5" t="n">
        <v>0.414</v>
      </c>
      <c r="AZ686" s="5" t="n">
        <v>1.165</v>
      </c>
      <c r="BA686" s="5" t="n">
        <v>0.15</v>
      </c>
      <c r="BB686" s="5" t="n">
        <v>1</v>
      </c>
      <c r="BC686" s="5" t="n">
        <v>0.439</v>
      </c>
      <c r="BD686" s="5" t="n">
        <v>0.114</v>
      </c>
      <c r="BE686" s="5" t="n">
        <v>0.022</v>
      </c>
      <c r="BF686" s="5" t="n">
        <v>0.531</v>
      </c>
      <c r="BG686" s="5" t="n">
        <v>0.15</v>
      </c>
      <c r="BH686" s="5" t="n">
        <v>1</v>
      </c>
      <c r="BI686" s="5" t="n">
        <v>0.505</v>
      </c>
      <c r="BJ686" s="5" t="n">
        <v>0.114</v>
      </c>
      <c r="BK686" s="5" t="n">
        <v>0.991</v>
      </c>
      <c r="BL686" s="5" t="n">
        <v>1.72</v>
      </c>
      <c r="BM686" s="5" t="n">
        <v>0.15</v>
      </c>
      <c r="BN686" s="5" t="n">
        <v>1</v>
      </c>
      <c r="BO686" s="5" t="n">
        <v>0</v>
      </c>
      <c r="BP686" s="5" t="n">
        <v>0</v>
      </c>
      <c r="BQ686" s="5" t="n">
        <v>0</v>
      </c>
      <c r="BR686" s="5" t="n">
        <v>0</v>
      </c>
      <c r="BS686" s="5" t="n">
        <v>1</v>
      </c>
      <c r="BT686" s="5" t="n">
        <v>0</v>
      </c>
      <c r="BU686" s="5" t="n">
        <v>0</v>
      </c>
      <c r="BV686" s="5" t="n">
        <v>0</v>
      </c>
      <c r="BW686" s="5" t="n">
        <v>0.15</v>
      </c>
      <c r="BX686" s="5" t="n">
        <v>1</v>
      </c>
      <c r="BY686" s="5" t="n">
        <v>11.787</v>
      </c>
      <c r="BZ686" s="5" t="n">
        <v>0</v>
      </c>
      <c r="CA686" s="5" t="n">
        <v>11.787</v>
      </c>
      <c r="CB686" s="5" t="n">
        <v>0</v>
      </c>
      <c r="CC686" s="5" t="n">
        <v>78.125</v>
      </c>
      <c r="CD686" s="5" t="n">
        <v>7.95</v>
      </c>
      <c r="CE686" s="5" t="n">
        <v>0</v>
      </c>
      <c r="CF686" s="5" t="n">
        <v>89.84399999999999</v>
      </c>
      <c r="CG686" s="5" t="n">
        <v>0.15</v>
      </c>
      <c r="CH686" s="5" t="n">
        <v>1</v>
      </c>
      <c r="CI686" s="5" t="n">
        <v>0</v>
      </c>
      <c r="CJ686" s="5" t="n">
        <v>0</v>
      </c>
      <c r="CK686" s="5" t="n">
        <v>0</v>
      </c>
      <c r="CL686" s="5" t="n">
        <v>0</v>
      </c>
      <c r="CM686" s="5" t="n">
        <v>0</v>
      </c>
      <c r="CN686" s="5" t="n">
        <v>0</v>
      </c>
      <c r="CO686" s="5" t="n">
        <v>0</v>
      </c>
      <c r="CP686" s="5" t="n">
        <v>0</v>
      </c>
      <c r="CQ686" s="5" t="n">
        <v>1.198</v>
      </c>
      <c r="CR686" s="5" t="n">
        <v>0</v>
      </c>
      <c r="CS686" s="5" t="n">
        <v>4.776</v>
      </c>
      <c r="CT686" s="5" t="n">
        <v>4.753</v>
      </c>
      <c r="CU686" s="5" t="n">
        <v>15.162</v>
      </c>
    </row>
    <row r="687">
      <c r="A687" s="5" t="inlineStr">
        <is>
          <t>SYC2022</t>
        </is>
      </c>
      <c r="B687" s="5" t="inlineStr">
        <is>
          <t>SYC</t>
        </is>
      </c>
      <c r="C687" s="5" t="inlineStr">
        <is>
          <t>SYC</t>
        </is>
      </c>
      <c r="D687" s="5" t="inlineStr">
        <is>
          <t>Seychelles</t>
        </is>
      </c>
      <c r="E687" s="5" t="n">
        <v>2022</v>
      </c>
      <c r="F687" s="5" t="n">
        <v>0.15</v>
      </c>
      <c r="G687" s="5" t="n">
        <v>11.72</v>
      </c>
      <c r="H687" s="5" t="n">
        <v>1.235</v>
      </c>
      <c r="I687" s="5" t="n">
        <v>0</v>
      </c>
      <c r="J687" s="5" t="n">
        <v>11.72</v>
      </c>
      <c r="K687" s="5" t="n">
        <v>0</v>
      </c>
      <c r="L687" s="5" t="n">
        <v>1</v>
      </c>
      <c r="M687" s="5" t="n">
        <v>9.782999999999999</v>
      </c>
      <c r="N687" s="5" t="n">
        <v>3.704</v>
      </c>
      <c r="O687" s="5" t="n">
        <v>0</v>
      </c>
      <c r="P687" s="5" t="n">
        <v>9.782999999999999</v>
      </c>
      <c r="Q687" s="5" t="n">
        <v>0</v>
      </c>
      <c r="R687" s="5" t="n">
        <v>1</v>
      </c>
      <c r="S687" s="5" t="n">
        <v>17.893</v>
      </c>
      <c r="T687" s="5" t="n">
        <v>7.408</v>
      </c>
      <c r="U687" s="5" t="n">
        <v>0.199</v>
      </c>
      <c r="V687" s="5" t="n">
        <v>20.577</v>
      </c>
      <c r="W687" s="5" t="n">
        <v>0.15</v>
      </c>
      <c r="X687" s="5" t="n">
        <v>1</v>
      </c>
      <c r="Y687" s="5" t="n">
        <v>13.833</v>
      </c>
      <c r="Z687" s="5" t="n">
        <v>1.87</v>
      </c>
      <c r="AA687" s="5" t="n">
        <v>0</v>
      </c>
      <c r="AB687" s="5" t="n">
        <v>13.833</v>
      </c>
      <c r="AC687" s="5" t="n">
        <v>0</v>
      </c>
      <c r="AD687" s="5" t="n">
        <v>1</v>
      </c>
      <c r="AE687" s="5" t="n">
        <v>15.068</v>
      </c>
      <c r="AF687" s="5" t="n">
        <v>3.523</v>
      </c>
      <c r="AG687" s="5" t="n">
        <v>0</v>
      </c>
      <c r="AH687" s="5" t="n">
        <v>15.068</v>
      </c>
      <c r="AI687" s="5" t="n">
        <v>0</v>
      </c>
      <c r="AJ687" s="5" t="n">
        <v>1</v>
      </c>
      <c r="AK687" s="5" t="n">
        <v>22.476</v>
      </c>
      <c r="AL687" s="5" t="n">
        <v>11.97</v>
      </c>
      <c r="AM687" s="5" t="n">
        <v>0.25</v>
      </c>
      <c r="AN687" s="5" t="n">
        <v>25.847</v>
      </c>
      <c r="AO687" s="5" t="n">
        <v>0.15</v>
      </c>
      <c r="AP687" s="5" t="n">
        <v>1</v>
      </c>
      <c r="AQ687" s="5" t="n">
        <v>0.861</v>
      </c>
      <c r="AR687" s="5" t="n">
        <v>0.123</v>
      </c>
      <c r="AS687" s="5" t="n">
        <v>0.55</v>
      </c>
      <c r="AT687" s="5" t="n">
        <v>1.623</v>
      </c>
      <c r="AU687" s="5" t="n">
        <v>0.15</v>
      </c>
      <c r="AV687" s="5" t="n">
        <v>1</v>
      </c>
      <c r="AW687" s="5" t="n">
        <v>0.986</v>
      </c>
      <c r="AX687" s="5" t="n">
        <v>0.123</v>
      </c>
      <c r="AY687" s="5" t="n">
        <v>0.469</v>
      </c>
      <c r="AZ687" s="5" t="n">
        <v>1.673</v>
      </c>
      <c r="BA687" s="5" t="n">
        <v>0.15</v>
      </c>
      <c r="BB687" s="5" t="n">
        <v>1</v>
      </c>
      <c r="BC687" s="5" t="n">
        <v>0.598</v>
      </c>
      <c r="BD687" s="5" t="n">
        <v>0.123</v>
      </c>
      <c r="BE687" s="5" t="n">
        <v>-0.022</v>
      </c>
      <c r="BF687" s="5" t="n">
        <v>0.662</v>
      </c>
      <c r="BG687" s="5" t="n">
        <v>0.15</v>
      </c>
      <c r="BH687" s="5" t="n">
        <v>1</v>
      </c>
      <c r="BI687" s="5" t="n">
        <v>0.612</v>
      </c>
      <c r="BJ687" s="5" t="n">
        <v>0.123</v>
      </c>
      <c r="BK687" s="5" t="n">
        <v>1.08</v>
      </c>
      <c r="BL687" s="5" t="n">
        <v>1.925</v>
      </c>
      <c r="BM687" s="5" t="n">
        <v>0.15</v>
      </c>
      <c r="BN687" s="5" t="n">
        <v>1</v>
      </c>
      <c r="BO687" s="5" t="n">
        <v>0</v>
      </c>
      <c r="BP687" s="5" t="n">
        <v>0</v>
      </c>
      <c r="BQ687" s="5" t="n">
        <v>0</v>
      </c>
      <c r="BR687" s="5" t="n">
        <v>0</v>
      </c>
      <c r="BS687" s="5" t="n">
        <v>1</v>
      </c>
      <c r="BT687" s="5" t="n">
        <v>0</v>
      </c>
      <c r="BU687" s="5" t="n">
        <v>0</v>
      </c>
      <c r="BV687" s="5" t="n">
        <v>0</v>
      </c>
      <c r="BW687" s="5" t="n">
        <v>0.15</v>
      </c>
      <c r="BX687" s="5" t="n">
        <v>1</v>
      </c>
      <c r="BY687" s="5" t="n">
        <v>12.729</v>
      </c>
      <c r="BZ687" s="5" t="n">
        <v>0</v>
      </c>
      <c r="CA687" s="5" t="n">
        <v>12.729</v>
      </c>
      <c r="CB687" s="5" t="n">
        <v>0</v>
      </c>
      <c r="CC687" s="5" t="n">
        <v>97.90000000000001</v>
      </c>
      <c r="CD687" s="5" t="n">
        <v>7.95</v>
      </c>
      <c r="CE687" s="5" t="n">
        <v>1.087</v>
      </c>
      <c r="CF687" s="5" t="n">
        <v>112.585</v>
      </c>
      <c r="CG687" s="5" t="n">
        <v>0.15</v>
      </c>
      <c r="CH687" s="5" t="n">
        <v>1</v>
      </c>
      <c r="CI687" s="5" t="n">
        <v>0</v>
      </c>
      <c r="CJ687" s="5" t="n">
        <v>0</v>
      </c>
      <c r="CK687" s="5" t="n">
        <v>0</v>
      </c>
      <c r="CL687" s="5" t="n">
        <v>0</v>
      </c>
      <c r="CM687" s="5" t="n">
        <v>0</v>
      </c>
      <c r="CN687" s="5" t="n">
        <v>0</v>
      </c>
      <c r="CO687" s="5" t="n">
        <v>0</v>
      </c>
      <c r="CP687" s="5" t="n">
        <v>0</v>
      </c>
      <c r="CQ687" s="5" t="n">
        <v>1.294</v>
      </c>
      <c r="CR687" s="5" t="n">
        <v>0</v>
      </c>
      <c r="CS687" s="5" t="n">
        <v>5.158</v>
      </c>
      <c r="CT687" s="5" t="n">
        <v>10.485</v>
      </c>
      <c r="CU687" s="5" t="n">
        <v>31.326</v>
      </c>
    </row>
    <row r="688">
      <c r="A688" s="5" t="inlineStr">
        <is>
          <t>SYC2023</t>
        </is>
      </c>
      <c r="B688" s="5" t="inlineStr">
        <is>
          <t>SYC</t>
        </is>
      </c>
      <c r="C688" s="5" t="inlineStr">
        <is>
          <t>SYC</t>
        </is>
      </c>
      <c r="D688" s="5" t="inlineStr">
        <is>
          <t>Seychelles</t>
        </is>
      </c>
      <c r="E688" s="5" t="n">
        <v>2023</v>
      </c>
      <c r="F688" s="5" t="n">
        <v>0.15</v>
      </c>
      <c r="G688" s="5" t="n">
        <v>6.147</v>
      </c>
      <c r="H688" s="5" t="n">
        <v>1.286</v>
      </c>
      <c r="I688" s="5" t="n">
        <v>0</v>
      </c>
      <c r="J688" s="5" t="n">
        <v>6.147</v>
      </c>
      <c r="K688" s="5" t="n">
        <v>0</v>
      </c>
      <c r="L688" s="5" t="n">
        <v>1</v>
      </c>
      <c r="M688" s="5" t="n">
        <v>7.886</v>
      </c>
      <c r="N688" s="5" t="n">
        <v>3.857</v>
      </c>
      <c r="O688" s="5" t="n">
        <v>0</v>
      </c>
      <c r="P688" s="5" t="n">
        <v>7.886</v>
      </c>
      <c r="Q688" s="5" t="n">
        <v>0</v>
      </c>
      <c r="R688" s="5" t="n">
        <v>1</v>
      </c>
      <c r="S688" s="5" t="n">
        <v>12.575</v>
      </c>
      <c r="T688" s="5" t="n">
        <v>7.714</v>
      </c>
      <c r="U688" s="5" t="n">
        <v>0.209</v>
      </c>
      <c r="V688" s="5" t="n">
        <v>14.461</v>
      </c>
      <c r="W688" s="5" t="n">
        <v>0.15</v>
      </c>
      <c r="X688" s="5" t="n">
        <v>1</v>
      </c>
      <c r="Y688" s="5" t="n">
        <v>8.358000000000001</v>
      </c>
      <c r="Z688" s="5" t="n">
        <v>1.13</v>
      </c>
      <c r="AA688" s="5" t="n">
        <v>0</v>
      </c>
      <c r="AB688" s="5" t="n">
        <v>8.358000000000001</v>
      </c>
      <c r="AC688" s="5" t="n">
        <v>0</v>
      </c>
      <c r="AD688" s="5" t="n">
        <v>1</v>
      </c>
      <c r="AE688" s="5" t="n">
        <v>9.644</v>
      </c>
      <c r="AF688" s="5" t="n">
        <v>2.255</v>
      </c>
      <c r="AG688" s="5" t="n">
        <v>0</v>
      </c>
      <c r="AH688" s="5" t="n">
        <v>9.644</v>
      </c>
      <c r="AI688" s="5" t="n">
        <v>0</v>
      </c>
      <c r="AJ688" s="5" t="n">
        <v>1</v>
      </c>
      <c r="AK688" s="5" t="n">
        <v>17.358</v>
      </c>
      <c r="AL688" s="5" t="n">
        <v>9.244999999999999</v>
      </c>
      <c r="AM688" s="5" t="n">
        <v>0.288</v>
      </c>
      <c r="AN688" s="5" t="n">
        <v>19.962</v>
      </c>
      <c r="AO688" s="5" t="n">
        <v>0.15</v>
      </c>
      <c r="AP688" s="5" t="n">
        <v>1</v>
      </c>
      <c r="AQ688" s="5" t="n">
        <v>0.76</v>
      </c>
      <c r="AR688" s="5" t="n">
        <v>0.129</v>
      </c>
      <c r="AS688" s="5" t="n">
        <v>0.548</v>
      </c>
      <c r="AT688" s="5" t="n">
        <v>1.505</v>
      </c>
      <c r="AU688" s="5" t="n">
        <v>0.15</v>
      </c>
      <c r="AV688" s="5" t="n">
        <v>1</v>
      </c>
      <c r="AW688" s="5" t="n">
        <v>0.8110000000000001</v>
      </c>
      <c r="AX688" s="5" t="n">
        <v>0.129</v>
      </c>
      <c r="AY688" s="5" t="n">
        <v>0.538</v>
      </c>
      <c r="AZ688" s="5" t="n">
        <v>1.552</v>
      </c>
      <c r="BA688" s="5" t="n">
        <v>0.15</v>
      </c>
      <c r="BB688" s="5" t="n">
        <v>1</v>
      </c>
      <c r="BC688" s="5" t="n">
        <v>0.535</v>
      </c>
      <c r="BD688" s="5" t="n">
        <v>0.129</v>
      </c>
      <c r="BE688" s="5" t="n">
        <v>0.051</v>
      </c>
      <c r="BF688" s="5" t="n">
        <v>0.674</v>
      </c>
      <c r="BG688" s="5" t="n">
        <v>0.15</v>
      </c>
      <c r="BH688" s="5" t="n">
        <v>1</v>
      </c>
      <c r="BI688" s="5" t="n">
        <v>0.579</v>
      </c>
      <c r="BJ688" s="5" t="n">
        <v>0.129</v>
      </c>
      <c r="BK688" s="5" t="n">
        <v>1.141</v>
      </c>
      <c r="BL688" s="5" t="n">
        <v>1.946</v>
      </c>
      <c r="BM688" s="5" t="n">
        <v>0.15</v>
      </c>
      <c r="BN688" s="5" t="n">
        <v>1</v>
      </c>
      <c r="BO688" s="5" t="n">
        <v>0</v>
      </c>
      <c r="BP688" s="5" t="n">
        <v>0</v>
      </c>
      <c r="BQ688" s="5" t="n">
        <v>0</v>
      </c>
      <c r="BR688" s="5" t="n">
        <v>0</v>
      </c>
      <c r="BS688" s="5" t="n">
        <v>1</v>
      </c>
      <c r="BT688" s="5" t="n">
        <v>0</v>
      </c>
      <c r="BU688" s="5" t="n">
        <v>0</v>
      </c>
      <c r="BV688" s="5" t="n">
        <v>0</v>
      </c>
      <c r="BW688" s="5" t="n">
        <v>0.15</v>
      </c>
      <c r="BX688" s="5" t="n">
        <v>1</v>
      </c>
      <c r="BY688" s="5" t="n">
        <v>13.254</v>
      </c>
      <c r="BZ688" s="5" t="n">
        <v>0</v>
      </c>
      <c r="CA688" s="5" t="n">
        <v>13.254</v>
      </c>
      <c r="CB688" s="5" t="n">
        <v>0</v>
      </c>
      <c r="CC688" s="5" t="n">
        <v>83.248</v>
      </c>
      <c r="CD688" s="5" t="n">
        <v>7.95</v>
      </c>
      <c r="CE688" s="5" t="n">
        <v>1.383</v>
      </c>
      <c r="CF688" s="5" t="n">
        <v>95.735</v>
      </c>
      <c r="CG688" s="5" t="n">
        <v>0.15</v>
      </c>
      <c r="CH688" s="5" t="n">
        <v>1</v>
      </c>
      <c r="CI688" s="5" t="n">
        <v>0</v>
      </c>
      <c r="CJ688" s="5" t="n">
        <v>0</v>
      </c>
      <c r="CK688" s="5" t="n">
        <v>0</v>
      </c>
      <c r="CL688" s="5" t="n">
        <v>0</v>
      </c>
      <c r="CM688" s="5" t="n">
        <v>0</v>
      </c>
      <c r="CN688" s="5" t="n">
        <v>0</v>
      </c>
      <c r="CO688" s="5" t="n">
        <v>0</v>
      </c>
      <c r="CP688" s="5" t="n">
        <v>0</v>
      </c>
      <c r="CQ688" s="5" t="n">
        <v>1.348</v>
      </c>
      <c r="CR688" s="5" t="n">
        <v>0</v>
      </c>
      <c r="CS688" s="5" t="n">
        <v>5.37</v>
      </c>
      <c r="CT688" s="5" t="n">
        <v>4.861</v>
      </c>
      <c r="CU688" s="5" t="n">
        <v>11.622</v>
      </c>
    </row>
    <row r="689">
      <c r="A689" s="5" t="inlineStr">
        <is>
          <t>SYC2024</t>
        </is>
      </c>
      <c r="B689" s="5" t="inlineStr">
        <is>
          <t>SYC</t>
        </is>
      </c>
      <c r="C689" s="5" t="inlineStr">
        <is>
          <t>SYC</t>
        </is>
      </c>
      <c r="D689" s="5" t="inlineStr">
        <is>
          <t>Seychelles</t>
        </is>
      </c>
      <c r="E689" s="5" t="n">
        <v>2024</v>
      </c>
      <c r="F689" s="5" t="n">
        <v>0.15</v>
      </c>
      <c r="G689" s="5" t="n">
        <v>5.575</v>
      </c>
      <c r="H689" s="5" t="n">
        <v>1.324</v>
      </c>
      <c r="I689" s="5" t="n">
        <v>0</v>
      </c>
      <c r="J689" s="5" t="n">
        <v>5.575</v>
      </c>
      <c r="K689" s="5" t="n">
        <v>0</v>
      </c>
      <c r="L689" s="5" t="n">
        <v>1</v>
      </c>
      <c r="M689" s="5" t="n">
        <v>7.124</v>
      </c>
      <c r="N689" s="5" t="n">
        <v>3.971</v>
      </c>
      <c r="O689" s="5" t="n">
        <v>0</v>
      </c>
      <c r="P689" s="5" t="n">
        <v>7.124</v>
      </c>
      <c r="Q689" s="5" t="n">
        <v>0</v>
      </c>
      <c r="R689" s="5" t="n">
        <v>1</v>
      </c>
      <c r="S689" s="5" t="n">
        <v>12.193</v>
      </c>
      <c r="T689" s="5" t="n">
        <v>7.942</v>
      </c>
      <c r="U689" s="5" t="n">
        <v>0.249</v>
      </c>
      <c r="V689" s="5" t="n">
        <v>14.022</v>
      </c>
      <c r="W689" s="5" t="n">
        <v>0.15</v>
      </c>
      <c r="X689" s="5" t="n">
        <v>1</v>
      </c>
      <c r="Y689" s="5" t="n">
        <v>8.087</v>
      </c>
      <c r="Z689" s="5" t="n">
        <v>1.093</v>
      </c>
      <c r="AA689" s="5" t="n">
        <v>0</v>
      </c>
      <c r="AB689" s="5" t="n">
        <v>8.087</v>
      </c>
      <c r="AC689" s="5" t="n">
        <v>0</v>
      </c>
      <c r="AD689" s="5" t="n">
        <v>1</v>
      </c>
      <c r="AE689" s="5" t="n">
        <v>9.411</v>
      </c>
      <c r="AF689" s="5" t="n">
        <v>2.201</v>
      </c>
      <c r="AG689" s="5" t="n">
        <v>0</v>
      </c>
      <c r="AH689" s="5" t="n">
        <v>9.411</v>
      </c>
      <c r="AI689" s="5" t="n">
        <v>0</v>
      </c>
      <c r="AJ689" s="5" t="n">
        <v>1</v>
      </c>
      <c r="AK689" s="5" t="n">
        <v>17.353</v>
      </c>
      <c r="AL689" s="5" t="n">
        <v>9.242000000000001</v>
      </c>
      <c r="AM689" s="5" t="n">
        <v>0.355</v>
      </c>
      <c r="AN689" s="5" t="n">
        <v>19.956</v>
      </c>
      <c r="AO689" s="5" t="n">
        <v>0.15</v>
      </c>
      <c r="AP689" s="5" t="n">
        <v>1</v>
      </c>
      <c r="AQ689" s="5" t="n">
        <v>0.724</v>
      </c>
      <c r="AR689" s="5" t="n">
        <v>0.132</v>
      </c>
      <c r="AS689" s="5" t="n">
        <v>0.542</v>
      </c>
      <c r="AT689" s="5" t="n">
        <v>1.456</v>
      </c>
      <c r="AU689" s="5" t="n">
        <v>0.15</v>
      </c>
      <c r="AV689" s="5" t="n">
        <v>1</v>
      </c>
      <c r="AW689" s="5" t="n">
        <v>0.75</v>
      </c>
      <c r="AX689" s="5" t="n">
        <v>0.132</v>
      </c>
      <c r="AY689" s="5" t="n">
        <v>0.514</v>
      </c>
      <c r="AZ689" s="5" t="n">
        <v>1.454</v>
      </c>
      <c r="BA689" s="5" t="n">
        <v>0.15</v>
      </c>
      <c r="BB689" s="5" t="n">
        <v>1</v>
      </c>
      <c r="BC689" s="5" t="n">
        <v>0.513</v>
      </c>
      <c r="BD689" s="5" t="n">
        <v>0.132</v>
      </c>
      <c r="BE689" s="5" t="n">
        <v>0.053</v>
      </c>
      <c r="BF689" s="5" t="n">
        <v>0.65</v>
      </c>
      <c r="BG689" s="5" t="n">
        <v>0.15</v>
      </c>
      <c r="BH689" s="5" t="n">
        <v>1</v>
      </c>
      <c r="BI689" s="5" t="n">
        <v>0.591</v>
      </c>
      <c r="BJ689" s="5" t="n">
        <v>0.132</v>
      </c>
      <c r="BK689" s="5" t="n">
        <v>1.182</v>
      </c>
      <c r="BL689" s="5" t="n">
        <v>1.999</v>
      </c>
      <c r="BM689" s="5" t="n">
        <v>0.15</v>
      </c>
      <c r="BN689" s="5" t="n">
        <v>1</v>
      </c>
      <c r="BO689" s="5" t="n">
        <v>0</v>
      </c>
      <c r="BP689" s="5" t="n">
        <v>0</v>
      </c>
      <c r="BQ689" s="5" t="n">
        <v>0</v>
      </c>
      <c r="BR689" s="5" t="n">
        <v>0</v>
      </c>
      <c r="BS689" s="5" t="n">
        <v>1</v>
      </c>
      <c r="BT689" s="5" t="n">
        <v>0</v>
      </c>
      <c r="BU689" s="5" t="n">
        <v>0</v>
      </c>
      <c r="BV689" s="5" t="n">
        <v>0</v>
      </c>
      <c r="BW689" s="5" t="n">
        <v>0.15</v>
      </c>
      <c r="BX689" s="5" t="n">
        <v>1</v>
      </c>
      <c r="BY689" s="5" t="n">
        <v>13.646</v>
      </c>
      <c r="BZ689" s="5" t="n">
        <v>0</v>
      </c>
      <c r="CA689" s="5" t="n">
        <v>13.646</v>
      </c>
      <c r="CB689" s="5" t="n">
        <v>0</v>
      </c>
      <c r="CC689" s="5" t="n">
        <v>82.58799999999999</v>
      </c>
      <c r="CD689" s="5" t="n">
        <v>7.95</v>
      </c>
      <c r="CE689" s="5" t="n">
        <v>1.687</v>
      </c>
      <c r="CF689" s="5" t="n">
        <v>94.976</v>
      </c>
      <c r="CG689" s="5" t="n">
        <v>0.15</v>
      </c>
      <c r="CH689" s="5" t="n">
        <v>1</v>
      </c>
      <c r="CI689" s="5" t="n">
        <v>0</v>
      </c>
      <c r="CJ689" s="5" t="n">
        <v>0</v>
      </c>
      <c r="CK689" s="5" t="n">
        <v>0</v>
      </c>
      <c r="CL689" s="5" t="n">
        <v>0</v>
      </c>
      <c r="CM689" s="5" t="n">
        <v>0</v>
      </c>
      <c r="CN689" s="5" t="n">
        <v>0</v>
      </c>
      <c r="CO689" s="5" t="n">
        <v>0</v>
      </c>
      <c r="CP689" s="5" t="n">
        <v>0</v>
      </c>
      <c r="CQ689" s="5" t="n">
        <v>1.387</v>
      </c>
      <c r="CR689" s="5" t="n">
        <v>0</v>
      </c>
      <c r="CS689" s="5" t="n">
        <v>5.529</v>
      </c>
      <c r="CT689" s="5" t="n">
        <v>4.251</v>
      </c>
      <c r="CU689" s="5" t="n">
        <v>10.168</v>
      </c>
    </row>
    <row r="690">
      <c r="A690" s="5" t="inlineStr">
        <is>
          <t>SLE2021</t>
        </is>
      </c>
      <c r="B690" s="5" t="inlineStr">
        <is>
          <t>SLE</t>
        </is>
      </c>
      <c r="C690" s="5" t="inlineStr">
        <is>
          <t>SLE</t>
        </is>
      </c>
      <c r="D690" s="5" t="inlineStr">
        <is>
          <t>Sierra Leone</t>
        </is>
      </c>
      <c r="E690" s="5" t="n">
        <v>2021</v>
      </c>
      <c r="F690" s="5" t="n">
        <v>0.15</v>
      </c>
      <c r="G690" s="5" t="n">
        <v>5.897</v>
      </c>
      <c r="H690" s="5" t="n">
        <v>1.143</v>
      </c>
      <c r="I690" s="5" t="n">
        <v>0</v>
      </c>
      <c r="J690" s="5" t="n">
        <v>5.897</v>
      </c>
      <c r="K690" s="5" t="n">
        <v>0</v>
      </c>
      <c r="L690" s="5" t="n">
        <v>1</v>
      </c>
      <c r="M690" s="5" t="n">
        <v>7.964</v>
      </c>
      <c r="N690" s="5" t="n">
        <v>3.43</v>
      </c>
      <c r="O690" s="5" t="n">
        <v>0</v>
      </c>
      <c r="P690" s="5" t="n">
        <v>7.964</v>
      </c>
      <c r="Q690" s="5" t="n">
        <v>0</v>
      </c>
      <c r="R690" s="5" t="n">
        <v>1</v>
      </c>
      <c r="S690" s="5" t="n">
        <v>11.613</v>
      </c>
      <c r="T690" s="5" t="n">
        <v>6.86</v>
      </c>
      <c r="U690" s="5" t="n">
        <v>0</v>
      </c>
      <c r="V690" s="5" t="n">
        <v>13.355</v>
      </c>
      <c r="W690" s="5" t="n">
        <v>0.15</v>
      </c>
      <c r="X690" s="5" t="n">
        <v>1</v>
      </c>
      <c r="Y690" s="5" t="n">
        <v>16.305</v>
      </c>
      <c r="Z690" s="5" t="n">
        <v>2.204</v>
      </c>
      <c r="AA690" s="5" t="n">
        <v>0</v>
      </c>
      <c r="AB690" s="5" t="n">
        <v>16.305</v>
      </c>
      <c r="AC690" s="5" t="n">
        <v>0</v>
      </c>
      <c r="AD690" s="5" t="n">
        <v>1</v>
      </c>
      <c r="AE690" s="5" t="n">
        <v>17.449</v>
      </c>
      <c r="AF690" s="5" t="n">
        <v>4.08</v>
      </c>
      <c r="AG690" s="5" t="n">
        <v>0</v>
      </c>
      <c r="AH690" s="5" t="n">
        <v>17.449</v>
      </c>
      <c r="AI690" s="5" t="n">
        <v>0</v>
      </c>
      <c r="AJ690" s="5" t="n">
        <v>1</v>
      </c>
      <c r="AK690" s="5" t="n">
        <v>24.309</v>
      </c>
      <c r="AL690" s="5" t="n">
        <v>12.947</v>
      </c>
      <c r="AM690" s="5" t="n">
        <v>0</v>
      </c>
      <c r="AN690" s="5" t="n">
        <v>27.955</v>
      </c>
      <c r="AO690" s="5" t="n">
        <v>0.15</v>
      </c>
      <c r="AP690" s="5" t="n">
        <v>1</v>
      </c>
      <c r="AQ690" s="5" t="n">
        <v>0.525</v>
      </c>
      <c r="AR690" s="5" t="n">
        <v>0.096</v>
      </c>
      <c r="AS690" s="5" t="n">
        <v>0.179</v>
      </c>
      <c r="AT690" s="5" t="n">
        <v>0.704</v>
      </c>
      <c r="AU690" s="5" t="n">
        <v>0</v>
      </c>
      <c r="AV690" s="5" t="n">
        <v>1</v>
      </c>
      <c r="AW690" s="5" t="n">
        <v>1.053</v>
      </c>
      <c r="AX690" s="5" t="n">
        <v>0.204</v>
      </c>
      <c r="AY690" s="5" t="n">
        <v>0.202</v>
      </c>
      <c r="AZ690" s="5" t="n">
        <v>1.256</v>
      </c>
      <c r="BA690" s="5" t="n">
        <v>0</v>
      </c>
      <c r="BB690" s="5" t="n">
        <v>1</v>
      </c>
      <c r="BC690" s="5" t="n">
        <v>0.439</v>
      </c>
      <c r="BD690" s="5" t="n">
        <v>0.114</v>
      </c>
      <c r="BE690" s="5" t="n">
        <v>0</v>
      </c>
      <c r="BF690" s="5" t="n">
        <v>0.505</v>
      </c>
      <c r="BG690" s="5" t="n">
        <v>0.15</v>
      </c>
      <c r="BH690" s="5" t="n">
        <v>1</v>
      </c>
      <c r="BI690" s="5" t="n">
        <v>0.62</v>
      </c>
      <c r="BJ690" s="5" t="n">
        <v>0.137</v>
      </c>
      <c r="BK690" s="5" t="n">
        <v>0.103</v>
      </c>
      <c r="BL690" s="5" t="n">
        <v>0.723</v>
      </c>
      <c r="BM690" s="5" t="n">
        <v>0</v>
      </c>
      <c r="BN690" s="5" t="n">
        <v>1</v>
      </c>
      <c r="BO690" s="5" t="n">
        <v>0</v>
      </c>
      <c r="BP690" s="5" t="n">
        <v>0</v>
      </c>
      <c r="BQ690" s="5" t="n">
        <v>0.31</v>
      </c>
      <c r="BR690" s="5" t="n">
        <v>0</v>
      </c>
      <c r="BS690" s="5" t="n">
        <v>1</v>
      </c>
      <c r="BT690" s="5" t="n">
        <v>0</v>
      </c>
      <c r="BU690" s="5" t="n">
        <v>0</v>
      </c>
      <c r="BV690" s="5" t="n">
        <v>0.128</v>
      </c>
      <c r="BW690" s="5" t="n">
        <v>0.15</v>
      </c>
      <c r="BX690" s="5" t="n">
        <v>1</v>
      </c>
      <c r="BY690" s="5" t="n">
        <v>11.787</v>
      </c>
      <c r="BZ690" s="5" t="n">
        <v>0</v>
      </c>
      <c r="CA690" s="5" t="n">
        <v>11.787</v>
      </c>
      <c r="CB690" s="5" t="n">
        <v>0</v>
      </c>
      <c r="CC690" s="5" t="n">
        <v>87.935</v>
      </c>
      <c r="CD690" s="5" t="n">
        <v>17.76</v>
      </c>
      <c r="CE690" s="5" t="n">
        <v>26.959</v>
      </c>
      <c r="CF690" s="5" t="n">
        <v>114.894</v>
      </c>
      <c r="CG690" s="5" t="n">
        <v>0</v>
      </c>
      <c r="CH690" s="5" t="n">
        <v>1</v>
      </c>
      <c r="CI690" s="5" t="n">
        <v>0</v>
      </c>
      <c r="CJ690" s="5" t="n">
        <v>0</v>
      </c>
      <c r="CK690" s="5" t="n">
        <v>0</v>
      </c>
      <c r="CL690" s="5" t="n">
        <v>0</v>
      </c>
      <c r="CM690" s="5" t="n">
        <v>0</v>
      </c>
      <c r="CN690" s="5" t="n">
        <v>0</v>
      </c>
      <c r="CO690" s="5" t="n">
        <v>0</v>
      </c>
      <c r="CP690" s="5" t="n">
        <v>0</v>
      </c>
      <c r="CQ690" s="5" t="n">
        <v>1.198</v>
      </c>
      <c r="CR690" s="5" t="n">
        <v>0</v>
      </c>
      <c r="CS690" s="5" t="n">
        <v>4.776</v>
      </c>
      <c r="CT690" s="5" t="n">
        <v>4.753</v>
      </c>
      <c r="CU690" s="5" t="n">
        <v>15.162</v>
      </c>
    </row>
    <row r="691">
      <c r="A691" s="5" t="inlineStr">
        <is>
          <t>SLE2022</t>
        </is>
      </c>
      <c r="B691" s="5" t="inlineStr">
        <is>
          <t>SLE</t>
        </is>
      </c>
      <c r="C691" s="5" t="inlineStr">
        <is>
          <t>SLE</t>
        </is>
      </c>
      <c r="D691" s="5" t="inlineStr">
        <is>
          <t>Sierra Leone</t>
        </is>
      </c>
      <c r="E691" s="5" t="n">
        <v>2022</v>
      </c>
      <c r="F691" s="5" t="n">
        <v>0.15</v>
      </c>
      <c r="G691" s="5" t="n">
        <v>11.72</v>
      </c>
      <c r="H691" s="5" t="n">
        <v>1.235</v>
      </c>
      <c r="I691" s="5" t="n">
        <v>0</v>
      </c>
      <c r="J691" s="5" t="n">
        <v>11.72</v>
      </c>
      <c r="K691" s="5" t="n">
        <v>0</v>
      </c>
      <c r="L691" s="5" t="n">
        <v>1</v>
      </c>
      <c r="M691" s="5" t="n">
        <v>9.782999999999999</v>
      </c>
      <c r="N691" s="5" t="n">
        <v>3.704</v>
      </c>
      <c r="O691" s="5" t="n">
        <v>0</v>
      </c>
      <c r="P691" s="5" t="n">
        <v>9.782999999999999</v>
      </c>
      <c r="Q691" s="5" t="n">
        <v>0</v>
      </c>
      <c r="R691" s="5" t="n">
        <v>1</v>
      </c>
      <c r="S691" s="5" t="n">
        <v>17.893</v>
      </c>
      <c r="T691" s="5" t="n">
        <v>7.408</v>
      </c>
      <c r="U691" s="5" t="n">
        <v>0.199</v>
      </c>
      <c r="V691" s="5" t="n">
        <v>20.577</v>
      </c>
      <c r="W691" s="5" t="n">
        <v>0.15</v>
      </c>
      <c r="X691" s="5" t="n">
        <v>1</v>
      </c>
      <c r="Y691" s="5" t="n">
        <v>32.56</v>
      </c>
      <c r="Z691" s="5" t="n">
        <v>4.401</v>
      </c>
      <c r="AA691" s="5" t="n">
        <v>0</v>
      </c>
      <c r="AB691" s="5" t="n">
        <v>32.56</v>
      </c>
      <c r="AC691" s="5" t="n">
        <v>0</v>
      </c>
      <c r="AD691" s="5" t="n">
        <v>1</v>
      </c>
      <c r="AE691" s="5" t="n">
        <v>33.795</v>
      </c>
      <c r="AF691" s="5" t="n">
        <v>7.902</v>
      </c>
      <c r="AG691" s="5" t="n">
        <v>0</v>
      </c>
      <c r="AH691" s="5" t="n">
        <v>33.795</v>
      </c>
      <c r="AI691" s="5" t="n">
        <v>0</v>
      </c>
      <c r="AJ691" s="5" t="n">
        <v>1</v>
      </c>
      <c r="AK691" s="5" t="n">
        <v>41.203</v>
      </c>
      <c r="AL691" s="5" t="n">
        <v>21.945</v>
      </c>
      <c r="AM691" s="5" t="n">
        <v>0.457</v>
      </c>
      <c r="AN691" s="5" t="n">
        <v>47.384</v>
      </c>
      <c r="AO691" s="5" t="n">
        <v>0.15</v>
      </c>
      <c r="AP691" s="5" t="n">
        <v>1</v>
      </c>
      <c r="AQ691" s="5" t="n">
        <v>0.776</v>
      </c>
      <c r="AR691" s="5" t="n">
        <v>0.111</v>
      </c>
      <c r="AS691" s="5" t="n">
        <v>0.284</v>
      </c>
      <c r="AT691" s="5" t="n">
        <v>1.06</v>
      </c>
      <c r="AU691" s="5" t="n">
        <v>0</v>
      </c>
      <c r="AV691" s="5" t="n">
        <v>1</v>
      </c>
      <c r="AW691" s="5" t="n">
        <v>0.975</v>
      </c>
      <c r="AX691" s="5" t="n">
        <v>0.127</v>
      </c>
      <c r="AY691" s="5" t="n">
        <v>0.248</v>
      </c>
      <c r="AZ691" s="5" t="n">
        <v>1.223</v>
      </c>
      <c r="BA691" s="5" t="n">
        <v>0</v>
      </c>
      <c r="BB691" s="5" t="n">
        <v>1</v>
      </c>
      <c r="BC691" s="5" t="n">
        <v>0.598</v>
      </c>
      <c r="BD691" s="5" t="n">
        <v>0.123</v>
      </c>
      <c r="BE691" s="5" t="n">
        <v>0.007</v>
      </c>
      <c r="BF691" s="5" t="n">
        <v>0.6879999999999999</v>
      </c>
      <c r="BG691" s="5" t="n">
        <v>0.15</v>
      </c>
      <c r="BH691" s="5" t="n">
        <v>1</v>
      </c>
      <c r="BI691" s="5" t="n">
        <v>0.928</v>
      </c>
      <c r="BJ691" s="5" t="n">
        <v>0.181</v>
      </c>
      <c r="BK691" s="5" t="n">
        <v>0.155</v>
      </c>
      <c r="BL691" s="5" t="n">
        <v>1.083</v>
      </c>
      <c r="BM691" s="5" t="n">
        <v>0</v>
      </c>
      <c r="BN691" s="5" t="n">
        <v>1</v>
      </c>
      <c r="BO691" s="5" t="n">
        <v>0</v>
      </c>
      <c r="BP691" s="5" t="n">
        <v>0</v>
      </c>
      <c r="BQ691" s="5" t="n">
        <v>0.284</v>
      </c>
      <c r="BR691" s="5" t="n">
        <v>0</v>
      </c>
      <c r="BS691" s="5" t="n">
        <v>1</v>
      </c>
      <c r="BT691" s="5" t="n">
        <v>0</v>
      </c>
      <c r="BU691" s="5" t="n">
        <v>0</v>
      </c>
      <c r="BV691" s="5" t="n">
        <v>0.136</v>
      </c>
      <c r="BW691" s="5" t="n">
        <v>0.15</v>
      </c>
      <c r="BX691" s="5" t="n">
        <v>1</v>
      </c>
      <c r="BY691" s="5" t="n">
        <v>12.729</v>
      </c>
      <c r="BZ691" s="5" t="n">
        <v>0</v>
      </c>
      <c r="CA691" s="5" t="n">
        <v>12.729</v>
      </c>
      <c r="CB691" s="5" t="n">
        <v>0</v>
      </c>
      <c r="CC691" s="5" t="n">
        <v>121.934</v>
      </c>
      <c r="CD691" s="5" t="n">
        <v>31.984</v>
      </c>
      <c r="CE691" s="5" t="n">
        <v>39.589</v>
      </c>
      <c r="CF691" s="5" t="n">
        <v>161.523</v>
      </c>
      <c r="CG691" s="5" t="n">
        <v>0</v>
      </c>
      <c r="CH691" s="5" t="n">
        <v>1</v>
      </c>
      <c r="CI691" s="5" t="n">
        <v>0</v>
      </c>
      <c r="CJ691" s="5" t="n">
        <v>0</v>
      </c>
      <c r="CK691" s="5" t="n">
        <v>0</v>
      </c>
      <c r="CL691" s="5" t="n">
        <v>0</v>
      </c>
      <c r="CM691" s="5" t="n">
        <v>0</v>
      </c>
      <c r="CN691" s="5" t="n">
        <v>0</v>
      </c>
      <c r="CO691" s="5" t="n">
        <v>0</v>
      </c>
      <c r="CP691" s="5" t="n">
        <v>0</v>
      </c>
      <c r="CQ691" s="5" t="n">
        <v>1.294</v>
      </c>
      <c r="CR691" s="5" t="n">
        <v>0</v>
      </c>
      <c r="CS691" s="5" t="n">
        <v>5.158</v>
      </c>
      <c r="CT691" s="5" t="n">
        <v>10.485</v>
      </c>
      <c r="CU691" s="5" t="n">
        <v>31.326</v>
      </c>
    </row>
    <row r="692">
      <c r="A692" s="5" t="inlineStr">
        <is>
          <t>SLE2023</t>
        </is>
      </c>
      <c r="B692" s="5" t="inlineStr">
        <is>
          <t>SLE</t>
        </is>
      </c>
      <c r="C692" s="5" t="inlineStr">
        <is>
          <t>SLE</t>
        </is>
      </c>
      <c r="D692" s="5" t="inlineStr">
        <is>
          <t>Sierra Leone</t>
        </is>
      </c>
      <c r="E692" s="5" t="n">
        <v>2023</v>
      </c>
      <c r="F692" s="5" t="n">
        <v>0.15</v>
      </c>
      <c r="G692" s="5" t="n">
        <v>6.147</v>
      </c>
      <c r="H692" s="5" t="n">
        <v>1.286</v>
      </c>
      <c r="I692" s="5" t="n">
        <v>0</v>
      </c>
      <c r="J692" s="5" t="n">
        <v>6.147</v>
      </c>
      <c r="K692" s="5" t="n">
        <v>0</v>
      </c>
      <c r="L692" s="5" t="n">
        <v>1</v>
      </c>
      <c r="M692" s="5" t="n">
        <v>7.886</v>
      </c>
      <c r="N692" s="5" t="n">
        <v>3.857</v>
      </c>
      <c r="O692" s="5" t="n">
        <v>0</v>
      </c>
      <c r="P692" s="5" t="n">
        <v>7.886</v>
      </c>
      <c r="Q692" s="5" t="n">
        <v>0</v>
      </c>
      <c r="R692" s="5" t="n">
        <v>1</v>
      </c>
      <c r="S692" s="5" t="n">
        <v>12.575</v>
      </c>
      <c r="T692" s="5" t="n">
        <v>7.714</v>
      </c>
      <c r="U692" s="5" t="n">
        <v>0.209</v>
      </c>
      <c r="V692" s="5" t="n">
        <v>14.461</v>
      </c>
      <c r="W692" s="5" t="n">
        <v>0.15</v>
      </c>
      <c r="X692" s="5" t="n">
        <v>1</v>
      </c>
      <c r="Y692" s="5" t="n">
        <v>12.908</v>
      </c>
      <c r="Z692" s="5" t="n">
        <v>1.745</v>
      </c>
      <c r="AA692" s="5" t="n">
        <v>0</v>
      </c>
      <c r="AB692" s="5" t="n">
        <v>12.908</v>
      </c>
      <c r="AC692" s="5" t="n">
        <v>0</v>
      </c>
      <c r="AD692" s="5" t="n">
        <v>1</v>
      </c>
      <c r="AE692" s="5" t="n">
        <v>14.194</v>
      </c>
      <c r="AF692" s="5" t="n">
        <v>3.319</v>
      </c>
      <c r="AG692" s="5" t="n">
        <v>0</v>
      </c>
      <c r="AH692" s="5" t="n">
        <v>14.194</v>
      </c>
      <c r="AI692" s="5" t="n">
        <v>0</v>
      </c>
      <c r="AJ692" s="5" t="n">
        <v>1</v>
      </c>
      <c r="AK692" s="5" t="n">
        <v>21.908</v>
      </c>
      <c r="AL692" s="5" t="n">
        <v>11.668</v>
      </c>
      <c r="AM692" s="5" t="n">
        <v>0.364</v>
      </c>
      <c r="AN692" s="5" t="n">
        <v>25.194</v>
      </c>
      <c r="AO692" s="5" t="n">
        <v>0.15</v>
      </c>
      <c r="AP692" s="5" t="n">
        <v>1</v>
      </c>
      <c r="AQ692" s="5" t="n">
        <v>0.706</v>
      </c>
      <c r="AR692" s="5" t="n">
        <v>0.119</v>
      </c>
      <c r="AS692" s="5" t="n">
        <v>0.265</v>
      </c>
      <c r="AT692" s="5" t="n">
        <v>0.972</v>
      </c>
      <c r="AU692" s="5" t="n">
        <v>0</v>
      </c>
      <c r="AV692" s="5" t="n">
        <v>1</v>
      </c>
      <c r="AW692" s="5" t="n">
        <v>0.925</v>
      </c>
      <c r="AX692" s="5" t="n">
        <v>0.158</v>
      </c>
      <c r="AY692" s="5" t="n">
        <v>0.227</v>
      </c>
      <c r="AZ692" s="5" t="n">
        <v>1.151</v>
      </c>
      <c r="BA692" s="5" t="n">
        <v>0</v>
      </c>
      <c r="BB692" s="5" t="n">
        <v>1</v>
      </c>
      <c r="BC692" s="5" t="n">
        <v>0.535</v>
      </c>
      <c r="BD692" s="5" t="n">
        <v>0.129</v>
      </c>
      <c r="BE692" s="5" t="n">
        <v>0.008999999999999999</v>
      </c>
      <c r="BF692" s="5" t="n">
        <v>0.615</v>
      </c>
      <c r="BG692" s="5" t="n">
        <v>0.15</v>
      </c>
      <c r="BH692" s="5" t="n">
        <v>1</v>
      </c>
      <c r="BI692" s="5" t="n">
        <v>0.838</v>
      </c>
      <c r="BJ692" s="5" t="n">
        <v>0.182</v>
      </c>
      <c r="BK692" s="5" t="n">
        <v>0.146</v>
      </c>
      <c r="BL692" s="5" t="n">
        <v>0.983</v>
      </c>
      <c r="BM692" s="5" t="n">
        <v>0</v>
      </c>
      <c r="BN692" s="5" t="n">
        <v>1</v>
      </c>
      <c r="BO692" s="5" t="n">
        <v>0</v>
      </c>
      <c r="BP692" s="5" t="n">
        <v>0</v>
      </c>
      <c r="BQ692" s="5" t="n">
        <v>0.306</v>
      </c>
      <c r="BR692" s="5" t="n">
        <v>0</v>
      </c>
      <c r="BS692" s="5" t="n">
        <v>1</v>
      </c>
      <c r="BT692" s="5" t="n">
        <v>0</v>
      </c>
      <c r="BU692" s="5" t="n">
        <v>0</v>
      </c>
      <c r="BV692" s="5" t="n">
        <v>0.144</v>
      </c>
      <c r="BW692" s="5" t="n">
        <v>0.15</v>
      </c>
      <c r="BX692" s="5" t="n">
        <v>1</v>
      </c>
      <c r="BY692" s="5" t="n">
        <v>13.254</v>
      </c>
      <c r="BZ692" s="5" t="n">
        <v>0</v>
      </c>
      <c r="CA692" s="5" t="n">
        <v>13.254</v>
      </c>
      <c r="CB692" s="5" t="n">
        <v>0</v>
      </c>
      <c r="CC692" s="5" t="n">
        <v>119.788</v>
      </c>
      <c r="CD692" s="5" t="n">
        <v>44.49</v>
      </c>
      <c r="CE692" s="5" t="n">
        <v>39.215</v>
      </c>
      <c r="CF692" s="5" t="n">
        <v>159.003</v>
      </c>
      <c r="CG692" s="5" t="n">
        <v>0</v>
      </c>
      <c r="CH692" s="5" t="n">
        <v>1</v>
      </c>
      <c r="CI692" s="5" t="n">
        <v>0</v>
      </c>
      <c r="CJ692" s="5" t="n">
        <v>0</v>
      </c>
      <c r="CK692" s="5" t="n">
        <v>0</v>
      </c>
      <c r="CL692" s="5" t="n">
        <v>0</v>
      </c>
      <c r="CM692" s="5" t="n">
        <v>0</v>
      </c>
      <c r="CN692" s="5" t="n">
        <v>0</v>
      </c>
      <c r="CO692" s="5" t="n">
        <v>0</v>
      </c>
      <c r="CP692" s="5" t="n">
        <v>0</v>
      </c>
      <c r="CQ692" s="5" t="n">
        <v>1.348</v>
      </c>
      <c r="CR692" s="5" t="n">
        <v>0</v>
      </c>
      <c r="CS692" s="5" t="n">
        <v>5.37</v>
      </c>
      <c r="CT692" s="5" t="n">
        <v>4.861</v>
      </c>
      <c r="CU692" s="5" t="n">
        <v>11.622</v>
      </c>
    </row>
    <row r="693">
      <c r="A693" s="5" t="inlineStr">
        <is>
          <t>SLE2024</t>
        </is>
      </c>
      <c r="B693" s="5" t="inlineStr">
        <is>
          <t>SLE</t>
        </is>
      </c>
      <c r="C693" s="5" t="inlineStr">
        <is>
          <t>SLE</t>
        </is>
      </c>
      <c r="D693" s="5" t="inlineStr">
        <is>
          <t>Sierra Leone</t>
        </is>
      </c>
      <c r="E693" s="5" t="n">
        <v>2024</v>
      </c>
      <c r="F693" s="5" t="n">
        <v>0.15</v>
      </c>
      <c r="G693" s="5" t="n">
        <v>5.575</v>
      </c>
      <c r="H693" s="5" t="n">
        <v>1.324</v>
      </c>
      <c r="I693" s="5" t="n">
        <v>0</v>
      </c>
      <c r="J693" s="5" t="n">
        <v>5.575</v>
      </c>
      <c r="K693" s="5" t="n">
        <v>0</v>
      </c>
      <c r="L693" s="5" t="n">
        <v>1</v>
      </c>
      <c r="M693" s="5" t="n">
        <v>7.124</v>
      </c>
      <c r="N693" s="5" t="n">
        <v>3.971</v>
      </c>
      <c r="O693" s="5" t="n">
        <v>0</v>
      </c>
      <c r="P693" s="5" t="n">
        <v>7.124</v>
      </c>
      <c r="Q693" s="5" t="n">
        <v>0</v>
      </c>
      <c r="R693" s="5" t="n">
        <v>1</v>
      </c>
      <c r="S693" s="5" t="n">
        <v>12.193</v>
      </c>
      <c r="T693" s="5" t="n">
        <v>7.942</v>
      </c>
      <c r="U693" s="5" t="n">
        <v>0.249</v>
      </c>
      <c r="V693" s="5" t="n">
        <v>14.022</v>
      </c>
      <c r="W693" s="5" t="n">
        <v>0.15</v>
      </c>
      <c r="X693" s="5" t="n">
        <v>1</v>
      </c>
      <c r="Y693" s="5" t="n">
        <v>11.492</v>
      </c>
      <c r="Z693" s="5" t="n">
        <v>1.553</v>
      </c>
      <c r="AA693" s="5" t="n">
        <v>0</v>
      </c>
      <c r="AB693" s="5" t="n">
        <v>11.492</v>
      </c>
      <c r="AC693" s="5" t="n">
        <v>0</v>
      </c>
      <c r="AD693" s="5" t="n">
        <v>1</v>
      </c>
      <c r="AE693" s="5" t="n">
        <v>12.815</v>
      </c>
      <c r="AF693" s="5" t="n">
        <v>2.997</v>
      </c>
      <c r="AG693" s="5" t="n">
        <v>0</v>
      </c>
      <c r="AH693" s="5" t="n">
        <v>12.815</v>
      </c>
      <c r="AI693" s="5" t="n">
        <v>0</v>
      </c>
      <c r="AJ693" s="5" t="n">
        <v>1</v>
      </c>
      <c r="AK693" s="5" t="n">
        <v>20.757</v>
      </c>
      <c r="AL693" s="5" t="n">
        <v>11.055</v>
      </c>
      <c r="AM693" s="5" t="n">
        <v>0.424</v>
      </c>
      <c r="AN693" s="5" t="n">
        <v>23.871</v>
      </c>
      <c r="AO693" s="5" t="n">
        <v>0.15</v>
      </c>
      <c r="AP693" s="5" t="n">
        <v>1</v>
      </c>
      <c r="AQ693" s="5" t="n">
        <v>0.888</v>
      </c>
      <c r="AR693" s="5" t="n">
        <v>0.161</v>
      </c>
      <c r="AS693" s="5" t="n">
        <v>0.323</v>
      </c>
      <c r="AT693" s="5" t="n">
        <v>1.211</v>
      </c>
      <c r="AU693" s="5" t="n">
        <v>0</v>
      </c>
      <c r="AV693" s="5" t="n">
        <v>1</v>
      </c>
      <c r="AW693" s="5" t="n">
        <v>0.982</v>
      </c>
      <c r="AX693" s="5" t="n">
        <v>0.18</v>
      </c>
      <c r="AY693" s="5" t="n">
        <v>0.234</v>
      </c>
      <c r="AZ693" s="5" t="n">
        <v>1.216</v>
      </c>
      <c r="BA693" s="5" t="n">
        <v>0</v>
      </c>
      <c r="BB693" s="5" t="n">
        <v>1</v>
      </c>
      <c r="BC693" s="5" t="n">
        <v>0.513</v>
      </c>
      <c r="BD693" s="5" t="n">
        <v>0.132</v>
      </c>
      <c r="BE693" s="5" t="n">
        <v>0.01</v>
      </c>
      <c r="BF693" s="5" t="n">
        <v>0.59</v>
      </c>
      <c r="BG693" s="5" t="n">
        <v>0.15</v>
      </c>
      <c r="BH693" s="5" t="n">
        <v>1</v>
      </c>
      <c r="BI693" s="5" t="n">
        <v>0.998</v>
      </c>
      <c r="BJ693" s="5" t="n">
        <v>0.219</v>
      </c>
      <c r="BK693" s="5" t="n">
        <v>0.171</v>
      </c>
      <c r="BL693" s="5" t="n">
        <v>1.169</v>
      </c>
      <c r="BM693" s="5" t="n">
        <v>0</v>
      </c>
      <c r="BN693" s="5" t="n">
        <v>1</v>
      </c>
      <c r="BO693" s="5" t="n">
        <v>0</v>
      </c>
      <c r="BP693" s="5" t="n">
        <v>0</v>
      </c>
      <c r="BQ693" s="5" t="n">
        <v>0.43</v>
      </c>
      <c r="BR693" s="5" t="n">
        <v>0</v>
      </c>
      <c r="BS693" s="5" t="n">
        <v>1</v>
      </c>
      <c r="BT693" s="5" t="n">
        <v>0</v>
      </c>
      <c r="BU693" s="5" t="n">
        <v>0</v>
      </c>
      <c r="BV693" s="5" t="n">
        <v>0.213</v>
      </c>
      <c r="BW693" s="5" t="n">
        <v>0.15</v>
      </c>
      <c r="BX693" s="5" t="n">
        <v>1</v>
      </c>
      <c r="BY693" s="5" t="n">
        <v>13.646</v>
      </c>
      <c r="BZ693" s="5" t="n">
        <v>0</v>
      </c>
      <c r="CA693" s="5" t="n">
        <v>13.646</v>
      </c>
      <c r="CB693" s="5" t="n">
        <v>0</v>
      </c>
      <c r="CC693" s="5" t="n">
        <v>138.872</v>
      </c>
      <c r="CD693" s="5" t="n">
        <v>64.23399999999999</v>
      </c>
      <c r="CE693" s="5" t="n">
        <v>45.605</v>
      </c>
      <c r="CF693" s="5" t="n">
        <v>184.477</v>
      </c>
      <c r="CG693" s="5" t="n">
        <v>0</v>
      </c>
      <c r="CH693" s="5" t="n">
        <v>1</v>
      </c>
      <c r="CI693" s="5" t="n">
        <v>0</v>
      </c>
      <c r="CJ693" s="5" t="n">
        <v>0</v>
      </c>
      <c r="CK693" s="5" t="n">
        <v>0</v>
      </c>
      <c r="CL693" s="5" t="n">
        <v>0</v>
      </c>
      <c r="CM693" s="5" t="n">
        <v>0</v>
      </c>
      <c r="CN693" s="5" t="n">
        <v>0</v>
      </c>
      <c r="CO693" s="5" t="n">
        <v>0</v>
      </c>
      <c r="CP693" s="5" t="n">
        <v>0</v>
      </c>
      <c r="CQ693" s="5" t="n">
        <v>1.387</v>
      </c>
      <c r="CR693" s="5" t="n">
        <v>0</v>
      </c>
      <c r="CS693" s="5" t="n">
        <v>5.529</v>
      </c>
      <c r="CT693" s="5" t="n">
        <v>4.251</v>
      </c>
      <c r="CU693" s="5" t="n">
        <v>10.168</v>
      </c>
    </row>
    <row r="694">
      <c r="A694" s="5" t="inlineStr">
        <is>
          <t>SGP2021</t>
        </is>
      </c>
      <c r="B694" s="5" t="inlineStr">
        <is>
          <t>SGP</t>
        </is>
      </c>
      <c r="C694" s="5" t="inlineStr">
        <is>
          <t>SGP</t>
        </is>
      </c>
      <c r="D694" s="5" t="inlineStr">
        <is>
          <t>Singapore</t>
        </is>
      </c>
      <c r="E694" s="5" t="n">
        <v>2021</v>
      </c>
      <c r="F694" s="5" t="n">
        <v>0.07000000000000001</v>
      </c>
      <c r="G694" s="5" t="n">
        <v>4.747</v>
      </c>
      <c r="H694" s="5" t="n">
        <v>1.143</v>
      </c>
      <c r="I694" s="5" t="n">
        <v>0.279</v>
      </c>
      <c r="J694" s="5" t="n">
        <v>5.027</v>
      </c>
      <c r="K694" s="5" t="n">
        <v>0</v>
      </c>
      <c r="L694" s="5" t="n">
        <v>1</v>
      </c>
      <c r="M694" s="5" t="n">
        <v>7.964</v>
      </c>
      <c r="N694" s="5" t="n">
        <v>3.43</v>
      </c>
      <c r="O694" s="5" t="n">
        <v>0.28</v>
      </c>
      <c r="P694" s="5" t="n">
        <v>8.244999999999999</v>
      </c>
      <c r="Q694" s="5" t="n">
        <v>0</v>
      </c>
      <c r="R694" s="5" t="n">
        <v>1</v>
      </c>
      <c r="S694" s="5" t="n">
        <v>10.464</v>
      </c>
      <c r="T694" s="5" t="n">
        <v>6.86</v>
      </c>
      <c r="U694" s="5" t="n">
        <v>0</v>
      </c>
      <c r="V694" s="5" t="n">
        <v>11.196</v>
      </c>
      <c r="W694" s="5" t="n">
        <v>0.07000000000000001</v>
      </c>
      <c r="X694" s="5" t="n">
        <v>1</v>
      </c>
      <c r="Y694" s="5" t="n">
        <v>41.665</v>
      </c>
      <c r="Z694" s="5" t="n">
        <v>4.602</v>
      </c>
      <c r="AA694" s="5" t="n">
        <v>-4.965</v>
      </c>
      <c r="AB694" s="5" t="n">
        <v>36.7</v>
      </c>
      <c r="AC694" s="5" t="n">
        <v>0</v>
      </c>
      <c r="AD694" s="5" t="n">
        <v>1</v>
      </c>
      <c r="AE694" s="5" t="n">
        <v>41.622</v>
      </c>
      <c r="AF694" s="5" t="n">
        <v>8.19</v>
      </c>
      <c r="AG694" s="5" t="n">
        <v>-4.922</v>
      </c>
      <c r="AH694" s="5" t="n">
        <v>36.7</v>
      </c>
      <c r="AI694" s="5" t="n">
        <v>0</v>
      </c>
      <c r="AJ694" s="5" t="n">
        <v>1</v>
      </c>
      <c r="AK694" s="5" t="n">
        <v>45.721</v>
      </c>
      <c r="AL694" s="5" t="n">
        <v>22.44</v>
      </c>
      <c r="AM694" s="5" t="n">
        <v>-8.090999999999999</v>
      </c>
      <c r="AN694" s="5" t="n">
        <v>40.264</v>
      </c>
      <c r="AO694" s="5" t="n">
        <v>0</v>
      </c>
      <c r="AP694" s="5" t="n">
        <v>1</v>
      </c>
      <c r="AQ694" s="5" t="n">
        <v>0.624</v>
      </c>
      <c r="AR694" s="5" t="n">
        <v>0.114</v>
      </c>
      <c r="AS694" s="5" t="n">
        <v>0.997</v>
      </c>
      <c r="AT694" s="5" t="n">
        <v>1.751</v>
      </c>
      <c r="AU694" s="5" t="n">
        <v>0.08</v>
      </c>
      <c r="AV694" s="5" t="n">
        <v>1</v>
      </c>
      <c r="AW694" s="5" t="n">
        <v>0.593</v>
      </c>
      <c r="AX694" s="5" t="n">
        <v>0.114</v>
      </c>
      <c r="AY694" s="5" t="n">
        <v>0.742</v>
      </c>
      <c r="AZ694" s="5" t="n">
        <v>1.428</v>
      </c>
      <c r="BA694" s="5" t="n">
        <v>0.07000000000000001</v>
      </c>
      <c r="BB694" s="5" t="n">
        <v>1</v>
      </c>
      <c r="BC694" s="5" t="n">
        <v>0.442</v>
      </c>
      <c r="BD694" s="5" t="n">
        <v>0.114</v>
      </c>
      <c r="BE694" s="5" t="n">
        <v>0.856</v>
      </c>
      <c r="BF694" s="5" t="n">
        <v>1.389</v>
      </c>
      <c r="BG694" s="5" t="n">
        <v>0.07000000000000001</v>
      </c>
      <c r="BH694" s="5" t="n">
        <v>1</v>
      </c>
      <c r="BI694" s="5" t="n">
        <v>0.583</v>
      </c>
      <c r="BJ694" s="5" t="n">
        <v>0.114</v>
      </c>
      <c r="BK694" s="5" t="n">
        <v>0</v>
      </c>
      <c r="BL694" s="5" t="n">
        <v>0.623</v>
      </c>
      <c r="BM694" s="5" t="n">
        <v>0.07000000000000001</v>
      </c>
      <c r="BN694" s="5" t="n">
        <v>1</v>
      </c>
      <c r="BO694" s="5" t="n">
        <v>0</v>
      </c>
      <c r="BP694" s="5" t="n">
        <v>0</v>
      </c>
      <c r="BQ694" s="5" t="n">
        <v>0.127</v>
      </c>
      <c r="BR694" s="5" t="n">
        <v>0</v>
      </c>
      <c r="BS694" s="5" t="n">
        <v>1</v>
      </c>
      <c r="BT694" s="5" t="n">
        <v>0</v>
      </c>
      <c r="BU694" s="5" t="n">
        <v>0</v>
      </c>
      <c r="BV694" s="5" t="n">
        <v>0.169</v>
      </c>
      <c r="BW694" s="5" t="n">
        <v>0.07000000000000001</v>
      </c>
      <c r="BX694" s="5" t="n">
        <v>1</v>
      </c>
      <c r="BY694" s="5" t="n">
        <v>11.787</v>
      </c>
      <c r="BZ694" s="5" t="n">
        <v>0</v>
      </c>
      <c r="CA694" s="5" t="n">
        <v>11.787</v>
      </c>
      <c r="CB694" s="5" t="n">
        <v>0</v>
      </c>
      <c r="CC694" s="5" t="n">
        <v>73.753</v>
      </c>
      <c r="CD694" s="5" t="n">
        <v>7.95</v>
      </c>
      <c r="CE694" s="5" t="n">
        <v>1.538</v>
      </c>
      <c r="CF694" s="5" t="n">
        <v>80.56100000000001</v>
      </c>
      <c r="CG694" s="5" t="n">
        <v>0.07000000000000001</v>
      </c>
      <c r="CH694" s="5" t="n">
        <v>1</v>
      </c>
      <c r="CI694" s="5" t="n">
        <v>1</v>
      </c>
      <c r="CJ694" s="5" t="n">
        <v>1</v>
      </c>
      <c r="CK694" s="5" t="n">
        <v>0</v>
      </c>
      <c r="CL694" s="5" t="n">
        <v>0</v>
      </c>
      <c r="CM694" s="5" t="n">
        <v>0</v>
      </c>
      <c r="CN694" s="5" t="n">
        <v>0</v>
      </c>
      <c r="CO694" s="5" t="n">
        <v>0</v>
      </c>
      <c r="CP694" s="5" t="n">
        <v>0</v>
      </c>
      <c r="CQ694" s="5" t="n">
        <v>1.198</v>
      </c>
      <c r="CR694" s="5" t="n">
        <v>0</v>
      </c>
      <c r="CS694" s="5" t="n">
        <v>4.776</v>
      </c>
      <c r="CT694" s="5" t="n">
        <v>3.604</v>
      </c>
      <c r="CU694" s="5" t="n">
        <v>9.407999999999999</v>
      </c>
    </row>
    <row r="695">
      <c r="A695" s="5" t="inlineStr">
        <is>
          <t>SGP2022</t>
        </is>
      </c>
      <c r="B695" s="5" t="inlineStr">
        <is>
          <t>SGP</t>
        </is>
      </c>
      <c r="C695" s="5" t="inlineStr">
        <is>
          <t>SGP</t>
        </is>
      </c>
      <c r="D695" s="5" t="inlineStr">
        <is>
          <t>Singapore</t>
        </is>
      </c>
      <c r="E695" s="5" t="n">
        <v>2022</v>
      </c>
      <c r="F695" s="5" t="n">
        <v>0.07000000000000001</v>
      </c>
      <c r="G695" s="5" t="n">
        <v>8.788</v>
      </c>
      <c r="H695" s="5" t="n">
        <v>1.235</v>
      </c>
      <c r="I695" s="5" t="n">
        <v>0.314</v>
      </c>
      <c r="J695" s="5" t="n">
        <v>9.102</v>
      </c>
      <c r="K695" s="5" t="n">
        <v>0</v>
      </c>
      <c r="L695" s="5" t="n">
        <v>1</v>
      </c>
      <c r="M695" s="5" t="n">
        <v>9.782999999999999</v>
      </c>
      <c r="N695" s="5" t="n">
        <v>3.704</v>
      </c>
      <c r="O695" s="5" t="n">
        <v>0.315</v>
      </c>
      <c r="P695" s="5" t="n">
        <v>10.098</v>
      </c>
      <c r="Q695" s="5" t="n">
        <v>0</v>
      </c>
      <c r="R695" s="5" t="n">
        <v>1</v>
      </c>
      <c r="S695" s="5" t="n">
        <v>14.962</v>
      </c>
      <c r="T695" s="5" t="n">
        <v>7.408</v>
      </c>
      <c r="U695" s="5" t="n">
        <v>0.078</v>
      </c>
      <c r="V695" s="5" t="n">
        <v>16.009</v>
      </c>
      <c r="W695" s="5" t="n">
        <v>0.07000000000000001</v>
      </c>
      <c r="X695" s="5" t="n">
        <v>1</v>
      </c>
      <c r="Y695" s="5" t="n">
        <v>48.446</v>
      </c>
      <c r="Z695" s="5" t="n">
        <v>5.082</v>
      </c>
      <c r="AA695" s="5" t="n">
        <v>-4.674</v>
      </c>
      <c r="AB695" s="5" t="n">
        <v>43.772</v>
      </c>
      <c r="AC695" s="5" t="n">
        <v>0</v>
      </c>
      <c r="AD695" s="5" t="n">
        <v>1</v>
      </c>
      <c r="AE695" s="5" t="n">
        <v>48.494</v>
      </c>
      <c r="AF695" s="5" t="n">
        <v>8.99</v>
      </c>
      <c r="AG695" s="5" t="n">
        <v>-4.721</v>
      </c>
      <c r="AH695" s="5" t="n">
        <v>43.772</v>
      </c>
      <c r="AI695" s="5" t="n">
        <v>0</v>
      </c>
      <c r="AJ695" s="5" t="n">
        <v>1</v>
      </c>
      <c r="AK695" s="5" t="n">
        <v>53.141</v>
      </c>
      <c r="AL695" s="5" t="n">
        <v>25.377</v>
      </c>
      <c r="AM695" s="5" t="n">
        <v>-8.965999999999999</v>
      </c>
      <c r="AN695" s="5" t="n">
        <v>47.267</v>
      </c>
      <c r="AO695" s="5" t="n">
        <v>0</v>
      </c>
      <c r="AP695" s="5" t="n">
        <v>1</v>
      </c>
      <c r="AQ695" s="5" t="n">
        <v>0.855</v>
      </c>
      <c r="AR695" s="5" t="n">
        <v>0.123</v>
      </c>
      <c r="AS695" s="5" t="n">
        <v>1.026</v>
      </c>
      <c r="AT695" s="5" t="n">
        <v>2.031</v>
      </c>
      <c r="AU695" s="5" t="n">
        <v>0.08</v>
      </c>
      <c r="AV695" s="5" t="n">
        <v>1</v>
      </c>
      <c r="AW695" s="5" t="n">
        <v>0.947</v>
      </c>
      <c r="AX695" s="5" t="n">
        <v>0.123</v>
      </c>
      <c r="AY695" s="5" t="n">
        <v>0.847</v>
      </c>
      <c r="AZ695" s="5" t="n">
        <v>1.919</v>
      </c>
      <c r="BA695" s="5" t="n">
        <v>0.07000000000000001</v>
      </c>
      <c r="BB695" s="5" t="n">
        <v>1</v>
      </c>
      <c r="BC695" s="5" t="n">
        <v>0.594</v>
      </c>
      <c r="BD695" s="5" t="n">
        <v>0.123</v>
      </c>
      <c r="BE695" s="5" t="n">
        <v>0.924</v>
      </c>
      <c r="BF695" s="5" t="n">
        <v>1.616</v>
      </c>
      <c r="BG695" s="5" t="n">
        <v>0.07000000000000001</v>
      </c>
      <c r="BH695" s="5" t="n">
        <v>1</v>
      </c>
      <c r="BI695" s="5" t="n">
        <v>0.766</v>
      </c>
      <c r="BJ695" s="5" t="n">
        <v>0.123</v>
      </c>
      <c r="BK695" s="5" t="n">
        <v>0.004</v>
      </c>
      <c r="BL695" s="5" t="n">
        <v>0.819</v>
      </c>
      <c r="BM695" s="5" t="n">
        <v>0.07000000000000001</v>
      </c>
      <c r="BN695" s="5" t="n">
        <v>1</v>
      </c>
      <c r="BO695" s="5" t="n">
        <v>0</v>
      </c>
      <c r="BP695" s="5" t="n">
        <v>0</v>
      </c>
      <c r="BQ695" s="5" t="n">
        <v>0.161</v>
      </c>
      <c r="BR695" s="5" t="n">
        <v>0</v>
      </c>
      <c r="BS695" s="5" t="n">
        <v>1</v>
      </c>
      <c r="BT695" s="5" t="n">
        <v>0</v>
      </c>
      <c r="BU695" s="5" t="n">
        <v>0</v>
      </c>
      <c r="BV695" s="5" t="n">
        <v>0.205</v>
      </c>
      <c r="BW695" s="5" t="n">
        <v>0.07000000000000001</v>
      </c>
      <c r="BX695" s="5" t="n">
        <v>1</v>
      </c>
      <c r="BY695" s="5" t="n">
        <v>12.729</v>
      </c>
      <c r="BZ695" s="5" t="n">
        <v>0</v>
      </c>
      <c r="CA695" s="5" t="n">
        <v>12.729</v>
      </c>
      <c r="CB695" s="5" t="n">
        <v>0</v>
      </c>
      <c r="CC695" s="5" t="n">
        <v>89.188</v>
      </c>
      <c r="CD695" s="5" t="n">
        <v>7.95</v>
      </c>
      <c r="CE695" s="5" t="n">
        <v>2.027</v>
      </c>
      <c r="CF695" s="5" t="n">
        <v>97.09699999999999</v>
      </c>
      <c r="CG695" s="5" t="n">
        <v>0.07000000000000001</v>
      </c>
      <c r="CH695" s="5" t="n">
        <v>1</v>
      </c>
      <c r="CI695" s="5" t="n">
        <v>1</v>
      </c>
      <c r="CJ695" s="5" t="n">
        <v>1</v>
      </c>
      <c r="CK695" s="5" t="n">
        <v>0</v>
      </c>
      <c r="CL695" s="5" t="n">
        <v>0</v>
      </c>
      <c r="CM695" s="5" t="n">
        <v>0</v>
      </c>
      <c r="CN695" s="5" t="n">
        <v>0</v>
      </c>
      <c r="CO695" s="5" t="n">
        <v>0</v>
      </c>
      <c r="CP695" s="5" t="n">
        <v>0</v>
      </c>
      <c r="CQ695" s="5" t="n">
        <v>1.294</v>
      </c>
      <c r="CR695" s="5" t="n">
        <v>0</v>
      </c>
      <c r="CS695" s="5" t="n">
        <v>5.158</v>
      </c>
      <c r="CT695" s="5" t="n">
        <v>7.554</v>
      </c>
      <c r="CU695" s="5" t="n">
        <v>16.097</v>
      </c>
    </row>
    <row r="696">
      <c r="A696" s="5" t="inlineStr">
        <is>
          <t>SGP2023</t>
        </is>
      </c>
      <c r="B696" s="5" t="inlineStr">
        <is>
          <t>SGP</t>
        </is>
      </c>
      <c r="C696" s="5" t="inlineStr">
        <is>
          <t>SGP</t>
        </is>
      </c>
      <c r="D696" s="5" t="inlineStr">
        <is>
          <t>Singapore</t>
        </is>
      </c>
      <c r="E696" s="5" t="n">
        <v>2023</v>
      </c>
      <c r="F696" s="5" t="n">
        <v>0.07000000000000001</v>
      </c>
      <c r="G696" s="5" t="n">
        <v>5.77</v>
      </c>
      <c r="H696" s="5" t="n">
        <v>1.286</v>
      </c>
      <c r="I696" s="5" t="n">
        <v>0.334</v>
      </c>
      <c r="J696" s="5" t="n">
        <v>6.104</v>
      </c>
      <c r="K696" s="5" t="n">
        <v>0</v>
      </c>
      <c r="L696" s="5" t="n">
        <v>1</v>
      </c>
      <c r="M696" s="5" t="n">
        <v>7.886</v>
      </c>
      <c r="N696" s="5" t="n">
        <v>3.857</v>
      </c>
      <c r="O696" s="5" t="n">
        <v>0.335</v>
      </c>
      <c r="P696" s="5" t="n">
        <v>8.221</v>
      </c>
      <c r="Q696" s="5" t="n">
        <v>0</v>
      </c>
      <c r="R696" s="5" t="n">
        <v>1</v>
      </c>
      <c r="S696" s="5" t="n">
        <v>12.198</v>
      </c>
      <c r="T696" s="5" t="n">
        <v>7.714</v>
      </c>
      <c r="U696" s="5" t="n">
        <v>0.095</v>
      </c>
      <c r="V696" s="5" t="n">
        <v>13.052</v>
      </c>
      <c r="W696" s="5" t="n">
        <v>0.07000000000000001</v>
      </c>
      <c r="X696" s="5" t="n">
        <v>1</v>
      </c>
      <c r="Y696" s="5" t="n">
        <v>44.928</v>
      </c>
      <c r="Z696" s="5" t="n">
        <v>5.033</v>
      </c>
      <c r="AA696" s="5" t="n">
        <v>0.376</v>
      </c>
      <c r="AB696" s="5" t="n">
        <v>45.304</v>
      </c>
      <c r="AC696" s="5" t="n">
        <v>0</v>
      </c>
      <c r="AD696" s="5" t="n">
        <v>1</v>
      </c>
      <c r="AE696" s="5" t="n">
        <v>45.027</v>
      </c>
      <c r="AF696" s="5" t="n">
        <v>8.968</v>
      </c>
      <c r="AG696" s="5" t="n">
        <v>0.277</v>
      </c>
      <c r="AH696" s="5" t="n">
        <v>45.304</v>
      </c>
      <c r="AI696" s="5" t="n">
        <v>0</v>
      </c>
      <c r="AJ696" s="5" t="n">
        <v>1</v>
      </c>
      <c r="AK696" s="5" t="n">
        <v>49.981</v>
      </c>
      <c r="AL696" s="5" t="n">
        <v>24.759</v>
      </c>
      <c r="AM696" s="5" t="n">
        <v>-4.133</v>
      </c>
      <c r="AN696" s="5" t="n">
        <v>49.057</v>
      </c>
      <c r="AO696" s="5" t="n">
        <v>0</v>
      </c>
      <c r="AP696" s="5" t="n">
        <v>1</v>
      </c>
      <c r="AQ696" s="5" t="n">
        <v>0.752</v>
      </c>
      <c r="AR696" s="5" t="n">
        <v>0.129</v>
      </c>
      <c r="AS696" s="5" t="n">
        <v>1.101</v>
      </c>
      <c r="AT696" s="5" t="n">
        <v>2.001</v>
      </c>
      <c r="AU696" s="5" t="n">
        <v>0.08</v>
      </c>
      <c r="AV696" s="5" t="n">
        <v>1</v>
      </c>
      <c r="AW696" s="5" t="n">
        <v>0.783</v>
      </c>
      <c r="AX696" s="5" t="n">
        <v>0.129</v>
      </c>
      <c r="AY696" s="5" t="n">
        <v>0.925</v>
      </c>
      <c r="AZ696" s="5" t="n">
        <v>1.827</v>
      </c>
      <c r="BA696" s="5" t="n">
        <v>0.07000000000000001</v>
      </c>
      <c r="BB696" s="5" t="n">
        <v>1</v>
      </c>
      <c r="BC696" s="5" t="n">
        <v>0.529</v>
      </c>
      <c r="BD696" s="5" t="n">
        <v>0.129</v>
      </c>
      <c r="BE696" s="5" t="n">
        <v>0.972</v>
      </c>
      <c r="BF696" s="5" t="n">
        <v>1.594</v>
      </c>
      <c r="BG696" s="5" t="n">
        <v>0.07000000000000001</v>
      </c>
      <c r="BH696" s="5" t="n">
        <v>1</v>
      </c>
      <c r="BI696" s="5" t="n">
        <v>0.669</v>
      </c>
      <c r="BJ696" s="5" t="n">
        <v>0.129</v>
      </c>
      <c r="BK696" s="5" t="n">
        <v>0.005</v>
      </c>
      <c r="BL696" s="5" t="n">
        <v>0.715</v>
      </c>
      <c r="BM696" s="5" t="n">
        <v>0.07000000000000001</v>
      </c>
      <c r="BN696" s="5" t="n">
        <v>1</v>
      </c>
      <c r="BO696" s="5" t="n">
        <v>0</v>
      </c>
      <c r="BP696" s="5" t="n">
        <v>0</v>
      </c>
      <c r="BQ696" s="5" t="n">
        <v>0.243</v>
      </c>
      <c r="BR696" s="5" t="n">
        <v>0</v>
      </c>
      <c r="BS696" s="5" t="n">
        <v>1</v>
      </c>
      <c r="BT696" s="5" t="n">
        <v>0</v>
      </c>
      <c r="BU696" s="5" t="n">
        <v>0</v>
      </c>
      <c r="BV696" s="5" t="n">
        <v>0.227</v>
      </c>
      <c r="BW696" s="5" t="n">
        <v>0.07000000000000001</v>
      </c>
      <c r="BX696" s="5" t="n">
        <v>1</v>
      </c>
      <c r="BY696" s="5" t="n">
        <v>13.254</v>
      </c>
      <c r="BZ696" s="5" t="n">
        <v>0</v>
      </c>
      <c r="CA696" s="5" t="n">
        <v>13.254</v>
      </c>
      <c r="CB696" s="5" t="n">
        <v>0</v>
      </c>
      <c r="CC696" s="5" t="n">
        <v>72.967</v>
      </c>
      <c r="CD696" s="5" t="n">
        <v>7.95</v>
      </c>
      <c r="CE696" s="5" t="n">
        <v>2.247</v>
      </c>
      <c r="CF696" s="5" t="n">
        <v>79.86</v>
      </c>
      <c r="CG696" s="5" t="n">
        <v>0.07000000000000001</v>
      </c>
      <c r="CH696" s="5" t="n">
        <v>1</v>
      </c>
      <c r="CI696" s="5" t="n">
        <v>1</v>
      </c>
      <c r="CJ696" s="5" t="n">
        <v>1</v>
      </c>
      <c r="CK696" s="5" t="n">
        <v>0</v>
      </c>
      <c r="CL696" s="5" t="n">
        <v>0</v>
      </c>
      <c r="CM696" s="5" t="n">
        <v>0</v>
      </c>
      <c r="CN696" s="5" t="n">
        <v>0</v>
      </c>
      <c r="CO696" s="5" t="n">
        <v>0</v>
      </c>
      <c r="CP696" s="5" t="n">
        <v>0</v>
      </c>
      <c r="CQ696" s="5" t="n">
        <v>1.348</v>
      </c>
      <c r="CR696" s="5" t="n">
        <v>0</v>
      </c>
      <c r="CS696" s="5" t="n">
        <v>5.37</v>
      </c>
      <c r="CT696" s="5" t="n">
        <v>4.484</v>
      </c>
      <c r="CU696" s="5" t="n">
        <v>12.529</v>
      </c>
    </row>
    <row r="697">
      <c r="A697" s="5" t="inlineStr">
        <is>
          <t>SGP2024</t>
        </is>
      </c>
      <c r="B697" s="5" t="inlineStr">
        <is>
          <t>SGP</t>
        </is>
      </c>
      <c r="C697" s="5" t="inlineStr">
        <is>
          <t>SGP</t>
        </is>
      </c>
      <c r="D697" s="5" t="inlineStr">
        <is>
          <t>Singapore</t>
        </is>
      </c>
      <c r="E697" s="5" t="n">
        <v>2024</v>
      </c>
      <c r="F697" s="5" t="n">
        <v>0.07000000000000001</v>
      </c>
      <c r="G697" s="5" t="n">
        <v>4.833</v>
      </c>
      <c r="H697" s="5" t="n">
        <v>1.324</v>
      </c>
      <c r="I697" s="5" t="n">
        <v>1.689</v>
      </c>
      <c r="J697" s="5" t="n">
        <v>6.522</v>
      </c>
      <c r="K697" s="5" t="n">
        <v>0</v>
      </c>
      <c r="L697" s="5" t="n">
        <v>1</v>
      </c>
      <c r="M697" s="5" t="n">
        <v>7.124</v>
      </c>
      <c r="N697" s="5" t="n">
        <v>3.971</v>
      </c>
      <c r="O697" s="5" t="n">
        <v>1.695</v>
      </c>
      <c r="P697" s="5" t="n">
        <v>8.818</v>
      </c>
      <c r="Q697" s="5" t="n">
        <v>0</v>
      </c>
      <c r="R697" s="5" t="n">
        <v>1</v>
      </c>
      <c r="S697" s="5" t="n">
        <v>11.451</v>
      </c>
      <c r="T697" s="5" t="n">
        <v>7.942</v>
      </c>
      <c r="U697" s="5" t="n">
        <v>0.109</v>
      </c>
      <c r="V697" s="5" t="n">
        <v>12.252</v>
      </c>
      <c r="W697" s="5" t="n">
        <v>0.07000000000000001</v>
      </c>
      <c r="X697" s="5" t="n">
        <v>1</v>
      </c>
      <c r="Y697" s="5" t="n">
        <v>48.488</v>
      </c>
      <c r="Z697" s="5" t="n">
        <v>6.122</v>
      </c>
      <c r="AA697" s="5" t="n">
        <v>0</v>
      </c>
      <c r="AB697" s="5" t="n">
        <v>48.488</v>
      </c>
      <c r="AC697" s="5" t="n">
        <v>0</v>
      </c>
      <c r="AD697" s="5" t="n">
        <v>1</v>
      </c>
      <c r="AE697" s="5" t="n">
        <v>48.488</v>
      </c>
      <c r="AF697" s="5" t="n">
        <v>10.622</v>
      </c>
      <c r="AG697" s="5" t="n">
        <v>0</v>
      </c>
      <c r="AH697" s="5" t="n">
        <v>48.488</v>
      </c>
      <c r="AI697" s="5" t="n">
        <v>0</v>
      </c>
      <c r="AJ697" s="5" t="n">
        <v>1</v>
      </c>
      <c r="AK697" s="5" t="n">
        <v>53.142</v>
      </c>
      <c r="AL697" s="5" t="n">
        <v>27.029</v>
      </c>
      <c r="AM697" s="5" t="n">
        <v>-4.15</v>
      </c>
      <c r="AN697" s="5" t="n">
        <v>52.422</v>
      </c>
      <c r="AO697" s="5" t="n">
        <v>0</v>
      </c>
      <c r="AP697" s="5" t="n">
        <v>1</v>
      </c>
      <c r="AQ697" s="5" t="n">
        <v>0.723</v>
      </c>
      <c r="AR697" s="5" t="n">
        <v>0.132</v>
      </c>
      <c r="AS697" s="5" t="n">
        <v>1.167</v>
      </c>
      <c r="AT697" s="5" t="n">
        <v>2.06</v>
      </c>
      <c r="AU697" s="5" t="n">
        <v>0.09</v>
      </c>
      <c r="AV697" s="5" t="n">
        <v>1</v>
      </c>
      <c r="AW697" s="5" t="n">
        <v>0.734</v>
      </c>
      <c r="AX697" s="5" t="n">
        <v>0.132</v>
      </c>
      <c r="AY697" s="5" t="n">
        <v>1.03</v>
      </c>
      <c r="AZ697" s="5" t="n">
        <v>1.887</v>
      </c>
      <c r="BA697" s="5" t="n">
        <v>0.07000000000000001</v>
      </c>
      <c r="BB697" s="5" t="n">
        <v>1</v>
      </c>
      <c r="BC697" s="5" t="n">
        <v>0.512</v>
      </c>
      <c r="BD697" s="5" t="n">
        <v>0.132</v>
      </c>
      <c r="BE697" s="5" t="n">
        <v>1.005</v>
      </c>
      <c r="BF697" s="5" t="n">
        <v>1.608</v>
      </c>
      <c r="BG697" s="5" t="n">
        <v>0.07000000000000001</v>
      </c>
      <c r="BH697" s="5" t="n">
        <v>1</v>
      </c>
      <c r="BI697" s="5" t="n">
        <v>0.66</v>
      </c>
      <c r="BJ697" s="5" t="n">
        <v>0.132</v>
      </c>
      <c r="BK697" s="5" t="n">
        <v>0.006</v>
      </c>
      <c r="BL697" s="5" t="n">
        <v>0.707</v>
      </c>
      <c r="BM697" s="5" t="n">
        <v>0.07000000000000001</v>
      </c>
      <c r="BN697" s="5" t="n">
        <v>1</v>
      </c>
      <c r="BO697" s="5" t="n">
        <v>0</v>
      </c>
      <c r="BP697" s="5" t="n">
        <v>0</v>
      </c>
      <c r="BQ697" s="5" t="n">
        <v>0.207</v>
      </c>
      <c r="BR697" s="5" t="n">
        <v>0</v>
      </c>
      <c r="BS697" s="5" t="n">
        <v>1</v>
      </c>
      <c r="BT697" s="5" t="n">
        <v>0</v>
      </c>
      <c r="BU697" s="5" t="n">
        <v>0</v>
      </c>
      <c r="BV697" s="5" t="n">
        <v>0.231</v>
      </c>
      <c r="BW697" s="5" t="n">
        <v>0.07000000000000001</v>
      </c>
      <c r="BX697" s="5" t="n">
        <v>1</v>
      </c>
      <c r="BY697" s="5" t="n">
        <v>13.646</v>
      </c>
      <c r="BZ697" s="5" t="n">
        <v>0</v>
      </c>
      <c r="CA697" s="5" t="n">
        <v>13.646</v>
      </c>
      <c r="CB697" s="5" t="n">
        <v>0</v>
      </c>
      <c r="CC697" s="5" t="n">
        <v>71.05</v>
      </c>
      <c r="CD697" s="5" t="n">
        <v>7.95</v>
      </c>
      <c r="CE697" s="5" t="n">
        <v>9.138</v>
      </c>
      <c r="CF697" s="5" t="n">
        <v>84.991</v>
      </c>
      <c r="CG697" s="5" t="n">
        <v>0.07000000000000001</v>
      </c>
      <c r="CH697" s="5" t="n">
        <v>1</v>
      </c>
      <c r="CI697" s="5" t="n">
        <v>1</v>
      </c>
      <c r="CJ697" s="5" t="n">
        <v>1</v>
      </c>
      <c r="CK697" s="5" t="n">
        <v>0</v>
      </c>
      <c r="CL697" s="5" t="n">
        <v>0</v>
      </c>
      <c r="CM697" s="5" t="n">
        <v>0</v>
      </c>
      <c r="CN697" s="5" t="n">
        <v>0</v>
      </c>
      <c r="CO697" s="5" t="n">
        <v>0</v>
      </c>
      <c r="CP697" s="5" t="n">
        <v>0</v>
      </c>
      <c r="CQ697" s="5" t="n">
        <v>1.387</v>
      </c>
      <c r="CR697" s="5" t="n">
        <v>0</v>
      </c>
      <c r="CS697" s="5" t="n">
        <v>5.529</v>
      </c>
      <c r="CT697" s="5" t="n">
        <v>3.509</v>
      </c>
      <c r="CU697" s="5" t="n">
        <v>10.896</v>
      </c>
    </row>
    <row r="698">
      <c r="A698" s="5" t="inlineStr">
        <is>
          <t>SXM2021</t>
        </is>
      </c>
      <c r="B698" s="5" t="inlineStr">
        <is>
          <t>SXM</t>
        </is>
      </c>
      <c r="C698" s="5" t="inlineStr">
        <is>
          <t>SXM</t>
        </is>
      </c>
      <c r="D698" s="5" t="inlineStr">
        <is>
          <t>Sint Maarten (Dutch part)</t>
        </is>
      </c>
      <c r="E698" s="5" t="n">
        <v>2021</v>
      </c>
      <c r="F698" s="5" t="n">
        <v>0.05</v>
      </c>
      <c r="G698" s="5" t="n">
        <v>5.897</v>
      </c>
      <c r="H698" s="5" t="n">
        <v>1.143</v>
      </c>
      <c r="I698" s="5" t="n">
        <v>0</v>
      </c>
      <c r="J698" s="5" t="n">
        <v>5.897</v>
      </c>
      <c r="K698" s="5" t="n">
        <v>0</v>
      </c>
      <c r="L698" s="5" t="n">
        <v>1</v>
      </c>
      <c r="M698" s="5" t="n">
        <v>7.964</v>
      </c>
      <c r="N698" s="5" t="n">
        <v>3.43</v>
      </c>
      <c r="O698" s="5" t="n">
        <v>0</v>
      </c>
      <c r="P698" s="5" t="n">
        <v>7.964</v>
      </c>
      <c r="Q698" s="5" t="n">
        <v>0</v>
      </c>
      <c r="R698" s="5" t="n">
        <v>1</v>
      </c>
      <c r="S698" s="5" t="n">
        <v>11.613</v>
      </c>
      <c r="T698" s="5" t="n">
        <v>6.86</v>
      </c>
      <c r="U698" s="5" t="n">
        <v>0</v>
      </c>
      <c r="V698" s="5" t="n">
        <v>12.194</v>
      </c>
      <c r="W698" s="5" t="n">
        <v>0.05</v>
      </c>
      <c r="X698" s="5" t="n">
        <v>1</v>
      </c>
      <c r="Y698" s="5" t="n">
        <v>17.127</v>
      </c>
      <c r="Z698" s="5" t="n">
        <v>2.304</v>
      </c>
      <c r="AA698" s="5" t="n">
        <v>0</v>
      </c>
      <c r="AB698" s="5" t="n">
        <v>17.127</v>
      </c>
      <c r="AC698" s="5" t="n">
        <v>0</v>
      </c>
      <c r="AD698" s="5" t="n">
        <v>1</v>
      </c>
      <c r="AE698" s="5" t="n">
        <v>18.27</v>
      </c>
      <c r="AF698" s="5" t="n">
        <v>4.278</v>
      </c>
      <c r="AG698" s="5" t="n">
        <v>0</v>
      </c>
      <c r="AH698" s="5" t="n">
        <v>18.27</v>
      </c>
      <c r="AI698" s="5" t="n">
        <v>0</v>
      </c>
      <c r="AJ698" s="5" t="n">
        <v>1</v>
      </c>
      <c r="AK698" s="5" t="n">
        <v>25.13</v>
      </c>
      <c r="AL698" s="5" t="n">
        <v>13.503</v>
      </c>
      <c r="AM698" s="5" t="n">
        <v>0</v>
      </c>
      <c r="AN698" s="5" t="n">
        <v>26.386</v>
      </c>
      <c r="AO698" s="5" t="n">
        <v>0.05</v>
      </c>
      <c r="AP698" s="5" t="n">
        <v>1</v>
      </c>
      <c r="AQ698" s="5" t="n">
        <v>0.649</v>
      </c>
      <c r="AR698" s="5" t="n">
        <v>0.114</v>
      </c>
      <c r="AS698" s="5" t="n">
        <v>0</v>
      </c>
      <c r="AT698" s="5" t="n">
        <v>0.681</v>
      </c>
      <c r="AU698" s="5" t="n">
        <v>0.05</v>
      </c>
      <c r="AV698" s="5" t="n">
        <v>1</v>
      </c>
      <c r="AW698" s="5" t="n">
        <v>0.577</v>
      </c>
      <c r="AX698" s="5" t="n">
        <v>0.114</v>
      </c>
      <c r="AY698" s="5" t="n">
        <v>0</v>
      </c>
      <c r="AZ698" s="5" t="n">
        <v>0.605</v>
      </c>
      <c r="BA698" s="5" t="n">
        <v>0.05</v>
      </c>
      <c r="BB698" s="5" t="n">
        <v>1</v>
      </c>
      <c r="BC698" s="5" t="n">
        <v>0.458</v>
      </c>
      <c r="BD698" s="5" t="n">
        <v>0.114</v>
      </c>
      <c r="BE698" s="5" t="n">
        <v>0</v>
      </c>
      <c r="BF698" s="5" t="n">
        <v>0.481</v>
      </c>
      <c r="BG698" s="5" t="n">
        <v>0.05</v>
      </c>
      <c r="BH698" s="5" t="n">
        <v>1</v>
      </c>
      <c r="BI698" s="5" t="n">
        <v>0.491</v>
      </c>
      <c r="BJ698" s="5" t="n">
        <v>0.114</v>
      </c>
      <c r="BK698" s="5" t="n">
        <v>0</v>
      </c>
      <c r="BL698" s="5" t="n">
        <v>0.516</v>
      </c>
      <c r="BM698" s="5" t="n">
        <v>0.05</v>
      </c>
      <c r="BN698" s="5" t="n">
        <v>1</v>
      </c>
      <c r="BO698" s="5" t="n">
        <v>0</v>
      </c>
      <c r="BP698" s="5" t="n">
        <v>0</v>
      </c>
      <c r="BQ698" s="5" t="n">
        <v>0</v>
      </c>
      <c r="BR698" s="5" t="n">
        <v>0</v>
      </c>
      <c r="BS698" s="5" t="n">
        <v>1</v>
      </c>
      <c r="BT698" s="5" t="n">
        <v>0</v>
      </c>
      <c r="BU698" s="5" t="n">
        <v>0</v>
      </c>
      <c r="BV698" s="5" t="n">
        <v>0</v>
      </c>
      <c r="BW698" s="5" t="n">
        <v>0.05</v>
      </c>
      <c r="BX698" s="5" t="n">
        <v>1</v>
      </c>
      <c r="BY698" s="5" t="n">
        <v>11.787</v>
      </c>
      <c r="BZ698" s="5" t="n">
        <v>0</v>
      </c>
      <c r="CA698" s="5" t="n">
        <v>11.787</v>
      </c>
      <c r="CB698" s="5" t="n">
        <v>0</v>
      </c>
      <c r="CC698" s="5" t="n">
        <v>78.125</v>
      </c>
      <c r="CD698" s="5" t="n">
        <v>7.95</v>
      </c>
      <c r="CE698" s="5" t="n">
        <v>0</v>
      </c>
      <c r="CF698" s="5" t="n">
        <v>82.03100000000001</v>
      </c>
      <c r="CG698" s="5" t="n">
        <v>0.05</v>
      </c>
      <c r="CH698" s="5" t="n">
        <v>1</v>
      </c>
      <c r="CI698" s="5" t="n">
        <v>0</v>
      </c>
      <c r="CJ698" s="5" t="n">
        <v>0</v>
      </c>
      <c r="CK698" s="5" t="n">
        <v>0</v>
      </c>
      <c r="CL698" s="5" t="n">
        <v>0</v>
      </c>
      <c r="CM698" s="5" t="n">
        <v>0</v>
      </c>
      <c r="CN698" s="5" t="n">
        <v>0</v>
      </c>
      <c r="CO698" s="5" t="n">
        <v>0</v>
      </c>
      <c r="CP698" s="5" t="n">
        <v>0</v>
      </c>
      <c r="CQ698" s="5" t="n">
        <v>1.198</v>
      </c>
      <c r="CR698" s="5" t="n">
        <v>0</v>
      </c>
      <c r="CS698" s="5" t="n">
        <v>4.776</v>
      </c>
      <c r="CT698" s="5" t="n">
        <v>4.753</v>
      </c>
      <c r="CU698" s="5" t="n">
        <v>15.983</v>
      </c>
    </row>
    <row r="699">
      <c r="A699" s="5" t="inlineStr">
        <is>
          <t>SXM2022</t>
        </is>
      </c>
      <c r="B699" s="5" t="inlineStr">
        <is>
          <t>SXM</t>
        </is>
      </c>
      <c r="C699" s="5" t="inlineStr">
        <is>
          <t>SXM</t>
        </is>
      </c>
      <c r="D699" s="5" t="inlineStr">
        <is>
          <t>Sint Maarten (Dutch part)</t>
        </is>
      </c>
      <c r="E699" s="5" t="n">
        <v>2022</v>
      </c>
      <c r="F699" s="5" t="n">
        <v>0.05</v>
      </c>
      <c r="G699" s="5" t="n">
        <v>11.72</v>
      </c>
      <c r="H699" s="5" t="n">
        <v>1.235</v>
      </c>
      <c r="I699" s="5" t="n">
        <v>0</v>
      </c>
      <c r="J699" s="5" t="n">
        <v>11.72</v>
      </c>
      <c r="K699" s="5" t="n">
        <v>0</v>
      </c>
      <c r="L699" s="5" t="n">
        <v>1</v>
      </c>
      <c r="M699" s="5" t="n">
        <v>9.782999999999999</v>
      </c>
      <c r="N699" s="5" t="n">
        <v>3.704</v>
      </c>
      <c r="O699" s="5" t="n">
        <v>0</v>
      </c>
      <c r="P699" s="5" t="n">
        <v>9.782999999999999</v>
      </c>
      <c r="Q699" s="5" t="n">
        <v>0</v>
      </c>
      <c r="R699" s="5" t="n">
        <v>1</v>
      </c>
      <c r="S699" s="5" t="n">
        <v>17.893</v>
      </c>
      <c r="T699" s="5" t="n">
        <v>7.408</v>
      </c>
      <c r="U699" s="5" t="n">
        <v>0.066</v>
      </c>
      <c r="V699" s="5" t="n">
        <v>18.788</v>
      </c>
      <c r="W699" s="5" t="n">
        <v>0.05</v>
      </c>
      <c r="X699" s="5" t="n">
        <v>1</v>
      </c>
      <c r="Y699" s="5" t="n">
        <v>30.728</v>
      </c>
      <c r="Z699" s="5" t="n">
        <v>4.133</v>
      </c>
      <c r="AA699" s="5" t="n">
        <v>0</v>
      </c>
      <c r="AB699" s="5" t="n">
        <v>30.728</v>
      </c>
      <c r="AC699" s="5" t="n">
        <v>0</v>
      </c>
      <c r="AD699" s="5" t="n">
        <v>1</v>
      </c>
      <c r="AE699" s="5" t="n">
        <v>31.963</v>
      </c>
      <c r="AF699" s="5" t="n">
        <v>7.485</v>
      </c>
      <c r="AG699" s="5" t="n">
        <v>0</v>
      </c>
      <c r="AH699" s="5" t="n">
        <v>31.963</v>
      </c>
      <c r="AI699" s="5" t="n">
        <v>0</v>
      </c>
      <c r="AJ699" s="5" t="n">
        <v>1</v>
      </c>
      <c r="AK699" s="5" t="n">
        <v>39.371</v>
      </c>
      <c r="AL699" s="5" t="n">
        <v>21.155</v>
      </c>
      <c r="AM699" s="5" t="n">
        <v>0.146</v>
      </c>
      <c r="AN699" s="5" t="n">
        <v>41.34</v>
      </c>
      <c r="AO699" s="5" t="n">
        <v>0.05</v>
      </c>
      <c r="AP699" s="5" t="n">
        <v>1</v>
      </c>
      <c r="AQ699" s="5" t="n">
        <v>0.896</v>
      </c>
      <c r="AR699" s="5" t="n">
        <v>0.123</v>
      </c>
      <c r="AS699" s="5" t="n">
        <v>0.003</v>
      </c>
      <c r="AT699" s="5" t="n">
        <v>0.9409999999999999</v>
      </c>
      <c r="AU699" s="5" t="n">
        <v>0.05</v>
      </c>
      <c r="AV699" s="5" t="n">
        <v>1</v>
      </c>
      <c r="AW699" s="5" t="n">
        <v>0.89</v>
      </c>
      <c r="AX699" s="5" t="n">
        <v>0.123</v>
      </c>
      <c r="AY699" s="5" t="n">
        <v>0.003</v>
      </c>
      <c r="AZ699" s="5" t="n">
        <v>0.9350000000000001</v>
      </c>
      <c r="BA699" s="5" t="n">
        <v>0.05</v>
      </c>
      <c r="BB699" s="5" t="n">
        <v>1</v>
      </c>
      <c r="BC699" s="5" t="n">
        <v>0.62</v>
      </c>
      <c r="BD699" s="5" t="n">
        <v>0.123</v>
      </c>
      <c r="BE699" s="5" t="n">
        <v>0.002</v>
      </c>
      <c r="BF699" s="5" t="n">
        <v>0.651</v>
      </c>
      <c r="BG699" s="5" t="n">
        <v>0.05</v>
      </c>
      <c r="BH699" s="5" t="n">
        <v>1</v>
      </c>
      <c r="BI699" s="5" t="n">
        <v>0.608</v>
      </c>
      <c r="BJ699" s="5" t="n">
        <v>0.123</v>
      </c>
      <c r="BK699" s="5" t="n">
        <v>0.002</v>
      </c>
      <c r="BL699" s="5" t="n">
        <v>0.638</v>
      </c>
      <c r="BM699" s="5" t="n">
        <v>0.05</v>
      </c>
      <c r="BN699" s="5" t="n">
        <v>1</v>
      </c>
      <c r="BO699" s="5" t="n">
        <v>0</v>
      </c>
      <c r="BP699" s="5" t="n">
        <v>0</v>
      </c>
      <c r="BQ699" s="5" t="n">
        <v>0</v>
      </c>
      <c r="BR699" s="5" t="n">
        <v>0</v>
      </c>
      <c r="BS699" s="5" t="n">
        <v>1</v>
      </c>
      <c r="BT699" s="5" t="n">
        <v>0</v>
      </c>
      <c r="BU699" s="5" t="n">
        <v>0</v>
      </c>
      <c r="BV699" s="5" t="n">
        <v>0</v>
      </c>
      <c r="BW699" s="5" t="n">
        <v>0.05</v>
      </c>
      <c r="BX699" s="5" t="n">
        <v>1</v>
      </c>
      <c r="BY699" s="5" t="n">
        <v>12.729</v>
      </c>
      <c r="BZ699" s="5" t="n">
        <v>0</v>
      </c>
      <c r="CA699" s="5" t="n">
        <v>12.729</v>
      </c>
      <c r="CB699" s="5" t="n">
        <v>0</v>
      </c>
      <c r="CC699" s="5" t="n">
        <v>97.90000000000001</v>
      </c>
      <c r="CD699" s="5" t="n">
        <v>7.95</v>
      </c>
      <c r="CE699" s="5" t="n">
        <v>0.362</v>
      </c>
      <c r="CF699" s="5" t="n">
        <v>102.795</v>
      </c>
      <c r="CG699" s="5" t="n">
        <v>0.05</v>
      </c>
      <c r="CH699" s="5" t="n">
        <v>1</v>
      </c>
      <c r="CI699" s="5" t="n">
        <v>0</v>
      </c>
      <c r="CJ699" s="5" t="n">
        <v>0</v>
      </c>
      <c r="CK699" s="5" t="n">
        <v>0</v>
      </c>
      <c r="CL699" s="5" t="n">
        <v>0</v>
      </c>
      <c r="CM699" s="5" t="n">
        <v>0</v>
      </c>
      <c r="CN699" s="5" t="n">
        <v>0</v>
      </c>
      <c r="CO699" s="5" t="n">
        <v>0</v>
      </c>
      <c r="CP699" s="5" t="n">
        <v>0</v>
      </c>
      <c r="CQ699" s="5" t="n">
        <v>1.294</v>
      </c>
      <c r="CR699" s="5" t="n">
        <v>0</v>
      </c>
      <c r="CS699" s="5" t="n">
        <v>5.158</v>
      </c>
      <c r="CT699" s="5" t="n">
        <v>10.485</v>
      </c>
      <c r="CU699" s="5" t="n">
        <v>29.494</v>
      </c>
    </row>
    <row r="700">
      <c r="A700" s="5" t="inlineStr">
        <is>
          <t>SXM2023</t>
        </is>
      </c>
      <c r="B700" s="5" t="inlineStr">
        <is>
          <t>SXM</t>
        </is>
      </c>
      <c r="C700" s="5" t="inlineStr">
        <is>
          <t>SXM</t>
        </is>
      </c>
      <c r="D700" s="5" t="inlineStr">
        <is>
          <t>Sint Maarten (Dutch part)</t>
        </is>
      </c>
      <c r="E700" s="5" t="n">
        <v>2023</v>
      </c>
      <c r="F700" s="5" t="n">
        <v>0.05</v>
      </c>
      <c r="G700" s="5" t="n">
        <v>6.147</v>
      </c>
      <c r="H700" s="5" t="n">
        <v>1.286</v>
      </c>
      <c r="I700" s="5" t="n">
        <v>0</v>
      </c>
      <c r="J700" s="5" t="n">
        <v>6.147</v>
      </c>
      <c r="K700" s="5" t="n">
        <v>0</v>
      </c>
      <c r="L700" s="5" t="n">
        <v>1</v>
      </c>
      <c r="M700" s="5" t="n">
        <v>7.886</v>
      </c>
      <c r="N700" s="5" t="n">
        <v>3.857</v>
      </c>
      <c r="O700" s="5" t="n">
        <v>0</v>
      </c>
      <c r="P700" s="5" t="n">
        <v>7.886</v>
      </c>
      <c r="Q700" s="5" t="n">
        <v>0</v>
      </c>
      <c r="R700" s="5" t="n">
        <v>1</v>
      </c>
      <c r="S700" s="5" t="n">
        <v>12.575</v>
      </c>
      <c r="T700" s="5" t="n">
        <v>7.714</v>
      </c>
      <c r="U700" s="5" t="n">
        <v>0.07000000000000001</v>
      </c>
      <c r="V700" s="5" t="n">
        <v>13.204</v>
      </c>
      <c r="W700" s="5" t="n">
        <v>0.05</v>
      </c>
      <c r="X700" s="5" t="n">
        <v>1</v>
      </c>
      <c r="Y700" s="5" t="n">
        <v>12.478</v>
      </c>
      <c r="Z700" s="5" t="n">
        <v>1.678</v>
      </c>
      <c r="AA700" s="5" t="n">
        <v>0</v>
      </c>
      <c r="AB700" s="5" t="n">
        <v>12.478</v>
      </c>
      <c r="AC700" s="5" t="n">
        <v>0</v>
      </c>
      <c r="AD700" s="5" t="n">
        <v>1</v>
      </c>
      <c r="AE700" s="5" t="n">
        <v>13.763</v>
      </c>
      <c r="AF700" s="5" t="n">
        <v>3.223</v>
      </c>
      <c r="AG700" s="5" t="n">
        <v>0</v>
      </c>
      <c r="AH700" s="5" t="n">
        <v>13.763</v>
      </c>
      <c r="AI700" s="5" t="n">
        <v>0</v>
      </c>
      <c r="AJ700" s="5" t="n">
        <v>1</v>
      </c>
      <c r="AK700" s="5" t="n">
        <v>21.477</v>
      </c>
      <c r="AL700" s="5" t="n">
        <v>11.54</v>
      </c>
      <c r="AM700" s="5" t="n">
        <v>0.119</v>
      </c>
      <c r="AN700" s="5" t="n">
        <v>22.551</v>
      </c>
      <c r="AO700" s="5" t="n">
        <v>0.05</v>
      </c>
      <c r="AP700" s="5" t="n">
        <v>1</v>
      </c>
      <c r="AQ700" s="5" t="n">
        <v>0.791</v>
      </c>
      <c r="AR700" s="5" t="n">
        <v>0.129</v>
      </c>
      <c r="AS700" s="5" t="n">
        <v>0.004</v>
      </c>
      <c r="AT700" s="5" t="n">
        <v>0.83</v>
      </c>
      <c r="AU700" s="5" t="n">
        <v>0.05</v>
      </c>
      <c r="AV700" s="5" t="n">
        <v>1</v>
      </c>
      <c r="AW700" s="5" t="n">
        <v>0.618</v>
      </c>
      <c r="AX700" s="5" t="n">
        <v>0.129</v>
      </c>
      <c r="AY700" s="5" t="n">
        <v>0.003</v>
      </c>
      <c r="AZ700" s="5" t="n">
        <v>0.649</v>
      </c>
      <c r="BA700" s="5" t="n">
        <v>0.05</v>
      </c>
      <c r="BB700" s="5" t="n">
        <v>1</v>
      </c>
      <c r="BC700" s="5" t="n">
        <v>0.554</v>
      </c>
      <c r="BD700" s="5" t="n">
        <v>0.129</v>
      </c>
      <c r="BE700" s="5" t="n">
        <v>0.003</v>
      </c>
      <c r="BF700" s="5" t="n">
        <v>0.582</v>
      </c>
      <c r="BG700" s="5" t="n">
        <v>0.05</v>
      </c>
      <c r="BH700" s="5" t="n">
        <v>1</v>
      </c>
      <c r="BI700" s="5" t="n">
        <v>0.5570000000000001</v>
      </c>
      <c r="BJ700" s="5" t="n">
        <v>0.129</v>
      </c>
      <c r="BK700" s="5" t="n">
        <v>0.003</v>
      </c>
      <c r="BL700" s="5" t="n">
        <v>0.585</v>
      </c>
      <c r="BM700" s="5" t="n">
        <v>0.05</v>
      </c>
      <c r="BN700" s="5" t="n">
        <v>1</v>
      </c>
      <c r="BO700" s="5" t="n">
        <v>0</v>
      </c>
      <c r="BP700" s="5" t="n">
        <v>0</v>
      </c>
      <c r="BQ700" s="5" t="n">
        <v>0</v>
      </c>
      <c r="BR700" s="5" t="n">
        <v>0</v>
      </c>
      <c r="BS700" s="5" t="n">
        <v>1</v>
      </c>
      <c r="BT700" s="5" t="n">
        <v>0</v>
      </c>
      <c r="BU700" s="5" t="n">
        <v>0</v>
      </c>
      <c r="BV700" s="5" t="n">
        <v>0</v>
      </c>
      <c r="BW700" s="5" t="n">
        <v>0.05</v>
      </c>
      <c r="BX700" s="5" t="n">
        <v>1</v>
      </c>
      <c r="BY700" s="5" t="n">
        <v>13.254</v>
      </c>
      <c r="BZ700" s="5" t="n">
        <v>0</v>
      </c>
      <c r="CA700" s="5" t="n">
        <v>13.254</v>
      </c>
      <c r="CB700" s="5" t="n">
        <v>0</v>
      </c>
      <c r="CC700" s="5" t="n">
        <v>83.248</v>
      </c>
      <c r="CD700" s="5" t="n">
        <v>7.95</v>
      </c>
      <c r="CE700" s="5" t="n">
        <v>0.461</v>
      </c>
      <c r="CF700" s="5" t="n">
        <v>87.41</v>
      </c>
      <c r="CG700" s="5" t="n">
        <v>0.05</v>
      </c>
      <c r="CH700" s="5" t="n">
        <v>1</v>
      </c>
      <c r="CI700" s="5" t="n">
        <v>0</v>
      </c>
      <c r="CJ700" s="5" t="n">
        <v>0</v>
      </c>
      <c r="CK700" s="5" t="n">
        <v>0</v>
      </c>
      <c r="CL700" s="5" t="n">
        <v>0</v>
      </c>
      <c r="CM700" s="5" t="n">
        <v>0</v>
      </c>
      <c r="CN700" s="5" t="n">
        <v>0</v>
      </c>
      <c r="CO700" s="5" t="n">
        <v>0</v>
      </c>
      <c r="CP700" s="5" t="n">
        <v>0</v>
      </c>
      <c r="CQ700" s="5" t="n">
        <v>1.348</v>
      </c>
      <c r="CR700" s="5" t="n">
        <v>0</v>
      </c>
      <c r="CS700" s="5" t="n">
        <v>5.37</v>
      </c>
      <c r="CT700" s="5" t="n">
        <v>4.861</v>
      </c>
      <c r="CU700" s="5" t="n">
        <v>11.192</v>
      </c>
    </row>
    <row r="701">
      <c r="A701" s="5" t="inlineStr">
        <is>
          <t>SXM2024</t>
        </is>
      </c>
      <c r="B701" s="5" t="inlineStr">
        <is>
          <t>SXM</t>
        </is>
      </c>
      <c r="C701" s="5" t="inlineStr">
        <is>
          <t>SXM</t>
        </is>
      </c>
      <c r="D701" s="5" t="inlineStr">
        <is>
          <t>Sint Maarten (Dutch part)</t>
        </is>
      </c>
      <c r="E701" s="5" t="n">
        <v>2024</v>
      </c>
      <c r="F701" s="5" t="n">
        <v>0.05</v>
      </c>
      <c r="G701" s="5" t="n">
        <v>5.575</v>
      </c>
      <c r="H701" s="5" t="n">
        <v>1.324</v>
      </c>
      <c r="I701" s="5" t="n">
        <v>0</v>
      </c>
      <c r="J701" s="5" t="n">
        <v>5.575</v>
      </c>
      <c r="K701" s="5" t="n">
        <v>0</v>
      </c>
      <c r="L701" s="5" t="n">
        <v>1</v>
      </c>
      <c r="M701" s="5" t="n">
        <v>7.124</v>
      </c>
      <c r="N701" s="5" t="n">
        <v>3.971</v>
      </c>
      <c r="O701" s="5" t="n">
        <v>0</v>
      </c>
      <c r="P701" s="5" t="n">
        <v>7.124</v>
      </c>
      <c r="Q701" s="5" t="n">
        <v>0</v>
      </c>
      <c r="R701" s="5" t="n">
        <v>1</v>
      </c>
      <c r="S701" s="5" t="n">
        <v>12.193</v>
      </c>
      <c r="T701" s="5" t="n">
        <v>7.942</v>
      </c>
      <c r="U701" s="5" t="n">
        <v>0.083</v>
      </c>
      <c r="V701" s="5" t="n">
        <v>12.802</v>
      </c>
      <c r="W701" s="5" t="n">
        <v>0.05</v>
      </c>
      <c r="X701" s="5" t="n">
        <v>1</v>
      </c>
      <c r="Y701" s="5" t="n">
        <v>11.447</v>
      </c>
      <c r="Z701" s="5" t="n">
        <v>1.54</v>
      </c>
      <c r="AA701" s="5" t="n">
        <v>0</v>
      </c>
      <c r="AB701" s="5" t="n">
        <v>11.447</v>
      </c>
      <c r="AC701" s="5" t="n">
        <v>0</v>
      </c>
      <c r="AD701" s="5" t="n">
        <v>1</v>
      </c>
      <c r="AE701" s="5" t="n">
        <v>12.771</v>
      </c>
      <c r="AF701" s="5" t="n">
        <v>2.991</v>
      </c>
      <c r="AG701" s="5" t="n">
        <v>0</v>
      </c>
      <c r="AH701" s="5" t="n">
        <v>12.771</v>
      </c>
      <c r="AI701" s="5" t="n">
        <v>0</v>
      </c>
      <c r="AJ701" s="5" t="n">
        <v>1</v>
      </c>
      <c r="AK701" s="5" t="n">
        <v>20.712</v>
      </c>
      <c r="AL701" s="5" t="n">
        <v>11.129</v>
      </c>
      <c r="AM701" s="5" t="n">
        <v>0.141</v>
      </c>
      <c r="AN701" s="5" t="n">
        <v>21.748</v>
      </c>
      <c r="AO701" s="5" t="n">
        <v>0.05</v>
      </c>
      <c r="AP701" s="5" t="n">
        <v>1</v>
      </c>
      <c r="AQ701" s="5" t="n">
        <v>0.756</v>
      </c>
      <c r="AR701" s="5" t="n">
        <v>0.132</v>
      </c>
      <c r="AS701" s="5" t="n">
        <v>0.005</v>
      </c>
      <c r="AT701" s="5" t="n">
        <v>0.794</v>
      </c>
      <c r="AU701" s="5" t="n">
        <v>0.05</v>
      </c>
      <c r="AV701" s="5" t="n">
        <v>1</v>
      </c>
      <c r="AW701" s="5" t="n">
        <v>0.655</v>
      </c>
      <c r="AX701" s="5" t="n">
        <v>0.132</v>
      </c>
      <c r="AY701" s="5" t="n">
        <v>0.004</v>
      </c>
      <c r="AZ701" s="5" t="n">
        <v>0.6879999999999999</v>
      </c>
      <c r="BA701" s="5" t="n">
        <v>0.05</v>
      </c>
      <c r="BB701" s="5" t="n">
        <v>1</v>
      </c>
      <c r="BC701" s="5" t="n">
        <v>0.534</v>
      </c>
      <c r="BD701" s="5" t="n">
        <v>0.132</v>
      </c>
      <c r="BE701" s="5" t="n">
        <v>0.004</v>
      </c>
      <c r="BF701" s="5" t="n">
        <v>0.5600000000000001</v>
      </c>
      <c r="BG701" s="5" t="n">
        <v>0.05</v>
      </c>
      <c r="BH701" s="5" t="n">
        <v>1</v>
      </c>
      <c r="BI701" s="5" t="n">
        <v>0.5679999999999999</v>
      </c>
      <c r="BJ701" s="5" t="n">
        <v>0.132</v>
      </c>
      <c r="BK701" s="5" t="n">
        <v>0.004</v>
      </c>
      <c r="BL701" s="5" t="n">
        <v>0.596</v>
      </c>
      <c r="BM701" s="5" t="n">
        <v>0.05</v>
      </c>
      <c r="BN701" s="5" t="n">
        <v>1</v>
      </c>
      <c r="BO701" s="5" t="n">
        <v>0</v>
      </c>
      <c r="BP701" s="5" t="n">
        <v>0</v>
      </c>
      <c r="BQ701" s="5" t="n">
        <v>0</v>
      </c>
      <c r="BR701" s="5" t="n">
        <v>0</v>
      </c>
      <c r="BS701" s="5" t="n">
        <v>1</v>
      </c>
      <c r="BT701" s="5" t="n">
        <v>0</v>
      </c>
      <c r="BU701" s="5" t="n">
        <v>0</v>
      </c>
      <c r="BV701" s="5" t="n">
        <v>0</v>
      </c>
      <c r="BW701" s="5" t="n">
        <v>0.05</v>
      </c>
      <c r="BX701" s="5" t="n">
        <v>1</v>
      </c>
      <c r="BY701" s="5" t="n">
        <v>13.646</v>
      </c>
      <c r="BZ701" s="5" t="n">
        <v>0</v>
      </c>
      <c r="CA701" s="5" t="n">
        <v>13.646</v>
      </c>
      <c r="CB701" s="5" t="n">
        <v>0</v>
      </c>
      <c r="CC701" s="5" t="n">
        <v>82.58799999999999</v>
      </c>
      <c r="CD701" s="5" t="n">
        <v>7.95</v>
      </c>
      <c r="CE701" s="5" t="n">
        <v>0.5620000000000001</v>
      </c>
      <c r="CF701" s="5" t="n">
        <v>86.717</v>
      </c>
      <c r="CG701" s="5" t="n">
        <v>0.05</v>
      </c>
      <c r="CH701" s="5" t="n">
        <v>1</v>
      </c>
      <c r="CI701" s="5" t="n">
        <v>0</v>
      </c>
      <c r="CJ701" s="5" t="n">
        <v>0</v>
      </c>
      <c r="CK701" s="5" t="n">
        <v>0</v>
      </c>
      <c r="CL701" s="5" t="n">
        <v>0</v>
      </c>
      <c r="CM701" s="5" t="n">
        <v>0</v>
      </c>
      <c r="CN701" s="5" t="n">
        <v>0</v>
      </c>
      <c r="CO701" s="5" t="n">
        <v>0</v>
      </c>
      <c r="CP701" s="5" t="n">
        <v>0</v>
      </c>
      <c r="CQ701" s="5" t="n">
        <v>1.387</v>
      </c>
      <c r="CR701" s="5" t="n">
        <v>0</v>
      </c>
      <c r="CS701" s="5" t="n">
        <v>5.529</v>
      </c>
      <c r="CT701" s="5" t="n">
        <v>4.251</v>
      </c>
      <c r="CU701" s="5" t="n">
        <v>10.123</v>
      </c>
    </row>
    <row r="702">
      <c r="A702" s="5" t="inlineStr">
        <is>
          <t>SVK2021</t>
        </is>
      </c>
      <c r="B702" s="5" t="inlineStr">
        <is>
          <t>SVK</t>
        </is>
      </c>
      <c r="C702" s="5" t="inlineStr">
        <is>
          <t>SVK</t>
        </is>
      </c>
      <c r="D702" s="5" t="inlineStr">
        <is>
          <t>Slovak Republic</t>
        </is>
      </c>
      <c r="E702" s="5" t="n">
        <v>2021</v>
      </c>
      <c r="F702" s="5" t="n">
        <v>0.2</v>
      </c>
      <c r="G702" s="5" t="n">
        <v>10.192</v>
      </c>
      <c r="H702" s="5" t="n">
        <v>1.084</v>
      </c>
      <c r="I702" s="5" t="n">
        <v>-7.364</v>
      </c>
      <c r="J702" s="5" t="n">
        <v>2.829</v>
      </c>
      <c r="K702" s="5" t="n">
        <v>0</v>
      </c>
      <c r="L702" s="5" t="n">
        <v>1</v>
      </c>
      <c r="M702" s="5" t="n">
        <v>8.263</v>
      </c>
      <c r="N702" s="5" t="n">
        <v>3.253</v>
      </c>
      <c r="O702" s="5" t="n">
        <v>1.404</v>
      </c>
      <c r="P702" s="5" t="n">
        <v>9.667</v>
      </c>
      <c r="Q702" s="5" t="n">
        <v>0</v>
      </c>
      <c r="R702" s="5" t="n">
        <v>1</v>
      </c>
      <c r="S702" s="5" t="n">
        <v>6.098</v>
      </c>
      <c r="T702" s="5" t="n">
        <v>3.779</v>
      </c>
      <c r="U702" s="5" t="n">
        <v>0.007</v>
      </c>
      <c r="V702" s="5" t="n">
        <v>7.326</v>
      </c>
      <c r="W702" s="5" t="n">
        <v>0.2</v>
      </c>
      <c r="X702" s="5" t="n">
        <v>1</v>
      </c>
      <c r="Y702" s="5" t="n">
        <v>19.366</v>
      </c>
      <c r="Z702" s="5" t="n">
        <v>2.139</v>
      </c>
      <c r="AA702" s="5" t="n">
        <v>-8.664999999999999</v>
      </c>
      <c r="AB702" s="5" t="n">
        <v>10.701</v>
      </c>
      <c r="AC702" s="5" t="n">
        <v>0</v>
      </c>
      <c r="AD702" s="5" t="n">
        <v>1</v>
      </c>
      <c r="AE702" s="5" t="n">
        <v>19.322</v>
      </c>
      <c r="AF702" s="5" t="n">
        <v>3.802</v>
      </c>
      <c r="AG702" s="5" t="n">
        <v>-8.621</v>
      </c>
      <c r="AH702" s="5" t="n">
        <v>10.701</v>
      </c>
      <c r="AI702" s="5" t="n">
        <v>0</v>
      </c>
      <c r="AJ702" s="5" t="n">
        <v>1</v>
      </c>
      <c r="AK702" s="5" t="n">
        <v>21.746</v>
      </c>
      <c r="AL702" s="5" t="n">
        <v>10.673</v>
      </c>
      <c r="AM702" s="5" t="n">
        <v>-10.331</v>
      </c>
      <c r="AN702" s="5" t="n">
        <v>13.697</v>
      </c>
      <c r="AO702" s="5" t="n">
        <v>0</v>
      </c>
      <c r="AP702" s="5" t="n">
        <v>0</v>
      </c>
      <c r="AQ702" s="5" t="n">
        <v>0.619</v>
      </c>
      <c r="AR702" s="5" t="n">
        <v>0.114</v>
      </c>
      <c r="AS702" s="5" t="n">
        <v>0.746</v>
      </c>
      <c r="AT702" s="5" t="n">
        <v>1.638</v>
      </c>
      <c r="AU702" s="5" t="n">
        <v>0.2</v>
      </c>
      <c r="AV702" s="5" t="n">
        <v>1</v>
      </c>
      <c r="AW702" s="5" t="n">
        <v>0.599</v>
      </c>
      <c r="AX702" s="5" t="n">
        <v>0.114</v>
      </c>
      <c r="AY702" s="5" t="n">
        <v>0.621</v>
      </c>
      <c r="AZ702" s="5" t="n">
        <v>1.464</v>
      </c>
      <c r="BA702" s="5" t="n">
        <v>0.2</v>
      </c>
      <c r="BB702" s="5" t="n">
        <v>1</v>
      </c>
      <c r="BC702" s="5" t="n">
        <v>0.439</v>
      </c>
      <c r="BD702" s="5" t="n">
        <v>0.114</v>
      </c>
      <c r="BE702" s="5" t="n">
        <v>0.208</v>
      </c>
      <c r="BF702" s="5" t="n">
        <v>0.777</v>
      </c>
      <c r="BG702" s="5" t="n">
        <v>0.2</v>
      </c>
      <c r="BH702" s="5" t="n">
        <v>1</v>
      </c>
      <c r="BI702" s="5" t="n">
        <v>0.505</v>
      </c>
      <c r="BJ702" s="5" t="n">
        <v>0.114</v>
      </c>
      <c r="BK702" s="5" t="n">
        <v>0.107</v>
      </c>
      <c r="BL702" s="5" t="n">
        <v>0.734</v>
      </c>
      <c r="BM702" s="5" t="n">
        <v>0.2</v>
      </c>
      <c r="BN702" s="5" t="n">
        <v>1</v>
      </c>
      <c r="BO702" s="5" t="n">
        <v>0</v>
      </c>
      <c r="BP702" s="5" t="n">
        <v>0.041</v>
      </c>
      <c r="BQ702" s="5" t="n">
        <v>0.146</v>
      </c>
      <c r="BR702" s="5" t="n">
        <v>0</v>
      </c>
      <c r="BS702" s="5" t="n">
        <v>1</v>
      </c>
      <c r="BT702" s="5" t="n">
        <v>0</v>
      </c>
      <c r="BU702" s="5" t="n">
        <v>0.039</v>
      </c>
      <c r="BV702" s="5" t="n">
        <v>0.195</v>
      </c>
      <c r="BW702" s="5" t="n">
        <v>0.2</v>
      </c>
      <c r="BX702" s="5" t="n">
        <v>0.667</v>
      </c>
      <c r="BY702" s="5" t="n">
        <v>11.787</v>
      </c>
      <c r="BZ702" s="5" t="n">
        <v>0</v>
      </c>
      <c r="CA702" s="5" t="n">
        <v>11.787</v>
      </c>
      <c r="CB702" s="5" t="n">
        <v>0</v>
      </c>
      <c r="CC702" s="5" t="n">
        <v>78.125</v>
      </c>
      <c r="CD702" s="5" t="n">
        <v>7.95</v>
      </c>
      <c r="CE702" s="5" t="n">
        <v>17.499</v>
      </c>
      <c r="CF702" s="5" t="n">
        <v>114.748</v>
      </c>
      <c r="CG702" s="5" t="n">
        <v>0.2</v>
      </c>
      <c r="CH702" s="5" t="n">
        <v>1</v>
      </c>
      <c r="CI702" s="5" t="n">
        <v>0</v>
      </c>
      <c r="CJ702" s="5" t="n">
        <v>0</v>
      </c>
      <c r="CK702" s="5" t="n">
        <v>0</v>
      </c>
      <c r="CL702" s="5" t="n">
        <v>0</v>
      </c>
      <c r="CM702" s="5" t="n">
        <v>0</v>
      </c>
      <c r="CN702" s="5" t="n">
        <v>0</v>
      </c>
      <c r="CO702" s="5" t="n">
        <v>0</v>
      </c>
      <c r="CP702" s="5" t="n">
        <v>0.103</v>
      </c>
      <c r="CQ702" s="5" t="n">
        <v>1.198</v>
      </c>
      <c r="CR702" s="5" t="n">
        <v>0</v>
      </c>
      <c r="CS702" s="5" t="n">
        <v>4.776</v>
      </c>
      <c r="CT702" s="5" t="n">
        <v>5.309</v>
      </c>
      <c r="CU702" s="5" t="n">
        <v>11.629</v>
      </c>
    </row>
    <row r="703">
      <c r="A703" s="5" t="inlineStr">
        <is>
          <t>SVK2022</t>
        </is>
      </c>
      <c r="B703" s="5" t="inlineStr">
        <is>
          <t>SVK</t>
        </is>
      </c>
      <c r="C703" s="5" t="inlineStr">
        <is>
          <t>SVK</t>
        </is>
      </c>
      <c r="D703" s="5" t="inlineStr">
        <is>
          <t>Slovak Republic</t>
        </is>
      </c>
      <c r="E703" s="5" t="n">
        <v>2022</v>
      </c>
      <c r="F703" s="5" t="n">
        <v>0.2</v>
      </c>
      <c r="G703" s="5" t="n">
        <v>17.158</v>
      </c>
      <c r="H703" s="5" t="n">
        <v>1.225</v>
      </c>
      <c r="I703" s="5" t="n">
        <v>1.456</v>
      </c>
      <c r="J703" s="5" t="n">
        <v>18.614</v>
      </c>
      <c r="K703" s="5" t="n">
        <v>0</v>
      </c>
      <c r="L703" s="5" t="n">
        <v>1</v>
      </c>
      <c r="M703" s="5" t="n">
        <v>12.854</v>
      </c>
      <c r="N703" s="5" t="n">
        <v>3.675</v>
      </c>
      <c r="O703" s="5" t="n">
        <v>8.532</v>
      </c>
      <c r="P703" s="5" t="n">
        <v>21.386</v>
      </c>
      <c r="Q703" s="5" t="n">
        <v>0</v>
      </c>
      <c r="R703" s="5" t="n">
        <v>1</v>
      </c>
      <c r="S703" s="5" t="n">
        <v>6.9</v>
      </c>
      <c r="T703" s="5" t="n">
        <v>3.379</v>
      </c>
      <c r="U703" s="5" t="n">
        <v>0.008</v>
      </c>
      <c r="V703" s="5" t="n">
        <v>8.289999999999999</v>
      </c>
      <c r="W703" s="5" t="n">
        <v>0.2</v>
      </c>
      <c r="X703" s="5" t="n">
        <v>1</v>
      </c>
      <c r="Y703" s="5" t="n">
        <v>43.399</v>
      </c>
      <c r="Z703" s="5" t="n">
        <v>4.553</v>
      </c>
      <c r="AA703" s="5" t="n">
        <v>-18.486</v>
      </c>
      <c r="AB703" s="5" t="n">
        <v>24.913</v>
      </c>
      <c r="AC703" s="5" t="n">
        <v>0</v>
      </c>
      <c r="AD703" s="5" t="n">
        <v>1</v>
      </c>
      <c r="AE703" s="5" t="n">
        <v>43.447</v>
      </c>
      <c r="AF703" s="5" t="n">
        <v>8.054</v>
      </c>
      <c r="AG703" s="5" t="n">
        <v>-18.534</v>
      </c>
      <c r="AH703" s="5" t="n">
        <v>24.913</v>
      </c>
      <c r="AI703" s="5" t="n">
        <v>0</v>
      </c>
      <c r="AJ703" s="5" t="n">
        <v>1</v>
      </c>
      <c r="AK703" s="5" t="n">
        <v>46.419</v>
      </c>
      <c r="AL703" s="5" t="n">
        <v>22.167</v>
      </c>
      <c r="AM703" s="5" t="n">
        <v>-34.394</v>
      </c>
      <c r="AN703" s="5" t="n">
        <v>14.429</v>
      </c>
      <c r="AO703" s="5" t="n">
        <v>0</v>
      </c>
      <c r="AP703" s="5" t="n">
        <v>0</v>
      </c>
      <c r="AQ703" s="5" t="n">
        <v>0.861</v>
      </c>
      <c r="AR703" s="5" t="n">
        <v>0.123</v>
      </c>
      <c r="AS703" s="5" t="n">
        <v>0.623</v>
      </c>
      <c r="AT703" s="5" t="n">
        <v>1.78</v>
      </c>
      <c r="AU703" s="5" t="n">
        <v>0.2</v>
      </c>
      <c r="AV703" s="5" t="n">
        <v>1</v>
      </c>
      <c r="AW703" s="5" t="n">
        <v>0.986</v>
      </c>
      <c r="AX703" s="5" t="n">
        <v>0.123</v>
      </c>
      <c r="AY703" s="5" t="n">
        <v>0.52</v>
      </c>
      <c r="AZ703" s="5" t="n">
        <v>1.807</v>
      </c>
      <c r="BA703" s="5" t="n">
        <v>0.2</v>
      </c>
      <c r="BB703" s="5" t="n">
        <v>1</v>
      </c>
      <c r="BC703" s="5" t="n">
        <v>0.598</v>
      </c>
      <c r="BD703" s="5" t="n">
        <v>0.123</v>
      </c>
      <c r="BE703" s="5" t="n">
        <v>0.132</v>
      </c>
      <c r="BF703" s="5" t="n">
        <v>0.876</v>
      </c>
      <c r="BG703" s="5" t="n">
        <v>0.2</v>
      </c>
      <c r="BH703" s="5" t="n">
        <v>1</v>
      </c>
      <c r="BI703" s="5" t="n">
        <v>0.612</v>
      </c>
      <c r="BJ703" s="5" t="n">
        <v>0.123</v>
      </c>
      <c r="BK703" s="5" t="n">
        <v>0.089</v>
      </c>
      <c r="BL703" s="5" t="n">
        <v>0.842</v>
      </c>
      <c r="BM703" s="5" t="n">
        <v>0.2</v>
      </c>
      <c r="BN703" s="5" t="n">
        <v>1</v>
      </c>
      <c r="BO703" s="5" t="n">
        <v>0</v>
      </c>
      <c r="BP703" s="5" t="n">
        <v>0.024</v>
      </c>
      <c r="BQ703" s="5" t="n">
        <v>0.244</v>
      </c>
      <c r="BR703" s="5" t="n">
        <v>0</v>
      </c>
      <c r="BS703" s="5" t="n">
        <v>1</v>
      </c>
      <c r="BT703" s="5" t="n">
        <v>0</v>
      </c>
      <c r="BU703" s="5" t="n">
        <v>0.027</v>
      </c>
      <c r="BV703" s="5" t="n">
        <v>0.194</v>
      </c>
      <c r="BW703" s="5" t="n">
        <v>0.2</v>
      </c>
      <c r="BX703" s="5" t="n">
        <v>0.667</v>
      </c>
      <c r="BY703" s="5" t="n">
        <v>12.729</v>
      </c>
      <c r="BZ703" s="5" t="n">
        <v>0</v>
      </c>
      <c r="CA703" s="5" t="n">
        <v>12.729</v>
      </c>
      <c r="CB703" s="5" t="n">
        <v>0</v>
      </c>
      <c r="CC703" s="5" t="n">
        <v>97.90000000000001</v>
      </c>
      <c r="CD703" s="5" t="n">
        <v>7.95</v>
      </c>
      <c r="CE703" s="5" t="n">
        <v>41.988</v>
      </c>
      <c r="CF703" s="5" t="n">
        <v>167.866</v>
      </c>
      <c r="CG703" s="5" t="n">
        <v>0.2</v>
      </c>
      <c r="CH703" s="5" t="n">
        <v>1</v>
      </c>
      <c r="CI703" s="5" t="n">
        <v>0</v>
      </c>
      <c r="CJ703" s="5" t="n">
        <v>0</v>
      </c>
      <c r="CK703" s="5" t="n">
        <v>0</v>
      </c>
      <c r="CL703" s="5" t="n">
        <v>0</v>
      </c>
      <c r="CM703" s="5" t="n">
        <v>0</v>
      </c>
      <c r="CN703" s="5" t="n">
        <v>0</v>
      </c>
      <c r="CO703" s="5" t="n">
        <v>0</v>
      </c>
      <c r="CP703" s="5" t="n">
        <v>0.016</v>
      </c>
      <c r="CQ703" s="5" t="n">
        <v>1.294</v>
      </c>
      <c r="CR703" s="5" t="n">
        <v>0</v>
      </c>
      <c r="CS703" s="5" t="n">
        <v>5.158</v>
      </c>
      <c r="CT703" s="5" t="n">
        <v>11.532</v>
      </c>
      <c r="CU703" s="5" t="n">
        <v>35.571</v>
      </c>
    </row>
    <row r="704">
      <c r="A704" s="5" t="inlineStr">
        <is>
          <t>SVK2023</t>
        </is>
      </c>
      <c r="B704" s="5" t="inlineStr">
        <is>
          <t>SVK</t>
        </is>
      </c>
      <c r="C704" s="5" t="inlineStr">
        <is>
          <t>SVK</t>
        </is>
      </c>
      <c r="D704" s="5" t="inlineStr">
        <is>
          <t>Slovak Republic</t>
        </is>
      </c>
      <c r="E704" s="5" t="n">
        <v>2023</v>
      </c>
      <c r="F704" s="5" t="n">
        <v>0.2</v>
      </c>
      <c r="G704" s="5" t="n">
        <v>16.327</v>
      </c>
      <c r="H704" s="5" t="n">
        <v>1.228</v>
      </c>
      <c r="I704" s="5" t="n">
        <v>4.507</v>
      </c>
      <c r="J704" s="5" t="n">
        <v>20.834</v>
      </c>
      <c r="K704" s="5" t="n">
        <v>0</v>
      </c>
      <c r="L704" s="5" t="n">
        <v>1</v>
      </c>
      <c r="M704" s="5" t="n">
        <v>10.207</v>
      </c>
      <c r="N704" s="5" t="n">
        <v>3.685</v>
      </c>
      <c r="O704" s="5" t="n">
        <v>9.888</v>
      </c>
      <c r="P704" s="5" t="n">
        <v>20.095</v>
      </c>
      <c r="Q704" s="5" t="n">
        <v>0</v>
      </c>
      <c r="R704" s="5" t="n">
        <v>1</v>
      </c>
      <c r="S704" s="5" t="n">
        <v>9.571</v>
      </c>
      <c r="T704" s="5" t="n">
        <v>6.002</v>
      </c>
      <c r="U704" s="5" t="n">
        <v>0.01</v>
      </c>
      <c r="V704" s="5" t="n">
        <v>11.496</v>
      </c>
      <c r="W704" s="5" t="n">
        <v>0.2</v>
      </c>
      <c r="X704" s="5" t="n">
        <v>1</v>
      </c>
      <c r="Y704" s="5" t="n">
        <v>22.447</v>
      </c>
      <c r="Z704" s="5" t="n">
        <v>2.514</v>
      </c>
      <c r="AA704" s="5" t="n">
        <v>12.29</v>
      </c>
      <c r="AB704" s="5" t="n">
        <v>34.737</v>
      </c>
      <c r="AC704" s="5" t="n">
        <v>0</v>
      </c>
      <c r="AD704" s="5" t="n">
        <v>1</v>
      </c>
      <c r="AE704" s="5" t="n">
        <v>22.545</v>
      </c>
      <c r="AF704" s="5" t="n">
        <v>4.49</v>
      </c>
      <c r="AG704" s="5" t="n">
        <v>12.191</v>
      </c>
      <c r="AH704" s="5" t="n">
        <v>34.737</v>
      </c>
      <c r="AI704" s="5" t="n">
        <v>0</v>
      </c>
      <c r="AJ704" s="5" t="n">
        <v>1</v>
      </c>
      <c r="AK704" s="5" t="n">
        <v>25.823</v>
      </c>
      <c r="AL704" s="5" t="n">
        <v>12.792</v>
      </c>
      <c r="AM704" s="5" t="n">
        <v>-11.04</v>
      </c>
      <c r="AN704" s="5" t="n">
        <v>17.739</v>
      </c>
      <c r="AO704" s="5" t="n">
        <v>0</v>
      </c>
      <c r="AP704" s="5" t="n">
        <v>0</v>
      </c>
      <c r="AQ704" s="5" t="n">
        <v>0.76</v>
      </c>
      <c r="AR704" s="5" t="n">
        <v>0.129</v>
      </c>
      <c r="AS704" s="5" t="n">
        <v>0.674</v>
      </c>
      <c r="AT704" s="5" t="n">
        <v>1.722</v>
      </c>
      <c r="AU704" s="5" t="n">
        <v>0.2</v>
      </c>
      <c r="AV704" s="5" t="n">
        <v>1</v>
      </c>
      <c r="AW704" s="5" t="n">
        <v>0.8110000000000001</v>
      </c>
      <c r="AX704" s="5" t="n">
        <v>0.129</v>
      </c>
      <c r="AY704" s="5" t="n">
        <v>0.588</v>
      </c>
      <c r="AZ704" s="5" t="n">
        <v>1.679</v>
      </c>
      <c r="BA704" s="5" t="n">
        <v>0.2</v>
      </c>
      <c r="BB704" s="5" t="n">
        <v>1</v>
      </c>
      <c r="BC704" s="5" t="n">
        <v>0.535</v>
      </c>
      <c r="BD704" s="5" t="n">
        <v>0.129</v>
      </c>
      <c r="BE704" s="5" t="n">
        <v>0.117</v>
      </c>
      <c r="BF704" s="5" t="n">
        <v>0.783</v>
      </c>
      <c r="BG704" s="5" t="n">
        <v>0.2</v>
      </c>
      <c r="BH704" s="5" t="n">
        <v>1</v>
      </c>
      <c r="BI704" s="5" t="n">
        <v>0.579</v>
      </c>
      <c r="BJ704" s="5" t="n">
        <v>0.129</v>
      </c>
      <c r="BK704" s="5" t="n">
        <v>0.158</v>
      </c>
      <c r="BL704" s="5" t="n">
        <v>0.885</v>
      </c>
      <c r="BM704" s="5" t="n">
        <v>0.2</v>
      </c>
      <c r="BN704" s="5" t="n">
        <v>1</v>
      </c>
      <c r="BO704" s="5" t="n">
        <v>0</v>
      </c>
      <c r="BP704" s="5" t="n">
        <v>0.037</v>
      </c>
      <c r="BQ704" s="5" t="n">
        <v>0.253</v>
      </c>
      <c r="BR704" s="5" t="n">
        <v>0</v>
      </c>
      <c r="BS704" s="5" t="n">
        <v>1</v>
      </c>
      <c r="BT704" s="5" t="n">
        <v>0</v>
      </c>
      <c r="BU704" s="5" t="n">
        <v>0.035</v>
      </c>
      <c r="BV704" s="5" t="n">
        <v>0.207</v>
      </c>
      <c r="BW704" s="5" t="n">
        <v>0.2</v>
      </c>
      <c r="BX704" s="5" t="n">
        <v>0.667</v>
      </c>
      <c r="BY704" s="5" t="n">
        <v>13.254</v>
      </c>
      <c r="BZ704" s="5" t="n">
        <v>0</v>
      </c>
      <c r="CA704" s="5" t="n">
        <v>13.254</v>
      </c>
      <c r="CB704" s="5" t="n">
        <v>0</v>
      </c>
      <c r="CC704" s="5" t="n">
        <v>83.248</v>
      </c>
      <c r="CD704" s="5" t="n">
        <v>7.95</v>
      </c>
      <c r="CE704" s="5" t="n">
        <v>53.745</v>
      </c>
      <c r="CF704" s="5" t="n">
        <v>164.392</v>
      </c>
      <c r="CG704" s="5" t="n">
        <v>0.2</v>
      </c>
      <c r="CH704" s="5" t="n">
        <v>1</v>
      </c>
      <c r="CI704" s="5" t="n">
        <v>0</v>
      </c>
      <c r="CJ704" s="5" t="n">
        <v>0</v>
      </c>
      <c r="CK704" s="5" t="n">
        <v>0</v>
      </c>
      <c r="CL704" s="5" t="n">
        <v>0</v>
      </c>
      <c r="CM704" s="5" t="n">
        <v>0</v>
      </c>
      <c r="CN704" s="5" t="n">
        <v>0</v>
      </c>
      <c r="CO704" s="5" t="n">
        <v>0</v>
      </c>
      <c r="CP704" s="5" t="n">
        <v>0.089</v>
      </c>
      <c r="CQ704" s="5" t="n">
        <v>1.348</v>
      </c>
      <c r="CR704" s="5" t="n">
        <v>0</v>
      </c>
      <c r="CS704" s="5" t="n">
        <v>5.37</v>
      </c>
      <c r="CT704" s="5" t="n">
        <v>11.23</v>
      </c>
      <c r="CU704" s="5" t="n">
        <v>14.568</v>
      </c>
    </row>
    <row r="705">
      <c r="A705" s="5" t="inlineStr">
        <is>
          <t>SVK2024</t>
        </is>
      </c>
      <c r="B705" s="5" t="inlineStr">
        <is>
          <t>SVK</t>
        </is>
      </c>
      <c r="C705" s="5" t="inlineStr">
        <is>
          <t>SVK</t>
        </is>
      </c>
      <c r="D705" s="5" t="inlineStr">
        <is>
          <t>Slovak Republic</t>
        </is>
      </c>
      <c r="E705" s="5" t="n">
        <v>2024</v>
      </c>
      <c r="F705" s="5" t="n">
        <v>0.2</v>
      </c>
      <c r="G705" s="5" t="n">
        <v>14.427</v>
      </c>
      <c r="H705" s="5" t="n">
        <v>1.265</v>
      </c>
      <c r="I705" s="5" t="n">
        <v>1.156</v>
      </c>
      <c r="J705" s="5" t="n">
        <v>15.583</v>
      </c>
      <c r="K705" s="5" t="n">
        <v>0</v>
      </c>
      <c r="L705" s="5" t="n">
        <v>1</v>
      </c>
      <c r="M705" s="5" t="n">
        <v>10.275</v>
      </c>
      <c r="N705" s="5" t="n">
        <v>3.794</v>
      </c>
      <c r="O705" s="5" t="n">
        <v>6.48</v>
      </c>
      <c r="P705" s="5" t="n">
        <v>16.755</v>
      </c>
      <c r="Q705" s="5" t="n">
        <v>0</v>
      </c>
      <c r="R705" s="5" t="n">
        <v>1</v>
      </c>
      <c r="S705" s="5" t="n">
        <v>9.33</v>
      </c>
      <c r="T705" s="5" t="n">
        <v>6.177</v>
      </c>
      <c r="U705" s="5" t="n">
        <v>0.01</v>
      </c>
      <c r="V705" s="5" t="n">
        <v>11.208</v>
      </c>
      <c r="W705" s="5" t="n">
        <v>0.2</v>
      </c>
      <c r="X705" s="5" t="n">
        <v>1</v>
      </c>
      <c r="Y705" s="5" t="n">
        <v>21.08</v>
      </c>
      <c r="Z705" s="5" t="n">
        <v>2.662</v>
      </c>
      <c r="AA705" s="5" t="n">
        <v>4.065</v>
      </c>
      <c r="AB705" s="5" t="n">
        <v>25.144</v>
      </c>
      <c r="AC705" s="5" t="n">
        <v>0</v>
      </c>
      <c r="AD705" s="5" t="n">
        <v>1</v>
      </c>
      <c r="AE705" s="5" t="n">
        <v>21.08</v>
      </c>
      <c r="AF705" s="5" t="n">
        <v>4.618</v>
      </c>
      <c r="AG705" s="5" t="n">
        <v>4.065</v>
      </c>
      <c r="AH705" s="5" t="n">
        <v>25.144</v>
      </c>
      <c r="AI705" s="5" t="n">
        <v>0</v>
      </c>
      <c r="AJ705" s="5" t="n">
        <v>1</v>
      </c>
      <c r="AK705" s="5" t="n">
        <v>21.496</v>
      </c>
      <c r="AL705" s="5" t="n">
        <v>10.933</v>
      </c>
      <c r="AM705" s="5" t="n">
        <v>-6.649</v>
      </c>
      <c r="AN705" s="5" t="n">
        <v>17.815</v>
      </c>
      <c r="AO705" s="5" t="n">
        <v>0</v>
      </c>
      <c r="AP705" s="5" t="n">
        <v>0</v>
      </c>
      <c r="AQ705" s="5" t="n">
        <v>0.724</v>
      </c>
      <c r="AR705" s="5" t="n">
        <v>0.132</v>
      </c>
      <c r="AS705" s="5" t="n">
        <v>0.694</v>
      </c>
      <c r="AT705" s="5" t="n">
        <v>1.702</v>
      </c>
      <c r="AU705" s="5" t="n">
        <v>0.2</v>
      </c>
      <c r="AV705" s="5" t="n">
        <v>1</v>
      </c>
      <c r="AW705" s="5" t="n">
        <v>0.75</v>
      </c>
      <c r="AX705" s="5" t="n">
        <v>0.132</v>
      </c>
      <c r="AY705" s="5" t="n">
        <v>0.603</v>
      </c>
      <c r="AZ705" s="5" t="n">
        <v>1.624</v>
      </c>
      <c r="BA705" s="5" t="n">
        <v>0.2</v>
      </c>
      <c r="BB705" s="5" t="n">
        <v>1</v>
      </c>
      <c r="BC705" s="5" t="n">
        <v>0.513</v>
      </c>
      <c r="BD705" s="5" t="n">
        <v>0.132</v>
      </c>
      <c r="BE705" s="5" t="n">
        <v>0.128</v>
      </c>
      <c r="BF705" s="5" t="n">
        <v>0.77</v>
      </c>
      <c r="BG705" s="5" t="n">
        <v>0.2</v>
      </c>
      <c r="BH705" s="5" t="n">
        <v>1</v>
      </c>
      <c r="BI705" s="5" t="n">
        <v>0.591</v>
      </c>
      <c r="BJ705" s="5" t="n">
        <v>0.132</v>
      </c>
      <c r="BK705" s="5" t="n">
        <v>0.111</v>
      </c>
      <c r="BL705" s="5" t="n">
        <v>0.843</v>
      </c>
      <c r="BM705" s="5" t="n">
        <v>0.2</v>
      </c>
      <c r="BN705" s="5" t="n">
        <v>1</v>
      </c>
      <c r="BO705" s="5" t="n">
        <v>0</v>
      </c>
      <c r="BP705" s="5" t="n">
        <v>0.025</v>
      </c>
      <c r="BQ705" s="5" t="n">
        <v>0.186</v>
      </c>
      <c r="BR705" s="5" t="n">
        <v>0</v>
      </c>
      <c r="BS705" s="5" t="n">
        <v>1</v>
      </c>
      <c r="BT705" s="5" t="n">
        <v>0</v>
      </c>
      <c r="BU705" s="5" t="n">
        <v>0.028</v>
      </c>
      <c r="BV705" s="5" t="n">
        <v>0.194</v>
      </c>
      <c r="BW705" s="5" t="n">
        <v>0.2</v>
      </c>
      <c r="BX705" s="5" t="n">
        <v>0.667</v>
      </c>
      <c r="BY705" s="5" t="n">
        <v>13.646</v>
      </c>
      <c r="BZ705" s="5" t="n">
        <v>0</v>
      </c>
      <c r="CA705" s="5" t="n">
        <v>13.646</v>
      </c>
      <c r="CB705" s="5" t="n">
        <v>0</v>
      </c>
      <c r="CC705" s="5" t="n">
        <v>82.58799999999999</v>
      </c>
      <c r="CD705" s="5" t="n">
        <v>7.95</v>
      </c>
      <c r="CE705" s="5" t="n">
        <v>42.672</v>
      </c>
      <c r="CF705" s="5" t="n">
        <v>150.312</v>
      </c>
      <c r="CG705" s="5" t="n">
        <v>0.2</v>
      </c>
      <c r="CH705" s="5" t="n">
        <v>1</v>
      </c>
      <c r="CI705" s="5" t="n">
        <v>0</v>
      </c>
      <c r="CJ705" s="5" t="n">
        <v>0</v>
      </c>
      <c r="CK705" s="5" t="n">
        <v>0</v>
      </c>
      <c r="CL705" s="5" t="n">
        <v>0</v>
      </c>
      <c r="CM705" s="5" t="n">
        <v>0</v>
      </c>
      <c r="CN705" s="5" t="n">
        <v>0</v>
      </c>
      <c r="CO705" s="5" t="n">
        <v>0</v>
      </c>
      <c r="CP705" s="5" t="n">
        <v>0.089</v>
      </c>
      <c r="CQ705" s="5" t="n">
        <v>1.387</v>
      </c>
      <c r="CR705" s="5" t="n">
        <v>0</v>
      </c>
      <c r="CS705" s="5" t="n">
        <v>5.529</v>
      </c>
      <c r="CT705" s="5" t="n">
        <v>8.946999999999999</v>
      </c>
      <c r="CU705" s="5" t="n">
        <v>10.966</v>
      </c>
    </row>
    <row r="706">
      <c r="A706" s="5" t="inlineStr">
        <is>
          <t>SVN2021</t>
        </is>
      </c>
      <c r="B706" s="5" t="inlineStr">
        <is>
          <t>SVN</t>
        </is>
      </c>
      <c r="C706" s="5" t="inlineStr">
        <is>
          <t>SVN</t>
        </is>
      </c>
      <c r="D706" s="5" t="inlineStr">
        <is>
          <t>Slovenia</t>
        </is>
      </c>
      <c r="E706" s="5" t="n">
        <v>2021</v>
      </c>
      <c r="F706" s="5" t="n">
        <v>0.22</v>
      </c>
      <c r="G706" s="5" t="n">
        <v>2.58</v>
      </c>
      <c r="H706" s="5" t="n">
        <v>0.634</v>
      </c>
      <c r="I706" s="5" t="n">
        <v>1.787</v>
      </c>
      <c r="J706" s="5" t="n">
        <v>4.367</v>
      </c>
      <c r="K706" s="5" t="n">
        <v>0</v>
      </c>
      <c r="L706" s="5" t="n">
        <v>1</v>
      </c>
      <c r="M706" s="5" t="n">
        <v>3.466</v>
      </c>
      <c r="N706" s="5" t="n">
        <v>1.903</v>
      </c>
      <c r="O706" s="5" t="n">
        <v>2.137</v>
      </c>
      <c r="P706" s="5" t="n">
        <v>5.603</v>
      </c>
      <c r="Q706" s="5" t="n">
        <v>0</v>
      </c>
      <c r="R706" s="5" t="n">
        <v>1</v>
      </c>
      <c r="S706" s="5" t="n">
        <v>5.751</v>
      </c>
      <c r="T706" s="5" t="n">
        <v>3.805</v>
      </c>
      <c r="U706" s="5" t="n">
        <v>2.644</v>
      </c>
      <c r="V706" s="5" t="n">
        <v>10.242</v>
      </c>
      <c r="W706" s="5" t="n">
        <v>0.22</v>
      </c>
      <c r="X706" s="5" t="n">
        <v>1</v>
      </c>
      <c r="Y706" s="5" t="n">
        <v>10.622</v>
      </c>
      <c r="Z706" s="5" t="n">
        <v>1.173</v>
      </c>
      <c r="AA706" s="5" t="n">
        <v>3.015</v>
      </c>
      <c r="AB706" s="5" t="n">
        <v>13.637</v>
      </c>
      <c r="AC706" s="5" t="n">
        <v>0</v>
      </c>
      <c r="AD706" s="5" t="n">
        <v>1</v>
      </c>
      <c r="AE706" s="5" t="n">
        <v>10.579</v>
      </c>
      <c r="AF706" s="5" t="n">
        <v>2.082</v>
      </c>
      <c r="AG706" s="5" t="n">
        <v>3.059</v>
      </c>
      <c r="AH706" s="5" t="n">
        <v>13.637</v>
      </c>
      <c r="AI706" s="5" t="n">
        <v>0</v>
      </c>
      <c r="AJ706" s="5" t="n">
        <v>1</v>
      </c>
      <c r="AK706" s="5" t="n">
        <v>15.139</v>
      </c>
      <c r="AL706" s="5" t="n">
        <v>7.43</v>
      </c>
      <c r="AM706" s="5" t="n">
        <v>0.129</v>
      </c>
      <c r="AN706" s="5" t="n">
        <v>18.627</v>
      </c>
      <c r="AO706" s="5" t="n">
        <v>0.22</v>
      </c>
      <c r="AP706" s="5" t="n">
        <v>1</v>
      </c>
      <c r="AQ706" s="5" t="n">
        <v>0.619</v>
      </c>
      <c r="AR706" s="5" t="n">
        <v>0.114</v>
      </c>
      <c r="AS706" s="5" t="n">
        <v>0.5659999999999999</v>
      </c>
      <c r="AT706" s="5" t="n">
        <v>1.446</v>
      </c>
      <c r="AU706" s="5" t="n">
        <v>0.22</v>
      </c>
      <c r="AV706" s="5" t="n">
        <v>1</v>
      </c>
      <c r="AW706" s="5" t="n">
        <v>0.599</v>
      </c>
      <c r="AX706" s="5" t="n">
        <v>0.114</v>
      </c>
      <c r="AY706" s="5" t="n">
        <v>0.638</v>
      </c>
      <c r="AZ706" s="5" t="n">
        <v>1.509</v>
      </c>
      <c r="BA706" s="5" t="n">
        <v>0.22</v>
      </c>
      <c r="BB706" s="5" t="n">
        <v>1</v>
      </c>
      <c r="BC706" s="5" t="n">
        <v>0.439</v>
      </c>
      <c r="BD706" s="5" t="n">
        <v>0.114</v>
      </c>
      <c r="BE706" s="5" t="n">
        <v>0.248</v>
      </c>
      <c r="BF706" s="5" t="n">
        <v>0.838</v>
      </c>
      <c r="BG706" s="5" t="n">
        <v>0.22</v>
      </c>
      <c r="BH706" s="5" t="n">
        <v>1</v>
      </c>
      <c r="BI706" s="5" t="n">
        <v>0.505</v>
      </c>
      <c r="BJ706" s="5" t="n">
        <v>0.114</v>
      </c>
      <c r="BK706" s="5" t="n">
        <v>0.434</v>
      </c>
      <c r="BL706" s="5" t="n">
        <v>1.146</v>
      </c>
      <c r="BM706" s="5" t="n">
        <v>0.22</v>
      </c>
      <c r="BN706" s="5" t="n">
        <v>1</v>
      </c>
      <c r="BO706" s="5" t="n">
        <v>0</v>
      </c>
      <c r="BP706" s="5" t="n">
        <v>0.011</v>
      </c>
      <c r="BQ706" s="5" t="n">
        <v>0.098</v>
      </c>
      <c r="BR706" s="5" t="n">
        <v>0</v>
      </c>
      <c r="BS706" s="5" t="n">
        <v>1</v>
      </c>
      <c r="BT706" s="5" t="n">
        <v>0</v>
      </c>
      <c r="BU706" s="5" t="n">
        <v>0.025</v>
      </c>
      <c r="BV706" s="5" t="n">
        <v>0.199</v>
      </c>
      <c r="BW706" s="5" t="n">
        <v>0.22</v>
      </c>
      <c r="BX706" s="5" t="n">
        <v>1</v>
      </c>
      <c r="BY706" s="5" t="n">
        <v>11.787</v>
      </c>
      <c r="BZ706" s="5" t="n">
        <v>0</v>
      </c>
      <c r="CA706" s="5" t="n">
        <v>11.787</v>
      </c>
      <c r="CB706" s="5" t="n">
        <v>0</v>
      </c>
      <c r="CC706" s="5" t="n">
        <v>78.125</v>
      </c>
      <c r="CD706" s="5" t="n">
        <v>7.95</v>
      </c>
      <c r="CE706" s="5" t="n">
        <v>82.363</v>
      </c>
      <c r="CF706" s="5" t="n">
        <v>195.796</v>
      </c>
      <c r="CG706" s="5" t="n">
        <v>0.22</v>
      </c>
      <c r="CH706" s="5" t="n">
        <v>1</v>
      </c>
      <c r="CI706" s="5" t="n">
        <v>0</v>
      </c>
      <c r="CJ706" s="5" t="n">
        <v>0</v>
      </c>
      <c r="CK706" s="5" t="n">
        <v>0</v>
      </c>
      <c r="CL706" s="5" t="n">
        <v>0</v>
      </c>
      <c r="CM706" s="5" t="n">
        <v>0</v>
      </c>
      <c r="CN706" s="5" t="n">
        <v>0</v>
      </c>
      <c r="CO706" s="5" t="n">
        <v>0</v>
      </c>
      <c r="CP706" s="5" t="n">
        <v>0.891</v>
      </c>
      <c r="CQ706" s="5" t="n">
        <v>1.198</v>
      </c>
      <c r="CR706" s="5" t="n">
        <v>0</v>
      </c>
      <c r="CS706" s="5" t="n">
        <v>4.776</v>
      </c>
      <c r="CT706" s="5" t="n">
        <v>8.026</v>
      </c>
      <c r="CU706" s="5" t="n">
        <v>7.971</v>
      </c>
    </row>
    <row r="707">
      <c r="A707" s="5" t="inlineStr">
        <is>
          <t>SVN2022</t>
        </is>
      </c>
      <c r="B707" s="5" t="inlineStr">
        <is>
          <t>SVN</t>
        </is>
      </c>
      <c r="C707" s="5" t="inlineStr">
        <is>
          <t>SVN</t>
        </is>
      </c>
      <c r="D707" s="5" t="inlineStr">
        <is>
          <t>Slovenia</t>
        </is>
      </c>
      <c r="E707" s="5" t="n">
        <v>2022</v>
      </c>
      <c r="F707" s="5" t="n">
        <v>0.22</v>
      </c>
      <c r="G707" s="5" t="n">
        <v>7.491</v>
      </c>
      <c r="H707" s="5" t="n">
        <v>0.791</v>
      </c>
      <c r="I707" s="5" t="n">
        <v>8.552</v>
      </c>
      <c r="J707" s="5" t="n">
        <v>16.043</v>
      </c>
      <c r="K707" s="5" t="n">
        <v>0</v>
      </c>
      <c r="L707" s="5" t="n">
        <v>1</v>
      </c>
      <c r="M707" s="5" t="n">
        <v>5.014</v>
      </c>
      <c r="N707" s="5" t="n">
        <v>2.373</v>
      </c>
      <c r="O707" s="5" t="n">
        <v>8.77</v>
      </c>
      <c r="P707" s="5" t="n">
        <v>13.784</v>
      </c>
      <c r="Q707" s="5" t="n">
        <v>0</v>
      </c>
      <c r="R707" s="5" t="n">
        <v>1</v>
      </c>
      <c r="S707" s="5" t="n">
        <v>11.447</v>
      </c>
      <c r="T707" s="5" t="n">
        <v>4.746</v>
      </c>
      <c r="U707" s="5" t="n">
        <v>2.983</v>
      </c>
      <c r="V707" s="5" t="n">
        <v>17.323</v>
      </c>
      <c r="W707" s="5" t="n">
        <v>0.22</v>
      </c>
      <c r="X707" s="5" t="n">
        <v>1</v>
      </c>
      <c r="Y707" s="5" t="n">
        <v>28.201</v>
      </c>
      <c r="Z707" s="5" t="n">
        <v>2.958</v>
      </c>
      <c r="AA707" s="5" t="n">
        <v>-1.608</v>
      </c>
      <c r="AB707" s="5" t="n">
        <v>26.593</v>
      </c>
      <c r="AC707" s="5" t="n">
        <v>0</v>
      </c>
      <c r="AD707" s="5" t="n">
        <v>1</v>
      </c>
      <c r="AE707" s="5" t="n">
        <v>28.248</v>
      </c>
      <c r="AF707" s="5" t="n">
        <v>5.237</v>
      </c>
      <c r="AG707" s="5" t="n">
        <v>-1.656</v>
      </c>
      <c r="AH707" s="5" t="n">
        <v>26.593</v>
      </c>
      <c r="AI707" s="5" t="n">
        <v>0</v>
      </c>
      <c r="AJ707" s="5" t="n">
        <v>1</v>
      </c>
      <c r="AK707" s="5" t="n">
        <v>33.174</v>
      </c>
      <c r="AL707" s="5" t="n">
        <v>15.842</v>
      </c>
      <c r="AM707" s="5" t="n">
        <v>-13.604</v>
      </c>
      <c r="AN707" s="5" t="n">
        <v>23.875</v>
      </c>
      <c r="AO707" s="5" t="n">
        <v>0.22</v>
      </c>
      <c r="AP707" s="5" t="n">
        <v>1</v>
      </c>
      <c r="AQ707" s="5" t="n">
        <v>0.861</v>
      </c>
      <c r="AR707" s="5" t="n">
        <v>0.123</v>
      </c>
      <c r="AS707" s="5" t="n">
        <v>0.428</v>
      </c>
      <c r="AT707" s="5" t="n">
        <v>1.573</v>
      </c>
      <c r="AU707" s="5" t="n">
        <v>0.22</v>
      </c>
      <c r="AV707" s="5" t="n">
        <v>1</v>
      </c>
      <c r="AW707" s="5" t="n">
        <v>0.986</v>
      </c>
      <c r="AX707" s="5" t="n">
        <v>0.123</v>
      </c>
      <c r="AY707" s="5" t="n">
        <v>0.427</v>
      </c>
      <c r="AZ707" s="5" t="n">
        <v>1.724</v>
      </c>
      <c r="BA707" s="5" t="n">
        <v>0.22</v>
      </c>
      <c r="BB707" s="5" t="n">
        <v>1</v>
      </c>
      <c r="BC707" s="5" t="n">
        <v>0.598</v>
      </c>
      <c r="BD707" s="5" t="n">
        <v>0.123</v>
      </c>
      <c r="BE707" s="5" t="n">
        <v>0.244</v>
      </c>
      <c r="BF707" s="5" t="n">
        <v>1.027</v>
      </c>
      <c r="BG707" s="5" t="n">
        <v>0.22</v>
      </c>
      <c r="BH707" s="5" t="n">
        <v>1</v>
      </c>
      <c r="BI707" s="5" t="n">
        <v>0.612</v>
      </c>
      <c r="BJ707" s="5" t="n">
        <v>0.123</v>
      </c>
      <c r="BK707" s="5" t="n">
        <v>0.5</v>
      </c>
      <c r="BL707" s="5" t="n">
        <v>1.357</v>
      </c>
      <c r="BM707" s="5" t="n">
        <v>0.22</v>
      </c>
      <c r="BN707" s="5" t="n">
        <v>1</v>
      </c>
      <c r="BO707" s="5" t="n">
        <v>0</v>
      </c>
      <c r="BP707" s="5" t="n">
        <v>0.008</v>
      </c>
      <c r="BQ707" s="5" t="n">
        <v>0.18</v>
      </c>
      <c r="BR707" s="5" t="n">
        <v>0</v>
      </c>
      <c r="BS707" s="5" t="n">
        <v>1</v>
      </c>
      <c r="BT707" s="5" t="n">
        <v>0</v>
      </c>
      <c r="BU707" s="5" t="n">
        <v>0.014</v>
      </c>
      <c r="BV707" s="5" t="n">
        <v>0.176</v>
      </c>
      <c r="BW707" s="5" t="n">
        <v>0.22</v>
      </c>
      <c r="BX707" s="5" t="n">
        <v>1</v>
      </c>
      <c r="BY707" s="5" t="n">
        <v>12.729</v>
      </c>
      <c r="BZ707" s="5" t="n">
        <v>0</v>
      </c>
      <c r="CA707" s="5" t="n">
        <v>12.729</v>
      </c>
      <c r="CB707" s="5" t="n">
        <v>0</v>
      </c>
      <c r="CC707" s="5" t="n">
        <v>97.90000000000001</v>
      </c>
      <c r="CD707" s="5" t="n">
        <v>7.95</v>
      </c>
      <c r="CE707" s="5" t="n">
        <v>117.374</v>
      </c>
      <c r="CF707" s="5" t="n">
        <v>262.634</v>
      </c>
      <c r="CG707" s="5" t="n">
        <v>0.22</v>
      </c>
      <c r="CH707" s="5" t="n">
        <v>1</v>
      </c>
      <c r="CI707" s="5" t="n">
        <v>0</v>
      </c>
      <c r="CJ707" s="5" t="n">
        <v>0</v>
      </c>
      <c r="CK707" s="5" t="n">
        <v>0</v>
      </c>
      <c r="CL707" s="5" t="n">
        <v>0</v>
      </c>
      <c r="CM707" s="5" t="n">
        <v>0</v>
      </c>
      <c r="CN707" s="5" t="n">
        <v>0</v>
      </c>
      <c r="CO707" s="5" t="n">
        <v>0</v>
      </c>
      <c r="CP707" s="5" t="n">
        <v>0.719</v>
      </c>
      <c r="CQ707" s="5" t="n">
        <v>1.294</v>
      </c>
      <c r="CR707" s="5" t="n">
        <v>0</v>
      </c>
      <c r="CS707" s="5" t="n">
        <v>5.158</v>
      </c>
      <c r="CT707" s="5" t="n">
        <v>20.506</v>
      </c>
      <c r="CU707" s="5" t="n">
        <v>25.458</v>
      </c>
    </row>
    <row r="708">
      <c r="A708" s="5" t="inlineStr">
        <is>
          <t>SVN2023</t>
        </is>
      </c>
      <c r="B708" s="5" t="inlineStr">
        <is>
          <t>SVN</t>
        </is>
      </c>
      <c r="C708" s="5" t="inlineStr">
        <is>
          <t>SVN</t>
        </is>
      </c>
      <c r="D708" s="5" t="inlineStr">
        <is>
          <t>Slovenia</t>
        </is>
      </c>
      <c r="E708" s="5" t="n">
        <v>2023</v>
      </c>
      <c r="F708" s="5" t="n">
        <v>0.22</v>
      </c>
      <c r="G708" s="5" t="n">
        <v>4.555</v>
      </c>
      <c r="H708" s="5" t="n">
        <v>0.823</v>
      </c>
      <c r="I708" s="5" t="n">
        <v>9.911</v>
      </c>
      <c r="J708" s="5" t="n">
        <v>14.466</v>
      </c>
      <c r="K708" s="5" t="n">
        <v>0</v>
      </c>
      <c r="L708" s="5" t="n">
        <v>1</v>
      </c>
      <c r="M708" s="5" t="n">
        <v>4.566</v>
      </c>
      <c r="N708" s="5" t="n">
        <v>2.468</v>
      </c>
      <c r="O708" s="5" t="n">
        <v>10.093</v>
      </c>
      <c r="P708" s="5" t="n">
        <v>14.66</v>
      </c>
      <c r="Q708" s="5" t="n">
        <v>0</v>
      </c>
      <c r="R708" s="5" t="n">
        <v>1</v>
      </c>
      <c r="S708" s="5" t="n">
        <v>8.669</v>
      </c>
      <c r="T708" s="5" t="n">
        <v>4.937</v>
      </c>
      <c r="U708" s="5" t="n">
        <v>1.086</v>
      </c>
      <c r="V708" s="5" t="n">
        <v>11.618</v>
      </c>
      <c r="W708" s="5" t="n">
        <v>0.22</v>
      </c>
      <c r="X708" s="5" t="n">
        <v>1</v>
      </c>
      <c r="Y708" s="5" t="n">
        <v>22.754</v>
      </c>
      <c r="Z708" s="5" t="n">
        <v>2.549</v>
      </c>
      <c r="AA708" s="5" t="n">
        <v>5.215</v>
      </c>
      <c r="AB708" s="5" t="n">
        <v>27.969</v>
      </c>
      <c r="AC708" s="5" t="n">
        <v>0</v>
      </c>
      <c r="AD708" s="5" t="n">
        <v>1</v>
      </c>
      <c r="AE708" s="5" t="n">
        <v>22.853</v>
      </c>
      <c r="AF708" s="5" t="n">
        <v>4.551</v>
      </c>
      <c r="AG708" s="5" t="n">
        <v>5.116</v>
      </c>
      <c r="AH708" s="5" t="n">
        <v>27.969</v>
      </c>
      <c r="AI708" s="5" t="n">
        <v>0</v>
      </c>
      <c r="AJ708" s="5" t="n">
        <v>1</v>
      </c>
      <c r="AK708" s="5" t="n">
        <v>27.981</v>
      </c>
      <c r="AL708" s="5" t="n">
        <v>13.861</v>
      </c>
      <c r="AM708" s="5" t="n">
        <v>-2.404</v>
      </c>
      <c r="AN708" s="5" t="n">
        <v>31.203</v>
      </c>
      <c r="AO708" s="5" t="n">
        <v>0.22</v>
      </c>
      <c r="AP708" s="5" t="n">
        <v>1</v>
      </c>
      <c r="AQ708" s="5" t="n">
        <v>0.76</v>
      </c>
      <c r="AR708" s="5" t="n">
        <v>0.129</v>
      </c>
      <c r="AS708" s="5" t="n">
        <v>0.524</v>
      </c>
      <c r="AT708" s="5" t="n">
        <v>1.567</v>
      </c>
      <c r="AU708" s="5" t="n">
        <v>0.22</v>
      </c>
      <c r="AV708" s="5" t="n">
        <v>1</v>
      </c>
      <c r="AW708" s="5" t="n">
        <v>0.8110000000000001</v>
      </c>
      <c r="AX708" s="5" t="n">
        <v>0.129</v>
      </c>
      <c r="AY708" s="5" t="n">
        <v>0.5570000000000001</v>
      </c>
      <c r="AZ708" s="5" t="n">
        <v>1.669</v>
      </c>
      <c r="BA708" s="5" t="n">
        <v>0.22</v>
      </c>
      <c r="BB708" s="5" t="n">
        <v>1</v>
      </c>
      <c r="BC708" s="5" t="n">
        <v>0.535</v>
      </c>
      <c r="BD708" s="5" t="n">
        <v>0.129</v>
      </c>
      <c r="BE708" s="5" t="n">
        <v>0.253</v>
      </c>
      <c r="BF708" s="5" t="n">
        <v>0.961</v>
      </c>
      <c r="BG708" s="5" t="n">
        <v>0.22</v>
      </c>
      <c r="BH708" s="5" t="n">
        <v>1</v>
      </c>
      <c r="BI708" s="5" t="n">
        <v>0.579</v>
      </c>
      <c r="BJ708" s="5" t="n">
        <v>0.129</v>
      </c>
      <c r="BK708" s="5" t="n">
        <v>0.402</v>
      </c>
      <c r="BL708" s="5" t="n">
        <v>1.197</v>
      </c>
      <c r="BM708" s="5" t="n">
        <v>0.22</v>
      </c>
      <c r="BN708" s="5" t="n">
        <v>1</v>
      </c>
      <c r="BO708" s="5" t="n">
        <v>0</v>
      </c>
      <c r="BP708" s="5" t="n">
        <v>0.008</v>
      </c>
      <c r="BQ708" s="5" t="n">
        <v>0.199</v>
      </c>
      <c r="BR708" s="5" t="n">
        <v>0</v>
      </c>
      <c r="BS708" s="5" t="n">
        <v>1</v>
      </c>
      <c r="BT708" s="5" t="n">
        <v>0</v>
      </c>
      <c r="BU708" s="5" t="n">
        <v>0.013</v>
      </c>
      <c r="BV708" s="5" t="n">
        <v>0.218</v>
      </c>
      <c r="BW708" s="5" t="n">
        <v>0.22</v>
      </c>
      <c r="BX708" s="5" t="n">
        <v>1</v>
      </c>
      <c r="BY708" s="5" t="n">
        <v>13.254</v>
      </c>
      <c r="BZ708" s="5" t="n">
        <v>0</v>
      </c>
      <c r="CA708" s="5" t="n">
        <v>13.254</v>
      </c>
      <c r="CB708" s="5" t="n">
        <v>0</v>
      </c>
      <c r="CC708" s="5" t="n">
        <v>83.248</v>
      </c>
      <c r="CD708" s="5" t="n">
        <v>7.95</v>
      </c>
      <c r="CE708" s="5" t="n">
        <v>116.427</v>
      </c>
      <c r="CF708" s="5" t="n">
        <v>243.604</v>
      </c>
      <c r="CG708" s="5" t="n">
        <v>0.22</v>
      </c>
      <c r="CH708" s="5" t="n">
        <v>1</v>
      </c>
      <c r="CI708" s="5" t="n">
        <v>0</v>
      </c>
      <c r="CJ708" s="5" t="n">
        <v>0</v>
      </c>
      <c r="CK708" s="5" t="n">
        <v>0</v>
      </c>
      <c r="CL708" s="5" t="n">
        <v>0</v>
      </c>
      <c r="CM708" s="5" t="n">
        <v>0</v>
      </c>
      <c r="CN708" s="5" t="n">
        <v>0</v>
      </c>
      <c r="CO708" s="5" t="n">
        <v>0</v>
      </c>
      <c r="CP708" s="5" t="n">
        <v>0.72</v>
      </c>
      <c r="CQ708" s="5" t="n">
        <v>1.348</v>
      </c>
      <c r="CR708" s="5" t="n">
        <v>0</v>
      </c>
      <c r="CS708" s="5" t="n">
        <v>5.37</v>
      </c>
      <c r="CT708" s="5" t="n">
        <v>9.867000000000001</v>
      </c>
      <c r="CU708" s="5" t="n">
        <v>19.961</v>
      </c>
    </row>
    <row r="709">
      <c r="A709" s="5" t="inlineStr">
        <is>
          <t>SVN2024</t>
        </is>
      </c>
      <c r="B709" s="5" t="inlineStr">
        <is>
          <t>SVN</t>
        </is>
      </c>
      <c r="C709" s="5" t="inlineStr">
        <is>
          <t>SVN</t>
        </is>
      </c>
      <c r="D709" s="5" t="inlineStr">
        <is>
          <t>Slovenia</t>
        </is>
      </c>
      <c r="E709" s="5" t="n">
        <v>2024</v>
      </c>
      <c r="F709" s="5" t="n">
        <v>0.22</v>
      </c>
      <c r="G709" s="5" t="n">
        <v>4.007</v>
      </c>
      <c r="H709" s="5" t="n">
        <v>0.847</v>
      </c>
      <c r="I709" s="5" t="n">
        <v>6.495</v>
      </c>
      <c r="J709" s="5" t="n">
        <v>10.503</v>
      </c>
      <c r="K709" s="5" t="n">
        <v>0</v>
      </c>
      <c r="L709" s="5" t="n">
        <v>1</v>
      </c>
      <c r="M709" s="5" t="n">
        <v>4.423</v>
      </c>
      <c r="N709" s="5" t="n">
        <v>2.541</v>
      </c>
      <c r="O709" s="5" t="n">
        <v>6.739</v>
      </c>
      <c r="P709" s="5" t="n">
        <v>11.161</v>
      </c>
      <c r="Q709" s="5" t="n">
        <v>0</v>
      </c>
      <c r="R709" s="5" t="n">
        <v>1</v>
      </c>
      <c r="S709" s="5" t="n">
        <v>8.242000000000001</v>
      </c>
      <c r="T709" s="5" t="n">
        <v>5.082</v>
      </c>
      <c r="U709" s="5" t="n">
        <v>3.123</v>
      </c>
      <c r="V709" s="5" t="n">
        <v>13.463</v>
      </c>
      <c r="W709" s="5" t="n">
        <v>0.22</v>
      </c>
      <c r="X709" s="5" t="n">
        <v>1</v>
      </c>
      <c r="Y709" s="5" t="n">
        <v>15.716</v>
      </c>
      <c r="Z709" s="5" t="n">
        <v>1.984</v>
      </c>
      <c r="AA709" s="5" t="n">
        <v>5.339</v>
      </c>
      <c r="AB709" s="5" t="n">
        <v>21.055</v>
      </c>
      <c r="AC709" s="5" t="n">
        <v>0</v>
      </c>
      <c r="AD709" s="5" t="n">
        <v>1</v>
      </c>
      <c r="AE709" s="5" t="n">
        <v>15.716</v>
      </c>
      <c r="AF709" s="5" t="n">
        <v>3.443</v>
      </c>
      <c r="AG709" s="5" t="n">
        <v>5.339</v>
      </c>
      <c r="AH709" s="5" t="n">
        <v>21.055</v>
      </c>
      <c r="AI709" s="5" t="n">
        <v>0</v>
      </c>
      <c r="AJ709" s="5" t="n">
        <v>1</v>
      </c>
      <c r="AK709" s="5" t="n">
        <v>20.995</v>
      </c>
      <c r="AL709" s="5" t="n">
        <v>10.679</v>
      </c>
      <c r="AM709" s="5" t="n">
        <v>2.19</v>
      </c>
      <c r="AN709" s="5" t="n">
        <v>28.286</v>
      </c>
      <c r="AO709" s="5" t="n">
        <v>0.22</v>
      </c>
      <c r="AP709" s="5" t="n">
        <v>1</v>
      </c>
      <c r="AQ709" s="5" t="n">
        <v>0.724</v>
      </c>
      <c r="AR709" s="5" t="n">
        <v>0.132</v>
      </c>
      <c r="AS709" s="5" t="n">
        <v>0.6</v>
      </c>
      <c r="AT709" s="5" t="n">
        <v>1.616</v>
      </c>
      <c r="AU709" s="5" t="n">
        <v>0.22</v>
      </c>
      <c r="AV709" s="5" t="n">
        <v>1</v>
      </c>
      <c r="AW709" s="5" t="n">
        <v>0.75</v>
      </c>
      <c r="AX709" s="5" t="n">
        <v>0.132</v>
      </c>
      <c r="AY709" s="5" t="n">
        <v>0.604</v>
      </c>
      <c r="AZ709" s="5" t="n">
        <v>1.652</v>
      </c>
      <c r="BA709" s="5" t="n">
        <v>0.22</v>
      </c>
      <c r="BB709" s="5" t="n">
        <v>1</v>
      </c>
      <c r="BC709" s="5" t="n">
        <v>0.513</v>
      </c>
      <c r="BD709" s="5" t="n">
        <v>0.132</v>
      </c>
      <c r="BE709" s="5" t="n">
        <v>0.259</v>
      </c>
      <c r="BF709" s="5" t="n">
        <v>0.9409999999999999</v>
      </c>
      <c r="BG709" s="5" t="n">
        <v>0.22</v>
      </c>
      <c r="BH709" s="5" t="n">
        <v>1</v>
      </c>
      <c r="BI709" s="5" t="n">
        <v>0.591</v>
      </c>
      <c r="BJ709" s="5" t="n">
        <v>0.132</v>
      </c>
      <c r="BK709" s="5" t="n">
        <v>0.367</v>
      </c>
      <c r="BL709" s="5" t="n">
        <v>1.169</v>
      </c>
      <c r="BM709" s="5" t="n">
        <v>0.22</v>
      </c>
      <c r="BN709" s="5" t="n">
        <v>1</v>
      </c>
      <c r="BO709" s="5" t="n">
        <v>0</v>
      </c>
      <c r="BP709" s="5" t="n">
        <v>0.008</v>
      </c>
      <c r="BQ709" s="5" t="n">
        <v>0.158</v>
      </c>
      <c r="BR709" s="5" t="n">
        <v>0</v>
      </c>
      <c r="BS709" s="5" t="n">
        <v>1</v>
      </c>
      <c r="BT709" s="5" t="n">
        <v>0</v>
      </c>
      <c r="BU709" s="5" t="n">
        <v>0.003</v>
      </c>
      <c r="BV709" s="5" t="n">
        <v>0.221</v>
      </c>
      <c r="BW709" s="5" t="n">
        <v>0.22</v>
      </c>
      <c r="BX709" s="5" t="n">
        <v>1</v>
      </c>
      <c r="BY709" s="5" t="n">
        <v>13.646</v>
      </c>
      <c r="BZ709" s="5" t="n">
        <v>0</v>
      </c>
      <c r="CA709" s="5" t="n">
        <v>13.646</v>
      </c>
      <c r="CB709" s="5" t="n">
        <v>0</v>
      </c>
      <c r="CC709" s="5" t="n">
        <v>82.58799999999999</v>
      </c>
      <c r="CD709" s="5" t="n">
        <v>7.95</v>
      </c>
      <c r="CE709" s="5" t="n">
        <v>107.233</v>
      </c>
      <c r="CF709" s="5" t="n">
        <v>231.582</v>
      </c>
      <c r="CG709" s="5" t="n">
        <v>0.22</v>
      </c>
      <c r="CH709" s="5" t="n">
        <v>1</v>
      </c>
      <c r="CI709" s="5" t="n">
        <v>0</v>
      </c>
      <c r="CJ709" s="5" t="n">
        <v>0</v>
      </c>
      <c r="CK709" s="5" t="n">
        <v>0</v>
      </c>
      <c r="CL709" s="5" t="n">
        <v>0</v>
      </c>
      <c r="CM709" s="5" t="n">
        <v>0</v>
      </c>
      <c r="CN709" s="5" t="n">
        <v>0</v>
      </c>
      <c r="CO709" s="5" t="n">
        <v>0</v>
      </c>
      <c r="CP709" s="5" t="n">
        <v>0.72</v>
      </c>
      <c r="CQ709" s="5" t="n">
        <v>1.387</v>
      </c>
      <c r="CR709" s="5" t="n">
        <v>0</v>
      </c>
      <c r="CS709" s="5" t="n">
        <v>5.529</v>
      </c>
      <c r="CT709" s="5" t="n">
        <v>7.721</v>
      </c>
      <c r="CU709" s="5" t="n">
        <v>12.028</v>
      </c>
    </row>
    <row r="710">
      <c r="A710" s="5" t="inlineStr">
        <is>
          <t>SLB2021</t>
        </is>
      </c>
      <c r="B710" s="5" t="inlineStr">
        <is>
          <t>SLB</t>
        </is>
      </c>
      <c r="C710" s="5" t="inlineStr">
        <is>
          <t>SLB</t>
        </is>
      </c>
      <c r="D710" s="5" t="inlineStr">
        <is>
          <t>Solomon Islands</t>
        </is>
      </c>
      <c r="E710" s="5" t="n">
        <v>2021</v>
      </c>
      <c r="F710" s="5" t="n">
        <v>0</v>
      </c>
      <c r="G710" s="5" t="n">
        <v>4.747</v>
      </c>
      <c r="H710" s="5" t="n">
        <v>1.143</v>
      </c>
      <c r="I710" s="5" t="n">
        <v>0</v>
      </c>
      <c r="J710" s="5" t="n">
        <v>4.747</v>
      </c>
      <c r="K710" s="5" t="n">
        <v>0</v>
      </c>
      <c r="L710" s="5" t="n">
        <v>1</v>
      </c>
      <c r="M710" s="5" t="n">
        <v>7.964</v>
      </c>
      <c r="N710" s="5" t="n">
        <v>3.43</v>
      </c>
      <c r="O710" s="5" t="n">
        <v>0</v>
      </c>
      <c r="P710" s="5" t="n">
        <v>7.964</v>
      </c>
      <c r="Q710" s="5" t="n">
        <v>0</v>
      </c>
      <c r="R710" s="5" t="n">
        <v>1</v>
      </c>
      <c r="S710" s="5" t="n">
        <v>10.464</v>
      </c>
      <c r="T710" s="5" t="n">
        <v>6.86</v>
      </c>
      <c r="U710" s="5" t="n">
        <v>0</v>
      </c>
      <c r="V710" s="5" t="n">
        <v>10.464</v>
      </c>
      <c r="W710" s="5" t="n">
        <v>0</v>
      </c>
      <c r="X710" s="5" t="n">
        <v>1</v>
      </c>
      <c r="Y710" s="5" t="n">
        <v>5.989</v>
      </c>
      <c r="Z710" s="5" t="n">
        <v>0.739</v>
      </c>
      <c r="AA710" s="5" t="n">
        <v>0</v>
      </c>
      <c r="AB710" s="5" t="n">
        <v>5.989</v>
      </c>
      <c r="AC710" s="5" t="n">
        <v>0</v>
      </c>
      <c r="AD710" s="5" t="n">
        <v>1</v>
      </c>
      <c r="AE710" s="5" t="n">
        <v>7.132</v>
      </c>
      <c r="AF710" s="5" t="n">
        <v>1.555</v>
      </c>
      <c r="AG710" s="5" t="n">
        <v>0</v>
      </c>
      <c r="AH710" s="5" t="n">
        <v>7.132</v>
      </c>
      <c r="AI710" s="5" t="n">
        <v>0</v>
      </c>
      <c r="AJ710" s="5" t="n">
        <v>1</v>
      </c>
      <c r="AK710" s="5" t="n">
        <v>13.992</v>
      </c>
      <c r="AL710" s="5" t="n">
        <v>7.26</v>
      </c>
      <c r="AM710" s="5" t="n">
        <v>0</v>
      </c>
      <c r="AN710" s="5" t="n">
        <v>13.992</v>
      </c>
      <c r="AO710" s="5" t="n">
        <v>0</v>
      </c>
      <c r="AP710" s="5" t="n">
        <v>1</v>
      </c>
      <c r="AQ710" s="5" t="n">
        <v>0.621</v>
      </c>
      <c r="AR710" s="5" t="n">
        <v>0.114</v>
      </c>
      <c r="AS710" s="5" t="n">
        <v>0</v>
      </c>
      <c r="AT710" s="5" t="n">
        <v>0.621</v>
      </c>
      <c r="AU710" s="5" t="n">
        <v>0</v>
      </c>
      <c r="AV710" s="5" t="n">
        <v>1</v>
      </c>
      <c r="AW710" s="5" t="n">
        <v>0.593</v>
      </c>
      <c r="AX710" s="5" t="n">
        <v>0.114</v>
      </c>
      <c r="AY710" s="5" t="n">
        <v>0</v>
      </c>
      <c r="AZ710" s="5" t="n">
        <v>0.593</v>
      </c>
      <c r="BA710" s="5" t="n">
        <v>0</v>
      </c>
      <c r="BB710" s="5" t="n">
        <v>1</v>
      </c>
      <c r="BC710" s="5" t="n">
        <v>0.44</v>
      </c>
      <c r="BD710" s="5" t="n">
        <v>0.114</v>
      </c>
      <c r="BE710" s="5" t="n">
        <v>0</v>
      </c>
      <c r="BF710" s="5" t="n">
        <v>0.44</v>
      </c>
      <c r="BG710" s="5" t="n">
        <v>0</v>
      </c>
      <c r="BH710" s="5" t="n">
        <v>1</v>
      </c>
      <c r="BI710" s="5" t="n">
        <v>0.5600000000000001</v>
      </c>
      <c r="BJ710" s="5" t="n">
        <v>0.114</v>
      </c>
      <c r="BK710" s="5" t="n">
        <v>0</v>
      </c>
      <c r="BL710" s="5" t="n">
        <v>0.5600000000000001</v>
      </c>
      <c r="BM710" s="5" t="n">
        <v>0</v>
      </c>
      <c r="BN710" s="5" t="n">
        <v>1</v>
      </c>
      <c r="BO710" s="5" t="n">
        <v>0</v>
      </c>
      <c r="BP710" s="5" t="n">
        <v>0</v>
      </c>
      <c r="BQ710" s="5" t="n">
        <v>0</v>
      </c>
      <c r="BR710" s="5" t="n">
        <v>0</v>
      </c>
      <c r="BS710" s="5" t="n">
        <v>1</v>
      </c>
      <c r="BT710" s="5" t="n">
        <v>0</v>
      </c>
      <c r="BU710" s="5" t="n">
        <v>0</v>
      </c>
      <c r="BV710" s="5" t="n">
        <v>0</v>
      </c>
      <c r="BW710" s="5" t="n">
        <v>0</v>
      </c>
      <c r="BX710" s="5" t="n">
        <v>1</v>
      </c>
      <c r="BY710" s="5" t="n">
        <v>11.787</v>
      </c>
      <c r="BZ710" s="5" t="n">
        <v>0</v>
      </c>
      <c r="CA710" s="5" t="n">
        <v>11.787</v>
      </c>
      <c r="CB710" s="5" t="n">
        <v>0</v>
      </c>
      <c r="CC710" s="5" t="n">
        <v>81.69499999999999</v>
      </c>
      <c r="CD710" s="5" t="n">
        <v>7.95</v>
      </c>
      <c r="CE710" s="5" t="n">
        <v>0</v>
      </c>
      <c r="CF710" s="5" t="n">
        <v>81.69499999999999</v>
      </c>
      <c r="CG710" s="5" t="n">
        <v>0</v>
      </c>
      <c r="CH710" s="5" t="n">
        <v>1</v>
      </c>
      <c r="CI710" s="5" t="n">
        <v>0</v>
      </c>
      <c r="CJ710" s="5" t="n">
        <v>0</v>
      </c>
      <c r="CK710" s="5" t="n">
        <v>0</v>
      </c>
      <c r="CL710" s="5" t="n">
        <v>0</v>
      </c>
      <c r="CM710" s="5" t="n">
        <v>0</v>
      </c>
      <c r="CN710" s="5" t="n">
        <v>0</v>
      </c>
      <c r="CO710" s="5" t="n">
        <v>0</v>
      </c>
      <c r="CP710" s="5" t="n">
        <v>0</v>
      </c>
      <c r="CQ710" s="5" t="n">
        <v>1.198</v>
      </c>
      <c r="CR710" s="5" t="n">
        <v>0</v>
      </c>
      <c r="CS710" s="5" t="n">
        <v>4.776</v>
      </c>
      <c r="CT710" s="5" t="n">
        <v>3.604</v>
      </c>
      <c r="CU710" s="5" t="n">
        <v>9.407999999999999</v>
      </c>
    </row>
    <row r="711">
      <c r="A711" s="5" t="inlineStr">
        <is>
          <t>SLB2022</t>
        </is>
      </c>
      <c r="B711" s="5" t="inlineStr">
        <is>
          <t>SLB</t>
        </is>
      </c>
      <c r="C711" s="5" t="inlineStr">
        <is>
          <t>SLB</t>
        </is>
      </c>
      <c r="D711" s="5" t="inlineStr">
        <is>
          <t>Solomon Islands</t>
        </is>
      </c>
      <c r="E711" s="5" t="n">
        <v>2022</v>
      </c>
      <c r="F711" s="5" t="n">
        <v>0</v>
      </c>
      <c r="G711" s="5" t="n">
        <v>8.788</v>
      </c>
      <c r="H711" s="5" t="n">
        <v>1.235</v>
      </c>
      <c r="I711" s="5" t="n">
        <v>0</v>
      </c>
      <c r="J711" s="5" t="n">
        <v>8.788</v>
      </c>
      <c r="K711" s="5" t="n">
        <v>0</v>
      </c>
      <c r="L711" s="5" t="n">
        <v>1</v>
      </c>
      <c r="M711" s="5" t="n">
        <v>9.782999999999999</v>
      </c>
      <c r="N711" s="5" t="n">
        <v>3.704</v>
      </c>
      <c r="O711" s="5" t="n">
        <v>0</v>
      </c>
      <c r="P711" s="5" t="n">
        <v>9.782999999999999</v>
      </c>
      <c r="Q711" s="5" t="n">
        <v>0</v>
      </c>
      <c r="R711" s="5" t="n">
        <v>1</v>
      </c>
      <c r="S711" s="5" t="n">
        <v>14.962</v>
      </c>
      <c r="T711" s="5" t="n">
        <v>7.408</v>
      </c>
      <c r="U711" s="5" t="n">
        <v>0</v>
      </c>
      <c r="V711" s="5" t="n">
        <v>14.962</v>
      </c>
      <c r="W711" s="5" t="n">
        <v>0</v>
      </c>
      <c r="X711" s="5" t="n">
        <v>1</v>
      </c>
      <c r="Y711" s="5" t="n">
        <v>6.765</v>
      </c>
      <c r="Z711" s="5" t="n">
        <v>0.835</v>
      </c>
      <c r="AA711" s="5" t="n">
        <v>0</v>
      </c>
      <c r="AB711" s="5" t="n">
        <v>6.765</v>
      </c>
      <c r="AC711" s="5" t="n">
        <v>0</v>
      </c>
      <c r="AD711" s="5" t="n">
        <v>1</v>
      </c>
      <c r="AE711" s="5" t="n">
        <v>7.999</v>
      </c>
      <c r="AF711" s="5" t="n">
        <v>1.744</v>
      </c>
      <c r="AG711" s="5" t="n">
        <v>0</v>
      </c>
      <c r="AH711" s="5" t="n">
        <v>7.999</v>
      </c>
      <c r="AI711" s="5" t="n">
        <v>0</v>
      </c>
      <c r="AJ711" s="5" t="n">
        <v>1</v>
      </c>
      <c r="AK711" s="5" t="n">
        <v>15.407</v>
      </c>
      <c r="AL711" s="5" t="n">
        <v>7.995</v>
      </c>
      <c r="AM711" s="5" t="n">
        <v>0</v>
      </c>
      <c r="AN711" s="5" t="n">
        <v>15.407</v>
      </c>
      <c r="AO711" s="5" t="n">
        <v>0</v>
      </c>
      <c r="AP711" s="5" t="n">
        <v>1</v>
      </c>
      <c r="AQ711" s="5" t="n">
        <v>0.847</v>
      </c>
      <c r="AR711" s="5" t="n">
        <v>0.123</v>
      </c>
      <c r="AS711" s="5" t="n">
        <v>0</v>
      </c>
      <c r="AT711" s="5" t="n">
        <v>0.847</v>
      </c>
      <c r="AU711" s="5" t="n">
        <v>0</v>
      </c>
      <c r="AV711" s="5" t="n">
        <v>1</v>
      </c>
      <c r="AW711" s="5" t="n">
        <v>0.947</v>
      </c>
      <c r="AX711" s="5" t="n">
        <v>0.123</v>
      </c>
      <c r="AY711" s="5" t="n">
        <v>0</v>
      </c>
      <c r="AZ711" s="5" t="n">
        <v>0.947</v>
      </c>
      <c r="BA711" s="5" t="n">
        <v>0</v>
      </c>
      <c r="BB711" s="5" t="n">
        <v>1</v>
      </c>
      <c r="BC711" s="5" t="n">
        <v>0.589</v>
      </c>
      <c r="BD711" s="5" t="n">
        <v>0.123</v>
      </c>
      <c r="BE711" s="5" t="n">
        <v>0</v>
      </c>
      <c r="BF711" s="5" t="n">
        <v>0.589</v>
      </c>
      <c r="BG711" s="5" t="n">
        <v>0</v>
      </c>
      <c r="BH711" s="5" t="n">
        <v>1</v>
      </c>
      <c r="BI711" s="5" t="n">
        <v>0.6889999999999999</v>
      </c>
      <c r="BJ711" s="5" t="n">
        <v>0.123</v>
      </c>
      <c r="BK711" s="5" t="n">
        <v>0</v>
      </c>
      <c r="BL711" s="5" t="n">
        <v>0.6889999999999999</v>
      </c>
      <c r="BM711" s="5" t="n">
        <v>0</v>
      </c>
      <c r="BN711" s="5" t="n">
        <v>1</v>
      </c>
      <c r="BO711" s="5" t="n">
        <v>0</v>
      </c>
      <c r="BP711" s="5" t="n">
        <v>0</v>
      </c>
      <c r="BQ711" s="5" t="n">
        <v>0</v>
      </c>
      <c r="BR711" s="5" t="n">
        <v>0</v>
      </c>
      <c r="BS711" s="5" t="n">
        <v>1</v>
      </c>
      <c r="BT711" s="5" t="n">
        <v>0</v>
      </c>
      <c r="BU711" s="5" t="n">
        <v>0</v>
      </c>
      <c r="BV711" s="5" t="n">
        <v>0</v>
      </c>
      <c r="BW711" s="5" t="n">
        <v>0</v>
      </c>
      <c r="BX711" s="5" t="n">
        <v>1</v>
      </c>
      <c r="BY711" s="5" t="n">
        <v>12.729</v>
      </c>
      <c r="BZ711" s="5" t="n">
        <v>0</v>
      </c>
      <c r="CA711" s="5" t="n">
        <v>12.729</v>
      </c>
      <c r="CB711" s="5" t="n">
        <v>0</v>
      </c>
      <c r="CC711" s="5" t="n">
        <v>102.477</v>
      </c>
      <c r="CD711" s="5" t="n">
        <v>7.95</v>
      </c>
      <c r="CE711" s="5" t="n">
        <v>0</v>
      </c>
      <c r="CF711" s="5" t="n">
        <v>102.477</v>
      </c>
      <c r="CG711" s="5" t="n">
        <v>0</v>
      </c>
      <c r="CH711" s="5" t="n">
        <v>1</v>
      </c>
      <c r="CI711" s="5" t="n">
        <v>0</v>
      </c>
      <c r="CJ711" s="5" t="n">
        <v>0</v>
      </c>
      <c r="CK711" s="5" t="n">
        <v>0</v>
      </c>
      <c r="CL711" s="5" t="n">
        <v>0</v>
      </c>
      <c r="CM711" s="5" t="n">
        <v>0</v>
      </c>
      <c r="CN711" s="5" t="n">
        <v>0</v>
      </c>
      <c r="CO711" s="5" t="n">
        <v>0</v>
      </c>
      <c r="CP711" s="5" t="n">
        <v>0</v>
      </c>
      <c r="CQ711" s="5" t="n">
        <v>1.294</v>
      </c>
      <c r="CR711" s="5" t="n">
        <v>0</v>
      </c>
      <c r="CS711" s="5" t="n">
        <v>5.158</v>
      </c>
      <c r="CT711" s="5" t="n">
        <v>7.554</v>
      </c>
      <c r="CU711" s="5" t="n">
        <v>16.097</v>
      </c>
    </row>
    <row r="712">
      <c r="A712" s="5" t="inlineStr">
        <is>
          <t>SLB2023</t>
        </is>
      </c>
      <c r="B712" s="5" t="inlineStr">
        <is>
          <t>SLB</t>
        </is>
      </c>
      <c r="C712" s="5" t="inlineStr">
        <is>
          <t>SLB</t>
        </is>
      </c>
      <c r="D712" s="5" t="inlineStr">
        <is>
          <t>Solomon Islands</t>
        </is>
      </c>
      <c r="E712" s="5" t="n">
        <v>2023</v>
      </c>
      <c r="F712" s="5" t="n">
        <v>0</v>
      </c>
      <c r="G712" s="5" t="n">
        <v>5.77</v>
      </c>
      <c r="H712" s="5" t="n">
        <v>1.286</v>
      </c>
      <c r="I712" s="5" t="n">
        <v>0</v>
      </c>
      <c r="J712" s="5" t="n">
        <v>5.77</v>
      </c>
      <c r="K712" s="5" t="n">
        <v>0</v>
      </c>
      <c r="L712" s="5" t="n">
        <v>1</v>
      </c>
      <c r="M712" s="5" t="n">
        <v>7.886</v>
      </c>
      <c r="N712" s="5" t="n">
        <v>3.857</v>
      </c>
      <c r="O712" s="5" t="n">
        <v>0</v>
      </c>
      <c r="P712" s="5" t="n">
        <v>7.886</v>
      </c>
      <c r="Q712" s="5" t="n">
        <v>0</v>
      </c>
      <c r="R712" s="5" t="n">
        <v>1</v>
      </c>
      <c r="S712" s="5" t="n">
        <v>12.198</v>
      </c>
      <c r="T712" s="5" t="n">
        <v>7.714</v>
      </c>
      <c r="U712" s="5" t="n">
        <v>0</v>
      </c>
      <c r="V712" s="5" t="n">
        <v>12.198</v>
      </c>
      <c r="W712" s="5" t="n">
        <v>0</v>
      </c>
      <c r="X712" s="5" t="n">
        <v>1</v>
      </c>
      <c r="Y712" s="5" t="n">
        <v>6.832</v>
      </c>
      <c r="Z712" s="5" t="n">
        <v>0.843</v>
      </c>
      <c r="AA712" s="5" t="n">
        <v>0</v>
      </c>
      <c r="AB712" s="5" t="n">
        <v>6.832</v>
      </c>
      <c r="AC712" s="5" t="n">
        <v>0</v>
      </c>
      <c r="AD712" s="5" t="n">
        <v>1</v>
      </c>
      <c r="AE712" s="5" t="n">
        <v>8.118</v>
      </c>
      <c r="AF712" s="5" t="n">
        <v>1.77</v>
      </c>
      <c r="AG712" s="5" t="n">
        <v>0</v>
      </c>
      <c r="AH712" s="5" t="n">
        <v>8.118</v>
      </c>
      <c r="AI712" s="5" t="n">
        <v>0</v>
      </c>
      <c r="AJ712" s="5" t="n">
        <v>1</v>
      </c>
      <c r="AK712" s="5" t="n">
        <v>15.832</v>
      </c>
      <c r="AL712" s="5" t="n">
        <v>8.215</v>
      </c>
      <c r="AM712" s="5" t="n">
        <v>0</v>
      </c>
      <c r="AN712" s="5" t="n">
        <v>15.832</v>
      </c>
      <c r="AO712" s="5" t="n">
        <v>0</v>
      </c>
      <c r="AP712" s="5" t="n">
        <v>1</v>
      </c>
      <c r="AQ712" s="5" t="n">
        <v>0.749</v>
      </c>
      <c r="AR712" s="5" t="n">
        <v>0.129</v>
      </c>
      <c r="AS712" s="5" t="n">
        <v>0</v>
      </c>
      <c r="AT712" s="5" t="n">
        <v>0.749</v>
      </c>
      <c r="AU712" s="5" t="n">
        <v>0</v>
      </c>
      <c r="AV712" s="5" t="n">
        <v>1</v>
      </c>
      <c r="AW712" s="5" t="n">
        <v>0.783</v>
      </c>
      <c r="AX712" s="5" t="n">
        <v>0.129</v>
      </c>
      <c r="AY712" s="5" t="n">
        <v>0</v>
      </c>
      <c r="AZ712" s="5" t="n">
        <v>0.783</v>
      </c>
      <c r="BA712" s="5" t="n">
        <v>0</v>
      </c>
      <c r="BB712" s="5" t="n">
        <v>1</v>
      </c>
      <c r="BC712" s="5" t="n">
        <v>0.527</v>
      </c>
      <c r="BD712" s="5" t="n">
        <v>0.129</v>
      </c>
      <c r="BE712" s="5" t="n">
        <v>0</v>
      </c>
      <c r="BF712" s="5" t="n">
        <v>0.527</v>
      </c>
      <c r="BG712" s="5" t="n">
        <v>0</v>
      </c>
      <c r="BH712" s="5" t="n">
        <v>1</v>
      </c>
      <c r="BI712" s="5" t="n">
        <v>0.64</v>
      </c>
      <c r="BJ712" s="5" t="n">
        <v>0.129</v>
      </c>
      <c r="BK712" s="5" t="n">
        <v>0</v>
      </c>
      <c r="BL712" s="5" t="n">
        <v>0.64</v>
      </c>
      <c r="BM712" s="5" t="n">
        <v>0</v>
      </c>
      <c r="BN712" s="5" t="n">
        <v>1</v>
      </c>
      <c r="BO712" s="5" t="n">
        <v>0</v>
      </c>
      <c r="BP712" s="5" t="n">
        <v>0</v>
      </c>
      <c r="BQ712" s="5" t="n">
        <v>0</v>
      </c>
      <c r="BR712" s="5" t="n">
        <v>0</v>
      </c>
      <c r="BS712" s="5" t="n">
        <v>1</v>
      </c>
      <c r="BT712" s="5" t="n">
        <v>0</v>
      </c>
      <c r="BU712" s="5" t="n">
        <v>0</v>
      </c>
      <c r="BV712" s="5" t="n">
        <v>0</v>
      </c>
      <c r="BW712" s="5" t="n">
        <v>0</v>
      </c>
      <c r="BX712" s="5" t="n">
        <v>1</v>
      </c>
      <c r="BY712" s="5" t="n">
        <v>13.254</v>
      </c>
      <c r="BZ712" s="5" t="n">
        <v>0</v>
      </c>
      <c r="CA712" s="5" t="n">
        <v>13.254</v>
      </c>
      <c r="CB712" s="5" t="n">
        <v>0</v>
      </c>
      <c r="CC712" s="5" t="n">
        <v>87.07899999999999</v>
      </c>
      <c r="CD712" s="5" t="n">
        <v>7.95</v>
      </c>
      <c r="CE712" s="5" t="n">
        <v>0</v>
      </c>
      <c r="CF712" s="5" t="n">
        <v>87.07899999999999</v>
      </c>
      <c r="CG712" s="5" t="n">
        <v>0</v>
      </c>
      <c r="CH712" s="5" t="n">
        <v>1</v>
      </c>
      <c r="CI712" s="5" t="n">
        <v>0</v>
      </c>
      <c r="CJ712" s="5" t="n">
        <v>0</v>
      </c>
      <c r="CK712" s="5" t="n">
        <v>0</v>
      </c>
      <c r="CL712" s="5" t="n">
        <v>0</v>
      </c>
      <c r="CM712" s="5" t="n">
        <v>0</v>
      </c>
      <c r="CN712" s="5" t="n">
        <v>0</v>
      </c>
      <c r="CO712" s="5" t="n">
        <v>0</v>
      </c>
      <c r="CP712" s="5" t="n">
        <v>0</v>
      </c>
      <c r="CQ712" s="5" t="n">
        <v>1.348</v>
      </c>
      <c r="CR712" s="5" t="n">
        <v>0</v>
      </c>
      <c r="CS712" s="5" t="n">
        <v>5.37</v>
      </c>
      <c r="CT712" s="5" t="n">
        <v>4.484</v>
      </c>
      <c r="CU712" s="5" t="n">
        <v>12.529</v>
      </c>
    </row>
    <row r="713">
      <c r="A713" s="5" t="inlineStr">
        <is>
          <t>SLB2024</t>
        </is>
      </c>
      <c r="B713" s="5" t="inlineStr">
        <is>
          <t>SLB</t>
        </is>
      </c>
      <c r="C713" s="5" t="inlineStr">
        <is>
          <t>SLB</t>
        </is>
      </c>
      <c r="D713" s="5" t="inlineStr">
        <is>
          <t>Solomon Islands</t>
        </is>
      </c>
      <c r="E713" s="5" t="n">
        <v>2024</v>
      </c>
      <c r="F713" s="5" t="n">
        <v>0</v>
      </c>
      <c r="G713" s="5" t="n">
        <v>4.833</v>
      </c>
      <c r="H713" s="5" t="n">
        <v>1.324</v>
      </c>
      <c r="I713" s="5" t="n">
        <v>0</v>
      </c>
      <c r="J713" s="5" t="n">
        <v>4.833</v>
      </c>
      <c r="K713" s="5" t="n">
        <v>0</v>
      </c>
      <c r="L713" s="5" t="n">
        <v>1</v>
      </c>
      <c r="M713" s="5" t="n">
        <v>7.124</v>
      </c>
      <c r="N713" s="5" t="n">
        <v>3.971</v>
      </c>
      <c r="O713" s="5" t="n">
        <v>0</v>
      </c>
      <c r="P713" s="5" t="n">
        <v>7.124</v>
      </c>
      <c r="Q713" s="5" t="n">
        <v>0</v>
      </c>
      <c r="R713" s="5" t="n">
        <v>1</v>
      </c>
      <c r="S713" s="5" t="n">
        <v>11.451</v>
      </c>
      <c r="T713" s="5" t="n">
        <v>7.942</v>
      </c>
      <c r="U713" s="5" t="n">
        <v>0</v>
      </c>
      <c r="V713" s="5" t="n">
        <v>11.451</v>
      </c>
      <c r="W713" s="5" t="n">
        <v>0</v>
      </c>
      <c r="X713" s="5" t="n">
        <v>1</v>
      </c>
      <c r="Y713" s="5" t="n">
        <v>6.934</v>
      </c>
      <c r="Z713" s="5" t="n">
        <v>0.856</v>
      </c>
      <c r="AA713" s="5" t="n">
        <v>0</v>
      </c>
      <c r="AB713" s="5" t="n">
        <v>6.934</v>
      </c>
      <c r="AC713" s="5" t="n">
        <v>0</v>
      </c>
      <c r="AD713" s="5" t="n">
        <v>1</v>
      </c>
      <c r="AE713" s="5" t="n">
        <v>8.257</v>
      </c>
      <c r="AF713" s="5" t="n">
        <v>1.8</v>
      </c>
      <c r="AG713" s="5" t="n">
        <v>0</v>
      </c>
      <c r="AH713" s="5" t="n">
        <v>8.257</v>
      </c>
      <c r="AI713" s="5" t="n">
        <v>0</v>
      </c>
      <c r="AJ713" s="5" t="n">
        <v>1</v>
      </c>
      <c r="AK713" s="5" t="n">
        <v>16.199</v>
      </c>
      <c r="AL713" s="5" t="n">
        <v>8.404999999999999</v>
      </c>
      <c r="AM713" s="5" t="n">
        <v>0</v>
      </c>
      <c r="AN713" s="5" t="n">
        <v>16.199</v>
      </c>
      <c r="AO713" s="5" t="n">
        <v>0</v>
      </c>
      <c r="AP713" s="5" t="n">
        <v>1</v>
      </c>
      <c r="AQ713" s="5" t="n">
        <v>0.72</v>
      </c>
      <c r="AR713" s="5" t="n">
        <v>0.132</v>
      </c>
      <c r="AS713" s="5" t="n">
        <v>0</v>
      </c>
      <c r="AT713" s="5" t="n">
        <v>0.72</v>
      </c>
      <c r="AU713" s="5" t="n">
        <v>0</v>
      </c>
      <c r="AV713" s="5" t="n">
        <v>1</v>
      </c>
      <c r="AW713" s="5" t="n">
        <v>0.734</v>
      </c>
      <c r="AX713" s="5" t="n">
        <v>0.132</v>
      </c>
      <c r="AY713" s="5" t="n">
        <v>0</v>
      </c>
      <c r="AZ713" s="5" t="n">
        <v>0.734</v>
      </c>
      <c r="BA713" s="5" t="n">
        <v>0</v>
      </c>
      <c r="BB713" s="5" t="n">
        <v>1</v>
      </c>
      <c r="BC713" s="5" t="n">
        <v>0.51</v>
      </c>
      <c r="BD713" s="5" t="n">
        <v>0.132</v>
      </c>
      <c r="BE713" s="5" t="n">
        <v>0</v>
      </c>
      <c r="BF713" s="5" t="n">
        <v>0.51</v>
      </c>
      <c r="BG713" s="5" t="n">
        <v>0</v>
      </c>
      <c r="BH713" s="5" t="n">
        <v>1</v>
      </c>
      <c r="BI713" s="5" t="n">
        <v>0.652</v>
      </c>
      <c r="BJ713" s="5" t="n">
        <v>0.132</v>
      </c>
      <c r="BK713" s="5" t="n">
        <v>0</v>
      </c>
      <c r="BL713" s="5" t="n">
        <v>0.652</v>
      </c>
      <c r="BM713" s="5" t="n">
        <v>0</v>
      </c>
      <c r="BN713" s="5" t="n">
        <v>1</v>
      </c>
      <c r="BO713" s="5" t="n">
        <v>0</v>
      </c>
      <c r="BP713" s="5" t="n">
        <v>0</v>
      </c>
      <c r="BQ713" s="5" t="n">
        <v>0</v>
      </c>
      <c r="BR713" s="5" t="n">
        <v>0</v>
      </c>
      <c r="BS713" s="5" t="n">
        <v>1</v>
      </c>
      <c r="BT713" s="5" t="n">
        <v>0</v>
      </c>
      <c r="BU713" s="5" t="n">
        <v>0</v>
      </c>
      <c r="BV713" s="5" t="n">
        <v>0</v>
      </c>
      <c r="BW713" s="5" t="n">
        <v>0</v>
      </c>
      <c r="BX713" s="5" t="n">
        <v>1</v>
      </c>
      <c r="BY713" s="5" t="n">
        <v>13.646</v>
      </c>
      <c r="BZ713" s="5" t="n">
        <v>0</v>
      </c>
      <c r="CA713" s="5" t="n">
        <v>13.646</v>
      </c>
      <c r="CB713" s="5" t="n">
        <v>0</v>
      </c>
      <c r="CC713" s="5" t="n">
        <v>86.38500000000001</v>
      </c>
      <c r="CD713" s="5" t="n">
        <v>7.95</v>
      </c>
      <c r="CE713" s="5" t="n">
        <v>0</v>
      </c>
      <c r="CF713" s="5" t="n">
        <v>86.38500000000001</v>
      </c>
      <c r="CG713" s="5" t="n">
        <v>0</v>
      </c>
      <c r="CH713" s="5" t="n">
        <v>1</v>
      </c>
      <c r="CI713" s="5" t="n">
        <v>0</v>
      </c>
      <c r="CJ713" s="5" t="n">
        <v>0</v>
      </c>
      <c r="CK713" s="5" t="n">
        <v>0</v>
      </c>
      <c r="CL713" s="5" t="n">
        <v>0</v>
      </c>
      <c r="CM713" s="5" t="n">
        <v>0</v>
      </c>
      <c r="CN713" s="5" t="n">
        <v>0</v>
      </c>
      <c r="CO713" s="5" t="n">
        <v>0</v>
      </c>
      <c r="CP713" s="5" t="n">
        <v>0</v>
      </c>
      <c r="CQ713" s="5" t="n">
        <v>1.387</v>
      </c>
      <c r="CR713" s="5" t="n">
        <v>0</v>
      </c>
      <c r="CS713" s="5" t="n">
        <v>5.529</v>
      </c>
      <c r="CT713" s="5" t="n">
        <v>3.509</v>
      </c>
      <c r="CU713" s="5" t="n">
        <v>10.896</v>
      </c>
    </row>
    <row r="714">
      <c r="A714" s="5" t="inlineStr">
        <is>
          <t>SOM2021</t>
        </is>
      </c>
      <c r="B714" s="5" t="inlineStr">
        <is>
          <t>SOM</t>
        </is>
      </c>
      <c r="C714" s="5" t="inlineStr">
        <is>
          <t>SOM</t>
        </is>
      </c>
      <c r="D714" s="5" t="inlineStr">
        <is>
          <t>Somalia</t>
        </is>
      </c>
      <c r="E714" s="5" t="n">
        <v>2021</v>
      </c>
      <c r="F714" s="5" t="n">
        <v>0</v>
      </c>
      <c r="G714" s="5" t="n">
        <v>5.897</v>
      </c>
      <c r="H714" s="5" t="n">
        <v>1.143</v>
      </c>
      <c r="I714" s="5" t="n">
        <v>0</v>
      </c>
      <c r="J714" s="5" t="n">
        <v>5.897</v>
      </c>
      <c r="K714" s="5" t="n">
        <v>0</v>
      </c>
      <c r="L714" s="5" t="n">
        <v>1</v>
      </c>
      <c r="M714" s="5" t="n">
        <v>7.964</v>
      </c>
      <c r="N714" s="5" t="n">
        <v>3.43</v>
      </c>
      <c r="O714" s="5" t="n">
        <v>0</v>
      </c>
      <c r="P714" s="5" t="n">
        <v>7.964</v>
      </c>
      <c r="Q714" s="5" t="n">
        <v>0</v>
      </c>
      <c r="R714" s="5" t="n">
        <v>1</v>
      </c>
      <c r="S714" s="5" t="n">
        <v>11.613</v>
      </c>
      <c r="T714" s="5" t="n">
        <v>6.86</v>
      </c>
      <c r="U714" s="5" t="n">
        <v>0</v>
      </c>
      <c r="V714" s="5" t="n">
        <v>11.613</v>
      </c>
      <c r="W714" s="5" t="n">
        <v>0</v>
      </c>
      <c r="X714" s="5" t="n">
        <v>1</v>
      </c>
      <c r="Y714" s="5" t="n">
        <v>16.305</v>
      </c>
      <c r="Z714" s="5" t="n">
        <v>2.204</v>
      </c>
      <c r="AA714" s="5" t="n">
        <v>0</v>
      </c>
      <c r="AB714" s="5" t="n">
        <v>16.305</v>
      </c>
      <c r="AC714" s="5" t="n">
        <v>0</v>
      </c>
      <c r="AD714" s="5" t="n">
        <v>1</v>
      </c>
      <c r="AE714" s="5" t="n">
        <v>17.449</v>
      </c>
      <c r="AF714" s="5" t="n">
        <v>4.08</v>
      </c>
      <c r="AG714" s="5" t="n">
        <v>0</v>
      </c>
      <c r="AH714" s="5" t="n">
        <v>17.449</v>
      </c>
      <c r="AI714" s="5" t="n">
        <v>0</v>
      </c>
      <c r="AJ714" s="5" t="n">
        <v>1</v>
      </c>
      <c r="AK714" s="5" t="n">
        <v>24.309</v>
      </c>
      <c r="AL714" s="5" t="n">
        <v>12.947</v>
      </c>
      <c r="AM714" s="5" t="n">
        <v>0</v>
      </c>
      <c r="AN714" s="5" t="n">
        <v>24.309</v>
      </c>
      <c r="AO714" s="5" t="n">
        <v>0</v>
      </c>
      <c r="AP714" s="5" t="n">
        <v>1</v>
      </c>
      <c r="AQ714" s="5" t="n">
        <v>0.619</v>
      </c>
      <c r="AR714" s="5" t="n">
        <v>0.114</v>
      </c>
      <c r="AS714" s="5" t="n">
        <v>0.287</v>
      </c>
      <c r="AT714" s="5" t="n">
        <v>0.906</v>
      </c>
      <c r="AU714" s="5" t="n">
        <v>0</v>
      </c>
      <c r="AV714" s="5" t="n">
        <v>1</v>
      </c>
      <c r="AW714" s="5" t="n">
        <v>0.599</v>
      </c>
      <c r="AX714" s="5" t="n">
        <v>0.114</v>
      </c>
      <c r="AY714" s="5" t="n">
        <v>0.016</v>
      </c>
      <c r="AZ714" s="5" t="n">
        <v>0.616</v>
      </c>
      <c r="BA714" s="5" t="n">
        <v>0</v>
      </c>
      <c r="BB714" s="5" t="n">
        <v>0</v>
      </c>
      <c r="BC714" s="5" t="n">
        <v>0.439</v>
      </c>
      <c r="BD714" s="5" t="n">
        <v>0.114</v>
      </c>
      <c r="BE714" s="5" t="n">
        <v>0</v>
      </c>
      <c r="BF714" s="5" t="n">
        <v>0.439</v>
      </c>
      <c r="BG714" s="5" t="n">
        <v>0</v>
      </c>
      <c r="BH714" s="5" t="n">
        <v>1</v>
      </c>
      <c r="BI714" s="5" t="n">
        <v>0.505</v>
      </c>
      <c r="BJ714" s="5" t="n">
        <v>0.114</v>
      </c>
      <c r="BK714" s="5" t="n">
        <v>0.531</v>
      </c>
      <c r="BL714" s="5" t="n">
        <v>1.036</v>
      </c>
      <c r="BM714" s="5" t="n">
        <v>0</v>
      </c>
      <c r="BN714" s="5" t="n">
        <v>1</v>
      </c>
      <c r="BO714" s="5" t="n">
        <v>0</v>
      </c>
      <c r="BP714" s="5" t="n">
        <v>0</v>
      </c>
      <c r="BQ714" s="5" t="n">
        <v>0.079</v>
      </c>
      <c r="BR714" s="5" t="n">
        <v>0</v>
      </c>
      <c r="BS714" s="5" t="n">
        <v>0.667</v>
      </c>
      <c r="BT714" s="5" t="n">
        <v>0</v>
      </c>
      <c r="BU714" s="5" t="n">
        <v>0</v>
      </c>
      <c r="BV714" s="5" t="n">
        <v>0.079</v>
      </c>
      <c r="BW714" s="5" t="n">
        <v>0</v>
      </c>
      <c r="BX714" s="5" t="n">
        <v>0.667</v>
      </c>
      <c r="BY714" s="5" t="n">
        <v>11.787</v>
      </c>
      <c r="BZ714" s="5" t="n">
        <v>0</v>
      </c>
      <c r="CA714" s="5" t="n">
        <v>11.787</v>
      </c>
      <c r="CB714" s="5" t="n">
        <v>0</v>
      </c>
      <c r="CC714" s="5" t="n">
        <v>78.125</v>
      </c>
      <c r="CD714" s="5" t="n">
        <v>7.95</v>
      </c>
      <c r="CE714" s="5" t="n">
        <v>0</v>
      </c>
      <c r="CF714" s="5" t="n">
        <v>78.125</v>
      </c>
      <c r="CG714" s="5" t="n">
        <v>0</v>
      </c>
      <c r="CH714" s="5" t="n">
        <v>1</v>
      </c>
      <c r="CI714" s="5" t="n">
        <v>0</v>
      </c>
      <c r="CJ714" s="5" t="n">
        <v>0</v>
      </c>
      <c r="CK714" s="5" t="n">
        <v>0</v>
      </c>
      <c r="CL714" s="5" t="n">
        <v>0</v>
      </c>
      <c r="CM714" s="5" t="n">
        <v>0</v>
      </c>
      <c r="CN714" s="5" t="n">
        <v>0</v>
      </c>
      <c r="CO714" s="5" t="n">
        <v>0</v>
      </c>
      <c r="CP714" s="5" t="n">
        <v>0</v>
      </c>
      <c r="CQ714" s="5" t="n">
        <v>1.198</v>
      </c>
      <c r="CR714" s="5" t="n">
        <v>0</v>
      </c>
      <c r="CS714" s="5" t="n">
        <v>3.908</v>
      </c>
      <c r="CT714" s="5" t="n">
        <v>4.753</v>
      </c>
      <c r="CU714" s="5" t="n">
        <v>15.162</v>
      </c>
    </row>
    <row r="715">
      <c r="A715" s="5" t="inlineStr">
        <is>
          <t>SOM2022</t>
        </is>
      </c>
      <c r="B715" s="5" t="inlineStr">
        <is>
          <t>SOM</t>
        </is>
      </c>
      <c r="C715" s="5" t="inlineStr">
        <is>
          <t>SOM</t>
        </is>
      </c>
      <c r="D715" s="5" t="inlineStr">
        <is>
          <t>Somalia</t>
        </is>
      </c>
      <c r="E715" s="5" t="n">
        <v>2022</v>
      </c>
      <c r="F715" s="5" t="n">
        <v>0</v>
      </c>
      <c r="G715" s="5" t="n">
        <v>11.72</v>
      </c>
      <c r="H715" s="5" t="n">
        <v>1.235</v>
      </c>
      <c r="I715" s="5" t="n">
        <v>0</v>
      </c>
      <c r="J715" s="5" t="n">
        <v>11.72</v>
      </c>
      <c r="K715" s="5" t="n">
        <v>0</v>
      </c>
      <c r="L715" s="5" t="n">
        <v>1</v>
      </c>
      <c r="M715" s="5" t="n">
        <v>9.782999999999999</v>
      </c>
      <c r="N715" s="5" t="n">
        <v>3.704</v>
      </c>
      <c r="O715" s="5" t="n">
        <v>0</v>
      </c>
      <c r="P715" s="5" t="n">
        <v>9.782999999999999</v>
      </c>
      <c r="Q715" s="5" t="n">
        <v>0</v>
      </c>
      <c r="R715" s="5" t="n">
        <v>1</v>
      </c>
      <c r="S715" s="5" t="n">
        <v>17.893</v>
      </c>
      <c r="T715" s="5" t="n">
        <v>7.408</v>
      </c>
      <c r="U715" s="5" t="n">
        <v>0</v>
      </c>
      <c r="V715" s="5" t="n">
        <v>17.893</v>
      </c>
      <c r="W715" s="5" t="n">
        <v>0</v>
      </c>
      <c r="X715" s="5" t="n">
        <v>1</v>
      </c>
      <c r="Y715" s="5" t="n">
        <v>32.56</v>
      </c>
      <c r="Z715" s="5" t="n">
        <v>4.401</v>
      </c>
      <c r="AA715" s="5" t="n">
        <v>0</v>
      </c>
      <c r="AB715" s="5" t="n">
        <v>32.56</v>
      </c>
      <c r="AC715" s="5" t="n">
        <v>0</v>
      </c>
      <c r="AD715" s="5" t="n">
        <v>1</v>
      </c>
      <c r="AE715" s="5" t="n">
        <v>33.795</v>
      </c>
      <c r="AF715" s="5" t="n">
        <v>7.902</v>
      </c>
      <c r="AG715" s="5" t="n">
        <v>0</v>
      </c>
      <c r="AH715" s="5" t="n">
        <v>33.795</v>
      </c>
      <c r="AI715" s="5" t="n">
        <v>0</v>
      </c>
      <c r="AJ715" s="5" t="n">
        <v>1</v>
      </c>
      <c r="AK715" s="5" t="n">
        <v>41.203</v>
      </c>
      <c r="AL715" s="5" t="n">
        <v>21.945</v>
      </c>
      <c r="AM715" s="5" t="n">
        <v>0</v>
      </c>
      <c r="AN715" s="5" t="n">
        <v>41.203</v>
      </c>
      <c r="AO715" s="5" t="n">
        <v>0</v>
      </c>
      <c r="AP715" s="5" t="n">
        <v>1</v>
      </c>
      <c r="AQ715" s="5" t="n">
        <v>0.861</v>
      </c>
      <c r="AR715" s="5" t="n">
        <v>0.123</v>
      </c>
      <c r="AS715" s="5" t="n">
        <v>0.366</v>
      </c>
      <c r="AT715" s="5" t="n">
        <v>1.228</v>
      </c>
      <c r="AU715" s="5" t="n">
        <v>0</v>
      </c>
      <c r="AV715" s="5" t="n">
        <v>1</v>
      </c>
      <c r="AW715" s="5" t="n">
        <v>0.986</v>
      </c>
      <c r="AX715" s="5" t="n">
        <v>0.123</v>
      </c>
      <c r="AY715" s="5" t="n">
        <v>-0.389</v>
      </c>
      <c r="AZ715" s="5" t="n">
        <v>0.598</v>
      </c>
      <c r="BA715" s="5" t="n">
        <v>0</v>
      </c>
      <c r="BB715" s="5" t="n">
        <v>0</v>
      </c>
      <c r="BC715" s="5" t="n">
        <v>0.598</v>
      </c>
      <c r="BD715" s="5" t="n">
        <v>0.123</v>
      </c>
      <c r="BE715" s="5" t="n">
        <v>0</v>
      </c>
      <c r="BF715" s="5" t="n">
        <v>0.598</v>
      </c>
      <c r="BG715" s="5" t="n">
        <v>0</v>
      </c>
      <c r="BH715" s="5" t="n">
        <v>1</v>
      </c>
      <c r="BI715" s="5" t="n">
        <v>0.612</v>
      </c>
      <c r="BJ715" s="5" t="n">
        <v>0.123</v>
      </c>
      <c r="BK715" s="5" t="n">
        <v>0.393</v>
      </c>
      <c r="BL715" s="5" t="n">
        <v>1.005</v>
      </c>
      <c r="BM715" s="5" t="n">
        <v>0</v>
      </c>
      <c r="BN715" s="5" t="n">
        <v>1</v>
      </c>
      <c r="BO715" s="5" t="n">
        <v>0</v>
      </c>
      <c r="BP715" s="5" t="n">
        <v>0</v>
      </c>
      <c r="BQ715" s="5" t="n">
        <v>0.079</v>
      </c>
      <c r="BR715" s="5" t="n">
        <v>0</v>
      </c>
      <c r="BS715" s="5" t="n">
        <v>0.667</v>
      </c>
      <c r="BT715" s="5" t="n">
        <v>0</v>
      </c>
      <c r="BU715" s="5" t="n">
        <v>0</v>
      </c>
      <c r="BV715" s="5" t="n">
        <v>0.079</v>
      </c>
      <c r="BW715" s="5" t="n">
        <v>0</v>
      </c>
      <c r="BX715" s="5" t="n">
        <v>0.667</v>
      </c>
      <c r="BY715" s="5" t="n">
        <v>12.729</v>
      </c>
      <c r="BZ715" s="5" t="n">
        <v>0</v>
      </c>
      <c r="CA715" s="5" t="n">
        <v>12.729</v>
      </c>
      <c r="CB715" s="5" t="n">
        <v>0</v>
      </c>
      <c r="CC715" s="5" t="n">
        <v>97.90000000000001</v>
      </c>
      <c r="CD715" s="5" t="n">
        <v>7.95</v>
      </c>
      <c r="CE715" s="5" t="n">
        <v>0</v>
      </c>
      <c r="CF715" s="5" t="n">
        <v>97.90000000000001</v>
      </c>
      <c r="CG715" s="5" t="n">
        <v>0</v>
      </c>
      <c r="CH715" s="5" t="n">
        <v>1</v>
      </c>
      <c r="CI715" s="5" t="n">
        <v>0</v>
      </c>
      <c r="CJ715" s="5" t="n">
        <v>0</v>
      </c>
      <c r="CK715" s="5" t="n">
        <v>0</v>
      </c>
      <c r="CL715" s="5" t="n">
        <v>0</v>
      </c>
      <c r="CM715" s="5" t="n">
        <v>0</v>
      </c>
      <c r="CN715" s="5" t="n">
        <v>0</v>
      </c>
      <c r="CO715" s="5" t="n">
        <v>0</v>
      </c>
      <c r="CP715" s="5" t="n">
        <v>0</v>
      </c>
      <c r="CQ715" s="5" t="n">
        <v>1.294</v>
      </c>
      <c r="CR715" s="5" t="n">
        <v>0</v>
      </c>
      <c r="CS715" s="5" t="n">
        <v>4.221</v>
      </c>
      <c r="CT715" s="5" t="n">
        <v>10.485</v>
      </c>
      <c r="CU715" s="5" t="n">
        <v>31.326</v>
      </c>
    </row>
    <row r="716">
      <c r="A716" s="5" t="inlineStr">
        <is>
          <t>SOM2023</t>
        </is>
      </c>
      <c r="B716" s="5" t="inlineStr">
        <is>
          <t>SOM</t>
        </is>
      </c>
      <c r="C716" s="5" t="inlineStr">
        <is>
          <t>SOM</t>
        </is>
      </c>
      <c r="D716" s="5" t="inlineStr">
        <is>
          <t>Somalia</t>
        </is>
      </c>
      <c r="E716" s="5" t="n">
        <v>2023</v>
      </c>
      <c r="F716" s="5" t="n">
        <v>0</v>
      </c>
      <c r="G716" s="5" t="n">
        <v>6.147</v>
      </c>
      <c r="H716" s="5" t="n">
        <v>1.286</v>
      </c>
      <c r="I716" s="5" t="n">
        <v>0</v>
      </c>
      <c r="J716" s="5" t="n">
        <v>6.147</v>
      </c>
      <c r="K716" s="5" t="n">
        <v>0</v>
      </c>
      <c r="L716" s="5" t="n">
        <v>1</v>
      </c>
      <c r="M716" s="5" t="n">
        <v>7.886</v>
      </c>
      <c r="N716" s="5" t="n">
        <v>3.857</v>
      </c>
      <c r="O716" s="5" t="n">
        <v>0</v>
      </c>
      <c r="P716" s="5" t="n">
        <v>7.886</v>
      </c>
      <c r="Q716" s="5" t="n">
        <v>0</v>
      </c>
      <c r="R716" s="5" t="n">
        <v>1</v>
      </c>
      <c r="S716" s="5" t="n">
        <v>12.575</v>
      </c>
      <c r="T716" s="5" t="n">
        <v>7.714</v>
      </c>
      <c r="U716" s="5" t="n">
        <v>0</v>
      </c>
      <c r="V716" s="5" t="n">
        <v>12.575</v>
      </c>
      <c r="W716" s="5" t="n">
        <v>0</v>
      </c>
      <c r="X716" s="5" t="n">
        <v>1</v>
      </c>
      <c r="Y716" s="5" t="n">
        <v>12.908</v>
      </c>
      <c r="Z716" s="5" t="n">
        <v>1.745</v>
      </c>
      <c r="AA716" s="5" t="n">
        <v>0</v>
      </c>
      <c r="AB716" s="5" t="n">
        <v>12.908</v>
      </c>
      <c r="AC716" s="5" t="n">
        <v>0</v>
      </c>
      <c r="AD716" s="5" t="n">
        <v>1</v>
      </c>
      <c r="AE716" s="5" t="n">
        <v>14.194</v>
      </c>
      <c r="AF716" s="5" t="n">
        <v>3.319</v>
      </c>
      <c r="AG716" s="5" t="n">
        <v>0</v>
      </c>
      <c r="AH716" s="5" t="n">
        <v>14.194</v>
      </c>
      <c r="AI716" s="5" t="n">
        <v>0</v>
      </c>
      <c r="AJ716" s="5" t="n">
        <v>1</v>
      </c>
      <c r="AK716" s="5" t="n">
        <v>21.908</v>
      </c>
      <c r="AL716" s="5" t="n">
        <v>11.668</v>
      </c>
      <c r="AM716" s="5" t="n">
        <v>0</v>
      </c>
      <c r="AN716" s="5" t="n">
        <v>21.908</v>
      </c>
      <c r="AO716" s="5" t="n">
        <v>0</v>
      </c>
      <c r="AP716" s="5" t="n">
        <v>1</v>
      </c>
      <c r="AQ716" s="5" t="n">
        <v>0.76</v>
      </c>
      <c r="AR716" s="5" t="n">
        <v>0.129</v>
      </c>
      <c r="AS716" s="5" t="n">
        <v>0.437</v>
      </c>
      <c r="AT716" s="5" t="n">
        <v>1.197</v>
      </c>
      <c r="AU716" s="5" t="n">
        <v>0</v>
      </c>
      <c r="AV716" s="5" t="n">
        <v>1</v>
      </c>
      <c r="AW716" s="5" t="n">
        <v>0.8110000000000001</v>
      </c>
      <c r="AX716" s="5" t="n">
        <v>0.129</v>
      </c>
      <c r="AY716" s="5" t="n">
        <v>-0.221</v>
      </c>
      <c r="AZ716" s="5" t="n">
        <v>0.59</v>
      </c>
      <c r="BA716" s="5" t="n">
        <v>0</v>
      </c>
      <c r="BB716" s="5" t="n">
        <v>0</v>
      </c>
      <c r="BC716" s="5" t="n">
        <v>0.535</v>
      </c>
      <c r="BD716" s="5" t="n">
        <v>0.129</v>
      </c>
      <c r="BE716" s="5" t="n">
        <v>0</v>
      </c>
      <c r="BF716" s="5" t="n">
        <v>0.535</v>
      </c>
      <c r="BG716" s="5" t="n">
        <v>0</v>
      </c>
      <c r="BH716" s="5" t="n">
        <v>1</v>
      </c>
      <c r="BI716" s="5" t="n">
        <v>0.579</v>
      </c>
      <c r="BJ716" s="5" t="n">
        <v>0.129</v>
      </c>
      <c r="BK716" s="5" t="n">
        <v>0.413</v>
      </c>
      <c r="BL716" s="5" t="n">
        <v>0.992</v>
      </c>
      <c r="BM716" s="5" t="n">
        <v>0</v>
      </c>
      <c r="BN716" s="5" t="n">
        <v>1</v>
      </c>
      <c r="BO716" s="5" t="n">
        <v>0</v>
      </c>
      <c r="BP716" s="5" t="n">
        <v>0</v>
      </c>
      <c r="BQ716" s="5" t="n">
        <v>0.08</v>
      </c>
      <c r="BR716" s="5" t="n">
        <v>0</v>
      </c>
      <c r="BS716" s="5" t="n">
        <v>0.667</v>
      </c>
      <c r="BT716" s="5" t="n">
        <v>0</v>
      </c>
      <c r="BU716" s="5" t="n">
        <v>0</v>
      </c>
      <c r="BV716" s="5" t="n">
        <v>0.08</v>
      </c>
      <c r="BW716" s="5" t="n">
        <v>0</v>
      </c>
      <c r="BX716" s="5" t="n">
        <v>0.667</v>
      </c>
      <c r="BY716" s="5" t="n">
        <v>13.254</v>
      </c>
      <c r="BZ716" s="5" t="n">
        <v>0</v>
      </c>
      <c r="CA716" s="5" t="n">
        <v>13.254</v>
      </c>
      <c r="CB716" s="5" t="n">
        <v>0</v>
      </c>
      <c r="CC716" s="5" t="n">
        <v>83.248</v>
      </c>
      <c r="CD716" s="5" t="n">
        <v>7.95</v>
      </c>
      <c r="CE716" s="5" t="n">
        <v>0</v>
      </c>
      <c r="CF716" s="5" t="n">
        <v>83.248</v>
      </c>
      <c r="CG716" s="5" t="n">
        <v>0</v>
      </c>
      <c r="CH716" s="5" t="n">
        <v>1</v>
      </c>
      <c r="CI716" s="5" t="n">
        <v>0</v>
      </c>
      <c r="CJ716" s="5" t="n">
        <v>0</v>
      </c>
      <c r="CK716" s="5" t="n">
        <v>0</v>
      </c>
      <c r="CL716" s="5" t="n">
        <v>0</v>
      </c>
      <c r="CM716" s="5" t="n">
        <v>0</v>
      </c>
      <c r="CN716" s="5" t="n">
        <v>0</v>
      </c>
      <c r="CO716" s="5" t="n">
        <v>0</v>
      </c>
      <c r="CP716" s="5" t="n">
        <v>0</v>
      </c>
      <c r="CQ716" s="5" t="n">
        <v>1.348</v>
      </c>
      <c r="CR716" s="5" t="n">
        <v>0</v>
      </c>
      <c r="CS716" s="5" t="n">
        <v>4.395</v>
      </c>
      <c r="CT716" s="5" t="n">
        <v>4.861</v>
      </c>
      <c r="CU716" s="5" t="n">
        <v>11.622</v>
      </c>
    </row>
    <row r="717">
      <c r="A717" s="5" t="inlineStr">
        <is>
          <t>SOM2024</t>
        </is>
      </c>
      <c r="B717" s="5" t="inlineStr">
        <is>
          <t>SOM</t>
        </is>
      </c>
      <c r="C717" s="5" t="inlineStr">
        <is>
          <t>SOM</t>
        </is>
      </c>
      <c r="D717" s="5" t="inlineStr">
        <is>
          <t>Somalia</t>
        </is>
      </c>
      <c r="E717" s="5" t="n">
        <v>2024</v>
      </c>
      <c r="F717" s="5" t="n">
        <v>0</v>
      </c>
      <c r="G717" s="5" t="n">
        <v>5.575</v>
      </c>
      <c r="H717" s="5" t="n">
        <v>1.324</v>
      </c>
      <c r="I717" s="5" t="n">
        <v>0</v>
      </c>
      <c r="J717" s="5" t="n">
        <v>5.575</v>
      </c>
      <c r="K717" s="5" t="n">
        <v>0</v>
      </c>
      <c r="L717" s="5" t="n">
        <v>1</v>
      </c>
      <c r="M717" s="5" t="n">
        <v>7.124</v>
      </c>
      <c r="N717" s="5" t="n">
        <v>3.971</v>
      </c>
      <c r="O717" s="5" t="n">
        <v>0</v>
      </c>
      <c r="P717" s="5" t="n">
        <v>7.124</v>
      </c>
      <c r="Q717" s="5" t="n">
        <v>0</v>
      </c>
      <c r="R717" s="5" t="n">
        <v>1</v>
      </c>
      <c r="S717" s="5" t="n">
        <v>12.193</v>
      </c>
      <c r="T717" s="5" t="n">
        <v>7.942</v>
      </c>
      <c r="U717" s="5" t="n">
        <v>0</v>
      </c>
      <c r="V717" s="5" t="n">
        <v>12.193</v>
      </c>
      <c r="W717" s="5" t="n">
        <v>0</v>
      </c>
      <c r="X717" s="5" t="n">
        <v>1</v>
      </c>
      <c r="Y717" s="5" t="n">
        <v>11.492</v>
      </c>
      <c r="Z717" s="5" t="n">
        <v>1.553</v>
      </c>
      <c r="AA717" s="5" t="n">
        <v>0</v>
      </c>
      <c r="AB717" s="5" t="n">
        <v>11.492</v>
      </c>
      <c r="AC717" s="5" t="n">
        <v>0</v>
      </c>
      <c r="AD717" s="5" t="n">
        <v>1</v>
      </c>
      <c r="AE717" s="5" t="n">
        <v>12.815</v>
      </c>
      <c r="AF717" s="5" t="n">
        <v>2.997</v>
      </c>
      <c r="AG717" s="5" t="n">
        <v>0</v>
      </c>
      <c r="AH717" s="5" t="n">
        <v>12.815</v>
      </c>
      <c r="AI717" s="5" t="n">
        <v>0</v>
      </c>
      <c r="AJ717" s="5" t="n">
        <v>1</v>
      </c>
      <c r="AK717" s="5" t="n">
        <v>20.757</v>
      </c>
      <c r="AL717" s="5" t="n">
        <v>11.055</v>
      </c>
      <c r="AM717" s="5" t="n">
        <v>0</v>
      </c>
      <c r="AN717" s="5" t="n">
        <v>20.757</v>
      </c>
      <c r="AO717" s="5" t="n">
        <v>0</v>
      </c>
      <c r="AP717" s="5" t="n">
        <v>1</v>
      </c>
      <c r="AQ717" s="5" t="n">
        <v>0.724</v>
      </c>
      <c r="AR717" s="5" t="n">
        <v>0.132</v>
      </c>
      <c r="AS717" s="5" t="n">
        <v>0.397</v>
      </c>
      <c r="AT717" s="5" t="n">
        <v>1.121</v>
      </c>
      <c r="AU717" s="5" t="n">
        <v>0</v>
      </c>
      <c r="AV717" s="5" t="n">
        <v>1</v>
      </c>
      <c r="AW717" s="5" t="n">
        <v>0.75</v>
      </c>
      <c r="AX717" s="5" t="n">
        <v>0.132</v>
      </c>
      <c r="AY717" s="5" t="n">
        <v>-0.18</v>
      </c>
      <c r="AZ717" s="5" t="n">
        <v>0.57</v>
      </c>
      <c r="BA717" s="5" t="n">
        <v>0</v>
      </c>
      <c r="BB717" s="5" t="n">
        <v>0</v>
      </c>
      <c r="BC717" s="5" t="n">
        <v>0.513</v>
      </c>
      <c r="BD717" s="5" t="n">
        <v>0.132</v>
      </c>
      <c r="BE717" s="5" t="n">
        <v>0</v>
      </c>
      <c r="BF717" s="5" t="n">
        <v>0.513</v>
      </c>
      <c r="BG717" s="5" t="n">
        <v>0</v>
      </c>
      <c r="BH717" s="5" t="n">
        <v>1</v>
      </c>
      <c r="BI717" s="5" t="n">
        <v>0.591</v>
      </c>
      <c r="BJ717" s="5" t="n">
        <v>0.132</v>
      </c>
      <c r="BK717" s="5" t="n">
        <v>0.368</v>
      </c>
      <c r="BL717" s="5" t="n">
        <v>0.959</v>
      </c>
      <c r="BM717" s="5" t="n">
        <v>0</v>
      </c>
      <c r="BN717" s="5" t="n">
        <v>1</v>
      </c>
      <c r="BO717" s="5" t="n">
        <v>0</v>
      </c>
      <c r="BP717" s="5" t="n">
        <v>0</v>
      </c>
      <c r="BQ717" s="5" t="n">
        <v>0.082</v>
      </c>
      <c r="BR717" s="5" t="n">
        <v>0</v>
      </c>
      <c r="BS717" s="5" t="n">
        <v>0.667</v>
      </c>
      <c r="BT717" s="5" t="n">
        <v>0</v>
      </c>
      <c r="BU717" s="5" t="n">
        <v>0</v>
      </c>
      <c r="BV717" s="5" t="n">
        <v>0.082</v>
      </c>
      <c r="BW717" s="5" t="n">
        <v>0</v>
      </c>
      <c r="BX717" s="5" t="n">
        <v>0.667</v>
      </c>
      <c r="BY717" s="5" t="n">
        <v>13.646</v>
      </c>
      <c r="BZ717" s="5" t="n">
        <v>0</v>
      </c>
      <c r="CA717" s="5" t="n">
        <v>13.646</v>
      </c>
      <c r="CB717" s="5" t="n">
        <v>0</v>
      </c>
      <c r="CC717" s="5" t="n">
        <v>82.58799999999999</v>
      </c>
      <c r="CD717" s="5" t="n">
        <v>7.95</v>
      </c>
      <c r="CE717" s="5" t="n">
        <v>0</v>
      </c>
      <c r="CF717" s="5" t="n">
        <v>82.58799999999999</v>
      </c>
      <c r="CG717" s="5" t="n">
        <v>0</v>
      </c>
      <c r="CH717" s="5" t="n">
        <v>1</v>
      </c>
      <c r="CI717" s="5" t="n">
        <v>0</v>
      </c>
      <c r="CJ717" s="5" t="n">
        <v>0</v>
      </c>
      <c r="CK717" s="5" t="n">
        <v>0</v>
      </c>
      <c r="CL717" s="5" t="n">
        <v>0</v>
      </c>
      <c r="CM717" s="5" t="n">
        <v>0</v>
      </c>
      <c r="CN717" s="5" t="n">
        <v>0</v>
      </c>
      <c r="CO717" s="5" t="n">
        <v>0</v>
      </c>
      <c r="CP717" s="5" t="n">
        <v>0</v>
      </c>
      <c r="CQ717" s="5" t="n">
        <v>1.387</v>
      </c>
      <c r="CR717" s="5" t="n">
        <v>0</v>
      </c>
      <c r="CS717" s="5" t="n">
        <v>4.525</v>
      </c>
      <c r="CT717" s="5" t="n">
        <v>4.251</v>
      </c>
      <c r="CU717" s="5" t="n">
        <v>10.168</v>
      </c>
    </row>
    <row r="718">
      <c r="A718" s="5" t="inlineStr">
        <is>
          <t>ZAF2021</t>
        </is>
      </c>
      <c r="B718" s="5" t="inlineStr">
        <is>
          <t>ZAF</t>
        </is>
      </c>
      <c r="C718" s="5" t="inlineStr">
        <is>
          <t>ZAF</t>
        </is>
      </c>
      <c r="D718" s="5" t="inlineStr">
        <is>
          <t>South Africa</t>
        </is>
      </c>
      <c r="E718" s="5" t="n">
        <v>2021</v>
      </c>
      <c r="F718" s="5" t="n">
        <v>0.15</v>
      </c>
      <c r="G718" s="5" t="n">
        <v>1.909</v>
      </c>
      <c r="H718" s="5" t="n">
        <v>0.583</v>
      </c>
      <c r="I718" s="5" t="n">
        <v>0.492</v>
      </c>
      <c r="J718" s="5" t="n">
        <v>2.401</v>
      </c>
      <c r="K718" s="5" t="n">
        <v>0</v>
      </c>
      <c r="L718" s="5" t="n">
        <v>1</v>
      </c>
      <c r="M718" s="5" t="n">
        <v>1.91</v>
      </c>
      <c r="N718" s="5" t="n">
        <v>0.583</v>
      </c>
      <c r="O718" s="5" t="n">
        <v>0.492</v>
      </c>
      <c r="P718" s="5" t="n">
        <v>2.402</v>
      </c>
      <c r="Q718" s="5" t="n">
        <v>0</v>
      </c>
      <c r="R718" s="5" t="n">
        <v>1</v>
      </c>
      <c r="S718" s="5" t="n">
        <v>4.242</v>
      </c>
      <c r="T718" s="5" t="n">
        <v>2.916</v>
      </c>
      <c r="U718" s="5" t="n">
        <v>0.492</v>
      </c>
      <c r="V718" s="5" t="n">
        <v>5.444</v>
      </c>
      <c r="W718" s="5" t="n">
        <v>0.15</v>
      </c>
      <c r="X718" s="5" t="n">
        <v>1</v>
      </c>
      <c r="Y718" s="5" t="n">
        <v>8.449</v>
      </c>
      <c r="Z718" s="5" t="n">
        <v>1.929</v>
      </c>
      <c r="AA718" s="5" t="n">
        <v>0.291</v>
      </c>
      <c r="AB718" s="5" t="n">
        <v>8.741</v>
      </c>
      <c r="AC718" s="5" t="n">
        <v>0</v>
      </c>
      <c r="AD718" s="5" t="n">
        <v>1</v>
      </c>
      <c r="AE718" s="5" t="n">
        <v>9.59</v>
      </c>
      <c r="AF718" s="5" t="n">
        <v>3.496</v>
      </c>
      <c r="AG718" s="5" t="n">
        <v>0.291</v>
      </c>
      <c r="AH718" s="5" t="n">
        <v>9.881</v>
      </c>
      <c r="AI718" s="5" t="n">
        <v>0</v>
      </c>
      <c r="AJ718" s="5" t="n">
        <v>1</v>
      </c>
      <c r="AK718" s="5" t="n">
        <v>16.434</v>
      </c>
      <c r="AL718" s="5" t="n">
        <v>11.189</v>
      </c>
      <c r="AM718" s="5" t="n">
        <v>0.291</v>
      </c>
      <c r="AN718" s="5" t="n">
        <v>19.234</v>
      </c>
      <c r="AO718" s="5" t="n">
        <v>0.15</v>
      </c>
      <c r="AP718" s="5" t="n">
        <v>1</v>
      </c>
      <c r="AQ718" s="5" t="n">
        <v>0.619</v>
      </c>
      <c r="AR718" s="5" t="n">
        <v>0.114</v>
      </c>
      <c r="AS718" s="5" t="n">
        <v>0.414</v>
      </c>
      <c r="AT718" s="5" t="n">
        <v>1.033</v>
      </c>
      <c r="AU718" s="5" t="n">
        <v>0</v>
      </c>
      <c r="AV718" s="5" t="n">
        <v>1</v>
      </c>
      <c r="AW718" s="5" t="n">
        <v>0.599</v>
      </c>
      <c r="AX718" s="5" t="n">
        <v>0.114</v>
      </c>
      <c r="AY718" s="5" t="n">
        <v>0.301</v>
      </c>
      <c r="AZ718" s="5" t="n">
        <v>0.9</v>
      </c>
      <c r="BA718" s="5" t="n">
        <v>0</v>
      </c>
      <c r="BB718" s="5" t="n">
        <v>1</v>
      </c>
      <c r="BC718" s="5" t="n">
        <v>0.439</v>
      </c>
      <c r="BD718" s="5" t="n">
        <v>0.114</v>
      </c>
      <c r="BE718" s="5" t="n">
        <v>0.398</v>
      </c>
      <c r="BF718" s="5" t="n">
        <v>0.963</v>
      </c>
      <c r="BG718" s="5" t="n">
        <v>0.15</v>
      </c>
      <c r="BH718" s="5" t="n">
        <v>1</v>
      </c>
      <c r="BI718" s="5" t="n">
        <v>0.505</v>
      </c>
      <c r="BJ718" s="5" t="n">
        <v>0.114</v>
      </c>
      <c r="BK718" s="5" t="n">
        <v>-0.061</v>
      </c>
      <c r="BL718" s="5" t="n">
        <v>0.51</v>
      </c>
      <c r="BM718" s="5" t="n">
        <v>0.15</v>
      </c>
      <c r="BN718" s="5" t="n">
        <v>1</v>
      </c>
      <c r="BO718" s="5" t="n">
        <v>0</v>
      </c>
      <c r="BP718" s="5" t="n">
        <v>-0.001</v>
      </c>
      <c r="BQ718" s="5" t="n">
        <v>0.049</v>
      </c>
      <c r="BR718" s="5" t="n">
        <v>0</v>
      </c>
      <c r="BS718" s="5" t="n">
        <v>1</v>
      </c>
      <c r="BT718" s="5" t="n">
        <v>0</v>
      </c>
      <c r="BU718" s="5" t="n">
        <v>-0.001</v>
      </c>
      <c r="BV718" s="5" t="n">
        <v>0.173</v>
      </c>
      <c r="BW718" s="5" t="n">
        <v>0.15</v>
      </c>
      <c r="BX718" s="5" t="n">
        <v>1</v>
      </c>
      <c r="BY718" s="5" t="n">
        <v>11.787</v>
      </c>
      <c r="BZ718" s="5" t="n">
        <v>0</v>
      </c>
      <c r="CA718" s="5" t="n">
        <v>11.787</v>
      </c>
      <c r="CB718" s="5" t="n">
        <v>0</v>
      </c>
      <c r="CC718" s="5" t="n">
        <v>78.125</v>
      </c>
      <c r="CD718" s="5" t="n">
        <v>7.95</v>
      </c>
      <c r="CE718" s="5" t="n">
        <v>7.269</v>
      </c>
      <c r="CF718" s="5" t="n">
        <v>98.203</v>
      </c>
      <c r="CG718" s="5" t="n">
        <v>0.15</v>
      </c>
      <c r="CH718" s="5" t="n">
        <v>1</v>
      </c>
      <c r="CI718" s="5" t="n">
        <v>0</v>
      </c>
      <c r="CJ718" s="5" t="n">
        <v>0</v>
      </c>
      <c r="CK718" s="5" t="n">
        <v>0</v>
      </c>
      <c r="CL718" s="5" t="n">
        <v>0</v>
      </c>
      <c r="CM718" s="5" t="n">
        <v>0</v>
      </c>
      <c r="CN718" s="5" t="n">
        <v>0</v>
      </c>
      <c r="CO718" s="5" t="n">
        <v>0</v>
      </c>
      <c r="CP718" s="5" t="n">
        <v>0.98</v>
      </c>
      <c r="CQ718" s="5" t="n">
        <v>1.25</v>
      </c>
      <c r="CR718" s="5" t="n">
        <v>0.005</v>
      </c>
      <c r="CS718" s="5" t="n">
        <v>7.309</v>
      </c>
      <c r="CT718" s="5" t="n">
        <v>4.998</v>
      </c>
      <c r="CU718" s="5" t="n">
        <v>7.309</v>
      </c>
    </row>
    <row r="719">
      <c r="A719" s="5" t="inlineStr">
        <is>
          <t>ZAF2022</t>
        </is>
      </c>
      <c r="B719" s="5" t="inlineStr">
        <is>
          <t>ZAF</t>
        </is>
      </c>
      <c r="C719" s="5" t="inlineStr">
        <is>
          <t>ZAF</t>
        </is>
      </c>
      <c r="D719" s="5" t="inlineStr">
        <is>
          <t>South Africa</t>
        </is>
      </c>
      <c r="E719" s="5" t="n">
        <v>2022</v>
      </c>
      <c r="F719" s="5" t="n">
        <v>0.15</v>
      </c>
      <c r="G719" s="5" t="n">
        <v>2.11</v>
      </c>
      <c r="H719" s="5" t="n">
        <v>0.626</v>
      </c>
      <c r="I719" s="5" t="n">
        <v>0.742</v>
      </c>
      <c r="J719" s="5" t="n">
        <v>2.852</v>
      </c>
      <c r="K719" s="5" t="n">
        <v>0</v>
      </c>
      <c r="L719" s="5" t="n">
        <v>1</v>
      </c>
      <c r="M719" s="5" t="n">
        <v>2.093</v>
      </c>
      <c r="N719" s="5" t="n">
        <v>0.626</v>
      </c>
      <c r="O719" s="5" t="n">
        <v>0.742</v>
      </c>
      <c r="P719" s="5" t="n">
        <v>2.835</v>
      </c>
      <c r="Q719" s="5" t="n">
        <v>0</v>
      </c>
      <c r="R719" s="5" t="n">
        <v>1</v>
      </c>
      <c r="S719" s="5" t="n">
        <v>4.614</v>
      </c>
      <c r="T719" s="5" t="n">
        <v>3.129</v>
      </c>
      <c r="U719" s="5" t="n">
        <v>0.801</v>
      </c>
      <c r="V719" s="5" t="n">
        <v>6.159</v>
      </c>
      <c r="W719" s="5" t="n">
        <v>0.15</v>
      </c>
      <c r="X719" s="5" t="n">
        <v>1</v>
      </c>
      <c r="Y719" s="5" t="n">
        <v>18.417</v>
      </c>
      <c r="Z719" s="5" t="n">
        <v>4.205</v>
      </c>
      <c r="AA719" s="5" t="n">
        <v>0.439</v>
      </c>
      <c r="AB719" s="5" t="n">
        <v>18.856</v>
      </c>
      <c r="AC719" s="5" t="n">
        <v>0</v>
      </c>
      <c r="AD719" s="5" t="n">
        <v>1</v>
      </c>
      <c r="AE719" s="5" t="n">
        <v>19.65</v>
      </c>
      <c r="AF719" s="5" t="n">
        <v>7.164</v>
      </c>
      <c r="AG719" s="5" t="n">
        <v>0.439</v>
      </c>
      <c r="AH719" s="5" t="n">
        <v>20.089</v>
      </c>
      <c r="AI719" s="5" t="n">
        <v>0</v>
      </c>
      <c r="AJ719" s="5" t="n">
        <v>1</v>
      </c>
      <c r="AK719" s="5" t="n">
        <v>27.046</v>
      </c>
      <c r="AL719" s="5" t="n">
        <v>18.413</v>
      </c>
      <c r="AM719" s="5" t="n">
        <v>0.744</v>
      </c>
      <c r="AN719" s="5" t="n">
        <v>31.608</v>
      </c>
      <c r="AO719" s="5" t="n">
        <v>0.15</v>
      </c>
      <c r="AP719" s="5" t="n">
        <v>1</v>
      </c>
      <c r="AQ719" s="5" t="n">
        <v>0.861</v>
      </c>
      <c r="AR719" s="5" t="n">
        <v>0.123</v>
      </c>
      <c r="AS719" s="5" t="n">
        <v>0.386</v>
      </c>
      <c r="AT719" s="5" t="n">
        <v>1.247</v>
      </c>
      <c r="AU719" s="5" t="n">
        <v>0</v>
      </c>
      <c r="AV719" s="5" t="n">
        <v>1</v>
      </c>
      <c r="AW719" s="5" t="n">
        <v>0.986</v>
      </c>
      <c r="AX719" s="5" t="n">
        <v>0.123</v>
      </c>
      <c r="AY719" s="5" t="n">
        <v>0.235</v>
      </c>
      <c r="AZ719" s="5" t="n">
        <v>1.221</v>
      </c>
      <c r="BA719" s="5" t="n">
        <v>0</v>
      </c>
      <c r="BB719" s="5" t="n">
        <v>1</v>
      </c>
      <c r="BC719" s="5" t="n">
        <v>0.598</v>
      </c>
      <c r="BD719" s="5" t="n">
        <v>0.123</v>
      </c>
      <c r="BE719" s="5" t="n">
        <v>0.425</v>
      </c>
      <c r="BF719" s="5" t="n">
        <v>1.164</v>
      </c>
      <c r="BG719" s="5" t="n">
        <v>0.15</v>
      </c>
      <c r="BH719" s="5" t="n">
        <v>1</v>
      </c>
      <c r="BI719" s="5" t="n">
        <v>0.612</v>
      </c>
      <c r="BJ719" s="5" t="n">
        <v>0.123</v>
      </c>
      <c r="BK719" s="5" t="n">
        <v>0.191</v>
      </c>
      <c r="BL719" s="5" t="n">
        <v>0.924</v>
      </c>
      <c r="BM719" s="5" t="n">
        <v>0.15</v>
      </c>
      <c r="BN719" s="5" t="n">
        <v>1</v>
      </c>
      <c r="BO719" s="5" t="n">
        <v>0</v>
      </c>
      <c r="BP719" s="5" t="n">
        <v>-0.032</v>
      </c>
      <c r="BQ719" s="5" t="n">
        <v>0.049</v>
      </c>
      <c r="BR719" s="5" t="n">
        <v>0</v>
      </c>
      <c r="BS719" s="5" t="n">
        <v>1</v>
      </c>
      <c r="BT719" s="5" t="n">
        <v>0</v>
      </c>
      <c r="BU719" s="5" t="n">
        <v>-0.032</v>
      </c>
      <c r="BV719" s="5" t="n">
        <v>0.17</v>
      </c>
      <c r="BW719" s="5" t="n">
        <v>0.15</v>
      </c>
      <c r="BX719" s="5" t="n">
        <v>1</v>
      </c>
      <c r="BY719" s="5" t="n">
        <v>12.729</v>
      </c>
      <c r="BZ719" s="5" t="n">
        <v>0</v>
      </c>
      <c r="CA719" s="5" t="n">
        <v>12.729</v>
      </c>
      <c r="CB719" s="5" t="n">
        <v>0</v>
      </c>
      <c r="CC719" s="5" t="n">
        <v>97.90000000000001</v>
      </c>
      <c r="CD719" s="5" t="n">
        <v>7.95</v>
      </c>
      <c r="CE719" s="5" t="n">
        <v>10.898</v>
      </c>
      <c r="CF719" s="5" t="n">
        <v>123.743</v>
      </c>
      <c r="CG719" s="5" t="n">
        <v>0.15</v>
      </c>
      <c r="CH719" s="5" t="n">
        <v>1</v>
      </c>
      <c r="CI719" s="5" t="n">
        <v>0</v>
      </c>
      <c r="CJ719" s="5" t="n">
        <v>0</v>
      </c>
      <c r="CK719" s="5" t="n">
        <v>0</v>
      </c>
      <c r="CL719" s="5" t="n">
        <v>0</v>
      </c>
      <c r="CM719" s="5" t="n">
        <v>0</v>
      </c>
      <c r="CN719" s="5" t="n">
        <v>0</v>
      </c>
      <c r="CO719" s="5" t="n">
        <v>0</v>
      </c>
      <c r="CP719" s="5" t="n">
        <v>0.986</v>
      </c>
      <c r="CQ719" s="5" t="n">
        <v>1.35</v>
      </c>
      <c r="CR719" s="5" t="n">
        <v>0.003</v>
      </c>
      <c r="CS719" s="5" t="n">
        <v>8.709</v>
      </c>
      <c r="CT719" s="5" t="n">
        <v>11.066</v>
      </c>
      <c r="CU719" s="5" t="n">
        <v>17.239</v>
      </c>
    </row>
    <row r="720">
      <c r="A720" s="5" t="inlineStr">
        <is>
          <t>ZAF2023</t>
        </is>
      </c>
      <c r="B720" s="5" t="inlineStr">
        <is>
          <t>ZAF</t>
        </is>
      </c>
      <c r="C720" s="5" t="inlineStr">
        <is>
          <t>ZAF</t>
        </is>
      </c>
      <c r="D720" s="5" t="inlineStr">
        <is>
          <t>South Africa</t>
        </is>
      </c>
      <c r="E720" s="5" t="n">
        <v>2023</v>
      </c>
      <c r="F720" s="5" t="n">
        <v>0.15</v>
      </c>
      <c r="G720" s="5" t="n">
        <v>2.123</v>
      </c>
      <c r="H720" s="5" t="n">
        <v>0.653</v>
      </c>
      <c r="I720" s="5" t="n">
        <v>0.701</v>
      </c>
      <c r="J720" s="5" t="n">
        <v>2.824</v>
      </c>
      <c r="K720" s="5" t="n">
        <v>0</v>
      </c>
      <c r="L720" s="5" t="n">
        <v>1</v>
      </c>
      <c r="M720" s="5" t="n">
        <v>2.12</v>
      </c>
      <c r="N720" s="5" t="n">
        <v>0.653</v>
      </c>
      <c r="O720" s="5" t="n">
        <v>0.701</v>
      </c>
      <c r="P720" s="5" t="n">
        <v>2.821</v>
      </c>
      <c r="Q720" s="5" t="n">
        <v>0</v>
      </c>
      <c r="R720" s="5" t="n">
        <v>1</v>
      </c>
      <c r="S720" s="5" t="n">
        <v>4.737</v>
      </c>
      <c r="T720" s="5" t="n">
        <v>3.267</v>
      </c>
      <c r="U720" s="5" t="n">
        <v>0.791</v>
      </c>
      <c r="V720" s="5" t="n">
        <v>6.253</v>
      </c>
      <c r="W720" s="5" t="n">
        <v>0.15</v>
      </c>
      <c r="X720" s="5" t="n">
        <v>1</v>
      </c>
      <c r="Y720" s="5" t="n">
        <v>7.192</v>
      </c>
      <c r="Z720" s="5" t="n">
        <v>1.642</v>
      </c>
      <c r="AA720" s="5" t="n">
        <v>0.414</v>
      </c>
      <c r="AB720" s="5" t="n">
        <v>7.606</v>
      </c>
      <c r="AC720" s="5" t="n">
        <v>0</v>
      </c>
      <c r="AD720" s="5" t="n">
        <v>1</v>
      </c>
      <c r="AE720" s="5" t="n">
        <v>8.476000000000001</v>
      </c>
      <c r="AF720" s="5" t="n">
        <v>3.09</v>
      </c>
      <c r="AG720" s="5" t="n">
        <v>0.414</v>
      </c>
      <c r="AH720" s="5" t="n">
        <v>8.890000000000001</v>
      </c>
      <c r="AI720" s="5" t="n">
        <v>0</v>
      </c>
      <c r="AJ720" s="5" t="n">
        <v>1</v>
      </c>
      <c r="AK720" s="5" t="n">
        <v>16.178</v>
      </c>
      <c r="AL720" s="5" t="n">
        <v>11.014</v>
      </c>
      <c r="AM720" s="5" t="n">
        <v>0.6899999999999999</v>
      </c>
      <c r="AN720" s="5" t="n">
        <v>19.082</v>
      </c>
      <c r="AO720" s="5" t="n">
        <v>0.15</v>
      </c>
      <c r="AP720" s="5" t="n">
        <v>1</v>
      </c>
      <c r="AQ720" s="5" t="n">
        <v>0.76</v>
      </c>
      <c r="AR720" s="5" t="n">
        <v>0.129</v>
      </c>
      <c r="AS720" s="5" t="n">
        <v>0.362</v>
      </c>
      <c r="AT720" s="5" t="n">
        <v>1.123</v>
      </c>
      <c r="AU720" s="5" t="n">
        <v>0</v>
      </c>
      <c r="AV720" s="5" t="n">
        <v>1</v>
      </c>
      <c r="AW720" s="5" t="n">
        <v>0.8110000000000001</v>
      </c>
      <c r="AX720" s="5" t="n">
        <v>0.129</v>
      </c>
      <c r="AY720" s="5" t="n">
        <v>0.231</v>
      </c>
      <c r="AZ720" s="5" t="n">
        <v>1.043</v>
      </c>
      <c r="BA720" s="5" t="n">
        <v>0</v>
      </c>
      <c r="BB720" s="5" t="n">
        <v>1</v>
      </c>
      <c r="BC720" s="5" t="n">
        <v>0.535</v>
      </c>
      <c r="BD720" s="5" t="n">
        <v>0.129</v>
      </c>
      <c r="BE720" s="5" t="n">
        <v>0.459</v>
      </c>
      <c r="BF720" s="5" t="n">
        <v>1.124</v>
      </c>
      <c r="BG720" s="5" t="n">
        <v>0.15</v>
      </c>
      <c r="BH720" s="5" t="n">
        <v>1</v>
      </c>
      <c r="BI720" s="5" t="n">
        <v>0.579</v>
      </c>
      <c r="BJ720" s="5" t="n">
        <v>0.129</v>
      </c>
      <c r="BK720" s="5" t="n">
        <v>0.102</v>
      </c>
      <c r="BL720" s="5" t="n">
        <v>0.783</v>
      </c>
      <c r="BM720" s="5" t="n">
        <v>0.15</v>
      </c>
      <c r="BN720" s="5" t="n">
        <v>1</v>
      </c>
      <c r="BO720" s="5" t="n">
        <v>0</v>
      </c>
      <c r="BP720" s="5" t="n">
        <v>0</v>
      </c>
      <c r="BQ720" s="5" t="n">
        <v>0.035</v>
      </c>
      <c r="BR720" s="5" t="n">
        <v>0</v>
      </c>
      <c r="BS720" s="5" t="n">
        <v>1</v>
      </c>
      <c r="BT720" s="5" t="n">
        <v>0</v>
      </c>
      <c r="BU720" s="5" t="n">
        <v>0</v>
      </c>
      <c r="BV720" s="5" t="n">
        <v>0.154</v>
      </c>
      <c r="BW720" s="5" t="n">
        <v>0.15</v>
      </c>
      <c r="BX720" s="5" t="n">
        <v>1</v>
      </c>
      <c r="BY720" s="5" t="n">
        <v>13.254</v>
      </c>
      <c r="BZ720" s="5" t="n">
        <v>0</v>
      </c>
      <c r="CA720" s="5" t="n">
        <v>13.254</v>
      </c>
      <c r="CB720" s="5" t="n">
        <v>0</v>
      </c>
      <c r="CC720" s="5" t="n">
        <v>83.248</v>
      </c>
      <c r="CD720" s="5" t="n">
        <v>7.95</v>
      </c>
      <c r="CE720" s="5" t="n">
        <v>9.856</v>
      </c>
      <c r="CF720" s="5" t="n">
        <v>105.321</v>
      </c>
      <c r="CG720" s="5" t="n">
        <v>0.15</v>
      </c>
      <c r="CH720" s="5" t="n">
        <v>1</v>
      </c>
      <c r="CI720" s="5" t="n">
        <v>0</v>
      </c>
      <c r="CJ720" s="5" t="n">
        <v>0</v>
      </c>
      <c r="CK720" s="5" t="n">
        <v>0</v>
      </c>
      <c r="CL720" s="5" t="n">
        <v>0</v>
      </c>
      <c r="CM720" s="5" t="n">
        <v>0</v>
      </c>
      <c r="CN720" s="5" t="n">
        <v>0</v>
      </c>
      <c r="CO720" s="5" t="n">
        <v>0</v>
      </c>
      <c r="CP720" s="5" t="n">
        <v>0.983</v>
      </c>
      <c r="CQ720" s="5" t="n">
        <v>1.406</v>
      </c>
      <c r="CR720" s="5" t="n">
        <v>0.003</v>
      </c>
      <c r="CS720" s="5" t="n">
        <v>5.919</v>
      </c>
      <c r="CT720" s="5" t="n">
        <v>5.267</v>
      </c>
      <c r="CU720" s="5" t="n">
        <v>5.919</v>
      </c>
    </row>
    <row r="721">
      <c r="A721" s="5" t="inlineStr">
        <is>
          <t>ZAF2024</t>
        </is>
      </c>
      <c r="B721" s="5" t="inlineStr">
        <is>
          <t>ZAF</t>
        </is>
      </c>
      <c r="C721" s="5" t="inlineStr">
        <is>
          <t>ZAF</t>
        </is>
      </c>
      <c r="D721" s="5" t="inlineStr">
        <is>
          <t>South Africa</t>
        </is>
      </c>
      <c r="E721" s="5" t="n">
        <v>2024</v>
      </c>
      <c r="F721" s="5" t="n">
        <v>0.15</v>
      </c>
      <c r="G721" s="5" t="n">
        <v>2.171</v>
      </c>
      <c r="H721" s="5" t="n">
        <v>0.673</v>
      </c>
      <c r="I721" s="5" t="n">
        <v>0.8159999999999999</v>
      </c>
      <c r="J721" s="5" t="n">
        <v>2.986</v>
      </c>
      <c r="K721" s="5" t="n">
        <v>0</v>
      </c>
      <c r="L721" s="5" t="n">
        <v>1</v>
      </c>
      <c r="M721" s="5" t="n">
        <v>2.167</v>
      </c>
      <c r="N721" s="5" t="n">
        <v>0.673</v>
      </c>
      <c r="O721" s="5" t="n">
        <v>0.8159999999999999</v>
      </c>
      <c r="P721" s="5" t="n">
        <v>2.983</v>
      </c>
      <c r="Q721" s="5" t="n">
        <v>0</v>
      </c>
      <c r="R721" s="5" t="n">
        <v>1</v>
      </c>
      <c r="S721" s="5" t="n">
        <v>4.862</v>
      </c>
      <c r="T721" s="5" t="n">
        <v>3.364</v>
      </c>
      <c r="U721" s="5" t="n">
        <v>0.9320000000000001</v>
      </c>
      <c r="V721" s="5" t="n">
        <v>6.529</v>
      </c>
      <c r="W721" s="5" t="n">
        <v>0.15</v>
      </c>
      <c r="X721" s="5" t="n">
        <v>1</v>
      </c>
      <c r="Y721" s="5" t="n">
        <v>6.32</v>
      </c>
      <c r="Z721" s="5" t="n">
        <v>1.443</v>
      </c>
      <c r="AA721" s="5" t="n">
        <v>0.482</v>
      </c>
      <c r="AB721" s="5" t="n">
        <v>6.802</v>
      </c>
      <c r="AC721" s="5" t="n">
        <v>0</v>
      </c>
      <c r="AD721" s="5" t="n">
        <v>1</v>
      </c>
      <c r="AE721" s="5" t="n">
        <v>7.641</v>
      </c>
      <c r="AF721" s="5" t="n">
        <v>2.786</v>
      </c>
      <c r="AG721" s="5" t="n">
        <v>0.482</v>
      </c>
      <c r="AH721" s="5" t="n">
        <v>8.124000000000001</v>
      </c>
      <c r="AI721" s="5" t="n">
        <v>0</v>
      </c>
      <c r="AJ721" s="5" t="n">
        <v>1</v>
      </c>
      <c r="AK721" s="5" t="n">
        <v>15.572</v>
      </c>
      <c r="AL721" s="5" t="n">
        <v>10.601</v>
      </c>
      <c r="AM721" s="5" t="n">
        <v>0.8100000000000001</v>
      </c>
      <c r="AN721" s="5" t="n">
        <v>18.462</v>
      </c>
      <c r="AO721" s="5" t="n">
        <v>0.15</v>
      </c>
      <c r="AP721" s="5" t="n">
        <v>1</v>
      </c>
      <c r="AQ721" s="5" t="n">
        <v>0.724</v>
      </c>
      <c r="AR721" s="5" t="n">
        <v>0.132</v>
      </c>
      <c r="AS721" s="5" t="n">
        <v>0.402</v>
      </c>
      <c r="AT721" s="5" t="n">
        <v>1.127</v>
      </c>
      <c r="AU721" s="5" t="n">
        <v>0</v>
      </c>
      <c r="AV721" s="5" t="n">
        <v>1</v>
      </c>
      <c r="AW721" s="5" t="n">
        <v>0.75</v>
      </c>
      <c r="AX721" s="5" t="n">
        <v>0.132</v>
      </c>
      <c r="AY721" s="5" t="n">
        <v>0.313</v>
      </c>
      <c r="AZ721" s="5" t="n">
        <v>1.063</v>
      </c>
      <c r="BA721" s="5" t="n">
        <v>0</v>
      </c>
      <c r="BB721" s="5" t="n">
        <v>1</v>
      </c>
      <c r="BC721" s="5" t="n">
        <v>0.513</v>
      </c>
      <c r="BD721" s="5" t="n">
        <v>0.132</v>
      </c>
      <c r="BE721" s="5" t="n">
        <v>0.481</v>
      </c>
      <c r="BF721" s="5" t="n">
        <v>1.12</v>
      </c>
      <c r="BG721" s="5" t="n">
        <v>0.15</v>
      </c>
      <c r="BH721" s="5" t="n">
        <v>1</v>
      </c>
      <c r="BI721" s="5" t="n">
        <v>0.591</v>
      </c>
      <c r="BJ721" s="5" t="n">
        <v>0.132</v>
      </c>
      <c r="BK721" s="5" t="n">
        <v>0.056</v>
      </c>
      <c r="BL721" s="5" t="n">
        <v>0.744</v>
      </c>
      <c r="BM721" s="5" t="n">
        <v>0.15</v>
      </c>
      <c r="BN721" s="5" t="n">
        <v>1</v>
      </c>
      <c r="BO721" s="5" t="n">
        <v>0</v>
      </c>
      <c r="BP721" s="5" t="n">
        <v>0</v>
      </c>
      <c r="BQ721" s="5" t="n">
        <v>0.07000000000000001</v>
      </c>
      <c r="BR721" s="5" t="n">
        <v>0</v>
      </c>
      <c r="BS721" s="5" t="n">
        <v>1</v>
      </c>
      <c r="BT721" s="5" t="n">
        <v>0</v>
      </c>
      <c r="BU721" s="5" t="n">
        <v>0</v>
      </c>
      <c r="BV721" s="5" t="n">
        <v>0.169</v>
      </c>
      <c r="BW721" s="5" t="n">
        <v>0.15</v>
      </c>
      <c r="BX721" s="5" t="n">
        <v>1</v>
      </c>
      <c r="BY721" s="5" t="n">
        <v>13.646</v>
      </c>
      <c r="BZ721" s="5" t="n">
        <v>0</v>
      </c>
      <c r="CA721" s="5" t="n">
        <v>13.646</v>
      </c>
      <c r="CB721" s="5" t="n">
        <v>0</v>
      </c>
      <c r="CC721" s="5" t="n">
        <v>82.58799999999999</v>
      </c>
      <c r="CD721" s="5" t="n">
        <v>7.95</v>
      </c>
      <c r="CE721" s="5" t="n">
        <v>10.717</v>
      </c>
      <c r="CF721" s="5" t="n">
        <v>105.152</v>
      </c>
      <c r="CG721" s="5" t="n">
        <v>0.15</v>
      </c>
      <c r="CH721" s="5" t="n">
        <v>1</v>
      </c>
      <c r="CI721" s="5" t="n">
        <v>0</v>
      </c>
      <c r="CJ721" s="5" t="n">
        <v>0</v>
      </c>
      <c r="CK721" s="5" t="n">
        <v>0</v>
      </c>
      <c r="CL721" s="5" t="n">
        <v>0</v>
      </c>
      <c r="CM721" s="5" t="n">
        <v>0</v>
      </c>
      <c r="CN721" s="5" t="n">
        <v>0</v>
      </c>
      <c r="CO721" s="5" t="n">
        <v>0</v>
      </c>
      <c r="CP721" s="5" t="n">
        <v>0.983</v>
      </c>
      <c r="CQ721" s="5" t="n">
        <v>1.447</v>
      </c>
      <c r="CR721" s="5" t="n">
        <v>0.003</v>
      </c>
      <c r="CS721" s="5" t="n">
        <v>5.004</v>
      </c>
      <c r="CT721" s="5" t="n">
        <v>4.5</v>
      </c>
      <c r="CU721" s="5" t="n">
        <v>5.004</v>
      </c>
    </row>
    <row r="722">
      <c r="A722" s="5" t="inlineStr">
        <is>
          <t>SSD2021</t>
        </is>
      </c>
      <c r="B722" s="5" t="inlineStr">
        <is>
          <t>SSD</t>
        </is>
      </c>
      <c r="C722" s="5" t="inlineStr">
        <is>
          <t>SSD</t>
        </is>
      </c>
      <c r="D722" s="5" t="inlineStr">
        <is>
          <t>South Sudan</t>
        </is>
      </c>
      <c r="E722" s="5" t="n">
        <v>2021</v>
      </c>
      <c r="F722" s="5" t="n">
        <v>0.15</v>
      </c>
      <c r="G722" s="5" t="n">
        <v>5.897</v>
      </c>
      <c r="H722" s="5" t="n">
        <v>1.143</v>
      </c>
      <c r="I722" s="5" t="n">
        <v>0</v>
      </c>
      <c r="J722" s="5" t="n">
        <v>5.897</v>
      </c>
      <c r="K722" s="5" t="n">
        <v>0</v>
      </c>
      <c r="L722" s="5" t="n">
        <v>1</v>
      </c>
      <c r="M722" s="5" t="n">
        <v>7.964</v>
      </c>
      <c r="N722" s="5" t="n">
        <v>3.43</v>
      </c>
      <c r="O722" s="5" t="n">
        <v>0</v>
      </c>
      <c r="P722" s="5" t="n">
        <v>7.964</v>
      </c>
      <c r="Q722" s="5" t="n">
        <v>0</v>
      </c>
      <c r="R722" s="5" t="n">
        <v>1</v>
      </c>
      <c r="S722" s="5" t="n">
        <v>11.613</v>
      </c>
      <c r="T722" s="5" t="n">
        <v>6.86</v>
      </c>
      <c r="U722" s="5" t="n">
        <v>0</v>
      </c>
      <c r="V722" s="5" t="n">
        <v>13.355</v>
      </c>
      <c r="W722" s="5" t="n">
        <v>0.15</v>
      </c>
      <c r="X722" s="5" t="n">
        <v>1</v>
      </c>
      <c r="Y722" s="5" t="n">
        <v>16.305</v>
      </c>
      <c r="Z722" s="5" t="n">
        <v>2.204</v>
      </c>
      <c r="AA722" s="5" t="n">
        <v>0</v>
      </c>
      <c r="AB722" s="5" t="n">
        <v>16.305</v>
      </c>
      <c r="AC722" s="5" t="n">
        <v>0</v>
      </c>
      <c r="AD722" s="5" t="n">
        <v>1</v>
      </c>
      <c r="AE722" s="5" t="n">
        <v>17.449</v>
      </c>
      <c r="AF722" s="5" t="n">
        <v>4.08</v>
      </c>
      <c r="AG722" s="5" t="n">
        <v>0</v>
      </c>
      <c r="AH722" s="5" t="n">
        <v>17.449</v>
      </c>
      <c r="AI722" s="5" t="n">
        <v>0</v>
      </c>
      <c r="AJ722" s="5" t="n">
        <v>1</v>
      </c>
      <c r="AK722" s="5" t="n">
        <v>24.309</v>
      </c>
      <c r="AL722" s="5" t="n">
        <v>12.947</v>
      </c>
      <c r="AM722" s="5" t="n">
        <v>0</v>
      </c>
      <c r="AN722" s="5" t="n">
        <v>27.955</v>
      </c>
      <c r="AO722" s="5" t="n">
        <v>0.15</v>
      </c>
      <c r="AP722" s="5" t="n">
        <v>1</v>
      </c>
      <c r="AQ722" s="5" t="n">
        <v>0.619</v>
      </c>
      <c r="AR722" s="5" t="n">
        <v>0.114</v>
      </c>
      <c r="AS722" s="5" t="n">
        <v>0.748</v>
      </c>
      <c r="AT722" s="5" t="n">
        <v>1.572</v>
      </c>
      <c r="AU722" s="5" t="n">
        <v>0.15</v>
      </c>
      <c r="AV722" s="5" t="n">
        <v>1</v>
      </c>
      <c r="AW722" s="5" t="n">
        <v>0.599</v>
      </c>
      <c r="AX722" s="5" t="n">
        <v>0.114</v>
      </c>
      <c r="AY722" s="5" t="n">
        <v>0.655</v>
      </c>
      <c r="AZ722" s="5" t="n">
        <v>1.443</v>
      </c>
      <c r="BA722" s="5" t="n">
        <v>0.15</v>
      </c>
      <c r="BB722" s="5" t="n">
        <v>1</v>
      </c>
      <c r="BC722" s="5" t="n">
        <v>0.439</v>
      </c>
      <c r="BD722" s="5" t="n">
        <v>0.114</v>
      </c>
      <c r="BE722" s="5" t="n">
        <v>0</v>
      </c>
      <c r="BF722" s="5" t="n">
        <v>0.505</v>
      </c>
      <c r="BG722" s="5" t="n">
        <v>0.15</v>
      </c>
      <c r="BH722" s="5" t="n">
        <v>1</v>
      </c>
      <c r="BI722" s="5" t="n">
        <v>0.505</v>
      </c>
      <c r="BJ722" s="5" t="n">
        <v>0.114</v>
      </c>
      <c r="BK722" s="5" t="n">
        <v>0.826</v>
      </c>
      <c r="BL722" s="5" t="n">
        <v>1.531</v>
      </c>
      <c r="BM722" s="5" t="n">
        <v>0.15</v>
      </c>
      <c r="BN722" s="5" t="n">
        <v>1</v>
      </c>
      <c r="BO722" s="5" t="n">
        <v>0</v>
      </c>
      <c r="BP722" s="5" t="n">
        <v>0</v>
      </c>
      <c r="BQ722" s="5" t="n">
        <v>0</v>
      </c>
      <c r="BR722" s="5" t="n">
        <v>0</v>
      </c>
      <c r="BS722" s="5" t="n">
        <v>1</v>
      </c>
      <c r="BT722" s="5" t="n">
        <v>0</v>
      </c>
      <c r="BU722" s="5" t="n">
        <v>0</v>
      </c>
      <c r="BV722" s="5" t="n">
        <v>0</v>
      </c>
      <c r="BW722" s="5" t="n">
        <v>0.15</v>
      </c>
      <c r="BX722" s="5" t="n">
        <v>1</v>
      </c>
      <c r="BY722" s="5" t="n">
        <v>11.787</v>
      </c>
      <c r="BZ722" s="5" t="n">
        <v>0</v>
      </c>
      <c r="CA722" s="5" t="n">
        <v>11.787</v>
      </c>
      <c r="CB722" s="5" t="n">
        <v>0</v>
      </c>
      <c r="CC722" s="5" t="n">
        <v>78.125</v>
      </c>
      <c r="CD722" s="5" t="n">
        <v>7.95</v>
      </c>
      <c r="CE722" s="5" t="n">
        <v>0</v>
      </c>
      <c r="CF722" s="5" t="n">
        <v>89.84399999999999</v>
      </c>
      <c r="CG722" s="5" t="n">
        <v>0.15</v>
      </c>
      <c r="CH722" s="5" t="n">
        <v>1</v>
      </c>
      <c r="CI722" s="5" t="n">
        <v>0</v>
      </c>
      <c r="CJ722" s="5" t="n">
        <v>0</v>
      </c>
      <c r="CK722" s="5" t="n">
        <v>0</v>
      </c>
      <c r="CL722" s="5" t="n">
        <v>0</v>
      </c>
      <c r="CM722" s="5" t="n">
        <v>0</v>
      </c>
      <c r="CN722" s="5" t="n">
        <v>0</v>
      </c>
      <c r="CO722" s="5" t="n">
        <v>0</v>
      </c>
      <c r="CP722" s="5" t="n">
        <v>0</v>
      </c>
      <c r="CQ722" s="5" t="n">
        <v>1.198</v>
      </c>
      <c r="CR722" s="5" t="n">
        <v>0</v>
      </c>
      <c r="CS722" s="5" t="n">
        <v>4.776</v>
      </c>
      <c r="CT722" s="5" t="n">
        <v>4.753</v>
      </c>
      <c r="CU722" s="5" t="n">
        <v>15.162</v>
      </c>
    </row>
    <row r="723">
      <c r="A723" s="5" t="inlineStr">
        <is>
          <t>SSD2022</t>
        </is>
      </c>
      <c r="B723" s="5" t="inlineStr">
        <is>
          <t>SSD</t>
        </is>
      </c>
      <c r="C723" s="5" t="inlineStr">
        <is>
          <t>SSD</t>
        </is>
      </c>
      <c r="D723" s="5" t="inlineStr">
        <is>
          <t>South Sudan</t>
        </is>
      </c>
      <c r="E723" s="5" t="n">
        <v>2022</v>
      </c>
      <c r="F723" s="5" t="n">
        <v>0.18</v>
      </c>
      <c r="G723" s="5" t="n">
        <v>11.72</v>
      </c>
      <c r="H723" s="5" t="n">
        <v>1.235</v>
      </c>
      <c r="I723" s="5" t="n">
        <v>0</v>
      </c>
      <c r="J723" s="5" t="n">
        <v>11.72</v>
      </c>
      <c r="K723" s="5" t="n">
        <v>0</v>
      </c>
      <c r="L723" s="5" t="n">
        <v>1</v>
      </c>
      <c r="M723" s="5" t="n">
        <v>9.782999999999999</v>
      </c>
      <c r="N723" s="5" t="n">
        <v>3.704</v>
      </c>
      <c r="O723" s="5" t="n">
        <v>0</v>
      </c>
      <c r="P723" s="5" t="n">
        <v>9.782999999999999</v>
      </c>
      <c r="Q723" s="5" t="n">
        <v>0</v>
      </c>
      <c r="R723" s="5" t="n">
        <v>1</v>
      </c>
      <c r="S723" s="5" t="n">
        <v>17.893</v>
      </c>
      <c r="T723" s="5" t="n">
        <v>7.408</v>
      </c>
      <c r="U723" s="5" t="n">
        <v>0.238</v>
      </c>
      <c r="V723" s="5" t="n">
        <v>21.114</v>
      </c>
      <c r="W723" s="5" t="n">
        <v>0.18</v>
      </c>
      <c r="X723" s="5" t="n">
        <v>1</v>
      </c>
      <c r="Y723" s="5" t="n">
        <v>32.56</v>
      </c>
      <c r="Z723" s="5" t="n">
        <v>4.401</v>
      </c>
      <c r="AA723" s="5" t="n">
        <v>0</v>
      </c>
      <c r="AB723" s="5" t="n">
        <v>32.56</v>
      </c>
      <c r="AC723" s="5" t="n">
        <v>0</v>
      </c>
      <c r="AD723" s="5" t="n">
        <v>1</v>
      </c>
      <c r="AE723" s="5" t="n">
        <v>33.795</v>
      </c>
      <c r="AF723" s="5" t="n">
        <v>7.902</v>
      </c>
      <c r="AG723" s="5" t="n">
        <v>0</v>
      </c>
      <c r="AH723" s="5" t="n">
        <v>33.795</v>
      </c>
      <c r="AI723" s="5" t="n">
        <v>0</v>
      </c>
      <c r="AJ723" s="5" t="n">
        <v>1</v>
      </c>
      <c r="AK723" s="5" t="n">
        <v>41.203</v>
      </c>
      <c r="AL723" s="5" t="n">
        <v>21.945</v>
      </c>
      <c r="AM723" s="5" t="n">
        <v>0.549</v>
      </c>
      <c r="AN723" s="5" t="n">
        <v>48.62</v>
      </c>
      <c r="AO723" s="5" t="n">
        <v>0.18</v>
      </c>
      <c r="AP723" s="5" t="n">
        <v>1</v>
      </c>
      <c r="AQ723" s="5" t="n">
        <v>0.861</v>
      </c>
      <c r="AR723" s="5" t="n">
        <v>0.123</v>
      </c>
      <c r="AS723" s="5" t="n">
        <v>0.762</v>
      </c>
      <c r="AT723" s="5" t="n">
        <v>1.89</v>
      </c>
      <c r="AU723" s="5" t="n">
        <v>0.18</v>
      </c>
      <c r="AV723" s="5" t="n">
        <v>1</v>
      </c>
      <c r="AW723" s="5" t="n">
        <v>0.986</v>
      </c>
      <c r="AX723" s="5" t="n">
        <v>0.123</v>
      </c>
      <c r="AY723" s="5" t="n">
        <v>0.643</v>
      </c>
      <c r="AZ723" s="5" t="n">
        <v>1.897</v>
      </c>
      <c r="BA723" s="5" t="n">
        <v>0.18</v>
      </c>
      <c r="BB723" s="5" t="n">
        <v>1</v>
      </c>
      <c r="BC723" s="5" t="n">
        <v>0.598</v>
      </c>
      <c r="BD723" s="5" t="n">
        <v>0.123</v>
      </c>
      <c r="BE723" s="5" t="n">
        <v>0.008</v>
      </c>
      <c r="BF723" s="5" t="n">
        <v>0.705</v>
      </c>
      <c r="BG723" s="5" t="n">
        <v>0.18</v>
      </c>
      <c r="BH723" s="5" t="n">
        <v>1</v>
      </c>
      <c r="BI723" s="5" t="n">
        <v>0.612</v>
      </c>
      <c r="BJ723" s="5" t="n">
        <v>0.123</v>
      </c>
      <c r="BK723" s="5" t="n">
        <v>0.865</v>
      </c>
      <c r="BL723" s="5" t="n">
        <v>1.72</v>
      </c>
      <c r="BM723" s="5" t="n">
        <v>0.18</v>
      </c>
      <c r="BN723" s="5" t="n">
        <v>1</v>
      </c>
      <c r="BO723" s="5" t="n">
        <v>0</v>
      </c>
      <c r="BP723" s="5" t="n">
        <v>0</v>
      </c>
      <c r="BQ723" s="5" t="n">
        <v>0</v>
      </c>
      <c r="BR723" s="5" t="n">
        <v>0</v>
      </c>
      <c r="BS723" s="5" t="n">
        <v>1</v>
      </c>
      <c r="BT723" s="5" t="n">
        <v>0</v>
      </c>
      <c r="BU723" s="5" t="n">
        <v>0</v>
      </c>
      <c r="BV723" s="5" t="n">
        <v>0</v>
      </c>
      <c r="BW723" s="5" t="n">
        <v>0.18</v>
      </c>
      <c r="BX723" s="5" t="n">
        <v>1</v>
      </c>
      <c r="BY723" s="5" t="n">
        <v>12.729</v>
      </c>
      <c r="BZ723" s="5" t="n">
        <v>0</v>
      </c>
      <c r="CA723" s="5" t="n">
        <v>12.729</v>
      </c>
      <c r="CB723" s="5" t="n">
        <v>0</v>
      </c>
      <c r="CC723" s="5" t="n">
        <v>97.90000000000001</v>
      </c>
      <c r="CD723" s="5" t="n">
        <v>7.95</v>
      </c>
      <c r="CE723" s="5" t="n">
        <v>1.304</v>
      </c>
      <c r="CF723" s="5" t="n">
        <v>115.522</v>
      </c>
      <c r="CG723" s="5" t="n">
        <v>0.18</v>
      </c>
      <c r="CH723" s="5" t="n">
        <v>1</v>
      </c>
      <c r="CI723" s="5" t="n">
        <v>0</v>
      </c>
      <c r="CJ723" s="5" t="n">
        <v>0</v>
      </c>
      <c r="CK723" s="5" t="n">
        <v>0</v>
      </c>
      <c r="CL723" s="5" t="n">
        <v>0</v>
      </c>
      <c r="CM723" s="5" t="n">
        <v>0</v>
      </c>
      <c r="CN723" s="5" t="n">
        <v>0</v>
      </c>
      <c r="CO723" s="5" t="n">
        <v>0</v>
      </c>
      <c r="CP723" s="5" t="n">
        <v>0</v>
      </c>
      <c r="CQ723" s="5" t="n">
        <v>1.294</v>
      </c>
      <c r="CR723" s="5" t="n">
        <v>0</v>
      </c>
      <c r="CS723" s="5" t="n">
        <v>5.158</v>
      </c>
      <c r="CT723" s="5" t="n">
        <v>10.485</v>
      </c>
      <c r="CU723" s="5" t="n">
        <v>31.326</v>
      </c>
    </row>
    <row r="724">
      <c r="A724" s="5" t="inlineStr">
        <is>
          <t>SSD2023</t>
        </is>
      </c>
      <c r="B724" s="5" t="inlineStr">
        <is>
          <t>SSD</t>
        </is>
      </c>
      <c r="C724" s="5" t="inlineStr">
        <is>
          <t>SSD</t>
        </is>
      </c>
      <c r="D724" s="5" t="inlineStr">
        <is>
          <t>South Sudan</t>
        </is>
      </c>
      <c r="E724" s="5" t="n">
        <v>2023</v>
      </c>
      <c r="F724" s="5" t="n">
        <v>0.18</v>
      </c>
      <c r="G724" s="5" t="n">
        <v>6.147</v>
      </c>
      <c r="H724" s="5" t="n">
        <v>1.286</v>
      </c>
      <c r="I724" s="5" t="n">
        <v>0</v>
      </c>
      <c r="J724" s="5" t="n">
        <v>6.147</v>
      </c>
      <c r="K724" s="5" t="n">
        <v>0</v>
      </c>
      <c r="L724" s="5" t="n">
        <v>1</v>
      </c>
      <c r="M724" s="5" t="n">
        <v>7.886</v>
      </c>
      <c r="N724" s="5" t="n">
        <v>3.857</v>
      </c>
      <c r="O724" s="5" t="n">
        <v>0</v>
      </c>
      <c r="P724" s="5" t="n">
        <v>7.886</v>
      </c>
      <c r="Q724" s="5" t="n">
        <v>0</v>
      </c>
      <c r="R724" s="5" t="n">
        <v>1</v>
      </c>
      <c r="S724" s="5" t="n">
        <v>12.575</v>
      </c>
      <c r="T724" s="5" t="n">
        <v>7.714</v>
      </c>
      <c r="U724" s="5" t="n">
        <v>0.251</v>
      </c>
      <c r="V724" s="5" t="n">
        <v>14.839</v>
      </c>
      <c r="W724" s="5" t="n">
        <v>0.18</v>
      </c>
      <c r="X724" s="5" t="n">
        <v>1</v>
      </c>
      <c r="Y724" s="5" t="n">
        <v>12.908</v>
      </c>
      <c r="Z724" s="5" t="n">
        <v>1.745</v>
      </c>
      <c r="AA724" s="5" t="n">
        <v>0</v>
      </c>
      <c r="AB724" s="5" t="n">
        <v>12.908</v>
      </c>
      <c r="AC724" s="5" t="n">
        <v>0</v>
      </c>
      <c r="AD724" s="5" t="n">
        <v>1</v>
      </c>
      <c r="AE724" s="5" t="n">
        <v>14.194</v>
      </c>
      <c r="AF724" s="5" t="n">
        <v>3.319</v>
      </c>
      <c r="AG724" s="5" t="n">
        <v>0</v>
      </c>
      <c r="AH724" s="5" t="n">
        <v>14.194</v>
      </c>
      <c r="AI724" s="5" t="n">
        <v>0</v>
      </c>
      <c r="AJ724" s="5" t="n">
        <v>1</v>
      </c>
      <c r="AK724" s="5" t="n">
        <v>21.908</v>
      </c>
      <c r="AL724" s="5" t="n">
        <v>11.668</v>
      </c>
      <c r="AM724" s="5" t="n">
        <v>0.437</v>
      </c>
      <c r="AN724" s="5" t="n">
        <v>25.851</v>
      </c>
      <c r="AO724" s="5" t="n">
        <v>0.18</v>
      </c>
      <c r="AP724" s="5" t="n">
        <v>1</v>
      </c>
      <c r="AQ724" s="5" t="n">
        <v>0.76</v>
      </c>
      <c r="AR724" s="5" t="n">
        <v>0.129</v>
      </c>
      <c r="AS724" s="5" t="n">
        <v>0.823</v>
      </c>
      <c r="AT724" s="5" t="n">
        <v>1.832</v>
      </c>
      <c r="AU724" s="5" t="n">
        <v>0.18</v>
      </c>
      <c r="AV724" s="5" t="n">
        <v>1</v>
      </c>
      <c r="AW724" s="5" t="n">
        <v>0.8110000000000001</v>
      </c>
      <c r="AX724" s="5" t="n">
        <v>0.129</v>
      </c>
      <c r="AY724" s="5" t="n">
        <v>0.71</v>
      </c>
      <c r="AZ724" s="5" t="n">
        <v>1.76</v>
      </c>
      <c r="BA724" s="5" t="n">
        <v>0.18</v>
      </c>
      <c r="BB724" s="5" t="n">
        <v>1</v>
      </c>
      <c r="BC724" s="5" t="n">
        <v>0.535</v>
      </c>
      <c r="BD724" s="5" t="n">
        <v>0.129</v>
      </c>
      <c r="BE724" s="5" t="n">
        <v>0.011</v>
      </c>
      <c r="BF724" s="5" t="n">
        <v>0.631</v>
      </c>
      <c r="BG724" s="5" t="n">
        <v>0.18</v>
      </c>
      <c r="BH724" s="5" t="n">
        <v>1</v>
      </c>
      <c r="BI724" s="5" t="n">
        <v>0.579</v>
      </c>
      <c r="BJ724" s="5" t="n">
        <v>0.129</v>
      </c>
      <c r="BK724" s="5" t="n">
        <v>0.919</v>
      </c>
      <c r="BL724" s="5" t="n">
        <v>1.733</v>
      </c>
      <c r="BM724" s="5" t="n">
        <v>0.18</v>
      </c>
      <c r="BN724" s="5" t="n">
        <v>1</v>
      </c>
      <c r="BO724" s="5" t="n">
        <v>0</v>
      </c>
      <c r="BP724" s="5" t="n">
        <v>0</v>
      </c>
      <c r="BQ724" s="5" t="n">
        <v>0</v>
      </c>
      <c r="BR724" s="5" t="n">
        <v>0</v>
      </c>
      <c r="BS724" s="5" t="n">
        <v>1</v>
      </c>
      <c r="BT724" s="5" t="n">
        <v>0</v>
      </c>
      <c r="BU724" s="5" t="n">
        <v>0</v>
      </c>
      <c r="BV724" s="5" t="n">
        <v>0</v>
      </c>
      <c r="BW724" s="5" t="n">
        <v>0.18</v>
      </c>
      <c r="BX724" s="5" t="n">
        <v>1</v>
      </c>
      <c r="BY724" s="5" t="n">
        <v>13.254</v>
      </c>
      <c r="BZ724" s="5" t="n">
        <v>0</v>
      </c>
      <c r="CA724" s="5" t="n">
        <v>13.254</v>
      </c>
      <c r="CB724" s="5" t="n">
        <v>0</v>
      </c>
      <c r="CC724" s="5" t="n">
        <v>83.248</v>
      </c>
      <c r="CD724" s="5" t="n">
        <v>7.95</v>
      </c>
      <c r="CE724" s="5" t="n">
        <v>1.659</v>
      </c>
      <c r="CF724" s="5" t="n">
        <v>98.233</v>
      </c>
      <c r="CG724" s="5" t="n">
        <v>0.18</v>
      </c>
      <c r="CH724" s="5" t="n">
        <v>1</v>
      </c>
      <c r="CI724" s="5" t="n">
        <v>0</v>
      </c>
      <c r="CJ724" s="5" t="n">
        <v>0</v>
      </c>
      <c r="CK724" s="5" t="n">
        <v>0</v>
      </c>
      <c r="CL724" s="5" t="n">
        <v>0</v>
      </c>
      <c r="CM724" s="5" t="n">
        <v>0</v>
      </c>
      <c r="CN724" s="5" t="n">
        <v>0</v>
      </c>
      <c r="CO724" s="5" t="n">
        <v>0</v>
      </c>
      <c r="CP724" s="5" t="n">
        <v>0</v>
      </c>
      <c r="CQ724" s="5" t="n">
        <v>1.348</v>
      </c>
      <c r="CR724" s="5" t="n">
        <v>0</v>
      </c>
      <c r="CS724" s="5" t="n">
        <v>5.37</v>
      </c>
      <c r="CT724" s="5" t="n">
        <v>4.861</v>
      </c>
      <c r="CU724" s="5" t="n">
        <v>11.622</v>
      </c>
    </row>
    <row r="725">
      <c r="A725" s="5" t="inlineStr">
        <is>
          <t>SSD2024</t>
        </is>
      </c>
      <c r="B725" s="5" t="inlineStr">
        <is>
          <t>SSD</t>
        </is>
      </c>
      <c r="C725" s="5" t="inlineStr">
        <is>
          <t>SSD</t>
        </is>
      </c>
      <c r="D725" s="5" t="inlineStr">
        <is>
          <t>South Sudan</t>
        </is>
      </c>
      <c r="E725" s="5" t="n">
        <v>2024</v>
      </c>
      <c r="F725" s="5" t="n">
        <v>0.18</v>
      </c>
      <c r="G725" s="5" t="n">
        <v>5.575</v>
      </c>
      <c r="H725" s="5" t="n">
        <v>1.324</v>
      </c>
      <c r="I725" s="5" t="n">
        <v>0</v>
      </c>
      <c r="J725" s="5" t="n">
        <v>5.575</v>
      </c>
      <c r="K725" s="5" t="n">
        <v>0</v>
      </c>
      <c r="L725" s="5" t="n">
        <v>1</v>
      </c>
      <c r="M725" s="5" t="n">
        <v>7.124</v>
      </c>
      <c r="N725" s="5" t="n">
        <v>3.971</v>
      </c>
      <c r="O725" s="5" t="n">
        <v>0</v>
      </c>
      <c r="P725" s="5" t="n">
        <v>7.124</v>
      </c>
      <c r="Q725" s="5" t="n">
        <v>0</v>
      </c>
      <c r="R725" s="5" t="n">
        <v>1</v>
      </c>
      <c r="S725" s="5" t="n">
        <v>12.193</v>
      </c>
      <c r="T725" s="5" t="n">
        <v>7.942</v>
      </c>
      <c r="U725" s="5" t="n">
        <v>0.299</v>
      </c>
      <c r="V725" s="5" t="n">
        <v>14.388</v>
      </c>
      <c r="W725" s="5" t="n">
        <v>0.18</v>
      </c>
      <c r="X725" s="5" t="n">
        <v>1</v>
      </c>
      <c r="Y725" s="5" t="n">
        <v>11.492</v>
      </c>
      <c r="Z725" s="5" t="n">
        <v>1.553</v>
      </c>
      <c r="AA725" s="5" t="n">
        <v>0</v>
      </c>
      <c r="AB725" s="5" t="n">
        <v>11.492</v>
      </c>
      <c r="AC725" s="5" t="n">
        <v>0</v>
      </c>
      <c r="AD725" s="5" t="n">
        <v>1</v>
      </c>
      <c r="AE725" s="5" t="n">
        <v>12.815</v>
      </c>
      <c r="AF725" s="5" t="n">
        <v>2.997</v>
      </c>
      <c r="AG725" s="5" t="n">
        <v>0</v>
      </c>
      <c r="AH725" s="5" t="n">
        <v>12.815</v>
      </c>
      <c r="AI725" s="5" t="n">
        <v>0</v>
      </c>
      <c r="AJ725" s="5" t="n">
        <v>1</v>
      </c>
      <c r="AK725" s="5" t="n">
        <v>20.757</v>
      </c>
      <c r="AL725" s="5" t="n">
        <v>11.055</v>
      </c>
      <c r="AM725" s="5" t="n">
        <v>0.509</v>
      </c>
      <c r="AN725" s="5" t="n">
        <v>24.493</v>
      </c>
      <c r="AO725" s="5" t="n">
        <v>0.18</v>
      </c>
      <c r="AP725" s="5" t="n">
        <v>1</v>
      </c>
      <c r="AQ725" s="5" t="n">
        <v>0.724</v>
      </c>
      <c r="AR725" s="5" t="n">
        <v>0.132</v>
      </c>
      <c r="AS725" s="5" t="n">
        <v>0.862</v>
      </c>
      <c r="AT725" s="5" t="n">
        <v>1.827</v>
      </c>
      <c r="AU725" s="5" t="n">
        <v>0.18</v>
      </c>
      <c r="AV725" s="5" t="n">
        <v>1</v>
      </c>
      <c r="AW725" s="5" t="n">
        <v>0.75</v>
      </c>
      <c r="AX725" s="5" t="n">
        <v>0.132</v>
      </c>
      <c r="AY725" s="5" t="n">
        <v>0.749</v>
      </c>
      <c r="AZ725" s="5" t="n">
        <v>1.727</v>
      </c>
      <c r="BA725" s="5" t="n">
        <v>0.18</v>
      </c>
      <c r="BB725" s="5" t="n">
        <v>1</v>
      </c>
      <c r="BC725" s="5" t="n">
        <v>0.513</v>
      </c>
      <c r="BD725" s="5" t="n">
        <v>0.132</v>
      </c>
      <c r="BE725" s="5" t="n">
        <v>0.013</v>
      </c>
      <c r="BF725" s="5" t="n">
        <v>0.605</v>
      </c>
      <c r="BG725" s="5" t="n">
        <v>0.18</v>
      </c>
      <c r="BH725" s="5" t="n">
        <v>1</v>
      </c>
      <c r="BI725" s="5" t="n">
        <v>0.591</v>
      </c>
      <c r="BJ725" s="5" t="n">
        <v>0.132</v>
      </c>
      <c r="BK725" s="5" t="n">
        <v>0.953</v>
      </c>
      <c r="BL725" s="5" t="n">
        <v>1.779</v>
      </c>
      <c r="BM725" s="5" t="n">
        <v>0.18</v>
      </c>
      <c r="BN725" s="5" t="n">
        <v>1</v>
      </c>
      <c r="BO725" s="5" t="n">
        <v>0</v>
      </c>
      <c r="BP725" s="5" t="n">
        <v>0</v>
      </c>
      <c r="BQ725" s="5" t="n">
        <v>0</v>
      </c>
      <c r="BR725" s="5" t="n">
        <v>0</v>
      </c>
      <c r="BS725" s="5" t="n">
        <v>1</v>
      </c>
      <c r="BT725" s="5" t="n">
        <v>0</v>
      </c>
      <c r="BU725" s="5" t="n">
        <v>0</v>
      </c>
      <c r="BV725" s="5" t="n">
        <v>0</v>
      </c>
      <c r="BW725" s="5" t="n">
        <v>0.18</v>
      </c>
      <c r="BX725" s="5" t="n">
        <v>1</v>
      </c>
      <c r="BY725" s="5" t="n">
        <v>13.646</v>
      </c>
      <c r="BZ725" s="5" t="n">
        <v>0</v>
      </c>
      <c r="CA725" s="5" t="n">
        <v>13.646</v>
      </c>
      <c r="CB725" s="5" t="n">
        <v>0</v>
      </c>
      <c r="CC725" s="5" t="n">
        <v>82.58799999999999</v>
      </c>
      <c r="CD725" s="5" t="n">
        <v>7.95</v>
      </c>
      <c r="CE725" s="5" t="n">
        <v>2.025</v>
      </c>
      <c r="CF725" s="5" t="n">
        <v>97.45399999999999</v>
      </c>
      <c r="CG725" s="5" t="n">
        <v>0.18</v>
      </c>
      <c r="CH725" s="5" t="n">
        <v>1</v>
      </c>
      <c r="CI725" s="5" t="n">
        <v>0</v>
      </c>
      <c r="CJ725" s="5" t="n">
        <v>0</v>
      </c>
      <c r="CK725" s="5" t="n">
        <v>0</v>
      </c>
      <c r="CL725" s="5" t="n">
        <v>0</v>
      </c>
      <c r="CM725" s="5" t="n">
        <v>0</v>
      </c>
      <c r="CN725" s="5" t="n">
        <v>0</v>
      </c>
      <c r="CO725" s="5" t="n">
        <v>0</v>
      </c>
      <c r="CP725" s="5" t="n">
        <v>0</v>
      </c>
      <c r="CQ725" s="5" t="n">
        <v>1.387</v>
      </c>
      <c r="CR725" s="5" t="n">
        <v>0</v>
      </c>
      <c r="CS725" s="5" t="n">
        <v>5.529</v>
      </c>
      <c r="CT725" s="5" t="n">
        <v>4.251</v>
      </c>
      <c r="CU725" s="5" t="n">
        <v>10.168</v>
      </c>
    </row>
    <row r="726">
      <c r="A726" s="5" t="inlineStr">
        <is>
          <t>ESP2021</t>
        </is>
      </c>
      <c r="B726" s="5" t="inlineStr">
        <is>
          <t>ESP</t>
        </is>
      </c>
      <c r="C726" s="5" t="inlineStr">
        <is>
          <t>ESP</t>
        </is>
      </c>
      <c r="D726" s="5" t="inlineStr">
        <is>
          <t>Spain</t>
        </is>
      </c>
      <c r="E726" s="5" t="n">
        <v>2021</v>
      </c>
      <c r="F726" s="5" t="n">
        <v>0.21</v>
      </c>
      <c r="G726" s="5" t="n">
        <v>6.437</v>
      </c>
      <c r="H726" s="5" t="n">
        <v>1.143</v>
      </c>
      <c r="I726" s="5" t="n">
        <v>1.538</v>
      </c>
      <c r="J726" s="5" t="n">
        <v>7.975</v>
      </c>
      <c r="K726" s="5" t="n">
        <v>0</v>
      </c>
      <c r="L726" s="5" t="n">
        <v>1</v>
      </c>
      <c r="M726" s="5" t="n">
        <v>9.757</v>
      </c>
      <c r="N726" s="5" t="n">
        <v>3.43</v>
      </c>
      <c r="O726" s="5" t="n">
        <v>1.556</v>
      </c>
      <c r="P726" s="5" t="n">
        <v>11.313</v>
      </c>
      <c r="Q726" s="5" t="n">
        <v>0</v>
      </c>
      <c r="R726" s="5" t="n">
        <v>1</v>
      </c>
      <c r="S726" s="5" t="n">
        <v>12.153</v>
      </c>
      <c r="T726" s="5" t="n">
        <v>6.86</v>
      </c>
      <c r="U726" s="5" t="n">
        <v>0.418</v>
      </c>
      <c r="V726" s="5" t="n">
        <v>15.211</v>
      </c>
      <c r="W726" s="5" t="n">
        <v>0.21</v>
      </c>
      <c r="X726" s="5" t="n">
        <v>1</v>
      </c>
      <c r="Y726" s="5" t="n">
        <v>19.623</v>
      </c>
      <c r="Z726" s="5" t="n">
        <v>2.168</v>
      </c>
      <c r="AA726" s="5" t="n">
        <v>-9.301</v>
      </c>
      <c r="AB726" s="5" t="n">
        <v>10.323</v>
      </c>
      <c r="AC726" s="5" t="n">
        <v>0</v>
      </c>
      <c r="AD726" s="5" t="n">
        <v>1</v>
      </c>
      <c r="AE726" s="5" t="n">
        <v>19.58</v>
      </c>
      <c r="AF726" s="5" t="n">
        <v>3.853</v>
      </c>
      <c r="AG726" s="5" t="n">
        <v>-9.257</v>
      </c>
      <c r="AH726" s="5" t="n">
        <v>10.323</v>
      </c>
      <c r="AI726" s="5" t="n">
        <v>0</v>
      </c>
      <c r="AJ726" s="5" t="n">
        <v>1</v>
      </c>
      <c r="AK726" s="5" t="n">
        <v>28.28</v>
      </c>
      <c r="AL726" s="5" t="n">
        <v>13.88</v>
      </c>
      <c r="AM726" s="5" t="n">
        <v>-4.203</v>
      </c>
      <c r="AN726" s="5" t="n">
        <v>29.132</v>
      </c>
      <c r="AO726" s="5" t="n">
        <v>0.21</v>
      </c>
      <c r="AP726" s="5" t="n">
        <v>1</v>
      </c>
      <c r="AQ726" s="5" t="n">
        <v>0.619</v>
      </c>
      <c r="AR726" s="5" t="n">
        <v>0.114</v>
      </c>
      <c r="AS726" s="5" t="n">
        <v>0.73</v>
      </c>
      <c r="AT726" s="5" t="n">
        <v>1.632</v>
      </c>
      <c r="AU726" s="5" t="n">
        <v>0.21</v>
      </c>
      <c r="AV726" s="5" t="n">
        <v>1</v>
      </c>
      <c r="AW726" s="5" t="n">
        <v>0.599</v>
      </c>
      <c r="AX726" s="5" t="n">
        <v>0.114</v>
      </c>
      <c r="AY726" s="5" t="n">
        <v>0.618</v>
      </c>
      <c r="AZ726" s="5" t="n">
        <v>1.473</v>
      </c>
      <c r="BA726" s="5" t="n">
        <v>0.21</v>
      </c>
      <c r="BB726" s="5" t="n">
        <v>1</v>
      </c>
      <c r="BC726" s="5" t="n">
        <v>0.439</v>
      </c>
      <c r="BD726" s="5" t="n">
        <v>0.114</v>
      </c>
      <c r="BE726" s="5" t="n">
        <v>0.302</v>
      </c>
      <c r="BF726" s="5" t="n">
        <v>0.896</v>
      </c>
      <c r="BG726" s="5" t="n">
        <v>0.21</v>
      </c>
      <c r="BH726" s="5" t="n">
        <v>1</v>
      </c>
      <c r="BI726" s="5" t="n">
        <v>0.505</v>
      </c>
      <c r="BJ726" s="5" t="n">
        <v>0.114</v>
      </c>
      <c r="BK726" s="5" t="n">
        <v>0.205</v>
      </c>
      <c r="BL726" s="5" t="n">
        <v>0.859</v>
      </c>
      <c r="BM726" s="5" t="n">
        <v>0.21</v>
      </c>
      <c r="BN726" s="5" t="n">
        <v>1</v>
      </c>
      <c r="BO726" s="5" t="n">
        <v>0</v>
      </c>
      <c r="BP726" s="5" t="n">
        <v>0.022</v>
      </c>
      <c r="BQ726" s="5" t="n">
        <v>0.125</v>
      </c>
      <c r="BR726" s="5" t="n">
        <v>0</v>
      </c>
      <c r="BS726" s="5" t="n">
        <v>1</v>
      </c>
      <c r="BT726" s="5" t="n">
        <v>0</v>
      </c>
      <c r="BU726" s="5" t="n">
        <v>0.07099999999999999</v>
      </c>
      <c r="BV726" s="5" t="n">
        <v>0.304</v>
      </c>
      <c r="BW726" s="5" t="n">
        <v>0.21</v>
      </c>
      <c r="BX726" s="5" t="n">
        <v>1</v>
      </c>
      <c r="BY726" s="5" t="n">
        <v>11.787</v>
      </c>
      <c r="BZ726" s="5" t="n">
        <v>0</v>
      </c>
      <c r="CA726" s="5" t="n">
        <v>11.787</v>
      </c>
      <c r="CB726" s="5" t="n">
        <v>0</v>
      </c>
      <c r="CC726" s="5" t="n">
        <v>78.125</v>
      </c>
      <c r="CD726" s="5" t="n">
        <v>7.95</v>
      </c>
      <c r="CE726" s="5" t="n">
        <v>41.391</v>
      </c>
      <c r="CF726" s="5" t="n">
        <v>144.614</v>
      </c>
      <c r="CG726" s="5" t="n">
        <v>0.21</v>
      </c>
      <c r="CH726" s="5" t="n">
        <v>1</v>
      </c>
      <c r="CI726" s="5" t="n">
        <v>0</v>
      </c>
      <c r="CJ726" s="5" t="n">
        <v>0</v>
      </c>
      <c r="CK726" s="5" t="n">
        <v>0</v>
      </c>
      <c r="CL726" s="5" t="n">
        <v>0</v>
      </c>
      <c r="CM726" s="5" t="n">
        <v>0.155</v>
      </c>
      <c r="CN726" s="5" t="n">
        <v>0</v>
      </c>
      <c r="CO726" s="5" t="n">
        <v>0</v>
      </c>
      <c r="CP726" s="5" t="n">
        <v>0</v>
      </c>
      <c r="CQ726" s="5" t="n">
        <v>1.198</v>
      </c>
      <c r="CR726" s="5" t="n">
        <v>0</v>
      </c>
      <c r="CS726" s="5" t="n">
        <v>4.776</v>
      </c>
      <c r="CT726" s="5" t="n">
        <v>5.294</v>
      </c>
      <c r="CU726" s="5" t="n">
        <v>15.658</v>
      </c>
    </row>
    <row r="727">
      <c r="A727" s="5" t="inlineStr">
        <is>
          <t>ESP2022</t>
        </is>
      </c>
      <c r="B727" s="5" t="inlineStr">
        <is>
          <t>ESP</t>
        </is>
      </c>
      <c r="C727" s="5" t="inlineStr">
        <is>
          <t>ESP</t>
        </is>
      </c>
      <c r="D727" s="5" t="inlineStr">
        <is>
          <t>Spain</t>
        </is>
      </c>
      <c r="E727" s="5" t="n">
        <v>2022</v>
      </c>
      <c r="F727" s="5" t="n">
        <v>0.21</v>
      </c>
      <c r="G727" s="5" t="n">
        <v>12.249</v>
      </c>
      <c r="H727" s="5" t="n">
        <v>1.235</v>
      </c>
      <c r="I727" s="5" t="n">
        <v>8.206</v>
      </c>
      <c r="J727" s="5" t="n">
        <v>20.455</v>
      </c>
      <c r="K727" s="5" t="n">
        <v>0</v>
      </c>
      <c r="L727" s="5" t="n">
        <v>1</v>
      </c>
      <c r="M727" s="5" t="n">
        <v>13.529</v>
      </c>
      <c r="N727" s="5" t="n">
        <v>3.704</v>
      </c>
      <c r="O727" s="5" t="n">
        <v>8.292</v>
      </c>
      <c r="P727" s="5" t="n">
        <v>21.822</v>
      </c>
      <c r="Q727" s="5" t="n">
        <v>0</v>
      </c>
      <c r="R727" s="5" t="n">
        <v>1</v>
      </c>
      <c r="S727" s="5" t="n">
        <v>18.423</v>
      </c>
      <c r="T727" s="5" t="n">
        <v>7.408</v>
      </c>
      <c r="U727" s="5" t="n">
        <v>0.698</v>
      </c>
      <c r="V727" s="5" t="n">
        <v>22.783</v>
      </c>
      <c r="W727" s="5" t="n">
        <v>0.21</v>
      </c>
      <c r="X727" s="5" t="n">
        <v>1</v>
      </c>
      <c r="Y727" s="5" t="n">
        <v>33.323</v>
      </c>
      <c r="Z727" s="5" t="n">
        <v>3.496</v>
      </c>
      <c r="AA727" s="5" t="n">
        <v>-2.525</v>
      </c>
      <c r="AB727" s="5" t="n">
        <v>30.798</v>
      </c>
      <c r="AC727" s="5" t="n">
        <v>0</v>
      </c>
      <c r="AD727" s="5" t="n">
        <v>1</v>
      </c>
      <c r="AE727" s="5" t="n">
        <v>33.37</v>
      </c>
      <c r="AF727" s="5" t="n">
        <v>6.186</v>
      </c>
      <c r="AG727" s="5" t="n">
        <v>-2.573</v>
      </c>
      <c r="AH727" s="5" t="n">
        <v>30.798</v>
      </c>
      <c r="AI727" s="5" t="n">
        <v>0</v>
      </c>
      <c r="AJ727" s="5" t="n">
        <v>1</v>
      </c>
      <c r="AK727" s="5" t="n">
        <v>42.618</v>
      </c>
      <c r="AL727" s="5" t="n">
        <v>20.352</v>
      </c>
      <c r="AM727" s="5" t="n">
        <v>-12.75</v>
      </c>
      <c r="AN727" s="5" t="n">
        <v>36.14</v>
      </c>
      <c r="AO727" s="5" t="n">
        <v>0.21</v>
      </c>
      <c r="AP727" s="5" t="n">
        <v>1</v>
      </c>
      <c r="AQ727" s="5" t="n">
        <v>0.861</v>
      </c>
      <c r="AR727" s="5" t="n">
        <v>0.123</v>
      </c>
      <c r="AS727" s="5" t="n">
        <v>0.6889999999999999</v>
      </c>
      <c r="AT727" s="5" t="n">
        <v>1.875</v>
      </c>
      <c r="AU727" s="5" t="n">
        <v>0.21</v>
      </c>
      <c r="AV727" s="5" t="n">
        <v>1</v>
      </c>
      <c r="AW727" s="5" t="n">
        <v>0.986</v>
      </c>
      <c r="AX727" s="5" t="n">
        <v>0.123</v>
      </c>
      <c r="AY727" s="5" t="n">
        <v>0.576</v>
      </c>
      <c r="AZ727" s="5" t="n">
        <v>1.89</v>
      </c>
      <c r="BA727" s="5" t="n">
        <v>0.21</v>
      </c>
      <c r="BB727" s="5" t="n">
        <v>1</v>
      </c>
      <c r="BC727" s="5" t="n">
        <v>0.598</v>
      </c>
      <c r="BD727" s="5" t="n">
        <v>0.123</v>
      </c>
      <c r="BE727" s="5" t="n">
        <v>0.266</v>
      </c>
      <c r="BF727" s="5" t="n">
        <v>1.045</v>
      </c>
      <c r="BG727" s="5" t="n">
        <v>0.21</v>
      </c>
      <c r="BH727" s="5" t="n">
        <v>1</v>
      </c>
      <c r="BI727" s="5" t="n">
        <v>0.612</v>
      </c>
      <c r="BJ727" s="5" t="n">
        <v>0.123</v>
      </c>
      <c r="BK727" s="5" t="n">
        <v>0.511</v>
      </c>
      <c r="BL727" s="5" t="n">
        <v>1.359</v>
      </c>
      <c r="BM727" s="5" t="n">
        <v>0.21</v>
      </c>
      <c r="BN727" s="5" t="n">
        <v>1</v>
      </c>
      <c r="BO727" s="5" t="n">
        <v>0</v>
      </c>
      <c r="BP727" s="5" t="n">
        <v>0.014</v>
      </c>
      <c r="BQ727" s="5" t="n">
        <v>0.223</v>
      </c>
      <c r="BR727" s="5" t="n">
        <v>0</v>
      </c>
      <c r="BS727" s="5" t="n">
        <v>1</v>
      </c>
      <c r="BT727" s="5" t="n">
        <v>0</v>
      </c>
      <c r="BU727" s="5" t="n">
        <v>0.025</v>
      </c>
      <c r="BV727" s="5" t="n">
        <v>0.338</v>
      </c>
      <c r="BW727" s="5" t="n">
        <v>0.21</v>
      </c>
      <c r="BX727" s="5" t="n">
        <v>1</v>
      </c>
      <c r="BY727" s="5" t="n">
        <v>12.729</v>
      </c>
      <c r="BZ727" s="5" t="n">
        <v>0</v>
      </c>
      <c r="CA727" s="5" t="n">
        <v>12.729</v>
      </c>
      <c r="CB727" s="5" t="n">
        <v>0</v>
      </c>
      <c r="CC727" s="5" t="n">
        <v>97.90000000000001</v>
      </c>
      <c r="CD727" s="5" t="n">
        <v>7.95</v>
      </c>
      <c r="CE727" s="5" t="n">
        <v>113.713</v>
      </c>
      <c r="CF727" s="5" t="n">
        <v>256.052</v>
      </c>
      <c r="CG727" s="5" t="n">
        <v>0.21</v>
      </c>
      <c r="CH727" s="5" t="n">
        <v>1</v>
      </c>
      <c r="CI727" s="5" t="n">
        <v>0</v>
      </c>
      <c r="CJ727" s="5" t="n">
        <v>0</v>
      </c>
      <c r="CK727" s="5" t="n">
        <v>0</v>
      </c>
      <c r="CL727" s="5" t="n">
        <v>0</v>
      </c>
      <c r="CM727" s="5" t="n">
        <v>0.167</v>
      </c>
      <c r="CN727" s="5" t="n">
        <v>0</v>
      </c>
      <c r="CO727" s="5" t="n">
        <v>0</v>
      </c>
      <c r="CP727" s="5" t="n">
        <v>0</v>
      </c>
      <c r="CQ727" s="5" t="n">
        <v>1.294</v>
      </c>
      <c r="CR727" s="5" t="n">
        <v>0</v>
      </c>
      <c r="CS727" s="5" t="n">
        <v>5.158</v>
      </c>
      <c r="CT727" s="5" t="n">
        <v>11.015</v>
      </c>
      <c r="CU727" s="5" t="n">
        <v>29.266</v>
      </c>
    </row>
    <row r="728">
      <c r="A728" s="5" t="inlineStr">
        <is>
          <t>ESP2023</t>
        </is>
      </c>
      <c r="B728" s="5" t="inlineStr">
        <is>
          <t>ESP</t>
        </is>
      </c>
      <c r="C728" s="5" t="inlineStr">
        <is>
          <t>ESP</t>
        </is>
      </c>
      <c r="D728" s="5" t="inlineStr">
        <is>
          <t>Spain</t>
        </is>
      </c>
      <c r="E728" s="5" t="n">
        <v>2023</v>
      </c>
      <c r="F728" s="5" t="n">
        <v>0.21</v>
      </c>
      <c r="G728" s="5" t="n">
        <v>8.535</v>
      </c>
      <c r="H728" s="5" t="n">
        <v>1.286</v>
      </c>
      <c r="I728" s="5" t="n">
        <v>9.504</v>
      </c>
      <c r="J728" s="5" t="n">
        <v>18.039</v>
      </c>
      <c r="K728" s="5" t="n">
        <v>0</v>
      </c>
      <c r="L728" s="5" t="n">
        <v>1</v>
      </c>
      <c r="M728" s="5" t="n">
        <v>10.851</v>
      </c>
      <c r="N728" s="5" t="n">
        <v>3.857</v>
      </c>
      <c r="O728" s="5" t="n">
        <v>9.603999999999999</v>
      </c>
      <c r="P728" s="5" t="n">
        <v>20.455</v>
      </c>
      <c r="Q728" s="5" t="n">
        <v>0</v>
      </c>
      <c r="R728" s="5" t="n">
        <v>1</v>
      </c>
      <c r="S728" s="5" t="n">
        <v>14.964</v>
      </c>
      <c r="T728" s="5" t="n">
        <v>7.714</v>
      </c>
      <c r="U728" s="5" t="n">
        <v>0.748</v>
      </c>
      <c r="V728" s="5" t="n">
        <v>18.579</v>
      </c>
      <c r="W728" s="5" t="n">
        <v>0.21</v>
      </c>
      <c r="X728" s="5" t="n">
        <v>1</v>
      </c>
      <c r="Y728" s="5" t="n">
        <v>15.827</v>
      </c>
      <c r="Z728" s="5" t="n">
        <v>1.773</v>
      </c>
      <c r="AA728" s="5" t="n">
        <v>8.339</v>
      </c>
      <c r="AB728" s="5" t="n">
        <v>24.166</v>
      </c>
      <c r="AC728" s="5" t="n">
        <v>0</v>
      </c>
      <c r="AD728" s="5" t="n">
        <v>1</v>
      </c>
      <c r="AE728" s="5" t="n">
        <v>15.926</v>
      </c>
      <c r="AF728" s="5" t="n">
        <v>3.172</v>
      </c>
      <c r="AG728" s="5" t="n">
        <v>8.24</v>
      </c>
      <c r="AH728" s="5" t="n">
        <v>24.166</v>
      </c>
      <c r="AI728" s="5" t="n">
        <v>0</v>
      </c>
      <c r="AJ728" s="5" t="n">
        <v>1</v>
      </c>
      <c r="AK728" s="5" t="n">
        <v>25.48</v>
      </c>
      <c r="AL728" s="5" t="n">
        <v>12.622</v>
      </c>
      <c r="AM728" s="5" t="n">
        <v>0.423</v>
      </c>
      <c r="AN728" s="5" t="n">
        <v>31.342</v>
      </c>
      <c r="AO728" s="5" t="n">
        <v>0.21</v>
      </c>
      <c r="AP728" s="5" t="n">
        <v>1</v>
      </c>
      <c r="AQ728" s="5" t="n">
        <v>0.76</v>
      </c>
      <c r="AR728" s="5" t="n">
        <v>0.129</v>
      </c>
      <c r="AS728" s="5" t="n">
        <v>0.702</v>
      </c>
      <c r="AT728" s="5" t="n">
        <v>1.769</v>
      </c>
      <c r="AU728" s="5" t="n">
        <v>0.21</v>
      </c>
      <c r="AV728" s="5" t="n">
        <v>1</v>
      </c>
      <c r="AW728" s="5" t="n">
        <v>0.8110000000000001</v>
      </c>
      <c r="AX728" s="5" t="n">
        <v>0.129</v>
      </c>
      <c r="AY728" s="5" t="n">
        <v>0.584</v>
      </c>
      <c r="AZ728" s="5" t="n">
        <v>1.688</v>
      </c>
      <c r="BA728" s="5" t="n">
        <v>0.21</v>
      </c>
      <c r="BB728" s="5" t="n">
        <v>1</v>
      </c>
      <c r="BC728" s="5" t="n">
        <v>0.535</v>
      </c>
      <c r="BD728" s="5" t="n">
        <v>0.129</v>
      </c>
      <c r="BE728" s="5" t="n">
        <v>0.321</v>
      </c>
      <c r="BF728" s="5" t="n">
        <v>1.036</v>
      </c>
      <c r="BG728" s="5" t="n">
        <v>0.21</v>
      </c>
      <c r="BH728" s="5" t="n">
        <v>1</v>
      </c>
      <c r="BI728" s="5" t="n">
        <v>0.579</v>
      </c>
      <c r="BJ728" s="5" t="n">
        <v>0.129</v>
      </c>
      <c r="BK728" s="5" t="n">
        <v>0.362</v>
      </c>
      <c r="BL728" s="5" t="n">
        <v>1.139</v>
      </c>
      <c r="BM728" s="5" t="n">
        <v>0.21</v>
      </c>
      <c r="BN728" s="5" t="n">
        <v>1</v>
      </c>
      <c r="BO728" s="5" t="n">
        <v>0</v>
      </c>
      <c r="BP728" s="5" t="n">
        <v>0.005</v>
      </c>
      <c r="BQ728" s="5" t="n">
        <v>0.134</v>
      </c>
      <c r="BR728" s="5" t="n">
        <v>0</v>
      </c>
      <c r="BS728" s="5" t="n">
        <v>1</v>
      </c>
      <c r="BT728" s="5" t="n">
        <v>0</v>
      </c>
      <c r="BU728" s="5" t="n">
        <v>0.017</v>
      </c>
      <c r="BV728" s="5" t="n">
        <v>0.26</v>
      </c>
      <c r="BW728" s="5" t="n">
        <v>0.21</v>
      </c>
      <c r="BX728" s="5" t="n">
        <v>1</v>
      </c>
      <c r="BY728" s="5" t="n">
        <v>13.254</v>
      </c>
      <c r="BZ728" s="5" t="n">
        <v>0</v>
      </c>
      <c r="CA728" s="5" t="n">
        <v>13.254</v>
      </c>
      <c r="CB728" s="5" t="n">
        <v>0</v>
      </c>
      <c r="CC728" s="5" t="n">
        <v>83.248</v>
      </c>
      <c r="CD728" s="5" t="n">
        <v>7.95</v>
      </c>
      <c r="CE728" s="5" t="n">
        <v>105.416</v>
      </c>
      <c r="CF728" s="5" t="n">
        <v>228.283</v>
      </c>
      <c r="CG728" s="5" t="n">
        <v>0.21</v>
      </c>
      <c r="CH728" s="5" t="n">
        <v>1</v>
      </c>
      <c r="CI728" s="5" t="n">
        <v>0</v>
      </c>
      <c r="CJ728" s="5" t="n">
        <v>0</v>
      </c>
      <c r="CK728" s="5" t="n">
        <v>0</v>
      </c>
      <c r="CL728" s="5" t="n">
        <v>0</v>
      </c>
      <c r="CM728" s="5" t="n">
        <v>0.174</v>
      </c>
      <c r="CN728" s="5" t="n">
        <v>0</v>
      </c>
      <c r="CO728" s="5" t="n">
        <v>0</v>
      </c>
      <c r="CP728" s="5" t="n">
        <v>0</v>
      </c>
      <c r="CQ728" s="5" t="n">
        <v>1.348</v>
      </c>
      <c r="CR728" s="5" t="n">
        <v>0</v>
      </c>
      <c r="CS728" s="5" t="n">
        <v>5.37</v>
      </c>
      <c r="CT728" s="5" t="n">
        <v>7.25</v>
      </c>
      <c r="CU728" s="5" t="n">
        <v>11.72</v>
      </c>
    </row>
    <row r="729">
      <c r="A729" s="5" t="inlineStr">
        <is>
          <t>ESP2024</t>
        </is>
      </c>
      <c r="B729" s="5" t="inlineStr">
        <is>
          <t>ESP</t>
        </is>
      </c>
      <c r="C729" s="5" t="inlineStr">
        <is>
          <t>ESP</t>
        </is>
      </c>
      <c r="D729" s="5" t="inlineStr">
        <is>
          <t>Spain</t>
        </is>
      </c>
      <c r="E729" s="5" t="n">
        <v>2024</v>
      </c>
      <c r="F729" s="5" t="n">
        <v>0.21</v>
      </c>
      <c r="G729" s="5" t="n">
        <v>7.095</v>
      </c>
      <c r="H729" s="5" t="n">
        <v>1.324</v>
      </c>
      <c r="I729" s="5" t="n">
        <v>6.247</v>
      </c>
      <c r="J729" s="5" t="n">
        <v>13.341</v>
      </c>
      <c r="K729" s="5" t="n">
        <v>0</v>
      </c>
      <c r="L729" s="5" t="n">
        <v>1</v>
      </c>
      <c r="M729" s="5" t="n">
        <v>10.26</v>
      </c>
      <c r="N729" s="5" t="n">
        <v>3.971</v>
      </c>
      <c r="O729" s="5" t="n">
        <v>6.312</v>
      </c>
      <c r="P729" s="5" t="n">
        <v>16.572</v>
      </c>
      <c r="Q729" s="5" t="n">
        <v>0</v>
      </c>
      <c r="R729" s="5" t="n">
        <v>1</v>
      </c>
      <c r="S729" s="5" t="n">
        <v>13.713</v>
      </c>
      <c r="T729" s="5" t="n">
        <v>7.942</v>
      </c>
      <c r="U729" s="5" t="n">
        <v>0.796</v>
      </c>
      <c r="V729" s="5" t="n">
        <v>17.067</v>
      </c>
      <c r="W729" s="5" t="n">
        <v>0.21</v>
      </c>
      <c r="X729" s="5" t="n">
        <v>1</v>
      </c>
      <c r="Y729" s="5" t="n">
        <v>13.578</v>
      </c>
      <c r="Z729" s="5" t="n">
        <v>1.714</v>
      </c>
      <c r="AA729" s="5" t="n">
        <v>4.38</v>
      </c>
      <c r="AB729" s="5" t="n">
        <v>17.958</v>
      </c>
      <c r="AC729" s="5" t="n">
        <v>0</v>
      </c>
      <c r="AD729" s="5" t="n">
        <v>1</v>
      </c>
      <c r="AE729" s="5" t="n">
        <v>13.578</v>
      </c>
      <c r="AF729" s="5" t="n">
        <v>2.974</v>
      </c>
      <c r="AG729" s="5" t="n">
        <v>4.38</v>
      </c>
      <c r="AH729" s="5" t="n">
        <v>17.958</v>
      </c>
      <c r="AI729" s="5" t="n">
        <v>0</v>
      </c>
      <c r="AJ729" s="5" t="n">
        <v>1</v>
      </c>
      <c r="AK729" s="5" t="n">
        <v>20.49</v>
      </c>
      <c r="AL729" s="5" t="n">
        <v>10.422</v>
      </c>
      <c r="AM729" s="5" t="n">
        <v>1.357</v>
      </c>
      <c r="AN729" s="5" t="n">
        <v>26.434</v>
      </c>
      <c r="AO729" s="5" t="n">
        <v>0.21</v>
      </c>
      <c r="AP729" s="5" t="n">
        <v>1</v>
      </c>
      <c r="AQ729" s="5" t="n">
        <v>0.724</v>
      </c>
      <c r="AR729" s="5" t="n">
        <v>0.132</v>
      </c>
      <c r="AS729" s="5" t="n">
        <v>0.6870000000000001</v>
      </c>
      <c r="AT729" s="5" t="n">
        <v>1.708</v>
      </c>
      <c r="AU729" s="5" t="n">
        <v>0.21</v>
      </c>
      <c r="AV729" s="5" t="n">
        <v>1</v>
      </c>
      <c r="AW729" s="5" t="n">
        <v>0.75</v>
      </c>
      <c r="AX729" s="5" t="n">
        <v>0.132</v>
      </c>
      <c r="AY729" s="5" t="n">
        <v>0.5659999999999999</v>
      </c>
      <c r="AZ729" s="5" t="n">
        <v>1.592</v>
      </c>
      <c r="BA729" s="5" t="n">
        <v>0.21</v>
      </c>
      <c r="BB729" s="5" t="n">
        <v>1</v>
      </c>
      <c r="BC729" s="5" t="n">
        <v>0.513</v>
      </c>
      <c r="BD729" s="5" t="n">
        <v>0.132</v>
      </c>
      <c r="BE729" s="5" t="n">
        <v>0.334</v>
      </c>
      <c r="BF729" s="5" t="n">
        <v>1.025</v>
      </c>
      <c r="BG729" s="5" t="n">
        <v>0.21</v>
      </c>
      <c r="BH729" s="5" t="n">
        <v>1</v>
      </c>
      <c r="BI729" s="5" t="n">
        <v>0.591</v>
      </c>
      <c r="BJ729" s="5" t="n">
        <v>0.132</v>
      </c>
      <c r="BK729" s="5" t="n">
        <v>0.279</v>
      </c>
      <c r="BL729" s="5" t="n">
        <v>1.053</v>
      </c>
      <c r="BM729" s="5" t="n">
        <v>0.21</v>
      </c>
      <c r="BN729" s="5" t="n">
        <v>1</v>
      </c>
      <c r="BO729" s="5" t="n">
        <v>0</v>
      </c>
      <c r="BP729" s="5" t="n">
        <v>0.01</v>
      </c>
      <c r="BQ729" s="5" t="n">
        <v>0.116</v>
      </c>
      <c r="BR729" s="5" t="n">
        <v>0</v>
      </c>
      <c r="BS729" s="5" t="n">
        <v>1</v>
      </c>
      <c r="BT729" s="5" t="n">
        <v>0</v>
      </c>
      <c r="BU729" s="5" t="n">
        <v>0.032</v>
      </c>
      <c r="BV729" s="5" t="n">
        <v>0.262</v>
      </c>
      <c r="BW729" s="5" t="n">
        <v>0.21</v>
      </c>
      <c r="BX729" s="5" t="n">
        <v>1</v>
      </c>
      <c r="BY729" s="5" t="n">
        <v>13.646</v>
      </c>
      <c r="BZ729" s="5" t="n">
        <v>0</v>
      </c>
      <c r="CA729" s="5" t="n">
        <v>13.646</v>
      </c>
      <c r="CB729" s="5" t="n">
        <v>0</v>
      </c>
      <c r="CC729" s="5" t="n">
        <v>82.58799999999999</v>
      </c>
      <c r="CD729" s="5" t="n">
        <v>7.95</v>
      </c>
      <c r="CE729" s="5" t="n">
        <v>82.75700000000001</v>
      </c>
      <c r="CF729" s="5" t="n">
        <v>200.067</v>
      </c>
      <c r="CG729" s="5" t="n">
        <v>0.21</v>
      </c>
      <c r="CH729" s="5" t="n">
        <v>1</v>
      </c>
      <c r="CI729" s="5" t="n">
        <v>0</v>
      </c>
      <c r="CJ729" s="5" t="n">
        <v>0</v>
      </c>
      <c r="CK729" s="5" t="n">
        <v>0</v>
      </c>
      <c r="CL729" s="5" t="n">
        <v>0</v>
      </c>
      <c r="CM729" s="5" t="n">
        <v>0.179</v>
      </c>
      <c r="CN729" s="5" t="n">
        <v>0</v>
      </c>
      <c r="CO729" s="5" t="n">
        <v>0</v>
      </c>
      <c r="CP729" s="5" t="n">
        <v>0</v>
      </c>
      <c r="CQ729" s="5" t="n">
        <v>1.387</v>
      </c>
      <c r="CR729" s="5" t="n">
        <v>0</v>
      </c>
      <c r="CS729" s="5" t="n">
        <v>5.529</v>
      </c>
      <c r="CT729" s="5" t="n">
        <v>5.771</v>
      </c>
      <c r="CU729" s="5" t="n">
        <v>9.494999999999999</v>
      </c>
    </row>
    <row r="730">
      <c r="A730" s="5" t="inlineStr">
        <is>
          <t>LKA2021</t>
        </is>
      </c>
      <c r="B730" s="5" t="inlineStr">
        <is>
          <t>LKA</t>
        </is>
      </c>
      <c r="C730" s="5" t="inlineStr">
        <is>
          <t>LKA</t>
        </is>
      </c>
      <c r="D730" s="5" t="inlineStr">
        <is>
          <t>Sri Lanka</t>
        </is>
      </c>
      <c r="E730" s="5" t="n">
        <v>2021</v>
      </c>
      <c r="F730" s="5" t="n">
        <v>0.08</v>
      </c>
      <c r="G730" s="5" t="n">
        <v>4.606</v>
      </c>
      <c r="H730" s="5" t="n">
        <v>1.116</v>
      </c>
      <c r="I730" s="5" t="n">
        <v>0</v>
      </c>
      <c r="J730" s="5" t="n">
        <v>4.606</v>
      </c>
      <c r="K730" s="5" t="n">
        <v>0</v>
      </c>
      <c r="L730" s="5" t="n">
        <v>1</v>
      </c>
      <c r="M730" s="5" t="n">
        <v>7.724</v>
      </c>
      <c r="N730" s="5" t="n">
        <v>3.348</v>
      </c>
      <c r="O730" s="5" t="n">
        <v>0</v>
      </c>
      <c r="P730" s="5" t="n">
        <v>7.724</v>
      </c>
      <c r="Q730" s="5" t="n">
        <v>0</v>
      </c>
      <c r="R730" s="5" t="n">
        <v>1</v>
      </c>
      <c r="S730" s="5" t="n">
        <v>10.187</v>
      </c>
      <c r="T730" s="5" t="n">
        <v>6.697</v>
      </c>
      <c r="U730" s="5" t="n">
        <v>0</v>
      </c>
      <c r="V730" s="5" t="n">
        <v>11.001</v>
      </c>
      <c r="W730" s="5" t="n">
        <v>0.08</v>
      </c>
      <c r="X730" s="5" t="n">
        <v>1</v>
      </c>
      <c r="Y730" s="5" t="n">
        <v>4.783</v>
      </c>
      <c r="Z730" s="5" t="n">
        <v>0.5590000000000001</v>
      </c>
      <c r="AA730" s="5" t="n">
        <v>0</v>
      </c>
      <c r="AB730" s="5" t="n">
        <v>4.783</v>
      </c>
      <c r="AC730" s="5" t="n">
        <v>0</v>
      </c>
      <c r="AD730" s="5" t="n">
        <v>1</v>
      </c>
      <c r="AE730" s="5" t="n">
        <v>5.926</v>
      </c>
      <c r="AF730" s="5" t="n">
        <v>1.225</v>
      </c>
      <c r="AG730" s="5" t="n">
        <v>0</v>
      </c>
      <c r="AH730" s="5" t="n">
        <v>5.926</v>
      </c>
      <c r="AI730" s="5" t="n">
        <v>0</v>
      </c>
      <c r="AJ730" s="5" t="n">
        <v>1</v>
      </c>
      <c r="AK730" s="5" t="n">
        <v>12.786</v>
      </c>
      <c r="AL730" s="5" t="n">
        <v>6.372</v>
      </c>
      <c r="AM730" s="5" t="n">
        <v>0</v>
      </c>
      <c r="AN730" s="5" t="n">
        <v>13.809</v>
      </c>
      <c r="AO730" s="5" t="n">
        <v>0.08</v>
      </c>
      <c r="AP730" s="5" t="n">
        <v>1</v>
      </c>
      <c r="AQ730" s="5" t="n">
        <v>0.621</v>
      </c>
      <c r="AR730" s="5" t="n">
        <v>0.114</v>
      </c>
      <c r="AS730" s="5" t="n">
        <v>0.137</v>
      </c>
      <c r="AT730" s="5" t="n">
        <v>0.758</v>
      </c>
      <c r="AU730" s="5" t="n">
        <v>0</v>
      </c>
      <c r="AV730" s="5" t="n">
        <v>1</v>
      </c>
      <c r="AW730" s="5" t="n">
        <v>0.593</v>
      </c>
      <c r="AX730" s="5" t="n">
        <v>0.114</v>
      </c>
      <c r="AY730" s="5" t="n">
        <v>0.022</v>
      </c>
      <c r="AZ730" s="5" t="n">
        <v>0.615</v>
      </c>
      <c r="BA730" s="5" t="n">
        <v>0</v>
      </c>
      <c r="BB730" s="5" t="n">
        <v>1</v>
      </c>
      <c r="BC730" s="5" t="n">
        <v>0.44</v>
      </c>
      <c r="BD730" s="5" t="n">
        <v>0.114</v>
      </c>
      <c r="BE730" s="5" t="n">
        <v>0</v>
      </c>
      <c r="BF730" s="5" t="n">
        <v>0.475</v>
      </c>
      <c r="BG730" s="5" t="n">
        <v>0.08</v>
      </c>
      <c r="BH730" s="5" t="n">
        <v>1</v>
      </c>
      <c r="BI730" s="5" t="n">
        <v>0.5600000000000001</v>
      </c>
      <c r="BJ730" s="5" t="n">
        <v>0.114</v>
      </c>
      <c r="BK730" s="5" t="n">
        <v>-0.208</v>
      </c>
      <c r="BL730" s="5" t="n">
        <v>0.352</v>
      </c>
      <c r="BM730" s="5" t="n">
        <v>0</v>
      </c>
      <c r="BN730" s="5" t="n">
        <v>1</v>
      </c>
      <c r="BO730" s="5" t="n">
        <v>0</v>
      </c>
      <c r="BP730" s="5" t="n">
        <v>-0.03</v>
      </c>
      <c r="BQ730" s="5" t="n">
        <v>0.074</v>
      </c>
      <c r="BR730" s="5" t="n">
        <v>0</v>
      </c>
      <c r="BS730" s="5" t="n">
        <v>0.833</v>
      </c>
      <c r="BT730" s="5" t="n">
        <v>0</v>
      </c>
      <c r="BU730" s="5" t="n">
        <v>-0.03</v>
      </c>
      <c r="BV730" s="5" t="n">
        <v>0.075</v>
      </c>
      <c r="BW730" s="5" t="n">
        <v>0</v>
      </c>
      <c r="BX730" s="5" t="n">
        <v>0.833</v>
      </c>
      <c r="BY730" s="5" t="n">
        <v>11.787</v>
      </c>
      <c r="BZ730" s="5" t="n">
        <v>0</v>
      </c>
      <c r="CA730" s="5" t="n">
        <v>11.787</v>
      </c>
      <c r="CB730" s="5" t="n">
        <v>0</v>
      </c>
      <c r="CC730" s="5" t="n">
        <v>81.69499999999999</v>
      </c>
      <c r="CD730" s="5" t="n">
        <v>7.95</v>
      </c>
      <c r="CE730" s="5" t="n">
        <v>-15.969</v>
      </c>
      <c r="CF730" s="5" t="n">
        <v>70.985</v>
      </c>
      <c r="CG730" s="5" t="n">
        <v>0.08</v>
      </c>
      <c r="CH730" s="5" t="n">
        <v>1</v>
      </c>
      <c r="CI730" s="5" t="n">
        <v>0</v>
      </c>
      <c r="CJ730" s="5" t="n">
        <v>0</v>
      </c>
      <c r="CK730" s="5" t="n">
        <v>0</v>
      </c>
      <c r="CL730" s="5" t="n">
        <v>0</v>
      </c>
      <c r="CM730" s="5" t="n">
        <v>0</v>
      </c>
      <c r="CN730" s="5" t="n">
        <v>0</v>
      </c>
      <c r="CO730" s="5" t="n">
        <v>0</v>
      </c>
      <c r="CP730" s="5" t="n">
        <v>0.048</v>
      </c>
      <c r="CQ730" s="5" t="n">
        <v>1.198</v>
      </c>
      <c r="CR730" s="5" t="n">
        <v>0</v>
      </c>
      <c r="CS730" s="5" t="n">
        <v>4.776</v>
      </c>
      <c r="CT730" s="5" t="n">
        <v>3.604</v>
      </c>
      <c r="CU730" s="5" t="n">
        <v>16.843</v>
      </c>
    </row>
    <row r="731">
      <c r="A731" s="5" t="inlineStr">
        <is>
          <t>LKA2022</t>
        </is>
      </c>
      <c r="B731" s="5" t="inlineStr">
        <is>
          <t>LKA</t>
        </is>
      </c>
      <c r="C731" s="5" t="inlineStr">
        <is>
          <t>LKA</t>
        </is>
      </c>
      <c r="D731" s="5" t="inlineStr">
        <is>
          <t>Sri Lanka</t>
        </is>
      </c>
      <c r="E731" s="5" t="n">
        <v>2022</v>
      </c>
      <c r="F731" s="5" t="n">
        <v>0.08</v>
      </c>
      <c r="G731" s="5" t="n">
        <v>8.781000000000001</v>
      </c>
      <c r="H731" s="5" t="n">
        <v>1.234</v>
      </c>
      <c r="I731" s="5" t="n">
        <v>0</v>
      </c>
      <c r="J731" s="5" t="n">
        <v>8.781000000000001</v>
      </c>
      <c r="K731" s="5" t="n">
        <v>0</v>
      </c>
      <c r="L731" s="5" t="n">
        <v>1</v>
      </c>
      <c r="M731" s="5" t="n">
        <v>9.775</v>
      </c>
      <c r="N731" s="5" t="n">
        <v>3.702</v>
      </c>
      <c r="O731" s="5" t="n">
        <v>0</v>
      </c>
      <c r="P731" s="5" t="n">
        <v>9.775</v>
      </c>
      <c r="Q731" s="5" t="n">
        <v>0</v>
      </c>
      <c r="R731" s="5" t="n">
        <v>1</v>
      </c>
      <c r="S731" s="5" t="n">
        <v>14.95</v>
      </c>
      <c r="T731" s="5" t="n">
        <v>7.404</v>
      </c>
      <c r="U731" s="5" t="n">
        <v>0.089</v>
      </c>
      <c r="V731" s="5" t="n">
        <v>16.147</v>
      </c>
      <c r="W731" s="5" t="n">
        <v>0.08</v>
      </c>
      <c r="X731" s="5" t="n">
        <v>1</v>
      </c>
      <c r="Y731" s="5" t="n">
        <v>5.165</v>
      </c>
      <c r="Z731" s="5" t="n">
        <v>0.603</v>
      </c>
      <c r="AA731" s="5" t="n">
        <v>0</v>
      </c>
      <c r="AB731" s="5" t="n">
        <v>5.165</v>
      </c>
      <c r="AC731" s="5" t="n">
        <v>0</v>
      </c>
      <c r="AD731" s="5" t="n">
        <v>1</v>
      </c>
      <c r="AE731" s="5" t="n">
        <v>6.4</v>
      </c>
      <c r="AF731" s="5" t="n">
        <v>1.323</v>
      </c>
      <c r="AG731" s="5" t="n">
        <v>0</v>
      </c>
      <c r="AH731" s="5" t="n">
        <v>6.4</v>
      </c>
      <c r="AI731" s="5" t="n">
        <v>0</v>
      </c>
      <c r="AJ731" s="5" t="n">
        <v>1</v>
      </c>
      <c r="AK731" s="5" t="n">
        <v>13.808</v>
      </c>
      <c r="AL731" s="5" t="n">
        <v>6.881</v>
      </c>
      <c r="AM731" s="5" t="n">
        <v>0.082</v>
      </c>
      <c r="AN731" s="5" t="n">
        <v>14.912</v>
      </c>
      <c r="AO731" s="5" t="n">
        <v>0.08</v>
      </c>
      <c r="AP731" s="5" t="n">
        <v>1</v>
      </c>
      <c r="AQ731" s="5" t="n">
        <v>0.847</v>
      </c>
      <c r="AR731" s="5" t="n">
        <v>0.123</v>
      </c>
      <c r="AS731" s="5" t="n">
        <v>0.313</v>
      </c>
      <c r="AT731" s="5" t="n">
        <v>1.16</v>
      </c>
      <c r="AU731" s="5" t="n">
        <v>0</v>
      </c>
      <c r="AV731" s="5" t="n">
        <v>1</v>
      </c>
      <c r="AW731" s="5" t="n">
        <v>0.947</v>
      </c>
      <c r="AX731" s="5" t="n">
        <v>0.123</v>
      </c>
      <c r="AY731" s="5" t="n">
        <v>0.149</v>
      </c>
      <c r="AZ731" s="5" t="n">
        <v>1.096</v>
      </c>
      <c r="BA731" s="5" t="n">
        <v>0</v>
      </c>
      <c r="BB731" s="5" t="n">
        <v>1</v>
      </c>
      <c r="BC731" s="5" t="n">
        <v>0.589</v>
      </c>
      <c r="BD731" s="5" t="n">
        <v>0.123</v>
      </c>
      <c r="BE731" s="5" t="n">
        <v>0.003</v>
      </c>
      <c r="BF731" s="5" t="n">
        <v>0.636</v>
      </c>
      <c r="BG731" s="5" t="n">
        <v>0.08</v>
      </c>
      <c r="BH731" s="5" t="n">
        <v>1</v>
      </c>
      <c r="BI731" s="5" t="n">
        <v>0.6889999999999999</v>
      </c>
      <c r="BJ731" s="5" t="n">
        <v>0.123</v>
      </c>
      <c r="BK731" s="5" t="n">
        <v>-0.095</v>
      </c>
      <c r="BL731" s="5" t="n">
        <v>0.594</v>
      </c>
      <c r="BM731" s="5" t="n">
        <v>0</v>
      </c>
      <c r="BN731" s="5" t="n">
        <v>1</v>
      </c>
      <c r="BO731" s="5" t="n">
        <v>0</v>
      </c>
      <c r="BP731" s="5" t="n">
        <v>-0.099</v>
      </c>
      <c r="BQ731" s="5" t="n">
        <v>0.06900000000000001</v>
      </c>
      <c r="BR731" s="5" t="n">
        <v>0</v>
      </c>
      <c r="BS731" s="5" t="n">
        <v>0.833</v>
      </c>
      <c r="BT731" s="5" t="n">
        <v>0</v>
      </c>
      <c r="BU731" s="5" t="n">
        <v>-0.099</v>
      </c>
      <c r="BV731" s="5" t="n">
        <v>0.075</v>
      </c>
      <c r="BW731" s="5" t="n">
        <v>0</v>
      </c>
      <c r="BX731" s="5" t="n">
        <v>0.833</v>
      </c>
      <c r="BY731" s="5" t="n">
        <v>12.729</v>
      </c>
      <c r="BZ731" s="5" t="n">
        <v>0</v>
      </c>
      <c r="CA731" s="5" t="n">
        <v>12.729</v>
      </c>
      <c r="CB731" s="5" t="n">
        <v>0</v>
      </c>
      <c r="CC731" s="5" t="n">
        <v>102.477</v>
      </c>
      <c r="CD731" s="5" t="n">
        <v>7.95</v>
      </c>
      <c r="CE731" s="5" t="n">
        <v>30.002</v>
      </c>
      <c r="CF731" s="5" t="n">
        <v>143.077</v>
      </c>
      <c r="CG731" s="5" t="n">
        <v>0.08</v>
      </c>
      <c r="CH731" s="5" t="n">
        <v>1</v>
      </c>
      <c r="CI731" s="5" t="n">
        <v>0</v>
      </c>
      <c r="CJ731" s="5" t="n">
        <v>0</v>
      </c>
      <c r="CK731" s="5" t="n">
        <v>0</v>
      </c>
      <c r="CL731" s="5" t="n">
        <v>0</v>
      </c>
      <c r="CM731" s="5" t="n">
        <v>0</v>
      </c>
      <c r="CN731" s="5" t="n">
        <v>0</v>
      </c>
      <c r="CO731" s="5" t="n">
        <v>0</v>
      </c>
      <c r="CP731" s="5" t="n">
        <v>0.001</v>
      </c>
      <c r="CQ731" s="5" t="n">
        <v>1.294</v>
      </c>
      <c r="CR731" s="5" t="n">
        <v>0</v>
      </c>
      <c r="CS731" s="5" t="n">
        <v>5.158</v>
      </c>
      <c r="CT731" s="5" t="n">
        <v>7.554</v>
      </c>
      <c r="CU731" s="5" t="n">
        <v>30.149</v>
      </c>
    </row>
    <row r="732">
      <c r="A732" s="5" t="inlineStr">
        <is>
          <t>LKA2023</t>
        </is>
      </c>
      <c r="B732" s="5" t="inlineStr">
        <is>
          <t>LKA</t>
        </is>
      </c>
      <c r="C732" s="5" t="inlineStr">
        <is>
          <t>LKA</t>
        </is>
      </c>
      <c r="D732" s="5" t="inlineStr">
        <is>
          <t>Sri Lanka</t>
        </is>
      </c>
      <c r="E732" s="5" t="n">
        <v>2023</v>
      </c>
      <c r="F732" s="5" t="n">
        <v>0.08</v>
      </c>
      <c r="G732" s="5" t="n">
        <v>5.641</v>
      </c>
      <c r="H732" s="5" t="n">
        <v>1.264</v>
      </c>
      <c r="I732" s="5" t="n">
        <v>0</v>
      </c>
      <c r="J732" s="5" t="n">
        <v>5.641</v>
      </c>
      <c r="K732" s="5" t="n">
        <v>0</v>
      </c>
      <c r="L732" s="5" t="n">
        <v>1</v>
      </c>
      <c r="M732" s="5" t="n">
        <v>7.729</v>
      </c>
      <c r="N732" s="5" t="n">
        <v>3.791</v>
      </c>
      <c r="O732" s="5" t="n">
        <v>0</v>
      </c>
      <c r="P732" s="5" t="n">
        <v>7.729</v>
      </c>
      <c r="Q732" s="5" t="n">
        <v>0</v>
      </c>
      <c r="R732" s="5" t="n">
        <v>1</v>
      </c>
      <c r="S732" s="5" t="n">
        <v>11.96</v>
      </c>
      <c r="T732" s="5" t="n">
        <v>7.582</v>
      </c>
      <c r="U732" s="5" t="n">
        <v>0.106</v>
      </c>
      <c r="V732" s="5" t="n">
        <v>12.916</v>
      </c>
      <c r="W732" s="5" t="n">
        <v>0.08</v>
      </c>
      <c r="X732" s="5" t="n">
        <v>1</v>
      </c>
      <c r="Y732" s="5" t="n">
        <v>5.378</v>
      </c>
      <c r="Z732" s="5" t="n">
        <v>0.628</v>
      </c>
      <c r="AA732" s="5" t="n">
        <v>0</v>
      </c>
      <c r="AB732" s="5" t="n">
        <v>5.378</v>
      </c>
      <c r="AC732" s="5" t="n">
        <v>0</v>
      </c>
      <c r="AD732" s="5" t="n">
        <v>1</v>
      </c>
      <c r="AE732" s="5" t="n">
        <v>6.664</v>
      </c>
      <c r="AF732" s="5" t="n">
        <v>1.378</v>
      </c>
      <c r="AG732" s="5" t="n">
        <v>0</v>
      </c>
      <c r="AH732" s="5" t="n">
        <v>6.664</v>
      </c>
      <c r="AI732" s="5" t="n">
        <v>0</v>
      </c>
      <c r="AJ732" s="5" t="n">
        <v>1</v>
      </c>
      <c r="AK732" s="5" t="n">
        <v>14.378</v>
      </c>
      <c r="AL732" s="5" t="n">
        <v>7.165</v>
      </c>
      <c r="AM732" s="5" t="n">
        <v>0.127</v>
      </c>
      <c r="AN732" s="5" t="n">
        <v>15.528</v>
      </c>
      <c r="AO732" s="5" t="n">
        <v>0.08</v>
      </c>
      <c r="AP732" s="5" t="n">
        <v>1</v>
      </c>
      <c r="AQ732" s="5" t="n">
        <v>0.749</v>
      </c>
      <c r="AR732" s="5" t="n">
        <v>0.129</v>
      </c>
      <c r="AS732" s="5" t="n">
        <v>0.409</v>
      </c>
      <c r="AT732" s="5" t="n">
        <v>1.158</v>
      </c>
      <c r="AU732" s="5" t="n">
        <v>0</v>
      </c>
      <c r="AV732" s="5" t="n">
        <v>1</v>
      </c>
      <c r="AW732" s="5" t="n">
        <v>0.783</v>
      </c>
      <c r="AX732" s="5" t="n">
        <v>0.129</v>
      </c>
      <c r="AY732" s="5" t="n">
        <v>0.355</v>
      </c>
      <c r="AZ732" s="5" t="n">
        <v>1.138</v>
      </c>
      <c r="BA732" s="5" t="n">
        <v>0</v>
      </c>
      <c r="BB732" s="5" t="n">
        <v>1</v>
      </c>
      <c r="BC732" s="5" t="n">
        <v>0.527</v>
      </c>
      <c r="BD732" s="5" t="n">
        <v>0.129</v>
      </c>
      <c r="BE732" s="5" t="n">
        <v>0.005</v>
      </c>
      <c r="BF732" s="5" t="n">
        <v>0.57</v>
      </c>
      <c r="BG732" s="5" t="n">
        <v>0.08</v>
      </c>
      <c r="BH732" s="5" t="n">
        <v>1</v>
      </c>
      <c r="BI732" s="5" t="n">
        <v>0.64</v>
      </c>
      <c r="BJ732" s="5" t="n">
        <v>0.129</v>
      </c>
      <c r="BK732" s="5" t="n">
        <v>0.168</v>
      </c>
      <c r="BL732" s="5" t="n">
        <v>0.8080000000000001</v>
      </c>
      <c r="BM732" s="5" t="n">
        <v>0</v>
      </c>
      <c r="BN732" s="5" t="n">
        <v>1</v>
      </c>
      <c r="BO732" s="5" t="n">
        <v>0</v>
      </c>
      <c r="BP732" s="5" t="n">
        <v>-0.042</v>
      </c>
      <c r="BQ732" s="5" t="n">
        <v>0.068</v>
      </c>
      <c r="BR732" s="5" t="n">
        <v>0</v>
      </c>
      <c r="BS732" s="5" t="n">
        <v>0.833</v>
      </c>
      <c r="BT732" s="5" t="n">
        <v>0</v>
      </c>
      <c r="BU732" s="5" t="n">
        <v>-0.042</v>
      </c>
      <c r="BV732" s="5" t="n">
        <v>0.074</v>
      </c>
      <c r="BW732" s="5" t="n">
        <v>0</v>
      </c>
      <c r="BX732" s="5" t="n">
        <v>0.833</v>
      </c>
      <c r="BY732" s="5" t="n">
        <v>13.254</v>
      </c>
      <c r="BZ732" s="5" t="n">
        <v>0</v>
      </c>
      <c r="CA732" s="5" t="n">
        <v>13.254</v>
      </c>
      <c r="CB732" s="5" t="n">
        <v>0</v>
      </c>
      <c r="CC732" s="5" t="n">
        <v>87.07899999999999</v>
      </c>
      <c r="CD732" s="5" t="n">
        <v>7.95</v>
      </c>
      <c r="CE732" s="5" t="n">
        <v>15.299</v>
      </c>
      <c r="CF732" s="5" t="n">
        <v>110.568</v>
      </c>
      <c r="CG732" s="5" t="n">
        <v>0.08</v>
      </c>
      <c r="CH732" s="5" t="n">
        <v>1</v>
      </c>
      <c r="CI732" s="5" t="n">
        <v>0</v>
      </c>
      <c r="CJ732" s="5" t="n">
        <v>0</v>
      </c>
      <c r="CK732" s="5" t="n">
        <v>0</v>
      </c>
      <c r="CL732" s="5" t="n">
        <v>0</v>
      </c>
      <c r="CM732" s="5" t="n">
        <v>0</v>
      </c>
      <c r="CN732" s="5" t="n">
        <v>0</v>
      </c>
      <c r="CO732" s="5" t="n">
        <v>0</v>
      </c>
      <c r="CP732" s="5" t="n">
        <v>0.034</v>
      </c>
      <c r="CQ732" s="5" t="n">
        <v>1.348</v>
      </c>
      <c r="CR732" s="5" t="n">
        <v>0</v>
      </c>
      <c r="CS732" s="5" t="n">
        <v>5.37</v>
      </c>
      <c r="CT732" s="5" t="n">
        <v>4.484</v>
      </c>
      <c r="CU732" s="5" t="n">
        <v>12.392</v>
      </c>
    </row>
    <row r="733">
      <c r="A733" s="5" t="inlineStr">
        <is>
          <t>LKA2024</t>
        </is>
      </c>
      <c r="B733" s="5" t="inlineStr">
        <is>
          <t>LKA</t>
        </is>
      </c>
      <c r="C733" s="5" t="inlineStr">
        <is>
          <t>LKA</t>
        </is>
      </c>
      <c r="D733" s="5" t="inlineStr">
        <is>
          <t>Sri Lanka</t>
        </is>
      </c>
      <c r="E733" s="5" t="n">
        <v>2024</v>
      </c>
      <c r="F733" s="5" t="n">
        <v>0.08</v>
      </c>
      <c r="G733" s="5" t="n">
        <v>4.738</v>
      </c>
      <c r="H733" s="5" t="n">
        <v>1.301</v>
      </c>
      <c r="I733" s="5" t="n">
        <v>0</v>
      </c>
      <c r="J733" s="5" t="n">
        <v>4.738</v>
      </c>
      <c r="K733" s="5" t="n">
        <v>0</v>
      </c>
      <c r="L733" s="5" t="n">
        <v>1</v>
      </c>
      <c r="M733" s="5" t="n">
        <v>6.996</v>
      </c>
      <c r="N733" s="5" t="n">
        <v>3.903</v>
      </c>
      <c r="O733" s="5" t="n">
        <v>0</v>
      </c>
      <c r="P733" s="5" t="n">
        <v>6.996</v>
      </c>
      <c r="Q733" s="5" t="n">
        <v>0</v>
      </c>
      <c r="R733" s="5" t="n">
        <v>1</v>
      </c>
      <c r="S733" s="5" t="n">
        <v>11.243</v>
      </c>
      <c r="T733" s="5" t="n">
        <v>7.806</v>
      </c>
      <c r="U733" s="5" t="n">
        <v>0.123</v>
      </c>
      <c r="V733" s="5" t="n">
        <v>12.142</v>
      </c>
      <c r="W733" s="5" t="n">
        <v>0.08</v>
      </c>
      <c r="X733" s="5" t="n">
        <v>1</v>
      </c>
      <c r="Y733" s="5" t="n">
        <v>5.537</v>
      </c>
      <c r="Z733" s="5" t="n">
        <v>0.647</v>
      </c>
      <c r="AA733" s="5" t="n">
        <v>0</v>
      </c>
      <c r="AB733" s="5" t="n">
        <v>5.537</v>
      </c>
      <c r="AC733" s="5" t="n">
        <v>0</v>
      </c>
      <c r="AD733" s="5" t="n">
        <v>1</v>
      </c>
      <c r="AE733" s="5" t="n">
        <v>6.861</v>
      </c>
      <c r="AF733" s="5" t="n">
        <v>1.419</v>
      </c>
      <c r="AG733" s="5" t="n">
        <v>0</v>
      </c>
      <c r="AH733" s="5" t="n">
        <v>6.861</v>
      </c>
      <c r="AI733" s="5" t="n">
        <v>0</v>
      </c>
      <c r="AJ733" s="5" t="n">
        <v>1</v>
      </c>
      <c r="AK733" s="5" t="n">
        <v>14.802</v>
      </c>
      <c r="AL733" s="5" t="n">
        <v>7.377</v>
      </c>
      <c r="AM733" s="5" t="n">
        <v>0.161</v>
      </c>
      <c r="AN733" s="5" t="n">
        <v>15.986</v>
      </c>
      <c r="AO733" s="5" t="n">
        <v>0.08</v>
      </c>
      <c r="AP733" s="5" t="n">
        <v>1</v>
      </c>
      <c r="AQ733" s="5" t="n">
        <v>0.72</v>
      </c>
      <c r="AR733" s="5" t="n">
        <v>0.132</v>
      </c>
      <c r="AS733" s="5" t="n">
        <v>0.463</v>
      </c>
      <c r="AT733" s="5" t="n">
        <v>1.183</v>
      </c>
      <c r="AU733" s="5" t="n">
        <v>0</v>
      </c>
      <c r="AV733" s="5" t="n">
        <v>1</v>
      </c>
      <c r="AW733" s="5" t="n">
        <v>0.734</v>
      </c>
      <c r="AX733" s="5" t="n">
        <v>0.132</v>
      </c>
      <c r="AY733" s="5" t="n">
        <v>0.393</v>
      </c>
      <c r="AZ733" s="5" t="n">
        <v>1.127</v>
      </c>
      <c r="BA733" s="5" t="n">
        <v>0</v>
      </c>
      <c r="BB733" s="5" t="n">
        <v>1</v>
      </c>
      <c r="BC733" s="5" t="n">
        <v>0.51</v>
      </c>
      <c r="BD733" s="5" t="n">
        <v>0.132</v>
      </c>
      <c r="BE733" s="5" t="n">
        <v>0.006</v>
      </c>
      <c r="BF733" s="5" t="n">
        <v>0.551</v>
      </c>
      <c r="BG733" s="5" t="n">
        <v>0.08</v>
      </c>
      <c r="BH733" s="5" t="n">
        <v>1</v>
      </c>
      <c r="BI733" s="5" t="n">
        <v>0.652</v>
      </c>
      <c r="BJ733" s="5" t="n">
        <v>0.132</v>
      </c>
      <c r="BK733" s="5" t="n">
        <v>-0.027</v>
      </c>
      <c r="BL733" s="5" t="n">
        <v>0.625</v>
      </c>
      <c r="BM733" s="5" t="n">
        <v>0</v>
      </c>
      <c r="BN733" s="5" t="n">
        <v>1</v>
      </c>
      <c r="BO733" s="5" t="n">
        <v>0</v>
      </c>
      <c r="BP733" s="5" t="n">
        <v>-0.044</v>
      </c>
      <c r="BQ733" s="5" t="n">
        <v>0.095</v>
      </c>
      <c r="BR733" s="5" t="n">
        <v>0</v>
      </c>
      <c r="BS733" s="5" t="n">
        <v>0.833</v>
      </c>
      <c r="BT733" s="5" t="n">
        <v>0</v>
      </c>
      <c r="BU733" s="5" t="n">
        <v>-0.044</v>
      </c>
      <c r="BV733" s="5" t="n">
        <v>0.094</v>
      </c>
      <c r="BW733" s="5" t="n">
        <v>0</v>
      </c>
      <c r="BX733" s="5" t="n">
        <v>0.833</v>
      </c>
      <c r="BY733" s="5" t="n">
        <v>13.646</v>
      </c>
      <c r="BZ733" s="5" t="n">
        <v>0</v>
      </c>
      <c r="CA733" s="5" t="n">
        <v>13.646</v>
      </c>
      <c r="CB733" s="5" t="n">
        <v>0</v>
      </c>
      <c r="CC733" s="5" t="n">
        <v>86.38500000000001</v>
      </c>
      <c r="CD733" s="5" t="n">
        <v>7.95</v>
      </c>
      <c r="CE733" s="5" t="n">
        <v>3.675</v>
      </c>
      <c r="CF733" s="5" t="n">
        <v>97.26600000000001</v>
      </c>
      <c r="CG733" s="5" t="n">
        <v>0.08</v>
      </c>
      <c r="CH733" s="5" t="n">
        <v>1</v>
      </c>
      <c r="CI733" s="5" t="n">
        <v>0</v>
      </c>
      <c r="CJ733" s="5" t="n">
        <v>0</v>
      </c>
      <c r="CK733" s="5" t="n">
        <v>0</v>
      </c>
      <c r="CL733" s="5" t="n">
        <v>0</v>
      </c>
      <c r="CM733" s="5" t="n">
        <v>0</v>
      </c>
      <c r="CN733" s="5" t="n">
        <v>0</v>
      </c>
      <c r="CO733" s="5" t="n">
        <v>0</v>
      </c>
      <c r="CP733" s="5" t="n">
        <v>0.034</v>
      </c>
      <c r="CQ733" s="5" t="n">
        <v>1.387</v>
      </c>
      <c r="CR733" s="5" t="n">
        <v>0</v>
      </c>
      <c r="CS733" s="5" t="n">
        <v>5.529</v>
      </c>
      <c r="CT733" s="5" t="n">
        <v>3.509</v>
      </c>
      <c r="CU733" s="5" t="n">
        <v>10.792</v>
      </c>
    </row>
    <row r="734">
      <c r="A734" s="5" t="inlineStr">
        <is>
          <t>KNA2021</t>
        </is>
      </c>
      <c r="B734" s="5" t="inlineStr">
        <is>
          <t>KNA</t>
        </is>
      </c>
      <c r="C734" s="5" t="inlineStr">
        <is>
          <t>KNA</t>
        </is>
      </c>
      <c r="D734" s="5" t="inlineStr">
        <is>
          <t>St. Kitts and Nevis</t>
        </is>
      </c>
      <c r="E734" s="5" t="n">
        <v>2021</v>
      </c>
      <c r="F734" s="5" t="n">
        <v>0.17</v>
      </c>
      <c r="G734" s="5" t="n">
        <v>5.897</v>
      </c>
      <c r="H734" s="5" t="n">
        <v>1.143</v>
      </c>
      <c r="I734" s="5" t="n">
        <v>0</v>
      </c>
      <c r="J734" s="5" t="n">
        <v>5.897</v>
      </c>
      <c r="K734" s="5" t="n">
        <v>0</v>
      </c>
      <c r="L734" s="5" t="n">
        <v>1</v>
      </c>
      <c r="M734" s="5" t="n">
        <v>7.964</v>
      </c>
      <c r="N734" s="5" t="n">
        <v>3.43</v>
      </c>
      <c r="O734" s="5" t="n">
        <v>0</v>
      </c>
      <c r="P734" s="5" t="n">
        <v>7.964</v>
      </c>
      <c r="Q734" s="5" t="n">
        <v>0</v>
      </c>
      <c r="R734" s="5" t="n">
        <v>1</v>
      </c>
      <c r="S734" s="5" t="n">
        <v>11.613</v>
      </c>
      <c r="T734" s="5" t="n">
        <v>6.86</v>
      </c>
      <c r="U734" s="5" t="n">
        <v>0</v>
      </c>
      <c r="V734" s="5" t="n">
        <v>13.588</v>
      </c>
      <c r="W734" s="5" t="n">
        <v>0.17</v>
      </c>
      <c r="X734" s="5" t="n">
        <v>1</v>
      </c>
      <c r="Y734" s="5" t="n">
        <v>17.127</v>
      </c>
      <c r="Z734" s="5" t="n">
        <v>2.304</v>
      </c>
      <c r="AA734" s="5" t="n">
        <v>0</v>
      </c>
      <c r="AB734" s="5" t="n">
        <v>17.127</v>
      </c>
      <c r="AC734" s="5" t="n">
        <v>0</v>
      </c>
      <c r="AD734" s="5" t="n">
        <v>1</v>
      </c>
      <c r="AE734" s="5" t="n">
        <v>18.27</v>
      </c>
      <c r="AF734" s="5" t="n">
        <v>4.278</v>
      </c>
      <c r="AG734" s="5" t="n">
        <v>0</v>
      </c>
      <c r="AH734" s="5" t="n">
        <v>18.27</v>
      </c>
      <c r="AI734" s="5" t="n">
        <v>0</v>
      </c>
      <c r="AJ734" s="5" t="n">
        <v>1</v>
      </c>
      <c r="AK734" s="5" t="n">
        <v>25.13</v>
      </c>
      <c r="AL734" s="5" t="n">
        <v>13.503</v>
      </c>
      <c r="AM734" s="5" t="n">
        <v>0</v>
      </c>
      <c r="AN734" s="5" t="n">
        <v>29.402</v>
      </c>
      <c r="AO734" s="5" t="n">
        <v>0.17</v>
      </c>
      <c r="AP734" s="5" t="n">
        <v>1</v>
      </c>
      <c r="AQ734" s="5" t="n">
        <v>0.649</v>
      </c>
      <c r="AR734" s="5" t="n">
        <v>0.114</v>
      </c>
      <c r="AS734" s="5" t="n">
        <v>0</v>
      </c>
      <c r="AT734" s="5" t="n">
        <v>0.759</v>
      </c>
      <c r="AU734" s="5" t="n">
        <v>0.17</v>
      </c>
      <c r="AV734" s="5" t="n">
        <v>1</v>
      </c>
      <c r="AW734" s="5" t="n">
        <v>0.577</v>
      </c>
      <c r="AX734" s="5" t="n">
        <v>0.114</v>
      </c>
      <c r="AY734" s="5" t="n">
        <v>0</v>
      </c>
      <c r="AZ734" s="5" t="n">
        <v>0.675</v>
      </c>
      <c r="BA734" s="5" t="n">
        <v>0.17</v>
      </c>
      <c r="BB734" s="5" t="n">
        <v>1</v>
      </c>
      <c r="BC734" s="5" t="n">
        <v>0.458</v>
      </c>
      <c r="BD734" s="5" t="n">
        <v>0.114</v>
      </c>
      <c r="BE734" s="5" t="n">
        <v>0</v>
      </c>
      <c r="BF734" s="5" t="n">
        <v>0.536</v>
      </c>
      <c r="BG734" s="5" t="n">
        <v>0.17</v>
      </c>
      <c r="BH734" s="5" t="n">
        <v>1</v>
      </c>
      <c r="BI734" s="5" t="n">
        <v>0.491</v>
      </c>
      <c r="BJ734" s="5" t="n">
        <v>0.114</v>
      </c>
      <c r="BK734" s="5" t="n">
        <v>0</v>
      </c>
      <c r="BL734" s="5" t="n">
        <v>0.575</v>
      </c>
      <c r="BM734" s="5" t="n">
        <v>0.17</v>
      </c>
      <c r="BN734" s="5" t="n">
        <v>1</v>
      </c>
      <c r="BO734" s="5" t="n">
        <v>0</v>
      </c>
      <c r="BP734" s="5" t="n">
        <v>0</v>
      </c>
      <c r="BQ734" s="5" t="n">
        <v>0</v>
      </c>
      <c r="BR734" s="5" t="n">
        <v>0</v>
      </c>
      <c r="BS734" s="5" t="n">
        <v>1</v>
      </c>
      <c r="BT734" s="5" t="n">
        <v>0</v>
      </c>
      <c r="BU734" s="5" t="n">
        <v>0</v>
      </c>
      <c r="BV734" s="5" t="n">
        <v>0</v>
      </c>
      <c r="BW734" s="5" t="n">
        <v>0.17</v>
      </c>
      <c r="BX734" s="5" t="n">
        <v>1</v>
      </c>
      <c r="BY734" s="5" t="n">
        <v>11.787</v>
      </c>
      <c r="BZ734" s="5" t="n">
        <v>0</v>
      </c>
      <c r="CA734" s="5" t="n">
        <v>11.787</v>
      </c>
      <c r="CB734" s="5" t="n">
        <v>0</v>
      </c>
      <c r="CC734" s="5" t="n">
        <v>78.125</v>
      </c>
      <c r="CD734" s="5" t="n">
        <v>7.95</v>
      </c>
      <c r="CE734" s="5" t="n">
        <v>0</v>
      </c>
      <c r="CF734" s="5" t="n">
        <v>91.40600000000001</v>
      </c>
      <c r="CG734" s="5" t="n">
        <v>0.17</v>
      </c>
      <c r="CH734" s="5" t="n">
        <v>1</v>
      </c>
      <c r="CI734" s="5" t="n">
        <v>0</v>
      </c>
      <c r="CJ734" s="5" t="n">
        <v>0</v>
      </c>
      <c r="CK734" s="5" t="n">
        <v>0</v>
      </c>
      <c r="CL734" s="5" t="n">
        <v>0</v>
      </c>
      <c r="CM734" s="5" t="n">
        <v>0</v>
      </c>
      <c r="CN734" s="5" t="n">
        <v>0</v>
      </c>
      <c r="CO734" s="5" t="n">
        <v>0</v>
      </c>
      <c r="CP734" s="5" t="n">
        <v>0</v>
      </c>
      <c r="CQ734" s="5" t="n">
        <v>1.198</v>
      </c>
      <c r="CR734" s="5" t="n">
        <v>0</v>
      </c>
      <c r="CS734" s="5" t="n">
        <v>4.776</v>
      </c>
      <c r="CT734" s="5" t="n">
        <v>4.753</v>
      </c>
      <c r="CU734" s="5" t="n">
        <v>15.983</v>
      </c>
    </row>
    <row r="735">
      <c r="A735" s="5" t="inlineStr">
        <is>
          <t>KNA2022</t>
        </is>
      </c>
      <c r="B735" s="5" t="inlineStr">
        <is>
          <t>KNA</t>
        </is>
      </c>
      <c r="C735" s="5" t="inlineStr">
        <is>
          <t>KNA</t>
        </is>
      </c>
      <c r="D735" s="5" t="inlineStr">
        <is>
          <t>St. Kitts and Nevis</t>
        </is>
      </c>
      <c r="E735" s="5" t="n">
        <v>2022</v>
      </c>
      <c r="F735" s="5" t="n">
        <v>0.17</v>
      </c>
      <c r="G735" s="5" t="n">
        <v>11.72</v>
      </c>
      <c r="H735" s="5" t="n">
        <v>1.235</v>
      </c>
      <c r="I735" s="5" t="n">
        <v>0</v>
      </c>
      <c r="J735" s="5" t="n">
        <v>11.72</v>
      </c>
      <c r="K735" s="5" t="n">
        <v>0</v>
      </c>
      <c r="L735" s="5" t="n">
        <v>1</v>
      </c>
      <c r="M735" s="5" t="n">
        <v>9.782999999999999</v>
      </c>
      <c r="N735" s="5" t="n">
        <v>3.704</v>
      </c>
      <c r="O735" s="5" t="n">
        <v>0</v>
      </c>
      <c r="P735" s="5" t="n">
        <v>9.782999999999999</v>
      </c>
      <c r="Q735" s="5" t="n">
        <v>0</v>
      </c>
      <c r="R735" s="5" t="n">
        <v>1</v>
      </c>
      <c r="S735" s="5" t="n">
        <v>17.893</v>
      </c>
      <c r="T735" s="5" t="n">
        <v>7.408</v>
      </c>
      <c r="U735" s="5" t="n">
        <v>0.225</v>
      </c>
      <c r="V735" s="5" t="n">
        <v>20.935</v>
      </c>
      <c r="W735" s="5" t="n">
        <v>0.17</v>
      </c>
      <c r="X735" s="5" t="n">
        <v>1</v>
      </c>
      <c r="Y735" s="5" t="n">
        <v>30.728</v>
      </c>
      <c r="Z735" s="5" t="n">
        <v>4.133</v>
      </c>
      <c r="AA735" s="5" t="n">
        <v>0</v>
      </c>
      <c r="AB735" s="5" t="n">
        <v>30.728</v>
      </c>
      <c r="AC735" s="5" t="n">
        <v>0</v>
      </c>
      <c r="AD735" s="5" t="n">
        <v>1</v>
      </c>
      <c r="AE735" s="5" t="n">
        <v>31.963</v>
      </c>
      <c r="AF735" s="5" t="n">
        <v>7.485</v>
      </c>
      <c r="AG735" s="5" t="n">
        <v>0</v>
      </c>
      <c r="AH735" s="5" t="n">
        <v>31.963</v>
      </c>
      <c r="AI735" s="5" t="n">
        <v>0</v>
      </c>
      <c r="AJ735" s="5" t="n">
        <v>1</v>
      </c>
      <c r="AK735" s="5" t="n">
        <v>39.371</v>
      </c>
      <c r="AL735" s="5" t="n">
        <v>21.155</v>
      </c>
      <c r="AM735" s="5" t="n">
        <v>0.495</v>
      </c>
      <c r="AN735" s="5" t="n">
        <v>46.064</v>
      </c>
      <c r="AO735" s="5" t="n">
        <v>0.17</v>
      </c>
      <c r="AP735" s="5" t="n">
        <v>1</v>
      </c>
      <c r="AQ735" s="5" t="n">
        <v>0.896</v>
      </c>
      <c r="AR735" s="5" t="n">
        <v>0.123</v>
      </c>
      <c r="AS735" s="5" t="n">
        <v>0.011</v>
      </c>
      <c r="AT735" s="5" t="n">
        <v>1.048</v>
      </c>
      <c r="AU735" s="5" t="n">
        <v>0.17</v>
      </c>
      <c r="AV735" s="5" t="n">
        <v>1</v>
      </c>
      <c r="AW735" s="5" t="n">
        <v>0.89</v>
      </c>
      <c r="AX735" s="5" t="n">
        <v>0.123</v>
      </c>
      <c r="AY735" s="5" t="n">
        <v>0.011</v>
      </c>
      <c r="AZ735" s="5" t="n">
        <v>1.041</v>
      </c>
      <c r="BA735" s="5" t="n">
        <v>0.17</v>
      </c>
      <c r="BB735" s="5" t="n">
        <v>1</v>
      </c>
      <c r="BC735" s="5" t="n">
        <v>0.62</v>
      </c>
      <c r="BD735" s="5" t="n">
        <v>0.123</v>
      </c>
      <c r="BE735" s="5" t="n">
        <v>0.008</v>
      </c>
      <c r="BF735" s="5" t="n">
        <v>0.726</v>
      </c>
      <c r="BG735" s="5" t="n">
        <v>0.17</v>
      </c>
      <c r="BH735" s="5" t="n">
        <v>1</v>
      </c>
      <c r="BI735" s="5" t="n">
        <v>0.608</v>
      </c>
      <c r="BJ735" s="5" t="n">
        <v>0.123</v>
      </c>
      <c r="BK735" s="5" t="n">
        <v>0.008</v>
      </c>
      <c r="BL735" s="5" t="n">
        <v>0.711</v>
      </c>
      <c r="BM735" s="5" t="n">
        <v>0.17</v>
      </c>
      <c r="BN735" s="5" t="n">
        <v>1</v>
      </c>
      <c r="BO735" s="5" t="n">
        <v>0</v>
      </c>
      <c r="BP735" s="5" t="n">
        <v>0</v>
      </c>
      <c r="BQ735" s="5" t="n">
        <v>0</v>
      </c>
      <c r="BR735" s="5" t="n">
        <v>0</v>
      </c>
      <c r="BS735" s="5" t="n">
        <v>1</v>
      </c>
      <c r="BT735" s="5" t="n">
        <v>0</v>
      </c>
      <c r="BU735" s="5" t="n">
        <v>0</v>
      </c>
      <c r="BV735" s="5" t="n">
        <v>0</v>
      </c>
      <c r="BW735" s="5" t="n">
        <v>0.17</v>
      </c>
      <c r="BX735" s="5" t="n">
        <v>1</v>
      </c>
      <c r="BY735" s="5" t="n">
        <v>12.729</v>
      </c>
      <c r="BZ735" s="5" t="n">
        <v>0</v>
      </c>
      <c r="CA735" s="5" t="n">
        <v>12.729</v>
      </c>
      <c r="CB735" s="5" t="n">
        <v>0</v>
      </c>
      <c r="CC735" s="5" t="n">
        <v>97.90000000000001</v>
      </c>
      <c r="CD735" s="5" t="n">
        <v>7.95</v>
      </c>
      <c r="CE735" s="5" t="n">
        <v>1.232</v>
      </c>
      <c r="CF735" s="5" t="n">
        <v>114.543</v>
      </c>
      <c r="CG735" s="5" t="n">
        <v>0.17</v>
      </c>
      <c r="CH735" s="5" t="n">
        <v>1</v>
      </c>
      <c r="CI735" s="5" t="n">
        <v>0</v>
      </c>
      <c r="CJ735" s="5" t="n">
        <v>0</v>
      </c>
      <c r="CK735" s="5" t="n">
        <v>0</v>
      </c>
      <c r="CL735" s="5" t="n">
        <v>0</v>
      </c>
      <c r="CM735" s="5" t="n">
        <v>0</v>
      </c>
      <c r="CN735" s="5" t="n">
        <v>0</v>
      </c>
      <c r="CO735" s="5" t="n">
        <v>0</v>
      </c>
      <c r="CP735" s="5" t="n">
        <v>0</v>
      </c>
      <c r="CQ735" s="5" t="n">
        <v>1.294</v>
      </c>
      <c r="CR735" s="5" t="n">
        <v>0</v>
      </c>
      <c r="CS735" s="5" t="n">
        <v>5.158</v>
      </c>
      <c r="CT735" s="5" t="n">
        <v>10.485</v>
      </c>
      <c r="CU735" s="5" t="n">
        <v>29.494</v>
      </c>
    </row>
    <row r="736">
      <c r="A736" s="5" t="inlineStr">
        <is>
          <t>KNA2023</t>
        </is>
      </c>
      <c r="B736" s="5" t="inlineStr">
        <is>
          <t>KNA</t>
        </is>
      </c>
      <c r="C736" s="5" t="inlineStr">
        <is>
          <t>KNA</t>
        </is>
      </c>
      <c r="D736" s="5" t="inlineStr">
        <is>
          <t>St. Kitts and Nevis</t>
        </is>
      </c>
      <c r="E736" s="5" t="n">
        <v>2023</v>
      </c>
      <c r="F736" s="5" t="n">
        <v>0.17</v>
      </c>
      <c r="G736" s="5" t="n">
        <v>6.147</v>
      </c>
      <c r="H736" s="5" t="n">
        <v>1.286</v>
      </c>
      <c r="I736" s="5" t="n">
        <v>0</v>
      </c>
      <c r="J736" s="5" t="n">
        <v>6.147</v>
      </c>
      <c r="K736" s="5" t="n">
        <v>0</v>
      </c>
      <c r="L736" s="5" t="n">
        <v>1</v>
      </c>
      <c r="M736" s="5" t="n">
        <v>7.886</v>
      </c>
      <c r="N736" s="5" t="n">
        <v>3.857</v>
      </c>
      <c r="O736" s="5" t="n">
        <v>0</v>
      </c>
      <c r="P736" s="5" t="n">
        <v>7.886</v>
      </c>
      <c r="Q736" s="5" t="n">
        <v>0</v>
      </c>
      <c r="R736" s="5" t="n">
        <v>1</v>
      </c>
      <c r="S736" s="5" t="n">
        <v>12.575</v>
      </c>
      <c r="T736" s="5" t="n">
        <v>7.714</v>
      </c>
      <c r="U736" s="5" t="n">
        <v>0.237</v>
      </c>
      <c r="V736" s="5" t="n">
        <v>14.713</v>
      </c>
      <c r="W736" s="5" t="n">
        <v>0.17</v>
      </c>
      <c r="X736" s="5" t="n">
        <v>1</v>
      </c>
      <c r="Y736" s="5" t="n">
        <v>12.478</v>
      </c>
      <c r="Z736" s="5" t="n">
        <v>1.678</v>
      </c>
      <c r="AA736" s="5" t="n">
        <v>0</v>
      </c>
      <c r="AB736" s="5" t="n">
        <v>12.478</v>
      </c>
      <c r="AC736" s="5" t="n">
        <v>0</v>
      </c>
      <c r="AD736" s="5" t="n">
        <v>1</v>
      </c>
      <c r="AE736" s="5" t="n">
        <v>13.763</v>
      </c>
      <c r="AF736" s="5" t="n">
        <v>3.223</v>
      </c>
      <c r="AG736" s="5" t="n">
        <v>0</v>
      </c>
      <c r="AH736" s="5" t="n">
        <v>13.763</v>
      </c>
      <c r="AI736" s="5" t="n">
        <v>0</v>
      </c>
      <c r="AJ736" s="5" t="n">
        <v>1</v>
      </c>
      <c r="AK736" s="5" t="n">
        <v>21.477</v>
      </c>
      <c r="AL736" s="5" t="n">
        <v>11.54</v>
      </c>
      <c r="AM736" s="5" t="n">
        <v>0.404</v>
      </c>
      <c r="AN736" s="5" t="n">
        <v>25.129</v>
      </c>
      <c r="AO736" s="5" t="n">
        <v>0.17</v>
      </c>
      <c r="AP736" s="5" t="n">
        <v>1</v>
      </c>
      <c r="AQ736" s="5" t="n">
        <v>0.791</v>
      </c>
      <c r="AR736" s="5" t="n">
        <v>0.129</v>
      </c>
      <c r="AS736" s="5" t="n">
        <v>0.015</v>
      </c>
      <c r="AT736" s="5" t="n">
        <v>0.925</v>
      </c>
      <c r="AU736" s="5" t="n">
        <v>0.17</v>
      </c>
      <c r="AV736" s="5" t="n">
        <v>1</v>
      </c>
      <c r="AW736" s="5" t="n">
        <v>0.618</v>
      </c>
      <c r="AX736" s="5" t="n">
        <v>0.129</v>
      </c>
      <c r="AY736" s="5" t="n">
        <v>0.012</v>
      </c>
      <c r="AZ736" s="5" t="n">
        <v>0.723</v>
      </c>
      <c r="BA736" s="5" t="n">
        <v>0.17</v>
      </c>
      <c r="BB736" s="5" t="n">
        <v>1</v>
      </c>
      <c r="BC736" s="5" t="n">
        <v>0.554</v>
      </c>
      <c r="BD736" s="5" t="n">
        <v>0.129</v>
      </c>
      <c r="BE736" s="5" t="n">
        <v>0.01</v>
      </c>
      <c r="BF736" s="5" t="n">
        <v>0.649</v>
      </c>
      <c r="BG736" s="5" t="n">
        <v>0.17</v>
      </c>
      <c r="BH736" s="5" t="n">
        <v>1</v>
      </c>
      <c r="BI736" s="5" t="n">
        <v>0.5570000000000001</v>
      </c>
      <c r="BJ736" s="5" t="n">
        <v>0.129</v>
      </c>
      <c r="BK736" s="5" t="n">
        <v>0.01</v>
      </c>
      <c r="BL736" s="5" t="n">
        <v>0.652</v>
      </c>
      <c r="BM736" s="5" t="n">
        <v>0.17</v>
      </c>
      <c r="BN736" s="5" t="n">
        <v>1</v>
      </c>
      <c r="BO736" s="5" t="n">
        <v>0</v>
      </c>
      <c r="BP736" s="5" t="n">
        <v>0</v>
      </c>
      <c r="BQ736" s="5" t="n">
        <v>0</v>
      </c>
      <c r="BR736" s="5" t="n">
        <v>0</v>
      </c>
      <c r="BS736" s="5" t="n">
        <v>1</v>
      </c>
      <c r="BT736" s="5" t="n">
        <v>0</v>
      </c>
      <c r="BU736" s="5" t="n">
        <v>0</v>
      </c>
      <c r="BV736" s="5" t="n">
        <v>0</v>
      </c>
      <c r="BW736" s="5" t="n">
        <v>0.17</v>
      </c>
      <c r="BX736" s="5" t="n">
        <v>1</v>
      </c>
      <c r="BY736" s="5" t="n">
        <v>13.254</v>
      </c>
      <c r="BZ736" s="5" t="n">
        <v>0</v>
      </c>
      <c r="CA736" s="5" t="n">
        <v>13.254</v>
      </c>
      <c r="CB736" s="5" t="n">
        <v>0</v>
      </c>
      <c r="CC736" s="5" t="n">
        <v>83.248</v>
      </c>
      <c r="CD736" s="5" t="n">
        <v>7.95</v>
      </c>
      <c r="CE736" s="5" t="n">
        <v>1.567</v>
      </c>
      <c r="CF736" s="5" t="n">
        <v>97.40000000000001</v>
      </c>
      <c r="CG736" s="5" t="n">
        <v>0.17</v>
      </c>
      <c r="CH736" s="5" t="n">
        <v>1</v>
      </c>
      <c r="CI736" s="5" t="n">
        <v>0</v>
      </c>
      <c r="CJ736" s="5" t="n">
        <v>0</v>
      </c>
      <c r="CK736" s="5" t="n">
        <v>0</v>
      </c>
      <c r="CL736" s="5" t="n">
        <v>0</v>
      </c>
      <c r="CM736" s="5" t="n">
        <v>0</v>
      </c>
      <c r="CN736" s="5" t="n">
        <v>0</v>
      </c>
      <c r="CO736" s="5" t="n">
        <v>0</v>
      </c>
      <c r="CP736" s="5" t="n">
        <v>0</v>
      </c>
      <c r="CQ736" s="5" t="n">
        <v>1.348</v>
      </c>
      <c r="CR736" s="5" t="n">
        <v>0</v>
      </c>
      <c r="CS736" s="5" t="n">
        <v>5.37</v>
      </c>
      <c r="CT736" s="5" t="n">
        <v>4.861</v>
      </c>
      <c r="CU736" s="5" t="n">
        <v>11.192</v>
      </c>
    </row>
    <row r="737">
      <c r="A737" s="5" t="inlineStr">
        <is>
          <t>KNA2024</t>
        </is>
      </c>
      <c r="B737" s="5" t="inlineStr">
        <is>
          <t>KNA</t>
        </is>
      </c>
      <c r="C737" s="5" t="inlineStr">
        <is>
          <t>KNA</t>
        </is>
      </c>
      <c r="D737" s="5" t="inlineStr">
        <is>
          <t>St. Kitts and Nevis</t>
        </is>
      </c>
      <c r="E737" s="5" t="n">
        <v>2024</v>
      </c>
      <c r="F737" s="5" t="n">
        <v>0.17</v>
      </c>
      <c r="G737" s="5" t="n">
        <v>5.575</v>
      </c>
      <c r="H737" s="5" t="n">
        <v>1.324</v>
      </c>
      <c r="I737" s="5" t="n">
        <v>0</v>
      </c>
      <c r="J737" s="5" t="n">
        <v>5.575</v>
      </c>
      <c r="K737" s="5" t="n">
        <v>0</v>
      </c>
      <c r="L737" s="5" t="n">
        <v>1</v>
      </c>
      <c r="M737" s="5" t="n">
        <v>7.124</v>
      </c>
      <c r="N737" s="5" t="n">
        <v>3.971</v>
      </c>
      <c r="O737" s="5" t="n">
        <v>0</v>
      </c>
      <c r="P737" s="5" t="n">
        <v>7.124</v>
      </c>
      <c r="Q737" s="5" t="n">
        <v>0</v>
      </c>
      <c r="R737" s="5" t="n">
        <v>1</v>
      </c>
      <c r="S737" s="5" t="n">
        <v>12.193</v>
      </c>
      <c r="T737" s="5" t="n">
        <v>7.942</v>
      </c>
      <c r="U737" s="5" t="n">
        <v>0.282</v>
      </c>
      <c r="V737" s="5" t="n">
        <v>14.266</v>
      </c>
      <c r="W737" s="5" t="n">
        <v>0.17</v>
      </c>
      <c r="X737" s="5" t="n">
        <v>1</v>
      </c>
      <c r="Y737" s="5" t="n">
        <v>11.447</v>
      </c>
      <c r="Z737" s="5" t="n">
        <v>1.54</v>
      </c>
      <c r="AA737" s="5" t="n">
        <v>0</v>
      </c>
      <c r="AB737" s="5" t="n">
        <v>11.447</v>
      </c>
      <c r="AC737" s="5" t="n">
        <v>0</v>
      </c>
      <c r="AD737" s="5" t="n">
        <v>1</v>
      </c>
      <c r="AE737" s="5" t="n">
        <v>12.771</v>
      </c>
      <c r="AF737" s="5" t="n">
        <v>2.991</v>
      </c>
      <c r="AG737" s="5" t="n">
        <v>0</v>
      </c>
      <c r="AH737" s="5" t="n">
        <v>12.771</v>
      </c>
      <c r="AI737" s="5" t="n">
        <v>0</v>
      </c>
      <c r="AJ737" s="5" t="n">
        <v>1</v>
      </c>
      <c r="AK737" s="5" t="n">
        <v>20.712</v>
      </c>
      <c r="AL737" s="5" t="n">
        <v>11.129</v>
      </c>
      <c r="AM737" s="5" t="n">
        <v>0.48</v>
      </c>
      <c r="AN737" s="5" t="n">
        <v>24.233</v>
      </c>
      <c r="AO737" s="5" t="n">
        <v>0.17</v>
      </c>
      <c r="AP737" s="5" t="n">
        <v>1</v>
      </c>
      <c r="AQ737" s="5" t="n">
        <v>0.756</v>
      </c>
      <c r="AR737" s="5" t="n">
        <v>0.132</v>
      </c>
      <c r="AS737" s="5" t="n">
        <v>0.018</v>
      </c>
      <c r="AT737" s="5" t="n">
        <v>0.885</v>
      </c>
      <c r="AU737" s="5" t="n">
        <v>0.17</v>
      </c>
      <c r="AV737" s="5" t="n">
        <v>1</v>
      </c>
      <c r="AW737" s="5" t="n">
        <v>0.655</v>
      </c>
      <c r="AX737" s="5" t="n">
        <v>0.132</v>
      </c>
      <c r="AY737" s="5" t="n">
        <v>0.015</v>
      </c>
      <c r="AZ737" s="5" t="n">
        <v>0.767</v>
      </c>
      <c r="BA737" s="5" t="n">
        <v>0.17</v>
      </c>
      <c r="BB737" s="5" t="n">
        <v>1</v>
      </c>
      <c r="BC737" s="5" t="n">
        <v>0.534</v>
      </c>
      <c r="BD737" s="5" t="n">
        <v>0.132</v>
      </c>
      <c r="BE737" s="5" t="n">
        <v>0.012</v>
      </c>
      <c r="BF737" s="5" t="n">
        <v>0.624</v>
      </c>
      <c r="BG737" s="5" t="n">
        <v>0.17</v>
      </c>
      <c r="BH737" s="5" t="n">
        <v>1</v>
      </c>
      <c r="BI737" s="5" t="n">
        <v>0.5679999999999999</v>
      </c>
      <c r="BJ737" s="5" t="n">
        <v>0.132</v>
      </c>
      <c r="BK737" s="5" t="n">
        <v>0.013</v>
      </c>
      <c r="BL737" s="5" t="n">
        <v>0.664</v>
      </c>
      <c r="BM737" s="5" t="n">
        <v>0.17</v>
      </c>
      <c r="BN737" s="5" t="n">
        <v>1</v>
      </c>
      <c r="BO737" s="5" t="n">
        <v>0</v>
      </c>
      <c r="BP737" s="5" t="n">
        <v>0</v>
      </c>
      <c r="BQ737" s="5" t="n">
        <v>0</v>
      </c>
      <c r="BR737" s="5" t="n">
        <v>0</v>
      </c>
      <c r="BS737" s="5" t="n">
        <v>1</v>
      </c>
      <c r="BT737" s="5" t="n">
        <v>0</v>
      </c>
      <c r="BU737" s="5" t="n">
        <v>0</v>
      </c>
      <c r="BV737" s="5" t="n">
        <v>0</v>
      </c>
      <c r="BW737" s="5" t="n">
        <v>0.17</v>
      </c>
      <c r="BX737" s="5" t="n">
        <v>1</v>
      </c>
      <c r="BY737" s="5" t="n">
        <v>13.646</v>
      </c>
      <c r="BZ737" s="5" t="n">
        <v>0</v>
      </c>
      <c r="CA737" s="5" t="n">
        <v>13.646</v>
      </c>
      <c r="CB737" s="5" t="n">
        <v>0</v>
      </c>
      <c r="CC737" s="5" t="n">
        <v>82.58799999999999</v>
      </c>
      <c r="CD737" s="5" t="n">
        <v>7.95</v>
      </c>
      <c r="CE737" s="5" t="n">
        <v>1.912</v>
      </c>
      <c r="CF737" s="5" t="n">
        <v>96.628</v>
      </c>
      <c r="CG737" s="5" t="n">
        <v>0.17</v>
      </c>
      <c r="CH737" s="5" t="n">
        <v>1</v>
      </c>
      <c r="CI737" s="5" t="n">
        <v>0</v>
      </c>
      <c r="CJ737" s="5" t="n">
        <v>0</v>
      </c>
      <c r="CK737" s="5" t="n">
        <v>0</v>
      </c>
      <c r="CL737" s="5" t="n">
        <v>0</v>
      </c>
      <c r="CM737" s="5" t="n">
        <v>0</v>
      </c>
      <c r="CN737" s="5" t="n">
        <v>0</v>
      </c>
      <c r="CO737" s="5" t="n">
        <v>0</v>
      </c>
      <c r="CP737" s="5" t="n">
        <v>0</v>
      </c>
      <c r="CQ737" s="5" t="n">
        <v>1.387</v>
      </c>
      <c r="CR737" s="5" t="n">
        <v>0</v>
      </c>
      <c r="CS737" s="5" t="n">
        <v>5.529</v>
      </c>
      <c r="CT737" s="5" t="n">
        <v>4.251</v>
      </c>
      <c r="CU737" s="5" t="n">
        <v>10.123</v>
      </c>
    </row>
    <row r="738">
      <c r="A738" s="5" t="inlineStr">
        <is>
          <t>LCA2021</t>
        </is>
      </c>
      <c r="B738" s="5" t="inlineStr">
        <is>
          <t>LCA</t>
        </is>
      </c>
      <c r="C738" s="5" t="inlineStr">
        <is>
          <t>LCA</t>
        </is>
      </c>
      <c r="D738" s="5" t="inlineStr">
        <is>
          <t>St. Lucia</t>
        </is>
      </c>
      <c r="E738" s="5" t="n">
        <v>2021</v>
      </c>
      <c r="F738" s="5" t="n">
        <v>0.125</v>
      </c>
      <c r="G738" s="5" t="n">
        <v>5.897</v>
      </c>
      <c r="H738" s="5" t="n">
        <v>1.143</v>
      </c>
      <c r="I738" s="5" t="n">
        <v>0</v>
      </c>
      <c r="J738" s="5" t="n">
        <v>5.897</v>
      </c>
      <c r="K738" s="5" t="n">
        <v>0</v>
      </c>
      <c r="L738" s="5" t="n">
        <v>1</v>
      </c>
      <c r="M738" s="5" t="n">
        <v>7.964</v>
      </c>
      <c r="N738" s="5" t="n">
        <v>3.43</v>
      </c>
      <c r="O738" s="5" t="n">
        <v>0</v>
      </c>
      <c r="P738" s="5" t="n">
        <v>7.964</v>
      </c>
      <c r="Q738" s="5" t="n">
        <v>0</v>
      </c>
      <c r="R738" s="5" t="n">
        <v>1</v>
      </c>
      <c r="S738" s="5" t="n">
        <v>11.613</v>
      </c>
      <c r="T738" s="5" t="n">
        <v>6.86</v>
      </c>
      <c r="U738" s="5" t="n">
        <v>0</v>
      </c>
      <c r="V738" s="5" t="n">
        <v>13.065</v>
      </c>
      <c r="W738" s="5" t="n">
        <v>0.125</v>
      </c>
      <c r="X738" s="5" t="n">
        <v>1</v>
      </c>
      <c r="Y738" s="5" t="n">
        <v>17.127</v>
      </c>
      <c r="Z738" s="5" t="n">
        <v>2.304</v>
      </c>
      <c r="AA738" s="5" t="n">
        <v>0</v>
      </c>
      <c r="AB738" s="5" t="n">
        <v>17.127</v>
      </c>
      <c r="AC738" s="5" t="n">
        <v>0</v>
      </c>
      <c r="AD738" s="5" t="n">
        <v>1</v>
      </c>
      <c r="AE738" s="5" t="n">
        <v>18.27</v>
      </c>
      <c r="AF738" s="5" t="n">
        <v>4.278</v>
      </c>
      <c r="AG738" s="5" t="n">
        <v>0</v>
      </c>
      <c r="AH738" s="5" t="n">
        <v>18.27</v>
      </c>
      <c r="AI738" s="5" t="n">
        <v>0</v>
      </c>
      <c r="AJ738" s="5" t="n">
        <v>1</v>
      </c>
      <c r="AK738" s="5" t="n">
        <v>25.13</v>
      </c>
      <c r="AL738" s="5" t="n">
        <v>13.503</v>
      </c>
      <c r="AM738" s="5" t="n">
        <v>0</v>
      </c>
      <c r="AN738" s="5" t="n">
        <v>28.271</v>
      </c>
      <c r="AO738" s="5" t="n">
        <v>0.125</v>
      </c>
      <c r="AP738" s="5" t="n">
        <v>1</v>
      </c>
      <c r="AQ738" s="5" t="n">
        <v>0.649</v>
      </c>
      <c r="AR738" s="5" t="n">
        <v>0.114</v>
      </c>
      <c r="AS738" s="5" t="n">
        <v>0.456</v>
      </c>
      <c r="AT738" s="5" t="n">
        <v>1.105</v>
      </c>
      <c r="AU738" s="5" t="n">
        <v>0</v>
      </c>
      <c r="AV738" s="5" t="n">
        <v>1</v>
      </c>
      <c r="AW738" s="5" t="n">
        <v>0.577</v>
      </c>
      <c r="AX738" s="5" t="n">
        <v>0.114</v>
      </c>
      <c r="AY738" s="5" t="n">
        <v>0.439</v>
      </c>
      <c r="AZ738" s="5" t="n">
        <v>1.016</v>
      </c>
      <c r="BA738" s="5" t="n">
        <v>0</v>
      </c>
      <c r="BB738" s="5" t="n">
        <v>1</v>
      </c>
      <c r="BC738" s="5" t="n">
        <v>0.458</v>
      </c>
      <c r="BD738" s="5" t="n">
        <v>0.114</v>
      </c>
      <c r="BE738" s="5" t="n">
        <v>0.282</v>
      </c>
      <c r="BF738" s="5" t="n">
        <v>0.74</v>
      </c>
      <c r="BG738" s="5" t="n">
        <v>0</v>
      </c>
      <c r="BH738" s="5" t="n">
        <v>1</v>
      </c>
      <c r="BI738" s="5" t="n">
        <v>0.491</v>
      </c>
      <c r="BJ738" s="5" t="n">
        <v>0.114</v>
      </c>
      <c r="BK738" s="5" t="n">
        <v>0.187</v>
      </c>
      <c r="BL738" s="5" t="n">
        <v>0.678</v>
      </c>
      <c r="BM738" s="5" t="n">
        <v>0</v>
      </c>
      <c r="BN738" s="5" t="n">
        <v>1</v>
      </c>
      <c r="BO738" s="5" t="n">
        <v>0</v>
      </c>
      <c r="BP738" s="5" t="n">
        <v>0</v>
      </c>
      <c r="BQ738" s="5" t="n">
        <v>0.322</v>
      </c>
      <c r="BR738" s="5" t="n">
        <v>0</v>
      </c>
      <c r="BS738" s="5" t="n">
        <v>1</v>
      </c>
      <c r="BT738" s="5" t="n">
        <v>0</v>
      </c>
      <c r="BU738" s="5" t="n">
        <v>0</v>
      </c>
      <c r="BV738" s="5" t="n">
        <v>0.264</v>
      </c>
      <c r="BW738" s="5" t="n">
        <v>0</v>
      </c>
      <c r="BX738" s="5" t="n">
        <v>1</v>
      </c>
      <c r="BY738" s="5" t="n">
        <v>11.787</v>
      </c>
      <c r="BZ738" s="5" t="n">
        <v>0</v>
      </c>
      <c r="CA738" s="5" t="n">
        <v>11.787</v>
      </c>
      <c r="CB738" s="5" t="n">
        <v>0</v>
      </c>
      <c r="CC738" s="5" t="n">
        <v>78.125</v>
      </c>
      <c r="CD738" s="5" t="n">
        <v>7.95</v>
      </c>
      <c r="CE738" s="5" t="n">
        <v>0</v>
      </c>
      <c r="CF738" s="5" t="n">
        <v>87.89100000000001</v>
      </c>
      <c r="CG738" s="5" t="n">
        <v>0.125</v>
      </c>
      <c r="CH738" s="5" t="n">
        <v>1</v>
      </c>
      <c r="CI738" s="5" t="n">
        <v>0</v>
      </c>
      <c r="CJ738" s="5" t="n">
        <v>0</v>
      </c>
      <c r="CK738" s="5" t="n">
        <v>0</v>
      </c>
      <c r="CL738" s="5" t="n">
        <v>0</v>
      </c>
      <c r="CM738" s="5" t="n">
        <v>0</v>
      </c>
      <c r="CN738" s="5" t="n">
        <v>0</v>
      </c>
      <c r="CO738" s="5" t="n">
        <v>0</v>
      </c>
      <c r="CP738" s="5" t="n">
        <v>0</v>
      </c>
      <c r="CQ738" s="5" t="n">
        <v>1.198</v>
      </c>
      <c r="CR738" s="5" t="n">
        <v>0</v>
      </c>
      <c r="CS738" s="5" t="n">
        <v>4.776</v>
      </c>
      <c r="CT738" s="5" t="n">
        <v>4.753</v>
      </c>
      <c r="CU738" s="5" t="n">
        <v>15.983</v>
      </c>
    </row>
    <row r="739">
      <c r="A739" s="5" t="inlineStr">
        <is>
          <t>LCA2022</t>
        </is>
      </c>
      <c r="B739" s="5" t="inlineStr">
        <is>
          <t>LCA</t>
        </is>
      </c>
      <c r="C739" s="5" t="inlineStr">
        <is>
          <t>LCA</t>
        </is>
      </c>
      <c r="D739" s="5" t="inlineStr">
        <is>
          <t>St. Lucia</t>
        </is>
      </c>
      <c r="E739" s="5" t="n">
        <v>2022</v>
      </c>
      <c r="F739" s="5" t="n">
        <v>0.125</v>
      </c>
      <c r="G739" s="5" t="n">
        <v>11.72</v>
      </c>
      <c r="H739" s="5" t="n">
        <v>1.235</v>
      </c>
      <c r="I739" s="5" t="n">
        <v>0</v>
      </c>
      <c r="J739" s="5" t="n">
        <v>11.72</v>
      </c>
      <c r="K739" s="5" t="n">
        <v>0</v>
      </c>
      <c r="L739" s="5" t="n">
        <v>1</v>
      </c>
      <c r="M739" s="5" t="n">
        <v>9.782999999999999</v>
      </c>
      <c r="N739" s="5" t="n">
        <v>3.704</v>
      </c>
      <c r="O739" s="5" t="n">
        <v>0</v>
      </c>
      <c r="P739" s="5" t="n">
        <v>9.782999999999999</v>
      </c>
      <c r="Q739" s="5" t="n">
        <v>0</v>
      </c>
      <c r="R739" s="5" t="n">
        <v>1</v>
      </c>
      <c r="S739" s="5" t="n">
        <v>17.893</v>
      </c>
      <c r="T739" s="5" t="n">
        <v>7.408</v>
      </c>
      <c r="U739" s="5" t="n">
        <v>0.166</v>
      </c>
      <c r="V739" s="5" t="n">
        <v>20.13</v>
      </c>
      <c r="W739" s="5" t="n">
        <v>0.125</v>
      </c>
      <c r="X739" s="5" t="n">
        <v>1</v>
      </c>
      <c r="Y739" s="5" t="n">
        <v>30.728</v>
      </c>
      <c r="Z739" s="5" t="n">
        <v>4.133</v>
      </c>
      <c r="AA739" s="5" t="n">
        <v>0</v>
      </c>
      <c r="AB739" s="5" t="n">
        <v>30.728</v>
      </c>
      <c r="AC739" s="5" t="n">
        <v>0</v>
      </c>
      <c r="AD739" s="5" t="n">
        <v>1</v>
      </c>
      <c r="AE739" s="5" t="n">
        <v>31.963</v>
      </c>
      <c r="AF739" s="5" t="n">
        <v>7.485</v>
      </c>
      <c r="AG739" s="5" t="n">
        <v>0</v>
      </c>
      <c r="AH739" s="5" t="n">
        <v>31.963</v>
      </c>
      <c r="AI739" s="5" t="n">
        <v>0</v>
      </c>
      <c r="AJ739" s="5" t="n">
        <v>1</v>
      </c>
      <c r="AK739" s="5" t="n">
        <v>39.371</v>
      </c>
      <c r="AL739" s="5" t="n">
        <v>21.155</v>
      </c>
      <c r="AM739" s="5" t="n">
        <v>0.364</v>
      </c>
      <c r="AN739" s="5" t="n">
        <v>44.293</v>
      </c>
      <c r="AO739" s="5" t="n">
        <v>0.125</v>
      </c>
      <c r="AP739" s="5" t="n">
        <v>1</v>
      </c>
      <c r="AQ739" s="5" t="n">
        <v>0.896</v>
      </c>
      <c r="AR739" s="5" t="n">
        <v>0.123</v>
      </c>
      <c r="AS739" s="5" t="n">
        <v>0.445</v>
      </c>
      <c r="AT739" s="5" t="n">
        <v>1.341</v>
      </c>
      <c r="AU739" s="5" t="n">
        <v>0</v>
      </c>
      <c r="AV739" s="5" t="n">
        <v>1</v>
      </c>
      <c r="AW739" s="5" t="n">
        <v>0.89</v>
      </c>
      <c r="AX739" s="5" t="n">
        <v>0.123</v>
      </c>
      <c r="AY739" s="5" t="n">
        <v>0.413</v>
      </c>
      <c r="AZ739" s="5" t="n">
        <v>1.303</v>
      </c>
      <c r="BA739" s="5" t="n">
        <v>0</v>
      </c>
      <c r="BB739" s="5" t="n">
        <v>1</v>
      </c>
      <c r="BC739" s="5" t="n">
        <v>0.62</v>
      </c>
      <c r="BD739" s="5" t="n">
        <v>0.123</v>
      </c>
      <c r="BE739" s="5" t="n">
        <v>0.295</v>
      </c>
      <c r="BF739" s="5" t="n">
        <v>0.915</v>
      </c>
      <c r="BG739" s="5" t="n">
        <v>0</v>
      </c>
      <c r="BH739" s="5" t="n">
        <v>1</v>
      </c>
      <c r="BI739" s="5" t="n">
        <v>0.608</v>
      </c>
      <c r="BJ739" s="5" t="n">
        <v>0.123</v>
      </c>
      <c r="BK739" s="5" t="n">
        <v>0.574</v>
      </c>
      <c r="BL739" s="5" t="n">
        <v>1.181</v>
      </c>
      <c r="BM739" s="5" t="n">
        <v>0</v>
      </c>
      <c r="BN739" s="5" t="n">
        <v>1</v>
      </c>
      <c r="BO739" s="5" t="n">
        <v>0</v>
      </c>
      <c r="BP739" s="5" t="n">
        <v>0</v>
      </c>
      <c r="BQ739" s="5" t="n">
        <v>0.348</v>
      </c>
      <c r="BR739" s="5" t="n">
        <v>0</v>
      </c>
      <c r="BS739" s="5" t="n">
        <v>1</v>
      </c>
      <c r="BT739" s="5" t="n">
        <v>0</v>
      </c>
      <c r="BU739" s="5" t="n">
        <v>0</v>
      </c>
      <c r="BV739" s="5" t="n">
        <v>0.285</v>
      </c>
      <c r="BW739" s="5" t="n">
        <v>0</v>
      </c>
      <c r="BX739" s="5" t="n">
        <v>1</v>
      </c>
      <c r="BY739" s="5" t="n">
        <v>12.729</v>
      </c>
      <c r="BZ739" s="5" t="n">
        <v>0</v>
      </c>
      <c r="CA739" s="5" t="n">
        <v>12.729</v>
      </c>
      <c r="CB739" s="5" t="n">
        <v>0</v>
      </c>
      <c r="CC739" s="5" t="n">
        <v>97.90000000000001</v>
      </c>
      <c r="CD739" s="5" t="n">
        <v>7.95</v>
      </c>
      <c r="CE739" s="5" t="n">
        <v>0.906</v>
      </c>
      <c r="CF739" s="5" t="n">
        <v>110.138</v>
      </c>
      <c r="CG739" s="5" t="n">
        <v>0.125</v>
      </c>
      <c r="CH739" s="5" t="n">
        <v>1</v>
      </c>
      <c r="CI739" s="5" t="n">
        <v>0</v>
      </c>
      <c r="CJ739" s="5" t="n">
        <v>0</v>
      </c>
      <c r="CK739" s="5" t="n">
        <v>0</v>
      </c>
      <c r="CL739" s="5" t="n">
        <v>0</v>
      </c>
      <c r="CM739" s="5" t="n">
        <v>0</v>
      </c>
      <c r="CN739" s="5" t="n">
        <v>0</v>
      </c>
      <c r="CO739" s="5" t="n">
        <v>0</v>
      </c>
      <c r="CP739" s="5" t="n">
        <v>0</v>
      </c>
      <c r="CQ739" s="5" t="n">
        <v>1.294</v>
      </c>
      <c r="CR739" s="5" t="n">
        <v>0</v>
      </c>
      <c r="CS739" s="5" t="n">
        <v>5.158</v>
      </c>
      <c r="CT739" s="5" t="n">
        <v>10.485</v>
      </c>
      <c r="CU739" s="5" t="n">
        <v>29.494</v>
      </c>
    </row>
    <row r="740">
      <c r="A740" s="5" t="inlineStr">
        <is>
          <t>LCA2023</t>
        </is>
      </c>
      <c r="B740" s="5" t="inlineStr">
        <is>
          <t>LCA</t>
        </is>
      </c>
      <c r="C740" s="5" t="inlineStr">
        <is>
          <t>LCA</t>
        </is>
      </c>
      <c r="D740" s="5" t="inlineStr">
        <is>
          <t>St. Lucia</t>
        </is>
      </c>
      <c r="E740" s="5" t="n">
        <v>2023</v>
      </c>
      <c r="F740" s="5" t="n">
        <v>0.125</v>
      </c>
      <c r="G740" s="5" t="n">
        <v>6.147</v>
      </c>
      <c r="H740" s="5" t="n">
        <v>1.286</v>
      </c>
      <c r="I740" s="5" t="n">
        <v>0</v>
      </c>
      <c r="J740" s="5" t="n">
        <v>6.147</v>
      </c>
      <c r="K740" s="5" t="n">
        <v>0</v>
      </c>
      <c r="L740" s="5" t="n">
        <v>1</v>
      </c>
      <c r="M740" s="5" t="n">
        <v>7.886</v>
      </c>
      <c r="N740" s="5" t="n">
        <v>3.857</v>
      </c>
      <c r="O740" s="5" t="n">
        <v>0</v>
      </c>
      <c r="P740" s="5" t="n">
        <v>7.886</v>
      </c>
      <c r="Q740" s="5" t="n">
        <v>0</v>
      </c>
      <c r="R740" s="5" t="n">
        <v>1</v>
      </c>
      <c r="S740" s="5" t="n">
        <v>12.575</v>
      </c>
      <c r="T740" s="5" t="n">
        <v>7.714</v>
      </c>
      <c r="U740" s="5" t="n">
        <v>0.174</v>
      </c>
      <c r="V740" s="5" t="n">
        <v>14.147</v>
      </c>
      <c r="W740" s="5" t="n">
        <v>0.125</v>
      </c>
      <c r="X740" s="5" t="n">
        <v>1</v>
      </c>
      <c r="Y740" s="5" t="n">
        <v>12.478</v>
      </c>
      <c r="Z740" s="5" t="n">
        <v>1.678</v>
      </c>
      <c r="AA740" s="5" t="n">
        <v>0</v>
      </c>
      <c r="AB740" s="5" t="n">
        <v>12.478</v>
      </c>
      <c r="AC740" s="5" t="n">
        <v>0</v>
      </c>
      <c r="AD740" s="5" t="n">
        <v>1</v>
      </c>
      <c r="AE740" s="5" t="n">
        <v>13.763</v>
      </c>
      <c r="AF740" s="5" t="n">
        <v>3.223</v>
      </c>
      <c r="AG740" s="5" t="n">
        <v>0</v>
      </c>
      <c r="AH740" s="5" t="n">
        <v>13.763</v>
      </c>
      <c r="AI740" s="5" t="n">
        <v>0</v>
      </c>
      <c r="AJ740" s="5" t="n">
        <v>1</v>
      </c>
      <c r="AK740" s="5" t="n">
        <v>21.477</v>
      </c>
      <c r="AL740" s="5" t="n">
        <v>11.54</v>
      </c>
      <c r="AM740" s="5" t="n">
        <v>0.297</v>
      </c>
      <c r="AN740" s="5" t="n">
        <v>24.162</v>
      </c>
      <c r="AO740" s="5" t="n">
        <v>0.125</v>
      </c>
      <c r="AP740" s="5" t="n">
        <v>1</v>
      </c>
      <c r="AQ740" s="5" t="n">
        <v>0.791</v>
      </c>
      <c r="AR740" s="5" t="n">
        <v>0.129</v>
      </c>
      <c r="AS740" s="5" t="n">
        <v>0.5629999999999999</v>
      </c>
      <c r="AT740" s="5" t="n">
        <v>1.354</v>
      </c>
      <c r="AU740" s="5" t="n">
        <v>0</v>
      </c>
      <c r="AV740" s="5" t="n">
        <v>1</v>
      </c>
      <c r="AW740" s="5" t="n">
        <v>0.618</v>
      </c>
      <c r="AX740" s="5" t="n">
        <v>0.129</v>
      </c>
      <c r="AY740" s="5" t="n">
        <v>0.678</v>
      </c>
      <c r="AZ740" s="5" t="n">
        <v>1.296</v>
      </c>
      <c r="BA740" s="5" t="n">
        <v>0</v>
      </c>
      <c r="BB740" s="5" t="n">
        <v>1</v>
      </c>
      <c r="BC740" s="5" t="n">
        <v>0.554</v>
      </c>
      <c r="BD740" s="5" t="n">
        <v>0.129</v>
      </c>
      <c r="BE740" s="5" t="n">
        <v>0.314</v>
      </c>
      <c r="BF740" s="5" t="n">
        <v>0.868</v>
      </c>
      <c r="BG740" s="5" t="n">
        <v>0</v>
      </c>
      <c r="BH740" s="5" t="n">
        <v>1</v>
      </c>
      <c r="BI740" s="5" t="n">
        <v>0.5570000000000001</v>
      </c>
      <c r="BJ740" s="5" t="n">
        <v>0.129</v>
      </c>
      <c r="BK740" s="5" t="n">
        <v>0.442</v>
      </c>
      <c r="BL740" s="5" t="n">
        <v>0.999</v>
      </c>
      <c r="BM740" s="5" t="n">
        <v>0</v>
      </c>
      <c r="BN740" s="5" t="n">
        <v>1</v>
      </c>
      <c r="BO740" s="5" t="n">
        <v>0</v>
      </c>
      <c r="BP740" s="5" t="n">
        <v>0</v>
      </c>
      <c r="BQ740" s="5" t="n">
        <v>0.362</v>
      </c>
      <c r="BR740" s="5" t="n">
        <v>0</v>
      </c>
      <c r="BS740" s="5" t="n">
        <v>1</v>
      </c>
      <c r="BT740" s="5" t="n">
        <v>0</v>
      </c>
      <c r="BU740" s="5" t="n">
        <v>0</v>
      </c>
      <c r="BV740" s="5" t="n">
        <v>0.296</v>
      </c>
      <c r="BW740" s="5" t="n">
        <v>0</v>
      </c>
      <c r="BX740" s="5" t="n">
        <v>1</v>
      </c>
      <c r="BY740" s="5" t="n">
        <v>13.254</v>
      </c>
      <c r="BZ740" s="5" t="n">
        <v>0</v>
      </c>
      <c r="CA740" s="5" t="n">
        <v>13.254</v>
      </c>
      <c r="CB740" s="5" t="n">
        <v>0</v>
      </c>
      <c r="CC740" s="5" t="n">
        <v>83.248</v>
      </c>
      <c r="CD740" s="5" t="n">
        <v>7.95</v>
      </c>
      <c r="CE740" s="5" t="n">
        <v>1.152</v>
      </c>
      <c r="CF740" s="5" t="n">
        <v>93.654</v>
      </c>
      <c r="CG740" s="5" t="n">
        <v>0.125</v>
      </c>
      <c r="CH740" s="5" t="n">
        <v>1</v>
      </c>
      <c r="CI740" s="5" t="n">
        <v>0</v>
      </c>
      <c r="CJ740" s="5" t="n">
        <v>0</v>
      </c>
      <c r="CK740" s="5" t="n">
        <v>0</v>
      </c>
      <c r="CL740" s="5" t="n">
        <v>0</v>
      </c>
      <c r="CM740" s="5" t="n">
        <v>0</v>
      </c>
      <c r="CN740" s="5" t="n">
        <v>0</v>
      </c>
      <c r="CO740" s="5" t="n">
        <v>0</v>
      </c>
      <c r="CP740" s="5" t="n">
        <v>0</v>
      </c>
      <c r="CQ740" s="5" t="n">
        <v>1.348</v>
      </c>
      <c r="CR740" s="5" t="n">
        <v>0</v>
      </c>
      <c r="CS740" s="5" t="n">
        <v>5.37</v>
      </c>
      <c r="CT740" s="5" t="n">
        <v>4.861</v>
      </c>
      <c r="CU740" s="5" t="n">
        <v>11.192</v>
      </c>
    </row>
    <row r="741">
      <c r="A741" s="5" t="inlineStr">
        <is>
          <t>LCA2024</t>
        </is>
      </c>
      <c r="B741" s="5" t="inlineStr">
        <is>
          <t>LCA</t>
        </is>
      </c>
      <c r="C741" s="5" t="inlineStr">
        <is>
          <t>LCA</t>
        </is>
      </c>
      <c r="D741" s="5" t="inlineStr">
        <is>
          <t>St. Lucia</t>
        </is>
      </c>
      <c r="E741" s="5" t="n">
        <v>2024</v>
      </c>
      <c r="F741" s="5" t="n">
        <v>0.125</v>
      </c>
      <c r="G741" s="5" t="n">
        <v>5.575</v>
      </c>
      <c r="H741" s="5" t="n">
        <v>1.324</v>
      </c>
      <c r="I741" s="5" t="n">
        <v>0</v>
      </c>
      <c r="J741" s="5" t="n">
        <v>5.575</v>
      </c>
      <c r="K741" s="5" t="n">
        <v>0</v>
      </c>
      <c r="L741" s="5" t="n">
        <v>1</v>
      </c>
      <c r="M741" s="5" t="n">
        <v>7.124</v>
      </c>
      <c r="N741" s="5" t="n">
        <v>3.971</v>
      </c>
      <c r="O741" s="5" t="n">
        <v>0</v>
      </c>
      <c r="P741" s="5" t="n">
        <v>7.124</v>
      </c>
      <c r="Q741" s="5" t="n">
        <v>0</v>
      </c>
      <c r="R741" s="5" t="n">
        <v>1</v>
      </c>
      <c r="S741" s="5" t="n">
        <v>12.193</v>
      </c>
      <c r="T741" s="5" t="n">
        <v>7.942</v>
      </c>
      <c r="U741" s="5" t="n">
        <v>0.208</v>
      </c>
      <c r="V741" s="5" t="n">
        <v>13.717</v>
      </c>
      <c r="W741" s="5" t="n">
        <v>0.125</v>
      </c>
      <c r="X741" s="5" t="n">
        <v>1</v>
      </c>
      <c r="Y741" s="5" t="n">
        <v>11.447</v>
      </c>
      <c r="Z741" s="5" t="n">
        <v>1.54</v>
      </c>
      <c r="AA741" s="5" t="n">
        <v>0</v>
      </c>
      <c r="AB741" s="5" t="n">
        <v>11.447</v>
      </c>
      <c r="AC741" s="5" t="n">
        <v>0</v>
      </c>
      <c r="AD741" s="5" t="n">
        <v>1</v>
      </c>
      <c r="AE741" s="5" t="n">
        <v>12.771</v>
      </c>
      <c r="AF741" s="5" t="n">
        <v>2.991</v>
      </c>
      <c r="AG741" s="5" t="n">
        <v>0</v>
      </c>
      <c r="AH741" s="5" t="n">
        <v>12.771</v>
      </c>
      <c r="AI741" s="5" t="n">
        <v>0</v>
      </c>
      <c r="AJ741" s="5" t="n">
        <v>1</v>
      </c>
      <c r="AK741" s="5" t="n">
        <v>20.712</v>
      </c>
      <c r="AL741" s="5" t="n">
        <v>11.129</v>
      </c>
      <c r="AM741" s="5" t="n">
        <v>0.353</v>
      </c>
      <c r="AN741" s="5" t="n">
        <v>23.301</v>
      </c>
      <c r="AO741" s="5" t="n">
        <v>0.125</v>
      </c>
      <c r="AP741" s="5" t="n">
        <v>1</v>
      </c>
      <c r="AQ741" s="5" t="n">
        <v>0.756</v>
      </c>
      <c r="AR741" s="5" t="n">
        <v>0.132</v>
      </c>
      <c r="AS741" s="5" t="n">
        <v>0.586</v>
      </c>
      <c r="AT741" s="5" t="n">
        <v>1.342</v>
      </c>
      <c r="AU741" s="5" t="n">
        <v>0</v>
      </c>
      <c r="AV741" s="5" t="n">
        <v>1</v>
      </c>
      <c r="AW741" s="5" t="n">
        <v>0.655</v>
      </c>
      <c r="AX741" s="5" t="n">
        <v>0.132</v>
      </c>
      <c r="AY741" s="5" t="n">
        <v>0.643</v>
      </c>
      <c r="AZ741" s="5" t="n">
        <v>1.299</v>
      </c>
      <c r="BA741" s="5" t="n">
        <v>0</v>
      </c>
      <c r="BB741" s="5" t="n">
        <v>1</v>
      </c>
      <c r="BC741" s="5" t="n">
        <v>0.534</v>
      </c>
      <c r="BD741" s="5" t="n">
        <v>0.132</v>
      </c>
      <c r="BE741" s="5" t="n">
        <v>0.326</v>
      </c>
      <c r="BF741" s="5" t="n">
        <v>0.859</v>
      </c>
      <c r="BG741" s="5" t="n">
        <v>0</v>
      </c>
      <c r="BH741" s="5" t="n">
        <v>1</v>
      </c>
      <c r="BI741" s="5" t="n">
        <v>0.5679999999999999</v>
      </c>
      <c r="BJ741" s="5" t="n">
        <v>0.132</v>
      </c>
      <c r="BK741" s="5" t="n">
        <v>0.371</v>
      </c>
      <c r="BL741" s="5" t="n">
        <v>0.9389999999999999</v>
      </c>
      <c r="BM741" s="5" t="n">
        <v>0</v>
      </c>
      <c r="BN741" s="5" t="n">
        <v>1</v>
      </c>
      <c r="BO741" s="5" t="n">
        <v>0</v>
      </c>
      <c r="BP741" s="5" t="n">
        <v>0</v>
      </c>
      <c r="BQ741" s="5" t="n">
        <v>0.373</v>
      </c>
      <c r="BR741" s="5" t="n">
        <v>0</v>
      </c>
      <c r="BS741" s="5" t="n">
        <v>1</v>
      </c>
      <c r="BT741" s="5" t="n">
        <v>0</v>
      </c>
      <c r="BU741" s="5" t="n">
        <v>0</v>
      </c>
      <c r="BV741" s="5" t="n">
        <v>0.305</v>
      </c>
      <c r="BW741" s="5" t="n">
        <v>0</v>
      </c>
      <c r="BX741" s="5" t="n">
        <v>1</v>
      </c>
      <c r="BY741" s="5" t="n">
        <v>13.646</v>
      </c>
      <c r="BZ741" s="5" t="n">
        <v>0</v>
      </c>
      <c r="CA741" s="5" t="n">
        <v>13.646</v>
      </c>
      <c r="CB741" s="5" t="n">
        <v>0</v>
      </c>
      <c r="CC741" s="5" t="n">
        <v>82.58799999999999</v>
      </c>
      <c r="CD741" s="5" t="n">
        <v>7.95</v>
      </c>
      <c r="CE741" s="5" t="n">
        <v>1.406</v>
      </c>
      <c r="CF741" s="5" t="n">
        <v>92.91200000000001</v>
      </c>
      <c r="CG741" s="5" t="n">
        <v>0.125</v>
      </c>
      <c r="CH741" s="5" t="n">
        <v>1</v>
      </c>
      <c r="CI741" s="5" t="n">
        <v>0</v>
      </c>
      <c r="CJ741" s="5" t="n">
        <v>0</v>
      </c>
      <c r="CK741" s="5" t="n">
        <v>0</v>
      </c>
      <c r="CL741" s="5" t="n">
        <v>0</v>
      </c>
      <c r="CM741" s="5" t="n">
        <v>0</v>
      </c>
      <c r="CN741" s="5" t="n">
        <v>0</v>
      </c>
      <c r="CO741" s="5" t="n">
        <v>0</v>
      </c>
      <c r="CP741" s="5" t="n">
        <v>0</v>
      </c>
      <c r="CQ741" s="5" t="n">
        <v>1.387</v>
      </c>
      <c r="CR741" s="5" t="n">
        <v>0</v>
      </c>
      <c r="CS741" s="5" t="n">
        <v>5.529</v>
      </c>
      <c r="CT741" s="5" t="n">
        <v>4.251</v>
      </c>
      <c r="CU741" s="5" t="n">
        <v>10.123</v>
      </c>
    </row>
    <row r="742">
      <c r="A742" s="5" t="inlineStr">
        <is>
          <t>MAF2021</t>
        </is>
      </c>
      <c r="B742" s="5" t="inlineStr">
        <is>
          <t>MAF</t>
        </is>
      </c>
      <c r="C742" s="5" t="inlineStr">
        <is>
          <t>MAF</t>
        </is>
      </c>
      <c r="D742" s="5" t="inlineStr">
        <is>
          <t>St. Martin (French part)</t>
        </is>
      </c>
      <c r="E742" s="5" t="n">
        <v>2021</v>
      </c>
      <c r="F742" s="5" t="n">
        <v>0.05</v>
      </c>
      <c r="G742" s="5" t="n">
        <v>5.897</v>
      </c>
      <c r="H742" s="5" t="n">
        <v>1.143</v>
      </c>
      <c r="I742" s="5" t="n">
        <v>0</v>
      </c>
      <c r="J742" s="5" t="n">
        <v>5.897</v>
      </c>
      <c r="K742" s="5" t="n">
        <v>0</v>
      </c>
      <c r="L742" s="5" t="n">
        <v>1</v>
      </c>
      <c r="M742" s="5" t="n">
        <v>7.964</v>
      </c>
      <c r="N742" s="5" t="n">
        <v>3.43</v>
      </c>
      <c r="O742" s="5" t="n">
        <v>0</v>
      </c>
      <c r="P742" s="5" t="n">
        <v>7.964</v>
      </c>
      <c r="Q742" s="5" t="n">
        <v>0</v>
      </c>
      <c r="R742" s="5" t="n">
        <v>1</v>
      </c>
      <c r="S742" s="5" t="n">
        <v>11.613</v>
      </c>
      <c r="T742" s="5" t="n">
        <v>6.86</v>
      </c>
      <c r="U742" s="5" t="n">
        <v>0</v>
      </c>
      <c r="V742" s="5" t="n">
        <v>12.194</v>
      </c>
      <c r="W742" s="5" t="n">
        <v>0.05</v>
      </c>
      <c r="X742" s="5" t="n">
        <v>1</v>
      </c>
      <c r="Y742" s="5" t="n">
        <v>17.127</v>
      </c>
      <c r="Z742" s="5" t="n">
        <v>2.304</v>
      </c>
      <c r="AA742" s="5" t="n">
        <v>0</v>
      </c>
      <c r="AB742" s="5" t="n">
        <v>17.127</v>
      </c>
      <c r="AC742" s="5" t="n">
        <v>0</v>
      </c>
      <c r="AD742" s="5" t="n">
        <v>1</v>
      </c>
      <c r="AE742" s="5" t="n">
        <v>18.27</v>
      </c>
      <c r="AF742" s="5" t="n">
        <v>4.278</v>
      </c>
      <c r="AG742" s="5" t="n">
        <v>0</v>
      </c>
      <c r="AH742" s="5" t="n">
        <v>18.27</v>
      </c>
      <c r="AI742" s="5" t="n">
        <v>0</v>
      </c>
      <c r="AJ742" s="5" t="n">
        <v>1</v>
      </c>
      <c r="AK742" s="5" t="n">
        <v>25.13</v>
      </c>
      <c r="AL742" s="5" t="n">
        <v>13.503</v>
      </c>
      <c r="AM742" s="5" t="n">
        <v>0</v>
      </c>
      <c r="AN742" s="5" t="n">
        <v>26.386</v>
      </c>
      <c r="AO742" s="5" t="n">
        <v>0.05</v>
      </c>
      <c r="AP742" s="5" t="n">
        <v>1</v>
      </c>
      <c r="AQ742" s="5" t="n">
        <v>0.649</v>
      </c>
      <c r="AR742" s="5" t="n">
        <v>0.114</v>
      </c>
      <c r="AS742" s="5" t="n">
        <v>0</v>
      </c>
      <c r="AT742" s="5" t="n">
        <v>0.681</v>
      </c>
      <c r="AU742" s="5" t="n">
        <v>0.05</v>
      </c>
      <c r="AV742" s="5" t="n">
        <v>1</v>
      </c>
      <c r="AW742" s="5" t="n">
        <v>0.577</v>
      </c>
      <c r="AX742" s="5" t="n">
        <v>0.114</v>
      </c>
      <c r="AY742" s="5" t="n">
        <v>0</v>
      </c>
      <c r="AZ742" s="5" t="n">
        <v>0.605</v>
      </c>
      <c r="BA742" s="5" t="n">
        <v>0.05</v>
      </c>
      <c r="BB742" s="5" t="n">
        <v>1</v>
      </c>
      <c r="BC742" s="5" t="n">
        <v>0.458</v>
      </c>
      <c r="BD742" s="5" t="n">
        <v>0.114</v>
      </c>
      <c r="BE742" s="5" t="n">
        <v>0</v>
      </c>
      <c r="BF742" s="5" t="n">
        <v>0.481</v>
      </c>
      <c r="BG742" s="5" t="n">
        <v>0.05</v>
      </c>
      <c r="BH742" s="5" t="n">
        <v>1</v>
      </c>
      <c r="BI742" s="5" t="n">
        <v>0.491</v>
      </c>
      <c r="BJ742" s="5" t="n">
        <v>0.114</v>
      </c>
      <c r="BK742" s="5" t="n">
        <v>0</v>
      </c>
      <c r="BL742" s="5" t="n">
        <v>0.516</v>
      </c>
      <c r="BM742" s="5" t="n">
        <v>0.05</v>
      </c>
      <c r="BN742" s="5" t="n">
        <v>1</v>
      </c>
      <c r="BO742" s="5" t="n">
        <v>0</v>
      </c>
      <c r="BP742" s="5" t="n">
        <v>0</v>
      </c>
      <c r="BQ742" s="5" t="n">
        <v>0</v>
      </c>
      <c r="BR742" s="5" t="n">
        <v>0</v>
      </c>
      <c r="BS742" s="5" t="n">
        <v>1</v>
      </c>
      <c r="BT742" s="5" t="n">
        <v>0</v>
      </c>
      <c r="BU742" s="5" t="n">
        <v>0</v>
      </c>
      <c r="BV742" s="5" t="n">
        <v>0</v>
      </c>
      <c r="BW742" s="5" t="n">
        <v>0.05</v>
      </c>
      <c r="BX742" s="5" t="n">
        <v>1</v>
      </c>
      <c r="BY742" s="5" t="n">
        <v>11.787</v>
      </c>
      <c r="BZ742" s="5" t="n">
        <v>0</v>
      </c>
      <c r="CA742" s="5" t="n">
        <v>11.787</v>
      </c>
      <c r="CB742" s="5" t="n">
        <v>0</v>
      </c>
      <c r="CC742" s="5" t="n">
        <v>78.125</v>
      </c>
      <c r="CD742" s="5" t="n">
        <v>7.95</v>
      </c>
      <c r="CE742" s="5" t="n">
        <v>0</v>
      </c>
      <c r="CF742" s="5" t="n">
        <v>82.03100000000001</v>
      </c>
      <c r="CG742" s="5" t="n">
        <v>0.05</v>
      </c>
      <c r="CH742" s="5" t="n">
        <v>1</v>
      </c>
      <c r="CI742" s="5" t="n">
        <v>0</v>
      </c>
      <c r="CJ742" s="5" t="n">
        <v>0</v>
      </c>
      <c r="CK742" s="5" t="n">
        <v>0</v>
      </c>
      <c r="CL742" s="5" t="n">
        <v>0</v>
      </c>
      <c r="CM742" s="5" t="n">
        <v>0</v>
      </c>
      <c r="CN742" s="5" t="n">
        <v>0</v>
      </c>
      <c r="CO742" s="5" t="n">
        <v>0</v>
      </c>
      <c r="CP742" s="5" t="n">
        <v>0</v>
      </c>
      <c r="CQ742" s="5" t="n">
        <v>1.198</v>
      </c>
      <c r="CR742" s="5" t="n">
        <v>0</v>
      </c>
      <c r="CS742" s="5" t="n">
        <v>4.776</v>
      </c>
      <c r="CT742" s="5" t="n">
        <v>4.753</v>
      </c>
      <c r="CU742" s="5" t="n">
        <v>15.983</v>
      </c>
    </row>
    <row r="743">
      <c r="A743" s="5" t="inlineStr">
        <is>
          <t>MAF2022</t>
        </is>
      </c>
      <c r="B743" s="5" t="inlineStr">
        <is>
          <t>MAF</t>
        </is>
      </c>
      <c r="C743" s="5" t="inlineStr">
        <is>
          <t>MAF</t>
        </is>
      </c>
      <c r="D743" s="5" t="inlineStr">
        <is>
          <t>St. Martin (French part)</t>
        </is>
      </c>
      <c r="E743" s="5" t="n">
        <v>2022</v>
      </c>
      <c r="F743" s="5" t="n">
        <v>0.05</v>
      </c>
      <c r="G743" s="5" t="n">
        <v>11.72</v>
      </c>
      <c r="H743" s="5" t="n">
        <v>1.235</v>
      </c>
      <c r="I743" s="5" t="n">
        <v>0</v>
      </c>
      <c r="J743" s="5" t="n">
        <v>11.72</v>
      </c>
      <c r="K743" s="5" t="n">
        <v>0</v>
      </c>
      <c r="L743" s="5" t="n">
        <v>1</v>
      </c>
      <c r="M743" s="5" t="n">
        <v>9.782999999999999</v>
      </c>
      <c r="N743" s="5" t="n">
        <v>3.704</v>
      </c>
      <c r="O743" s="5" t="n">
        <v>0</v>
      </c>
      <c r="P743" s="5" t="n">
        <v>9.782999999999999</v>
      </c>
      <c r="Q743" s="5" t="n">
        <v>0</v>
      </c>
      <c r="R743" s="5" t="n">
        <v>1</v>
      </c>
      <c r="S743" s="5" t="n">
        <v>17.893</v>
      </c>
      <c r="T743" s="5" t="n">
        <v>7.408</v>
      </c>
      <c r="U743" s="5" t="n">
        <v>0.066</v>
      </c>
      <c r="V743" s="5" t="n">
        <v>18.788</v>
      </c>
      <c r="W743" s="5" t="n">
        <v>0.05</v>
      </c>
      <c r="X743" s="5" t="n">
        <v>1</v>
      </c>
      <c r="Y743" s="5" t="n">
        <v>30.728</v>
      </c>
      <c r="Z743" s="5" t="n">
        <v>4.133</v>
      </c>
      <c r="AA743" s="5" t="n">
        <v>0</v>
      </c>
      <c r="AB743" s="5" t="n">
        <v>30.728</v>
      </c>
      <c r="AC743" s="5" t="n">
        <v>0</v>
      </c>
      <c r="AD743" s="5" t="n">
        <v>1</v>
      </c>
      <c r="AE743" s="5" t="n">
        <v>31.963</v>
      </c>
      <c r="AF743" s="5" t="n">
        <v>7.485</v>
      </c>
      <c r="AG743" s="5" t="n">
        <v>0</v>
      </c>
      <c r="AH743" s="5" t="n">
        <v>31.963</v>
      </c>
      <c r="AI743" s="5" t="n">
        <v>0</v>
      </c>
      <c r="AJ743" s="5" t="n">
        <v>1</v>
      </c>
      <c r="AK743" s="5" t="n">
        <v>39.371</v>
      </c>
      <c r="AL743" s="5" t="n">
        <v>21.155</v>
      </c>
      <c r="AM743" s="5" t="n">
        <v>0.146</v>
      </c>
      <c r="AN743" s="5" t="n">
        <v>41.34</v>
      </c>
      <c r="AO743" s="5" t="n">
        <v>0.05</v>
      </c>
      <c r="AP743" s="5" t="n">
        <v>1</v>
      </c>
      <c r="AQ743" s="5" t="n">
        <v>0.896</v>
      </c>
      <c r="AR743" s="5" t="n">
        <v>0.123</v>
      </c>
      <c r="AS743" s="5" t="n">
        <v>0.003</v>
      </c>
      <c r="AT743" s="5" t="n">
        <v>0.9409999999999999</v>
      </c>
      <c r="AU743" s="5" t="n">
        <v>0.05</v>
      </c>
      <c r="AV743" s="5" t="n">
        <v>1</v>
      </c>
      <c r="AW743" s="5" t="n">
        <v>0.89</v>
      </c>
      <c r="AX743" s="5" t="n">
        <v>0.123</v>
      </c>
      <c r="AY743" s="5" t="n">
        <v>0.003</v>
      </c>
      <c r="AZ743" s="5" t="n">
        <v>0.9350000000000001</v>
      </c>
      <c r="BA743" s="5" t="n">
        <v>0.05</v>
      </c>
      <c r="BB743" s="5" t="n">
        <v>1</v>
      </c>
      <c r="BC743" s="5" t="n">
        <v>0.62</v>
      </c>
      <c r="BD743" s="5" t="n">
        <v>0.123</v>
      </c>
      <c r="BE743" s="5" t="n">
        <v>0.002</v>
      </c>
      <c r="BF743" s="5" t="n">
        <v>0.651</v>
      </c>
      <c r="BG743" s="5" t="n">
        <v>0.05</v>
      </c>
      <c r="BH743" s="5" t="n">
        <v>1</v>
      </c>
      <c r="BI743" s="5" t="n">
        <v>0.608</v>
      </c>
      <c r="BJ743" s="5" t="n">
        <v>0.123</v>
      </c>
      <c r="BK743" s="5" t="n">
        <v>0.002</v>
      </c>
      <c r="BL743" s="5" t="n">
        <v>0.638</v>
      </c>
      <c r="BM743" s="5" t="n">
        <v>0.05</v>
      </c>
      <c r="BN743" s="5" t="n">
        <v>1</v>
      </c>
      <c r="BO743" s="5" t="n">
        <v>0</v>
      </c>
      <c r="BP743" s="5" t="n">
        <v>0</v>
      </c>
      <c r="BQ743" s="5" t="n">
        <v>0</v>
      </c>
      <c r="BR743" s="5" t="n">
        <v>0</v>
      </c>
      <c r="BS743" s="5" t="n">
        <v>1</v>
      </c>
      <c r="BT743" s="5" t="n">
        <v>0</v>
      </c>
      <c r="BU743" s="5" t="n">
        <v>0</v>
      </c>
      <c r="BV743" s="5" t="n">
        <v>0</v>
      </c>
      <c r="BW743" s="5" t="n">
        <v>0.05</v>
      </c>
      <c r="BX743" s="5" t="n">
        <v>1</v>
      </c>
      <c r="BY743" s="5" t="n">
        <v>12.729</v>
      </c>
      <c r="BZ743" s="5" t="n">
        <v>0</v>
      </c>
      <c r="CA743" s="5" t="n">
        <v>12.729</v>
      </c>
      <c r="CB743" s="5" t="n">
        <v>0</v>
      </c>
      <c r="CC743" s="5" t="n">
        <v>97.90000000000001</v>
      </c>
      <c r="CD743" s="5" t="n">
        <v>7.95</v>
      </c>
      <c r="CE743" s="5" t="n">
        <v>0.362</v>
      </c>
      <c r="CF743" s="5" t="n">
        <v>102.795</v>
      </c>
      <c r="CG743" s="5" t="n">
        <v>0.05</v>
      </c>
      <c r="CH743" s="5" t="n">
        <v>1</v>
      </c>
      <c r="CI743" s="5" t="n">
        <v>0</v>
      </c>
      <c r="CJ743" s="5" t="n">
        <v>0</v>
      </c>
      <c r="CK743" s="5" t="n">
        <v>0</v>
      </c>
      <c r="CL743" s="5" t="n">
        <v>0</v>
      </c>
      <c r="CM743" s="5" t="n">
        <v>0</v>
      </c>
      <c r="CN743" s="5" t="n">
        <v>0</v>
      </c>
      <c r="CO743" s="5" t="n">
        <v>0</v>
      </c>
      <c r="CP743" s="5" t="n">
        <v>0</v>
      </c>
      <c r="CQ743" s="5" t="n">
        <v>1.294</v>
      </c>
      <c r="CR743" s="5" t="n">
        <v>0</v>
      </c>
      <c r="CS743" s="5" t="n">
        <v>5.158</v>
      </c>
      <c r="CT743" s="5" t="n">
        <v>10.485</v>
      </c>
      <c r="CU743" s="5" t="n">
        <v>29.494</v>
      </c>
    </row>
    <row r="744">
      <c r="A744" s="5" t="inlineStr">
        <is>
          <t>MAF2023</t>
        </is>
      </c>
      <c r="B744" s="5" t="inlineStr">
        <is>
          <t>MAF</t>
        </is>
      </c>
      <c r="C744" s="5" t="inlineStr">
        <is>
          <t>MAF</t>
        </is>
      </c>
      <c r="D744" s="5" t="inlineStr">
        <is>
          <t>St. Martin (French part)</t>
        </is>
      </c>
      <c r="E744" s="5" t="n">
        <v>2023</v>
      </c>
      <c r="F744" s="5" t="n">
        <v>0.05</v>
      </c>
      <c r="G744" s="5" t="n">
        <v>6.147</v>
      </c>
      <c r="H744" s="5" t="n">
        <v>1.286</v>
      </c>
      <c r="I744" s="5" t="n">
        <v>0</v>
      </c>
      <c r="J744" s="5" t="n">
        <v>6.147</v>
      </c>
      <c r="K744" s="5" t="n">
        <v>0</v>
      </c>
      <c r="L744" s="5" t="n">
        <v>1</v>
      </c>
      <c r="M744" s="5" t="n">
        <v>7.886</v>
      </c>
      <c r="N744" s="5" t="n">
        <v>3.857</v>
      </c>
      <c r="O744" s="5" t="n">
        <v>0</v>
      </c>
      <c r="P744" s="5" t="n">
        <v>7.886</v>
      </c>
      <c r="Q744" s="5" t="n">
        <v>0</v>
      </c>
      <c r="R744" s="5" t="n">
        <v>1</v>
      </c>
      <c r="S744" s="5" t="n">
        <v>12.575</v>
      </c>
      <c r="T744" s="5" t="n">
        <v>7.714</v>
      </c>
      <c r="U744" s="5" t="n">
        <v>0.07000000000000001</v>
      </c>
      <c r="V744" s="5" t="n">
        <v>13.204</v>
      </c>
      <c r="W744" s="5" t="n">
        <v>0.05</v>
      </c>
      <c r="X744" s="5" t="n">
        <v>1</v>
      </c>
      <c r="Y744" s="5" t="n">
        <v>12.478</v>
      </c>
      <c r="Z744" s="5" t="n">
        <v>1.678</v>
      </c>
      <c r="AA744" s="5" t="n">
        <v>0</v>
      </c>
      <c r="AB744" s="5" t="n">
        <v>12.478</v>
      </c>
      <c r="AC744" s="5" t="n">
        <v>0</v>
      </c>
      <c r="AD744" s="5" t="n">
        <v>1</v>
      </c>
      <c r="AE744" s="5" t="n">
        <v>13.763</v>
      </c>
      <c r="AF744" s="5" t="n">
        <v>3.223</v>
      </c>
      <c r="AG744" s="5" t="n">
        <v>0</v>
      </c>
      <c r="AH744" s="5" t="n">
        <v>13.763</v>
      </c>
      <c r="AI744" s="5" t="n">
        <v>0</v>
      </c>
      <c r="AJ744" s="5" t="n">
        <v>1</v>
      </c>
      <c r="AK744" s="5" t="n">
        <v>21.477</v>
      </c>
      <c r="AL744" s="5" t="n">
        <v>11.54</v>
      </c>
      <c r="AM744" s="5" t="n">
        <v>0.119</v>
      </c>
      <c r="AN744" s="5" t="n">
        <v>22.551</v>
      </c>
      <c r="AO744" s="5" t="n">
        <v>0.05</v>
      </c>
      <c r="AP744" s="5" t="n">
        <v>1</v>
      </c>
      <c r="AQ744" s="5" t="n">
        <v>0.791</v>
      </c>
      <c r="AR744" s="5" t="n">
        <v>0.129</v>
      </c>
      <c r="AS744" s="5" t="n">
        <v>0.004</v>
      </c>
      <c r="AT744" s="5" t="n">
        <v>0.83</v>
      </c>
      <c r="AU744" s="5" t="n">
        <v>0.05</v>
      </c>
      <c r="AV744" s="5" t="n">
        <v>1</v>
      </c>
      <c r="AW744" s="5" t="n">
        <v>0.618</v>
      </c>
      <c r="AX744" s="5" t="n">
        <v>0.129</v>
      </c>
      <c r="AY744" s="5" t="n">
        <v>0.003</v>
      </c>
      <c r="AZ744" s="5" t="n">
        <v>0.649</v>
      </c>
      <c r="BA744" s="5" t="n">
        <v>0.05</v>
      </c>
      <c r="BB744" s="5" t="n">
        <v>1</v>
      </c>
      <c r="BC744" s="5" t="n">
        <v>0.554</v>
      </c>
      <c r="BD744" s="5" t="n">
        <v>0.129</v>
      </c>
      <c r="BE744" s="5" t="n">
        <v>0.003</v>
      </c>
      <c r="BF744" s="5" t="n">
        <v>0.582</v>
      </c>
      <c r="BG744" s="5" t="n">
        <v>0.05</v>
      </c>
      <c r="BH744" s="5" t="n">
        <v>1</v>
      </c>
      <c r="BI744" s="5" t="n">
        <v>0.5570000000000001</v>
      </c>
      <c r="BJ744" s="5" t="n">
        <v>0.129</v>
      </c>
      <c r="BK744" s="5" t="n">
        <v>0.003</v>
      </c>
      <c r="BL744" s="5" t="n">
        <v>0.585</v>
      </c>
      <c r="BM744" s="5" t="n">
        <v>0.05</v>
      </c>
      <c r="BN744" s="5" t="n">
        <v>1</v>
      </c>
      <c r="BO744" s="5" t="n">
        <v>0</v>
      </c>
      <c r="BP744" s="5" t="n">
        <v>0</v>
      </c>
      <c r="BQ744" s="5" t="n">
        <v>0</v>
      </c>
      <c r="BR744" s="5" t="n">
        <v>0</v>
      </c>
      <c r="BS744" s="5" t="n">
        <v>1</v>
      </c>
      <c r="BT744" s="5" t="n">
        <v>0</v>
      </c>
      <c r="BU744" s="5" t="n">
        <v>0</v>
      </c>
      <c r="BV744" s="5" t="n">
        <v>0</v>
      </c>
      <c r="BW744" s="5" t="n">
        <v>0.05</v>
      </c>
      <c r="BX744" s="5" t="n">
        <v>1</v>
      </c>
      <c r="BY744" s="5" t="n">
        <v>13.254</v>
      </c>
      <c r="BZ744" s="5" t="n">
        <v>0</v>
      </c>
      <c r="CA744" s="5" t="n">
        <v>13.254</v>
      </c>
      <c r="CB744" s="5" t="n">
        <v>0</v>
      </c>
      <c r="CC744" s="5" t="n">
        <v>83.248</v>
      </c>
      <c r="CD744" s="5" t="n">
        <v>7.95</v>
      </c>
      <c r="CE744" s="5" t="n">
        <v>0.461</v>
      </c>
      <c r="CF744" s="5" t="n">
        <v>87.41</v>
      </c>
      <c r="CG744" s="5" t="n">
        <v>0.05</v>
      </c>
      <c r="CH744" s="5" t="n">
        <v>1</v>
      </c>
      <c r="CI744" s="5" t="n">
        <v>0</v>
      </c>
      <c r="CJ744" s="5" t="n">
        <v>0</v>
      </c>
      <c r="CK744" s="5" t="n">
        <v>0</v>
      </c>
      <c r="CL744" s="5" t="n">
        <v>0</v>
      </c>
      <c r="CM744" s="5" t="n">
        <v>0</v>
      </c>
      <c r="CN744" s="5" t="n">
        <v>0</v>
      </c>
      <c r="CO744" s="5" t="n">
        <v>0</v>
      </c>
      <c r="CP744" s="5" t="n">
        <v>0</v>
      </c>
      <c r="CQ744" s="5" t="n">
        <v>1.348</v>
      </c>
      <c r="CR744" s="5" t="n">
        <v>0</v>
      </c>
      <c r="CS744" s="5" t="n">
        <v>5.37</v>
      </c>
      <c r="CT744" s="5" t="n">
        <v>4.861</v>
      </c>
      <c r="CU744" s="5" t="n">
        <v>11.192</v>
      </c>
    </row>
    <row r="745">
      <c r="A745" s="5" t="inlineStr">
        <is>
          <t>MAF2024</t>
        </is>
      </c>
      <c r="B745" s="5" t="inlineStr">
        <is>
          <t>MAF</t>
        </is>
      </c>
      <c r="C745" s="5" t="inlineStr">
        <is>
          <t>MAF</t>
        </is>
      </c>
      <c r="D745" s="5" t="inlineStr">
        <is>
          <t>St. Martin (French part)</t>
        </is>
      </c>
      <c r="E745" s="5" t="n">
        <v>2024</v>
      </c>
      <c r="F745" s="5" t="n">
        <v>0.05</v>
      </c>
      <c r="G745" s="5" t="n">
        <v>5.575</v>
      </c>
      <c r="H745" s="5" t="n">
        <v>1.324</v>
      </c>
      <c r="I745" s="5" t="n">
        <v>0</v>
      </c>
      <c r="J745" s="5" t="n">
        <v>5.575</v>
      </c>
      <c r="K745" s="5" t="n">
        <v>0</v>
      </c>
      <c r="L745" s="5" t="n">
        <v>1</v>
      </c>
      <c r="M745" s="5" t="n">
        <v>7.124</v>
      </c>
      <c r="N745" s="5" t="n">
        <v>3.971</v>
      </c>
      <c r="O745" s="5" t="n">
        <v>0</v>
      </c>
      <c r="P745" s="5" t="n">
        <v>7.124</v>
      </c>
      <c r="Q745" s="5" t="n">
        <v>0</v>
      </c>
      <c r="R745" s="5" t="n">
        <v>1</v>
      </c>
      <c r="S745" s="5" t="n">
        <v>12.193</v>
      </c>
      <c r="T745" s="5" t="n">
        <v>7.942</v>
      </c>
      <c r="U745" s="5" t="n">
        <v>0.083</v>
      </c>
      <c r="V745" s="5" t="n">
        <v>12.802</v>
      </c>
      <c r="W745" s="5" t="n">
        <v>0.05</v>
      </c>
      <c r="X745" s="5" t="n">
        <v>1</v>
      </c>
      <c r="Y745" s="5" t="n">
        <v>11.447</v>
      </c>
      <c r="Z745" s="5" t="n">
        <v>1.54</v>
      </c>
      <c r="AA745" s="5" t="n">
        <v>0</v>
      </c>
      <c r="AB745" s="5" t="n">
        <v>11.447</v>
      </c>
      <c r="AC745" s="5" t="n">
        <v>0</v>
      </c>
      <c r="AD745" s="5" t="n">
        <v>1</v>
      </c>
      <c r="AE745" s="5" t="n">
        <v>12.771</v>
      </c>
      <c r="AF745" s="5" t="n">
        <v>2.991</v>
      </c>
      <c r="AG745" s="5" t="n">
        <v>0</v>
      </c>
      <c r="AH745" s="5" t="n">
        <v>12.771</v>
      </c>
      <c r="AI745" s="5" t="n">
        <v>0</v>
      </c>
      <c r="AJ745" s="5" t="n">
        <v>1</v>
      </c>
      <c r="AK745" s="5" t="n">
        <v>20.712</v>
      </c>
      <c r="AL745" s="5" t="n">
        <v>11.129</v>
      </c>
      <c r="AM745" s="5" t="n">
        <v>0.141</v>
      </c>
      <c r="AN745" s="5" t="n">
        <v>21.748</v>
      </c>
      <c r="AO745" s="5" t="n">
        <v>0.05</v>
      </c>
      <c r="AP745" s="5" t="n">
        <v>1</v>
      </c>
      <c r="AQ745" s="5" t="n">
        <v>0.756</v>
      </c>
      <c r="AR745" s="5" t="n">
        <v>0.132</v>
      </c>
      <c r="AS745" s="5" t="n">
        <v>0.005</v>
      </c>
      <c r="AT745" s="5" t="n">
        <v>0.794</v>
      </c>
      <c r="AU745" s="5" t="n">
        <v>0.05</v>
      </c>
      <c r="AV745" s="5" t="n">
        <v>1</v>
      </c>
      <c r="AW745" s="5" t="n">
        <v>0.655</v>
      </c>
      <c r="AX745" s="5" t="n">
        <v>0.132</v>
      </c>
      <c r="AY745" s="5" t="n">
        <v>0.004</v>
      </c>
      <c r="AZ745" s="5" t="n">
        <v>0.6879999999999999</v>
      </c>
      <c r="BA745" s="5" t="n">
        <v>0.05</v>
      </c>
      <c r="BB745" s="5" t="n">
        <v>1</v>
      </c>
      <c r="BC745" s="5" t="n">
        <v>0.534</v>
      </c>
      <c r="BD745" s="5" t="n">
        <v>0.132</v>
      </c>
      <c r="BE745" s="5" t="n">
        <v>0.004</v>
      </c>
      <c r="BF745" s="5" t="n">
        <v>0.5600000000000001</v>
      </c>
      <c r="BG745" s="5" t="n">
        <v>0.05</v>
      </c>
      <c r="BH745" s="5" t="n">
        <v>1</v>
      </c>
      <c r="BI745" s="5" t="n">
        <v>0.5679999999999999</v>
      </c>
      <c r="BJ745" s="5" t="n">
        <v>0.132</v>
      </c>
      <c r="BK745" s="5" t="n">
        <v>0.004</v>
      </c>
      <c r="BL745" s="5" t="n">
        <v>0.596</v>
      </c>
      <c r="BM745" s="5" t="n">
        <v>0.05</v>
      </c>
      <c r="BN745" s="5" t="n">
        <v>1</v>
      </c>
      <c r="BO745" s="5" t="n">
        <v>0</v>
      </c>
      <c r="BP745" s="5" t="n">
        <v>0</v>
      </c>
      <c r="BQ745" s="5" t="n">
        <v>0</v>
      </c>
      <c r="BR745" s="5" t="n">
        <v>0</v>
      </c>
      <c r="BS745" s="5" t="n">
        <v>1</v>
      </c>
      <c r="BT745" s="5" t="n">
        <v>0</v>
      </c>
      <c r="BU745" s="5" t="n">
        <v>0</v>
      </c>
      <c r="BV745" s="5" t="n">
        <v>0</v>
      </c>
      <c r="BW745" s="5" t="n">
        <v>0.05</v>
      </c>
      <c r="BX745" s="5" t="n">
        <v>1</v>
      </c>
      <c r="BY745" s="5" t="n">
        <v>13.646</v>
      </c>
      <c r="BZ745" s="5" t="n">
        <v>0</v>
      </c>
      <c r="CA745" s="5" t="n">
        <v>13.646</v>
      </c>
      <c r="CB745" s="5" t="n">
        <v>0</v>
      </c>
      <c r="CC745" s="5" t="n">
        <v>82.58799999999999</v>
      </c>
      <c r="CD745" s="5" t="n">
        <v>7.95</v>
      </c>
      <c r="CE745" s="5" t="n">
        <v>0.5620000000000001</v>
      </c>
      <c r="CF745" s="5" t="n">
        <v>86.717</v>
      </c>
      <c r="CG745" s="5" t="n">
        <v>0.05</v>
      </c>
      <c r="CH745" s="5" t="n">
        <v>1</v>
      </c>
      <c r="CI745" s="5" t="n">
        <v>0</v>
      </c>
      <c r="CJ745" s="5" t="n">
        <v>0</v>
      </c>
      <c r="CK745" s="5" t="n">
        <v>0</v>
      </c>
      <c r="CL745" s="5" t="n">
        <v>0</v>
      </c>
      <c r="CM745" s="5" t="n">
        <v>0</v>
      </c>
      <c r="CN745" s="5" t="n">
        <v>0</v>
      </c>
      <c r="CO745" s="5" t="n">
        <v>0</v>
      </c>
      <c r="CP745" s="5" t="n">
        <v>0</v>
      </c>
      <c r="CQ745" s="5" t="n">
        <v>1.387</v>
      </c>
      <c r="CR745" s="5" t="n">
        <v>0</v>
      </c>
      <c r="CS745" s="5" t="n">
        <v>5.529</v>
      </c>
      <c r="CT745" s="5" t="n">
        <v>4.251</v>
      </c>
      <c r="CU745" s="5" t="n">
        <v>10.123</v>
      </c>
    </row>
    <row r="746">
      <c r="A746" s="5" t="inlineStr">
        <is>
          <t>VCT2021</t>
        </is>
      </c>
      <c r="B746" s="5" t="inlineStr">
        <is>
          <t>VCT</t>
        </is>
      </c>
      <c r="C746" s="5" t="inlineStr">
        <is>
          <t>VCT</t>
        </is>
      </c>
      <c r="D746" s="5" t="inlineStr">
        <is>
          <t>St. Vincent and the Grenadines</t>
        </is>
      </c>
      <c r="E746" s="5" t="n">
        <v>2021</v>
      </c>
      <c r="F746" s="5" t="n">
        <v>0.16</v>
      </c>
      <c r="G746" s="5" t="n">
        <v>5.897</v>
      </c>
      <c r="H746" s="5" t="n">
        <v>1.143</v>
      </c>
      <c r="I746" s="5" t="n">
        <v>0</v>
      </c>
      <c r="J746" s="5" t="n">
        <v>5.897</v>
      </c>
      <c r="K746" s="5" t="n">
        <v>0</v>
      </c>
      <c r="L746" s="5" t="n">
        <v>1</v>
      </c>
      <c r="M746" s="5" t="n">
        <v>7.964</v>
      </c>
      <c r="N746" s="5" t="n">
        <v>3.43</v>
      </c>
      <c r="O746" s="5" t="n">
        <v>0</v>
      </c>
      <c r="P746" s="5" t="n">
        <v>7.964</v>
      </c>
      <c r="Q746" s="5" t="n">
        <v>0</v>
      </c>
      <c r="R746" s="5" t="n">
        <v>1</v>
      </c>
      <c r="S746" s="5" t="n">
        <v>11.613</v>
      </c>
      <c r="T746" s="5" t="n">
        <v>6.86</v>
      </c>
      <c r="U746" s="5" t="n">
        <v>0</v>
      </c>
      <c r="V746" s="5" t="n">
        <v>13.471</v>
      </c>
      <c r="W746" s="5" t="n">
        <v>0.16</v>
      </c>
      <c r="X746" s="5" t="n">
        <v>1</v>
      </c>
      <c r="Y746" s="5" t="n">
        <v>5.849</v>
      </c>
      <c r="Z746" s="5" t="n">
        <v>0.787</v>
      </c>
      <c r="AA746" s="5" t="n">
        <v>0</v>
      </c>
      <c r="AB746" s="5" t="n">
        <v>5.849</v>
      </c>
      <c r="AC746" s="5" t="n">
        <v>0</v>
      </c>
      <c r="AD746" s="5" t="n">
        <v>1</v>
      </c>
      <c r="AE746" s="5" t="n">
        <v>6.992</v>
      </c>
      <c r="AF746" s="5" t="n">
        <v>1.637</v>
      </c>
      <c r="AG746" s="5" t="n">
        <v>0</v>
      </c>
      <c r="AH746" s="5" t="n">
        <v>6.992</v>
      </c>
      <c r="AI746" s="5" t="n">
        <v>0</v>
      </c>
      <c r="AJ746" s="5" t="n">
        <v>1</v>
      </c>
      <c r="AK746" s="5" t="n">
        <v>13.852</v>
      </c>
      <c r="AL746" s="5" t="n">
        <v>7.443</v>
      </c>
      <c r="AM746" s="5" t="n">
        <v>0</v>
      </c>
      <c r="AN746" s="5" t="n">
        <v>16.068</v>
      </c>
      <c r="AO746" s="5" t="n">
        <v>0.16</v>
      </c>
      <c r="AP746" s="5" t="n">
        <v>1</v>
      </c>
      <c r="AQ746" s="5" t="n">
        <v>0.649</v>
      </c>
      <c r="AR746" s="5" t="n">
        <v>0.114</v>
      </c>
      <c r="AS746" s="5" t="n">
        <v>0</v>
      </c>
      <c r="AT746" s="5" t="n">
        <v>0.753</v>
      </c>
      <c r="AU746" s="5" t="n">
        <v>0.16</v>
      </c>
      <c r="AV746" s="5" t="n">
        <v>1</v>
      </c>
      <c r="AW746" s="5" t="n">
        <v>0.577</v>
      </c>
      <c r="AX746" s="5" t="n">
        <v>0.114</v>
      </c>
      <c r="AY746" s="5" t="n">
        <v>0</v>
      </c>
      <c r="AZ746" s="5" t="n">
        <v>0.669</v>
      </c>
      <c r="BA746" s="5" t="n">
        <v>0.16</v>
      </c>
      <c r="BB746" s="5" t="n">
        <v>1</v>
      </c>
      <c r="BC746" s="5" t="n">
        <v>0.458</v>
      </c>
      <c r="BD746" s="5" t="n">
        <v>0.114</v>
      </c>
      <c r="BE746" s="5" t="n">
        <v>0</v>
      </c>
      <c r="BF746" s="5" t="n">
        <v>0.531</v>
      </c>
      <c r="BG746" s="5" t="n">
        <v>0.16</v>
      </c>
      <c r="BH746" s="5" t="n">
        <v>1</v>
      </c>
      <c r="BI746" s="5" t="n">
        <v>0.491</v>
      </c>
      <c r="BJ746" s="5" t="n">
        <v>0.114</v>
      </c>
      <c r="BK746" s="5" t="n">
        <v>0</v>
      </c>
      <c r="BL746" s="5" t="n">
        <v>0.57</v>
      </c>
      <c r="BM746" s="5" t="n">
        <v>0.16</v>
      </c>
      <c r="BN746" s="5" t="n">
        <v>1</v>
      </c>
      <c r="BO746" s="5" t="n">
        <v>0</v>
      </c>
      <c r="BP746" s="5" t="n">
        <v>0</v>
      </c>
      <c r="BQ746" s="5" t="n">
        <v>0</v>
      </c>
      <c r="BR746" s="5" t="n">
        <v>0</v>
      </c>
      <c r="BS746" s="5" t="n">
        <v>1</v>
      </c>
      <c r="BT746" s="5" t="n">
        <v>0</v>
      </c>
      <c r="BU746" s="5" t="n">
        <v>0</v>
      </c>
      <c r="BV746" s="5" t="n">
        <v>0</v>
      </c>
      <c r="BW746" s="5" t="n">
        <v>0.16</v>
      </c>
      <c r="BX746" s="5" t="n">
        <v>1</v>
      </c>
      <c r="BY746" s="5" t="n">
        <v>11.787</v>
      </c>
      <c r="BZ746" s="5" t="n">
        <v>0</v>
      </c>
      <c r="CA746" s="5" t="n">
        <v>11.787</v>
      </c>
      <c r="CB746" s="5" t="n">
        <v>0</v>
      </c>
      <c r="CC746" s="5" t="n">
        <v>78.125</v>
      </c>
      <c r="CD746" s="5" t="n">
        <v>7.95</v>
      </c>
      <c r="CE746" s="5" t="n">
        <v>0</v>
      </c>
      <c r="CF746" s="5" t="n">
        <v>90.625</v>
      </c>
      <c r="CG746" s="5" t="n">
        <v>0.16</v>
      </c>
      <c r="CH746" s="5" t="n">
        <v>1</v>
      </c>
      <c r="CI746" s="5" t="n">
        <v>0</v>
      </c>
      <c r="CJ746" s="5" t="n">
        <v>0</v>
      </c>
      <c r="CK746" s="5" t="n">
        <v>0</v>
      </c>
      <c r="CL746" s="5" t="n">
        <v>0</v>
      </c>
      <c r="CM746" s="5" t="n">
        <v>0</v>
      </c>
      <c r="CN746" s="5" t="n">
        <v>0</v>
      </c>
      <c r="CO746" s="5" t="n">
        <v>0</v>
      </c>
      <c r="CP746" s="5" t="n">
        <v>0</v>
      </c>
      <c r="CQ746" s="5" t="n">
        <v>1.198</v>
      </c>
      <c r="CR746" s="5" t="n">
        <v>0</v>
      </c>
      <c r="CS746" s="5" t="n">
        <v>4.776</v>
      </c>
      <c r="CT746" s="5" t="n">
        <v>4.753</v>
      </c>
      <c r="CU746" s="5" t="n">
        <v>15.983</v>
      </c>
    </row>
    <row r="747">
      <c r="A747" s="5" t="inlineStr">
        <is>
          <t>VCT2022</t>
        </is>
      </c>
      <c r="B747" s="5" t="inlineStr">
        <is>
          <t>VCT</t>
        </is>
      </c>
      <c r="C747" s="5" t="inlineStr">
        <is>
          <t>VCT</t>
        </is>
      </c>
      <c r="D747" s="5" t="inlineStr">
        <is>
          <t>St. Vincent and the Grenadines</t>
        </is>
      </c>
      <c r="E747" s="5" t="n">
        <v>2022</v>
      </c>
      <c r="F747" s="5" t="n">
        <v>0.16</v>
      </c>
      <c r="G747" s="5" t="n">
        <v>11.72</v>
      </c>
      <c r="H747" s="5" t="n">
        <v>1.235</v>
      </c>
      <c r="I747" s="5" t="n">
        <v>0</v>
      </c>
      <c r="J747" s="5" t="n">
        <v>11.72</v>
      </c>
      <c r="K747" s="5" t="n">
        <v>0</v>
      </c>
      <c r="L747" s="5" t="n">
        <v>1</v>
      </c>
      <c r="M747" s="5" t="n">
        <v>9.782999999999999</v>
      </c>
      <c r="N747" s="5" t="n">
        <v>3.704</v>
      </c>
      <c r="O747" s="5" t="n">
        <v>0</v>
      </c>
      <c r="P747" s="5" t="n">
        <v>9.782999999999999</v>
      </c>
      <c r="Q747" s="5" t="n">
        <v>0</v>
      </c>
      <c r="R747" s="5" t="n">
        <v>1</v>
      </c>
      <c r="S747" s="5" t="n">
        <v>17.893</v>
      </c>
      <c r="T747" s="5" t="n">
        <v>7.408</v>
      </c>
      <c r="U747" s="5" t="n">
        <v>0.212</v>
      </c>
      <c r="V747" s="5" t="n">
        <v>20.756</v>
      </c>
      <c r="W747" s="5" t="n">
        <v>0.16</v>
      </c>
      <c r="X747" s="5" t="n">
        <v>1</v>
      </c>
      <c r="Y747" s="5" t="n">
        <v>6.316</v>
      </c>
      <c r="Z747" s="5" t="n">
        <v>0.85</v>
      </c>
      <c r="AA747" s="5" t="n">
        <v>0</v>
      </c>
      <c r="AB747" s="5" t="n">
        <v>6.316</v>
      </c>
      <c r="AC747" s="5" t="n">
        <v>0</v>
      </c>
      <c r="AD747" s="5" t="n">
        <v>1</v>
      </c>
      <c r="AE747" s="5" t="n">
        <v>7.551</v>
      </c>
      <c r="AF747" s="5" t="n">
        <v>1.768</v>
      </c>
      <c r="AG747" s="5" t="n">
        <v>0</v>
      </c>
      <c r="AH747" s="5" t="n">
        <v>7.551</v>
      </c>
      <c r="AI747" s="5" t="n">
        <v>0</v>
      </c>
      <c r="AJ747" s="5" t="n">
        <v>1</v>
      </c>
      <c r="AK747" s="5" t="n">
        <v>14.959</v>
      </c>
      <c r="AL747" s="5" t="n">
        <v>8.038</v>
      </c>
      <c r="AM747" s="5" t="n">
        <v>0.177</v>
      </c>
      <c r="AN747" s="5" t="n">
        <v>17.352</v>
      </c>
      <c r="AO747" s="5" t="n">
        <v>0.16</v>
      </c>
      <c r="AP747" s="5" t="n">
        <v>1</v>
      </c>
      <c r="AQ747" s="5" t="n">
        <v>0.896</v>
      </c>
      <c r="AR747" s="5" t="n">
        <v>0.123</v>
      </c>
      <c r="AS747" s="5" t="n">
        <v>0.011</v>
      </c>
      <c r="AT747" s="5" t="n">
        <v>1.039</v>
      </c>
      <c r="AU747" s="5" t="n">
        <v>0.16</v>
      </c>
      <c r="AV747" s="5" t="n">
        <v>1</v>
      </c>
      <c r="AW747" s="5" t="n">
        <v>0.89</v>
      </c>
      <c r="AX747" s="5" t="n">
        <v>0.123</v>
      </c>
      <c r="AY747" s="5" t="n">
        <v>0.011</v>
      </c>
      <c r="AZ747" s="5" t="n">
        <v>1.033</v>
      </c>
      <c r="BA747" s="5" t="n">
        <v>0.16</v>
      </c>
      <c r="BB747" s="5" t="n">
        <v>1</v>
      </c>
      <c r="BC747" s="5" t="n">
        <v>0.62</v>
      </c>
      <c r="BD747" s="5" t="n">
        <v>0.123</v>
      </c>
      <c r="BE747" s="5" t="n">
        <v>0.007</v>
      </c>
      <c r="BF747" s="5" t="n">
        <v>0.72</v>
      </c>
      <c r="BG747" s="5" t="n">
        <v>0.16</v>
      </c>
      <c r="BH747" s="5" t="n">
        <v>1</v>
      </c>
      <c r="BI747" s="5" t="n">
        <v>0.608</v>
      </c>
      <c r="BJ747" s="5" t="n">
        <v>0.123</v>
      </c>
      <c r="BK747" s="5" t="n">
        <v>0.007</v>
      </c>
      <c r="BL747" s="5" t="n">
        <v>0.705</v>
      </c>
      <c r="BM747" s="5" t="n">
        <v>0.16</v>
      </c>
      <c r="BN747" s="5" t="n">
        <v>1</v>
      </c>
      <c r="BO747" s="5" t="n">
        <v>0</v>
      </c>
      <c r="BP747" s="5" t="n">
        <v>0</v>
      </c>
      <c r="BQ747" s="5" t="n">
        <v>0</v>
      </c>
      <c r="BR747" s="5" t="n">
        <v>0</v>
      </c>
      <c r="BS747" s="5" t="n">
        <v>1</v>
      </c>
      <c r="BT747" s="5" t="n">
        <v>0</v>
      </c>
      <c r="BU747" s="5" t="n">
        <v>0</v>
      </c>
      <c r="BV747" s="5" t="n">
        <v>0</v>
      </c>
      <c r="BW747" s="5" t="n">
        <v>0.16</v>
      </c>
      <c r="BX747" s="5" t="n">
        <v>1</v>
      </c>
      <c r="BY747" s="5" t="n">
        <v>12.729</v>
      </c>
      <c r="BZ747" s="5" t="n">
        <v>0</v>
      </c>
      <c r="CA747" s="5" t="n">
        <v>12.729</v>
      </c>
      <c r="CB747" s="5" t="n">
        <v>0</v>
      </c>
      <c r="CC747" s="5" t="n">
        <v>97.90000000000001</v>
      </c>
      <c r="CD747" s="5" t="n">
        <v>7.95</v>
      </c>
      <c r="CE747" s="5" t="n">
        <v>1.159</v>
      </c>
      <c r="CF747" s="5" t="n">
        <v>113.564</v>
      </c>
      <c r="CG747" s="5" t="n">
        <v>0.16</v>
      </c>
      <c r="CH747" s="5" t="n">
        <v>1</v>
      </c>
      <c r="CI747" s="5" t="n">
        <v>0</v>
      </c>
      <c r="CJ747" s="5" t="n">
        <v>0</v>
      </c>
      <c r="CK747" s="5" t="n">
        <v>0</v>
      </c>
      <c r="CL747" s="5" t="n">
        <v>0</v>
      </c>
      <c r="CM747" s="5" t="n">
        <v>0</v>
      </c>
      <c r="CN747" s="5" t="n">
        <v>0</v>
      </c>
      <c r="CO747" s="5" t="n">
        <v>0</v>
      </c>
      <c r="CP747" s="5" t="n">
        <v>0</v>
      </c>
      <c r="CQ747" s="5" t="n">
        <v>1.294</v>
      </c>
      <c r="CR747" s="5" t="n">
        <v>0</v>
      </c>
      <c r="CS747" s="5" t="n">
        <v>5.158</v>
      </c>
      <c r="CT747" s="5" t="n">
        <v>10.485</v>
      </c>
      <c r="CU747" s="5" t="n">
        <v>29.494</v>
      </c>
    </row>
    <row r="748">
      <c r="A748" s="5" t="inlineStr">
        <is>
          <t>VCT2023</t>
        </is>
      </c>
      <c r="B748" s="5" t="inlineStr">
        <is>
          <t>VCT</t>
        </is>
      </c>
      <c r="C748" s="5" t="inlineStr">
        <is>
          <t>VCT</t>
        </is>
      </c>
      <c r="D748" s="5" t="inlineStr">
        <is>
          <t>St. Vincent and the Grenadines</t>
        </is>
      </c>
      <c r="E748" s="5" t="n">
        <v>2023</v>
      </c>
      <c r="F748" s="5" t="n">
        <v>0.16</v>
      </c>
      <c r="G748" s="5" t="n">
        <v>6.147</v>
      </c>
      <c r="H748" s="5" t="n">
        <v>1.286</v>
      </c>
      <c r="I748" s="5" t="n">
        <v>0</v>
      </c>
      <c r="J748" s="5" t="n">
        <v>6.147</v>
      </c>
      <c r="K748" s="5" t="n">
        <v>0</v>
      </c>
      <c r="L748" s="5" t="n">
        <v>1</v>
      </c>
      <c r="M748" s="5" t="n">
        <v>7.886</v>
      </c>
      <c r="N748" s="5" t="n">
        <v>3.857</v>
      </c>
      <c r="O748" s="5" t="n">
        <v>0</v>
      </c>
      <c r="P748" s="5" t="n">
        <v>7.886</v>
      </c>
      <c r="Q748" s="5" t="n">
        <v>0</v>
      </c>
      <c r="R748" s="5" t="n">
        <v>1</v>
      </c>
      <c r="S748" s="5" t="n">
        <v>12.575</v>
      </c>
      <c r="T748" s="5" t="n">
        <v>7.714</v>
      </c>
      <c r="U748" s="5" t="n">
        <v>0.223</v>
      </c>
      <c r="V748" s="5" t="n">
        <v>14.587</v>
      </c>
      <c r="W748" s="5" t="n">
        <v>0.16</v>
      </c>
      <c r="X748" s="5" t="n">
        <v>1</v>
      </c>
      <c r="Y748" s="5" t="n">
        <v>6.577</v>
      </c>
      <c r="Z748" s="5" t="n">
        <v>0.885</v>
      </c>
      <c r="AA748" s="5" t="n">
        <v>0</v>
      </c>
      <c r="AB748" s="5" t="n">
        <v>6.577</v>
      </c>
      <c r="AC748" s="5" t="n">
        <v>0</v>
      </c>
      <c r="AD748" s="5" t="n">
        <v>1</v>
      </c>
      <c r="AE748" s="5" t="n">
        <v>7.862</v>
      </c>
      <c r="AF748" s="5" t="n">
        <v>1.841</v>
      </c>
      <c r="AG748" s="5" t="n">
        <v>0</v>
      </c>
      <c r="AH748" s="5" t="n">
        <v>7.862</v>
      </c>
      <c r="AI748" s="5" t="n">
        <v>0</v>
      </c>
      <c r="AJ748" s="5" t="n">
        <v>1</v>
      </c>
      <c r="AK748" s="5" t="n">
        <v>15.576</v>
      </c>
      <c r="AL748" s="5" t="n">
        <v>8.369999999999999</v>
      </c>
      <c r="AM748" s="5" t="n">
        <v>0.276</v>
      </c>
      <c r="AN748" s="5" t="n">
        <v>18.069</v>
      </c>
      <c r="AO748" s="5" t="n">
        <v>0.16</v>
      </c>
      <c r="AP748" s="5" t="n">
        <v>1</v>
      </c>
      <c r="AQ748" s="5" t="n">
        <v>0.791</v>
      </c>
      <c r="AR748" s="5" t="n">
        <v>0.129</v>
      </c>
      <c r="AS748" s="5" t="n">
        <v>0.014</v>
      </c>
      <c r="AT748" s="5" t="n">
        <v>0.917</v>
      </c>
      <c r="AU748" s="5" t="n">
        <v>0.16</v>
      </c>
      <c r="AV748" s="5" t="n">
        <v>1</v>
      </c>
      <c r="AW748" s="5" t="n">
        <v>0.618</v>
      </c>
      <c r="AX748" s="5" t="n">
        <v>0.129</v>
      </c>
      <c r="AY748" s="5" t="n">
        <v>0.011</v>
      </c>
      <c r="AZ748" s="5" t="n">
        <v>0.717</v>
      </c>
      <c r="BA748" s="5" t="n">
        <v>0.16</v>
      </c>
      <c r="BB748" s="5" t="n">
        <v>1</v>
      </c>
      <c r="BC748" s="5" t="n">
        <v>0.554</v>
      </c>
      <c r="BD748" s="5" t="n">
        <v>0.129</v>
      </c>
      <c r="BE748" s="5" t="n">
        <v>0.01</v>
      </c>
      <c r="BF748" s="5" t="n">
        <v>0.643</v>
      </c>
      <c r="BG748" s="5" t="n">
        <v>0.16</v>
      </c>
      <c r="BH748" s="5" t="n">
        <v>1</v>
      </c>
      <c r="BI748" s="5" t="n">
        <v>0.5570000000000001</v>
      </c>
      <c r="BJ748" s="5" t="n">
        <v>0.129</v>
      </c>
      <c r="BK748" s="5" t="n">
        <v>0.01</v>
      </c>
      <c r="BL748" s="5" t="n">
        <v>0.646</v>
      </c>
      <c r="BM748" s="5" t="n">
        <v>0.16</v>
      </c>
      <c r="BN748" s="5" t="n">
        <v>1</v>
      </c>
      <c r="BO748" s="5" t="n">
        <v>0</v>
      </c>
      <c r="BP748" s="5" t="n">
        <v>0</v>
      </c>
      <c r="BQ748" s="5" t="n">
        <v>0</v>
      </c>
      <c r="BR748" s="5" t="n">
        <v>0</v>
      </c>
      <c r="BS748" s="5" t="n">
        <v>1</v>
      </c>
      <c r="BT748" s="5" t="n">
        <v>0</v>
      </c>
      <c r="BU748" s="5" t="n">
        <v>0</v>
      </c>
      <c r="BV748" s="5" t="n">
        <v>0</v>
      </c>
      <c r="BW748" s="5" t="n">
        <v>0.16</v>
      </c>
      <c r="BX748" s="5" t="n">
        <v>1</v>
      </c>
      <c r="BY748" s="5" t="n">
        <v>13.254</v>
      </c>
      <c r="BZ748" s="5" t="n">
        <v>0</v>
      </c>
      <c r="CA748" s="5" t="n">
        <v>13.254</v>
      </c>
      <c r="CB748" s="5" t="n">
        <v>0</v>
      </c>
      <c r="CC748" s="5" t="n">
        <v>83.248</v>
      </c>
      <c r="CD748" s="5" t="n">
        <v>7.95</v>
      </c>
      <c r="CE748" s="5" t="n">
        <v>1.475</v>
      </c>
      <c r="CF748" s="5" t="n">
        <v>96.568</v>
      </c>
      <c r="CG748" s="5" t="n">
        <v>0.16</v>
      </c>
      <c r="CH748" s="5" t="n">
        <v>1</v>
      </c>
      <c r="CI748" s="5" t="n">
        <v>0</v>
      </c>
      <c r="CJ748" s="5" t="n">
        <v>0</v>
      </c>
      <c r="CK748" s="5" t="n">
        <v>0</v>
      </c>
      <c r="CL748" s="5" t="n">
        <v>0</v>
      </c>
      <c r="CM748" s="5" t="n">
        <v>0</v>
      </c>
      <c r="CN748" s="5" t="n">
        <v>0</v>
      </c>
      <c r="CO748" s="5" t="n">
        <v>0</v>
      </c>
      <c r="CP748" s="5" t="n">
        <v>0</v>
      </c>
      <c r="CQ748" s="5" t="n">
        <v>1.348</v>
      </c>
      <c r="CR748" s="5" t="n">
        <v>0</v>
      </c>
      <c r="CS748" s="5" t="n">
        <v>5.37</v>
      </c>
      <c r="CT748" s="5" t="n">
        <v>4.861</v>
      </c>
      <c r="CU748" s="5" t="n">
        <v>11.192</v>
      </c>
    </row>
    <row r="749">
      <c r="A749" s="5" t="inlineStr">
        <is>
          <t>VCT2024</t>
        </is>
      </c>
      <c r="B749" s="5" t="inlineStr">
        <is>
          <t>VCT</t>
        </is>
      </c>
      <c r="C749" s="5" t="inlineStr">
        <is>
          <t>VCT</t>
        </is>
      </c>
      <c r="D749" s="5" t="inlineStr">
        <is>
          <t>St. Vincent and the Grenadines</t>
        </is>
      </c>
      <c r="E749" s="5" t="n">
        <v>2024</v>
      </c>
      <c r="F749" s="5" t="n">
        <v>0.16</v>
      </c>
      <c r="G749" s="5" t="n">
        <v>5.575</v>
      </c>
      <c r="H749" s="5" t="n">
        <v>1.324</v>
      </c>
      <c r="I749" s="5" t="n">
        <v>0</v>
      </c>
      <c r="J749" s="5" t="n">
        <v>5.575</v>
      </c>
      <c r="K749" s="5" t="n">
        <v>0</v>
      </c>
      <c r="L749" s="5" t="n">
        <v>1</v>
      </c>
      <c r="M749" s="5" t="n">
        <v>7.124</v>
      </c>
      <c r="N749" s="5" t="n">
        <v>3.971</v>
      </c>
      <c r="O749" s="5" t="n">
        <v>0</v>
      </c>
      <c r="P749" s="5" t="n">
        <v>7.124</v>
      </c>
      <c r="Q749" s="5" t="n">
        <v>0</v>
      </c>
      <c r="R749" s="5" t="n">
        <v>1</v>
      </c>
      <c r="S749" s="5" t="n">
        <v>12.193</v>
      </c>
      <c r="T749" s="5" t="n">
        <v>7.942</v>
      </c>
      <c r="U749" s="5" t="n">
        <v>0.266</v>
      </c>
      <c r="V749" s="5" t="n">
        <v>14.144</v>
      </c>
      <c r="W749" s="5" t="n">
        <v>0.16</v>
      </c>
      <c r="X749" s="5" t="n">
        <v>1</v>
      </c>
      <c r="Y749" s="5" t="n">
        <v>6.771</v>
      </c>
      <c r="Z749" s="5" t="n">
        <v>0.911</v>
      </c>
      <c r="AA749" s="5" t="n">
        <v>0</v>
      </c>
      <c r="AB749" s="5" t="n">
        <v>6.771</v>
      </c>
      <c r="AC749" s="5" t="n">
        <v>0</v>
      </c>
      <c r="AD749" s="5" t="n">
        <v>1</v>
      </c>
      <c r="AE749" s="5" t="n">
        <v>8.095000000000001</v>
      </c>
      <c r="AF749" s="5" t="n">
        <v>1.896</v>
      </c>
      <c r="AG749" s="5" t="n">
        <v>0</v>
      </c>
      <c r="AH749" s="5" t="n">
        <v>8.095000000000001</v>
      </c>
      <c r="AI749" s="5" t="n">
        <v>0</v>
      </c>
      <c r="AJ749" s="5" t="n">
        <v>1</v>
      </c>
      <c r="AK749" s="5" t="n">
        <v>16.036</v>
      </c>
      <c r="AL749" s="5" t="n">
        <v>8.617000000000001</v>
      </c>
      <c r="AM749" s="5" t="n">
        <v>0.349</v>
      </c>
      <c r="AN749" s="5" t="n">
        <v>18.602</v>
      </c>
      <c r="AO749" s="5" t="n">
        <v>0.16</v>
      </c>
      <c r="AP749" s="5" t="n">
        <v>1</v>
      </c>
      <c r="AQ749" s="5" t="n">
        <v>0.756</v>
      </c>
      <c r="AR749" s="5" t="n">
        <v>0.132</v>
      </c>
      <c r="AS749" s="5" t="n">
        <v>0.016</v>
      </c>
      <c r="AT749" s="5" t="n">
        <v>0.877</v>
      </c>
      <c r="AU749" s="5" t="n">
        <v>0.16</v>
      </c>
      <c r="AV749" s="5" t="n">
        <v>1</v>
      </c>
      <c r="AW749" s="5" t="n">
        <v>0.655</v>
      </c>
      <c r="AX749" s="5" t="n">
        <v>0.132</v>
      </c>
      <c r="AY749" s="5" t="n">
        <v>0.014</v>
      </c>
      <c r="AZ749" s="5" t="n">
        <v>0.76</v>
      </c>
      <c r="BA749" s="5" t="n">
        <v>0.16</v>
      </c>
      <c r="BB749" s="5" t="n">
        <v>1</v>
      </c>
      <c r="BC749" s="5" t="n">
        <v>0.534</v>
      </c>
      <c r="BD749" s="5" t="n">
        <v>0.132</v>
      </c>
      <c r="BE749" s="5" t="n">
        <v>0.012</v>
      </c>
      <c r="BF749" s="5" t="n">
        <v>0.619</v>
      </c>
      <c r="BG749" s="5" t="n">
        <v>0.16</v>
      </c>
      <c r="BH749" s="5" t="n">
        <v>1</v>
      </c>
      <c r="BI749" s="5" t="n">
        <v>0.5679999999999999</v>
      </c>
      <c r="BJ749" s="5" t="n">
        <v>0.132</v>
      </c>
      <c r="BK749" s="5" t="n">
        <v>0.012</v>
      </c>
      <c r="BL749" s="5" t="n">
        <v>0.659</v>
      </c>
      <c r="BM749" s="5" t="n">
        <v>0.16</v>
      </c>
      <c r="BN749" s="5" t="n">
        <v>1</v>
      </c>
      <c r="BO749" s="5" t="n">
        <v>0</v>
      </c>
      <c r="BP749" s="5" t="n">
        <v>0</v>
      </c>
      <c r="BQ749" s="5" t="n">
        <v>0</v>
      </c>
      <c r="BR749" s="5" t="n">
        <v>0</v>
      </c>
      <c r="BS749" s="5" t="n">
        <v>1</v>
      </c>
      <c r="BT749" s="5" t="n">
        <v>0</v>
      </c>
      <c r="BU749" s="5" t="n">
        <v>0</v>
      </c>
      <c r="BV749" s="5" t="n">
        <v>0</v>
      </c>
      <c r="BW749" s="5" t="n">
        <v>0.16</v>
      </c>
      <c r="BX749" s="5" t="n">
        <v>1</v>
      </c>
      <c r="BY749" s="5" t="n">
        <v>13.646</v>
      </c>
      <c r="BZ749" s="5" t="n">
        <v>0</v>
      </c>
      <c r="CA749" s="5" t="n">
        <v>13.646</v>
      </c>
      <c r="CB749" s="5" t="n">
        <v>0</v>
      </c>
      <c r="CC749" s="5" t="n">
        <v>82.58799999999999</v>
      </c>
      <c r="CD749" s="5" t="n">
        <v>7.95</v>
      </c>
      <c r="CE749" s="5" t="n">
        <v>1.8</v>
      </c>
      <c r="CF749" s="5" t="n">
        <v>95.80200000000001</v>
      </c>
      <c r="CG749" s="5" t="n">
        <v>0.16</v>
      </c>
      <c r="CH749" s="5" t="n">
        <v>1</v>
      </c>
      <c r="CI749" s="5" t="n">
        <v>0</v>
      </c>
      <c r="CJ749" s="5" t="n">
        <v>0</v>
      </c>
      <c r="CK749" s="5" t="n">
        <v>0</v>
      </c>
      <c r="CL749" s="5" t="n">
        <v>0</v>
      </c>
      <c r="CM749" s="5" t="n">
        <v>0</v>
      </c>
      <c r="CN749" s="5" t="n">
        <v>0</v>
      </c>
      <c r="CO749" s="5" t="n">
        <v>0</v>
      </c>
      <c r="CP749" s="5" t="n">
        <v>0</v>
      </c>
      <c r="CQ749" s="5" t="n">
        <v>1.387</v>
      </c>
      <c r="CR749" s="5" t="n">
        <v>0</v>
      </c>
      <c r="CS749" s="5" t="n">
        <v>5.529</v>
      </c>
      <c r="CT749" s="5" t="n">
        <v>4.251</v>
      </c>
      <c r="CU749" s="5" t="n">
        <v>10.123</v>
      </c>
    </row>
    <row r="750">
      <c r="A750" s="5" t="inlineStr">
        <is>
          <t>SDN2021</t>
        </is>
      </c>
      <c r="B750" s="5" t="inlineStr">
        <is>
          <t>SDN</t>
        </is>
      </c>
      <c r="C750" s="5" t="inlineStr">
        <is>
          <t>SDN</t>
        </is>
      </c>
      <c r="D750" s="5" t="inlineStr">
        <is>
          <t>Sudan</t>
        </is>
      </c>
      <c r="E750" s="5" t="n">
        <v>2021</v>
      </c>
      <c r="F750" s="5" t="n">
        <v>0.17</v>
      </c>
      <c r="G750" s="5" t="n">
        <v>5.897</v>
      </c>
      <c r="H750" s="5" t="n">
        <v>1.143</v>
      </c>
      <c r="I750" s="5" t="n">
        <v>0</v>
      </c>
      <c r="J750" s="5" t="n">
        <v>5.897</v>
      </c>
      <c r="K750" s="5" t="n">
        <v>0</v>
      </c>
      <c r="L750" s="5" t="n">
        <v>1</v>
      </c>
      <c r="M750" s="5" t="n">
        <v>7.964</v>
      </c>
      <c r="N750" s="5" t="n">
        <v>3.43</v>
      </c>
      <c r="O750" s="5" t="n">
        <v>0</v>
      </c>
      <c r="P750" s="5" t="n">
        <v>7.964</v>
      </c>
      <c r="Q750" s="5" t="n">
        <v>0</v>
      </c>
      <c r="R750" s="5" t="n">
        <v>1</v>
      </c>
      <c r="S750" s="5" t="n">
        <v>11.613</v>
      </c>
      <c r="T750" s="5" t="n">
        <v>6.86</v>
      </c>
      <c r="U750" s="5" t="n">
        <v>0</v>
      </c>
      <c r="V750" s="5" t="n">
        <v>13.588</v>
      </c>
      <c r="W750" s="5" t="n">
        <v>0.17</v>
      </c>
      <c r="X750" s="5" t="n">
        <v>1</v>
      </c>
      <c r="Y750" s="5" t="n">
        <v>15.47</v>
      </c>
      <c r="Z750" s="5" t="n">
        <v>2.091</v>
      </c>
      <c r="AA750" s="5" t="n">
        <v>0</v>
      </c>
      <c r="AB750" s="5" t="n">
        <v>15.47</v>
      </c>
      <c r="AC750" s="5" t="n">
        <v>0</v>
      </c>
      <c r="AD750" s="5" t="n">
        <v>1</v>
      </c>
      <c r="AE750" s="5" t="n">
        <v>16.613</v>
      </c>
      <c r="AF750" s="5" t="n">
        <v>3.885</v>
      </c>
      <c r="AG750" s="5" t="n">
        <v>0</v>
      </c>
      <c r="AH750" s="5" t="n">
        <v>16.613</v>
      </c>
      <c r="AI750" s="5" t="n">
        <v>0</v>
      </c>
      <c r="AJ750" s="5" t="n">
        <v>1</v>
      </c>
      <c r="AK750" s="5" t="n">
        <v>23.473</v>
      </c>
      <c r="AL750" s="5" t="n">
        <v>12.502</v>
      </c>
      <c r="AM750" s="5" t="n">
        <v>0</v>
      </c>
      <c r="AN750" s="5" t="n">
        <v>27.463</v>
      </c>
      <c r="AO750" s="5" t="n">
        <v>0.17</v>
      </c>
      <c r="AP750" s="5" t="n">
        <v>1</v>
      </c>
      <c r="AQ750" s="5" t="n">
        <v>0.619</v>
      </c>
      <c r="AR750" s="5" t="n">
        <v>0.114</v>
      </c>
      <c r="AS750" s="5" t="n">
        <v>-0.474</v>
      </c>
      <c r="AT750" s="5" t="n">
        <v>0.145</v>
      </c>
      <c r="AU750" s="5" t="n">
        <v>0</v>
      </c>
      <c r="AV750" s="5" t="n">
        <v>1</v>
      </c>
      <c r="AW750" s="5" t="n">
        <v>0.599</v>
      </c>
      <c r="AX750" s="5" t="n">
        <v>0.114</v>
      </c>
      <c r="AY750" s="5" t="n">
        <v>-0.504</v>
      </c>
      <c r="AZ750" s="5" t="n">
        <v>0.096</v>
      </c>
      <c r="BA750" s="5" t="n">
        <v>0</v>
      </c>
      <c r="BB750" s="5" t="n">
        <v>1</v>
      </c>
      <c r="BC750" s="5" t="n">
        <v>0.439</v>
      </c>
      <c r="BD750" s="5" t="n">
        <v>0.114</v>
      </c>
      <c r="BE750" s="5" t="n">
        <v>0</v>
      </c>
      <c r="BF750" s="5" t="n">
        <v>0.514</v>
      </c>
      <c r="BG750" s="5" t="n">
        <v>0.17</v>
      </c>
      <c r="BH750" s="5" t="n">
        <v>1</v>
      </c>
      <c r="BI750" s="5" t="n">
        <v>0.505</v>
      </c>
      <c r="BJ750" s="5" t="n">
        <v>0.114</v>
      </c>
      <c r="BK750" s="5" t="n">
        <v>0</v>
      </c>
      <c r="BL750" s="5" t="n">
        <v>0.591</v>
      </c>
      <c r="BM750" s="5" t="n">
        <v>0.17</v>
      </c>
      <c r="BN750" s="5" t="n">
        <v>1</v>
      </c>
      <c r="BO750" s="5" t="n">
        <v>0</v>
      </c>
      <c r="BP750" s="5" t="n">
        <v>0</v>
      </c>
      <c r="BQ750" s="5" t="n">
        <v>0</v>
      </c>
      <c r="BR750" s="5" t="n">
        <v>0</v>
      </c>
      <c r="BS750" s="5" t="n">
        <v>1</v>
      </c>
      <c r="BT750" s="5" t="n">
        <v>0</v>
      </c>
      <c r="BU750" s="5" t="n">
        <v>0</v>
      </c>
      <c r="BV750" s="5" t="n">
        <v>0</v>
      </c>
      <c r="BW750" s="5" t="n">
        <v>0.17</v>
      </c>
      <c r="BX750" s="5" t="n">
        <v>1</v>
      </c>
      <c r="BY750" s="5" t="n">
        <v>11.787</v>
      </c>
      <c r="BZ750" s="5" t="n">
        <v>0</v>
      </c>
      <c r="CA750" s="5" t="n">
        <v>11.787</v>
      </c>
      <c r="CB750" s="5" t="n">
        <v>0</v>
      </c>
      <c r="CC750" s="5" t="n">
        <v>78.125</v>
      </c>
      <c r="CD750" s="5" t="n">
        <v>7.95</v>
      </c>
      <c r="CE750" s="5" t="n">
        <v>0</v>
      </c>
      <c r="CF750" s="5" t="n">
        <v>91.40600000000001</v>
      </c>
      <c r="CG750" s="5" t="n">
        <v>0.17</v>
      </c>
      <c r="CH750" s="5" t="n">
        <v>1</v>
      </c>
      <c r="CI750" s="5" t="n">
        <v>0</v>
      </c>
      <c r="CJ750" s="5" t="n">
        <v>0</v>
      </c>
      <c r="CK750" s="5" t="n">
        <v>0</v>
      </c>
      <c r="CL750" s="5" t="n">
        <v>0</v>
      </c>
      <c r="CM750" s="5" t="n">
        <v>0</v>
      </c>
      <c r="CN750" s="5" t="n">
        <v>0</v>
      </c>
      <c r="CO750" s="5" t="n">
        <v>0</v>
      </c>
      <c r="CP750" s="5" t="n">
        <v>0</v>
      </c>
      <c r="CQ750" s="5" t="n">
        <v>1.198</v>
      </c>
      <c r="CR750" s="5" t="n">
        <v>0</v>
      </c>
      <c r="CS750" s="5" t="n">
        <v>4.776</v>
      </c>
      <c r="CT750" s="5" t="n">
        <v>4.753</v>
      </c>
      <c r="CU750" s="5" t="n">
        <v>15.162</v>
      </c>
    </row>
    <row r="751">
      <c r="A751" s="5" t="inlineStr">
        <is>
          <t>SDN2022</t>
        </is>
      </c>
      <c r="B751" s="5" t="inlineStr">
        <is>
          <t>SDN</t>
        </is>
      </c>
      <c r="C751" s="5" t="inlineStr">
        <is>
          <t>SDN</t>
        </is>
      </c>
      <c r="D751" s="5" t="inlineStr">
        <is>
          <t>Sudan</t>
        </is>
      </c>
      <c r="E751" s="5" t="n">
        <v>2022</v>
      </c>
      <c r="F751" s="5" t="n">
        <v>0.17</v>
      </c>
      <c r="G751" s="5" t="n">
        <v>11.72</v>
      </c>
      <c r="H751" s="5" t="n">
        <v>1.82</v>
      </c>
      <c r="I751" s="5" t="n">
        <v>0</v>
      </c>
      <c r="J751" s="5" t="n">
        <v>11.72</v>
      </c>
      <c r="K751" s="5" t="n">
        <v>0</v>
      </c>
      <c r="L751" s="5" t="n">
        <v>1</v>
      </c>
      <c r="M751" s="5" t="n">
        <v>9.782999999999999</v>
      </c>
      <c r="N751" s="5" t="n">
        <v>4.04</v>
      </c>
      <c r="O751" s="5" t="n">
        <v>0</v>
      </c>
      <c r="P751" s="5" t="n">
        <v>9.782999999999999</v>
      </c>
      <c r="Q751" s="5" t="n">
        <v>0</v>
      </c>
      <c r="R751" s="5" t="n">
        <v>1</v>
      </c>
      <c r="S751" s="5" t="n">
        <v>17.893</v>
      </c>
      <c r="T751" s="5" t="n">
        <v>8.763999999999999</v>
      </c>
      <c r="U751" s="5" t="n">
        <v>0.225</v>
      </c>
      <c r="V751" s="5" t="n">
        <v>20.935</v>
      </c>
      <c r="W751" s="5" t="n">
        <v>0.17</v>
      </c>
      <c r="X751" s="5" t="n">
        <v>1</v>
      </c>
      <c r="Y751" s="5" t="n">
        <v>30.455</v>
      </c>
      <c r="Z751" s="5" t="n">
        <v>3.195</v>
      </c>
      <c r="AA751" s="5" t="n">
        <v>0</v>
      </c>
      <c r="AB751" s="5" t="n">
        <v>30.455</v>
      </c>
      <c r="AC751" s="5" t="n">
        <v>0</v>
      </c>
      <c r="AD751" s="5" t="n">
        <v>1</v>
      </c>
      <c r="AE751" s="5" t="n">
        <v>31.69</v>
      </c>
      <c r="AF751" s="5" t="n">
        <v>5.875</v>
      </c>
      <c r="AG751" s="5" t="n">
        <v>0</v>
      </c>
      <c r="AH751" s="5" t="n">
        <v>31.69</v>
      </c>
      <c r="AI751" s="5" t="n">
        <v>0</v>
      </c>
      <c r="AJ751" s="5" t="n">
        <v>1</v>
      </c>
      <c r="AK751" s="5" t="n">
        <v>39.098</v>
      </c>
      <c r="AL751" s="5" t="n">
        <v>18.671</v>
      </c>
      <c r="AM751" s="5" t="n">
        <v>0.492</v>
      </c>
      <c r="AN751" s="5" t="n">
        <v>45.744</v>
      </c>
      <c r="AO751" s="5" t="n">
        <v>0.17</v>
      </c>
      <c r="AP751" s="5" t="n">
        <v>1</v>
      </c>
      <c r="AQ751" s="5" t="n">
        <v>0.861</v>
      </c>
      <c r="AR751" s="5" t="n">
        <v>0.123</v>
      </c>
      <c r="AS751" s="5" t="n">
        <v>0.146</v>
      </c>
      <c r="AT751" s="5" t="n">
        <v>1.007</v>
      </c>
      <c r="AU751" s="5" t="n">
        <v>0</v>
      </c>
      <c r="AV751" s="5" t="n">
        <v>1</v>
      </c>
      <c r="AW751" s="5" t="n">
        <v>0.986</v>
      </c>
      <c r="AX751" s="5" t="n">
        <v>0.128</v>
      </c>
      <c r="AY751" s="5" t="n">
        <v>0.168</v>
      </c>
      <c r="AZ751" s="5" t="n">
        <v>1.154</v>
      </c>
      <c r="BA751" s="5" t="n">
        <v>0</v>
      </c>
      <c r="BB751" s="5" t="n">
        <v>1</v>
      </c>
      <c r="BC751" s="5" t="n">
        <v>0.598</v>
      </c>
      <c r="BD751" s="5" t="n">
        <v>0.123</v>
      </c>
      <c r="BE751" s="5" t="n">
        <v>0.008</v>
      </c>
      <c r="BF751" s="5" t="n">
        <v>0.699</v>
      </c>
      <c r="BG751" s="5" t="n">
        <v>0.17</v>
      </c>
      <c r="BH751" s="5" t="n">
        <v>1</v>
      </c>
      <c r="BI751" s="5" t="n">
        <v>0.612</v>
      </c>
      <c r="BJ751" s="5" t="n">
        <v>0.119</v>
      </c>
      <c r="BK751" s="5" t="n">
        <v>0.008</v>
      </c>
      <c r="BL751" s="5" t="n">
        <v>0.716</v>
      </c>
      <c r="BM751" s="5" t="n">
        <v>0.17</v>
      </c>
      <c r="BN751" s="5" t="n">
        <v>1</v>
      </c>
      <c r="BO751" s="5" t="n">
        <v>0</v>
      </c>
      <c r="BP751" s="5" t="n">
        <v>0</v>
      </c>
      <c r="BQ751" s="5" t="n">
        <v>0</v>
      </c>
      <c r="BR751" s="5" t="n">
        <v>0</v>
      </c>
      <c r="BS751" s="5" t="n">
        <v>1</v>
      </c>
      <c r="BT751" s="5" t="n">
        <v>0</v>
      </c>
      <c r="BU751" s="5" t="n">
        <v>0</v>
      </c>
      <c r="BV751" s="5" t="n">
        <v>0</v>
      </c>
      <c r="BW751" s="5" t="n">
        <v>0.17</v>
      </c>
      <c r="BX751" s="5" t="n">
        <v>1</v>
      </c>
      <c r="BY751" s="5" t="n">
        <v>12.729</v>
      </c>
      <c r="BZ751" s="5" t="n">
        <v>0</v>
      </c>
      <c r="CA751" s="5" t="n">
        <v>12.729</v>
      </c>
      <c r="CB751" s="5" t="n">
        <v>0</v>
      </c>
      <c r="CC751" s="5" t="n">
        <v>97.90000000000001</v>
      </c>
      <c r="CD751" s="5" t="n">
        <v>7.95</v>
      </c>
      <c r="CE751" s="5" t="n">
        <v>1.232</v>
      </c>
      <c r="CF751" s="5" t="n">
        <v>114.543</v>
      </c>
      <c r="CG751" s="5" t="n">
        <v>0.17</v>
      </c>
      <c r="CH751" s="5" t="n">
        <v>1</v>
      </c>
      <c r="CI751" s="5" t="n">
        <v>1</v>
      </c>
      <c r="CJ751" s="5" t="n">
        <v>1</v>
      </c>
      <c r="CK751" s="5" t="n">
        <v>0</v>
      </c>
      <c r="CL751" s="5" t="n">
        <v>0</v>
      </c>
      <c r="CM751" s="5" t="n">
        <v>0</v>
      </c>
      <c r="CN751" s="5" t="n">
        <v>0</v>
      </c>
      <c r="CO751" s="5" t="n">
        <v>0</v>
      </c>
      <c r="CP751" s="5" t="n">
        <v>0</v>
      </c>
      <c r="CQ751" s="5" t="n">
        <v>1.294</v>
      </c>
      <c r="CR751" s="5" t="n">
        <v>0</v>
      </c>
      <c r="CS751" s="5" t="n">
        <v>5.158</v>
      </c>
      <c r="CT751" s="5" t="n">
        <v>10.485</v>
      </c>
      <c r="CU751" s="5" t="n">
        <v>31.326</v>
      </c>
    </row>
    <row r="752">
      <c r="A752" s="5" t="inlineStr">
        <is>
          <t>SDN2023</t>
        </is>
      </c>
      <c r="B752" s="5" t="inlineStr">
        <is>
          <t>SDN</t>
        </is>
      </c>
      <c r="C752" s="5" t="inlineStr">
        <is>
          <t>SDN</t>
        </is>
      </c>
      <c r="D752" s="5" t="inlineStr">
        <is>
          <t>Sudan</t>
        </is>
      </c>
      <c r="E752" s="5" t="n">
        <v>2023</v>
      </c>
      <c r="F752" s="5" t="n">
        <v>0.17</v>
      </c>
      <c r="G752" s="5" t="n">
        <v>6.147</v>
      </c>
      <c r="H752" s="5" t="n">
        <v>1.4</v>
      </c>
      <c r="I752" s="5" t="n">
        <v>0</v>
      </c>
      <c r="J752" s="5" t="n">
        <v>6.147</v>
      </c>
      <c r="K752" s="5" t="n">
        <v>0</v>
      </c>
      <c r="L752" s="5" t="n">
        <v>1</v>
      </c>
      <c r="M752" s="5" t="n">
        <v>7.886</v>
      </c>
      <c r="N752" s="5" t="n">
        <v>3.911</v>
      </c>
      <c r="O752" s="5" t="n">
        <v>0</v>
      </c>
      <c r="P752" s="5" t="n">
        <v>7.886</v>
      </c>
      <c r="Q752" s="5" t="n">
        <v>0</v>
      </c>
      <c r="R752" s="5" t="n">
        <v>1</v>
      </c>
      <c r="S752" s="5" t="n">
        <v>12.575</v>
      </c>
      <c r="T752" s="5" t="n">
        <v>7.886</v>
      </c>
      <c r="U752" s="5" t="n">
        <v>0.237</v>
      </c>
      <c r="V752" s="5" t="n">
        <v>14.713</v>
      </c>
      <c r="W752" s="5" t="n">
        <v>0.17</v>
      </c>
      <c r="X752" s="5" t="n">
        <v>1</v>
      </c>
      <c r="Y752" s="5" t="n">
        <v>12.405</v>
      </c>
      <c r="Z752" s="5" t="n">
        <v>1.39</v>
      </c>
      <c r="AA752" s="5" t="n">
        <v>0</v>
      </c>
      <c r="AB752" s="5" t="n">
        <v>12.405</v>
      </c>
      <c r="AC752" s="5" t="n">
        <v>0</v>
      </c>
      <c r="AD752" s="5" t="n">
        <v>1</v>
      </c>
      <c r="AE752" s="5" t="n">
        <v>13.691</v>
      </c>
      <c r="AF752" s="5" t="n">
        <v>2.727</v>
      </c>
      <c r="AG752" s="5" t="n">
        <v>0</v>
      </c>
      <c r="AH752" s="5" t="n">
        <v>13.691</v>
      </c>
      <c r="AI752" s="5" t="n">
        <v>0</v>
      </c>
      <c r="AJ752" s="5" t="n">
        <v>1</v>
      </c>
      <c r="AK752" s="5" t="n">
        <v>21.405</v>
      </c>
      <c r="AL752" s="5" t="n">
        <v>10.603</v>
      </c>
      <c r="AM752" s="5" t="n">
        <v>0.403</v>
      </c>
      <c r="AN752" s="5" t="n">
        <v>25.043</v>
      </c>
      <c r="AO752" s="5" t="n">
        <v>0.17</v>
      </c>
      <c r="AP752" s="5" t="n">
        <v>1</v>
      </c>
      <c r="AQ752" s="5" t="n">
        <v>0.76</v>
      </c>
      <c r="AR752" s="5" t="n">
        <v>0.128</v>
      </c>
      <c r="AS752" s="5" t="n">
        <v>0.129</v>
      </c>
      <c r="AT752" s="5" t="n">
        <v>0.89</v>
      </c>
      <c r="AU752" s="5" t="n">
        <v>0</v>
      </c>
      <c r="AV752" s="5" t="n">
        <v>1</v>
      </c>
      <c r="AW752" s="5" t="n">
        <v>0.8110000000000001</v>
      </c>
      <c r="AX752" s="5" t="n">
        <v>0.139</v>
      </c>
      <c r="AY752" s="5" t="n">
        <v>0.138</v>
      </c>
      <c r="AZ752" s="5" t="n">
        <v>0.949</v>
      </c>
      <c r="BA752" s="5" t="n">
        <v>0</v>
      </c>
      <c r="BB752" s="5" t="n">
        <v>1</v>
      </c>
      <c r="BC752" s="5" t="n">
        <v>0.535</v>
      </c>
      <c r="BD752" s="5" t="n">
        <v>0.129</v>
      </c>
      <c r="BE752" s="5" t="n">
        <v>0.01</v>
      </c>
      <c r="BF752" s="5" t="n">
        <v>0.626</v>
      </c>
      <c r="BG752" s="5" t="n">
        <v>0.17</v>
      </c>
      <c r="BH752" s="5" t="n">
        <v>1</v>
      </c>
      <c r="BI752" s="5" t="n">
        <v>0.579</v>
      </c>
      <c r="BJ752" s="5" t="n">
        <v>0.126</v>
      </c>
      <c r="BK752" s="5" t="n">
        <v>0.011</v>
      </c>
      <c r="BL752" s="5" t="n">
        <v>0.678</v>
      </c>
      <c r="BM752" s="5" t="n">
        <v>0.17</v>
      </c>
      <c r="BN752" s="5" t="n">
        <v>1</v>
      </c>
      <c r="BO752" s="5" t="n">
        <v>0</v>
      </c>
      <c r="BP752" s="5" t="n">
        <v>0</v>
      </c>
      <c r="BQ752" s="5" t="n">
        <v>0</v>
      </c>
      <c r="BR752" s="5" t="n">
        <v>0</v>
      </c>
      <c r="BS752" s="5" t="n">
        <v>1</v>
      </c>
      <c r="BT752" s="5" t="n">
        <v>0</v>
      </c>
      <c r="BU752" s="5" t="n">
        <v>0</v>
      </c>
      <c r="BV752" s="5" t="n">
        <v>0</v>
      </c>
      <c r="BW752" s="5" t="n">
        <v>0.17</v>
      </c>
      <c r="BX752" s="5" t="n">
        <v>1</v>
      </c>
      <c r="BY752" s="5" t="n">
        <v>13.254</v>
      </c>
      <c r="BZ752" s="5" t="n">
        <v>0</v>
      </c>
      <c r="CA752" s="5" t="n">
        <v>13.254</v>
      </c>
      <c r="CB752" s="5" t="n">
        <v>0</v>
      </c>
      <c r="CC752" s="5" t="n">
        <v>83.248</v>
      </c>
      <c r="CD752" s="5" t="n">
        <v>7.95</v>
      </c>
      <c r="CE752" s="5" t="n">
        <v>1.567</v>
      </c>
      <c r="CF752" s="5" t="n">
        <v>97.40000000000001</v>
      </c>
      <c r="CG752" s="5" t="n">
        <v>0.17</v>
      </c>
      <c r="CH752" s="5" t="n">
        <v>1</v>
      </c>
      <c r="CI752" s="5" t="n">
        <v>1</v>
      </c>
      <c r="CJ752" s="5" t="n">
        <v>1</v>
      </c>
      <c r="CK752" s="5" t="n">
        <v>0</v>
      </c>
      <c r="CL752" s="5" t="n">
        <v>0</v>
      </c>
      <c r="CM752" s="5" t="n">
        <v>0</v>
      </c>
      <c r="CN752" s="5" t="n">
        <v>0</v>
      </c>
      <c r="CO752" s="5" t="n">
        <v>0</v>
      </c>
      <c r="CP752" s="5" t="n">
        <v>0</v>
      </c>
      <c r="CQ752" s="5" t="n">
        <v>1.348</v>
      </c>
      <c r="CR752" s="5" t="n">
        <v>0</v>
      </c>
      <c r="CS752" s="5" t="n">
        <v>5.37</v>
      </c>
      <c r="CT752" s="5" t="n">
        <v>4.861</v>
      </c>
      <c r="CU752" s="5" t="n">
        <v>11.622</v>
      </c>
    </row>
    <row r="753">
      <c r="A753" s="5" t="inlineStr">
        <is>
          <t>SDN2024</t>
        </is>
      </c>
      <c r="B753" s="5" t="inlineStr">
        <is>
          <t>SDN</t>
        </is>
      </c>
      <c r="C753" s="5" t="inlineStr">
        <is>
          <t>SDN</t>
        </is>
      </c>
      <c r="D753" s="5" t="inlineStr">
        <is>
          <t>Sudan</t>
        </is>
      </c>
      <c r="E753" s="5" t="n">
        <v>2024</v>
      </c>
      <c r="F753" s="5" t="n">
        <v>0.17</v>
      </c>
      <c r="G753" s="5" t="n">
        <v>5.575</v>
      </c>
      <c r="H753" s="5" t="n">
        <v>1.412</v>
      </c>
      <c r="I753" s="5" t="n">
        <v>0</v>
      </c>
      <c r="J753" s="5" t="n">
        <v>5.575</v>
      </c>
      <c r="K753" s="5" t="n">
        <v>0</v>
      </c>
      <c r="L753" s="5" t="n">
        <v>1</v>
      </c>
      <c r="M753" s="5" t="n">
        <v>7.124</v>
      </c>
      <c r="N753" s="5" t="n">
        <v>3.881</v>
      </c>
      <c r="O753" s="5" t="n">
        <v>0</v>
      </c>
      <c r="P753" s="5" t="n">
        <v>7.124</v>
      </c>
      <c r="Q753" s="5" t="n">
        <v>0</v>
      </c>
      <c r="R753" s="5" t="n">
        <v>1</v>
      </c>
      <c r="S753" s="5" t="n">
        <v>12.193</v>
      </c>
      <c r="T753" s="5" t="n">
        <v>8.071999999999999</v>
      </c>
      <c r="U753" s="5" t="n">
        <v>0.282</v>
      </c>
      <c r="V753" s="5" t="n">
        <v>14.266</v>
      </c>
      <c r="W753" s="5" t="n">
        <v>0.17</v>
      </c>
      <c r="X753" s="5" t="n">
        <v>1</v>
      </c>
      <c r="Y753" s="5" t="n">
        <v>11.119</v>
      </c>
      <c r="Z753" s="5" t="n">
        <v>1.404</v>
      </c>
      <c r="AA753" s="5" t="n">
        <v>0</v>
      </c>
      <c r="AB753" s="5" t="n">
        <v>11.119</v>
      </c>
      <c r="AC753" s="5" t="n">
        <v>0</v>
      </c>
      <c r="AD753" s="5" t="n">
        <v>1</v>
      </c>
      <c r="AE753" s="5" t="n">
        <v>12.442</v>
      </c>
      <c r="AF753" s="5" t="n">
        <v>2.726</v>
      </c>
      <c r="AG753" s="5" t="n">
        <v>0</v>
      </c>
      <c r="AH753" s="5" t="n">
        <v>12.442</v>
      </c>
      <c r="AI753" s="5" t="n">
        <v>0</v>
      </c>
      <c r="AJ753" s="5" t="n">
        <v>1</v>
      </c>
      <c r="AK753" s="5" t="n">
        <v>20.384</v>
      </c>
      <c r="AL753" s="5" t="n">
        <v>10.368</v>
      </c>
      <c r="AM753" s="5" t="n">
        <v>0.472</v>
      </c>
      <c r="AN753" s="5" t="n">
        <v>23.849</v>
      </c>
      <c r="AO753" s="5" t="n">
        <v>0.17</v>
      </c>
      <c r="AP753" s="5" t="n">
        <v>1</v>
      </c>
      <c r="AQ753" s="5" t="n">
        <v>0.724</v>
      </c>
      <c r="AR753" s="5" t="n">
        <v>0.132</v>
      </c>
      <c r="AS753" s="5" t="n">
        <v>0.123</v>
      </c>
      <c r="AT753" s="5" t="n">
        <v>0.847</v>
      </c>
      <c r="AU753" s="5" t="n">
        <v>0</v>
      </c>
      <c r="AV753" s="5" t="n">
        <v>1</v>
      </c>
      <c r="AW753" s="5" t="n">
        <v>0.75</v>
      </c>
      <c r="AX753" s="5" t="n">
        <v>0.138</v>
      </c>
      <c r="AY753" s="5" t="n">
        <v>0.128</v>
      </c>
      <c r="AZ753" s="5" t="n">
        <v>0.878</v>
      </c>
      <c r="BA753" s="5" t="n">
        <v>0</v>
      </c>
      <c r="BB753" s="5" t="n">
        <v>1</v>
      </c>
      <c r="BC753" s="5" t="n">
        <v>0.513</v>
      </c>
      <c r="BD753" s="5" t="n">
        <v>0.132</v>
      </c>
      <c r="BE753" s="5" t="n">
        <v>0.012</v>
      </c>
      <c r="BF753" s="5" t="n">
        <v>0.6</v>
      </c>
      <c r="BG753" s="5" t="n">
        <v>0.17</v>
      </c>
      <c r="BH753" s="5" t="n">
        <v>1</v>
      </c>
      <c r="BI753" s="5" t="n">
        <v>0.591</v>
      </c>
      <c r="BJ753" s="5" t="n">
        <v>0.13</v>
      </c>
      <c r="BK753" s="5" t="n">
        <v>0.014</v>
      </c>
      <c r="BL753" s="5" t="n">
        <v>0.6919999999999999</v>
      </c>
      <c r="BM753" s="5" t="n">
        <v>0.17</v>
      </c>
      <c r="BN753" s="5" t="n">
        <v>1</v>
      </c>
      <c r="BO753" s="5" t="n">
        <v>0</v>
      </c>
      <c r="BP753" s="5" t="n">
        <v>0</v>
      </c>
      <c r="BQ753" s="5" t="n">
        <v>0</v>
      </c>
      <c r="BR753" s="5" t="n">
        <v>0</v>
      </c>
      <c r="BS753" s="5" t="n">
        <v>1</v>
      </c>
      <c r="BT753" s="5" t="n">
        <v>0</v>
      </c>
      <c r="BU753" s="5" t="n">
        <v>0</v>
      </c>
      <c r="BV753" s="5" t="n">
        <v>0</v>
      </c>
      <c r="BW753" s="5" t="n">
        <v>0.17</v>
      </c>
      <c r="BX753" s="5" t="n">
        <v>1</v>
      </c>
      <c r="BY753" s="5" t="n">
        <v>13.646</v>
      </c>
      <c r="BZ753" s="5" t="n">
        <v>0</v>
      </c>
      <c r="CA753" s="5" t="n">
        <v>13.646</v>
      </c>
      <c r="CB753" s="5" t="n">
        <v>0</v>
      </c>
      <c r="CC753" s="5" t="n">
        <v>82.58799999999999</v>
      </c>
      <c r="CD753" s="5" t="n">
        <v>7.95</v>
      </c>
      <c r="CE753" s="5" t="n">
        <v>1.912</v>
      </c>
      <c r="CF753" s="5" t="n">
        <v>96.628</v>
      </c>
      <c r="CG753" s="5" t="n">
        <v>0.17</v>
      </c>
      <c r="CH753" s="5" t="n">
        <v>1</v>
      </c>
      <c r="CI753" s="5" t="n">
        <v>1</v>
      </c>
      <c r="CJ753" s="5" t="n">
        <v>1</v>
      </c>
      <c r="CK753" s="5" t="n">
        <v>0</v>
      </c>
      <c r="CL753" s="5" t="n">
        <v>0</v>
      </c>
      <c r="CM753" s="5" t="n">
        <v>0</v>
      </c>
      <c r="CN753" s="5" t="n">
        <v>0</v>
      </c>
      <c r="CO753" s="5" t="n">
        <v>0</v>
      </c>
      <c r="CP753" s="5" t="n">
        <v>0</v>
      </c>
      <c r="CQ753" s="5" t="n">
        <v>1.387</v>
      </c>
      <c r="CR753" s="5" t="n">
        <v>0</v>
      </c>
      <c r="CS753" s="5" t="n">
        <v>5.529</v>
      </c>
      <c r="CT753" s="5" t="n">
        <v>4.251</v>
      </c>
      <c r="CU753" s="5" t="n">
        <v>10.168</v>
      </c>
    </row>
    <row r="754">
      <c r="A754" s="5" t="inlineStr">
        <is>
          <t>SUR2021</t>
        </is>
      </c>
      <c r="B754" s="5" t="inlineStr">
        <is>
          <t>SUR</t>
        </is>
      </c>
      <c r="C754" s="5" t="inlineStr">
        <is>
          <t>SUR</t>
        </is>
      </c>
      <c r="D754" s="5" t="inlineStr">
        <is>
          <t>Suriname</t>
        </is>
      </c>
      <c r="E754" s="5" t="n">
        <v>2021</v>
      </c>
      <c r="F754" s="5" t="n">
        <v>0.1</v>
      </c>
      <c r="G754" s="5" t="n">
        <v>5.897</v>
      </c>
      <c r="H754" s="5" t="n">
        <v>1.143</v>
      </c>
      <c r="I754" s="5" t="n">
        <v>0</v>
      </c>
      <c r="J754" s="5" t="n">
        <v>5.897</v>
      </c>
      <c r="K754" s="5" t="n">
        <v>0</v>
      </c>
      <c r="L754" s="5" t="n">
        <v>1</v>
      </c>
      <c r="M754" s="5" t="n">
        <v>7.964</v>
      </c>
      <c r="N754" s="5" t="n">
        <v>3.43</v>
      </c>
      <c r="O754" s="5" t="n">
        <v>0</v>
      </c>
      <c r="P754" s="5" t="n">
        <v>7.964</v>
      </c>
      <c r="Q754" s="5" t="n">
        <v>0</v>
      </c>
      <c r="R754" s="5" t="n">
        <v>1</v>
      </c>
      <c r="S754" s="5" t="n">
        <v>11.613</v>
      </c>
      <c r="T754" s="5" t="n">
        <v>6.86</v>
      </c>
      <c r="U754" s="5" t="n">
        <v>0</v>
      </c>
      <c r="V754" s="5" t="n">
        <v>12.775</v>
      </c>
      <c r="W754" s="5" t="n">
        <v>0.1</v>
      </c>
      <c r="X754" s="5" t="n">
        <v>1</v>
      </c>
      <c r="Y754" s="5" t="n">
        <v>5.347</v>
      </c>
      <c r="Z754" s="5" t="n">
        <v>0.389</v>
      </c>
      <c r="AA754" s="5" t="n">
        <v>0</v>
      </c>
      <c r="AB754" s="5" t="n">
        <v>5.347</v>
      </c>
      <c r="AC754" s="5" t="n">
        <v>0</v>
      </c>
      <c r="AD754" s="5" t="n">
        <v>1</v>
      </c>
      <c r="AE754" s="5" t="n">
        <v>5.919</v>
      </c>
      <c r="AF754" s="5" t="n">
        <v>0.796</v>
      </c>
      <c r="AG754" s="5" t="n">
        <v>0</v>
      </c>
      <c r="AH754" s="5" t="n">
        <v>5.919</v>
      </c>
      <c r="AI754" s="5" t="n">
        <v>0</v>
      </c>
      <c r="AJ754" s="5" t="n">
        <v>1</v>
      </c>
      <c r="AK754" s="5" t="n">
        <v>9.349</v>
      </c>
      <c r="AL754" s="5" t="n">
        <v>3.497</v>
      </c>
      <c r="AM754" s="5" t="n">
        <v>0</v>
      </c>
      <c r="AN754" s="5" t="n">
        <v>10.284</v>
      </c>
      <c r="AO754" s="5" t="n">
        <v>0.1</v>
      </c>
      <c r="AP754" s="5" t="n">
        <v>1</v>
      </c>
      <c r="AQ754" s="5" t="n">
        <v>0.649</v>
      </c>
      <c r="AR754" s="5" t="n">
        <v>0.114</v>
      </c>
      <c r="AS754" s="5" t="n">
        <v>0.139</v>
      </c>
      <c r="AT754" s="5" t="n">
        <v>0.867</v>
      </c>
      <c r="AU754" s="5" t="n">
        <v>0.1</v>
      </c>
      <c r="AV754" s="5" t="n">
        <v>1</v>
      </c>
      <c r="AW754" s="5" t="n">
        <v>0.577</v>
      </c>
      <c r="AX754" s="5" t="n">
        <v>0.114</v>
      </c>
      <c r="AY754" s="5" t="n">
        <v>0.12</v>
      </c>
      <c r="AZ754" s="5" t="n">
        <v>0.766</v>
      </c>
      <c r="BA754" s="5" t="n">
        <v>0.1</v>
      </c>
      <c r="BB754" s="5" t="n">
        <v>1</v>
      </c>
      <c r="BC754" s="5" t="n">
        <v>0.458</v>
      </c>
      <c r="BD754" s="5" t="n">
        <v>0.114</v>
      </c>
      <c r="BE754" s="5" t="n">
        <v>0</v>
      </c>
      <c r="BF754" s="5" t="n">
        <v>0.504</v>
      </c>
      <c r="BG754" s="5" t="n">
        <v>0.1</v>
      </c>
      <c r="BH754" s="5" t="n">
        <v>1</v>
      </c>
      <c r="BI754" s="5" t="n">
        <v>0.491</v>
      </c>
      <c r="BJ754" s="5" t="n">
        <v>0.114</v>
      </c>
      <c r="BK754" s="5" t="n">
        <v>0</v>
      </c>
      <c r="BL754" s="5" t="n">
        <v>0.54</v>
      </c>
      <c r="BM754" s="5" t="n">
        <v>0.1</v>
      </c>
      <c r="BN754" s="5" t="n">
        <v>1</v>
      </c>
      <c r="BO754" s="5" t="n">
        <v>0</v>
      </c>
      <c r="BP754" s="5" t="n">
        <v>0</v>
      </c>
      <c r="BQ754" s="5" t="n">
        <v>0.06900000000000001</v>
      </c>
      <c r="BR754" s="5" t="n">
        <v>0</v>
      </c>
      <c r="BS754" s="5" t="n">
        <v>1</v>
      </c>
      <c r="BT754" s="5" t="n">
        <v>0</v>
      </c>
      <c r="BU754" s="5" t="n">
        <v>0</v>
      </c>
      <c r="BV754" s="5" t="n">
        <v>0.031</v>
      </c>
      <c r="BW754" s="5" t="n">
        <v>0</v>
      </c>
      <c r="BX754" s="5" t="n">
        <v>1</v>
      </c>
      <c r="BY754" s="5" t="n">
        <v>11.787</v>
      </c>
      <c r="BZ754" s="5" t="n">
        <v>0</v>
      </c>
      <c r="CA754" s="5" t="n">
        <v>11.787</v>
      </c>
      <c r="CB754" s="5" t="n">
        <v>0</v>
      </c>
      <c r="CC754" s="5" t="n">
        <v>78.125</v>
      </c>
      <c r="CD754" s="5" t="n">
        <v>7.95</v>
      </c>
      <c r="CE754" s="5" t="n">
        <v>-5.776</v>
      </c>
      <c r="CF754" s="5" t="n">
        <v>79.584</v>
      </c>
      <c r="CG754" s="5" t="n">
        <v>0.1</v>
      </c>
      <c r="CH754" s="5" t="n">
        <v>1</v>
      </c>
      <c r="CI754" s="5" t="n">
        <v>0</v>
      </c>
      <c r="CJ754" s="5" t="n">
        <v>0</v>
      </c>
      <c r="CK754" s="5" t="n">
        <v>0</v>
      </c>
      <c r="CL754" s="5" t="n">
        <v>0</v>
      </c>
      <c r="CM754" s="5" t="n">
        <v>0</v>
      </c>
      <c r="CN754" s="5" t="n">
        <v>0</v>
      </c>
      <c r="CO754" s="5" t="n">
        <v>0</v>
      </c>
      <c r="CP754" s="5" t="n">
        <v>0</v>
      </c>
      <c r="CQ754" s="5" t="n">
        <v>1.198</v>
      </c>
      <c r="CR754" s="5" t="n">
        <v>1</v>
      </c>
      <c r="CS754" s="5" t="n">
        <v>4.776</v>
      </c>
      <c r="CT754" s="5" t="n">
        <v>4.753</v>
      </c>
      <c r="CU754" s="5" t="n">
        <v>15.983</v>
      </c>
    </row>
    <row r="755">
      <c r="A755" s="5" t="inlineStr">
        <is>
          <t>SUR2022</t>
        </is>
      </c>
      <c r="B755" s="5" t="inlineStr">
        <is>
          <t>SUR</t>
        </is>
      </c>
      <c r="C755" s="5" t="inlineStr">
        <is>
          <t>SUR</t>
        </is>
      </c>
      <c r="D755" s="5" t="inlineStr">
        <is>
          <t>Suriname</t>
        </is>
      </c>
      <c r="E755" s="5" t="n">
        <v>2022</v>
      </c>
      <c r="F755" s="5" t="n">
        <v>0.1</v>
      </c>
      <c r="G755" s="5" t="n">
        <v>11.72</v>
      </c>
      <c r="H755" s="5" t="n">
        <v>1.235</v>
      </c>
      <c r="I755" s="5" t="n">
        <v>0</v>
      </c>
      <c r="J755" s="5" t="n">
        <v>11.72</v>
      </c>
      <c r="K755" s="5" t="n">
        <v>0</v>
      </c>
      <c r="L755" s="5" t="n">
        <v>1</v>
      </c>
      <c r="M755" s="5" t="n">
        <v>9.782999999999999</v>
      </c>
      <c r="N755" s="5" t="n">
        <v>3.704</v>
      </c>
      <c r="O755" s="5" t="n">
        <v>0</v>
      </c>
      <c r="P755" s="5" t="n">
        <v>9.782999999999999</v>
      </c>
      <c r="Q755" s="5" t="n">
        <v>0</v>
      </c>
      <c r="R755" s="5" t="n">
        <v>1</v>
      </c>
      <c r="S755" s="5" t="n">
        <v>17.893</v>
      </c>
      <c r="T755" s="5" t="n">
        <v>7.408</v>
      </c>
      <c r="U755" s="5" t="n">
        <v>0.132</v>
      </c>
      <c r="V755" s="5" t="n">
        <v>19.683</v>
      </c>
      <c r="W755" s="5" t="n">
        <v>0.1</v>
      </c>
      <c r="X755" s="5" t="n">
        <v>1</v>
      </c>
      <c r="Y755" s="5" t="n">
        <v>5.775</v>
      </c>
      <c r="Z755" s="5" t="n">
        <v>0.42</v>
      </c>
      <c r="AA755" s="5" t="n">
        <v>0</v>
      </c>
      <c r="AB755" s="5" t="n">
        <v>5.775</v>
      </c>
      <c r="AC755" s="5" t="n">
        <v>0</v>
      </c>
      <c r="AD755" s="5" t="n">
        <v>1</v>
      </c>
      <c r="AE755" s="5" t="n">
        <v>6.392</v>
      </c>
      <c r="AF755" s="5" t="n">
        <v>0.86</v>
      </c>
      <c r="AG755" s="5" t="n">
        <v>0</v>
      </c>
      <c r="AH755" s="5" t="n">
        <v>6.392</v>
      </c>
      <c r="AI755" s="5" t="n">
        <v>0</v>
      </c>
      <c r="AJ755" s="5" t="n">
        <v>1</v>
      </c>
      <c r="AK755" s="5" t="n">
        <v>10.096</v>
      </c>
      <c r="AL755" s="5" t="n">
        <v>3.776</v>
      </c>
      <c r="AM755" s="5" t="n">
        <v>0.075</v>
      </c>
      <c r="AN755" s="5" t="n">
        <v>11.106</v>
      </c>
      <c r="AO755" s="5" t="n">
        <v>0.1</v>
      </c>
      <c r="AP755" s="5" t="n">
        <v>1</v>
      </c>
      <c r="AQ755" s="5" t="n">
        <v>0.896</v>
      </c>
      <c r="AR755" s="5" t="n">
        <v>0.123</v>
      </c>
      <c r="AS755" s="5" t="n">
        <v>0.039</v>
      </c>
      <c r="AT755" s="5" t="n">
        <v>1.028</v>
      </c>
      <c r="AU755" s="5" t="n">
        <v>0.1</v>
      </c>
      <c r="AV755" s="5" t="n">
        <v>1</v>
      </c>
      <c r="AW755" s="5" t="n">
        <v>0.89</v>
      </c>
      <c r="AX755" s="5" t="n">
        <v>0.123</v>
      </c>
      <c r="AY755" s="5" t="n">
        <v>-0.176</v>
      </c>
      <c r="AZ755" s="5" t="n">
        <v>0.786</v>
      </c>
      <c r="BA755" s="5" t="n">
        <v>0.1</v>
      </c>
      <c r="BB755" s="5" t="n">
        <v>1</v>
      </c>
      <c r="BC755" s="5" t="n">
        <v>0.62</v>
      </c>
      <c r="BD755" s="5" t="n">
        <v>0.123</v>
      </c>
      <c r="BE755" s="5" t="n">
        <v>0.005</v>
      </c>
      <c r="BF755" s="5" t="n">
        <v>0.6820000000000001</v>
      </c>
      <c r="BG755" s="5" t="n">
        <v>0.1</v>
      </c>
      <c r="BH755" s="5" t="n">
        <v>1</v>
      </c>
      <c r="BI755" s="5" t="n">
        <v>0.608</v>
      </c>
      <c r="BJ755" s="5" t="n">
        <v>0.123</v>
      </c>
      <c r="BK755" s="5" t="n">
        <v>0.004</v>
      </c>
      <c r="BL755" s="5" t="n">
        <v>0.668</v>
      </c>
      <c r="BM755" s="5" t="n">
        <v>0.1</v>
      </c>
      <c r="BN755" s="5" t="n">
        <v>1</v>
      </c>
      <c r="BO755" s="5" t="n">
        <v>0</v>
      </c>
      <c r="BP755" s="5" t="n">
        <v>0</v>
      </c>
      <c r="BQ755" s="5" t="n">
        <v>0.074</v>
      </c>
      <c r="BR755" s="5" t="n">
        <v>0</v>
      </c>
      <c r="BS755" s="5" t="n">
        <v>1</v>
      </c>
      <c r="BT755" s="5" t="n">
        <v>0</v>
      </c>
      <c r="BU755" s="5" t="n">
        <v>0</v>
      </c>
      <c r="BV755" s="5" t="n">
        <v>0.032</v>
      </c>
      <c r="BW755" s="5" t="n">
        <v>0</v>
      </c>
      <c r="BX755" s="5" t="n">
        <v>1</v>
      </c>
      <c r="BY755" s="5" t="n">
        <v>12.729</v>
      </c>
      <c r="BZ755" s="5" t="n">
        <v>0</v>
      </c>
      <c r="CA755" s="5" t="n">
        <v>12.729</v>
      </c>
      <c r="CB755" s="5" t="n">
        <v>0</v>
      </c>
      <c r="CC755" s="5" t="n">
        <v>97.90000000000001</v>
      </c>
      <c r="CD755" s="5" t="n">
        <v>7.95</v>
      </c>
      <c r="CE755" s="5" t="n">
        <v>-6.798</v>
      </c>
      <c r="CF755" s="5" t="n">
        <v>99.476</v>
      </c>
      <c r="CG755" s="5" t="n">
        <v>0.1</v>
      </c>
      <c r="CH755" s="5" t="n">
        <v>1</v>
      </c>
      <c r="CI755" s="5" t="n">
        <v>0</v>
      </c>
      <c r="CJ755" s="5" t="n">
        <v>0</v>
      </c>
      <c r="CK755" s="5" t="n">
        <v>0</v>
      </c>
      <c r="CL755" s="5" t="n">
        <v>0</v>
      </c>
      <c r="CM755" s="5" t="n">
        <v>0</v>
      </c>
      <c r="CN755" s="5" t="n">
        <v>0</v>
      </c>
      <c r="CO755" s="5" t="n">
        <v>0</v>
      </c>
      <c r="CP755" s="5" t="n">
        <v>0</v>
      </c>
      <c r="CQ755" s="5" t="n">
        <v>1.294</v>
      </c>
      <c r="CR755" s="5" t="n">
        <v>1</v>
      </c>
      <c r="CS755" s="5" t="n">
        <v>5.158</v>
      </c>
      <c r="CT755" s="5" t="n">
        <v>10.485</v>
      </c>
      <c r="CU755" s="5" t="n">
        <v>29.494</v>
      </c>
    </row>
    <row r="756">
      <c r="A756" s="5" t="inlineStr">
        <is>
          <t>SUR2023</t>
        </is>
      </c>
      <c r="B756" s="5" t="inlineStr">
        <is>
          <t>SUR</t>
        </is>
      </c>
      <c r="C756" s="5" t="inlineStr">
        <is>
          <t>SUR</t>
        </is>
      </c>
      <c r="D756" s="5" t="inlineStr">
        <is>
          <t>Suriname</t>
        </is>
      </c>
      <c r="E756" s="5" t="n">
        <v>2023</v>
      </c>
      <c r="F756" s="5" t="n">
        <v>0.1</v>
      </c>
      <c r="G756" s="5" t="n">
        <v>6.147</v>
      </c>
      <c r="H756" s="5" t="n">
        <v>1.286</v>
      </c>
      <c r="I756" s="5" t="n">
        <v>0</v>
      </c>
      <c r="J756" s="5" t="n">
        <v>6.147</v>
      </c>
      <c r="K756" s="5" t="n">
        <v>0</v>
      </c>
      <c r="L756" s="5" t="n">
        <v>1</v>
      </c>
      <c r="M756" s="5" t="n">
        <v>7.886</v>
      </c>
      <c r="N756" s="5" t="n">
        <v>3.857</v>
      </c>
      <c r="O756" s="5" t="n">
        <v>0</v>
      </c>
      <c r="P756" s="5" t="n">
        <v>7.886</v>
      </c>
      <c r="Q756" s="5" t="n">
        <v>0</v>
      </c>
      <c r="R756" s="5" t="n">
        <v>1</v>
      </c>
      <c r="S756" s="5" t="n">
        <v>12.575</v>
      </c>
      <c r="T756" s="5" t="n">
        <v>7.714</v>
      </c>
      <c r="U756" s="5" t="n">
        <v>0.139</v>
      </c>
      <c r="V756" s="5" t="n">
        <v>13.833</v>
      </c>
      <c r="W756" s="5" t="n">
        <v>0.1</v>
      </c>
      <c r="X756" s="5" t="n">
        <v>1</v>
      </c>
      <c r="Y756" s="5" t="n">
        <v>6.013</v>
      </c>
      <c r="Z756" s="5" t="n">
        <v>0.438</v>
      </c>
      <c r="AA756" s="5" t="n">
        <v>0</v>
      </c>
      <c r="AB756" s="5" t="n">
        <v>6.013</v>
      </c>
      <c r="AC756" s="5" t="n">
        <v>0</v>
      </c>
      <c r="AD756" s="5" t="n">
        <v>1</v>
      </c>
      <c r="AE756" s="5" t="n">
        <v>6.656</v>
      </c>
      <c r="AF756" s="5" t="n">
        <v>0.895</v>
      </c>
      <c r="AG756" s="5" t="n">
        <v>0</v>
      </c>
      <c r="AH756" s="5" t="n">
        <v>6.656</v>
      </c>
      <c r="AI756" s="5" t="n">
        <v>0</v>
      </c>
      <c r="AJ756" s="5" t="n">
        <v>1</v>
      </c>
      <c r="AK756" s="5" t="n">
        <v>10.513</v>
      </c>
      <c r="AL756" s="5" t="n">
        <v>3.932</v>
      </c>
      <c r="AM756" s="5" t="n">
        <v>0.116</v>
      </c>
      <c r="AN756" s="5" t="n">
        <v>11.564</v>
      </c>
      <c r="AO756" s="5" t="n">
        <v>0.1</v>
      </c>
      <c r="AP756" s="5" t="n">
        <v>1</v>
      </c>
      <c r="AQ756" s="5" t="n">
        <v>0.791</v>
      </c>
      <c r="AR756" s="5" t="n">
        <v>0.129</v>
      </c>
      <c r="AS756" s="5" t="n">
        <v>0.263</v>
      </c>
      <c r="AT756" s="5" t="n">
        <v>1.159</v>
      </c>
      <c r="AU756" s="5" t="n">
        <v>0.1</v>
      </c>
      <c r="AV756" s="5" t="n">
        <v>1</v>
      </c>
      <c r="AW756" s="5" t="n">
        <v>0.618</v>
      </c>
      <c r="AX756" s="5" t="n">
        <v>0.129</v>
      </c>
      <c r="AY756" s="5" t="n">
        <v>0.316</v>
      </c>
      <c r="AZ756" s="5" t="n">
        <v>1.027</v>
      </c>
      <c r="BA756" s="5" t="n">
        <v>0.1</v>
      </c>
      <c r="BB756" s="5" t="n">
        <v>1</v>
      </c>
      <c r="BC756" s="5" t="n">
        <v>0.554</v>
      </c>
      <c r="BD756" s="5" t="n">
        <v>0.129</v>
      </c>
      <c r="BE756" s="5" t="n">
        <v>0.006</v>
      </c>
      <c r="BF756" s="5" t="n">
        <v>0.61</v>
      </c>
      <c r="BG756" s="5" t="n">
        <v>0.1</v>
      </c>
      <c r="BH756" s="5" t="n">
        <v>1</v>
      </c>
      <c r="BI756" s="5" t="n">
        <v>0.5570000000000001</v>
      </c>
      <c r="BJ756" s="5" t="n">
        <v>0.129</v>
      </c>
      <c r="BK756" s="5" t="n">
        <v>0.006</v>
      </c>
      <c r="BL756" s="5" t="n">
        <v>0.613</v>
      </c>
      <c r="BM756" s="5" t="n">
        <v>0.1</v>
      </c>
      <c r="BN756" s="5" t="n">
        <v>1</v>
      </c>
      <c r="BO756" s="5" t="n">
        <v>0</v>
      </c>
      <c r="BP756" s="5" t="n">
        <v>0</v>
      </c>
      <c r="BQ756" s="5" t="n">
        <v>0.077</v>
      </c>
      <c r="BR756" s="5" t="n">
        <v>0</v>
      </c>
      <c r="BS756" s="5" t="n">
        <v>1</v>
      </c>
      <c r="BT756" s="5" t="n">
        <v>0</v>
      </c>
      <c r="BU756" s="5" t="n">
        <v>0</v>
      </c>
      <c r="BV756" s="5" t="n">
        <v>0.036</v>
      </c>
      <c r="BW756" s="5" t="n">
        <v>0</v>
      </c>
      <c r="BX756" s="5" t="n">
        <v>1</v>
      </c>
      <c r="BY756" s="5" t="n">
        <v>13.254</v>
      </c>
      <c r="BZ756" s="5" t="n">
        <v>0</v>
      </c>
      <c r="CA756" s="5" t="n">
        <v>13.254</v>
      </c>
      <c r="CB756" s="5" t="n">
        <v>0</v>
      </c>
      <c r="CC756" s="5" t="n">
        <v>83.248</v>
      </c>
      <c r="CD756" s="5" t="n">
        <v>7.95</v>
      </c>
      <c r="CE756" s="5" t="n">
        <v>-5.222</v>
      </c>
      <c r="CF756" s="5" t="n">
        <v>84.889</v>
      </c>
      <c r="CG756" s="5" t="n">
        <v>0.1</v>
      </c>
      <c r="CH756" s="5" t="n">
        <v>1</v>
      </c>
      <c r="CI756" s="5" t="n">
        <v>0</v>
      </c>
      <c r="CJ756" s="5" t="n">
        <v>0</v>
      </c>
      <c r="CK756" s="5" t="n">
        <v>0</v>
      </c>
      <c r="CL756" s="5" t="n">
        <v>0</v>
      </c>
      <c r="CM756" s="5" t="n">
        <v>0</v>
      </c>
      <c r="CN756" s="5" t="n">
        <v>0</v>
      </c>
      <c r="CO756" s="5" t="n">
        <v>0</v>
      </c>
      <c r="CP756" s="5" t="n">
        <v>0</v>
      </c>
      <c r="CQ756" s="5" t="n">
        <v>1.348</v>
      </c>
      <c r="CR756" s="5" t="n">
        <v>1</v>
      </c>
      <c r="CS756" s="5" t="n">
        <v>5.37</v>
      </c>
      <c r="CT756" s="5" t="n">
        <v>4.861</v>
      </c>
      <c r="CU756" s="5" t="n">
        <v>11.192</v>
      </c>
    </row>
    <row r="757">
      <c r="A757" s="5" t="inlineStr">
        <is>
          <t>SUR2024</t>
        </is>
      </c>
      <c r="B757" s="5" t="inlineStr">
        <is>
          <t>SUR</t>
        </is>
      </c>
      <c r="C757" s="5" t="inlineStr">
        <is>
          <t>SUR</t>
        </is>
      </c>
      <c r="D757" s="5" t="inlineStr">
        <is>
          <t>Suriname</t>
        </is>
      </c>
      <c r="E757" s="5" t="n">
        <v>2024</v>
      </c>
      <c r="F757" s="5" t="n">
        <v>0.1</v>
      </c>
      <c r="G757" s="5" t="n">
        <v>5.575</v>
      </c>
      <c r="H757" s="5" t="n">
        <v>1.324</v>
      </c>
      <c r="I757" s="5" t="n">
        <v>0</v>
      </c>
      <c r="J757" s="5" t="n">
        <v>5.575</v>
      </c>
      <c r="K757" s="5" t="n">
        <v>0</v>
      </c>
      <c r="L757" s="5" t="n">
        <v>1</v>
      </c>
      <c r="M757" s="5" t="n">
        <v>7.124</v>
      </c>
      <c r="N757" s="5" t="n">
        <v>3.971</v>
      </c>
      <c r="O757" s="5" t="n">
        <v>0</v>
      </c>
      <c r="P757" s="5" t="n">
        <v>7.124</v>
      </c>
      <c r="Q757" s="5" t="n">
        <v>0</v>
      </c>
      <c r="R757" s="5" t="n">
        <v>1</v>
      </c>
      <c r="S757" s="5" t="n">
        <v>12.193</v>
      </c>
      <c r="T757" s="5" t="n">
        <v>7.942</v>
      </c>
      <c r="U757" s="5" t="n">
        <v>0.166</v>
      </c>
      <c r="V757" s="5" t="n">
        <v>13.412</v>
      </c>
      <c r="W757" s="5" t="n">
        <v>0.1</v>
      </c>
      <c r="X757" s="5" t="n">
        <v>1</v>
      </c>
      <c r="Y757" s="5" t="n">
        <v>6.191</v>
      </c>
      <c r="Z757" s="5" t="n">
        <v>0.451</v>
      </c>
      <c r="AA757" s="5" t="n">
        <v>0</v>
      </c>
      <c r="AB757" s="5" t="n">
        <v>6.191</v>
      </c>
      <c r="AC757" s="5" t="n">
        <v>0</v>
      </c>
      <c r="AD757" s="5" t="n">
        <v>1</v>
      </c>
      <c r="AE757" s="5" t="n">
        <v>6.853</v>
      </c>
      <c r="AF757" s="5" t="n">
        <v>0.922</v>
      </c>
      <c r="AG757" s="5" t="n">
        <v>0</v>
      </c>
      <c r="AH757" s="5" t="n">
        <v>6.853</v>
      </c>
      <c r="AI757" s="5" t="n">
        <v>0</v>
      </c>
      <c r="AJ757" s="5" t="n">
        <v>1</v>
      </c>
      <c r="AK757" s="5" t="n">
        <v>10.823</v>
      </c>
      <c r="AL757" s="5" t="n">
        <v>4.048</v>
      </c>
      <c r="AM757" s="5" t="n">
        <v>0.147</v>
      </c>
      <c r="AN757" s="5" t="n">
        <v>11.906</v>
      </c>
      <c r="AO757" s="5" t="n">
        <v>0.1</v>
      </c>
      <c r="AP757" s="5" t="n">
        <v>1</v>
      </c>
      <c r="AQ757" s="5" t="n">
        <v>0.756</v>
      </c>
      <c r="AR757" s="5" t="n">
        <v>0.132</v>
      </c>
      <c r="AS757" s="5" t="n">
        <v>0.445</v>
      </c>
      <c r="AT757" s="5" t="n">
        <v>1.321</v>
      </c>
      <c r="AU757" s="5" t="n">
        <v>0.1</v>
      </c>
      <c r="AV757" s="5" t="n">
        <v>1</v>
      </c>
      <c r="AW757" s="5" t="n">
        <v>0.655</v>
      </c>
      <c r="AX757" s="5" t="n">
        <v>0.132</v>
      </c>
      <c r="AY757" s="5" t="n">
        <v>0.426</v>
      </c>
      <c r="AZ757" s="5" t="n">
        <v>1.19</v>
      </c>
      <c r="BA757" s="5" t="n">
        <v>0.1</v>
      </c>
      <c r="BB757" s="5" t="n">
        <v>1</v>
      </c>
      <c r="BC757" s="5" t="n">
        <v>0.534</v>
      </c>
      <c r="BD757" s="5" t="n">
        <v>0.132</v>
      </c>
      <c r="BE757" s="5" t="n">
        <v>0.007</v>
      </c>
      <c r="BF757" s="5" t="n">
        <v>0.587</v>
      </c>
      <c r="BG757" s="5" t="n">
        <v>0.1</v>
      </c>
      <c r="BH757" s="5" t="n">
        <v>1</v>
      </c>
      <c r="BI757" s="5" t="n">
        <v>0.5679999999999999</v>
      </c>
      <c r="BJ757" s="5" t="n">
        <v>0.132</v>
      </c>
      <c r="BK757" s="5" t="n">
        <v>0.008</v>
      </c>
      <c r="BL757" s="5" t="n">
        <v>0.625</v>
      </c>
      <c r="BM757" s="5" t="n">
        <v>0.1</v>
      </c>
      <c r="BN757" s="5" t="n">
        <v>1</v>
      </c>
      <c r="BO757" s="5" t="n">
        <v>0</v>
      </c>
      <c r="BP757" s="5" t="n">
        <v>0</v>
      </c>
      <c r="BQ757" s="5" t="n">
        <v>0.079</v>
      </c>
      <c r="BR757" s="5" t="n">
        <v>0</v>
      </c>
      <c r="BS757" s="5" t="n">
        <v>1</v>
      </c>
      <c r="BT757" s="5" t="n">
        <v>0</v>
      </c>
      <c r="BU757" s="5" t="n">
        <v>0</v>
      </c>
      <c r="BV757" s="5" t="n">
        <v>0.073</v>
      </c>
      <c r="BW757" s="5" t="n">
        <v>0</v>
      </c>
      <c r="BX757" s="5" t="n">
        <v>1</v>
      </c>
      <c r="BY757" s="5" t="n">
        <v>13.646</v>
      </c>
      <c r="BZ757" s="5" t="n">
        <v>0</v>
      </c>
      <c r="CA757" s="5" t="n">
        <v>13.646</v>
      </c>
      <c r="CB757" s="5" t="n">
        <v>0</v>
      </c>
      <c r="CC757" s="5" t="n">
        <v>82.58799999999999</v>
      </c>
      <c r="CD757" s="5" t="n">
        <v>7.95</v>
      </c>
      <c r="CE757" s="5" t="n">
        <v>-4.928</v>
      </c>
      <c r="CF757" s="5" t="n">
        <v>84.27800000000001</v>
      </c>
      <c r="CG757" s="5" t="n">
        <v>0.1</v>
      </c>
      <c r="CH757" s="5" t="n">
        <v>1</v>
      </c>
      <c r="CI757" s="5" t="n">
        <v>0</v>
      </c>
      <c r="CJ757" s="5" t="n">
        <v>0</v>
      </c>
      <c r="CK757" s="5" t="n">
        <v>0</v>
      </c>
      <c r="CL757" s="5" t="n">
        <v>0</v>
      </c>
      <c r="CM757" s="5" t="n">
        <v>0</v>
      </c>
      <c r="CN757" s="5" t="n">
        <v>0</v>
      </c>
      <c r="CO757" s="5" t="n">
        <v>0</v>
      </c>
      <c r="CP757" s="5" t="n">
        <v>0</v>
      </c>
      <c r="CQ757" s="5" t="n">
        <v>1.387</v>
      </c>
      <c r="CR757" s="5" t="n">
        <v>1</v>
      </c>
      <c r="CS757" s="5" t="n">
        <v>5.529</v>
      </c>
      <c r="CT757" s="5" t="n">
        <v>4.251</v>
      </c>
      <c r="CU757" s="5" t="n">
        <v>10.123</v>
      </c>
    </row>
    <row r="758">
      <c r="A758" s="5" t="inlineStr">
        <is>
          <t>SWE2021</t>
        </is>
      </c>
      <c r="B758" s="5" t="inlineStr">
        <is>
          <t>SWE</t>
        </is>
      </c>
      <c r="C758" s="5" t="inlineStr">
        <is>
          <t>SWE</t>
        </is>
      </c>
      <c r="D758" s="5" t="inlineStr">
        <is>
          <t>Sweden</t>
        </is>
      </c>
      <c r="E758" s="5" t="n">
        <v>2021</v>
      </c>
      <c r="F758" s="5" t="n">
        <v>0.25</v>
      </c>
      <c r="G758" s="5" t="n">
        <v>7.214</v>
      </c>
      <c r="H758" s="5" t="n">
        <v>1.097</v>
      </c>
      <c r="I758" s="5" t="n">
        <v>0.454</v>
      </c>
      <c r="J758" s="5" t="n">
        <v>7.668</v>
      </c>
      <c r="K758" s="5" t="n">
        <v>0</v>
      </c>
      <c r="L758" s="5" t="n">
        <v>1</v>
      </c>
      <c r="M758" s="5" t="n">
        <v>8.506</v>
      </c>
      <c r="N758" s="5" t="n">
        <v>3.29</v>
      </c>
      <c r="O758" s="5" t="n">
        <v>0.774</v>
      </c>
      <c r="P758" s="5" t="n">
        <v>9.279999999999999</v>
      </c>
      <c r="Q758" s="5" t="n">
        <v>0</v>
      </c>
      <c r="R758" s="5" t="n">
        <v>1</v>
      </c>
      <c r="S758" s="5" t="n">
        <v>12.697</v>
      </c>
      <c r="T758" s="5" t="n">
        <v>6.579</v>
      </c>
      <c r="U758" s="5" t="n">
        <v>11.458</v>
      </c>
      <c r="V758" s="5" t="n">
        <v>30.193</v>
      </c>
      <c r="W758" s="5" t="n">
        <v>0.25</v>
      </c>
      <c r="X758" s="5" t="n">
        <v>1</v>
      </c>
      <c r="Y758" s="5" t="n">
        <v>16.459</v>
      </c>
      <c r="Z758" s="5" t="n">
        <v>1.818</v>
      </c>
      <c r="AA758" s="5" t="n">
        <v>11.814</v>
      </c>
      <c r="AB758" s="5" t="n">
        <v>28.273</v>
      </c>
      <c r="AC758" s="5" t="n">
        <v>0</v>
      </c>
      <c r="AD758" s="5" t="n">
        <v>1</v>
      </c>
      <c r="AE758" s="5" t="n">
        <v>16.416</v>
      </c>
      <c r="AF758" s="5" t="n">
        <v>3.23</v>
      </c>
      <c r="AG758" s="5" t="n">
        <v>11.858</v>
      </c>
      <c r="AH758" s="5" t="n">
        <v>28.273</v>
      </c>
      <c r="AI758" s="5" t="n">
        <v>0</v>
      </c>
      <c r="AJ758" s="5" t="n">
        <v>1</v>
      </c>
      <c r="AK758" s="5" t="n">
        <v>27.803</v>
      </c>
      <c r="AL758" s="5" t="n">
        <v>13.646</v>
      </c>
      <c r="AM758" s="5" t="n">
        <v>18.149</v>
      </c>
      <c r="AN758" s="5" t="n">
        <v>57.441</v>
      </c>
      <c r="AO758" s="5" t="n">
        <v>0.25</v>
      </c>
      <c r="AP758" s="5" t="n">
        <v>1</v>
      </c>
      <c r="AQ758" s="5" t="n">
        <v>0.619</v>
      </c>
      <c r="AR758" s="5" t="n">
        <v>0.114</v>
      </c>
      <c r="AS758" s="5" t="n">
        <v>0.904</v>
      </c>
      <c r="AT758" s="5" t="n">
        <v>1.904</v>
      </c>
      <c r="AU758" s="5" t="n">
        <v>0.25</v>
      </c>
      <c r="AV758" s="5" t="n">
        <v>1</v>
      </c>
      <c r="AW758" s="5" t="n">
        <v>0.599</v>
      </c>
      <c r="AX758" s="5" t="n">
        <v>0.114</v>
      </c>
      <c r="AY758" s="5" t="n">
        <v>0.987</v>
      </c>
      <c r="AZ758" s="5" t="n">
        <v>1.984</v>
      </c>
      <c r="BA758" s="5" t="n">
        <v>0.25</v>
      </c>
      <c r="BB758" s="5" t="n">
        <v>1</v>
      </c>
      <c r="BC758" s="5" t="n">
        <v>0.439</v>
      </c>
      <c r="BD758" s="5" t="n">
        <v>0.114</v>
      </c>
      <c r="BE758" s="5" t="n">
        <v>0.656</v>
      </c>
      <c r="BF758" s="5" t="n">
        <v>1.369</v>
      </c>
      <c r="BG758" s="5" t="n">
        <v>0.25</v>
      </c>
      <c r="BH758" s="5" t="n">
        <v>1</v>
      </c>
      <c r="BI758" s="5" t="n">
        <v>0.505</v>
      </c>
      <c r="BJ758" s="5" t="n">
        <v>0.114</v>
      </c>
      <c r="BK758" s="5" t="n">
        <v>1.099</v>
      </c>
      <c r="BL758" s="5" t="n">
        <v>2.005</v>
      </c>
      <c r="BM758" s="5" t="n">
        <v>0.25</v>
      </c>
      <c r="BN758" s="5" t="n">
        <v>1</v>
      </c>
      <c r="BO758" s="5" t="n">
        <v>0</v>
      </c>
      <c r="BP758" s="5" t="n">
        <v>0.001</v>
      </c>
      <c r="BQ758" s="5" t="n">
        <v>0.079</v>
      </c>
      <c r="BR758" s="5" t="n">
        <v>0</v>
      </c>
      <c r="BS758" s="5" t="n">
        <v>1</v>
      </c>
      <c r="BT758" s="5" t="n">
        <v>0</v>
      </c>
      <c r="BU758" s="5" t="n">
        <v>0.042</v>
      </c>
      <c r="BV758" s="5" t="n">
        <v>0.279</v>
      </c>
      <c r="BW758" s="5" t="n">
        <v>0.25</v>
      </c>
      <c r="BX758" s="5" t="n">
        <v>1</v>
      </c>
      <c r="BY758" s="5" t="n">
        <v>11.787</v>
      </c>
      <c r="BZ758" s="5" t="n">
        <v>0</v>
      </c>
      <c r="CA758" s="5" t="n">
        <v>11.787</v>
      </c>
      <c r="CB758" s="5" t="n">
        <v>0</v>
      </c>
      <c r="CC758" s="5" t="n">
        <v>78.125</v>
      </c>
      <c r="CD758" s="5" t="n">
        <v>7.95</v>
      </c>
      <c r="CE758" s="5" t="n">
        <v>99.11199999999999</v>
      </c>
      <c r="CF758" s="5" t="n">
        <v>221.546</v>
      </c>
      <c r="CG758" s="5" t="n">
        <v>0.25</v>
      </c>
      <c r="CH758" s="5" t="n">
        <v>1</v>
      </c>
      <c r="CI758" s="5" t="n">
        <v>0</v>
      </c>
      <c r="CJ758" s="5" t="n">
        <v>0</v>
      </c>
      <c r="CK758" s="5" t="n">
        <v>0</v>
      </c>
      <c r="CL758" s="5" t="n">
        <v>0</v>
      </c>
      <c r="CM758" s="5" t="n">
        <v>0</v>
      </c>
      <c r="CN758" s="5" t="n">
        <v>0</v>
      </c>
      <c r="CO758" s="5" t="n">
        <v>0</v>
      </c>
      <c r="CP758" s="5" t="n">
        <v>0.082</v>
      </c>
      <c r="CQ758" s="5" t="n">
        <v>1.198</v>
      </c>
      <c r="CR758" s="5" t="n">
        <v>0</v>
      </c>
      <c r="CS758" s="5" t="n">
        <v>4.776</v>
      </c>
      <c r="CT758" s="5" t="n">
        <v>6.555</v>
      </c>
      <c r="CU758" s="5" t="n">
        <v>7.507</v>
      </c>
    </row>
    <row r="759">
      <c r="A759" s="5" t="inlineStr">
        <is>
          <t>SWE2022</t>
        </is>
      </c>
      <c r="B759" s="5" t="inlineStr">
        <is>
          <t>SWE</t>
        </is>
      </c>
      <c r="C759" s="5" t="inlineStr">
        <is>
          <t>SWE</t>
        </is>
      </c>
      <c r="D759" s="5" t="inlineStr">
        <is>
          <t>Sweden</t>
        </is>
      </c>
      <c r="E759" s="5" t="n">
        <v>2022</v>
      </c>
      <c r="F759" s="5" t="n">
        <v>0.25</v>
      </c>
      <c r="G759" s="5" t="n">
        <v>17.95</v>
      </c>
      <c r="H759" s="5" t="n">
        <v>1.235</v>
      </c>
      <c r="I759" s="5" t="n">
        <v>11.97</v>
      </c>
      <c r="J759" s="5" t="n">
        <v>29.92</v>
      </c>
      <c r="K759" s="5" t="n">
        <v>0</v>
      </c>
      <c r="L759" s="5" t="n">
        <v>1</v>
      </c>
      <c r="M759" s="5" t="n">
        <v>13.647</v>
      </c>
      <c r="N759" s="5" t="n">
        <v>3.704</v>
      </c>
      <c r="O759" s="5" t="n">
        <v>8.747999999999999</v>
      </c>
      <c r="P759" s="5" t="n">
        <v>22.395</v>
      </c>
      <c r="Q759" s="5" t="n">
        <v>0</v>
      </c>
      <c r="R759" s="5" t="n">
        <v>1</v>
      </c>
      <c r="S759" s="5" t="n">
        <v>24.123</v>
      </c>
      <c r="T759" s="5" t="n">
        <v>7.408</v>
      </c>
      <c r="U759" s="5" t="n">
        <v>13.305</v>
      </c>
      <c r="V759" s="5" t="n">
        <v>45.935</v>
      </c>
      <c r="W759" s="5" t="n">
        <v>0.25</v>
      </c>
      <c r="X759" s="5" t="n">
        <v>1</v>
      </c>
      <c r="Y759" s="5" t="n">
        <v>43.753</v>
      </c>
      <c r="Z759" s="5" t="n">
        <v>4.59</v>
      </c>
      <c r="AA759" s="5" t="n">
        <v>6.287</v>
      </c>
      <c r="AB759" s="5" t="n">
        <v>50.039</v>
      </c>
      <c r="AC759" s="5" t="n">
        <v>0</v>
      </c>
      <c r="AD759" s="5" t="n">
        <v>1</v>
      </c>
      <c r="AE759" s="5" t="n">
        <v>43.8</v>
      </c>
      <c r="AF759" s="5" t="n">
        <v>8.119999999999999</v>
      </c>
      <c r="AG759" s="5" t="n">
        <v>6.239</v>
      </c>
      <c r="AH759" s="5" t="n">
        <v>50.039</v>
      </c>
      <c r="AI759" s="5" t="n">
        <v>0</v>
      </c>
      <c r="AJ759" s="5" t="n">
        <v>1</v>
      </c>
      <c r="AK759" s="5" t="n">
        <v>55.736</v>
      </c>
      <c r="AL759" s="5" t="n">
        <v>26.616</v>
      </c>
      <c r="AM759" s="5" t="n">
        <v>2.376</v>
      </c>
      <c r="AN759" s="5" t="n">
        <v>72.64</v>
      </c>
      <c r="AO759" s="5" t="n">
        <v>0.25</v>
      </c>
      <c r="AP759" s="5" t="n">
        <v>1</v>
      </c>
      <c r="AQ759" s="5" t="n">
        <v>0.861</v>
      </c>
      <c r="AR759" s="5" t="n">
        <v>0.123</v>
      </c>
      <c r="AS759" s="5" t="n">
        <v>0.772</v>
      </c>
      <c r="AT759" s="5" t="n">
        <v>2.042</v>
      </c>
      <c r="AU759" s="5" t="n">
        <v>0.25</v>
      </c>
      <c r="AV759" s="5" t="n">
        <v>1</v>
      </c>
      <c r="AW759" s="5" t="n">
        <v>0.986</v>
      </c>
      <c r="AX759" s="5" t="n">
        <v>0.123</v>
      </c>
      <c r="AY759" s="5" t="n">
        <v>0.948</v>
      </c>
      <c r="AZ759" s="5" t="n">
        <v>2.417</v>
      </c>
      <c r="BA759" s="5" t="n">
        <v>0.25</v>
      </c>
      <c r="BB759" s="5" t="n">
        <v>1</v>
      </c>
      <c r="BC759" s="5" t="n">
        <v>0.598</v>
      </c>
      <c r="BD759" s="5" t="n">
        <v>0.123</v>
      </c>
      <c r="BE759" s="5" t="n">
        <v>0.452</v>
      </c>
      <c r="BF759" s="5" t="n">
        <v>1.312</v>
      </c>
      <c r="BG759" s="5" t="n">
        <v>0.25</v>
      </c>
      <c r="BH759" s="5" t="n">
        <v>1</v>
      </c>
      <c r="BI759" s="5" t="n">
        <v>0.612</v>
      </c>
      <c r="BJ759" s="5" t="n">
        <v>0.123</v>
      </c>
      <c r="BK759" s="5" t="n">
        <v>0.75</v>
      </c>
      <c r="BL759" s="5" t="n">
        <v>1.702</v>
      </c>
      <c r="BM759" s="5" t="n">
        <v>0.25</v>
      </c>
      <c r="BN759" s="5" t="n">
        <v>1</v>
      </c>
      <c r="BO759" s="5" t="n">
        <v>0</v>
      </c>
      <c r="BP759" s="5" t="n">
        <v>0.001</v>
      </c>
      <c r="BQ759" s="5" t="n">
        <v>0.115</v>
      </c>
      <c r="BR759" s="5" t="n">
        <v>0</v>
      </c>
      <c r="BS759" s="5" t="n">
        <v>1</v>
      </c>
      <c r="BT759" s="5" t="n">
        <v>0</v>
      </c>
      <c r="BU759" s="5" t="n">
        <v>-0.028</v>
      </c>
      <c r="BV759" s="5" t="n">
        <v>0.264</v>
      </c>
      <c r="BW759" s="5" t="n">
        <v>0.25</v>
      </c>
      <c r="BX759" s="5" t="n">
        <v>1</v>
      </c>
      <c r="BY759" s="5" t="n">
        <v>12.729</v>
      </c>
      <c r="BZ759" s="5" t="n">
        <v>0</v>
      </c>
      <c r="CA759" s="5" t="n">
        <v>12.729</v>
      </c>
      <c r="CB759" s="5" t="n">
        <v>0</v>
      </c>
      <c r="CC759" s="5" t="n">
        <v>97.90000000000001</v>
      </c>
      <c r="CD759" s="5" t="n">
        <v>7.95</v>
      </c>
      <c r="CE759" s="5" t="n">
        <v>151.168</v>
      </c>
      <c r="CF759" s="5" t="n">
        <v>311.335</v>
      </c>
      <c r="CG759" s="5" t="n">
        <v>0.25</v>
      </c>
      <c r="CH759" s="5" t="n">
        <v>1</v>
      </c>
      <c r="CI759" s="5" t="n">
        <v>0</v>
      </c>
      <c r="CJ759" s="5" t="n">
        <v>0</v>
      </c>
      <c r="CK759" s="5" t="n">
        <v>0</v>
      </c>
      <c r="CL759" s="5" t="n">
        <v>0</v>
      </c>
      <c r="CM759" s="5" t="n">
        <v>0</v>
      </c>
      <c r="CN759" s="5" t="n">
        <v>0</v>
      </c>
      <c r="CO759" s="5" t="n">
        <v>0</v>
      </c>
      <c r="CP759" s="5" t="n">
        <v>0</v>
      </c>
      <c r="CQ759" s="5" t="n">
        <v>1.294</v>
      </c>
      <c r="CR759" s="5" t="n">
        <v>0</v>
      </c>
      <c r="CS759" s="5" t="n">
        <v>5.158</v>
      </c>
      <c r="CT759" s="5" t="n">
        <v>16.715</v>
      </c>
      <c r="CU759" s="5" t="n">
        <v>34.708</v>
      </c>
    </row>
    <row r="760">
      <c r="A760" s="5" t="inlineStr">
        <is>
          <t>SWE2023</t>
        </is>
      </c>
      <c r="B760" s="5" t="inlineStr">
        <is>
          <t>SWE</t>
        </is>
      </c>
      <c r="C760" s="5" t="inlineStr">
        <is>
          <t>SWE</t>
        </is>
      </c>
      <c r="D760" s="5" t="inlineStr">
        <is>
          <t>Sweden</t>
        </is>
      </c>
      <c r="E760" s="5" t="n">
        <v>2023</v>
      </c>
      <c r="F760" s="5" t="n">
        <v>0.25</v>
      </c>
      <c r="G760" s="5" t="n">
        <v>12.102</v>
      </c>
      <c r="H760" s="5" t="n">
        <v>1.259</v>
      </c>
      <c r="I760" s="5" t="n">
        <v>13.076</v>
      </c>
      <c r="J760" s="5" t="n">
        <v>25.178</v>
      </c>
      <c r="K760" s="5" t="n">
        <v>0</v>
      </c>
      <c r="L760" s="5" t="n">
        <v>1</v>
      </c>
      <c r="M760" s="5" t="n">
        <v>10.303</v>
      </c>
      <c r="N760" s="5" t="n">
        <v>3.778</v>
      </c>
      <c r="O760" s="5" t="n">
        <v>10.245</v>
      </c>
      <c r="P760" s="5" t="n">
        <v>20.549</v>
      </c>
      <c r="Q760" s="5" t="n">
        <v>0</v>
      </c>
      <c r="R760" s="5" t="n">
        <v>1</v>
      </c>
      <c r="S760" s="5" t="n">
        <v>18.398</v>
      </c>
      <c r="T760" s="5" t="n">
        <v>7.555</v>
      </c>
      <c r="U760" s="5" t="n">
        <v>14.429</v>
      </c>
      <c r="V760" s="5" t="n">
        <v>39.928</v>
      </c>
      <c r="W760" s="5" t="n">
        <v>0.25</v>
      </c>
      <c r="X760" s="5" t="n">
        <v>1</v>
      </c>
      <c r="Y760" s="5" t="n">
        <v>24.649</v>
      </c>
      <c r="Z760" s="5" t="n">
        <v>2.761</v>
      </c>
      <c r="AA760" s="5" t="n">
        <v>18.078</v>
      </c>
      <c r="AB760" s="5" t="n">
        <v>42.727</v>
      </c>
      <c r="AC760" s="5" t="n">
        <v>0</v>
      </c>
      <c r="AD760" s="5" t="n">
        <v>1</v>
      </c>
      <c r="AE760" s="5" t="n">
        <v>24.747</v>
      </c>
      <c r="AF760" s="5" t="n">
        <v>4.929</v>
      </c>
      <c r="AG760" s="5" t="n">
        <v>17.98</v>
      </c>
      <c r="AH760" s="5" t="n">
        <v>42.727</v>
      </c>
      <c r="AI760" s="5" t="n">
        <v>0</v>
      </c>
      <c r="AJ760" s="5" t="n">
        <v>1</v>
      </c>
      <c r="AK760" s="5" t="n">
        <v>36.989</v>
      </c>
      <c r="AL760" s="5" t="n">
        <v>18.323</v>
      </c>
      <c r="AM760" s="5" t="n">
        <v>14.182</v>
      </c>
      <c r="AN760" s="5" t="n">
        <v>63.964</v>
      </c>
      <c r="AO760" s="5" t="n">
        <v>0.25</v>
      </c>
      <c r="AP760" s="5" t="n">
        <v>1</v>
      </c>
      <c r="AQ760" s="5" t="n">
        <v>0.76</v>
      </c>
      <c r="AR760" s="5" t="n">
        <v>0.129</v>
      </c>
      <c r="AS760" s="5" t="n">
        <v>0.745</v>
      </c>
      <c r="AT760" s="5" t="n">
        <v>1.881</v>
      </c>
      <c r="AU760" s="5" t="n">
        <v>0.25</v>
      </c>
      <c r="AV760" s="5" t="n">
        <v>1</v>
      </c>
      <c r="AW760" s="5" t="n">
        <v>0.8110000000000001</v>
      </c>
      <c r="AX760" s="5" t="n">
        <v>0.129</v>
      </c>
      <c r="AY760" s="5" t="n">
        <v>0.9389999999999999</v>
      </c>
      <c r="AZ760" s="5" t="n">
        <v>2.188</v>
      </c>
      <c r="BA760" s="5" t="n">
        <v>0.25</v>
      </c>
      <c r="BB760" s="5" t="n">
        <v>1</v>
      </c>
      <c r="BC760" s="5" t="n">
        <v>0.535</v>
      </c>
      <c r="BD760" s="5" t="n">
        <v>0.129</v>
      </c>
      <c r="BE760" s="5" t="n">
        <v>0.478</v>
      </c>
      <c r="BF760" s="5" t="n">
        <v>1.267</v>
      </c>
      <c r="BG760" s="5" t="n">
        <v>0.25</v>
      </c>
      <c r="BH760" s="5" t="n">
        <v>1</v>
      </c>
      <c r="BI760" s="5" t="n">
        <v>0.579</v>
      </c>
      <c r="BJ760" s="5" t="n">
        <v>0.129</v>
      </c>
      <c r="BK760" s="5" t="n">
        <v>0.5610000000000001</v>
      </c>
      <c r="BL760" s="5" t="n">
        <v>1.426</v>
      </c>
      <c r="BM760" s="5" t="n">
        <v>0.25</v>
      </c>
      <c r="BN760" s="5" t="n">
        <v>1</v>
      </c>
      <c r="BO760" s="5" t="n">
        <v>0</v>
      </c>
      <c r="BP760" s="5" t="n">
        <v>0.001</v>
      </c>
      <c r="BQ760" s="5" t="n">
        <v>0.089</v>
      </c>
      <c r="BR760" s="5" t="n">
        <v>0</v>
      </c>
      <c r="BS760" s="5" t="n">
        <v>1</v>
      </c>
      <c r="BT760" s="5" t="n">
        <v>0</v>
      </c>
      <c r="BU760" s="5" t="n">
        <v>0.037</v>
      </c>
      <c r="BV760" s="5" t="n">
        <v>0.262</v>
      </c>
      <c r="BW760" s="5" t="n">
        <v>0.25</v>
      </c>
      <c r="BX760" s="5" t="n">
        <v>1</v>
      </c>
      <c r="BY760" s="5" t="n">
        <v>13.254</v>
      </c>
      <c r="BZ760" s="5" t="n">
        <v>0</v>
      </c>
      <c r="CA760" s="5" t="n">
        <v>13.254</v>
      </c>
      <c r="CB760" s="5" t="n">
        <v>0</v>
      </c>
      <c r="CC760" s="5" t="n">
        <v>83.248</v>
      </c>
      <c r="CD760" s="5" t="n">
        <v>7.95</v>
      </c>
      <c r="CE760" s="5" t="n">
        <v>135.655</v>
      </c>
      <c r="CF760" s="5" t="n">
        <v>273.628</v>
      </c>
      <c r="CG760" s="5" t="n">
        <v>0.25</v>
      </c>
      <c r="CH760" s="5" t="n">
        <v>1</v>
      </c>
      <c r="CI760" s="5" t="n">
        <v>0</v>
      </c>
      <c r="CJ760" s="5" t="n">
        <v>0</v>
      </c>
      <c r="CK760" s="5" t="n">
        <v>0</v>
      </c>
      <c r="CL760" s="5" t="n">
        <v>0</v>
      </c>
      <c r="CM760" s="5" t="n">
        <v>0</v>
      </c>
      <c r="CN760" s="5" t="n">
        <v>0</v>
      </c>
      <c r="CO760" s="5" t="n">
        <v>0</v>
      </c>
      <c r="CP760" s="5" t="n">
        <v>0.041</v>
      </c>
      <c r="CQ760" s="5" t="n">
        <v>1.348</v>
      </c>
      <c r="CR760" s="5" t="n">
        <v>0</v>
      </c>
      <c r="CS760" s="5" t="n">
        <v>5.37</v>
      </c>
      <c r="CT760" s="5" t="n">
        <v>11.25</v>
      </c>
      <c r="CU760" s="5" t="n">
        <v>15.553</v>
      </c>
    </row>
    <row r="761">
      <c r="A761" s="5" t="inlineStr">
        <is>
          <t>SWE2024</t>
        </is>
      </c>
      <c r="B761" s="5" t="inlineStr">
        <is>
          <t>SWE</t>
        </is>
      </c>
      <c r="C761" s="5" t="inlineStr">
        <is>
          <t>SWE</t>
        </is>
      </c>
      <c r="D761" s="5" t="inlineStr">
        <is>
          <t>Sweden</t>
        </is>
      </c>
      <c r="E761" s="5" t="n">
        <v>2024</v>
      </c>
      <c r="F761" s="5" t="n">
        <v>0.25</v>
      </c>
      <c r="G761" s="5" t="n">
        <v>8.964</v>
      </c>
      <c r="H761" s="5" t="n">
        <v>1.296</v>
      </c>
      <c r="I761" s="5" t="n">
        <v>10.859</v>
      </c>
      <c r="J761" s="5" t="n">
        <v>19.823</v>
      </c>
      <c r="K761" s="5" t="n">
        <v>0</v>
      </c>
      <c r="L761" s="5" t="n">
        <v>1</v>
      </c>
      <c r="M761" s="5" t="n">
        <v>10.582</v>
      </c>
      <c r="N761" s="5" t="n">
        <v>3.889</v>
      </c>
      <c r="O761" s="5" t="n">
        <v>6.956</v>
      </c>
      <c r="P761" s="5" t="n">
        <v>17.538</v>
      </c>
      <c r="Q761" s="5" t="n">
        <v>0</v>
      </c>
      <c r="R761" s="5" t="n">
        <v>1</v>
      </c>
      <c r="S761" s="5" t="n">
        <v>15.446</v>
      </c>
      <c r="T761" s="5" t="n">
        <v>7.778</v>
      </c>
      <c r="U761" s="5" t="n">
        <v>15.34</v>
      </c>
      <c r="V761" s="5" t="n">
        <v>37.215</v>
      </c>
      <c r="W761" s="5" t="n">
        <v>0.25</v>
      </c>
      <c r="X761" s="5" t="n">
        <v>1</v>
      </c>
      <c r="Y761" s="5" t="n">
        <v>22.024</v>
      </c>
      <c r="Z761" s="5" t="n">
        <v>2.781</v>
      </c>
      <c r="AA761" s="5" t="n">
        <v>12.965</v>
      </c>
      <c r="AB761" s="5" t="n">
        <v>34.989</v>
      </c>
      <c r="AC761" s="5" t="n">
        <v>0</v>
      </c>
      <c r="AD761" s="5" t="n">
        <v>1</v>
      </c>
      <c r="AE761" s="5" t="n">
        <v>22.024</v>
      </c>
      <c r="AF761" s="5" t="n">
        <v>4.825</v>
      </c>
      <c r="AG761" s="5" t="n">
        <v>12.965</v>
      </c>
      <c r="AH761" s="5" t="n">
        <v>34.989</v>
      </c>
      <c r="AI761" s="5" t="n">
        <v>0</v>
      </c>
      <c r="AJ761" s="5" t="n">
        <v>1</v>
      </c>
      <c r="AK761" s="5" t="n">
        <v>34.633</v>
      </c>
      <c r="AL761" s="5" t="n">
        <v>17.615</v>
      </c>
      <c r="AM761" s="5" t="n">
        <v>9.298</v>
      </c>
      <c r="AN761" s="5" t="n">
        <v>54.913</v>
      </c>
      <c r="AO761" s="5" t="n">
        <v>0.25</v>
      </c>
      <c r="AP761" s="5" t="n">
        <v>1</v>
      </c>
      <c r="AQ761" s="5" t="n">
        <v>0.724</v>
      </c>
      <c r="AR761" s="5" t="n">
        <v>0.132</v>
      </c>
      <c r="AS761" s="5" t="n">
        <v>0.64</v>
      </c>
      <c r="AT761" s="5" t="n">
        <v>1.705</v>
      </c>
      <c r="AU761" s="5" t="n">
        <v>0.25</v>
      </c>
      <c r="AV761" s="5" t="n">
        <v>1</v>
      </c>
      <c r="AW761" s="5" t="n">
        <v>0.75</v>
      </c>
      <c r="AX761" s="5" t="n">
        <v>0.132</v>
      </c>
      <c r="AY761" s="5" t="n">
        <v>0.614</v>
      </c>
      <c r="AZ761" s="5" t="n">
        <v>1.705</v>
      </c>
      <c r="BA761" s="5" t="n">
        <v>0.25</v>
      </c>
      <c r="BB761" s="5" t="n">
        <v>1</v>
      </c>
      <c r="BC761" s="5" t="n">
        <v>0.513</v>
      </c>
      <c r="BD761" s="5" t="n">
        <v>0.132</v>
      </c>
      <c r="BE761" s="5" t="n">
        <v>0.539</v>
      </c>
      <c r="BF761" s="5" t="n">
        <v>1.315</v>
      </c>
      <c r="BG761" s="5" t="n">
        <v>0.25</v>
      </c>
      <c r="BH761" s="5" t="n">
        <v>1</v>
      </c>
      <c r="BI761" s="5" t="n">
        <v>0.591</v>
      </c>
      <c r="BJ761" s="5" t="n">
        <v>0.132</v>
      </c>
      <c r="BK761" s="5" t="n">
        <v>0.419</v>
      </c>
      <c r="BL761" s="5" t="n">
        <v>1.263</v>
      </c>
      <c r="BM761" s="5" t="n">
        <v>0.25</v>
      </c>
      <c r="BN761" s="5" t="n">
        <v>1</v>
      </c>
      <c r="BO761" s="5" t="n">
        <v>0</v>
      </c>
      <c r="BP761" s="5" t="n">
        <v>0.001</v>
      </c>
      <c r="BQ761" s="5" t="n">
        <v>0.07199999999999999</v>
      </c>
      <c r="BR761" s="5" t="n">
        <v>0</v>
      </c>
      <c r="BS761" s="5" t="n">
        <v>1</v>
      </c>
      <c r="BT761" s="5" t="n">
        <v>0</v>
      </c>
      <c r="BU761" s="5" t="n">
        <v>0.041</v>
      </c>
      <c r="BV761" s="5" t="n">
        <v>0.259</v>
      </c>
      <c r="BW761" s="5" t="n">
        <v>0.25</v>
      </c>
      <c r="BX761" s="5" t="n">
        <v>1</v>
      </c>
      <c r="BY761" s="5" t="n">
        <v>13.646</v>
      </c>
      <c r="BZ761" s="5" t="n">
        <v>0</v>
      </c>
      <c r="CA761" s="5" t="n">
        <v>13.646</v>
      </c>
      <c r="CB761" s="5" t="n">
        <v>0</v>
      </c>
      <c r="CC761" s="5" t="n">
        <v>82.58799999999999</v>
      </c>
      <c r="CD761" s="5" t="n">
        <v>7.95</v>
      </c>
      <c r="CE761" s="5" t="n">
        <v>115.913</v>
      </c>
      <c r="CF761" s="5" t="n">
        <v>248.126</v>
      </c>
      <c r="CG761" s="5" t="n">
        <v>0.25</v>
      </c>
      <c r="CH761" s="5" t="n">
        <v>1</v>
      </c>
      <c r="CI761" s="5" t="n">
        <v>0</v>
      </c>
      <c r="CJ761" s="5" t="n">
        <v>0</v>
      </c>
      <c r="CK761" s="5" t="n">
        <v>0</v>
      </c>
      <c r="CL761" s="5" t="n">
        <v>0</v>
      </c>
      <c r="CM761" s="5" t="n">
        <v>0</v>
      </c>
      <c r="CN761" s="5" t="n">
        <v>0</v>
      </c>
      <c r="CO761" s="5" t="n">
        <v>0</v>
      </c>
      <c r="CP761" s="5" t="n">
        <v>0.041</v>
      </c>
      <c r="CQ761" s="5" t="n">
        <v>1.387</v>
      </c>
      <c r="CR761" s="5" t="n">
        <v>0</v>
      </c>
      <c r="CS761" s="5" t="n">
        <v>5.529</v>
      </c>
      <c r="CT761" s="5" t="n">
        <v>7.937</v>
      </c>
      <c r="CU761" s="5" t="n">
        <v>11.8</v>
      </c>
    </row>
    <row r="762">
      <c r="A762" s="5" t="inlineStr">
        <is>
          <t>CHE2021</t>
        </is>
      </c>
      <c r="B762" s="5" t="inlineStr">
        <is>
          <t>CHE</t>
        </is>
      </c>
      <c r="C762" s="5" t="inlineStr">
        <is>
          <t>CHE</t>
        </is>
      </c>
      <c r="D762" s="5" t="inlineStr">
        <is>
          <t>Switzerland</t>
        </is>
      </c>
      <c r="E762" s="5" t="n">
        <v>2021</v>
      </c>
      <c r="F762" s="5" t="n">
        <v>0.077</v>
      </c>
      <c r="G762" s="5" t="n">
        <v>2.702</v>
      </c>
      <c r="H762" s="5" t="n">
        <v>0.591</v>
      </c>
      <c r="I762" s="5" t="n">
        <v>4.24</v>
      </c>
      <c r="J762" s="5" t="n">
        <v>6.941</v>
      </c>
      <c r="K762" s="5" t="n">
        <v>0</v>
      </c>
      <c r="L762" s="5" t="n">
        <v>1</v>
      </c>
      <c r="M762" s="5" t="n">
        <v>7.964</v>
      </c>
      <c r="N762" s="5" t="n">
        <v>3.43</v>
      </c>
      <c r="O762" s="5" t="n">
        <v>-1.023</v>
      </c>
      <c r="P762" s="5" t="n">
        <v>6.941</v>
      </c>
      <c r="Q762" s="5" t="n">
        <v>0</v>
      </c>
      <c r="R762" s="5" t="n">
        <v>1</v>
      </c>
      <c r="S762" s="5" t="n">
        <v>11.679</v>
      </c>
      <c r="T762" s="5" t="n">
        <v>6.86</v>
      </c>
      <c r="U762" s="5" t="n">
        <v>2.755</v>
      </c>
      <c r="V762" s="5" t="n">
        <v>15.545</v>
      </c>
      <c r="W762" s="5" t="n">
        <v>0.077</v>
      </c>
      <c r="X762" s="5" t="n">
        <v>1</v>
      </c>
      <c r="Y762" s="5" t="n">
        <v>37.109</v>
      </c>
      <c r="Z762" s="5" t="n">
        <v>4.099</v>
      </c>
      <c r="AA762" s="5" t="n">
        <v>-16.548</v>
      </c>
      <c r="AB762" s="5" t="n">
        <v>20.561</v>
      </c>
      <c r="AC762" s="5" t="n">
        <v>0</v>
      </c>
      <c r="AD762" s="5" t="n">
        <v>1</v>
      </c>
      <c r="AE762" s="5" t="n">
        <v>37.066</v>
      </c>
      <c r="AF762" s="5" t="n">
        <v>7.294</v>
      </c>
      <c r="AG762" s="5" t="n">
        <v>-16.505</v>
      </c>
      <c r="AH762" s="5" t="n">
        <v>20.561</v>
      </c>
      <c r="AI762" s="5" t="n">
        <v>0</v>
      </c>
      <c r="AJ762" s="5" t="n">
        <v>1</v>
      </c>
      <c r="AK762" s="5" t="n">
        <v>40.75</v>
      </c>
      <c r="AL762" s="5" t="n">
        <v>20</v>
      </c>
      <c r="AM762" s="5" t="n">
        <v>-11.342</v>
      </c>
      <c r="AN762" s="5" t="n">
        <v>31.672</v>
      </c>
      <c r="AO762" s="5" t="n">
        <v>0.077</v>
      </c>
      <c r="AP762" s="5" t="n">
        <v>1</v>
      </c>
      <c r="AQ762" s="5" t="n">
        <v>0.619</v>
      </c>
      <c r="AR762" s="5" t="n">
        <v>0.114</v>
      </c>
      <c r="AS762" s="5" t="n">
        <v>0.98</v>
      </c>
      <c r="AT762" s="5" t="n">
        <v>1.722</v>
      </c>
      <c r="AU762" s="5" t="n">
        <v>0.077</v>
      </c>
      <c r="AV762" s="5" t="n">
        <v>1</v>
      </c>
      <c r="AW762" s="5" t="n">
        <v>0.599</v>
      </c>
      <c r="AX762" s="5" t="n">
        <v>0.114</v>
      </c>
      <c r="AY762" s="5" t="n">
        <v>1.056</v>
      </c>
      <c r="AZ762" s="5" t="n">
        <v>1.783</v>
      </c>
      <c r="BA762" s="5" t="n">
        <v>0.077</v>
      </c>
      <c r="BB762" s="5" t="n">
        <v>1</v>
      </c>
      <c r="BC762" s="5" t="n">
        <v>0.439</v>
      </c>
      <c r="BD762" s="5" t="n">
        <v>0.114</v>
      </c>
      <c r="BE762" s="5" t="n">
        <v>0.526</v>
      </c>
      <c r="BF762" s="5" t="n">
        <v>1.04</v>
      </c>
      <c r="BG762" s="5" t="n">
        <v>0.077</v>
      </c>
      <c r="BH762" s="5" t="n">
        <v>1</v>
      </c>
      <c r="BI762" s="5" t="n">
        <v>0.505</v>
      </c>
      <c r="BJ762" s="5" t="n">
        <v>0.114</v>
      </c>
      <c r="BK762" s="5" t="n">
        <v>0.363</v>
      </c>
      <c r="BL762" s="5" t="n">
        <v>0.9350000000000001</v>
      </c>
      <c r="BM762" s="5" t="n">
        <v>0.077</v>
      </c>
      <c r="BN762" s="5" t="n">
        <v>1</v>
      </c>
      <c r="BO762" s="5" t="n">
        <v>0</v>
      </c>
      <c r="BP762" s="5" t="n">
        <v>0.03</v>
      </c>
      <c r="BQ762" s="5" t="n">
        <v>0.171</v>
      </c>
      <c r="BR762" s="5" t="n">
        <v>0</v>
      </c>
      <c r="BS762" s="5" t="n">
        <v>0.833</v>
      </c>
      <c r="BT762" s="5" t="n">
        <v>0</v>
      </c>
      <c r="BU762" s="5" t="n">
        <v>0.025</v>
      </c>
      <c r="BV762" s="5" t="n">
        <v>0.23</v>
      </c>
      <c r="BW762" s="5" t="n">
        <v>0.077</v>
      </c>
      <c r="BX762" s="5" t="n">
        <v>0.833</v>
      </c>
      <c r="BY762" s="5" t="n">
        <v>11.787</v>
      </c>
      <c r="BZ762" s="5" t="n">
        <v>0</v>
      </c>
      <c r="CA762" s="5" t="n">
        <v>11.787</v>
      </c>
      <c r="CB762" s="5" t="n">
        <v>0</v>
      </c>
      <c r="CC762" s="5" t="n">
        <v>78.125</v>
      </c>
      <c r="CD762" s="5" t="n">
        <v>7.95</v>
      </c>
      <c r="CE762" s="5" t="n">
        <v>-25.812</v>
      </c>
      <c r="CF762" s="5" t="n">
        <v>56.342</v>
      </c>
      <c r="CG762" s="5" t="n">
        <v>0.077</v>
      </c>
      <c r="CH762" s="5" t="n">
        <v>1</v>
      </c>
      <c r="CI762" s="5" t="n">
        <v>0</v>
      </c>
      <c r="CJ762" s="5" t="n">
        <v>0</v>
      </c>
      <c r="CK762" s="5" t="n">
        <v>0</v>
      </c>
      <c r="CL762" s="5" t="n">
        <v>0</v>
      </c>
      <c r="CM762" s="5" t="n">
        <v>0</v>
      </c>
      <c r="CN762" s="5" t="n">
        <v>0</v>
      </c>
      <c r="CO762" s="5" t="n">
        <v>0</v>
      </c>
      <c r="CP762" s="5" t="n">
        <v>0</v>
      </c>
      <c r="CQ762" s="5" t="n">
        <v>1.198</v>
      </c>
      <c r="CR762" s="5" t="n">
        <v>0</v>
      </c>
      <c r="CS762" s="5" t="n">
        <v>4.776</v>
      </c>
      <c r="CT762" s="5" t="n">
        <v>4.819</v>
      </c>
      <c r="CU762" s="5" t="n">
        <v>26.806</v>
      </c>
    </row>
    <row r="763">
      <c r="A763" s="5" t="inlineStr">
        <is>
          <t>CHE2022</t>
        </is>
      </c>
      <c r="B763" s="5" t="inlineStr">
        <is>
          <t>CHE</t>
        </is>
      </c>
      <c r="C763" s="5" t="inlineStr">
        <is>
          <t>CHE</t>
        </is>
      </c>
      <c r="D763" s="5" t="inlineStr">
        <is>
          <t>Switzerland</t>
        </is>
      </c>
      <c r="E763" s="5" t="n">
        <v>2022</v>
      </c>
      <c r="F763" s="5" t="n">
        <v>0.077</v>
      </c>
      <c r="G763" s="5" t="n">
        <v>12.303</v>
      </c>
      <c r="H763" s="5" t="n">
        <v>1.911</v>
      </c>
      <c r="I763" s="5" t="n">
        <v>6.457</v>
      </c>
      <c r="J763" s="5" t="n">
        <v>18.761</v>
      </c>
      <c r="K763" s="5" t="n">
        <v>0</v>
      </c>
      <c r="L763" s="5" t="n">
        <v>1</v>
      </c>
      <c r="M763" s="5" t="n">
        <v>9.782999999999999</v>
      </c>
      <c r="N763" s="5" t="n">
        <v>3.704</v>
      </c>
      <c r="O763" s="5" t="n">
        <v>8.978</v>
      </c>
      <c r="P763" s="5" t="n">
        <v>18.761</v>
      </c>
      <c r="Q763" s="5" t="n">
        <v>0</v>
      </c>
      <c r="R763" s="5" t="n">
        <v>1</v>
      </c>
      <c r="S763" s="5" t="n">
        <v>18.971</v>
      </c>
      <c r="T763" s="5" t="n">
        <v>7.408</v>
      </c>
      <c r="U763" s="5" t="n">
        <v>12.503</v>
      </c>
      <c r="V763" s="5" t="n">
        <v>33.705</v>
      </c>
      <c r="W763" s="5" t="n">
        <v>0.077</v>
      </c>
      <c r="X763" s="5" t="n">
        <v>1</v>
      </c>
      <c r="Y763" s="5" t="n">
        <v>73.622</v>
      </c>
      <c r="Z763" s="5" t="n">
        <v>7.723</v>
      </c>
      <c r="AA763" s="5" t="n">
        <v>-37.234</v>
      </c>
      <c r="AB763" s="5" t="n">
        <v>36.388</v>
      </c>
      <c r="AC763" s="5" t="n">
        <v>0</v>
      </c>
      <c r="AD763" s="5" t="n">
        <v>1</v>
      </c>
      <c r="AE763" s="5" t="n">
        <v>73.67</v>
      </c>
      <c r="AF763" s="5" t="n">
        <v>13.657</v>
      </c>
      <c r="AG763" s="5" t="n">
        <v>-37.282</v>
      </c>
      <c r="AH763" s="5" t="n">
        <v>36.388</v>
      </c>
      <c r="AI763" s="5" t="n">
        <v>0</v>
      </c>
      <c r="AJ763" s="5" t="n">
        <v>1</v>
      </c>
      <c r="AK763" s="5" t="n">
        <v>77.902</v>
      </c>
      <c r="AL763" s="5" t="n">
        <v>37.202</v>
      </c>
      <c r="AM763" s="5" t="n">
        <v>-35.346</v>
      </c>
      <c r="AN763" s="5" t="n">
        <v>45.834</v>
      </c>
      <c r="AO763" s="5" t="n">
        <v>0.077</v>
      </c>
      <c r="AP763" s="5" t="n">
        <v>1</v>
      </c>
      <c r="AQ763" s="5" t="n">
        <v>0.861</v>
      </c>
      <c r="AR763" s="5" t="n">
        <v>0.123</v>
      </c>
      <c r="AS763" s="5" t="n">
        <v>1.039</v>
      </c>
      <c r="AT763" s="5" t="n">
        <v>2.046</v>
      </c>
      <c r="AU763" s="5" t="n">
        <v>0.077</v>
      </c>
      <c r="AV763" s="5" t="n">
        <v>1</v>
      </c>
      <c r="AW763" s="5" t="n">
        <v>0.986</v>
      </c>
      <c r="AX763" s="5" t="n">
        <v>0.123</v>
      </c>
      <c r="AY763" s="5" t="n">
        <v>1.091</v>
      </c>
      <c r="AZ763" s="5" t="n">
        <v>2.237</v>
      </c>
      <c r="BA763" s="5" t="n">
        <v>0.077</v>
      </c>
      <c r="BB763" s="5" t="n">
        <v>1</v>
      </c>
      <c r="BC763" s="5" t="n">
        <v>0.598</v>
      </c>
      <c r="BD763" s="5" t="n">
        <v>0.123</v>
      </c>
      <c r="BE763" s="5" t="n">
        <v>0.517</v>
      </c>
      <c r="BF763" s="5" t="n">
        <v>1.2</v>
      </c>
      <c r="BG763" s="5" t="n">
        <v>0.077</v>
      </c>
      <c r="BH763" s="5" t="n">
        <v>1</v>
      </c>
      <c r="BI763" s="5" t="n">
        <v>0.612</v>
      </c>
      <c r="BJ763" s="5" t="n">
        <v>0.123</v>
      </c>
      <c r="BK763" s="5" t="n">
        <v>0.738</v>
      </c>
      <c r="BL763" s="5" t="n">
        <v>1.454</v>
      </c>
      <c r="BM763" s="5" t="n">
        <v>0.077</v>
      </c>
      <c r="BN763" s="5" t="n">
        <v>1</v>
      </c>
      <c r="BO763" s="5" t="n">
        <v>0</v>
      </c>
      <c r="BP763" s="5" t="n">
        <v>0.029</v>
      </c>
      <c r="BQ763" s="5" t="n">
        <v>0.188</v>
      </c>
      <c r="BR763" s="5" t="n">
        <v>0</v>
      </c>
      <c r="BS763" s="5" t="n">
        <v>0.833</v>
      </c>
      <c r="BT763" s="5" t="n">
        <v>0</v>
      </c>
      <c r="BU763" s="5" t="n">
        <v>0.024</v>
      </c>
      <c r="BV763" s="5" t="n">
        <v>0.246</v>
      </c>
      <c r="BW763" s="5" t="n">
        <v>0.077</v>
      </c>
      <c r="BX763" s="5" t="n">
        <v>0.833</v>
      </c>
      <c r="BY763" s="5" t="n">
        <v>12.729</v>
      </c>
      <c r="BZ763" s="5" t="n">
        <v>0</v>
      </c>
      <c r="CA763" s="5" t="n">
        <v>12.729</v>
      </c>
      <c r="CB763" s="5" t="n">
        <v>0</v>
      </c>
      <c r="CC763" s="5" t="n">
        <v>97.90000000000001</v>
      </c>
      <c r="CD763" s="5" t="n">
        <v>7.95</v>
      </c>
      <c r="CE763" s="5" t="n">
        <v>-25.237</v>
      </c>
      <c r="CF763" s="5" t="n">
        <v>78.258</v>
      </c>
      <c r="CG763" s="5" t="n">
        <v>0.077</v>
      </c>
      <c r="CH763" s="5" t="n">
        <v>1</v>
      </c>
      <c r="CI763" s="5" t="n">
        <v>0</v>
      </c>
      <c r="CJ763" s="5" t="n">
        <v>0</v>
      </c>
      <c r="CK763" s="5" t="n">
        <v>0</v>
      </c>
      <c r="CL763" s="5" t="n">
        <v>0</v>
      </c>
      <c r="CM763" s="5" t="n">
        <v>0</v>
      </c>
      <c r="CN763" s="5" t="n">
        <v>0</v>
      </c>
      <c r="CO763" s="5" t="n">
        <v>0</v>
      </c>
      <c r="CP763" s="5" t="n">
        <v>0</v>
      </c>
      <c r="CQ763" s="5" t="n">
        <v>1.294</v>
      </c>
      <c r="CR763" s="5" t="n">
        <v>0</v>
      </c>
      <c r="CS763" s="5" t="n">
        <v>5.158</v>
      </c>
      <c r="CT763" s="5" t="n">
        <v>11.563</v>
      </c>
      <c r="CU763" s="5" t="n">
        <v>63.228</v>
      </c>
    </row>
    <row r="764">
      <c r="A764" s="5" t="inlineStr">
        <is>
          <t>CHE2023</t>
        </is>
      </c>
      <c r="B764" s="5" t="inlineStr">
        <is>
          <t>CHE</t>
        </is>
      </c>
      <c r="C764" s="5" t="inlineStr">
        <is>
          <t>CHE</t>
        </is>
      </c>
      <c r="D764" s="5" t="inlineStr">
        <is>
          <t>Switzerland</t>
        </is>
      </c>
      <c r="E764" s="5" t="n">
        <v>2023</v>
      </c>
      <c r="F764" s="5" t="n">
        <v>0.077</v>
      </c>
      <c r="G764" s="5" t="n">
        <v>6.64</v>
      </c>
      <c r="H764" s="5" t="n">
        <v>1.512</v>
      </c>
      <c r="I764" s="5" t="n">
        <v>9.534000000000001</v>
      </c>
      <c r="J764" s="5" t="n">
        <v>16.174</v>
      </c>
      <c r="K764" s="5" t="n">
        <v>0</v>
      </c>
      <c r="L764" s="5" t="n">
        <v>1</v>
      </c>
      <c r="M764" s="5" t="n">
        <v>7.886</v>
      </c>
      <c r="N764" s="5" t="n">
        <v>3.857</v>
      </c>
      <c r="O764" s="5" t="n">
        <v>8.288</v>
      </c>
      <c r="P764" s="5" t="n">
        <v>16.174</v>
      </c>
      <c r="Q764" s="5" t="n">
        <v>0</v>
      </c>
      <c r="R764" s="5" t="n">
        <v>1</v>
      </c>
      <c r="S764" s="5" t="n">
        <v>12.818</v>
      </c>
      <c r="T764" s="5" t="n">
        <v>7.714</v>
      </c>
      <c r="U764" s="5" t="n">
        <v>13.099</v>
      </c>
      <c r="V764" s="5" t="n">
        <v>27.676</v>
      </c>
      <c r="W764" s="5" t="n">
        <v>0.077</v>
      </c>
      <c r="X764" s="5" t="n">
        <v>1</v>
      </c>
      <c r="Y764" s="5" t="n">
        <v>47.533</v>
      </c>
      <c r="Z764" s="5" t="n">
        <v>5.324</v>
      </c>
      <c r="AA764" s="5" t="n">
        <v>3.905</v>
      </c>
      <c r="AB764" s="5" t="n">
        <v>51.438</v>
      </c>
      <c r="AC764" s="5" t="n">
        <v>0</v>
      </c>
      <c r="AD764" s="5" t="n">
        <v>1</v>
      </c>
      <c r="AE764" s="5" t="n">
        <v>47.632</v>
      </c>
      <c r="AF764" s="5" t="n">
        <v>9.486000000000001</v>
      </c>
      <c r="AG764" s="5" t="n">
        <v>3.806</v>
      </c>
      <c r="AH764" s="5" t="n">
        <v>51.438</v>
      </c>
      <c r="AI764" s="5" t="n">
        <v>0</v>
      </c>
      <c r="AJ764" s="5" t="n">
        <v>1</v>
      </c>
      <c r="AK764" s="5" t="n">
        <v>52.17</v>
      </c>
      <c r="AL764" s="5" t="n">
        <v>25.844</v>
      </c>
      <c r="AM764" s="5" t="n">
        <v>0.616</v>
      </c>
      <c r="AN764" s="5" t="n">
        <v>56.851</v>
      </c>
      <c r="AO764" s="5" t="n">
        <v>0.077</v>
      </c>
      <c r="AP764" s="5" t="n">
        <v>1</v>
      </c>
      <c r="AQ764" s="5" t="n">
        <v>0.76</v>
      </c>
      <c r="AR764" s="5" t="n">
        <v>0.129</v>
      </c>
      <c r="AS764" s="5" t="n">
        <v>1.132</v>
      </c>
      <c r="AT764" s="5" t="n">
        <v>2.038</v>
      </c>
      <c r="AU764" s="5" t="n">
        <v>0.077</v>
      </c>
      <c r="AV764" s="5" t="n">
        <v>1</v>
      </c>
      <c r="AW764" s="5" t="n">
        <v>0.8110000000000001</v>
      </c>
      <c r="AX764" s="5" t="n">
        <v>0.129</v>
      </c>
      <c r="AY764" s="5" t="n">
        <v>1.233</v>
      </c>
      <c r="AZ764" s="5" t="n">
        <v>2.201</v>
      </c>
      <c r="BA764" s="5" t="n">
        <v>0.077</v>
      </c>
      <c r="BB764" s="5" t="n">
        <v>1</v>
      </c>
      <c r="BC764" s="5" t="n">
        <v>0.535</v>
      </c>
      <c r="BD764" s="5" t="n">
        <v>0.129</v>
      </c>
      <c r="BE764" s="5" t="n">
        <v>0.757</v>
      </c>
      <c r="BF764" s="5" t="n">
        <v>1.391</v>
      </c>
      <c r="BG764" s="5" t="n">
        <v>0.077</v>
      </c>
      <c r="BH764" s="5" t="n">
        <v>1</v>
      </c>
      <c r="BI764" s="5" t="n">
        <v>0.579</v>
      </c>
      <c r="BJ764" s="5" t="n">
        <v>0.129</v>
      </c>
      <c r="BK764" s="5" t="n">
        <v>0.609</v>
      </c>
      <c r="BL764" s="5" t="n">
        <v>1.28</v>
      </c>
      <c r="BM764" s="5" t="n">
        <v>0.077</v>
      </c>
      <c r="BN764" s="5" t="n">
        <v>1</v>
      </c>
      <c r="BO764" s="5" t="n">
        <v>0</v>
      </c>
      <c r="BP764" s="5" t="n">
        <v>0.035</v>
      </c>
      <c r="BQ764" s="5" t="n">
        <v>0.257</v>
      </c>
      <c r="BR764" s="5" t="n">
        <v>0</v>
      </c>
      <c r="BS764" s="5" t="n">
        <v>0.833</v>
      </c>
      <c r="BT764" s="5" t="n">
        <v>0</v>
      </c>
      <c r="BU764" s="5" t="n">
        <v>0.026</v>
      </c>
      <c r="BV764" s="5" t="n">
        <v>0.338</v>
      </c>
      <c r="BW764" s="5" t="n">
        <v>0.077</v>
      </c>
      <c r="BX764" s="5" t="n">
        <v>0.833</v>
      </c>
      <c r="BY764" s="5" t="n">
        <v>13.254</v>
      </c>
      <c r="BZ764" s="5" t="n">
        <v>0</v>
      </c>
      <c r="CA764" s="5" t="n">
        <v>13.254</v>
      </c>
      <c r="CB764" s="5" t="n">
        <v>0</v>
      </c>
      <c r="CC764" s="5" t="n">
        <v>83.248</v>
      </c>
      <c r="CD764" s="5" t="n">
        <v>7.95</v>
      </c>
      <c r="CE764" s="5" t="n">
        <v>6.171</v>
      </c>
      <c r="CF764" s="5" t="n">
        <v>96.30500000000001</v>
      </c>
      <c r="CG764" s="5" t="n">
        <v>0.077</v>
      </c>
      <c r="CH764" s="5" t="n">
        <v>1</v>
      </c>
      <c r="CI764" s="5" t="n">
        <v>0</v>
      </c>
      <c r="CJ764" s="5" t="n">
        <v>0</v>
      </c>
      <c r="CK764" s="5" t="n">
        <v>0</v>
      </c>
      <c r="CL764" s="5" t="n">
        <v>0</v>
      </c>
      <c r="CM764" s="5" t="n">
        <v>0</v>
      </c>
      <c r="CN764" s="5" t="n">
        <v>0</v>
      </c>
      <c r="CO764" s="5" t="n">
        <v>0</v>
      </c>
      <c r="CP764" s="5" t="n">
        <v>0</v>
      </c>
      <c r="CQ764" s="5" t="n">
        <v>1.348</v>
      </c>
      <c r="CR764" s="5" t="n">
        <v>0</v>
      </c>
      <c r="CS764" s="5" t="n">
        <v>5.37</v>
      </c>
      <c r="CT764" s="5" t="n">
        <v>5.104</v>
      </c>
      <c r="CU764" s="5" t="n">
        <v>37.088</v>
      </c>
    </row>
    <row r="765">
      <c r="A765" s="5" t="inlineStr">
        <is>
          <t>CHE2024</t>
        </is>
      </c>
      <c r="B765" s="5" t="inlineStr">
        <is>
          <t>CHE</t>
        </is>
      </c>
      <c r="C765" s="5" t="inlineStr">
        <is>
          <t>CHE</t>
        </is>
      </c>
      <c r="D765" s="5" t="inlineStr">
        <is>
          <t>Switzerland</t>
        </is>
      </c>
      <c r="E765" s="5" t="n">
        <v>2024</v>
      </c>
      <c r="F765" s="5" t="n">
        <v>0.077</v>
      </c>
      <c r="G765" s="5" t="n">
        <v>5.47</v>
      </c>
      <c r="H765" s="5" t="n">
        <v>1.386</v>
      </c>
      <c r="I765" s="5" t="n">
        <v>6.199</v>
      </c>
      <c r="J765" s="5" t="n">
        <v>11.669</v>
      </c>
      <c r="K765" s="5" t="n">
        <v>0</v>
      </c>
      <c r="L765" s="5" t="n">
        <v>1</v>
      </c>
      <c r="M765" s="5" t="n">
        <v>7.124</v>
      </c>
      <c r="N765" s="5" t="n">
        <v>3.971</v>
      </c>
      <c r="O765" s="5" t="n">
        <v>4.546</v>
      </c>
      <c r="P765" s="5" t="n">
        <v>11.669</v>
      </c>
      <c r="Q765" s="5" t="n">
        <v>0</v>
      </c>
      <c r="R765" s="5" t="n">
        <v>1</v>
      </c>
      <c r="S765" s="5" t="n">
        <v>12.405</v>
      </c>
      <c r="T765" s="5" t="n">
        <v>7.942</v>
      </c>
      <c r="U765" s="5" t="n">
        <v>13.657</v>
      </c>
      <c r="V765" s="5" t="n">
        <v>27.778</v>
      </c>
      <c r="W765" s="5" t="n">
        <v>0.077</v>
      </c>
      <c r="X765" s="5" t="n">
        <v>1</v>
      </c>
      <c r="Y765" s="5" t="n">
        <v>40.254</v>
      </c>
      <c r="Z765" s="5" t="n">
        <v>5.083</v>
      </c>
      <c r="AA765" s="5" t="n">
        <v>3.591</v>
      </c>
      <c r="AB765" s="5" t="n">
        <v>43.845</v>
      </c>
      <c r="AC765" s="5" t="n">
        <v>0</v>
      </c>
      <c r="AD765" s="5" t="n">
        <v>1</v>
      </c>
      <c r="AE765" s="5" t="n">
        <v>40.254</v>
      </c>
      <c r="AF765" s="5" t="n">
        <v>8.818</v>
      </c>
      <c r="AG765" s="5" t="n">
        <v>3.591</v>
      </c>
      <c r="AH765" s="5" t="n">
        <v>43.845</v>
      </c>
      <c r="AI765" s="5" t="n">
        <v>0</v>
      </c>
      <c r="AJ765" s="5" t="n">
        <v>1</v>
      </c>
      <c r="AK765" s="5" t="n">
        <v>43.282</v>
      </c>
      <c r="AL765" s="5" t="n">
        <v>22.014</v>
      </c>
      <c r="AM765" s="5" t="n">
        <v>5.992</v>
      </c>
      <c r="AN765" s="5" t="n">
        <v>53.068</v>
      </c>
      <c r="AO765" s="5" t="n">
        <v>0.077</v>
      </c>
      <c r="AP765" s="5" t="n">
        <v>1</v>
      </c>
      <c r="AQ765" s="5" t="n">
        <v>0.724</v>
      </c>
      <c r="AR765" s="5" t="n">
        <v>0.132</v>
      </c>
      <c r="AS765" s="5" t="n">
        <v>1.186</v>
      </c>
      <c r="AT765" s="5" t="n">
        <v>2.057</v>
      </c>
      <c r="AU765" s="5" t="n">
        <v>0.077</v>
      </c>
      <c r="AV765" s="5" t="n">
        <v>1</v>
      </c>
      <c r="AW765" s="5" t="n">
        <v>0.75</v>
      </c>
      <c r="AX765" s="5" t="n">
        <v>0.132</v>
      </c>
      <c r="AY765" s="5" t="n">
        <v>1.265</v>
      </c>
      <c r="AZ765" s="5" t="n">
        <v>2.171</v>
      </c>
      <c r="BA765" s="5" t="n">
        <v>0.077</v>
      </c>
      <c r="BB765" s="5" t="n">
        <v>1</v>
      </c>
      <c r="BC765" s="5" t="n">
        <v>0.513</v>
      </c>
      <c r="BD765" s="5" t="n">
        <v>0.132</v>
      </c>
      <c r="BE765" s="5" t="n">
        <v>0.6870000000000001</v>
      </c>
      <c r="BF765" s="5" t="n">
        <v>1.293</v>
      </c>
      <c r="BG765" s="5" t="n">
        <v>0.077</v>
      </c>
      <c r="BH765" s="5" t="n">
        <v>1</v>
      </c>
      <c r="BI765" s="5" t="n">
        <v>0.591</v>
      </c>
      <c r="BJ765" s="5" t="n">
        <v>0.132</v>
      </c>
      <c r="BK765" s="5" t="n">
        <v>0.55</v>
      </c>
      <c r="BL765" s="5" t="n">
        <v>1.229</v>
      </c>
      <c r="BM765" s="5" t="n">
        <v>0.077</v>
      </c>
      <c r="BN765" s="5" t="n">
        <v>1</v>
      </c>
      <c r="BO765" s="5" t="n">
        <v>0</v>
      </c>
      <c r="BP765" s="5" t="n">
        <v>0.044</v>
      </c>
      <c r="BQ765" s="5" t="n">
        <v>0.315</v>
      </c>
      <c r="BR765" s="5" t="n">
        <v>0</v>
      </c>
      <c r="BS765" s="5" t="n">
        <v>0.833</v>
      </c>
      <c r="BT765" s="5" t="n">
        <v>0</v>
      </c>
      <c r="BU765" s="5" t="n">
        <v>0.027</v>
      </c>
      <c r="BV765" s="5" t="n">
        <v>0.382</v>
      </c>
      <c r="BW765" s="5" t="n">
        <v>0.077</v>
      </c>
      <c r="BX765" s="5" t="n">
        <v>0.833</v>
      </c>
      <c r="BY765" s="5" t="n">
        <v>13.646</v>
      </c>
      <c r="BZ765" s="5" t="n">
        <v>0</v>
      </c>
      <c r="CA765" s="5" t="n">
        <v>13.646</v>
      </c>
      <c r="CB765" s="5" t="n">
        <v>0</v>
      </c>
      <c r="CC765" s="5" t="n">
        <v>82.58799999999999</v>
      </c>
      <c r="CD765" s="5" t="n">
        <v>7.95</v>
      </c>
      <c r="CE765" s="5" t="n">
        <v>-11.844</v>
      </c>
      <c r="CF765" s="5" t="n">
        <v>76.191</v>
      </c>
      <c r="CG765" s="5" t="n">
        <v>0.077</v>
      </c>
      <c r="CH765" s="5" t="n">
        <v>1</v>
      </c>
      <c r="CI765" s="5" t="n">
        <v>0</v>
      </c>
      <c r="CJ765" s="5" t="n">
        <v>0</v>
      </c>
      <c r="CK765" s="5" t="n">
        <v>0</v>
      </c>
      <c r="CL765" s="5" t="n">
        <v>0</v>
      </c>
      <c r="CM765" s="5" t="n">
        <v>0</v>
      </c>
      <c r="CN765" s="5" t="n">
        <v>0</v>
      </c>
      <c r="CO765" s="5" t="n">
        <v>0</v>
      </c>
      <c r="CP765" s="5" t="n">
        <v>0</v>
      </c>
      <c r="CQ765" s="5" t="n">
        <v>1.387</v>
      </c>
      <c r="CR765" s="5" t="n">
        <v>0</v>
      </c>
      <c r="CS765" s="5" t="n">
        <v>5.529</v>
      </c>
      <c r="CT765" s="5" t="n">
        <v>4.463</v>
      </c>
      <c r="CU765" s="5" t="n">
        <v>31.353</v>
      </c>
    </row>
    <row r="766">
      <c r="A766" s="5" t="inlineStr">
        <is>
          <t>SYR2021</t>
        </is>
      </c>
      <c r="B766" s="5" t="inlineStr">
        <is>
          <t>SYR</t>
        </is>
      </c>
      <c r="C766" s="5" t="inlineStr">
        <is>
          <t>SYR</t>
        </is>
      </c>
      <c r="D766" s="5" t="inlineStr">
        <is>
          <t>Syria</t>
        </is>
      </c>
      <c r="E766" s="5" t="n">
        <v>2021</v>
      </c>
      <c r="F766" s="5" t="n">
        <v>0</v>
      </c>
      <c r="G766" s="5" t="n">
        <v>5.897</v>
      </c>
      <c r="H766" s="5" t="n">
        <v>1.143</v>
      </c>
      <c r="I766" s="5" t="n">
        <v>0</v>
      </c>
      <c r="J766" s="5" t="n">
        <v>5.897</v>
      </c>
      <c r="K766" s="5" t="n">
        <v>0</v>
      </c>
      <c r="L766" s="5" t="n">
        <v>1</v>
      </c>
      <c r="M766" s="5" t="n">
        <v>7.964</v>
      </c>
      <c r="N766" s="5" t="n">
        <v>3.43</v>
      </c>
      <c r="O766" s="5" t="n">
        <v>0</v>
      </c>
      <c r="P766" s="5" t="n">
        <v>7.964</v>
      </c>
      <c r="Q766" s="5" t="n">
        <v>0</v>
      </c>
      <c r="R766" s="5" t="n">
        <v>1</v>
      </c>
      <c r="S766" s="5" t="n">
        <v>11.613</v>
      </c>
      <c r="T766" s="5" t="n">
        <v>6.86</v>
      </c>
      <c r="U766" s="5" t="n">
        <v>0</v>
      </c>
      <c r="V766" s="5" t="n">
        <v>11.613</v>
      </c>
      <c r="W766" s="5" t="n">
        <v>0</v>
      </c>
      <c r="X766" s="5" t="n">
        <v>1</v>
      </c>
      <c r="Y766" s="5" t="n">
        <v>5.347</v>
      </c>
      <c r="Z766" s="5" t="n">
        <v>0.484</v>
      </c>
      <c r="AA766" s="5" t="n">
        <v>0</v>
      </c>
      <c r="AB766" s="5" t="n">
        <v>5.347</v>
      </c>
      <c r="AC766" s="5" t="n">
        <v>0</v>
      </c>
      <c r="AD766" s="5" t="n">
        <v>1</v>
      </c>
      <c r="AE766" s="5" t="n">
        <v>5.919</v>
      </c>
      <c r="AF766" s="5" t="n">
        <v>0.966</v>
      </c>
      <c r="AG766" s="5" t="n">
        <v>0</v>
      </c>
      <c r="AH766" s="5" t="n">
        <v>5.919</v>
      </c>
      <c r="AI766" s="5" t="n">
        <v>0</v>
      </c>
      <c r="AJ766" s="5" t="n">
        <v>1</v>
      </c>
      <c r="AK766" s="5" t="n">
        <v>9.349</v>
      </c>
      <c r="AL766" s="5" t="n">
        <v>3.931</v>
      </c>
      <c r="AM766" s="5" t="n">
        <v>0</v>
      </c>
      <c r="AN766" s="5" t="n">
        <v>9.349</v>
      </c>
      <c r="AO766" s="5" t="n">
        <v>0</v>
      </c>
      <c r="AP766" s="5" t="n">
        <v>1</v>
      </c>
      <c r="AQ766" s="5" t="n">
        <v>0.621</v>
      </c>
      <c r="AR766" s="5" t="n">
        <v>0.114</v>
      </c>
      <c r="AS766" s="5" t="n">
        <v>0.127</v>
      </c>
      <c r="AT766" s="5" t="n">
        <v>0.748</v>
      </c>
      <c r="AU766" s="5" t="n">
        <v>0</v>
      </c>
      <c r="AV766" s="5" t="n">
        <v>1</v>
      </c>
      <c r="AW766" s="5" t="n">
        <v>0.593</v>
      </c>
      <c r="AX766" s="5" t="n">
        <v>0.114</v>
      </c>
      <c r="AY766" s="5" t="n">
        <v>0.212</v>
      </c>
      <c r="AZ766" s="5" t="n">
        <v>0.806</v>
      </c>
      <c r="BA766" s="5" t="n">
        <v>0</v>
      </c>
      <c r="BB766" s="5" t="n">
        <v>1</v>
      </c>
      <c r="BC766" s="5" t="n">
        <v>0.44</v>
      </c>
      <c r="BD766" s="5" t="n">
        <v>0.114</v>
      </c>
      <c r="BE766" s="5" t="n">
        <v>-0.338</v>
      </c>
      <c r="BF766" s="5" t="n">
        <v>0.102</v>
      </c>
      <c r="BG766" s="5" t="n">
        <v>0</v>
      </c>
      <c r="BH766" s="5" t="n">
        <v>0</v>
      </c>
      <c r="BI766" s="5" t="n">
        <v>0.5600000000000001</v>
      </c>
      <c r="BJ766" s="5" t="n">
        <v>0.114</v>
      </c>
      <c r="BK766" s="5" t="n">
        <v>0</v>
      </c>
      <c r="BL766" s="5" t="n">
        <v>0.5600000000000001</v>
      </c>
      <c r="BM766" s="5" t="n">
        <v>0</v>
      </c>
      <c r="BN766" s="5" t="n">
        <v>1</v>
      </c>
      <c r="BO766" s="5" t="n">
        <v>0</v>
      </c>
      <c r="BP766" s="5" t="n">
        <v>0</v>
      </c>
      <c r="BQ766" s="5" t="n">
        <v>0.08799999999999999</v>
      </c>
      <c r="BR766" s="5" t="n">
        <v>0</v>
      </c>
      <c r="BS766" s="5" t="n">
        <v>1</v>
      </c>
      <c r="BT766" s="5" t="n">
        <v>0</v>
      </c>
      <c r="BU766" s="5" t="n">
        <v>0</v>
      </c>
      <c r="BV766" s="5" t="n">
        <v>0.031</v>
      </c>
      <c r="BW766" s="5" t="n">
        <v>0</v>
      </c>
      <c r="BX766" s="5" t="n">
        <v>1</v>
      </c>
      <c r="BY766" s="5" t="n">
        <v>11.787</v>
      </c>
      <c r="BZ766" s="5" t="n">
        <v>0</v>
      </c>
      <c r="CA766" s="5" t="n">
        <v>11.787</v>
      </c>
      <c r="CB766" s="5" t="n">
        <v>0</v>
      </c>
      <c r="CC766" s="5" t="n">
        <v>81.69499999999999</v>
      </c>
      <c r="CD766" s="5" t="n">
        <v>7.95</v>
      </c>
      <c r="CE766" s="5" t="n">
        <v>0</v>
      </c>
      <c r="CF766" s="5" t="n">
        <v>81.69499999999999</v>
      </c>
      <c r="CG766" s="5" t="n">
        <v>0</v>
      </c>
      <c r="CH766" s="5" t="n">
        <v>1</v>
      </c>
      <c r="CI766" s="5" t="n">
        <v>0</v>
      </c>
      <c r="CJ766" s="5" t="n">
        <v>0</v>
      </c>
      <c r="CK766" s="5" t="n">
        <v>0</v>
      </c>
      <c r="CL766" s="5" t="n">
        <v>0</v>
      </c>
      <c r="CM766" s="5" t="n">
        <v>0</v>
      </c>
      <c r="CN766" s="5" t="n">
        <v>0</v>
      </c>
      <c r="CO766" s="5" t="n">
        <v>0</v>
      </c>
      <c r="CP766" s="5" t="n">
        <v>0</v>
      </c>
      <c r="CQ766" s="5" t="n">
        <v>1.198</v>
      </c>
      <c r="CR766" s="5" t="n">
        <v>1</v>
      </c>
      <c r="CS766" s="5" t="n">
        <v>4.776</v>
      </c>
      <c r="CT766" s="5" t="n">
        <v>4.753</v>
      </c>
      <c r="CU766" s="5" t="n">
        <v>14.162</v>
      </c>
    </row>
    <row r="767">
      <c r="A767" s="5" t="inlineStr">
        <is>
          <t>SYR2022</t>
        </is>
      </c>
      <c r="B767" s="5" t="inlineStr">
        <is>
          <t>SYR</t>
        </is>
      </c>
      <c r="C767" s="5" t="inlineStr">
        <is>
          <t>SYR</t>
        </is>
      </c>
      <c r="D767" s="5" t="inlineStr">
        <is>
          <t>Syria</t>
        </is>
      </c>
      <c r="E767" s="5" t="n">
        <v>2022</v>
      </c>
      <c r="F767" s="5" t="n">
        <v>0</v>
      </c>
      <c r="G767" s="5" t="n">
        <v>11.72</v>
      </c>
      <c r="H767" s="5" t="n">
        <v>1.235</v>
      </c>
      <c r="I767" s="5" t="n">
        <v>0</v>
      </c>
      <c r="J767" s="5" t="n">
        <v>11.72</v>
      </c>
      <c r="K767" s="5" t="n">
        <v>0</v>
      </c>
      <c r="L767" s="5" t="n">
        <v>1</v>
      </c>
      <c r="M767" s="5" t="n">
        <v>9.782999999999999</v>
      </c>
      <c r="N767" s="5" t="n">
        <v>3.704</v>
      </c>
      <c r="O767" s="5" t="n">
        <v>0</v>
      </c>
      <c r="P767" s="5" t="n">
        <v>9.782999999999999</v>
      </c>
      <c r="Q767" s="5" t="n">
        <v>0</v>
      </c>
      <c r="R767" s="5" t="n">
        <v>1</v>
      </c>
      <c r="S767" s="5" t="n">
        <v>17.893</v>
      </c>
      <c r="T767" s="5" t="n">
        <v>7.408</v>
      </c>
      <c r="U767" s="5" t="n">
        <v>0</v>
      </c>
      <c r="V767" s="5" t="n">
        <v>17.893</v>
      </c>
      <c r="W767" s="5" t="n">
        <v>0</v>
      </c>
      <c r="X767" s="5" t="n">
        <v>1</v>
      </c>
      <c r="Y767" s="5" t="n">
        <v>5.775</v>
      </c>
      <c r="Z767" s="5" t="n">
        <v>0.523</v>
      </c>
      <c r="AA767" s="5" t="n">
        <v>0</v>
      </c>
      <c r="AB767" s="5" t="n">
        <v>5.775</v>
      </c>
      <c r="AC767" s="5" t="n">
        <v>0</v>
      </c>
      <c r="AD767" s="5" t="n">
        <v>1</v>
      </c>
      <c r="AE767" s="5" t="n">
        <v>6.392</v>
      </c>
      <c r="AF767" s="5" t="n">
        <v>1.043</v>
      </c>
      <c r="AG767" s="5" t="n">
        <v>0</v>
      </c>
      <c r="AH767" s="5" t="n">
        <v>6.392</v>
      </c>
      <c r="AI767" s="5" t="n">
        <v>0</v>
      </c>
      <c r="AJ767" s="5" t="n">
        <v>1</v>
      </c>
      <c r="AK767" s="5" t="n">
        <v>10.096</v>
      </c>
      <c r="AL767" s="5" t="n">
        <v>4.245</v>
      </c>
      <c r="AM767" s="5" t="n">
        <v>0</v>
      </c>
      <c r="AN767" s="5" t="n">
        <v>10.096</v>
      </c>
      <c r="AO767" s="5" t="n">
        <v>0</v>
      </c>
      <c r="AP767" s="5" t="n">
        <v>1</v>
      </c>
      <c r="AQ767" s="5" t="n">
        <v>0.847</v>
      </c>
      <c r="AR767" s="5" t="n">
        <v>0.123</v>
      </c>
      <c r="AS767" s="5" t="n">
        <v>0.638</v>
      </c>
      <c r="AT767" s="5" t="n">
        <v>1.484</v>
      </c>
      <c r="AU767" s="5" t="n">
        <v>0</v>
      </c>
      <c r="AV767" s="5" t="n">
        <v>1</v>
      </c>
      <c r="AW767" s="5" t="n">
        <v>0.947</v>
      </c>
      <c r="AX767" s="5" t="n">
        <v>0.123</v>
      </c>
      <c r="AY767" s="5" t="n">
        <v>-0.188</v>
      </c>
      <c r="AZ767" s="5" t="n">
        <v>0.759</v>
      </c>
      <c r="BA767" s="5" t="n">
        <v>0</v>
      </c>
      <c r="BB767" s="5" t="n">
        <v>1</v>
      </c>
      <c r="BC767" s="5" t="n">
        <v>0.589</v>
      </c>
      <c r="BD767" s="5" t="n">
        <v>0.123</v>
      </c>
      <c r="BE767" s="5" t="n">
        <v>-0.538</v>
      </c>
      <c r="BF767" s="5" t="n">
        <v>0.051</v>
      </c>
      <c r="BG767" s="5" t="n">
        <v>0</v>
      </c>
      <c r="BH767" s="5" t="n">
        <v>0</v>
      </c>
      <c r="BI767" s="5" t="n">
        <v>0.6889999999999999</v>
      </c>
      <c r="BJ767" s="5" t="n">
        <v>0.123</v>
      </c>
      <c r="BK767" s="5" t="n">
        <v>0</v>
      </c>
      <c r="BL767" s="5" t="n">
        <v>0.6889999999999999</v>
      </c>
      <c r="BM767" s="5" t="n">
        <v>0</v>
      </c>
      <c r="BN767" s="5" t="n">
        <v>1</v>
      </c>
      <c r="BO767" s="5" t="n">
        <v>0</v>
      </c>
      <c r="BP767" s="5" t="n">
        <v>0</v>
      </c>
      <c r="BQ767" s="5" t="n">
        <v>0.044</v>
      </c>
      <c r="BR767" s="5" t="n">
        <v>0</v>
      </c>
      <c r="BS767" s="5" t="n">
        <v>1</v>
      </c>
      <c r="BT767" s="5" t="n">
        <v>0</v>
      </c>
      <c r="BU767" s="5" t="n">
        <v>0</v>
      </c>
      <c r="BV767" s="5" t="n">
        <v>0.016</v>
      </c>
      <c r="BW767" s="5" t="n">
        <v>0</v>
      </c>
      <c r="BX767" s="5" t="n">
        <v>1</v>
      </c>
      <c r="BY767" s="5" t="n">
        <v>12.729</v>
      </c>
      <c r="BZ767" s="5" t="n">
        <v>0</v>
      </c>
      <c r="CA767" s="5" t="n">
        <v>12.729</v>
      </c>
      <c r="CB767" s="5" t="n">
        <v>0</v>
      </c>
      <c r="CC767" s="5" t="n">
        <v>102.477</v>
      </c>
      <c r="CD767" s="5" t="n">
        <v>7.95</v>
      </c>
      <c r="CE767" s="5" t="n">
        <v>0</v>
      </c>
      <c r="CF767" s="5" t="n">
        <v>102.477</v>
      </c>
      <c r="CG767" s="5" t="n">
        <v>0</v>
      </c>
      <c r="CH767" s="5" t="n">
        <v>1</v>
      </c>
      <c r="CI767" s="5" t="n">
        <v>0</v>
      </c>
      <c r="CJ767" s="5" t="n">
        <v>0</v>
      </c>
      <c r="CK767" s="5" t="n">
        <v>0</v>
      </c>
      <c r="CL767" s="5" t="n">
        <v>0</v>
      </c>
      <c r="CM767" s="5" t="n">
        <v>0</v>
      </c>
      <c r="CN767" s="5" t="n">
        <v>0</v>
      </c>
      <c r="CO767" s="5" t="n">
        <v>0</v>
      </c>
      <c r="CP767" s="5" t="n">
        <v>0</v>
      </c>
      <c r="CQ767" s="5" t="n">
        <v>1.294</v>
      </c>
      <c r="CR767" s="5" t="n">
        <v>1</v>
      </c>
      <c r="CS767" s="5" t="n">
        <v>5.158</v>
      </c>
      <c r="CT767" s="5" t="n">
        <v>10.485</v>
      </c>
      <c r="CU767" s="5" t="n">
        <v>30.326</v>
      </c>
    </row>
    <row r="768">
      <c r="A768" s="5" t="inlineStr">
        <is>
          <t>SYR2023</t>
        </is>
      </c>
      <c r="B768" s="5" t="inlineStr">
        <is>
          <t>SYR</t>
        </is>
      </c>
      <c r="C768" s="5" t="inlineStr">
        <is>
          <t>SYR</t>
        </is>
      </c>
      <c r="D768" s="5" t="inlineStr">
        <is>
          <t>Syria</t>
        </is>
      </c>
      <c r="E768" s="5" t="n">
        <v>2023</v>
      </c>
      <c r="F768" s="5" t="n">
        <v>0</v>
      </c>
      <c r="G768" s="5" t="n">
        <v>6.147</v>
      </c>
      <c r="H768" s="5" t="n">
        <v>1.286</v>
      </c>
      <c r="I768" s="5" t="n">
        <v>0</v>
      </c>
      <c r="J768" s="5" t="n">
        <v>6.147</v>
      </c>
      <c r="K768" s="5" t="n">
        <v>0</v>
      </c>
      <c r="L768" s="5" t="n">
        <v>1</v>
      </c>
      <c r="M768" s="5" t="n">
        <v>7.886</v>
      </c>
      <c r="N768" s="5" t="n">
        <v>3.857</v>
      </c>
      <c r="O768" s="5" t="n">
        <v>0</v>
      </c>
      <c r="P768" s="5" t="n">
        <v>7.886</v>
      </c>
      <c r="Q768" s="5" t="n">
        <v>0</v>
      </c>
      <c r="R768" s="5" t="n">
        <v>1</v>
      </c>
      <c r="S768" s="5" t="n">
        <v>12.575</v>
      </c>
      <c r="T768" s="5" t="n">
        <v>7.714</v>
      </c>
      <c r="U768" s="5" t="n">
        <v>0</v>
      </c>
      <c r="V768" s="5" t="n">
        <v>12.575</v>
      </c>
      <c r="W768" s="5" t="n">
        <v>0</v>
      </c>
      <c r="X768" s="5" t="n">
        <v>1</v>
      </c>
      <c r="Y768" s="5" t="n">
        <v>6.013</v>
      </c>
      <c r="Z768" s="5" t="n">
        <v>0.545</v>
      </c>
      <c r="AA768" s="5" t="n">
        <v>0</v>
      </c>
      <c r="AB768" s="5" t="n">
        <v>6.013</v>
      </c>
      <c r="AC768" s="5" t="n">
        <v>0</v>
      </c>
      <c r="AD768" s="5" t="n">
        <v>1</v>
      </c>
      <c r="AE768" s="5" t="n">
        <v>6.656</v>
      </c>
      <c r="AF768" s="5" t="n">
        <v>1.086</v>
      </c>
      <c r="AG768" s="5" t="n">
        <v>0</v>
      </c>
      <c r="AH768" s="5" t="n">
        <v>6.656</v>
      </c>
      <c r="AI768" s="5" t="n">
        <v>0</v>
      </c>
      <c r="AJ768" s="5" t="n">
        <v>1</v>
      </c>
      <c r="AK768" s="5" t="n">
        <v>10.513</v>
      </c>
      <c r="AL768" s="5" t="n">
        <v>4.42</v>
      </c>
      <c r="AM768" s="5" t="n">
        <v>0</v>
      </c>
      <c r="AN768" s="5" t="n">
        <v>10.513</v>
      </c>
      <c r="AO768" s="5" t="n">
        <v>0</v>
      </c>
      <c r="AP768" s="5" t="n">
        <v>1</v>
      </c>
      <c r="AQ768" s="5" t="n">
        <v>0.749</v>
      </c>
      <c r="AR768" s="5" t="n">
        <v>0.129</v>
      </c>
      <c r="AS768" s="5" t="n">
        <v>0.664</v>
      </c>
      <c r="AT768" s="5" t="n">
        <v>1.413</v>
      </c>
      <c r="AU768" s="5" t="n">
        <v>0</v>
      </c>
      <c r="AV768" s="5" t="n">
        <v>1</v>
      </c>
      <c r="AW768" s="5" t="n">
        <v>0.783</v>
      </c>
      <c r="AX768" s="5" t="n">
        <v>0.129</v>
      </c>
      <c r="AY768" s="5" t="n">
        <v>-0.07199999999999999</v>
      </c>
      <c r="AZ768" s="5" t="n">
        <v>0.711</v>
      </c>
      <c r="BA768" s="5" t="n">
        <v>0</v>
      </c>
      <c r="BB768" s="5" t="n">
        <v>1</v>
      </c>
      <c r="BC768" s="5" t="n">
        <v>0.527</v>
      </c>
      <c r="BD768" s="5" t="n">
        <v>0.129</v>
      </c>
      <c r="BE768" s="5" t="n">
        <v>-0.477</v>
      </c>
      <c r="BF768" s="5" t="n">
        <v>0.05</v>
      </c>
      <c r="BG768" s="5" t="n">
        <v>0</v>
      </c>
      <c r="BH768" s="5" t="n">
        <v>0</v>
      </c>
      <c r="BI768" s="5" t="n">
        <v>0.64</v>
      </c>
      <c r="BJ768" s="5" t="n">
        <v>0.129</v>
      </c>
      <c r="BK768" s="5" t="n">
        <v>0</v>
      </c>
      <c r="BL768" s="5" t="n">
        <v>0.64</v>
      </c>
      <c r="BM768" s="5" t="n">
        <v>0</v>
      </c>
      <c r="BN768" s="5" t="n">
        <v>1</v>
      </c>
      <c r="BO768" s="5" t="n">
        <v>0</v>
      </c>
      <c r="BP768" s="5" t="n">
        <v>0</v>
      </c>
      <c r="BQ768" s="5" t="n">
        <v>0.046</v>
      </c>
      <c r="BR768" s="5" t="n">
        <v>0</v>
      </c>
      <c r="BS768" s="5" t="n">
        <v>1</v>
      </c>
      <c r="BT768" s="5" t="n">
        <v>0</v>
      </c>
      <c r="BU768" s="5" t="n">
        <v>0</v>
      </c>
      <c r="BV768" s="5" t="n">
        <v>0.016</v>
      </c>
      <c r="BW768" s="5" t="n">
        <v>0</v>
      </c>
      <c r="BX768" s="5" t="n">
        <v>1</v>
      </c>
      <c r="BY768" s="5" t="n">
        <v>13.254</v>
      </c>
      <c r="BZ768" s="5" t="n">
        <v>0</v>
      </c>
      <c r="CA768" s="5" t="n">
        <v>13.254</v>
      </c>
      <c r="CB768" s="5" t="n">
        <v>0</v>
      </c>
      <c r="CC768" s="5" t="n">
        <v>87.07899999999999</v>
      </c>
      <c r="CD768" s="5" t="n">
        <v>7.95</v>
      </c>
      <c r="CE768" s="5" t="n">
        <v>0</v>
      </c>
      <c r="CF768" s="5" t="n">
        <v>87.07899999999999</v>
      </c>
      <c r="CG768" s="5" t="n">
        <v>0</v>
      </c>
      <c r="CH768" s="5" t="n">
        <v>1</v>
      </c>
      <c r="CI768" s="5" t="n">
        <v>0</v>
      </c>
      <c r="CJ768" s="5" t="n">
        <v>0</v>
      </c>
      <c r="CK768" s="5" t="n">
        <v>0</v>
      </c>
      <c r="CL768" s="5" t="n">
        <v>0</v>
      </c>
      <c r="CM768" s="5" t="n">
        <v>0</v>
      </c>
      <c r="CN768" s="5" t="n">
        <v>0</v>
      </c>
      <c r="CO768" s="5" t="n">
        <v>0</v>
      </c>
      <c r="CP768" s="5" t="n">
        <v>0</v>
      </c>
      <c r="CQ768" s="5" t="n">
        <v>1.348</v>
      </c>
      <c r="CR768" s="5" t="n">
        <v>1</v>
      </c>
      <c r="CS768" s="5" t="n">
        <v>5.37</v>
      </c>
      <c r="CT768" s="5" t="n">
        <v>4.861</v>
      </c>
      <c r="CU768" s="5" t="n">
        <v>10.622</v>
      </c>
    </row>
    <row r="769">
      <c r="A769" s="5" t="inlineStr">
        <is>
          <t>SYR2024</t>
        </is>
      </c>
      <c r="B769" s="5" t="inlineStr">
        <is>
          <t>SYR</t>
        </is>
      </c>
      <c r="C769" s="5" t="inlineStr">
        <is>
          <t>SYR</t>
        </is>
      </c>
      <c r="D769" s="5" t="inlineStr">
        <is>
          <t>Syria</t>
        </is>
      </c>
      <c r="E769" s="5" t="n">
        <v>2024</v>
      </c>
      <c r="F769" s="5" t="n">
        <v>0</v>
      </c>
      <c r="G769" s="5" t="n">
        <v>5.575</v>
      </c>
      <c r="H769" s="5" t="n">
        <v>1.324</v>
      </c>
      <c r="I769" s="5" t="n">
        <v>0</v>
      </c>
      <c r="J769" s="5" t="n">
        <v>5.575</v>
      </c>
      <c r="K769" s="5" t="n">
        <v>0</v>
      </c>
      <c r="L769" s="5" t="n">
        <v>1</v>
      </c>
      <c r="M769" s="5" t="n">
        <v>7.124</v>
      </c>
      <c r="N769" s="5" t="n">
        <v>3.971</v>
      </c>
      <c r="O769" s="5" t="n">
        <v>0</v>
      </c>
      <c r="P769" s="5" t="n">
        <v>7.124</v>
      </c>
      <c r="Q769" s="5" t="n">
        <v>0</v>
      </c>
      <c r="R769" s="5" t="n">
        <v>1</v>
      </c>
      <c r="S769" s="5" t="n">
        <v>12.193</v>
      </c>
      <c r="T769" s="5" t="n">
        <v>7.942</v>
      </c>
      <c r="U769" s="5" t="n">
        <v>0</v>
      </c>
      <c r="V769" s="5" t="n">
        <v>12.193</v>
      </c>
      <c r="W769" s="5" t="n">
        <v>0</v>
      </c>
      <c r="X769" s="5" t="n">
        <v>1</v>
      </c>
      <c r="Y769" s="5" t="n">
        <v>6.191</v>
      </c>
      <c r="Z769" s="5" t="n">
        <v>0.5610000000000001</v>
      </c>
      <c r="AA769" s="5" t="n">
        <v>0</v>
      </c>
      <c r="AB769" s="5" t="n">
        <v>6.191</v>
      </c>
      <c r="AC769" s="5" t="n">
        <v>0</v>
      </c>
      <c r="AD769" s="5" t="n">
        <v>1</v>
      </c>
      <c r="AE769" s="5" t="n">
        <v>6.853</v>
      </c>
      <c r="AF769" s="5" t="n">
        <v>1.118</v>
      </c>
      <c r="AG769" s="5" t="n">
        <v>0</v>
      </c>
      <c r="AH769" s="5" t="n">
        <v>6.853</v>
      </c>
      <c r="AI769" s="5" t="n">
        <v>0</v>
      </c>
      <c r="AJ769" s="5" t="n">
        <v>1</v>
      </c>
      <c r="AK769" s="5" t="n">
        <v>10.823</v>
      </c>
      <c r="AL769" s="5" t="n">
        <v>4.55</v>
      </c>
      <c r="AM769" s="5" t="n">
        <v>0</v>
      </c>
      <c r="AN769" s="5" t="n">
        <v>10.823</v>
      </c>
      <c r="AO769" s="5" t="n">
        <v>0</v>
      </c>
      <c r="AP769" s="5" t="n">
        <v>1</v>
      </c>
      <c r="AQ769" s="5" t="n">
        <v>0.72</v>
      </c>
      <c r="AR769" s="5" t="n">
        <v>0.132</v>
      </c>
      <c r="AS769" s="5" t="n">
        <v>0.6830000000000001</v>
      </c>
      <c r="AT769" s="5" t="n">
        <v>1.403</v>
      </c>
      <c r="AU769" s="5" t="n">
        <v>0</v>
      </c>
      <c r="AV769" s="5" t="n">
        <v>1</v>
      </c>
      <c r="AW769" s="5" t="n">
        <v>0.734</v>
      </c>
      <c r="AX769" s="5" t="n">
        <v>0.132</v>
      </c>
      <c r="AY769" s="5" t="n">
        <v>-0.03</v>
      </c>
      <c r="AZ769" s="5" t="n">
        <v>0.704</v>
      </c>
      <c r="BA769" s="5" t="n">
        <v>0</v>
      </c>
      <c r="BB769" s="5" t="n">
        <v>1</v>
      </c>
      <c r="BC769" s="5" t="n">
        <v>0.51</v>
      </c>
      <c r="BD769" s="5" t="n">
        <v>0.132</v>
      </c>
      <c r="BE769" s="5" t="n">
        <v>-0.459</v>
      </c>
      <c r="BF769" s="5" t="n">
        <v>0.051</v>
      </c>
      <c r="BG769" s="5" t="n">
        <v>0</v>
      </c>
      <c r="BH769" s="5" t="n">
        <v>0</v>
      </c>
      <c r="BI769" s="5" t="n">
        <v>0.652</v>
      </c>
      <c r="BJ769" s="5" t="n">
        <v>0.132</v>
      </c>
      <c r="BK769" s="5" t="n">
        <v>0</v>
      </c>
      <c r="BL769" s="5" t="n">
        <v>0.652</v>
      </c>
      <c r="BM769" s="5" t="n">
        <v>0</v>
      </c>
      <c r="BN769" s="5" t="n">
        <v>1</v>
      </c>
      <c r="BO769" s="5" t="n">
        <v>0</v>
      </c>
      <c r="BP769" s="5" t="n">
        <v>0</v>
      </c>
      <c r="BQ769" s="5" t="n">
        <v>0.047</v>
      </c>
      <c r="BR769" s="5" t="n">
        <v>0</v>
      </c>
      <c r="BS769" s="5" t="n">
        <v>1</v>
      </c>
      <c r="BT769" s="5" t="n">
        <v>0</v>
      </c>
      <c r="BU769" s="5" t="n">
        <v>0</v>
      </c>
      <c r="BV769" s="5" t="n">
        <v>0.017</v>
      </c>
      <c r="BW769" s="5" t="n">
        <v>0</v>
      </c>
      <c r="BX769" s="5" t="n">
        <v>1</v>
      </c>
      <c r="BY769" s="5" t="n">
        <v>13.646</v>
      </c>
      <c r="BZ769" s="5" t="n">
        <v>0</v>
      </c>
      <c r="CA769" s="5" t="n">
        <v>13.646</v>
      </c>
      <c r="CB769" s="5" t="n">
        <v>0</v>
      </c>
      <c r="CC769" s="5" t="n">
        <v>86.38500000000001</v>
      </c>
      <c r="CD769" s="5" t="n">
        <v>7.95</v>
      </c>
      <c r="CE769" s="5" t="n">
        <v>0</v>
      </c>
      <c r="CF769" s="5" t="n">
        <v>86.38500000000001</v>
      </c>
      <c r="CG769" s="5" t="n">
        <v>0</v>
      </c>
      <c r="CH769" s="5" t="n">
        <v>1</v>
      </c>
      <c r="CI769" s="5" t="n">
        <v>0</v>
      </c>
      <c r="CJ769" s="5" t="n">
        <v>0</v>
      </c>
      <c r="CK769" s="5" t="n">
        <v>0</v>
      </c>
      <c r="CL769" s="5" t="n">
        <v>0</v>
      </c>
      <c r="CM769" s="5" t="n">
        <v>0</v>
      </c>
      <c r="CN769" s="5" t="n">
        <v>0</v>
      </c>
      <c r="CO769" s="5" t="n">
        <v>0</v>
      </c>
      <c r="CP769" s="5" t="n">
        <v>0</v>
      </c>
      <c r="CQ769" s="5" t="n">
        <v>1.387</v>
      </c>
      <c r="CR769" s="5" t="n">
        <v>1</v>
      </c>
      <c r="CS769" s="5" t="n">
        <v>5.529</v>
      </c>
      <c r="CT769" s="5" t="n">
        <v>4.251</v>
      </c>
      <c r="CU769" s="5" t="n">
        <v>9.167999999999999</v>
      </c>
    </row>
    <row r="770">
      <c r="A770" s="5" t="inlineStr">
        <is>
          <t>STP2021</t>
        </is>
      </c>
      <c r="B770" s="5" t="inlineStr">
        <is>
          <t>STP</t>
        </is>
      </c>
      <c r="C770" s="5" t="inlineStr">
        <is>
          <t>STP</t>
        </is>
      </c>
      <c r="D770" s="5" t="inlineStr">
        <is>
          <t>São Tomé and Príncipe</t>
        </is>
      </c>
      <c r="E770" s="5" t="n">
        <v>2021</v>
      </c>
      <c r="F770" s="5" t="n">
        <v>0</v>
      </c>
      <c r="G770" s="5" t="n">
        <v>5.897</v>
      </c>
      <c r="H770" s="5" t="n">
        <v>1.143</v>
      </c>
      <c r="I770" s="5" t="n">
        <v>0</v>
      </c>
      <c r="J770" s="5" t="n">
        <v>5.897</v>
      </c>
      <c r="K770" s="5" t="n">
        <v>0</v>
      </c>
      <c r="L770" s="5" t="n">
        <v>1</v>
      </c>
      <c r="M770" s="5" t="n">
        <v>7.964</v>
      </c>
      <c r="N770" s="5" t="n">
        <v>3.43</v>
      </c>
      <c r="O770" s="5" t="n">
        <v>0</v>
      </c>
      <c r="P770" s="5" t="n">
        <v>7.964</v>
      </c>
      <c r="Q770" s="5" t="n">
        <v>0</v>
      </c>
      <c r="R770" s="5" t="n">
        <v>1</v>
      </c>
      <c r="S770" s="5" t="n">
        <v>11.613</v>
      </c>
      <c r="T770" s="5" t="n">
        <v>6.86</v>
      </c>
      <c r="U770" s="5" t="n">
        <v>0</v>
      </c>
      <c r="V770" s="5" t="n">
        <v>11.613</v>
      </c>
      <c r="W770" s="5" t="n">
        <v>0</v>
      </c>
      <c r="X770" s="5" t="n">
        <v>1</v>
      </c>
      <c r="Y770" s="5" t="n">
        <v>15.393</v>
      </c>
      <c r="Z770" s="5" t="n">
        <v>2.08</v>
      </c>
      <c r="AA770" s="5" t="n">
        <v>0</v>
      </c>
      <c r="AB770" s="5" t="n">
        <v>15.393</v>
      </c>
      <c r="AC770" s="5" t="n">
        <v>0</v>
      </c>
      <c r="AD770" s="5" t="n">
        <v>1</v>
      </c>
      <c r="AE770" s="5" t="n">
        <v>16.536</v>
      </c>
      <c r="AF770" s="5" t="n">
        <v>3.867</v>
      </c>
      <c r="AG770" s="5" t="n">
        <v>0</v>
      </c>
      <c r="AH770" s="5" t="n">
        <v>16.536</v>
      </c>
      <c r="AI770" s="5" t="n">
        <v>0</v>
      </c>
      <c r="AJ770" s="5" t="n">
        <v>1</v>
      </c>
      <c r="AK770" s="5" t="n">
        <v>23.396</v>
      </c>
      <c r="AL770" s="5" t="n">
        <v>12.461</v>
      </c>
      <c r="AM770" s="5" t="n">
        <v>0</v>
      </c>
      <c r="AN770" s="5" t="n">
        <v>23.396</v>
      </c>
      <c r="AO770" s="5" t="n">
        <v>0</v>
      </c>
      <c r="AP770" s="5" t="n">
        <v>1</v>
      </c>
      <c r="AQ770" s="5" t="n">
        <v>0.619</v>
      </c>
      <c r="AR770" s="5" t="n">
        <v>0.114</v>
      </c>
      <c r="AS770" s="5" t="n">
        <v>0.8149999999999999</v>
      </c>
      <c r="AT770" s="5" t="n">
        <v>1.434</v>
      </c>
      <c r="AU770" s="5" t="n">
        <v>0</v>
      </c>
      <c r="AV770" s="5" t="n">
        <v>1</v>
      </c>
      <c r="AW770" s="5" t="n">
        <v>0.599</v>
      </c>
      <c r="AX770" s="5" t="n">
        <v>0.114</v>
      </c>
      <c r="AY770" s="5" t="n">
        <v>0.539</v>
      </c>
      <c r="AZ770" s="5" t="n">
        <v>1.138</v>
      </c>
      <c r="BA770" s="5" t="n">
        <v>0</v>
      </c>
      <c r="BB770" s="5" t="n">
        <v>1</v>
      </c>
      <c r="BC770" s="5" t="n">
        <v>0.439</v>
      </c>
      <c r="BD770" s="5" t="n">
        <v>0.114</v>
      </c>
      <c r="BE770" s="5" t="n">
        <v>0</v>
      </c>
      <c r="BF770" s="5" t="n">
        <v>0.439</v>
      </c>
      <c r="BG770" s="5" t="n">
        <v>0</v>
      </c>
      <c r="BH770" s="5" t="n">
        <v>1</v>
      </c>
      <c r="BI770" s="5" t="n">
        <v>0.505</v>
      </c>
      <c r="BJ770" s="5" t="n">
        <v>0.114</v>
      </c>
      <c r="BK770" s="5" t="n">
        <v>0.238</v>
      </c>
      <c r="BL770" s="5" t="n">
        <v>0.743</v>
      </c>
      <c r="BM770" s="5" t="n">
        <v>0</v>
      </c>
      <c r="BN770" s="5" t="n">
        <v>1</v>
      </c>
      <c r="BO770" s="5" t="n">
        <v>0</v>
      </c>
      <c r="BP770" s="5" t="n">
        <v>0</v>
      </c>
      <c r="BQ770" s="5" t="n">
        <v>0.166</v>
      </c>
      <c r="BR770" s="5" t="n">
        <v>0</v>
      </c>
      <c r="BS770" s="5" t="n">
        <v>0.833</v>
      </c>
      <c r="BT770" s="5" t="n">
        <v>0</v>
      </c>
      <c r="BU770" s="5" t="n">
        <v>0</v>
      </c>
      <c r="BV770" s="5" t="n">
        <v>0.118</v>
      </c>
      <c r="BW770" s="5" t="n">
        <v>0</v>
      </c>
      <c r="BX770" s="5" t="n">
        <v>0.833</v>
      </c>
      <c r="BY770" s="5" t="n">
        <v>11.787</v>
      </c>
      <c r="BZ770" s="5" t="n">
        <v>0</v>
      </c>
      <c r="CA770" s="5" t="n">
        <v>11.787</v>
      </c>
      <c r="CB770" s="5" t="n">
        <v>0</v>
      </c>
      <c r="CC770" s="5" t="n">
        <v>78.125</v>
      </c>
      <c r="CD770" s="5" t="n">
        <v>7.95</v>
      </c>
      <c r="CE770" s="5" t="n">
        <v>0</v>
      </c>
      <c r="CF770" s="5" t="n">
        <v>78.125</v>
      </c>
      <c r="CG770" s="5" t="n">
        <v>0</v>
      </c>
      <c r="CH770" s="5" t="n">
        <v>1</v>
      </c>
      <c r="CI770" s="5" t="n">
        <v>0</v>
      </c>
      <c r="CJ770" s="5" t="n">
        <v>0</v>
      </c>
      <c r="CK770" s="5" t="n">
        <v>0</v>
      </c>
      <c r="CL770" s="5" t="n">
        <v>0</v>
      </c>
      <c r="CM770" s="5" t="n">
        <v>0</v>
      </c>
      <c r="CN770" s="5" t="n">
        <v>0</v>
      </c>
      <c r="CO770" s="5" t="n">
        <v>0</v>
      </c>
      <c r="CP770" s="5" t="n">
        <v>0</v>
      </c>
      <c r="CQ770" s="5" t="n">
        <v>1.198</v>
      </c>
      <c r="CR770" s="5" t="n">
        <v>0</v>
      </c>
      <c r="CS770" s="5" t="n">
        <v>4.776</v>
      </c>
      <c r="CT770" s="5" t="n">
        <v>4.753</v>
      </c>
      <c r="CU770" s="5" t="n">
        <v>15.162</v>
      </c>
    </row>
    <row r="771">
      <c r="A771" s="5" t="inlineStr">
        <is>
          <t>STP2022</t>
        </is>
      </c>
      <c r="B771" s="5" t="inlineStr">
        <is>
          <t>STP</t>
        </is>
      </c>
      <c r="C771" s="5" t="inlineStr">
        <is>
          <t>STP</t>
        </is>
      </c>
      <c r="D771" s="5" t="inlineStr">
        <is>
          <t>São Tomé and Príncipe</t>
        </is>
      </c>
      <c r="E771" s="5" t="n">
        <v>2022</v>
      </c>
      <c r="F771" s="5" t="n">
        <v>0</v>
      </c>
      <c r="G771" s="5" t="n">
        <v>11.72</v>
      </c>
      <c r="H771" s="5" t="n">
        <v>1.235</v>
      </c>
      <c r="I771" s="5" t="n">
        <v>0</v>
      </c>
      <c r="J771" s="5" t="n">
        <v>11.72</v>
      </c>
      <c r="K771" s="5" t="n">
        <v>0</v>
      </c>
      <c r="L771" s="5" t="n">
        <v>1</v>
      </c>
      <c r="M771" s="5" t="n">
        <v>9.782999999999999</v>
      </c>
      <c r="N771" s="5" t="n">
        <v>3.704</v>
      </c>
      <c r="O771" s="5" t="n">
        <v>0</v>
      </c>
      <c r="P771" s="5" t="n">
        <v>9.782999999999999</v>
      </c>
      <c r="Q771" s="5" t="n">
        <v>0</v>
      </c>
      <c r="R771" s="5" t="n">
        <v>1</v>
      </c>
      <c r="S771" s="5" t="n">
        <v>17.893</v>
      </c>
      <c r="T771" s="5" t="n">
        <v>7.408</v>
      </c>
      <c r="U771" s="5" t="n">
        <v>0</v>
      </c>
      <c r="V771" s="5" t="n">
        <v>17.893</v>
      </c>
      <c r="W771" s="5" t="n">
        <v>0</v>
      </c>
      <c r="X771" s="5" t="n">
        <v>1</v>
      </c>
      <c r="Y771" s="5" t="n">
        <v>29.904</v>
      </c>
      <c r="Z771" s="5" t="n">
        <v>4.042</v>
      </c>
      <c r="AA771" s="5" t="n">
        <v>0</v>
      </c>
      <c r="AB771" s="5" t="n">
        <v>29.904</v>
      </c>
      <c r="AC771" s="5" t="n">
        <v>0</v>
      </c>
      <c r="AD771" s="5" t="n">
        <v>1</v>
      </c>
      <c r="AE771" s="5" t="n">
        <v>31.139</v>
      </c>
      <c r="AF771" s="5" t="n">
        <v>7.281</v>
      </c>
      <c r="AG771" s="5" t="n">
        <v>0</v>
      </c>
      <c r="AH771" s="5" t="n">
        <v>31.139</v>
      </c>
      <c r="AI771" s="5" t="n">
        <v>0</v>
      </c>
      <c r="AJ771" s="5" t="n">
        <v>1</v>
      </c>
      <c r="AK771" s="5" t="n">
        <v>38.547</v>
      </c>
      <c r="AL771" s="5" t="n">
        <v>20.53</v>
      </c>
      <c r="AM771" s="5" t="n">
        <v>0</v>
      </c>
      <c r="AN771" s="5" t="n">
        <v>38.547</v>
      </c>
      <c r="AO771" s="5" t="n">
        <v>0</v>
      </c>
      <c r="AP771" s="5" t="n">
        <v>1</v>
      </c>
      <c r="AQ771" s="5" t="n">
        <v>0.861</v>
      </c>
      <c r="AR771" s="5" t="n">
        <v>0.123</v>
      </c>
      <c r="AS771" s="5" t="n">
        <v>0.88</v>
      </c>
      <c r="AT771" s="5" t="n">
        <v>1.741</v>
      </c>
      <c r="AU771" s="5" t="n">
        <v>0</v>
      </c>
      <c r="AV771" s="5" t="n">
        <v>1</v>
      </c>
      <c r="AW771" s="5" t="n">
        <v>0.986</v>
      </c>
      <c r="AX771" s="5" t="n">
        <v>0.123</v>
      </c>
      <c r="AY771" s="5" t="n">
        <v>0.488</v>
      </c>
      <c r="AZ771" s="5" t="n">
        <v>1.475</v>
      </c>
      <c r="BA771" s="5" t="n">
        <v>0</v>
      </c>
      <c r="BB771" s="5" t="n">
        <v>1</v>
      </c>
      <c r="BC771" s="5" t="n">
        <v>0.598</v>
      </c>
      <c r="BD771" s="5" t="n">
        <v>0.123</v>
      </c>
      <c r="BE771" s="5" t="n">
        <v>0</v>
      </c>
      <c r="BF771" s="5" t="n">
        <v>0.598</v>
      </c>
      <c r="BG771" s="5" t="n">
        <v>0</v>
      </c>
      <c r="BH771" s="5" t="n">
        <v>1</v>
      </c>
      <c r="BI771" s="5" t="n">
        <v>0.612</v>
      </c>
      <c r="BJ771" s="5" t="n">
        <v>0.123</v>
      </c>
      <c r="BK771" s="5" t="n">
        <v>0.23</v>
      </c>
      <c r="BL771" s="5" t="n">
        <v>0.843</v>
      </c>
      <c r="BM771" s="5" t="n">
        <v>0</v>
      </c>
      <c r="BN771" s="5" t="n">
        <v>1</v>
      </c>
      <c r="BO771" s="5" t="n">
        <v>0</v>
      </c>
      <c r="BP771" s="5" t="n">
        <v>0</v>
      </c>
      <c r="BQ771" s="5" t="n">
        <v>0.147</v>
      </c>
      <c r="BR771" s="5" t="n">
        <v>0</v>
      </c>
      <c r="BS771" s="5" t="n">
        <v>0.833</v>
      </c>
      <c r="BT771" s="5" t="n">
        <v>0</v>
      </c>
      <c r="BU771" s="5" t="n">
        <v>0</v>
      </c>
      <c r="BV771" s="5" t="n">
        <v>0.105</v>
      </c>
      <c r="BW771" s="5" t="n">
        <v>0</v>
      </c>
      <c r="BX771" s="5" t="n">
        <v>0.833</v>
      </c>
      <c r="BY771" s="5" t="n">
        <v>12.729</v>
      </c>
      <c r="BZ771" s="5" t="n">
        <v>0</v>
      </c>
      <c r="CA771" s="5" t="n">
        <v>12.729</v>
      </c>
      <c r="CB771" s="5" t="n">
        <v>0</v>
      </c>
      <c r="CC771" s="5" t="n">
        <v>97.90000000000001</v>
      </c>
      <c r="CD771" s="5" t="n">
        <v>7.95</v>
      </c>
      <c r="CE771" s="5" t="n">
        <v>0</v>
      </c>
      <c r="CF771" s="5" t="n">
        <v>97.90000000000001</v>
      </c>
      <c r="CG771" s="5" t="n">
        <v>0</v>
      </c>
      <c r="CH771" s="5" t="n">
        <v>1</v>
      </c>
      <c r="CI771" s="5" t="n">
        <v>0</v>
      </c>
      <c r="CJ771" s="5" t="n">
        <v>0</v>
      </c>
      <c r="CK771" s="5" t="n">
        <v>0</v>
      </c>
      <c r="CL771" s="5" t="n">
        <v>0</v>
      </c>
      <c r="CM771" s="5" t="n">
        <v>0</v>
      </c>
      <c r="CN771" s="5" t="n">
        <v>0</v>
      </c>
      <c r="CO771" s="5" t="n">
        <v>0</v>
      </c>
      <c r="CP771" s="5" t="n">
        <v>0</v>
      </c>
      <c r="CQ771" s="5" t="n">
        <v>1.294</v>
      </c>
      <c r="CR771" s="5" t="n">
        <v>0</v>
      </c>
      <c r="CS771" s="5" t="n">
        <v>5.158</v>
      </c>
      <c r="CT771" s="5" t="n">
        <v>10.485</v>
      </c>
      <c r="CU771" s="5" t="n">
        <v>31.326</v>
      </c>
    </row>
    <row r="772">
      <c r="A772" s="5" t="inlineStr">
        <is>
          <t>STP2023</t>
        </is>
      </c>
      <c r="B772" s="5" t="inlineStr">
        <is>
          <t>STP</t>
        </is>
      </c>
      <c r="C772" s="5" t="inlineStr">
        <is>
          <t>STP</t>
        </is>
      </c>
      <c r="D772" s="5" t="inlineStr">
        <is>
          <t>São Tomé and Príncipe</t>
        </is>
      </c>
      <c r="E772" s="5" t="n">
        <v>2023</v>
      </c>
      <c r="F772" s="5" t="n">
        <v>0</v>
      </c>
      <c r="G772" s="5" t="n">
        <v>6.147</v>
      </c>
      <c r="H772" s="5" t="n">
        <v>1.286</v>
      </c>
      <c r="I772" s="5" t="n">
        <v>0</v>
      </c>
      <c r="J772" s="5" t="n">
        <v>6.147</v>
      </c>
      <c r="K772" s="5" t="n">
        <v>0</v>
      </c>
      <c r="L772" s="5" t="n">
        <v>1</v>
      </c>
      <c r="M772" s="5" t="n">
        <v>7.886</v>
      </c>
      <c r="N772" s="5" t="n">
        <v>3.857</v>
      </c>
      <c r="O772" s="5" t="n">
        <v>0</v>
      </c>
      <c r="P772" s="5" t="n">
        <v>7.886</v>
      </c>
      <c r="Q772" s="5" t="n">
        <v>0</v>
      </c>
      <c r="R772" s="5" t="n">
        <v>1</v>
      </c>
      <c r="S772" s="5" t="n">
        <v>12.575</v>
      </c>
      <c r="T772" s="5" t="n">
        <v>7.714</v>
      </c>
      <c r="U772" s="5" t="n">
        <v>0</v>
      </c>
      <c r="V772" s="5" t="n">
        <v>12.575</v>
      </c>
      <c r="W772" s="5" t="n">
        <v>0</v>
      </c>
      <c r="X772" s="5" t="n">
        <v>1</v>
      </c>
      <c r="Y772" s="5" t="n">
        <v>12.273</v>
      </c>
      <c r="Z772" s="5" t="n">
        <v>1.659</v>
      </c>
      <c r="AA772" s="5" t="n">
        <v>0</v>
      </c>
      <c r="AB772" s="5" t="n">
        <v>12.273</v>
      </c>
      <c r="AC772" s="5" t="n">
        <v>0</v>
      </c>
      <c r="AD772" s="5" t="n">
        <v>1</v>
      </c>
      <c r="AE772" s="5" t="n">
        <v>13.559</v>
      </c>
      <c r="AF772" s="5" t="n">
        <v>3.171</v>
      </c>
      <c r="AG772" s="5" t="n">
        <v>0</v>
      </c>
      <c r="AH772" s="5" t="n">
        <v>13.559</v>
      </c>
      <c r="AI772" s="5" t="n">
        <v>0</v>
      </c>
      <c r="AJ772" s="5" t="n">
        <v>1</v>
      </c>
      <c r="AK772" s="5" t="n">
        <v>21.273</v>
      </c>
      <c r="AL772" s="5" t="n">
        <v>11.33</v>
      </c>
      <c r="AM772" s="5" t="n">
        <v>0</v>
      </c>
      <c r="AN772" s="5" t="n">
        <v>21.273</v>
      </c>
      <c r="AO772" s="5" t="n">
        <v>0</v>
      </c>
      <c r="AP772" s="5" t="n">
        <v>1</v>
      </c>
      <c r="AQ772" s="5" t="n">
        <v>0.76</v>
      </c>
      <c r="AR772" s="5" t="n">
        <v>0.129</v>
      </c>
      <c r="AS772" s="5" t="n">
        <v>0.916</v>
      </c>
      <c r="AT772" s="5" t="n">
        <v>1.676</v>
      </c>
      <c r="AU772" s="5" t="n">
        <v>0</v>
      </c>
      <c r="AV772" s="5" t="n">
        <v>1</v>
      </c>
      <c r="AW772" s="5" t="n">
        <v>0.8110000000000001</v>
      </c>
      <c r="AX772" s="5" t="n">
        <v>0.129</v>
      </c>
      <c r="AY772" s="5" t="n">
        <v>0.5679999999999999</v>
      </c>
      <c r="AZ772" s="5" t="n">
        <v>1.38</v>
      </c>
      <c r="BA772" s="5" t="n">
        <v>0</v>
      </c>
      <c r="BB772" s="5" t="n">
        <v>1</v>
      </c>
      <c r="BC772" s="5" t="n">
        <v>0.535</v>
      </c>
      <c r="BD772" s="5" t="n">
        <v>0.129</v>
      </c>
      <c r="BE772" s="5" t="n">
        <v>0</v>
      </c>
      <c r="BF772" s="5" t="n">
        <v>0.535</v>
      </c>
      <c r="BG772" s="5" t="n">
        <v>0</v>
      </c>
      <c r="BH772" s="5" t="n">
        <v>1</v>
      </c>
      <c r="BI772" s="5" t="n">
        <v>0.579</v>
      </c>
      <c r="BJ772" s="5" t="n">
        <v>0.129</v>
      </c>
      <c r="BK772" s="5" t="n">
        <v>0.263</v>
      </c>
      <c r="BL772" s="5" t="n">
        <v>0.842</v>
      </c>
      <c r="BM772" s="5" t="n">
        <v>0</v>
      </c>
      <c r="BN772" s="5" t="n">
        <v>1</v>
      </c>
      <c r="BO772" s="5" t="n">
        <v>0</v>
      </c>
      <c r="BP772" s="5" t="n">
        <v>0</v>
      </c>
      <c r="BQ772" s="5" t="n">
        <v>0.151</v>
      </c>
      <c r="BR772" s="5" t="n">
        <v>0</v>
      </c>
      <c r="BS772" s="5" t="n">
        <v>0.833</v>
      </c>
      <c r="BT772" s="5" t="n">
        <v>0</v>
      </c>
      <c r="BU772" s="5" t="n">
        <v>0</v>
      </c>
      <c r="BV772" s="5" t="n">
        <v>0.108</v>
      </c>
      <c r="BW772" s="5" t="n">
        <v>0</v>
      </c>
      <c r="BX772" s="5" t="n">
        <v>0.833</v>
      </c>
      <c r="BY772" s="5" t="n">
        <v>13.254</v>
      </c>
      <c r="BZ772" s="5" t="n">
        <v>0</v>
      </c>
      <c r="CA772" s="5" t="n">
        <v>13.254</v>
      </c>
      <c r="CB772" s="5" t="n">
        <v>0</v>
      </c>
      <c r="CC772" s="5" t="n">
        <v>83.248</v>
      </c>
      <c r="CD772" s="5" t="n">
        <v>7.95</v>
      </c>
      <c r="CE772" s="5" t="n">
        <v>0</v>
      </c>
      <c r="CF772" s="5" t="n">
        <v>83.248</v>
      </c>
      <c r="CG772" s="5" t="n">
        <v>0</v>
      </c>
      <c r="CH772" s="5" t="n">
        <v>1</v>
      </c>
      <c r="CI772" s="5" t="n">
        <v>0</v>
      </c>
      <c r="CJ772" s="5" t="n">
        <v>0</v>
      </c>
      <c r="CK772" s="5" t="n">
        <v>0</v>
      </c>
      <c r="CL772" s="5" t="n">
        <v>0</v>
      </c>
      <c r="CM772" s="5" t="n">
        <v>0</v>
      </c>
      <c r="CN772" s="5" t="n">
        <v>0</v>
      </c>
      <c r="CO772" s="5" t="n">
        <v>0</v>
      </c>
      <c r="CP772" s="5" t="n">
        <v>0</v>
      </c>
      <c r="CQ772" s="5" t="n">
        <v>1.348</v>
      </c>
      <c r="CR772" s="5" t="n">
        <v>0</v>
      </c>
      <c r="CS772" s="5" t="n">
        <v>5.37</v>
      </c>
      <c r="CT772" s="5" t="n">
        <v>4.861</v>
      </c>
      <c r="CU772" s="5" t="n">
        <v>11.622</v>
      </c>
    </row>
    <row r="773">
      <c r="A773" s="5" t="inlineStr">
        <is>
          <t>STP2024</t>
        </is>
      </c>
      <c r="B773" s="5" t="inlineStr">
        <is>
          <t>STP</t>
        </is>
      </c>
      <c r="C773" s="5" t="inlineStr">
        <is>
          <t>STP</t>
        </is>
      </c>
      <c r="D773" s="5" t="inlineStr">
        <is>
          <t>São Tomé and Príncipe</t>
        </is>
      </c>
      <c r="E773" s="5" t="n">
        <v>2024</v>
      </c>
      <c r="F773" s="5" t="n">
        <v>0</v>
      </c>
      <c r="G773" s="5" t="n">
        <v>5.575</v>
      </c>
      <c r="H773" s="5" t="n">
        <v>1.324</v>
      </c>
      <c r="I773" s="5" t="n">
        <v>0</v>
      </c>
      <c r="J773" s="5" t="n">
        <v>5.575</v>
      </c>
      <c r="K773" s="5" t="n">
        <v>0</v>
      </c>
      <c r="L773" s="5" t="n">
        <v>1</v>
      </c>
      <c r="M773" s="5" t="n">
        <v>7.124</v>
      </c>
      <c r="N773" s="5" t="n">
        <v>3.971</v>
      </c>
      <c r="O773" s="5" t="n">
        <v>0</v>
      </c>
      <c r="P773" s="5" t="n">
        <v>7.124</v>
      </c>
      <c r="Q773" s="5" t="n">
        <v>0</v>
      </c>
      <c r="R773" s="5" t="n">
        <v>1</v>
      </c>
      <c r="S773" s="5" t="n">
        <v>12.193</v>
      </c>
      <c r="T773" s="5" t="n">
        <v>7.942</v>
      </c>
      <c r="U773" s="5" t="n">
        <v>0</v>
      </c>
      <c r="V773" s="5" t="n">
        <v>12.193</v>
      </c>
      <c r="W773" s="5" t="n">
        <v>0</v>
      </c>
      <c r="X773" s="5" t="n">
        <v>1</v>
      </c>
      <c r="Y773" s="5" t="n">
        <v>11.021</v>
      </c>
      <c r="Z773" s="5" t="n">
        <v>1.49</v>
      </c>
      <c r="AA773" s="5" t="n">
        <v>0</v>
      </c>
      <c r="AB773" s="5" t="n">
        <v>11.021</v>
      </c>
      <c r="AC773" s="5" t="n">
        <v>0</v>
      </c>
      <c r="AD773" s="5" t="n">
        <v>1</v>
      </c>
      <c r="AE773" s="5" t="n">
        <v>12.345</v>
      </c>
      <c r="AF773" s="5" t="n">
        <v>2.887</v>
      </c>
      <c r="AG773" s="5" t="n">
        <v>0</v>
      </c>
      <c r="AH773" s="5" t="n">
        <v>12.345</v>
      </c>
      <c r="AI773" s="5" t="n">
        <v>0</v>
      </c>
      <c r="AJ773" s="5" t="n">
        <v>1</v>
      </c>
      <c r="AK773" s="5" t="n">
        <v>20.286</v>
      </c>
      <c r="AL773" s="5" t="n">
        <v>10.804</v>
      </c>
      <c r="AM773" s="5" t="n">
        <v>0</v>
      </c>
      <c r="AN773" s="5" t="n">
        <v>20.286</v>
      </c>
      <c r="AO773" s="5" t="n">
        <v>0</v>
      </c>
      <c r="AP773" s="5" t="n">
        <v>1</v>
      </c>
      <c r="AQ773" s="5" t="n">
        <v>0.724</v>
      </c>
      <c r="AR773" s="5" t="n">
        <v>0.132</v>
      </c>
      <c r="AS773" s="5" t="n">
        <v>0.9429999999999999</v>
      </c>
      <c r="AT773" s="5" t="n">
        <v>1.667</v>
      </c>
      <c r="AU773" s="5" t="n">
        <v>0</v>
      </c>
      <c r="AV773" s="5" t="n">
        <v>1</v>
      </c>
      <c r="AW773" s="5" t="n">
        <v>0.75</v>
      </c>
      <c r="AX773" s="5" t="n">
        <v>0.132</v>
      </c>
      <c r="AY773" s="5" t="n">
        <v>0.608</v>
      </c>
      <c r="AZ773" s="5" t="n">
        <v>1.359</v>
      </c>
      <c r="BA773" s="5" t="n">
        <v>0</v>
      </c>
      <c r="BB773" s="5" t="n">
        <v>1</v>
      </c>
      <c r="BC773" s="5" t="n">
        <v>0.513</v>
      </c>
      <c r="BD773" s="5" t="n">
        <v>0.132</v>
      </c>
      <c r="BE773" s="5" t="n">
        <v>0</v>
      </c>
      <c r="BF773" s="5" t="n">
        <v>0.513</v>
      </c>
      <c r="BG773" s="5" t="n">
        <v>0</v>
      </c>
      <c r="BH773" s="5" t="n">
        <v>1</v>
      </c>
      <c r="BI773" s="5" t="n">
        <v>0.591</v>
      </c>
      <c r="BJ773" s="5" t="n">
        <v>0.132</v>
      </c>
      <c r="BK773" s="5" t="n">
        <v>0.273</v>
      </c>
      <c r="BL773" s="5" t="n">
        <v>0.864</v>
      </c>
      <c r="BM773" s="5" t="n">
        <v>0</v>
      </c>
      <c r="BN773" s="5" t="n">
        <v>1</v>
      </c>
      <c r="BO773" s="5" t="n">
        <v>0</v>
      </c>
      <c r="BP773" s="5" t="n">
        <v>0</v>
      </c>
      <c r="BQ773" s="5" t="n">
        <v>0.151</v>
      </c>
      <c r="BR773" s="5" t="n">
        <v>0</v>
      </c>
      <c r="BS773" s="5" t="n">
        <v>0.833</v>
      </c>
      <c r="BT773" s="5" t="n">
        <v>0</v>
      </c>
      <c r="BU773" s="5" t="n">
        <v>0</v>
      </c>
      <c r="BV773" s="5" t="n">
        <v>0.108</v>
      </c>
      <c r="BW773" s="5" t="n">
        <v>0</v>
      </c>
      <c r="BX773" s="5" t="n">
        <v>0.833</v>
      </c>
      <c r="BY773" s="5" t="n">
        <v>13.646</v>
      </c>
      <c r="BZ773" s="5" t="n">
        <v>0</v>
      </c>
      <c r="CA773" s="5" t="n">
        <v>13.646</v>
      </c>
      <c r="CB773" s="5" t="n">
        <v>0</v>
      </c>
      <c r="CC773" s="5" t="n">
        <v>82.58799999999999</v>
      </c>
      <c r="CD773" s="5" t="n">
        <v>7.95</v>
      </c>
      <c r="CE773" s="5" t="n">
        <v>0</v>
      </c>
      <c r="CF773" s="5" t="n">
        <v>82.58799999999999</v>
      </c>
      <c r="CG773" s="5" t="n">
        <v>0</v>
      </c>
      <c r="CH773" s="5" t="n">
        <v>1</v>
      </c>
      <c r="CI773" s="5" t="n">
        <v>0</v>
      </c>
      <c r="CJ773" s="5" t="n">
        <v>0</v>
      </c>
      <c r="CK773" s="5" t="n">
        <v>0</v>
      </c>
      <c r="CL773" s="5" t="n">
        <v>0</v>
      </c>
      <c r="CM773" s="5" t="n">
        <v>0</v>
      </c>
      <c r="CN773" s="5" t="n">
        <v>0</v>
      </c>
      <c r="CO773" s="5" t="n">
        <v>0</v>
      </c>
      <c r="CP773" s="5" t="n">
        <v>0</v>
      </c>
      <c r="CQ773" s="5" t="n">
        <v>1.387</v>
      </c>
      <c r="CR773" s="5" t="n">
        <v>0</v>
      </c>
      <c r="CS773" s="5" t="n">
        <v>5.529</v>
      </c>
      <c r="CT773" s="5" t="n">
        <v>4.251</v>
      </c>
      <c r="CU773" s="5" t="n">
        <v>10.168</v>
      </c>
    </row>
    <row r="774">
      <c r="A774" s="5" t="inlineStr">
        <is>
          <t>TWN2021</t>
        </is>
      </c>
      <c r="B774" s="5" t="inlineStr">
        <is>
          <t>TWN</t>
        </is>
      </c>
      <c r="C774" s="5" t="inlineStr">
        <is>
          <t>TWN</t>
        </is>
      </c>
      <c r="D774" s="5" t="inlineStr">
        <is>
          <t>Taiwan Province of China</t>
        </is>
      </c>
      <c r="E774" s="5" t="n">
        <v>2021</v>
      </c>
      <c r="F774" s="5" t="n">
        <v>0.05</v>
      </c>
      <c r="G774" s="5" t="n">
        <v>5.74</v>
      </c>
      <c r="H774" s="5" t="n">
        <v>1.143</v>
      </c>
      <c r="I774" s="5" t="n">
        <v>-0.287</v>
      </c>
      <c r="J774" s="5" t="n">
        <v>5.453</v>
      </c>
      <c r="K774" s="5" t="n">
        <v>0</v>
      </c>
      <c r="L774" s="5" t="n">
        <v>1</v>
      </c>
      <c r="M774" s="5" t="n">
        <v>9.509</v>
      </c>
      <c r="N774" s="5" t="n">
        <v>3.43</v>
      </c>
      <c r="O774" s="5" t="n">
        <v>-0.257</v>
      </c>
      <c r="P774" s="5" t="n">
        <v>9.252000000000001</v>
      </c>
      <c r="Q774" s="5" t="n">
        <v>0</v>
      </c>
      <c r="R774" s="5" t="n">
        <v>1</v>
      </c>
      <c r="S774" s="5" t="n">
        <v>11.456</v>
      </c>
      <c r="T774" s="5" t="n">
        <v>6.86</v>
      </c>
      <c r="U774" s="5" t="n">
        <v>-0.287</v>
      </c>
      <c r="V774" s="5" t="n">
        <v>11.728</v>
      </c>
      <c r="W774" s="5" t="n">
        <v>0.05</v>
      </c>
      <c r="X774" s="5" t="n">
        <v>1</v>
      </c>
      <c r="Y774" s="5" t="n">
        <v>13.238</v>
      </c>
      <c r="Z774" s="5" t="n">
        <v>1.462</v>
      </c>
      <c r="AA774" s="5" t="n">
        <v>-5.041</v>
      </c>
      <c r="AB774" s="5" t="n">
        <v>8.196999999999999</v>
      </c>
      <c r="AC774" s="5" t="n">
        <v>0</v>
      </c>
      <c r="AD774" s="5" t="n">
        <v>1</v>
      </c>
      <c r="AE774" s="5" t="n">
        <v>10</v>
      </c>
      <c r="AF774" s="5" t="n">
        <v>1.968</v>
      </c>
      <c r="AG774" s="5" t="n">
        <v>-2.298</v>
      </c>
      <c r="AH774" s="5" t="n">
        <v>7.702</v>
      </c>
      <c r="AI774" s="5" t="n">
        <v>0</v>
      </c>
      <c r="AJ774" s="5" t="n">
        <v>1</v>
      </c>
      <c r="AK774" s="5" t="n">
        <v>14.207</v>
      </c>
      <c r="AL774" s="5" t="n">
        <v>6.973</v>
      </c>
      <c r="AM774" s="5" t="n">
        <v>-5.862</v>
      </c>
      <c r="AN774" s="5" t="n">
        <v>8.762</v>
      </c>
      <c r="AO774" s="5" t="n">
        <v>0</v>
      </c>
      <c r="AP774" s="5" t="n">
        <v>0</v>
      </c>
      <c r="AQ774" s="5" t="n">
        <v>0.621</v>
      </c>
      <c r="AR774" s="5" t="n">
        <v>0.114</v>
      </c>
      <c r="AS774" s="5" t="n">
        <v>0.361</v>
      </c>
      <c r="AT774" s="5" t="n">
        <v>1.03</v>
      </c>
      <c r="AU774" s="5" t="n">
        <v>0.05</v>
      </c>
      <c r="AV774" s="5" t="n">
        <v>1</v>
      </c>
      <c r="AW774" s="5" t="n">
        <v>0.593</v>
      </c>
      <c r="AX774" s="5" t="n">
        <v>0.114</v>
      </c>
      <c r="AY774" s="5" t="n">
        <v>0.249</v>
      </c>
      <c r="AZ774" s="5" t="n">
        <v>0.885</v>
      </c>
      <c r="BA774" s="5" t="n">
        <v>0.05</v>
      </c>
      <c r="BB774" s="5" t="n">
        <v>1</v>
      </c>
      <c r="BC774" s="5" t="n">
        <v>0.44</v>
      </c>
      <c r="BD774" s="5" t="n">
        <v>0.114</v>
      </c>
      <c r="BE774" s="5" t="n">
        <v>0.056</v>
      </c>
      <c r="BF774" s="5" t="n">
        <v>0.521</v>
      </c>
      <c r="BG774" s="5" t="n">
        <v>0.05</v>
      </c>
      <c r="BH774" s="5" t="n">
        <v>0</v>
      </c>
      <c r="BI774" s="5" t="n">
        <v>0.5600000000000001</v>
      </c>
      <c r="BJ774" s="5" t="n">
        <v>0.114</v>
      </c>
      <c r="BK774" s="5" t="n">
        <v>0.5679999999999999</v>
      </c>
      <c r="BL774" s="5" t="n">
        <v>1.184</v>
      </c>
      <c r="BM774" s="5" t="n">
        <v>0.05</v>
      </c>
      <c r="BN774" s="5" t="n">
        <v>1</v>
      </c>
      <c r="BO774" s="5" t="n">
        <v>0</v>
      </c>
      <c r="BP774" s="5" t="n">
        <v>-0.006</v>
      </c>
      <c r="BQ774" s="5" t="n">
        <v>0.091</v>
      </c>
      <c r="BR774" s="5" t="n">
        <v>0</v>
      </c>
      <c r="BS774" s="5" t="n">
        <v>0.667</v>
      </c>
      <c r="BT774" s="5" t="n">
        <v>0</v>
      </c>
      <c r="BU774" s="5" t="n">
        <v>-0.006</v>
      </c>
      <c r="BV774" s="5" t="n">
        <v>0.09</v>
      </c>
      <c r="BW774" s="5" t="n">
        <v>0.05</v>
      </c>
      <c r="BX774" s="5" t="n">
        <v>0.833</v>
      </c>
      <c r="BY774" s="5" t="n">
        <v>11.787</v>
      </c>
      <c r="BZ774" s="5" t="n">
        <v>0</v>
      </c>
      <c r="CA774" s="5" t="n">
        <v>11.787</v>
      </c>
      <c r="CB774" s="5" t="n">
        <v>0</v>
      </c>
      <c r="CC774" s="5" t="n">
        <v>81.69499999999999</v>
      </c>
      <c r="CD774" s="5" t="n">
        <v>7.95</v>
      </c>
      <c r="CE774" s="5" t="n">
        <v>-3.178</v>
      </c>
      <c r="CF774" s="5" t="n">
        <v>82.444</v>
      </c>
      <c r="CG774" s="5" t="n">
        <v>0.05</v>
      </c>
      <c r="CH774" s="5" t="n">
        <v>1</v>
      </c>
      <c r="CI774" s="5" t="n">
        <v>0</v>
      </c>
      <c r="CJ774" s="5" t="n">
        <v>0</v>
      </c>
      <c r="CK774" s="5" t="n">
        <v>0</v>
      </c>
      <c r="CL774" s="5" t="n">
        <v>0</v>
      </c>
      <c r="CM774" s="5" t="n">
        <v>0</v>
      </c>
      <c r="CN774" s="5" t="n">
        <v>0</v>
      </c>
      <c r="CO774" s="5" t="n">
        <v>0</v>
      </c>
      <c r="CP774" s="5" t="n">
        <v>0</v>
      </c>
      <c r="CQ774" s="5" t="n">
        <v>1.198</v>
      </c>
      <c r="CR774" s="5" t="n">
        <v>0</v>
      </c>
      <c r="CS774" s="5" t="n">
        <v>6.576</v>
      </c>
      <c r="CT774" s="5" t="n">
        <v>4.597</v>
      </c>
      <c r="CU774" s="5" t="n">
        <v>12.71</v>
      </c>
    </row>
    <row r="775">
      <c r="A775" s="5" t="inlineStr">
        <is>
          <t>TWN2022</t>
        </is>
      </c>
      <c r="B775" s="5" t="inlineStr">
        <is>
          <t>TWN</t>
        </is>
      </c>
      <c r="C775" s="5" t="inlineStr">
        <is>
          <t>TWN</t>
        </is>
      </c>
      <c r="D775" s="5" t="inlineStr">
        <is>
          <t>Taiwan Province of China</t>
        </is>
      </c>
      <c r="E775" s="5" t="n">
        <v>2022</v>
      </c>
      <c r="F775" s="5" t="n">
        <v>0.05</v>
      </c>
      <c r="G775" s="5" t="n">
        <v>11.661</v>
      </c>
      <c r="H775" s="5" t="n">
        <v>1.235</v>
      </c>
      <c r="I775" s="5" t="n">
        <v>-1.919</v>
      </c>
      <c r="J775" s="5" t="n">
        <v>9.742000000000001</v>
      </c>
      <c r="K775" s="5" t="n">
        <v>0</v>
      </c>
      <c r="L775" s="5" t="n">
        <v>1</v>
      </c>
      <c r="M775" s="5" t="n">
        <v>13.326</v>
      </c>
      <c r="N775" s="5" t="n">
        <v>3.704</v>
      </c>
      <c r="O775" s="5" t="n">
        <v>-1.867</v>
      </c>
      <c r="P775" s="5" t="n">
        <v>11.459</v>
      </c>
      <c r="Q775" s="5" t="n">
        <v>0</v>
      </c>
      <c r="R775" s="5" t="n">
        <v>1</v>
      </c>
      <c r="S775" s="5" t="n">
        <v>17.834</v>
      </c>
      <c r="T775" s="5" t="n">
        <v>7.408</v>
      </c>
      <c r="U775" s="5" t="n">
        <v>-1.86</v>
      </c>
      <c r="V775" s="5" t="n">
        <v>16.711</v>
      </c>
      <c r="W775" s="5" t="n">
        <v>0.05</v>
      </c>
      <c r="X775" s="5" t="n">
        <v>1</v>
      </c>
      <c r="Y775" s="5" t="n">
        <v>22.485</v>
      </c>
      <c r="Z775" s="5" t="n">
        <v>2.359</v>
      </c>
      <c r="AA775" s="5" t="n">
        <v>-7.48</v>
      </c>
      <c r="AB775" s="5" t="n">
        <v>15.005</v>
      </c>
      <c r="AC775" s="5" t="n">
        <v>0</v>
      </c>
      <c r="AD775" s="5" t="n">
        <v>1</v>
      </c>
      <c r="AE775" s="5" t="n">
        <v>19.339</v>
      </c>
      <c r="AF775" s="5" t="n">
        <v>3.585</v>
      </c>
      <c r="AG775" s="5" t="n">
        <v>-11.958</v>
      </c>
      <c r="AH775" s="5" t="n">
        <v>7.381</v>
      </c>
      <c r="AI775" s="5" t="n">
        <v>0</v>
      </c>
      <c r="AJ775" s="5" t="n">
        <v>1</v>
      </c>
      <c r="AK775" s="5" t="n">
        <v>24.094</v>
      </c>
      <c r="AL775" s="5" t="n">
        <v>11.506</v>
      </c>
      <c r="AM775" s="5" t="n">
        <v>-16.115</v>
      </c>
      <c r="AN775" s="5" t="n">
        <v>8.378</v>
      </c>
      <c r="AO775" s="5" t="n">
        <v>0</v>
      </c>
      <c r="AP775" s="5" t="n">
        <v>0</v>
      </c>
      <c r="AQ775" s="5" t="n">
        <v>0.847</v>
      </c>
      <c r="AR775" s="5" t="n">
        <v>0.123</v>
      </c>
      <c r="AS775" s="5" t="n">
        <v>0.15</v>
      </c>
      <c r="AT775" s="5" t="n">
        <v>1.047</v>
      </c>
      <c r="AU775" s="5" t="n">
        <v>0.05</v>
      </c>
      <c r="AV775" s="5" t="n">
        <v>1</v>
      </c>
      <c r="AW775" s="5" t="n">
        <v>0.947</v>
      </c>
      <c r="AX775" s="5" t="n">
        <v>0.123</v>
      </c>
      <c r="AY775" s="5" t="n">
        <v>-0.06900000000000001</v>
      </c>
      <c r="AZ775" s="5" t="n">
        <v>0.921</v>
      </c>
      <c r="BA775" s="5" t="n">
        <v>0.05</v>
      </c>
      <c r="BB775" s="5" t="n">
        <v>1</v>
      </c>
      <c r="BC775" s="5" t="n">
        <v>0.589</v>
      </c>
      <c r="BD775" s="5" t="n">
        <v>0.123</v>
      </c>
      <c r="BE775" s="5" t="n">
        <v>-0.122</v>
      </c>
      <c r="BF775" s="5" t="n">
        <v>0.49</v>
      </c>
      <c r="BG775" s="5" t="n">
        <v>0.05</v>
      </c>
      <c r="BH775" s="5" t="n">
        <v>0</v>
      </c>
      <c r="BI775" s="5" t="n">
        <v>0.6889999999999999</v>
      </c>
      <c r="BJ775" s="5" t="n">
        <v>0.123</v>
      </c>
      <c r="BK775" s="5" t="n">
        <v>0.909</v>
      </c>
      <c r="BL775" s="5" t="n">
        <v>1.678</v>
      </c>
      <c r="BM775" s="5" t="n">
        <v>0.05</v>
      </c>
      <c r="BN775" s="5" t="n">
        <v>1</v>
      </c>
      <c r="BO775" s="5" t="n">
        <v>0</v>
      </c>
      <c r="BP775" s="5" t="n">
        <v>-0.03</v>
      </c>
      <c r="BQ775" s="5" t="n">
        <v>0.091</v>
      </c>
      <c r="BR775" s="5" t="n">
        <v>0</v>
      </c>
      <c r="BS775" s="5" t="n">
        <v>0.667</v>
      </c>
      <c r="BT775" s="5" t="n">
        <v>0</v>
      </c>
      <c r="BU775" s="5" t="n">
        <v>-0.03</v>
      </c>
      <c r="BV775" s="5" t="n">
        <v>0.08599999999999999</v>
      </c>
      <c r="BW775" s="5" t="n">
        <v>0.05</v>
      </c>
      <c r="BX775" s="5" t="n">
        <v>0.833</v>
      </c>
      <c r="BY775" s="5" t="n">
        <v>12.729</v>
      </c>
      <c r="BZ775" s="5" t="n">
        <v>0</v>
      </c>
      <c r="CA775" s="5" t="n">
        <v>12.729</v>
      </c>
      <c r="CB775" s="5" t="n">
        <v>0</v>
      </c>
      <c r="CC775" s="5" t="n">
        <v>102.477</v>
      </c>
      <c r="CD775" s="5" t="n">
        <v>7.95</v>
      </c>
      <c r="CE775" s="5" t="n">
        <v>0.502</v>
      </c>
      <c r="CF775" s="5" t="n">
        <v>108.127</v>
      </c>
      <c r="CG775" s="5" t="n">
        <v>0.05</v>
      </c>
      <c r="CH775" s="5" t="n">
        <v>1</v>
      </c>
      <c r="CI775" s="5" t="n">
        <v>0</v>
      </c>
      <c r="CJ775" s="5" t="n">
        <v>0</v>
      </c>
      <c r="CK775" s="5" t="n">
        <v>0</v>
      </c>
      <c r="CL775" s="5" t="n">
        <v>0</v>
      </c>
      <c r="CM775" s="5" t="n">
        <v>0</v>
      </c>
      <c r="CN775" s="5" t="n">
        <v>0</v>
      </c>
      <c r="CO775" s="5" t="n">
        <v>0</v>
      </c>
      <c r="CP775" s="5" t="n">
        <v>0</v>
      </c>
      <c r="CQ775" s="5" t="n">
        <v>1.294</v>
      </c>
      <c r="CR775" s="5" t="n">
        <v>0</v>
      </c>
      <c r="CS775" s="5" t="n">
        <v>7.101</v>
      </c>
      <c r="CT775" s="5" t="n">
        <v>10.426</v>
      </c>
      <c r="CU775" s="5" t="n">
        <v>21.866</v>
      </c>
    </row>
    <row r="776">
      <c r="A776" s="5" t="inlineStr">
        <is>
          <t>TWN2023</t>
        </is>
      </c>
      <c r="B776" s="5" t="inlineStr">
        <is>
          <t>TWN</t>
        </is>
      </c>
      <c r="C776" s="5" t="inlineStr">
        <is>
          <t>TWN</t>
        </is>
      </c>
      <c r="D776" s="5" t="inlineStr">
        <is>
          <t>Taiwan Province of China</t>
        </is>
      </c>
      <c r="E776" s="5" t="n">
        <v>2023</v>
      </c>
      <c r="F776" s="5" t="n">
        <v>0.05</v>
      </c>
      <c r="G776" s="5" t="n">
        <v>8.884</v>
      </c>
      <c r="H776" s="5" t="n">
        <v>1.272</v>
      </c>
      <c r="I776" s="5" t="n">
        <v>-0.134</v>
      </c>
      <c r="J776" s="5" t="n">
        <v>8.75</v>
      </c>
      <c r="K776" s="5" t="n">
        <v>0</v>
      </c>
      <c r="L776" s="5" t="n">
        <v>1</v>
      </c>
      <c r="M776" s="5" t="n">
        <v>10.507</v>
      </c>
      <c r="N776" s="5" t="n">
        <v>3.817</v>
      </c>
      <c r="O776" s="5" t="n">
        <v>-0.096</v>
      </c>
      <c r="P776" s="5" t="n">
        <v>10.411</v>
      </c>
      <c r="Q776" s="5" t="n">
        <v>0</v>
      </c>
      <c r="R776" s="5" t="n">
        <v>1</v>
      </c>
      <c r="S776" s="5" t="n">
        <v>15.246</v>
      </c>
      <c r="T776" s="5" t="n">
        <v>7.634</v>
      </c>
      <c r="U776" s="5" t="n">
        <v>-0.05</v>
      </c>
      <c r="V776" s="5" t="n">
        <v>15.868</v>
      </c>
      <c r="W776" s="5" t="n">
        <v>0.05</v>
      </c>
      <c r="X776" s="5" t="n">
        <v>1</v>
      </c>
      <c r="Y776" s="5" t="n">
        <v>14.584</v>
      </c>
      <c r="Z776" s="5" t="n">
        <v>1.634</v>
      </c>
      <c r="AA776" s="5" t="n">
        <v>1.219</v>
      </c>
      <c r="AB776" s="5" t="n">
        <v>15.803</v>
      </c>
      <c r="AC776" s="5" t="n">
        <v>0</v>
      </c>
      <c r="AD776" s="5" t="n">
        <v>1</v>
      </c>
      <c r="AE776" s="5" t="n">
        <v>11.489</v>
      </c>
      <c r="AF776" s="5" t="n">
        <v>2.288</v>
      </c>
      <c r="AG776" s="5" t="n">
        <v>-4.428</v>
      </c>
      <c r="AH776" s="5" t="n">
        <v>7.061</v>
      </c>
      <c r="AI776" s="5" t="n">
        <v>0</v>
      </c>
      <c r="AJ776" s="5" t="n">
        <v>1</v>
      </c>
      <c r="AK776" s="5" t="n">
        <v>16.55</v>
      </c>
      <c r="AL776" s="5" t="n">
        <v>8.198</v>
      </c>
      <c r="AM776" s="5" t="n">
        <v>-8.917</v>
      </c>
      <c r="AN776" s="5" t="n">
        <v>8.015000000000001</v>
      </c>
      <c r="AO776" s="5" t="n">
        <v>0</v>
      </c>
      <c r="AP776" s="5" t="n">
        <v>0</v>
      </c>
      <c r="AQ776" s="5" t="n">
        <v>0.749</v>
      </c>
      <c r="AR776" s="5" t="n">
        <v>0.129</v>
      </c>
      <c r="AS776" s="5" t="n">
        <v>0.202</v>
      </c>
      <c r="AT776" s="5" t="n">
        <v>0.999</v>
      </c>
      <c r="AU776" s="5" t="n">
        <v>0.05</v>
      </c>
      <c r="AV776" s="5" t="n">
        <v>1</v>
      </c>
      <c r="AW776" s="5" t="n">
        <v>0.783</v>
      </c>
      <c r="AX776" s="5" t="n">
        <v>0.129</v>
      </c>
      <c r="AY776" s="5" t="n">
        <v>0.065</v>
      </c>
      <c r="AZ776" s="5" t="n">
        <v>0.889</v>
      </c>
      <c r="BA776" s="5" t="n">
        <v>0.05</v>
      </c>
      <c r="BB776" s="5" t="n">
        <v>1</v>
      </c>
      <c r="BC776" s="5" t="n">
        <v>0.527</v>
      </c>
      <c r="BD776" s="5" t="n">
        <v>0.129</v>
      </c>
      <c r="BE776" s="5" t="n">
        <v>-0.081</v>
      </c>
      <c r="BF776" s="5" t="n">
        <v>0.469</v>
      </c>
      <c r="BG776" s="5" t="n">
        <v>0.05</v>
      </c>
      <c r="BH776" s="5" t="n">
        <v>0</v>
      </c>
      <c r="BI776" s="5" t="n">
        <v>0.64</v>
      </c>
      <c r="BJ776" s="5" t="n">
        <v>0.129</v>
      </c>
      <c r="BK776" s="5" t="n">
        <v>0.788</v>
      </c>
      <c r="BL776" s="5" t="n">
        <v>1.499</v>
      </c>
      <c r="BM776" s="5" t="n">
        <v>0.05</v>
      </c>
      <c r="BN776" s="5" t="n">
        <v>1</v>
      </c>
      <c r="BO776" s="5" t="n">
        <v>0</v>
      </c>
      <c r="BP776" s="5" t="n">
        <v>-0.004</v>
      </c>
      <c r="BQ776" s="5" t="n">
        <v>0.102</v>
      </c>
      <c r="BR776" s="5" t="n">
        <v>0</v>
      </c>
      <c r="BS776" s="5" t="n">
        <v>0.667</v>
      </c>
      <c r="BT776" s="5" t="n">
        <v>0</v>
      </c>
      <c r="BU776" s="5" t="n">
        <v>-0.004</v>
      </c>
      <c r="BV776" s="5" t="n">
        <v>0.08400000000000001</v>
      </c>
      <c r="BW776" s="5" t="n">
        <v>0.05</v>
      </c>
      <c r="BX776" s="5" t="n">
        <v>0.833</v>
      </c>
      <c r="BY776" s="5" t="n">
        <v>13.254</v>
      </c>
      <c r="BZ776" s="5" t="n">
        <v>0</v>
      </c>
      <c r="CA776" s="5" t="n">
        <v>13.254</v>
      </c>
      <c r="CB776" s="5" t="n">
        <v>0</v>
      </c>
      <c r="CC776" s="5" t="n">
        <v>87.07899999999999</v>
      </c>
      <c r="CD776" s="5" t="n">
        <v>7.95</v>
      </c>
      <c r="CE776" s="5" t="n">
        <v>7.882</v>
      </c>
      <c r="CF776" s="5" t="n">
        <v>99.70999999999999</v>
      </c>
      <c r="CG776" s="5" t="n">
        <v>0.05</v>
      </c>
      <c r="CH776" s="5" t="n">
        <v>1</v>
      </c>
      <c r="CI776" s="5" t="n">
        <v>0</v>
      </c>
      <c r="CJ776" s="5" t="n">
        <v>0</v>
      </c>
      <c r="CK776" s="5" t="n">
        <v>0</v>
      </c>
      <c r="CL776" s="5" t="n">
        <v>0</v>
      </c>
      <c r="CM776" s="5" t="n">
        <v>0</v>
      </c>
      <c r="CN776" s="5" t="n">
        <v>0</v>
      </c>
      <c r="CO776" s="5" t="n">
        <v>0</v>
      </c>
      <c r="CP776" s="5" t="n">
        <v>0.021</v>
      </c>
      <c r="CQ776" s="5" t="n">
        <v>1.348</v>
      </c>
      <c r="CR776" s="5" t="n">
        <v>0</v>
      </c>
      <c r="CS776" s="5" t="n">
        <v>7.394</v>
      </c>
      <c r="CT776" s="5" t="n">
        <v>7.744</v>
      </c>
      <c r="CU776" s="5" t="n">
        <v>13.914</v>
      </c>
    </row>
    <row r="777">
      <c r="A777" s="5" t="inlineStr">
        <is>
          <t>TWN2024</t>
        </is>
      </c>
      <c r="B777" s="5" t="inlineStr">
        <is>
          <t>TWN</t>
        </is>
      </c>
      <c r="C777" s="5" t="inlineStr">
        <is>
          <t>TWN</t>
        </is>
      </c>
      <c r="D777" s="5" t="inlineStr">
        <is>
          <t>Taiwan Province of China</t>
        </is>
      </c>
      <c r="E777" s="5" t="n">
        <v>2024</v>
      </c>
      <c r="F777" s="5" t="n">
        <v>0.05</v>
      </c>
      <c r="G777" s="5" t="n">
        <v>7.138</v>
      </c>
      <c r="H777" s="5" t="n">
        <v>1.31</v>
      </c>
      <c r="I777" s="5" t="n">
        <v>-0.122</v>
      </c>
      <c r="J777" s="5" t="n">
        <v>7.016</v>
      </c>
      <c r="K777" s="5" t="n">
        <v>0</v>
      </c>
      <c r="L777" s="5" t="n">
        <v>1</v>
      </c>
      <c r="M777" s="5" t="n">
        <v>10.498</v>
      </c>
      <c r="N777" s="5" t="n">
        <v>3.93</v>
      </c>
      <c r="O777" s="5" t="n">
        <v>-0.09</v>
      </c>
      <c r="P777" s="5" t="n">
        <v>10.409</v>
      </c>
      <c r="Q777" s="5" t="n">
        <v>0</v>
      </c>
      <c r="R777" s="5" t="n">
        <v>1</v>
      </c>
      <c r="S777" s="5" t="n">
        <v>13.688</v>
      </c>
      <c r="T777" s="5" t="n">
        <v>7.859</v>
      </c>
      <c r="U777" s="5" t="n">
        <v>-0.03</v>
      </c>
      <c r="V777" s="5" t="n">
        <v>14.243</v>
      </c>
      <c r="W777" s="5" t="n">
        <v>0.05</v>
      </c>
      <c r="X777" s="5" t="n">
        <v>1</v>
      </c>
      <c r="Y777" s="5" t="n">
        <v>12.519</v>
      </c>
      <c r="Z777" s="5" t="n">
        <v>1.581</v>
      </c>
      <c r="AA777" s="5" t="n">
        <v>0.103</v>
      </c>
      <c r="AB777" s="5" t="n">
        <v>12.622</v>
      </c>
      <c r="AC777" s="5" t="n">
        <v>0</v>
      </c>
      <c r="AD777" s="5" t="n">
        <v>1</v>
      </c>
      <c r="AE777" s="5" t="n">
        <v>8.909000000000001</v>
      </c>
      <c r="AF777" s="5" t="n">
        <v>1.952</v>
      </c>
      <c r="AG777" s="5" t="n">
        <v>-0.01</v>
      </c>
      <c r="AH777" s="5" t="n">
        <v>8.898999999999999</v>
      </c>
      <c r="AI777" s="5" t="n">
        <v>0</v>
      </c>
      <c r="AJ777" s="5" t="n">
        <v>1</v>
      </c>
      <c r="AK777" s="5" t="n">
        <v>14.196</v>
      </c>
      <c r="AL777" s="5" t="n">
        <v>7.22</v>
      </c>
      <c r="AM777" s="5" t="n">
        <v>-4.845</v>
      </c>
      <c r="AN777" s="5" t="n">
        <v>9.818</v>
      </c>
      <c r="AO777" s="5" t="n">
        <v>0</v>
      </c>
      <c r="AP777" s="5" t="n">
        <v>0</v>
      </c>
      <c r="AQ777" s="5" t="n">
        <v>0.72</v>
      </c>
      <c r="AR777" s="5" t="n">
        <v>0.132</v>
      </c>
      <c r="AS777" s="5" t="n">
        <v>0.191</v>
      </c>
      <c r="AT777" s="5" t="n">
        <v>0.956</v>
      </c>
      <c r="AU777" s="5" t="n">
        <v>0.05</v>
      </c>
      <c r="AV777" s="5" t="n">
        <v>1</v>
      </c>
      <c r="AW777" s="5" t="n">
        <v>0.734</v>
      </c>
      <c r="AX777" s="5" t="n">
        <v>0.132</v>
      </c>
      <c r="AY777" s="5" t="n">
        <v>0.074</v>
      </c>
      <c r="AZ777" s="5" t="n">
        <v>0.848</v>
      </c>
      <c r="BA777" s="5" t="n">
        <v>0.05</v>
      </c>
      <c r="BB777" s="5" t="n">
        <v>1</v>
      </c>
      <c r="BC777" s="5" t="n">
        <v>0.51</v>
      </c>
      <c r="BD777" s="5" t="n">
        <v>0.132</v>
      </c>
      <c r="BE777" s="5" t="n">
        <v>-0.077</v>
      </c>
      <c r="BF777" s="5" t="n">
        <v>0.455</v>
      </c>
      <c r="BG777" s="5" t="n">
        <v>0.05</v>
      </c>
      <c r="BH777" s="5" t="n">
        <v>0</v>
      </c>
      <c r="BI777" s="5" t="n">
        <v>0.652</v>
      </c>
      <c r="BJ777" s="5" t="n">
        <v>0.132</v>
      </c>
      <c r="BK777" s="5" t="n">
        <v>0.6909999999999999</v>
      </c>
      <c r="BL777" s="5" t="n">
        <v>1.41</v>
      </c>
      <c r="BM777" s="5" t="n">
        <v>0.05</v>
      </c>
      <c r="BN777" s="5" t="n">
        <v>1</v>
      </c>
      <c r="BO777" s="5" t="n">
        <v>0</v>
      </c>
      <c r="BP777" s="5" t="n">
        <v>-0.003</v>
      </c>
      <c r="BQ777" s="5" t="n">
        <v>0.128</v>
      </c>
      <c r="BR777" s="5" t="n">
        <v>0</v>
      </c>
      <c r="BS777" s="5" t="n">
        <v>0.667</v>
      </c>
      <c r="BT777" s="5" t="n">
        <v>0</v>
      </c>
      <c r="BU777" s="5" t="n">
        <v>-0.005</v>
      </c>
      <c r="BV777" s="5" t="n">
        <v>0.08699999999999999</v>
      </c>
      <c r="BW777" s="5" t="n">
        <v>0.05</v>
      </c>
      <c r="BX777" s="5" t="n">
        <v>0.833</v>
      </c>
      <c r="BY777" s="5" t="n">
        <v>13.646</v>
      </c>
      <c r="BZ777" s="5" t="n">
        <v>0</v>
      </c>
      <c r="CA777" s="5" t="n">
        <v>13.646</v>
      </c>
      <c r="CB777" s="5" t="n">
        <v>0</v>
      </c>
      <c r="CC777" s="5" t="n">
        <v>86.38500000000001</v>
      </c>
      <c r="CD777" s="5" t="n">
        <v>7.95</v>
      </c>
      <c r="CE777" s="5" t="n">
        <v>2.875</v>
      </c>
      <c r="CF777" s="5" t="n">
        <v>93.724</v>
      </c>
      <c r="CG777" s="5" t="n">
        <v>0.05</v>
      </c>
      <c r="CH777" s="5" t="n">
        <v>1</v>
      </c>
      <c r="CI777" s="5" t="n">
        <v>0</v>
      </c>
      <c r="CJ777" s="5" t="n">
        <v>0</v>
      </c>
      <c r="CK777" s="5" t="n">
        <v>0</v>
      </c>
      <c r="CL777" s="5" t="n">
        <v>0</v>
      </c>
      <c r="CM777" s="5" t="n">
        <v>0</v>
      </c>
      <c r="CN777" s="5" t="n">
        <v>0</v>
      </c>
      <c r="CO777" s="5" t="n">
        <v>0</v>
      </c>
      <c r="CP777" s="5" t="n">
        <v>0.021</v>
      </c>
      <c r="CQ777" s="5" t="n">
        <v>1.387</v>
      </c>
      <c r="CR777" s="5" t="n">
        <v>0</v>
      </c>
      <c r="CS777" s="5" t="n">
        <v>7.613</v>
      </c>
      <c r="CT777" s="5" t="n">
        <v>5.922</v>
      </c>
      <c r="CU777" s="5" t="n">
        <v>12.217</v>
      </c>
    </row>
    <row r="778">
      <c r="A778" s="5" t="inlineStr">
        <is>
          <t>TJK2021</t>
        </is>
      </c>
      <c r="B778" s="5" t="inlineStr">
        <is>
          <t>TJK</t>
        </is>
      </c>
      <c r="C778" s="5" t="inlineStr">
        <is>
          <t>TJK</t>
        </is>
      </c>
      <c r="D778" s="5" t="inlineStr">
        <is>
          <t>Tajikistan</t>
        </is>
      </c>
      <c r="E778" s="5" t="n">
        <v>2021</v>
      </c>
      <c r="F778" s="5" t="n">
        <v>0.18</v>
      </c>
      <c r="G778" s="5" t="n">
        <v>1.939</v>
      </c>
      <c r="H778" s="5" t="n">
        <v>0.597</v>
      </c>
      <c r="I778" s="5" t="n">
        <v>0</v>
      </c>
      <c r="J778" s="5" t="n">
        <v>1.939</v>
      </c>
      <c r="K778" s="5" t="n">
        <v>0</v>
      </c>
      <c r="L778" s="5" t="n">
        <v>1</v>
      </c>
      <c r="M778" s="5" t="n">
        <v>3.14</v>
      </c>
      <c r="N778" s="5" t="n">
        <v>1.792</v>
      </c>
      <c r="O778" s="5" t="n">
        <v>0</v>
      </c>
      <c r="P778" s="5" t="n">
        <v>3.14</v>
      </c>
      <c r="Q778" s="5" t="n">
        <v>0</v>
      </c>
      <c r="R778" s="5" t="n">
        <v>1</v>
      </c>
      <c r="S778" s="5" t="n">
        <v>4.926</v>
      </c>
      <c r="T778" s="5" t="n">
        <v>3.584</v>
      </c>
      <c r="U778" s="5" t="n">
        <v>-0.422</v>
      </c>
      <c r="V778" s="5" t="n">
        <v>4.503</v>
      </c>
      <c r="W778" s="5" t="n">
        <v>0</v>
      </c>
      <c r="X778" s="5" t="n">
        <v>1</v>
      </c>
      <c r="Y778" s="5" t="n">
        <v>5.856</v>
      </c>
      <c r="Z778" s="5" t="n">
        <v>0.57</v>
      </c>
      <c r="AA778" s="5" t="n">
        <v>0</v>
      </c>
      <c r="AB778" s="5" t="n">
        <v>5.856</v>
      </c>
      <c r="AC778" s="5" t="n">
        <v>0</v>
      </c>
      <c r="AD778" s="5" t="n">
        <v>1</v>
      </c>
      <c r="AE778" s="5" t="n">
        <v>6.998</v>
      </c>
      <c r="AF778" s="5" t="n">
        <v>1.216</v>
      </c>
      <c r="AG778" s="5" t="n">
        <v>0</v>
      </c>
      <c r="AH778" s="5" t="n">
        <v>6.998</v>
      </c>
      <c r="AI778" s="5" t="n">
        <v>0</v>
      </c>
      <c r="AJ778" s="5" t="n">
        <v>1</v>
      </c>
      <c r="AK778" s="5" t="n">
        <v>13.848</v>
      </c>
      <c r="AL778" s="5" t="n">
        <v>6.041</v>
      </c>
      <c r="AM778" s="5" t="n">
        <v>0</v>
      </c>
      <c r="AN778" s="5" t="n">
        <v>16.34</v>
      </c>
      <c r="AO778" s="5" t="n">
        <v>0.18</v>
      </c>
      <c r="AP778" s="5" t="n">
        <v>1</v>
      </c>
      <c r="AQ778" s="5" t="n">
        <v>0.619</v>
      </c>
      <c r="AR778" s="5" t="n">
        <v>0.114</v>
      </c>
      <c r="AS778" s="5" t="n">
        <v>0.044</v>
      </c>
      <c r="AT778" s="5" t="n">
        <v>0.782</v>
      </c>
      <c r="AU778" s="5" t="n">
        <v>0.18</v>
      </c>
      <c r="AV778" s="5" t="n">
        <v>1</v>
      </c>
      <c r="AW778" s="5" t="n">
        <v>0.599</v>
      </c>
      <c r="AX778" s="5" t="n">
        <v>0.114</v>
      </c>
      <c r="AY778" s="5" t="n">
        <v>0.11</v>
      </c>
      <c r="AZ778" s="5" t="n">
        <v>0.837</v>
      </c>
      <c r="BA778" s="5" t="n">
        <v>0.18</v>
      </c>
      <c r="BB778" s="5" t="n">
        <v>1</v>
      </c>
      <c r="BC778" s="5" t="n">
        <v>0.439</v>
      </c>
      <c r="BD778" s="5" t="n">
        <v>0.114</v>
      </c>
      <c r="BE778" s="5" t="n">
        <v>-0.028</v>
      </c>
      <c r="BF778" s="5" t="n">
        <v>0.411</v>
      </c>
      <c r="BG778" s="5" t="n">
        <v>0</v>
      </c>
      <c r="BH778" s="5" t="n">
        <v>1</v>
      </c>
      <c r="BI778" s="5" t="n">
        <v>0.505</v>
      </c>
      <c r="BJ778" s="5" t="n">
        <v>0.114</v>
      </c>
      <c r="BK778" s="5" t="n">
        <v>0.619</v>
      </c>
      <c r="BL778" s="5" t="n">
        <v>1.326</v>
      </c>
      <c r="BM778" s="5" t="n">
        <v>0.18</v>
      </c>
      <c r="BN778" s="5" t="n">
        <v>1</v>
      </c>
      <c r="BO778" s="5" t="n">
        <v>0</v>
      </c>
      <c r="BP778" s="5" t="n">
        <v>0</v>
      </c>
      <c r="BQ778" s="5" t="n">
        <v>0.05</v>
      </c>
      <c r="BR778" s="5" t="n">
        <v>0</v>
      </c>
      <c r="BS778" s="5" t="n">
        <v>0.833</v>
      </c>
      <c r="BT778" s="5" t="n">
        <v>0</v>
      </c>
      <c r="BU778" s="5" t="n">
        <v>0</v>
      </c>
      <c r="BV778" s="5" t="n">
        <v>0.021</v>
      </c>
      <c r="BW778" s="5" t="n">
        <v>0.18</v>
      </c>
      <c r="BX778" s="5" t="n">
        <v>0.833</v>
      </c>
      <c r="BY778" s="5" t="n">
        <v>11.787</v>
      </c>
      <c r="BZ778" s="5" t="n">
        <v>0</v>
      </c>
      <c r="CA778" s="5" t="n">
        <v>11.787</v>
      </c>
      <c r="CB778" s="5" t="n">
        <v>0</v>
      </c>
      <c r="CC778" s="5" t="n">
        <v>78.125</v>
      </c>
      <c r="CD778" s="5" t="n">
        <v>7.95</v>
      </c>
      <c r="CE778" s="5" t="n">
        <v>0</v>
      </c>
      <c r="CF778" s="5" t="n">
        <v>92.188</v>
      </c>
      <c r="CG778" s="5" t="n">
        <v>0.18</v>
      </c>
      <c r="CH778" s="5" t="n">
        <v>1</v>
      </c>
      <c r="CI778" s="5" t="n">
        <v>0</v>
      </c>
      <c r="CJ778" s="5" t="n">
        <v>0</v>
      </c>
      <c r="CK778" s="5" t="n">
        <v>0</v>
      </c>
      <c r="CL778" s="5" t="n">
        <v>0</v>
      </c>
      <c r="CM778" s="5" t="n">
        <v>0</v>
      </c>
      <c r="CN778" s="5" t="n">
        <v>0</v>
      </c>
      <c r="CO778" s="5" t="n">
        <v>0</v>
      </c>
      <c r="CP778" s="5" t="n">
        <v>0.955</v>
      </c>
      <c r="CQ778" s="5" t="n">
        <v>1.198</v>
      </c>
      <c r="CR778" s="5" t="n">
        <v>0.003</v>
      </c>
      <c r="CS778" s="5" t="n">
        <v>4.776</v>
      </c>
      <c r="CT778" s="5" t="n">
        <v>4.41</v>
      </c>
      <c r="CU778" s="5" t="n">
        <v>15.162</v>
      </c>
    </row>
    <row r="779">
      <c r="A779" s="5" t="inlineStr">
        <is>
          <t>TJK2022</t>
        </is>
      </c>
      <c r="B779" s="5" t="inlineStr">
        <is>
          <t>TJK</t>
        </is>
      </c>
      <c r="C779" s="5" t="inlineStr">
        <is>
          <t>TJK</t>
        </is>
      </c>
      <c r="D779" s="5" t="inlineStr">
        <is>
          <t>Tajikistan</t>
        </is>
      </c>
      <c r="E779" s="5" t="n">
        <v>2022</v>
      </c>
      <c r="F779" s="5" t="n">
        <v>0.18</v>
      </c>
      <c r="G779" s="5" t="n">
        <v>2.162</v>
      </c>
      <c r="H779" s="5" t="n">
        <v>0.647</v>
      </c>
      <c r="I779" s="5" t="n">
        <v>0</v>
      </c>
      <c r="J779" s="5" t="n">
        <v>2.162</v>
      </c>
      <c r="K779" s="5" t="n">
        <v>0</v>
      </c>
      <c r="L779" s="5" t="n">
        <v>1</v>
      </c>
      <c r="M779" s="5" t="n">
        <v>3.467</v>
      </c>
      <c r="N779" s="5" t="n">
        <v>1.942</v>
      </c>
      <c r="O779" s="5" t="n">
        <v>0</v>
      </c>
      <c r="P779" s="5" t="n">
        <v>3.467</v>
      </c>
      <c r="Q779" s="5" t="n">
        <v>0</v>
      </c>
      <c r="R779" s="5" t="n">
        <v>1</v>
      </c>
      <c r="S779" s="5" t="n">
        <v>5.398</v>
      </c>
      <c r="T779" s="5" t="n">
        <v>3.883</v>
      </c>
      <c r="U779" s="5" t="n">
        <v>-0.442</v>
      </c>
      <c r="V779" s="5" t="n">
        <v>4.956</v>
      </c>
      <c r="W779" s="5" t="n">
        <v>0</v>
      </c>
      <c r="X779" s="5" t="n">
        <v>1</v>
      </c>
      <c r="Y779" s="5" t="n">
        <v>6.324</v>
      </c>
      <c r="Z779" s="5" t="n">
        <v>0.616</v>
      </c>
      <c r="AA779" s="5" t="n">
        <v>0</v>
      </c>
      <c r="AB779" s="5" t="n">
        <v>6.324</v>
      </c>
      <c r="AC779" s="5" t="n">
        <v>0</v>
      </c>
      <c r="AD779" s="5" t="n">
        <v>1</v>
      </c>
      <c r="AE779" s="5" t="n">
        <v>7.557</v>
      </c>
      <c r="AF779" s="5" t="n">
        <v>1.313</v>
      </c>
      <c r="AG779" s="5" t="n">
        <v>0</v>
      </c>
      <c r="AH779" s="5" t="n">
        <v>7.557</v>
      </c>
      <c r="AI779" s="5" t="n">
        <v>0</v>
      </c>
      <c r="AJ779" s="5" t="n">
        <v>1</v>
      </c>
      <c r="AK779" s="5" t="n">
        <v>14.951</v>
      </c>
      <c r="AL779" s="5" t="n">
        <v>6.522</v>
      </c>
      <c r="AM779" s="5" t="n">
        <v>0.199</v>
      </c>
      <c r="AN779" s="5" t="n">
        <v>17.643</v>
      </c>
      <c r="AO779" s="5" t="n">
        <v>0.18</v>
      </c>
      <c r="AP779" s="5" t="n">
        <v>1</v>
      </c>
      <c r="AQ779" s="5" t="n">
        <v>0.861</v>
      </c>
      <c r="AR779" s="5" t="n">
        <v>0.123</v>
      </c>
      <c r="AS779" s="5" t="n">
        <v>0.03</v>
      </c>
      <c r="AT779" s="5" t="n">
        <v>1.037</v>
      </c>
      <c r="AU779" s="5" t="n">
        <v>0.18</v>
      </c>
      <c r="AV779" s="5" t="n">
        <v>1</v>
      </c>
      <c r="AW779" s="5" t="n">
        <v>0.986</v>
      </c>
      <c r="AX779" s="5" t="n">
        <v>0.123</v>
      </c>
      <c r="AY779" s="5" t="n">
        <v>0.081</v>
      </c>
      <c r="AZ779" s="5" t="n">
        <v>1.243</v>
      </c>
      <c r="BA779" s="5" t="n">
        <v>0.18</v>
      </c>
      <c r="BB779" s="5" t="n">
        <v>1</v>
      </c>
      <c r="BC779" s="5" t="n">
        <v>0.598</v>
      </c>
      <c r="BD779" s="5" t="n">
        <v>0.123</v>
      </c>
      <c r="BE779" s="5" t="n">
        <v>-0.03</v>
      </c>
      <c r="BF779" s="5" t="n">
        <v>0.5679999999999999</v>
      </c>
      <c r="BG779" s="5" t="n">
        <v>0</v>
      </c>
      <c r="BH779" s="5" t="n">
        <v>1</v>
      </c>
      <c r="BI779" s="5" t="n">
        <v>0.612</v>
      </c>
      <c r="BJ779" s="5" t="n">
        <v>0.123</v>
      </c>
      <c r="BK779" s="5" t="n">
        <v>0.675</v>
      </c>
      <c r="BL779" s="5" t="n">
        <v>1.499</v>
      </c>
      <c r="BM779" s="5" t="n">
        <v>0.18</v>
      </c>
      <c r="BN779" s="5" t="n">
        <v>1</v>
      </c>
      <c r="BO779" s="5" t="n">
        <v>0</v>
      </c>
      <c r="BP779" s="5" t="n">
        <v>0</v>
      </c>
      <c r="BQ779" s="5" t="n">
        <v>0.051</v>
      </c>
      <c r="BR779" s="5" t="n">
        <v>0</v>
      </c>
      <c r="BS779" s="5" t="n">
        <v>0.833</v>
      </c>
      <c r="BT779" s="5" t="n">
        <v>0</v>
      </c>
      <c r="BU779" s="5" t="n">
        <v>0</v>
      </c>
      <c r="BV779" s="5" t="n">
        <v>0.021</v>
      </c>
      <c r="BW779" s="5" t="n">
        <v>0.18</v>
      </c>
      <c r="BX779" s="5" t="n">
        <v>0.833</v>
      </c>
      <c r="BY779" s="5" t="n">
        <v>12.729</v>
      </c>
      <c r="BZ779" s="5" t="n">
        <v>0</v>
      </c>
      <c r="CA779" s="5" t="n">
        <v>12.729</v>
      </c>
      <c r="CB779" s="5" t="n">
        <v>0</v>
      </c>
      <c r="CC779" s="5" t="n">
        <v>97.90000000000001</v>
      </c>
      <c r="CD779" s="5" t="n">
        <v>7.95</v>
      </c>
      <c r="CE779" s="5" t="n">
        <v>1.087</v>
      </c>
      <c r="CF779" s="5" t="n">
        <v>112.585</v>
      </c>
      <c r="CG779" s="5" t="n">
        <v>0.15</v>
      </c>
      <c r="CH779" s="5" t="n">
        <v>1</v>
      </c>
      <c r="CI779" s="5" t="n">
        <v>0</v>
      </c>
      <c r="CJ779" s="5" t="n">
        <v>0</v>
      </c>
      <c r="CK779" s="5" t="n">
        <v>0</v>
      </c>
      <c r="CL779" s="5" t="n">
        <v>0</v>
      </c>
      <c r="CM779" s="5" t="n">
        <v>0</v>
      </c>
      <c r="CN779" s="5" t="n">
        <v>0</v>
      </c>
      <c r="CO779" s="5" t="n">
        <v>0</v>
      </c>
      <c r="CP779" s="5" t="n">
        <v>0.952</v>
      </c>
      <c r="CQ779" s="5" t="n">
        <v>1.294</v>
      </c>
      <c r="CR779" s="5" t="n">
        <v>0.004</v>
      </c>
      <c r="CS779" s="5" t="n">
        <v>5.158</v>
      </c>
      <c r="CT779" s="5" t="n">
        <v>5.842</v>
      </c>
      <c r="CU779" s="5" t="n">
        <v>31.326</v>
      </c>
    </row>
    <row r="780">
      <c r="A780" s="5" t="inlineStr">
        <is>
          <t>TJK2023</t>
        </is>
      </c>
      <c r="B780" s="5" t="inlineStr">
        <is>
          <t>TJK</t>
        </is>
      </c>
      <c r="C780" s="5" t="inlineStr">
        <is>
          <t>TJK</t>
        </is>
      </c>
      <c r="D780" s="5" t="inlineStr">
        <is>
          <t>Tajikistan</t>
        </is>
      </c>
      <c r="E780" s="5" t="n">
        <v>2023</v>
      </c>
      <c r="F780" s="5" t="n">
        <v>0.18</v>
      </c>
      <c r="G780" s="5" t="n">
        <v>2.124</v>
      </c>
      <c r="H780" s="5" t="n">
        <v>0.674</v>
      </c>
      <c r="I780" s="5" t="n">
        <v>0</v>
      </c>
      <c r="J780" s="5" t="n">
        <v>2.124</v>
      </c>
      <c r="K780" s="5" t="n">
        <v>0</v>
      </c>
      <c r="L780" s="5" t="n">
        <v>1</v>
      </c>
      <c r="M780" s="5" t="n">
        <v>3.499</v>
      </c>
      <c r="N780" s="5" t="n">
        <v>2.022</v>
      </c>
      <c r="O780" s="5" t="n">
        <v>0</v>
      </c>
      <c r="P780" s="5" t="n">
        <v>3.499</v>
      </c>
      <c r="Q780" s="5" t="n">
        <v>0</v>
      </c>
      <c r="R780" s="5" t="n">
        <v>1</v>
      </c>
      <c r="S780" s="5" t="n">
        <v>5.494</v>
      </c>
      <c r="T780" s="5" t="n">
        <v>4.044</v>
      </c>
      <c r="U780" s="5" t="n">
        <v>-0.483</v>
      </c>
      <c r="V780" s="5" t="n">
        <v>5.011</v>
      </c>
      <c r="W780" s="5" t="n">
        <v>0</v>
      </c>
      <c r="X780" s="5" t="n">
        <v>1</v>
      </c>
      <c r="Y780" s="5" t="n">
        <v>6.585</v>
      </c>
      <c r="Z780" s="5" t="n">
        <v>0.641</v>
      </c>
      <c r="AA780" s="5" t="n">
        <v>0</v>
      </c>
      <c r="AB780" s="5" t="n">
        <v>6.585</v>
      </c>
      <c r="AC780" s="5" t="n">
        <v>0</v>
      </c>
      <c r="AD780" s="5" t="n">
        <v>1</v>
      </c>
      <c r="AE780" s="5" t="n">
        <v>7.869</v>
      </c>
      <c r="AF780" s="5" t="n">
        <v>1.367</v>
      </c>
      <c r="AG780" s="5" t="n">
        <v>0</v>
      </c>
      <c r="AH780" s="5" t="n">
        <v>7.869</v>
      </c>
      <c r="AI780" s="5" t="n">
        <v>0</v>
      </c>
      <c r="AJ780" s="5" t="n">
        <v>1</v>
      </c>
      <c r="AK780" s="5" t="n">
        <v>15.569</v>
      </c>
      <c r="AL780" s="5" t="n">
        <v>6.792</v>
      </c>
      <c r="AM780" s="5" t="n">
        <v>0.31</v>
      </c>
      <c r="AN780" s="5" t="n">
        <v>18.371</v>
      </c>
      <c r="AO780" s="5" t="n">
        <v>0.18</v>
      </c>
      <c r="AP780" s="5" t="n">
        <v>1</v>
      </c>
      <c r="AQ780" s="5" t="n">
        <v>0.76</v>
      </c>
      <c r="AR780" s="5" t="n">
        <v>0.129</v>
      </c>
      <c r="AS780" s="5" t="n">
        <v>0.055</v>
      </c>
      <c r="AT780" s="5" t="n">
        <v>0.944</v>
      </c>
      <c r="AU780" s="5" t="n">
        <v>0.18</v>
      </c>
      <c r="AV780" s="5" t="n">
        <v>1</v>
      </c>
      <c r="AW780" s="5" t="n">
        <v>0.8110000000000001</v>
      </c>
      <c r="AX780" s="5" t="n">
        <v>0.129</v>
      </c>
      <c r="AY780" s="5" t="n">
        <v>0.121</v>
      </c>
      <c r="AZ780" s="5" t="n">
        <v>1.079</v>
      </c>
      <c r="BA780" s="5" t="n">
        <v>0.18</v>
      </c>
      <c r="BB780" s="5" t="n">
        <v>1</v>
      </c>
      <c r="BC780" s="5" t="n">
        <v>0.535</v>
      </c>
      <c r="BD780" s="5" t="n">
        <v>0.129</v>
      </c>
      <c r="BE780" s="5" t="n">
        <v>-0.031</v>
      </c>
      <c r="BF780" s="5" t="n">
        <v>0.504</v>
      </c>
      <c r="BG780" s="5" t="n">
        <v>0</v>
      </c>
      <c r="BH780" s="5" t="n">
        <v>1</v>
      </c>
      <c r="BI780" s="5" t="n">
        <v>0.579</v>
      </c>
      <c r="BJ780" s="5" t="n">
        <v>0.129</v>
      </c>
      <c r="BK780" s="5" t="n">
        <v>0.719</v>
      </c>
      <c r="BL780" s="5" t="n">
        <v>1.502</v>
      </c>
      <c r="BM780" s="5" t="n">
        <v>0.18</v>
      </c>
      <c r="BN780" s="5" t="n">
        <v>1</v>
      </c>
      <c r="BO780" s="5" t="n">
        <v>0</v>
      </c>
      <c r="BP780" s="5" t="n">
        <v>0</v>
      </c>
      <c r="BQ780" s="5" t="n">
        <v>0.059</v>
      </c>
      <c r="BR780" s="5" t="n">
        <v>0</v>
      </c>
      <c r="BS780" s="5" t="n">
        <v>0.833</v>
      </c>
      <c r="BT780" s="5" t="n">
        <v>0</v>
      </c>
      <c r="BU780" s="5" t="n">
        <v>0</v>
      </c>
      <c r="BV780" s="5" t="n">
        <v>0.025</v>
      </c>
      <c r="BW780" s="5" t="n">
        <v>0.18</v>
      </c>
      <c r="BX780" s="5" t="n">
        <v>0.833</v>
      </c>
      <c r="BY780" s="5" t="n">
        <v>13.254</v>
      </c>
      <c r="BZ780" s="5" t="n">
        <v>0</v>
      </c>
      <c r="CA780" s="5" t="n">
        <v>13.254</v>
      </c>
      <c r="CB780" s="5" t="n">
        <v>0</v>
      </c>
      <c r="CC780" s="5" t="n">
        <v>83.248</v>
      </c>
      <c r="CD780" s="5" t="n">
        <v>7.95</v>
      </c>
      <c r="CE780" s="5" t="n">
        <v>1.383</v>
      </c>
      <c r="CF780" s="5" t="n">
        <v>95.735</v>
      </c>
      <c r="CG780" s="5" t="n">
        <v>0.15</v>
      </c>
      <c r="CH780" s="5" t="n">
        <v>1</v>
      </c>
      <c r="CI780" s="5" t="n">
        <v>0</v>
      </c>
      <c r="CJ780" s="5" t="n">
        <v>0</v>
      </c>
      <c r="CK780" s="5" t="n">
        <v>0</v>
      </c>
      <c r="CL780" s="5" t="n">
        <v>0</v>
      </c>
      <c r="CM780" s="5" t="n">
        <v>0</v>
      </c>
      <c r="CN780" s="5" t="n">
        <v>0</v>
      </c>
      <c r="CO780" s="5" t="n">
        <v>0</v>
      </c>
      <c r="CP780" s="5" t="n">
        <v>0.952</v>
      </c>
      <c r="CQ780" s="5" t="n">
        <v>1.348</v>
      </c>
      <c r="CR780" s="5" t="n">
        <v>0.004</v>
      </c>
      <c r="CS780" s="5" t="n">
        <v>5.37</v>
      </c>
      <c r="CT780" s="5" t="n">
        <v>3.466</v>
      </c>
      <c r="CU780" s="5" t="n">
        <v>11.622</v>
      </c>
    </row>
    <row r="781">
      <c r="A781" s="5" t="inlineStr">
        <is>
          <t>TJK2024</t>
        </is>
      </c>
      <c r="B781" s="5" t="inlineStr">
        <is>
          <t>TJK</t>
        </is>
      </c>
      <c r="C781" s="5" t="inlineStr">
        <is>
          <t>TJK</t>
        </is>
      </c>
      <c r="D781" s="5" t="inlineStr">
        <is>
          <t>Tajikistan</t>
        </is>
      </c>
      <c r="E781" s="5" t="n">
        <v>2024</v>
      </c>
      <c r="F781" s="5" t="n">
        <v>0.18</v>
      </c>
      <c r="G781" s="5" t="n">
        <v>2.161</v>
      </c>
      <c r="H781" s="5" t="n">
        <v>0.694</v>
      </c>
      <c r="I781" s="5" t="n">
        <v>0</v>
      </c>
      <c r="J781" s="5" t="n">
        <v>2.161</v>
      </c>
      <c r="K781" s="5" t="n">
        <v>0</v>
      </c>
      <c r="L781" s="5" t="n">
        <v>1</v>
      </c>
      <c r="M781" s="5" t="n">
        <v>3.554</v>
      </c>
      <c r="N781" s="5" t="n">
        <v>2.082</v>
      </c>
      <c r="O781" s="5" t="n">
        <v>0</v>
      </c>
      <c r="P781" s="5" t="n">
        <v>3.554</v>
      </c>
      <c r="Q781" s="5" t="n">
        <v>0</v>
      </c>
      <c r="R781" s="5" t="n">
        <v>1</v>
      </c>
      <c r="S781" s="5" t="n">
        <v>5.63</v>
      </c>
      <c r="T781" s="5" t="n">
        <v>4.163</v>
      </c>
      <c r="U781" s="5" t="n">
        <v>-0.502</v>
      </c>
      <c r="V781" s="5" t="n">
        <v>5.128</v>
      </c>
      <c r="W781" s="5" t="n">
        <v>0</v>
      </c>
      <c r="X781" s="5" t="n">
        <v>1</v>
      </c>
      <c r="Y781" s="5" t="n">
        <v>6.78</v>
      </c>
      <c r="Z781" s="5" t="n">
        <v>0.66</v>
      </c>
      <c r="AA781" s="5" t="n">
        <v>0</v>
      </c>
      <c r="AB781" s="5" t="n">
        <v>6.78</v>
      </c>
      <c r="AC781" s="5" t="n">
        <v>0</v>
      </c>
      <c r="AD781" s="5" t="n">
        <v>1</v>
      </c>
      <c r="AE781" s="5" t="n">
        <v>8.101000000000001</v>
      </c>
      <c r="AF781" s="5" t="n">
        <v>1.407</v>
      </c>
      <c r="AG781" s="5" t="n">
        <v>0</v>
      </c>
      <c r="AH781" s="5" t="n">
        <v>8.101000000000001</v>
      </c>
      <c r="AI781" s="5" t="n">
        <v>0</v>
      </c>
      <c r="AJ781" s="5" t="n">
        <v>1</v>
      </c>
      <c r="AK781" s="5" t="n">
        <v>16.028</v>
      </c>
      <c r="AL781" s="5" t="n">
        <v>6.992</v>
      </c>
      <c r="AM781" s="5" t="n">
        <v>0.393</v>
      </c>
      <c r="AN781" s="5" t="n">
        <v>18.913</v>
      </c>
      <c r="AO781" s="5" t="n">
        <v>0.18</v>
      </c>
      <c r="AP781" s="5" t="n">
        <v>1</v>
      </c>
      <c r="AQ781" s="5" t="n">
        <v>0.724</v>
      </c>
      <c r="AR781" s="5" t="n">
        <v>0.132</v>
      </c>
      <c r="AS781" s="5" t="n">
        <v>0.06900000000000001</v>
      </c>
      <c r="AT781" s="5" t="n">
        <v>0.913</v>
      </c>
      <c r="AU781" s="5" t="n">
        <v>0.18</v>
      </c>
      <c r="AV781" s="5" t="n">
        <v>1</v>
      </c>
      <c r="AW781" s="5" t="n">
        <v>0.75</v>
      </c>
      <c r="AX781" s="5" t="n">
        <v>0.132</v>
      </c>
      <c r="AY781" s="5" t="n">
        <v>0.14</v>
      </c>
      <c r="AZ781" s="5" t="n">
        <v>1.025</v>
      </c>
      <c r="BA781" s="5" t="n">
        <v>0.18</v>
      </c>
      <c r="BB781" s="5" t="n">
        <v>1</v>
      </c>
      <c r="BC781" s="5" t="n">
        <v>0.513</v>
      </c>
      <c r="BD781" s="5" t="n">
        <v>0.132</v>
      </c>
      <c r="BE781" s="5" t="n">
        <v>-0.032</v>
      </c>
      <c r="BF781" s="5" t="n">
        <v>0.481</v>
      </c>
      <c r="BG781" s="5" t="n">
        <v>0</v>
      </c>
      <c r="BH781" s="5" t="n">
        <v>1</v>
      </c>
      <c r="BI781" s="5" t="n">
        <v>0.591</v>
      </c>
      <c r="BJ781" s="5" t="n">
        <v>0.132</v>
      </c>
      <c r="BK781" s="5" t="n">
        <v>0.747</v>
      </c>
      <c r="BL781" s="5" t="n">
        <v>1.542</v>
      </c>
      <c r="BM781" s="5" t="n">
        <v>0.18</v>
      </c>
      <c r="BN781" s="5" t="n">
        <v>1</v>
      </c>
      <c r="BO781" s="5" t="n">
        <v>0</v>
      </c>
      <c r="BP781" s="5" t="n">
        <v>0</v>
      </c>
      <c r="BQ781" s="5" t="n">
        <v>0.061</v>
      </c>
      <c r="BR781" s="5" t="n">
        <v>0</v>
      </c>
      <c r="BS781" s="5" t="n">
        <v>0.833</v>
      </c>
      <c r="BT781" s="5" t="n">
        <v>0</v>
      </c>
      <c r="BU781" s="5" t="n">
        <v>0</v>
      </c>
      <c r="BV781" s="5" t="n">
        <v>0.025</v>
      </c>
      <c r="BW781" s="5" t="n">
        <v>0.18</v>
      </c>
      <c r="BX781" s="5" t="n">
        <v>0.833</v>
      </c>
      <c r="BY781" s="5" t="n">
        <v>13.646</v>
      </c>
      <c r="BZ781" s="5" t="n">
        <v>0</v>
      </c>
      <c r="CA781" s="5" t="n">
        <v>13.646</v>
      </c>
      <c r="CB781" s="5" t="n">
        <v>0</v>
      </c>
      <c r="CC781" s="5" t="n">
        <v>82.58799999999999</v>
      </c>
      <c r="CD781" s="5" t="n">
        <v>7.95</v>
      </c>
      <c r="CE781" s="5" t="n">
        <v>1.687</v>
      </c>
      <c r="CF781" s="5" t="n">
        <v>94.976</v>
      </c>
      <c r="CG781" s="5" t="n">
        <v>0.15</v>
      </c>
      <c r="CH781" s="5" t="n">
        <v>1</v>
      </c>
      <c r="CI781" s="5" t="n">
        <v>0</v>
      </c>
      <c r="CJ781" s="5" t="n">
        <v>0</v>
      </c>
      <c r="CK781" s="5" t="n">
        <v>0</v>
      </c>
      <c r="CL781" s="5" t="n">
        <v>0</v>
      </c>
      <c r="CM781" s="5" t="n">
        <v>0</v>
      </c>
      <c r="CN781" s="5" t="n">
        <v>0</v>
      </c>
      <c r="CO781" s="5" t="n">
        <v>0</v>
      </c>
      <c r="CP781" s="5" t="n">
        <v>0.952</v>
      </c>
      <c r="CQ781" s="5" t="n">
        <v>1.387</v>
      </c>
      <c r="CR781" s="5" t="n">
        <v>0.004</v>
      </c>
      <c r="CS781" s="5" t="n">
        <v>5.529</v>
      </c>
      <c r="CT781" s="5" t="n">
        <v>3.027</v>
      </c>
      <c r="CU781" s="5" t="n">
        <v>10.168</v>
      </c>
    </row>
    <row r="782">
      <c r="A782" s="5" t="inlineStr">
        <is>
          <t>TZA2021</t>
        </is>
      </c>
      <c r="B782" s="5" t="inlineStr">
        <is>
          <t>TZA</t>
        </is>
      </c>
      <c r="C782" s="5" t="inlineStr">
        <is>
          <t>TZA</t>
        </is>
      </c>
      <c r="D782" s="5" t="inlineStr">
        <is>
          <t>Tanzania</t>
        </is>
      </c>
      <c r="E782" s="5" t="n">
        <v>2021</v>
      </c>
      <c r="F782" s="5" t="n">
        <v>0.18</v>
      </c>
      <c r="G782" s="5" t="n">
        <v>1.77</v>
      </c>
      <c r="H782" s="5" t="n">
        <v>0.572</v>
      </c>
      <c r="I782" s="5" t="n">
        <v>0</v>
      </c>
      <c r="J782" s="5" t="n">
        <v>1.77</v>
      </c>
      <c r="K782" s="5" t="n">
        <v>0</v>
      </c>
      <c r="L782" s="5" t="n">
        <v>1</v>
      </c>
      <c r="M782" s="5" t="n">
        <v>2.913</v>
      </c>
      <c r="N782" s="5" t="n">
        <v>1.715</v>
      </c>
      <c r="O782" s="5" t="n">
        <v>0</v>
      </c>
      <c r="P782" s="5" t="n">
        <v>2.913</v>
      </c>
      <c r="Q782" s="5" t="n">
        <v>0</v>
      </c>
      <c r="R782" s="5" t="n">
        <v>1</v>
      </c>
      <c r="S782" s="5" t="n">
        <v>4.628</v>
      </c>
      <c r="T782" s="5" t="n">
        <v>3.43</v>
      </c>
      <c r="U782" s="5" t="n">
        <v>0</v>
      </c>
      <c r="V782" s="5" t="n">
        <v>5.461</v>
      </c>
      <c r="W782" s="5" t="n">
        <v>0.18</v>
      </c>
      <c r="X782" s="5" t="n">
        <v>1</v>
      </c>
      <c r="Y782" s="5" t="n">
        <v>2.092</v>
      </c>
      <c r="Z782" s="5" t="n">
        <v>0.154</v>
      </c>
      <c r="AA782" s="5" t="n">
        <v>7.294</v>
      </c>
      <c r="AB782" s="5" t="n">
        <v>9.385999999999999</v>
      </c>
      <c r="AC782" s="5" t="n">
        <v>0</v>
      </c>
      <c r="AD782" s="5" t="n">
        <v>1</v>
      </c>
      <c r="AE782" s="5" t="n">
        <v>2.664</v>
      </c>
      <c r="AF782" s="5" t="n">
        <v>0.36</v>
      </c>
      <c r="AG782" s="5" t="n">
        <v>6.722</v>
      </c>
      <c r="AH782" s="5" t="n">
        <v>9.385999999999999</v>
      </c>
      <c r="AI782" s="5" t="n">
        <v>0</v>
      </c>
      <c r="AJ782" s="5" t="n">
        <v>1</v>
      </c>
      <c r="AK782" s="5" t="n">
        <v>6.093</v>
      </c>
      <c r="AL782" s="5" t="n">
        <v>2.264</v>
      </c>
      <c r="AM782" s="5" t="n">
        <v>6.221</v>
      </c>
      <c r="AN782" s="5" t="n">
        <v>14.531</v>
      </c>
      <c r="AO782" s="5" t="n">
        <v>0.18</v>
      </c>
      <c r="AP782" s="5" t="n">
        <v>1</v>
      </c>
      <c r="AQ782" s="5" t="n">
        <v>0.619</v>
      </c>
      <c r="AR782" s="5" t="n">
        <v>0.114</v>
      </c>
      <c r="AS782" s="5" t="n">
        <v>0.359</v>
      </c>
      <c r="AT782" s="5" t="n">
        <v>0.978</v>
      </c>
      <c r="AU782" s="5" t="n">
        <v>0</v>
      </c>
      <c r="AV782" s="5" t="n">
        <v>1</v>
      </c>
      <c r="AW782" s="5" t="n">
        <v>0.599</v>
      </c>
      <c r="AX782" s="5" t="n">
        <v>0.114</v>
      </c>
      <c r="AY782" s="5" t="n">
        <v>0.319</v>
      </c>
      <c r="AZ782" s="5" t="n">
        <v>0.918</v>
      </c>
      <c r="BA782" s="5" t="n">
        <v>0</v>
      </c>
      <c r="BB782" s="5" t="n">
        <v>1</v>
      </c>
      <c r="BC782" s="5" t="n">
        <v>0.439</v>
      </c>
      <c r="BD782" s="5" t="n">
        <v>0.114</v>
      </c>
      <c r="BE782" s="5" t="n">
        <v>0</v>
      </c>
      <c r="BF782" s="5" t="n">
        <v>0.518</v>
      </c>
      <c r="BG782" s="5" t="n">
        <v>0.18</v>
      </c>
      <c r="BH782" s="5" t="n">
        <v>1</v>
      </c>
      <c r="BI782" s="5" t="n">
        <v>0.505</v>
      </c>
      <c r="BJ782" s="5" t="n">
        <v>0.114</v>
      </c>
      <c r="BK782" s="5" t="n">
        <v>0.373</v>
      </c>
      <c r="BL782" s="5" t="n">
        <v>0.877</v>
      </c>
      <c r="BM782" s="5" t="n">
        <v>0</v>
      </c>
      <c r="BN782" s="5" t="n">
        <v>1</v>
      </c>
      <c r="BO782" s="5" t="n">
        <v>0</v>
      </c>
      <c r="BP782" s="5" t="n">
        <v>0.015</v>
      </c>
      <c r="BQ782" s="5" t="n">
        <v>0.068</v>
      </c>
      <c r="BR782" s="5" t="n">
        <v>0</v>
      </c>
      <c r="BS782" s="5" t="n">
        <v>0</v>
      </c>
      <c r="BT782" s="5" t="n">
        <v>0</v>
      </c>
      <c r="BU782" s="5" t="n">
        <v>0.022</v>
      </c>
      <c r="BV782" s="5" t="n">
        <v>0.102</v>
      </c>
      <c r="BW782" s="5" t="n">
        <v>0.18</v>
      </c>
      <c r="BX782" s="5" t="n">
        <v>0</v>
      </c>
      <c r="BY782" s="5" t="n">
        <v>11.787</v>
      </c>
      <c r="BZ782" s="5" t="n">
        <v>0</v>
      </c>
      <c r="CA782" s="5" t="n">
        <v>11.787</v>
      </c>
      <c r="CB782" s="5" t="n">
        <v>0</v>
      </c>
      <c r="CC782" s="5" t="n">
        <v>78.125</v>
      </c>
      <c r="CD782" s="5" t="n">
        <v>7.95</v>
      </c>
      <c r="CE782" s="5" t="n">
        <v>41.185</v>
      </c>
      <c r="CF782" s="5" t="n">
        <v>140.786</v>
      </c>
      <c r="CG782" s="5" t="n">
        <v>0.18</v>
      </c>
      <c r="CH782" s="5" t="n">
        <v>1</v>
      </c>
      <c r="CI782" s="5" t="n">
        <v>0</v>
      </c>
      <c r="CJ782" s="5" t="n">
        <v>0</v>
      </c>
      <c r="CK782" s="5" t="n">
        <v>0</v>
      </c>
      <c r="CL782" s="5" t="n">
        <v>0</v>
      </c>
      <c r="CM782" s="5" t="n">
        <v>0</v>
      </c>
      <c r="CN782" s="5" t="n">
        <v>0</v>
      </c>
      <c r="CO782" s="5" t="n">
        <v>0</v>
      </c>
      <c r="CP782" s="5" t="n">
        <v>1</v>
      </c>
      <c r="CQ782" s="5" t="n">
        <v>1.198</v>
      </c>
      <c r="CR782" s="5" t="n">
        <v>1</v>
      </c>
      <c r="CS782" s="5" t="n">
        <v>1.52</v>
      </c>
      <c r="CT782" s="5" t="n">
        <v>4.753</v>
      </c>
      <c r="CU782" s="5" t="n">
        <v>15.162</v>
      </c>
    </row>
    <row r="783">
      <c r="A783" s="5" t="inlineStr">
        <is>
          <t>TZA2022</t>
        </is>
      </c>
      <c r="B783" s="5" t="inlineStr">
        <is>
          <t>TZA</t>
        </is>
      </c>
      <c r="C783" s="5" t="inlineStr">
        <is>
          <t>TZA</t>
        </is>
      </c>
      <c r="D783" s="5" t="inlineStr">
        <is>
          <t>Tanzania</t>
        </is>
      </c>
      <c r="E783" s="5" t="n">
        <v>2022</v>
      </c>
      <c r="F783" s="5" t="n">
        <v>0.18</v>
      </c>
      <c r="G783" s="5" t="n">
        <v>1.911</v>
      </c>
      <c r="H783" s="5" t="n">
        <v>0.617</v>
      </c>
      <c r="I783" s="5" t="n">
        <v>0</v>
      </c>
      <c r="J783" s="5" t="n">
        <v>1.911</v>
      </c>
      <c r="K783" s="5" t="n">
        <v>0</v>
      </c>
      <c r="L783" s="5" t="n">
        <v>1</v>
      </c>
      <c r="M783" s="5" t="n">
        <v>3.146</v>
      </c>
      <c r="N783" s="5" t="n">
        <v>1.852</v>
      </c>
      <c r="O783" s="5" t="n">
        <v>0</v>
      </c>
      <c r="P783" s="5" t="n">
        <v>3.146</v>
      </c>
      <c r="Q783" s="5" t="n">
        <v>0</v>
      </c>
      <c r="R783" s="5" t="n">
        <v>1</v>
      </c>
      <c r="S783" s="5" t="n">
        <v>4.998</v>
      </c>
      <c r="T783" s="5" t="n">
        <v>3.704</v>
      </c>
      <c r="U783" s="5" t="n">
        <v>0.067</v>
      </c>
      <c r="V783" s="5" t="n">
        <v>5.898</v>
      </c>
      <c r="W783" s="5" t="n">
        <v>0.18</v>
      </c>
      <c r="X783" s="5" t="n">
        <v>1</v>
      </c>
      <c r="Y783" s="5" t="n">
        <v>2.259</v>
      </c>
      <c r="Z783" s="5" t="n">
        <v>0.166</v>
      </c>
      <c r="AA783" s="5" t="n">
        <v>13.738</v>
      </c>
      <c r="AB783" s="5" t="n">
        <v>15.997</v>
      </c>
      <c r="AC783" s="5" t="n">
        <v>0</v>
      </c>
      <c r="AD783" s="5" t="n">
        <v>1</v>
      </c>
      <c r="AE783" s="5" t="n">
        <v>2.876</v>
      </c>
      <c r="AF783" s="5" t="n">
        <v>0.389</v>
      </c>
      <c r="AG783" s="5" t="n">
        <v>13.121</v>
      </c>
      <c r="AH783" s="5" t="n">
        <v>15.997</v>
      </c>
      <c r="AI783" s="5" t="n">
        <v>0</v>
      </c>
      <c r="AJ783" s="5" t="n">
        <v>1</v>
      </c>
      <c r="AK783" s="5" t="n">
        <v>6.581</v>
      </c>
      <c r="AL783" s="5" t="n">
        <v>2.445</v>
      </c>
      <c r="AM783" s="5" t="n">
        <v>11.688</v>
      </c>
      <c r="AN783" s="5" t="n">
        <v>21.557</v>
      </c>
      <c r="AO783" s="5" t="n">
        <v>0.18</v>
      </c>
      <c r="AP783" s="5" t="n">
        <v>1</v>
      </c>
      <c r="AQ783" s="5" t="n">
        <v>0.861</v>
      </c>
      <c r="AR783" s="5" t="n">
        <v>0.123</v>
      </c>
      <c r="AS783" s="5" t="n">
        <v>0.267</v>
      </c>
      <c r="AT783" s="5" t="n">
        <v>1.128</v>
      </c>
      <c r="AU783" s="5" t="n">
        <v>0</v>
      </c>
      <c r="AV783" s="5" t="n">
        <v>1</v>
      </c>
      <c r="AW783" s="5" t="n">
        <v>0.986</v>
      </c>
      <c r="AX783" s="5" t="n">
        <v>0.123</v>
      </c>
      <c r="AY783" s="5" t="n">
        <v>0.091</v>
      </c>
      <c r="AZ783" s="5" t="n">
        <v>1.077</v>
      </c>
      <c r="BA783" s="5" t="n">
        <v>0</v>
      </c>
      <c r="BB783" s="5" t="n">
        <v>1</v>
      </c>
      <c r="BC783" s="5" t="n">
        <v>0.598</v>
      </c>
      <c r="BD783" s="5" t="n">
        <v>0.123</v>
      </c>
      <c r="BE783" s="5" t="n">
        <v>0.008</v>
      </c>
      <c r="BF783" s="5" t="n">
        <v>0.705</v>
      </c>
      <c r="BG783" s="5" t="n">
        <v>0.18</v>
      </c>
      <c r="BH783" s="5" t="n">
        <v>1</v>
      </c>
      <c r="BI783" s="5" t="n">
        <v>0.612</v>
      </c>
      <c r="BJ783" s="5" t="n">
        <v>0.123</v>
      </c>
      <c r="BK783" s="5" t="n">
        <v>0.438</v>
      </c>
      <c r="BL783" s="5" t="n">
        <v>1.05</v>
      </c>
      <c r="BM783" s="5" t="n">
        <v>0</v>
      </c>
      <c r="BN783" s="5" t="n">
        <v>1</v>
      </c>
      <c r="BO783" s="5" t="n">
        <v>0</v>
      </c>
      <c r="BP783" s="5" t="n">
        <v>0.015</v>
      </c>
      <c r="BQ783" s="5" t="n">
        <v>0.068</v>
      </c>
      <c r="BR783" s="5" t="n">
        <v>0</v>
      </c>
      <c r="BS783" s="5" t="n">
        <v>0</v>
      </c>
      <c r="BT783" s="5" t="n">
        <v>0</v>
      </c>
      <c r="BU783" s="5" t="n">
        <v>0.022</v>
      </c>
      <c r="BV783" s="5" t="n">
        <v>0.102</v>
      </c>
      <c r="BW783" s="5" t="n">
        <v>0.18</v>
      </c>
      <c r="BX783" s="5" t="n">
        <v>0</v>
      </c>
      <c r="BY783" s="5" t="n">
        <v>12.729</v>
      </c>
      <c r="BZ783" s="5" t="n">
        <v>0</v>
      </c>
      <c r="CA783" s="5" t="n">
        <v>12.729</v>
      </c>
      <c r="CB783" s="5" t="n">
        <v>0</v>
      </c>
      <c r="CC783" s="5" t="n">
        <v>97.90000000000001</v>
      </c>
      <c r="CD783" s="5" t="n">
        <v>7.95</v>
      </c>
      <c r="CE783" s="5" t="n">
        <v>75.864</v>
      </c>
      <c r="CF783" s="5" t="n">
        <v>205.042</v>
      </c>
      <c r="CG783" s="5" t="n">
        <v>0.18</v>
      </c>
      <c r="CH783" s="5" t="n">
        <v>1</v>
      </c>
      <c r="CI783" s="5" t="n">
        <v>0</v>
      </c>
      <c r="CJ783" s="5" t="n">
        <v>0</v>
      </c>
      <c r="CK783" s="5" t="n">
        <v>0</v>
      </c>
      <c r="CL783" s="5" t="n">
        <v>0</v>
      </c>
      <c r="CM783" s="5" t="n">
        <v>0</v>
      </c>
      <c r="CN783" s="5" t="n">
        <v>0</v>
      </c>
      <c r="CO783" s="5" t="n">
        <v>0</v>
      </c>
      <c r="CP783" s="5" t="n">
        <v>1</v>
      </c>
      <c r="CQ783" s="5" t="n">
        <v>1.294</v>
      </c>
      <c r="CR783" s="5" t="n">
        <v>1</v>
      </c>
      <c r="CS783" s="5" t="n">
        <v>1.642</v>
      </c>
      <c r="CT783" s="5" t="n">
        <v>10.485</v>
      </c>
      <c r="CU783" s="5" t="n">
        <v>31.326</v>
      </c>
    </row>
    <row r="784">
      <c r="A784" s="5" t="inlineStr">
        <is>
          <t>TZA2023</t>
        </is>
      </c>
      <c r="B784" s="5" t="inlineStr">
        <is>
          <t>TZA</t>
        </is>
      </c>
      <c r="C784" s="5" t="inlineStr">
        <is>
          <t>TZA</t>
        </is>
      </c>
      <c r="D784" s="5" t="inlineStr">
        <is>
          <t>Tanzania</t>
        </is>
      </c>
      <c r="E784" s="5" t="n">
        <v>2023</v>
      </c>
      <c r="F784" s="5" t="n">
        <v>0.18</v>
      </c>
      <c r="G784" s="5" t="n">
        <v>1.99</v>
      </c>
      <c r="H784" s="5" t="n">
        <v>0.643</v>
      </c>
      <c r="I784" s="5" t="n">
        <v>0</v>
      </c>
      <c r="J784" s="5" t="n">
        <v>1.99</v>
      </c>
      <c r="K784" s="5" t="n">
        <v>0</v>
      </c>
      <c r="L784" s="5" t="n">
        <v>1</v>
      </c>
      <c r="M784" s="5" t="n">
        <v>3.276</v>
      </c>
      <c r="N784" s="5" t="n">
        <v>1.928</v>
      </c>
      <c r="O784" s="5" t="n">
        <v>0</v>
      </c>
      <c r="P784" s="5" t="n">
        <v>3.276</v>
      </c>
      <c r="Q784" s="5" t="n">
        <v>0</v>
      </c>
      <c r="R784" s="5" t="n">
        <v>1</v>
      </c>
      <c r="S784" s="5" t="n">
        <v>5.205</v>
      </c>
      <c r="T784" s="5" t="n">
        <v>3.857</v>
      </c>
      <c r="U784" s="5" t="n">
        <v>0.104</v>
      </c>
      <c r="V784" s="5" t="n">
        <v>6.141</v>
      </c>
      <c r="W784" s="5" t="n">
        <v>0.18</v>
      </c>
      <c r="X784" s="5" t="n">
        <v>1</v>
      </c>
      <c r="Y784" s="5" t="n">
        <v>2.352</v>
      </c>
      <c r="Z784" s="5" t="n">
        <v>0.173</v>
      </c>
      <c r="AA784" s="5" t="n">
        <v>2.122</v>
      </c>
      <c r="AB784" s="5" t="n">
        <v>4.474</v>
      </c>
      <c r="AC784" s="5" t="n">
        <v>0</v>
      </c>
      <c r="AD784" s="5" t="n">
        <v>1</v>
      </c>
      <c r="AE784" s="5" t="n">
        <v>2.995</v>
      </c>
      <c r="AF784" s="5" t="n">
        <v>0.405</v>
      </c>
      <c r="AG784" s="5" t="n">
        <v>4.815</v>
      </c>
      <c r="AH784" s="5" t="n">
        <v>7.81</v>
      </c>
      <c r="AI784" s="5" t="n">
        <v>0</v>
      </c>
      <c r="AJ784" s="5" t="n">
        <v>1</v>
      </c>
      <c r="AK784" s="5" t="n">
        <v>6.852</v>
      </c>
      <c r="AL784" s="5" t="n">
        <v>2.546</v>
      </c>
      <c r="AM784" s="5" t="n">
        <v>4.256</v>
      </c>
      <c r="AN784" s="5" t="n">
        <v>13.107</v>
      </c>
      <c r="AO784" s="5" t="n">
        <v>0.18</v>
      </c>
      <c r="AP784" s="5" t="n">
        <v>1</v>
      </c>
      <c r="AQ784" s="5" t="n">
        <v>0.76</v>
      </c>
      <c r="AR784" s="5" t="n">
        <v>0.129</v>
      </c>
      <c r="AS784" s="5" t="n">
        <v>0.503</v>
      </c>
      <c r="AT784" s="5" t="n">
        <v>1.264</v>
      </c>
      <c r="AU784" s="5" t="n">
        <v>0</v>
      </c>
      <c r="AV784" s="5" t="n">
        <v>1</v>
      </c>
      <c r="AW784" s="5" t="n">
        <v>0.8110000000000001</v>
      </c>
      <c r="AX784" s="5" t="n">
        <v>0.129</v>
      </c>
      <c r="AY784" s="5" t="n">
        <v>0.531</v>
      </c>
      <c r="AZ784" s="5" t="n">
        <v>1.342</v>
      </c>
      <c r="BA784" s="5" t="n">
        <v>0</v>
      </c>
      <c r="BB784" s="5" t="n">
        <v>1</v>
      </c>
      <c r="BC784" s="5" t="n">
        <v>0.535</v>
      </c>
      <c r="BD784" s="5" t="n">
        <v>0.129</v>
      </c>
      <c r="BE784" s="5" t="n">
        <v>0.011</v>
      </c>
      <c r="BF784" s="5" t="n">
        <v>0.631</v>
      </c>
      <c r="BG784" s="5" t="n">
        <v>0.18</v>
      </c>
      <c r="BH784" s="5" t="n">
        <v>1</v>
      </c>
      <c r="BI784" s="5" t="n">
        <v>0.579</v>
      </c>
      <c r="BJ784" s="5" t="n">
        <v>0.129</v>
      </c>
      <c r="BK784" s="5" t="n">
        <v>0.754</v>
      </c>
      <c r="BL784" s="5" t="n">
        <v>1.334</v>
      </c>
      <c r="BM784" s="5" t="n">
        <v>0</v>
      </c>
      <c r="BN784" s="5" t="n">
        <v>1</v>
      </c>
      <c r="BO784" s="5" t="n">
        <v>0</v>
      </c>
      <c r="BP784" s="5" t="n">
        <v>0.014</v>
      </c>
      <c r="BQ784" s="5" t="n">
        <v>0.065</v>
      </c>
      <c r="BR784" s="5" t="n">
        <v>0</v>
      </c>
      <c r="BS784" s="5" t="n">
        <v>0</v>
      </c>
      <c r="BT784" s="5" t="n">
        <v>0</v>
      </c>
      <c r="BU784" s="5" t="n">
        <v>0.022</v>
      </c>
      <c r="BV784" s="5" t="n">
        <v>0.098</v>
      </c>
      <c r="BW784" s="5" t="n">
        <v>0.18</v>
      </c>
      <c r="BX784" s="5" t="n">
        <v>0</v>
      </c>
      <c r="BY784" s="5" t="n">
        <v>13.254</v>
      </c>
      <c r="BZ784" s="5" t="n">
        <v>0</v>
      </c>
      <c r="CA784" s="5" t="n">
        <v>13.254</v>
      </c>
      <c r="CB784" s="5" t="n">
        <v>0</v>
      </c>
      <c r="CC784" s="5" t="n">
        <v>83.248</v>
      </c>
      <c r="CD784" s="5" t="n">
        <v>7.95</v>
      </c>
      <c r="CE784" s="5" t="n">
        <v>85.849</v>
      </c>
      <c r="CF784" s="5" t="n">
        <v>199.534</v>
      </c>
      <c r="CG784" s="5" t="n">
        <v>0.18</v>
      </c>
      <c r="CH784" s="5" t="n">
        <v>1</v>
      </c>
      <c r="CI784" s="5" t="n">
        <v>0</v>
      </c>
      <c r="CJ784" s="5" t="n">
        <v>0</v>
      </c>
      <c r="CK784" s="5" t="n">
        <v>0</v>
      </c>
      <c r="CL784" s="5" t="n">
        <v>0</v>
      </c>
      <c r="CM784" s="5" t="n">
        <v>0</v>
      </c>
      <c r="CN784" s="5" t="n">
        <v>0</v>
      </c>
      <c r="CO784" s="5" t="n">
        <v>0</v>
      </c>
      <c r="CP784" s="5" t="n">
        <v>1</v>
      </c>
      <c r="CQ784" s="5" t="n">
        <v>1.348</v>
      </c>
      <c r="CR784" s="5" t="n">
        <v>1</v>
      </c>
      <c r="CS784" s="5" t="n">
        <v>1.71</v>
      </c>
      <c r="CT784" s="5" t="n">
        <v>4.861</v>
      </c>
      <c r="CU784" s="5" t="n">
        <v>11.622</v>
      </c>
    </row>
    <row r="785">
      <c r="A785" s="5" t="inlineStr">
        <is>
          <t>TZA2024</t>
        </is>
      </c>
      <c r="B785" s="5" t="inlineStr">
        <is>
          <t>TZA</t>
        </is>
      </c>
      <c r="C785" s="5" t="inlineStr">
        <is>
          <t>TZA</t>
        </is>
      </c>
      <c r="D785" s="5" t="inlineStr">
        <is>
          <t>Tanzania</t>
        </is>
      </c>
      <c r="E785" s="5" t="n">
        <v>2024</v>
      </c>
      <c r="F785" s="5" t="n">
        <v>0.18</v>
      </c>
      <c r="G785" s="5" t="n">
        <v>2.049</v>
      </c>
      <c r="H785" s="5" t="n">
        <v>0.662</v>
      </c>
      <c r="I785" s="5" t="n">
        <v>0</v>
      </c>
      <c r="J785" s="5" t="n">
        <v>2.049</v>
      </c>
      <c r="K785" s="5" t="n">
        <v>0</v>
      </c>
      <c r="L785" s="5" t="n">
        <v>1</v>
      </c>
      <c r="M785" s="5" t="n">
        <v>3.373</v>
      </c>
      <c r="N785" s="5" t="n">
        <v>1.985</v>
      </c>
      <c r="O785" s="5" t="n">
        <v>0</v>
      </c>
      <c r="P785" s="5" t="n">
        <v>3.373</v>
      </c>
      <c r="Q785" s="5" t="n">
        <v>0</v>
      </c>
      <c r="R785" s="5" t="n">
        <v>1</v>
      </c>
      <c r="S785" s="5" t="n">
        <v>5.358</v>
      </c>
      <c r="T785" s="5" t="n">
        <v>3.971</v>
      </c>
      <c r="U785" s="5" t="n">
        <v>0.131</v>
      </c>
      <c r="V785" s="5" t="n">
        <v>6.323</v>
      </c>
      <c r="W785" s="5" t="n">
        <v>0.18</v>
      </c>
      <c r="X785" s="5" t="n">
        <v>1</v>
      </c>
      <c r="Y785" s="5" t="n">
        <v>2.422</v>
      </c>
      <c r="Z785" s="5" t="n">
        <v>0.178</v>
      </c>
      <c r="AA785" s="5" t="n">
        <v>2.184</v>
      </c>
      <c r="AB785" s="5" t="n">
        <v>4.606</v>
      </c>
      <c r="AC785" s="5" t="n">
        <v>0</v>
      </c>
      <c r="AD785" s="5" t="n">
        <v>1</v>
      </c>
      <c r="AE785" s="5" t="n">
        <v>3.084</v>
      </c>
      <c r="AF785" s="5" t="n">
        <v>0.417</v>
      </c>
      <c r="AG785" s="5" t="n">
        <v>4.957</v>
      </c>
      <c r="AH785" s="5" t="n">
        <v>8.041</v>
      </c>
      <c r="AI785" s="5" t="n">
        <v>0</v>
      </c>
      <c r="AJ785" s="5" t="n">
        <v>1</v>
      </c>
      <c r="AK785" s="5" t="n">
        <v>7.054</v>
      </c>
      <c r="AL785" s="5" t="n">
        <v>2.621</v>
      </c>
      <c r="AM785" s="5" t="n">
        <v>4.662</v>
      </c>
      <c r="AN785" s="5" t="n">
        <v>13.494</v>
      </c>
      <c r="AO785" s="5" t="n">
        <v>0.18</v>
      </c>
      <c r="AP785" s="5" t="n">
        <v>1</v>
      </c>
      <c r="AQ785" s="5" t="n">
        <v>0.724</v>
      </c>
      <c r="AR785" s="5" t="n">
        <v>0.132</v>
      </c>
      <c r="AS785" s="5" t="n">
        <v>0.494</v>
      </c>
      <c r="AT785" s="5" t="n">
        <v>1.219</v>
      </c>
      <c r="AU785" s="5" t="n">
        <v>0</v>
      </c>
      <c r="AV785" s="5" t="n">
        <v>1</v>
      </c>
      <c r="AW785" s="5" t="n">
        <v>0.75</v>
      </c>
      <c r="AX785" s="5" t="n">
        <v>0.132</v>
      </c>
      <c r="AY785" s="5" t="n">
        <v>0.454</v>
      </c>
      <c r="AZ785" s="5" t="n">
        <v>1.204</v>
      </c>
      <c r="BA785" s="5" t="n">
        <v>0</v>
      </c>
      <c r="BB785" s="5" t="n">
        <v>1</v>
      </c>
      <c r="BC785" s="5" t="n">
        <v>0.513</v>
      </c>
      <c r="BD785" s="5" t="n">
        <v>0.132</v>
      </c>
      <c r="BE785" s="5" t="n">
        <v>0.013</v>
      </c>
      <c r="BF785" s="5" t="n">
        <v>0.605</v>
      </c>
      <c r="BG785" s="5" t="n">
        <v>0.18</v>
      </c>
      <c r="BH785" s="5" t="n">
        <v>1</v>
      </c>
      <c r="BI785" s="5" t="n">
        <v>0.591</v>
      </c>
      <c r="BJ785" s="5" t="n">
        <v>0.132</v>
      </c>
      <c r="BK785" s="5" t="n">
        <v>0.575</v>
      </c>
      <c r="BL785" s="5" t="n">
        <v>1.166</v>
      </c>
      <c r="BM785" s="5" t="n">
        <v>0</v>
      </c>
      <c r="BN785" s="5" t="n">
        <v>1</v>
      </c>
      <c r="BO785" s="5" t="n">
        <v>0</v>
      </c>
      <c r="BP785" s="5" t="n">
        <v>0.013</v>
      </c>
      <c r="BQ785" s="5" t="n">
        <v>0.06</v>
      </c>
      <c r="BR785" s="5" t="n">
        <v>0</v>
      </c>
      <c r="BS785" s="5" t="n">
        <v>0</v>
      </c>
      <c r="BT785" s="5" t="n">
        <v>0</v>
      </c>
      <c r="BU785" s="5" t="n">
        <v>0.02</v>
      </c>
      <c r="BV785" s="5" t="n">
        <v>0.09</v>
      </c>
      <c r="BW785" s="5" t="n">
        <v>0.18</v>
      </c>
      <c r="BX785" s="5" t="n">
        <v>0</v>
      </c>
      <c r="BY785" s="5" t="n">
        <v>13.646</v>
      </c>
      <c r="BZ785" s="5" t="n">
        <v>0</v>
      </c>
      <c r="CA785" s="5" t="n">
        <v>13.646</v>
      </c>
      <c r="CB785" s="5" t="n">
        <v>0</v>
      </c>
      <c r="CC785" s="5" t="n">
        <v>82.58799999999999</v>
      </c>
      <c r="CD785" s="5" t="n">
        <v>7.95</v>
      </c>
      <c r="CE785" s="5" t="n">
        <v>79.34099999999999</v>
      </c>
      <c r="CF785" s="5" t="n">
        <v>191.076</v>
      </c>
      <c r="CG785" s="5" t="n">
        <v>0.18</v>
      </c>
      <c r="CH785" s="5" t="n">
        <v>1</v>
      </c>
      <c r="CI785" s="5" t="n">
        <v>0</v>
      </c>
      <c r="CJ785" s="5" t="n">
        <v>0</v>
      </c>
      <c r="CK785" s="5" t="n">
        <v>0</v>
      </c>
      <c r="CL785" s="5" t="n">
        <v>0</v>
      </c>
      <c r="CM785" s="5" t="n">
        <v>0</v>
      </c>
      <c r="CN785" s="5" t="n">
        <v>0</v>
      </c>
      <c r="CO785" s="5" t="n">
        <v>0</v>
      </c>
      <c r="CP785" s="5" t="n">
        <v>1</v>
      </c>
      <c r="CQ785" s="5" t="n">
        <v>1.387</v>
      </c>
      <c r="CR785" s="5" t="n">
        <v>1</v>
      </c>
      <c r="CS785" s="5" t="n">
        <v>1.76</v>
      </c>
      <c r="CT785" s="5" t="n">
        <v>4.251</v>
      </c>
      <c r="CU785" s="5" t="n">
        <v>10.168</v>
      </c>
    </row>
    <row r="786">
      <c r="A786" s="5" t="inlineStr">
        <is>
          <t>THA2021</t>
        </is>
      </c>
      <c r="B786" s="5" t="inlineStr">
        <is>
          <t>THA</t>
        </is>
      </c>
      <c r="C786" s="5" t="inlineStr">
        <is>
          <t>THA</t>
        </is>
      </c>
      <c r="D786" s="5" t="inlineStr">
        <is>
          <t>Thailand</t>
        </is>
      </c>
      <c r="E786" s="5" t="n">
        <v>2021</v>
      </c>
      <c r="F786" s="5" t="n">
        <v>0.07000000000000001</v>
      </c>
      <c r="G786" s="5" t="n">
        <v>6.669</v>
      </c>
      <c r="H786" s="5" t="n">
        <v>1.143</v>
      </c>
      <c r="I786" s="5" t="n">
        <v>-0.86</v>
      </c>
      <c r="J786" s="5" t="n">
        <v>5.809</v>
      </c>
      <c r="K786" s="5" t="n">
        <v>0</v>
      </c>
      <c r="L786" s="5" t="n">
        <v>1</v>
      </c>
      <c r="M786" s="5" t="n">
        <v>7.964</v>
      </c>
      <c r="N786" s="5" t="n">
        <v>3.43</v>
      </c>
      <c r="O786" s="5" t="n">
        <v>-1.86</v>
      </c>
      <c r="P786" s="5" t="n">
        <v>6.104</v>
      </c>
      <c r="Q786" s="5" t="n">
        <v>0</v>
      </c>
      <c r="R786" s="5" t="n">
        <v>1</v>
      </c>
      <c r="S786" s="5" t="n">
        <v>10.464</v>
      </c>
      <c r="T786" s="5" t="n">
        <v>6.86</v>
      </c>
      <c r="U786" s="5" t="n">
        <v>-1.86</v>
      </c>
      <c r="V786" s="5" t="n">
        <v>9.206</v>
      </c>
      <c r="W786" s="5" t="n">
        <v>0.07000000000000001</v>
      </c>
      <c r="X786" s="5" t="n">
        <v>1</v>
      </c>
      <c r="Y786" s="5" t="n">
        <v>10.907</v>
      </c>
      <c r="Z786" s="5" t="n">
        <v>0.728</v>
      </c>
      <c r="AA786" s="5" t="n">
        <v>0</v>
      </c>
      <c r="AB786" s="5" t="n">
        <v>10.907</v>
      </c>
      <c r="AC786" s="5" t="n">
        <v>0</v>
      </c>
      <c r="AD786" s="5" t="n">
        <v>1</v>
      </c>
      <c r="AE786" s="5" t="n">
        <v>11.676</v>
      </c>
      <c r="AF786" s="5" t="n">
        <v>1.449</v>
      </c>
      <c r="AG786" s="5" t="n">
        <v>0</v>
      </c>
      <c r="AH786" s="5" t="n">
        <v>11.676</v>
      </c>
      <c r="AI786" s="5" t="n">
        <v>0</v>
      </c>
      <c r="AJ786" s="5" t="n">
        <v>1</v>
      </c>
      <c r="AK786" s="5" t="n">
        <v>14.754</v>
      </c>
      <c r="AL786" s="5" t="n">
        <v>7.241</v>
      </c>
      <c r="AM786" s="5" t="n">
        <v>-6.208</v>
      </c>
      <c r="AN786" s="5" t="n">
        <v>9.144</v>
      </c>
      <c r="AO786" s="5" t="n">
        <v>0</v>
      </c>
      <c r="AP786" s="5" t="n">
        <v>0</v>
      </c>
      <c r="AQ786" s="5" t="n">
        <v>0.621</v>
      </c>
      <c r="AR786" s="5" t="n">
        <v>0.114</v>
      </c>
      <c r="AS786" s="5" t="n">
        <v>0.21</v>
      </c>
      <c r="AT786" s="5" t="n">
        <v>0.889</v>
      </c>
      <c r="AU786" s="5" t="n">
        <v>0.07000000000000001</v>
      </c>
      <c r="AV786" s="5" t="n">
        <v>1</v>
      </c>
      <c r="AW786" s="5" t="n">
        <v>0.593</v>
      </c>
      <c r="AX786" s="5" t="n">
        <v>0.114</v>
      </c>
      <c r="AY786" s="5" t="n">
        <v>0.213</v>
      </c>
      <c r="AZ786" s="5" t="n">
        <v>0.862</v>
      </c>
      <c r="BA786" s="5" t="n">
        <v>0.07000000000000001</v>
      </c>
      <c r="BB786" s="5" t="n">
        <v>1</v>
      </c>
      <c r="BC786" s="5" t="n">
        <v>0.421</v>
      </c>
      <c r="BD786" s="5" t="n">
        <v>0.109</v>
      </c>
      <c r="BE786" s="5" t="n">
        <v>-0.123</v>
      </c>
      <c r="BF786" s="5" t="n">
        <v>0.319</v>
      </c>
      <c r="BG786" s="5" t="n">
        <v>0</v>
      </c>
      <c r="BH786" s="5" t="n">
        <v>1</v>
      </c>
      <c r="BI786" s="5" t="n">
        <v>0.5600000000000001</v>
      </c>
      <c r="BJ786" s="5" t="n">
        <v>0.114</v>
      </c>
      <c r="BK786" s="5" t="n">
        <v>-0.109</v>
      </c>
      <c r="BL786" s="5" t="n">
        <v>0.482</v>
      </c>
      <c r="BM786" s="5" t="n">
        <v>0.07000000000000001</v>
      </c>
      <c r="BN786" s="5" t="n">
        <v>1</v>
      </c>
      <c r="BO786" s="5" t="n">
        <v>0</v>
      </c>
      <c r="BP786" s="5" t="n">
        <v>0</v>
      </c>
      <c r="BQ786" s="5" t="n">
        <v>0.094</v>
      </c>
      <c r="BR786" s="5" t="n">
        <v>0</v>
      </c>
      <c r="BS786" s="5" t="n">
        <v>1</v>
      </c>
      <c r="BT786" s="5" t="n">
        <v>0</v>
      </c>
      <c r="BU786" s="5" t="n">
        <v>0</v>
      </c>
      <c r="BV786" s="5" t="n">
        <v>0.118</v>
      </c>
      <c r="BW786" s="5" t="n">
        <v>0.07000000000000001</v>
      </c>
      <c r="BX786" s="5" t="n">
        <v>0.833</v>
      </c>
      <c r="BY786" s="5" t="n">
        <v>11.787</v>
      </c>
      <c r="BZ786" s="5" t="n">
        <v>0</v>
      </c>
      <c r="CA786" s="5" t="n">
        <v>11.787</v>
      </c>
      <c r="CB786" s="5" t="n">
        <v>0</v>
      </c>
      <c r="CC786" s="5" t="n">
        <v>81.69499999999999</v>
      </c>
      <c r="CD786" s="5" t="n">
        <v>7.95</v>
      </c>
      <c r="CE786" s="5" t="n">
        <v>37.903</v>
      </c>
      <c r="CF786" s="5" t="n">
        <v>127.971</v>
      </c>
      <c r="CG786" s="5" t="n">
        <v>0.07000000000000001</v>
      </c>
      <c r="CH786" s="5" t="n">
        <v>1</v>
      </c>
      <c r="CI786" s="5" t="n">
        <v>0</v>
      </c>
      <c r="CJ786" s="5" t="n">
        <v>0</v>
      </c>
      <c r="CK786" s="5" t="n">
        <v>0</v>
      </c>
      <c r="CL786" s="5" t="n">
        <v>0</v>
      </c>
      <c r="CM786" s="5" t="n">
        <v>0</v>
      </c>
      <c r="CN786" s="5" t="n">
        <v>0</v>
      </c>
      <c r="CO786" s="5" t="n">
        <v>0</v>
      </c>
      <c r="CP786" s="5" t="n">
        <v>0</v>
      </c>
      <c r="CQ786" s="5" t="n">
        <v>1.198</v>
      </c>
      <c r="CR786" s="5" t="n">
        <v>0.654</v>
      </c>
      <c r="CS786" s="5" t="n">
        <v>7.139</v>
      </c>
      <c r="CT786" s="5" t="n">
        <v>3.604</v>
      </c>
      <c r="CU786" s="5" t="n">
        <v>20.842</v>
      </c>
    </row>
    <row r="787">
      <c r="A787" s="5" t="inlineStr">
        <is>
          <t>THA2022</t>
        </is>
      </c>
      <c r="B787" s="5" t="inlineStr">
        <is>
          <t>THA</t>
        </is>
      </c>
      <c r="C787" s="5" t="inlineStr">
        <is>
          <t>THA</t>
        </is>
      </c>
      <c r="D787" s="5" t="inlineStr">
        <is>
          <t>Thailand</t>
        </is>
      </c>
      <c r="E787" s="5" t="n">
        <v>2022</v>
      </c>
      <c r="F787" s="5" t="n">
        <v>0.07000000000000001</v>
      </c>
      <c r="G787" s="5" t="n">
        <v>9.582000000000001</v>
      </c>
      <c r="H787" s="5" t="n">
        <v>1.12</v>
      </c>
      <c r="I787" s="5" t="n">
        <v>-0.6889999999999999</v>
      </c>
      <c r="J787" s="5" t="n">
        <v>8.893000000000001</v>
      </c>
      <c r="K787" s="5" t="n">
        <v>0</v>
      </c>
      <c r="L787" s="5" t="n">
        <v>1</v>
      </c>
      <c r="M787" s="5" t="n">
        <v>8.545999999999999</v>
      </c>
      <c r="N787" s="5" t="n">
        <v>3.359</v>
      </c>
      <c r="O787" s="5" t="n">
        <v>-1.769</v>
      </c>
      <c r="P787" s="5" t="n">
        <v>6.777</v>
      </c>
      <c r="Q787" s="5" t="n">
        <v>0</v>
      </c>
      <c r="R787" s="5" t="n">
        <v>1</v>
      </c>
      <c r="S787" s="5" t="n">
        <v>13.105</v>
      </c>
      <c r="T787" s="5" t="n">
        <v>6.718</v>
      </c>
      <c r="U787" s="5" t="n">
        <v>-1.71</v>
      </c>
      <c r="V787" s="5" t="n">
        <v>12.13</v>
      </c>
      <c r="W787" s="5" t="n">
        <v>0.07000000000000001</v>
      </c>
      <c r="X787" s="5" t="n">
        <v>1</v>
      </c>
      <c r="Y787" s="5" t="n">
        <v>17.559</v>
      </c>
      <c r="Z787" s="5" t="n">
        <v>1.172</v>
      </c>
      <c r="AA787" s="5" t="n">
        <v>-3.802</v>
      </c>
      <c r="AB787" s="5" t="n">
        <v>13.757</v>
      </c>
      <c r="AC787" s="5" t="n">
        <v>0</v>
      </c>
      <c r="AD787" s="5" t="n">
        <v>1</v>
      </c>
      <c r="AE787" s="5" t="n">
        <v>18.419</v>
      </c>
      <c r="AF787" s="5" t="n">
        <v>2.286</v>
      </c>
      <c r="AG787" s="5" t="n">
        <v>-3.802</v>
      </c>
      <c r="AH787" s="5" t="n">
        <v>14.617</v>
      </c>
      <c r="AI787" s="5" t="n">
        <v>0</v>
      </c>
      <c r="AJ787" s="5" t="n">
        <v>1</v>
      </c>
      <c r="AK787" s="5" t="n">
        <v>21.86</v>
      </c>
      <c r="AL787" s="5" t="n">
        <v>10.439</v>
      </c>
      <c r="AM787" s="5" t="n">
        <v>-13.276</v>
      </c>
      <c r="AN787" s="5" t="n">
        <v>9.185</v>
      </c>
      <c r="AO787" s="5" t="n">
        <v>0</v>
      </c>
      <c r="AP787" s="5" t="n">
        <v>0</v>
      </c>
      <c r="AQ787" s="5" t="n">
        <v>0.847</v>
      </c>
      <c r="AR787" s="5" t="n">
        <v>0.123</v>
      </c>
      <c r="AS787" s="5" t="n">
        <v>0.156</v>
      </c>
      <c r="AT787" s="5" t="n">
        <v>1.073</v>
      </c>
      <c r="AU787" s="5" t="n">
        <v>0.07000000000000001</v>
      </c>
      <c r="AV787" s="5" t="n">
        <v>1</v>
      </c>
      <c r="AW787" s="5" t="n">
        <v>0.947</v>
      </c>
      <c r="AX787" s="5" t="n">
        <v>0.123</v>
      </c>
      <c r="AY787" s="5" t="n">
        <v>-0.034</v>
      </c>
      <c r="AZ787" s="5" t="n">
        <v>0.977</v>
      </c>
      <c r="BA787" s="5" t="n">
        <v>0.07000000000000001</v>
      </c>
      <c r="BB787" s="5" t="n">
        <v>1</v>
      </c>
      <c r="BC787" s="5" t="n">
        <v>0.473</v>
      </c>
      <c r="BD787" s="5" t="n">
        <v>0.098</v>
      </c>
      <c r="BE787" s="5" t="n">
        <v>-0.155</v>
      </c>
      <c r="BF787" s="5" t="n">
        <v>0.341</v>
      </c>
      <c r="BG787" s="5" t="n">
        <v>0</v>
      </c>
      <c r="BH787" s="5" t="n">
        <v>1</v>
      </c>
      <c r="BI787" s="5" t="n">
        <v>0.6889999999999999</v>
      </c>
      <c r="BJ787" s="5" t="n">
        <v>0.123</v>
      </c>
      <c r="BK787" s="5" t="n">
        <v>0.066</v>
      </c>
      <c r="BL787" s="5" t="n">
        <v>0.8080000000000001</v>
      </c>
      <c r="BM787" s="5" t="n">
        <v>0.07000000000000001</v>
      </c>
      <c r="BN787" s="5" t="n">
        <v>1</v>
      </c>
      <c r="BO787" s="5" t="n">
        <v>0</v>
      </c>
      <c r="BP787" s="5" t="n">
        <v>-0.034</v>
      </c>
      <c r="BQ787" s="5" t="n">
        <v>0.099</v>
      </c>
      <c r="BR787" s="5" t="n">
        <v>0</v>
      </c>
      <c r="BS787" s="5" t="n">
        <v>1</v>
      </c>
      <c r="BT787" s="5" t="n">
        <v>0</v>
      </c>
      <c r="BU787" s="5" t="n">
        <v>-0.034</v>
      </c>
      <c r="BV787" s="5" t="n">
        <v>0.121</v>
      </c>
      <c r="BW787" s="5" t="n">
        <v>0.07000000000000001</v>
      </c>
      <c r="BX787" s="5" t="n">
        <v>0.833</v>
      </c>
      <c r="BY787" s="5" t="n">
        <v>12.729</v>
      </c>
      <c r="BZ787" s="5" t="n">
        <v>0</v>
      </c>
      <c r="CA787" s="5" t="n">
        <v>12.729</v>
      </c>
      <c r="CB787" s="5" t="n">
        <v>0</v>
      </c>
      <c r="CC787" s="5" t="n">
        <v>102.477</v>
      </c>
      <c r="CD787" s="5" t="n">
        <v>7.95</v>
      </c>
      <c r="CE787" s="5" t="n">
        <v>37.759</v>
      </c>
      <c r="CF787" s="5" t="n">
        <v>149.279</v>
      </c>
      <c r="CG787" s="5" t="n">
        <v>0.07000000000000001</v>
      </c>
      <c r="CH787" s="5" t="n">
        <v>1</v>
      </c>
      <c r="CI787" s="5" t="n">
        <v>0</v>
      </c>
      <c r="CJ787" s="5" t="n">
        <v>0</v>
      </c>
      <c r="CK787" s="5" t="n">
        <v>0</v>
      </c>
      <c r="CL787" s="5" t="n">
        <v>0</v>
      </c>
      <c r="CM787" s="5" t="n">
        <v>0</v>
      </c>
      <c r="CN787" s="5" t="n">
        <v>0</v>
      </c>
      <c r="CO787" s="5" t="n">
        <v>0</v>
      </c>
      <c r="CP787" s="5" t="n">
        <v>0.186</v>
      </c>
      <c r="CQ787" s="5" t="n">
        <v>1.294</v>
      </c>
      <c r="CR787" s="5" t="n">
        <v>0.606</v>
      </c>
      <c r="CS787" s="5" t="n">
        <v>7.71</v>
      </c>
      <c r="CT787" s="5" t="n">
        <v>7.554</v>
      </c>
      <c r="CU787" s="5" t="n">
        <v>37.311</v>
      </c>
    </row>
    <row r="788">
      <c r="A788" s="5" t="inlineStr">
        <is>
          <t>THA2023</t>
        </is>
      </c>
      <c r="B788" s="5" t="inlineStr">
        <is>
          <t>THA</t>
        </is>
      </c>
      <c r="C788" s="5" t="inlineStr">
        <is>
          <t>THA</t>
        </is>
      </c>
      <c r="D788" s="5" t="inlineStr">
        <is>
          <t>Thailand</t>
        </is>
      </c>
      <c r="E788" s="5" t="n">
        <v>2023</v>
      </c>
      <c r="F788" s="5" t="n">
        <v>0.07000000000000001</v>
      </c>
      <c r="G788" s="5" t="n">
        <v>7.144</v>
      </c>
      <c r="H788" s="5" t="n">
        <v>1.152</v>
      </c>
      <c r="I788" s="5" t="n">
        <v>0.5600000000000001</v>
      </c>
      <c r="J788" s="5" t="n">
        <v>7.704</v>
      </c>
      <c r="K788" s="5" t="n">
        <v>0</v>
      </c>
      <c r="L788" s="5" t="n">
        <v>1</v>
      </c>
      <c r="M788" s="5" t="n">
        <v>6.926</v>
      </c>
      <c r="N788" s="5" t="n">
        <v>3.455</v>
      </c>
      <c r="O788" s="5" t="n">
        <v>-0.5649999999999999</v>
      </c>
      <c r="P788" s="5" t="n">
        <v>6.362</v>
      </c>
      <c r="Q788" s="5" t="n">
        <v>0</v>
      </c>
      <c r="R788" s="5" t="n">
        <v>1</v>
      </c>
      <c r="S788" s="5" t="n">
        <v>10.742</v>
      </c>
      <c r="T788" s="5" t="n">
        <v>6.911</v>
      </c>
      <c r="U788" s="5" t="n">
        <v>-0.486</v>
      </c>
      <c r="V788" s="5" t="n">
        <v>10.89</v>
      </c>
      <c r="W788" s="5" t="n">
        <v>0.07000000000000001</v>
      </c>
      <c r="X788" s="5" t="n">
        <v>1</v>
      </c>
      <c r="Y788" s="5" t="n">
        <v>11.311</v>
      </c>
      <c r="Z788" s="5" t="n">
        <v>0.755</v>
      </c>
      <c r="AA788" s="5" t="n">
        <v>-0.851</v>
      </c>
      <c r="AB788" s="5" t="n">
        <v>10.459</v>
      </c>
      <c r="AC788" s="5" t="n">
        <v>0</v>
      </c>
      <c r="AD788" s="5" t="n">
        <v>1</v>
      </c>
      <c r="AE788" s="5" t="n">
        <v>12.246</v>
      </c>
      <c r="AF788" s="5" t="n">
        <v>1.52</v>
      </c>
      <c r="AG788" s="5" t="n">
        <v>-0.851</v>
      </c>
      <c r="AH788" s="5" t="n">
        <v>11.395</v>
      </c>
      <c r="AI788" s="5" t="n">
        <v>0</v>
      </c>
      <c r="AJ788" s="5" t="n">
        <v>1</v>
      </c>
      <c r="AK788" s="5" t="n">
        <v>15.99</v>
      </c>
      <c r="AL788" s="5" t="n">
        <v>7.921</v>
      </c>
      <c r="AM788" s="5" t="n">
        <v>-6.148</v>
      </c>
      <c r="AN788" s="5" t="n">
        <v>10.531</v>
      </c>
      <c r="AO788" s="5" t="n">
        <v>0</v>
      </c>
      <c r="AP788" s="5" t="n">
        <v>0</v>
      </c>
      <c r="AQ788" s="5" t="n">
        <v>0.749</v>
      </c>
      <c r="AR788" s="5" t="n">
        <v>0.129</v>
      </c>
      <c r="AS788" s="5" t="n">
        <v>0.23</v>
      </c>
      <c r="AT788" s="5" t="n">
        <v>1.047</v>
      </c>
      <c r="AU788" s="5" t="n">
        <v>0.07000000000000001</v>
      </c>
      <c r="AV788" s="5" t="n">
        <v>1</v>
      </c>
      <c r="AW788" s="5" t="n">
        <v>0.783</v>
      </c>
      <c r="AX788" s="5" t="n">
        <v>0.129</v>
      </c>
      <c r="AY788" s="5" t="n">
        <v>0.107</v>
      </c>
      <c r="AZ788" s="5" t="n">
        <v>0.952</v>
      </c>
      <c r="BA788" s="5" t="n">
        <v>0.07000000000000001</v>
      </c>
      <c r="BB788" s="5" t="n">
        <v>1</v>
      </c>
      <c r="BC788" s="5" t="n">
        <v>0.41</v>
      </c>
      <c r="BD788" s="5" t="n">
        <v>0.098</v>
      </c>
      <c r="BE788" s="5" t="n">
        <v>-0.037</v>
      </c>
      <c r="BF788" s="5" t="n">
        <v>0.399</v>
      </c>
      <c r="BG788" s="5" t="n">
        <v>0</v>
      </c>
      <c r="BH788" s="5" t="n">
        <v>1</v>
      </c>
      <c r="BI788" s="5" t="n">
        <v>0.64</v>
      </c>
      <c r="BJ788" s="5" t="n">
        <v>0.129</v>
      </c>
      <c r="BK788" s="5" t="n">
        <v>-0.012</v>
      </c>
      <c r="BL788" s="5" t="n">
        <v>0.671</v>
      </c>
      <c r="BM788" s="5" t="n">
        <v>0.07000000000000001</v>
      </c>
      <c r="BN788" s="5" t="n">
        <v>1</v>
      </c>
      <c r="BO788" s="5" t="n">
        <v>0</v>
      </c>
      <c r="BP788" s="5" t="n">
        <v>0</v>
      </c>
      <c r="BQ788" s="5" t="n">
        <v>0.116</v>
      </c>
      <c r="BR788" s="5" t="n">
        <v>0</v>
      </c>
      <c r="BS788" s="5" t="n">
        <v>1</v>
      </c>
      <c r="BT788" s="5" t="n">
        <v>0</v>
      </c>
      <c r="BU788" s="5" t="n">
        <v>0</v>
      </c>
      <c r="BV788" s="5" t="n">
        <v>0.133</v>
      </c>
      <c r="BW788" s="5" t="n">
        <v>0.07000000000000001</v>
      </c>
      <c r="BX788" s="5" t="n">
        <v>0.833</v>
      </c>
      <c r="BY788" s="5" t="n">
        <v>13.254</v>
      </c>
      <c r="BZ788" s="5" t="n">
        <v>0</v>
      </c>
      <c r="CA788" s="5" t="n">
        <v>13.254</v>
      </c>
      <c r="CB788" s="5" t="n">
        <v>0</v>
      </c>
      <c r="CC788" s="5" t="n">
        <v>87.07899999999999</v>
      </c>
      <c r="CD788" s="5" t="n">
        <v>7.95</v>
      </c>
      <c r="CE788" s="5" t="n">
        <v>44.946</v>
      </c>
      <c r="CF788" s="5" t="n">
        <v>140.181</v>
      </c>
      <c r="CG788" s="5" t="n">
        <v>0.07000000000000001</v>
      </c>
      <c r="CH788" s="5" t="n">
        <v>1</v>
      </c>
      <c r="CI788" s="5" t="n">
        <v>0</v>
      </c>
      <c r="CJ788" s="5" t="n">
        <v>0</v>
      </c>
      <c r="CK788" s="5" t="n">
        <v>0</v>
      </c>
      <c r="CL788" s="5" t="n">
        <v>0</v>
      </c>
      <c r="CM788" s="5" t="n">
        <v>0</v>
      </c>
      <c r="CN788" s="5" t="n">
        <v>0</v>
      </c>
      <c r="CO788" s="5" t="n">
        <v>0</v>
      </c>
      <c r="CP788" s="5" t="n">
        <v>0.208</v>
      </c>
      <c r="CQ788" s="5" t="n">
        <v>1.348</v>
      </c>
      <c r="CR788" s="5" t="n">
        <v>0.544</v>
      </c>
      <c r="CS788" s="5" t="n">
        <v>8.028</v>
      </c>
      <c r="CT788" s="5" t="n">
        <v>4.484</v>
      </c>
      <c r="CU788" s="5" t="n">
        <v>15.087</v>
      </c>
    </row>
    <row r="789">
      <c r="A789" s="5" t="inlineStr">
        <is>
          <t>THA2024</t>
        </is>
      </c>
      <c r="B789" s="5" t="inlineStr">
        <is>
          <t>THA</t>
        </is>
      </c>
      <c r="C789" s="5" t="inlineStr">
        <is>
          <t>THA</t>
        </is>
      </c>
      <c r="D789" s="5" t="inlineStr">
        <is>
          <t>Thailand</t>
        </is>
      </c>
      <c r="E789" s="5" t="n">
        <v>2024</v>
      </c>
      <c r="F789" s="5" t="n">
        <v>0.07000000000000001</v>
      </c>
      <c r="G789" s="5" t="n">
        <v>6.478</v>
      </c>
      <c r="H789" s="5" t="n">
        <v>1.186</v>
      </c>
      <c r="I789" s="5" t="n">
        <v>0.641</v>
      </c>
      <c r="J789" s="5" t="n">
        <v>7.119</v>
      </c>
      <c r="K789" s="5" t="n">
        <v>0</v>
      </c>
      <c r="L789" s="5" t="n">
        <v>1</v>
      </c>
      <c r="M789" s="5" t="n">
        <v>6.343</v>
      </c>
      <c r="N789" s="5" t="n">
        <v>3.557</v>
      </c>
      <c r="O789" s="5" t="n">
        <v>-0.517</v>
      </c>
      <c r="P789" s="5" t="n">
        <v>5.826</v>
      </c>
      <c r="Q789" s="5" t="n">
        <v>0</v>
      </c>
      <c r="R789" s="5" t="n">
        <v>1</v>
      </c>
      <c r="S789" s="5" t="n">
        <v>10.182</v>
      </c>
      <c r="T789" s="5" t="n">
        <v>7.115</v>
      </c>
      <c r="U789" s="5" t="n">
        <v>-0.425</v>
      </c>
      <c r="V789" s="5" t="n">
        <v>10.342</v>
      </c>
      <c r="W789" s="5" t="n">
        <v>0.07000000000000001</v>
      </c>
      <c r="X789" s="5" t="n">
        <v>1</v>
      </c>
      <c r="Y789" s="5" t="n">
        <v>10.691</v>
      </c>
      <c r="Z789" s="5" t="n">
        <v>0.713</v>
      </c>
      <c r="AA789" s="5" t="n">
        <v>-0.78</v>
      </c>
      <c r="AB789" s="5" t="n">
        <v>9.911</v>
      </c>
      <c r="AC789" s="5" t="n">
        <v>0</v>
      </c>
      <c r="AD789" s="5" t="n">
        <v>1</v>
      </c>
      <c r="AE789" s="5" t="n">
        <v>11.654</v>
      </c>
      <c r="AF789" s="5" t="n">
        <v>1.446</v>
      </c>
      <c r="AG789" s="5" t="n">
        <v>-0.78</v>
      </c>
      <c r="AH789" s="5" t="n">
        <v>10.875</v>
      </c>
      <c r="AI789" s="5" t="n">
        <v>0</v>
      </c>
      <c r="AJ789" s="5" t="n">
        <v>1</v>
      </c>
      <c r="AK789" s="5" t="n">
        <v>14.027</v>
      </c>
      <c r="AL789" s="5" t="n">
        <v>7.134</v>
      </c>
      <c r="AM789" s="5" t="n">
        <v>-4.13</v>
      </c>
      <c r="AN789" s="5" t="n">
        <v>10.589</v>
      </c>
      <c r="AO789" s="5" t="n">
        <v>0</v>
      </c>
      <c r="AP789" s="5" t="n">
        <v>0</v>
      </c>
      <c r="AQ789" s="5" t="n">
        <v>0.72</v>
      </c>
      <c r="AR789" s="5" t="n">
        <v>0.132</v>
      </c>
      <c r="AS789" s="5" t="n">
        <v>0.258</v>
      </c>
      <c r="AT789" s="5" t="n">
        <v>1.046</v>
      </c>
      <c r="AU789" s="5" t="n">
        <v>0.07000000000000001</v>
      </c>
      <c r="AV789" s="5" t="n">
        <v>1</v>
      </c>
      <c r="AW789" s="5" t="n">
        <v>0.734</v>
      </c>
      <c r="AX789" s="5" t="n">
        <v>0.132</v>
      </c>
      <c r="AY789" s="5" t="n">
        <v>0.154</v>
      </c>
      <c r="AZ789" s="5" t="n">
        <v>0.95</v>
      </c>
      <c r="BA789" s="5" t="n">
        <v>0.07000000000000001</v>
      </c>
      <c r="BB789" s="5" t="n">
        <v>1</v>
      </c>
      <c r="BC789" s="5" t="n">
        <v>0.407</v>
      </c>
      <c r="BD789" s="5" t="n">
        <v>0.105</v>
      </c>
      <c r="BE789" s="5" t="n">
        <v>-0.037</v>
      </c>
      <c r="BF789" s="5" t="n">
        <v>0.396</v>
      </c>
      <c r="BG789" s="5" t="n">
        <v>0</v>
      </c>
      <c r="BH789" s="5" t="n">
        <v>1</v>
      </c>
      <c r="BI789" s="5" t="n">
        <v>0.652</v>
      </c>
      <c r="BJ789" s="5" t="n">
        <v>0.132</v>
      </c>
      <c r="BK789" s="5" t="n">
        <v>-0.006</v>
      </c>
      <c r="BL789" s="5" t="n">
        <v>0.6850000000000001</v>
      </c>
      <c r="BM789" s="5" t="n">
        <v>0.07000000000000001</v>
      </c>
      <c r="BN789" s="5" t="n">
        <v>1</v>
      </c>
      <c r="BO789" s="5" t="n">
        <v>0</v>
      </c>
      <c r="BP789" s="5" t="n">
        <v>0</v>
      </c>
      <c r="BQ789" s="5" t="n">
        <v>0.1</v>
      </c>
      <c r="BR789" s="5" t="n">
        <v>0</v>
      </c>
      <c r="BS789" s="5" t="n">
        <v>1</v>
      </c>
      <c r="BT789" s="5" t="n">
        <v>0</v>
      </c>
      <c r="BU789" s="5" t="n">
        <v>0</v>
      </c>
      <c r="BV789" s="5" t="n">
        <v>0.122</v>
      </c>
      <c r="BW789" s="5" t="n">
        <v>0.07000000000000001</v>
      </c>
      <c r="BX789" s="5" t="n">
        <v>0.833</v>
      </c>
      <c r="BY789" s="5" t="n">
        <v>13.646</v>
      </c>
      <c r="BZ789" s="5" t="n">
        <v>0</v>
      </c>
      <c r="CA789" s="5" t="n">
        <v>13.646</v>
      </c>
      <c r="CB789" s="5" t="n">
        <v>0</v>
      </c>
      <c r="CC789" s="5" t="n">
        <v>86.38500000000001</v>
      </c>
      <c r="CD789" s="5" t="n">
        <v>7.95</v>
      </c>
      <c r="CE789" s="5" t="n">
        <v>47.384</v>
      </c>
      <c r="CF789" s="5" t="n">
        <v>141.781</v>
      </c>
      <c r="CG789" s="5" t="n">
        <v>0.07000000000000001</v>
      </c>
      <c r="CH789" s="5" t="n">
        <v>1</v>
      </c>
      <c r="CI789" s="5" t="n">
        <v>0</v>
      </c>
      <c r="CJ789" s="5" t="n">
        <v>0</v>
      </c>
      <c r="CK789" s="5" t="n">
        <v>0</v>
      </c>
      <c r="CL789" s="5" t="n">
        <v>0</v>
      </c>
      <c r="CM789" s="5" t="n">
        <v>0</v>
      </c>
      <c r="CN789" s="5" t="n">
        <v>0</v>
      </c>
      <c r="CO789" s="5" t="n">
        <v>0</v>
      </c>
      <c r="CP789" s="5" t="n">
        <v>0.208</v>
      </c>
      <c r="CQ789" s="5" t="n">
        <v>1.387</v>
      </c>
      <c r="CR789" s="5" t="n">
        <v>0.544</v>
      </c>
      <c r="CS789" s="5" t="n">
        <v>8.265000000000001</v>
      </c>
      <c r="CT789" s="5" t="n">
        <v>3.509</v>
      </c>
      <c r="CU789" s="5" t="n">
        <v>13.12</v>
      </c>
    </row>
    <row r="790">
      <c r="A790" s="5" t="inlineStr">
        <is>
          <t>TLS2021</t>
        </is>
      </c>
      <c r="B790" s="5" t="inlineStr">
        <is>
          <t>TLS</t>
        </is>
      </c>
      <c r="C790" s="5" t="inlineStr">
        <is>
          <t>TLS</t>
        </is>
      </c>
      <c r="D790" s="5" t="inlineStr">
        <is>
          <t>Timor-Leste</t>
        </is>
      </c>
      <c r="E790" s="5" t="n">
        <v>2021</v>
      </c>
      <c r="F790" s="5" t="n">
        <v>0.025</v>
      </c>
      <c r="G790" s="5" t="n">
        <v>4.747</v>
      </c>
      <c r="H790" s="5" t="n">
        <v>1.143</v>
      </c>
      <c r="I790" s="5" t="n">
        <v>0</v>
      </c>
      <c r="J790" s="5" t="n">
        <v>4.747</v>
      </c>
      <c r="K790" s="5" t="n">
        <v>0</v>
      </c>
      <c r="L790" s="5" t="n">
        <v>1</v>
      </c>
      <c r="M790" s="5" t="n">
        <v>7.964</v>
      </c>
      <c r="N790" s="5" t="n">
        <v>3.43</v>
      </c>
      <c r="O790" s="5" t="n">
        <v>0</v>
      </c>
      <c r="P790" s="5" t="n">
        <v>7.964</v>
      </c>
      <c r="Q790" s="5" t="n">
        <v>0</v>
      </c>
      <c r="R790" s="5" t="n">
        <v>1</v>
      </c>
      <c r="S790" s="5" t="n">
        <v>10.464</v>
      </c>
      <c r="T790" s="5" t="n">
        <v>6.86</v>
      </c>
      <c r="U790" s="5" t="n">
        <v>0</v>
      </c>
      <c r="V790" s="5" t="n">
        <v>10.726</v>
      </c>
      <c r="W790" s="5" t="n">
        <v>0.025</v>
      </c>
      <c r="X790" s="5" t="n">
        <v>1</v>
      </c>
      <c r="Y790" s="5" t="n">
        <v>10.535</v>
      </c>
      <c r="Z790" s="5" t="n">
        <v>1.3</v>
      </c>
      <c r="AA790" s="5" t="n">
        <v>0</v>
      </c>
      <c r="AB790" s="5" t="n">
        <v>10.535</v>
      </c>
      <c r="AC790" s="5" t="n">
        <v>0</v>
      </c>
      <c r="AD790" s="5" t="n">
        <v>1</v>
      </c>
      <c r="AE790" s="5" t="n">
        <v>11.678</v>
      </c>
      <c r="AF790" s="5" t="n">
        <v>2.546</v>
      </c>
      <c r="AG790" s="5" t="n">
        <v>0</v>
      </c>
      <c r="AH790" s="5" t="n">
        <v>11.678</v>
      </c>
      <c r="AI790" s="5" t="n">
        <v>0</v>
      </c>
      <c r="AJ790" s="5" t="n">
        <v>1</v>
      </c>
      <c r="AK790" s="5" t="n">
        <v>18.538</v>
      </c>
      <c r="AL790" s="5" t="n">
        <v>9.619</v>
      </c>
      <c r="AM790" s="5" t="n">
        <v>0</v>
      </c>
      <c r="AN790" s="5" t="n">
        <v>19.002</v>
      </c>
      <c r="AO790" s="5" t="n">
        <v>0.025</v>
      </c>
      <c r="AP790" s="5" t="n">
        <v>1</v>
      </c>
      <c r="AQ790" s="5" t="n">
        <v>0.621</v>
      </c>
      <c r="AR790" s="5" t="n">
        <v>0.114</v>
      </c>
      <c r="AS790" s="5" t="n">
        <v>0</v>
      </c>
      <c r="AT790" s="5" t="n">
        <v>0.636</v>
      </c>
      <c r="AU790" s="5" t="n">
        <v>0.025</v>
      </c>
      <c r="AV790" s="5" t="n">
        <v>1</v>
      </c>
      <c r="AW790" s="5" t="n">
        <v>0.593</v>
      </c>
      <c r="AX790" s="5" t="n">
        <v>0.114</v>
      </c>
      <c r="AY790" s="5" t="n">
        <v>0</v>
      </c>
      <c r="AZ790" s="5" t="n">
        <v>0.608</v>
      </c>
      <c r="BA790" s="5" t="n">
        <v>0.025</v>
      </c>
      <c r="BB790" s="5" t="n">
        <v>1</v>
      </c>
      <c r="BC790" s="5" t="n">
        <v>0.44</v>
      </c>
      <c r="BD790" s="5" t="n">
        <v>0.114</v>
      </c>
      <c r="BE790" s="5" t="n">
        <v>0</v>
      </c>
      <c r="BF790" s="5" t="n">
        <v>0.451</v>
      </c>
      <c r="BG790" s="5" t="n">
        <v>0.025</v>
      </c>
      <c r="BH790" s="5" t="n">
        <v>1</v>
      </c>
      <c r="BI790" s="5" t="n">
        <v>0.5600000000000001</v>
      </c>
      <c r="BJ790" s="5" t="n">
        <v>0.114</v>
      </c>
      <c r="BK790" s="5" t="n">
        <v>0</v>
      </c>
      <c r="BL790" s="5" t="n">
        <v>0.574</v>
      </c>
      <c r="BM790" s="5" t="n">
        <v>0.025</v>
      </c>
      <c r="BN790" s="5" t="n">
        <v>1</v>
      </c>
      <c r="BO790" s="5" t="n">
        <v>0</v>
      </c>
      <c r="BP790" s="5" t="n">
        <v>0</v>
      </c>
      <c r="BQ790" s="5" t="n">
        <v>0</v>
      </c>
      <c r="BR790" s="5" t="n">
        <v>0</v>
      </c>
      <c r="BS790" s="5" t="n">
        <v>1</v>
      </c>
      <c r="BT790" s="5" t="n">
        <v>0</v>
      </c>
      <c r="BU790" s="5" t="n">
        <v>0</v>
      </c>
      <c r="BV790" s="5" t="n">
        <v>0</v>
      </c>
      <c r="BW790" s="5" t="n">
        <v>0.025</v>
      </c>
      <c r="BX790" s="5" t="n">
        <v>1</v>
      </c>
      <c r="BY790" s="5" t="n">
        <v>11.787</v>
      </c>
      <c r="BZ790" s="5" t="n">
        <v>0</v>
      </c>
      <c r="CA790" s="5" t="n">
        <v>11.787</v>
      </c>
      <c r="CB790" s="5" t="n">
        <v>0</v>
      </c>
      <c r="CC790" s="5" t="n">
        <v>81.69499999999999</v>
      </c>
      <c r="CD790" s="5" t="n">
        <v>7.95</v>
      </c>
      <c r="CE790" s="5" t="n">
        <v>0</v>
      </c>
      <c r="CF790" s="5" t="n">
        <v>83.738</v>
      </c>
      <c r="CG790" s="5" t="n">
        <v>0.025</v>
      </c>
      <c r="CH790" s="5" t="n">
        <v>1</v>
      </c>
      <c r="CI790" s="5" t="n">
        <v>0</v>
      </c>
      <c r="CJ790" s="5" t="n">
        <v>0</v>
      </c>
      <c r="CK790" s="5" t="n">
        <v>0</v>
      </c>
      <c r="CL790" s="5" t="n">
        <v>0</v>
      </c>
      <c r="CM790" s="5" t="n">
        <v>0</v>
      </c>
      <c r="CN790" s="5" t="n">
        <v>0</v>
      </c>
      <c r="CO790" s="5" t="n">
        <v>0</v>
      </c>
      <c r="CP790" s="5" t="n">
        <v>0</v>
      </c>
      <c r="CQ790" s="5" t="n">
        <v>1.198</v>
      </c>
      <c r="CR790" s="5" t="n">
        <v>0</v>
      </c>
      <c r="CS790" s="5" t="n">
        <v>4.776</v>
      </c>
      <c r="CT790" s="5" t="n">
        <v>3.604</v>
      </c>
      <c r="CU790" s="5" t="n">
        <v>9.407999999999999</v>
      </c>
    </row>
    <row r="791">
      <c r="A791" s="5" t="inlineStr">
        <is>
          <t>TLS2022</t>
        </is>
      </c>
      <c r="B791" s="5" t="inlineStr">
        <is>
          <t>TLS</t>
        </is>
      </c>
      <c r="C791" s="5" t="inlineStr">
        <is>
          <t>TLS</t>
        </is>
      </c>
      <c r="D791" s="5" t="inlineStr">
        <is>
          <t>Timor-Leste</t>
        </is>
      </c>
      <c r="E791" s="5" t="n">
        <v>2022</v>
      </c>
      <c r="F791" s="5" t="n">
        <v>0.025</v>
      </c>
      <c r="G791" s="5" t="n">
        <v>8.788</v>
      </c>
      <c r="H791" s="5" t="n">
        <v>1.235</v>
      </c>
      <c r="I791" s="5" t="n">
        <v>0</v>
      </c>
      <c r="J791" s="5" t="n">
        <v>8.788</v>
      </c>
      <c r="K791" s="5" t="n">
        <v>0</v>
      </c>
      <c r="L791" s="5" t="n">
        <v>1</v>
      </c>
      <c r="M791" s="5" t="n">
        <v>9.782999999999999</v>
      </c>
      <c r="N791" s="5" t="n">
        <v>3.704</v>
      </c>
      <c r="O791" s="5" t="n">
        <v>0</v>
      </c>
      <c r="P791" s="5" t="n">
        <v>9.782999999999999</v>
      </c>
      <c r="Q791" s="5" t="n">
        <v>0</v>
      </c>
      <c r="R791" s="5" t="n">
        <v>1</v>
      </c>
      <c r="S791" s="5" t="n">
        <v>14.962</v>
      </c>
      <c r="T791" s="5" t="n">
        <v>7.408</v>
      </c>
      <c r="U791" s="5" t="n">
        <v>0.028</v>
      </c>
      <c r="V791" s="5" t="n">
        <v>15.336</v>
      </c>
      <c r="W791" s="5" t="n">
        <v>0.025</v>
      </c>
      <c r="X791" s="5" t="n">
        <v>1</v>
      </c>
      <c r="Y791" s="5" t="n">
        <v>8.529</v>
      </c>
      <c r="Z791" s="5" t="n">
        <v>1.052</v>
      </c>
      <c r="AA791" s="5" t="n">
        <v>0</v>
      </c>
      <c r="AB791" s="5" t="n">
        <v>8.529</v>
      </c>
      <c r="AC791" s="5" t="n">
        <v>0</v>
      </c>
      <c r="AD791" s="5" t="n">
        <v>1</v>
      </c>
      <c r="AE791" s="5" t="n">
        <v>9.763</v>
      </c>
      <c r="AF791" s="5" t="n">
        <v>2.128</v>
      </c>
      <c r="AG791" s="5" t="n">
        <v>0</v>
      </c>
      <c r="AH791" s="5" t="n">
        <v>9.763</v>
      </c>
      <c r="AI791" s="5" t="n">
        <v>0</v>
      </c>
      <c r="AJ791" s="5" t="n">
        <v>1</v>
      </c>
      <c r="AK791" s="5" t="n">
        <v>17.171</v>
      </c>
      <c r="AL791" s="5" t="n">
        <v>8.91</v>
      </c>
      <c r="AM791" s="5" t="n">
        <v>0.032</v>
      </c>
      <c r="AN791" s="5" t="n">
        <v>17.601</v>
      </c>
      <c r="AO791" s="5" t="n">
        <v>0.025</v>
      </c>
      <c r="AP791" s="5" t="n">
        <v>1</v>
      </c>
      <c r="AQ791" s="5" t="n">
        <v>0.847</v>
      </c>
      <c r="AR791" s="5" t="n">
        <v>0.123</v>
      </c>
      <c r="AS791" s="5" t="n">
        <v>0.002</v>
      </c>
      <c r="AT791" s="5" t="n">
        <v>0.868</v>
      </c>
      <c r="AU791" s="5" t="n">
        <v>0.025</v>
      </c>
      <c r="AV791" s="5" t="n">
        <v>1</v>
      </c>
      <c r="AW791" s="5" t="n">
        <v>0.947</v>
      </c>
      <c r="AX791" s="5" t="n">
        <v>0.123</v>
      </c>
      <c r="AY791" s="5" t="n">
        <v>0.002</v>
      </c>
      <c r="AZ791" s="5" t="n">
        <v>0.97</v>
      </c>
      <c r="BA791" s="5" t="n">
        <v>0.025</v>
      </c>
      <c r="BB791" s="5" t="n">
        <v>1</v>
      </c>
      <c r="BC791" s="5" t="n">
        <v>0.589</v>
      </c>
      <c r="BD791" s="5" t="n">
        <v>0.123</v>
      </c>
      <c r="BE791" s="5" t="n">
        <v>0.001</v>
      </c>
      <c r="BF791" s="5" t="n">
        <v>0.603</v>
      </c>
      <c r="BG791" s="5" t="n">
        <v>0.025</v>
      </c>
      <c r="BH791" s="5" t="n">
        <v>1</v>
      </c>
      <c r="BI791" s="5" t="n">
        <v>0.6889999999999999</v>
      </c>
      <c r="BJ791" s="5" t="n">
        <v>0.123</v>
      </c>
      <c r="BK791" s="5" t="n">
        <v>0.001</v>
      </c>
      <c r="BL791" s="5" t="n">
        <v>0.706</v>
      </c>
      <c r="BM791" s="5" t="n">
        <v>0.025</v>
      </c>
      <c r="BN791" s="5" t="n">
        <v>1</v>
      </c>
      <c r="BO791" s="5" t="n">
        <v>0</v>
      </c>
      <c r="BP791" s="5" t="n">
        <v>0</v>
      </c>
      <c r="BQ791" s="5" t="n">
        <v>0</v>
      </c>
      <c r="BR791" s="5" t="n">
        <v>0</v>
      </c>
      <c r="BS791" s="5" t="n">
        <v>1</v>
      </c>
      <c r="BT791" s="5" t="n">
        <v>0</v>
      </c>
      <c r="BU791" s="5" t="n">
        <v>0</v>
      </c>
      <c r="BV791" s="5" t="n">
        <v>0</v>
      </c>
      <c r="BW791" s="5" t="n">
        <v>0.025</v>
      </c>
      <c r="BX791" s="5" t="n">
        <v>1</v>
      </c>
      <c r="BY791" s="5" t="n">
        <v>12.729</v>
      </c>
      <c r="BZ791" s="5" t="n">
        <v>0</v>
      </c>
      <c r="CA791" s="5" t="n">
        <v>12.729</v>
      </c>
      <c r="CB791" s="5" t="n">
        <v>0</v>
      </c>
      <c r="CC791" s="5" t="n">
        <v>102.477</v>
      </c>
      <c r="CD791" s="5" t="n">
        <v>7.95</v>
      </c>
      <c r="CE791" s="5" t="n">
        <v>0.19</v>
      </c>
      <c r="CF791" s="5" t="n">
        <v>105.038</v>
      </c>
      <c r="CG791" s="5" t="n">
        <v>0.025</v>
      </c>
      <c r="CH791" s="5" t="n">
        <v>1</v>
      </c>
      <c r="CI791" s="5" t="n">
        <v>0</v>
      </c>
      <c r="CJ791" s="5" t="n">
        <v>0</v>
      </c>
      <c r="CK791" s="5" t="n">
        <v>0</v>
      </c>
      <c r="CL791" s="5" t="n">
        <v>0</v>
      </c>
      <c r="CM791" s="5" t="n">
        <v>0</v>
      </c>
      <c r="CN791" s="5" t="n">
        <v>0</v>
      </c>
      <c r="CO791" s="5" t="n">
        <v>0</v>
      </c>
      <c r="CP791" s="5" t="n">
        <v>0</v>
      </c>
      <c r="CQ791" s="5" t="n">
        <v>1.294</v>
      </c>
      <c r="CR791" s="5" t="n">
        <v>0</v>
      </c>
      <c r="CS791" s="5" t="n">
        <v>5.158</v>
      </c>
      <c r="CT791" s="5" t="n">
        <v>7.554</v>
      </c>
      <c r="CU791" s="5" t="n">
        <v>16.097</v>
      </c>
    </row>
    <row r="792">
      <c r="A792" s="5" t="inlineStr">
        <is>
          <t>TLS2023</t>
        </is>
      </c>
      <c r="B792" s="5" t="inlineStr">
        <is>
          <t>TLS</t>
        </is>
      </c>
      <c r="C792" s="5" t="inlineStr">
        <is>
          <t>TLS</t>
        </is>
      </c>
      <c r="D792" s="5" t="inlineStr">
        <is>
          <t>Timor-Leste</t>
        </is>
      </c>
      <c r="E792" s="5" t="n">
        <v>2023</v>
      </c>
      <c r="F792" s="5" t="n">
        <v>0.025</v>
      </c>
      <c r="G792" s="5" t="n">
        <v>5.77</v>
      </c>
      <c r="H792" s="5" t="n">
        <v>1.286</v>
      </c>
      <c r="I792" s="5" t="n">
        <v>0</v>
      </c>
      <c r="J792" s="5" t="n">
        <v>5.77</v>
      </c>
      <c r="K792" s="5" t="n">
        <v>0</v>
      </c>
      <c r="L792" s="5" t="n">
        <v>1</v>
      </c>
      <c r="M792" s="5" t="n">
        <v>7.886</v>
      </c>
      <c r="N792" s="5" t="n">
        <v>3.857</v>
      </c>
      <c r="O792" s="5" t="n">
        <v>0</v>
      </c>
      <c r="P792" s="5" t="n">
        <v>7.886</v>
      </c>
      <c r="Q792" s="5" t="n">
        <v>0</v>
      </c>
      <c r="R792" s="5" t="n">
        <v>1</v>
      </c>
      <c r="S792" s="5" t="n">
        <v>12.198</v>
      </c>
      <c r="T792" s="5" t="n">
        <v>7.714</v>
      </c>
      <c r="U792" s="5" t="n">
        <v>0.034</v>
      </c>
      <c r="V792" s="5" t="n">
        <v>12.503</v>
      </c>
      <c r="W792" s="5" t="n">
        <v>0.025</v>
      </c>
      <c r="X792" s="5" t="n">
        <v>1</v>
      </c>
      <c r="Y792" s="5" t="n">
        <v>8.093999999999999</v>
      </c>
      <c r="Z792" s="5" t="n">
        <v>0.999</v>
      </c>
      <c r="AA792" s="5" t="n">
        <v>0</v>
      </c>
      <c r="AB792" s="5" t="n">
        <v>8.093999999999999</v>
      </c>
      <c r="AC792" s="5" t="n">
        <v>0</v>
      </c>
      <c r="AD792" s="5" t="n">
        <v>1</v>
      </c>
      <c r="AE792" s="5" t="n">
        <v>9.380000000000001</v>
      </c>
      <c r="AF792" s="5" t="n">
        <v>2.045</v>
      </c>
      <c r="AG792" s="5" t="n">
        <v>0</v>
      </c>
      <c r="AH792" s="5" t="n">
        <v>9.380000000000001</v>
      </c>
      <c r="AI792" s="5" t="n">
        <v>0</v>
      </c>
      <c r="AJ792" s="5" t="n">
        <v>1</v>
      </c>
      <c r="AK792" s="5" t="n">
        <v>17.094</v>
      </c>
      <c r="AL792" s="5" t="n">
        <v>8.869999999999999</v>
      </c>
      <c r="AM792" s="5" t="n">
        <v>0.047</v>
      </c>
      <c r="AN792" s="5" t="n">
        <v>17.521</v>
      </c>
      <c r="AO792" s="5" t="n">
        <v>0.025</v>
      </c>
      <c r="AP792" s="5" t="n">
        <v>1</v>
      </c>
      <c r="AQ792" s="5" t="n">
        <v>0.749</v>
      </c>
      <c r="AR792" s="5" t="n">
        <v>0.129</v>
      </c>
      <c r="AS792" s="5" t="n">
        <v>0.002</v>
      </c>
      <c r="AT792" s="5" t="n">
        <v>0.768</v>
      </c>
      <c r="AU792" s="5" t="n">
        <v>0.025</v>
      </c>
      <c r="AV792" s="5" t="n">
        <v>1</v>
      </c>
      <c r="AW792" s="5" t="n">
        <v>0.783</v>
      </c>
      <c r="AX792" s="5" t="n">
        <v>0.129</v>
      </c>
      <c r="AY792" s="5" t="n">
        <v>0.002</v>
      </c>
      <c r="AZ792" s="5" t="n">
        <v>0.802</v>
      </c>
      <c r="BA792" s="5" t="n">
        <v>0.025</v>
      </c>
      <c r="BB792" s="5" t="n">
        <v>1</v>
      </c>
      <c r="BC792" s="5" t="n">
        <v>0.527</v>
      </c>
      <c r="BD792" s="5" t="n">
        <v>0.129</v>
      </c>
      <c r="BE792" s="5" t="n">
        <v>0.001</v>
      </c>
      <c r="BF792" s="5" t="n">
        <v>0.541</v>
      </c>
      <c r="BG792" s="5" t="n">
        <v>0.025</v>
      </c>
      <c r="BH792" s="5" t="n">
        <v>1</v>
      </c>
      <c r="BI792" s="5" t="n">
        <v>0.64</v>
      </c>
      <c r="BJ792" s="5" t="n">
        <v>0.129</v>
      </c>
      <c r="BK792" s="5" t="n">
        <v>0.002</v>
      </c>
      <c r="BL792" s="5" t="n">
        <v>0.656</v>
      </c>
      <c r="BM792" s="5" t="n">
        <v>0.025</v>
      </c>
      <c r="BN792" s="5" t="n">
        <v>1</v>
      </c>
      <c r="BO792" s="5" t="n">
        <v>0</v>
      </c>
      <c r="BP792" s="5" t="n">
        <v>0</v>
      </c>
      <c r="BQ792" s="5" t="n">
        <v>0</v>
      </c>
      <c r="BR792" s="5" t="n">
        <v>0</v>
      </c>
      <c r="BS792" s="5" t="n">
        <v>1</v>
      </c>
      <c r="BT792" s="5" t="n">
        <v>0</v>
      </c>
      <c r="BU792" s="5" t="n">
        <v>0</v>
      </c>
      <c r="BV792" s="5" t="n">
        <v>0</v>
      </c>
      <c r="BW792" s="5" t="n">
        <v>0.025</v>
      </c>
      <c r="BX792" s="5" t="n">
        <v>1</v>
      </c>
      <c r="BY792" s="5" t="n">
        <v>13.254</v>
      </c>
      <c r="BZ792" s="5" t="n">
        <v>0</v>
      </c>
      <c r="CA792" s="5" t="n">
        <v>13.254</v>
      </c>
      <c r="CB792" s="5" t="n">
        <v>0</v>
      </c>
      <c r="CC792" s="5" t="n">
        <v>87.07899999999999</v>
      </c>
      <c r="CD792" s="5" t="n">
        <v>7.95</v>
      </c>
      <c r="CE792" s="5" t="n">
        <v>0.241</v>
      </c>
      <c r="CF792" s="5" t="n">
        <v>89.256</v>
      </c>
      <c r="CG792" s="5" t="n">
        <v>0.025</v>
      </c>
      <c r="CH792" s="5" t="n">
        <v>1</v>
      </c>
      <c r="CI792" s="5" t="n">
        <v>0</v>
      </c>
      <c r="CJ792" s="5" t="n">
        <v>0</v>
      </c>
      <c r="CK792" s="5" t="n">
        <v>0</v>
      </c>
      <c r="CL792" s="5" t="n">
        <v>0</v>
      </c>
      <c r="CM792" s="5" t="n">
        <v>0</v>
      </c>
      <c r="CN792" s="5" t="n">
        <v>0</v>
      </c>
      <c r="CO792" s="5" t="n">
        <v>0</v>
      </c>
      <c r="CP792" s="5" t="n">
        <v>0</v>
      </c>
      <c r="CQ792" s="5" t="n">
        <v>1.348</v>
      </c>
      <c r="CR792" s="5" t="n">
        <v>0</v>
      </c>
      <c r="CS792" s="5" t="n">
        <v>5.37</v>
      </c>
      <c r="CT792" s="5" t="n">
        <v>4.484</v>
      </c>
      <c r="CU792" s="5" t="n">
        <v>12.529</v>
      </c>
    </row>
    <row r="793">
      <c r="A793" s="5" t="inlineStr">
        <is>
          <t>TLS2024</t>
        </is>
      </c>
      <c r="B793" s="5" t="inlineStr">
        <is>
          <t>TLS</t>
        </is>
      </c>
      <c r="C793" s="5" t="inlineStr">
        <is>
          <t>TLS</t>
        </is>
      </c>
      <c r="D793" s="5" t="inlineStr">
        <is>
          <t>Timor-Leste</t>
        </is>
      </c>
      <c r="E793" s="5" t="n">
        <v>2024</v>
      </c>
      <c r="F793" s="5" t="n">
        <v>0.025</v>
      </c>
      <c r="G793" s="5" t="n">
        <v>4.833</v>
      </c>
      <c r="H793" s="5" t="n">
        <v>1.324</v>
      </c>
      <c r="I793" s="5" t="n">
        <v>0</v>
      </c>
      <c r="J793" s="5" t="n">
        <v>4.833</v>
      </c>
      <c r="K793" s="5" t="n">
        <v>0</v>
      </c>
      <c r="L793" s="5" t="n">
        <v>1</v>
      </c>
      <c r="M793" s="5" t="n">
        <v>7.124</v>
      </c>
      <c r="N793" s="5" t="n">
        <v>3.971</v>
      </c>
      <c r="O793" s="5" t="n">
        <v>0</v>
      </c>
      <c r="P793" s="5" t="n">
        <v>7.124</v>
      </c>
      <c r="Q793" s="5" t="n">
        <v>0</v>
      </c>
      <c r="R793" s="5" t="n">
        <v>1</v>
      </c>
      <c r="S793" s="5" t="n">
        <v>11.451</v>
      </c>
      <c r="T793" s="5" t="n">
        <v>7.942</v>
      </c>
      <c r="U793" s="5" t="n">
        <v>0.039</v>
      </c>
      <c r="V793" s="5" t="n">
        <v>11.737</v>
      </c>
      <c r="W793" s="5" t="n">
        <v>0.025</v>
      </c>
      <c r="X793" s="5" t="n">
        <v>1</v>
      </c>
      <c r="Y793" s="5" t="n">
        <v>7.751</v>
      </c>
      <c r="Z793" s="5" t="n">
        <v>0.956</v>
      </c>
      <c r="AA793" s="5" t="n">
        <v>0</v>
      </c>
      <c r="AB793" s="5" t="n">
        <v>7.751</v>
      </c>
      <c r="AC793" s="5" t="n">
        <v>0</v>
      </c>
      <c r="AD793" s="5" t="n">
        <v>1</v>
      </c>
      <c r="AE793" s="5" t="n">
        <v>9.074999999999999</v>
      </c>
      <c r="AF793" s="5" t="n">
        <v>1.978</v>
      </c>
      <c r="AG793" s="5" t="n">
        <v>0</v>
      </c>
      <c r="AH793" s="5" t="n">
        <v>9.074999999999999</v>
      </c>
      <c r="AI793" s="5" t="n">
        <v>0</v>
      </c>
      <c r="AJ793" s="5" t="n">
        <v>1</v>
      </c>
      <c r="AK793" s="5" t="n">
        <v>17.016</v>
      </c>
      <c r="AL793" s="5" t="n">
        <v>8.829000000000001</v>
      </c>
      <c r="AM793" s="5" t="n">
        <v>0.058</v>
      </c>
      <c r="AN793" s="5" t="n">
        <v>17.442</v>
      </c>
      <c r="AO793" s="5" t="n">
        <v>0.025</v>
      </c>
      <c r="AP793" s="5" t="n">
        <v>1</v>
      </c>
      <c r="AQ793" s="5" t="n">
        <v>0.72</v>
      </c>
      <c r="AR793" s="5" t="n">
        <v>0.132</v>
      </c>
      <c r="AS793" s="5" t="n">
        <v>0.002</v>
      </c>
      <c r="AT793" s="5" t="n">
        <v>0.738</v>
      </c>
      <c r="AU793" s="5" t="n">
        <v>0.025</v>
      </c>
      <c r="AV793" s="5" t="n">
        <v>1</v>
      </c>
      <c r="AW793" s="5" t="n">
        <v>0.734</v>
      </c>
      <c r="AX793" s="5" t="n">
        <v>0.132</v>
      </c>
      <c r="AY793" s="5" t="n">
        <v>0.002</v>
      </c>
      <c r="AZ793" s="5" t="n">
        <v>0.752</v>
      </c>
      <c r="BA793" s="5" t="n">
        <v>0.025</v>
      </c>
      <c r="BB793" s="5" t="n">
        <v>1</v>
      </c>
      <c r="BC793" s="5" t="n">
        <v>0.51</v>
      </c>
      <c r="BD793" s="5" t="n">
        <v>0.132</v>
      </c>
      <c r="BE793" s="5" t="n">
        <v>0.002</v>
      </c>
      <c r="BF793" s="5" t="n">
        <v>0.523</v>
      </c>
      <c r="BG793" s="5" t="n">
        <v>0.025</v>
      </c>
      <c r="BH793" s="5" t="n">
        <v>1</v>
      </c>
      <c r="BI793" s="5" t="n">
        <v>0.652</v>
      </c>
      <c r="BJ793" s="5" t="n">
        <v>0.132</v>
      </c>
      <c r="BK793" s="5" t="n">
        <v>0.002</v>
      </c>
      <c r="BL793" s="5" t="n">
        <v>0.668</v>
      </c>
      <c r="BM793" s="5" t="n">
        <v>0.025</v>
      </c>
      <c r="BN793" s="5" t="n">
        <v>1</v>
      </c>
      <c r="BO793" s="5" t="n">
        <v>0</v>
      </c>
      <c r="BP793" s="5" t="n">
        <v>0</v>
      </c>
      <c r="BQ793" s="5" t="n">
        <v>0</v>
      </c>
      <c r="BR793" s="5" t="n">
        <v>0</v>
      </c>
      <c r="BS793" s="5" t="n">
        <v>1</v>
      </c>
      <c r="BT793" s="5" t="n">
        <v>0</v>
      </c>
      <c r="BU793" s="5" t="n">
        <v>0</v>
      </c>
      <c r="BV793" s="5" t="n">
        <v>0</v>
      </c>
      <c r="BW793" s="5" t="n">
        <v>0.025</v>
      </c>
      <c r="BX793" s="5" t="n">
        <v>1</v>
      </c>
      <c r="BY793" s="5" t="n">
        <v>13.646</v>
      </c>
      <c r="BZ793" s="5" t="n">
        <v>0</v>
      </c>
      <c r="CA793" s="5" t="n">
        <v>13.646</v>
      </c>
      <c r="CB793" s="5" t="n">
        <v>0</v>
      </c>
      <c r="CC793" s="5" t="n">
        <v>86.38500000000001</v>
      </c>
      <c r="CD793" s="5" t="n">
        <v>7.95</v>
      </c>
      <c r="CE793" s="5" t="n">
        <v>0.294</v>
      </c>
      <c r="CF793" s="5" t="n">
        <v>88.545</v>
      </c>
      <c r="CG793" s="5" t="n">
        <v>0.025</v>
      </c>
      <c r="CH793" s="5" t="n">
        <v>1</v>
      </c>
      <c r="CI793" s="5" t="n">
        <v>0</v>
      </c>
      <c r="CJ793" s="5" t="n">
        <v>0</v>
      </c>
      <c r="CK793" s="5" t="n">
        <v>0</v>
      </c>
      <c r="CL793" s="5" t="n">
        <v>0</v>
      </c>
      <c r="CM793" s="5" t="n">
        <v>0</v>
      </c>
      <c r="CN793" s="5" t="n">
        <v>0</v>
      </c>
      <c r="CO793" s="5" t="n">
        <v>0</v>
      </c>
      <c r="CP793" s="5" t="n">
        <v>0</v>
      </c>
      <c r="CQ793" s="5" t="n">
        <v>1.387</v>
      </c>
      <c r="CR793" s="5" t="n">
        <v>0</v>
      </c>
      <c r="CS793" s="5" t="n">
        <v>5.529</v>
      </c>
      <c r="CT793" s="5" t="n">
        <v>3.509</v>
      </c>
      <c r="CU793" s="5" t="n">
        <v>10.896</v>
      </c>
    </row>
    <row r="794">
      <c r="A794" s="5" t="inlineStr">
        <is>
          <t>TGO2021</t>
        </is>
      </c>
      <c r="B794" s="5" t="inlineStr">
        <is>
          <t>TGO</t>
        </is>
      </c>
      <c r="C794" s="5" t="inlineStr">
        <is>
          <t>TGO</t>
        </is>
      </c>
      <c r="D794" s="5" t="inlineStr">
        <is>
          <t>Togo</t>
        </is>
      </c>
      <c r="E794" s="5" t="n">
        <v>2021</v>
      </c>
      <c r="F794" s="5" t="n">
        <v>0.18</v>
      </c>
      <c r="G794" s="5" t="n">
        <v>5.897</v>
      </c>
      <c r="H794" s="5" t="n">
        <v>1.143</v>
      </c>
      <c r="I794" s="5" t="n">
        <v>0</v>
      </c>
      <c r="J794" s="5" t="n">
        <v>5.897</v>
      </c>
      <c r="K794" s="5" t="n">
        <v>0</v>
      </c>
      <c r="L794" s="5" t="n">
        <v>1</v>
      </c>
      <c r="M794" s="5" t="n">
        <v>7.964</v>
      </c>
      <c r="N794" s="5" t="n">
        <v>3.43</v>
      </c>
      <c r="O794" s="5" t="n">
        <v>0</v>
      </c>
      <c r="P794" s="5" t="n">
        <v>7.964</v>
      </c>
      <c r="Q794" s="5" t="n">
        <v>0</v>
      </c>
      <c r="R794" s="5" t="n">
        <v>1</v>
      </c>
      <c r="S794" s="5" t="n">
        <v>11.613</v>
      </c>
      <c r="T794" s="5" t="n">
        <v>6.86</v>
      </c>
      <c r="U794" s="5" t="n">
        <v>-3.887</v>
      </c>
      <c r="V794" s="5" t="n">
        <v>9.117000000000001</v>
      </c>
      <c r="W794" s="5" t="n">
        <v>0</v>
      </c>
      <c r="X794" s="5" t="n">
        <v>0</v>
      </c>
      <c r="Y794" s="5" t="n">
        <v>3.845</v>
      </c>
      <c r="Z794" s="5" t="n">
        <v>0.52</v>
      </c>
      <c r="AA794" s="5" t="n">
        <v>0</v>
      </c>
      <c r="AB794" s="5" t="n">
        <v>3.845</v>
      </c>
      <c r="AC794" s="5" t="n">
        <v>0</v>
      </c>
      <c r="AD794" s="5" t="n">
        <v>1</v>
      </c>
      <c r="AE794" s="5" t="n">
        <v>4.988</v>
      </c>
      <c r="AF794" s="5" t="n">
        <v>1.166</v>
      </c>
      <c r="AG794" s="5" t="n">
        <v>0</v>
      </c>
      <c r="AH794" s="5" t="n">
        <v>4.988</v>
      </c>
      <c r="AI794" s="5" t="n">
        <v>0</v>
      </c>
      <c r="AJ794" s="5" t="n">
        <v>1</v>
      </c>
      <c r="AK794" s="5" t="n">
        <v>11.848</v>
      </c>
      <c r="AL794" s="5" t="n">
        <v>6.31</v>
      </c>
      <c r="AM794" s="5" t="n">
        <v>0</v>
      </c>
      <c r="AN794" s="5" t="n">
        <v>13.981</v>
      </c>
      <c r="AO794" s="5" t="n">
        <v>0.18</v>
      </c>
      <c r="AP794" s="5" t="n">
        <v>1</v>
      </c>
      <c r="AQ794" s="5" t="n">
        <v>0.619</v>
      </c>
      <c r="AR794" s="5" t="n">
        <v>0.114</v>
      </c>
      <c r="AS794" s="5" t="n">
        <v>0.102</v>
      </c>
      <c r="AT794" s="5" t="n">
        <v>0.851</v>
      </c>
      <c r="AU794" s="5" t="n">
        <v>0.18</v>
      </c>
      <c r="AV794" s="5" t="n">
        <v>1</v>
      </c>
      <c r="AW794" s="5" t="n">
        <v>0.599</v>
      </c>
      <c r="AX794" s="5" t="n">
        <v>0.114</v>
      </c>
      <c r="AY794" s="5" t="n">
        <v>0.151</v>
      </c>
      <c r="AZ794" s="5" t="n">
        <v>0.885</v>
      </c>
      <c r="BA794" s="5" t="n">
        <v>0.18</v>
      </c>
      <c r="BB794" s="5" t="n">
        <v>1</v>
      </c>
      <c r="BC794" s="5" t="n">
        <v>0.439</v>
      </c>
      <c r="BD794" s="5" t="n">
        <v>0.114</v>
      </c>
      <c r="BE794" s="5" t="n">
        <v>-0.021</v>
      </c>
      <c r="BF794" s="5" t="n">
        <v>0.494</v>
      </c>
      <c r="BG794" s="5" t="n">
        <v>0.18</v>
      </c>
      <c r="BH794" s="5" t="n">
        <v>1</v>
      </c>
      <c r="BI794" s="5" t="n">
        <v>0.505</v>
      </c>
      <c r="BJ794" s="5" t="n">
        <v>0.114</v>
      </c>
      <c r="BK794" s="5" t="n">
        <v>0.091</v>
      </c>
      <c r="BL794" s="5" t="n">
        <v>0.703</v>
      </c>
      <c r="BM794" s="5" t="n">
        <v>0.18</v>
      </c>
      <c r="BN794" s="5" t="n">
        <v>1</v>
      </c>
      <c r="BO794" s="5" t="n">
        <v>0</v>
      </c>
      <c r="BP794" s="5" t="n">
        <v>0</v>
      </c>
      <c r="BQ794" s="5" t="n">
        <v>0.157</v>
      </c>
      <c r="BR794" s="5" t="n">
        <v>0</v>
      </c>
      <c r="BS794" s="5" t="n">
        <v>0.5</v>
      </c>
      <c r="BT794" s="5" t="n">
        <v>0</v>
      </c>
      <c r="BU794" s="5" t="n">
        <v>0</v>
      </c>
      <c r="BV794" s="5" t="n">
        <v>0.23</v>
      </c>
      <c r="BW794" s="5" t="n">
        <v>0.18</v>
      </c>
      <c r="BX794" s="5" t="n">
        <v>0.333</v>
      </c>
      <c r="BY794" s="5" t="n">
        <v>11.787</v>
      </c>
      <c r="BZ794" s="5" t="n">
        <v>0</v>
      </c>
      <c r="CA794" s="5" t="n">
        <v>11.787</v>
      </c>
      <c r="CB794" s="5" t="n">
        <v>0</v>
      </c>
      <c r="CC794" s="5" t="n">
        <v>78.125</v>
      </c>
      <c r="CD794" s="5" t="n">
        <v>7.95</v>
      </c>
      <c r="CE794" s="5" t="n">
        <v>0</v>
      </c>
      <c r="CF794" s="5" t="n">
        <v>92.188</v>
      </c>
      <c r="CG794" s="5" t="n">
        <v>0.18</v>
      </c>
      <c r="CH794" s="5" t="n">
        <v>1</v>
      </c>
      <c r="CI794" s="5" t="n">
        <v>0</v>
      </c>
      <c r="CJ794" s="5" t="n">
        <v>0</v>
      </c>
      <c r="CK794" s="5" t="n">
        <v>0</v>
      </c>
      <c r="CL794" s="5" t="n">
        <v>0</v>
      </c>
      <c r="CM794" s="5" t="n">
        <v>0</v>
      </c>
      <c r="CN794" s="5" t="n">
        <v>0</v>
      </c>
      <c r="CO794" s="5" t="n">
        <v>0</v>
      </c>
      <c r="CP794" s="5" t="n">
        <v>0</v>
      </c>
      <c r="CQ794" s="5" t="n">
        <v>1.198</v>
      </c>
      <c r="CR794" s="5" t="n">
        <v>0</v>
      </c>
      <c r="CS794" s="5" t="n">
        <v>4.776</v>
      </c>
      <c r="CT794" s="5" t="n">
        <v>4.753</v>
      </c>
      <c r="CU794" s="5" t="n">
        <v>15.162</v>
      </c>
    </row>
    <row r="795">
      <c r="A795" s="5" t="inlineStr">
        <is>
          <t>TGO2022</t>
        </is>
      </c>
      <c r="B795" s="5" t="inlineStr">
        <is>
          <t>TGO</t>
        </is>
      </c>
      <c r="C795" s="5" t="inlineStr">
        <is>
          <t>TGO</t>
        </is>
      </c>
      <c r="D795" s="5" t="inlineStr">
        <is>
          <t>Togo</t>
        </is>
      </c>
      <c r="E795" s="5" t="n">
        <v>2022</v>
      </c>
      <c r="F795" s="5" t="n">
        <v>0.18</v>
      </c>
      <c r="G795" s="5" t="n">
        <v>11.72</v>
      </c>
      <c r="H795" s="5" t="n">
        <v>1.235</v>
      </c>
      <c r="I795" s="5" t="n">
        <v>0</v>
      </c>
      <c r="J795" s="5" t="n">
        <v>11.72</v>
      </c>
      <c r="K795" s="5" t="n">
        <v>0</v>
      </c>
      <c r="L795" s="5" t="n">
        <v>1</v>
      </c>
      <c r="M795" s="5" t="n">
        <v>9.782999999999999</v>
      </c>
      <c r="N795" s="5" t="n">
        <v>3.704</v>
      </c>
      <c r="O795" s="5" t="n">
        <v>0</v>
      </c>
      <c r="P795" s="5" t="n">
        <v>9.782999999999999</v>
      </c>
      <c r="Q795" s="5" t="n">
        <v>0</v>
      </c>
      <c r="R795" s="5" t="n">
        <v>1</v>
      </c>
      <c r="S795" s="5" t="n">
        <v>17.893</v>
      </c>
      <c r="T795" s="5" t="n">
        <v>7.408</v>
      </c>
      <c r="U795" s="5" t="n">
        <v>-8.955</v>
      </c>
      <c r="V795" s="5" t="n">
        <v>10.547</v>
      </c>
      <c r="W795" s="5" t="n">
        <v>0</v>
      </c>
      <c r="X795" s="5" t="n">
        <v>0</v>
      </c>
      <c r="Y795" s="5" t="n">
        <v>4.152</v>
      </c>
      <c r="Z795" s="5" t="n">
        <v>0.5610000000000001</v>
      </c>
      <c r="AA795" s="5" t="n">
        <v>0</v>
      </c>
      <c r="AB795" s="5" t="n">
        <v>4.152</v>
      </c>
      <c r="AC795" s="5" t="n">
        <v>0</v>
      </c>
      <c r="AD795" s="5" t="n">
        <v>1</v>
      </c>
      <c r="AE795" s="5" t="n">
        <v>5.387</v>
      </c>
      <c r="AF795" s="5" t="n">
        <v>1.26</v>
      </c>
      <c r="AG795" s="5" t="n">
        <v>0</v>
      </c>
      <c r="AH795" s="5" t="n">
        <v>5.387</v>
      </c>
      <c r="AI795" s="5" t="n">
        <v>0</v>
      </c>
      <c r="AJ795" s="5" t="n">
        <v>1</v>
      </c>
      <c r="AK795" s="5" t="n">
        <v>12.795</v>
      </c>
      <c r="AL795" s="5" t="n">
        <v>6.815</v>
      </c>
      <c r="AM795" s="5" t="n">
        <v>0.17</v>
      </c>
      <c r="AN795" s="5" t="n">
        <v>15.098</v>
      </c>
      <c r="AO795" s="5" t="n">
        <v>0.18</v>
      </c>
      <c r="AP795" s="5" t="n">
        <v>1</v>
      </c>
      <c r="AQ795" s="5" t="n">
        <v>0.861</v>
      </c>
      <c r="AR795" s="5" t="n">
        <v>0.123</v>
      </c>
      <c r="AS795" s="5" t="n">
        <v>-0.005</v>
      </c>
      <c r="AT795" s="5" t="n">
        <v>1.01</v>
      </c>
      <c r="AU795" s="5" t="n">
        <v>0.18</v>
      </c>
      <c r="AV795" s="5" t="n">
        <v>1</v>
      </c>
      <c r="AW795" s="5" t="n">
        <v>0.986</v>
      </c>
      <c r="AX795" s="5" t="n">
        <v>0.123</v>
      </c>
      <c r="AY795" s="5" t="n">
        <v>-0.014</v>
      </c>
      <c r="AZ795" s="5" t="n">
        <v>1.147</v>
      </c>
      <c r="BA795" s="5" t="n">
        <v>0.18</v>
      </c>
      <c r="BB795" s="5" t="n">
        <v>1</v>
      </c>
      <c r="BC795" s="5" t="n">
        <v>0.598</v>
      </c>
      <c r="BD795" s="5" t="n">
        <v>0.123</v>
      </c>
      <c r="BE795" s="5" t="n">
        <v>-0.134</v>
      </c>
      <c r="BF795" s="5" t="n">
        <v>0.548</v>
      </c>
      <c r="BG795" s="5" t="n">
        <v>0.18</v>
      </c>
      <c r="BH795" s="5" t="n">
        <v>1</v>
      </c>
      <c r="BI795" s="5" t="n">
        <v>0.612</v>
      </c>
      <c r="BJ795" s="5" t="n">
        <v>0.123</v>
      </c>
      <c r="BK795" s="5" t="n">
        <v>0.159</v>
      </c>
      <c r="BL795" s="5" t="n">
        <v>0.91</v>
      </c>
      <c r="BM795" s="5" t="n">
        <v>0.18</v>
      </c>
      <c r="BN795" s="5" t="n">
        <v>1</v>
      </c>
      <c r="BO795" s="5" t="n">
        <v>0</v>
      </c>
      <c r="BP795" s="5" t="n">
        <v>0</v>
      </c>
      <c r="BQ795" s="5" t="n">
        <v>0.14</v>
      </c>
      <c r="BR795" s="5" t="n">
        <v>0</v>
      </c>
      <c r="BS795" s="5" t="n">
        <v>0.5</v>
      </c>
      <c r="BT795" s="5" t="n">
        <v>0</v>
      </c>
      <c r="BU795" s="5" t="n">
        <v>0</v>
      </c>
      <c r="BV795" s="5" t="n">
        <v>0.205</v>
      </c>
      <c r="BW795" s="5" t="n">
        <v>0.18</v>
      </c>
      <c r="BX795" s="5" t="n">
        <v>0.333</v>
      </c>
      <c r="BY795" s="5" t="n">
        <v>12.729</v>
      </c>
      <c r="BZ795" s="5" t="n">
        <v>0</v>
      </c>
      <c r="CA795" s="5" t="n">
        <v>12.729</v>
      </c>
      <c r="CB795" s="5" t="n">
        <v>0</v>
      </c>
      <c r="CC795" s="5" t="n">
        <v>97.90000000000001</v>
      </c>
      <c r="CD795" s="5" t="n">
        <v>7.95</v>
      </c>
      <c r="CE795" s="5" t="n">
        <v>1.304</v>
      </c>
      <c r="CF795" s="5" t="n">
        <v>115.522</v>
      </c>
      <c r="CG795" s="5" t="n">
        <v>0.18</v>
      </c>
      <c r="CH795" s="5" t="n">
        <v>1</v>
      </c>
      <c r="CI795" s="5" t="n">
        <v>0</v>
      </c>
      <c r="CJ795" s="5" t="n">
        <v>0</v>
      </c>
      <c r="CK795" s="5" t="n">
        <v>0</v>
      </c>
      <c r="CL795" s="5" t="n">
        <v>0</v>
      </c>
      <c r="CM795" s="5" t="n">
        <v>0</v>
      </c>
      <c r="CN795" s="5" t="n">
        <v>0</v>
      </c>
      <c r="CO795" s="5" t="n">
        <v>0</v>
      </c>
      <c r="CP795" s="5" t="n">
        <v>0</v>
      </c>
      <c r="CQ795" s="5" t="n">
        <v>1.294</v>
      </c>
      <c r="CR795" s="5" t="n">
        <v>0</v>
      </c>
      <c r="CS795" s="5" t="n">
        <v>5.158</v>
      </c>
      <c r="CT795" s="5" t="n">
        <v>10.485</v>
      </c>
      <c r="CU795" s="5" t="n">
        <v>31.326</v>
      </c>
    </row>
    <row r="796">
      <c r="A796" s="5" t="inlineStr">
        <is>
          <t>TGO2023</t>
        </is>
      </c>
      <c r="B796" s="5" t="inlineStr">
        <is>
          <t>TGO</t>
        </is>
      </c>
      <c r="C796" s="5" t="inlineStr">
        <is>
          <t>TGO</t>
        </is>
      </c>
      <c r="D796" s="5" t="inlineStr">
        <is>
          <t>Togo</t>
        </is>
      </c>
      <c r="E796" s="5" t="n">
        <v>2023</v>
      </c>
      <c r="F796" s="5" t="n">
        <v>0.18</v>
      </c>
      <c r="G796" s="5" t="n">
        <v>6.147</v>
      </c>
      <c r="H796" s="5" t="n">
        <v>1.286</v>
      </c>
      <c r="I796" s="5" t="n">
        <v>0</v>
      </c>
      <c r="J796" s="5" t="n">
        <v>6.147</v>
      </c>
      <c r="K796" s="5" t="n">
        <v>0</v>
      </c>
      <c r="L796" s="5" t="n">
        <v>1</v>
      </c>
      <c r="M796" s="5" t="n">
        <v>7.886</v>
      </c>
      <c r="N796" s="5" t="n">
        <v>3.857</v>
      </c>
      <c r="O796" s="5" t="n">
        <v>0</v>
      </c>
      <c r="P796" s="5" t="n">
        <v>7.886</v>
      </c>
      <c r="Q796" s="5" t="n">
        <v>0</v>
      </c>
      <c r="R796" s="5" t="n">
        <v>1</v>
      </c>
      <c r="S796" s="5" t="n">
        <v>12.575</v>
      </c>
      <c r="T796" s="5" t="n">
        <v>7.714</v>
      </c>
      <c r="U796" s="5" t="n">
        <v>-3.114</v>
      </c>
      <c r="V796" s="5" t="n">
        <v>11.164</v>
      </c>
      <c r="W796" s="5" t="n">
        <v>0</v>
      </c>
      <c r="X796" s="5" t="n">
        <v>0</v>
      </c>
      <c r="Y796" s="5" t="n">
        <v>4.324</v>
      </c>
      <c r="Z796" s="5" t="n">
        <v>0.584</v>
      </c>
      <c r="AA796" s="5" t="n">
        <v>0</v>
      </c>
      <c r="AB796" s="5" t="n">
        <v>4.324</v>
      </c>
      <c r="AC796" s="5" t="n">
        <v>0</v>
      </c>
      <c r="AD796" s="5" t="n">
        <v>1</v>
      </c>
      <c r="AE796" s="5" t="n">
        <v>5.609</v>
      </c>
      <c r="AF796" s="5" t="n">
        <v>1.312</v>
      </c>
      <c r="AG796" s="5" t="n">
        <v>0</v>
      </c>
      <c r="AH796" s="5" t="n">
        <v>5.609</v>
      </c>
      <c r="AI796" s="5" t="n">
        <v>0</v>
      </c>
      <c r="AJ796" s="5" t="n">
        <v>1</v>
      </c>
      <c r="AK796" s="5" t="n">
        <v>13.323</v>
      </c>
      <c r="AL796" s="5" t="n">
        <v>7.096</v>
      </c>
      <c r="AM796" s="5" t="n">
        <v>0.266</v>
      </c>
      <c r="AN796" s="5" t="n">
        <v>15.722</v>
      </c>
      <c r="AO796" s="5" t="n">
        <v>0.18</v>
      </c>
      <c r="AP796" s="5" t="n">
        <v>1</v>
      </c>
      <c r="AQ796" s="5" t="n">
        <v>0.76</v>
      </c>
      <c r="AR796" s="5" t="n">
        <v>0.129</v>
      </c>
      <c r="AS796" s="5" t="n">
        <v>0.218</v>
      </c>
      <c r="AT796" s="5" t="n">
        <v>1.154</v>
      </c>
      <c r="AU796" s="5" t="n">
        <v>0.18</v>
      </c>
      <c r="AV796" s="5" t="n">
        <v>1</v>
      </c>
      <c r="AW796" s="5" t="n">
        <v>0.8110000000000001</v>
      </c>
      <c r="AX796" s="5" t="n">
        <v>0.129</v>
      </c>
      <c r="AY796" s="5" t="n">
        <v>0.306</v>
      </c>
      <c r="AZ796" s="5" t="n">
        <v>1.319</v>
      </c>
      <c r="BA796" s="5" t="n">
        <v>0.18</v>
      </c>
      <c r="BB796" s="5" t="n">
        <v>1</v>
      </c>
      <c r="BC796" s="5" t="n">
        <v>0.535</v>
      </c>
      <c r="BD796" s="5" t="n">
        <v>0.129</v>
      </c>
      <c r="BE796" s="5" t="n">
        <v>0.08599999999999999</v>
      </c>
      <c r="BF796" s="5" t="n">
        <v>0.732</v>
      </c>
      <c r="BG796" s="5" t="n">
        <v>0.18</v>
      </c>
      <c r="BH796" s="5" t="n">
        <v>1</v>
      </c>
      <c r="BI796" s="5" t="n">
        <v>0.579</v>
      </c>
      <c r="BJ796" s="5" t="n">
        <v>0.129</v>
      </c>
      <c r="BK796" s="5" t="n">
        <v>0.329</v>
      </c>
      <c r="BL796" s="5" t="n">
        <v>1.072</v>
      </c>
      <c r="BM796" s="5" t="n">
        <v>0.18</v>
      </c>
      <c r="BN796" s="5" t="n">
        <v>1</v>
      </c>
      <c r="BO796" s="5" t="n">
        <v>0</v>
      </c>
      <c r="BP796" s="5" t="n">
        <v>0</v>
      </c>
      <c r="BQ796" s="5" t="n">
        <v>0.189</v>
      </c>
      <c r="BR796" s="5" t="n">
        <v>0</v>
      </c>
      <c r="BS796" s="5" t="n">
        <v>0.5</v>
      </c>
      <c r="BT796" s="5" t="n">
        <v>0</v>
      </c>
      <c r="BU796" s="5" t="n">
        <v>0</v>
      </c>
      <c r="BV796" s="5" t="n">
        <v>0.211</v>
      </c>
      <c r="BW796" s="5" t="n">
        <v>0.18</v>
      </c>
      <c r="BX796" s="5" t="n">
        <v>0.333</v>
      </c>
      <c r="BY796" s="5" t="n">
        <v>13.254</v>
      </c>
      <c r="BZ796" s="5" t="n">
        <v>0</v>
      </c>
      <c r="CA796" s="5" t="n">
        <v>13.254</v>
      </c>
      <c r="CB796" s="5" t="n">
        <v>0</v>
      </c>
      <c r="CC796" s="5" t="n">
        <v>83.248</v>
      </c>
      <c r="CD796" s="5" t="n">
        <v>7.95</v>
      </c>
      <c r="CE796" s="5" t="n">
        <v>1.659</v>
      </c>
      <c r="CF796" s="5" t="n">
        <v>98.233</v>
      </c>
      <c r="CG796" s="5" t="n">
        <v>0.18</v>
      </c>
      <c r="CH796" s="5" t="n">
        <v>1</v>
      </c>
      <c r="CI796" s="5" t="n">
        <v>0</v>
      </c>
      <c r="CJ796" s="5" t="n">
        <v>0</v>
      </c>
      <c r="CK796" s="5" t="n">
        <v>0</v>
      </c>
      <c r="CL796" s="5" t="n">
        <v>0</v>
      </c>
      <c r="CM796" s="5" t="n">
        <v>0</v>
      </c>
      <c r="CN796" s="5" t="n">
        <v>0</v>
      </c>
      <c r="CO796" s="5" t="n">
        <v>0</v>
      </c>
      <c r="CP796" s="5" t="n">
        <v>0</v>
      </c>
      <c r="CQ796" s="5" t="n">
        <v>1.348</v>
      </c>
      <c r="CR796" s="5" t="n">
        <v>0</v>
      </c>
      <c r="CS796" s="5" t="n">
        <v>5.37</v>
      </c>
      <c r="CT796" s="5" t="n">
        <v>4.861</v>
      </c>
      <c r="CU796" s="5" t="n">
        <v>11.622</v>
      </c>
    </row>
    <row r="797">
      <c r="A797" s="5" t="inlineStr">
        <is>
          <t>TGO2024</t>
        </is>
      </c>
      <c r="B797" s="5" t="inlineStr">
        <is>
          <t>TGO</t>
        </is>
      </c>
      <c r="C797" s="5" t="inlineStr">
        <is>
          <t>TGO</t>
        </is>
      </c>
      <c r="D797" s="5" t="inlineStr">
        <is>
          <t>Togo</t>
        </is>
      </c>
      <c r="E797" s="5" t="n">
        <v>2024</v>
      </c>
      <c r="F797" s="5" t="n">
        <v>0.18</v>
      </c>
      <c r="G797" s="5" t="n">
        <v>5.575</v>
      </c>
      <c r="H797" s="5" t="n">
        <v>1.324</v>
      </c>
      <c r="I797" s="5" t="n">
        <v>0</v>
      </c>
      <c r="J797" s="5" t="n">
        <v>5.575</v>
      </c>
      <c r="K797" s="5" t="n">
        <v>0</v>
      </c>
      <c r="L797" s="5" t="n">
        <v>1</v>
      </c>
      <c r="M797" s="5" t="n">
        <v>7.124</v>
      </c>
      <c r="N797" s="5" t="n">
        <v>3.971</v>
      </c>
      <c r="O797" s="5" t="n">
        <v>0</v>
      </c>
      <c r="P797" s="5" t="n">
        <v>7.124</v>
      </c>
      <c r="Q797" s="5" t="n">
        <v>0</v>
      </c>
      <c r="R797" s="5" t="n">
        <v>1</v>
      </c>
      <c r="S797" s="5" t="n">
        <v>12.193</v>
      </c>
      <c r="T797" s="5" t="n">
        <v>7.942</v>
      </c>
      <c r="U797" s="5" t="n">
        <v>-2.9</v>
      </c>
      <c r="V797" s="5" t="n">
        <v>10.966</v>
      </c>
      <c r="W797" s="5" t="n">
        <v>0</v>
      </c>
      <c r="X797" s="5" t="n">
        <v>0</v>
      </c>
      <c r="Y797" s="5" t="n">
        <v>11.492</v>
      </c>
      <c r="Z797" s="5" t="n">
        <v>1.553</v>
      </c>
      <c r="AA797" s="5" t="n">
        <v>0</v>
      </c>
      <c r="AB797" s="5" t="n">
        <v>11.492</v>
      </c>
      <c r="AC797" s="5" t="n">
        <v>0</v>
      </c>
      <c r="AD797" s="5" t="n">
        <v>1</v>
      </c>
      <c r="AE797" s="5" t="n">
        <v>12.815</v>
      </c>
      <c r="AF797" s="5" t="n">
        <v>2.997</v>
      </c>
      <c r="AG797" s="5" t="n">
        <v>0</v>
      </c>
      <c r="AH797" s="5" t="n">
        <v>12.815</v>
      </c>
      <c r="AI797" s="5" t="n">
        <v>0</v>
      </c>
      <c r="AJ797" s="5" t="n">
        <v>1</v>
      </c>
      <c r="AK797" s="5" t="n">
        <v>20.757</v>
      </c>
      <c r="AL797" s="5" t="n">
        <v>11.055</v>
      </c>
      <c r="AM797" s="5" t="n">
        <v>0.509</v>
      </c>
      <c r="AN797" s="5" t="n">
        <v>24.493</v>
      </c>
      <c r="AO797" s="5" t="n">
        <v>0.18</v>
      </c>
      <c r="AP797" s="5" t="n">
        <v>1</v>
      </c>
      <c r="AQ797" s="5" t="n">
        <v>0.724</v>
      </c>
      <c r="AR797" s="5" t="n">
        <v>0.132</v>
      </c>
      <c r="AS797" s="5" t="n">
        <v>0.252</v>
      </c>
      <c r="AT797" s="5" t="n">
        <v>1.152</v>
      </c>
      <c r="AU797" s="5" t="n">
        <v>0.18</v>
      </c>
      <c r="AV797" s="5" t="n">
        <v>1</v>
      </c>
      <c r="AW797" s="5" t="n">
        <v>0.75</v>
      </c>
      <c r="AX797" s="5" t="n">
        <v>0.132</v>
      </c>
      <c r="AY797" s="5" t="n">
        <v>0.324</v>
      </c>
      <c r="AZ797" s="5" t="n">
        <v>1.267</v>
      </c>
      <c r="BA797" s="5" t="n">
        <v>0.18</v>
      </c>
      <c r="BB797" s="5" t="n">
        <v>1</v>
      </c>
      <c r="BC797" s="5" t="n">
        <v>0.513</v>
      </c>
      <c r="BD797" s="5" t="n">
        <v>0.132</v>
      </c>
      <c r="BE797" s="5" t="n">
        <v>0.08</v>
      </c>
      <c r="BF797" s="5" t="n">
        <v>0.7</v>
      </c>
      <c r="BG797" s="5" t="n">
        <v>0.18</v>
      </c>
      <c r="BH797" s="5" t="n">
        <v>1</v>
      </c>
      <c r="BI797" s="5" t="n">
        <v>0.591</v>
      </c>
      <c r="BJ797" s="5" t="n">
        <v>0.132</v>
      </c>
      <c r="BK797" s="5" t="n">
        <v>0.317</v>
      </c>
      <c r="BL797" s="5" t="n">
        <v>1.072</v>
      </c>
      <c r="BM797" s="5" t="n">
        <v>0.18</v>
      </c>
      <c r="BN797" s="5" t="n">
        <v>1</v>
      </c>
      <c r="BO797" s="5" t="n">
        <v>0</v>
      </c>
      <c r="BP797" s="5" t="n">
        <v>0</v>
      </c>
      <c r="BQ797" s="5" t="n">
        <v>0.152</v>
      </c>
      <c r="BR797" s="5" t="n">
        <v>0</v>
      </c>
      <c r="BS797" s="5" t="n">
        <v>0.5</v>
      </c>
      <c r="BT797" s="5" t="n">
        <v>0</v>
      </c>
      <c r="BU797" s="5" t="n">
        <v>0</v>
      </c>
      <c r="BV797" s="5" t="n">
        <v>0.211</v>
      </c>
      <c r="BW797" s="5" t="n">
        <v>0.18</v>
      </c>
      <c r="BX797" s="5" t="n">
        <v>0.333</v>
      </c>
      <c r="BY797" s="5" t="n">
        <v>13.646</v>
      </c>
      <c r="BZ797" s="5" t="n">
        <v>0</v>
      </c>
      <c r="CA797" s="5" t="n">
        <v>13.646</v>
      </c>
      <c r="CB797" s="5" t="n">
        <v>0</v>
      </c>
      <c r="CC797" s="5" t="n">
        <v>82.58799999999999</v>
      </c>
      <c r="CD797" s="5" t="n">
        <v>7.95</v>
      </c>
      <c r="CE797" s="5" t="n">
        <v>2.025</v>
      </c>
      <c r="CF797" s="5" t="n">
        <v>97.45399999999999</v>
      </c>
      <c r="CG797" s="5" t="n">
        <v>0.18</v>
      </c>
      <c r="CH797" s="5" t="n">
        <v>1</v>
      </c>
      <c r="CI797" s="5" t="n">
        <v>0</v>
      </c>
      <c r="CJ797" s="5" t="n">
        <v>0</v>
      </c>
      <c r="CK797" s="5" t="n">
        <v>0</v>
      </c>
      <c r="CL797" s="5" t="n">
        <v>0</v>
      </c>
      <c r="CM797" s="5" t="n">
        <v>0</v>
      </c>
      <c r="CN797" s="5" t="n">
        <v>0</v>
      </c>
      <c r="CO797" s="5" t="n">
        <v>0</v>
      </c>
      <c r="CP797" s="5" t="n">
        <v>0</v>
      </c>
      <c r="CQ797" s="5" t="n">
        <v>1.387</v>
      </c>
      <c r="CR797" s="5" t="n">
        <v>0</v>
      </c>
      <c r="CS797" s="5" t="n">
        <v>5.529</v>
      </c>
      <c r="CT797" s="5" t="n">
        <v>4.251</v>
      </c>
      <c r="CU797" s="5" t="n">
        <v>10.168</v>
      </c>
    </row>
    <row r="798">
      <c r="A798" s="5" t="inlineStr">
        <is>
          <t>TON2021</t>
        </is>
      </c>
      <c r="B798" s="5" t="inlineStr">
        <is>
          <t>TON</t>
        </is>
      </c>
      <c r="C798" s="5" t="inlineStr">
        <is>
          <t>TON</t>
        </is>
      </c>
      <c r="D798" s="5" t="inlineStr">
        <is>
          <t>Tonga</t>
        </is>
      </c>
      <c r="E798" s="5" t="n">
        <v>2021</v>
      </c>
      <c r="F798" s="5" t="n">
        <v>0.15</v>
      </c>
      <c r="G798" s="5" t="n">
        <v>4.747</v>
      </c>
      <c r="H798" s="5" t="n">
        <v>1.143</v>
      </c>
      <c r="I798" s="5" t="n">
        <v>0</v>
      </c>
      <c r="J798" s="5" t="n">
        <v>4.747</v>
      </c>
      <c r="K798" s="5" t="n">
        <v>0</v>
      </c>
      <c r="L798" s="5" t="n">
        <v>1</v>
      </c>
      <c r="M798" s="5" t="n">
        <v>7.964</v>
      </c>
      <c r="N798" s="5" t="n">
        <v>3.43</v>
      </c>
      <c r="O798" s="5" t="n">
        <v>0</v>
      </c>
      <c r="P798" s="5" t="n">
        <v>7.964</v>
      </c>
      <c r="Q798" s="5" t="n">
        <v>0</v>
      </c>
      <c r="R798" s="5" t="n">
        <v>1</v>
      </c>
      <c r="S798" s="5" t="n">
        <v>10.464</v>
      </c>
      <c r="T798" s="5" t="n">
        <v>6.86</v>
      </c>
      <c r="U798" s="5" t="n">
        <v>0</v>
      </c>
      <c r="V798" s="5" t="n">
        <v>12.034</v>
      </c>
      <c r="W798" s="5" t="n">
        <v>0.15</v>
      </c>
      <c r="X798" s="5" t="n">
        <v>1</v>
      </c>
      <c r="Y798" s="5" t="n">
        <v>5.584</v>
      </c>
      <c r="Z798" s="5" t="n">
        <v>0.6889999999999999</v>
      </c>
      <c r="AA798" s="5" t="n">
        <v>0</v>
      </c>
      <c r="AB798" s="5" t="n">
        <v>5.584</v>
      </c>
      <c r="AC798" s="5" t="n">
        <v>0</v>
      </c>
      <c r="AD798" s="5" t="n">
        <v>1</v>
      </c>
      <c r="AE798" s="5" t="n">
        <v>6.727</v>
      </c>
      <c r="AF798" s="5" t="n">
        <v>1.467</v>
      </c>
      <c r="AG798" s="5" t="n">
        <v>0</v>
      </c>
      <c r="AH798" s="5" t="n">
        <v>6.727</v>
      </c>
      <c r="AI798" s="5" t="n">
        <v>0</v>
      </c>
      <c r="AJ798" s="5" t="n">
        <v>1</v>
      </c>
      <c r="AK798" s="5" t="n">
        <v>13.587</v>
      </c>
      <c r="AL798" s="5" t="n">
        <v>7.05</v>
      </c>
      <c r="AM798" s="5" t="n">
        <v>0</v>
      </c>
      <c r="AN798" s="5" t="n">
        <v>15.625</v>
      </c>
      <c r="AO798" s="5" t="n">
        <v>0.15</v>
      </c>
      <c r="AP798" s="5" t="n">
        <v>1</v>
      </c>
      <c r="AQ798" s="5" t="n">
        <v>0.621</v>
      </c>
      <c r="AR798" s="5" t="n">
        <v>0.114</v>
      </c>
      <c r="AS798" s="5" t="n">
        <v>0</v>
      </c>
      <c r="AT798" s="5" t="n">
        <v>0.714</v>
      </c>
      <c r="AU798" s="5" t="n">
        <v>0.15</v>
      </c>
      <c r="AV798" s="5" t="n">
        <v>1</v>
      </c>
      <c r="AW798" s="5" t="n">
        <v>0.593</v>
      </c>
      <c r="AX798" s="5" t="n">
        <v>0.114</v>
      </c>
      <c r="AY798" s="5" t="n">
        <v>0</v>
      </c>
      <c r="AZ798" s="5" t="n">
        <v>0.6820000000000001</v>
      </c>
      <c r="BA798" s="5" t="n">
        <v>0.15</v>
      </c>
      <c r="BB798" s="5" t="n">
        <v>1</v>
      </c>
      <c r="BC798" s="5" t="n">
        <v>0.44</v>
      </c>
      <c r="BD798" s="5" t="n">
        <v>0.114</v>
      </c>
      <c r="BE798" s="5" t="n">
        <v>0</v>
      </c>
      <c r="BF798" s="5" t="n">
        <v>0.506</v>
      </c>
      <c r="BG798" s="5" t="n">
        <v>0.15</v>
      </c>
      <c r="BH798" s="5" t="n">
        <v>1</v>
      </c>
      <c r="BI798" s="5" t="n">
        <v>0.5600000000000001</v>
      </c>
      <c r="BJ798" s="5" t="n">
        <v>0.114</v>
      </c>
      <c r="BK798" s="5" t="n">
        <v>0</v>
      </c>
      <c r="BL798" s="5" t="n">
        <v>0.644</v>
      </c>
      <c r="BM798" s="5" t="n">
        <v>0.15</v>
      </c>
      <c r="BN798" s="5" t="n">
        <v>1</v>
      </c>
      <c r="BO798" s="5" t="n">
        <v>0</v>
      </c>
      <c r="BP798" s="5" t="n">
        <v>0</v>
      </c>
      <c r="BQ798" s="5" t="n">
        <v>0</v>
      </c>
      <c r="BR798" s="5" t="n">
        <v>0</v>
      </c>
      <c r="BS798" s="5" t="n">
        <v>1</v>
      </c>
      <c r="BT798" s="5" t="n">
        <v>0</v>
      </c>
      <c r="BU798" s="5" t="n">
        <v>0</v>
      </c>
      <c r="BV798" s="5" t="n">
        <v>0</v>
      </c>
      <c r="BW798" s="5" t="n">
        <v>0.15</v>
      </c>
      <c r="BX798" s="5" t="n">
        <v>1</v>
      </c>
      <c r="BY798" s="5" t="n">
        <v>11.787</v>
      </c>
      <c r="BZ798" s="5" t="n">
        <v>0</v>
      </c>
      <c r="CA798" s="5" t="n">
        <v>11.787</v>
      </c>
      <c r="CB798" s="5" t="n">
        <v>0</v>
      </c>
      <c r="CC798" s="5" t="n">
        <v>81.69499999999999</v>
      </c>
      <c r="CD798" s="5" t="n">
        <v>7.95</v>
      </c>
      <c r="CE798" s="5" t="n">
        <v>0</v>
      </c>
      <c r="CF798" s="5" t="n">
        <v>93.95</v>
      </c>
      <c r="CG798" s="5" t="n">
        <v>0.15</v>
      </c>
      <c r="CH798" s="5" t="n">
        <v>1</v>
      </c>
      <c r="CI798" s="5" t="n">
        <v>0</v>
      </c>
      <c r="CJ798" s="5" t="n">
        <v>0</v>
      </c>
      <c r="CK798" s="5" t="n">
        <v>0</v>
      </c>
      <c r="CL798" s="5" t="n">
        <v>0</v>
      </c>
      <c r="CM798" s="5" t="n">
        <v>0</v>
      </c>
      <c r="CN798" s="5" t="n">
        <v>0</v>
      </c>
      <c r="CO798" s="5" t="n">
        <v>0</v>
      </c>
      <c r="CP798" s="5" t="n">
        <v>0</v>
      </c>
      <c r="CQ798" s="5" t="n">
        <v>1.198</v>
      </c>
      <c r="CR798" s="5" t="n">
        <v>0</v>
      </c>
      <c r="CS798" s="5" t="n">
        <v>4.776</v>
      </c>
      <c r="CT798" s="5" t="n">
        <v>3.604</v>
      </c>
      <c r="CU798" s="5" t="n">
        <v>9.407999999999999</v>
      </c>
    </row>
    <row r="799">
      <c r="A799" s="5" t="inlineStr">
        <is>
          <t>TON2022</t>
        </is>
      </c>
      <c r="B799" s="5" t="inlineStr">
        <is>
          <t>TON</t>
        </is>
      </c>
      <c r="C799" s="5" t="inlineStr">
        <is>
          <t>TON</t>
        </is>
      </c>
      <c r="D799" s="5" t="inlineStr">
        <is>
          <t>Tonga</t>
        </is>
      </c>
      <c r="E799" s="5" t="n">
        <v>2022</v>
      </c>
      <c r="F799" s="5" t="n">
        <v>0.15</v>
      </c>
      <c r="G799" s="5" t="n">
        <v>8.788</v>
      </c>
      <c r="H799" s="5" t="n">
        <v>1.235</v>
      </c>
      <c r="I799" s="5" t="n">
        <v>0</v>
      </c>
      <c r="J799" s="5" t="n">
        <v>8.788</v>
      </c>
      <c r="K799" s="5" t="n">
        <v>0</v>
      </c>
      <c r="L799" s="5" t="n">
        <v>1</v>
      </c>
      <c r="M799" s="5" t="n">
        <v>9.782999999999999</v>
      </c>
      <c r="N799" s="5" t="n">
        <v>3.704</v>
      </c>
      <c r="O799" s="5" t="n">
        <v>0</v>
      </c>
      <c r="P799" s="5" t="n">
        <v>9.782999999999999</v>
      </c>
      <c r="Q799" s="5" t="n">
        <v>0</v>
      </c>
      <c r="R799" s="5" t="n">
        <v>1</v>
      </c>
      <c r="S799" s="5" t="n">
        <v>14.962</v>
      </c>
      <c r="T799" s="5" t="n">
        <v>7.408</v>
      </c>
      <c r="U799" s="5" t="n">
        <v>0.166</v>
      </c>
      <c r="V799" s="5" t="n">
        <v>17.206</v>
      </c>
      <c r="W799" s="5" t="n">
        <v>0.15</v>
      </c>
      <c r="X799" s="5" t="n">
        <v>1</v>
      </c>
      <c r="Y799" s="5" t="n">
        <v>6.03</v>
      </c>
      <c r="Z799" s="5" t="n">
        <v>0.744</v>
      </c>
      <c r="AA799" s="5" t="n">
        <v>0</v>
      </c>
      <c r="AB799" s="5" t="n">
        <v>6.03</v>
      </c>
      <c r="AC799" s="5" t="n">
        <v>0</v>
      </c>
      <c r="AD799" s="5" t="n">
        <v>1</v>
      </c>
      <c r="AE799" s="5" t="n">
        <v>7.265</v>
      </c>
      <c r="AF799" s="5" t="n">
        <v>1.584</v>
      </c>
      <c r="AG799" s="5" t="n">
        <v>0</v>
      </c>
      <c r="AH799" s="5" t="n">
        <v>7.265</v>
      </c>
      <c r="AI799" s="5" t="n">
        <v>0</v>
      </c>
      <c r="AJ799" s="5" t="n">
        <v>1</v>
      </c>
      <c r="AK799" s="5" t="n">
        <v>14.673</v>
      </c>
      <c r="AL799" s="5" t="n">
        <v>7.614</v>
      </c>
      <c r="AM799" s="5" t="n">
        <v>0.163</v>
      </c>
      <c r="AN799" s="5" t="n">
        <v>16.874</v>
      </c>
      <c r="AO799" s="5" t="n">
        <v>0.15</v>
      </c>
      <c r="AP799" s="5" t="n">
        <v>1</v>
      </c>
      <c r="AQ799" s="5" t="n">
        <v>0.847</v>
      </c>
      <c r="AR799" s="5" t="n">
        <v>0.123</v>
      </c>
      <c r="AS799" s="5" t="n">
        <v>0.008999999999999999</v>
      </c>
      <c r="AT799" s="5" t="n">
        <v>0.974</v>
      </c>
      <c r="AU799" s="5" t="n">
        <v>0.15</v>
      </c>
      <c r="AV799" s="5" t="n">
        <v>1</v>
      </c>
      <c r="AW799" s="5" t="n">
        <v>0.947</v>
      </c>
      <c r="AX799" s="5" t="n">
        <v>0.123</v>
      </c>
      <c r="AY799" s="5" t="n">
        <v>0.011</v>
      </c>
      <c r="AZ799" s="5" t="n">
        <v>1.089</v>
      </c>
      <c r="BA799" s="5" t="n">
        <v>0.15</v>
      </c>
      <c r="BB799" s="5" t="n">
        <v>1</v>
      </c>
      <c r="BC799" s="5" t="n">
        <v>0.589</v>
      </c>
      <c r="BD799" s="5" t="n">
        <v>0.123</v>
      </c>
      <c r="BE799" s="5" t="n">
        <v>0.007</v>
      </c>
      <c r="BF799" s="5" t="n">
        <v>0.677</v>
      </c>
      <c r="BG799" s="5" t="n">
        <v>0.15</v>
      </c>
      <c r="BH799" s="5" t="n">
        <v>1</v>
      </c>
      <c r="BI799" s="5" t="n">
        <v>0.6889999999999999</v>
      </c>
      <c r="BJ799" s="5" t="n">
        <v>0.123</v>
      </c>
      <c r="BK799" s="5" t="n">
        <v>0.008</v>
      </c>
      <c r="BL799" s="5" t="n">
        <v>0.792</v>
      </c>
      <c r="BM799" s="5" t="n">
        <v>0.15</v>
      </c>
      <c r="BN799" s="5" t="n">
        <v>1</v>
      </c>
      <c r="BO799" s="5" t="n">
        <v>0</v>
      </c>
      <c r="BP799" s="5" t="n">
        <v>0</v>
      </c>
      <c r="BQ799" s="5" t="n">
        <v>0</v>
      </c>
      <c r="BR799" s="5" t="n">
        <v>0</v>
      </c>
      <c r="BS799" s="5" t="n">
        <v>1</v>
      </c>
      <c r="BT799" s="5" t="n">
        <v>0</v>
      </c>
      <c r="BU799" s="5" t="n">
        <v>0</v>
      </c>
      <c r="BV799" s="5" t="n">
        <v>0</v>
      </c>
      <c r="BW799" s="5" t="n">
        <v>0.15</v>
      </c>
      <c r="BX799" s="5" t="n">
        <v>1</v>
      </c>
      <c r="BY799" s="5" t="n">
        <v>12.729</v>
      </c>
      <c r="BZ799" s="5" t="n">
        <v>0</v>
      </c>
      <c r="CA799" s="5" t="n">
        <v>12.729</v>
      </c>
      <c r="CB799" s="5" t="n">
        <v>0</v>
      </c>
      <c r="CC799" s="5" t="n">
        <v>102.477</v>
      </c>
      <c r="CD799" s="5" t="n">
        <v>7.95</v>
      </c>
      <c r="CE799" s="5" t="n">
        <v>1.138</v>
      </c>
      <c r="CF799" s="5" t="n">
        <v>117.848</v>
      </c>
      <c r="CG799" s="5" t="n">
        <v>0.15</v>
      </c>
      <c r="CH799" s="5" t="n">
        <v>1</v>
      </c>
      <c r="CI799" s="5" t="n">
        <v>0</v>
      </c>
      <c r="CJ799" s="5" t="n">
        <v>0</v>
      </c>
      <c r="CK799" s="5" t="n">
        <v>0</v>
      </c>
      <c r="CL799" s="5" t="n">
        <v>0</v>
      </c>
      <c r="CM799" s="5" t="n">
        <v>0</v>
      </c>
      <c r="CN799" s="5" t="n">
        <v>0</v>
      </c>
      <c r="CO799" s="5" t="n">
        <v>0</v>
      </c>
      <c r="CP799" s="5" t="n">
        <v>0</v>
      </c>
      <c r="CQ799" s="5" t="n">
        <v>1.294</v>
      </c>
      <c r="CR799" s="5" t="n">
        <v>0</v>
      </c>
      <c r="CS799" s="5" t="n">
        <v>5.158</v>
      </c>
      <c r="CT799" s="5" t="n">
        <v>7.554</v>
      </c>
      <c r="CU799" s="5" t="n">
        <v>16.097</v>
      </c>
    </row>
    <row r="800">
      <c r="A800" s="5" t="inlineStr">
        <is>
          <t>TON2023</t>
        </is>
      </c>
      <c r="B800" s="5" t="inlineStr">
        <is>
          <t>TON</t>
        </is>
      </c>
      <c r="C800" s="5" t="inlineStr">
        <is>
          <t>TON</t>
        </is>
      </c>
      <c r="D800" s="5" t="inlineStr">
        <is>
          <t>Tonga</t>
        </is>
      </c>
      <c r="E800" s="5" t="n">
        <v>2023</v>
      </c>
      <c r="F800" s="5" t="n">
        <v>0.15</v>
      </c>
      <c r="G800" s="5" t="n">
        <v>5.77</v>
      </c>
      <c r="H800" s="5" t="n">
        <v>1.286</v>
      </c>
      <c r="I800" s="5" t="n">
        <v>0</v>
      </c>
      <c r="J800" s="5" t="n">
        <v>5.77</v>
      </c>
      <c r="K800" s="5" t="n">
        <v>0</v>
      </c>
      <c r="L800" s="5" t="n">
        <v>1</v>
      </c>
      <c r="M800" s="5" t="n">
        <v>7.886</v>
      </c>
      <c r="N800" s="5" t="n">
        <v>3.857</v>
      </c>
      <c r="O800" s="5" t="n">
        <v>0</v>
      </c>
      <c r="P800" s="5" t="n">
        <v>7.886</v>
      </c>
      <c r="Q800" s="5" t="n">
        <v>0</v>
      </c>
      <c r="R800" s="5" t="n">
        <v>1</v>
      </c>
      <c r="S800" s="5" t="n">
        <v>12.198</v>
      </c>
      <c r="T800" s="5" t="n">
        <v>7.714</v>
      </c>
      <c r="U800" s="5" t="n">
        <v>0.203</v>
      </c>
      <c r="V800" s="5" t="n">
        <v>14.028</v>
      </c>
      <c r="W800" s="5" t="n">
        <v>0.15</v>
      </c>
      <c r="X800" s="5" t="n">
        <v>1</v>
      </c>
      <c r="Y800" s="5" t="n">
        <v>6.279</v>
      </c>
      <c r="Z800" s="5" t="n">
        <v>0.775</v>
      </c>
      <c r="AA800" s="5" t="n">
        <v>0</v>
      </c>
      <c r="AB800" s="5" t="n">
        <v>6.279</v>
      </c>
      <c r="AC800" s="5" t="n">
        <v>0</v>
      </c>
      <c r="AD800" s="5" t="n">
        <v>1</v>
      </c>
      <c r="AE800" s="5" t="n">
        <v>7.565</v>
      </c>
      <c r="AF800" s="5" t="n">
        <v>1.649</v>
      </c>
      <c r="AG800" s="5" t="n">
        <v>0</v>
      </c>
      <c r="AH800" s="5" t="n">
        <v>7.565</v>
      </c>
      <c r="AI800" s="5" t="n">
        <v>0</v>
      </c>
      <c r="AJ800" s="5" t="n">
        <v>1</v>
      </c>
      <c r="AK800" s="5" t="n">
        <v>15.279</v>
      </c>
      <c r="AL800" s="5" t="n">
        <v>7.928</v>
      </c>
      <c r="AM800" s="5" t="n">
        <v>0.254</v>
      </c>
      <c r="AN800" s="5" t="n">
        <v>17.571</v>
      </c>
      <c r="AO800" s="5" t="n">
        <v>0.15</v>
      </c>
      <c r="AP800" s="5" t="n">
        <v>1</v>
      </c>
      <c r="AQ800" s="5" t="n">
        <v>0.749</v>
      </c>
      <c r="AR800" s="5" t="n">
        <v>0.129</v>
      </c>
      <c r="AS800" s="5" t="n">
        <v>0.012</v>
      </c>
      <c r="AT800" s="5" t="n">
        <v>0.861</v>
      </c>
      <c r="AU800" s="5" t="n">
        <v>0.15</v>
      </c>
      <c r="AV800" s="5" t="n">
        <v>1</v>
      </c>
      <c r="AW800" s="5" t="n">
        <v>0.783</v>
      </c>
      <c r="AX800" s="5" t="n">
        <v>0.129</v>
      </c>
      <c r="AY800" s="5" t="n">
        <v>0.013</v>
      </c>
      <c r="AZ800" s="5" t="n">
        <v>0.9</v>
      </c>
      <c r="BA800" s="5" t="n">
        <v>0.15</v>
      </c>
      <c r="BB800" s="5" t="n">
        <v>1</v>
      </c>
      <c r="BC800" s="5" t="n">
        <v>0.527</v>
      </c>
      <c r="BD800" s="5" t="n">
        <v>0.129</v>
      </c>
      <c r="BE800" s="5" t="n">
        <v>0.008999999999999999</v>
      </c>
      <c r="BF800" s="5" t="n">
        <v>0.607</v>
      </c>
      <c r="BG800" s="5" t="n">
        <v>0.15</v>
      </c>
      <c r="BH800" s="5" t="n">
        <v>1</v>
      </c>
      <c r="BI800" s="5" t="n">
        <v>0.64</v>
      </c>
      <c r="BJ800" s="5" t="n">
        <v>0.129</v>
      </c>
      <c r="BK800" s="5" t="n">
        <v>0.011</v>
      </c>
      <c r="BL800" s="5" t="n">
        <v>0.736</v>
      </c>
      <c r="BM800" s="5" t="n">
        <v>0.15</v>
      </c>
      <c r="BN800" s="5" t="n">
        <v>1</v>
      </c>
      <c r="BO800" s="5" t="n">
        <v>0</v>
      </c>
      <c r="BP800" s="5" t="n">
        <v>0</v>
      </c>
      <c r="BQ800" s="5" t="n">
        <v>0</v>
      </c>
      <c r="BR800" s="5" t="n">
        <v>0</v>
      </c>
      <c r="BS800" s="5" t="n">
        <v>1</v>
      </c>
      <c r="BT800" s="5" t="n">
        <v>0</v>
      </c>
      <c r="BU800" s="5" t="n">
        <v>0</v>
      </c>
      <c r="BV800" s="5" t="n">
        <v>0</v>
      </c>
      <c r="BW800" s="5" t="n">
        <v>0.15</v>
      </c>
      <c r="BX800" s="5" t="n">
        <v>1</v>
      </c>
      <c r="BY800" s="5" t="n">
        <v>13.254</v>
      </c>
      <c r="BZ800" s="5" t="n">
        <v>0</v>
      </c>
      <c r="CA800" s="5" t="n">
        <v>13.254</v>
      </c>
      <c r="CB800" s="5" t="n">
        <v>0</v>
      </c>
      <c r="CC800" s="5" t="n">
        <v>87.07899999999999</v>
      </c>
      <c r="CD800" s="5" t="n">
        <v>7.95</v>
      </c>
      <c r="CE800" s="5" t="n">
        <v>1.446</v>
      </c>
      <c r="CF800" s="5" t="n">
        <v>100.141</v>
      </c>
      <c r="CG800" s="5" t="n">
        <v>0.15</v>
      </c>
      <c r="CH800" s="5" t="n">
        <v>1</v>
      </c>
      <c r="CI800" s="5" t="n">
        <v>0</v>
      </c>
      <c r="CJ800" s="5" t="n">
        <v>0</v>
      </c>
      <c r="CK800" s="5" t="n">
        <v>0</v>
      </c>
      <c r="CL800" s="5" t="n">
        <v>0</v>
      </c>
      <c r="CM800" s="5" t="n">
        <v>0</v>
      </c>
      <c r="CN800" s="5" t="n">
        <v>0</v>
      </c>
      <c r="CO800" s="5" t="n">
        <v>0</v>
      </c>
      <c r="CP800" s="5" t="n">
        <v>0</v>
      </c>
      <c r="CQ800" s="5" t="n">
        <v>1.348</v>
      </c>
      <c r="CR800" s="5" t="n">
        <v>0</v>
      </c>
      <c r="CS800" s="5" t="n">
        <v>5.37</v>
      </c>
      <c r="CT800" s="5" t="n">
        <v>4.484</v>
      </c>
      <c r="CU800" s="5" t="n">
        <v>12.529</v>
      </c>
    </row>
    <row r="801">
      <c r="A801" s="5" t="inlineStr">
        <is>
          <t>TON2024</t>
        </is>
      </c>
      <c r="B801" s="5" t="inlineStr">
        <is>
          <t>TON</t>
        </is>
      </c>
      <c r="C801" s="5" t="inlineStr">
        <is>
          <t>TON</t>
        </is>
      </c>
      <c r="D801" s="5" t="inlineStr">
        <is>
          <t>Tonga</t>
        </is>
      </c>
      <c r="E801" s="5" t="n">
        <v>2024</v>
      </c>
      <c r="F801" s="5" t="n">
        <v>0.15</v>
      </c>
      <c r="G801" s="5" t="n">
        <v>4.833</v>
      </c>
      <c r="H801" s="5" t="n">
        <v>1.324</v>
      </c>
      <c r="I801" s="5" t="n">
        <v>0</v>
      </c>
      <c r="J801" s="5" t="n">
        <v>4.833</v>
      </c>
      <c r="K801" s="5" t="n">
        <v>0</v>
      </c>
      <c r="L801" s="5" t="n">
        <v>1</v>
      </c>
      <c r="M801" s="5" t="n">
        <v>7.124</v>
      </c>
      <c r="N801" s="5" t="n">
        <v>3.971</v>
      </c>
      <c r="O801" s="5" t="n">
        <v>0</v>
      </c>
      <c r="P801" s="5" t="n">
        <v>7.124</v>
      </c>
      <c r="Q801" s="5" t="n">
        <v>0</v>
      </c>
      <c r="R801" s="5" t="n">
        <v>1</v>
      </c>
      <c r="S801" s="5" t="n">
        <v>11.451</v>
      </c>
      <c r="T801" s="5" t="n">
        <v>7.942</v>
      </c>
      <c r="U801" s="5" t="n">
        <v>0.234</v>
      </c>
      <c r="V801" s="5" t="n">
        <v>13.168</v>
      </c>
      <c r="W801" s="5" t="n">
        <v>0.15</v>
      </c>
      <c r="X801" s="5" t="n">
        <v>1</v>
      </c>
      <c r="Y801" s="5" t="n">
        <v>6.465</v>
      </c>
      <c r="Z801" s="5" t="n">
        <v>0.798</v>
      </c>
      <c r="AA801" s="5" t="n">
        <v>0</v>
      </c>
      <c r="AB801" s="5" t="n">
        <v>6.465</v>
      </c>
      <c r="AC801" s="5" t="n">
        <v>0</v>
      </c>
      <c r="AD801" s="5" t="n">
        <v>1</v>
      </c>
      <c r="AE801" s="5" t="n">
        <v>7.788</v>
      </c>
      <c r="AF801" s="5" t="n">
        <v>1.698</v>
      </c>
      <c r="AG801" s="5" t="n">
        <v>0</v>
      </c>
      <c r="AH801" s="5" t="n">
        <v>7.788</v>
      </c>
      <c r="AI801" s="5" t="n">
        <v>0</v>
      </c>
      <c r="AJ801" s="5" t="n">
        <v>1</v>
      </c>
      <c r="AK801" s="5" t="n">
        <v>15.73</v>
      </c>
      <c r="AL801" s="5" t="n">
        <v>8.162000000000001</v>
      </c>
      <c r="AM801" s="5" t="n">
        <v>0.321</v>
      </c>
      <c r="AN801" s="5" t="n">
        <v>18.09</v>
      </c>
      <c r="AO801" s="5" t="n">
        <v>0.15</v>
      </c>
      <c r="AP801" s="5" t="n">
        <v>1</v>
      </c>
      <c r="AQ801" s="5" t="n">
        <v>0.72</v>
      </c>
      <c r="AR801" s="5" t="n">
        <v>0.132</v>
      </c>
      <c r="AS801" s="5" t="n">
        <v>0.015</v>
      </c>
      <c r="AT801" s="5" t="n">
        <v>0.828</v>
      </c>
      <c r="AU801" s="5" t="n">
        <v>0.15</v>
      </c>
      <c r="AV801" s="5" t="n">
        <v>1</v>
      </c>
      <c r="AW801" s="5" t="n">
        <v>0.734</v>
      </c>
      <c r="AX801" s="5" t="n">
        <v>0.132</v>
      </c>
      <c r="AY801" s="5" t="n">
        <v>0.015</v>
      </c>
      <c r="AZ801" s="5" t="n">
        <v>0.844</v>
      </c>
      <c r="BA801" s="5" t="n">
        <v>0.15</v>
      </c>
      <c r="BB801" s="5" t="n">
        <v>1</v>
      </c>
      <c r="BC801" s="5" t="n">
        <v>0.51</v>
      </c>
      <c r="BD801" s="5" t="n">
        <v>0.132</v>
      </c>
      <c r="BE801" s="5" t="n">
        <v>0.01</v>
      </c>
      <c r="BF801" s="5" t="n">
        <v>0.587</v>
      </c>
      <c r="BG801" s="5" t="n">
        <v>0.15</v>
      </c>
      <c r="BH801" s="5" t="n">
        <v>1</v>
      </c>
      <c r="BI801" s="5" t="n">
        <v>0.652</v>
      </c>
      <c r="BJ801" s="5" t="n">
        <v>0.132</v>
      </c>
      <c r="BK801" s="5" t="n">
        <v>0.013</v>
      </c>
      <c r="BL801" s="5" t="n">
        <v>0.75</v>
      </c>
      <c r="BM801" s="5" t="n">
        <v>0.15</v>
      </c>
      <c r="BN801" s="5" t="n">
        <v>1</v>
      </c>
      <c r="BO801" s="5" t="n">
        <v>0</v>
      </c>
      <c r="BP801" s="5" t="n">
        <v>0</v>
      </c>
      <c r="BQ801" s="5" t="n">
        <v>0</v>
      </c>
      <c r="BR801" s="5" t="n">
        <v>0</v>
      </c>
      <c r="BS801" s="5" t="n">
        <v>1</v>
      </c>
      <c r="BT801" s="5" t="n">
        <v>0</v>
      </c>
      <c r="BU801" s="5" t="n">
        <v>0</v>
      </c>
      <c r="BV801" s="5" t="n">
        <v>0</v>
      </c>
      <c r="BW801" s="5" t="n">
        <v>0.15</v>
      </c>
      <c r="BX801" s="5" t="n">
        <v>1</v>
      </c>
      <c r="BY801" s="5" t="n">
        <v>13.646</v>
      </c>
      <c r="BZ801" s="5" t="n">
        <v>0</v>
      </c>
      <c r="CA801" s="5" t="n">
        <v>13.646</v>
      </c>
      <c r="CB801" s="5" t="n">
        <v>0</v>
      </c>
      <c r="CC801" s="5" t="n">
        <v>86.38500000000001</v>
      </c>
      <c r="CD801" s="5" t="n">
        <v>7.95</v>
      </c>
      <c r="CE801" s="5" t="n">
        <v>1.765</v>
      </c>
      <c r="CF801" s="5" t="n">
        <v>99.343</v>
      </c>
      <c r="CG801" s="5" t="n">
        <v>0.15</v>
      </c>
      <c r="CH801" s="5" t="n">
        <v>1</v>
      </c>
      <c r="CI801" s="5" t="n">
        <v>0</v>
      </c>
      <c r="CJ801" s="5" t="n">
        <v>0</v>
      </c>
      <c r="CK801" s="5" t="n">
        <v>0</v>
      </c>
      <c r="CL801" s="5" t="n">
        <v>0</v>
      </c>
      <c r="CM801" s="5" t="n">
        <v>0</v>
      </c>
      <c r="CN801" s="5" t="n">
        <v>0</v>
      </c>
      <c r="CO801" s="5" t="n">
        <v>0</v>
      </c>
      <c r="CP801" s="5" t="n">
        <v>0</v>
      </c>
      <c r="CQ801" s="5" t="n">
        <v>1.387</v>
      </c>
      <c r="CR801" s="5" t="n">
        <v>0</v>
      </c>
      <c r="CS801" s="5" t="n">
        <v>5.529</v>
      </c>
      <c r="CT801" s="5" t="n">
        <v>3.509</v>
      </c>
      <c r="CU801" s="5" t="n">
        <v>10.896</v>
      </c>
    </row>
    <row r="802">
      <c r="A802" s="5" t="inlineStr">
        <is>
          <t>TTO2021</t>
        </is>
      </c>
      <c r="B802" s="5" t="inlineStr">
        <is>
          <t>TTO</t>
        </is>
      </c>
      <c r="C802" s="5" t="inlineStr">
        <is>
          <t>TTO</t>
        </is>
      </c>
      <c r="D802" s="5" t="inlineStr">
        <is>
          <t>Trinidad and Tobago</t>
        </is>
      </c>
      <c r="E802" s="5" t="n">
        <v>2021</v>
      </c>
      <c r="F802" s="5" t="n">
        <v>0.125</v>
      </c>
      <c r="G802" s="5" t="n">
        <v>5.897</v>
      </c>
      <c r="H802" s="5" t="n">
        <v>1.143</v>
      </c>
      <c r="I802" s="5" t="n">
        <v>0</v>
      </c>
      <c r="J802" s="5" t="n">
        <v>5.897</v>
      </c>
      <c r="K802" s="5" t="n">
        <v>0</v>
      </c>
      <c r="L802" s="5" t="n">
        <v>1</v>
      </c>
      <c r="M802" s="5" t="n">
        <v>7.964</v>
      </c>
      <c r="N802" s="5" t="n">
        <v>3.43</v>
      </c>
      <c r="O802" s="5" t="n">
        <v>0</v>
      </c>
      <c r="P802" s="5" t="n">
        <v>7.964</v>
      </c>
      <c r="Q802" s="5" t="n">
        <v>0</v>
      </c>
      <c r="R802" s="5" t="n">
        <v>1</v>
      </c>
      <c r="S802" s="5" t="n">
        <v>11.613</v>
      </c>
      <c r="T802" s="5" t="n">
        <v>6.86</v>
      </c>
      <c r="U802" s="5" t="n">
        <v>0</v>
      </c>
      <c r="V802" s="5" t="n">
        <v>13.065</v>
      </c>
      <c r="W802" s="5" t="n">
        <v>0.125</v>
      </c>
      <c r="X802" s="5" t="n">
        <v>1</v>
      </c>
      <c r="Y802" s="5" t="n">
        <v>7.417</v>
      </c>
      <c r="Z802" s="5" t="n">
        <v>0.8139999999999999</v>
      </c>
      <c r="AA802" s="5" t="n">
        <v>0</v>
      </c>
      <c r="AB802" s="5" t="n">
        <v>7.417</v>
      </c>
      <c r="AC802" s="5" t="n">
        <v>0</v>
      </c>
      <c r="AD802" s="5" t="n">
        <v>1</v>
      </c>
      <c r="AE802" s="5" t="n">
        <v>7.988</v>
      </c>
      <c r="AF802" s="5" t="n">
        <v>1.553</v>
      </c>
      <c r="AG802" s="5" t="n">
        <v>0</v>
      </c>
      <c r="AH802" s="5" t="n">
        <v>7.988</v>
      </c>
      <c r="AI802" s="5" t="n">
        <v>0</v>
      </c>
      <c r="AJ802" s="5" t="n">
        <v>1</v>
      </c>
      <c r="AK802" s="5" t="n">
        <v>11.418</v>
      </c>
      <c r="AL802" s="5" t="n">
        <v>5.386</v>
      </c>
      <c r="AM802" s="5" t="n">
        <v>0</v>
      </c>
      <c r="AN802" s="5" t="n">
        <v>12.845</v>
      </c>
      <c r="AO802" s="5" t="n">
        <v>0.125</v>
      </c>
      <c r="AP802" s="5" t="n">
        <v>1</v>
      </c>
      <c r="AQ802" s="5" t="n">
        <v>0.649</v>
      </c>
      <c r="AR802" s="5" t="n">
        <v>0.114</v>
      </c>
      <c r="AS802" s="5" t="n">
        <v>-0.25</v>
      </c>
      <c r="AT802" s="5" t="n">
        <v>0.449</v>
      </c>
      <c r="AU802" s="5" t="n">
        <v>0</v>
      </c>
      <c r="AV802" s="5" t="n">
        <v>0</v>
      </c>
      <c r="AW802" s="5" t="n">
        <v>0.577</v>
      </c>
      <c r="AX802" s="5" t="n">
        <v>0.114</v>
      </c>
      <c r="AY802" s="5" t="n">
        <v>-0.133</v>
      </c>
      <c r="AZ802" s="5" t="n">
        <v>0.499</v>
      </c>
      <c r="BA802" s="5" t="n">
        <v>0</v>
      </c>
      <c r="BB802" s="5" t="n">
        <v>1</v>
      </c>
      <c r="BC802" s="5" t="n">
        <v>0.458</v>
      </c>
      <c r="BD802" s="5" t="n">
        <v>0.114</v>
      </c>
      <c r="BE802" s="5" t="n">
        <v>-0.244</v>
      </c>
      <c r="BF802" s="5" t="n">
        <v>0.215</v>
      </c>
      <c r="BG802" s="5" t="n">
        <v>0</v>
      </c>
      <c r="BH802" s="5" t="n">
        <v>0</v>
      </c>
      <c r="BI802" s="5" t="n">
        <v>0.491</v>
      </c>
      <c r="BJ802" s="5" t="n">
        <v>0.114</v>
      </c>
      <c r="BK802" s="5" t="n">
        <v>-0.137</v>
      </c>
      <c r="BL802" s="5" t="n">
        <v>0.354</v>
      </c>
      <c r="BM802" s="5" t="n">
        <v>0</v>
      </c>
      <c r="BN802" s="5" t="n">
        <v>0</v>
      </c>
      <c r="BO802" s="5" t="n">
        <v>0</v>
      </c>
      <c r="BP802" s="5" t="n">
        <v>-0.032</v>
      </c>
      <c r="BQ802" s="5" t="n">
        <v>0.053</v>
      </c>
      <c r="BR802" s="5" t="n">
        <v>0</v>
      </c>
      <c r="BS802" s="5" t="n">
        <v>0</v>
      </c>
      <c r="BT802" s="5" t="n">
        <v>0</v>
      </c>
      <c r="BU802" s="5" t="n">
        <v>-0.032</v>
      </c>
      <c r="BV802" s="5" t="n">
        <v>0.052</v>
      </c>
      <c r="BW802" s="5" t="n">
        <v>0</v>
      </c>
      <c r="BX802" s="5" t="n">
        <v>0.167</v>
      </c>
      <c r="BY802" s="5" t="n">
        <v>11.787</v>
      </c>
      <c r="BZ802" s="5" t="n">
        <v>0</v>
      </c>
      <c r="CA802" s="5" t="n">
        <v>11.787</v>
      </c>
      <c r="CB802" s="5" t="n">
        <v>0</v>
      </c>
      <c r="CC802" s="5" t="n">
        <v>78.125</v>
      </c>
      <c r="CD802" s="5" t="n">
        <v>7.95</v>
      </c>
      <c r="CE802" s="5" t="n">
        <v>-31.153</v>
      </c>
      <c r="CF802" s="5" t="n">
        <v>46.972</v>
      </c>
      <c r="CG802" s="5" t="n">
        <v>0</v>
      </c>
      <c r="CH802" s="5" t="n">
        <v>0</v>
      </c>
      <c r="CI802" s="5" t="n">
        <v>0</v>
      </c>
      <c r="CJ802" s="5" t="n">
        <v>0</v>
      </c>
      <c r="CK802" s="5" t="n">
        <v>0</v>
      </c>
      <c r="CL802" s="5" t="n">
        <v>0</v>
      </c>
      <c r="CM802" s="5" t="n">
        <v>0</v>
      </c>
      <c r="CN802" s="5" t="n">
        <v>0</v>
      </c>
      <c r="CO802" s="5" t="n">
        <v>0</v>
      </c>
      <c r="CP802" s="5" t="n">
        <v>0</v>
      </c>
      <c r="CQ802" s="5" t="n">
        <v>1.198</v>
      </c>
      <c r="CR802" s="5" t="n">
        <v>1</v>
      </c>
      <c r="CS802" s="5" t="n">
        <v>6.845</v>
      </c>
      <c r="CT802" s="5" t="n">
        <v>4.753</v>
      </c>
      <c r="CU802" s="5" t="n">
        <v>14.129</v>
      </c>
    </row>
    <row r="803">
      <c r="A803" s="5" t="inlineStr">
        <is>
          <t>TTO2022</t>
        </is>
      </c>
      <c r="B803" s="5" t="inlineStr">
        <is>
          <t>TTO</t>
        </is>
      </c>
      <c r="C803" s="5" t="inlineStr">
        <is>
          <t>TTO</t>
        </is>
      </c>
      <c r="D803" s="5" t="inlineStr">
        <is>
          <t>Trinidad and Tobago</t>
        </is>
      </c>
      <c r="E803" s="5" t="n">
        <v>2022</v>
      </c>
      <c r="F803" s="5" t="n">
        <v>0.125</v>
      </c>
      <c r="G803" s="5" t="n">
        <v>11.72</v>
      </c>
      <c r="H803" s="5" t="n">
        <v>1.235</v>
      </c>
      <c r="I803" s="5" t="n">
        <v>0</v>
      </c>
      <c r="J803" s="5" t="n">
        <v>11.72</v>
      </c>
      <c r="K803" s="5" t="n">
        <v>0</v>
      </c>
      <c r="L803" s="5" t="n">
        <v>1</v>
      </c>
      <c r="M803" s="5" t="n">
        <v>9.782999999999999</v>
      </c>
      <c r="N803" s="5" t="n">
        <v>3.704</v>
      </c>
      <c r="O803" s="5" t="n">
        <v>0</v>
      </c>
      <c r="P803" s="5" t="n">
        <v>9.782999999999999</v>
      </c>
      <c r="Q803" s="5" t="n">
        <v>0</v>
      </c>
      <c r="R803" s="5" t="n">
        <v>1</v>
      </c>
      <c r="S803" s="5" t="n">
        <v>17.893</v>
      </c>
      <c r="T803" s="5" t="n">
        <v>7.408</v>
      </c>
      <c r="U803" s="5" t="n">
        <v>0.166</v>
      </c>
      <c r="V803" s="5" t="n">
        <v>20.13</v>
      </c>
      <c r="W803" s="5" t="n">
        <v>0.125</v>
      </c>
      <c r="X803" s="5" t="n">
        <v>1</v>
      </c>
      <c r="Y803" s="5" t="n">
        <v>8.009</v>
      </c>
      <c r="Z803" s="5" t="n">
        <v>0.879</v>
      </c>
      <c r="AA803" s="5" t="n">
        <v>0</v>
      </c>
      <c r="AB803" s="5" t="n">
        <v>8.009</v>
      </c>
      <c r="AC803" s="5" t="n">
        <v>0</v>
      </c>
      <c r="AD803" s="5" t="n">
        <v>1</v>
      </c>
      <c r="AE803" s="5" t="n">
        <v>8.627000000000001</v>
      </c>
      <c r="AF803" s="5" t="n">
        <v>1.678</v>
      </c>
      <c r="AG803" s="5" t="n">
        <v>0</v>
      </c>
      <c r="AH803" s="5" t="n">
        <v>8.627000000000001</v>
      </c>
      <c r="AI803" s="5" t="n">
        <v>0</v>
      </c>
      <c r="AJ803" s="5" t="n">
        <v>1</v>
      </c>
      <c r="AK803" s="5" t="n">
        <v>12.331</v>
      </c>
      <c r="AL803" s="5" t="n">
        <v>5.817</v>
      </c>
      <c r="AM803" s="5" t="n">
        <v>0.114</v>
      </c>
      <c r="AN803" s="5" t="n">
        <v>13.872</v>
      </c>
      <c r="AO803" s="5" t="n">
        <v>0.125</v>
      </c>
      <c r="AP803" s="5" t="n">
        <v>1</v>
      </c>
      <c r="AQ803" s="5" t="n">
        <v>0.896</v>
      </c>
      <c r="AR803" s="5" t="n">
        <v>0.123</v>
      </c>
      <c r="AS803" s="5" t="n">
        <v>-0.281</v>
      </c>
      <c r="AT803" s="5" t="n">
        <v>0.6929999999999999</v>
      </c>
      <c r="AU803" s="5" t="n">
        <v>0</v>
      </c>
      <c r="AV803" s="5" t="n">
        <v>0</v>
      </c>
      <c r="AW803" s="5" t="n">
        <v>0.89</v>
      </c>
      <c r="AX803" s="5" t="n">
        <v>0.123</v>
      </c>
      <c r="AY803" s="5" t="n">
        <v>-0.383</v>
      </c>
      <c r="AZ803" s="5" t="n">
        <v>0.57</v>
      </c>
      <c r="BA803" s="5" t="n">
        <v>0</v>
      </c>
      <c r="BB803" s="5" t="n">
        <v>1</v>
      </c>
      <c r="BC803" s="5" t="n">
        <v>0.62</v>
      </c>
      <c r="BD803" s="5" t="n">
        <v>0.123</v>
      </c>
      <c r="BE803" s="5" t="n">
        <v>-0.263</v>
      </c>
      <c r="BF803" s="5" t="n">
        <v>0.357</v>
      </c>
      <c r="BG803" s="5" t="n">
        <v>0</v>
      </c>
      <c r="BH803" s="5" t="n">
        <v>0</v>
      </c>
      <c r="BI803" s="5" t="n">
        <v>0.608</v>
      </c>
      <c r="BJ803" s="5" t="n">
        <v>0.123</v>
      </c>
      <c r="BK803" s="5" t="n">
        <v>-0.148</v>
      </c>
      <c r="BL803" s="5" t="n">
        <v>0.46</v>
      </c>
      <c r="BM803" s="5" t="n">
        <v>0</v>
      </c>
      <c r="BN803" s="5" t="n">
        <v>0</v>
      </c>
      <c r="BO803" s="5" t="n">
        <v>0</v>
      </c>
      <c r="BP803" s="5" t="n">
        <v>-0.032</v>
      </c>
      <c r="BQ803" s="5" t="n">
        <v>0.053</v>
      </c>
      <c r="BR803" s="5" t="n">
        <v>0</v>
      </c>
      <c r="BS803" s="5" t="n">
        <v>0</v>
      </c>
      <c r="BT803" s="5" t="n">
        <v>0</v>
      </c>
      <c r="BU803" s="5" t="n">
        <v>-0.032</v>
      </c>
      <c r="BV803" s="5" t="n">
        <v>0.052</v>
      </c>
      <c r="BW803" s="5" t="n">
        <v>0</v>
      </c>
      <c r="BX803" s="5" t="n">
        <v>0.167</v>
      </c>
      <c r="BY803" s="5" t="n">
        <v>12.729</v>
      </c>
      <c r="BZ803" s="5" t="n">
        <v>0</v>
      </c>
      <c r="CA803" s="5" t="n">
        <v>12.729</v>
      </c>
      <c r="CB803" s="5" t="n">
        <v>0</v>
      </c>
      <c r="CC803" s="5" t="n">
        <v>97.90000000000001</v>
      </c>
      <c r="CD803" s="5" t="n">
        <v>7.95</v>
      </c>
      <c r="CE803" s="5" t="n">
        <v>-33.643</v>
      </c>
      <c r="CF803" s="5" t="n">
        <v>64.25700000000001</v>
      </c>
      <c r="CG803" s="5" t="n">
        <v>0</v>
      </c>
      <c r="CH803" s="5" t="n">
        <v>0</v>
      </c>
      <c r="CI803" s="5" t="n">
        <v>0</v>
      </c>
      <c r="CJ803" s="5" t="n">
        <v>0</v>
      </c>
      <c r="CK803" s="5" t="n">
        <v>0</v>
      </c>
      <c r="CL803" s="5" t="n">
        <v>0</v>
      </c>
      <c r="CM803" s="5" t="n">
        <v>0</v>
      </c>
      <c r="CN803" s="5" t="n">
        <v>0</v>
      </c>
      <c r="CO803" s="5" t="n">
        <v>0</v>
      </c>
      <c r="CP803" s="5" t="n">
        <v>0</v>
      </c>
      <c r="CQ803" s="5" t="n">
        <v>1.294</v>
      </c>
      <c r="CR803" s="5" t="n">
        <v>1</v>
      </c>
      <c r="CS803" s="5" t="n">
        <v>7.392</v>
      </c>
      <c r="CT803" s="5" t="n">
        <v>10.485</v>
      </c>
      <c r="CU803" s="5" t="n">
        <v>28.059</v>
      </c>
    </row>
    <row r="804">
      <c r="A804" s="5" t="inlineStr">
        <is>
          <t>TTO2023</t>
        </is>
      </c>
      <c r="B804" s="5" t="inlineStr">
        <is>
          <t>TTO</t>
        </is>
      </c>
      <c r="C804" s="5" t="inlineStr">
        <is>
          <t>TTO</t>
        </is>
      </c>
      <c r="D804" s="5" t="inlineStr">
        <is>
          <t>Trinidad and Tobago</t>
        </is>
      </c>
      <c r="E804" s="5" t="n">
        <v>2023</v>
      </c>
      <c r="F804" s="5" t="n">
        <v>0.125</v>
      </c>
      <c r="G804" s="5" t="n">
        <v>6.147</v>
      </c>
      <c r="H804" s="5" t="n">
        <v>1.286</v>
      </c>
      <c r="I804" s="5" t="n">
        <v>0</v>
      </c>
      <c r="J804" s="5" t="n">
        <v>6.147</v>
      </c>
      <c r="K804" s="5" t="n">
        <v>0</v>
      </c>
      <c r="L804" s="5" t="n">
        <v>1</v>
      </c>
      <c r="M804" s="5" t="n">
        <v>7.886</v>
      </c>
      <c r="N804" s="5" t="n">
        <v>3.857</v>
      </c>
      <c r="O804" s="5" t="n">
        <v>0</v>
      </c>
      <c r="P804" s="5" t="n">
        <v>7.886</v>
      </c>
      <c r="Q804" s="5" t="n">
        <v>0</v>
      </c>
      <c r="R804" s="5" t="n">
        <v>1</v>
      </c>
      <c r="S804" s="5" t="n">
        <v>12.575</v>
      </c>
      <c r="T804" s="5" t="n">
        <v>7.714</v>
      </c>
      <c r="U804" s="5" t="n">
        <v>0.174</v>
      </c>
      <c r="V804" s="5" t="n">
        <v>14.147</v>
      </c>
      <c r="W804" s="5" t="n">
        <v>0.125</v>
      </c>
      <c r="X804" s="5" t="n">
        <v>1</v>
      </c>
      <c r="Y804" s="5" t="n">
        <v>8.34</v>
      </c>
      <c r="Z804" s="5" t="n">
        <v>0.915</v>
      </c>
      <c r="AA804" s="5" t="n">
        <v>0</v>
      </c>
      <c r="AB804" s="5" t="n">
        <v>8.34</v>
      </c>
      <c r="AC804" s="5" t="n">
        <v>0</v>
      </c>
      <c r="AD804" s="5" t="n">
        <v>1</v>
      </c>
      <c r="AE804" s="5" t="n">
        <v>8.983000000000001</v>
      </c>
      <c r="AF804" s="5" t="n">
        <v>1.747</v>
      </c>
      <c r="AG804" s="5" t="n">
        <v>0</v>
      </c>
      <c r="AH804" s="5" t="n">
        <v>8.983000000000001</v>
      </c>
      <c r="AI804" s="5" t="n">
        <v>0</v>
      </c>
      <c r="AJ804" s="5" t="n">
        <v>1</v>
      </c>
      <c r="AK804" s="5" t="n">
        <v>12.84</v>
      </c>
      <c r="AL804" s="5" t="n">
        <v>6.057</v>
      </c>
      <c r="AM804" s="5" t="n">
        <v>0.178</v>
      </c>
      <c r="AN804" s="5" t="n">
        <v>14.445</v>
      </c>
      <c r="AO804" s="5" t="n">
        <v>0.125</v>
      </c>
      <c r="AP804" s="5" t="n">
        <v>1</v>
      </c>
      <c r="AQ804" s="5" t="n">
        <v>0.791</v>
      </c>
      <c r="AR804" s="5" t="n">
        <v>0.129</v>
      </c>
      <c r="AS804" s="5" t="n">
        <v>-0.196</v>
      </c>
      <c r="AT804" s="5" t="n">
        <v>0.595</v>
      </c>
      <c r="AU804" s="5" t="n">
        <v>0</v>
      </c>
      <c r="AV804" s="5" t="n">
        <v>0</v>
      </c>
      <c r="AW804" s="5" t="n">
        <v>0.618</v>
      </c>
      <c r="AX804" s="5" t="n">
        <v>0.129</v>
      </c>
      <c r="AY804" s="5" t="n">
        <v>-0.042</v>
      </c>
      <c r="AZ804" s="5" t="n">
        <v>0.576</v>
      </c>
      <c r="BA804" s="5" t="n">
        <v>0</v>
      </c>
      <c r="BB804" s="5" t="n">
        <v>1</v>
      </c>
      <c r="BC804" s="5" t="n">
        <v>0.554</v>
      </c>
      <c r="BD804" s="5" t="n">
        <v>0.129</v>
      </c>
      <c r="BE804" s="5" t="n">
        <v>-0.274</v>
      </c>
      <c r="BF804" s="5" t="n">
        <v>0.281</v>
      </c>
      <c r="BG804" s="5" t="n">
        <v>0</v>
      </c>
      <c r="BH804" s="5" t="n">
        <v>0</v>
      </c>
      <c r="BI804" s="5" t="n">
        <v>0.5570000000000001</v>
      </c>
      <c r="BJ804" s="5" t="n">
        <v>0.129</v>
      </c>
      <c r="BK804" s="5" t="n">
        <v>-0.154</v>
      </c>
      <c r="BL804" s="5" t="n">
        <v>0.403</v>
      </c>
      <c r="BM804" s="5" t="n">
        <v>0</v>
      </c>
      <c r="BN804" s="5" t="n">
        <v>0</v>
      </c>
      <c r="BO804" s="5" t="n">
        <v>0</v>
      </c>
      <c r="BP804" s="5" t="n">
        <v>-0.032</v>
      </c>
      <c r="BQ804" s="5" t="n">
        <v>0.053</v>
      </c>
      <c r="BR804" s="5" t="n">
        <v>0</v>
      </c>
      <c r="BS804" s="5" t="n">
        <v>0</v>
      </c>
      <c r="BT804" s="5" t="n">
        <v>0</v>
      </c>
      <c r="BU804" s="5" t="n">
        <v>-0.032</v>
      </c>
      <c r="BV804" s="5" t="n">
        <v>0.052</v>
      </c>
      <c r="BW804" s="5" t="n">
        <v>0</v>
      </c>
      <c r="BX804" s="5" t="n">
        <v>0.167</v>
      </c>
      <c r="BY804" s="5" t="n">
        <v>13.254</v>
      </c>
      <c r="BZ804" s="5" t="n">
        <v>0</v>
      </c>
      <c r="CA804" s="5" t="n">
        <v>13.254</v>
      </c>
      <c r="CB804" s="5" t="n">
        <v>0</v>
      </c>
      <c r="CC804" s="5" t="n">
        <v>83.248</v>
      </c>
      <c r="CD804" s="5" t="n">
        <v>7.95</v>
      </c>
      <c r="CE804" s="5" t="n">
        <v>-35.031</v>
      </c>
      <c r="CF804" s="5" t="n">
        <v>48.217</v>
      </c>
      <c r="CG804" s="5" t="n">
        <v>0</v>
      </c>
      <c r="CH804" s="5" t="n">
        <v>0</v>
      </c>
      <c r="CI804" s="5" t="n">
        <v>0</v>
      </c>
      <c r="CJ804" s="5" t="n">
        <v>0</v>
      </c>
      <c r="CK804" s="5" t="n">
        <v>0</v>
      </c>
      <c r="CL804" s="5" t="n">
        <v>0</v>
      </c>
      <c r="CM804" s="5" t="n">
        <v>0</v>
      </c>
      <c r="CN804" s="5" t="n">
        <v>0</v>
      </c>
      <c r="CO804" s="5" t="n">
        <v>0</v>
      </c>
      <c r="CP804" s="5" t="n">
        <v>0</v>
      </c>
      <c r="CQ804" s="5" t="n">
        <v>1.348</v>
      </c>
      <c r="CR804" s="5" t="n">
        <v>1</v>
      </c>
      <c r="CS804" s="5" t="n">
        <v>7.697</v>
      </c>
      <c r="CT804" s="5" t="n">
        <v>4.861</v>
      </c>
      <c r="CU804" s="5" t="n">
        <v>9.260999999999999</v>
      </c>
    </row>
    <row r="805">
      <c r="A805" s="5" t="inlineStr">
        <is>
          <t>TTO2024</t>
        </is>
      </c>
      <c r="B805" s="5" t="inlineStr">
        <is>
          <t>TTO</t>
        </is>
      </c>
      <c r="C805" s="5" t="inlineStr">
        <is>
          <t>TTO</t>
        </is>
      </c>
      <c r="D805" s="5" t="inlineStr">
        <is>
          <t>Trinidad and Tobago</t>
        </is>
      </c>
      <c r="E805" s="5" t="n">
        <v>2024</v>
      </c>
      <c r="F805" s="5" t="n">
        <v>0.125</v>
      </c>
      <c r="G805" s="5" t="n">
        <v>5.575</v>
      </c>
      <c r="H805" s="5" t="n">
        <v>1.324</v>
      </c>
      <c r="I805" s="5" t="n">
        <v>0</v>
      </c>
      <c r="J805" s="5" t="n">
        <v>5.575</v>
      </c>
      <c r="K805" s="5" t="n">
        <v>0</v>
      </c>
      <c r="L805" s="5" t="n">
        <v>1</v>
      </c>
      <c r="M805" s="5" t="n">
        <v>7.124</v>
      </c>
      <c r="N805" s="5" t="n">
        <v>3.971</v>
      </c>
      <c r="O805" s="5" t="n">
        <v>0</v>
      </c>
      <c r="P805" s="5" t="n">
        <v>7.124</v>
      </c>
      <c r="Q805" s="5" t="n">
        <v>0</v>
      </c>
      <c r="R805" s="5" t="n">
        <v>1</v>
      </c>
      <c r="S805" s="5" t="n">
        <v>12.193</v>
      </c>
      <c r="T805" s="5" t="n">
        <v>7.942</v>
      </c>
      <c r="U805" s="5" t="n">
        <v>0.208</v>
      </c>
      <c r="V805" s="5" t="n">
        <v>13.717</v>
      </c>
      <c r="W805" s="5" t="n">
        <v>0.125</v>
      </c>
      <c r="X805" s="5" t="n">
        <v>1</v>
      </c>
      <c r="Y805" s="5" t="n">
        <v>8.26</v>
      </c>
      <c r="Z805" s="5" t="n">
        <v>0.906</v>
      </c>
      <c r="AA805" s="5" t="n">
        <v>0</v>
      </c>
      <c r="AB805" s="5" t="n">
        <v>8.26</v>
      </c>
      <c r="AC805" s="5" t="n">
        <v>0</v>
      </c>
      <c r="AD805" s="5" t="n">
        <v>1</v>
      </c>
      <c r="AE805" s="5" t="n">
        <v>8.922000000000001</v>
      </c>
      <c r="AF805" s="5" t="n">
        <v>1.735</v>
      </c>
      <c r="AG805" s="5" t="n">
        <v>0</v>
      </c>
      <c r="AH805" s="5" t="n">
        <v>8.922000000000001</v>
      </c>
      <c r="AI805" s="5" t="n">
        <v>0</v>
      </c>
      <c r="AJ805" s="5" t="n">
        <v>1</v>
      </c>
      <c r="AK805" s="5" t="n">
        <v>12.892</v>
      </c>
      <c r="AL805" s="5" t="n">
        <v>6.082</v>
      </c>
      <c r="AM805" s="5" t="n">
        <v>0.22</v>
      </c>
      <c r="AN805" s="5" t="n">
        <v>14.504</v>
      </c>
      <c r="AO805" s="5" t="n">
        <v>0.125</v>
      </c>
      <c r="AP805" s="5" t="n">
        <v>1</v>
      </c>
      <c r="AQ805" s="5" t="n">
        <v>0.756</v>
      </c>
      <c r="AR805" s="5" t="n">
        <v>0.132</v>
      </c>
      <c r="AS805" s="5" t="n">
        <v>-0.195</v>
      </c>
      <c r="AT805" s="5" t="n">
        <v>0.5610000000000001</v>
      </c>
      <c r="AU805" s="5" t="n">
        <v>0</v>
      </c>
      <c r="AV805" s="5" t="n">
        <v>0</v>
      </c>
      <c r="AW805" s="5" t="n">
        <v>0.655</v>
      </c>
      <c r="AX805" s="5" t="n">
        <v>0.132</v>
      </c>
      <c r="AY805" s="5" t="n">
        <v>-0.061</v>
      </c>
      <c r="AZ805" s="5" t="n">
        <v>0.594</v>
      </c>
      <c r="BA805" s="5" t="n">
        <v>0</v>
      </c>
      <c r="BB805" s="5" t="n">
        <v>1</v>
      </c>
      <c r="BC805" s="5" t="n">
        <v>0.534</v>
      </c>
      <c r="BD805" s="5" t="n">
        <v>0.132</v>
      </c>
      <c r="BE805" s="5" t="n">
        <v>-0.282</v>
      </c>
      <c r="BF805" s="5" t="n">
        <v>0.252</v>
      </c>
      <c r="BG805" s="5" t="n">
        <v>0</v>
      </c>
      <c r="BH805" s="5" t="n">
        <v>0</v>
      </c>
      <c r="BI805" s="5" t="n">
        <v>0.5679999999999999</v>
      </c>
      <c r="BJ805" s="5" t="n">
        <v>0.132</v>
      </c>
      <c r="BK805" s="5" t="n">
        <v>-0.158</v>
      </c>
      <c r="BL805" s="5" t="n">
        <v>0.409</v>
      </c>
      <c r="BM805" s="5" t="n">
        <v>0</v>
      </c>
      <c r="BN805" s="5" t="n">
        <v>0</v>
      </c>
      <c r="BO805" s="5" t="n">
        <v>0</v>
      </c>
      <c r="BP805" s="5" t="n">
        <v>-0.033</v>
      </c>
      <c r="BQ805" s="5" t="n">
        <v>0.053</v>
      </c>
      <c r="BR805" s="5" t="n">
        <v>0</v>
      </c>
      <c r="BS805" s="5" t="n">
        <v>0</v>
      </c>
      <c r="BT805" s="5" t="n">
        <v>0</v>
      </c>
      <c r="BU805" s="5" t="n">
        <v>-0.033</v>
      </c>
      <c r="BV805" s="5" t="n">
        <v>0.055</v>
      </c>
      <c r="BW805" s="5" t="n">
        <v>0</v>
      </c>
      <c r="BX805" s="5" t="n">
        <v>0.167</v>
      </c>
      <c r="BY805" s="5" t="n">
        <v>13.646</v>
      </c>
      <c r="BZ805" s="5" t="n">
        <v>0</v>
      </c>
      <c r="CA805" s="5" t="n">
        <v>13.646</v>
      </c>
      <c r="CB805" s="5" t="n">
        <v>0</v>
      </c>
      <c r="CC805" s="5" t="n">
        <v>82.58799999999999</v>
      </c>
      <c r="CD805" s="5" t="n">
        <v>7.95</v>
      </c>
      <c r="CE805" s="5" t="n">
        <v>-36.065</v>
      </c>
      <c r="CF805" s="5" t="n">
        <v>46.523</v>
      </c>
      <c r="CG805" s="5" t="n">
        <v>0</v>
      </c>
      <c r="CH805" s="5" t="n">
        <v>0</v>
      </c>
      <c r="CI805" s="5" t="n">
        <v>0</v>
      </c>
      <c r="CJ805" s="5" t="n">
        <v>0</v>
      </c>
      <c r="CK805" s="5" t="n">
        <v>0</v>
      </c>
      <c r="CL805" s="5" t="n">
        <v>0</v>
      </c>
      <c r="CM805" s="5" t="n">
        <v>0</v>
      </c>
      <c r="CN805" s="5" t="n">
        <v>0</v>
      </c>
      <c r="CO805" s="5" t="n">
        <v>0</v>
      </c>
      <c r="CP805" s="5" t="n">
        <v>0</v>
      </c>
      <c r="CQ805" s="5" t="n">
        <v>1.387</v>
      </c>
      <c r="CR805" s="5" t="n">
        <v>1</v>
      </c>
      <c r="CS805" s="5" t="n">
        <v>7.598</v>
      </c>
      <c r="CT805" s="5" t="n">
        <v>4.251</v>
      </c>
      <c r="CU805" s="5" t="n">
        <v>7.598</v>
      </c>
    </row>
    <row r="806">
      <c r="A806" s="5" t="inlineStr">
        <is>
          <t>TUN2021</t>
        </is>
      </c>
      <c r="B806" s="5" t="inlineStr">
        <is>
          <t>TUN</t>
        </is>
      </c>
      <c r="C806" s="5" t="inlineStr">
        <is>
          <t>TUN</t>
        </is>
      </c>
      <c r="D806" s="5" t="inlineStr">
        <is>
          <t>Tunisia</t>
        </is>
      </c>
      <c r="E806" s="5" t="n">
        <v>2021</v>
      </c>
      <c r="F806" s="5" t="n">
        <v>0.19</v>
      </c>
      <c r="G806" s="5" t="n">
        <v>5.897</v>
      </c>
      <c r="H806" s="5" t="n">
        <v>1.143</v>
      </c>
      <c r="I806" s="5" t="n">
        <v>0</v>
      </c>
      <c r="J806" s="5" t="n">
        <v>5.897</v>
      </c>
      <c r="K806" s="5" t="n">
        <v>0</v>
      </c>
      <c r="L806" s="5" t="n">
        <v>1</v>
      </c>
      <c r="M806" s="5" t="n">
        <v>7.964</v>
      </c>
      <c r="N806" s="5" t="n">
        <v>3.43</v>
      </c>
      <c r="O806" s="5" t="n">
        <v>0</v>
      </c>
      <c r="P806" s="5" t="n">
        <v>7.964</v>
      </c>
      <c r="Q806" s="5" t="n">
        <v>0</v>
      </c>
      <c r="R806" s="5" t="n">
        <v>1</v>
      </c>
      <c r="S806" s="5" t="n">
        <v>11.613</v>
      </c>
      <c r="T806" s="5" t="n">
        <v>6.86</v>
      </c>
      <c r="U806" s="5" t="n">
        <v>0</v>
      </c>
      <c r="V806" s="5" t="n">
        <v>13.82</v>
      </c>
      <c r="W806" s="5" t="n">
        <v>0.19</v>
      </c>
      <c r="X806" s="5" t="n">
        <v>1</v>
      </c>
      <c r="Y806" s="5" t="n">
        <v>6.869</v>
      </c>
      <c r="Z806" s="5" t="n">
        <v>0.913</v>
      </c>
      <c r="AA806" s="5" t="n">
        <v>1.348</v>
      </c>
      <c r="AB806" s="5" t="n">
        <v>8.217000000000001</v>
      </c>
      <c r="AC806" s="5" t="n">
        <v>0</v>
      </c>
      <c r="AD806" s="5" t="n">
        <v>1</v>
      </c>
      <c r="AE806" s="5" t="n">
        <v>7.788</v>
      </c>
      <c r="AF806" s="5" t="n">
        <v>1.788</v>
      </c>
      <c r="AG806" s="5" t="n">
        <v>0.429</v>
      </c>
      <c r="AH806" s="5" t="n">
        <v>8.217000000000001</v>
      </c>
      <c r="AI806" s="5" t="n">
        <v>0</v>
      </c>
      <c r="AJ806" s="5" t="n">
        <v>1</v>
      </c>
      <c r="AK806" s="5" t="n">
        <v>13.299</v>
      </c>
      <c r="AL806" s="5" t="n">
        <v>6.969</v>
      </c>
      <c r="AM806" s="5" t="n">
        <v>-9.521000000000001</v>
      </c>
      <c r="AN806" s="5" t="n">
        <v>4.496</v>
      </c>
      <c r="AO806" s="5" t="n">
        <v>0</v>
      </c>
      <c r="AP806" s="5" t="n">
        <v>0</v>
      </c>
      <c r="AQ806" s="5" t="n">
        <v>0.621</v>
      </c>
      <c r="AR806" s="5" t="n">
        <v>0.114</v>
      </c>
      <c r="AS806" s="5" t="n">
        <v>-0.045</v>
      </c>
      <c r="AT806" s="5" t="n">
        <v>0.6850000000000001</v>
      </c>
      <c r="AU806" s="5" t="n">
        <v>0.19</v>
      </c>
      <c r="AV806" s="5" t="n">
        <v>1</v>
      </c>
      <c r="AW806" s="5" t="n">
        <v>0.593</v>
      </c>
      <c r="AX806" s="5" t="n">
        <v>0.114</v>
      </c>
      <c r="AY806" s="5" t="n">
        <v>-0.103</v>
      </c>
      <c r="AZ806" s="5" t="n">
        <v>0.583</v>
      </c>
      <c r="BA806" s="5" t="n">
        <v>0</v>
      </c>
      <c r="BB806" s="5" t="n">
        <v>1</v>
      </c>
      <c r="BC806" s="5" t="n">
        <v>0.44</v>
      </c>
      <c r="BD806" s="5" t="n">
        <v>0.114</v>
      </c>
      <c r="BE806" s="5" t="n">
        <v>-0.348</v>
      </c>
      <c r="BF806" s="5" t="n">
        <v>0.109</v>
      </c>
      <c r="BG806" s="5" t="n">
        <v>0</v>
      </c>
      <c r="BH806" s="5" t="n">
        <v>0</v>
      </c>
      <c r="BI806" s="5" t="n">
        <v>0.5600000000000001</v>
      </c>
      <c r="BJ806" s="5" t="n">
        <v>0.114</v>
      </c>
      <c r="BK806" s="5" t="n">
        <v>-0.317</v>
      </c>
      <c r="BL806" s="5" t="n">
        <v>0.29</v>
      </c>
      <c r="BM806" s="5" t="n">
        <v>0</v>
      </c>
      <c r="BN806" s="5" t="n">
        <v>0</v>
      </c>
      <c r="BO806" s="5" t="n">
        <v>0</v>
      </c>
      <c r="BP806" s="5" t="n">
        <v>0</v>
      </c>
      <c r="BQ806" s="5" t="n">
        <v>0.097</v>
      </c>
      <c r="BR806" s="5" t="n">
        <v>0</v>
      </c>
      <c r="BS806" s="5" t="n">
        <v>0.667</v>
      </c>
      <c r="BT806" s="5" t="n">
        <v>0</v>
      </c>
      <c r="BU806" s="5" t="n">
        <v>0</v>
      </c>
      <c r="BV806" s="5" t="n">
        <v>0.022</v>
      </c>
      <c r="BW806" s="5" t="n">
        <v>0.19</v>
      </c>
      <c r="BX806" s="5" t="n">
        <v>0.333</v>
      </c>
      <c r="BY806" s="5" t="n">
        <v>11.787</v>
      </c>
      <c r="BZ806" s="5" t="n">
        <v>0</v>
      </c>
      <c r="CA806" s="5" t="n">
        <v>11.787</v>
      </c>
      <c r="CB806" s="5" t="n">
        <v>0</v>
      </c>
      <c r="CC806" s="5" t="n">
        <v>81.69499999999999</v>
      </c>
      <c r="CD806" s="5" t="n">
        <v>7.95</v>
      </c>
      <c r="CE806" s="5" t="n">
        <v>-44.854</v>
      </c>
      <c r="CF806" s="5" t="n">
        <v>43.842</v>
      </c>
      <c r="CG806" s="5" t="n">
        <v>0</v>
      </c>
      <c r="CH806" s="5" t="n">
        <v>0</v>
      </c>
      <c r="CI806" s="5" t="n">
        <v>0</v>
      </c>
      <c r="CJ806" s="5" t="n">
        <v>0</v>
      </c>
      <c r="CK806" s="5" t="n">
        <v>0</v>
      </c>
      <c r="CL806" s="5" t="n">
        <v>0</v>
      </c>
      <c r="CM806" s="5" t="n">
        <v>0</v>
      </c>
      <c r="CN806" s="5" t="n">
        <v>0</v>
      </c>
      <c r="CO806" s="5" t="n">
        <v>0</v>
      </c>
      <c r="CP806" s="5" t="n">
        <v>0</v>
      </c>
      <c r="CQ806" s="5" t="n">
        <v>1.198</v>
      </c>
      <c r="CR806" s="5" t="n">
        <v>0.393</v>
      </c>
      <c r="CS806" s="5" t="n">
        <v>5.951</v>
      </c>
      <c r="CT806" s="5" t="n">
        <v>4.753</v>
      </c>
      <c r="CU806" s="5" t="n">
        <v>14.162</v>
      </c>
    </row>
    <row r="807">
      <c r="A807" s="5" t="inlineStr">
        <is>
          <t>TUN2022</t>
        </is>
      </c>
      <c r="B807" s="5" t="inlineStr">
        <is>
          <t>TUN</t>
        </is>
      </c>
      <c r="C807" s="5" t="inlineStr">
        <is>
          <t>TUN</t>
        </is>
      </c>
      <c r="D807" s="5" t="inlineStr">
        <is>
          <t>Tunisia</t>
        </is>
      </c>
      <c r="E807" s="5" t="n">
        <v>2022</v>
      </c>
      <c r="F807" s="5" t="n">
        <v>0.19</v>
      </c>
      <c r="G807" s="5" t="n">
        <v>11.72</v>
      </c>
      <c r="H807" s="5" t="n">
        <v>1.235</v>
      </c>
      <c r="I807" s="5" t="n">
        <v>0</v>
      </c>
      <c r="J807" s="5" t="n">
        <v>11.72</v>
      </c>
      <c r="K807" s="5" t="n">
        <v>0</v>
      </c>
      <c r="L807" s="5" t="n">
        <v>1</v>
      </c>
      <c r="M807" s="5" t="n">
        <v>9.782999999999999</v>
      </c>
      <c r="N807" s="5" t="n">
        <v>3.704</v>
      </c>
      <c r="O807" s="5" t="n">
        <v>0</v>
      </c>
      <c r="P807" s="5" t="n">
        <v>9.782999999999999</v>
      </c>
      <c r="Q807" s="5" t="n">
        <v>0</v>
      </c>
      <c r="R807" s="5" t="n">
        <v>1</v>
      </c>
      <c r="S807" s="5" t="n">
        <v>17.893</v>
      </c>
      <c r="T807" s="5" t="n">
        <v>7.408</v>
      </c>
      <c r="U807" s="5" t="n">
        <v>0.252</v>
      </c>
      <c r="V807" s="5" t="n">
        <v>21.293</v>
      </c>
      <c r="W807" s="5" t="n">
        <v>0.19</v>
      </c>
      <c r="X807" s="5" t="n">
        <v>1</v>
      </c>
      <c r="Y807" s="5" t="n">
        <v>7.425</v>
      </c>
      <c r="Z807" s="5" t="n">
        <v>0.987</v>
      </c>
      <c r="AA807" s="5" t="n">
        <v>0.741</v>
      </c>
      <c r="AB807" s="5" t="n">
        <v>8.167</v>
      </c>
      <c r="AC807" s="5" t="n">
        <v>0</v>
      </c>
      <c r="AD807" s="5" t="n">
        <v>1</v>
      </c>
      <c r="AE807" s="5" t="n">
        <v>8.423999999999999</v>
      </c>
      <c r="AF807" s="5" t="n">
        <v>1.934</v>
      </c>
      <c r="AG807" s="5" t="n">
        <v>-0.257</v>
      </c>
      <c r="AH807" s="5" t="n">
        <v>8.167</v>
      </c>
      <c r="AI807" s="5" t="n">
        <v>0</v>
      </c>
      <c r="AJ807" s="5" t="n">
        <v>1</v>
      </c>
      <c r="AK807" s="5" t="n">
        <v>14.416</v>
      </c>
      <c r="AL807" s="5" t="n">
        <v>7.554</v>
      </c>
      <c r="AM807" s="5" t="n">
        <v>-10.788</v>
      </c>
      <c r="AN807" s="5" t="n">
        <v>4.318</v>
      </c>
      <c r="AO807" s="5" t="n">
        <v>0</v>
      </c>
      <c r="AP807" s="5" t="n">
        <v>0</v>
      </c>
      <c r="AQ807" s="5" t="n">
        <v>0.847</v>
      </c>
      <c r="AR807" s="5" t="n">
        <v>0.123</v>
      </c>
      <c r="AS807" s="5" t="n">
        <v>-0.257</v>
      </c>
      <c r="AT807" s="5" t="n">
        <v>0.702</v>
      </c>
      <c r="AU807" s="5" t="n">
        <v>0.19</v>
      </c>
      <c r="AV807" s="5" t="n">
        <v>1</v>
      </c>
      <c r="AW807" s="5" t="n">
        <v>0.947</v>
      </c>
      <c r="AX807" s="5" t="n">
        <v>0.123</v>
      </c>
      <c r="AY807" s="5" t="n">
        <v>-0.443</v>
      </c>
      <c r="AZ807" s="5" t="n">
        <v>0.599</v>
      </c>
      <c r="BA807" s="5" t="n">
        <v>0</v>
      </c>
      <c r="BB807" s="5" t="n">
        <v>1</v>
      </c>
      <c r="BC807" s="5" t="n">
        <v>0.589</v>
      </c>
      <c r="BD807" s="5" t="n">
        <v>0.123</v>
      </c>
      <c r="BE807" s="5" t="n">
        <v>-0.495</v>
      </c>
      <c r="BF807" s="5" t="n">
        <v>0.111</v>
      </c>
      <c r="BG807" s="5" t="n">
        <v>0</v>
      </c>
      <c r="BH807" s="5" t="n">
        <v>0</v>
      </c>
      <c r="BI807" s="5" t="n">
        <v>0.6889999999999999</v>
      </c>
      <c r="BJ807" s="5" t="n">
        <v>0.123</v>
      </c>
      <c r="BK807" s="5" t="n">
        <v>-0.457</v>
      </c>
      <c r="BL807" s="5" t="n">
        <v>0.276</v>
      </c>
      <c r="BM807" s="5" t="n">
        <v>0</v>
      </c>
      <c r="BN807" s="5" t="n">
        <v>0</v>
      </c>
      <c r="BO807" s="5" t="n">
        <v>0</v>
      </c>
      <c r="BP807" s="5" t="n">
        <v>0</v>
      </c>
      <c r="BQ807" s="5" t="n">
        <v>0.094</v>
      </c>
      <c r="BR807" s="5" t="n">
        <v>0</v>
      </c>
      <c r="BS807" s="5" t="n">
        <v>0.667</v>
      </c>
      <c r="BT807" s="5" t="n">
        <v>0</v>
      </c>
      <c r="BU807" s="5" t="n">
        <v>0</v>
      </c>
      <c r="BV807" s="5" t="n">
        <v>0.02</v>
      </c>
      <c r="BW807" s="5" t="n">
        <v>0.19</v>
      </c>
      <c r="BX807" s="5" t="n">
        <v>0.333</v>
      </c>
      <c r="BY807" s="5" t="n">
        <v>12.729</v>
      </c>
      <c r="BZ807" s="5" t="n">
        <v>0</v>
      </c>
      <c r="CA807" s="5" t="n">
        <v>12.729</v>
      </c>
      <c r="CB807" s="5" t="n">
        <v>0</v>
      </c>
      <c r="CC807" s="5" t="n">
        <v>102.477</v>
      </c>
      <c r="CD807" s="5" t="n">
        <v>7.95</v>
      </c>
      <c r="CE807" s="5" t="n">
        <v>-63.257</v>
      </c>
      <c r="CF807" s="5" t="n">
        <v>46.672</v>
      </c>
      <c r="CG807" s="5" t="n">
        <v>0</v>
      </c>
      <c r="CH807" s="5" t="n">
        <v>0</v>
      </c>
      <c r="CI807" s="5" t="n">
        <v>0</v>
      </c>
      <c r="CJ807" s="5" t="n">
        <v>0</v>
      </c>
      <c r="CK807" s="5" t="n">
        <v>0</v>
      </c>
      <c r="CL807" s="5" t="n">
        <v>0</v>
      </c>
      <c r="CM807" s="5" t="n">
        <v>0</v>
      </c>
      <c r="CN807" s="5" t="n">
        <v>0</v>
      </c>
      <c r="CO807" s="5" t="n">
        <v>0</v>
      </c>
      <c r="CP807" s="5" t="n">
        <v>0</v>
      </c>
      <c r="CQ807" s="5" t="n">
        <v>1.294</v>
      </c>
      <c r="CR807" s="5" t="n">
        <v>0.382</v>
      </c>
      <c r="CS807" s="5" t="n">
        <v>6.427</v>
      </c>
      <c r="CT807" s="5" t="n">
        <v>10.485</v>
      </c>
      <c r="CU807" s="5" t="n">
        <v>30.326</v>
      </c>
    </row>
    <row r="808">
      <c r="A808" s="5" t="inlineStr">
        <is>
          <t>TUN2023</t>
        </is>
      </c>
      <c r="B808" s="5" t="inlineStr">
        <is>
          <t>TUN</t>
        </is>
      </c>
      <c r="C808" s="5" t="inlineStr">
        <is>
          <t>TUN</t>
        </is>
      </c>
      <c r="D808" s="5" t="inlineStr">
        <is>
          <t>Tunisia</t>
        </is>
      </c>
      <c r="E808" s="5" t="n">
        <v>2023</v>
      </c>
      <c r="F808" s="5" t="n">
        <v>0.19</v>
      </c>
      <c r="G808" s="5" t="n">
        <v>6.147</v>
      </c>
      <c r="H808" s="5" t="n">
        <v>1.286</v>
      </c>
      <c r="I808" s="5" t="n">
        <v>0</v>
      </c>
      <c r="J808" s="5" t="n">
        <v>6.147</v>
      </c>
      <c r="K808" s="5" t="n">
        <v>0</v>
      </c>
      <c r="L808" s="5" t="n">
        <v>1</v>
      </c>
      <c r="M808" s="5" t="n">
        <v>7.886</v>
      </c>
      <c r="N808" s="5" t="n">
        <v>3.857</v>
      </c>
      <c r="O808" s="5" t="n">
        <v>0</v>
      </c>
      <c r="P808" s="5" t="n">
        <v>7.886</v>
      </c>
      <c r="Q808" s="5" t="n">
        <v>0</v>
      </c>
      <c r="R808" s="5" t="n">
        <v>1</v>
      </c>
      <c r="S808" s="5" t="n">
        <v>12.575</v>
      </c>
      <c r="T808" s="5" t="n">
        <v>7.714</v>
      </c>
      <c r="U808" s="5" t="n">
        <v>0.265</v>
      </c>
      <c r="V808" s="5" t="n">
        <v>14.964</v>
      </c>
      <c r="W808" s="5" t="n">
        <v>0.19</v>
      </c>
      <c r="X808" s="5" t="n">
        <v>1</v>
      </c>
      <c r="Y808" s="5" t="n">
        <v>7.747</v>
      </c>
      <c r="Z808" s="5" t="n">
        <v>1.03</v>
      </c>
      <c r="AA808" s="5" t="n">
        <v>0.797</v>
      </c>
      <c r="AB808" s="5" t="n">
        <v>8.544</v>
      </c>
      <c r="AC808" s="5" t="n">
        <v>0</v>
      </c>
      <c r="AD808" s="5" t="n">
        <v>1</v>
      </c>
      <c r="AE808" s="5" t="n">
        <v>8.802</v>
      </c>
      <c r="AF808" s="5" t="n">
        <v>2.021</v>
      </c>
      <c r="AG808" s="5" t="n">
        <v>-0.258</v>
      </c>
      <c r="AH808" s="5" t="n">
        <v>8.544</v>
      </c>
      <c r="AI808" s="5" t="n">
        <v>0</v>
      </c>
      <c r="AJ808" s="5" t="n">
        <v>1</v>
      </c>
      <c r="AK808" s="5" t="n">
        <v>15.132</v>
      </c>
      <c r="AL808" s="5" t="n">
        <v>7.929</v>
      </c>
      <c r="AM808" s="5" t="n">
        <v>-11.666</v>
      </c>
      <c r="AN808" s="5" t="n">
        <v>4.124</v>
      </c>
      <c r="AO808" s="5" t="n">
        <v>0</v>
      </c>
      <c r="AP808" s="5" t="n">
        <v>0</v>
      </c>
      <c r="AQ808" s="5" t="n">
        <v>0.749</v>
      </c>
      <c r="AR808" s="5" t="n">
        <v>0.129</v>
      </c>
      <c r="AS808" s="5" t="n">
        <v>-0.105</v>
      </c>
      <c r="AT808" s="5" t="n">
        <v>0.766</v>
      </c>
      <c r="AU808" s="5" t="n">
        <v>0.19</v>
      </c>
      <c r="AV808" s="5" t="n">
        <v>1</v>
      </c>
      <c r="AW808" s="5" t="n">
        <v>0.783</v>
      </c>
      <c r="AX808" s="5" t="n">
        <v>0.129</v>
      </c>
      <c r="AY808" s="5" t="n">
        <v>-0.228</v>
      </c>
      <c r="AZ808" s="5" t="n">
        <v>0.66</v>
      </c>
      <c r="BA808" s="5" t="n">
        <v>0</v>
      </c>
      <c r="BB808" s="5" t="n">
        <v>1</v>
      </c>
      <c r="BC808" s="5" t="n">
        <v>0.527</v>
      </c>
      <c r="BD808" s="5" t="n">
        <v>0.129</v>
      </c>
      <c r="BE808" s="5" t="n">
        <v>-0.431</v>
      </c>
      <c r="BF808" s="5" t="n">
        <v>0.115</v>
      </c>
      <c r="BG808" s="5" t="n">
        <v>0</v>
      </c>
      <c r="BH808" s="5" t="n">
        <v>0</v>
      </c>
      <c r="BI808" s="5" t="n">
        <v>0.64</v>
      </c>
      <c r="BJ808" s="5" t="n">
        <v>0.129</v>
      </c>
      <c r="BK808" s="5" t="n">
        <v>-0.383</v>
      </c>
      <c r="BL808" s="5" t="n">
        <v>0.306</v>
      </c>
      <c r="BM808" s="5" t="n">
        <v>0</v>
      </c>
      <c r="BN808" s="5" t="n">
        <v>0</v>
      </c>
      <c r="BO808" s="5" t="n">
        <v>0</v>
      </c>
      <c r="BP808" s="5" t="n">
        <v>0</v>
      </c>
      <c r="BQ808" s="5" t="n">
        <v>0.094</v>
      </c>
      <c r="BR808" s="5" t="n">
        <v>0</v>
      </c>
      <c r="BS808" s="5" t="n">
        <v>0.667</v>
      </c>
      <c r="BT808" s="5" t="n">
        <v>0</v>
      </c>
      <c r="BU808" s="5" t="n">
        <v>0</v>
      </c>
      <c r="BV808" s="5" t="n">
        <v>0.02</v>
      </c>
      <c r="BW808" s="5" t="n">
        <v>0.19</v>
      </c>
      <c r="BX808" s="5" t="n">
        <v>0.333</v>
      </c>
      <c r="BY808" s="5" t="n">
        <v>13.254</v>
      </c>
      <c r="BZ808" s="5" t="n">
        <v>0</v>
      </c>
      <c r="CA808" s="5" t="n">
        <v>13.254</v>
      </c>
      <c r="CB808" s="5" t="n">
        <v>0</v>
      </c>
      <c r="CC808" s="5" t="n">
        <v>87.07899999999999</v>
      </c>
      <c r="CD808" s="5" t="n">
        <v>7.95</v>
      </c>
      <c r="CE808" s="5" t="n">
        <v>-45.856</v>
      </c>
      <c r="CF808" s="5" t="n">
        <v>49.056</v>
      </c>
      <c r="CG808" s="5" t="n">
        <v>0</v>
      </c>
      <c r="CH808" s="5" t="n">
        <v>0</v>
      </c>
      <c r="CI808" s="5" t="n">
        <v>0</v>
      </c>
      <c r="CJ808" s="5" t="n">
        <v>0</v>
      </c>
      <c r="CK808" s="5" t="n">
        <v>0</v>
      </c>
      <c r="CL808" s="5" t="n">
        <v>0</v>
      </c>
      <c r="CM808" s="5" t="n">
        <v>0</v>
      </c>
      <c r="CN808" s="5" t="n">
        <v>0</v>
      </c>
      <c r="CO808" s="5" t="n">
        <v>0</v>
      </c>
      <c r="CP808" s="5" t="n">
        <v>0</v>
      </c>
      <c r="CQ808" s="5" t="n">
        <v>1.348</v>
      </c>
      <c r="CR808" s="5" t="n">
        <v>0.359</v>
      </c>
      <c r="CS808" s="5" t="n">
        <v>6.692</v>
      </c>
      <c r="CT808" s="5" t="n">
        <v>4.861</v>
      </c>
      <c r="CU808" s="5" t="n">
        <v>10.622</v>
      </c>
    </row>
    <row r="809">
      <c r="A809" s="5" t="inlineStr">
        <is>
          <t>TUN2024</t>
        </is>
      </c>
      <c r="B809" s="5" t="inlineStr">
        <is>
          <t>TUN</t>
        </is>
      </c>
      <c r="C809" s="5" t="inlineStr">
        <is>
          <t>TUN</t>
        </is>
      </c>
      <c r="D809" s="5" t="inlineStr">
        <is>
          <t>Tunisia</t>
        </is>
      </c>
      <c r="E809" s="5" t="n">
        <v>2024</v>
      </c>
      <c r="F809" s="5" t="n">
        <v>0.19</v>
      </c>
      <c r="G809" s="5" t="n">
        <v>5.575</v>
      </c>
      <c r="H809" s="5" t="n">
        <v>1.324</v>
      </c>
      <c r="I809" s="5" t="n">
        <v>0</v>
      </c>
      <c r="J809" s="5" t="n">
        <v>5.575</v>
      </c>
      <c r="K809" s="5" t="n">
        <v>0</v>
      </c>
      <c r="L809" s="5" t="n">
        <v>1</v>
      </c>
      <c r="M809" s="5" t="n">
        <v>7.124</v>
      </c>
      <c r="N809" s="5" t="n">
        <v>3.971</v>
      </c>
      <c r="O809" s="5" t="n">
        <v>0</v>
      </c>
      <c r="P809" s="5" t="n">
        <v>7.124</v>
      </c>
      <c r="Q809" s="5" t="n">
        <v>0</v>
      </c>
      <c r="R809" s="5" t="n">
        <v>1</v>
      </c>
      <c r="S809" s="5" t="n">
        <v>12.193</v>
      </c>
      <c r="T809" s="5" t="n">
        <v>7.942</v>
      </c>
      <c r="U809" s="5" t="n">
        <v>0.316</v>
      </c>
      <c r="V809" s="5" t="n">
        <v>14.509</v>
      </c>
      <c r="W809" s="5" t="n">
        <v>0.19</v>
      </c>
      <c r="X809" s="5" t="n">
        <v>1</v>
      </c>
      <c r="Y809" s="5" t="n">
        <v>7.975</v>
      </c>
      <c r="Z809" s="5" t="n">
        <v>1.06</v>
      </c>
      <c r="AA809" s="5" t="n">
        <v>0.82</v>
      </c>
      <c r="AB809" s="5" t="n">
        <v>8.795999999999999</v>
      </c>
      <c r="AC809" s="5" t="n">
        <v>0</v>
      </c>
      <c r="AD809" s="5" t="n">
        <v>1</v>
      </c>
      <c r="AE809" s="5" t="n">
        <v>9.061999999999999</v>
      </c>
      <c r="AF809" s="5" t="n">
        <v>2.081</v>
      </c>
      <c r="AG809" s="5" t="n">
        <v>-0.266</v>
      </c>
      <c r="AH809" s="5" t="n">
        <v>8.795999999999999</v>
      </c>
      <c r="AI809" s="5" t="n">
        <v>0</v>
      </c>
      <c r="AJ809" s="5" t="n">
        <v>1</v>
      </c>
      <c r="AK809" s="5" t="n">
        <v>15.579</v>
      </c>
      <c r="AL809" s="5" t="n">
        <v>8.163</v>
      </c>
      <c r="AM809" s="5" t="n">
        <v>-11.333</v>
      </c>
      <c r="AN809" s="5" t="n">
        <v>4.246</v>
      </c>
      <c r="AO809" s="5" t="n">
        <v>0</v>
      </c>
      <c r="AP809" s="5" t="n">
        <v>0</v>
      </c>
      <c r="AQ809" s="5" t="n">
        <v>0.72</v>
      </c>
      <c r="AR809" s="5" t="n">
        <v>0.132</v>
      </c>
      <c r="AS809" s="5" t="n">
        <v>-0.078</v>
      </c>
      <c r="AT809" s="5" t="n">
        <v>0.764</v>
      </c>
      <c r="AU809" s="5" t="n">
        <v>0.19</v>
      </c>
      <c r="AV809" s="5" t="n">
        <v>1</v>
      </c>
      <c r="AW809" s="5" t="n">
        <v>0.734</v>
      </c>
      <c r="AX809" s="5" t="n">
        <v>0.132</v>
      </c>
      <c r="AY809" s="5" t="n">
        <v>-0.178</v>
      </c>
      <c r="AZ809" s="5" t="n">
        <v>0.661</v>
      </c>
      <c r="BA809" s="5" t="n">
        <v>0</v>
      </c>
      <c r="BB809" s="5" t="n">
        <v>1</v>
      </c>
      <c r="BC809" s="5" t="n">
        <v>0.51</v>
      </c>
      <c r="BD809" s="5" t="n">
        <v>0.132</v>
      </c>
      <c r="BE809" s="5" t="n">
        <v>-0.414</v>
      </c>
      <c r="BF809" s="5" t="n">
        <v>0.115</v>
      </c>
      <c r="BG809" s="5" t="n">
        <v>0</v>
      </c>
      <c r="BH809" s="5" t="n">
        <v>0</v>
      </c>
      <c r="BI809" s="5" t="n">
        <v>0.652</v>
      </c>
      <c r="BJ809" s="5" t="n">
        <v>0.132</v>
      </c>
      <c r="BK809" s="5" t="n">
        <v>-0.338</v>
      </c>
      <c r="BL809" s="5" t="n">
        <v>0.314</v>
      </c>
      <c r="BM809" s="5" t="n">
        <v>0</v>
      </c>
      <c r="BN809" s="5" t="n">
        <v>0</v>
      </c>
      <c r="BO809" s="5" t="n">
        <v>0</v>
      </c>
      <c r="BP809" s="5" t="n">
        <v>0</v>
      </c>
      <c r="BQ809" s="5" t="n">
        <v>0.099</v>
      </c>
      <c r="BR809" s="5" t="n">
        <v>0</v>
      </c>
      <c r="BS809" s="5" t="n">
        <v>0.667</v>
      </c>
      <c r="BT809" s="5" t="n">
        <v>0</v>
      </c>
      <c r="BU809" s="5" t="n">
        <v>0</v>
      </c>
      <c r="BV809" s="5" t="n">
        <v>0.018</v>
      </c>
      <c r="BW809" s="5" t="n">
        <v>0.19</v>
      </c>
      <c r="BX809" s="5" t="n">
        <v>0.333</v>
      </c>
      <c r="BY809" s="5" t="n">
        <v>13.646</v>
      </c>
      <c r="BZ809" s="5" t="n">
        <v>0</v>
      </c>
      <c r="CA809" s="5" t="n">
        <v>13.646</v>
      </c>
      <c r="CB809" s="5" t="n">
        <v>0</v>
      </c>
      <c r="CC809" s="5" t="n">
        <v>86.38500000000001</v>
      </c>
      <c r="CD809" s="5" t="n">
        <v>7.95</v>
      </c>
      <c r="CE809" s="5" t="n">
        <v>-54.53</v>
      </c>
      <c r="CF809" s="5" t="n">
        <v>37.908</v>
      </c>
      <c r="CG809" s="5" t="n">
        <v>0</v>
      </c>
      <c r="CH809" s="5" t="n">
        <v>0</v>
      </c>
      <c r="CI809" s="5" t="n">
        <v>0</v>
      </c>
      <c r="CJ809" s="5" t="n">
        <v>0</v>
      </c>
      <c r="CK809" s="5" t="n">
        <v>0</v>
      </c>
      <c r="CL809" s="5" t="n">
        <v>0</v>
      </c>
      <c r="CM809" s="5" t="n">
        <v>0</v>
      </c>
      <c r="CN809" s="5" t="n">
        <v>0</v>
      </c>
      <c r="CO809" s="5" t="n">
        <v>0</v>
      </c>
      <c r="CP809" s="5" t="n">
        <v>0</v>
      </c>
      <c r="CQ809" s="5" t="n">
        <v>1.387</v>
      </c>
      <c r="CR809" s="5" t="n">
        <v>0.359</v>
      </c>
      <c r="CS809" s="5" t="n">
        <v>6.889</v>
      </c>
      <c r="CT809" s="5" t="n">
        <v>4.251</v>
      </c>
      <c r="CU809" s="5" t="n">
        <v>9.167999999999999</v>
      </c>
    </row>
    <row r="810">
      <c r="A810" s="5" t="inlineStr">
        <is>
          <t>TUR2021</t>
        </is>
      </c>
      <c r="B810" s="5" t="inlineStr">
        <is>
          <t>TUR</t>
        </is>
      </c>
      <c r="C810" s="5" t="inlineStr">
        <is>
          <t>TUR</t>
        </is>
      </c>
      <c r="D810" s="5" t="inlineStr">
        <is>
          <t>Turkiye</t>
        </is>
      </c>
      <c r="E810" s="5" t="n">
        <v>2021</v>
      </c>
      <c r="F810" s="5" t="n">
        <v>0.18</v>
      </c>
      <c r="G810" s="5" t="n">
        <v>0.786</v>
      </c>
      <c r="H810" s="5" t="n">
        <v>0.172</v>
      </c>
      <c r="I810" s="5" t="n">
        <v>-0.148</v>
      </c>
      <c r="J810" s="5" t="n">
        <v>0.637</v>
      </c>
      <c r="K810" s="5" t="n">
        <v>0</v>
      </c>
      <c r="L810" s="5" t="n">
        <v>1</v>
      </c>
      <c r="M810" s="5" t="n">
        <v>2.255</v>
      </c>
      <c r="N810" s="5" t="n">
        <v>1.022</v>
      </c>
      <c r="O810" s="5" t="n">
        <v>0</v>
      </c>
      <c r="P810" s="5" t="n">
        <v>2.255</v>
      </c>
      <c r="Q810" s="5" t="n">
        <v>0</v>
      </c>
      <c r="R810" s="5" t="n">
        <v>1</v>
      </c>
      <c r="S810" s="5" t="n">
        <v>3.306</v>
      </c>
      <c r="T810" s="5" t="n">
        <v>2.049</v>
      </c>
      <c r="U810" s="5" t="n">
        <v>-0.755</v>
      </c>
      <c r="V810" s="5" t="n">
        <v>3.01</v>
      </c>
      <c r="W810" s="5" t="n">
        <v>0</v>
      </c>
      <c r="X810" s="5" t="n">
        <v>1</v>
      </c>
      <c r="Y810" s="5" t="n">
        <v>16.094</v>
      </c>
      <c r="Z810" s="5" t="n">
        <v>2.175</v>
      </c>
      <c r="AA810" s="5" t="n">
        <v>-9.529999999999999</v>
      </c>
      <c r="AB810" s="5" t="n">
        <v>6.564</v>
      </c>
      <c r="AC810" s="5" t="n">
        <v>0</v>
      </c>
      <c r="AD810" s="5" t="n">
        <v>1</v>
      </c>
      <c r="AE810" s="5" t="n">
        <v>17.228</v>
      </c>
      <c r="AF810" s="5" t="n">
        <v>4.028</v>
      </c>
      <c r="AG810" s="5" t="n">
        <v>-10.665</v>
      </c>
      <c r="AH810" s="5" t="n">
        <v>6.564</v>
      </c>
      <c r="AI810" s="5" t="n">
        <v>0</v>
      </c>
      <c r="AJ810" s="5" t="n">
        <v>1</v>
      </c>
      <c r="AK810" s="5" t="n">
        <v>21.765</v>
      </c>
      <c r="AL810" s="5" t="n">
        <v>10.682</v>
      </c>
      <c r="AM810" s="5" t="n">
        <v>-16.601</v>
      </c>
      <c r="AN810" s="5" t="n">
        <v>6.094</v>
      </c>
      <c r="AO810" s="5" t="n">
        <v>0</v>
      </c>
      <c r="AP810" s="5" t="n">
        <v>0</v>
      </c>
      <c r="AQ810" s="5" t="n">
        <v>0.619</v>
      </c>
      <c r="AR810" s="5" t="n">
        <v>0.114</v>
      </c>
      <c r="AS810" s="5" t="n">
        <v>0.139</v>
      </c>
      <c r="AT810" s="5" t="n">
        <v>0.895</v>
      </c>
      <c r="AU810" s="5" t="n">
        <v>0.18</v>
      </c>
      <c r="AV810" s="5" t="n">
        <v>1</v>
      </c>
      <c r="AW810" s="5" t="n">
        <v>0.599</v>
      </c>
      <c r="AX810" s="5" t="n">
        <v>0.114</v>
      </c>
      <c r="AY810" s="5" t="n">
        <v>0.117</v>
      </c>
      <c r="AZ810" s="5" t="n">
        <v>0.845</v>
      </c>
      <c r="BA810" s="5" t="n">
        <v>0.18</v>
      </c>
      <c r="BB810" s="5" t="n">
        <v>1</v>
      </c>
      <c r="BC810" s="5" t="n">
        <v>0.439</v>
      </c>
      <c r="BD810" s="5" t="n">
        <v>0.114</v>
      </c>
      <c r="BE810" s="5" t="n">
        <v>0.046</v>
      </c>
      <c r="BF810" s="5" t="n">
        <v>0.572</v>
      </c>
      <c r="BG810" s="5" t="n">
        <v>0.18</v>
      </c>
      <c r="BH810" s="5" t="n">
        <v>1</v>
      </c>
      <c r="BI810" s="5" t="n">
        <v>0.505</v>
      </c>
      <c r="BJ810" s="5" t="n">
        <v>0.114</v>
      </c>
      <c r="BK810" s="5" t="n">
        <v>0.226</v>
      </c>
      <c r="BL810" s="5" t="n">
        <v>0.862</v>
      </c>
      <c r="BM810" s="5" t="n">
        <v>0.18</v>
      </c>
      <c r="BN810" s="5" t="n">
        <v>1</v>
      </c>
      <c r="BO810" s="5" t="n">
        <v>0</v>
      </c>
      <c r="BP810" s="5" t="n">
        <v>0.002</v>
      </c>
      <c r="BQ810" s="5" t="n">
        <v>0.076</v>
      </c>
      <c r="BR810" s="5" t="n">
        <v>0</v>
      </c>
      <c r="BS810" s="5" t="n">
        <v>1</v>
      </c>
      <c r="BT810" s="5" t="n">
        <v>0</v>
      </c>
      <c r="BU810" s="5" t="n">
        <v>0.004</v>
      </c>
      <c r="BV810" s="5" t="n">
        <v>0.096</v>
      </c>
      <c r="BW810" s="5" t="n">
        <v>0.18</v>
      </c>
      <c r="BX810" s="5" t="n">
        <v>1</v>
      </c>
      <c r="BY810" s="5" t="n">
        <v>11.787</v>
      </c>
      <c r="BZ810" s="5" t="n">
        <v>0</v>
      </c>
      <c r="CA810" s="5" t="n">
        <v>11.787</v>
      </c>
      <c r="CB810" s="5" t="n">
        <v>0</v>
      </c>
      <c r="CC810" s="5" t="n">
        <v>78.125</v>
      </c>
      <c r="CD810" s="5" t="n">
        <v>7.95</v>
      </c>
      <c r="CE810" s="5" t="n">
        <v>25.739</v>
      </c>
      <c r="CF810" s="5" t="n">
        <v>122.559</v>
      </c>
      <c r="CG810" s="5" t="n">
        <v>0.18</v>
      </c>
      <c r="CH810" s="5" t="n">
        <v>1</v>
      </c>
      <c r="CI810" s="5" t="n">
        <v>0</v>
      </c>
      <c r="CJ810" s="5" t="n">
        <v>0</v>
      </c>
      <c r="CK810" s="5" t="n">
        <v>0</v>
      </c>
      <c r="CL810" s="5" t="n">
        <v>0.213</v>
      </c>
      <c r="CM810" s="5" t="n">
        <v>0</v>
      </c>
      <c r="CN810" s="5" t="n">
        <v>0.046</v>
      </c>
      <c r="CO810" s="5" t="n">
        <v>0.102</v>
      </c>
      <c r="CP810" s="5" t="n">
        <v>0</v>
      </c>
      <c r="CQ810" s="5" t="n">
        <v>1.198</v>
      </c>
      <c r="CR810" s="5" t="n">
        <v>0</v>
      </c>
      <c r="CS810" s="5" t="n">
        <v>2.456</v>
      </c>
      <c r="CT810" s="5" t="n">
        <v>4.41</v>
      </c>
      <c r="CU810" s="5" t="n">
        <v>15.162</v>
      </c>
    </row>
    <row r="811">
      <c r="A811" s="5" t="inlineStr">
        <is>
          <t>TUR2022</t>
        </is>
      </c>
      <c r="B811" s="5" t="inlineStr">
        <is>
          <t>TUR</t>
        </is>
      </c>
      <c r="C811" s="5" t="inlineStr">
        <is>
          <t>TUR</t>
        </is>
      </c>
      <c r="D811" s="5" t="inlineStr">
        <is>
          <t>Turkiye</t>
        </is>
      </c>
      <c r="E811" s="5" t="n">
        <v>2022</v>
      </c>
      <c r="F811" s="5" t="n">
        <v>0.18</v>
      </c>
      <c r="G811" s="5" t="n">
        <v>0.713</v>
      </c>
      <c r="H811" s="5" t="n">
        <v>0.111</v>
      </c>
      <c r="I811" s="5" t="n">
        <v>-0.09</v>
      </c>
      <c r="J811" s="5" t="n">
        <v>0.623</v>
      </c>
      <c r="K811" s="5" t="n">
        <v>0</v>
      </c>
      <c r="L811" s="5" t="n">
        <v>1</v>
      </c>
      <c r="M811" s="5" t="n">
        <v>2.942</v>
      </c>
      <c r="N811" s="5" t="n">
        <v>1.215</v>
      </c>
      <c r="O811" s="5" t="n">
        <v>0</v>
      </c>
      <c r="P811" s="5" t="n">
        <v>2.942</v>
      </c>
      <c r="Q811" s="5" t="n">
        <v>0</v>
      </c>
      <c r="R811" s="5" t="n">
        <v>1</v>
      </c>
      <c r="S811" s="5" t="n">
        <v>4.042</v>
      </c>
      <c r="T811" s="5" t="n">
        <v>1.98</v>
      </c>
      <c r="U811" s="5" t="n">
        <v>-0.547</v>
      </c>
      <c r="V811" s="5" t="n">
        <v>4.124</v>
      </c>
      <c r="W811" s="5" t="n">
        <v>0</v>
      </c>
      <c r="X811" s="5" t="n">
        <v>1</v>
      </c>
      <c r="Y811" s="5" t="n">
        <v>32.56</v>
      </c>
      <c r="Z811" s="5" t="n">
        <v>4.4</v>
      </c>
      <c r="AA811" s="5" t="n">
        <v>-12.85</v>
      </c>
      <c r="AB811" s="5" t="n">
        <v>19.71</v>
      </c>
      <c r="AC811" s="5" t="n">
        <v>0</v>
      </c>
      <c r="AD811" s="5" t="n">
        <v>1</v>
      </c>
      <c r="AE811" s="5" t="n">
        <v>33.795</v>
      </c>
      <c r="AF811" s="5" t="n">
        <v>7.901</v>
      </c>
      <c r="AG811" s="5" t="n">
        <v>-14.085</v>
      </c>
      <c r="AH811" s="5" t="n">
        <v>19.71</v>
      </c>
      <c r="AI811" s="5" t="n">
        <v>0</v>
      </c>
      <c r="AJ811" s="5" t="n">
        <v>1</v>
      </c>
      <c r="AK811" s="5" t="n">
        <v>38.734</v>
      </c>
      <c r="AL811" s="5" t="n">
        <v>18.497</v>
      </c>
      <c r="AM811" s="5" t="n">
        <v>-33.019</v>
      </c>
      <c r="AN811" s="5" t="n">
        <v>6.743</v>
      </c>
      <c r="AO811" s="5" t="n">
        <v>0</v>
      </c>
      <c r="AP811" s="5" t="n">
        <v>0</v>
      </c>
      <c r="AQ811" s="5" t="n">
        <v>0.861</v>
      </c>
      <c r="AR811" s="5" t="n">
        <v>0.123</v>
      </c>
      <c r="AS811" s="5" t="n">
        <v>0.167</v>
      </c>
      <c r="AT811" s="5" t="n">
        <v>1.213</v>
      </c>
      <c r="AU811" s="5" t="n">
        <v>0.18</v>
      </c>
      <c r="AV811" s="5" t="n">
        <v>1</v>
      </c>
      <c r="AW811" s="5" t="n">
        <v>0.986</v>
      </c>
      <c r="AX811" s="5" t="n">
        <v>0.123</v>
      </c>
      <c r="AY811" s="5" t="n">
        <v>0.16</v>
      </c>
      <c r="AZ811" s="5" t="n">
        <v>1.353</v>
      </c>
      <c r="BA811" s="5" t="n">
        <v>0.18</v>
      </c>
      <c r="BB811" s="5" t="n">
        <v>1</v>
      </c>
      <c r="BC811" s="5" t="n">
        <v>0.598</v>
      </c>
      <c r="BD811" s="5" t="n">
        <v>0.123</v>
      </c>
      <c r="BE811" s="5" t="n">
        <v>-0.049</v>
      </c>
      <c r="BF811" s="5" t="n">
        <v>0.648</v>
      </c>
      <c r="BG811" s="5" t="n">
        <v>0.18</v>
      </c>
      <c r="BH811" s="5" t="n">
        <v>1</v>
      </c>
      <c r="BI811" s="5" t="n">
        <v>0.612</v>
      </c>
      <c r="BJ811" s="5" t="n">
        <v>0.123</v>
      </c>
      <c r="BK811" s="5" t="n">
        <v>0.477</v>
      </c>
      <c r="BL811" s="5" t="n">
        <v>1.285</v>
      </c>
      <c r="BM811" s="5" t="n">
        <v>0.18</v>
      </c>
      <c r="BN811" s="5" t="n">
        <v>1</v>
      </c>
      <c r="BO811" s="5" t="n">
        <v>0</v>
      </c>
      <c r="BP811" s="5" t="n">
        <v>0.001</v>
      </c>
      <c r="BQ811" s="5" t="n">
        <v>0.161</v>
      </c>
      <c r="BR811" s="5" t="n">
        <v>0</v>
      </c>
      <c r="BS811" s="5" t="n">
        <v>1</v>
      </c>
      <c r="BT811" s="5" t="n">
        <v>0</v>
      </c>
      <c r="BU811" s="5" t="n">
        <v>0.003</v>
      </c>
      <c r="BV811" s="5" t="n">
        <v>0.095</v>
      </c>
      <c r="BW811" s="5" t="n">
        <v>0.18</v>
      </c>
      <c r="BX811" s="5" t="n">
        <v>1</v>
      </c>
      <c r="BY811" s="5" t="n">
        <v>12.729</v>
      </c>
      <c r="BZ811" s="5" t="n">
        <v>0</v>
      </c>
      <c r="CA811" s="5" t="n">
        <v>12.729</v>
      </c>
      <c r="CB811" s="5" t="n">
        <v>0</v>
      </c>
      <c r="CC811" s="5" t="n">
        <v>97.90000000000001</v>
      </c>
      <c r="CD811" s="5" t="n">
        <v>7.95</v>
      </c>
      <c r="CE811" s="5" t="n">
        <v>43.515</v>
      </c>
      <c r="CF811" s="5" t="n">
        <v>166.87</v>
      </c>
      <c r="CG811" s="5" t="n">
        <v>0.18</v>
      </c>
      <c r="CH811" s="5" t="n">
        <v>1</v>
      </c>
      <c r="CI811" s="5" t="n">
        <v>0</v>
      </c>
      <c r="CJ811" s="5" t="n">
        <v>0</v>
      </c>
      <c r="CK811" s="5" t="n">
        <v>0</v>
      </c>
      <c r="CL811" s="5" t="n">
        <v>0.231</v>
      </c>
      <c r="CM811" s="5" t="n">
        <v>0</v>
      </c>
      <c r="CN811" s="5" t="n">
        <v>0.049</v>
      </c>
      <c r="CO811" s="5" t="n">
        <v>0.116</v>
      </c>
      <c r="CP811" s="5" t="n">
        <v>0</v>
      </c>
      <c r="CQ811" s="5" t="n">
        <v>1.294</v>
      </c>
      <c r="CR811" s="5" t="n">
        <v>0</v>
      </c>
      <c r="CS811" s="5" t="n">
        <v>2.652</v>
      </c>
      <c r="CT811" s="5" t="n">
        <v>5.842</v>
      </c>
      <c r="CU811" s="5" t="n">
        <v>31.326</v>
      </c>
    </row>
    <row r="812">
      <c r="A812" s="5" t="inlineStr">
        <is>
          <t>TUR2023</t>
        </is>
      </c>
      <c r="B812" s="5" t="inlineStr">
        <is>
          <t>TUR</t>
        </is>
      </c>
      <c r="C812" s="5" t="inlineStr">
        <is>
          <t>TUR</t>
        </is>
      </c>
      <c r="D812" s="5" t="inlineStr">
        <is>
          <t>Turkiye</t>
        </is>
      </c>
      <c r="E812" s="5" t="n">
        <v>2023</v>
      </c>
      <c r="F812" s="5" t="n">
        <v>0.18</v>
      </c>
      <c r="G812" s="5" t="n">
        <v>1.246</v>
      </c>
      <c r="H812" s="5" t="n">
        <v>0.284</v>
      </c>
      <c r="I812" s="5" t="n">
        <v>-0.032</v>
      </c>
      <c r="J812" s="5" t="n">
        <v>1.214</v>
      </c>
      <c r="K812" s="5" t="n">
        <v>0</v>
      </c>
      <c r="L812" s="5" t="n">
        <v>1</v>
      </c>
      <c r="M812" s="5" t="n">
        <v>3.116</v>
      </c>
      <c r="N812" s="5" t="n">
        <v>1.546</v>
      </c>
      <c r="O812" s="5" t="n">
        <v>0</v>
      </c>
      <c r="P812" s="5" t="n">
        <v>3.116</v>
      </c>
      <c r="Q812" s="5" t="n">
        <v>0</v>
      </c>
      <c r="R812" s="5" t="n">
        <v>1</v>
      </c>
      <c r="S812" s="5" t="n">
        <v>3.762</v>
      </c>
      <c r="T812" s="5" t="n">
        <v>2.359</v>
      </c>
      <c r="U812" s="5" t="n">
        <v>-0.34</v>
      </c>
      <c r="V812" s="5" t="n">
        <v>4.038</v>
      </c>
      <c r="W812" s="5" t="n">
        <v>0</v>
      </c>
      <c r="X812" s="5" t="n">
        <v>1</v>
      </c>
      <c r="Y812" s="5" t="n">
        <v>12.908</v>
      </c>
      <c r="Z812" s="5" t="n">
        <v>1.744</v>
      </c>
      <c r="AA812" s="5" t="n">
        <v>-0.051</v>
      </c>
      <c r="AB812" s="5" t="n">
        <v>12.857</v>
      </c>
      <c r="AC812" s="5" t="n">
        <v>0</v>
      </c>
      <c r="AD812" s="5" t="n">
        <v>1</v>
      </c>
      <c r="AE812" s="5" t="n">
        <v>14.194</v>
      </c>
      <c r="AF812" s="5" t="n">
        <v>3.318</v>
      </c>
      <c r="AG812" s="5" t="n">
        <v>-1.336</v>
      </c>
      <c r="AH812" s="5" t="n">
        <v>12.857</v>
      </c>
      <c r="AI812" s="5" t="n">
        <v>0</v>
      </c>
      <c r="AJ812" s="5" t="n">
        <v>1</v>
      </c>
      <c r="AK812" s="5" t="n">
        <v>19.336</v>
      </c>
      <c r="AL812" s="5" t="n">
        <v>9.579000000000001</v>
      </c>
      <c r="AM812" s="5" t="n">
        <v>-14.166</v>
      </c>
      <c r="AN812" s="5" t="n">
        <v>6.101</v>
      </c>
      <c r="AO812" s="5" t="n">
        <v>0</v>
      </c>
      <c r="AP812" s="5" t="n">
        <v>0</v>
      </c>
      <c r="AQ812" s="5" t="n">
        <v>0.76</v>
      </c>
      <c r="AR812" s="5" t="n">
        <v>0.129</v>
      </c>
      <c r="AS812" s="5" t="n">
        <v>0.239</v>
      </c>
      <c r="AT812" s="5" t="n">
        <v>1.179</v>
      </c>
      <c r="AU812" s="5" t="n">
        <v>0.18</v>
      </c>
      <c r="AV812" s="5" t="n">
        <v>1</v>
      </c>
      <c r="AW812" s="5" t="n">
        <v>0.8110000000000001</v>
      </c>
      <c r="AX812" s="5" t="n">
        <v>0.129</v>
      </c>
      <c r="AY812" s="5" t="n">
        <v>0.218</v>
      </c>
      <c r="AZ812" s="5" t="n">
        <v>1.215</v>
      </c>
      <c r="BA812" s="5" t="n">
        <v>0.18</v>
      </c>
      <c r="BB812" s="5" t="n">
        <v>1</v>
      </c>
      <c r="BC812" s="5" t="n">
        <v>0.535</v>
      </c>
      <c r="BD812" s="5" t="n">
        <v>0.129</v>
      </c>
      <c r="BE812" s="5" t="n">
        <v>-0.034</v>
      </c>
      <c r="BF812" s="5" t="n">
        <v>0.591</v>
      </c>
      <c r="BG812" s="5" t="n">
        <v>0.18</v>
      </c>
      <c r="BH812" s="5" t="n">
        <v>1</v>
      </c>
      <c r="BI812" s="5" t="n">
        <v>0.579</v>
      </c>
      <c r="BJ812" s="5" t="n">
        <v>0.129</v>
      </c>
      <c r="BK812" s="5" t="n">
        <v>0.382</v>
      </c>
      <c r="BL812" s="5" t="n">
        <v>1.134</v>
      </c>
      <c r="BM812" s="5" t="n">
        <v>0.18</v>
      </c>
      <c r="BN812" s="5" t="n">
        <v>1</v>
      </c>
      <c r="BO812" s="5" t="n">
        <v>0</v>
      </c>
      <c r="BP812" s="5" t="n">
        <v>0.001</v>
      </c>
      <c r="BQ812" s="5" t="n">
        <v>0.112</v>
      </c>
      <c r="BR812" s="5" t="n">
        <v>0</v>
      </c>
      <c r="BS812" s="5" t="n">
        <v>1</v>
      </c>
      <c r="BT812" s="5" t="n">
        <v>0</v>
      </c>
      <c r="BU812" s="5" t="n">
        <v>0.002</v>
      </c>
      <c r="BV812" s="5" t="n">
        <v>0.076</v>
      </c>
      <c r="BW812" s="5" t="n">
        <v>0.18</v>
      </c>
      <c r="BX812" s="5" t="n">
        <v>1</v>
      </c>
      <c r="BY812" s="5" t="n">
        <v>13.254</v>
      </c>
      <c r="BZ812" s="5" t="n">
        <v>0</v>
      </c>
      <c r="CA812" s="5" t="n">
        <v>13.254</v>
      </c>
      <c r="CB812" s="5" t="n">
        <v>0</v>
      </c>
      <c r="CC812" s="5" t="n">
        <v>83.248</v>
      </c>
      <c r="CD812" s="5" t="n">
        <v>7.95</v>
      </c>
      <c r="CE812" s="5" t="n">
        <v>42.358</v>
      </c>
      <c r="CF812" s="5" t="n">
        <v>149.472</v>
      </c>
      <c r="CG812" s="5" t="n">
        <v>0.19</v>
      </c>
      <c r="CH812" s="5" t="n">
        <v>1</v>
      </c>
      <c r="CI812" s="5" t="n">
        <v>0</v>
      </c>
      <c r="CJ812" s="5" t="n">
        <v>0</v>
      </c>
      <c r="CK812" s="5" t="n">
        <v>0</v>
      </c>
      <c r="CL812" s="5" t="n">
        <v>0.24</v>
      </c>
      <c r="CM812" s="5" t="n">
        <v>0</v>
      </c>
      <c r="CN812" s="5" t="n">
        <v>0.194</v>
      </c>
      <c r="CO812" s="5" t="n">
        <v>0.14</v>
      </c>
      <c r="CP812" s="5" t="n">
        <v>0</v>
      </c>
      <c r="CQ812" s="5" t="n">
        <v>1.348</v>
      </c>
      <c r="CR812" s="5" t="n">
        <v>0</v>
      </c>
      <c r="CS812" s="5" t="n">
        <v>2.762</v>
      </c>
      <c r="CT812" s="5" t="n">
        <v>3.466</v>
      </c>
      <c r="CU812" s="5" t="n">
        <v>11.622</v>
      </c>
    </row>
    <row r="813">
      <c r="A813" s="5" t="inlineStr">
        <is>
          <t>TUR2024</t>
        </is>
      </c>
      <c r="B813" s="5" t="inlineStr">
        <is>
          <t>TUR</t>
        </is>
      </c>
      <c r="C813" s="5" t="inlineStr">
        <is>
          <t>TUR</t>
        </is>
      </c>
      <c r="D813" s="5" t="inlineStr">
        <is>
          <t>Turkiye</t>
        </is>
      </c>
      <c r="E813" s="5" t="n">
        <v>2024</v>
      </c>
      <c r="F813" s="5" t="n">
        <v>0.18</v>
      </c>
      <c r="G813" s="5" t="n">
        <v>1.025</v>
      </c>
      <c r="H813" s="5" t="n">
        <v>0.26</v>
      </c>
      <c r="I813" s="5" t="n">
        <v>-0.081</v>
      </c>
      <c r="J813" s="5" t="n">
        <v>0.944</v>
      </c>
      <c r="K813" s="5" t="n">
        <v>0</v>
      </c>
      <c r="L813" s="5" t="n">
        <v>1</v>
      </c>
      <c r="M813" s="5" t="n">
        <v>3.313</v>
      </c>
      <c r="N813" s="5" t="n">
        <v>1.805</v>
      </c>
      <c r="O813" s="5" t="n">
        <v>0.172</v>
      </c>
      <c r="P813" s="5" t="n">
        <v>3.484</v>
      </c>
      <c r="Q813" s="5" t="n">
        <v>0</v>
      </c>
      <c r="R813" s="5" t="n">
        <v>1</v>
      </c>
      <c r="S813" s="5" t="n">
        <v>4.506</v>
      </c>
      <c r="T813" s="5" t="n">
        <v>2.983</v>
      </c>
      <c r="U813" s="5" t="n">
        <v>-0.877</v>
      </c>
      <c r="V813" s="5" t="n">
        <v>4.282</v>
      </c>
      <c r="W813" s="5" t="n">
        <v>0</v>
      </c>
      <c r="X813" s="5" t="n">
        <v>1</v>
      </c>
      <c r="Y813" s="5" t="n">
        <v>9.196999999999999</v>
      </c>
      <c r="Z813" s="5" t="n">
        <v>1.161</v>
      </c>
      <c r="AA813" s="5" t="n">
        <v>0.262</v>
      </c>
      <c r="AB813" s="5" t="n">
        <v>9.460000000000001</v>
      </c>
      <c r="AC813" s="5" t="n">
        <v>0</v>
      </c>
      <c r="AD813" s="5" t="n">
        <v>1</v>
      </c>
      <c r="AE813" s="5" t="n">
        <v>9.196999999999999</v>
      </c>
      <c r="AF813" s="5" t="n">
        <v>2.015</v>
      </c>
      <c r="AG813" s="5" t="n">
        <v>0.262</v>
      </c>
      <c r="AH813" s="5" t="n">
        <v>9.460000000000001</v>
      </c>
      <c r="AI813" s="5" t="n">
        <v>0</v>
      </c>
      <c r="AJ813" s="5" t="n">
        <v>1</v>
      </c>
      <c r="AK813" s="5" t="n">
        <v>9.548</v>
      </c>
      <c r="AL813" s="5" t="n">
        <v>4.857</v>
      </c>
      <c r="AM813" s="5" t="n">
        <v>-4.764</v>
      </c>
      <c r="AN813" s="5" t="n">
        <v>5.645</v>
      </c>
      <c r="AO813" s="5" t="n">
        <v>0</v>
      </c>
      <c r="AP813" s="5" t="n">
        <v>0</v>
      </c>
      <c r="AQ813" s="5" t="n">
        <v>0.724</v>
      </c>
      <c r="AR813" s="5" t="n">
        <v>0.132</v>
      </c>
      <c r="AS813" s="5" t="n">
        <v>0.364</v>
      </c>
      <c r="AT813" s="5" t="n">
        <v>1.284</v>
      </c>
      <c r="AU813" s="5" t="n">
        <v>0.18</v>
      </c>
      <c r="AV813" s="5" t="n">
        <v>1</v>
      </c>
      <c r="AW813" s="5" t="n">
        <v>0.75</v>
      </c>
      <c r="AX813" s="5" t="n">
        <v>0.132</v>
      </c>
      <c r="AY813" s="5" t="n">
        <v>0.341</v>
      </c>
      <c r="AZ813" s="5" t="n">
        <v>1.287</v>
      </c>
      <c r="BA813" s="5" t="n">
        <v>0.18</v>
      </c>
      <c r="BB813" s="5" t="n">
        <v>1</v>
      </c>
      <c r="BC813" s="5" t="n">
        <v>0.513</v>
      </c>
      <c r="BD813" s="5" t="n">
        <v>0.132</v>
      </c>
      <c r="BE813" s="5" t="n">
        <v>0.078</v>
      </c>
      <c r="BF813" s="5" t="n">
        <v>0.698</v>
      </c>
      <c r="BG813" s="5" t="n">
        <v>0.18</v>
      </c>
      <c r="BH813" s="5" t="n">
        <v>1</v>
      </c>
      <c r="BI813" s="5" t="n">
        <v>0.591</v>
      </c>
      <c r="BJ813" s="5" t="n">
        <v>0.132</v>
      </c>
      <c r="BK813" s="5" t="n">
        <v>0.359</v>
      </c>
      <c r="BL813" s="5" t="n">
        <v>1.122</v>
      </c>
      <c r="BM813" s="5" t="n">
        <v>0.18</v>
      </c>
      <c r="BN813" s="5" t="n">
        <v>1</v>
      </c>
      <c r="BO813" s="5" t="n">
        <v>0</v>
      </c>
      <c r="BP813" s="5" t="n">
        <v>0.001</v>
      </c>
      <c r="BQ813" s="5" t="n">
        <v>0.08799999999999999</v>
      </c>
      <c r="BR813" s="5" t="n">
        <v>0</v>
      </c>
      <c r="BS813" s="5" t="n">
        <v>1</v>
      </c>
      <c r="BT813" s="5" t="n">
        <v>0</v>
      </c>
      <c r="BU813" s="5" t="n">
        <v>0.001</v>
      </c>
      <c r="BV813" s="5" t="n">
        <v>0.06</v>
      </c>
      <c r="BW813" s="5" t="n">
        <v>0.18</v>
      </c>
      <c r="BX813" s="5" t="n">
        <v>1</v>
      </c>
      <c r="BY813" s="5" t="n">
        <v>13.646</v>
      </c>
      <c r="BZ813" s="5" t="n">
        <v>0</v>
      </c>
      <c r="CA813" s="5" t="n">
        <v>13.646</v>
      </c>
      <c r="CB813" s="5" t="n">
        <v>0</v>
      </c>
      <c r="CC813" s="5" t="n">
        <v>82.58799999999999</v>
      </c>
      <c r="CD813" s="5" t="n">
        <v>7.95</v>
      </c>
      <c r="CE813" s="5" t="n">
        <v>41.944</v>
      </c>
      <c r="CF813" s="5" t="n">
        <v>148.193</v>
      </c>
      <c r="CG813" s="5" t="n">
        <v>0.19</v>
      </c>
      <c r="CH813" s="5" t="n">
        <v>1</v>
      </c>
      <c r="CI813" s="5" t="n">
        <v>0</v>
      </c>
      <c r="CJ813" s="5" t="n">
        <v>0</v>
      </c>
      <c r="CK813" s="5" t="n">
        <v>0</v>
      </c>
      <c r="CL813" s="5" t="n">
        <v>0.247</v>
      </c>
      <c r="CM813" s="5" t="n">
        <v>0</v>
      </c>
      <c r="CN813" s="5" t="n">
        <v>0.339</v>
      </c>
      <c r="CO813" s="5" t="n">
        <v>0.156</v>
      </c>
      <c r="CP813" s="5" t="n">
        <v>0</v>
      </c>
      <c r="CQ813" s="5" t="n">
        <v>1.387</v>
      </c>
      <c r="CR813" s="5" t="n">
        <v>0</v>
      </c>
      <c r="CS813" s="5" t="n">
        <v>2.843</v>
      </c>
      <c r="CT813" s="5" t="n">
        <v>3.027</v>
      </c>
      <c r="CU813" s="5" t="n">
        <v>10.168</v>
      </c>
    </row>
    <row r="814">
      <c r="A814" s="5" t="inlineStr">
        <is>
          <t>TKM2021</t>
        </is>
      </c>
      <c r="B814" s="5" t="inlineStr">
        <is>
          <t>TKM</t>
        </is>
      </c>
      <c r="C814" s="5" t="inlineStr">
        <is>
          <t>TKM</t>
        </is>
      </c>
      <c r="D814" s="5" t="inlineStr">
        <is>
          <t>Turkmenistan</t>
        </is>
      </c>
      <c r="E814" s="5" t="n">
        <v>2021</v>
      </c>
      <c r="F814" s="5" t="n">
        <v>0.15</v>
      </c>
      <c r="G814" s="5" t="n">
        <v>5.553</v>
      </c>
      <c r="H814" s="5" t="n">
        <v>1.143</v>
      </c>
      <c r="I814" s="5" t="n">
        <v>0.028</v>
      </c>
      <c r="J814" s="5" t="n">
        <v>5.581</v>
      </c>
      <c r="K814" s="5" t="n">
        <v>0</v>
      </c>
      <c r="L814" s="5" t="n">
        <v>1</v>
      </c>
      <c r="M814" s="5" t="n">
        <v>7.964</v>
      </c>
      <c r="N814" s="5" t="n">
        <v>3.43</v>
      </c>
      <c r="O814" s="5" t="n">
        <v>0.04</v>
      </c>
      <c r="P814" s="5" t="n">
        <v>8.005000000000001</v>
      </c>
      <c r="Q814" s="5" t="n">
        <v>0</v>
      </c>
      <c r="R814" s="5" t="n">
        <v>1</v>
      </c>
      <c r="S814" s="5" t="n">
        <v>11.27</v>
      </c>
      <c r="T814" s="5" t="n">
        <v>6.86</v>
      </c>
      <c r="U814" s="5" t="n">
        <v>0.028</v>
      </c>
      <c r="V814" s="5" t="n">
        <v>12.992</v>
      </c>
      <c r="W814" s="5" t="n">
        <v>0.15</v>
      </c>
      <c r="X814" s="5" t="n">
        <v>1</v>
      </c>
      <c r="Y814" s="5" t="n">
        <v>7.656</v>
      </c>
      <c r="Z814" s="5" t="n">
        <v>0.84</v>
      </c>
      <c r="AA814" s="5" t="n">
        <v>-5.659</v>
      </c>
      <c r="AB814" s="5" t="n">
        <v>1.997</v>
      </c>
      <c r="AC814" s="5" t="n">
        <v>0</v>
      </c>
      <c r="AD814" s="5" t="n">
        <v>0</v>
      </c>
      <c r="AE814" s="5" t="n">
        <v>7.847</v>
      </c>
      <c r="AF814" s="5" t="n">
        <v>1.526</v>
      </c>
      <c r="AG814" s="5" t="n">
        <v>-5.659</v>
      </c>
      <c r="AH814" s="5" t="n">
        <v>2.188</v>
      </c>
      <c r="AI814" s="5" t="n">
        <v>0</v>
      </c>
      <c r="AJ814" s="5" t="n">
        <v>0</v>
      </c>
      <c r="AK814" s="5" t="n">
        <v>6.92</v>
      </c>
      <c r="AL814" s="5" t="n">
        <v>3.264</v>
      </c>
      <c r="AM814" s="5" t="n">
        <v>-4.621</v>
      </c>
      <c r="AN814" s="5" t="n">
        <v>2.299</v>
      </c>
      <c r="AO814" s="5" t="n">
        <v>0</v>
      </c>
      <c r="AP814" s="5" t="n">
        <v>0</v>
      </c>
      <c r="AQ814" s="5" t="n">
        <v>0.619</v>
      </c>
      <c r="AR814" s="5" t="n">
        <v>0.114</v>
      </c>
      <c r="AS814" s="5" t="n">
        <v>-0.285</v>
      </c>
      <c r="AT814" s="5" t="n">
        <v>0.384</v>
      </c>
      <c r="AU814" s="5" t="n">
        <v>0</v>
      </c>
      <c r="AV814" s="5" t="n">
        <v>0</v>
      </c>
      <c r="AW814" s="5" t="n">
        <v>0.599</v>
      </c>
      <c r="AX814" s="5" t="n">
        <v>0.114</v>
      </c>
      <c r="AY814" s="5" t="n">
        <v>-0.273</v>
      </c>
      <c r="AZ814" s="5" t="n">
        <v>0.375</v>
      </c>
      <c r="BA814" s="5" t="n">
        <v>0</v>
      </c>
      <c r="BB814" s="5" t="n">
        <v>0</v>
      </c>
      <c r="BC814" s="5" t="n">
        <v>0.439</v>
      </c>
      <c r="BD814" s="5" t="n">
        <v>0.114</v>
      </c>
      <c r="BE814" s="5" t="n">
        <v>0</v>
      </c>
      <c r="BF814" s="5" t="n">
        <v>0.505</v>
      </c>
      <c r="BG814" s="5" t="n">
        <v>0.15</v>
      </c>
      <c r="BH814" s="5" t="n">
        <v>1</v>
      </c>
      <c r="BI814" s="5" t="n">
        <v>0.505</v>
      </c>
      <c r="BJ814" s="5" t="n">
        <v>0.114</v>
      </c>
      <c r="BK814" s="5" t="n">
        <v>0</v>
      </c>
      <c r="BL814" s="5" t="n">
        <v>0.58</v>
      </c>
      <c r="BM814" s="5" t="n">
        <v>0.15</v>
      </c>
      <c r="BN814" s="5" t="n">
        <v>1</v>
      </c>
      <c r="BO814" s="5" t="n">
        <v>0</v>
      </c>
      <c r="BP814" s="5" t="n">
        <v>-0.073</v>
      </c>
      <c r="BQ814" s="5" t="n">
        <v>0</v>
      </c>
      <c r="BR814" s="5" t="n">
        <v>0</v>
      </c>
      <c r="BS814" s="5" t="n">
        <v>1</v>
      </c>
      <c r="BT814" s="5" t="n">
        <v>0</v>
      </c>
      <c r="BU814" s="5" t="n">
        <v>-0.073</v>
      </c>
      <c r="BV814" s="5" t="n">
        <v>0</v>
      </c>
      <c r="BW814" s="5" t="n">
        <v>0.15</v>
      </c>
      <c r="BX814" s="5" t="n">
        <v>1</v>
      </c>
      <c r="BY814" s="5" t="n">
        <v>11.787</v>
      </c>
      <c r="BZ814" s="5" t="n">
        <v>0</v>
      </c>
      <c r="CA814" s="5" t="n">
        <v>11.787</v>
      </c>
      <c r="CB814" s="5" t="n">
        <v>0</v>
      </c>
      <c r="CC814" s="5" t="n">
        <v>78.125</v>
      </c>
      <c r="CD814" s="5" t="n">
        <v>7.95</v>
      </c>
      <c r="CE814" s="5" t="n">
        <v>0</v>
      </c>
      <c r="CF814" s="5" t="n">
        <v>89.84399999999999</v>
      </c>
      <c r="CG814" s="5" t="n">
        <v>0.15</v>
      </c>
      <c r="CH814" s="5" t="n">
        <v>1</v>
      </c>
      <c r="CI814" s="5" t="n">
        <v>0</v>
      </c>
      <c r="CJ814" s="5" t="n">
        <v>0</v>
      </c>
      <c r="CK814" s="5" t="n">
        <v>0</v>
      </c>
      <c r="CL814" s="5" t="n">
        <v>0</v>
      </c>
      <c r="CM814" s="5" t="n">
        <v>0</v>
      </c>
      <c r="CN814" s="5" t="n">
        <v>0</v>
      </c>
      <c r="CO814" s="5" t="n">
        <v>0</v>
      </c>
      <c r="CP814" s="5" t="n">
        <v>0</v>
      </c>
      <c r="CQ814" s="5" t="n">
        <v>1.198</v>
      </c>
      <c r="CR814" s="5" t="n">
        <v>1</v>
      </c>
      <c r="CS814" s="5" t="n">
        <v>2.347</v>
      </c>
      <c r="CT814" s="5" t="n">
        <v>4.41</v>
      </c>
      <c r="CU814" s="5" t="n">
        <v>14.129</v>
      </c>
    </row>
    <row r="815">
      <c r="A815" s="5" t="inlineStr">
        <is>
          <t>TKM2022</t>
        </is>
      </c>
      <c r="B815" s="5" t="inlineStr">
        <is>
          <t>TKM</t>
        </is>
      </c>
      <c r="C815" s="5" t="inlineStr">
        <is>
          <t>TKM</t>
        </is>
      </c>
      <c r="D815" s="5" t="inlineStr">
        <is>
          <t>Turkmenistan</t>
        </is>
      </c>
      <c r="E815" s="5" t="n">
        <v>2022</v>
      </c>
      <c r="F815" s="5" t="n">
        <v>0.15</v>
      </c>
      <c r="G815" s="5" t="n">
        <v>7.077</v>
      </c>
      <c r="H815" s="5" t="n">
        <v>1.235</v>
      </c>
      <c r="I815" s="5" t="n">
        <v>0.043</v>
      </c>
      <c r="J815" s="5" t="n">
        <v>7.12</v>
      </c>
      <c r="K815" s="5" t="n">
        <v>0</v>
      </c>
      <c r="L815" s="5" t="n">
        <v>1</v>
      </c>
      <c r="M815" s="5" t="n">
        <v>9.782999999999999</v>
      </c>
      <c r="N815" s="5" t="n">
        <v>3.704</v>
      </c>
      <c r="O815" s="5" t="n">
        <v>0.058</v>
      </c>
      <c r="P815" s="5" t="n">
        <v>9.84</v>
      </c>
      <c r="Q815" s="5" t="n">
        <v>0</v>
      </c>
      <c r="R815" s="5" t="n">
        <v>1</v>
      </c>
      <c r="S815" s="5" t="n">
        <v>13.25</v>
      </c>
      <c r="T815" s="5" t="n">
        <v>7.408</v>
      </c>
      <c r="U815" s="5" t="n">
        <v>0.191</v>
      </c>
      <c r="V815" s="5" t="n">
        <v>15.288</v>
      </c>
      <c r="W815" s="5" t="n">
        <v>0.15</v>
      </c>
      <c r="X815" s="5" t="n">
        <v>1</v>
      </c>
      <c r="Y815" s="5" t="n">
        <v>8.268000000000001</v>
      </c>
      <c r="Z815" s="5" t="n">
        <v>0.907</v>
      </c>
      <c r="AA815" s="5" t="n">
        <v>-6.111</v>
      </c>
      <c r="AB815" s="5" t="n">
        <v>2.157</v>
      </c>
      <c r="AC815" s="5" t="n">
        <v>0</v>
      </c>
      <c r="AD815" s="5" t="n">
        <v>0</v>
      </c>
      <c r="AE815" s="5" t="n">
        <v>8.474</v>
      </c>
      <c r="AF815" s="5" t="n">
        <v>1.648</v>
      </c>
      <c r="AG815" s="5" t="n">
        <v>-6.111</v>
      </c>
      <c r="AH815" s="5" t="n">
        <v>2.363</v>
      </c>
      <c r="AI815" s="5" t="n">
        <v>0</v>
      </c>
      <c r="AJ815" s="5" t="n">
        <v>0</v>
      </c>
      <c r="AK815" s="5" t="n">
        <v>7.473</v>
      </c>
      <c r="AL815" s="5" t="n">
        <v>3.525</v>
      </c>
      <c r="AM815" s="5" t="n">
        <v>-4.99</v>
      </c>
      <c r="AN815" s="5" t="n">
        <v>2.483</v>
      </c>
      <c r="AO815" s="5" t="n">
        <v>0</v>
      </c>
      <c r="AP815" s="5" t="n">
        <v>0</v>
      </c>
      <c r="AQ815" s="5" t="n">
        <v>0.861</v>
      </c>
      <c r="AR815" s="5" t="n">
        <v>0.123</v>
      </c>
      <c r="AS815" s="5" t="n">
        <v>-0.47</v>
      </c>
      <c r="AT815" s="5" t="n">
        <v>0.45</v>
      </c>
      <c r="AU815" s="5" t="n">
        <v>0</v>
      </c>
      <c r="AV815" s="5" t="n">
        <v>0</v>
      </c>
      <c r="AW815" s="5" t="n">
        <v>0.986</v>
      </c>
      <c r="AX815" s="5" t="n">
        <v>0.123</v>
      </c>
      <c r="AY815" s="5" t="n">
        <v>-0.652</v>
      </c>
      <c r="AZ815" s="5" t="n">
        <v>0.385</v>
      </c>
      <c r="BA815" s="5" t="n">
        <v>0</v>
      </c>
      <c r="BB815" s="5" t="n">
        <v>0</v>
      </c>
      <c r="BC815" s="5" t="n">
        <v>0.598</v>
      </c>
      <c r="BD815" s="5" t="n">
        <v>0.123</v>
      </c>
      <c r="BE815" s="5" t="n">
        <v>0.007</v>
      </c>
      <c r="BF815" s="5" t="n">
        <v>0.6879999999999999</v>
      </c>
      <c r="BG815" s="5" t="n">
        <v>0.15</v>
      </c>
      <c r="BH815" s="5" t="n">
        <v>1</v>
      </c>
      <c r="BI815" s="5" t="n">
        <v>0.612</v>
      </c>
      <c r="BJ815" s="5" t="n">
        <v>0.123</v>
      </c>
      <c r="BK815" s="5" t="n">
        <v>0.007</v>
      </c>
      <c r="BL815" s="5" t="n">
        <v>0.704</v>
      </c>
      <c r="BM815" s="5" t="n">
        <v>0.15</v>
      </c>
      <c r="BN815" s="5" t="n">
        <v>1</v>
      </c>
      <c r="BO815" s="5" t="n">
        <v>0</v>
      </c>
      <c r="BP815" s="5" t="n">
        <v>-0.073</v>
      </c>
      <c r="BQ815" s="5" t="n">
        <v>0</v>
      </c>
      <c r="BR815" s="5" t="n">
        <v>0</v>
      </c>
      <c r="BS815" s="5" t="n">
        <v>1</v>
      </c>
      <c r="BT815" s="5" t="n">
        <v>0</v>
      </c>
      <c r="BU815" s="5" t="n">
        <v>-0.073</v>
      </c>
      <c r="BV815" s="5" t="n">
        <v>0</v>
      </c>
      <c r="BW815" s="5" t="n">
        <v>0.15</v>
      </c>
      <c r="BX815" s="5" t="n">
        <v>1</v>
      </c>
      <c r="BY815" s="5" t="n">
        <v>12.729</v>
      </c>
      <c r="BZ815" s="5" t="n">
        <v>0</v>
      </c>
      <c r="CA815" s="5" t="n">
        <v>12.729</v>
      </c>
      <c r="CB815" s="5" t="n">
        <v>0</v>
      </c>
      <c r="CC815" s="5" t="n">
        <v>97.90000000000001</v>
      </c>
      <c r="CD815" s="5" t="n">
        <v>7.95</v>
      </c>
      <c r="CE815" s="5" t="n">
        <v>1.087</v>
      </c>
      <c r="CF815" s="5" t="n">
        <v>112.585</v>
      </c>
      <c r="CG815" s="5" t="n">
        <v>0.15</v>
      </c>
      <c r="CH815" s="5" t="n">
        <v>1</v>
      </c>
      <c r="CI815" s="5" t="n">
        <v>0</v>
      </c>
      <c r="CJ815" s="5" t="n">
        <v>0</v>
      </c>
      <c r="CK815" s="5" t="n">
        <v>0</v>
      </c>
      <c r="CL815" s="5" t="n">
        <v>0</v>
      </c>
      <c r="CM815" s="5" t="n">
        <v>0</v>
      </c>
      <c r="CN815" s="5" t="n">
        <v>0</v>
      </c>
      <c r="CO815" s="5" t="n">
        <v>0</v>
      </c>
      <c r="CP815" s="5" t="n">
        <v>0</v>
      </c>
      <c r="CQ815" s="5" t="n">
        <v>1.294</v>
      </c>
      <c r="CR815" s="5" t="n">
        <v>1</v>
      </c>
      <c r="CS815" s="5" t="n">
        <v>2.535</v>
      </c>
      <c r="CT815" s="5" t="n">
        <v>5.842</v>
      </c>
      <c r="CU815" s="5" t="n">
        <v>28.059</v>
      </c>
    </row>
    <row r="816">
      <c r="A816" s="5" t="inlineStr">
        <is>
          <t>TKM2023</t>
        </is>
      </c>
      <c r="B816" s="5" t="inlineStr">
        <is>
          <t>TKM</t>
        </is>
      </c>
      <c r="C816" s="5" t="inlineStr">
        <is>
          <t>TKM</t>
        </is>
      </c>
      <c r="D816" s="5" t="inlineStr">
        <is>
          <t>Turkmenistan</t>
        </is>
      </c>
      <c r="E816" s="5" t="n">
        <v>2023</v>
      </c>
      <c r="F816" s="5" t="n">
        <v>0.15</v>
      </c>
      <c r="G816" s="5" t="n">
        <v>4.752</v>
      </c>
      <c r="H816" s="5" t="n">
        <v>1.286</v>
      </c>
      <c r="I816" s="5" t="n">
        <v>0.027</v>
      </c>
      <c r="J816" s="5" t="n">
        <v>4.778</v>
      </c>
      <c r="K816" s="5" t="n">
        <v>0</v>
      </c>
      <c r="L816" s="5" t="n">
        <v>1</v>
      </c>
      <c r="M816" s="5" t="n">
        <v>7.886</v>
      </c>
      <c r="N816" s="5" t="n">
        <v>3.857</v>
      </c>
      <c r="O816" s="5" t="n">
        <v>0.04</v>
      </c>
      <c r="P816" s="5" t="n">
        <v>7.926</v>
      </c>
      <c r="Q816" s="5" t="n">
        <v>0</v>
      </c>
      <c r="R816" s="5" t="n">
        <v>1</v>
      </c>
      <c r="S816" s="5" t="n">
        <v>11.18</v>
      </c>
      <c r="T816" s="5" t="n">
        <v>7.714</v>
      </c>
      <c r="U816" s="5" t="n">
        <v>0.213</v>
      </c>
      <c r="V816" s="5" t="n">
        <v>12.888</v>
      </c>
      <c r="W816" s="5" t="n">
        <v>0.15</v>
      </c>
      <c r="X816" s="5" t="n">
        <v>1</v>
      </c>
      <c r="Y816" s="5" t="n">
        <v>8.609</v>
      </c>
      <c r="Z816" s="5" t="n">
        <v>0.945</v>
      </c>
      <c r="AA816" s="5" t="n">
        <v>-6.363</v>
      </c>
      <c r="AB816" s="5" t="n">
        <v>2.246</v>
      </c>
      <c r="AC816" s="5" t="n">
        <v>0</v>
      </c>
      <c r="AD816" s="5" t="n">
        <v>0</v>
      </c>
      <c r="AE816" s="5" t="n">
        <v>8.824</v>
      </c>
      <c r="AF816" s="5" t="n">
        <v>1.716</v>
      </c>
      <c r="AG816" s="5" t="n">
        <v>-6.363</v>
      </c>
      <c r="AH816" s="5" t="n">
        <v>2.461</v>
      </c>
      <c r="AI816" s="5" t="n">
        <v>0</v>
      </c>
      <c r="AJ816" s="5" t="n">
        <v>0</v>
      </c>
      <c r="AK816" s="5" t="n">
        <v>7.782</v>
      </c>
      <c r="AL816" s="5" t="n">
        <v>3.671</v>
      </c>
      <c r="AM816" s="5" t="n">
        <v>-5.196</v>
      </c>
      <c r="AN816" s="5" t="n">
        <v>2.586</v>
      </c>
      <c r="AO816" s="5" t="n">
        <v>0</v>
      </c>
      <c r="AP816" s="5" t="n">
        <v>0</v>
      </c>
      <c r="AQ816" s="5" t="n">
        <v>0.76</v>
      </c>
      <c r="AR816" s="5" t="n">
        <v>0.129</v>
      </c>
      <c r="AS816" s="5" t="n">
        <v>-0.292</v>
      </c>
      <c r="AT816" s="5" t="n">
        <v>0.468</v>
      </c>
      <c r="AU816" s="5" t="n">
        <v>0</v>
      </c>
      <c r="AV816" s="5" t="n">
        <v>0</v>
      </c>
      <c r="AW816" s="5" t="n">
        <v>0.8110000000000001</v>
      </c>
      <c r="AX816" s="5" t="n">
        <v>0.129</v>
      </c>
      <c r="AY816" s="5" t="n">
        <v>-0.411</v>
      </c>
      <c r="AZ816" s="5" t="n">
        <v>0.401</v>
      </c>
      <c r="BA816" s="5" t="n">
        <v>0</v>
      </c>
      <c r="BB816" s="5" t="n">
        <v>0</v>
      </c>
      <c r="BC816" s="5" t="n">
        <v>0.535</v>
      </c>
      <c r="BD816" s="5" t="n">
        <v>0.129</v>
      </c>
      <c r="BE816" s="5" t="n">
        <v>0.008999999999999999</v>
      </c>
      <c r="BF816" s="5" t="n">
        <v>0.615</v>
      </c>
      <c r="BG816" s="5" t="n">
        <v>0.15</v>
      </c>
      <c r="BH816" s="5" t="n">
        <v>1</v>
      </c>
      <c r="BI816" s="5" t="n">
        <v>0.579</v>
      </c>
      <c r="BJ816" s="5" t="n">
        <v>0.129</v>
      </c>
      <c r="BK816" s="5" t="n">
        <v>0.01</v>
      </c>
      <c r="BL816" s="5" t="n">
        <v>0.666</v>
      </c>
      <c r="BM816" s="5" t="n">
        <v>0.15</v>
      </c>
      <c r="BN816" s="5" t="n">
        <v>1</v>
      </c>
      <c r="BO816" s="5" t="n">
        <v>0</v>
      </c>
      <c r="BP816" s="5" t="n">
        <v>-0.073</v>
      </c>
      <c r="BQ816" s="5" t="n">
        <v>0</v>
      </c>
      <c r="BR816" s="5" t="n">
        <v>0</v>
      </c>
      <c r="BS816" s="5" t="n">
        <v>1</v>
      </c>
      <c r="BT816" s="5" t="n">
        <v>0</v>
      </c>
      <c r="BU816" s="5" t="n">
        <v>-0.073</v>
      </c>
      <c r="BV816" s="5" t="n">
        <v>0</v>
      </c>
      <c r="BW816" s="5" t="n">
        <v>0.15</v>
      </c>
      <c r="BX816" s="5" t="n">
        <v>1</v>
      </c>
      <c r="BY816" s="5" t="n">
        <v>13.254</v>
      </c>
      <c r="BZ816" s="5" t="n">
        <v>0</v>
      </c>
      <c r="CA816" s="5" t="n">
        <v>13.254</v>
      </c>
      <c r="CB816" s="5" t="n">
        <v>0</v>
      </c>
      <c r="CC816" s="5" t="n">
        <v>83.248</v>
      </c>
      <c r="CD816" s="5" t="n">
        <v>7.95</v>
      </c>
      <c r="CE816" s="5" t="n">
        <v>1.383</v>
      </c>
      <c r="CF816" s="5" t="n">
        <v>95.735</v>
      </c>
      <c r="CG816" s="5" t="n">
        <v>0.15</v>
      </c>
      <c r="CH816" s="5" t="n">
        <v>1</v>
      </c>
      <c r="CI816" s="5" t="n">
        <v>0</v>
      </c>
      <c r="CJ816" s="5" t="n">
        <v>0</v>
      </c>
      <c r="CK816" s="5" t="n">
        <v>0</v>
      </c>
      <c r="CL816" s="5" t="n">
        <v>0</v>
      </c>
      <c r="CM816" s="5" t="n">
        <v>0</v>
      </c>
      <c r="CN816" s="5" t="n">
        <v>0</v>
      </c>
      <c r="CO816" s="5" t="n">
        <v>0</v>
      </c>
      <c r="CP816" s="5" t="n">
        <v>0</v>
      </c>
      <c r="CQ816" s="5" t="n">
        <v>1.348</v>
      </c>
      <c r="CR816" s="5" t="n">
        <v>1</v>
      </c>
      <c r="CS816" s="5" t="n">
        <v>2.639</v>
      </c>
      <c r="CT816" s="5" t="n">
        <v>3.466</v>
      </c>
      <c r="CU816" s="5" t="n">
        <v>9.260999999999999</v>
      </c>
    </row>
    <row r="817">
      <c r="A817" s="5" t="inlineStr">
        <is>
          <t>TKM2024</t>
        </is>
      </c>
      <c r="B817" s="5" t="inlineStr">
        <is>
          <t>TKM</t>
        </is>
      </c>
      <c r="C817" s="5" t="inlineStr">
        <is>
          <t>TKM</t>
        </is>
      </c>
      <c r="D817" s="5" t="inlineStr">
        <is>
          <t>Turkmenistan</t>
        </is>
      </c>
      <c r="E817" s="5" t="n">
        <v>2024</v>
      </c>
      <c r="F817" s="5" t="n">
        <v>0.15</v>
      </c>
      <c r="G817" s="5" t="n">
        <v>4.351</v>
      </c>
      <c r="H817" s="5" t="n">
        <v>1.324</v>
      </c>
      <c r="I817" s="5" t="n">
        <v>0.021</v>
      </c>
      <c r="J817" s="5" t="n">
        <v>4.371</v>
      </c>
      <c r="K817" s="5" t="n">
        <v>0</v>
      </c>
      <c r="L817" s="5" t="n">
        <v>1</v>
      </c>
      <c r="M817" s="5" t="n">
        <v>7.124</v>
      </c>
      <c r="N817" s="5" t="n">
        <v>3.971</v>
      </c>
      <c r="O817" s="5" t="n">
        <v>0.028</v>
      </c>
      <c r="P817" s="5" t="n">
        <v>7.151</v>
      </c>
      <c r="Q817" s="5" t="n">
        <v>0</v>
      </c>
      <c r="R817" s="5" t="n">
        <v>1</v>
      </c>
      <c r="S817" s="5" t="n">
        <v>10.969</v>
      </c>
      <c r="T817" s="5" t="n">
        <v>7.942</v>
      </c>
      <c r="U817" s="5" t="n">
        <v>0.245</v>
      </c>
      <c r="V817" s="5" t="n">
        <v>12.638</v>
      </c>
      <c r="W817" s="5" t="n">
        <v>0.15</v>
      </c>
      <c r="X817" s="5" t="n">
        <v>1</v>
      </c>
      <c r="Y817" s="5" t="n">
        <v>8.864000000000001</v>
      </c>
      <c r="Z817" s="5" t="n">
        <v>0.973</v>
      </c>
      <c r="AA817" s="5" t="n">
        <v>-6.551</v>
      </c>
      <c r="AB817" s="5" t="n">
        <v>2.312</v>
      </c>
      <c r="AC817" s="5" t="n">
        <v>0</v>
      </c>
      <c r="AD817" s="5" t="n">
        <v>0</v>
      </c>
      <c r="AE817" s="5" t="n">
        <v>9.084</v>
      </c>
      <c r="AF817" s="5" t="n">
        <v>1.767</v>
      </c>
      <c r="AG817" s="5" t="n">
        <v>-6.551</v>
      </c>
      <c r="AH817" s="5" t="n">
        <v>2.533</v>
      </c>
      <c r="AI817" s="5" t="n">
        <v>0</v>
      </c>
      <c r="AJ817" s="5" t="n">
        <v>0</v>
      </c>
      <c r="AK817" s="5" t="n">
        <v>8.012</v>
      </c>
      <c r="AL817" s="5" t="n">
        <v>3.779</v>
      </c>
      <c r="AM817" s="5" t="n">
        <v>-5.35</v>
      </c>
      <c r="AN817" s="5" t="n">
        <v>2.662</v>
      </c>
      <c r="AO817" s="5" t="n">
        <v>0</v>
      </c>
      <c r="AP817" s="5" t="n">
        <v>0</v>
      </c>
      <c r="AQ817" s="5" t="n">
        <v>0.724</v>
      </c>
      <c r="AR817" s="5" t="n">
        <v>0.132</v>
      </c>
      <c r="AS817" s="5" t="n">
        <v>-0.242</v>
      </c>
      <c r="AT817" s="5" t="n">
        <v>0.482</v>
      </c>
      <c r="AU817" s="5" t="n">
        <v>0</v>
      </c>
      <c r="AV817" s="5" t="n">
        <v>0</v>
      </c>
      <c r="AW817" s="5" t="n">
        <v>0.75</v>
      </c>
      <c r="AX817" s="5" t="n">
        <v>0.132</v>
      </c>
      <c r="AY817" s="5" t="n">
        <v>-0.338</v>
      </c>
      <c r="AZ817" s="5" t="n">
        <v>0.412</v>
      </c>
      <c r="BA817" s="5" t="n">
        <v>0</v>
      </c>
      <c r="BB817" s="5" t="n">
        <v>0</v>
      </c>
      <c r="BC817" s="5" t="n">
        <v>0.513</v>
      </c>
      <c r="BD817" s="5" t="n">
        <v>0.132</v>
      </c>
      <c r="BE817" s="5" t="n">
        <v>0.01</v>
      </c>
      <c r="BF817" s="5" t="n">
        <v>0.59</v>
      </c>
      <c r="BG817" s="5" t="n">
        <v>0.15</v>
      </c>
      <c r="BH817" s="5" t="n">
        <v>1</v>
      </c>
      <c r="BI817" s="5" t="n">
        <v>0.591</v>
      </c>
      <c r="BJ817" s="5" t="n">
        <v>0.132</v>
      </c>
      <c r="BK817" s="5" t="n">
        <v>0.012</v>
      </c>
      <c r="BL817" s="5" t="n">
        <v>0.68</v>
      </c>
      <c r="BM817" s="5" t="n">
        <v>0.15</v>
      </c>
      <c r="BN817" s="5" t="n">
        <v>1</v>
      </c>
      <c r="BO817" s="5" t="n">
        <v>0</v>
      </c>
      <c r="BP817" s="5" t="n">
        <v>-0.075</v>
      </c>
      <c r="BQ817" s="5" t="n">
        <v>0</v>
      </c>
      <c r="BR817" s="5" t="n">
        <v>0</v>
      </c>
      <c r="BS817" s="5" t="n">
        <v>1</v>
      </c>
      <c r="BT817" s="5" t="n">
        <v>0</v>
      </c>
      <c r="BU817" s="5" t="n">
        <v>-0.075</v>
      </c>
      <c r="BV817" s="5" t="n">
        <v>0</v>
      </c>
      <c r="BW817" s="5" t="n">
        <v>0.15</v>
      </c>
      <c r="BX817" s="5" t="n">
        <v>1</v>
      </c>
      <c r="BY817" s="5" t="n">
        <v>13.646</v>
      </c>
      <c r="BZ817" s="5" t="n">
        <v>0</v>
      </c>
      <c r="CA817" s="5" t="n">
        <v>13.646</v>
      </c>
      <c r="CB817" s="5" t="n">
        <v>0</v>
      </c>
      <c r="CC817" s="5" t="n">
        <v>82.58799999999999</v>
      </c>
      <c r="CD817" s="5" t="n">
        <v>7.95</v>
      </c>
      <c r="CE817" s="5" t="n">
        <v>1.687</v>
      </c>
      <c r="CF817" s="5" t="n">
        <v>94.976</v>
      </c>
      <c r="CG817" s="5" t="n">
        <v>0.15</v>
      </c>
      <c r="CH817" s="5" t="n">
        <v>1</v>
      </c>
      <c r="CI817" s="5" t="n">
        <v>0</v>
      </c>
      <c r="CJ817" s="5" t="n">
        <v>0</v>
      </c>
      <c r="CK817" s="5" t="n">
        <v>0</v>
      </c>
      <c r="CL817" s="5" t="n">
        <v>0</v>
      </c>
      <c r="CM817" s="5" t="n">
        <v>0</v>
      </c>
      <c r="CN817" s="5" t="n">
        <v>0</v>
      </c>
      <c r="CO817" s="5" t="n">
        <v>0</v>
      </c>
      <c r="CP817" s="5" t="n">
        <v>0</v>
      </c>
      <c r="CQ817" s="5" t="n">
        <v>1.387</v>
      </c>
      <c r="CR817" s="5" t="n">
        <v>1</v>
      </c>
      <c r="CS817" s="5" t="n">
        <v>2.717</v>
      </c>
      <c r="CT817" s="5" t="n">
        <v>3.027</v>
      </c>
      <c r="CU817" s="5" t="n">
        <v>7.598</v>
      </c>
    </row>
    <row r="818">
      <c r="A818" s="5" t="inlineStr">
        <is>
          <t>TCA2021</t>
        </is>
      </c>
      <c r="B818" s="5" t="inlineStr">
        <is>
          <t>TCA</t>
        </is>
      </c>
      <c r="C818" s="5" t="inlineStr">
        <is>
          <t>TCA</t>
        </is>
      </c>
      <c r="D818" s="5" t="inlineStr">
        <is>
          <t>Turks and Caicos Islands</t>
        </is>
      </c>
      <c r="E818" s="5" t="n">
        <v>2021</v>
      </c>
      <c r="F818" s="5" t="n">
        <v>0</v>
      </c>
      <c r="G818" s="5" t="n">
        <v>5.897</v>
      </c>
      <c r="H818" s="5" t="n">
        <v>1.143</v>
      </c>
      <c r="I818" s="5" t="n">
        <v>0</v>
      </c>
      <c r="J818" s="5" t="n">
        <v>5.897</v>
      </c>
      <c r="K818" s="5" t="n">
        <v>0</v>
      </c>
      <c r="L818" s="5" t="n">
        <v>1</v>
      </c>
      <c r="M818" s="5" t="n">
        <v>7.964</v>
      </c>
      <c r="N818" s="5" t="n">
        <v>3.43</v>
      </c>
      <c r="O818" s="5" t="n">
        <v>0</v>
      </c>
      <c r="P818" s="5" t="n">
        <v>7.964</v>
      </c>
      <c r="Q818" s="5" t="n">
        <v>0</v>
      </c>
      <c r="R818" s="5" t="n">
        <v>1</v>
      </c>
      <c r="S818" s="5" t="n">
        <v>11.613</v>
      </c>
      <c r="T818" s="5" t="n">
        <v>6.86</v>
      </c>
      <c r="U818" s="5" t="n">
        <v>0</v>
      </c>
      <c r="V818" s="5" t="n">
        <v>11.613</v>
      </c>
      <c r="W818" s="5" t="n">
        <v>0</v>
      </c>
      <c r="X818" s="5" t="n">
        <v>1</v>
      </c>
      <c r="Y818" s="5" t="n">
        <v>17.127</v>
      </c>
      <c r="Z818" s="5" t="n">
        <v>2.304</v>
      </c>
      <c r="AA818" s="5" t="n">
        <v>0</v>
      </c>
      <c r="AB818" s="5" t="n">
        <v>17.127</v>
      </c>
      <c r="AC818" s="5" t="n">
        <v>0</v>
      </c>
      <c r="AD818" s="5" t="n">
        <v>1</v>
      </c>
      <c r="AE818" s="5" t="n">
        <v>18.27</v>
      </c>
      <c r="AF818" s="5" t="n">
        <v>4.278</v>
      </c>
      <c r="AG818" s="5" t="n">
        <v>0</v>
      </c>
      <c r="AH818" s="5" t="n">
        <v>18.27</v>
      </c>
      <c r="AI818" s="5" t="n">
        <v>0</v>
      </c>
      <c r="AJ818" s="5" t="n">
        <v>1</v>
      </c>
      <c r="AK818" s="5" t="n">
        <v>25.13</v>
      </c>
      <c r="AL818" s="5" t="n">
        <v>13.503</v>
      </c>
      <c r="AM818" s="5" t="n">
        <v>0</v>
      </c>
      <c r="AN818" s="5" t="n">
        <v>25.13</v>
      </c>
      <c r="AO818" s="5" t="n">
        <v>0</v>
      </c>
      <c r="AP818" s="5" t="n">
        <v>1</v>
      </c>
      <c r="AQ818" s="5" t="n">
        <v>0.649</v>
      </c>
      <c r="AR818" s="5" t="n">
        <v>0.114</v>
      </c>
      <c r="AS818" s="5" t="n">
        <v>0</v>
      </c>
      <c r="AT818" s="5" t="n">
        <v>0.649</v>
      </c>
      <c r="AU818" s="5" t="n">
        <v>0</v>
      </c>
      <c r="AV818" s="5" t="n">
        <v>1</v>
      </c>
      <c r="AW818" s="5" t="n">
        <v>0.577</v>
      </c>
      <c r="AX818" s="5" t="n">
        <v>0.114</v>
      </c>
      <c r="AY818" s="5" t="n">
        <v>0</v>
      </c>
      <c r="AZ818" s="5" t="n">
        <v>0.577</v>
      </c>
      <c r="BA818" s="5" t="n">
        <v>0</v>
      </c>
      <c r="BB818" s="5" t="n">
        <v>1</v>
      </c>
      <c r="BC818" s="5" t="n">
        <v>0.458</v>
      </c>
      <c r="BD818" s="5" t="n">
        <v>0.114</v>
      </c>
      <c r="BE818" s="5" t="n">
        <v>0</v>
      </c>
      <c r="BF818" s="5" t="n">
        <v>0.458</v>
      </c>
      <c r="BG818" s="5" t="n">
        <v>0</v>
      </c>
      <c r="BH818" s="5" t="n">
        <v>1</v>
      </c>
      <c r="BI818" s="5" t="n">
        <v>0.491</v>
      </c>
      <c r="BJ818" s="5" t="n">
        <v>0.114</v>
      </c>
      <c r="BK818" s="5" t="n">
        <v>0</v>
      </c>
      <c r="BL818" s="5" t="n">
        <v>0.491</v>
      </c>
      <c r="BM818" s="5" t="n">
        <v>0</v>
      </c>
      <c r="BN818" s="5" t="n">
        <v>1</v>
      </c>
      <c r="BO818" s="5" t="n">
        <v>0</v>
      </c>
      <c r="BP818" s="5" t="n">
        <v>0</v>
      </c>
      <c r="BQ818" s="5" t="n">
        <v>0</v>
      </c>
      <c r="BR818" s="5" t="n">
        <v>0</v>
      </c>
      <c r="BS818" s="5" t="n">
        <v>1</v>
      </c>
      <c r="BT818" s="5" t="n">
        <v>0</v>
      </c>
      <c r="BU818" s="5" t="n">
        <v>0</v>
      </c>
      <c r="BV818" s="5" t="n">
        <v>0</v>
      </c>
      <c r="BW818" s="5" t="n">
        <v>0</v>
      </c>
      <c r="BX818" s="5" t="n">
        <v>1</v>
      </c>
      <c r="BY818" s="5" t="n">
        <v>11.787</v>
      </c>
      <c r="BZ818" s="5" t="n">
        <v>0</v>
      </c>
      <c r="CA818" s="5" t="n">
        <v>11.787</v>
      </c>
      <c r="CB818" s="5" t="n">
        <v>0</v>
      </c>
      <c r="CC818" s="5" t="n">
        <v>78.125</v>
      </c>
      <c r="CD818" s="5" t="n">
        <v>7.95</v>
      </c>
      <c r="CE818" s="5" t="n">
        <v>0</v>
      </c>
      <c r="CF818" s="5" t="n">
        <v>78.125</v>
      </c>
      <c r="CG818" s="5" t="n">
        <v>0</v>
      </c>
      <c r="CH818" s="5" t="n">
        <v>1</v>
      </c>
      <c r="CI818" s="5" t="n">
        <v>0</v>
      </c>
      <c r="CJ818" s="5" t="n">
        <v>0</v>
      </c>
      <c r="CK818" s="5" t="n">
        <v>0</v>
      </c>
      <c r="CL818" s="5" t="n">
        <v>0</v>
      </c>
      <c r="CM818" s="5" t="n">
        <v>0</v>
      </c>
      <c r="CN818" s="5" t="n">
        <v>0</v>
      </c>
      <c r="CO818" s="5" t="n">
        <v>0</v>
      </c>
      <c r="CP818" s="5" t="n">
        <v>0</v>
      </c>
      <c r="CQ818" s="5" t="n">
        <v>1.198</v>
      </c>
      <c r="CR818" s="5" t="n">
        <v>0</v>
      </c>
      <c r="CS818" s="5" t="n">
        <v>4.776</v>
      </c>
      <c r="CT818" s="5" t="n">
        <v>4.753</v>
      </c>
      <c r="CU818" s="5" t="n">
        <v>15.983</v>
      </c>
    </row>
    <row r="819">
      <c r="A819" s="5" t="inlineStr">
        <is>
          <t>TCA2022</t>
        </is>
      </c>
      <c r="B819" s="5" t="inlineStr">
        <is>
          <t>TCA</t>
        </is>
      </c>
      <c r="C819" s="5" t="inlineStr">
        <is>
          <t>TCA</t>
        </is>
      </c>
      <c r="D819" s="5" t="inlineStr">
        <is>
          <t>Turks and Caicos Islands</t>
        </is>
      </c>
      <c r="E819" s="5" t="n">
        <v>2022</v>
      </c>
      <c r="F819" s="5" t="n">
        <v>0</v>
      </c>
      <c r="G819" s="5" t="n">
        <v>11.72</v>
      </c>
      <c r="H819" s="5" t="n">
        <v>1.235</v>
      </c>
      <c r="I819" s="5" t="n">
        <v>0</v>
      </c>
      <c r="J819" s="5" t="n">
        <v>11.72</v>
      </c>
      <c r="K819" s="5" t="n">
        <v>0</v>
      </c>
      <c r="L819" s="5" t="n">
        <v>1</v>
      </c>
      <c r="M819" s="5" t="n">
        <v>9.782999999999999</v>
      </c>
      <c r="N819" s="5" t="n">
        <v>3.704</v>
      </c>
      <c r="O819" s="5" t="n">
        <v>0</v>
      </c>
      <c r="P819" s="5" t="n">
        <v>9.782999999999999</v>
      </c>
      <c r="Q819" s="5" t="n">
        <v>0</v>
      </c>
      <c r="R819" s="5" t="n">
        <v>1</v>
      </c>
      <c r="S819" s="5" t="n">
        <v>17.893</v>
      </c>
      <c r="T819" s="5" t="n">
        <v>7.408</v>
      </c>
      <c r="U819" s="5" t="n">
        <v>0</v>
      </c>
      <c r="V819" s="5" t="n">
        <v>17.893</v>
      </c>
      <c r="W819" s="5" t="n">
        <v>0</v>
      </c>
      <c r="X819" s="5" t="n">
        <v>1</v>
      </c>
      <c r="Y819" s="5" t="n">
        <v>30.728</v>
      </c>
      <c r="Z819" s="5" t="n">
        <v>4.133</v>
      </c>
      <c r="AA819" s="5" t="n">
        <v>0</v>
      </c>
      <c r="AB819" s="5" t="n">
        <v>30.728</v>
      </c>
      <c r="AC819" s="5" t="n">
        <v>0</v>
      </c>
      <c r="AD819" s="5" t="n">
        <v>1</v>
      </c>
      <c r="AE819" s="5" t="n">
        <v>31.963</v>
      </c>
      <c r="AF819" s="5" t="n">
        <v>7.485</v>
      </c>
      <c r="AG819" s="5" t="n">
        <v>0</v>
      </c>
      <c r="AH819" s="5" t="n">
        <v>31.963</v>
      </c>
      <c r="AI819" s="5" t="n">
        <v>0</v>
      </c>
      <c r="AJ819" s="5" t="n">
        <v>1</v>
      </c>
      <c r="AK819" s="5" t="n">
        <v>39.371</v>
      </c>
      <c r="AL819" s="5" t="n">
        <v>21.155</v>
      </c>
      <c r="AM819" s="5" t="n">
        <v>0</v>
      </c>
      <c r="AN819" s="5" t="n">
        <v>39.371</v>
      </c>
      <c r="AO819" s="5" t="n">
        <v>0</v>
      </c>
      <c r="AP819" s="5" t="n">
        <v>1</v>
      </c>
      <c r="AQ819" s="5" t="n">
        <v>0.896</v>
      </c>
      <c r="AR819" s="5" t="n">
        <v>0.123</v>
      </c>
      <c r="AS819" s="5" t="n">
        <v>0</v>
      </c>
      <c r="AT819" s="5" t="n">
        <v>0.896</v>
      </c>
      <c r="AU819" s="5" t="n">
        <v>0</v>
      </c>
      <c r="AV819" s="5" t="n">
        <v>1</v>
      </c>
      <c r="AW819" s="5" t="n">
        <v>0.89</v>
      </c>
      <c r="AX819" s="5" t="n">
        <v>0.123</v>
      </c>
      <c r="AY819" s="5" t="n">
        <v>0</v>
      </c>
      <c r="AZ819" s="5" t="n">
        <v>0.89</v>
      </c>
      <c r="BA819" s="5" t="n">
        <v>0</v>
      </c>
      <c r="BB819" s="5" t="n">
        <v>1</v>
      </c>
      <c r="BC819" s="5" t="n">
        <v>0.62</v>
      </c>
      <c r="BD819" s="5" t="n">
        <v>0.123</v>
      </c>
      <c r="BE819" s="5" t="n">
        <v>0</v>
      </c>
      <c r="BF819" s="5" t="n">
        <v>0.62</v>
      </c>
      <c r="BG819" s="5" t="n">
        <v>0</v>
      </c>
      <c r="BH819" s="5" t="n">
        <v>1</v>
      </c>
      <c r="BI819" s="5" t="n">
        <v>0.608</v>
      </c>
      <c r="BJ819" s="5" t="n">
        <v>0.123</v>
      </c>
      <c r="BK819" s="5" t="n">
        <v>0</v>
      </c>
      <c r="BL819" s="5" t="n">
        <v>0.608</v>
      </c>
      <c r="BM819" s="5" t="n">
        <v>0</v>
      </c>
      <c r="BN819" s="5" t="n">
        <v>1</v>
      </c>
      <c r="BO819" s="5" t="n">
        <v>0</v>
      </c>
      <c r="BP819" s="5" t="n">
        <v>0</v>
      </c>
      <c r="BQ819" s="5" t="n">
        <v>0</v>
      </c>
      <c r="BR819" s="5" t="n">
        <v>0</v>
      </c>
      <c r="BS819" s="5" t="n">
        <v>1</v>
      </c>
      <c r="BT819" s="5" t="n">
        <v>0</v>
      </c>
      <c r="BU819" s="5" t="n">
        <v>0</v>
      </c>
      <c r="BV819" s="5" t="n">
        <v>0</v>
      </c>
      <c r="BW819" s="5" t="n">
        <v>0</v>
      </c>
      <c r="BX819" s="5" t="n">
        <v>1</v>
      </c>
      <c r="BY819" s="5" t="n">
        <v>12.729</v>
      </c>
      <c r="BZ819" s="5" t="n">
        <v>0</v>
      </c>
      <c r="CA819" s="5" t="n">
        <v>12.729</v>
      </c>
      <c r="CB819" s="5" t="n">
        <v>0</v>
      </c>
      <c r="CC819" s="5" t="n">
        <v>97.90000000000001</v>
      </c>
      <c r="CD819" s="5" t="n">
        <v>7.95</v>
      </c>
      <c r="CE819" s="5" t="n">
        <v>0</v>
      </c>
      <c r="CF819" s="5" t="n">
        <v>97.90000000000001</v>
      </c>
      <c r="CG819" s="5" t="n">
        <v>0</v>
      </c>
      <c r="CH819" s="5" t="n">
        <v>1</v>
      </c>
      <c r="CI819" s="5" t="n">
        <v>0</v>
      </c>
      <c r="CJ819" s="5" t="n">
        <v>0</v>
      </c>
      <c r="CK819" s="5" t="n">
        <v>0</v>
      </c>
      <c r="CL819" s="5" t="n">
        <v>0</v>
      </c>
      <c r="CM819" s="5" t="n">
        <v>0</v>
      </c>
      <c r="CN819" s="5" t="n">
        <v>0</v>
      </c>
      <c r="CO819" s="5" t="n">
        <v>0</v>
      </c>
      <c r="CP819" s="5" t="n">
        <v>0</v>
      </c>
      <c r="CQ819" s="5" t="n">
        <v>1.294</v>
      </c>
      <c r="CR819" s="5" t="n">
        <v>0</v>
      </c>
      <c r="CS819" s="5" t="n">
        <v>5.158</v>
      </c>
      <c r="CT819" s="5" t="n">
        <v>10.485</v>
      </c>
      <c r="CU819" s="5" t="n">
        <v>29.494</v>
      </c>
    </row>
    <row r="820">
      <c r="A820" s="5" t="inlineStr">
        <is>
          <t>TCA2023</t>
        </is>
      </c>
      <c r="B820" s="5" t="inlineStr">
        <is>
          <t>TCA</t>
        </is>
      </c>
      <c r="C820" s="5" t="inlineStr">
        <is>
          <t>TCA</t>
        </is>
      </c>
      <c r="D820" s="5" t="inlineStr">
        <is>
          <t>Turks and Caicos Islands</t>
        </is>
      </c>
      <c r="E820" s="5" t="n">
        <v>2023</v>
      </c>
      <c r="F820" s="5" t="n">
        <v>0</v>
      </c>
      <c r="G820" s="5" t="n">
        <v>6.147</v>
      </c>
      <c r="H820" s="5" t="n">
        <v>1.286</v>
      </c>
      <c r="I820" s="5" t="n">
        <v>0</v>
      </c>
      <c r="J820" s="5" t="n">
        <v>6.147</v>
      </c>
      <c r="K820" s="5" t="n">
        <v>0</v>
      </c>
      <c r="L820" s="5" t="n">
        <v>1</v>
      </c>
      <c r="M820" s="5" t="n">
        <v>7.886</v>
      </c>
      <c r="N820" s="5" t="n">
        <v>3.857</v>
      </c>
      <c r="O820" s="5" t="n">
        <v>0</v>
      </c>
      <c r="P820" s="5" t="n">
        <v>7.886</v>
      </c>
      <c r="Q820" s="5" t="n">
        <v>0</v>
      </c>
      <c r="R820" s="5" t="n">
        <v>1</v>
      </c>
      <c r="S820" s="5" t="n">
        <v>12.575</v>
      </c>
      <c r="T820" s="5" t="n">
        <v>7.714</v>
      </c>
      <c r="U820" s="5" t="n">
        <v>0</v>
      </c>
      <c r="V820" s="5" t="n">
        <v>12.575</v>
      </c>
      <c r="W820" s="5" t="n">
        <v>0</v>
      </c>
      <c r="X820" s="5" t="n">
        <v>1</v>
      </c>
      <c r="Y820" s="5" t="n">
        <v>12.478</v>
      </c>
      <c r="Z820" s="5" t="n">
        <v>1.678</v>
      </c>
      <c r="AA820" s="5" t="n">
        <v>0</v>
      </c>
      <c r="AB820" s="5" t="n">
        <v>12.478</v>
      </c>
      <c r="AC820" s="5" t="n">
        <v>0</v>
      </c>
      <c r="AD820" s="5" t="n">
        <v>1</v>
      </c>
      <c r="AE820" s="5" t="n">
        <v>13.763</v>
      </c>
      <c r="AF820" s="5" t="n">
        <v>3.223</v>
      </c>
      <c r="AG820" s="5" t="n">
        <v>0</v>
      </c>
      <c r="AH820" s="5" t="n">
        <v>13.763</v>
      </c>
      <c r="AI820" s="5" t="n">
        <v>0</v>
      </c>
      <c r="AJ820" s="5" t="n">
        <v>1</v>
      </c>
      <c r="AK820" s="5" t="n">
        <v>21.477</v>
      </c>
      <c r="AL820" s="5" t="n">
        <v>11.54</v>
      </c>
      <c r="AM820" s="5" t="n">
        <v>0</v>
      </c>
      <c r="AN820" s="5" t="n">
        <v>21.477</v>
      </c>
      <c r="AO820" s="5" t="n">
        <v>0</v>
      </c>
      <c r="AP820" s="5" t="n">
        <v>1</v>
      </c>
      <c r="AQ820" s="5" t="n">
        <v>0.791</v>
      </c>
      <c r="AR820" s="5" t="n">
        <v>0.129</v>
      </c>
      <c r="AS820" s="5" t="n">
        <v>0</v>
      </c>
      <c r="AT820" s="5" t="n">
        <v>0.791</v>
      </c>
      <c r="AU820" s="5" t="n">
        <v>0</v>
      </c>
      <c r="AV820" s="5" t="n">
        <v>1</v>
      </c>
      <c r="AW820" s="5" t="n">
        <v>0.618</v>
      </c>
      <c r="AX820" s="5" t="n">
        <v>0.129</v>
      </c>
      <c r="AY820" s="5" t="n">
        <v>0</v>
      </c>
      <c r="AZ820" s="5" t="n">
        <v>0.618</v>
      </c>
      <c r="BA820" s="5" t="n">
        <v>0</v>
      </c>
      <c r="BB820" s="5" t="n">
        <v>1</v>
      </c>
      <c r="BC820" s="5" t="n">
        <v>0.554</v>
      </c>
      <c r="BD820" s="5" t="n">
        <v>0.129</v>
      </c>
      <c r="BE820" s="5" t="n">
        <v>0</v>
      </c>
      <c r="BF820" s="5" t="n">
        <v>0.554</v>
      </c>
      <c r="BG820" s="5" t="n">
        <v>0</v>
      </c>
      <c r="BH820" s="5" t="n">
        <v>1</v>
      </c>
      <c r="BI820" s="5" t="n">
        <v>0.5570000000000001</v>
      </c>
      <c r="BJ820" s="5" t="n">
        <v>0.129</v>
      </c>
      <c r="BK820" s="5" t="n">
        <v>0</v>
      </c>
      <c r="BL820" s="5" t="n">
        <v>0.5570000000000001</v>
      </c>
      <c r="BM820" s="5" t="n">
        <v>0</v>
      </c>
      <c r="BN820" s="5" t="n">
        <v>1</v>
      </c>
      <c r="BO820" s="5" t="n">
        <v>0</v>
      </c>
      <c r="BP820" s="5" t="n">
        <v>0</v>
      </c>
      <c r="BQ820" s="5" t="n">
        <v>0</v>
      </c>
      <c r="BR820" s="5" t="n">
        <v>0</v>
      </c>
      <c r="BS820" s="5" t="n">
        <v>1</v>
      </c>
      <c r="BT820" s="5" t="n">
        <v>0</v>
      </c>
      <c r="BU820" s="5" t="n">
        <v>0</v>
      </c>
      <c r="BV820" s="5" t="n">
        <v>0</v>
      </c>
      <c r="BW820" s="5" t="n">
        <v>0</v>
      </c>
      <c r="BX820" s="5" t="n">
        <v>1</v>
      </c>
      <c r="BY820" s="5" t="n">
        <v>13.254</v>
      </c>
      <c r="BZ820" s="5" t="n">
        <v>0</v>
      </c>
      <c r="CA820" s="5" t="n">
        <v>13.254</v>
      </c>
      <c r="CB820" s="5" t="n">
        <v>0</v>
      </c>
      <c r="CC820" s="5" t="n">
        <v>83.248</v>
      </c>
      <c r="CD820" s="5" t="n">
        <v>7.95</v>
      </c>
      <c r="CE820" s="5" t="n">
        <v>0</v>
      </c>
      <c r="CF820" s="5" t="n">
        <v>83.248</v>
      </c>
      <c r="CG820" s="5" t="n">
        <v>0</v>
      </c>
      <c r="CH820" s="5" t="n">
        <v>1</v>
      </c>
      <c r="CI820" s="5" t="n">
        <v>0</v>
      </c>
      <c r="CJ820" s="5" t="n">
        <v>0</v>
      </c>
      <c r="CK820" s="5" t="n">
        <v>0</v>
      </c>
      <c r="CL820" s="5" t="n">
        <v>0</v>
      </c>
      <c r="CM820" s="5" t="n">
        <v>0</v>
      </c>
      <c r="CN820" s="5" t="n">
        <v>0</v>
      </c>
      <c r="CO820" s="5" t="n">
        <v>0</v>
      </c>
      <c r="CP820" s="5" t="n">
        <v>0</v>
      </c>
      <c r="CQ820" s="5" t="n">
        <v>1.348</v>
      </c>
      <c r="CR820" s="5" t="n">
        <v>0</v>
      </c>
      <c r="CS820" s="5" t="n">
        <v>5.37</v>
      </c>
      <c r="CT820" s="5" t="n">
        <v>4.861</v>
      </c>
      <c r="CU820" s="5" t="n">
        <v>11.192</v>
      </c>
    </row>
    <row r="821">
      <c r="A821" s="5" t="inlineStr">
        <is>
          <t>TCA2024</t>
        </is>
      </c>
      <c r="B821" s="5" t="inlineStr">
        <is>
          <t>TCA</t>
        </is>
      </c>
      <c r="C821" s="5" t="inlineStr">
        <is>
          <t>TCA</t>
        </is>
      </c>
      <c r="D821" s="5" t="inlineStr">
        <is>
          <t>Turks and Caicos Islands</t>
        </is>
      </c>
      <c r="E821" s="5" t="n">
        <v>2024</v>
      </c>
      <c r="F821" s="5" t="n">
        <v>0</v>
      </c>
      <c r="G821" s="5" t="n">
        <v>5.575</v>
      </c>
      <c r="H821" s="5" t="n">
        <v>1.324</v>
      </c>
      <c r="I821" s="5" t="n">
        <v>0</v>
      </c>
      <c r="J821" s="5" t="n">
        <v>5.575</v>
      </c>
      <c r="K821" s="5" t="n">
        <v>0</v>
      </c>
      <c r="L821" s="5" t="n">
        <v>1</v>
      </c>
      <c r="M821" s="5" t="n">
        <v>7.124</v>
      </c>
      <c r="N821" s="5" t="n">
        <v>3.971</v>
      </c>
      <c r="O821" s="5" t="n">
        <v>0</v>
      </c>
      <c r="P821" s="5" t="n">
        <v>7.124</v>
      </c>
      <c r="Q821" s="5" t="n">
        <v>0</v>
      </c>
      <c r="R821" s="5" t="n">
        <v>1</v>
      </c>
      <c r="S821" s="5" t="n">
        <v>12.193</v>
      </c>
      <c r="T821" s="5" t="n">
        <v>7.942</v>
      </c>
      <c r="U821" s="5" t="n">
        <v>0</v>
      </c>
      <c r="V821" s="5" t="n">
        <v>12.193</v>
      </c>
      <c r="W821" s="5" t="n">
        <v>0</v>
      </c>
      <c r="X821" s="5" t="n">
        <v>1</v>
      </c>
      <c r="Y821" s="5" t="n">
        <v>11.447</v>
      </c>
      <c r="Z821" s="5" t="n">
        <v>1.54</v>
      </c>
      <c r="AA821" s="5" t="n">
        <v>0</v>
      </c>
      <c r="AB821" s="5" t="n">
        <v>11.447</v>
      </c>
      <c r="AC821" s="5" t="n">
        <v>0</v>
      </c>
      <c r="AD821" s="5" t="n">
        <v>1</v>
      </c>
      <c r="AE821" s="5" t="n">
        <v>12.771</v>
      </c>
      <c r="AF821" s="5" t="n">
        <v>2.991</v>
      </c>
      <c r="AG821" s="5" t="n">
        <v>0</v>
      </c>
      <c r="AH821" s="5" t="n">
        <v>12.771</v>
      </c>
      <c r="AI821" s="5" t="n">
        <v>0</v>
      </c>
      <c r="AJ821" s="5" t="n">
        <v>1</v>
      </c>
      <c r="AK821" s="5" t="n">
        <v>20.712</v>
      </c>
      <c r="AL821" s="5" t="n">
        <v>11.129</v>
      </c>
      <c r="AM821" s="5" t="n">
        <v>0</v>
      </c>
      <c r="AN821" s="5" t="n">
        <v>20.712</v>
      </c>
      <c r="AO821" s="5" t="n">
        <v>0</v>
      </c>
      <c r="AP821" s="5" t="n">
        <v>1</v>
      </c>
      <c r="AQ821" s="5" t="n">
        <v>0.756</v>
      </c>
      <c r="AR821" s="5" t="n">
        <v>0.132</v>
      </c>
      <c r="AS821" s="5" t="n">
        <v>0</v>
      </c>
      <c r="AT821" s="5" t="n">
        <v>0.756</v>
      </c>
      <c r="AU821" s="5" t="n">
        <v>0</v>
      </c>
      <c r="AV821" s="5" t="n">
        <v>1</v>
      </c>
      <c r="AW821" s="5" t="n">
        <v>0.655</v>
      </c>
      <c r="AX821" s="5" t="n">
        <v>0.132</v>
      </c>
      <c r="AY821" s="5" t="n">
        <v>0</v>
      </c>
      <c r="AZ821" s="5" t="n">
        <v>0.655</v>
      </c>
      <c r="BA821" s="5" t="n">
        <v>0</v>
      </c>
      <c r="BB821" s="5" t="n">
        <v>1</v>
      </c>
      <c r="BC821" s="5" t="n">
        <v>0.534</v>
      </c>
      <c r="BD821" s="5" t="n">
        <v>0.132</v>
      </c>
      <c r="BE821" s="5" t="n">
        <v>0</v>
      </c>
      <c r="BF821" s="5" t="n">
        <v>0.534</v>
      </c>
      <c r="BG821" s="5" t="n">
        <v>0</v>
      </c>
      <c r="BH821" s="5" t="n">
        <v>1</v>
      </c>
      <c r="BI821" s="5" t="n">
        <v>0.5679999999999999</v>
      </c>
      <c r="BJ821" s="5" t="n">
        <v>0.132</v>
      </c>
      <c r="BK821" s="5" t="n">
        <v>0</v>
      </c>
      <c r="BL821" s="5" t="n">
        <v>0.5679999999999999</v>
      </c>
      <c r="BM821" s="5" t="n">
        <v>0</v>
      </c>
      <c r="BN821" s="5" t="n">
        <v>1</v>
      </c>
      <c r="BO821" s="5" t="n">
        <v>0</v>
      </c>
      <c r="BP821" s="5" t="n">
        <v>0</v>
      </c>
      <c r="BQ821" s="5" t="n">
        <v>0</v>
      </c>
      <c r="BR821" s="5" t="n">
        <v>0</v>
      </c>
      <c r="BS821" s="5" t="n">
        <v>1</v>
      </c>
      <c r="BT821" s="5" t="n">
        <v>0</v>
      </c>
      <c r="BU821" s="5" t="n">
        <v>0</v>
      </c>
      <c r="BV821" s="5" t="n">
        <v>0</v>
      </c>
      <c r="BW821" s="5" t="n">
        <v>0</v>
      </c>
      <c r="BX821" s="5" t="n">
        <v>1</v>
      </c>
      <c r="BY821" s="5" t="n">
        <v>13.646</v>
      </c>
      <c r="BZ821" s="5" t="n">
        <v>0</v>
      </c>
      <c r="CA821" s="5" t="n">
        <v>13.646</v>
      </c>
      <c r="CB821" s="5" t="n">
        <v>0</v>
      </c>
      <c r="CC821" s="5" t="n">
        <v>82.58799999999999</v>
      </c>
      <c r="CD821" s="5" t="n">
        <v>7.95</v>
      </c>
      <c r="CE821" s="5" t="n">
        <v>0</v>
      </c>
      <c r="CF821" s="5" t="n">
        <v>82.58799999999999</v>
      </c>
      <c r="CG821" s="5" t="n">
        <v>0</v>
      </c>
      <c r="CH821" s="5" t="n">
        <v>1</v>
      </c>
      <c r="CI821" s="5" t="n">
        <v>0</v>
      </c>
      <c r="CJ821" s="5" t="n">
        <v>0</v>
      </c>
      <c r="CK821" s="5" t="n">
        <v>0</v>
      </c>
      <c r="CL821" s="5" t="n">
        <v>0</v>
      </c>
      <c r="CM821" s="5" t="n">
        <v>0</v>
      </c>
      <c r="CN821" s="5" t="n">
        <v>0</v>
      </c>
      <c r="CO821" s="5" t="n">
        <v>0</v>
      </c>
      <c r="CP821" s="5" t="n">
        <v>0</v>
      </c>
      <c r="CQ821" s="5" t="n">
        <v>1.387</v>
      </c>
      <c r="CR821" s="5" t="n">
        <v>0</v>
      </c>
      <c r="CS821" s="5" t="n">
        <v>5.529</v>
      </c>
      <c r="CT821" s="5" t="n">
        <v>4.251</v>
      </c>
      <c r="CU821" s="5" t="n">
        <v>10.123</v>
      </c>
    </row>
    <row r="822">
      <c r="A822" s="5" t="inlineStr">
        <is>
          <t>TUV2021</t>
        </is>
      </c>
      <c r="B822" s="5" t="inlineStr">
        <is>
          <t>TUV</t>
        </is>
      </c>
      <c r="C822" s="5" t="inlineStr">
        <is>
          <t>TUV</t>
        </is>
      </c>
      <c r="D822" s="5" t="inlineStr">
        <is>
          <t>Tuvalu</t>
        </is>
      </c>
      <c r="E822" s="5" t="n">
        <v>2021</v>
      </c>
      <c r="F822" s="5" t="n">
        <v>0</v>
      </c>
      <c r="G822" s="5" t="n">
        <v>4.747</v>
      </c>
      <c r="H822" s="5" t="n">
        <v>1.143</v>
      </c>
      <c r="I822" s="5" t="n">
        <v>0</v>
      </c>
      <c r="J822" s="5" t="n">
        <v>4.747</v>
      </c>
      <c r="K822" s="5" t="n">
        <v>0</v>
      </c>
      <c r="L822" s="5" t="n">
        <v>1</v>
      </c>
      <c r="M822" s="5" t="n">
        <v>7.964</v>
      </c>
      <c r="N822" s="5" t="n">
        <v>3.43</v>
      </c>
      <c r="O822" s="5" t="n">
        <v>0</v>
      </c>
      <c r="P822" s="5" t="n">
        <v>7.964</v>
      </c>
      <c r="Q822" s="5" t="n">
        <v>0</v>
      </c>
      <c r="R822" s="5" t="n">
        <v>1</v>
      </c>
      <c r="S822" s="5" t="n">
        <v>10.464</v>
      </c>
      <c r="T822" s="5" t="n">
        <v>6.86</v>
      </c>
      <c r="U822" s="5" t="n">
        <v>0</v>
      </c>
      <c r="V822" s="5" t="n">
        <v>10.464</v>
      </c>
      <c r="W822" s="5" t="n">
        <v>0</v>
      </c>
      <c r="X822" s="5" t="n">
        <v>1</v>
      </c>
      <c r="Y822" s="5" t="n">
        <v>10.551</v>
      </c>
      <c r="Z822" s="5" t="n">
        <v>1.302</v>
      </c>
      <c r="AA822" s="5" t="n">
        <v>0</v>
      </c>
      <c r="AB822" s="5" t="n">
        <v>10.551</v>
      </c>
      <c r="AC822" s="5" t="n">
        <v>0</v>
      </c>
      <c r="AD822" s="5" t="n">
        <v>1</v>
      </c>
      <c r="AE822" s="5" t="n">
        <v>11.694</v>
      </c>
      <c r="AF822" s="5" t="n">
        <v>2.549</v>
      </c>
      <c r="AG822" s="5" t="n">
        <v>0</v>
      </c>
      <c r="AH822" s="5" t="n">
        <v>11.694</v>
      </c>
      <c r="AI822" s="5" t="n">
        <v>0</v>
      </c>
      <c r="AJ822" s="5" t="n">
        <v>1</v>
      </c>
      <c r="AK822" s="5" t="n">
        <v>18.554</v>
      </c>
      <c r="AL822" s="5" t="n">
        <v>9.627000000000001</v>
      </c>
      <c r="AM822" s="5" t="n">
        <v>0</v>
      </c>
      <c r="AN822" s="5" t="n">
        <v>18.554</v>
      </c>
      <c r="AO822" s="5" t="n">
        <v>0</v>
      </c>
      <c r="AP822" s="5" t="n">
        <v>1</v>
      </c>
      <c r="AQ822" s="5" t="n">
        <v>0.621</v>
      </c>
      <c r="AR822" s="5" t="n">
        <v>0.114</v>
      </c>
      <c r="AS822" s="5" t="n">
        <v>0</v>
      </c>
      <c r="AT822" s="5" t="n">
        <v>0.621</v>
      </c>
      <c r="AU822" s="5" t="n">
        <v>0</v>
      </c>
      <c r="AV822" s="5" t="n">
        <v>1</v>
      </c>
      <c r="AW822" s="5" t="n">
        <v>0.593</v>
      </c>
      <c r="AX822" s="5" t="n">
        <v>0.114</v>
      </c>
      <c r="AY822" s="5" t="n">
        <v>0</v>
      </c>
      <c r="AZ822" s="5" t="n">
        <v>0.593</v>
      </c>
      <c r="BA822" s="5" t="n">
        <v>0</v>
      </c>
      <c r="BB822" s="5" t="n">
        <v>1</v>
      </c>
      <c r="BC822" s="5" t="n">
        <v>0.44</v>
      </c>
      <c r="BD822" s="5" t="n">
        <v>0.114</v>
      </c>
      <c r="BE822" s="5" t="n">
        <v>0</v>
      </c>
      <c r="BF822" s="5" t="n">
        <v>0.44</v>
      </c>
      <c r="BG822" s="5" t="n">
        <v>0</v>
      </c>
      <c r="BH822" s="5" t="n">
        <v>1</v>
      </c>
      <c r="BI822" s="5" t="n">
        <v>0.5600000000000001</v>
      </c>
      <c r="BJ822" s="5" t="n">
        <v>0.114</v>
      </c>
      <c r="BK822" s="5" t="n">
        <v>0</v>
      </c>
      <c r="BL822" s="5" t="n">
        <v>0.5600000000000001</v>
      </c>
      <c r="BM822" s="5" t="n">
        <v>0</v>
      </c>
      <c r="BN822" s="5" t="n">
        <v>1</v>
      </c>
      <c r="BO822" s="5" t="n">
        <v>0</v>
      </c>
      <c r="BP822" s="5" t="n">
        <v>0</v>
      </c>
      <c r="BQ822" s="5" t="n">
        <v>0</v>
      </c>
      <c r="BR822" s="5" t="n">
        <v>0</v>
      </c>
      <c r="BS822" s="5" t="n">
        <v>1</v>
      </c>
      <c r="BT822" s="5" t="n">
        <v>0</v>
      </c>
      <c r="BU822" s="5" t="n">
        <v>0</v>
      </c>
      <c r="BV822" s="5" t="n">
        <v>0</v>
      </c>
      <c r="BW822" s="5" t="n">
        <v>0</v>
      </c>
      <c r="BX822" s="5" t="n">
        <v>1</v>
      </c>
      <c r="BY822" s="5" t="n">
        <v>11.787</v>
      </c>
      <c r="BZ822" s="5" t="n">
        <v>0</v>
      </c>
      <c r="CA822" s="5" t="n">
        <v>11.787</v>
      </c>
      <c r="CB822" s="5" t="n">
        <v>0</v>
      </c>
      <c r="CC822" s="5" t="n">
        <v>81.69499999999999</v>
      </c>
      <c r="CD822" s="5" t="n">
        <v>7.95</v>
      </c>
      <c r="CE822" s="5" t="n">
        <v>0</v>
      </c>
      <c r="CF822" s="5" t="n">
        <v>81.69499999999999</v>
      </c>
      <c r="CG822" s="5" t="n">
        <v>0</v>
      </c>
      <c r="CH822" s="5" t="n">
        <v>1</v>
      </c>
      <c r="CI822" s="5" t="n">
        <v>0</v>
      </c>
      <c r="CJ822" s="5" t="n">
        <v>0</v>
      </c>
      <c r="CK822" s="5" t="n">
        <v>0</v>
      </c>
      <c r="CL822" s="5" t="n">
        <v>0</v>
      </c>
      <c r="CM822" s="5" t="n">
        <v>0</v>
      </c>
      <c r="CN822" s="5" t="n">
        <v>0</v>
      </c>
      <c r="CO822" s="5" t="n">
        <v>0</v>
      </c>
      <c r="CP822" s="5" t="n">
        <v>0</v>
      </c>
      <c r="CQ822" s="5" t="n">
        <v>1.198</v>
      </c>
      <c r="CR822" s="5" t="n">
        <v>0</v>
      </c>
      <c r="CS822" s="5" t="n">
        <v>4.776</v>
      </c>
      <c r="CT822" s="5" t="n">
        <v>3.604</v>
      </c>
      <c r="CU822" s="5" t="n">
        <v>9.407999999999999</v>
      </c>
    </row>
    <row r="823">
      <c r="A823" s="5" t="inlineStr">
        <is>
          <t>TUV2022</t>
        </is>
      </c>
      <c r="B823" s="5" t="inlineStr">
        <is>
          <t>TUV</t>
        </is>
      </c>
      <c r="C823" s="5" t="inlineStr">
        <is>
          <t>TUV</t>
        </is>
      </c>
      <c r="D823" s="5" t="inlineStr">
        <is>
          <t>Tuvalu</t>
        </is>
      </c>
      <c r="E823" s="5" t="n">
        <v>2022</v>
      </c>
      <c r="F823" s="5" t="n">
        <v>0</v>
      </c>
      <c r="G823" s="5" t="n">
        <v>8.788</v>
      </c>
      <c r="H823" s="5" t="n">
        <v>1.235</v>
      </c>
      <c r="I823" s="5" t="n">
        <v>0</v>
      </c>
      <c r="J823" s="5" t="n">
        <v>8.788</v>
      </c>
      <c r="K823" s="5" t="n">
        <v>0</v>
      </c>
      <c r="L823" s="5" t="n">
        <v>1</v>
      </c>
      <c r="M823" s="5" t="n">
        <v>9.782999999999999</v>
      </c>
      <c r="N823" s="5" t="n">
        <v>3.704</v>
      </c>
      <c r="O823" s="5" t="n">
        <v>0</v>
      </c>
      <c r="P823" s="5" t="n">
        <v>9.782999999999999</v>
      </c>
      <c r="Q823" s="5" t="n">
        <v>0</v>
      </c>
      <c r="R823" s="5" t="n">
        <v>1</v>
      </c>
      <c r="S823" s="5" t="n">
        <v>14.962</v>
      </c>
      <c r="T823" s="5" t="n">
        <v>7.408</v>
      </c>
      <c r="U823" s="5" t="n">
        <v>0</v>
      </c>
      <c r="V823" s="5" t="n">
        <v>14.962</v>
      </c>
      <c r="W823" s="5" t="n">
        <v>0</v>
      </c>
      <c r="X823" s="5" t="n">
        <v>1</v>
      </c>
      <c r="Y823" s="5" t="n">
        <v>17.332</v>
      </c>
      <c r="Z823" s="5" t="n">
        <v>2.139</v>
      </c>
      <c r="AA823" s="5" t="n">
        <v>0</v>
      </c>
      <c r="AB823" s="5" t="n">
        <v>17.332</v>
      </c>
      <c r="AC823" s="5" t="n">
        <v>0</v>
      </c>
      <c r="AD823" s="5" t="n">
        <v>1</v>
      </c>
      <c r="AE823" s="5" t="n">
        <v>18.566</v>
      </c>
      <c r="AF823" s="5" t="n">
        <v>4.048</v>
      </c>
      <c r="AG823" s="5" t="n">
        <v>0</v>
      </c>
      <c r="AH823" s="5" t="n">
        <v>18.566</v>
      </c>
      <c r="AI823" s="5" t="n">
        <v>0</v>
      </c>
      <c r="AJ823" s="5" t="n">
        <v>1</v>
      </c>
      <c r="AK823" s="5" t="n">
        <v>25.974</v>
      </c>
      <c r="AL823" s="5" t="n">
        <v>13.478</v>
      </c>
      <c r="AM823" s="5" t="n">
        <v>0</v>
      </c>
      <c r="AN823" s="5" t="n">
        <v>25.974</v>
      </c>
      <c r="AO823" s="5" t="n">
        <v>0</v>
      </c>
      <c r="AP823" s="5" t="n">
        <v>1</v>
      </c>
      <c r="AQ823" s="5" t="n">
        <v>0.847</v>
      </c>
      <c r="AR823" s="5" t="n">
        <v>0.123</v>
      </c>
      <c r="AS823" s="5" t="n">
        <v>0</v>
      </c>
      <c r="AT823" s="5" t="n">
        <v>0.847</v>
      </c>
      <c r="AU823" s="5" t="n">
        <v>0</v>
      </c>
      <c r="AV823" s="5" t="n">
        <v>1</v>
      </c>
      <c r="AW823" s="5" t="n">
        <v>0.947</v>
      </c>
      <c r="AX823" s="5" t="n">
        <v>0.123</v>
      </c>
      <c r="AY823" s="5" t="n">
        <v>0</v>
      </c>
      <c r="AZ823" s="5" t="n">
        <v>0.947</v>
      </c>
      <c r="BA823" s="5" t="n">
        <v>0</v>
      </c>
      <c r="BB823" s="5" t="n">
        <v>1</v>
      </c>
      <c r="BC823" s="5" t="n">
        <v>0.589</v>
      </c>
      <c r="BD823" s="5" t="n">
        <v>0.123</v>
      </c>
      <c r="BE823" s="5" t="n">
        <v>0</v>
      </c>
      <c r="BF823" s="5" t="n">
        <v>0.589</v>
      </c>
      <c r="BG823" s="5" t="n">
        <v>0</v>
      </c>
      <c r="BH823" s="5" t="n">
        <v>1</v>
      </c>
      <c r="BI823" s="5" t="n">
        <v>0.6889999999999999</v>
      </c>
      <c r="BJ823" s="5" t="n">
        <v>0.123</v>
      </c>
      <c r="BK823" s="5" t="n">
        <v>0</v>
      </c>
      <c r="BL823" s="5" t="n">
        <v>0.6889999999999999</v>
      </c>
      <c r="BM823" s="5" t="n">
        <v>0</v>
      </c>
      <c r="BN823" s="5" t="n">
        <v>1</v>
      </c>
      <c r="BO823" s="5" t="n">
        <v>0</v>
      </c>
      <c r="BP823" s="5" t="n">
        <v>0</v>
      </c>
      <c r="BQ823" s="5" t="n">
        <v>0</v>
      </c>
      <c r="BR823" s="5" t="n">
        <v>0</v>
      </c>
      <c r="BS823" s="5" t="n">
        <v>1</v>
      </c>
      <c r="BT823" s="5" t="n">
        <v>0</v>
      </c>
      <c r="BU823" s="5" t="n">
        <v>0</v>
      </c>
      <c r="BV823" s="5" t="n">
        <v>0</v>
      </c>
      <c r="BW823" s="5" t="n">
        <v>0</v>
      </c>
      <c r="BX823" s="5" t="n">
        <v>1</v>
      </c>
      <c r="BY823" s="5" t="n">
        <v>12.729</v>
      </c>
      <c r="BZ823" s="5" t="n">
        <v>0</v>
      </c>
      <c r="CA823" s="5" t="n">
        <v>12.729</v>
      </c>
      <c r="CB823" s="5" t="n">
        <v>0</v>
      </c>
      <c r="CC823" s="5" t="n">
        <v>102.477</v>
      </c>
      <c r="CD823" s="5" t="n">
        <v>7.95</v>
      </c>
      <c r="CE823" s="5" t="n">
        <v>0</v>
      </c>
      <c r="CF823" s="5" t="n">
        <v>102.477</v>
      </c>
      <c r="CG823" s="5" t="n">
        <v>0</v>
      </c>
      <c r="CH823" s="5" t="n">
        <v>1</v>
      </c>
      <c r="CI823" s="5" t="n">
        <v>0</v>
      </c>
      <c r="CJ823" s="5" t="n">
        <v>0</v>
      </c>
      <c r="CK823" s="5" t="n">
        <v>0</v>
      </c>
      <c r="CL823" s="5" t="n">
        <v>0</v>
      </c>
      <c r="CM823" s="5" t="n">
        <v>0</v>
      </c>
      <c r="CN823" s="5" t="n">
        <v>0</v>
      </c>
      <c r="CO823" s="5" t="n">
        <v>0</v>
      </c>
      <c r="CP823" s="5" t="n">
        <v>0</v>
      </c>
      <c r="CQ823" s="5" t="n">
        <v>1.294</v>
      </c>
      <c r="CR823" s="5" t="n">
        <v>0</v>
      </c>
      <c r="CS823" s="5" t="n">
        <v>5.158</v>
      </c>
      <c r="CT823" s="5" t="n">
        <v>7.554</v>
      </c>
      <c r="CU823" s="5" t="n">
        <v>16.097</v>
      </c>
    </row>
    <row r="824">
      <c r="A824" s="5" t="inlineStr">
        <is>
          <t>TUV2023</t>
        </is>
      </c>
      <c r="B824" s="5" t="inlineStr">
        <is>
          <t>TUV</t>
        </is>
      </c>
      <c r="C824" s="5" t="inlineStr">
        <is>
          <t>TUV</t>
        </is>
      </c>
      <c r="D824" s="5" t="inlineStr">
        <is>
          <t>Tuvalu</t>
        </is>
      </c>
      <c r="E824" s="5" t="n">
        <v>2023</v>
      </c>
      <c r="F824" s="5" t="n">
        <v>0</v>
      </c>
      <c r="G824" s="5" t="n">
        <v>5.77</v>
      </c>
      <c r="H824" s="5" t="n">
        <v>1.286</v>
      </c>
      <c r="I824" s="5" t="n">
        <v>0</v>
      </c>
      <c r="J824" s="5" t="n">
        <v>5.77</v>
      </c>
      <c r="K824" s="5" t="n">
        <v>0</v>
      </c>
      <c r="L824" s="5" t="n">
        <v>1</v>
      </c>
      <c r="M824" s="5" t="n">
        <v>7.886</v>
      </c>
      <c r="N824" s="5" t="n">
        <v>3.857</v>
      </c>
      <c r="O824" s="5" t="n">
        <v>0</v>
      </c>
      <c r="P824" s="5" t="n">
        <v>7.886</v>
      </c>
      <c r="Q824" s="5" t="n">
        <v>0</v>
      </c>
      <c r="R824" s="5" t="n">
        <v>1</v>
      </c>
      <c r="S824" s="5" t="n">
        <v>12.198</v>
      </c>
      <c r="T824" s="5" t="n">
        <v>7.714</v>
      </c>
      <c r="U824" s="5" t="n">
        <v>0</v>
      </c>
      <c r="V824" s="5" t="n">
        <v>12.198</v>
      </c>
      <c r="W824" s="5" t="n">
        <v>0</v>
      </c>
      <c r="X824" s="5" t="n">
        <v>1</v>
      </c>
      <c r="Y824" s="5" t="n">
        <v>13.814</v>
      </c>
      <c r="Z824" s="5" t="n">
        <v>1.705</v>
      </c>
      <c r="AA824" s="5" t="n">
        <v>0</v>
      </c>
      <c r="AB824" s="5" t="n">
        <v>13.814</v>
      </c>
      <c r="AC824" s="5" t="n">
        <v>0</v>
      </c>
      <c r="AD824" s="5" t="n">
        <v>1</v>
      </c>
      <c r="AE824" s="5" t="n">
        <v>15.1</v>
      </c>
      <c r="AF824" s="5" t="n">
        <v>3.292</v>
      </c>
      <c r="AG824" s="5" t="n">
        <v>0</v>
      </c>
      <c r="AH824" s="5" t="n">
        <v>15.1</v>
      </c>
      <c r="AI824" s="5" t="n">
        <v>0</v>
      </c>
      <c r="AJ824" s="5" t="n">
        <v>1</v>
      </c>
      <c r="AK824" s="5" t="n">
        <v>22.814</v>
      </c>
      <c r="AL824" s="5" t="n">
        <v>11.838</v>
      </c>
      <c r="AM824" s="5" t="n">
        <v>0</v>
      </c>
      <c r="AN824" s="5" t="n">
        <v>22.814</v>
      </c>
      <c r="AO824" s="5" t="n">
        <v>0</v>
      </c>
      <c r="AP824" s="5" t="n">
        <v>1</v>
      </c>
      <c r="AQ824" s="5" t="n">
        <v>0.749</v>
      </c>
      <c r="AR824" s="5" t="n">
        <v>0.129</v>
      </c>
      <c r="AS824" s="5" t="n">
        <v>0</v>
      </c>
      <c r="AT824" s="5" t="n">
        <v>0.749</v>
      </c>
      <c r="AU824" s="5" t="n">
        <v>0</v>
      </c>
      <c r="AV824" s="5" t="n">
        <v>1</v>
      </c>
      <c r="AW824" s="5" t="n">
        <v>0.783</v>
      </c>
      <c r="AX824" s="5" t="n">
        <v>0.129</v>
      </c>
      <c r="AY824" s="5" t="n">
        <v>0</v>
      </c>
      <c r="AZ824" s="5" t="n">
        <v>0.783</v>
      </c>
      <c r="BA824" s="5" t="n">
        <v>0</v>
      </c>
      <c r="BB824" s="5" t="n">
        <v>1</v>
      </c>
      <c r="BC824" s="5" t="n">
        <v>0.527</v>
      </c>
      <c r="BD824" s="5" t="n">
        <v>0.129</v>
      </c>
      <c r="BE824" s="5" t="n">
        <v>0</v>
      </c>
      <c r="BF824" s="5" t="n">
        <v>0.527</v>
      </c>
      <c r="BG824" s="5" t="n">
        <v>0</v>
      </c>
      <c r="BH824" s="5" t="n">
        <v>1</v>
      </c>
      <c r="BI824" s="5" t="n">
        <v>0.64</v>
      </c>
      <c r="BJ824" s="5" t="n">
        <v>0.129</v>
      </c>
      <c r="BK824" s="5" t="n">
        <v>0</v>
      </c>
      <c r="BL824" s="5" t="n">
        <v>0.64</v>
      </c>
      <c r="BM824" s="5" t="n">
        <v>0</v>
      </c>
      <c r="BN824" s="5" t="n">
        <v>1</v>
      </c>
      <c r="BO824" s="5" t="n">
        <v>0</v>
      </c>
      <c r="BP824" s="5" t="n">
        <v>0</v>
      </c>
      <c r="BQ824" s="5" t="n">
        <v>0</v>
      </c>
      <c r="BR824" s="5" t="n">
        <v>0</v>
      </c>
      <c r="BS824" s="5" t="n">
        <v>1</v>
      </c>
      <c r="BT824" s="5" t="n">
        <v>0</v>
      </c>
      <c r="BU824" s="5" t="n">
        <v>0</v>
      </c>
      <c r="BV824" s="5" t="n">
        <v>0</v>
      </c>
      <c r="BW824" s="5" t="n">
        <v>0</v>
      </c>
      <c r="BX824" s="5" t="n">
        <v>1</v>
      </c>
      <c r="BY824" s="5" t="n">
        <v>13.254</v>
      </c>
      <c r="BZ824" s="5" t="n">
        <v>0</v>
      </c>
      <c r="CA824" s="5" t="n">
        <v>13.254</v>
      </c>
      <c r="CB824" s="5" t="n">
        <v>0</v>
      </c>
      <c r="CC824" s="5" t="n">
        <v>87.07899999999999</v>
      </c>
      <c r="CD824" s="5" t="n">
        <v>7.95</v>
      </c>
      <c r="CE824" s="5" t="n">
        <v>0</v>
      </c>
      <c r="CF824" s="5" t="n">
        <v>87.07899999999999</v>
      </c>
      <c r="CG824" s="5" t="n">
        <v>0</v>
      </c>
      <c r="CH824" s="5" t="n">
        <v>1</v>
      </c>
      <c r="CI824" s="5" t="n">
        <v>0</v>
      </c>
      <c r="CJ824" s="5" t="n">
        <v>0</v>
      </c>
      <c r="CK824" s="5" t="n">
        <v>0</v>
      </c>
      <c r="CL824" s="5" t="n">
        <v>0</v>
      </c>
      <c r="CM824" s="5" t="n">
        <v>0</v>
      </c>
      <c r="CN824" s="5" t="n">
        <v>0</v>
      </c>
      <c r="CO824" s="5" t="n">
        <v>0</v>
      </c>
      <c r="CP824" s="5" t="n">
        <v>0</v>
      </c>
      <c r="CQ824" s="5" t="n">
        <v>1.348</v>
      </c>
      <c r="CR824" s="5" t="n">
        <v>0</v>
      </c>
      <c r="CS824" s="5" t="n">
        <v>5.37</v>
      </c>
      <c r="CT824" s="5" t="n">
        <v>4.484</v>
      </c>
      <c r="CU824" s="5" t="n">
        <v>12.529</v>
      </c>
    </row>
    <row r="825">
      <c r="A825" s="5" t="inlineStr">
        <is>
          <t>TUV2024</t>
        </is>
      </c>
      <c r="B825" s="5" t="inlineStr">
        <is>
          <t>TUV</t>
        </is>
      </c>
      <c r="C825" s="5" t="inlineStr">
        <is>
          <t>TUV</t>
        </is>
      </c>
      <c r="D825" s="5" t="inlineStr">
        <is>
          <t>Tuvalu</t>
        </is>
      </c>
      <c r="E825" s="5" t="n">
        <v>2024</v>
      </c>
      <c r="F825" s="5" t="n">
        <v>0</v>
      </c>
      <c r="G825" s="5" t="n">
        <v>4.833</v>
      </c>
      <c r="H825" s="5" t="n">
        <v>1.324</v>
      </c>
      <c r="I825" s="5" t="n">
        <v>0</v>
      </c>
      <c r="J825" s="5" t="n">
        <v>4.833</v>
      </c>
      <c r="K825" s="5" t="n">
        <v>0</v>
      </c>
      <c r="L825" s="5" t="n">
        <v>1</v>
      </c>
      <c r="M825" s="5" t="n">
        <v>7.124</v>
      </c>
      <c r="N825" s="5" t="n">
        <v>3.971</v>
      </c>
      <c r="O825" s="5" t="n">
        <v>0</v>
      </c>
      <c r="P825" s="5" t="n">
        <v>7.124</v>
      </c>
      <c r="Q825" s="5" t="n">
        <v>0</v>
      </c>
      <c r="R825" s="5" t="n">
        <v>1</v>
      </c>
      <c r="S825" s="5" t="n">
        <v>11.451</v>
      </c>
      <c r="T825" s="5" t="n">
        <v>7.942</v>
      </c>
      <c r="U825" s="5" t="n">
        <v>0</v>
      </c>
      <c r="V825" s="5" t="n">
        <v>11.451</v>
      </c>
      <c r="W825" s="5" t="n">
        <v>0</v>
      </c>
      <c r="X825" s="5" t="n">
        <v>1</v>
      </c>
      <c r="Y825" s="5" t="n">
        <v>12.219</v>
      </c>
      <c r="Z825" s="5" t="n">
        <v>1.508</v>
      </c>
      <c r="AA825" s="5" t="n">
        <v>0</v>
      </c>
      <c r="AB825" s="5" t="n">
        <v>12.219</v>
      </c>
      <c r="AC825" s="5" t="n">
        <v>0</v>
      </c>
      <c r="AD825" s="5" t="n">
        <v>1</v>
      </c>
      <c r="AE825" s="5" t="n">
        <v>13.543</v>
      </c>
      <c r="AF825" s="5" t="n">
        <v>2.952</v>
      </c>
      <c r="AG825" s="5" t="n">
        <v>0</v>
      </c>
      <c r="AH825" s="5" t="n">
        <v>13.543</v>
      </c>
      <c r="AI825" s="5" t="n">
        <v>0</v>
      </c>
      <c r="AJ825" s="5" t="n">
        <v>1</v>
      </c>
      <c r="AK825" s="5" t="n">
        <v>21.484</v>
      </c>
      <c r="AL825" s="5" t="n">
        <v>11.148</v>
      </c>
      <c r="AM825" s="5" t="n">
        <v>0</v>
      </c>
      <c r="AN825" s="5" t="n">
        <v>21.484</v>
      </c>
      <c r="AO825" s="5" t="n">
        <v>0</v>
      </c>
      <c r="AP825" s="5" t="n">
        <v>1</v>
      </c>
      <c r="AQ825" s="5" t="n">
        <v>0.72</v>
      </c>
      <c r="AR825" s="5" t="n">
        <v>0.132</v>
      </c>
      <c r="AS825" s="5" t="n">
        <v>0</v>
      </c>
      <c r="AT825" s="5" t="n">
        <v>0.72</v>
      </c>
      <c r="AU825" s="5" t="n">
        <v>0</v>
      </c>
      <c r="AV825" s="5" t="n">
        <v>1</v>
      </c>
      <c r="AW825" s="5" t="n">
        <v>0.734</v>
      </c>
      <c r="AX825" s="5" t="n">
        <v>0.132</v>
      </c>
      <c r="AY825" s="5" t="n">
        <v>0</v>
      </c>
      <c r="AZ825" s="5" t="n">
        <v>0.734</v>
      </c>
      <c r="BA825" s="5" t="n">
        <v>0</v>
      </c>
      <c r="BB825" s="5" t="n">
        <v>1</v>
      </c>
      <c r="BC825" s="5" t="n">
        <v>0.51</v>
      </c>
      <c r="BD825" s="5" t="n">
        <v>0.132</v>
      </c>
      <c r="BE825" s="5" t="n">
        <v>0</v>
      </c>
      <c r="BF825" s="5" t="n">
        <v>0.51</v>
      </c>
      <c r="BG825" s="5" t="n">
        <v>0</v>
      </c>
      <c r="BH825" s="5" t="n">
        <v>1</v>
      </c>
      <c r="BI825" s="5" t="n">
        <v>0.652</v>
      </c>
      <c r="BJ825" s="5" t="n">
        <v>0.132</v>
      </c>
      <c r="BK825" s="5" t="n">
        <v>0</v>
      </c>
      <c r="BL825" s="5" t="n">
        <v>0.652</v>
      </c>
      <c r="BM825" s="5" t="n">
        <v>0</v>
      </c>
      <c r="BN825" s="5" t="n">
        <v>1</v>
      </c>
      <c r="BO825" s="5" t="n">
        <v>0</v>
      </c>
      <c r="BP825" s="5" t="n">
        <v>0</v>
      </c>
      <c r="BQ825" s="5" t="n">
        <v>0</v>
      </c>
      <c r="BR825" s="5" t="n">
        <v>0</v>
      </c>
      <c r="BS825" s="5" t="n">
        <v>1</v>
      </c>
      <c r="BT825" s="5" t="n">
        <v>0</v>
      </c>
      <c r="BU825" s="5" t="n">
        <v>0</v>
      </c>
      <c r="BV825" s="5" t="n">
        <v>0</v>
      </c>
      <c r="BW825" s="5" t="n">
        <v>0</v>
      </c>
      <c r="BX825" s="5" t="n">
        <v>1</v>
      </c>
      <c r="BY825" s="5" t="n">
        <v>13.646</v>
      </c>
      <c r="BZ825" s="5" t="n">
        <v>0</v>
      </c>
      <c r="CA825" s="5" t="n">
        <v>13.646</v>
      </c>
      <c r="CB825" s="5" t="n">
        <v>0</v>
      </c>
      <c r="CC825" s="5" t="n">
        <v>86.38500000000001</v>
      </c>
      <c r="CD825" s="5" t="n">
        <v>7.95</v>
      </c>
      <c r="CE825" s="5" t="n">
        <v>0</v>
      </c>
      <c r="CF825" s="5" t="n">
        <v>86.38500000000001</v>
      </c>
      <c r="CG825" s="5" t="n">
        <v>0</v>
      </c>
      <c r="CH825" s="5" t="n">
        <v>1</v>
      </c>
      <c r="CI825" s="5" t="n">
        <v>0</v>
      </c>
      <c r="CJ825" s="5" t="n">
        <v>0</v>
      </c>
      <c r="CK825" s="5" t="n">
        <v>0</v>
      </c>
      <c r="CL825" s="5" t="n">
        <v>0</v>
      </c>
      <c r="CM825" s="5" t="n">
        <v>0</v>
      </c>
      <c r="CN825" s="5" t="n">
        <v>0</v>
      </c>
      <c r="CO825" s="5" t="n">
        <v>0</v>
      </c>
      <c r="CP825" s="5" t="n">
        <v>0</v>
      </c>
      <c r="CQ825" s="5" t="n">
        <v>1.387</v>
      </c>
      <c r="CR825" s="5" t="n">
        <v>0</v>
      </c>
      <c r="CS825" s="5" t="n">
        <v>5.529</v>
      </c>
      <c r="CT825" s="5" t="n">
        <v>3.509</v>
      </c>
      <c r="CU825" s="5" t="n">
        <v>10.896</v>
      </c>
    </row>
    <row r="826">
      <c r="A826" s="5" t="inlineStr">
        <is>
          <t>UGA2021</t>
        </is>
      </c>
      <c r="B826" s="5" t="inlineStr">
        <is>
          <t>UGA</t>
        </is>
      </c>
      <c r="C826" s="5" t="inlineStr">
        <is>
          <t>UGA</t>
        </is>
      </c>
      <c r="D826" s="5" t="inlineStr">
        <is>
          <t>Uganda</t>
        </is>
      </c>
      <c r="E826" s="5" t="n">
        <v>2021</v>
      </c>
      <c r="F826" s="5" t="n">
        <v>0.18</v>
      </c>
      <c r="G826" s="5" t="n">
        <v>5.897</v>
      </c>
      <c r="H826" s="5" t="n">
        <v>1.143</v>
      </c>
      <c r="I826" s="5" t="n">
        <v>0</v>
      </c>
      <c r="J826" s="5" t="n">
        <v>5.897</v>
      </c>
      <c r="K826" s="5" t="n">
        <v>0</v>
      </c>
      <c r="L826" s="5" t="n">
        <v>1</v>
      </c>
      <c r="M826" s="5" t="n">
        <v>7.964</v>
      </c>
      <c r="N826" s="5" t="n">
        <v>3.43</v>
      </c>
      <c r="O826" s="5" t="n">
        <v>0</v>
      </c>
      <c r="P826" s="5" t="n">
        <v>7.964</v>
      </c>
      <c r="Q826" s="5" t="n">
        <v>0</v>
      </c>
      <c r="R826" s="5" t="n">
        <v>1</v>
      </c>
      <c r="S826" s="5" t="n">
        <v>11.613</v>
      </c>
      <c r="T826" s="5" t="n">
        <v>6.86</v>
      </c>
      <c r="U826" s="5" t="n">
        <v>0</v>
      </c>
      <c r="V826" s="5" t="n">
        <v>13.704</v>
      </c>
      <c r="W826" s="5" t="n">
        <v>0.18</v>
      </c>
      <c r="X826" s="5" t="n">
        <v>1</v>
      </c>
      <c r="Y826" s="5" t="n">
        <v>16.222</v>
      </c>
      <c r="Z826" s="5" t="n">
        <v>2.193</v>
      </c>
      <c r="AA826" s="5" t="n">
        <v>0</v>
      </c>
      <c r="AB826" s="5" t="n">
        <v>16.222</v>
      </c>
      <c r="AC826" s="5" t="n">
        <v>0</v>
      </c>
      <c r="AD826" s="5" t="n">
        <v>1</v>
      </c>
      <c r="AE826" s="5" t="n">
        <v>17.366</v>
      </c>
      <c r="AF826" s="5" t="n">
        <v>4.061</v>
      </c>
      <c r="AG826" s="5" t="n">
        <v>0</v>
      </c>
      <c r="AH826" s="5" t="n">
        <v>17.366</v>
      </c>
      <c r="AI826" s="5" t="n">
        <v>0</v>
      </c>
      <c r="AJ826" s="5" t="n">
        <v>1</v>
      </c>
      <c r="AK826" s="5" t="n">
        <v>24.226</v>
      </c>
      <c r="AL826" s="5" t="n">
        <v>12.902</v>
      </c>
      <c r="AM826" s="5" t="n">
        <v>0</v>
      </c>
      <c r="AN826" s="5" t="n">
        <v>28.586</v>
      </c>
      <c r="AO826" s="5" t="n">
        <v>0.18</v>
      </c>
      <c r="AP826" s="5" t="n">
        <v>1</v>
      </c>
      <c r="AQ826" s="5" t="n">
        <v>0.619</v>
      </c>
      <c r="AR826" s="5" t="n">
        <v>0.114</v>
      </c>
      <c r="AS826" s="5" t="n">
        <v>0.332</v>
      </c>
      <c r="AT826" s="5" t="n">
        <v>1.123</v>
      </c>
      <c r="AU826" s="5" t="n">
        <v>0.18</v>
      </c>
      <c r="AV826" s="5" t="n">
        <v>1</v>
      </c>
      <c r="AW826" s="5" t="n">
        <v>0.599</v>
      </c>
      <c r="AX826" s="5" t="n">
        <v>0.114</v>
      </c>
      <c r="AY826" s="5" t="n">
        <v>0.273</v>
      </c>
      <c r="AZ826" s="5" t="n">
        <v>1.029</v>
      </c>
      <c r="BA826" s="5" t="n">
        <v>0.18</v>
      </c>
      <c r="BB826" s="5" t="n">
        <v>1</v>
      </c>
      <c r="BC826" s="5" t="n">
        <v>0.439</v>
      </c>
      <c r="BD826" s="5" t="n">
        <v>0.114</v>
      </c>
      <c r="BE826" s="5" t="n">
        <v>0</v>
      </c>
      <c r="BF826" s="5" t="n">
        <v>0.518</v>
      </c>
      <c r="BG826" s="5" t="n">
        <v>0.18</v>
      </c>
      <c r="BH826" s="5" t="n">
        <v>1</v>
      </c>
      <c r="BI826" s="5" t="n">
        <v>0.505</v>
      </c>
      <c r="BJ826" s="5" t="n">
        <v>0.114</v>
      </c>
      <c r="BK826" s="5" t="n">
        <v>0.275</v>
      </c>
      <c r="BL826" s="5" t="n">
        <v>0.921</v>
      </c>
      <c r="BM826" s="5" t="n">
        <v>0.18</v>
      </c>
      <c r="BN826" s="5" t="n">
        <v>1</v>
      </c>
      <c r="BO826" s="5" t="n">
        <v>0</v>
      </c>
      <c r="BP826" s="5" t="n">
        <v>0</v>
      </c>
      <c r="BQ826" s="5" t="n">
        <v>0.097</v>
      </c>
      <c r="BR826" s="5" t="n">
        <v>0</v>
      </c>
      <c r="BS826" s="5" t="n">
        <v>0.833</v>
      </c>
      <c r="BT826" s="5" t="n">
        <v>0</v>
      </c>
      <c r="BU826" s="5" t="n">
        <v>0</v>
      </c>
      <c r="BV826" s="5" t="n">
        <v>0.208</v>
      </c>
      <c r="BW826" s="5" t="n">
        <v>0.18</v>
      </c>
      <c r="BX826" s="5" t="n">
        <v>1</v>
      </c>
      <c r="BY826" s="5" t="n">
        <v>11.787</v>
      </c>
      <c r="BZ826" s="5" t="n">
        <v>0</v>
      </c>
      <c r="CA826" s="5" t="n">
        <v>11.787</v>
      </c>
      <c r="CB826" s="5" t="n">
        <v>0</v>
      </c>
      <c r="CC826" s="5" t="n">
        <v>78.125</v>
      </c>
      <c r="CD826" s="5" t="n">
        <v>7.95</v>
      </c>
      <c r="CE826" s="5" t="n">
        <v>38.776</v>
      </c>
      <c r="CF826" s="5" t="n">
        <v>137.943</v>
      </c>
      <c r="CG826" s="5" t="n">
        <v>0.18</v>
      </c>
      <c r="CH826" s="5" t="n">
        <v>1</v>
      </c>
      <c r="CI826" s="5" t="n">
        <v>0</v>
      </c>
      <c r="CJ826" s="5" t="n">
        <v>0</v>
      </c>
      <c r="CK826" s="5" t="n">
        <v>0</v>
      </c>
      <c r="CL826" s="5" t="n">
        <v>0</v>
      </c>
      <c r="CM826" s="5" t="n">
        <v>0</v>
      </c>
      <c r="CN826" s="5" t="n">
        <v>0</v>
      </c>
      <c r="CO826" s="5" t="n">
        <v>0</v>
      </c>
      <c r="CP826" s="5" t="n">
        <v>0</v>
      </c>
      <c r="CQ826" s="5" t="n">
        <v>1.198</v>
      </c>
      <c r="CR826" s="5" t="n">
        <v>0</v>
      </c>
      <c r="CS826" s="5" t="n">
        <v>4.776</v>
      </c>
      <c r="CT826" s="5" t="n">
        <v>4.753</v>
      </c>
      <c r="CU826" s="5" t="n">
        <v>15.162</v>
      </c>
    </row>
    <row r="827">
      <c r="A827" s="5" t="inlineStr">
        <is>
          <t>UGA2022</t>
        </is>
      </c>
      <c r="B827" s="5" t="inlineStr">
        <is>
          <t>UGA</t>
        </is>
      </c>
      <c r="C827" s="5" t="inlineStr">
        <is>
          <t>UGA</t>
        </is>
      </c>
      <c r="D827" s="5" t="inlineStr">
        <is>
          <t>Uganda</t>
        </is>
      </c>
      <c r="E827" s="5" t="n">
        <v>2022</v>
      </c>
      <c r="F827" s="5" t="n">
        <v>0.18</v>
      </c>
      <c r="G827" s="5" t="n">
        <v>11.72</v>
      </c>
      <c r="H827" s="5" t="n">
        <v>1.235</v>
      </c>
      <c r="I827" s="5" t="n">
        <v>0</v>
      </c>
      <c r="J827" s="5" t="n">
        <v>11.72</v>
      </c>
      <c r="K827" s="5" t="n">
        <v>0</v>
      </c>
      <c r="L827" s="5" t="n">
        <v>1</v>
      </c>
      <c r="M827" s="5" t="n">
        <v>9.782999999999999</v>
      </c>
      <c r="N827" s="5" t="n">
        <v>3.704</v>
      </c>
      <c r="O827" s="5" t="n">
        <v>0</v>
      </c>
      <c r="P827" s="5" t="n">
        <v>9.782999999999999</v>
      </c>
      <c r="Q827" s="5" t="n">
        <v>0</v>
      </c>
      <c r="R827" s="5" t="n">
        <v>1</v>
      </c>
      <c r="S827" s="5" t="n">
        <v>17.893</v>
      </c>
      <c r="T827" s="5" t="n">
        <v>7.408</v>
      </c>
      <c r="U827" s="5" t="n">
        <v>0.238</v>
      </c>
      <c r="V827" s="5" t="n">
        <v>21.114</v>
      </c>
      <c r="W827" s="5" t="n">
        <v>0.18</v>
      </c>
      <c r="X827" s="5" t="n">
        <v>1</v>
      </c>
      <c r="Y827" s="5" t="n">
        <v>32.521</v>
      </c>
      <c r="Z827" s="5" t="n">
        <v>4.395</v>
      </c>
      <c r="AA827" s="5" t="n">
        <v>0</v>
      </c>
      <c r="AB827" s="5" t="n">
        <v>32.521</v>
      </c>
      <c r="AC827" s="5" t="n">
        <v>0</v>
      </c>
      <c r="AD827" s="5" t="n">
        <v>1</v>
      </c>
      <c r="AE827" s="5" t="n">
        <v>33.755</v>
      </c>
      <c r="AF827" s="5" t="n">
        <v>7.893</v>
      </c>
      <c r="AG827" s="5" t="n">
        <v>0</v>
      </c>
      <c r="AH827" s="5" t="n">
        <v>33.755</v>
      </c>
      <c r="AI827" s="5" t="n">
        <v>0</v>
      </c>
      <c r="AJ827" s="5" t="n">
        <v>1</v>
      </c>
      <c r="AK827" s="5" t="n">
        <v>41.163</v>
      </c>
      <c r="AL827" s="5" t="n">
        <v>21.923</v>
      </c>
      <c r="AM827" s="5" t="n">
        <v>0.548</v>
      </c>
      <c r="AN827" s="5" t="n">
        <v>48.573</v>
      </c>
      <c r="AO827" s="5" t="n">
        <v>0.18</v>
      </c>
      <c r="AP827" s="5" t="n">
        <v>1</v>
      </c>
      <c r="AQ827" s="5" t="n">
        <v>0.861</v>
      </c>
      <c r="AR827" s="5" t="n">
        <v>0.123</v>
      </c>
      <c r="AS827" s="5" t="n">
        <v>0.386</v>
      </c>
      <c r="AT827" s="5" t="n">
        <v>1.472</v>
      </c>
      <c r="AU827" s="5" t="n">
        <v>0.18</v>
      </c>
      <c r="AV827" s="5" t="n">
        <v>1</v>
      </c>
      <c r="AW827" s="5" t="n">
        <v>0.986</v>
      </c>
      <c r="AX827" s="5" t="n">
        <v>0.123</v>
      </c>
      <c r="AY827" s="5" t="n">
        <v>0.183</v>
      </c>
      <c r="AZ827" s="5" t="n">
        <v>1.38</v>
      </c>
      <c r="BA827" s="5" t="n">
        <v>0.18</v>
      </c>
      <c r="BB827" s="5" t="n">
        <v>1</v>
      </c>
      <c r="BC827" s="5" t="n">
        <v>0.598</v>
      </c>
      <c r="BD827" s="5" t="n">
        <v>0.123</v>
      </c>
      <c r="BE827" s="5" t="n">
        <v>0.008</v>
      </c>
      <c r="BF827" s="5" t="n">
        <v>0.705</v>
      </c>
      <c r="BG827" s="5" t="n">
        <v>0.18</v>
      </c>
      <c r="BH827" s="5" t="n">
        <v>1</v>
      </c>
      <c r="BI827" s="5" t="n">
        <v>0.612</v>
      </c>
      <c r="BJ827" s="5" t="n">
        <v>0.123</v>
      </c>
      <c r="BK827" s="5" t="n">
        <v>0.216</v>
      </c>
      <c r="BL827" s="5" t="n">
        <v>0.977</v>
      </c>
      <c r="BM827" s="5" t="n">
        <v>0.18</v>
      </c>
      <c r="BN827" s="5" t="n">
        <v>1</v>
      </c>
      <c r="BO827" s="5" t="n">
        <v>0</v>
      </c>
      <c r="BP827" s="5" t="n">
        <v>0</v>
      </c>
      <c r="BQ827" s="5" t="n">
        <v>0.102</v>
      </c>
      <c r="BR827" s="5" t="n">
        <v>0</v>
      </c>
      <c r="BS827" s="5" t="n">
        <v>0.833</v>
      </c>
      <c r="BT827" s="5" t="n">
        <v>0</v>
      </c>
      <c r="BU827" s="5" t="n">
        <v>0</v>
      </c>
      <c r="BV827" s="5" t="n">
        <v>0.222</v>
      </c>
      <c r="BW827" s="5" t="n">
        <v>0.18</v>
      </c>
      <c r="BX827" s="5" t="n">
        <v>1</v>
      </c>
      <c r="BY827" s="5" t="n">
        <v>12.729</v>
      </c>
      <c r="BZ827" s="5" t="n">
        <v>0</v>
      </c>
      <c r="CA827" s="5" t="n">
        <v>12.729</v>
      </c>
      <c r="CB827" s="5" t="n">
        <v>0</v>
      </c>
      <c r="CC827" s="5" t="n">
        <v>97.90000000000001</v>
      </c>
      <c r="CD827" s="5" t="n">
        <v>7.95</v>
      </c>
      <c r="CE827" s="5" t="n">
        <v>53.103</v>
      </c>
      <c r="CF827" s="5" t="n">
        <v>178.184</v>
      </c>
      <c r="CG827" s="5" t="n">
        <v>0.18</v>
      </c>
      <c r="CH827" s="5" t="n">
        <v>1</v>
      </c>
      <c r="CI827" s="5" t="n">
        <v>0</v>
      </c>
      <c r="CJ827" s="5" t="n">
        <v>0</v>
      </c>
      <c r="CK827" s="5" t="n">
        <v>0</v>
      </c>
      <c r="CL827" s="5" t="n">
        <v>0</v>
      </c>
      <c r="CM827" s="5" t="n">
        <v>0</v>
      </c>
      <c r="CN827" s="5" t="n">
        <v>0</v>
      </c>
      <c r="CO827" s="5" t="n">
        <v>0</v>
      </c>
      <c r="CP827" s="5" t="n">
        <v>0</v>
      </c>
      <c r="CQ827" s="5" t="n">
        <v>1.294</v>
      </c>
      <c r="CR827" s="5" t="n">
        <v>0</v>
      </c>
      <c r="CS827" s="5" t="n">
        <v>5.158</v>
      </c>
      <c r="CT827" s="5" t="n">
        <v>10.485</v>
      </c>
      <c r="CU827" s="5" t="n">
        <v>31.326</v>
      </c>
    </row>
    <row r="828">
      <c r="A828" s="5" t="inlineStr">
        <is>
          <t>UGA2023</t>
        </is>
      </c>
      <c r="B828" s="5" t="inlineStr">
        <is>
          <t>UGA</t>
        </is>
      </c>
      <c r="C828" s="5" t="inlineStr">
        <is>
          <t>UGA</t>
        </is>
      </c>
      <c r="D828" s="5" t="inlineStr">
        <is>
          <t>Uganda</t>
        </is>
      </c>
      <c r="E828" s="5" t="n">
        <v>2023</v>
      </c>
      <c r="F828" s="5" t="n">
        <v>0.18</v>
      </c>
      <c r="G828" s="5" t="n">
        <v>6.147</v>
      </c>
      <c r="H828" s="5" t="n">
        <v>1.286</v>
      </c>
      <c r="I828" s="5" t="n">
        <v>0</v>
      </c>
      <c r="J828" s="5" t="n">
        <v>6.147</v>
      </c>
      <c r="K828" s="5" t="n">
        <v>0</v>
      </c>
      <c r="L828" s="5" t="n">
        <v>1</v>
      </c>
      <c r="M828" s="5" t="n">
        <v>7.886</v>
      </c>
      <c r="N828" s="5" t="n">
        <v>3.857</v>
      </c>
      <c r="O828" s="5" t="n">
        <v>0</v>
      </c>
      <c r="P828" s="5" t="n">
        <v>7.886</v>
      </c>
      <c r="Q828" s="5" t="n">
        <v>0</v>
      </c>
      <c r="R828" s="5" t="n">
        <v>1</v>
      </c>
      <c r="S828" s="5" t="n">
        <v>12.575</v>
      </c>
      <c r="T828" s="5" t="n">
        <v>7.714</v>
      </c>
      <c r="U828" s="5" t="n">
        <v>0.251</v>
      </c>
      <c r="V828" s="5" t="n">
        <v>14.839</v>
      </c>
      <c r="W828" s="5" t="n">
        <v>0.18</v>
      </c>
      <c r="X828" s="5" t="n">
        <v>1</v>
      </c>
      <c r="Y828" s="5" t="n">
        <v>12.019</v>
      </c>
      <c r="Z828" s="5" t="n">
        <v>1.624</v>
      </c>
      <c r="AA828" s="5" t="n">
        <v>0</v>
      </c>
      <c r="AB828" s="5" t="n">
        <v>12.019</v>
      </c>
      <c r="AC828" s="5" t="n">
        <v>0</v>
      </c>
      <c r="AD828" s="5" t="n">
        <v>1</v>
      </c>
      <c r="AE828" s="5" t="n">
        <v>13.305</v>
      </c>
      <c r="AF828" s="5" t="n">
        <v>3.111</v>
      </c>
      <c r="AG828" s="5" t="n">
        <v>0</v>
      </c>
      <c r="AH828" s="5" t="n">
        <v>13.305</v>
      </c>
      <c r="AI828" s="5" t="n">
        <v>0</v>
      </c>
      <c r="AJ828" s="5" t="n">
        <v>1</v>
      </c>
      <c r="AK828" s="5" t="n">
        <v>21.019</v>
      </c>
      <c r="AL828" s="5" t="n">
        <v>11.194</v>
      </c>
      <c r="AM828" s="5" t="n">
        <v>0.419</v>
      </c>
      <c r="AN828" s="5" t="n">
        <v>24.802</v>
      </c>
      <c r="AO828" s="5" t="n">
        <v>0.18</v>
      </c>
      <c r="AP828" s="5" t="n">
        <v>1</v>
      </c>
      <c r="AQ828" s="5" t="n">
        <v>0.76</v>
      </c>
      <c r="AR828" s="5" t="n">
        <v>0.129</v>
      </c>
      <c r="AS828" s="5" t="n">
        <v>0.458</v>
      </c>
      <c r="AT828" s="5" t="n">
        <v>1.438</v>
      </c>
      <c r="AU828" s="5" t="n">
        <v>0.18</v>
      </c>
      <c r="AV828" s="5" t="n">
        <v>1</v>
      </c>
      <c r="AW828" s="5" t="n">
        <v>0.8110000000000001</v>
      </c>
      <c r="AX828" s="5" t="n">
        <v>0.129</v>
      </c>
      <c r="AY828" s="5" t="n">
        <v>0.292</v>
      </c>
      <c r="AZ828" s="5" t="n">
        <v>1.302</v>
      </c>
      <c r="BA828" s="5" t="n">
        <v>0.18</v>
      </c>
      <c r="BB828" s="5" t="n">
        <v>1</v>
      </c>
      <c r="BC828" s="5" t="n">
        <v>0.535</v>
      </c>
      <c r="BD828" s="5" t="n">
        <v>0.129</v>
      </c>
      <c r="BE828" s="5" t="n">
        <v>0.011</v>
      </c>
      <c r="BF828" s="5" t="n">
        <v>0.631</v>
      </c>
      <c r="BG828" s="5" t="n">
        <v>0.18</v>
      </c>
      <c r="BH828" s="5" t="n">
        <v>1</v>
      </c>
      <c r="BI828" s="5" t="n">
        <v>0.579</v>
      </c>
      <c r="BJ828" s="5" t="n">
        <v>0.129</v>
      </c>
      <c r="BK828" s="5" t="n">
        <v>0.259</v>
      </c>
      <c r="BL828" s="5" t="n">
        <v>0.97</v>
      </c>
      <c r="BM828" s="5" t="n">
        <v>0.18</v>
      </c>
      <c r="BN828" s="5" t="n">
        <v>1</v>
      </c>
      <c r="BO828" s="5" t="n">
        <v>0</v>
      </c>
      <c r="BP828" s="5" t="n">
        <v>0</v>
      </c>
      <c r="BQ828" s="5" t="n">
        <v>0.106</v>
      </c>
      <c r="BR828" s="5" t="n">
        <v>0</v>
      </c>
      <c r="BS828" s="5" t="n">
        <v>0.833</v>
      </c>
      <c r="BT828" s="5" t="n">
        <v>0</v>
      </c>
      <c r="BU828" s="5" t="n">
        <v>0</v>
      </c>
      <c r="BV828" s="5" t="n">
        <v>0.217</v>
      </c>
      <c r="BW828" s="5" t="n">
        <v>0.18</v>
      </c>
      <c r="BX828" s="5" t="n">
        <v>1</v>
      </c>
      <c r="BY828" s="5" t="n">
        <v>13.254</v>
      </c>
      <c r="BZ828" s="5" t="n">
        <v>0</v>
      </c>
      <c r="CA828" s="5" t="n">
        <v>13.254</v>
      </c>
      <c r="CB828" s="5" t="n">
        <v>0</v>
      </c>
      <c r="CC828" s="5" t="n">
        <v>83.248</v>
      </c>
      <c r="CD828" s="5" t="n">
        <v>7.95</v>
      </c>
      <c r="CE828" s="5" t="n">
        <v>65.199</v>
      </c>
      <c r="CF828" s="5" t="n">
        <v>171.745</v>
      </c>
      <c r="CG828" s="5" t="n">
        <v>0.18</v>
      </c>
      <c r="CH828" s="5" t="n">
        <v>1</v>
      </c>
      <c r="CI828" s="5" t="n">
        <v>0</v>
      </c>
      <c r="CJ828" s="5" t="n">
        <v>0</v>
      </c>
      <c r="CK828" s="5" t="n">
        <v>0</v>
      </c>
      <c r="CL828" s="5" t="n">
        <v>0</v>
      </c>
      <c r="CM828" s="5" t="n">
        <v>0</v>
      </c>
      <c r="CN828" s="5" t="n">
        <v>0</v>
      </c>
      <c r="CO828" s="5" t="n">
        <v>0</v>
      </c>
      <c r="CP828" s="5" t="n">
        <v>0</v>
      </c>
      <c r="CQ828" s="5" t="n">
        <v>1.348</v>
      </c>
      <c r="CR828" s="5" t="n">
        <v>0</v>
      </c>
      <c r="CS828" s="5" t="n">
        <v>5.37</v>
      </c>
      <c r="CT828" s="5" t="n">
        <v>4.861</v>
      </c>
      <c r="CU828" s="5" t="n">
        <v>11.622</v>
      </c>
    </row>
    <row r="829">
      <c r="A829" s="5" t="inlineStr">
        <is>
          <t>UGA2024</t>
        </is>
      </c>
      <c r="B829" s="5" t="inlineStr">
        <is>
          <t>UGA</t>
        </is>
      </c>
      <c r="C829" s="5" t="inlineStr">
        <is>
          <t>UGA</t>
        </is>
      </c>
      <c r="D829" s="5" t="inlineStr">
        <is>
          <t>Uganda</t>
        </is>
      </c>
      <c r="E829" s="5" t="n">
        <v>2024</v>
      </c>
      <c r="F829" s="5" t="n">
        <v>0.18</v>
      </c>
      <c r="G829" s="5" t="n">
        <v>5.575</v>
      </c>
      <c r="H829" s="5" t="n">
        <v>1.324</v>
      </c>
      <c r="I829" s="5" t="n">
        <v>0</v>
      </c>
      <c r="J829" s="5" t="n">
        <v>5.575</v>
      </c>
      <c r="K829" s="5" t="n">
        <v>0</v>
      </c>
      <c r="L829" s="5" t="n">
        <v>1</v>
      </c>
      <c r="M829" s="5" t="n">
        <v>7.124</v>
      </c>
      <c r="N829" s="5" t="n">
        <v>3.971</v>
      </c>
      <c r="O829" s="5" t="n">
        <v>0</v>
      </c>
      <c r="P829" s="5" t="n">
        <v>7.124</v>
      </c>
      <c r="Q829" s="5" t="n">
        <v>0</v>
      </c>
      <c r="R829" s="5" t="n">
        <v>1</v>
      </c>
      <c r="S829" s="5" t="n">
        <v>12.193</v>
      </c>
      <c r="T829" s="5" t="n">
        <v>7.942</v>
      </c>
      <c r="U829" s="5" t="n">
        <v>0.299</v>
      </c>
      <c r="V829" s="5" t="n">
        <v>14.388</v>
      </c>
      <c r="W829" s="5" t="n">
        <v>0.18</v>
      </c>
      <c r="X829" s="5" t="n">
        <v>1</v>
      </c>
      <c r="Y829" s="5" t="n">
        <v>10.789</v>
      </c>
      <c r="Z829" s="5" t="n">
        <v>1.458</v>
      </c>
      <c r="AA829" s="5" t="n">
        <v>0</v>
      </c>
      <c r="AB829" s="5" t="n">
        <v>10.789</v>
      </c>
      <c r="AC829" s="5" t="n">
        <v>0</v>
      </c>
      <c r="AD829" s="5" t="n">
        <v>1</v>
      </c>
      <c r="AE829" s="5" t="n">
        <v>12.112</v>
      </c>
      <c r="AF829" s="5" t="n">
        <v>2.832</v>
      </c>
      <c r="AG829" s="5" t="n">
        <v>0</v>
      </c>
      <c r="AH829" s="5" t="n">
        <v>12.112</v>
      </c>
      <c r="AI829" s="5" t="n">
        <v>0</v>
      </c>
      <c r="AJ829" s="5" t="n">
        <v>1</v>
      </c>
      <c r="AK829" s="5" t="n">
        <v>20.054</v>
      </c>
      <c r="AL829" s="5" t="n">
        <v>10.681</v>
      </c>
      <c r="AM829" s="5" t="n">
        <v>0.492</v>
      </c>
      <c r="AN829" s="5" t="n">
        <v>23.664</v>
      </c>
      <c r="AO829" s="5" t="n">
        <v>0.18</v>
      </c>
      <c r="AP829" s="5" t="n">
        <v>1</v>
      </c>
      <c r="AQ829" s="5" t="n">
        <v>0.724</v>
      </c>
      <c r="AR829" s="5" t="n">
        <v>0.132</v>
      </c>
      <c r="AS829" s="5" t="n">
        <v>0.513</v>
      </c>
      <c r="AT829" s="5" t="n">
        <v>1.425</v>
      </c>
      <c r="AU829" s="5" t="n">
        <v>0.18</v>
      </c>
      <c r="AV829" s="5" t="n">
        <v>1</v>
      </c>
      <c r="AW829" s="5" t="n">
        <v>0.75</v>
      </c>
      <c r="AX829" s="5" t="n">
        <v>0.132</v>
      </c>
      <c r="AY829" s="5" t="n">
        <v>0.36</v>
      </c>
      <c r="AZ829" s="5" t="n">
        <v>1.279</v>
      </c>
      <c r="BA829" s="5" t="n">
        <v>0.18</v>
      </c>
      <c r="BB829" s="5" t="n">
        <v>1</v>
      </c>
      <c r="BC829" s="5" t="n">
        <v>0.513</v>
      </c>
      <c r="BD829" s="5" t="n">
        <v>0.132</v>
      </c>
      <c r="BE829" s="5" t="n">
        <v>0.013</v>
      </c>
      <c r="BF829" s="5" t="n">
        <v>0.605</v>
      </c>
      <c r="BG829" s="5" t="n">
        <v>0.18</v>
      </c>
      <c r="BH829" s="5" t="n">
        <v>1</v>
      </c>
      <c r="BI829" s="5" t="n">
        <v>0.591</v>
      </c>
      <c r="BJ829" s="5" t="n">
        <v>0.132</v>
      </c>
      <c r="BK829" s="5" t="n">
        <v>0.272</v>
      </c>
      <c r="BL829" s="5" t="n">
        <v>0.994</v>
      </c>
      <c r="BM829" s="5" t="n">
        <v>0.18</v>
      </c>
      <c r="BN829" s="5" t="n">
        <v>1</v>
      </c>
      <c r="BO829" s="5" t="n">
        <v>0</v>
      </c>
      <c r="BP829" s="5" t="n">
        <v>0</v>
      </c>
      <c r="BQ829" s="5" t="n">
        <v>0.08400000000000001</v>
      </c>
      <c r="BR829" s="5" t="n">
        <v>0</v>
      </c>
      <c r="BS829" s="5" t="n">
        <v>0.833</v>
      </c>
      <c r="BT829" s="5" t="n">
        <v>0</v>
      </c>
      <c r="BU829" s="5" t="n">
        <v>0</v>
      </c>
      <c r="BV829" s="5" t="n">
        <v>0.195</v>
      </c>
      <c r="BW829" s="5" t="n">
        <v>0.18</v>
      </c>
      <c r="BX829" s="5" t="n">
        <v>1</v>
      </c>
      <c r="BY829" s="5" t="n">
        <v>13.646</v>
      </c>
      <c r="BZ829" s="5" t="n">
        <v>0</v>
      </c>
      <c r="CA829" s="5" t="n">
        <v>13.646</v>
      </c>
      <c r="CB829" s="5" t="n">
        <v>0</v>
      </c>
      <c r="CC829" s="5" t="n">
        <v>82.58799999999999</v>
      </c>
      <c r="CD829" s="5" t="n">
        <v>7.95</v>
      </c>
      <c r="CE829" s="5" t="n">
        <v>68.931</v>
      </c>
      <c r="CF829" s="5" t="n">
        <v>174.514</v>
      </c>
      <c r="CG829" s="5" t="n">
        <v>0.18</v>
      </c>
      <c r="CH829" s="5" t="n">
        <v>1</v>
      </c>
      <c r="CI829" s="5" t="n">
        <v>0</v>
      </c>
      <c r="CJ829" s="5" t="n">
        <v>0</v>
      </c>
      <c r="CK829" s="5" t="n">
        <v>0</v>
      </c>
      <c r="CL829" s="5" t="n">
        <v>0</v>
      </c>
      <c r="CM829" s="5" t="n">
        <v>0</v>
      </c>
      <c r="CN829" s="5" t="n">
        <v>0</v>
      </c>
      <c r="CO829" s="5" t="n">
        <v>0</v>
      </c>
      <c r="CP829" s="5" t="n">
        <v>0</v>
      </c>
      <c r="CQ829" s="5" t="n">
        <v>1.387</v>
      </c>
      <c r="CR829" s="5" t="n">
        <v>0</v>
      </c>
      <c r="CS829" s="5" t="n">
        <v>5.529</v>
      </c>
      <c r="CT829" s="5" t="n">
        <v>4.251</v>
      </c>
      <c r="CU829" s="5" t="n">
        <v>10.168</v>
      </c>
    </row>
    <row r="830">
      <c r="A830" s="5" t="inlineStr">
        <is>
          <t>UKR2021</t>
        </is>
      </c>
      <c r="B830" s="5" t="inlineStr">
        <is>
          <t>UKR</t>
        </is>
      </c>
      <c r="C830" s="5" t="inlineStr">
        <is>
          <t>UKR</t>
        </is>
      </c>
      <c r="D830" s="5" t="inlineStr">
        <is>
          <t>Ukraine</t>
        </is>
      </c>
      <c r="E830" s="5" t="n">
        <v>2021</v>
      </c>
      <c r="F830" s="5" t="n">
        <v>0.2</v>
      </c>
      <c r="G830" s="5" t="n">
        <v>4.082</v>
      </c>
      <c r="H830" s="5" t="n">
        <v>0.921</v>
      </c>
      <c r="I830" s="5" t="n">
        <v>0.027</v>
      </c>
      <c r="J830" s="5" t="n">
        <v>4.109</v>
      </c>
      <c r="K830" s="5" t="n">
        <v>0</v>
      </c>
      <c r="L830" s="5" t="n">
        <v>1</v>
      </c>
      <c r="M830" s="5" t="n">
        <v>6</v>
      </c>
      <c r="N830" s="5" t="n">
        <v>2.763</v>
      </c>
      <c r="O830" s="5" t="n">
        <v>0.028</v>
      </c>
      <c r="P830" s="5" t="n">
        <v>6.028</v>
      </c>
      <c r="Q830" s="5" t="n">
        <v>0</v>
      </c>
      <c r="R830" s="5" t="n">
        <v>1</v>
      </c>
      <c r="S830" s="5" t="n">
        <v>8.686999999999999</v>
      </c>
      <c r="T830" s="5" t="n">
        <v>5.526</v>
      </c>
      <c r="U830" s="5" t="n">
        <v>-0.639</v>
      </c>
      <c r="V830" s="5" t="n">
        <v>9.657</v>
      </c>
      <c r="W830" s="5" t="n">
        <v>0.2</v>
      </c>
      <c r="X830" s="5" t="n">
        <v>1</v>
      </c>
      <c r="Y830" s="5" t="n">
        <v>5.302</v>
      </c>
      <c r="Z830" s="5" t="n">
        <v>0.528</v>
      </c>
      <c r="AA830" s="5" t="n">
        <v>1.836</v>
      </c>
      <c r="AB830" s="5" t="n">
        <v>7.138</v>
      </c>
      <c r="AC830" s="5" t="n">
        <v>0</v>
      </c>
      <c r="AD830" s="5" t="n">
        <v>1</v>
      </c>
      <c r="AE830" s="5" t="n">
        <v>6.026</v>
      </c>
      <c r="AF830" s="5" t="n">
        <v>1.072</v>
      </c>
      <c r="AG830" s="5" t="n">
        <v>1.112</v>
      </c>
      <c r="AH830" s="5" t="n">
        <v>7.138</v>
      </c>
      <c r="AI830" s="5" t="n">
        <v>0</v>
      </c>
      <c r="AJ830" s="5" t="n">
        <v>1</v>
      </c>
      <c r="AK830" s="5" t="n">
        <v>10.371</v>
      </c>
      <c r="AL830" s="5" t="n">
        <v>4.636</v>
      </c>
      <c r="AM830" s="5" t="n">
        <v>-2.885</v>
      </c>
      <c r="AN830" s="5" t="n">
        <v>8.984</v>
      </c>
      <c r="AO830" s="5" t="n">
        <v>0</v>
      </c>
      <c r="AP830" s="5" t="n">
        <v>0</v>
      </c>
      <c r="AQ830" s="5" t="n">
        <v>0.619</v>
      </c>
      <c r="AR830" s="5" t="n">
        <v>0.114</v>
      </c>
      <c r="AS830" s="5" t="n">
        <v>0.274</v>
      </c>
      <c r="AT830" s="5" t="n">
        <v>1.072</v>
      </c>
      <c r="AU830" s="5" t="n">
        <v>0.2</v>
      </c>
      <c r="AV830" s="5" t="n">
        <v>1</v>
      </c>
      <c r="AW830" s="5" t="n">
        <v>0.599</v>
      </c>
      <c r="AX830" s="5" t="n">
        <v>0.114</v>
      </c>
      <c r="AY830" s="5" t="n">
        <v>0.26</v>
      </c>
      <c r="AZ830" s="5" t="n">
        <v>1.031</v>
      </c>
      <c r="BA830" s="5" t="n">
        <v>0.2</v>
      </c>
      <c r="BB830" s="5" t="n">
        <v>1</v>
      </c>
      <c r="BC830" s="5" t="n">
        <v>0.439</v>
      </c>
      <c r="BD830" s="5" t="n">
        <v>0.114</v>
      </c>
      <c r="BE830" s="5" t="n">
        <v>0.063</v>
      </c>
      <c r="BF830" s="5" t="n">
        <v>0.602</v>
      </c>
      <c r="BG830" s="5" t="n">
        <v>0.2</v>
      </c>
      <c r="BH830" s="5" t="n">
        <v>1</v>
      </c>
      <c r="BI830" s="5" t="n">
        <v>0.505</v>
      </c>
      <c r="BJ830" s="5" t="n">
        <v>0.114</v>
      </c>
      <c r="BK830" s="5" t="n">
        <v>0</v>
      </c>
      <c r="BL830" s="5" t="n">
        <v>0.606</v>
      </c>
      <c r="BM830" s="5" t="n">
        <v>0.2</v>
      </c>
      <c r="BN830" s="5" t="n">
        <v>1</v>
      </c>
      <c r="BO830" s="5" t="n">
        <v>0</v>
      </c>
      <c r="BP830" s="5" t="n">
        <v>0</v>
      </c>
      <c r="BQ830" s="5" t="n">
        <v>0</v>
      </c>
      <c r="BR830" s="5" t="n">
        <v>0</v>
      </c>
      <c r="BS830" s="5" t="n">
        <v>1</v>
      </c>
      <c r="BT830" s="5" t="n">
        <v>0</v>
      </c>
      <c r="BU830" s="5" t="n">
        <v>-0.032</v>
      </c>
      <c r="BV830" s="5" t="n">
        <v>0.057</v>
      </c>
      <c r="BW830" s="5" t="n">
        <v>0</v>
      </c>
      <c r="BX830" s="5" t="n">
        <v>1</v>
      </c>
      <c r="BY830" s="5" t="n">
        <v>11.787</v>
      </c>
      <c r="BZ830" s="5" t="n">
        <v>0</v>
      </c>
      <c r="CA830" s="5" t="n">
        <v>11.787</v>
      </c>
      <c r="CB830" s="5" t="n">
        <v>0</v>
      </c>
      <c r="CC830" s="5" t="n">
        <v>78.125</v>
      </c>
      <c r="CD830" s="5" t="n">
        <v>7.95</v>
      </c>
      <c r="CE830" s="5" t="n">
        <v>0.751</v>
      </c>
      <c r="CF830" s="5" t="n">
        <v>94.651</v>
      </c>
      <c r="CG830" s="5" t="n">
        <v>0.2</v>
      </c>
      <c r="CH830" s="5" t="n">
        <v>1</v>
      </c>
      <c r="CI830" s="5" t="n">
        <v>0</v>
      </c>
      <c r="CJ830" s="5" t="n">
        <v>0</v>
      </c>
      <c r="CK830" s="5" t="n">
        <v>0</v>
      </c>
      <c r="CL830" s="5" t="n">
        <v>0.18</v>
      </c>
      <c r="CM830" s="5" t="n">
        <v>0</v>
      </c>
      <c r="CN830" s="5" t="n">
        <v>0</v>
      </c>
      <c r="CO830" s="5" t="n">
        <v>0</v>
      </c>
      <c r="CP830" s="5" t="n">
        <v>0.389</v>
      </c>
      <c r="CQ830" s="5" t="n">
        <v>1.198</v>
      </c>
      <c r="CR830" s="5" t="n">
        <v>0.733</v>
      </c>
      <c r="CS830" s="5" t="n">
        <v>4.823</v>
      </c>
      <c r="CT830" s="5" t="n">
        <v>4.41</v>
      </c>
      <c r="CU830" s="5" t="n">
        <v>15.162</v>
      </c>
    </row>
    <row r="831">
      <c r="A831" s="5" t="inlineStr">
        <is>
          <t>UKR2022</t>
        </is>
      </c>
      <c r="B831" s="5" t="inlineStr">
        <is>
          <t>UKR</t>
        </is>
      </c>
      <c r="C831" s="5" t="inlineStr">
        <is>
          <t>UKR</t>
        </is>
      </c>
      <c r="D831" s="5" t="inlineStr">
        <is>
          <t>Ukraine</t>
        </is>
      </c>
      <c r="E831" s="5" t="n">
        <v>2022</v>
      </c>
      <c r="F831" s="5" t="n">
        <v>0.2</v>
      </c>
      <c r="G831" s="5" t="n">
        <v>3.588</v>
      </c>
      <c r="H831" s="5" t="n">
        <v>0.8179999999999999</v>
      </c>
      <c r="I831" s="5" t="n">
        <v>0.083</v>
      </c>
      <c r="J831" s="5" t="n">
        <v>3.671</v>
      </c>
      <c r="K831" s="5" t="n">
        <v>0</v>
      </c>
      <c r="L831" s="5" t="n">
        <v>1</v>
      </c>
      <c r="M831" s="5" t="n">
        <v>5.3</v>
      </c>
      <c r="N831" s="5" t="n">
        <v>2.453</v>
      </c>
      <c r="O831" s="5" t="n">
        <v>0.08400000000000001</v>
      </c>
      <c r="P831" s="5" t="n">
        <v>5.384</v>
      </c>
      <c r="Q831" s="5" t="n">
        <v>0</v>
      </c>
      <c r="R831" s="5" t="n">
        <v>1</v>
      </c>
      <c r="S831" s="5" t="n">
        <v>7.677</v>
      </c>
      <c r="T831" s="5" t="n">
        <v>4.906</v>
      </c>
      <c r="U831" s="5" t="n">
        <v>-0.351</v>
      </c>
      <c r="V831" s="5" t="n">
        <v>8.663</v>
      </c>
      <c r="W831" s="5" t="n">
        <v>0.2</v>
      </c>
      <c r="X831" s="5" t="n">
        <v>1</v>
      </c>
      <c r="Y831" s="5" t="n">
        <v>5.91</v>
      </c>
      <c r="Z831" s="5" t="n">
        <v>0.588</v>
      </c>
      <c r="AA831" s="5" t="n">
        <v>1.843</v>
      </c>
      <c r="AB831" s="5" t="n">
        <v>7.753</v>
      </c>
      <c r="AC831" s="5" t="n">
        <v>0</v>
      </c>
      <c r="AD831" s="5" t="n">
        <v>1</v>
      </c>
      <c r="AE831" s="5" t="n">
        <v>6.632</v>
      </c>
      <c r="AF831" s="5" t="n">
        <v>1.18</v>
      </c>
      <c r="AG831" s="5" t="n">
        <v>9.459</v>
      </c>
      <c r="AH831" s="5" t="n">
        <v>16.09</v>
      </c>
      <c r="AI831" s="5" t="n">
        <v>0</v>
      </c>
      <c r="AJ831" s="5" t="n">
        <v>1</v>
      </c>
      <c r="AK831" s="5" t="n">
        <v>10.964</v>
      </c>
      <c r="AL831" s="5" t="n">
        <v>4.901</v>
      </c>
      <c r="AM831" s="5" t="n">
        <v>-3.614</v>
      </c>
      <c r="AN831" s="5" t="n">
        <v>8.82</v>
      </c>
      <c r="AO831" s="5" t="n">
        <v>0</v>
      </c>
      <c r="AP831" s="5" t="n">
        <v>0</v>
      </c>
      <c r="AQ831" s="5" t="n">
        <v>0.861</v>
      </c>
      <c r="AR831" s="5" t="n">
        <v>0.123</v>
      </c>
      <c r="AS831" s="5" t="n">
        <v>0.275</v>
      </c>
      <c r="AT831" s="5" t="n">
        <v>1.364</v>
      </c>
      <c r="AU831" s="5" t="n">
        <v>0.2</v>
      </c>
      <c r="AV831" s="5" t="n">
        <v>1</v>
      </c>
      <c r="AW831" s="5" t="n">
        <v>0.986</v>
      </c>
      <c r="AX831" s="5" t="n">
        <v>0.123</v>
      </c>
      <c r="AY831" s="5" t="n">
        <v>0.232</v>
      </c>
      <c r="AZ831" s="5" t="n">
        <v>1.462</v>
      </c>
      <c r="BA831" s="5" t="n">
        <v>0.2</v>
      </c>
      <c r="BB831" s="5" t="n">
        <v>1</v>
      </c>
      <c r="BC831" s="5" t="n">
        <v>0.598</v>
      </c>
      <c r="BD831" s="5" t="n">
        <v>0.123</v>
      </c>
      <c r="BE831" s="5" t="n">
        <v>0.124</v>
      </c>
      <c r="BF831" s="5" t="n">
        <v>0.866</v>
      </c>
      <c r="BG831" s="5" t="n">
        <v>0.2</v>
      </c>
      <c r="BH831" s="5" t="n">
        <v>1</v>
      </c>
      <c r="BI831" s="5" t="n">
        <v>0.612</v>
      </c>
      <c r="BJ831" s="5" t="n">
        <v>0.123</v>
      </c>
      <c r="BK831" s="5" t="n">
        <v>0.008999999999999999</v>
      </c>
      <c r="BL831" s="5" t="n">
        <v>0.735</v>
      </c>
      <c r="BM831" s="5" t="n">
        <v>0.2</v>
      </c>
      <c r="BN831" s="5" t="n">
        <v>1</v>
      </c>
      <c r="BO831" s="5" t="n">
        <v>0</v>
      </c>
      <c r="BP831" s="5" t="n">
        <v>-0.007</v>
      </c>
      <c r="BQ831" s="5" t="n">
        <v>0</v>
      </c>
      <c r="BR831" s="5" t="n">
        <v>0</v>
      </c>
      <c r="BS831" s="5" t="n">
        <v>1</v>
      </c>
      <c r="BT831" s="5" t="n">
        <v>0</v>
      </c>
      <c r="BU831" s="5" t="n">
        <v>-0.035</v>
      </c>
      <c r="BV831" s="5" t="n">
        <v>0.049</v>
      </c>
      <c r="BW831" s="5" t="n">
        <v>0</v>
      </c>
      <c r="BX831" s="5" t="n">
        <v>1</v>
      </c>
      <c r="BY831" s="5" t="n">
        <v>12.729</v>
      </c>
      <c r="BZ831" s="5" t="n">
        <v>0</v>
      </c>
      <c r="CA831" s="5" t="n">
        <v>12.729</v>
      </c>
      <c r="CB831" s="5" t="n">
        <v>0</v>
      </c>
      <c r="CC831" s="5" t="n">
        <v>97.90000000000001</v>
      </c>
      <c r="CD831" s="5" t="n">
        <v>7.95</v>
      </c>
      <c r="CE831" s="5" t="n">
        <v>2.647</v>
      </c>
      <c r="CF831" s="5" t="n">
        <v>118.897</v>
      </c>
      <c r="CG831" s="5" t="n">
        <v>0.2</v>
      </c>
      <c r="CH831" s="5" t="n">
        <v>1</v>
      </c>
      <c r="CI831" s="5" t="n">
        <v>0</v>
      </c>
      <c r="CJ831" s="5" t="n">
        <v>0</v>
      </c>
      <c r="CK831" s="5" t="n">
        <v>0</v>
      </c>
      <c r="CL831" s="5" t="n">
        <v>0.195</v>
      </c>
      <c r="CM831" s="5" t="n">
        <v>0</v>
      </c>
      <c r="CN831" s="5" t="n">
        <v>0</v>
      </c>
      <c r="CO831" s="5" t="n">
        <v>0</v>
      </c>
      <c r="CP831" s="5" t="n">
        <v>0.675</v>
      </c>
      <c r="CQ831" s="5" t="n">
        <v>1.294</v>
      </c>
      <c r="CR831" s="5" t="n">
        <v>0.83</v>
      </c>
      <c r="CS831" s="5" t="n">
        <v>5.209</v>
      </c>
      <c r="CT831" s="5" t="n">
        <v>5.842</v>
      </c>
      <c r="CU831" s="5" t="n">
        <v>31.326</v>
      </c>
    </row>
    <row r="832">
      <c r="A832" s="5" t="inlineStr">
        <is>
          <t>UKR2023</t>
        </is>
      </c>
      <c r="B832" s="5" t="inlineStr">
        <is>
          <t>UKR</t>
        </is>
      </c>
      <c r="C832" s="5" t="inlineStr">
        <is>
          <t>UKR</t>
        </is>
      </c>
      <c r="D832" s="5" t="inlineStr">
        <is>
          <t>Ukraine</t>
        </is>
      </c>
      <c r="E832" s="5" t="n">
        <v>2023</v>
      </c>
      <c r="F832" s="5" t="n">
        <v>0.2</v>
      </c>
      <c r="G832" s="5" t="n">
        <v>2.767</v>
      </c>
      <c r="H832" s="5" t="n">
        <v>0.824</v>
      </c>
      <c r="I832" s="5" t="n">
        <v>0.07099999999999999</v>
      </c>
      <c r="J832" s="5" t="n">
        <v>2.838</v>
      </c>
      <c r="K832" s="5" t="n">
        <v>0</v>
      </c>
      <c r="L832" s="5" t="n">
        <v>1</v>
      </c>
      <c r="M832" s="5" t="n">
        <v>4.572</v>
      </c>
      <c r="N832" s="5" t="n">
        <v>2.471</v>
      </c>
      <c r="O832" s="5" t="n">
        <v>0.073</v>
      </c>
      <c r="P832" s="5" t="n">
        <v>4.645</v>
      </c>
      <c r="Q832" s="5" t="n">
        <v>0</v>
      </c>
      <c r="R832" s="5" t="n">
        <v>1</v>
      </c>
      <c r="S832" s="5" t="n">
        <v>6.885</v>
      </c>
      <c r="T832" s="5" t="n">
        <v>4.941</v>
      </c>
      <c r="U832" s="5" t="n">
        <v>-0.196</v>
      </c>
      <c r="V832" s="5" t="n">
        <v>7.852</v>
      </c>
      <c r="W832" s="5" t="n">
        <v>0.2</v>
      </c>
      <c r="X832" s="5" t="n">
        <v>1</v>
      </c>
      <c r="Y832" s="5" t="n">
        <v>5.899</v>
      </c>
      <c r="Z832" s="5" t="n">
        <v>0.587</v>
      </c>
      <c r="AA832" s="5" t="n">
        <v>2.113</v>
      </c>
      <c r="AB832" s="5" t="n">
        <v>8.012</v>
      </c>
      <c r="AC832" s="5" t="n">
        <v>0</v>
      </c>
      <c r="AD832" s="5" t="n">
        <v>1</v>
      </c>
      <c r="AE832" s="5" t="n">
        <v>6.679</v>
      </c>
      <c r="AF832" s="5" t="n">
        <v>1.189</v>
      </c>
      <c r="AG832" s="5" t="n">
        <v>1.127</v>
      </c>
      <c r="AH832" s="5" t="n">
        <v>7.807</v>
      </c>
      <c r="AI832" s="5" t="n">
        <v>0</v>
      </c>
      <c r="AJ832" s="5" t="n">
        <v>1</v>
      </c>
      <c r="AK832" s="5" t="n">
        <v>11.364</v>
      </c>
      <c r="AL832" s="5" t="n">
        <v>5.08</v>
      </c>
      <c r="AM832" s="5" t="n">
        <v>-5.279</v>
      </c>
      <c r="AN832" s="5" t="n">
        <v>7.302</v>
      </c>
      <c r="AO832" s="5" t="n">
        <v>0</v>
      </c>
      <c r="AP832" s="5" t="n">
        <v>0</v>
      </c>
      <c r="AQ832" s="5" t="n">
        <v>0.76</v>
      </c>
      <c r="AR832" s="5" t="n">
        <v>0.129</v>
      </c>
      <c r="AS832" s="5" t="n">
        <v>0.391</v>
      </c>
      <c r="AT832" s="5" t="n">
        <v>1.381</v>
      </c>
      <c r="AU832" s="5" t="n">
        <v>0.2</v>
      </c>
      <c r="AV832" s="5" t="n">
        <v>1</v>
      </c>
      <c r="AW832" s="5" t="n">
        <v>0.8110000000000001</v>
      </c>
      <c r="AX832" s="5" t="n">
        <v>0.129</v>
      </c>
      <c r="AY832" s="5" t="n">
        <v>0.348</v>
      </c>
      <c r="AZ832" s="5" t="n">
        <v>1.392</v>
      </c>
      <c r="BA832" s="5" t="n">
        <v>0.2</v>
      </c>
      <c r="BB832" s="5" t="n">
        <v>1</v>
      </c>
      <c r="BC832" s="5" t="n">
        <v>0.535</v>
      </c>
      <c r="BD832" s="5" t="n">
        <v>0.129</v>
      </c>
      <c r="BE832" s="5" t="n">
        <v>0.05</v>
      </c>
      <c r="BF832" s="5" t="n">
        <v>0.701</v>
      </c>
      <c r="BG832" s="5" t="n">
        <v>0.2</v>
      </c>
      <c r="BH832" s="5" t="n">
        <v>1</v>
      </c>
      <c r="BI832" s="5" t="n">
        <v>0.579</v>
      </c>
      <c r="BJ832" s="5" t="n">
        <v>0.129</v>
      </c>
      <c r="BK832" s="5" t="n">
        <v>0.013</v>
      </c>
      <c r="BL832" s="5" t="n">
        <v>0.695</v>
      </c>
      <c r="BM832" s="5" t="n">
        <v>0.2</v>
      </c>
      <c r="BN832" s="5" t="n">
        <v>1</v>
      </c>
      <c r="BO832" s="5" t="n">
        <v>0</v>
      </c>
      <c r="BP832" s="5" t="n">
        <v>-0.007</v>
      </c>
      <c r="BQ832" s="5" t="n">
        <v>0</v>
      </c>
      <c r="BR832" s="5" t="n">
        <v>0</v>
      </c>
      <c r="BS832" s="5" t="n">
        <v>1</v>
      </c>
      <c r="BT832" s="5" t="n">
        <v>0</v>
      </c>
      <c r="BU832" s="5" t="n">
        <v>-0.035</v>
      </c>
      <c r="BV832" s="5" t="n">
        <v>0.065</v>
      </c>
      <c r="BW832" s="5" t="n">
        <v>0</v>
      </c>
      <c r="BX832" s="5" t="n">
        <v>1</v>
      </c>
      <c r="BY832" s="5" t="n">
        <v>13.254</v>
      </c>
      <c r="BZ832" s="5" t="n">
        <v>0</v>
      </c>
      <c r="CA832" s="5" t="n">
        <v>13.254</v>
      </c>
      <c r="CB832" s="5" t="n">
        <v>0</v>
      </c>
      <c r="CC832" s="5" t="n">
        <v>83.248</v>
      </c>
      <c r="CD832" s="5" t="n">
        <v>7.95</v>
      </c>
      <c r="CE832" s="5" t="n">
        <v>2.897</v>
      </c>
      <c r="CF832" s="5" t="n">
        <v>101.135</v>
      </c>
      <c r="CG832" s="5" t="n">
        <v>0.2</v>
      </c>
      <c r="CH832" s="5" t="n">
        <v>1</v>
      </c>
      <c r="CI832" s="5" t="n">
        <v>0</v>
      </c>
      <c r="CJ832" s="5" t="n">
        <v>0</v>
      </c>
      <c r="CK832" s="5" t="n">
        <v>0</v>
      </c>
      <c r="CL832" s="5" t="n">
        <v>0.203</v>
      </c>
      <c r="CM832" s="5" t="n">
        <v>0</v>
      </c>
      <c r="CN832" s="5" t="n">
        <v>0</v>
      </c>
      <c r="CO832" s="5" t="n">
        <v>0</v>
      </c>
      <c r="CP832" s="5" t="n">
        <v>0.719</v>
      </c>
      <c r="CQ832" s="5" t="n">
        <v>1.348</v>
      </c>
      <c r="CR832" s="5" t="n">
        <v>0.786</v>
      </c>
      <c r="CS832" s="5" t="n">
        <v>5.424</v>
      </c>
      <c r="CT832" s="5" t="n">
        <v>3.466</v>
      </c>
      <c r="CU832" s="5" t="n">
        <v>11.622</v>
      </c>
    </row>
    <row r="833">
      <c r="A833" s="5" t="inlineStr">
        <is>
          <t>UKR2024</t>
        </is>
      </c>
      <c r="B833" s="5" t="inlineStr">
        <is>
          <t>UKR</t>
        </is>
      </c>
      <c r="C833" s="5" t="inlineStr">
        <is>
          <t>UKR</t>
        </is>
      </c>
      <c r="D833" s="5" t="inlineStr">
        <is>
          <t>Ukraine</t>
        </is>
      </c>
      <c r="E833" s="5" t="n">
        <v>2024</v>
      </c>
      <c r="F833" s="5" t="n">
        <v>0.2</v>
      </c>
      <c r="G833" s="5" t="n">
        <v>2.696</v>
      </c>
      <c r="H833" s="5" t="n">
        <v>0.848</v>
      </c>
      <c r="I833" s="5" t="n">
        <v>0.06900000000000001</v>
      </c>
      <c r="J833" s="5" t="n">
        <v>2.765</v>
      </c>
      <c r="K833" s="5" t="n">
        <v>0</v>
      </c>
      <c r="L833" s="5" t="n">
        <v>1</v>
      </c>
      <c r="M833" s="5" t="n">
        <v>4.427</v>
      </c>
      <c r="N833" s="5" t="n">
        <v>2.544</v>
      </c>
      <c r="O833" s="5" t="n">
        <v>0.07000000000000001</v>
      </c>
      <c r="P833" s="5" t="n">
        <v>4.497</v>
      </c>
      <c r="Q833" s="5" t="n">
        <v>0</v>
      </c>
      <c r="R833" s="5" t="n">
        <v>1</v>
      </c>
      <c r="S833" s="5" t="n">
        <v>6.936</v>
      </c>
      <c r="T833" s="5" t="n">
        <v>5.087</v>
      </c>
      <c r="U833" s="5" t="n">
        <v>-0.165</v>
      </c>
      <c r="V833" s="5" t="n">
        <v>7.909</v>
      </c>
      <c r="W833" s="5" t="n">
        <v>0.2</v>
      </c>
      <c r="X833" s="5" t="n">
        <v>1</v>
      </c>
      <c r="Y833" s="5" t="n">
        <v>6.073</v>
      </c>
      <c r="Z833" s="5" t="n">
        <v>0.605</v>
      </c>
      <c r="AA833" s="5" t="n">
        <v>2.175</v>
      </c>
      <c r="AB833" s="5" t="n">
        <v>8.247999999999999</v>
      </c>
      <c r="AC833" s="5" t="n">
        <v>0</v>
      </c>
      <c r="AD833" s="5" t="n">
        <v>1</v>
      </c>
      <c r="AE833" s="5" t="n">
        <v>6.877</v>
      </c>
      <c r="AF833" s="5" t="n">
        <v>1.224</v>
      </c>
      <c r="AG833" s="5" t="n">
        <v>0.39</v>
      </c>
      <c r="AH833" s="5" t="n">
        <v>7.267</v>
      </c>
      <c r="AI833" s="5" t="n">
        <v>0</v>
      </c>
      <c r="AJ833" s="5" t="n">
        <v>1</v>
      </c>
      <c r="AK833" s="5" t="n">
        <v>11.699</v>
      </c>
      <c r="AL833" s="5" t="n">
        <v>5.23</v>
      </c>
      <c r="AM833" s="5" t="n">
        <v>-5.694</v>
      </c>
      <c r="AN833" s="5" t="n">
        <v>7.206</v>
      </c>
      <c r="AO833" s="5" t="n">
        <v>0</v>
      </c>
      <c r="AP833" s="5" t="n">
        <v>0</v>
      </c>
      <c r="AQ833" s="5" t="n">
        <v>0.724</v>
      </c>
      <c r="AR833" s="5" t="n">
        <v>0.132</v>
      </c>
      <c r="AS833" s="5" t="n">
        <v>0.465</v>
      </c>
      <c r="AT833" s="5" t="n">
        <v>1.427</v>
      </c>
      <c r="AU833" s="5" t="n">
        <v>0.2</v>
      </c>
      <c r="AV833" s="5" t="n">
        <v>1</v>
      </c>
      <c r="AW833" s="5" t="n">
        <v>0.75</v>
      </c>
      <c r="AX833" s="5" t="n">
        <v>0.132</v>
      </c>
      <c r="AY833" s="5" t="n">
        <v>0.4</v>
      </c>
      <c r="AZ833" s="5" t="n">
        <v>1.38</v>
      </c>
      <c r="BA833" s="5" t="n">
        <v>0.2</v>
      </c>
      <c r="BB833" s="5" t="n">
        <v>1</v>
      </c>
      <c r="BC833" s="5" t="n">
        <v>0.513</v>
      </c>
      <c r="BD833" s="5" t="n">
        <v>0.132</v>
      </c>
      <c r="BE833" s="5" t="n">
        <v>0.12</v>
      </c>
      <c r="BF833" s="5" t="n">
        <v>0.76</v>
      </c>
      <c r="BG833" s="5" t="n">
        <v>0.2</v>
      </c>
      <c r="BH833" s="5" t="n">
        <v>1</v>
      </c>
      <c r="BI833" s="5" t="n">
        <v>0.591</v>
      </c>
      <c r="BJ833" s="5" t="n">
        <v>0.132</v>
      </c>
      <c r="BK833" s="5" t="n">
        <v>0.016</v>
      </c>
      <c r="BL833" s="5" t="n">
        <v>0.71</v>
      </c>
      <c r="BM833" s="5" t="n">
        <v>0.2</v>
      </c>
      <c r="BN833" s="5" t="n">
        <v>1</v>
      </c>
      <c r="BO833" s="5" t="n">
        <v>0</v>
      </c>
      <c r="BP833" s="5" t="n">
        <v>-0.008</v>
      </c>
      <c r="BQ833" s="5" t="n">
        <v>0</v>
      </c>
      <c r="BR833" s="5" t="n">
        <v>0</v>
      </c>
      <c r="BS833" s="5" t="n">
        <v>1</v>
      </c>
      <c r="BT833" s="5" t="n">
        <v>0</v>
      </c>
      <c r="BU833" s="5" t="n">
        <v>-0.051</v>
      </c>
      <c r="BV833" s="5" t="n">
        <v>0.089</v>
      </c>
      <c r="BW833" s="5" t="n">
        <v>0</v>
      </c>
      <c r="BX833" s="5" t="n">
        <v>1</v>
      </c>
      <c r="BY833" s="5" t="n">
        <v>13.646</v>
      </c>
      <c r="BZ833" s="5" t="n">
        <v>0</v>
      </c>
      <c r="CA833" s="5" t="n">
        <v>13.646</v>
      </c>
      <c r="CB833" s="5" t="n">
        <v>0</v>
      </c>
      <c r="CC833" s="5" t="n">
        <v>82.58799999999999</v>
      </c>
      <c r="CD833" s="5" t="n">
        <v>7.95</v>
      </c>
      <c r="CE833" s="5" t="n">
        <v>3.29</v>
      </c>
      <c r="CF833" s="5" t="n">
        <v>100.32</v>
      </c>
      <c r="CG833" s="5" t="n">
        <v>0.2</v>
      </c>
      <c r="CH833" s="5" t="n">
        <v>1</v>
      </c>
      <c r="CI833" s="5" t="n">
        <v>0</v>
      </c>
      <c r="CJ833" s="5" t="n">
        <v>0</v>
      </c>
      <c r="CK833" s="5" t="n">
        <v>0</v>
      </c>
      <c r="CL833" s="5" t="n">
        <v>0.209</v>
      </c>
      <c r="CM833" s="5" t="n">
        <v>0</v>
      </c>
      <c r="CN833" s="5" t="n">
        <v>0</v>
      </c>
      <c r="CO833" s="5" t="n">
        <v>0</v>
      </c>
      <c r="CP833" s="5" t="n">
        <v>0.719</v>
      </c>
      <c r="CQ833" s="5" t="n">
        <v>1.387</v>
      </c>
      <c r="CR833" s="5" t="n">
        <v>0.786</v>
      </c>
      <c r="CS833" s="5" t="n">
        <v>5.584</v>
      </c>
      <c r="CT833" s="5" t="n">
        <v>3.027</v>
      </c>
      <c r="CU833" s="5" t="n">
        <v>10.168</v>
      </c>
    </row>
    <row r="834">
      <c r="A834" s="5" t="inlineStr">
        <is>
          <t>ARE2021</t>
        </is>
      </c>
      <c r="B834" s="5" t="inlineStr">
        <is>
          <t>ARE</t>
        </is>
      </c>
      <c r="C834" s="5" t="inlineStr">
        <is>
          <t>ARE</t>
        </is>
      </c>
      <c r="D834" s="5" t="inlineStr">
        <is>
          <t>United Arab Emirates</t>
        </is>
      </c>
      <c r="E834" s="5" t="n">
        <v>2021</v>
      </c>
      <c r="F834" s="5" t="n">
        <v>0.05</v>
      </c>
      <c r="G834" s="5" t="n">
        <v>5.897</v>
      </c>
      <c r="H834" s="5" t="n">
        <v>1.143</v>
      </c>
      <c r="I834" s="5" t="n">
        <v>0.238</v>
      </c>
      <c r="J834" s="5" t="n">
        <v>6.134</v>
      </c>
      <c r="K834" s="5" t="n">
        <v>0</v>
      </c>
      <c r="L834" s="5" t="n">
        <v>1</v>
      </c>
      <c r="M834" s="5" t="n">
        <v>7.964</v>
      </c>
      <c r="N834" s="5" t="n">
        <v>3.43</v>
      </c>
      <c r="O834" s="5" t="n">
        <v>0.227</v>
      </c>
      <c r="P834" s="5" t="n">
        <v>8.191000000000001</v>
      </c>
      <c r="Q834" s="5" t="n">
        <v>0</v>
      </c>
      <c r="R834" s="5" t="n">
        <v>1</v>
      </c>
      <c r="S834" s="5" t="n">
        <v>11.613</v>
      </c>
      <c r="T834" s="5" t="n">
        <v>6.86</v>
      </c>
      <c r="U834" s="5" t="n">
        <v>0.238</v>
      </c>
      <c r="V834" s="5" t="n">
        <v>12.444</v>
      </c>
      <c r="W834" s="5" t="n">
        <v>0.05</v>
      </c>
      <c r="X834" s="5" t="n">
        <v>1</v>
      </c>
      <c r="Y834" s="5" t="n">
        <v>6.345</v>
      </c>
      <c r="Z834" s="5" t="n">
        <v>0.718</v>
      </c>
      <c r="AA834" s="5" t="n">
        <v>-2.843</v>
      </c>
      <c r="AB834" s="5" t="n">
        <v>3.501</v>
      </c>
      <c r="AC834" s="5" t="n">
        <v>0</v>
      </c>
      <c r="AD834" s="5" t="n">
        <v>0</v>
      </c>
      <c r="AE834" s="5" t="n">
        <v>7.088</v>
      </c>
      <c r="AF834" s="5" t="n">
        <v>1.412</v>
      </c>
      <c r="AG834" s="5" t="n">
        <v>-4.125</v>
      </c>
      <c r="AH834" s="5" t="n">
        <v>2.963</v>
      </c>
      <c r="AI834" s="5" t="n">
        <v>0</v>
      </c>
      <c r="AJ834" s="5" t="n">
        <v>0</v>
      </c>
      <c r="AK834" s="5" t="n">
        <v>11.55</v>
      </c>
      <c r="AL834" s="5" t="n">
        <v>5.538</v>
      </c>
      <c r="AM834" s="5" t="n">
        <v>-4.43</v>
      </c>
      <c r="AN834" s="5" t="n">
        <v>7.12</v>
      </c>
      <c r="AO834" s="5" t="n">
        <v>0</v>
      </c>
      <c r="AP834" s="5" t="n">
        <v>0</v>
      </c>
      <c r="AQ834" s="5" t="n">
        <v>0.621</v>
      </c>
      <c r="AR834" s="5" t="n">
        <v>0.114</v>
      </c>
      <c r="AS834" s="5" t="n">
        <v>-0.029</v>
      </c>
      <c r="AT834" s="5" t="n">
        <v>0.621</v>
      </c>
      <c r="AU834" s="5" t="n">
        <v>0.05</v>
      </c>
      <c r="AV834" s="5" t="n">
        <v>1</v>
      </c>
      <c r="AW834" s="5" t="n">
        <v>0.593</v>
      </c>
      <c r="AX834" s="5" t="n">
        <v>0.114</v>
      </c>
      <c r="AY834" s="5" t="n">
        <v>0.018</v>
      </c>
      <c r="AZ834" s="5" t="n">
        <v>0.642</v>
      </c>
      <c r="BA834" s="5" t="n">
        <v>0.05</v>
      </c>
      <c r="BB834" s="5" t="n">
        <v>1</v>
      </c>
      <c r="BC834" s="5" t="n">
        <v>0.44</v>
      </c>
      <c r="BD834" s="5" t="n">
        <v>0.114</v>
      </c>
      <c r="BE834" s="5" t="n">
        <v>0</v>
      </c>
      <c r="BF834" s="5" t="n">
        <v>0.462</v>
      </c>
      <c r="BG834" s="5" t="n">
        <v>0.05</v>
      </c>
      <c r="BH834" s="5" t="n">
        <v>1</v>
      </c>
      <c r="BI834" s="5" t="n">
        <v>0.5600000000000001</v>
      </c>
      <c r="BJ834" s="5" t="n">
        <v>0.114</v>
      </c>
      <c r="BK834" s="5" t="n">
        <v>0</v>
      </c>
      <c r="BL834" s="5" t="n">
        <v>0.588</v>
      </c>
      <c r="BM834" s="5" t="n">
        <v>0.05</v>
      </c>
      <c r="BN834" s="5" t="n">
        <v>1</v>
      </c>
      <c r="BO834" s="5" t="n">
        <v>0</v>
      </c>
      <c r="BP834" s="5" t="n">
        <v>-0.017</v>
      </c>
      <c r="BQ834" s="5" t="n">
        <v>0.063</v>
      </c>
      <c r="BR834" s="5" t="n">
        <v>0</v>
      </c>
      <c r="BS834" s="5" t="n">
        <v>0.333</v>
      </c>
      <c r="BT834" s="5" t="n">
        <v>0</v>
      </c>
      <c r="BU834" s="5" t="n">
        <v>-0.017</v>
      </c>
      <c r="BV834" s="5" t="n">
        <v>0.063</v>
      </c>
      <c r="BW834" s="5" t="n">
        <v>0</v>
      </c>
      <c r="BX834" s="5" t="n">
        <v>0.167</v>
      </c>
      <c r="BY834" s="5" t="n">
        <v>11.787</v>
      </c>
      <c r="BZ834" s="5" t="n">
        <v>0</v>
      </c>
      <c r="CA834" s="5" t="n">
        <v>11.787</v>
      </c>
      <c r="CB834" s="5" t="n">
        <v>0</v>
      </c>
      <c r="CC834" s="5" t="n">
        <v>81.69499999999999</v>
      </c>
      <c r="CD834" s="5" t="n">
        <v>7.95</v>
      </c>
      <c r="CE834" s="5" t="n">
        <v>0</v>
      </c>
      <c r="CF834" s="5" t="n">
        <v>85.78</v>
      </c>
      <c r="CG834" s="5" t="n">
        <v>0.05</v>
      </c>
      <c r="CH834" s="5" t="n">
        <v>1</v>
      </c>
      <c r="CI834" s="5" t="n">
        <v>0</v>
      </c>
      <c r="CJ834" s="5" t="n">
        <v>0</v>
      </c>
      <c r="CK834" s="5" t="n">
        <v>0</v>
      </c>
      <c r="CL834" s="5" t="n">
        <v>0</v>
      </c>
      <c r="CM834" s="5" t="n">
        <v>0</v>
      </c>
      <c r="CN834" s="5" t="n">
        <v>0</v>
      </c>
      <c r="CO834" s="5" t="n">
        <v>0</v>
      </c>
      <c r="CP834" s="5" t="n">
        <v>0</v>
      </c>
      <c r="CQ834" s="5" t="n">
        <v>1.198</v>
      </c>
      <c r="CR834" s="5" t="n">
        <v>0.699</v>
      </c>
      <c r="CS834" s="5" t="n">
        <v>3.639</v>
      </c>
      <c r="CT834" s="5" t="n">
        <v>4.753</v>
      </c>
      <c r="CU834" s="5" t="n">
        <v>14.162</v>
      </c>
    </row>
    <row r="835">
      <c r="A835" s="5" t="inlineStr">
        <is>
          <t>ARE2022</t>
        </is>
      </c>
      <c r="B835" s="5" t="inlineStr">
        <is>
          <t>ARE</t>
        </is>
      </c>
      <c r="C835" s="5" t="inlineStr">
        <is>
          <t>ARE</t>
        </is>
      </c>
      <c r="D835" s="5" t="inlineStr">
        <is>
          <t>United Arab Emirates</t>
        </is>
      </c>
      <c r="E835" s="5" t="n">
        <v>2022</v>
      </c>
      <c r="F835" s="5" t="n">
        <v>0.05</v>
      </c>
      <c r="G835" s="5" t="n">
        <v>11.72</v>
      </c>
      <c r="H835" s="5" t="n">
        <v>1.235</v>
      </c>
      <c r="I835" s="5" t="n">
        <v>0.5659999999999999</v>
      </c>
      <c r="J835" s="5" t="n">
        <v>12.286</v>
      </c>
      <c r="K835" s="5" t="n">
        <v>0</v>
      </c>
      <c r="L835" s="5" t="n">
        <v>1</v>
      </c>
      <c r="M835" s="5" t="n">
        <v>9.782999999999999</v>
      </c>
      <c r="N835" s="5" t="n">
        <v>3.704</v>
      </c>
      <c r="O835" s="5" t="n">
        <v>0.328</v>
      </c>
      <c r="P835" s="5" t="n">
        <v>10.111</v>
      </c>
      <c r="Q835" s="5" t="n">
        <v>0</v>
      </c>
      <c r="R835" s="5" t="n">
        <v>1</v>
      </c>
      <c r="S835" s="5" t="n">
        <v>17.893</v>
      </c>
      <c r="T835" s="5" t="n">
        <v>7.408</v>
      </c>
      <c r="U835" s="5" t="n">
        <v>0.634</v>
      </c>
      <c r="V835" s="5" t="n">
        <v>19.382</v>
      </c>
      <c r="W835" s="5" t="n">
        <v>0.05</v>
      </c>
      <c r="X835" s="5" t="n">
        <v>1</v>
      </c>
      <c r="Y835" s="5" t="n">
        <v>6.025</v>
      </c>
      <c r="Z835" s="5" t="n">
        <v>0.6820000000000001</v>
      </c>
      <c r="AA835" s="5" t="n">
        <v>-3.071</v>
      </c>
      <c r="AB835" s="5" t="n">
        <v>2.955</v>
      </c>
      <c r="AC835" s="5" t="n">
        <v>0</v>
      </c>
      <c r="AD835" s="5" t="n">
        <v>0</v>
      </c>
      <c r="AE835" s="5" t="n">
        <v>6.824</v>
      </c>
      <c r="AF835" s="5" t="n">
        <v>1.36</v>
      </c>
      <c r="AG835" s="5" t="n">
        <v>-4.455</v>
      </c>
      <c r="AH835" s="5" t="n">
        <v>2.37</v>
      </c>
      <c r="AI835" s="5" t="n">
        <v>0</v>
      </c>
      <c r="AJ835" s="5" t="n">
        <v>0</v>
      </c>
      <c r="AK835" s="5" t="n">
        <v>11.618</v>
      </c>
      <c r="AL835" s="5" t="n">
        <v>5.571</v>
      </c>
      <c r="AM835" s="5" t="n">
        <v>-4.575</v>
      </c>
      <c r="AN835" s="5" t="n">
        <v>7.043</v>
      </c>
      <c r="AO835" s="5" t="n">
        <v>0</v>
      </c>
      <c r="AP835" s="5" t="n">
        <v>0</v>
      </c>
      <c r="AQ835" s="5" t="n">
        <v>0.847</v>
      </c>
      <c r="AR835" s="5" t="n">
        <v>0.123</v>
      </c>
      <c r="AS835" s="5" t="n">
        <v>0.037</v>
      </c>
      <c r="AT835" s="5" t="n">
        <v>0.927</v>
      </c>
      <c r="AU835" s="5" t="n">
        <v>0.05</v>
      </c>
      <c r="AV835" s="5" t="n">
        <v>1</v>
      </c>
      <c r="AW835" s="5" t="n">
        <v>0.947</v>
      </c>
      <c r="AX835" s="5" t="n">
        <v>0.123</v>
      </c>
      <c r="AY835" s="5" t="n">
        <v>0.031</v>
      </c>
      <c r="AZ835" s="5" t="n">
        <v>1.027</v>
      </c>
      <c r="BA835" s="5" t="n">
        <v>0.05</v>
      </c>
      <c r="BB835" s="5" t="n">
        <v>1</v>
      </c>
      <c r="BC835" s="5" t="n">
        <v>0.589</v>
      </c>
      <c r="BD835" s="5" t="n">
        <v>0.123</v>
      </c>
      <c r="BE835" s="5" t="n">
        <v>0.002</v>
      </c>
      <c r="BF835" s="5" t="n">
        <v>0.618</v>
      </c>
      <c r="BG835" s="5" t="n">
        <v>0.05</v>
      </c>
      <c r="BH835" s="5" t="n">
        <v>1</v>
      </c>
      <c r="BI835" s="5" t="n">
        <v>0.6889999999999999</v>
      </c>
      <c r="BJ835" s="5" t="n">
        <v>0.123</v>
      </c>
      <c r="BK835" s="5" t="n">
        <v>0.003</v>
      </c>
      <c r="BL835" s="5" t="n">
        <v>0.723</v>
      </c>
      <c r="BM835" s="5" t="n">
        <v>0.05</v>
      </c>
      <c r="BN835" s="5" t="n">
        <v>1</v>
      </c>
      <c r="BO835" s="5" t="n">
        <v>0</v>
      </c>
      <c r="BP835" s="5" t="n">
        <v>-0.017</v>
      </c>
      <c r="BQ835" s="5" t="n">
        <v>0.063</v>
      </c>
      <c r="BR835" s="5" t="n">
        <v>0</v>
      </c>
      <c r="BS835" s="5" t="n">
        <v>0.333</v>
      </c>
      <c r="BT835" s="5" t="n">
        <v>0</v>
      </c>
      <c r="BU835" s="5" t="n">
        <v>-0.017</v>
      </c>
      <c r="BV835" s="5" t="n">
        <v>0.063</v>
      </c>
      <c r="BW835" s="5" t="n">
        <v>0</v>
      </c>
      <c r="BX835" s="5" t="n">
        <v>0.167</v>
      </c>
      <c r="BY835" s="5" t="n">
        <v>12.729</v>
      </c>
      <c r="BZ835" s="5" t="n">
        <v>0</v>
      </c>
      <c r="CA835" s="5" t="n">
        <v>12.729</v>
      </c>
      <c r="CB835" s="5" t="n">
        <v>0</v>
      </c>
      <c r="CC835" s="5" t="n">
        <v>102.477</v>
      </c>
      <c r="CD835" s="5" t="n">
        <v>7.95</v>
      </c>
      <c r="CE835" s="5" t="n">
        <v>0.379</v>
      </c>
      <c r="CF835" s="5" t="n">
        <v>107.6</v>
      </c>
      <c r="CG835" s="5" t="n">
        <v>0.05</v>
      </c>
      <c r="CH835" s="5" t="n">
        <v>1</v>
      </c>
      <c r="CI835" s="5" t="n">
        <v>0</v>
      </c>
      <c r="CJ835" s="5" t="n">
        <v>0</v>
      </c>
      <c r="CK835" s="5" t="n">
        <v>0</v>
      </c>
      <c r="CL835" s="5" t="n">
        <v>0</v>
      </c>
      <c r="CM835" s="5" t="n">
        <v>0</v>
      </c>
      <c r="CN835" s="5" t="n">
        <v>0</v>
      </c>
      <c r="CO835" s="5" t="n">
        <v>0</v>
      </c>
      <c r="CP835" s="5" t="n">
        <v>0</v>
      </c>
      <c r="CQ835" s="5" t="n">
        <v>1.294</v>
      </c>
      <c r="CR835" s="5" t="n">
        <v>0.706</v>
      </c>
      <c r="CS835" s="5" t="n">
        <v>3.93</v>
      </c>
      <c r="CT835" s="5" t="n">
        <v>10.485</v>
      </c>
      <c r="CU835" s="5" t="n">
        <v>30.326</v>
      </c>
    </row>
    <row r="836">
      <c r="A836" s="5" t="inlineStr">
        <is>
          <t>ARE2023</t>
        </is>
      </c>
      <c r="B836" s="5" t="inlineStr">
        <is>
          <t>ARE</t>
        </is>
      </c>
      <c r="C836" s="5" t="inlineStr">
        <is>
          <t>ARE</t>
        </is>
      </c>
      <c r="D836" s="5" t="inlineStr">
        <is>
          <t>United Arab Emirates</t>
        </is>
      </c>
      <c r="E836" s="5" t="n">
        <v>2023</v>
      </c>
      <c r="F836" s="5" t="n">
        <v>0.05</v>
      </c>
      <c r="G836" s="5" t="n">
        <v>6.147</v>
      </c>
      <c r="H836" s="5" t="n">
        <v>1.286</v>
      </c>
      <c r="I836" s="5" t="n">
        <v>0.273</v>
      </c>
      <c r="J836" s="5" t="n">
        <v>6.42</v>
      </c>
      <c r="K836" s="5" t="n">
        <v>0</v>
      </c>
      <c r="L836" s="5" t="n">
        <v>1</v>
      </c>
      <c r="M836" s="5" t="n">
        <v>7.886</v>
      </c>
      <c r="N836" s="5" t="n">
        <v>3.857</v>
      </c>
      <c r="O836" s="5" t="n">
        <v>0.227</v>
      </c>
      <c r="P836" s="5" t="n">
        <v>8.113</v>
      </c>
      <c r="Q836" s="5" t="n">
        <v>0</v>
      </c>
      <c r="R836" s="5" t="n">
        <v>1</v>
      </c>
      <c r="S836" s="5" t="n">
        <v>12.575</v>
      </c>
      <c r="T836" s="5" t="n">
        <v>7.714</v>
      </c>
      <c r="U836" s="5" t="n">
        <v>0.344</v>
      </c>
      <c r="V836" s="5" t="n">
        <v>13.491</v>
      </c>
      <c r="W836" s="5" t="n">
        <v>0.05</v>
      </c>
      <c r="X836" s="5" t="n">
        <v>1</v>
      </c>
      <c r="Y836" s="5" t="n">
        <v>6.143</v>
      </c>
      <c r="Z836" s="5" t="n">
        <v>0.695</v>
      </c>
      <c r="AA836" s="5" t="n">
        <v>-2.785</v>
      </c>
      <c r="AB836" s="5" t="n">
        <v>3.358</v>
      </c>
      <c r="AC836" s="5" t="n">
        <v>0</v>
      </c>
      <c r="AD836" s="5" t="n">
        <v>0</v>
      </c>
      <c r="AE836" s="5" t="n">
        <v>6.975</v>
      </c>
      <c r="AF836" s="5" t="n">
        <v>1.39</v>
      </c>
      <c r="AG836" s="5" t="n">
        <v>-4.226</v>
      </c>
      <c r="AH836" s="5" t="n">
        <v>2.749</v>
      </c>
      <c r="AI836" s="5" t="n">
        <v>0</v>
      </c>
      <c r="AJ836" s="5" t="n">
        <v>0</v>
      </c>
      <c r="AK836" s="5" t="n">
        <v>11.962</v>
      </c>
      <c r="AL836" s="5" t="n">
        <v>5.736</v>
      </c>
      <c r="AM836" s="5" t="n">
        <v>-5.097</v>
      </c>
      <c r="AN836" s="5" t="n">
        <v>6.865</v>
      </c>
      <c r="AO836" s="5" t="n">
        <v>0</v>
      </c>
      <c r="AP836" s="5" t="n">
        <v>0</v>
      </c>
      <c r="AQ836" s="5" t="n">
        <v>0.749</v>
      </c>
      <c r="AR836" s="5" t="n">
        <v>0.129</v>
      </c>
      <c r="AS836" s="5" t="n">
        <v>0.022</v>
      </c>
      <c r="AT836" s="5" t="n">
        <v>0.8090000000000001</v>
      </c>
      <c r="AU836" s="5" t="n">
        <v>0.05</v>
      </c>
      <c r="AV836" s="5" t="n">
        <v>1</v>
      </c>
      <c r="AW836" s="5" t="n">
        <v>0.783</v>
      </c>
      <c r="AX836" s="5" t="n">
        <v>0.129</v>
      </c>
      <c r="AY836" s="5" t="n">
        <v>0.031</v>
      </c>
      <c r="AZ836" s="5" t="n">
        <v>0.854</v>
      </c>
      <c r="BA836" s="5" t="n">
        <v>0.05</v>
      </c>
      <c r="BB836" s="5" t="n">
        <v>1</v>
      </c>
      <c r="BC836" s="5" t="n">
        <v>0.527</v>
      </c>
      <c r="BD836" s="5" t="n">
        <v>0.129</v>
      </c>
      <c r="BE836" s="5" t="n">
        <v>0.003</v>
      </c>
      <c r="BF836" s="5" t="n">
        <v>0.554</v>
      </c>
      <c r="BG836" s="5" t="n">
        <v>0.05</v>
      </c>
      <c r="BH836" s="5" t="n">
        <v>1</v>
      </c>
      <c r="BI836" s="5" t="n">
        <v>0.64</v>
      </c>
      <c r="BJ836" s="5" t="n">
        <v>0.129</v>
      </c>
      <c r="BK836" s="5" t="n">
        <v>0.004</v>
      </c>
      <c r="BL836" s="5" t="n">
        <v>0.672</v>
      </c>
      <c r="BM836" s="5" t="n">
        <v>0.05</v>
      </c>
      <c r="BN836" s="5" t="n">
        <v>1</v>
      </c>
      <c r="BO836" s="5" t="n">
        <v>0</v>
      </c>
      <c r="BP836" s="5" t="n">
        <v>-0.017</v>
      </c>
      <c r="BQ836" s="5" t="n">
        <v>0.063</v>
      </c>
      <c r="BR836" s="5" t="n">
        <v>0</v>
      </c>
      <c r="BS836" s="5" t="n">
        <v>0.333</v>
      </c>
      <c r="BT836" s="5" t="n">
        <v>0</v>
      </c>
      <c r="BU836" s="5" t="n">
        <v>-0.017</v>
      </c>
      <c r="BV836" s="5" t="n">
        <v>0.063</v>
      </c>
      <c r="BW836" s="5" t="n">
        <v>0</v>
      </c>
      <c r="BX836" s="5" t="n">
        <v>0.167</v>
      </c>
      <c r="BY836" s="5" t="n">
        <v>13.254</v>
      </c>
      <c r="BZ836" s="5" t="n">
        <v>0</v>
      </c>
      <c r="CA836" s="5" t="n">
        <v>13.254</v>
      </c>
      <c r="CB836" s="5" t="n">
        <v>0</v>
      </c>
      <c r="CC836" s="5" t="n">
        <v>87.07899999999999</v>
      </c>
      <c r="CD836" s="5" t="n">
        <v>7.95</v>
      </c>
      <c r="CE836" s="5" t="n">
        <v>0.482</v>
      </c>
      <c r="CF836" s="5" t="n">
        <v>91.43300000000001</v>
      </c>
      <c r="CG836" s="5" t="n">
        <v>0.05</v>
      </c>
      <c r="CH836" s="5" t="n">
        <v>1</v>
      </c>
      <c r="CI836" s="5" t="n">
        <v>0</v>
      </c>
      <c r="CJ836" s="5" t="n">
        <v>0</v>
      </c>
      <c r="CK836" s="5" t="n">
        <v>0</v>
      </c>
      <c r="CL836" s="5" t="n">
        <v>0</v>
      </c>
      <c r="CM836" s="5" t="n">
        <v>0</v>
      </c>
      <c r="CN836" s="5" t="n">
        <v>0</v>
      </c>
      <c r="CO836" s="5" t="n">
        <v>0</v>
      </c>
      <c r="CP836" s="5" t="n">
        <v>0</v>
      </c>
      <c r="CQ836" s="5" t="n">
        <v>1.348</v>
      </c>
      <c r="CR836" s="5" t="n">
        <v>0.707</v>
      </c>
      <c r="CS836" s="5" t="n">
        <v>4.093</v>
      </c>
      <c r="CT836" s="5" t="n">
        <v>4.861</v>
      </c>
      <c r="CU836" s="5" t="n">
        <v>10.622</v>
      </c>
    </row>
    <row r="837">
      <c r="A837" s="5" t="inlineStr">
        <is>
          <t>ARE2024</t>
        </is>
      </c>
      <c r="B837" s="5" t="inlineStr">
        <is>
          <t>ARE</t>
        </is>
      </c>
      <c r="C837" s="5" t="inlineStr">
        <is>
          <t>ARE</t>
        </is>
      </c>
      <c r="D837" s="5" t="inlineStr">
        <is>
          <t>United Arab Emirates</t>
        </is>
      </c>
      <c r="E837" s="5" t="n">
        <v>2024</v>
      </c>
      <c r="F837" s="5" t="n">
        <v>0.05</v>
      </c>
      <c r="G837" s="5" t="n">
        <v>5.575</v>
      </c>
      <c r="H837" s="5" t="n">
        <v>1.324</v>
      </c>
      <c r="I837" s="5" t="n">
        <v>0.213</v>
      </c>
      <c r="J837" s="5" t="n">
        <v>5.787</v>
      </c>
      <c r="K837" s="5" t="n">
        <v>0</v>
      </c>
      <c r="L837" s="5" t="n">
        <v>1</v>
      </c>
      <c r="M837" s="5" t="n">
        <v>7.124</v>
      </c>
      <c r="N837" s="5" t="n">
        <v>3.971</v>
      </c>
      <c r="O837" s="5" t="n">
        <v>0.158</v>
      </c>
      <c r="P837" s="5" t="n">
        <v>7.281</v>
      </c>
      <c r="Q837" s="5" t="n">
        <v>0</v>
      </c>
      <c r="R837" s="5" t="n">
        <v>1</v>
      </c>
      <c r="S837" s="5" t="n">
        <v>12.193</v>
      </c>
      <c r="T837" s="5" t="n">
        <v>7.942</v>
      </c>
      <c r="U837" s="5" t="n">
        <v>0.297</v>
      </c>
      <c r="V837" s="5" t="n">
        <v>13.026</v>
      </c>
      <c r="W837" s="5" t="n">
        <v>0.05</v>
      </c>
      <c r="X837" s="5" t="n">
        <v>1</v>
      </c>
      <c r="Y837" s="5" t="n">
        <v>5.975</v>
      </c>
      <c r="Z837" s="5" t="n">
        <v>0.676</v>
      </c>
      <c r="AA837" s="5" t="n">
        <v>-2.868</v>
      </c>
      <c r="AB837" s="5" t="n">
        <v>3.108</v>
      </c>
      <c r="AC837" s="5" t="n">
        <v>0</v>
      </c>
      <c r="AD837" s="5" t="n">
        <v>0</v>
      </c>
      <c r="AE837" s="5" t="n">
        <v>6.831</v>
      </c>
      <c r="AF837" s="5" t="n">
        <v>1.361</v>
      </c>
      <c r="AG837" s="5" t="n">
        <v>-4.291</v>
      </c>
      <c r="AH837" s="5" t="n">
        <v>2.54</v>
      </c>
      <c r="AI837" s="5" t="n">
        <v>0</v>
      </c>
      <c r="AJ837" s="5" t="n">
        <v>0</v>
      </c>
      <c r="AK837" s="5" t="n">
        <v>11.966</v>
      </c>
      <c r="AL837" s="5" t="n">
        <v>5.738</v>
      </c>
      <c r="AM837" s="5" t="n">
        <v>-4.904</v>
      </c>
      <c r="AN837" s="5" t="n">
        <v>7.062</v>
      </c>
      <c r="AO837" s="5" t="n">
        <v>0</v>
      </c>
      <c r="AP837" s="5" t="n">
        <v>0</v>
      </c>
      <c r="AQ837" s="5" t="n">
        <v>0.72</v>
      </c>
      <c r="AR837" s="5" t="n">
        <v>0.132</v>
      </c>
      <c r="AS837" s="5" t="n">
        <v>0.013</v>
      </c>
      <c r="AT837" s="5" t="n">
        <v>0.77</v>
      </c>
      <c r="AU837" s="5" t="n">
        <v>0.05</v>
      </c>
      <c r="AV837" s="5" t="n">
        <v>1</v>
      </c>
      <c r="AW837" s="5" t="n">
        <v>0.734</v>
      </c>
      <c r="AX837" s="5" t="n">
        <v>0.132</v>
      </c>
      <c r="AY837" s="5" t="n">
        <v>0.017</v>
      </c>
      <c r="AZ837" s="5" t="n">
        <v>0.788</v>
      </c>
      <c r="BA837" s="5" t="n">
        <v>0.05</v>
      </c>
      <c r="BB837" s="5" t="n">
        <v>1</v>
      </c>
      <c r="BC837" s="5" t="n">
        <v>0.51</v>
      </c>
      <c r="BD837" s="5" t="n">
        <v>0.132</v>
      </c>
      <c r="BE837" s="5" t="n">
        <v>0.003</v>
      </c>
      <c r="BF837" s="5" t="n">
        <v>0.536</v>
      </c>
      <c r="BG837" s="5" t="n">
        <v>0.05</v>
      </c>
      <c r="BH837" s="5" t="n">
        <v>1</v>
      </c>
      <c r="BI837" s="5" t="n">
        <v>0.652</v>
      </c>
      <c r="BJ837" s="5" t="n">
        <v>0.132</v>
      </c>
      <c r="BK837" s="5" t="n">
        <v>0.004</v>
      </c>
      <c r="BL837" s="5" t="n">
        <v>0.6850000000000001</v>
      </c>
      <c r="BM837" s="5" t="n">
        <v>0.05</v>
      </c>
      <c r="BN837" s="5" t="n">
        <v>1</v>
      </c>
      <c r="BO837" s="5" t="n">
        <v>0</v>
      </c>
      <c r="BP837" s="5" t="n">
        <v>-0.018</v>
      </c>
      <c r="BQ837" s="5" t="n">
        <v>0.07099999999999999</v>
      </c>
      <c r="BR837" s="5" t="n">
        <v>0</v>
      </c>
      <c r="BS837" s="5" t="n">
        <v>0.333</v>
      </c>
      <c r="BT837" s="5" t="n">
        <v>0</v>
      </c>
      <c r="BU837" s="5" t="n">
        <v>-0.018</v>
      </c>
      <c r="BV837" s="5" t="n">
        <v>0.062</v>
      </c>
      <c r="BW837" s="5" t="n">
        <v>0</v>
      </c>
      <c r="BX837" s="5" t="n">
        <v>0.167</v>
      </c>
      <c r="BY837" s="5" t="n">
        <v>13.646</v>
      </c>
      <c r="BZ837" s="5" t="n">
        <v>0</v>
      </c>
      <c r="CA837" s="5" t="n">
        <v>13.646</v>
      </c>
      <c r="CB837" s="5" t="n">
        <v>0</v>
      </c>
      <c r="CC837" s="5" t="n">
        <v>86.38500000000001</v>
      </c>
      <c r="CD837" s="5" t="n">
        <v>7.95</v>
      </c>
      <c r="CE837" s="5" t="n">
        <v>0.588</v>
      </c>
      <c r="CF837" s="5" t="n">
        <v>90.705</v>
      </c>
      <c r="CG837" s="5" t="n">
        <v>0.05</v>
      </c>
      <c r="CH837" s="5" t="n">
        <v>1</v>
      </c>
      <c r="CI837" s="5" t="n">
        <v>0</v>
      </c>
      <c r="CJ837" s="5" t="n">
        <v>0</v>
      </c>
      <c r="CK837" s="5" t="n">
        <v>0</v>
      </c>
      <c r="CL837" s="5" t="n">
        <v>0</v>
      </c>
      <c r="CM837" s="5" t="n">
        <v>0</v>
      </c>
      <c r="CN837" s="5" t="n">
        <v>0</v>
      </c>
      <c r="CO837" s="5" t="n">
        <v>0</v>
      </c>
      <c r="CP837" s="5" t="n">
        <v>0</v>
      </c>
      <c r="CQ837" s="5" t="n">
        <v>1.387</v>
      </c>
      <c r="CR837" s="5" t="n">
        <v>0.707</v>
      </c>
      <c r="CS837" s="5" t="n">
        <v>4.213</v>
      </c>
      <c r="CT837" s="5" t="n">
        <v>4.251</v>
      </c>
      <c r="CU837" s="5" t="n">
        <v>9.167999999999999</v>
      </c>
    </row>
    <row r="838">
      <c r="A838" s="5" t="inlineStr">
        <is>
          <t>GBR2021</t>
        </is>
      </c>
      <c r="B838" s="5" t="inlineStr">
        <is>
          <t>GBR</t>
        </is>
      </c>
      <c r="C838" s="5" t="inlineStr">
        <is>
          <t>GBR</t>
        </is>
      </c>
      <c r="D838" s="5" t="inlineStr">
        <is>
          <t>United Kingdom</t>
        </is>
      </c>
      <c r="E838" s="5" t="n">
        <v>2021</v>
      </c>
      <c r="F838" s="5" t="n">
        <v>0.2</v>
      </c>
      <c r="G838" s="5" t="n">
        <v>4.347</v>
      </c>
      <c r="H838" s="5" t="n">
        <v>0.951</v>
      </c>
      <c r="I838" s="5" t="n">
        <v>4.105</v>
      </c>
      <c r="J838" s="5" t="n">
        <v>8.452</v>
      </c>
      <c r="K838" s="5" t="n">
        <v>0</v>
      </c>
      <c r="L838" s="5" t="n">
        <v>1</v>
      </c>
      <c r="M838" s="5" t="n">
        <v>4.719</v>
      </c>
      <c r="N838" s="5" t="n">
        <v>2.139</v>
      </c>
      <c r="O838" s="5" t="n">
        <v>2.239</v>
      </c>
      <c r="P838" s="5" t="n">
        <v>6.958</v>
      </c>
      <c r="Q838" s="5" t="n">
        <v>0</v>
      </c>
      <c r="R838" s="5" t="n">
        <v>1</v>
      </c>
      <c r="S838" s="5" t="n">
        <v>16.992</v>
      </c>
      <c r="T838" s="5" t="n">
        <v>10.53</v>
      </c>
      <c r="U838" s="5" t="n">
        <v>0.095</v>
      </c>
      <c r="V838" s="5" t="n">
        <v>20.504</v>
      </c>
      <c r="W838" s="5" t="n">
        <v>0.2</v>
      </c>
      <c r="X838" s="5" t="n">
        <v>1</v>
      </c>
      <c r="Y838" s="5" t="n">
        <v>25.664</v>
      </c>
      <c r="Z838" s="5" t="n">
        <v>2.835</v>
      </c>
      <c r="AA838" s="5" t="n">
        <v>-10.255</v>
      </c>
      <c r="AB838" s="5" t="n">
        <v>15.409</v>
      </c>
      <c r="AC838" s="5" t="n">
        <v>0</v>
      </c>
      <c r="AD838" s="5" t="n">
        <v>1</v>
      </c>
      <c r="AE838" s="5" t="n">
        <v>20.76</v>
      </c>
      <c r="AF838" s="5" t="n">
        <v>4.085</v>
      </c>
      <c r="AG838" s="5" t="n">
        <v>-7.711</v>
      </c>
      <c r="AH838" s="5" t="n">
        <v>13.049</v>
      </c>
      <c r="AI838" s="5" t="n">
        <v>0</v>
      </c>
      <c r="AJ838" s="5" t="n">
        <v>1</v>
      </c>
      <c r="AK838" s="5" t="n">
        <v>27.865</v>
      </c>
      <c r="AL838" s="5" t="n">
        <v>13.676</v>
      </c>
      <c r="AM838" s="5" t="n">
        <v>-12.644</v>
      </c>
      <c r="AN838" s="5" t="n">
        <v>18.265</v>
      </c>
      <c r="AO838" s="5" t="n">
        <v>0.2</v>
      </c>
      <c r="AP838" s="5" t="n">
        <v>1</v>
      </c>
      <c r="AQ838" s="5" t="n">
        <v>0.619</v>
      </c>
      <c r="AR838" s="5" t="n">
        <v>0.114</v>
      </c>
      <c r="AS838" s="5" t="n">
        <v>0.892</v>
      </c>
      <c r="AT838" s="5" t="n">
        <v>1.813</v>
      </c>
      <c r="AU838" s="5" t="n">
        <v>0.2</v>
      </c>
      <c r="AV838" s="5" t="n">
        <v>1</v>
      </c>
      <c r="AW838" s="5" t="n">
        <v>0.599</v>
      </c>
      <c r="AX838" s="5" t="n">
        <v>0.114</v>
      </c>
      <c r="AY838" s="5" t="n">
        <v>0.944</v>
      </c>
      <c r="AZ838" s="5" t="n">
        <v>1.852</v>
      </c>
      <c r="BA838" s="5" t="n">
        <v>0.2</v>
      </c>
      <c r="BB838" s="5" t="n">
        <v>1</v>
      </c>
      <c r="BC838" s="5" t="n">
        <v>0.439</v>
      </c>
      <c r="BD838" s="5" t="n">
        <v>0.114</v>
      </c>
      <c r="BE838" s="5" t="n">
        <v>0.319</v>
      </c>
      <c r="BF838" s="5" t="n">
        <v>0.909</v>
      </c>
      <c r="BG838" s="5" t="n">
        <v>0.2</v>
      </c>
      <c r="BH838" s="5" t="n">
        <v>1</v>
      </c>
      <c r="BI838" s="5" t="n">
        <v>0.505</v>
      </c>
      <c r="BJ838" s="5" t="n">
        <v>0.114</v>
      </c>
      <c r="BK838" s="5" t="n">
        <v>0.078</v>
      </c>
      <c r="BL838" s="5" t="n">
        <v>0.699</v>
      </c>
      <c r="BM838" s="5" t="n">
        <v>0.2</v>
      </c>
      <c r="BN838" s="5" t="n">
        <v>1</v>
      </c>
      <c r="BO838" s="5" t="n">
        <v>0</v>
      </c>
      <c r="BP838" s="5" t="n">
        <v>0.045</v>
      </c>
      <c r="BQ838" s="5" t="n">
        <v>0.188</v>
      </c>
      <c r="BR838" s="5" t="n">
        <v>0</v>
      </c>
      <c r="BS838" s="5" t="n">
        <v>1</v>
      </c>
      <c r="BT838" s="5" t="n">
        <v>0</v>
      </c>
      <c r="BU838" s="5" t="n">
        <v>0.048</v>
      </c>
      <c r="BV838" s="5" t="n">
        <v>0.291</v>
      </c>
      <c r="BW838" s="5" t="n">
        <v>0.05</v>
      </c>
      <c r="BX838" s="5" t="n">
        <v>1</v>
      </c>
      <c r="BY838" s="5" t="n">
        <v>11.787</v>
      </c>
      <c r="BZ838" s="5" t="n">
        <v>0</v>
      </c>
      <c r="CA838" s="5" t="n">
        <v>11.787</v>
      </c>
      <c r="CB838" s="5" t="n">
        <v>0</v>
      </c>
      <c r="CC838" s="5" t="n">
        <v>78.125</v>
      </c>
      <c r="CD838" s="5" t="n">
        <v>7.95</v>
      </c>
      <c r="CE838" s="5" t="n">
        <v>39.721</v>
      </c>
      <c r="CF838" s="5" t="n">
        <v>141.415</v>
      </c>
      <c r="CG838" s="5" t="n">
        <v>0.2</v>
      </c>
      <c r="CH838" s="5" t="n">
        <v>1</v>
      </c>
      <c r="CI838" s="5" t="n">
        <v>0</v>
      </c>
      <c r="CJ838" s="5" t="n">
        <v>0</v>
      </c>
      <c r="CK838" s="5" t="n">
        <v>0</v>
      </c>
      <c r="CL838" s="5" t="n">
        <v>0</v>
      </c>
      <c r="CM838" s="5" t="n">
        <v>0</v>
      </c>
      <c r="CN838" s="5" t="n">
        <v>0.914</v>
      </c>
      <c r="CO838" s="5" t="n">
        <v>1.816</v>
      </c>
      <c r="CP838" s="5" t="n">
        <v>0</v>
      </c>
      <c r="CQ838" s="5" t="n">
        <v>1.198</v>
      </c>
      <c r="CR838" s="5" t="n">
        <v>0</v>
      </c>
      <c r="CS838" s="5" t="n">
        <v>5.221</v>
      </c>
      <c r="CT838" s="5" t="n">
        <v>7.447</v>
      </c>
      <c r="CU838" s="5" t="n">
        <v>14.931</v>
      </c>
    </row>
    <row r="839">
      <c r="A839" s="5" t="inlineStr">
        <is>
          <t>GBR2022</t>
        </is>
      </c>
      <c r="B839" s="5" t="inlineStr">
        <is>
          <t>GBR</t>
        </is>
      </c>
      <c r="C839" s="5" t="inlineStr">
        <is>
          <t>GBR</t>
        </is>
      </c>
      <c r="D839" s="5" t="inlineStr">
        <is>
          <t>United Kingdom</t>
        </is>
      </c>
      <c r="E839" s="5" t="n">
        <v>2022</v>
      </c>
      <c r="F839" s="5" t="n">
        <v>0.2</v>
      </c>
      <c r="G839" s="5" t="n">
        <v>7.85</v>
      </c>
      <c r="H839" s="5" t="n">
        <v>1.219</v>
      </c>
      <c r="I839" s="5" t="n">
        <v>11.883</v>
      </c>
      <c r="J839" s="5" t="n">
        <v>19.733</v>
      </c>
      <c r="K839" s="5" t="n">
        <v>0</v>
      </c>
      <c r="L839" s="5" t="n">
        <v>1</v>
      </c>
      <c r="M839" s="5" t="n">
        <v>9.981</v>
      </c>
      <c r="N839" s="5" t="n">
        <v>4.121</v>
      </c>
      <c r="O839" s="5" t="n">
        <v>9.68</v>
      </c>
      <c r="P839" s="5" t="n">
        <v>19.661</v>
      </c>
      <c r="Q839" s="5" t="n">
        <v>0</v>
      </c>
      <c r="R839" s="5" t="n">
        <v>1</v>
      </c>
      <c r="S839" s="5" t="n">
        <v>20.41</v>
      </c>
      <c r="T839" s="5" t="n">
        <v>9.996</v>
      </c>
      <c r="U839" s="5" t="n">
        <v>0.108</v>
      </c>
      <c r="V839" s="5" t="n">
        <v>24.622</v>
      </c>
      <c r="W839" s="5" t="n">
        <v>0.2</v>
      </c>
      <c r="X839" s="5" t="n">
        <v>1</v>
      </c>
      <c r="Y839" s="5" t="n">
        <v>35.24</v>
      </c>
      <c r="Z839" s="5" t="n">
        <v>3.697</v>
      </c>
      <c r="AA839" s="5" t="n">
        <v>-5.161</v>
      </c>
      <c r="AB839" s="5" t="n">
        <v>30.078</v>
      </c>
      <c r="AC839" s="5" t="n">
        <v>0</v>
      </c>
      <c r="AD839" s="5" t="n">
        <v>1</v>
      </c>
      <c r="AE839" s="5" t="n">
        <v>30.427</v>
      </c>
      <c r="AF839" s="5" t="n">
        <v>5.641</v>
      </c>
      <c r="AG839" s="5" t="n">
        <v>-6.571</v>
      </c>
      <c r="AH839" s="5" t="n">
        <v>23.856</v>
      </c>
      <c r="AI839" s="5" t="n">
        <v>0</v>
      </c>
      <c r="AJ839" s="5" t="n">
        <v>1</v>
      </c>
      <c r="AK839" s="5" t="n">
        <v>38.08</v>
      </c>
      <c r="AL839" s="5" t="n">
        <v>18.185</v>
      </c>
      <c r="AM839" s="5" t="n">
        <v>-11.196</v>
      </c>
      <c r="AN839" s="5" t="n">
        <v>32.261</v>
      </c>
      <c r="AO839" s="5" t="n">
        <v>0.2</v>
      </c>
      <c r="AP839" s="5" t="n">
        <v>1</v>
      </c>
      <c r="AQ839" s="5" t="n">
        <v>0.861</v>
      </c>
      <c r="AR839" s="5" t="n">
        <v>0.123</v>
      </c>
      <c r="AS839" s="5" t="n">
        <v>0.836</v>
      </c>
      <c r="AT839" s="5" t="n">
        <v>2.037</v>
      </c>
      <c r="AU839" s="5" t="n">
        <v>0.2</v>
      </c>
      <c r="AV839" s="5" t="n">
        <v>1</v>
      </c>
      <c r="AW839" s="5" t="n">
        <v>0.986</v>
      </c>
      <c r="AX839" s="5" t="n">
        <v>0.123</v>
      </c>
      <c r="AY839" s="5" t="n">
        <v>0.853</v>
      </c>
      <c r="AZ839" s="5" t="n">
        <v>2.208</v>
      </c>
      <c r="BA839" s="5" t="n">
        <v>0.2</v>
      </c>
      <c r="BB839" s="5" t="n">
        <v>1</v>
      </c>
      <c r="BC839" s="5" t="n">
        <v>0.598</v>
      </c>
      <c r="BD839" s="5" t="n">
        <v>0.123</v>
      </c>
      <c r="BE839" s="5" t="n">
        <v>0.154</v>
      </c>
      <c r="BF839" s="5" t="n">
        <v>0.902</v>
      </c>
      <c r="BG839" s="5" t="n">
        <v>0.2</v>
      </c>
      <c r="BH839" s="5" t="n">
        <v>1</v>
      </c>
      <c r="BI839" s="5" t="n">
        <v>0.612</v>
      </c>
      <c r="BJ839" s="5" t="n">
        <v>0.123</v>
      </c>
      <c r="BK839" s="5" t="n">
        <v>0.327</v>
      </c>
      <c r="BL839" s="5" t="n">
        <v>1.127</v>
      </c>
      <c r="BM839" s="5" t="n">
        <v>0.2</v>
      </c>
      <c r="BN839" s="5" t="n">
        <v>1</v>
      </c>
      <c r="BO839" s="5" t="n">
        <v>0</v>
      </c>
      <c r="BP839" s="5" t="n">
        <v>0.034</v>
      </c>
      <c r="BQ839" s="5" t="n">
        <v>0.254</v>
      </c>
      <c r="BR839" s="5" t="n">
        <v>0</v>
      </c>
      <c r="BS839" s="5" t="n">
        <v>1</v>
      </c>
      <c r="BT839" s="5" t="n">
        <v>0</v>
      </c>
      <c r="BU839" s="5" t="n">
        <v>0.043</v>
      </c>
      <c r="BV839" s="5" t="n">
        <v>0.415</v>
      </c>
      <c r="BW839" s="5" t="n">
        <v>0.05</v>
      </c>
      <c r="BX839" s="5" t="n">
        <v>1</v>
      </c>
      <c r="BY839" s="5" t="n">
        <v>12.729</v>
      </c>
      <c r="BZ839" s="5" t="n">
        <v>0</v>
      </c>
      <c r="CA839" s="5" t="n">
        <v>12.729</v>
      </c>
      <c r="CB839" s="5" t="n">
        <v>0</v>
      </c>
      <c r="CC839" s="5" t="n">
        <v>97.90000000000001</v>
      </c>
      <c r="CD839" s="5" t="n">
        <v>7.95</v>
      </c>
      <c r="CE839" s="5" t="n">
        <v>95.393</v>
      </c>
      <c r="CF839" s="5" t="n">
        <v>231.952</v>
      </c>
      <c r="CG839" s="5" t="n">
        <v>0.2</v>
      </c>
      <c r="CH839" s="5" t="n">
        <v>1</v>
      </c>
      <c r="CI839" s="5" t="n">
        <v>0</v>
      </c>
      <c r="CJ839" s="5" t="n">
        <v>0</v>
      </c>
      <c r="CK839" s="5" t="n">
        <v>0</v>
      </c>
      <c r="CL839" s="5" t="n">
        <v>0</v>
      </c>
      <c r="CM839" s="5" t="n">
        <v>0</v>
      </c>
      <c r="CN839" s="5" t="n">
        <v>1.12</v>
      </c>
      <c r="CO839" s="5" t="n">
        <v>1.89</v>
      </c>
      <c r="CP839" s="5" t="n">
        <v>0</v>
      </c>
      <c r="CQ839" s="5" t="n">
        <v>1.294</v>
      </c>
      <c r="CR839" s="5" t="n">
        <v>0</v>
      </c>
      <c r="CS839" s="5" t="n">
        <v>5.638</v>
      </c>
      <c r="CT839" s="5" t="n">
        <v>19.027</v>
      </c>
      <c r="CU839" s="5" t="n">
        <v>24.415</v>
      </c>
    </row>
    <row r="840">
      <c r="A840" s="5" t="inlineStr">
        <is>
          <t>GBR2023</t>
        </is>
      </c>
      <c r="B840" s="5" t="inlineStr">
        <is>
          <t>GBR</t>
        </is>
      </c>
      <c r="C840" s="5" t="inlineStr">
        <is>
          <t>GBR</t>
        </is>
      </c>
      <c r="D840" s="5" t="inlineStr">
        <is>
          <t>United Kingdom</t>
        </is>
      </c>
      <c r="E840" s="5" t="n">
        <v>2023</v>
      </c>
      <c r="F840" s="5" t="n">
        <v>0.2</v>
      </c>
      <c r="G840" s="5" t="n">
        <v>12.936</v>
      </c>
      <c r="H840" s="5" t="n">
        <v>2.946</v>
      </c>
      <c r="I840" s="5" t="n">
        <v>11.178</v>
      </c>
      <c r="J840" s="5" t="n">
        <v>24.114</v>
      </c>
      <c r="K840" s="5" t="n">
        <v>0</v>
      </c>
      <c r="L840" s="5" t="n">
        <v>1</v>
      </c>
      <c r="M840" s="5" t="n">
        <v>14.03</v>
      </c>
      <c r="N840" s="5" t="n">
        <v>6.958</v>
      </c>
      <c r="O840" s="5" t="n">
        <v>9.073</v>
      </c>
      <c r="P840" s="5" t="n">
        <v>23.103</v>
      </c>
      <c r="Q840" s="5" t="n">
        <v>0</v>
      </c>
      <c r="R840" s="5" t="n">
        <v>1</v>
      </c>
      <c r="S840" s="5" t="n">
        <v>30.588</v>
      </c>
      <c r="T840" s="5" t="n">
        <v>19.182</v>
      </c>
      <c r="U840" s="5" t="n">
        <v>0.122</v>
      </c>
      <c r="V840" s="5" t="n">
        <v>36.852</v>
      </c>
      <c r="W840" s="5" t="n">
        <v>0.2</v>
      </c>
      <c r="X840" s="5" t="n">
        <v>1</v>
      </c>
      <c r="Y840" s="5" t="n">
        <v>22.551</v>
      </c>
      <c r="Z840" s="5" t="n">
        <v>2.526</v>
      </c>
      <c r="AA840" s="5" t="n">
        <v>9.079000000000001</v>
      </c>
      <c r="AB840" s="5" t="n">
        <v>31.63</v>
      </c>
      <c r="AC840" s="5" t="n">
        <v>0</v>
      </c>
      <c r="AD840" s="5" t="n">
        <v>1</v>
      </c>
      <c r="AE840" s="5" t="n">
        <v>17.789</v>
      </c>
      <c r="AF840" s="5" t="n">
        <v>3.543</v>
      </c>
      <c r="AG840" s="5" t="n">
        <v>7.601</v>
      </c>
      <c r="AH840" s="5" t="n">
        <v>25.39</v>
      </c>
      <c r="AI840" s="5" t="n">
        <v>0</v>
      </c>
      <c r="AJ840" s="5" t="n">
        <v>1</v>
      </c>
      <c r="AK840" s="5" t="n">
        <v>25.748</v>
      </c>
      <c r="AL840" s="5" t="n">
        <v>12.755</v>
      </c>
      <c r="AM840" s="5" t="n">
        <v>2.682</v>
      </c>
      <c r="AN840" s="5" t="n">
        <v>34.116</v>
      </c>
      <c r="AO840" s="5" t="n">
        <v>0.2</v>
      </c>
      <c r="AP840" s="5" t="n">
        <v>1</v>
      </c>
      <c r="AQ840" s="5" t="n">
        <v>0.76</v>
      </c>
      <c r="AR840" s="5" t="n">
        <v>0.129</v>
      </c>
      <c r="AS840" s="5" t="n">
        <v>0.772</v>
      </c>
      <c r="AT840" s="5" t="n">
        <v>1.839</v>
      </c>
      <c r="AU840" s="5" t="n">
        <v>0.2</v>
      </c>
      <c r="AV840" s="5" t="n">
        <v>1</v>
      </c>
      <c r="AW840" s="5" t="n">
        <v>0.8110000000000001</v>
      </c>
      <c r="AX840" s="5" t="n">
        <v>0.129</v>
      </c>
      <c r="AY840" s="5" t="n">
        <v>0.841</v>
      </c>
      <c r="AZ840" s="5" t="n">
        <v>1.983</v>
      </c>
      <c r="BA840" s="5" t="n">
        <v>0.2</v>
      </c>
      <c r="BB840" s="5" t="n">
        <v>1</v>
      </c>
      <c r="BC840" s="5" t="n">
        <v>0.535</v>
      </c>
      <c r="BD840" s="5" t="n">
        <v>0.129</v>
      </c>
      <c r="BE840" s="5" t="n">
        <v>0.264</v>
      </c>
      <c r="BF840" s="5" t="n">
        <v>0.958</v>
      </c>
      <c r="BG840" s="5" t="n">
        <v>0.2</v>
      </c>
      <c r="BH840" s="5" t="n">
        <v>1</v>
      </c>
      <c r="BI840" s="5" t="n">
        <v>0.579</v>
      </c>
      <c r="BJ840" s="5" t="n">
        <v>0.129</v>
      </c>
      <c r="BK840" s="5" t="n">
        <v>0.183</v>
      </c>
      <c r="BL840" s="5" t="n">
        <v>0.915</v>
      </c>
      <c r="BM840" s="5" t="n">
        <v>0.2</v>
      </c>
      <c r="BN840" s="5" t="n">
        <v>1</v>
      </c>
      <c r="BO840" s="5" t="n">
        <v>0</v>
      </c>
      <c r="BP840" s="5" t="n">
        <v>0.037</v>
      </c>
      <c r="BQ840" s="5" t="n">
        <v>0.345</v>
      </c>
      <c r="BR840" s="5" t="n">
        <v>0</v>
      </c>
      <c r="BS840" s="5" t="n">
        <v>1</v>
      </c>
      <c r="BT840" s="5" t="n">
        <v>0</v>
      </c>
      <c r="BU840" s="5" t="n">
        <v>0.07199999999999999</v>
      </c>
      <c r="BV840" s="5" t="n">
        <v>0.433</v>
      </c>
      <c r="BW840" s="5" t="n">
        <v>0.05</v>
      </c>
      <c r="BX840" s="5" t="n">
        <v>1</v>
      </c>
      <c r="BY840" s="5" t="n">
        <v>13.254</v>
      </c>
      <c r="BZ840" s="5" t="n">
        <v>0</v>
      </c>
      <c r="CA840" s="5" t="n">
        <v>13.254</v>
      </c>
      <c r="CB840" s="5" t="n">
        <v>0</v>
      </c>
      <c r="CC840" s="5" t="n">
        <v>83.248</v>
      </c>
      <c r="CD840" s="5" t="n">
        <v>7.95</v>
      </c>
      <c r="CE840" s="5" t="n">
        <v>83.386</v>
      </c>
      <c r="CF840" s="5" t="n">
        <v>199.961</v>
      </c>
      <c r="CG840" s="5" t="n">
        <v>0.2</v>
      </c>
      <c r="CH840" s="5" t="n">
        <v>1</v>
      </c>
      <c r="CI840" s="5" t="n">
        <v>0</v>
      </c>
      <c r="CJ840" s="5" t="n">
        <v>0</v>
      </c>
      <c r="CK840" s="5" t="n">
        <v>0</v>
      </c>
      <c r="CL840" s="5" t="n">
        <v>0</v>
      </c>
      <c r="CM840" s="5" t="n">
        <v>0</v>
      </c>
      <c r="CN840" s="5" t="n">
        <v>0.989</v>
      </c>
      <c r="CO840" s="5" t="n">
        <v>1.703</v>
      </c>
      <c r="CP840" s="5" t="n">
        <v>0</v>
      </c>
      <c r="CQ840" s="5" t="n">
        <v>1.348</v>
      </c>
      <c r="CR840" s="5" t="n">
        <v>0</v>
      </c>
      <c r="CS840" s="5" t="n">
        <v>5.871</v>
      </c>
      <c r="CT840" s="5" t="n">
        <v>9.154999999999999</v>
      </c>
      <c r="CU840" s="5" t="n">
        <v>11.675</v>
      </c>
    </row>
    <row r="841">
      <c r="A841" s="5" t="inlineStr">
        <is>
          <t>GBR2024</t>
        </is>
      </c>
      <c r="B841" s="5" t="inlineStr">
        <is>
          <t>GBR</t>
        </is>
      </c>
      <c r="C841" s="5" t="inlineStr">
        <is>
          <t>GBR</t>
        </is>
      </c>
      <c r="D841" s="5" t="inlineStr">
        <is>
          <t>United Kingdom</t>
        </is>
      </c>
      <c r="E841" s="5" t="n">
        <v>2024</v>
      </c>
      <c r="F841" s="5" t="n">
        <v>0.2</v>
      </c>
      <c r="G841" s="5" t="n">
        <v>13.133</v>
      </c>
      <c r="H841" s="5" t="n">
        <v>3.327</v>
      </c>
      <c r="I841" s="5" t="n">
        <v>7.055</v>
      </c>
      <c r="J841" s="5" t="n">
        <v>20.188</v>
      </c>
      <c r="K841" s="5" t="n">
        <v>0</v>
      </c>
      <c r="L841" s="5" t="n">
        <v>1</v>
      </c>
      <c r="M841" s="5" t="n">
        <v>14.313</v>
      </c>
      <c r="N841" s="5" t="n">
        <v>7.797</v>
      </c>
      <c r="O841" s="5" t="n">
        <v>4.935</v>
      </c>
      <c r="P841" s="5" t="n">
        <v>19.248</v>
      </c>
      <c r="Q841" s="5" t="n">
        <v>0</v>
      </c>
      <c r="R841" s="5" t="n">
        <v>1</v>
      </c>
      <c r="S841" s="5" t="n">
        <v>31.19</v>
      </c>
      <c r="T841" s="5" t="n">
        <v>20.649</v>
      </c>
      <c r="U841" s="5" t="n">
        <v>0.125</v>
      </c>
      <c r="V841" s="5" t="n">
        <v>37.578</v>
      </c>
      <c r="W841" s="5" t="n">
        <v>0.2</v>
      </c>
      <c r="X841" s="5" t="n">
        <v>1</v>
      </c>
      <c r="Y841" s="5" t="n">
        <v>32.277</v>
      </c>
      <c r="Z841" s="5" t="n">
        <v>4.076</v>
      </c>
      <c r="AA841" s="5" t="n">
        <v>2.671</v>
      </c>
      <c r="AB841" s="5" t="n">
        <v>34.948</v>
      </c>
      <c r="AC841" s="5" t="n">
        <v>0</v>
      </c>
      <c r="AD841" s="5" t="n">
        <v>1</v>
      </c>
      <c r="AE841" s="5" t="n">
        <v>19.634</v>
      </c>
      <c r="AF841" s="5" t="n">
        <v>4.301</v>
      </c>
      <c r="AG841" s="5" t="n">
        <v>2.779</v>
      </c>
      <c r="AH841" s="5" t="n">
        <v>22.414</v>
      </c>
      <c r="AI841" s="5" t="n">
        <v>0</v>
      </c>
      <c r="AJ841" s="5" t="n">
        <v>1</v>
      </c>
      <c r="AK841" s="5" t="n">
        <v>27.108</v>
      </c>
      <c r="AL841" s="5" t="n">
        <v>13.788</v>
      </c>
      <c r="AM841" s="5" t="n">
        <v>-5.664</v>
      </c>
      <c r="AN841" s="5" t="n">
        <v>25.733</v>
      </c>
      <c r="AO841" s="5" t="n">
        <v>0.2</v>
      </c>
      <c r="AP841" s="5" t="n">
        <v>1</v>
      </c>
      <c r="AQ841" s="5" t="n">
        <v>0.724</v>
      </c>
      <c r="AR841" s="5" t="n">
        <v>0.132</v>
      </c>
      <c r="AS841" s="5" t="n">
        <v>0.785</v>
      </c>
      <c r="AT841" s="5" t="n">
        <v>1.811</v>
      </c>
      <c r="AU841" s="5" t="n">
        <v>0.2</v>
      </c>
      <c r="AV841" s="5" t="n">
        <v>1</v>
      </c>
      <c r="AW841" s="5" t="n">
        <v>0.75</v>
      </c>
      <c r="AX841" s="5" t="n">
        <v>0.132</v>
      </c>
      <c r="AY841" s="5" t="n">
        <v>0.839</v>
      </c>
      <c r="AZ841" s="5" t="n">
        <v>1.908</v>
      </c>
      <c r="BA841" s="5" t="n">
        <v>0.2</v>
      </c>
      <c r="BB841" s="5" t="n">
        <v>1</v>
      </c>
      <c r="BC841" s="5" t="n">
        <v>0.513</v>
      </c>
      <c r="BD841" s="5" t="n">
        <v>0.132</v>
      </c>
      <c r="BE841" s="5" t="n">
        <v>0.413</v>
      </c>
      <c r="BF841" s="5" t="n">
        <v>1.111</v>
      </c>
      <c r="BG841" s="5" t="n">
        <v>0.2</v>
      </c>
      <c r="BH841" s="5" t="n">
        <v>1</v>
      </c>
      <c r="BI841" s="5" t="n">
        <v>0.591</v>
      </c>
      <c r="BJ841" s="5" t="n">
        <v>0.132</v>
      </c>
      <c r="BK841" s="5" t="n">
        <v>0.114</v>
      </c>
      <c r="BL841" s="5" t="n">
        <v>0.846</v>
      </c>
      <c r="BM841" s="5" t="n">
        <v>0.2</v>
      </c>
      <c r="BN841" s="5" t="n">
        <v>1</v>
      </c>
      <c r="BO841" s="5" t="n">
        <v>0</v>
      </c>
      <c r="BP841" s="5" t="n">
        <v>0.044</v>
      </c>
      <c r="BQ841" s="5" t="n">
        <v>0.338</v>
      </c>
      <c r="BR841" s="5" t="n">
        <v>0</v>
      </c>
      <c r="BS841" s="5" t="n">
        <v>1</v>
      </c>
      <c r="BT841" s="5" t="n">
        <v>0</v>
      </c>
      <c r="BU841" s="5" t="n">
        <v>0.053</v>
      </c>
      <c r="BV841" s="5" t="n">
        <v>0.384</v>
      </c>
      <c r="BW841" s="5" t="n">
        <v>0.05</v>
      </c>
      <c r="BX841" s="5" t="n">
        <v>1</v>
      </c>
      <c r="BY841" s="5" t="n">
        <v>13.646</v>
      </c>
      <c r="BZ841" s="5" t="n">
        <v>0</v>
      </c>
      <c r="CA841" s="5" t="n">
        <v>13.646</v>
      </c>
      <c r="CB841" s="5" t="n">
        <v>0</v>
      </c>
      <c r="CC841" s="5" t="n">
        <v>82.58799999999999</v>
      </c>
      <c r="CD841" s="5" t="n">
        <v>7.95</v>
      </c>
      <c r="CE841" s="5" t="n">
        <v>61.413</v>
      </c>
      <c r="CF841" s="5" t="n">
        <v>172.801</v>
      </c>
      <c r="CG841" s="5" t="n">
        <v>0.2</v>
      </c>
      <c r="CH841" s="5" t="n">
        <v>1</v>
      </c>
      <c r="CI841" s="5" t="n">
        <v>0</v>
      </c>
      <c r="CJ841" s="5" t="n">
        <v>0</v>
      </c>
      <c r="CK841" s="5" t="n">
        <v>0</v>
      </c>
      <c r="CL841" s="5" t="n">
        <v>0</v>
      </c>
      <c r="CM841" s="5" t="n">
        <v>0</v>
      </c>
      <c r="CN841" s="5" t="n">
        <v>0.985</v>
      </c>
      <c r="CO841" s="5" t="n">
        <v>1.796</v>
      </c>
      <c r="CP841" s="5" t="n">
        <v>0</v>
      </c>
      <c r="CQ841" s="5" t="n">
        <v>1.387</v>
      </c>
      <c r="CR841" s="5" t="n">
        <v>0</v>
      </c>
      <c r="CS841" s="5" t="n">
        <v>6.044</v>
      </c>
      <c r="CT841" s="5" t="n">
        <v>7.164</v>
      </c>
      <c r="CU841" s="5" t="n">
        <v>10.029</v>
      </c>
    </row>
    <row r="842">
      <c r="A842" s="5" t="inlineStr">
        <is>
          <t>USA2021</t>
        </is>
      </c>
      <c r="B842" s="5" t="inlineStr">
        <is>
          <t>USA</t>
        </is>
      </c>
      <c r="C842" s="5" t="inlineStr">
        <is>
          <t>USA</t>
        </is>
      </c>
      <c r="D842" s="5" t="inlineStr">
        <is>
          <t>United States</t>
        </is>
      </c>
      <c r="E842" s="5" t="n">
        <v>2021</v>
      </c>
      <c r="F842" s="5" t="n">
        <v>0.07000000000000001</v>
      </c>
      <c r="G842" s="5" t="n">
        <v>1.586</v>
      </c>
      <c r="H842" s="5" t="n">
        <v>0.347</v>
      </c>
      <c r="I842" s="5" t="n">
        <v>0.187</v>
      </c>
      <c r="J842" s="5" t="n">
        <v>1.774</v>
      </c>
      <c r="K842" s="5" t="n">
        <v>0</v>
      </c>
      <c r="L842" s="5" t="n">
        <v>1</v>
      </c>
      <c r="M842" s="5" t="n">
        <v>2.349</v>
      </c>
      <c r="N842" s="5" t="n">
        <v>1.065</v>
      </c>
      <c r="O842" s="5" t="n">
        <v>0.113</v>
      </c>
      <c r="P842" s="5" t="n">
        <v>2.462</v>
      </c>
      <c r="Q842" s="5" t="n">
        <v>0</v>
      </c>
      <c r="R842" s="5" t="n">
        <v>1</v>
      </c>
      <c r="S842" s="5" t="n">
        <v>4.852</v>
      </c>
      <c r="T842" s="5" t="n">
        <v>3.468</v>
      </c>
      <c r="U842" s="5" t="n">
        <v>0.08699999999999999</v>
      </c>
      <c r="V842" s="5" t="n">
        <v>5.284</v>
      </c>
      <c r="W842" s="5" t="n">
        <v>0.07000000000000001</v>
      </c>
      <c r="X842" s="5" t="n">
        <v>1</v>
      </c>
      <c r="Y842" s="5" t="n">
        <v>4.712</v>
      </c>
      <c r="Z842" s="5" t="n">
        <v>0.521</v>
      </c>
      <c r="AA842" s="5" t="n">
        <v>0.11</v>
      </c>
      <c r="AB842" s="5" t="n">
        <v>4.822</v>
      </c>
      <c r="AC842" s="5" t="n">
        <v>0</v>
      </c>
      <c r="AD842" s="5" t="n">
        <v>1</v>
      </c>
      <c r="AE842" s="5" t="n">
        <v>8.75</v>
      </c>
      <c r="AF842" s="5" t="n">
        <v>1.722</v>
      </c>
      <c r="AG842" s="5" t="n">
        <v>0.062</v>
      </c>
      <c r="AH842" s="5" t="n">
        <v>8.811999999999999</v>
      </c>
      <c r="AI842" s="5" t="n">
        <v>0</v>
      </c>
      <c r="AJ842" s="5" t="n">
        <v>1</v>
      </c>
      <c r="AK842" s="5" t="n">
        <v>11.64</v>
      </c>
      <c r="AL842" s="5" t="n">
        <v>5.713</v>
      </c>
      <c r="AM842" s="5" t="n">
        <v>-1.191</v>
      </c>
      <c r="AN842" s="5" t="n">
        <v>11.181</v>
      </c>
      <c r="AO842" s="5" t="n">
        <v>0</v>
      </c>
      <c r="AP842" s="5" t="n">
        <v>1</v>
      </c>
      <c r="AQ842" s="5" t="n">
        <v>0.6840000000000001</v>
      </c>
      <c r="AR842" s="5" t="n">
        <v>0.114</v>
      </c>
      <c r="AS842" s="5" t="n">
        <v>0.146</v>
      </c>
      <c r="AT842" s="5" t="n">
        <v>0.888</v>
      </c>
      <c r="AU842" s="5" t="n">
        <v>0.07000000000000001</v>
      </c>
      <c r="AV842" s="5" t="n">
        <v>1</v>
      </c>
      <c r="AW842" s="5" t="n">
        <v>0.577</v>
      </c>
      <c r="AX842" s="5" t="n">
        <v>0.114</v>
      </c>
      <c r="AY842" s="5" t="n">
        <v>0.216</v>
      </c>
      <c r="AZ842" s="5" t="n">
        <v>0.848</v>
      </c>
      <c r="BA842" s="5" t="n">
        <v>0.07000000000000001</v>
      </c>
      <c r="BB842" s="5" t="n">
        <v>1</v>
      </c>
      <c r="BC842" s="5" t="n">
        <v>0.48</v>
      </c>
      <c r="BD842" s="5" t="n">
        <v>0.114</v>
      </c>
      <c r="BE842" s="5" t="n">
        <v>0.002</v>
      </c>
      <c r="BF842" s="5" t="n">
        <v>0.516</v>
      </c>
      <c r="BG842" s="5" t="n">
        <v>0.07000000000000001</v>
      </c>
      <c r="BH842" s="5" t="n">
        <v>1</v>
      </c>
      <c r="BI842" s="5" t="n">
        <v>0.5590000000000001</v>
      </c>
      <c r="BJ842" s="5" t="n">
        <v>0.114</v>
      </c>
      <c r="BK842" s="5" t="n">
        <v>0.218</v>
      </c>
      <c r="BL842" s="5" t="n">
        <v>0.831</v>
      </c>
      <c r="BM842" s="5" t="n">
        <v>0.07000000000000001</v>
      </c>
      <c r="BN842" s="5" t="n">
        <v>1</v>
      </c>
      <c r="BO842" s="5" t="n">
        <v>0</v>
      </c>
      <c r="BP842" s="5" t="n">
        <v>0.003</v>
      </c>
      <c r="BQ842" s="5" t="n">
        <v>0.116</v>
      </c>
      <c r="BR842" s="5" t="n">
        <v>0</v>
      </c>
      <c r="BS842" s="5" t="n">
        <v>1</v>
      </c>
      <c r="BT842" s="5" t="n">
        <v>0</v>
      </c>
      <c r="BU842" s="5" t="n">
        <v>-0.003</v>
      </c>
      <c r="BV842" s="5" t="n">
        <v>0.156</v>
      </c>
      <c r="BW842" s="5" t="n">
        <v>0.07000000000000001</v>
      </c>
      <c r="BX842" s="5" t="n">
        <v>1</v>
      </c>
      <c r="BY842" s="5" t="n">
        <v>11.787</v>
      </c>
      <c r="BZ842" s="5" t="n">
        <v>0</v>
      </c>
      <c r="CA842" s="5" t="n">
        <v>11.787</v>
      </c>
      <c r="CB842" s="5" t="n">
        <v>0</v>
      </c>
      <c r="CC842" s="5" t="n">
        <v>67.79000000000001</v>
      </c>
      <c r="CD842" s="5" t="n">
        <v>7.95</v>
      </c>
      <c r="CE842" s="5" t="n">
        <v>10.466</v>
      </c>
      <c r="CF842" s="5" t="n">
        <v>83.73399999999999</v>
      </c>
      <c r="CG842" s="5" t="n">
        <v>0.07000000000000001</v>
      </c>
      <c r="CH842" s="5" t="n">
        <v>1</v>
      </c>
      <c r="CI842" s="5" t="n">
        <v>0</v>
      </c>
      <c r="CJ842" s="5" t="n">
        <v>0</v>
      </c>
      <c r="CK842" s="5" t="n">
        <v>0</v>
      </c>
      <c r="CL842" s="5" t="n">
        <v>0.229</v>
      </c>
      <c r="CM842" s="5" t="n">
        <v>0</v>
      </c>
      <c r="CN842" s="5" t="n">
        <v>1.013</v>
      </c>
      <c r="CO842" s="5" t="n">
        <v>1.649</v>
      </c>
      <c r="CP842" s="5" t="n">
        <v>0</v>
      </c>
      <c r="CQ842" s="5" t="n">
        <v>1.364</v>
      </c>
      <c r="CR842" s="5" t="n">
        <v>0</v>
      </c>
      <c r="CS842" s="5" t="n">
        <v>3.624</v>
      </c>
      <c r="CT842" s="5" t="n">
        <v>3.136</v>
      </c>
      <c r="CU842" s="5" t="n">
        <v>3.624</v>
      </c>
    </row>
    <row r="843">
      <c r="A843" s="5" t="inlineStr">
        <is>
          <t>USA2022</t>
        </is>
      </c>
      <c r="B843" s="5" t="inlineStr">
        <is>
          <t>USA</t>
        </is>
      </c>
      <c r="C843" s="5" t="inlineStr">
        <is>
          <t>USA</t>
        </is>
      </c>
      <c r="D843" s="5" t="inlineStr">
        <is>
          <t>United States</t>
        </is>
      </c>
      <c r="E843" s="5" t="n">
        <v>2022</v>
      </c>
      <c r="F843" s="5" t="n">
        <v>0.07000000000000001</v>
      </c>
      <c r="G843" s="5" t="n">
        <v>1.892</v>
      </c>
      <c r="H843" s="5" t="n">
        <v>0.294</v>
      </c>
      <c r="I843" s="5" t="n">
        <v>0.217</v>
      </c>
      <c r="J843" s="5" t="n">
        <v>2.109</v>
      </c>
      <c r="K843" s="5" t="n">
        <v>0</v>
      </c>
      <c r="L843" s="5" t="n">
        <v>1</v>
      </c>
      <c r="M843" s="5" t="n">
        <v>2.833</v>
      </c>
      <c r="N843" s="5" t="n">
        <v>1.17</v>
      </c>
      <c r="O843" s="5" t="n">
        <v>0.2</v>
      </c>
      <c r="P843" s="5" t="n">
        <v>3.033</v>
      </c>
      <c r="Q843" s="5" t="n">
        <v>0</v>
      </c>
      <c r="R843" s="5" t="n">
        <v>1</v>
      </c>
      <c r="S843" s="5" t="n">
        <v>5.296</v>
      </c>
      <c r="T843" s="5" t="n">
        <v>3.756</v>
      </c>
      <c r="U843" s="5" t="n">
        <v>0.183</v>
      </c>
      <c r="V843" s="5" t="n">
        <v>5.833</v>
      </c>
      <c r="W843" s="5" t="n">
        <v>0.07000000000000001</v>
      </c>
      <c r="X843" s="5" t="n">
        <v>1</v>
      </c>
      <c r="Y843" s="5" t="n">
        <v>6.835</v>
      </c>
      <c r="Z843" s="5" t="n">
        <v>0.717</v>
      </c>
      <c r="AA843" s="5" t="n">
        <v>0.127</v>
      </c>
      <c r="AB843" s="5" t="n">
        <v>6.962</v>
      </c>
      <c r="AC843" s="5" t="n">
        <v>0</v>
      </c>
      <c r="AD843" s="5" t="n">
        <v>1</v>
      </c>
      <c r="AE843" s="5" t="n">
        <v>12.431</v>
      </c>
      <c r="AF843" s="5" t="n">
        <v>2.304</v>
      </c>
      <c r="AG843" s="5" t="n">
        <v>0.109</v>
      </c>
      <c r="AH843" s="5" t="n">
        <v>12.54</v>
      </c>
      <c r="AI843" s="5" t="n">
        <v>0</v>
      </c>
      <c r="AJ843" s="5" t="n">
        <v>1</v>
      </c>
      <c r="AK843" s="5" t="n">
        <v>15.546</v>
      </c>
      <c r="AL843" s="5" t="n">
        <v>7.424</v>
      </c>
      <c r="AM843" s="5" t="n">
        <v>-1.527</v>
      </c>
      <c r="AN843" s="5" t="n">
        <v>15</v>
      </c>
      <c r="AO843" s="5" t="n">
        <v>0</v>
      </c>
      <c r="AP843" s="5" t="n">
        <v>1</v>
      </c>
      <c r="AQ843" s="5" t="n">
        <v>0.9370000000000001</v>
      </c>
      <c r="AR843" s="5" t="n">
        <v>0.123</v>
      </c>
      <c r="AS843" s="5" t="n">
        <v>0.111</v>
      </c>
      <c r="AT843" s="5" t="n">
        <v>1.121</v>
      </c>
      <c r="AU843" s="5" t="n">
        <v>0.07000000000000001</v>
      </c>
      <c r="AV843" s="5" t="n">
        <v>1</v>
      </c>
      <c r="AW843" s="5" t="n">
        <v>0.89</v>
      </c>
      <c r="AX843" s="5" t="n">
        <v>0.123</v>
      </c>
      <c r="AY843" s="5" t="n">
        <v>0.334</v>
      </c>
      <c r="AZ843" s="5" t="n">
        <v>1.31</v>
      </c>
      <c r="BA843" s="5" t="n">
        <v>0.07000000000000001</v>
      </c>
      <c r="BB843" s="5" t="n">
        <v>1</v>
      </c>
      <c r="BC843" s="5" t="n">
        <v>0.646</v>
      </c>
      <c r="BD843" s="5" t="n">
        <v>0.123</v>
      </c>
      <c r="BE843" s="5" t="n">
        <v>0.007</v>
      </c>
      <c r="BF843" s="5" t="n">
        <v>0.695</v>
      </c>
      <c r="BG843" s="5" t="n">
        <v>0.07000000000000001</v>
      </c>
      <c r="BH843" s="5" t="n">
        <v>1</v>
      </c>
      <c r="BI843" s="5" t="n">
        <v>0.8</v>
      </c>
      <c r="BJ843" s="5" t="n">
        <v>0.123</v>
      </c>
      <c r="BK843" s="5" t="n">
        <v>0.414</v>
      </c>
      <c r="BL843" s="5" t="n">
        <v>1.299</v>
      </c>
      <c r="BM843" s="5" t="n">
        <v>0.07000000000000001</v>
      </c>
      <c r="BN843" s="5" t="n">
        <v>1</v>
      </c>
      <c r="BO843" s="5" t="n">
        <v>0</v>
      </c>
      <c r="BP843" s="5" t="n">
        <v>0.003</v>
      </c>
      <c r="BQ843" s="5" t="n">
        <v>0.14</v>
      </c>
      <c r="BR843" s="5" t="n">
        <v>0</v>
      </c>
      <c r="BS843" s="5" t="n">
        <v>1</v>
      </c>
      <c r="BT843" s="5" t="n">
        <v>0</v>
      </c>
      <c r="BU843" s="5" t="n">
        <v>-0.004</v>
      </c>
      <c r="BV843" s="5" t="n">
        <v>0.173</v>
      </c>
      <c r="BW843" s="5" t="n">
        <v>0.07000000000000001</v>
      </c>
      <c r="BX843" s="5" t="n">
        <v>1</v>
      </c>
      <c r="BY843" s="5" t="n">
        <v>12.729</v>
      </c>
      <c r="BZ843" s="5" t="n">
        <v>0</v>
      </c>
      <c r="CA843" s="5" t="n">
        <v>12.729</v>
      </c>
      <c r="CB843" s="5" t="n">
        <v>0</v>
      </c>
      <c r="CC843" s="5" t="n">
        <v>84.79000000000001</v>
      </c>
      <c r="CD843" s="5" t="n">
        <v>7.95</v>
      </c>
      <c r="CE843" s="5" t="n">
        <v>27.65</v>
      </c>
      <c r="CF843" s="5" t="n">
        <v>120.311</v>
      </c>
      <c r="CG843" s="5" t="n">
        <v>0.07000000000000001</v>
      </c>
      <c r="CH843" s="5" t="n">
        <v>1</v>
      </c>
      <c r="CI843" s="5" t="n">
        <v>0</v>
      </c>
      <c r="CJ843" s="5" t="n">
        <v>0</v>
      </c>
      <c r="CK843" s="5" t="n">
        <v>0</v>
      </c>
      <c r="CL843" s="5" t="n">
        <v>0.248</v>
      </c>
      <c r="CM843" s="5" t="n">
        <v>0</v>
      </c>
      <c r="CN843" s="5" t="n">
        <v>1.151</v>
      </c>
      <c r="CO843" s="5" t="n">
        <v>1.902</v>
      </c>
      <c r="CP843" s="5" t="n">
        <v>0</v>
      </c>
      <c r="CQ843" s="5" t="n">
        <v>1.473</v>
      </c>
      <c r="CR843" s="5" t="n">
        <v>0</v>
      </c>
      <c r="CS843" s="5" t="n">
        <v>6.122</v>
      </c>
      <c r="CT843" s="5" t="n">
        <v>6.323</v>
      </c>
      <c r="CU843" s="5" t="n">
        <v>6.122</v>
      </c>
    </row>
    <row r="844">
      <c r="A844" s="5" t="inlineStr">
        <is>
          <t>USA2023</t>
        </is>
      </c>
      <c r="B844" s="5" t="inlineStr">
        <is>
          <t>USA</t>
        </is>
      </c>
      <c r="C844" s="5" t="inlineStr">
        <is>
          <t>USA</t>
        </is>
      </c>
      <c r="D844" s="5" t="inlineStr">
        <is>
          <t>United States</t>
        </is>
      </c>
      <c r="E844" s="5" t="n">
        <v>2023</v>
      </c>
      <c r="F844" s="5" t="n">
        <v>0.07000000000000001</v>
      </c>
      <c r="G844" s="5" t="n">
        <v>2.008</v>
      </c>
      <c r="H844" s="5" t="n">
        <v>0.457</v>
      </c>
      <c r="I844" s="5" t="n">
        <v>0.246</v>
      </c>
      <c r="J844" s="5" t="n">
        <v>2.254</v>
      </c>
      <c r="K844" s="5" t="n">
        <v>0</v>
      </c>
      <c r="L844" s="5" t="n">
        <v>1</v>
      </c>
      <c r="M844" s="5" t="n">
        <v>3.383</v>
      </c>
      <c r="N844" s="5" t="n">
        <v>1.678</v>
      </c>
      <c r="O844" s="5" t="n">
        <v>0.288</v>
      </c>
      <c r="P844" s="5" t="n">
        <v>3.671</v>
      </c>
      <c r="Q844" s="5" t="n">
        <v>0</v>
      </c>
      <c r="R844" s="5" t="n">
        <v>1</v>
      </c>
      <c r="S844" s="5" t="n">
        <v>5.451</v>
      </c>
      <c r="T844" s="5" t="n">
        <v>3.894</v>
      </c>
      <c r="U844" s="5" t="n">
        <v>0.268</v>
      </c>
      <c r="V844" s="5" t="n">
        <v>6.072</v>
      </c>
      <c r="W844" s="5" t="n">
        <v>0.07000000000000001</v>
      </c>
      <c r="X844" s="5" t="n">
        <v>1</v>
      </c>
      <c r="Y844" s="5" t="n">
        <v>3.187</v>
      </c>
      <c r="Z844" s="5" t="n">
        <v>0.357</v>
      </c>
      <c r="AA844" s="5" t="n">
        <v>0.144</v>
      </c>
      <c r="AB844" s="5" t="n">
        <v>3.331</v>
      </c>
      <c r="AC844" s="5" t="n">
        <v>0</v>
      </c>
      <c r="AD844" s="5" t="n">
        <v>1</v>
      </c>
      <c r="AE844" s="5" t="n">
        <v>9.375</v>
      </c>
      <c r="AF844" s="5" t="n">
        <v>1.867</v>
      </c>
      <c r="AG844" s="5" t="n">
        <v>0.156</v>
      </c>
      <c r="AH844" s="5" t="n">
        <v>9.531000000000001</v>
      </c>
      <c r="AI844" s="5" t="n">
        <v>0</v>
      </c>
      <c r="AJ844" s="5" t="n">
        <v>1</v>
      </c>
      <c r="AK844" s="5" t="n">
        <v>12.623</v>
      </c>
      <c r="AL844" s="5" t="n">
        <v>6.253</v>
      </c>
      <c r="AM844" s="5" t="n">
        <v>-1.265</v>
      </c>
      <c r="AN844" s="5" t="n">
        <v>12.153</v>
      </c>
      <c r="AO844" s="5" t="n">
        <v>0</v>
      </c>
      <c r="AP844" s="5" t="n">
        <v>1</v>
      </c>
      <c r="AQ844" s="5" t="n">
        <v>0.8139999999999999</v>
      </c>
      <c r="AR844" s="5" t="n">
        <v>0.129</v>
      </c>
      <c r="AS844" s="5" t="n">
        <v>0.13</v>
      </c>
      <c r="AT844" s="5" t="n">
        <v>1.01</v>
      </c>
      <c r="AU844" s="5" t="n">
        <v>0.07000000000000001</v>
      </c>
      <c r="AV844" s="5" t="n">
        <v>1</v>
      </c>
      <c r="AW844" s="5" t="n">
        <v>0.618</v>
      </c>
      <c r="AX844" s="5" t="n">
        <v>0.129</v>
      </c>
      <c r="AY844" s="5" t="n">
        <v>0.422</v>
      </c>
      <c r="AZ844" s="5" t="n">
        <v>1.113</v>
      </c>
      <c r="BA844" s="5" t="n">
        <v>0.07000000000000001</v>
      </c>
      <c r="BB844" s="5" t="n">
        <v>1</v>
      </c>
      <c r="BC844" s="5" t="n">
        <v>0.569</v>
      </c>
      <c r="BD844" s="5" t="n">
        <v>0.129</v>
      </c>
      <c r="BE844" s="5" t="n">
        <v>0.008999999999999999</v>
      </c>
      <c r="BF844" s="5" t="n">
        <v>0.614</v>
      </c>
      <c r="BG844" s="5" t="n">
        <v>0.07000000000000001</v>
      </c>
      <c r="BH844" s="5" t="n">
        <v>1</v>
      </c>
      <c r="BI844" s="5" t="n">
        <v>0.697</v>
      </c>
      <c r="BJ844" s="5" t="n">
        <v>0.129</v>
      </c>
      <c r="BK844" s="5" t="n">
        <v>0.321</v>
      </c>
      <c r="BL844" s="5" t="n">
        <v>1.089</v>
      </c>
      <c r="BM844" s="5" t="n">
        <v>0.07000000000000001</v>
      </c>
      <c r="BN844" s="5" t="n">
        <v>1</v>
      </c>
      <c r="BO844" s="5" t="n">
        <v>0</v>
      </c>
      <c r="BP844" s="5" t="n">
        <v>0.003</v>
      </c>
      <c r="BQ844" s="5" t="n">
        <v>0.144</v>
      </c>
      <c r="BR844" s="5" t="n">
        <v>0</v>
      </c>
      <c r="BS844" s="5" t="n">
        <v>1</v>
      </c>
      <c r="BT844" s="5" t="n">
        <v>0</v>
      </c>
      <c r="BU844" s="5" t="n">
        <v>-0.004</v>
      </c>
      <c r="BV844" s="5" t="n">
        <v>0.169</v>
      </c>
      <c r="BW844" s="5" t="n">
        <v>0.07000000000000001</v>
      </c>
      <c r="BX844" s="5" t="n">
        <v>1</v>
      </c>
      <c r="BY844" s="5" t="n">
        <v>13.254</v>
      </c>
      <c r="BZ844" s="5" t="n">
        <v>0</v>
      </c>
      <c r="CA844" s="5" t="n">
        <v>13.254</v>
      </c>
      <c r="CB844" s="5" t="n">
        <v>0</v>
      </c>
      <c r="CC844" s="5" t="n">
        <v>68.569</v>
      </c>
      <c r="CD844" s="5" t="n">
        <v>7.95</v>
      </c>
      <c r="CE844" s="5" t="n">
        <v>41.73</v>
      </c>
      <c r="CF844" s="5" t="n">
        <v>118.02</v>
      </c>
      <c r="CG844" s="5" t="n">
        <v>0.07000000000000001</v>
      </c>
      <c r="CH844" s="5" t="n">
        <v>1</v>
      </c>
      <c r="CI844" s="5" t="n">
        <v>0</v>
      </c>
      <c r="CJ844" s="5" t="n">
        <v>0</v>
      </c>
      <c r="CK844" s="5" t="n">
        <v>0</v>
      </c>
      <c r="CL844" s="5" t="n">
        <v>0.258</v>
      </c>
      <c r="CM844" s="5" t="n">
        <v>0</v>
      </c>
      <c r="CN844" s="5" t="n">
        <v>1.25</v>
      </c>
      <c r="CO844" s="5" t="n">
        <v>2.124</v>
      </c>
      <c r="CP844" s="5" t="n">
        <v>0</v>
      </c>
      <c r="CQ844" s="5" t="n">
        <v>1.534</v>
      </c>
      <c r="CR844" s="5" t="n">
        <v>0</v>
      </c>
      <c r="CS844" s="5" t="n">
        <v>2.445</v>
      </c>
      <c r="CT844" s="5" t="n">
        <v>3.961</v>
      </c>
      <c r="CU844" s="5" t="n">
        <v>2.445</v>
      </c>
    </row>
    <row r="845">
      <c r="A845" s="5" t="inlineStr">
        <is>
          <t>USA2024</t>
        </is>
      </c>
      <c r="B845" s="5" t="inlineStr">
        <is>
          <t>USA</t>
        </is>
      </c>
      <c r="C845" s="5" t="inlineStr">
        <is>
          <t>USA</t>
        </is>
      </c>
      <c r="D845" s="5" t="inlineStr">
        <is>
          <t>United States</t>
        </is>
      </c>
      <c r="E845" s="5" t="n">
        <v>2024</v>
      </c>
      <c r="F845" s="5" t="n">
        <v>0.07000000000000001</v>
      </c>
      <c r="G845" s="5" t="n">
        <v>1.746</v>
      </c>
      <c r="H845" s="5" t="n">
        <v>0.442</v>
      </c>
      <c r="I845" s="5" t="n">
        <v>0.253</v>
      </c>
      <c r="J845" s="5" t="n">
        <v>1.999</v>
      </c>
      <c r="K845" s="5" t="n">
        <v>0</v>
      </c>
      <c r="L845" s="5" t="n">
        <v>1</v>
      </c>
      <c r="M845" s="5" t="n">
        <v>2.845</v>
      </c>
      <c r="N845" s="5" t="n">
        <v>1.55</v>
      </c>
      <c r="O845" s="5" t="n">
        <v>0.297</v>
      </c>
      <c r="P845" s="5" t="n">
        <v>3.141</v>
      </c>
      <c r="Q845" s="5" t="n">
        <v>0</v>
      </c>
      <c r="R845" s="5" t="n">
        <v>1</v>
      </c>
      <c r="S845" s="5" t="n">
        <v>5.618</v>
      </c>
      <c r="T845" s="5" t="n">
        <v>4.009</v>
      </c>
      <c r="U845" s="5" t="n">
        <v>0.286</v>
      </c>
      <c r="V845" s="5" t="n">
        <v>6.258</v>
      </c>
      <c r="W845" s="5" t="n">
        <v>0.07000000000000001</v>
      </c>
      <c r="X845" s="5" t="n">
        <v>1</v>
      </c>
      <c r="Y845" s="5" t="n">
        <v>2.492</v>
      </c>
      <c r="Z845" s="5" t="n">
        <v>0.315</v>
      </c>
      <c r="AA845" s="5" t="n">
        <v>0.148</v>
      </c>
      <c r="AB845" s="5" t="n">
        <v>2.64</v>
      </c>
      <c r="AC845" s="5" t="n">
        <v>0</v>
      </c>
      <c r="AD845" s="5" t="n">
        <v>1</v>
      </c>
      <c r="AE845" s="5" t="n">
        <v>8.52</v>
      </c>
      <c r="AF845" s="5" t="n">
        <v>1.866</v>
      </c>
      <c r="AG845" s="5" t="n">
        <v>0.161</v>
      </c>
      <c r="AH845" s="5" t="n">
        <v>8.680999999999999</v>
      </c>
      <c r="AI845" s="5" t="n">
        <v>0</v>
      </c>
      <c r="AJ845" s="5" t="n">
        <v>1</v>
      </c>
      <c r="AK845" s="5" t="n">
        <v>11.864</v>
      </c>
      <c r="AL845" s="5" t="n">
        <v>6.034</v>
      </c>
      <c r="AM845" s="5" t="n">
        <v>-1.285</v>
      </c>
      <c r="AN845" s="5" t="n">
        <v>11.319</v>
      </c>
      <c r="AO845" s="5" t="n">
        <v>0</v>
      </c>
      <c r="AP845" s="5" t="n">
        <v>1</v>
      </c>
      <c r="AQ845" s="5" t="n">
        <v>0.75</v>
      </c>
      <c r="AR845" s="5" t="n">
        <v>0.132</v>
      </c>
      <c r="AS845" s="5" t="n">
        <v>0.148</v>
      </c>
      <c r="AT845" s="5" t="n">
        <v>0.96</v>
      </c>
      <c r="AU845" s="5" t="n">
        <v>0.07000000000000001</v>
      </c>
      <c r="AV845" s="5" t="n">
        <v>1</v>
      </c>
      <c r="AW845" s="5" t="n">
        <v>0.655</v>
      </c>
      <c r="AX845" s="5" t="n">
        <v>0.132</v>
      </c>
      <c r="AY845" s="5" t="n">
        <v>0.275</v>
      </c>
      <c r="AZ845" s="5" t="n">
        <v>0.995</v>
      </c>
      <c r="BA845" s="5" t="n">
        <v>0.07000000000000001</v>
      </c>
      <c r="BB845" s="5" t="n">
        <v>1</v>
      </c>
      <c r="BC845" s="5" t="n">
        <v>0.529</v>
      </c>
      <c r="BD845" s="5" t="n">
        <v>0.132</v>
      </c>
      <c r="BE845" s="5" t="n">
        <v>0.01</v>
      </c>
      <c r="BF845" s="5" t="n">
        <v>0.572</v>
      </c>
      <c r="BG845" s="5" t="n">
        <v>0.07000000000000001</v>
      </c>
      <c r="BH845" s="5" t="n">
        <v>1</v>
      </c>
      <c r="BI845" s="5" t="n">
        <v>0.666</v>
      </c>
      <c r="BJ845" s="5" t="n">
        <v>0.132</v>
      </c>
      <c r="BK845" s="5" t="n">
        <v>0.284</v>
      </c>
      <c r="BL845" s="5" t="n">
        <v>1.016</v>
      </c>
      <c r="BM845" s="5" t="n">
        <v>0.07000000000000001</v>
      </c>
      <c r="BN845" s="5" t="n">
        <v>1</v>
      </c>
      <c r="BO845" s="5" t="n">
        <v>0</v>
      </c>
      <c r="BP845" s="5" t="n">
        <v>0.003</v>
      </c>
      <c r="BQ845" s="5" t="n">
        <v>0.149</v>
      </c>
      <c r="BR845" s="5" t="n">
        <v>0</v>
      </c>
      <c r="BS845" s="5" t="n">
        <v>1</v>
      </c>
      <c r="BT845" s="5" t="n">
        <v>0</v>
      </c>
      <c r="BU845" s="5" t="n">
        <v>-0.004</v>
      </c>
      <c r="BV845" s="5" t="n">
        <v>0.187</v>
      </c>
      <c r="BW845" s="5" t="n">
        <v>0.07000000000000001</v>
      </c>
      <c r="BX845" s="5" t="n">
        <v>1</v>
      </c>
      <c r="BY845" s="5" t="n">
        <v>13.646</v>
      </c>
      <c r="BZ845" s="5" t="n">
        <v>0</v>
      </c>
      <c r="CA845" s="5" t="n">
        <v>13.646</v>
      </c>
      <c r="CB845" s="5" t="n">
        <v>0</v>
      </c>
      <c r="CC845" s="5" t="n">
        <v>66.652</v>
      </c>
      <c r="CD845" s="5" t="n">
        <v>7.95</v>
      </c>
      <c r="CE845" s="5" t="n">
        <v>35.22</v>
      </c>
      <c r="CF845" s="5" t="n">
        <v>109.003</v>
      </c>
      <c r="CG845" s="5" t="n">
        <v>0.07000000000000001</v>
      </c>
      <c r="CH845" s="5" t="n">
        <v>1</v>
      </c>
      <c r="CI845" s="5" t="n">
        <v>0</v>
      </c>
      <c r="CJ845" s="5" t="n">
        <v>0</v>
      </c>
      <c r="CK845" s="5" t="n">
        <v>0</v>
      </c>
      <c r="CL845" s="5" t="n">
        <v>0.266</v>
      </c>
      <c r="CM845" s="5" t="n">
        <v>0</v>
      </c>
      <c r="CN845" s="5" t="n">
        <v>1.28</v>
      </c>
      <c r="CO845" s="5" t="n">
        <v>2.256</v>
      </c>
      <c r="CP845" s="5" t="n">
        <v>0</v>
      </c>
      <c r="CQ845" s="5" t="n">
        <v>1.579</v>
      </c>
      <c r="CR845" s="5" t="n">
        <v>0</v>
      </c>
      <c r="CS845" s="5" t="n">
        <v>2.211</v>
      </c>
      <c r="CT845" s="5" t="n">
        <v>4.658</v>
      </c>
      <c r="CU845" s="5" t="n">
        <v>2.211</v>
      </c>
    </row>
    <row r="846">
      <c r="A846" s="5" t="inlineStr">
        <is>
          <t>URY2021</t>
        </is>
      </c>
      <c r="B846" s="5" t="inlineStr">
        <is>
          <t>URY</t>
        </is>
      </c>
      <c r="C846" s="5" t="inlineStr">
        <is>
          <t>URY</t>
        </is>
      </c>
      <c r="D846" s="5" t="inlineStr">
        <is>
          <t>Uruguay</t>
        </is>
      </c>
      <c r="E846" s="5" t="n">
        <v>2021</v>
      </c>
      <c r="F846" s="5" t="n">
        <v>0.22</v>
      </c>
      <c r="G846" s="5" t="n">
        <v>5.897</v>
      </c>
      <c r="H846" s="5" t="n">
        <v>1.143</v>
      </c>
      <c r="I846" s="5" t="n">
        <v>0</v>
      </c>
      <c r="J846" s="5" t="n">
        <v>5.897</v>
      </c>
      <c r="K846" s="5" t="n">
        <v>0</v>
      </c>
      <c r="L846" s="5" t="n">
        <v>1</v>
      </c>
      <c r="M846" s="5" t="n">
        <v>7.964</v>
      </c>
      <c r="N846" s="5" t="n">
        <v>3.43</v>
      </c>
      <c r="O846" s="5" t="n">
        <v>0</v>
      </c>
      <c r="P846" s="5" t="n">
        <v>7.964</v>
      </c>
      <c r="Q846" s="5" t="n">
        <v>0</v>
      </c>
      <c r="R846" s="5" t="n">
        <v>1</v>
      </c>
      <c r="S846" s="5" t="n">
        <v>11.613</v>
      </c>
      <c r="T846" s="5" t="n">
        <v>6.86</v>
      </c>
      <c r="U846" s="5" t="n">
        <v>0</v>
      </c>
      <c r="V846" s="5" t="n">
        <v>14.168</v>
      </c>
      <c r="W846" s="5" t="n">
        <v>0.22</v>
      </c>
      <c r="X846" s="5" t="n">
        <v>1</v>
      </c>
      <c r="Y846" s="5" t="n">
        <v>5.919</v>
      </c>
      <c r="Z846" s="5" t="n">
        <v>0.796</v>
      </c>
      <c r="AA846" s="5" t="n">
        <v>17.006</v>
      </c>
      <c r="AB846" s="5" t="n">
        <v>22.925</v>
      </c>
      <c r="AC846" s="5" t="n">
        <v>0</v>
      </c>
      <c r="AD846" s="5" t="n">
        <v>1</v>
      </c>
      <c r="AE846" s="5" t="n">
        <v>7.062</v>
      </c>
      <c r="AF846" s="5" t="n">
        <v>1.654</v>
      </c>
      <c r="AG846" s="5" t="n">
        <v>15.862</v>
      </c>
      <c r="AH846" s="5" t="n">
        <v>22.925</v>
      </c>
      <c r="AI846" s="5" t="n">
        <v>0</v>
      </c>
      <c r="AJ846" s="5" t="n">
        <v>1</v>
      </c>
      <c r="AK846" s="5" t="n">
        <v>13.922</v>
      </c>
      <c r="AL846" s="5" t="n">
        <v>7.481</v>
      </c>
      <c r="AM846" s="5" t="n">
        <v>15.412</v>
      </c>
      <c r="AN846" s="5" t="n">
        <v>35.788</v>
      </c>
      <c r="AO846" s="5" t="n">
        <v>0.22</v>
      </c>
      <c r="AP846" s="5" t="n">
        <v>1</v>
      </c>
      <c r="AQ846" s="5" t="n">
        <v>0.649</v>
      </c>
      <c r="AR846" s="5" t="n">
        <v>0.114</v>
      </c>
      <c r="AS846" s="5" t="n">
        <v>0.836</v>
      </c>
      <c r="AT846" s="5" t="n">
        <v>1.485</v>
      </c>
      <c r="AU846" s="5" t="n">
        <v>0</v>
      </c>
      <c r="AV846" s="5" t="n">
        <v>1</v>
      </c>
      <c r="AW846" s="5" t="n">
        <v>0.577</v>
      </c>
      <c r="AX846" s="5" t="n">
        <v>0.114</v>
      </c>
      <c r="AY846" s="5" t="n">
        <v>0.277</v>
      </c>
      <c r="AZ846" s="5" t="n">
        <v>1.041</v>
      </c>
      <c r="BA846" s="5" t="n">
        <v>0.22</v>
      </c>
      <c r="BB846" s="5" t="n">
        <v>1</v>
      </c>
      <c r="BC846" s="5" t="n">
        <v>0.458</v>
      </c>
      <c r="BD846" s="5" t="n">
        <v>0.114</v>
      </c>
      <c r="BE846" s="5" t="n">
        <v>0.057</v>
      </c>
      <c r="BF846" s="5" t="n">
        <v>0.629</v>
      </c>
      <c r="BG846" s="5" t="n">
        <v>0.22</v>
      </c>
      <c r="BH846" s="5" t="n">
        <v>1</v>
      </c>
      <c r="BI846" s="5" t="n">
        <v>0.491</v>
      </c>
      <c r="BJ846" s="5" t="n">
        <v>0.114</v>
      </c>
      <c r="BK846" s="5" t="n">
        <v>0.495</v>
      </c>
      <c r="BL846" s="5" t="n">
        <v>0.986</v>
      </c>
      <c r="BM846" s="5" t="n">
        <v>0</v>
      </c>
      <c r="BN846" s="5" t="n">
        <v>1</v>
      </c>
      <c r="BO846" s="5" t="n">
        <v>0</v>
      </c>
      <c r="BP846" s="5" t="n">
        <v>0</v>
      </c>
      <c r="BQ846" s="5" t="n">
        <v>0.127</v>
      </c>
      <c r="BR846" s="5" t="n">
        <v>0</v>
      </c>
      <c r="BS846" s="5" t="n">
        <v>1</v>
      </c>
      <c r="BT846" s="5" t="n">
        <v>0</v>
      </c>
      <c r="BU846" s="5" t="n">
        <v>0</v>
      </c>
      <c r="BV846" s="5" t="n">
        <v>0.174</v>
      </c>
      <c r="BW846" s="5" t="n">
        <v>0.22</v>
      </c>
      <c r="BX846" s="5" t="n">
        <v>1</v>
      </c>
      <c r="BY846" s="5" t="n">
        <v>11.787</v>
      </c>
      <c r="BZ846" s="5" t="n">
        <v>0</v>
      </c>
      <c r="CA846" s="5" t="n">
        <v>11.787</v>
      </c>
      <c r="CB846" s="5" t="n">
        <v>0</v>
      </c>
      <c r="CC846" s="5" t="n">
        <v>78.125</v>
      </c>
      <c r="CD846" s="5" t="n">
        <v>7.95</v>
      </c>
      <c r="CE846" s="5" t="n">
        <v>-4.62</v>
      </c>
      <c r="CF846" s="5" t="n">
        <v>89.676</v>
      </c>
      <c r="CG846" s="5" t="n">
        <v>0.22</v>
      </c>
      <c r="CH846" s="5" t="n">
        <v>1</v>
      </c>
      <c r="CI846" s="5" t="n">
        <v>0</v>
      </c>
      <c r="CJ846" s="5" t="n">
        <v>0</v>
      </c>
      <c r="CK846" s="5" t="n">
        <v>0</v>
      </c>
      <c r="CL846" s="5" t="n">
        <v>0</v>
      </c>
      <c r="CM846" s="5" t="n">
        <v>0</v>
      </c>
      <c r="CN846" s="5" t="n">
        <v>0</v>
      </c>
      <c r="CO846" s="5" t="n">
        <v>0</v>
      </c>
      <c r="CP846" s="5" t="n">
        <v>0</v>
      </c>
      <c r="CQ846" s="5" t="n">
        <v>1.198</v>
      </c>
      <c r="CR846" s="5" t="n">
        <v>0</v>
      </c>
      <c r="CS846" s="5" t="n">
        <v>4.776</v>
      </c>
      <c r="CT846" s="5" t="n">
        <v>4.753</v>
      </c>
      <c r="CU846" s="5" t="n">
        <v>15.983</v>
      </c>
    </row>
    <row r="847">
      <c r="A847" s="5" t="inlineStr">
        <is>
          <t>URY2022</t>
        </is>
      </c>
      <c r="B847" s="5" t="inlineStr">
        <is>
          <t>URY</t>
        </is>
      </c>
      <c r="C847" s="5" t="inlineStr">
        <is>
          <t>URY</t>
        </is>
      </c>
      <c r="D847" s="5" t="inlineStr">
        <is>
          <t>Uruguay</t>
        </is>
      </c>
      <c r="E847" s="5" t="n">
        <v>2022</v>
      </c>
      <c r="F847" s="5" t="n">
        <v>0.22</v>
      </c>
      <c r="G847" s="5" t="n">
        <v>11.72</v>
      </c>
      <c r="H847" s="5" t="n">
        <v>1.235</v>
      </c>
      <c r="I847" s="5" t="n">
        <v>0</v>
      </c>
      <c r="J847" s="5" t="n">
        <v>11.72</v>
      </c>
      <c r="K847" s="5" t="n">
        <v>0</v>
      </c>
      <c r="L847" s="5" t="n">
        <v>1</v>
      </c>
      <c r="M847" s="5" t="n">
        <v>9.782999999999999</v>
      </c>
      <c r="N847" s="5" t="n">
        <v>3.704</v>
      </c>
      <c r="O847" s="5" t="n">
        <v>0</v>
      </c>
      <c r="P847" s="5" t="n">
        <v>9.782999999999999</v>
      </c>
      <c r="Q847" s="5" t="n">
        <v>0</v>
      </c>
      <c r="R847" s="5" t="n">
        <v>1</v>
      </c>
      <c r="S847" s="5" t="n">
        <v>17.893</v>
      </c>
      <c r="T847" s="5" t="n">
        <v>7.408</v>
      </c>
      <c r="U847" s="5" t="n">
        <v>0.291</v>
      </c>
      <c r="V847" s="5" t="n">
        <v>21.83</v>
      </c>
      <c r="W847" s="5" t="n">
        <v>0.22</v>
      </c>
      <c r="X847" s="5" t="n">
        <v>1</v>
      </c>
      <c r="Y847" s="5" t="n">
        <v>6.392</v>
      </c>
      <c r="Z847" s="5" t="n">
        <v>0.86</v>
      </c>
      <c r="AA847" s="5" t="n">
        <v>18.365</v>
      </c>
      <c r="AB847" s="5" t="n">
        <v>24.757</v>
      </c>
      <c r="AC847" s="5" t="n">
        <v>0</v>
      </c>
      <c r="AD847" s="5" t="n">
        <v>1</v>
      </c>
      <c r="AE847" s="5" t="n">
        <v>7.627</v>
      </c>
      <c r="AF847" s="5" t="n">
        <v>1.786</v>
      </c>
      <c r="AG847" s="5" t="n">
        <v>17.13</v>
      </c>
      <c r="AH847" s="5" t="n">
        <v>24.757</v>
      </c>
      <c r="AI847" s="5" t="n">
        <v>0</v>
      </c>
      <c r="AJ847" s="5" t="n">
        <v>1</v>
      </c>
      <c r="AK847" s="5" t="n">
        <v>15.035</v>
      </c>
      <c r="AL847" s="5" t="n">
        <v>8.079000000000001</v>
      </c>
      <c r="AM847" s="5" t="n">
        <v>17.16</v>
      </c>
      <c r="AN847" s="5" t="n">
        <v>38.649</v>
      </c>
      <c r="AO847" s="5" t="n">
        <v>0.22</v>
      </c>
      <c r="AP847" s="5" t="n">
        <v>1</v>
      </c>
      <c r="AQ847" s="5" t="n">
        <v>0.896</v>
      </c>
      <c r="AR847" s="5" t="n">
        <v>0.123</v>
      </c>
      <c r="AS847" s="5" t="n">
        <v>0.885</v>
      </c>
      <c r="AT847" s="5" t="n">
        <v>1.781</v>
      </c>
      <c r="AU847" s="5" t="n">
        <v>0</v>
      </c>
      <c r="AV847" s="5" t="n">
        <v>1</v>
      </c>
      <c r="AW847" s="5" t="n">
        <v>0.89</v>
      </c>
      <c r="AX847" s="5" t="n">
        <v>0.123</v>
      </c>
      <c r="AY847" s="5" t="n">
        <v>0.19</v>
      </c>
      <c r="AZ847" s="5" t="n">
        <v>1.318</v>
      </c>
      <c r="BA847" s="5" t="n">
        <v>0.22</v>
      </c>
      <c r="BB847" s="5" t="n">
        <v>1</v>
      </c>
      <c r="BC847" s="5" t="n">
        <v>0.62</v>
      </c>
      <c r="BD847" s="5" t="n">
        <v>0.123</v>
      </c>
      <c r="BE847" s="5" t="n">
        <v>-0.021</v>
      </c>
      <c r="BF847" s="5" t="n">
        <v>0.731</v>
      </c>
      <c r="BG847" s="5" t="n">
        <v>0.22</v>
      </c>
      <c r="BH847" s="5" t="n">
        <v>1</v>
      </c>
      <c r="BI847" s="5" t="n">
        <v>0.608</v>
      </c>
      <c r="BJ847" s="5" t="n">
        <v>0.123</v>
      </c>
      <c r="BK847" s="5" t="n">
        <v>0.575</v>
      </c>
      <c r="BL847" s="5" t="n">
        <v>1.183</v>
      </c>
      <c r="BM847" s="5" t="n">
        <v>0</v>
      </c>
      <c r="BN847" s="5" t="n">
        <v>1</v>
      </c>
      <c r="BO847" s="5" t="n">
        <v>0</v>
      </c>
      <c r="BP847" s="5" t="n">
        <v>0</v>
      </c>
      <c r="BQ847" s="5" t="n">
        <v>0.14</v>
      </c>
      <c r="BR847" s="5" t="n">
        <v>0</v>
      </c>
      <c r="BS847" s="5" t="n">
        <v>1</v>
      </c>
      <c r="BT847" s="5" t="n">
        <v>0</v>
      </c>
      <c r="BU847" s="5" t="n">
        <v>0</v>
      </c>
      <c r="BV847" s="5" t="n">
        <v>0.191</v>
      </c>
      <c r="BW847" s="5" t="n">
        <v>0.22</v>
      </c>
      <c r="BX847" s="5" t="n">
        <v>1</v>
      </c>
      <c r="BY847" s="5" t="n">
        <v>12.729</v>
      </c>
      <c r="BZ847" s="5" t="n">
        <v>0</v>
      </c>
      <c r="CA847" s="5" t="n">
        <v>12.729</v>
      </c>
      <c r="CB847" s="5" t="n">
        <v>0</v>
      </c>
      <c r="CC847" s="5" t="n">
        <v>97.90000000000001</v>
      </c>
      <c r="CD847" s="5" t="n">
        <v>7.95</v>
      </c>
      <c r="CE847" s="5" t="n">
        <v>-6.28</v>
      </c>
      <c r="CF847" s="5" t="n">
        <v>111.777</v>
      </c>
      <c r="CG847" s="5" t="n">
        <v>0.22</v>
      </c>
      <c r="CH847" s="5" t="n">
        <v>1</v>
      </c>
      <c r="CI847" s="5" t="n">
        <v>0</v>
      </c>
      <c r="CJ847" s="5" t="n">
        <v>0</v>
      </c>
      <c r="CK847" s="5" t="n">
        <v>0</v>
      </c>
      <c r="CL847" s="5" t="n">
        <v>0</v>
      </c>
      <c r="CM847" s="5" t="n">
        <v>0</v>
      </c>
      <c r="CN847" s="5" t="n">
        <v>0</v>
      </c>
      <c r="CO847" s="5" t="n">
        <v>0</v>
      </c>
      <c r="CP847" s="5" t="n">
        <v>0</v>
      </c>
      <c r="CQ847" s="5" t="n">
        <v>1.294</v>
      </c>
      <c r="CR847" s="5" t="n">
        <v>0</v>
      </c>
      <c r="CS847" s="5" t="n">
        <v>5.158</v>
      </c>
      <c r="CT847" s="5" t="n">
        <v>10.485</v>
      </c>
      <c r="CU847" s="5" t="n">
        <v>29.494</v>
      </c>
    </row>
    <row r="848">
      <c r="A848" s="5" t="inlineStr">
        <is>
          <t>URY2023</t>
        </is>
      </c>
      <c r="B848" s="5" t="inlineStr">
        <is>
          <t>URY</t>
        </is>
      </c>
      <c r="C848" s="5" t="inlineStr">
        <is>
          <t>URY</t>
        </is>
      </c>
      <c r="D848" s="5" t="inlineStr">
        <is>
          <t>Uruguay</t>
        </is>
      </c>
      <c r="E848" s="5" t="n">
        <v>2023</v>
      </c>
      <c r="F848" s="5" t="n">
        <v>0.22</v>
      </c>
      <c r="G848" s="5" t="n">
        <v>5.067</v>
      </c>
      <c r="H848" s="5" t="n">
        <v>1.119</v>
      </c>
      <c r="I848" s="5" t="n">
        <v>0</v>
      </c>
      <c r="J848" s="5" t="n">
        <v>5.067</v>
      </c>
      <c r="K848" s="5" t="n">
        <v>0</v>
      </c>
      <c r="L848" s="5" t="n">
        <v>1</v>
      </c>
      <c r="M848" s="5" t="n">
        <v>6.689</v>
      </c>
      <c r="N848" s="5" t="n">
        <v>3.356</v>
      </c>
      <c r="O848" s="5" t="n">
        <v>0</v>
      </c>
      <c r="P848" s="5" t="n">
        <v>6.689</v>
      </c>
      <c r="Q848" s="5" t="n">
        <v>0</v>
      </c>
      <c r="R848" s="5" t="n">
        <v>1</v>
      </c>
      <c r="S848" s="5" t="n">
        <v>10.661</v>
      </c>
      <c r="T848" s="5" t="n">
        <v>6.712</v>
      </c>
      <c r="U848" s="5" t="n">
        <v>0.26</v>
      </c>
      <c r="V848" s="5" t="n">
        <v>13.006</v>
      </c>
      <c r="W848" s="5" t="n">
        <v>0.22</v>
      </c>
      <c r="X848" s="5" t="n">
        <v>1</v>
      </c>
      <c r="Y848" s="5" t="n">
        <v>6.656</v>
      </c>
      <c r="Z848" s="5" t="n">
        <v>0.895</v>
      </c>
      <c r="AA848" s="5" t="n">
        <v>19.123</v>
      </c>
      <c r="AB848" s="5" t="n">
        <v>25.779</v>
      </c>
      <c r="AC848" s="5" t="n">
        <v>0</v>
      </c>
      <c r="AD848" s="5" t="n">
        <v>1</v>
      </c>
      <c r="AE848" s="5" t="n">
        <v>7.942</v>
      </c>
      <c r="AF848" s="5" t="n">
        <v>1.86</v>
      </c>
      <c r="AG848" s="5" t="n">
        <v>17.837</v>
      </c>
      <c r="AH848" s="5" t="n">
        <v>25.779</v>
      </c>
      <c r="AI848" s="5" t="n">
        <v>0</v>
      </c>
      <c r="AJ848" s="5" t="n">
        <v>1</v>
      </c>
      <c r="AK848" s="5" t="n">
        <v>15.656</v>
      </c>
      <c r="AL848" s="5" t="n">
        <v>8.412000000000001</v>
      </c>
      <c r="AM848" s="5" t="n">
        <v>18.135</v>
      </c>
      <c r="AN848" s="5" t="n">
        <v>40.244</v>
      </c>
      <c r="AO848" s="5" t="n">
        <v>0.22</v>
      </c>
      <c r="AP848" s="5" t="n">
        <v>1</v>
      </c>
      <c r="AQ848" s="5" t="n">
        <v>0.791</v>
      </c>
      <c r="AR848" s="5" t="n">
        <v>0.129</v>
      </c>
      <c r="AS848" s="5" t="n">
        <v>1.077</v>
      </c>
      <c r="AT848" s="5" t="n">
        <v>1.868</v>
      </c>
      <c r="AU848" s="5" t="n">
        <v>0</v>
      </c>
      <c r="AV848" s="5" t="n">
        <v>1</v>
      </c>
      <c r="AW848" s="5" t="n">
        <v>0.618</v>
      </c>
      <c r="AX848" s="5" t="n">
        <v>0.129</v>
      </c>
      <c r="AY848" s="5" t="n">
        <v>0.544</v>
      </c>
      <c r="AZ848" s="5" t="n">
        <v>1.418</v>
      </c>
      <c r="BA848" s="5" t="n">
        <v>0.22</v>
      </c>
      <c r="BB848" s="5" t="n">
        <v>1</v>
      </c>
      <c r="BC848" s="5" t="n">
        <v>0.554</v>
      </c>
      <c r="BD848" s="5" t="n">
        <v>0.129</v>
      </c>
      <c r="BE848" s="5" t="n">
        <v>0.251</v>
      </c>
      <c r="BF848" s="5" t="n">
        <v>0.983</v>
      </c>
      <c r="BG848" s="5" t="n">
        <v>0.22</v>
      </c>
      <c r="BH848" s="5" t="n">
        <v>1</v>
      </c>
      <c r="BI848" s="5" t="n">
        <v>0.5570000000000001</v>
      </c>
      <c r="BJ848" s="5" t="n">
        <v>0.129</v>
      </c>
      <c r="BK848" s="5" t="n">
        <v>0.88</v>
      </c>
      <c r="BL848" s="5" t="n">
        <v>1.437</v>
      </c>
      <c r="BM848" s="5" t="n">
        <v>0</v>
      </c>
      <c r="BN848" s="5" t="n">
        <v>1</v>
      </c>
      <c r="BO848" s="5" t="n">
        <v>0</v>
      </c>
      <c r="BP848" s="5" t="n">
        <v>0</v>
      </c>
      <c r="BQ848" s="5" t="n">
        <v>0.155</v>
      </c>
      <c r="BR848" s="5" t="n">
        <v>0</v>
      </c>
      <c r="BS848" s="5" t="n">
        <v>1</v>
      </c>
      <c r="BT848" s="5" t="n">
        <v>0</v>
      </c>
      <c r="BU848" s="5" t="n">
        <v>0</v>
      </c>
      <c r="BV848" s="5" t="n">
        <v>0.219</v>
      </c>
      <c r="BW848" s="5" t="n">
        <v>0.22</v>
      </c>
      <c r="BX848" s="5" t="n">
        <v>1</v>
      </c>
      <c r="BY848" s="5" t="n">
        <v>13.254</v>
      </c>
      <c r="BZ848" s="5" t="n">
        <v>0</v>
      </c>
      <c r="CA848" s="5" t="n">
        <v>13.254</v>
      </c>
      <c r="CB848" s="5" t="n">
        <v>0</v>
      </c>
      <c r="CC848" s="5" t="n">
        <v>83.248</v>
      </c>
      <c r="CD848" s="5" t="n">
        <v>7.95</v>
      </c>
      <c r="CE848" s="5" t="n">
        <v>15.681</v>
      </c>
      <c r="CF848" s="5" t="n">
        <v>120.693</v>
      </c>
      <c r="CG848" s="5" t="n">
        <v>0.22</v>
      </c>
      <c r="CH848" s="5" t="n">
        <v>1</v>
      </c>
      <c r="CI848" s="5" t="n">
        <v>0</v>
      </c>
      <c r="CJ848" s="5" t="n">
        <v>0</v>
      </c>
      <c r="CK848" s="5" t="n">
        <v>0</v>
      </c>
      <c r="CL848" s="5" t="n">
        <v>0</v>
      </c>
      <c r="CM848" s="5" t="n">
        <v>0</v>
      </c>
      <c r="CN848" s="5" t="n">
        <v>0</v>
      </c>
      <c r="CO848" s="5" t="n">
        <v>0</v>
      </c>
      <c r="CP848" s="5" t="n">
        <v>0.26</v>
      </c>
      <c r="CQ848" s="5" t="n">
        <v>1.348</v>
      </c>
      <c r="CR848" s="5" t="n">
        <v>0</v>
      </c>
      <c r="CS848" s="5" t="n">
        <v>5.37</v>
      </c>
      <c r="CT848" s="5" t="n">
        <v>4.861</v>
      </c>
      <c r="CU848" s="5" t="n">
        <v>11.192</v>
      </c>
    </row>
    <row r="849">
      <c r="A849" s="5" t="inlineStr">
        <is>
          <t>URY2024</t>
        </is>
      </c>
      <c r="B849" s="5" t="inlineStr">
        <is>
          <t>URY</t>
        </is>
      </c>
      <c r="C849" s="5" t="inlineStr">
        <is>
          <t>URY</t>
        </is>
      </c>
      <c r="D849" s="5" t="inlineStr">
        <is>
          <t>Uruguay</t>
        </is>
      </c>
      <c r="E849" s="5" t="n">
        <v>2024</v>
      </c>
      <c r="F849" s="5" t="n">
        <v>0.22</v>
      </c>
      <c r="G849" s="5" t="n">
        <v>4.659</v>
      </c>
      <c r="H849" s="5" t="n">
        <v>1.152</v>
      </c>
      <c r="I849" s="5" t="n">
        <v>0</v>
      </c>
      <c r="J849" s="5" t="n">
        <v>4.659</v>
      </c>
      <c r="K849" s="5" t="n">
        <v>0</v>
      </c>
      <c r="L849" s="5" t="n">
        <v>1</v>
      </c>
      <c r="M849" s="5" t="n">
        <v>6.149</v>
      </c>
      <c r="N849" s="5" t="n">
        <v>3.455</v>
      </c>
      <c r="O849" s="5" t="n">
        <v>0</v>
      </c>
      <c r="P849" s="5" t="n">
        <v>6.149</v>
      </c>
      <c r="Q849" s="5" t="n">
        <v>0</v>
      </c>
      <c r="R849" s="5" t="n">
        <v>1</v>
      </c>
      <c r="S849" s="5" t="n">
        <v>10.418</v>
      </c>
      <c r="T849" s="5" t="n">
        <v>6.91</v>
      </c>
      <c r="U849" s="5" t="n">
        <v>0.312</v>
      </c>
      <c r="V849" s="5" t="n">
        <v>12.71</v>
      </c>
      <c r="W849" s="5" t="n">
        <v>0.22</v>
      </c>
      <c r="X849" s="5" t="n">
        <v>1</v>
      </c>
      <c r="Y849" s="5" t="n">
        <v>6.853</v>
      </c>
      <c r="Z849" s="5" t="n">
        <v>0.922</v>
      </c>
      <c r="AA849" s="5" t="n">
        <v>19.687</v>
      </c>
      <c r="AB849" s="5" t="n">
        <v>26.54</v>
      </c>
      <c r="AC849" s="5" t="n">
        <v>0</v>
      </c>
      <c r="AD849" s="5" t="n">
        <v>1</v>
      </c>
      <c r="AE849" s="5" t="n">
        <v>8.176</v>
      </c>
      <c r="AF849" s="5" t="n">
        <v>1.915</v>
      </c>
      <c r="AG849" s="5" t="n">
        <v>18.364</v>
      </c>
      <c r="AH849" s="5" t="n">
        <v>26.54</v>
      </c>
      <c r="AI849" s="5" t="n">
        <v>0</v>
      </c>
      <c r="AJ849" s="5" t="n">
        <v>1</v>
      </c>
      <c r="AK849" s="5" t="n">
        <v>16.118</v>
      </c>
      <c r="AL849" s="5" t="n">
        <v>8.66</v>
      </c>
      <c r="AM849" s="5" t="n">
        <v>18.861</v>
      </c>
      <c r="AN849" s="5" t="n">
        <v>41.432</v>
      </c>
      <c r="AO849" s="5" t="n">
        <v>0.22</v>
      </c>
      <c r="AP849" s="5" t="n">
        <v>1</v>
      </c>
      <c r="AQ849" s="5" t="n">
        <v>0.756</v>
      </c>
      <c r="AR849" s="5" t="n">
        <v>0.132</v>
      </c>
      <c r="AS849" s="5" t="n">
        <v>1.136</v>
      </c>
      <c r="AT849" s="5" t="n">
        <v>1.892</v>
      </c>
      <c r="AU849" s="5" t="n">
        <v>0</v>
      </c>
      <c r="AV849" s="5" t="n">
        <v>1</v>
      </c>
      <c r="AW849" s="5" t="n">
        <v>0.655</v>
      </c>
      <c r="AX849" s="5" t="n">
        <v>0.132</v>
      </c>
      <c r="AY849" s="5" t="n">
        <v>0.379</v>
      </c>
      <c r="AZ849" s="5" t="n">
        <v>1.262</v>
      </c>
      <c r="BA849" s="5" t="n">
        <v>0.22</v>
      </c>
      <c r="BB849" s="5" t="n">
        <v>1</v>
      </c>
      <c r="BC849" s="5" t="n">
        <v>0.534</v>
      </c>
      <c r="BD849" s="5" t="n">
        <v>0.132</v>
      </c>
      <c r="BE849" s="5" t="n">
        <v>0.316</v>
      </c>
      <c r="BF849" s="5" t="n">
        <v>1.037</v>
      </c>
      <c r="BG849" s="5" t="n">
        <v>0.22</v>
      </c>
      <c r="BH849" s="5" t="n">
        <v>1</v>
      </c>
      <c r="BI849" s="5" t="n">
        <v>0.5679999999999999</v>
      </c>
      <c r="BJ849" s="5" t="n">
        <v>0.132</v>
      </c>
      <c r="BK849" s="5" t="n">
        <v>0.8120000000000001</v>
      </c>
      <c r="BL849" s="5" t="n">
        <v>1.38</v>
      </c>
      <c r="BM849" s="5" t="n">
        <v>0</v>
      </c>
      <c r="BN849" s="5" t="n">
        <v>1</v>
      </c>
      <c r="BO849" s="5" t="n">
        <v>0</v>
      </c>
      <c r="BP849" s="5" t="n">
        <v>0</v>
      </c>
      <c r="BQ849" s="5" t="n">
        <v>0.153</v>
      </c>
      <c r="BR849" s="5" t="n">
        <v>0</v>
      </c>
      <c r="BS849" s="5" t="n">
        <v>1</v>
      </c>
      <c r="BT849" s="5" t="n">
        <v>0</v>
      </c>
      <c r="BU849" s="5" t="n">
        <v>0</v>
      </c>
      <c r="BV849" s="5" t="n">
        <v>0.228</v>
      </c>
      <c r="BW849" s="5" t="n">
        <v>0.22</v>
      </c>
      <c r="BX849" s="5" t="n">
        <v>1</v>
      </c>
      <c r="BY849" s="5" t="n">
        <v>13.646</v>
      </c>
      <c r="BZ849" s="5" t="n">
        <v>0</v>
      </c>
      <c r="CA849" s="5" t="n">
        <v>13.646</v>
      </c>
      <c r="CB849" s="5" t="n">
        <v>0</v>
      </c>
      <c r="CC849" s="5" t="n">
        <v>82.58799999999999</v>
      </c>
      <c r="CD849" s="5" t="n">
        <v>7.95</v>
      </c>
      <c r="CE849" s="5" t="n">
        <v>13.137</v>
      </c>
      <c r="CF849" s="5" t="n">
        <v>116.785</v>
      </c>
      <c r="CG849" s="5" t="n">
        <v>0.22</v>
      </c>
      <c r="CH849" s="5" t="n">
        <v>1</v>
      </c>
      <c r="CI849" s="5" t="n">
        <v>0</v>
      </c>
      <c r="CJ849" s="5" t="n">
        <v>0</v>
      </c>
      <c r="CK849" s="5" t="n">
        <v>0</v>
      </c>
      <c r="CL849" s="5" t="n">
        <v>0</v>
      </c>
      <c r="CM849" s="5" t="n">
        <v>0</v>
      </c>
      <c r="CN849" s="5" t="n">
        <v>0</v>
      </c>
      <c r="CO849" s="5" t="n">
        <v>0</v>
      </c>
      <c r="CP849" s="5" t="n">
        <v>0.26</v>
      </c>
      <c r="CQ849" s="5" t="n">
        <v>1.387</v>
      </c>
      <c r="CR849" s="5" t="n">
        <v>0</v>
      </c>
      <c r="CS849" s="5" t="n">
        <v>5.529</v>
      </c>
      <c r="CT849" s="5" t="n">
        <v>4.251</v>
      </c>
      <c r="CU849" s="5" t="n">
        <v>10.123</v>
      </c>
    </row>
    <row r="850">
      <c r="A850" s="5" t="inlineStr">
        <is>
          <t>UZB2021</t>
        </is>
      </c>
      <c r="B850" s="5" t="inlineStr">
        <is>
          <t>UZB</t>
        </is>
      </c>
      <c r="C850" s="5" t="inlineStr">
        <is>
          <t>UZB</t>
        </is>
      </c>
      <c r="D850" s="5" t="inlineStr">
        <is>
          <t>Uzbekistan</t>
        </is>
      </c>
      <c r="E850" s="5" t="n">
        <v>2021</v>
      </c>
      <c r="F850" s="5" t="n">
        <v>0.2</v>
      </c>
      <c r="G850" s="5" t="n">
        <v>3.136</v>
      </c>
      <c r="H850" s="5" t="n">
        <v>0.778</v>
      </c>
      <c r="I850" s="5" t="n">
        <v>0.01</v>
      </c>
      <c r="J850" s="5" t="n">
        <v>3.146</v>
      </c>
      <c r="K850" s="5" t="n">
        <v>0</v>
      </c>
      <c r="L850" s="5" t="n">
        <v>1</v>
      </c>
      <c r="M850" s="5" t="n">
        <v>4.737</v>
      </c>
      <c r="N850" s="5" t="n">
        <v>2.334</v>
      </c>
      <c r="O850" s="5" t="n">
        <v>0.015</v>
      </c>
      <c r="P850" s="5" t="n">
        <v>4.752</v>
      </c>
      <c r="Q850" s="5" t="n">
        <v>0</v>
      </c>
      <c r="R850" s="5" t="n">
        <v>1</v>
      </c>
      <c r="S850" s="5" t="n">
        <v>7.026</v>
      </c>
      <c r="T850" s="5" t="n">
        <v>4.668</v>
      </c>
      <c r="U850" s="5" t="n">
        <v>0.01</v>
      </c>
      <c r="V850" s="5" t="n">
        <v>8.444000000000001</v>
      </c>
      <c r="W850" s="5" t="n">
        <v>0.2</v>
      </c>
      <c r="X850" s="5" t="n">
        <v>1</v>
      </c>
      <c r="Y850" s="5" t="n">
        <v>13.661</v>
      </c>
      <c r="Z850" s="5" t="n">
        <v>1.513</v>
      </c>
      <c r="AA850" s="5" t="n">
        <v>-4.056</v>
      </c>
      <c r="AB850" s="5" t="n">
        <v>9.605</v>
      </c>
      <c r="AC850" s="5" t="n">
        <v>0</v>
      </c>
      <c r="AD850" s="5" t="n">
        <v>0</v>
      </c>
      <c r="AE850" s="5" t="n">
        <v>13.05</v>
      </c>
      <c r="AF850" s="5" t="n">
        <v>2.56</v>
      </c>
      <c r="AG850" s="5" t="n">
        <v>-4.056</v>
      </c>
      <c r="AH850" s="5" t="n">
        <v>8.994</v>
      </c>
      <c r="AI850" s="5" t="n">
        <v>0</v>
      </c>
      <c r="AJ850" s="5" t="n">
        <v>0</v>
      </c>
      <c r="AK850" s="5" t="n">
        <v>9.384</v>
      </c>
      <c r="AL850" s="5" t="n">
        <v>4.455</v>
      </c>
      <c r="AM850" s="5" t="n">
        <v>-8.596</v>
      </c>
      <c r="AN850" s="5" t="n">
        <v>0.945</v>
      </c>
      <c r="AO850" s="5" t="n">
        <v>0</v>
      </c>
      <c r="AP850" s="5" t="n">
        <v>0</v>
      </c>
      <c r="AQ850" s="5" t="n">
        <v>0.619</v>
      </c>
      <c r="AR850" s="5" t="n">
        <v>0.114</v>
      </c>
      <c r="AS850" s="5" t="n">
        <v>0.041</v>
      </c>
      <c r="AT850" s="5" t="n">
        <v>0.792</v>
      </c>
      <c r="AU850" s="5" t="n">
        <v>0.2</v>
      </c>
      <c r="AV850" s="5" t="n">
        <v>1</v>
      </c>
      <c r="AW850" s="5" t="n">
        <v>0.599</v>
      </c>
      <c r="AX850" s="5" t="n">
        <v>0.114</v>
      </c>
      <c r="AY850" s="5" t="n">
        <v>0.005</v>
      </c>
      <c r="AZ850" s="5" t="n">
        <v>0.725</v>
      </c>
      <c r="BA850" s="5" t="n">
        <v>0.2</v>
      </c>
      <c r="BB850" s="5" t="n">
        <v>1</v>
      </c>
      <c r="BC850" s="5" t="n">
        <v>0.439</v>
      </c>
      <c r="BD850" s="5" t="n">
        <v>0.114</v>
      </c>
      <c r="BE850" s="5" t="n">
        <v>0</v>
      </c>
      <c r="BF850" s="5" t="n">
        <v>0.527</v>
      </c>
      <c r="BG850" s="5" t="n">
        <v>0.2</v>
      </c>
      <c r="BH850" s="5" t="n">
        <v>1</v>
      </c>
      <c r="BI850" s="5" t="n">
        <v>0.505</v>
      </c>
      <c r="BJ850" s="5" t="n">
        <v>0.114</v>
      </c>
      <c r="BK850" s="5" t="n">
        <v>0</v>
      </c>
      <c r="BL850" s="5" t="n">
        <v>0.606</v>
      </c>
      <c r="BM850" s="5" t="n">
        <v>0.2</v>
      </c>
      <c r="BN850" s="5" t="n">
        <v>1</v>
      </c>
      <c r="BO850" s="5" t="n">
        <v>0</v>
      </c>
      <c r="BP850" s="5" t="n">
        <v>-0.037</v>
      </c>
      <c r="BQ850" s="5" t="n">
        <v>0.042</v>
      </c>
      <c r="BR850" s="5" t="n">
        <v>0</v>
      </c>
      <c r="BS850" s="5" t="n">
        <v>0.333</v>
      </c>
      <c r="BT850" s="5" t="n">
        <v>0</v>
      </c>
      <c r="BU850" s="5" t="n">
        <v>-0.037</v>
      </c>
      <c r="BV850" s="5" t="n">
        <v>0.028</v>
      </c>
      <c r="BW850" s="5" t="n">
        <v>0</v>
      </c>
      <c r="BX850" s="5" t="n">
        <v>0.333</v>
      </c>
      <c r="BY850" s="5" t="n">
        <v>11.787</v>
      </c>
      <c r="BZ850" s="5" t="n">
        <v>0</v>
      </c>
      <c r="CA850" s="5" t="n">
        <v>11.787</v>
      </c>
      <c r="CB850" s="5" t="n">
        <v>0</v>
      </c>
      <c r="CC850" s="5" t="n">
        <v>78.125</v>
      </c>
      <c r="CD850" s="5" t="n">
        <v>7.95</v>
      </c>
      <c r="CE850" s="5" t="n">
        <v>0</v>
      </c>
      <c r="CF850" s="5" t="n">
        <v>93.75</v>
      </c>
      <c r="CG850" s="5" t="n">
        <v>0.2</v>
      </c>
      <c r="CH850" s="5" t="n">
        <v>1</v>
      </c>
      <c r="CI850" s="5" t="n">
        <v>0</v>
      </c>
      <c r="CJ850" s="5" t="n">
        <v>0</v>
      </c>
      <c r="CK850" s="5" t="n">
        <v>0</v>
      </c>
      <c r="CL850" s="5" t="n">
        <v>0</v>
      </c>
      <c r="CM850" s="5" t="n">
        <v>0</v>
      </c>
      <c r="CN850" s="5" t="n">
        <v>0</v>
      </c>
      <c r="CO850" s="5" t="n">
        <v>0</v>
      </c>
      <c r="CP850" s="5" t="n">
        <v>0.639</v>
      </c>
      <c r="CQ850" s="5" t="n">
        <v>1.198</v>
      </c>
      <c r="CR850" s="5" t="n">
        <v>0.956</v>
      </c>
      <c r="CS850" s="5" t="n">
        <v>4.715</v>
      </c>
      <c r="CT850" s="5" t="n">
        <v>4.41</v>
      </c>
      <c r="CU850" s="5" t="n">
        <v>14.129</v>
      </c>
    </row>
    <row r="851">
      <c r="A851" s="5" t="inlineStr">
        <is>
          <t>UZB2022</t>
        </is>
      </c>
      <c r="B851" s="5" t="inlineStr">
        <is>
          <t>UZB</t>
        </is>
      </c>
      <c r="C851" s="5" t="inlineStr">
        <is>
          <t>UZB</t>
        </is>
      </c>
      <c r="D851" s="5" t="inlineStr">
        <is>
          <t>Uzbekistan</t>
        </is>
      </c>
      <c r="E851" s="5" t="n">
        <v>2022</v>
      </c>
      <c r="F851" s="5" t="n">
        <v>0.2</v>
      </c>
      <c r="G851" s="5" t="n">
        <v>3.709</v>
      </c>
      <c r="H851" s="5" t="n">
        <v>0.832</v>
      </c>
      <c r="I851" s="5" t="n">
        <v>0.015</v>
      </c>
      <c r="J851" s="5" t="n">
        <v>3.724</v>
      </c>
      <c r="K851" s="5" t="n">
        <v>0</v>
      </c>
      <c r="L851" s="5" t="n">
        <v>1</v>
      </c>
      <c r="M851" s="5" t="n">
        <v>5.456</v>
      </c>
      <c r="N851" s="5" t="n">
        <v>2.497</v>
      </c>
      <c r="O851" s="5" t="n">
        <v>0.02</v>
      </c>
      <c r="P851" s="5" t="n">
        <v>5.476</v>
      </c>
      <c r="Q851" s="5" t="n">
        <v>0</v>
      </c>
      <c r="R851" s="5" t="n">
        <v>1</v>
      </c>
      <c r="S851" s="5" t="n">
        <v>7.87</v>
      </c>
      <c r="T851" s="5" t="n">
        <v>4.993</v>
      </c>
      <c r="U851" s="5" t="n">
        <v>0.132</v>
      </c>
      <c r="V851" s="5" t="n">
        <v>9.462</v>
      </c>
      <c r="W851" s="5" t="n">
        <v>0.2</v>
      </c>
      <c r="X851" s="5" t="n">
        <v>1</v>
      </c>
      <c r="Y851" s="5" t="n">
        <v>14.752</v>
      </c>
      <c r="Z851" s="5" t="n">
        <v>1.634</v>
      </c>
      <c r="AA851" s="5" t="n">
        <v>-4.374</v>
      </c>
      <c r="AB851" s="5" t="n">
        <v>10.378</v>
      </c>
      <c r="AC851" s="5" t="n">
        <v>0</v>
      </c>
      <c r="AD851" s="5" t="n">
        <v>0</v>
      </c>
      <c r="AE851" s="5" t="n">
        <v>14.092</v>
      </c>
      <c r="AF851" s="5" t="n">
        <v>2.764</v>
      </c>
      <c r="AG851" s="5" t="n">
        <v>-4.374</v>
      </c>
      <c r="AH851" s="5" t="n">
        <v>9.718</v>
      </c>
      <c r="AI851" s="5" t="n">
        <v>0</v>
      </c>
      <c r="AJ851" s="5" t="n">
        <v>0</v>
      </c>
      <c r="AK851" s="5" t="n">
        <v>10.135</v>
      </c>
      <c r="AL851" s="5" t="n">
        <v>4.811</v>
      </c>
      <c r="AM851" s="5" t="n">
        <v>-9.378</v>
      </c>
      <c r="AN851" s="5" t="n">
        <v>0.908</v>
      </c>
      <c r="AO851" s="5" t="n">
        <v>0</v>
      </c>
      <c r="AP851" s="5" t="n">
        <v>0</v>
      </c>
      <c r="AQ851" s="5" t="n">
        <v>0.861</v>
      </c>
      <c r="AR851" s="5" t="n">
        <v>0.123</v>
      </c>
      <c r="AS851" s="5" t="n">
        <v>-0.062</v>
      </c>
      <c r="AT851" s="5" t="n">
        <v>0.959</v>
      </c>
      <c r="AU851" s="5" t="n">
        <v>0.2</v>
      </c>
      <c r="AV851" s="5" t="n">
        <v>1</v>
      </c>
      <c r="AW851" s="5" t="n">
        <v>0.986</v>
      </c>
      <c r="AX851" s="5" t="n">
        <v>0.123</v>
      </c>
      <c r="AY851" s="5" t="n">
        <v>-0.108</v>
      </c>
      <c r="AZ851" s="5" t="n">
        <v>1.054</v>
      </c>
      <c r="BA851" s="5" t="n">
        <v>0.2</v>
      </c>
      <c r="BB851" s="5" t="n">
        <v>1</v>
      </c>
      <c r="BC851" s="5" t="n">
        <v>0.598</v>
      </c>
      <c r="BD851" s="5" t="n">
        <v>0.123</v>
      </c>
      <c r="BE851" s="5" t="n">
        <v>0.008999999999999999</v>
      </c>
      <c r="BF851" s="5" t="n">
        <v>0.717</v>
      </c>
      <c r="BG851" s="5" t="n">
        <v>0.2</v>
      </c>
      <c r="BH851" s="5" t="n">
        <v>1</v>
      </c>
      <c r="BI851" s="5" t="n">
        <v>0.612</v>
      </c>
      <c r="BJ851" s="5" t="n">
        <v>0.123</v>
      </c>
      <c r="BK851" s="5" t="n">
        <v>0.008999999999999999</v>
      </c>
      <c r="BL851" s="5" t="n">
        <v>0.735</v>
      </c>
      <c r="BM851" s="5" t="n">
        <v>0.2</v>
      </c>
      <c r="BN851" s="5" t="n">
        <v>1</v>
      </c>
      <c r="BO851" s="5" t="n">
        <v>0</v>
      </c>
      <c r="BP851" s="5" t="n">
        <v>-0.037</v>
      </c>
      <c r="BQ851" s="5" t="n">
        <v>0.041</v>
      </c>
      <c r="BR851" s="5" t="n">
        <v>0</v>
      </c>
      <c r="BS851" s="5" t="n">
        <v>0.333</v>
      </c>
      <c r="BT851" s="5" t="n">
        <v>0</v>
      </c>
      <c r="BU851" s="5" t="n">
        <v>-0.037</v>
      </c>
      <c r="BV851" s="5" t="n">
        <v>0.027</v>
      </c>
      <c r="BW851" s="5" t="n">
        <v>0</v>
      </c>
      <c r="BX851" s="5" t="n">
        <v>0.333</v>
      </c>
      <c r="BY851" s="5" t="n">
        <v>12.729</v>
      </c>
      <c r="BZ851" s="5" t="n">
        <v>0</v>
      </c>
      <c r="CA851" s="5" t="n">
        <v>12.729</v>
      </c>
      <c r="CB851" s="5" t="n">
        <v>0</v>
      </c>
      <c r="CC851" s="5" t="n">
        <v>97.90000000000001</v>
      </c>
      <c r="CD851" s="5" t="n">
        <v>7.95</v>
      </c>
      <c r="CE851" s="5" t="n">
        <v>1.449</v>
      </c>
      <c r="CF851" s="5" t="n">
        <v>117.48</v>
      </c>
      <c r="CG851" s="5" t="n">
        <v>0.2</v>
      </c>
      <c r="CH851" s="5" t="n">
        <v>1</v>
      </c>
      <c r="CI851" s="5" t="n">
        <v>0</v>
      </c>
      <c r="CJ851" s="5" t="n">
        <v>0</v>
      </c>
      <c r="CK851" s="5" t="n">
        <v>0</v>
      </c>
      <c r="CL851" s="5" t="n">
        <v>0</v>
      </c>
      <c r="CM851" s="5" t="n">
        <v>0</v>
      </c>
      <c r="CN851" s="5" t="n">
        <v>0</v>
      </c>
      <c r="CO851" s="5" t="n">
        <v>0</v>
      </c>
      <c r="CP851" s="5" t="n">
        <v>0.652</v>
      </c>
      <c r="CQ851" s="5" t="n">
        <v>1.294</v>
      </c>
      <c r="CR851" s="5" t="n">
        <v>0.956</v>
      </c>
      <c r="CS851" s="5" t="n">
        <v>5.091</v>
      </c>
      <c r="CT851" s="5" t="n">
        <v>5.842</v>
      </c>
      <c r="CU851" s="5" t="n">
        <v>28.059</v>
      </c>
    </row>
    <row r="852">
      <c r="A852" s="5" t="inlineStr">
        <is>
          <t>UZB2023</t>
        </is>
      </c>
      <c r="B852" s="5" t="inlineStr">
        <is>
          <t>UZB</t>
        </is>
      </c>
      <c r="C852" s="5" t="inlineStr">
        <is>
          <t>UZB</t>
        </is>
      </c>
      <c r="D852" s="5" t="inlineStr">
        <is>
          <t>Uzbekistan</t>
        </is>
      </c>
      <c r="E852" s="5" t="n">
        <v>2023</v>
      </c>
      <c r="F852" s="5" t="n">
        <v>0.2</v>
      </c>
      <c r="G852" s="5" t="n">
        <v>2.871</v>
      </c>
      <c r="H852" s="5" t="n">
        <v>0.848</v>
      </c>
      <c r="I852" s="5" t="n">
        <v>0.008999999999999999</v>
      </c>
      <c r="J852" s="5" t="n">
        <v>2.88</v>
      </c>
      <c r="K852" s="5" t="n">
        <v>0</v>
      </c>
      <c r="L852" s="5" t="n">
        <v>1</v>
      </c>
      <c r="M852" s="5" t="n">
        <v>4.746</v>
      </c>
      <c r="N852" s="5" t="n">
        <v>2.544</v>
      </c>
      <c r="O852" s="5" t="n">
        <v>0.013</v>
      </c>
      <c r="P852" s="5" t="n">
        <v>4.759</v>
      </c>
      <c r="Q852" s="5" t="n">
        <v>0</v>
      </c>
      <c r="R852" s="5" t="n">
        <v>1</v>
      </c>
      <c r="S852" s="5" t="n">
        <v>7.11</v>
      </c>
      <c r="T852" s="5" t="n">
        <v>5.087</v>
      </c>
      <c r="U852" s="5" t="n">
        <v>0.166</v>
      </c>
      <c r="V852" s="5" t="n">
        <v>8.542999999999999</v>
      </c>
      <c r="W852" s="5" t="n">
        <v>0.2</v>
      </c>
      <c r="X852" s="5" t="n">
        <v>1</v>
      </c>
      <c r="Y852" s="5" t="n">
        <v>15.342</v>
      </c>
      <c r="Z852" s="5" t="n">
        <v>1.699</v>
      </c>
      <c r="AA852" s="5" t="n">
        <v>-4.563</v>
      </c>
      <c r="AB852" s="5" t="n">
        <v>10.779</v>
      </c>
      <c r="AC852" s="5" t="n">
        <v>0</v>
      </c>
      <c r="AD852" s="5" t="n">
        <v>0</v>
      </c>
      <c r="AE852" s="5" t="n">
        <v>14.663</v>
      </c>
      <c r="AF852" s="5" t="n">
        <v>2.877</v>
      </c>
      <c r="AG852" s="5" t="n">
        <v>-4.563</v>
      </c>
      <c r="AH852" s="5" t="n">
        <v>10.1</v>
      </c>
      <c r="AI852" s="5" t="n">
        <v>0</v>
      </c>
      <c r="AJ852" s="5" t="n">
        <v>0</v>
      </c>
      <c r="AK852" s="5" t="n">
        <v>10.563</v>
      </c>
      <c r="AL852" s="5" t="n">
        <v>5.014</v>
      </c>
      <c r="AM852" s="5" t="n">
        <v>-9.851000000000001</v>
      </c>
      <c r="AN852" s="5" t="n">
        <v>0.855</v>
      </c>
      <c r="AO852" s="5" t="n">
        <v>0</v>
      </c>
      <c r="AP852" s="5" t="n">
        <v>0</v>
      </c>
      <c r="AQ852" s="5" t="n">
        <v>0.76</v>
      </c>
      <c r="AR852" s="5" t="n">
        <v>0.129</v>
      </c>
      <c r="AS852" s="5" t="n">
        <v>0.016</v>
      </c>
      <c r="AT852" s="5" t="n">
        <v>0.931</v>
      </c>
      <c r="AU852" s="5" t="n">
        <v>0.2</v>
      </c>
      <c r="AV852" s="5" t="n">
        <v>1</v>
      </c>
      <c r="AW852" s="5" t="n">
        <v>0.8110000000000001</v>
      </c>
      <c r="AX852" s="5" t="n">
        <v>0.129</v>
      </c>
      <c r="AY852" s="5" t="n">
        <v>0.003</v>
      </c>
      <c r="AZ852" s="5" t="n">
        <v>0.978</v>
      </c>
      <c r="BA852" s="5" t="n">
        <v>0.2</v>
      </c>
      <c r="BB852" s="5" t="n">
        <v>1</v>
      </c>
      <c r="BC852" s="5" t="n">
        <v>0.535</v>
      </c>
      <c r="BD852" s="5" t="n">
        <v>0.129</v>
      </c>
      <c r="BE852" s="5" t="n">
        <v>0.012</v>
      </c>
      <c r="BF852" s="5" t="n">
        <v>0.642</v>
      </c>
      <c r="BG852" s="5" t="n">
        <v>0.2</v>
      </c>
      <c r="BH852" s="5" t="n">
        <v>1</v>
      </c>
      <c r="BI852" s="5" t="n">
        <v>0.579</v>
      </c>
      <c r="BJ852" s="5" t="n">
        <v>0.129</v>
      </c>
      <c r="BK852" s="5" t="n">
        <v>0.013</v>
      </c>
      <c r="BL852" s="5" t="n">
        <v>0.695</v>
      </c>
      <c r="BM852" s="5" t="n">
        <v>0.2</v>
      </c>
      <c r="BN852" s="5" t="n">
        <v>1</v>
      </c>
      <c r="BO852" s="5" t="n">
        <v>0</v>
      </c>
      <c r="BP852" s="5" t="n">
        <v>-0.037</v>
      </c>
      <c r="BQ852" s="5" t="n">
        <v>0.038</v>
      </c>
      <c r="BR852" s="5" t="n">
        <v>0</v>
      </c>
      <c r="BS852" s="5" t="n">
        <v>0.333</v>
      </c>
      <c r="BT852" s="5" t="n">
        <v>0</v>
      </c>
      <c r="BU852" s="5" t="n">
        <v>-0.037</v>
      </c>
      <c r="BV852" s="5" t="n">
        <v>0.025</v>
      </c>
      <c r="BW852" s="5" t="n">
        <v>0</v>
      </c>
      <c r="BX852" s="5" t="n">
        <v>0.333</v>
      </c>
      <c r="BY852" s="5" t="n">
        <v>13.254</v>
      </c>
      <c r="BZ852" s="5" t="n">
        <v>0</v>
      </c>
      <c r="CA852" s="5" t="n">
        <v>13.254</v>
      </c>
      <c r="CB852" s="5" t="n">
        <v>0</v>
      </c>
      <c r="CC852" s="5" t="n">
        <v>83.248</v>
      </c>
      <c r="CD852" s="5" t="n">
        <v>7.95</v>
      </c>
      <c r="CE852" s="5" t="n">
        <v>1.843</v>
      </c>
      <c r="CF852" s="5" t="n">
        <v>99.898</v>
      </c>
      <c r="CG852" s="5" t="n">
        <v>0.2</v>
      </c>
      <c r="CH852" s="5" t="n">
        <v>1</v>
      </c>
      <c r="CI852" s="5" t="n">
        <v>0</v>
      </c>
      <c r="CJ852" s="5" t="n">
        <v>0</v>
      </c>
      <c r="CK852" s="5" t="n">
        <v>0</v>
      </c>
      <c r="CL852" s="5" t="n">
        <v>0</v>
      </c>
      <c r="CM852" s="5" t="n">
        <v>0</v>
      </c>
      <c r="CN852" s="5" t="n">
        <v>0</v>
      </c>
      <c r="CO852" s="5" t="n">
        <v>0</v>
      </c>
      <c r="CP852" s="5" t="n">
        <v>0.681</v>
      </c>
      <c r="CQ852" s="5" t="n">
        <v>1.348</v>
      </c>
      <c r="CR852" s="5" t="n">
        <v>0.952</v>
      </c>
      <c r="CS852" s="5" t="n">
        <v>5.302</v>
      </c>
      <c r="CT852" s="5" t="n">
        <v>3.466</v>
      </c>
      <c r="CU852" s="5" t="n">
        <v>9.260999999999999</v>
      </c>
    </row>
    <row r="853">
      <c r="A853" s="5" t="inlineStr">
        <is>
          <t>UZB2024</t>
        </is>
      </c>
      <c r="B853" s="5" t="inlineStr">
        <is>
          <t>UZB</t>
        </is>
      </c>
      <c r="C853" s="5" t="inlineStr">
        <is>
          <t>UZB</t>
        </is>
      </c>
      <c r="D853" s="5" t="inlineStr">
        <is>
          <t>Uzbekistan</t>
        </is>
      </c>
      <c r="E853" s="5" t="n">
        <v>2024</v>
      </c>
      <c r="F853" s="5" t="n">
        <v>0.2</v>
      </c>
      <c r="G853" s="5" t="n">
        <v>2.783</v>
      </c>
      <c r="H853" s="5" t="n">
        <v>0.873</v>
      </c>
      <c r="I853" s="5" t="n">
        <v>0.007</v>
      </c>
      <c r="J853" s="5" t="n">
        <v>2.79</v>
      </c>
      <c r="K853" s="5" t="n">
        <v>0</v>
      </c>
      <c r="L853" s="5" t="n">
        <v>1</v>
      </c>
      <c r="M853" s="5" t="n">
        <v>4.569</v>
      </c>
      <c r="N853" s="5" t="n">
        <v>2.619</v>
      </c>
      <c r="O853" s="5" t="n">
        <v>0.008999999999999999</v>
      </c>
      <c r="P853" s="5" t="n">
        <v>4.578</v>
      </c>
      <c r="Q853" s="5" t="n">
        <v>0</v>
      </c>
      <c r="R853" s="5" t="n">
        <v>1</v>
      </c>
      <c r="S853" s="5" t="n">
        <v>7.147</v>
      </c>
      <c r="T853" s="5" t="n">
        <v>5.237</v>
      </c>
      <c r="U853" s="5" t="n">
        <v>0.202</v>
      </c>
      <c r="V853" s="5" t="n">
        <v>8.585000000000001</v>
      </c>
      <c r="W853" s="5" t="n">
        <v>0.2</v>
      </c>
      <c r="X853" s="5" t="n">
        <v>1</v>
      </c>
      <c r="Y853" s="5" t="n">
        <v>15.773</v>
      </c>
      <c r="Z853" s="5" t="n">
        <v>1.747</v>
      </c>
      <c r="AA853" s="5" t="n">
        <v>-4.178</v>
      </c>
      <c r="AB853" s="5" t="n">
        <v>11.595</v>
      </c>
      <c r="AC853" s="5" t="n">
        <v>0</v>
      </c>
      <c r="AD853" s="5" t="n">
        <v>0</v>
      </c>
      <c r="AE853" s="5" t="n">
        <v>15.077</v>
      </c>
      <c r="AF853" s="5" t="n">
        <v>2.958</v>
      </c>
      <c r="AG853" s="5" t="n">
        <v>-4.178</v>
      </c>
      <c r="AH853" s="5" t="n">
        <v>10.899</v>
      </c>
      <c r="AI853" s="5" t="n">
        <v>0</v>
      </c>
      <c r="AJ853" s="5" t="n">
        <v>0</v>
      </c>
      <c r="AK853" s="5" t="n">
        <v>10.867</v>
      </c>
      <c r="AL853" s="5" t="n">
        <v>5.159</v>
      </c>
      <c r="AM853" s="5" t="n">
        <v>-10.128</v>
      </c>
      <c r="AN853" s="5" t="n">
        <v>0.887</v>
      </c>
      <c r="AO853" s="5" t="n">
        <v>0</v>
      </c>
      <c r="AP853" s="5" t="n">
        <v>0</v>
      </c>
      <c r="AQ853" s="5" t="n">
        <v>0.724</v>
      </c>
      <c r="AR853" s="5" t="n">
        <v>0.132</v>
      </c>
      <c r="AS853" s="5" t="n">
        <v>-0.054</v>
      </c>
      <c r="AT853" s="5" t="n">
        <v>0.804</v>
      </c>
      <c r="AU853" s="5" t="n">
        <v>0.2</v>
      </c>
      <c r="AV853" s="5" t="n">
        <v>1</v>
      </c>
      <c r="AW853" s="5" t="n">
        <v>0.75</v>
      </c>
      <c r="AX853" s="5" t="n">
        <v>0.132</v>
      </c>
      <c r="AY853" s="5" t="n">
        <v>0.032</v>
      </c>
      <c r="AZ853" s="5" t="n">
        <v>0.9389999999999999</v>
      </c>
      <c r="BA853" s="5" t="n">
        <v>0.2</v>
      </c>
      <c r="BB853" s="5" t="n">
        <v>1</v>
      </c>
      <c r="BC853" s="5" t="n">
        <v>0.513</v>
      </c>
      <c r="BD853" s="5" t="n">
        <v>0.132</v>
      </c>
      <c r="BE853" s="5" t="n">
        <v>0.014</v>
      </c>
      <c r="BF853" s="5" t="n">
        <v>0.616</v>
      </c>
      <c r="BG853" s="5" t="n">
        <v>0.2</v>
      </c>
      <c r="BH853" s="5" t="n">
        <v>1</v>
      </c>
      <c r="BI853" s="5" t="n">
        <v>0.591</v>
      </c>
      <c r="BJ853" s="5" t="n">
        <v>0.132</v>
      </c>
      <c r="BK853" s="5" t="n">
        <v>0.016</v>
      </c>
      <c r="BL853" s="5" t="n">
        <v>0.71</v>
      </c>
      <c r="BM853" s="5" t="n">
        <v>0.2</v>
      </c>
      <c r="BN853" s="5" t="n">
        <v>1</v>
      </c>
      <c r="BO853" s="5" t="n">
        <v>0</v>
      </c>
      <c r="BP853" s="5" t="n">
        <v>-0.038</v>
      </c>
      <c r="BQ853" s="5" t="n">
        <v>0.065</v>
      </c>
      <c r="BR853" s="5" t="n">
        <v>0</v>
      </c>
      <c r="BS853" s="5" t="n">
        <v>0.333</v>
      </c>
      <c r="BT853" s="5" t="n">
        <v>0</v>
      </c>
      <c r="BU853" s="5" t="n">
        <v>-0.038</v>
      </c>
      <c r="BV853" s="5" t="n">
        <v>0.034</v>
      </c>
      <c r="BW853" s="5" t="n">
        <v>0</v>
      </c>
      <c r="BX853" s="5" t="n">
        <v>0.333</v>
      </c>
      <c r="BY853" s="5" t="n">
        <v>13.646</v>
      </c>
      <c r="BZ853" s="5" t="n">
        <v>0</v>
      </c>
      <c r="CA853" s="5" t="n">
        <v>13.646</v>
      </c>
      <c r="CB853" s="5" t="n">
        <v>0</v>
      </c>
      <c r="CC853" s="5" t="n">
        <v>82.58799999999999</v>
      </c>
      <c r="CD853" s="5" t="n">
        <v>7.95</v>
      </c>
      <c r="CE853" s="5" t="n">
        <v>2.25</v>
      </c>
      <c r="CF853" s="5" t="n">
        <v>99.10599999999999</v>
      </c>
      <c r="CG853" s="5" t="n">
        <v>0.2</v>
      </c>
      <c r="CH853" s="5" t="n">
        <v>1</v>
      </c>
      <c r="CI853" s="5" t="n">
        <v>0</v>
      </c>
      <c r="CJ853" s="5" t="n">
        <v>0</v>
      </c>
      <c r="CK853" s="5" t="n">
        <v>0</v>
      </c>
      <c r="CL853" s="5" t="n">
        <v>0</v>
      </c>
      <c r="CM853" s="5" t="n">
        <v>0</v>
      </c>
      <c r="CN853" s="5" t="n">
        <v>0</v>
      </c>
      <c r="CO853" s="5" t="n">
        <v>0</v>
      </c>
      <c r="CP853" s="5" t="n">
        <v>0.681</v>
      </c>
      <c r="CQ853" s="5" t="n">
        <v>1.387</v>
      </c>
      <c r="CR853" s="5" t="n">
        <v>0.952</v>
      </c>
      <c r="CS853" s="5" t="n">
        <v>5.458</v>
      </c>
      <c r="CT853" s="5" t="n">
        <v>3.027</v>
      </c>
      <c r="CU853" s="5" t="n">
        <v>7.598</v>
      </c>
    </row>
    <row r="854">
      <c r="A854" s="5" t="inlineStr">
        <is>
          <t>VUT2021</t>
        </is>
      </c>
      <c r="B854" s="5" t="inlineStr">
        <is>
          <t>VUT</t>
        </is>
      </c>
      <c r="C854" s="5" t="inlineStr">
        <is>
          <t>VUT</t>
        </is>
      </c>
      <c r="D854" s="5" t="inlineStr">
        <is>
          <t>Vanuatu</t>
        </is>
      </c>
      <c r="E854" s="5" t="n">
        <v>2021</v>
      </c>
      <c r="F854" s="5" t="n">
        <v>0.15</v>
      </c>
      <c r="G854" s="5" t="n">
        <v>4.747</v>
      </c>
      <c r="H854" s="5" t="n">
        <v>1.143</v>
      </c>
      <c r="I854" s="5" t="n">
        <v>0</v>
      </c>
      <c r="J854" s="5" t="n">
        <v>4.747</v>
      </c>
      <c r="K854" s="5" t="n">
        <v>0</v>
      </c>
      <c r="L854" s="5" t="n">
        <v>1</v>
      </c>
      <c r="M854" s="5" t="n">
        <v>7.964</v>
      </c>
      <c r="N854" s="5" t="n">
        <v>3.43</v>
      </c>
      <c r="O854" s="5" t="n">
        <v>0</v>
      </c>
      <c r="P854" s="5" t="n">
        <v>7.964</v>
      </c>
      <c r="Q854" s="5" t="n">
        <v>0</v>
      </c>
      <c r="R854" s="5" t="n">
        <v>1</v>
      </c>
      <c r="S854" s="5" t="n">
        <v>10.464</v>
      </c>
      <c r="T854" s="5" t="n">
        <v>6.86</v>
      </c>
      <c r="U854" s="5" t="n">
        <v>0</v>
      </c>
      <c r="V854" s="5" t="n">
        <v>12.034</v>
      </c>
      <c r="W854" s="5" t="n">
        <v>0.15</v>
      </c>
      <c r="X854" s="5" t="n">
        <v>1</v>
      </c>
      <c r="Y854" s="5" t="n">
        <v>10.551</v>
      </c>
      <c r="Z854" s="5" t="n">
        <v>1.302</v>
      </c>
      <c r="AA854" s="5" t="n">
        <v>0</v>
      </c>
      <c r="AB854" s="5" t="n">
        <v>10.551</v>
      </c>
      <c r="AC854" s="5" t="n">
        <v>0</v>
      </c>
      <c r="AD854" s="5" t="n">
        <v>1</v>
      </c>
      <c r="AE854" s="5" t="n">
        <v>11.694</v>
      </c>
      <c r="AF854" s="5" t="n">
        <v>2.549</v>
      </c>
      <c r="AG854" s="5" t="n">
        <v>0</v>
      </c>
      <c r="AH854" s="5" t="n">
        <v>11.694</v>
      </c>
      <c r="AI854" s="5" t="n">
        <v>0</v>
      </c>
      <c r="AJ854" s="5" t="n">
        <v>1</v>
      </c>
      <c r="AK854" s="5" t="n">
        <v>18.554</v>
      </c>
      <c r="AL854" s="5" t="n">
        <v>9.627000000000001</v>
      </c>
      <c r="AM854" s="5" t="n">
        <v>0</v>
      </c>
      <c r="AN854" s="5" t="n">
        <v>21.337</v>
      </c>
      <c r="AO854" s="5" t="n">
        <v>0.15</v>
      </c>
      <c r="AP854" s="5" t="n">
        <v>1</v>
      </c>
      <c r="AQ854" s="5" t="n">
        <v>0.621</v>
      </c>
      <c r="AR854" s="5" t="n">
        <v>0.114</v>
      </c>
      <c r="AS854" s="5" t="n">
        <v>0.404</v>
      </c>
      <c r="AT854" s="5" t="n">
        <v>1.179</v>
      </c>
      <c r="AU854" s="5" t="n">
        <v>0.15</v>
      </c>
      <c r="AV854" s="5" t="n">
        <v>1</v>
      </c>
      <c r="AW854" s="5" t="n">
        <v>0.593</v>
      </c>
      <c r="AX854" s="5" t="n">
        <v>0.114</v>
      </c>
      <c r="AY854" s="5" t="n">
        <v>0.456</v>
      </c>
      <c r="AZ854" s="5" t="n">
        <v>1.206</v>
      </c>
      <c r="BA854" s="5" t="n">
        <v>0.15</v>
      </c>
      <c r="BB854" s="5" t="n">
        <v>1</v>
      </c>
      <c r="BC854" s="5" t="n">
        <v>0.44</v>
      </c>
      <c r="BD854" s="5" t="n">
        <v>0.114</v>
      </c>
      <c r="BE854" s="5" t="n">
        <v>0</v>
      </c>
      <c r="BF854" s="5" t="n">
        <v>0.506</v>
      </c>
      <c r="BG854" s="5" t="n">
        <v>0.15</v>
      </c>
      <c r="BH854" s="5" t="n">
        <v>1</v>
      </c>
      <c r="BI854" s="5" t="n">
        <v>0.5600000000000001</v>
      </c>
      <c r="BJ854" s="5" t="n">
        <v>0.114</v>
      </c>
      <c r="BK854" s="5" t="n">
        <v>0</v>
      </c>
      <c r="BL854" s="5" t="n">
        <v>0.644</v>
      </c>
      <c r="BM854" s="5" t="n">
        <v>0.15</v>
      </c>
      <c r="BN854" s="5" t="n">
        <v>1</v>
      </c>
      <c r="BO854" s="5" t="n">
        <v>0</v>
      </c>
      <c r="BP854" s="5" t="n">
        <v>0</v>
      </c>
      <c r="BQ854" s="5" t="n">
        <v>0</v>
      </c>
      <c r="BR854" s="5" t="n">
        <v>0</v>
      </c>
      <c r="BS854" s="5" t="n">
        <v>1</v>
      </c>
      <c r="BT854" s="5" t="n">
        <v>0</v>
      </c>
      <c r="BU854" s="5" t="n">
        <v>0</v>
      </c>
      <c r="BV854" s="5" t="n">
        <v>0</v>
      </c>
      <c r="BW854" s="5" t="n">
        <v>0.15</v>
      </c>
      <c r="BX854" s="5" t="n">
        <v>1</v>
      </c>
      <c r="BY854" s="5" t="n">
        <v>11.787</v>
      </c>
      <c r="BZ854" s="5" t="n">
        <v>0</v>
      </c>
      <c r="CA854" s="5" t="n">
        <v>11.787</v>
      </c>
      <c r="CB854" s="5" t="n">
        <v>0</v>
      </c>
      <c r="CC854" s="5" t="n">
        <v>81.69499999999999</v>
      </c>
      <c r="CD854" s="5" t="n">
        <v>7.95</v>
      </c>
      <c r="CE854" s="5" t="n">
        <v>0</v>
      </c>
      <c r="CF854" s="5" t="n">
        <v>93.95</v>
      </c>
      <c r="CG854" s="5" t="n">
        <v>0.15</v>
      </c>
      <c r="CH854" s="5" t="n">
        <v>1</v>
      </c>
      <c r="CI854" s="5" t="n">
        <v>0</v>
      </c>
      <c r="CJ854" s="5" t="n">
        <v>0</v>
      </c>
      <c r="CK854" s="5" t="n">
        <v>0</v>
      </c>
      <c r="CL854" s="5" t="n">
        <v>0</v>
      </c>
      <c r="CM854" s="5" t="n">
        <v>0</v>
      </c>
      <c r="CN854" s="5" t="n">
        <v>0</v>
      </c>
      <c r="CO854" s="5" t="n">
        <v>0</v>
      </c>
      <c r="CP854" s="5" t="n">
        <v>0</v>
      </c>
      <c r="CQ854" s="5" t="n">
        <v>1.198</v>
      </c>
      <c r="CR854" s="5" t="n">
        <v>0</v>
      </c>
      <c r="CS854" s="5" t="n">
        <v>4.776</v>
      </c>
      <c r="CT854" s="5" t="n">
        <v>3.604</v>
      </c>
      <c r="CU854" s="5" t="n">
        <v>9.407999999999999</v>
      </c>
    </row>
    <row r="855">
      <c r="A855" s="5" t="inlineStr">
        <is>
          <t>VUT2022</t>
        </is>
      </c>
      <c r="B855" s="5" t="inlineStr">
        <is>
          <t>VUT</t>
        </is>
      </c>
      <c r="C855" s="5" t="inlineStr">
        <is>
          <t>VUT</t>
        </is>
      </c>
      <c r="D855" s="5" t="inlineStr">
        <is>
          <t>Vanuatu</t>
        </is>
      </c>
      <c r="E855" s="5" t="n">
        <v>2022</v>
      </c>
      <c r="F855" s="5" t="n">
        <v>0.15</v>
      </c>
      <c r="G855" s="5" t="n">
        <v>8.788</v>
      </c>
      <c r="H855" s="5" t="n">
        <v>1.235</v>
      </c>
      <c r="I855" s="5" t="n">
        <v>0</v>
      </c>
      <c r="J855" s="5" t="n">
        <v>8.788</v>
      </c>
      <c r="K855" s="5" t="n">
        <v>0</v>
      </c>
      <c r="L855" s="5" t="n">
        <v>1</v>
      </c>
      <c r="M855" s="5" t="n">
        <v>9.782999999999999</v>
      </c>
      <c r="N855" s="5" t="n">
        <v>3.704</v>
      </c>
      <c r="O855" s="5" t="n">
        <v>0</v>
      </c>
      <c r="P855" s="5" t="n">
        <v>9.782999999999999</v>
      </c>
      <c r="Q855" s="5" t="n">
        <v>0</v>
      </c>
      <c r="R855" s="5" t="n">
        <v>1</v>
      </c>
      <c r="S855" s="5" t="n">
        <v>14.962</v>
      </c>
      <c r="T855" s="5" t="n">
        <v>7.408</v>
      </c>
      <c r="U855" s="5" t="n">
        <v>0.166</v>
      </c>
      <c r="V855" s="5" t="n">
        <v>17.206</v>
      </c>
      <c r="W855" s="5" t="n">
        <v>0.15</v>
      </c>
      <c r="X855" s="5" t="n">
        <v>1</v>
      </c>
      <c r="Y855" s="5" t="n">
        <v>17.332</v>
      </c>
      <c r="Z855" s="5" t="n">
        <v>2.139</v>
      </c>
      <c r="AA855" s="5" t="n">
        <v>0</v>
      </c>
      <c r="AB855" s="5" t="n">
        <v>17.332</v>
      </c>
      <c r="AC855" s="5" t="n">
        <v>0</v>
      </c>
      <c r="AD855" s="5" t="n">
        <v>1</v>
      </c>
      <c r="AE855" s="5" t="n">
        <v>18.566</v>
      </c>
      <c r="AF855" s="5" t="n">
        <v>4.048</v>
      </c>
      <c r="AG855" s="5" t="n">
        <v>0</v>
      </c>
      <c r="AH855" s="5" t="n">
        <v>18.566</v>
      </c>
      <c r="AI855" s="5" t="n">
        <v>0</v>
      </c>
      <c r="AJ855" s="5" t="n">
        <v>1</v>
      </c>
      <c r="AK855" s="5" t="n">
        <v>25.974</v>
      </c>
      <c r="AL855" s="5" t="n">
        <v>13.478</v>
      </c>
      <c r="AM855" s="5" t="n">
        <v>0.288</v>
      </c>
      <c r="AN855" s="5" t="n">
        <v>29.871</v>
      </c>
      <c r="AO855" s="5" t="n">
        <v>0.15</v>
      </c>
      <c r="AP855" s="5" t="n">
        <v>1</v>
      </c>
      <c r="AQ855" s="5" t="n">
        <v>0.847</v>
      </c>
      <c r="AR855" s="5" t="n">
        <v>0.123</v>
      </c>
      <c r="AS855" s="5" t="n">
        <v>0.457</v>
      </c>
      <c r="AT855" s="5" t="n">
        <v>1.5</v>
      </c>
      <c r="AU855" s="5" t="n">
        <v>0.15</v>
      </c>
      <c r="AV855" s="5" t="n">
        <v>1</v>
      </c>
      <c r="AW855" s="5" t="n">
        <v>0.947</v>
      </c>
      <c r="AX855" s="5" t="n">
        <v>0.123</v>
      </c>
      <c r="AY855" s="5" t="n">
        <v>0.433</v>
      </c>
      <c r="AZ855" s="5" t="n">
        <v>1.586</v>
      </c>
      <c r="BA855" s="5" t="n">
        <v>0.15</v>
      </c>
      <c r="BB855" s="5" t="n">
        <v>1</v>
      </c>
      <c r="BC855" s="5" t="n">
        <v>0.589</v>
      </c>
      <c r="BD855" s="5" t="n">
        <v>0.123</v>
      </c>
      <c r="BE855" s="5" t="n">
        <v>0.007</v>
      </c>
      <c r="BF855" s="5" t="n">
        <v>0.677</v>
      </c>
      <c r="BG855" s="5" t="n">
        <v>0.15</v>
      </c>
      <c r="BH855" s="5" t="n">
        <v>1</v>
      </c>
      <c r="BI855" s="5" t="n">
        <v>0.6889999999999999</v>
      </c>
      <c r="BJ855" s="5" t="n">
        <v>0.123</v>
      </c>
      <c r="BK855" s="5" t="n">
        <v>0.008</v>
      </c>
      <c r="BL855" s="5" t="n">
        <v>0.792</v>
      </c>
      <c r="BM855" s="5" t="n">
        <v>0.15</v>
      </c>
      <c r="BN855" s="5" t="n">
        <v>1</v>
      </c>
      <c r="BO855" s="5" t="n">
        <v>0</v>
      </c>
      <c r="BP855" s="5" t="n">
        <v>0</v>
      </c>
      <c r="BQ855" s="5" t="n">
        <v>0</v>
      </c>
      <c r="BR855" s="5" t="n">
        <v>0</v>
      </c>
      <c r="BS855" s="5" t="n">
        <v>1</v>
      </c>
      <c r="BT855" s="5" t="n">
        <v>0</v>
      </c>
      <c r="BU855" s="5" t="n">
        <v>0</v>
      </c>
      <c r="BV855" s="5" t="n">
        <v>0</v>
      </c>
      <c r="BW855" s="5" t="n">
        <v>0.15</v>
      </c>
      <c r="BX855" s="5" t="n">
        <v>1</v>
      </c>
      <c r="BY855" s="5" t="n">
        <v>12.729</v>
      </c>
      <c r="BZ855" s="5" t="n">
        <v>0</v>
      </c>
      <c r="CA855" s="5" t="n">
        <v>12.729</v>
      </c>
      <c r="CB855" s="5" t="n">
        <v>0</v>
      </c>
      <c r="CC855" s="5" t="n">
        <v>102.477</v>
      </c>
      <c r="CD855" s="5" t="n">
        <v>7.95</v>
      </c>
      <c r="CE855" s="5" t="n">
        <v>1.138</v>
      </c>
      <c r="CF855" s="5" t="n">
        <v>117.848</v>
      </c>
      <c r="CG855" s="5" t="n">
        <v>0.15</v>
      </c>
      <c r="CH855" s="5" t="n">
        <v>1</v>
      </c>
      <c r="CI855" s="5" t="n">
        <v>0</v>
      </c>
      <c r="CJ855" s="5" t="n">
        <v>0</v>
      </c>
      <c r="CK855" s="5" t="n">
        <v>0</v>
      </c>
      <c r="CL855" s="5" t="n">
        <v>0</v>
      </c>
      <c r="CM855" s="5" t="n">
        <v>0</v>
      </c>
      <c r="CN855" s="5" t="n">
        <v>0</v>
      </c>
      <c r="CO855" s="5" t="n">
        <v>0</v>
      </c>
      <c r="CP855" s="5" t="n">
        <v>0</v>
      </c>
      <c r="CQ855" s="5" t="n">
        <v>1.294</v>
      </c>
      <c r="CR855" s="5" t="n">
        <v>0</v>
      </c>
      <c r="CS855" s="5" t="n">
        <v>5.158</v>
      </c>
      <c r="CT855" s="5" t="n">
        <v>7.554</v>
      </c>
      <c r="CU855" s="5" t="n">
        <v>16.097</v>
      </c>
    </row>
    <row r="856">
      <c r="A856" s="5" t="inlineStr">
        <is>
          <t>VUT2023</t>
        </is>
      </c>
      <c r="B856" s="5" t="inlineStr">
        <is>
          <t>VUT</t>
        </is>
      </c>
      <c r="C856" s="5" t="inlineStr">
        <is>
          <t>VUT</t>
        </is>
      </c>
      <c r="D856" s="5" t="inlineStr">
        <is>
          <t>Vanuatu</t>
        </is>
      </c>
      <c r="E856" s="5" t="n">
        <v>2023</v>
      </c>
      <c r="F856" s="5" t="n">
        <v>0.15</v>
      </c>
      <c r="G856" s="5" t="n">
        <v>5.77</v>
      </c>
      <c r="H856" s="5" t="n">
        <v>1.286</v>
      </c>
      <c r="I856" s="5" t="n">
        <v>0</v>
      </c>
      <c r="J856" s="5" t="n">
        <v>5.77</v>
      </c>
      <c r="K856" s="5" t="n">
        <v>0</v>
      </c>
      <c r="L856" s="5" t="n">
        <v>1</v>
      </c>
      <c r="M856" s="5" t="n">
        <v>7.886</v>
      </c>
      <c r="N856" s="5" t="n">
        <v>3.857</v>
      </c>
      <c r="O856" s="5" t="n">
        <v>0</v>
      </c>
      <c r="P856" s="5" t="n">
        <v>7.886</v>
      </c>
      <c r="Q856" s="5" t="n">
        <v>0</v>
      </c>
      <c r="R856" s="5" t="n">
        <v>1</v>
      </c>
      <c r="S856" s="5" t="n">
        <v>12.198</v>
      </c>
      <c r="T856" s="5" t="n">
        <v>7.714</v>
      </c>
      <c r="U856" s="5" t="n">
        <v>0.203</v>
      </c>
      <c r="V856" s="5" t="n">
        <v>14.028</v>
      </c>
      <c r="W856" s="5" t="n">
        <v>0.15</v>
      </c>
      <c r="X856" s="5" t="n">
        <v>1</v>
      </c>
      <c r="Y856" s="5" t="n">
        <v>13.814</v>
      </c>
      <c r="Z856" s="5" t="n">
        <v>1.705</v>
      </c>
      <c r="AA856" s="5" t="n">
        <v>0</v>
      </c>
      <c r="AB856" s="5" t="n">
        <v>13.814</v>
      </c>
      <c r="AC856" s="5" t="n">
        <v>0</v>
      </c>
      <c r="AD856" s="5" t="n">
        <v>1</v>
      </c>
      <c r="AE856" s="5" t="n">
        <v>15.1</v>
      </c>
      <c r="AF856" s="5" t="n">
        <v>3.292</v>
      </c>
      <c r="AG856" s="5" t="n">
        <v>0</v>
      </c>
      <c r="AH856" s="5" t="n">
        <v>15.1</v>
      </c>
      <c r="AI856" s="5" t="n">
        <v>0</v>
      </c>
      <c r="AJ856" s="5" t="n">
        <v>1</v>
      </c>
      <c r="AK856" s="5" t="n">
        <v>22.814</v>
      </c>
      <c r="AL856" s="5" t="n">
        <v>11.838</v>
      </c>
      <c r="AM856" s="5" t="n">
        <v>0.379</v>
      </c>
      <c r="AN856" s="5" t="n">
        <v>26.236</v>
      </c>
      <c r="AO856" s="5" t="n">
        <v>0.15</v>
      </c>
      <c r="AP856" s="5" t="n">
        <v>1</v>
      </c>
      <c r="AQ856" s="5" t="n">
        <v>0.749</v>
      </c>
      <c r="AR856" s="5" t="n">
        <v>0.129</v>
      </c>
      <c r="AS856" s="5" t="n">
        <v>0.675</v>
      </c>
      <c r="AT856" s="5" t="n">
        <v>1.637</v>
      </c>
      <c r="AU856" s="5" t="n">
        <v>0.15</v>
      </c>
      <c r="AV856" s="5" t="n">
        <v>1</v>
      </c>
      <c r="AW856" s="5" t="n">
        <v>0.783</v>
      </c>
      <c r="AX856" s="5" t="n">
        <v>0.129</v>
      </c>
      <c r="AY856" s="5" t="n">
        <v>0.714</v>
      </c>
      <c r="AZ856" s="5" t="n">
        <v>1.721</v>
      </c>
      <c r="BA856" s="5" t="n">
        <v>0.15</v>
      </c>
      <c r="BB856" s="5" t="n">
        <v>1</v>
      </c>
      <c r="BC856" s="5" t="n">
        <v>0.527</v>
      </c>
      <c r="BD856" s="5" t="n">
        <v>0.129</v>
      </c>
      <c r="BE856" s="5" t="n">
        <v>0.008999999999999999</v>
      </c>
      <c r="BF856" s="5" t="n">
        <v>0.607</v>
      </c>
      <c r="BG856" s="5" t="n">
        <v>0.15</v>
      </c>
      <c r="BH856" s="5" t="n">
        <v>1</v>
      </c>
      <c r="BI856" s="5" t="n">
        <v>0.64</v>
      </c>
      <c r="BJ856" s="5" t="n">
        <v>0.129</v>
      </c>
      <c r="BK856" s="5" t="n">
        <v>0.011</v>
      </c>
      <c r="BL856" s="5" t="n">
        <v>0.736</v>
      </c>
      <c r="BM856" s="5" t="n">
        <v>0.15</v>
      </c>
      <c r="BN856" s="5" t="n">
        <v>1</v>
      </c>
      <c r="BO856" s="5" t="n">
        <v>0</v>
      </c>
      <c r="BP856" s="5" t="n">
        <v>0</v>
      </c>
      <c r="BQ856" s="5" t="n">
        <v>0</v>
      </c>
      <c r="BR856" s="5" t="n">
        <v>0</v>
      </c>
      <c r="BS856" s="5" t="n">
        <v>1</v>
      </c>
      <c r="BT856" s="5" t="n">
        <v>0</v>
      </c>
      <c r="BU856" s="5" t="n">
        <v>0</v>
      </c>
      <c r="BV856" s="5" t="n">
        <v>0</v>
      </c>
      <c r="BW856" s="5" t="n">
        <v>0.15</v>
      </c>
      <c r="BX856" s="5" t="n">
        <v>1</v>
      </c>
      <c r="BY856" s="5" t="n">
        <v>13.254</v>
      </c>
      <c r="BZ856" s="5" t="n">
        <v>0</v>
      </c>
      <c r="CA856" s="5" t="n">
        <v>13.254</v>
      </c>
      <c r="CB856" s="5" t="n">
        <v>0</v>
      </c>
      <c r="CC856" s="5" t="n">
        <v>87.07899999999999</v>
      </c>
      <c r="CD856" s="5" t="n">
        <v>7.95</v>
      </c>
      <c r="CE856" s="5" t="n">
        <v>1.446</v>
      </c>
      <c r="CF856" s="5" t="n">
        <v>100.141</v>
      </c>
      <c r="CG856" s="5" t="n">
        <v>0.15</v>
      </c>
      <c r="CH856" s="5" t="n">
        <v>1</v>
      </c>
      <c r="CI856" s="5" t="n">
        <v>0</v>
      </c>
      <c r="CJ856" s="5" t="n">
        <v>0</v>
      </c>
      <c r="CK856" s="5" t="n">
        <v>0</v>
      </c>
      <c r="CL856" s="5" t="n">
        <v>0</v>
      </c>
      <c r="CM856" s="5" t="n">
        <v>0</v>
      </c>
      <c r="CN856" s="5" t="n">
        <v>0</v>
      </c>
      <c r="CO856" s="5" t="n">
        <v>0</v>
      </c>
      <c r="CP856" s="5" t="n">
        <v>0</v>
      </c>
      <c r="CQ856" s="5" t="n">
        <v>1.348</v>
      </c>
      <c r="CR856" s="5" t="n">
        <v>0</v>
      </c>
      <c r="CS856" s="5" t="n">
        <v>5.37</v>
      </c>
      <c r="CT856" s="5" t="n">
        <v>4.484</v>
      </c>
      <c r="CU856" s="5" t="n">
        <v>12.529</v>
      </c>
    </row>
    <row r="857">
      <c r="A857" s="5" t="inlineStr">
        <is>
          <t>VUT2024</t>
        </is>
      </c>
      <c r="B857" s="5" t="inlineStr">
        <is>
          <t>VUT</t>
        </is>
      </c>
      <c r="C857" s="5" t="inlineStr">
        <is>
          <t>VUT</t>
        </is>
      </c>
      <c r="D857" s="5" t="inlineStr">
        <is>
          <t>Vanuatu</t>
        </is>
      </c>
      <c r="E857" s="5" t="n">
        <v>2024</v>
      </c>
      <c r="F857" s="5" t="n">
        <v>0.15</v>
      </c>
      <c r="G857" s="5" t="n">
        <v>4.833</v>
      </c>
      <c r="H857" s="5" t="n">
        <v>1.324</v>
      </c>
      <c r="I857" s="5" t="n">
        <v>0</v>
      </c>
      <c r="J857" s="5" t="n">
        <v>4.833</v>
      </c>
      <c r="K857" s="5" t="n">
        <v>0</v>
      </c>
      <c r="L857" s="5" t="n">
        <v>1</v>
      </c>
      <c r="M857" s="5" t="n">
        <v>7.124</v>
      </c>
      <c r="N857" s="5" t="n">
        <v>3.971</v>
      </c>
      <c r="O857" s="5" t="n">
        <v>0</v>
      </c>
      <c r="P857" s="5" t="n">
        <v>7.124</v>
      </c>
      <c r="Q857" s="5" t="n">
        <v>0</v>
      </c>
      <c r="R857" s="5" t="n">
        <v>1</v>
      </c>
      <c r="S857" s="5" t="n">
        <v>11.451</v>
      </c>
      <c r="T857" s="5" t="n">
        <v>7.942</v>
      </c>
      <c r="U857" s="5" t="n">
        <v>0.234</v>
      </c>
      <c r="V857" s="5" t="n">
        <v>13.168</v>
      </c>
      <c r="W857" s="5" t="n">
        <v>0.15</v>
      </c>
      <c r="X857" s="5" t="n">
        <v>1</v>
      </c>
      <c r="Y857" s="5" t="n">
        <v>12.219</v>
      </c>
      <c r="Z857" s="5" t="n">
        <v>1.508</v>
      </c>
      <c r="AA857" s="5" t="n">
        <v>0</v>
      </c>
      <c r="AB857" s="5" t="n">
        <v>12.219</v>
      </c>
      <c r="AC857" s="5" t="n">
        <v>0</v>
      </c>
      <c r="AD857" s="5" t="n">
        <v>1</v>
      </c>
      <c r="AE857" s="5" t="n">
        <v>13.543</v>
      </c>
      <c r="AF857" s="5" t="n">
        <v>2.952</v>
      </c>
      <c r="AG857" s="5" t="n">
        <v>0</v>
      </c>
      <c r="AH857" s="5" t="n">
        <v>13.543</v>
      </c>
      <c r="AI857" s="5" t="n">
        <v>0</v>
      </c>
      <c r="AJ857" s="5" t="n">
        <v>1</v>
      </c>
      <c r="AK857" s="5" t="n">
        <v>21.484</v>
      </c>
      <c r="AL857" s="5" t="n">
        <v>11.148</v>
      </c>
      <c r="AM857" s="5" t="n">
        <v>0.439</v>
      </c>
      <c r="AN857" s="5" t="n">
        <v>24.707</v>
      </c>
      <c r="AO857" s="5" t="n">
        <v>0.15</v>
      </c>
      <c r="AP857" s="5" t="n">
        <v>1</v>
      </c>
      <c r="AQ857" s="5" t="n">
        <v>0.72</v>
      </c>
      <c r="AR857" s="5" t="n">
        <v>0.132</v>
      </c>
      <c r="AS857" s="5" t="n">
        <v>0.616</v>
      </c>
      <c r="AT857" s="5" t="n">
        <v>1.536</v>
      </c>
      <c r="AU857" s="5" t="n">
        <v>0.15</v>
      </c>
      <c r="AV857" s="5" t="n">
        <v>1</v>
      </c>
      <c r="AW857" s="5" t="n">
        <v>0.734</v>
      </c>
      <c r="AX857" s="5" t="n">
        <v>0.132</v>
      </c>
      <c r="AY857" s="5" t="n">
        <v>0.595</v>
      </c>
      <c r="AZ857" s="5" t="n">
        <v>1.528</v>
      </c>
      <c r="BA857" s="5" t="n">
        <v>0.15</v>
      </c>
      <c r="BB857" s="5" t="n">
        <v>1</v>
      </c>
      <c r="BC857" s="5" t="n">
        <v>0.51</v>
      </c>
      <c r="BD857" s="5" t="n">
        <v>0.132</v>
      </c>
      <c r="BE857" s="5" t="n">
        <v>0.01</v>
      </c>
      <c r="BF857" s="5" t="n">
        <v>0.587</v>
      </c>
      <c r="BG857" s="5" t="n">
        <v>0.15</v>
      </c>
      <c r="BH857" s="5" t="n">
        <v>1</v>
      </c>
      <c r="BI857" s="5" t="n">
        <v>0.652</v>
      </c>
      <c r="BJ857" s="5" t="n">
        <v>0.132</v>
      </c>
      <c r="BK857" s="5" t="n">
        <v>0.013</v>
      </c>
      <c r="BL857" s="5" t="n">
        <v>0.75</v>
      </c>
      <c r="BM857" s="5" t="n">
        <v>0.15</v>
      </c>
      <c r="BN857" s="5" t="n">
        <v>1</v>
      </c>
      <c r="BO857" s="5" t="n">
        <v>0</v>
      </c>
      <c r="BP857" s="5" t="n">
        <v>0</v>
      </c>
      <c r="BQ857" s="5" t="n">
        <v>0</v>
      </c>
      <c r="BR857" s="5" t="n">
        <v>0</v>
      </c>
      <c r="BS857" s="5" t="n">
        <v>1</v>
      </c>
      <c r="BT857" s="5" t="n">
        <v>0</v>
      </c>
      <c r="BU857" s="5" t="n">
        <v>0</v>
      </c>
      <c r="BV857" s="5" t="n">
        <v>0</v>
      </c>
      <c r="BW857" s="5" t="n">
        <v>0.15</v>
      </c>
      <c r="BX857" s="5" t="n">
        <v>1</v>
      </c>
      <c r="BY857" s="5" t="n">
        <v>13.646</v>
      </c>
      <c r="BZ857" s="5" t="n">
        <v>0</v>
      </c>
      <c r="CA857" s="5" t="n">
        <v>13.646</v>
      </c>
      <c r="CB857" s="5" t="n">
        <v>0</v>
      </c>
      <c r="CC857" s="5" t="n">
        <v>86.38500000000001</v>
      </c>
      <c r="CD857" s="5" t="n">
        <v>7.95</v>
      </c>
      <c r="CE857" s="5" t="n">
        <v>1.765</v>
      </c>
      <c r="CF857" s="5" t="n">
        <v>99.343</v>
      </c>
      <c r="CG857" s="5" t="n">
        <v>0.15</v>
      </c>
      <c r="CH857" s="5" t="n">
        <v>1</v>
      </c>
      <c r="CI857" s="5" t="n">
        <v>0</v>
      </c>
      <c r="CJ857" s="5" t="n">
        <v>0</v>
      </c>
      <c r="CK857" s="5" t="n">
        <v>0</v>
      </c>
      <c r="CL857" s="5" t="n">
        <v>0</v>
      </c>
      <c r="CM857" s="5" t="n">
        <v>0</v>
      </c>
      <c r="CN857" s="5" t="n">
        <v>0</v>
      </c>
      <c r="CO857" s="5" t="n">
        <v>0</v>
      </c>
      <c r="CP857" s="5" t="n">
        <v>0</v>
      </c>
      <c r="CQ857" s="5" t="n">
        <v>1.387</v>
      </c>
      <c r="CR857" s="5" t="n">
        <v>0</v>
      </c>
      <c r="CS857" s="5" t="n">
        <v>5.529</v>
      </c>
      <c r="CT857" s="5" t="n">
        <v>3.509</v>
      </c>
      <c r="CU857" s="5" t="n">
        <v>10.896</v>
      </c>
    </row>
    <row r="858">
      <c r="A858" s="5" t="inlineStr">
        <is>
          <t>VEN2021</t>
        </is>
      </c>
      <c r="B858" s="5" t="inlineStr">
        <is>
          <t>VEN</t>
        </is>
      </c>
      <c r="C858" s="5" t="inlineStr">
        <is>
          <t>VEN</t>
        </is>
      </c>
      <c r="D858" s="5" t="inlineStr">
        <is>
          <t>Venezuela</t>
        </is>
      </c>
      <c r="E858" s="5" t="n">
        <v>2021</v>
      </c>
      <c r="F858" s="5" t="n">
        <v>0.16</v>
      </c>
      <c r="G858" s="5" t="n">
        <v>1.77</v>
      </c>
      <c r="H858" s="5" t="n">
        <v>0.572</v>
      </c>
      <c r="I858" s="5" t="n">
        <v>0</v>
      </c>
      <c r="J858" s="5" t="n">
        <v>1.77</v>
      </c>
      <c r="K858" s="5" t="n">
        <v>0</v>
      </c>
      <c r="L858" s="5" t="n">
        <v>1</v>
      </c>
      <c r="M858" s="5" t="n">
        <v>2.913</v>
      </c>
      <c r="N858" s="5" t="n">
        <v>1.715</v>
      </c>
      <c r="O858" s="5" t="n">
        <v>0</v>
      </c>
      <c r="P858" s="5" t="n">
        <v>2.913</v>
      </c>
      <c r="Q858" s="5" t="n">
        <v>0</v>
      </c>
      <c r="R858" s="5" t="n">
        <v>1</v>
      </c>
      <c r="S858" s="5" t="n">
        <v>4.628</v>
      </c>
      <c r="T858" s="5" t="n">
        <v>3.43</v>
      </c>
      <c r="U858" s="5" t="n">
        <v>0</v>
      </c>
      <c r="V858" s="5" t="n">
        <v>5.369</v>
      </c>
      <c r="W858" s="5" t="n">
        <v>0.16</v>
      </c>
      <c r="X858" s="5" t="n">
        <v>1</v>
      </c>
      <c r="Y858" s="5" t="n">
        <v>6.395</v>
      </c>
      <c r="Z858" s="5" t="n">
        <v>0.469</v>
      </c>
      <c r="AA858" s="5" t="n">
        <v>-1.675</v>
      </c>
      <c r="AB858" s="5" t="n">
        <v>4.72</v>
      </c>
      <c r="AC858" s="5" t="n">
        <v>0</v>
      </c>
      <c r="AD858" s="5" t="n">
        <v>0</v>
      </c>
      <c r="AE858" s="5" t="n">
        <v>6.966</v>
      </c>
      <c r="AF858" s="5" t="n">
        <v>0.944</v>
      </c>
      <c r="AG858" s="5" t="n">
        <v>-1.675</v>
      </c>
      <c r="AH858" s="5" t="n">
        <v>5.292</v>
      </c>
      <c r="AI858" s="5" t="n">
        <v>0</v>
      </c>
      <c r="AJ858" s="5" t="n">
        <v>0</v>
      </c>
      <c r="AK858" s="5" t="n">
        <v>10.396</v>
      </c>
      <c r="AL858" s="5" t="n">
        <v>3.907</v>
      </c>
      <c r="AM858" s="5" t="n">
        <v>-0.011</v>
      </c>
      <c r="AN858" s="5" t="n">
        <v>10.385</v>
      </c>
      <c r="AO858" s="5" t="n">
        <v>0</v>
      </c>
      <c r="AP858" s="5" t="n">
        <v>1</v>
      </c>
      <c r="AQ858" s="5" t="n">
        <v>0.649</v>
      </c>
      <c r="AR858" s="5" t="n">
        <v>0.114</v>
      </c>
      <c r="AS858" s="5" t="n">
        <v>-0.64</v>
      </c>
      <c r="AT858" s="5" t="n">
        <v>0.01</v>
      </c>
      <c r="AU858" s="5" t="n">
        <v>0</v>
      </c>
      <c r="AV858" s="5" t="n">
        <v>0</v>
      </c>
      <c r="AW858" s="5" t="n">
        <v>0.577</v>
      </c>
      <c r="AX858" s="5" t="n">
        <v>0.114</v>
      </c>
      <c r="AY858" s="5" t="n">
        <v>-0.5669999999999999</v>
      </c>
      <c r="AZ858" s="5" t="n">
        <v>0.01</v>
      </c>
      <c r="BA858" s="5" t="n">
        <v>0</v>
      </c>
      <c r="BB858" s="5" t="n">
        <v>0</v>
      </c>
      <c r="BC858" s="5" t="n">
        <v>0.458</v>
      </c>
      <c r="BD858" s="5" t="n">
        <v>0.114</v>
      </c>
      <c r="BE858" s="5" t="n">
        <v>-0.431</v>
      </c>
      <c r="BF858" s="5" t="n">
        <v>0.032</v>
      </c>
      <c r="BG858" s="5" t="n">
        <v>0</v>
      </c>
      <c r="BH858" s="5" t="n">
        <v>0</v>
      </c>
      <c r="BI858" s="5" t="n">
        <v>0.491</v>
      </c>
      <c r="BJ858" s="5" t="n">
        <v>0.114</v>
      </c>
      <c r="BK858" s="5" t="n">
        <v>0.095</v>
      </c>
      <c r="BL858" s="5" t="n">
        <v>0.68</v>
      </c>
      <c r="BM858" s="5" t="n">
        <v>0.16</v>
      </c>
      <c r="BN858" s="5" t="n">
        <v>1</v>
      </c>
      <c r="BO858" s="5" t="n">
        <v>0</v>
      </c>
      <c r="BP858" s="5" t="n">
        <v>-0.081</v>
      </c>
      <c r="BQ858" s="5" t="n">
        <v>0.119</v>
      </c>
      <c r="BR858" s="5" t="n">
        <v>0</v>
      </c>
      <c r="BS858" s="5" t="n">
        <v>1</v>
      </c>
      <c r="BT858" s="5" t="n">
        <v>0</v>
      </c>
      <c r="BU858" s="5" t="n">
        <v>-0.081</v>
      </c>
      <c r="BV858" s="5" t="n">
        <v>0.045</v>
      </c>
      <c r="BW858" s="5" t="n">
        <v>0</v>
      </c>
      <c r="BX858" s="5" t="n">
        <v>0.833</v>
      </c>
      <c r="BY858" s="5" t="n">
        <v>11.787</v>
      </c>
      <c r="BZ858" s="5" t="n">
        <v>0</v>
      </c>
      <c r="CA858" s="5" t="n">
        <v>11.787</v>
      </c>
      <c r="CB858" s="5" t="n">
        <v>0</v>
      </c>
      <c r="CC858" s="5" t="n">
        <v>78.125</v>
      </c>
      <c r="CD858" s="5" t="n">
        <v>7.95</v>
      </c>
      <c r="CE858" s="5" t="n">
        <v>0</v>
      </c>
      <c r="CF858" s="5" t="n">
        <v>90.625</v>
      </c>
      <c r="CG858" s="5" t="n">
        <v>0.16</v>
      </c>
      <c r="CH858" s="5" t="n">
        <v>1</v>
      </c>
      <c r="CI858" s="5" t="n">
        <v>0</v>
      </c>
      <c r="CJ858" s="5" t="n">
        <v>0</v>
      </c>
      <c r="CK858" s="5" t="n">
        <v>0</v>
      </c>
      <c r="CL858" s="5" t="n">
        <v>0</v>
      </c>
      <c r="CM858" s="5" t="n">
        <v>0</v>
      </c>
      <c r="CN858" s="5" t="n">
        <v>0</v>
      </c>
      <c r="CO858" s="5" t="n">
        <v>0</v>
      </c>
      <c r="CP858" s="5" t="n">
        <v>1</v>
      </c>
      <c r="CQ858" s="5" t="n">
        <v>1.198</v>
      </c>
      <c r="CR858" s="5" t="n">
        <v>1</v>
      </c>
      <c r="CS858" s="5" t="n">
        <v>5.823</v>
      </c>
      <c r="CT858" s="5" t="n">
        <v>4.753</v>
      </c>
      <c r="CU858" s="5" t="n">
        <v>15.983</v>
      </c>
    </row>
    <row r="859">
      <c r="A859" s="5" t="inlineStr">
        <is>
          <t>VEN2022</t>
        </is>
      </c>
      <c r="B859" s="5" t="inlineStr">
        <is>
          <t>VEN</t>
        </is>
      </c>
      <c r="C859" s="5" t="inlineStr">
        <is>
          <t>VEN</t>
        </is>
      </c>
      <c r="D859" s="5" t="inlineStr">
        <is>
          <t>Venezuela</t>
        </is>
      </c>
      <c r="E859" s="5" t="n">
        <v>2022</v>
      </c>
      <c r="F859" s="5" t="n">
        <v>0.16</v>
      </c>
      <c r="G859" s="5" t="n">
        <v>1.911</v>
      </c>
      <c r="H859" s="5" t="n">
        <v>0.617</v>
      </c>
      <c r="I859" s="5" t="n">
        <v>0</v>
      </c>
      <c r="J859" s="5" t="n">
        <v>1.911</v>
      </c>
      <c r="K859" s="5" t="n">
        <v>0</v>
      </c>
      <c r="L859" s="5" t="n">
        <v>1</v>
      </c>
      <c r="M859" s="5" t="n">
        <v>3.146</v>
      </c>
      <c r="N859" s="5" t="n">
        <v>1.852</v>
      </c>
      <c r="O859" s="5" t="n">
        <v>0</v>
      </c>
      <c r="P859" s="5" t="n">
        <v>3.146</v>
      </c>
      <c r="Q859" s="5" t="n">
        <v>0</v>
      </c>
      <c r="R859" s="5" t="n">
        <v>1</v>
      </c>
      <c r="S859" s="5" t="n">
        <v>4.998</v>
      </c>
      <c r="T859" s="5" t="n">
        <v>3.704</v>
      </c>
      <c r="U859" s="5" t="n">
        <v>0.059</v>
      </c>
      <c r="V859" s="5" t="n">
        <v>5.798</v>
      </c>
      <c r="W859" s="5" t="n">
        <v>0.16</v>
      </c>
      <c r="X859" s="5" t="n">
        <v>1</v>
      </c>
      <c r="Y859" s="5" t="n">
        <v>6.906</v>
      </c>
      <c r="Z859" s="5" t="n">
        <v>0.506</v>
      </c>
      <c r="AA859" s="5" t="n">
        <v>-1.808</v>
      </c>
      <c r="AB859" s="5" t="n">
        <v>5.097</v>
      </c>
      <c r="AC859" s="5" t="n">
        <v>0</v>
      </c>
      <c r="AD859" s="5" t="n">
        <v>0</v>
      </c>
      <c r="AE859" s="5" t="n">
        <v>7.523</v>
      </c>
      <c r="AF859" s="5" t="n">
        <v>1.019</v>
      </c>
      <c r="AG859" s="5" t="n">
        <v>-1.808</v>
      </c>
      <c r="AH859" s="5" t="n">
        <v>5.715</v>
      </c>
      <c r="AI859" s="5" t="n">
        <v>0</v>
      </c>
      <c r="AJ859" s="5" t="n">
        <v>0</v>
      </c>
      <c r="AK859" s="5" t="n">
        <v>11.227</v>
      </c>
      <c r="AL859" s="5" t="n">
        <v>4.22</v>
      </c>
      <c r="AM859" s="5" t="n">
        <v>-0.012</v>
      </c>
      <c r="AN859" s="5" t="n">
        <v>11.215</v>
      </c>
      <c r="AO859" s="5" t="n">
        <v>0</v>
      </c>
      <c r="AP859" s="5" t="n">
        <v>1</v>
      </c>
      <c r="AQ859" s="5" t="n">
        <v>0.896</v>
      </c>
      <c r="AR859" s="5" t="n">
        <v>0.123</v>
      </c>
      <c r="AS859" s="5" t="n">
        <v>-0.876</v>
      </c>
      <c r="AT859" s="5" t="n">
        <v>0.023</v>
      </c>
      <c r="AU859" s="5" t="n">
        <v>0</v>
      </c>
      <c r="AV859" s="5" t="n">
        <v>0</v>
      </c>
      <c r="AW859" s="5" t="n">
        <v>0.89</v>
      </c>
      <c r="AX859" s="5" t="n">
        <v>0.123</v>
      </c>
      <c r="AY859" s="5" t="n">
        <v>-0.872</v>
      </c>
      <c r="AZ859" s="5" t="n">
        <v>0.021</v>
      </c>
      <c r="BA859" s="5" t="n">
        <v>0</v>
      </c>
      <c r="BB859" s="5" t="n">
        <v>0</v>
      </c>
      <c r="BC859" s="5" t="n">
        <v>0.62</v>
      </c>
      <c r="BD859" s="5" t="n">
        <v>0.123</v>
      </c>
      <c r="BE859" s="5" t="n">
        <v>-0.569</v>
      </c>
      <c r="BF859" s="5" t="n">
        <v>0.06</v>
      </c>
      <c r="BG859" s="5" t="n">
        <v>0</v>
      </c>
      <c r="BH859" s="5" t="n">
        <v>0</v>
      </c>
      <c r="BI859" s="5" t="n">
        <v>0.608</v>
      </c>
      <c r="BJ859" s="5" t="n">
        <v>0.123</v>
      </c>
      <c r="BK859" s="5" t="n">
        <v>0.101</v>
      </c>
      <c r="BL859" s="5" t="n">
        <v>0.8120000000000001</v>
      </c>
      <c r="BM859" s="5" t="n">
        <v>0.16</v>
      </c>
      <c r="BN859" s="5" t="n">
        <v>1</v>
      </c>
      <c r="BO859" s="5" t="n">
        <v>0</v>
      </c>
      <c r="BP859" s="5" t="n">
        <v>-0.081</v>
      </c>
      <c r="BQ859" s="5" t="n">
        <v>0.132</v>
      </c>
      <c r="BR859" s="5" t="n">
        <v>0</v>
      </c>
      <c r="BS859" s="5" t="n">
        <v>1</v>
      </c>
      <c r="BT859" s="5" t="n">
        <v>0</v>
      </c>
      <c r="BU859" s="5" t="n">
        <v>-0.081</v>
      </c>
      <c r="BV859" s="5" t="n">
        <v>0.046</v>
      </c>
      <c r="BW859" s="5" t="n">
        <v>0</v>
      </c>
      <c r="BX859" s="5" t="n">
        <v>0.833</v>
      </c>
      <c r="BY859" s="5" t="n">
        <v>12.729</v>
      </c>
      <c r="BZ859" s="5" t="n">
        <v>0</v>
      </c>
      <c r="CA859" s="5" t="n">
        <v>12.729</v>
      </c>
      <c r="CB859" s="5" t="n">
        <v>0</v>
      </c>
      <c r="CC859" s="5" t="n">
        <v>97.90000000000001</v>
      </c>
      <c r="CD859" s="5" t="n">
        <v>7.95</v>
      </c>
      <c r="CE859" s="5" t="n">
        <v>1.159</v>
      </c>
      <c r="CF859" s="5" t="n">
        <v>113.564</v>
      </c>
      <c r="CG859" s="5" t="n">
        <v>0.16</v>
      </c>
      <c r="CH859" s="5" t="n">
        <v>1</v>
      </c>
      <c r="CI859" s="5" t="n">
        <v>0</v>
      </c>
      <c r="CJ859" s="5" t="n">
        <v>0</v>
      </c>
      <c r="CK859" s="5" t="n">
        <v>0</v>
      </c>
      <c r="CL859" s="5" t="n">
        <v>0</v>
      </c>
      <c r="CM859" s="5" t="n">
        <v>0</v>
      </c>
      <c r="CN859" s="5" t="n">
        <v>0</v>
      </c>
      <c r="CO859" s="5" t="n">
        <v>0</v>
      </c>
      <c r="CP859" s="5" t="n">
        <v>1</v>
      </c>
      <c r="CQ859" s="5" t="n">
        <v>1.294</v>
      </c>
      <c r="CR859" s="5" t="n">
        <v>1</v>
      </c>
      <c r="CS859" s="5" t="n">
        <v>6.288</v>
      </c>
      <c r="CT859" s="5" t="n">
        <v>10.485</v>
      </c>
      <c r="CU859" s="5" t="n">
        <v>29.494</v>
      </c>
    </row>
    <row r="860">
      <c r="A860" s="5" t="inlineStr">
        <is>
          <t>VEN2023</t>
        </is>
      </c>
      <c r="B860" s="5" t="inlineStr">
        <is>
          <t>VEN</t>
        </is>
      </c>
      <c r="C860" s="5" t="inlineStr">
        <is>
          <t>VEN</t>
        </is>
      </c>
      <c r="D860" s="5" t="inlineStr">
        <is>
          <t>Venezuela</t>
        </is>
      </c>
      <c r="E860" s="5" t="n">
        <v>2023</v>
      </c>
      <c r="F860" s="5" t="n">
        <v>0.16</v>
      </c>
      <c r="G860" s="5" t="n">
        <v>1.99</v>
      </c>
      <c r="H860" s="5" t="n">
        <v>0.643</v>
      </c>
      <c r="I860" s="5" t="n">
        <v>0</v>
      </c>
      <c r="J860" s="5" t="n">
        <v>1.99</v>
      </c>
      <c r="K860" s="5" t="n">
        <v>0</v>
      </c>
      <c r="L860" s="5" t="n">
        <v>1</v>
      </c>
      <c r="M860" s="5" t="n">
        <v>3.276</v>
      </c>
      <c r="N860" s="5" t="n">
        <v>1.928</v>
      </c>
      <c r="O860" s="5" t="n">
        <v>0</v>
      </c>
      <c r="P860" s="5" t="n">
        <v>3.276</v>
      </c>
      <c r="Q860" s="5" t="n">
        <v>0</v>
      </c>
      <c r="R860" s="5" t="n">
        <v>1</v>
      </c>
      <c r="S860" s="5" t="n">
        <v>5.205</v>
      </c>
      <c r="T860" s="5" t="n">
        <v>3.857</v>
      </c>
      <c r="U860" s="5" t="n">
        <v>0.092</v>
      </c>
      <c r="V860" s="5" t="n">
        <v>6.037</v>
      </c>
      <c r="W860" s="5" t="n">
        <v>0.16</v>
      </c>
      <c r="X860" s="5" t="n">
        <v>1</v>
      </c>
      <c r="Y860" s="5" t="n">
        <v>7.191</v>
      </c>
      <c r="Z860" s="5" t="n">
        <v>0.527</v>
      </c>
      <c r="AA860" s="5" t="n">
        <v>-1.883</v>
      </c>
      <c r="AB860" s="5" t="n">
        <v>5.308</v>
      </c>
      <c r="AC860" s="5" t="n">
        <v>0</v>
      </c>
      <c r="AD860" s="5" t="n">
        <v>0</v>
      </c>
      <c r="AE860" s="5" t="n">
        <v>7.834</v>
      </c>
      <c r="AF860" s="5" t="n">
        <v>1.061</v>
      </c>
      <c r="AG860" s="5" t="n">
        <v>-1.883</v>
      </c>
      <c r="AH860" s="5" t="n">
        <v>5.951</v>
      </c>
      <c r="AI860" s="5" t="n">
        <v>0</v>
      </c>
      <c r="AJ860" s="5" t="n">
        <v>0</v>
      </c>
      <c r="AK860" s="5" t="n">
        <v>11.691</v>
      </c>
      <c r="AL860" s="5" t="n">
        <v>4.394</v>
      </c>
      <c r="AM860" s="5" t="n">
        <v>-0.013</v>
      </c>
      <c r="AN860" s="5" t="n">
        <v>11.678</v>
      </c>
      <c r="AO860" s="5" t="n">
        <v>0</v>
      </c>
      <c r="AP860" s="5" t="n">
        <v>1</v>
      </c>
      <c r="AQ860" s="5" t="n">
        <v>0.791</v>
      </c>
      <c r="AR860" s="5" t="n">
        <v>0.129</v>
      </c>
      <c r="AS860" s="5" t="n">
        <v>-0.767</v>
      </c>
      <c r="AT860" s="5" t="n">
        <v>0.024</v>
      </c>
      <c r="AU860" s="5" t="n">
        <v>0</v>
      </c>
      <c r="AV860" s="5" t="n">
        <v>0</v>
      </c>
      <c r="AW860" s="5" t="n">
        <v>0.618</v>
      </c>
      <c r="AX860" s="5" t="n">
        <v>0.129</v>
      </c>
      <c r="AY860" s="5" t="n">
        <v>-0.609</v>
      </c>
      <c r="AZ860" s="5" t="n">
        <v>0.01</v>
      </c>
      <c r="BA860" s="5" t="n">
        <v>0</v>
      </c>
      <c r="BB860" s="5" t="n">
        <v>0</v>
      </c>
      <c r="BC860" s="5" t="n">
        <v>0.554</v>
      </c>
      <c r="BD860" s="5" t="n">
        <v>0.129</v>
      </c>
      <c r="BE860" s="5" t="n">
        <v>-0.492</v>
      </c>
      <c r="BF860" s="5" t="n">
        <v>0.062</v>
      </c>
      <c r="BG860" s="5" t="n">
        <v>0</v>
      </c>
      <c r="BH860" s="5" t="n">
        <v>0</v>
      </c>
      <c r="BI860" s="5" t="n">
        <v>0.5570000000000001</v>
      </c>
      <c r="BJ860" s="5" t="n">
        <v>0.129</v>
      </c>
      <c r="BK860" s="5" t="n">
        <v>0.118</v>
      </c>
      <c r="BL860" s="5" t="n">
        <v>0.77</v>
      </c>
      <c r="BM860" s="5" t="n">
        <v>0.16</v>
      </c>
      <c r="BN860" s="5" t="n">
        <v>1</v>
      </c>
      <c r="BO860" s="5" t="n">
        <v>0</v>
      </c>
      <c r="BP860" s="5" t="n">
        <v>-0.081</v>
      </c>
      <c r="BQ860" s="5" t="n">
        <v>0.237</v>
      </c>
      <c r="BR860" s="5" t="n">
        <v>0</v>
      </c>
      <c r="BS860" s="5" t="n">
        <v>1</v>
      </c>
      <c r="BT860" s="5" t="n">
        <v>0</v>
      </c>
      <c r="BU860" s="5" t="n">
        <v>-0.081</v>
      </c>
      <c r="BV860" s="5" t="n">
        <v>0.032</v>
      </c>
      <c r="BW860" s="5" t="n">
        <v>0</v>
      </c>
      <c r="BX860" s="5" t="n">
        <v>0.833</v>
      </c>
      <c r="BY860" s="5" t="n">
        <v>13.254</v>
      </c>
      <c r="BZ860" s="5" t="n">
        <v>0</v>
      </c>
      <c r="CA860" s="5" t="n">
        <v>13.254</v>
      </c>
      <c r="CB860" s="5" t="n">
        <v>0</v>
      </c>
      <c r="CC860" s="5" t="n">
        <v>83.248</v>
      </c>
      <c r="CD860" s="5" t="n">
        <v>7.95</v>
      </c>
      <c r="CE860" s="5" t="n">
        <v>1.475</v>
      </c>
      <c r="CF860" s="5" t="n">
        <v>96.568</v>
      </c>
      <c r="CG860" s="5" t="n">
        <v>0.16</v>
      </c>
      <c r="CH860" s="5" t="n">
        <v>1</v>
      </c>
      <c r="CI860" s="5" t="n">
        <v>0</v>
      </c>
      <c r="CJ860" s="5" t="n">
        <v>0</v>
      </c>
      <c r="CK860" s="5" t="n">
        <v>0</v>
      </c>
      <c r="CL860" s="5" t="n">
        <v>0</v>
      </c>
      <c r="CM860" s="5" t="n">
        <v>0</v>
      </c>
      <c r="CN860" s="5" t="n">
        <v>0</v>
      </c>
      <c r="CO860" s="5" t="n">
        <v>0</v>
      </c>
      <c r="CP860" s="5" t="n">
        <v>1</v>
      </c>
      <c r="CQ860" s="5" t="n">
        <v>1.348</v>
      </c>
      <c r="CR860" s="5" t="n">
        <v>1</v>
      </c>
      <c r="CS860" s="5" t="n">
        <v>6.548</v>
      </c>
      <c r="CT860" s="5" t="n">
        <v>4.861</v>
      </c>
      <c r="CU860" s="5" t="n">
        <v>11.192</v>
      </c>
    </row>
    <row r="861">
      <c r="A861" s="5" t="inlineStr">
        <is>
          <t>VEN2024</t>
        </is>
      </c>
      <c r="B861" s="5" t="inlineStr">
        <is>
          <t>VEN</t>
        </is>
      </c>
      <c r="C861" s="5" t="inlineStr">
        <is>
          <t>VEN</t>
        </is>
      </c>
      <c r="D861" s="5" t="inlineStr">
        <is>
          <t>Venezuela</t>
        </is>
      </c>
      <c r="E861" s="5" t="n">
        <v>2024</v>
      </c>
      <c r="F861" s="5" t="n">
        <v>0.16</v>
      </c>
      <c r="G861" s="5" t="n">
        <v>2.049</v>
      </c>
      <c r="H861" s="5" t="n">
        <v>0.662</v>
      </c>
      <c r="I861" s="5" t="n">
        <v>0</v>
      </c>
      <c r="J861" s="5" t="n">
        <v>2.049</v>
      </c>
      <c r="K861" s="5" t="n">
        <v>0</v>
      </c>
      <c r="L861" s="5" t="n">
        <v>1</v>
      </c>
      <c r="M861" s="5" t="n">
        <v>3.373</v>
      </c>
      <c r="N861" s="5" t="n">
        <v>1.985</v>
      </c>
      <c r="O861" s="5" t="n">
        <v>0</v>
      </c>
      <c r="P861" s="5" t="n">
        <v>3.373</v>
      </c>
      <c r="Q861" s="5" t="n">
        <v>0</v>
      </c>
      <c r="R861" s="5" t="n">
        <v>1</v>
      </c>
      <c r="S861" s="5" t="n">
        <v>5.358</v>
      </c>
      <c r="T861" s="5" t="n">
        <v>3.971</v>
      </c>
      <c r="U861" s="5" t="n">
        <v>0.117</v>
      </c>
      <c r="V861" s="5" t="n">
        <v>6.215</v>
      </c>
      <c r="W861" s="5" t="n">
        <v>0.16</v>
      </c>
      <c r="X861" s="5" t="n">
        <v>1</v>
      </c>
      <c r="Y861" s="5" t="n">
        <v>7.403</v>
      </c>
      <c r="Z861" s="5" t="n">
        <v>0.543</v>
      </c>
      <c r="AA861" s="5" t="n">
        <v>-1.724</v>
      </c>
      <c r="AB861" s="5" t="n">
        <v>5.679</v>
      </c>
      <c r="AC861" s="5" t="n">
        <v>0</v>
      </c>
      <c r="AD861" s="5" t="n">
        <v>0</v>
      </c>
      <c r="AE861" s="5" t="n">
        <v>8.065</v>
      </c>
      <c r="AF861" s="5" t="n">
        <v>1.092</v>
      </c>
      <c r="AG861" s="5" t="n">
        <v>-1.724</v>
      </c>
      <c r="AH861" s="5" t="n">
        <v>6.341</v>
      </c>
      <c r="AI861" s="5" t="n">
        <v>0</v>
      </c>
      <c r="AJ861" s="5" t="n">
        <v>0</v>
      </c>
      <c r="AK861" s="5" t="n">
        <v>12.036</v>
      </c>
      <c r="AL861" s="5" t="n">
        <v>4.523</v>
      </c>
      <c r="AM861" s="5" t="n">
        <v>-0.074</v>
      </c>
      <c r="AN861" s="5" t="n">
        <v>11.962</v>
      </c>
      <c r="AO861" s="5" t="n">
        <v>0</v>
      </c>
      <c r="AP861" s="5" t="n">
        <v>1</v>
      </c>
      <c r="AQ861" s="5" t="n">
        <v>0.756</v>
      </c>
      <c r="AR861" s="5" t="n">
        <v>0.132</v>
      </c>
      <c r="AS861" s="5" t="n">
        <v>-0.731</v>
      </c>
      <c r="AT861" s="5" t="n">
        <v>0.025</v>
      </c>
      <c r="AU861" s="5" t="n">
        <v>0</v>
      </c>
      <c r="AV861" s="5" t="n">
        <v>0</v>
      </c>
      <c r="AW861" s="5" t="n">
        <v>0.655</v>
      </c>
      <c r="AX861" s="5" t="n">
        <v>0.132</v>
      </c>
      <c r="AY861" s="5" t="n">
        <v>-0.646</v>
      </c>
      <c r="AZ861" s="5" t="n">
        <v>0.01</v>
      </c>
      <c r="BA861" s="5" t="n">
        <v>0</v>
      </c>
      <c r="BB861" s="5" t="n">
        <v>0</v>
      </c>
      <c r="BC861" s="5" t="n">
        <v>0.534</v>
      </c>
      <c r="BD861" s="5" t="n">
        <v>0.132</v>
      </c>
      <c r="BE861" s="5" t="n">
        <v>-0.469</v>
      </c>
      <c r="BF861" s="5" t="n">
        <v>0.064</v>
      </c>
      <c r="BG861" s="5" t="n">
        <v>0</v>
      </c>
      <c r="BH861" s="5" t="n">
        <v>0</v>
      </c>
      <c r="BI861" s="5" t="n">
        <v>0.5679999999999999</v>
      </c>
      <c r="BJ861" s="5" t="n">
        <v>0.132</v>
      </c>
      <c r="BK861" s="5" t="n">
        <v>0.125</v>
      </c>
      <c r="BL861" s="5" t="n">
        <v>0.787</v>
      </c>
      <c r="BM861" s="5" t="n">
        <v>0.16</v>
      </c>
      <c r="BN861" s="5" t="n">
        <v>1</v>
      </c>
      <c r="BO861" s="5" t="n">
        <v>0</v>
      </c>
      <c r="BP861" s="5" t="n">
        <v>-0.08400000000000001</v>
      </c>
      <c r="BQ861" s="5" t="n">
        <v>0.244</v>
      </c>
      <c r="BR861" s="5" t="n">
        <v>0</v>
      </c>
      <c r="BS861" s="5" t="n">
        <v>1</v>
      </c>
      <c r="BT861" s="5" t="n">
        <v>0</v>
      </c>
      <c r="BU861" s="5" t="n">
        <v>-0.08400000000000001</v>
      </c>
      <c r="BV861" s="5" t="n">
        <v>0.033</v>
      </c>
      <c r="BW861" s="5" t="n">
        <v>0</v>
      </c>
      <c r="BX861" s="5" t="n">
        <v>0.833</v>
      </c>
      <c r="BY861" s="5" t="n">
        <v>13.646</v>
      </c>
      <c r="BZ861" s="5" t="n">
        <v>0</v>
      </c>
      <c r="CA861" s="5" t="n">
        <v>13.646</v>
      </c>
      <c r="CB861" s="5" t="n">
        <v>0</v>
      </c>
      <c r="CC861" s="5" t="n">
        <v>82.58799999999999</v>
      </c>
      <c r="CD861" s="5" t="n">
        <v>7.95</v>
      </c>
      <c r="CE861" s="5" t="n">
        <v>1.8</v>
      </c>
      <c r="CF861" s="5" t="n">
        <v>95.80200000000001</v>
      </c>
      <c r="CG861" s="5" t="n">
        <v>0.16</v>
      </c>
      <c r="CH861" s="5" t="n">
        <v>1</v>
      </c>
      <c r="CI861" s="5" t="n">
        <v>0</v>
      </c>
      <c r="CJ861" s="5" t="n">
        <v>0</v>
      </c>
      <c r="CK861" s="5" t="n">
        <v>0</v>
      </c>
      <c r="CL861" s="5" t="n">
        <v>0</v>
      </c>
      <c r="CM861" s="5" t="n">
        <v>0</v>
      </c>
      <c r="CN861" s="5" t="n">
        <v>0</v>
      </c>
      <c r="CO861" s="5" t="n">
        <v>0</v>
      </c>
      <c r="CP861" s="5" t="n">
        <v>1</v>
      </c>
      <c r="CQ861" s="5" t="n">
        <v>1.387</v>
      </c>
      <c r="CR861" s="5" t="n">
        <v>1</v>
      </c>
      <c r="CS861" s="5" t="n">
        <v>6.741</v>
      </c>
      <c r="CT861" s="5" t="n">
        <v>4.251</v>
      </c>
      <c r="CU861" s="5" t="n">
        <v>10.123</v>
      </c>
    </row>
    <row r="862">
      <c r="A862" s="5" t="inlineStr">
        <is>
          <t>VNM2021</t>
        </is>
      </c>
      <c r="B862" s="5" t="inlineStr">
        <is>
          <t>VNM</t>
        </is>
      </c>
      <c r="C862" s="5" t="inlineStr">
        <is>
          <t>VNM</t>
        </is>
      </c>
      <c r="D862" s="5" t="inlineStr">
        <is>
          <t>Vietnam</t>
        </is>
      </c>
      <c r="E862" s="5" t="n">
        <v>2021</v>
      </c>
      <c r="F862" s="5" t="n">
        <v>0.1</v>
      </c>
      <c r="G862" s="5" t="n">
        <v>6.151</v>
      </c>
      <c r="H862" s="5" t="n">
        <v>0.804</v>
      </c>
      <c r="I862" s="5" t="n">
        <v>-0.127</v>
      </c>
      <c r="J862" s="5" t="n">
        <v>6.024</v>
      </c>
      <c r="K862" s="5" t="n">
        <v>0</v>
      </c>
      <c r="L862" s="5" t="n">
        <v>1</v>
      </c>
      <c r="M862" s="5" t="n">
        <v>7.086</v>
      </c>
      <c r="N862" s="5" t="n">
        <v>2.412</v>
      </c>
      <c r="O862" s="5" t="n">
        <v>-0.119</v>
      </c>
      <c r="P862" s="5" t="n">
        <v>6.967</v>
      </c>
      <c r="Q862" s="5" t="n">
        <v>0</v>
      </c>
      <c r="R862" s="5" t="n">
        <v>1</v>
      </c>
      <c r="S862" s="5" t="n">
        <v>7.001</v>
      </c>
      <c r="T862" s="5" t="n">
        <v>4.825</v>
      </c>
      <c r="U862" s="5" t="n">
        <v>-1.127</v>
      </c>
      <c r="V862" s="5" t="n">
        <v>6.462</v>
      </c>
      <c r="W862" s="5" t="n">
        <v>0.1</v>
      </c>
      <c r="X862" s="5" t="n">
        <v>1</v>
      </c>
      <c r="Y862" s="5" t="n">
        <v>3.937</v>
      </c>
      <c r="Z862" s="5" t="n">
        <v>0.26</v>
      </c>
      <c r="AA862" s="5" t="n">
        <v>-0.073</v>
      </c>
      <c r="AB862" s="5" t="n">
        <v>3.863</v>
      </c>
      <c r="AC862" s="5" t="n">
        <v>0</v>
      </c>
      <c r="AD862" s="5" t="n">
        <v>1</v>
      </c>
      <c r="AE862" s="5" t="n">
        <v>4.508</v>
      </c>
      <c r="AF862" s="5" t="n">
        <v>0.556</v>
      </c>
      <c r="AG862" s="5" t="n">
        <v>-0.073</v>
      </c>
      <c r="AH862" s="5" t="n">
        <v>4.435</v>
      </c>
      <c r="AI862" s="5" t="n">
        <v>0</v>
      </c>
      <c r="AJ862" s="5" t="n">
        <v>1</v>
      </c>
      <c r="AK862" s="5" t="n">
        <v>7.938</v>
      </c>
      <c r="AL862" s="5" t="n">
        <v>2.815</v>
      </c>
      <c r="AM862" s="5" t="n">
        <v>-0.067</v>
      </c>
      <c r="AN862" s="5" t="n">
        <v>8.659000000000001</v>
      </c>
      <c r="AO862" s="5" t="n">
        <v>0.1</v>
      </c>
      <c r="AP862" s="5" t="n">
        <v>1</v>
      </c>
      <c r="AQ862" s="5" t="n">
        <v>0.621</v>
      </c>
      <c r="AR862" s="5" t="n">
        <v>0.114</v>
      </c>
      <c r="AS862" s="5" t="n">
        <v>0.052</v>
      </c>
      <c r="AT862" s="5" t="n">
        <v>0.74</v>
      </c>
      <c r="AU862" s="5" t="n">
        <v>0.1</v>
      </c>
      <c r="AV862" s="5" t="n">
        <v>1</v>
      </c>
      <c r="AW862" s="5" t="n">
        <v>0.593</v>
      </c>
      <c r="AX862" s="5" t="n">
        <v>0.114</v>
      </c>
      <c r="AY862" s="5" t="n">
        <v>-0.057</v>
      </c>
      <c r="AZ862" s="5" t="n">
        <v>0.59</v>
      </c>
      <c r="BA862" s="5" t="n">
        <v>0.1</v>
      </c>
      <c r="BB862" s="5" t="n">
        <v>1</v>
      </c>
      <c r="BC862" s="5" t="n">
        <v>0.44</v>
      </c>
      <c r="BD862" s="5" t="n">
        <v>0.114</v>
      </c>
      <c r="BE862" s="5" t="n">
        <v>0.226</v>
      </c>
      <c r="BF862" s="5" t="n">
        <v>0.732</v>
      </c>
      <c r="BG862" s="5" t="n">
        <v>0.1</v>
      </c>
      <c r="BH862" s="5" t="n">
        <v>1</v>
      </c>
      <c r="BI862" s="5" t="n">
        <v>0.5600000000000001</v>
      </c>
      <c r="BJ862" s="5" t="n">
        <v>0.114</v>
      </c>
      <c r="BK862" s="5" t="n">
        <v>-0.06</v>
      </c>
      <c r="BL862" s="5" t="n">
        <v>0.55</v>
      </c>
      <c r="BM862" s="5" t="n">
        <v>0.1</v>
      </c>
      <c r="BN862" s="5" t="n">
        <v>1</v>
      </c>
      <c r="BO862" s="5" t="n">
        <v>0</v>
      </c>
      <c r="BP862" s="5" t="n">
        <v>-0.016</v>
      </c>
      <c r="BQ862" s="5" t="n">
        <v>0.081</v>
      </c>
      <c r="BR862" s="5" t="n">
        <v>0</v>
      </c>
      <c r="BS862" s="5" t="n">
        <v>0.833</v>
      </c>
      <c r="BT862" s="5" t="n">
        <v>0</v>
      </c>
      <c r="BU862" s="5" t="n">
        <v>-0.016</v>
      </c>
      <c r="BV862" s="5" t="n">
        <v>0.1</v>
      </c>
      <c r="BW862" s="5" t="n">
        <v>0</v>
      </c>
      <c r="BX862" s="5" t="n">
        <v>0.833</v>
      </c>
      <c r="BY862" s="5" t="n">
        <v>11.787</v>
      </c>
      <c r="BZ862" s="5" t="n">
        <v>0</v>
      </c>
      <c r="CA862" s="5" t="n">
        <v>11.787</v>
      </c>
      <c r="CB862" s="5" t="n">
        <v>0</v>
      </c>
      <c r="CC862" s="5" t="n">
        <v>81.69499999999999</v>
      </c>
      <c r="CD862" s="5" t="n">
        <v>7.95</v>
      </c>
      <c r="CE862" s="5" t="n">
        <v>-0.963</v>
      </c>
      <c r="CF862" s="5" t="n">
        <v>88.806</v>
      </c>
      <c r="CG862" s="5" t="n">
        <v>0.1</v>
      </c>
      <c r="CH862" s="5" t="n">
        <v>1</v>
      </c>
      <c r="CI862" s="5" t="n">
        <v>0</v>
      </c>
      <c r="CJ862" s="5" t="n">
        <v>0</v>
      </c>
      <c r="CK862" s="5" t="n">
        <v>0</v>
      </c>
      <c r="CL862" s="5" t="n">
        <v>0</v>
      </c>
      <c r="CM862" s="5" t="n">
        <v>0</v>
      </c>
      <c r="CN862" s="5" t="n">
        <v>0</v>
      </c>
      <c r="CO862" s="5" t="n">
        <v>0</v>
      </c>
      <c r="CP862" s="5" t="n">
        <v>0.593</v>
      </c>
      <c r="CQ862" s="5" t="n">
        <v>1.198</v>
      </c>
      <c r="CR862" s="5" t="n">
        <v>1</v>
      </c>
      <c r="CS862" s="5" t="n">
        <v>3.365</v>
      </c>
      <c r="CT862" s="5" t="n">
        <v>3.604</v>
      </c>
      <c r="CU862" s="5" t="n">
        <v>9.407999999999999</v>
      </c>
    </row>
    <row r="863">
      <c r="A863" s="5" t="inlineStr">
        <is>
          <t>VNM2022</t>
        </is>
      </c>
      <c r="B863" s="5" t="inlineStr">
        <is>
          <t>VNM</t>
        </is>
      </c>
      <c r="C863" s="5" t="inlineStr">
        <is>
          <t>VNM</t>
        </is>
      </c>
      <c r="D863" s="5" t="inlineStr">
        <is>
          <t>Vietnam</t>
        </is>
      </c>
      <c r="E863" s="5" t="n">
        <v>2022</v>
      </c>
      <c r="F863" s="5" t="n">
        <v>0.1</v>
      </c>
      <c r="G863" s="5" t="n">
        <v>7.846</v>
      </c>
      <c r="H863" s="5" t="n">
        <v>0.843</v>
      </c>
      <c r="I863" s="5" t="n">
        <v>-5.687</v>
      </c>
      <c r="J863" s="5" t="n">
        <v>2.16</v>
      </c>
      <c r="K863" s="5" t="n">
        <v>0</v>
      </c>
      <c r="L863" s="5" t="n">
        <v>1</v>
      </c>
      <c r="M863" s="5" t="n">
        <v>7.858</v>
      </c>
      <c r="N863" s="5" t="n">
        <v>2.528</v>
      </c>
      <c r="O863" s="5" t="n">
        <v>-5.698</v>
      </c>
      <c r="P863" s="5" t="n">
        <v>2.16</v>
      </c>
      <c r="Q863" s="5" t="n">
        <v>0</v>
      </c>
      <c r="R863" s="5" t="n">
        <v>1</v>
      </c>
      <c r="S863" s="5" t="n">
        <v>8.637</v>
      </c>
      <c r="T863" s="5" t="n">
        <v>5.057</v>
      </c>
      <c r="U863" s="5" t="n">
        <v>-6.753</v>
      </c>
      <c r="V863" s="5" t="n">
        <v>2.057</v>
      </c>
      <c r="W863" s="5" t="n">
        <v>0.1</v>
      </c>
      <c r="X863" s="5" t="n">
        <v>1</v>
      </c>
      <c r="Y863" s="5" t="n">
        <v>4.251</v>
      </c>
      <c r="Z863" s="5" t="n">
        <v>0.281</v>
      </c>
      <c r="AA863" s="5" t="n">
        <v>-0.079</v>
      </c>
      <c r="AB863" s="5" t="n">
        <v>4.172</v>
      </c>
      <c r="AC863" s="5" t="n">
        <v>0</v>
      </c>
      <c r="AD863" s="5" t="n">
        <v>1</v>
      </c>
      <c r="AE863" s="5" t="n">
        <v>4.869</v>
      </c>
      <c r="AF863" s="5" t="n">
        <v>0.601</v>
      </c>
      <c r="AG863" s="5" t="n">
        <v>-0.079</v>
      </c>
      <c r="AH863" s="5" t="n">
        <v>4.79</v>
      </c>
      <c r="AI863" s="5" t="n">
        <v>0</v>
      </c>
      <c r="AJ863" s="5" t="n">
        <v>1</v>
      </c>
      <c r="AK863" s="5" t="n">
        <v>8.573</v>
      </c>
      <c r="AL863" s="5" t="n">
        <v>3.04</v>
      </c>
      <c r="AM863" s="5" t="n">
        <v>-0.008999999999999999</v>
      </c>
      <c r="AN863" s="5" t="n">
        <v>9.351000000000001</v>
      </c>
      <c r="AO863" s="5" t="n">
        <v>0.1</v>
      </c>
      <c r="AP863" s="5" t="n">
        <v>1</v>
      </c>
      <c r="AQ863" s="5" t="n">
        <v>0.847</v>
      </c>
      <c r="AR863" s="5" t="n">
        <v>0.123</v>
      </c>
      <c r="AS863" s="5" t="n">
        <v>0.017</v>
      </c>
      <c r="AT863" s="5" t="n">
        <v>0.95</v>
      </c>
      <c r="AU863" s="5" t="n">
        <v>0.1</v>
      </c>
      <c r="AV863" s="5" t="n">
        <v>1</v>
      </c>
      <c r="AW863" s="5" t="n">
        <v>0.947</v>
      </c>
      <c r="AX863" s="5" t="n">
        <v>0.123</v>
      </c>
      <c r="AY863" s="5" t="n">
        <v>-0.119</v>
      </c>
      <c r="AZ863" s="5" t="n">
        <v>0.91</v>
      </c>
      <c r="BA863" s="5" t="n">
        <v>0.1</v>
      </c>
      <c r="BB863" s="5" t="n">
        <v>1</v>
      </c>
      <c r="BC863" s="5" t="n">
        <v>0.589</v>
      </c>
      <c r="BD863" s="5" t="n">
        <v>0.123</v>
      </c>
      <c r="BE863" s="5" t="n">
        <v>0.197</v>
      </c>
      <c r="BF863" s="5" t="n">
        <v>0.857</v>
      </c>
      <c r="BG863" s="5" t="n">
        <v>0.1</v>
      </c>
      <c r="BH863" s="5" t="n">
        <v>1</v>
      </c>
      <c r="BI863" s="5" t="n">
        <v>0.6889999999999999</v>
      </c>
      <c r="BJ863" s="5" t="n">
        <v>0.123</v>
      </c>
      <c r="BK863" s="5" t="n">
        <v>0.111</v>
      </c>
      <c r="BL863" s="5" t="n">
        <v>0.88</v>
      </c>
      <c r="BM863" s="5" t="n">
        <v>0.1</v>
      </c>
      <c r="BN863" s="5" t="n">
        <v>1</v>
      </c>
      <c r="BO863" s="5" t="n">
        <v>0</v>
      </c>
      <c r="BP863" s="5" t="n">
        <v>-0.016</v>
      </c>
      <c r="BQ863" s="5" t="n">
        <v>0.079</v>
      </c>
      <c r="BR863" s="5" t="n">
        <v>0</v>
      </c>
      <c r="BS863" s="5" t="n">
        <v>0.833</v>
      </c>
      <c r="BT863" s="5" t="n">
        <v>0</v>
      </c>
      <c r="BU863" s="5" t="n">
        <v>-0.016</v>
      </c>
      <c r="BV863" s="5" t="n">
        <v>0.098</v>
      </c>
      <c r="BW863" s="5" t="n">
        <v>0</v>
      </c>
      <c r="BX863" s="5" t="n">
        <v>0.833</v>
      </c>
      <c r="BY863" s="5" t="n">
        <v>12.729</v>
      </c>
      <c r="BZ863" s="5" t="n">
        <v>0</v>
      </c>
      <c r="CA863" s="5" t="n">
        <v>12.729</v>
      </c>
      <c r="CB863" s="5" t="n">
        <v>0</v>
      </c>
      <c r="CC863" s="5" t="n">
        <v>102.477</v>
      </c>
      <c r="CD863" s="5" t="n">
        <v>7.95</v>
      </c>
      <c r="CE863" s="5" t="n">
        <v>-6.959</v>
      </c>
      <c r="CF863" s="5" t="n">
        <v>105.07</v>
      </c>
      <c r="CG863" s="5" t="n">
        <v>0.1</v>
      </c>
      <c r="CH863" s="5" t="n">
        <v>1</v>
      </c>
      <c r="CI863" s="5" t="n">
        <v>0</v>
      </c>
      <c r="CJ863" s="5" t="n">
        <v>0</v>
      </c>
      <c r="CK863" s="5" t="n">
        <v>0</v>
      </c>
      <c r="CL863" s="5" t="n">
        <v>0</v>
      </c>
      <c r="CM863" s="5" t="n">
        <v>0</v>
      </c>
      <c r="CN863" s="5" t="n">
        <v>0</v>
      </c>
      <c r="CO863" s="5" t="n">
        <v>0</v>
      </c>
      <c r="CP863" s="5" t="n">
        <v>0.635</v>
      </c>
      <c r="CQ863" s="5" t="n">
        <v>1.294</v>
      </c>
      <c r="CR863" s="5" t="n">
        <v>1</v>
      </c>
      <c r="CS863" s="5" t="n">
        <v>3.634</v>
      </c>
      <c r="CT863" s="5" t="n">
        <v>7.554</v>
      </c>
      <c r="CU863" s="5" t="n">
        <v>16.097</v>
      </c>
    </row>
    <row r="864">
      <c r="A864" s="5" t="inlineStr">
        <is>
          <t>VNM2023</t>
        </is>
      </c>
      <c r="B864" s="5" t="inlineStr">
        <is>
          <t>VNM</t>
        </is>
      </c>
      <c r="C864" s="5" t="inlineStr">
        <is>
          <t>VNM</t>
        </is>
      </c>
      <c r="D864" s="5" t="inlineStr">
        <is>
          <t>Vietnam</t>
        </is>
      </c>
      <c r="E864" s="5" t="n">
        <v>2023</v>
      </c>
      <c r="F864" s="5" t="n">
        <v>0.1</v>
      </c>
      <c r="G864" s="5" t="n">
        <v>6.983</v>
      </c>
      <c r="H864" s="5" t="n">
        <v>0.886</v>
      </c>
      <c r="I864" s="5" t="n">
        <v>1.163</v>
      </c>
      <c r="J864" s="5" t="n">
        <v>8.146000000000001</v>
      </c>
      <c r="K864" s="5" t="n">
        <v>0</v>
      </c>
      <c r="L864" s="5" t="n">
        <v>1</v>
      </c>
      <c r="M864" s="5" t="n">
        <v>7.4</v>
      </c>
      <c r="N864" s="5" t="n">
        <v>2.657</v>
      </c>
      <c r="O864" s="5" t="n">
        <v>1.159</v>
      </c>
      <c r="P864" s="5" t="n">
        <v>8.558999999999999</v>
      </c>
      <c r="Q864" s="5" t="n">
        <v>0</v>
      </c>
      <c r="R864" s="5" t="n">
        <v>1</v>
      </c>
      <c r="S864" s="5" t="n">
        <v>7.846</v>
      </c>
      <c r="T864" s="5" t="n">
        <v>5.314</v>
      </c>
      <c r="U864" s="5" t="n">
        <v>0.125</v>
      </c>
      <c r="V864" s="5" t="n">
        <v>8.672000000000001</v>
      </c>
      <c r="W864" s="5" t="n">
        <v>0.1</v>
      </c>
      <c r="X864" s="5" t="n">
        <v>1</v>
      </c>
      <c r="Y864" s="5" t="n">
        <v>4.427</v>
      </c>
      <c r="Z864" s="5" t="n">
        <v>0.293</v>
      </c>
      <c r="AA864" s="5" t="n">
        <v>-0.082</v>
      </c>
      <c r="AB864" s="5" t="n">
        <v>4.344</v>
      </c>
      <c r="AC864" s="5" t="n">
        <v>0</v>
      </c>
      <c r="AD864" s="5" t="n">
        <v>1</v>
      </c>
      <c r="AE864" s="5" t="n">
        <v>5.07</v>
      </c>
      <c r="AF864" s="5" t="n">
        <v>0.626</v>
      </c>
      <c r="AG864" s="5" t="n">
        <v>-0.082</v>
      </c>
      <c r="AH864" s="5" t="n">
        <v>4.987</v>
      </c>
      <c r="AI864" s="5" t="n">
        <v>0</v>
      </c>
      <c r="AJ864" s="5" t="n">
        <v>1</v>
      </c>
      <c r="AK864" s="5" t="n">
        <v>8.927</v>
      </c>
      <c r="AL864" s="5" t="n">
        <v>3.166</v>
      </c>
      <c r="AM864" s="5" t="n">
        <v>0.023</v>
      </c>
      <c r="AN864" s="5" t="n">
        <v>9.737</v>
      </c>
      <c r="AO864" s="5" t="n">
        <v>0.1</v>
      </c>
      <c r="AP864" s="5" t="n">
        <v>1</v>
      </c>
      <c r="AQ864" s="5" t="n">
        <v>0.749</v>
      </c>
      <c r="AR864" s="5" t="n">
        <v>0.129</v>
      </c>
      <c r="AS864" s="5" t="n">
        <v>0.015</v>
      </c>
      <c r="AT864" s="5" t="n">
        <v>0.84</v>
      </c>
      <c r="AU864" s="5" t="n">
        <v>0.1</v>
      </c>
      <c r="AV864" s="5" t="n">
        <v>1</v>
      </c>
      <c r="AW864" s="5" t="n">
        <v>0.783</v>
      </c>
      <c r="AX864" s="5" t="n">
        <v>0.129</v>
      </c>
      <c r="AY864" s="5" t="n">
        <v>-0.073</v>
      </c>
      <c r="AZ864" s="5" t="n">
        <v>0.78</v>
      </c>
      <c r="BA864" s="5" t="n">
        <v>0.1</v>
      </c>
      <c r="BB864" s="5" t="n">
        <v>1</v>
      </c>
      <c r="BC864" s="5" t="n">
        <v>0.527</v>
      </c>
      <c r="BD864" s="5" t="n">
        <v>0.129</v>
      </c>
      <c r="BE864" s="5" t="n">
        <v>0.247</v>
      </c>
      <c r="BF864" s="5" t="n">
        <v>0.843</v>
      </c>
      <c r="BG864" s="5" t="n">
        <v>0.1</v>
      </c>
      <c r="BH864" s="5" t="n">
        <v>1</v>
      </c>
      <c r="BI864" s="5" t="n">
        <v>0.64</v>
      </c>
      <c r="BJ864" s="5" t="n">
        <v>0.129</v>
      </c>
      <c r="BK864" s="5" t="n">
        <v>0.079</v>
      </c>
      <c r="BL864" s="5" t="n">
        <v>0.79</v>
      </c>
      <c r="BM864" s="5" t="n">
        <v>0.1</v>
      </c>
      <c r="BN864" s="5" t="n">
        <v>1</v>
      </c>
      <c r="BO864" s="5" t="n">
        <v>0</v>
      </c>
      <c r="BP864" s="5" t="n">
        <v>-0.016</v>
      </c>
      <c r="BQ864" s="5" t="n">
        <v>0.082</v>
      </c>
      <c r="BR864" s="5" t="n">
        <v>0</v>
      </c>
      <c r="BS864" s="5" t="n">
        <v>0.833</v>
      </c>
      <c r="BT864" s="5" t="n">
        <v>0</v>
      </c>
      <c r="BU864" s="5" t="n">
        <v>-0.016</v>
      </c>
      <c r="BV864" s="5" t="n">
        <v>0.101</v>
      </c>
      <c r="BW864" s="5" t="n">
        <v>0</v>
      </c>
      <c r="BX864" s="5" t="n">
        <v>0.833</v>
      </c>
      <c r="BY864" s="5" t="n">
        <v>13.254</v>
      </c>
      <c r="BZ864" s="5" t="n">
        <v>0</v>
      </c>
      <c r="CA864" s="5" t="n">
        <v>13.254</v>
      </c>
      <c r="CB864" s="5" t="n">
        <v>0</v>
      </c>
      <c r="CC864" s="5" t="n">
        <v>87.07899999999999</v>
      </c>
      <c r="CD864" s="5" t="n">
        <v>7.95</v>
      </c>
      <c r="CE864" s="5" t="n">
        <v>-5.573</v>
      </c>
      <c r="CF864" s="5" t="n">
        <v>89.657</v>
      </c>
      <c r="CG864" s="5" t="n">
        <v>0.1</v>
      </c>
      <c r="CH864" s="5" t="n">
        <v>1</v>
      </c>
      <c r="CI864" s="5" t="n">
        <v>0</v>
      </c>
      <c r="CJ864" s="5" t="n">
        <v>0</v>
      </c>
      <c r="CK864" s="5" t="n">
        <v>0</v>
      </c>
      <c r="CL864" s="5" t="n">
        <v>0</v>
      </c>
      <c r="CM864" s="5" t="n">
        <v>0</v>
      </c>
      <c r="CN864" s="5" t="n">
        <v>0</v>
      </c>
      <c r="CO864" s="5" t="n">
        <v>0</v>
      </c>
      <c r="CP864" s="5" t="n">
        <v>0.622</v>
      </c>
      <c r="CQ864" s="5" t="n">
        <v>1.348</v>
      </c>
      <c r="CR864" s="5" t="n">
        <v>1</v>
      </c>
      <c r="CS864" s="5" t="n">
        <v>3.784</v>
      </c>
      <c r="CT864" s="5" t="n">
        <v>4.484</v>
      </c>
      <c r="CU864" s="5" t="n">
        <v>12.529</v>
      </c>
    </row>
    <row r="865">
      <c r="A865" s="5" t="inlineStr">
        <is>
          <t>VNM2024</t>
        </is>
      </c>
      <c r="B865" s="5" t="inlineStr">
        <is>
          <t>VNM</t>
        </is>
      </c>
      <c r="C865" s="5" t="inlineStr">
        <is>
          <t>VNM</t>
        </is>
      </c>
      <c r="D865" s="5" t="inlineStr">
        <is>
          <t>Vietnam</t>
        </is>
      </c>
      <c r="E865" s="5" t="n">
        <v>2024</v>
      </c>
      <c r="F865" s="5" t="n">
        <v>0.1</v>
      </c>
      <c r="G865" s="5" t="n">
        <v>6.771</v>
      </c>
      <c r="H865" s="5" t="n">
        <v>0.912</v>
      </c>
      <c r="I865" s="5" t="n">
        <v>1.184</v>
      </c>
      <c r="J865" s="5" t="n">
        <v>7.955</v>
      </c>
      <c r="K865" s="5" t="n">
        <v>0</v>
      </c>
      <c r="L865" s="5" t="n">
        <v>1</v>
      </c>
      <c r="M865" s="5" t="n">
        <v>7.243</v>
      </c>
      <c r="N865" s="5" t="n">
        <v>2.735</v>
      </c>
      <c r="O865" s="5" t="n">
        <v>1.182</v>
      </c>
      <c r="P865" s="5" t="n">
        <v>8.423999999999999</v>
      </c>
      <c r="Q865" s="5" t="n">
        <v>0</v>
      </c>
      <c r="R865" s="5" t="n">
        <v>1</v>
      </c>
      <c r="S865" s="5" t="n">
        <v>7.659</v>
      </c>
      <c r="T865" s="5" t="n">
        <v>5.471</v>
      </c>
      <c r="U865" s="5" t="n">
        <v>0.131</v>
      </c>
      <c r="V865" s="5" t="n">
        <v>8.454000000000001</v>
      </c>
      <c r="W865" s="5" t="n">
        <v>0.1</v>
      </c>
      <c r="X865" s="5" t="n">
        <v>1</v>
      </c>
      <c r="Y865" s="5" t="n">
        <v>4.558</v>
      </c>
      <c r="Z865" s="5" t="n">
        <v>0.301</v>
      </c>
      <c r="AA865" s="5" t="n">
        <v>-0.075</v>
      </c>
      <c r="AB865" s="5" t="n">
        <v>4.482</v>
      </c>
      <c r="AC865" s="5" t="n">
        <v>0</v>
      </c>
      <c r="AD865" s="5" t="n">
        <v>1</v>
      </c>
      <c r="AE865" s="5" t="n">
        <v>5.219</v>
      </c>
      <c r="AF865" s="5" t="n">
        <v>0.644</v>
      </c>
      <c r="AG865" s="5" t="n">
        <v>-0.075</v>
      </c>
      <c r="AH865" s="5" t="n">
        <v>5.144</v>
      </c>
      <c r="AI865" s="5" t="n">
        <v>0</v>
      </c>
      <c r="AJ865" s="5" t="n">
        <v>1</v>
      </c>
      <c r="AK865" s="5" t="n">
        <v>9.19</v>
      </c>
      <c r="AL865" s="5" t="n">
        <v>3.259</v>
      </c>
      <c r="AM865" s="5" t="n">
        <v>0.049</v>
      </c>
      <c r="AN865" s="5" t="n">
        <v>10.026</v>
      </c>
      <c r="AO865" s="5" t="n">
        <v>0.1</v>
      </c>
      <c r="AP865" s="5" t="n">
        <v>1</v>
      </c>
      <c r="AQ865" s="5" t="n">
        <v>0.72</v>
      </c>
      <c r="AR865" s="5" t="n">
        <v>0.132</v>
      </c>
      <c r="AS865" s="5" t="n">
        <v>0.016</v>
      </c>
      <c r="AT865" s="5" t="n">
        <v>0.8100000000000001</v>
      </c>
      <c r="AU865" s="5" t="n">
        <v>0.1</v>
      </c>
      <c r="AV865" s="5" t="n">
        <v>1</v>
      </c>
      <c r="AW865" s="5" t="n">
        <v>0.734</v>
      </c>
      <c r="AX865" s="5" t="n">
        <v>0.132</v>
      </c>
      <c r="AY865" s="5" t="n">
        <v>-0.052</v>
      </c>
      <c r="AZ865" s="5" t="n">
        <v>0.75</v>
      </c>
      <c r="BA865" s="5" t="n">
        <v>0.1</v>
      </c>
      <c r="BB865" s="5" t="n">
        <v>1</v>
      </c>
      <c r="BC865" s="5" t="n">
        <v>0.51</v>
      </c>
      <c r="BD865" s="5" t="n">
        <v>0.132</v>
      </c>
      <c r="BE865" s="5" t="n">
        <v>0.272</v>
      </c>
      <c r="BF865" s="5" t="n">
        <v>0.849</v>
      </c>
      <c r="BG865" s="5" t="n">
        <v>0.1</v>
      </c>
      <c r="BH865" s="5" t="n">
        <v>1</v>
      </c>
      <c r="BI865" s="5" t="n">
        <v>0.652</v>
      </c>
      <c r="BJ865" s="5" t="n">
        <v>0.132</v>
      </c>
      <c r="BK865" s="5" t="n">
        <v>0.03</v>
      </c>
      <c r="BL865" s="5" t="n">
        <v>0.75</v>
      </c>
      <c r="BM865" s="5" t="n">
        <v>0.1</v>
      </c>
      <c r="BN865" s="5" t="n">
        <v>1</v>
      </c>
      <c r="BO865" s="5" t="n">
        <v>0</v>
      </c>
      <c r="BP865" s="5" t="n">
        <v>-0.016</v>
      </c>
      <c r="BQ865" s="5" t="n">
        <v>0.083</v>
      </c>
      <c r="BR865" s="5" t="n">
        <v>0</v>
      </c>
      <c r="BS865" s="5" t="n">
        <v>0.833</v>
      </c>
      <c r="BT865" s="5" t="n">
        <v>0</v>
      </c>
      <c r="BU865" s="5" t="n">
        <v>-0.016</v>
      </c>
      <c r="BV865" s="5" t="n">
        <v>0.103</v>
      </c>
      <c r="BW865" s="5" t="n">
        <v>0</v>
      </c>
      <c r="BX865" s="5" t="n">
        <v>0.833</v>
      </c>
      <c r="BY865" s="5" t="n">
        <v>13.646</v>
      </c>
      <c r="BZ865" s="5" t="n">
        <v>0</v>
      </c>
      <c r="CA865" s="5" t="n">
        <v>13.646</v>
      </c>
      <c r="CB865" s="5" t="n">
        <v>0</v>
      </c>
      <c r="CC865" s="5" t="n">
        <v>86.38500000000001</v>
      </c>
      <c r="CD865" s="5" t="n">
        <v>7.95</v>
      </c>
      <c r="CE865" s="5" t="n">
        <v>-5.647</v>
      </c>
      <c r="CF865" s="5" t="n">
        <v>88.813</v>
      </c>
      <c r="CG865" s="5" t="n">
        <v>0.1</v>
      </c>
      <c r="CH865" s="5" t="n">
        <v>1</v>
      </c>
      <c r="CI865" s="5" t="n">
        <v>0</v>
      </c>
      <c r="CJ865" s="5" t="n">
        <v>0</v>
      </c>
      <c r="CK865" s="5" t="n">
        <v>0</v>
      </c>
      <c r="CL865" s="5" t="n">
        <v>0</v>
      </c>
      <c r="CM865" s="5" t="n">
        <v>0</v>
      </c>
      <c r="CN865" s="5" t="n">
        <v>0</v>
      </c>
      <c r="CO865" s="5" t="n">
        <v>0</v>
      </c>
      <c r="CP865" s="5" t="n">
        <v>0.622</v>
      </c>
      <c r="CQ865" s="5" t="n">
        <v>1.387</v>
      </c>
      <c r="CR865" s="5" t="n">
        <v>1</v>
      </c>
      <c r="CS865" s="5" t="n">
        <v>3.896</v>
      </c>
      <c r="CT865" s="5" t="n">
        <v>3.509</v>
      </c>
      <c r="CU865" s="5" t="n">
        <v>10.896</v>
      </c>
    </row>
    <row r="866">
      <c r="A866" s="5" t="inlineStr">
        <is>
          <t>VIR2021</t>
        </is>
      </c>
      <c r="B866" s="5" t="inlineStr">
        <is>
          <t>VIR</t>
        </is>
      </c>
      <c r="C866" s="5" t="inlineStr">
        <is>
          <t>VIR</t>
        </is>
      </c>
      <c r="D866" s="5" t="inlineStr">
        <is>
          <t>Virgin Islands (U.S.)</t>
        </is>
      </c>
      <c r="E866" s="5" t="n">
        <v>2021</v>
      </c>
      <c r="F866" s="5" t="n">
        <v>0.055</v>
      </c>
      <c r="G866" s="5" t="n">
        <v>5.897</v>
      </c>
      <c r="H866" s="5" t="n">
        <v>1.143</v>
      </c>
      <c r="I866" s="5" t="n">
        <v>0</v>
      </c>
      <c r="J866" s="5" t="n">
        <v>5.897</v>
      </c>
      <c r="K866" s="5" t="n">
        <v>0</v>
      </c>
      <c r="L866" s="5" t="n">
        <v>1</v>
      </c>
      <c r="M866" s="5" t="n">
        <v>7.964</v>
      </c>
      <c r="N866" s="5" t="n">
        <v>3.43</v>
      </c>
      <c r="O866" s="5" t="n">
        <v>0</v>
      </c>
      <c r="P866" s="5" t="n">
        <v>7.964</v>
      </c>
      <c r="Q866" s="5" t="n">
        <v>0</v>
      </c>
      <c r="R866" s="5" t="n">
        <v>1</v>
      </c>
      <c r="S866" s="5" t="n">
        <v>11.613</v>
      </c>
      <c r="T866" s="5" t="n">
        <v>6.86</v>
      </c>
      <c r="U866" s="5" t="n">
        <v>0</v>
      </c>
      <c r="V866" s="5" t="n">
        <v>12.252</v>
      </c>
      <c r="W866" s="5" t="n">
        <v>0.055</v>
      </c>
      <c r="X866" s="5" t="n">
        <v>1</v>
      </c>
      <c r="Y866" s="5" t="n">
        <v>17.127</v>
      </c>
      <c r="Z866" s="5" t="n">
        <v>2.304</v>
      </c>
      <c r="AA866" s="5" t="n">
        <v>0</v>
      </c>
      <c r="AB866" s="5" t="n">
        <v>17.127</v>
      </c>
      <c r="AC866" s="5" t="n">
        <v>0</v>
      </c>
      <c r="AD866" s="5" t="n">
        <v>1</v>
      </c>
      <c r="AE866" s="5" t="n">
        <v>18.27</v>
      </c>
      <c r="AF866" s="5" t="n">
        <v>4.278</v>
      </c>
      <c r="AG866" s="5" t="n">
        <v>0</v>
      </c>
      <c r="AH866" s="5" t="n">
        <v>18.27</v>
      </c>
      <c r="AI866" s="5" t="n">
        <v>0</v>
      </c>
      <c r="AJ866" s="5" t="n">
        <v>1</v>
      </c>
      <c r="AK866" s="5" t="n">
        <v>25.13</v>
      </c>
      <c r="AL866" s="5" t="n">
        <v>13.503</v>
      </c>
      <c r="AM866" s="5" t="n">
        <v>0</v>
      </c>
      <c r="AN866" s="5" t="n">
        <v>26.512</v>
      </c>
      <c r="AO866" s="5" t="n">
        <v>0.055</v>
      </c>
      <c r="AP866" s="5" t="n">
        <v>1</v>
      </c>
      <c r="AQ866" s="5" t="n">
        <v>0.649</v>
      </c>
      <c r="AR866" s="5" t="n">
        <v>0.114</v>
      </c>
      <c r="AS866" s="5" t="n">
        <v>0</v>
      </c>
      <c r="AT866" s="5" t="n">
        <v>0.6850000000000001</v>
      </c>
      <c r="AU866" s="5" t="n">
        <v>0.055</v>
      </c>
      <c r="AV866" s="5" t="n">
        <v>1</v>
      </c>
      <c r="AW866" s="5" t="n">
        <v>0.577</v>
      </c>
      <c r="AX866" s="5" t="n">
        <v>0.114</v>
      </c>
      <c r="AY866" s="5" t="n">
        <v>0</v>
      </c>
      <c r="AZ866" s="5" t="n">
        <v>0.608</v>
      </c>
      <c r="BA866" s="5" t="n">
        <v>0.055</v>
      </c>
      <c r="BB866" s="5" t="n">
        <v>1</v>
      </c>
      <c r="BC866" s="5" t="n">
        <v>0.458</v>
      </c>
      <c r="BD866" s="5" t="n">
        <v>0.114</v>
      </c>
      <c r="BE866" s="5" t="n">
        <v>0</v>
      </c>
      <c r="BF866" s="5" t="n">
        <v>0.483</v>
      </c>
      <c r="BG866" s="5" t="n">
        <v>0.055</v>
      </c>
      <c r="BH866" s="5" t="n">
        <v>1</v>
      </c>
      <c r="BI866" s="5" t="n">
        <v>0.491</v>
      </c>
      <c r="BJ866" s="5" t="n">
        <v>0.114</v>
      </c>
      <c r="BK866" s="5" t="n">
        <v>0</v>
      </c>
      <c r="BL866" s="5" t="n">
        <v>0.518</v>
      </c>
      <c r="BM866" s="5" t="n">
        <v>0.055</v>
      </c>
      <c r="BN866" s="5" t="n">
        <v>1</v>
      </c>
      <c r="BO866" s="5" t="n">
        <v>0</v>
      </c>
      <c r="BP866" s="5" t="n">
        <v>0</v>
      </c>
      <c r="BQ866" s="5" t="n">
        <v>0</v>
      </c>
      <c r="BR866" s="5" t="n">
        <v>0</v>
      </c>
      <c r="BS866" s="5" t="n">
        <v>1</v>
      </c>
      <c r="BT866" s="5" t="n">
        <v>0</v>
      </c>
      <c r="BU866" s="5" t="n">
        <v>0</v>
      </c>
      <c r="BV866" s="5" t="n">
        <v>0</v>
      </c>
      <c r="BW866" s="5" t="n">
        <v>0.055</v>
      </c>
      <c r="BX866" s="5" t="n">
        <v>1</v>
      </c>
      <c r="BY866" s="5" t="n">
        <v>11.787</v>
      </c>
      <c r="BZ866" s="5" t="n">
        <v>0</v>
      </c>
      <c r="CA866" s="5" t="n">
        <v>11.787</v>
      </c>
      <c r="CB866" s="5" t="n">
        <v>0</v>
      </c>
      <c r="CC866" s="5" t="n">
        <v>78.125</v>
      </c>
      <c r="CD866" s="5" t="n">
        <v>7.95</v>
      </c>
      <c r="CE866" s="5" t="n">
        <v>0</v>
      </c>
      <c r="CF866" s="5" t="n">
        <v>82.422</v>
      </c>
      <c r="CG866" s="5" t="n">
        <v>0.055</v>
      </c>
      <c r="CH866" s="5" t="n">
        <v>1</v>
      </c>
      <c r="CI866" s="5" t="n">
        <v>0</v>
      </c>
      <c r="CJ866" s="5" t="n">
        <v>0</v>
      </c>
      <c r="CK866" s="5" t="n">
        <v>0</v>
      </c>
      <c r="CL866" s="5" t="n">
        <v>0</v>
      </c>
      <c r="CM866" s="5" t="n">
        <v>0</v>
      </c>
      <c r="CN866" s="5" t="n">
        <v>0</v>
      </c>
      <c r="CO866" s="5" t="n">
        <v>0</v>
      </c>
      <c r="CP866" s="5" t="n">
        <v>0</v>
      </c>
      <c r="CQ866" s="5" t="n">
        <v>1.198</v>
      </c>
      <c r="CR866" s="5" t="n">
        <v>0</v>
      </c>
      <c r="CS866" s="5" t="n">
        <v>4.776</v>
      </c>
      <c r="CT866" s="5" t="n">
        <v>4.753</v>
      </c>
      <c r="CU866" s="5" t="n">
        <v>15.983</v>
      </c>
    </row>
    <row r="867">
      <c r="A867" s="5" t="inlineStr">
        <is>
          <t>VIR2022</t>
        </is>
      </c>
      <c r="B867" s="5" t="inlineStr">
        <is>
          <t>VIR</t>
        </is>
      </c>
      <c r="C867" s="5" t="inlineStr">
        <is>
          <t>VIR</t>
        </is>
      </c>
      <c r="D867" s="5" t="inlineStr">
        <is>
          <t>Virgin Islands (U.S.)</t>
        </is>
      </c>
      <c r="E867" s="5" t="n">
        <v>2022</v>
      </c>
      <c r="F867" s="5" t="n">
        <v>0.055</v>
      </c>
      <c r="G867" s="5" t="n">
        <v>11.72</v>
      </c>
      <c r="H867" s="5" t="n">
        <v>1.235</v>
      </c>
      <c r="I867" s="5" t="n">
        <v>0</v>
      </c>
      <c r="J867" s="5" t="n">
        <v>11.72</v>
      </c>
      <c r="K867" s="5" t="n">
        <v>0</v>
      </c>
      <c r="L867" s="5" t="n">
        <v>1</v>
      </c>
      <c r="M867" s="5" t="n">
        <v>9.782999999999999</v>
      </c>
      <c r="N867" s="5" t="n">
        <v>3.704</v>
      </c>
      <c r="O867" s="5" t="n">
        <v>0</v>
      </c>
      <c r="P867" s="5" t="n">
        <v>9.782999999999999</v>
      </c>
      <c r="Q867" s="5" t="n">
        <v>0</v>
      </c>
      <c r="R867" s="5" t="n">
        <v>1</v>
      </c>
      <c r="S867" s="5" t="n">
        <v>17.893</v>
      </c>
      <c r="T867" s="5" t="n">
        <v>7.408</v>
      </c>
      <c r="U867" s="5" t="n">
        <v>0.073</v>
      </c>
      <c r="V867" s="5" t="n">
        <v>18.877</v>
      </c>
      <c r="W867" s="5" t="n">
        <v>0.055</v>
      </c>
      <c r="X867" s="5" t="n">
        <v>1</v>
      </c>
      <c r="Y867" s="5" t="n">
        <v>30.728</v>
      </c>
      <c r="Z867" s="5" t="n">
        <v>4.133</v>
      </c>
      <c r="AA867" s="5" t="n">
        <v>0</v>
      </c>
      <c r="AB867" s="5" t="n">
        <v>30.728</v>
      </c>
      <c r="AC867" s="5" t="n">
        <v>0</v>
      </c>
      <c r="AD867" s="5" t="n">
        <v>1</v>
      </c>
      <c r="AE867" s="5" t="n">
        <v>31.963</v>
      </c>
      <c r="AF867" s="5" t="n">
        <v>7.485</v>
      </c>
      <c r="AG867" s="5" t="n">
        <v>0</v>
      </c>
      <c r="AH867" s="5" t="n">
        <v>31.963</v>
      </c>
      <c r="AI867" s="5" t="n">
        <v>0</v>
      </c>
      <c r="AJ867" s="5" t="n">
        <v>1</v>
      </c>
      <c r="AK867" s="5" t="n">
        <v>39.371</v>
      </c>
      <c r="AL867" s="5" t="n">
        <v>21.155</v>
      </c>
      <c r="AM867" s="5" t="n">
        <v>0.16</v>
      </c>
      <c r="AN867" s="5" t="n">
        <v>41.537</v>
      </c>
      <c r="AO867" s="5" t="n">
        <v>0.055</v>
      </c>
      <c r="AP867" s="5" t="n">
        <v>1</v>
      </c>
      <c r="AQ867" s="5" t="n">
        <v>0.896</v>
      </c>
      <c r="AR867" s="5" t="n">
        <v>0.123</v>
      </c>
      <c r="AS867" s="5" t="n">
        <v>0.004</v>
      </c>
      <c r="AT867" s="5" t="n">
        <v>0.945</v>
      </c>
      <c r="AU867" s="5" t="n">
        <v>0.055</v>
      </c>
      <c r="AV867" s="5" t="n">
        <v>1</v>
      </c>
      <c r="AW867" s="5" t="n">
        <v>0.89</v>
      </c>
      <c r="AX867" s="5" t="n">
        <v>0.123</v>
      </c>
      <c r="AY867" s="5" t="n">
        <v>0.004</v>
      </c>
      <c r="AZ867" s="5" t="n">
        <v>0.9389999999999999</v>
      </c>
      <c r="BA867" s="5" t="n">
        <v>0.055</v>
      </c>
      <c r="BB867" s="5" t="n">
        <v>1</v>
      </c>
      <c r="BC867" s="5" t="n">
        <v>0.62</v>
      </c>
      <c r="BD867" s="5" t="n">
        <v>0.123</v>
      </c>
      <c r="BE867" s="5" t="n">
        <v>0.003</v>
      </c>
      <c r="BF867" s="5" t="n">
        <v>0.654</v>
      </c>
      <c r="BG867" s="5" t="n">
        <v>0.055</v>
      </c>
      <c r="BH867" s="5" t="n">
        <v>1</v>
      </c>
      <c r="BI867" s="5" t="n">
        <v>0.608</v>
      </c>
      <c r="BJ867" s="5" t="n">
        <v>0.123</v>
      </c>
      <c r="BK867" s="5" t="n">
        <v>0.002</v>
      </c>
      <c r="BL867" s="5" t="n">
        <v>0.641</v>
      </c>
      <c r="BM867" s="5" t="n">
        <v>0.055</v>
      </c>
      <c r="BN867" s="5" t="n">
        <v>1</v>
      </c>
      <c r="BO867" s="5" t="n">
        <v>0</v>
      </c>
      <c r="BP867" s="5" t="n">
        <v>0</v>
      </c>
      <c r="BQ867" s="5" t="n">
        <v>0</v>
      </c>
      <c r="BR867" s="5" t="n">
        <v>0</v>
      </c>
      <c r="BS867" s="5" t="n">
        <v>1</v>
      </c>
      <c r="BT867" s="5" t="n">
        <v>0</v>
      </c>
      <c r="BU867" s="5" t="n">
        <v>0</v>
      </c>
      <c r="BV867" s="5" t="n">
        <v>0</v>
      </c>
      <c r="BW867" s="5" t="n">
        <v>0.055</v>
      </c>
      <c r="BX867" s="5" t="n">
        <v>1</v>
      </c>
      <c r="BY867" s="5" t="n">
        <v>12.729</v>
      </c>
      <c r="BZ867" s="5" t="n">
        <v>0</v>
      </c>
      <c r="CA867" s="5" t="n">
        <v>12.729</v>
      </c>
      <c r="CB867" s="5" t="n">
        <v>0</v>
      </c>
      <c r="CC867" s="5" t="n">
        <v>97.90000000000001</v>
      </c>
      <c r="CD867" s="5" t="n">
        <v>7.95</v>
      </c>
      <c r="CE867" s="5" t="n">
        <v>0.399</v>
      </c>
      <c r="CF867" s="5" t="n">
        <v>103.285</v>
      </c>
      <c r="CG867" s="5" t="n">
        <v>0.055</v>
      </c>
      <c r="CH867" s="5" t="n">
        <v>1</v>
      </c>
      <c r="CI867" s="5" t="n">
        <v>0</v>
      </c>
      <c r="CJ867" s="5" t="n">
        <v>0</v>
      </c>
      <c r="CK867" s="5" t="n">
        <v>0</v>
      </c>
      <c r="CL867" s="5" t="n">
        <v>0</v>
      </c>
      <c r="CM867" s="5" t="n">
        <v>0</v>
      </c>
      <c r="CN867" s="5" t="n">
        <v>0</v>
      </c>
      <c r="CO867" s="5" t="n">
        <v>0</v>
      </c>
      <c r="CP867" s="5" t="n">
        <v>0</v>
      </c>
      <c r="CQ867" s="5" t="n">
        <v>1.294</v>
      </c>
      <c r="CR867" s="5" t="n">
        <v>0</v>
      </c>
      <c r="CS867" s="5" t="n">
        <v>5.158</v>
      </c>
      <c r="CT867" s="5" t="n">
        <v>10.485</v>
      </c>
      <c r="CU867" s="5" t="n">
        <v>29.494</v>
      </c>
    </row>
    <row r="868">
      <c r="A868" s="5" t="inlineStr">
        <is>
          <t>VIR2023</t>
        </is>
      </c>
      <c r="B868" s="5" t="inlineStr">
        <is>
          <t>VIR</t>
        </is>
      </c>
      <c r="C868" s="5" t="inlineStr">
        <is>
          <t>VIR</t>
        </is>
      </c>
      <c r="D868" s="5" t="inlineStr">
        <is>
          <t>Virgin Islands (U.S.)</t>
        </is>
      </c>
      <c r="E868" s="5" t="n">
        <v>2023</v>
      </c>
      <c r="F868" s="5" t="n">
        <v>0.055</v>
      </c>
      <c r="G868" s="5" t="n">
        <v>6.147</v>
      </c>
      <c r="H868" s="5" t="n">
        <v>1.286</v>
      </c>
      <c r="I868" s="5" t="n">
        <v>0</v>
      </c>
      <c r="J868" s="5" t="n">
        <v>6.147</v>
      </c>
      <c r="K868" s="5" t="n">
        <v>0</v>
      </c>
      <c r="L868" s="5" t="n">
        <v>1</v>
      </c>
      <c r="M868" s="5" t="n">
        <v>7.886</v>
      </c>
      <c r="N868" s="5" t="n">
        <v>3.857</v>
      </c>
      <c r="O868" s="5" t="n">
        <v>0</v>
      </c>
      <c r="P868" s="5" t="n">
        <v>7.886</v>
      </c>
      <c r="Q868" s="5" t="n">
        <v>0</v>
      </c>
      <c r="R868" s="5" t="n">
        <v>1</v>
      </c>
      <c r="S868" s="5" t="n">
        <v>12.575</v>
      </c>
      <c r="T868" s="5" t="n">
        <v>7.714</v>
      </c>
      <c r="U868" s="5" t="n">
        <v>0.077</v>
      </c>
      <c r="V868" s="5" t="n">
        <v>13.267</v>
      </c>
      <c r="W868" s="5" t="n">
        <v>0.055</v>
      </c>
      <c r="X868" s="5" t="n">
        <v>1</v>
      </c>
      <c r="Y868" s="5" t="n">
        <v>12.478</v>
      </c>
      <c r="Z868" s="5" t="n">
        <v>1.678</v>
      </c>
      <c r="AA868" s="5" t="n">
        <v>0</v>
      </c>
      <c r="AB868" s="5" t="n">
        <v>12.478</v>
      </c>
      <c r="AC868" s="5" t="n">
        <v>0</v>
      </c>
      <c r="AD868" s="5" t="n">
        <v>1</v>
      </c>
      <c r="AE868" s="5" t="n">
        <v>13.763</v>
      </c>
      <c r="AF868" s="5" t="n">
        <v>3.223</v>
      </c>
      <c r="AG868" s="5" t="n">
        <v>0</v>
      </c>
      <c r="AH868" s="5" t="n">
        <v>13.763</v>
      </c>
      <c r="AI868" s="5" t="n">
        <v>0</v>
      </c>
      <c r="AJ868" s="5" t="n">
        <v>1</v>
      </c>
      <c r="AK868" s="5" t="n">
        <v>21.477</v>
      </c>
      <c r="AL868" s="5" t="n">
        <v>11.54</v>
      </c>
      <c r="AM868" s="5" t="n">
        <v>0.131</v>
      </c>
      <c r="AN868" s="5" t="n">
        <v>22.659</v>
      </c>
      <c r="AO868" s="5" t="n">
        <v>0.055</v>
      </c>
      <c r="AP868" s="5" t="n">
        <v>1</v>
      </c>
      <c r="AQ868" s="5" t="n">
        <v>0.791</v>
      </c>
      <c r="AR868" s="5" t="n">
        <v>0.129</v>
      </c>
      <c r="AS868" s="5" t="n">
        <v>0.005</v>
      </c>
      <c r="AT868" s="5" t="n">
        <v>0.834</v>
      </c>
      <c r="AU868" s="5" t="n">
        <v>0.055</v>
      </c>
      <c r="AV868" s="5" t="n">
        <v>1</v>
      </c>
      <c r="AW868" s="5" t="n">
        <v>0.618</v>
      </c>
      <c r="AX868" s="5" t="n">
        <v>0.129</v>
      </c>
      <c r="AY868" s="5" t="n">
        <v>0.004</v>
      </c>
      <c r="AZ868" s="5" t="n">
        <v>0.652</v>
      </c>
      <c r="BA868" s="5" t="n">
        <v>0.055</v>
      </c>
      <c r="BB868" s="5" t="n">
        <v>1</v>
      </c>
      <c r="BC868" s="5" t="n">
        <v>0.554</v>
      </c>
      <c r="BD868" s="5" t="n">
        <v>0.129</v>
      </c>
      <c r="BE868" s="5" t="n">
        <v>0.003</v>
      </c>
      <c r="BF868" s="5" t="n">
        <v>0.585</v>
      </c>
      <c r="BG868" s="5" t="n">
        <v>0.055</v>
      </c>
      <c r="BH868" s="5" t="n">
        <v>1</v>
      </c>
      <c r="BI868" s="5" t="n">
        <v>0.5570000000000001</v>
      </c>
      <c r="BJ868" s="5" t="n">
        <v>0.129</v>
      </c>
      <c r="BK868" s="5" t="n">
        <v>0.003</v>
      </c>
      <c r="BL868" s="5" t="n">
        <v>0.588</v>
      </c>
      <c r="BM868" s="5" t="n">
        <v>0.055</v>
      </c>
      <c r="BN868" s="5" t="n">
        <v>1</v>
      </c>
      <c r="BO868" s="5" t="n">
        <v>0</v>
      </c>
      <c r="BP868" s="5" t="n">
        <v>0</v>
      </c>
      <c r="BQ868" s="5" t="n">
        <v>0</v>
      </c>
      <c r="BR868" s="5" t="n">
        <v>0</v>
      </c>
      <c r="BS868" s="5" t="n">
        <v>1</v>
      </c>
      <c r="BT868" s="5" t="n">
        <v>0</v>
      </c>
      <c r="BU868" s="5" t="n">
        <v>0</v>
      </c>
      <c r="BV868" s="5" t="n">
        <v>0</v>
      </c>
      <c r="BW868" s="5" t="n">
        <v>0.055</v>
      </c>
      <c r="BX868" s="5" t="n">
        <v>1</v>
      </c>
      <c r="BY868" s="5" t="n">
        <v>13.254</v>
      </c>
      <c r="BZ868" s="5" t="n">
        <v>0</v>
      </c>
      <c r="CA868" s="5" t="n">
        <v>13.254</v>
      </c>
      <c r="CB868" s="5" t="n">
        <v>0</v>
      </c>
      <c r="CC868" s="5" t="n">
        <v>83.248</v>
      </c>
      <c r="CD868" s="5" t="n">
        <v>7.95</v>
      </c>
      <c r="CE868" s="5" t="n">
        <v>0.507</v>
      </c>
      <c r="CF868" s="5" t="n">
        <v>87.827</v>
      </c>
      <c r="CG868" s="5" t="n">
        <v>0.055</v>
      </c>
      <c r="CH868" s="5" t="n">
        <v>1</v>
      </c>
      <c r="CI868" s="5" t="n">
        <v>0</v>
      </c>
      <c r="CJ868" s="5" t="n">
        <v>0</v>
      </c>
      <c r="CK868" s="5" t="n">
        <v>0</v>
      </c>
      <c r="CL868" s="5" t="n">
        <v>0</v>
      </c>
      <c r="CM868" s="5" t="n">
        <v>0</v>
      </c>
      <c r="CN868" s="5" t="n">
        <v>0</v>
      </c>
      <c r="CO868" s="5" t="n">
        <v>0</v>
      </c>
      <c r="CP868" s="5" t="n">
        <v>0</v>
      </c>
      <c r="CQ868" s="5" t="n">
        <v>1.348</v>
      </c>
      <c r="CR868" s="5" t="n">
        <v>0</v>
      </c>
      <c r="CS868" s="5" t="n">
        <v>5.37</v>
      </c>
      <c r="CT868" s="5" t="n">
        <v>4.861</v>
      </c>
      <c r="CU868" s="5" t="n">
        <v>11.192</v>
      </c>
    </row>
    <row r="869">
      <c r="A869" s="5" t="inlineStr">
        <is>
          <t>VIR2024</t>
        </is>
      </c>
      <c r="B869" s="5" t="inlineStr">
        <is>
          <t>VIR</t>
        </is>
      </c>
      <c r="C869" s="5" t="inlineStr">
        <is>
          <t>VIR</t>
        </is>
      </c>
      <c r="D869" s="5" t="inlineStr">
        <is>
          <t>Virgin Islands (U.S.)</t>
        </is>
      </c>
      <c r="E869" s="5" t="n">
        <v>2024</v>
      </c>
      <c r="F869" s="5" t="n">
        <v>0.055</v>
      </c>
      <c r="G869" s="5" t="n">
        <v>5.575</v>
      </c>
      <c r="H869" s="5" t="n">
        <v>1.324</v>
      </c>
      <c r="I869" s="5" t="n">
        <v>0</v>
      </c>
      <c r="J869" s="5" t="n">
        <v>5.575</v>
      </c>
      <c r="K869" s="5" t="n">
        <v>0</v>
      </c>
      <c r="L869" s="5" t="n">
        <v>1</v>
      </c>
      <c r="M869" s="5" t="n">
        <v>7.124</v>
      </c>
      <c r="N869" s="5" t="n">
        <v>3.971</v>
      </c>
      <c r="O869" s="5" t="n">
        <v>0</v>
      </c>
      <c r="P869" s="5" t="n">
        <v>7.124</v>
      </c>
      <c r="Q869" s="5" t="n">
        <v>0</v>
      </c>
      <c r="R869" s="5" t="n">
        <v>1</v>
      </c>
      <c r="S869" s="5" t="n">
        <v>12.193</v>
      </c>
      <c r="T869" s="5" t="n">
        <v>7.942</v>
      </c>
      <c r="U869" s="5" t="n">
        <v>0.091</v>
      </c>
      <c r="V869" s="5" t="n">
        <v>12.863</v>
      </c>
      <c r="W869" s="5" t="n">
        <v>0.055</v>
      </c>
      <c r="X869" s="5" t="n">
        <v>1</v>
      </c>
      <c r="Y869" s="5" t="n">
        <v>11.447</v>
      </c>
      <c r="Z869" s="5" t="n">
        <v>1.54</v>
      </c>
      <c r="AA869" s="5" t="n">
        <v>0</v>
      </c>
      <c r="AB869" s="5" t="n">
        <v>11.447</v>
      </c>
      <c r="AC869" s="5" t="n">
        <v>0</v>
      </c>
      <c r="AD869" s="5" t="n">
        <v>1</v>
      </c>
      <c r="AE869" s="5" t="n">
        <v>12.771</v>
      </c>
      <c r="AF869" s="5" t="n">
        <v>2.991</v>
      </c>
      <c r="AG869" s="5" t="n">
        <v>0</v>
      </c>
      <c r="AH869" s="5" t="n">
        <v>12.771</v>
      </c>
      <c r="AI869" s="5" t="n">
        <v>0</v>
      </c>
      <c r="AJ869" s="5" t="n">
        <v>1</v>
      </c>
      <c r="AK869" s="5" t="n">
        <v>20.712</v>
      </c>
      <c r="AL869" s="5" t="n">
        <v>11.129</v>
      </c>
      <c r="AM869" s="5" t="n">
        <v>0.155</v>
      </c>
      <c r="AN869" s="5" t="n">
        <v>21.852</v>
      </c>
      <c r="AO869" s="5" t="n">
        <v>0.055</v>
      </c>
      <c r="AP869" s="5" t="n">
        <v>1</v>
      </c>
      <c r="AQ869" s="5" t="n">
        <v>0.756</v>
      </c>
      <c r="AR869" s="5" t="n">
        <v>0.132</v>
      </c>
      <c r="AS869" s="5" t="n">
        <v>0.006</v>
      </c>
      <c r="AT869" s="5" t="n">
        <v>0.798</v>
      </c>
      <c r="AU869" s="5" t="n">
        <v>0.055</v>
      </c>
      <c r="AV869" s="5" t="n">
        <v>1</v>
      </c>
      <c r="AW869" s="5" t="n">
        <v>0.655</v>
      </c>
      <c r="AX869" s="5" t="n">
        <v>0.132</v>
      </c>
      <c r="AY869" s="5" t="n">
        <v>0.005</v>
      </c>
      <c r="AZ869" s="5" t="n">
        <v>0.6909999999999999</v>
      </c>
      <c r="BA869" s="5" t="n">
        <v>0.055</v>
      </c>
      <c r="BB869" s="5" t="n">
        <v>1</v>
      </c>
      <c r="BC869" s="5" t="n">
        <v>0.534</v>
      </c>
      <c r="BD869" s="5" t="n">
        <v>0.132</v>
      </c>
      <c r="BE869" s="5" t="n">
        <v>0.004</v>
      </c>
      <c r="BF869" s="5" t="n">
        <v>0.5629999999999999</v>
      </c>
      <c r="BG869" s="5" t="n">
        <v>0.055</v>
      </c>
      <c r="BH869" s="5" t="n">
        <v>1</v>
      </c>
      <c r="BI869" s="5" t="n">
        <v>0.5679999999999999</v>
      </c>
      <c r="BJ869" s="5" t="n">
        <v>0.132</v>
      </c>
      <c r="BK869" s="5" t="n">
        <v>0.004</v>
      </c>
      <c r="BL869" s="5" t="n">
        <v>0.599</v>
      </c>
      <c r="BM869" s="5" t="n">
        <v>0.055</v>
      </c>
      <c r="BN869" s="5" t="n">
        <v>1</v>
      </c>
      <c r="BO869" s="5" t="n">
        <v>0</v>
      </c>
      <c r="BP869" s="5" t="n">
        <v>0</v>
      </c>
      <c r="BQ869" s="5" t="n">
        <v>0</v>
      </c>
      <c r="BR869" s="5" t="n">
        <v>0</v>
      </c>
      <c r="BS869" s="5" t="n">
        <v>1</v>
      </c>
      <c r="BT869" s="5" t="n">
        <v>0</v>
      </c>
      <c r="BU869" s="5" t="n">
        <v>0</v>
      </c>
      <c r="BV869" s="5" t="n">
        <v>0</v>
      </c>
      <c r="BW869" s="5" t="n">
        <v>0.055</v>
      </c>
      <c r="BX869" s="5" t="n">
        <v>1</v>
      </c>
      <c r="BY869" s="5" t="n">
        <v>13.646</v>
      </c>
      <c r="BZ869" s="5" t="n">
        <v>0</v>
      </c>
      <c r="CA869" s="5" t="n">
        <v>13.646</v>
      </c>
      <c r="CB869" s="5" t="n">
        <v>0</v>
      </c>
      <c r="CC869" s="5" t="n">
        <v>82.58799999999999</v>
      </c>
      <c r="CD869" s="5" t="n">
        <v>7.95</v>
      </c>
      <c r="CE869" s="5" t="n">
        <v>0.619</v>
      </c>
      <c r="CF869" s="5" t="n">
        <v>87.13</v>
      </c>
      <c r="CG869" s="5" t="n">
        <v>0.055</v>
      </c>
      <c r="CH869" s="5" t="n">
        <v>1</v>
      </c>
      <c r="CI869" s="5" t="n">
        <v>0</v>
      </c>
      <c r="CJ869" s="5" t="n">
        <v>0</v>
      </c>
      <c r="CK869" s="5" t="n">
        <v>0</v>
      </c>
      <c r="CL869" s="5" t="n">
        <v>0</v>
      </c>
      <c r="CM869" s="5" t="n">
        <v>0</v>
      </c>
      <c r="CN869" s="5" t="n">
        <v>0</v>
      </c>
      <c r="CO869" s="5" t="n">
        <v>0</v>
      </c>
      <c r="CP869" s="5" t="n">
        <v>0</v>
      </c>
      <c r="CQ869" s="5" t="n">
        <v>1.387</v>
      </c>
      <c r="CR869" s="5" t="n">
        <v>0</v>
      </c>
      <c r="CS869" s="5" t="n">
        <v>5.529</v>
      </c>
      <c r="CT869" s="5" t="n">
        <v>4.251</v>
      </c>
      <c r="CU869" s="5" t="n">
        <v>10.123</v>
      </c>
    </row>
    <row r="870">
      <c r="A870" s="5" t="inlineStr">
        <is>
          <t>PSE2021</t>
        </is>
      </c>
      <c r="B870" s="5" t="inlineStr">
        <is>
          <t>PSE</t>
        </is>
      </c>
      <c r="C870" s="5" t="inlineStr">
        <is>
          <t>PSE</t>
        </is>
      </c>
      <c r="D870" s="5" t="inlineStr">
        <is>
          <t>West Bank and Gaza</t>
        </is>
      </c>
      <c r="E870" s="5" t="n">
        <v>2021</v>
      </c>
      <c r="F870" s="5" t="n">
        <v>0.16</v>
      </c>
      <c r="G870" s="5" t="n">
        <v>5.897</v>
      </c>
      <c r="H870" s="5" t="n">
        <v>1.143</v>
      </c>
      <c r="I870" s="5" t="n">
        <v>0</v>
      </c>
      <c r="J870" s="5" t="n">
        <v>5.897</v>
      </c>
      <c r="K870" s="5" t="n">
        <v>0</v>
      </c>
      <c r="L870" s="5" t="n">
        <v>1</v>
      </c>
      <c r="M870" s="5" t="n">
        <v>7.964</v>
      </c>
      <c r="N870" s="5" t="n">
        <v>3.43</v>
      </c>
      <c r="O870" s="5" t="n">
        <v>0</v>
      </c>
      <c r="P870" s="5" t="n">
        <v>7.964</v>
      </c>
      <c r="Q870" s="5" t="n">
        <v>0</v>
      </c>
      <c r="R870" s="5" t="n">
        <v>1</v>
      </c>
      <c r="S870" s="5" t="n">
        <v>11.613</v>
      </c>
      <c r="T870" s="5" t="n">
        <v>6.86</v>
      </c>
      <c r="U870" s="5" t="n">
        <v>0</v>
      </c>
      <c r="V870" s="5" t="n">
        <v>13.471</v>
      </c>
      <c r="W870" s="5" t="n">
        <v>0.16</v>
      </c>
      <c r="X870" s="5" t="n">
        <v>1</v>
      </c>
      <c r="Y870" s="5" t="n">
        <v>15.299</v>
      </c>
      <c r="Z870" s="5" t="n">
        <v>2.496</v>
      </c>
      <c r="AA870" s="5" t="n">
        <v>0</v>
      </c>
      <c r="AB870" s="5" t="n">
        <v>15.299</v>
      </c>
      <c r="AC870" s="5" t="n">
        <v>0</v>
      </c>
      <c r="AD870" s="5" t="n">
        <v>1</v>
      </c>
      <c r="AE870" s="5" t="n">
        <v>16.442</v>
      </c>
      <c r="AF870" s="5" t="n">
        <v>4.506</v>
      </c>
      <c r="AG870" s="5" t="n">
        <v>0</v>
      </c>
      <c r="AH870" s="5" t="n">
        <v>16.442</v>
      </c>
      <c r="AI870" s="5" t="n">
        <v>0</v>
      </c>
      <c r="AJ870" s="5" t="n">
        <v>1</v>
      </c>
      <c r="AK870" s="5" t="n">
        <v>23.302</v>
      </c>
      <c r="AL870" s="5" t="n">
        <v>13.551</v>
      </c>
      <c r="AM870" s="5" t="n">
        <v>0</v>
      </c>
      <c r="AN870" s="5" t="n">
        <v>27.03</v>
      </c>
      <c r="AO870" s="5" t="n">
        <v>0.16</v>
      </c>
      <c r="AP870" s="5" t="n">
        <v>1</v>
      </c>
      <c r="AQ870" s="5" t="n">
        <v>0.621</v>
      </c>
      <c r="AR870" s="5" t="n">
        <v>0.114</v>
      </c>
      <c r="AS870" s="5" t="n">
        <v>0</v>
      </c>
      <c r="AT870" s="5" t="n">
        <v>0.72</v>
      </c>
      <c r="AU870" s="5" t="n">
        <v>0.16</v>
      </c>
      <c r="AV870" s="5" t="n">
        <v>1</v>
      </c>
      <c r="AW870" s="5" t="n">
        <v>0.593</v>
      </c>
      <c r="AX870" s="5" t="n">
        <v>0.114</v>
      </c>
      <c r="AY870" s="5" t="n">
        <v>0.798</v>
      </c>
      <c r="AZ870" s="5" t="n">
        <v>1.614</v>
      </c>
      <c r="BA870" s="5" t="n">
        <v>0.16</v>
      </c>
      <c r="BB870" s="5" t="n">
        <v>1</v>
      </c>
      <c r="BC870" s="5" t="n">
        <v>0.44</v>
      </c>
      <c r="BD870" s="5" t="n">
        <v>0.114</v>
      </c>
      <c r="BE870" s="5" t="n">
        <v>0</v>
      </c>
      <c r="BF870" s="5" t="n">
        <v>0.51</v>
      </c>
      <c r="BG870" s="5" t="n">
        <v>0.16</v>
      </c>
      <c r="BH870" s="5" t="n">
        <v>1</v>
      </c>
      <c r="BI870" s="5" t="n">
        <v>0.5600000000000001</v>
      </c>
      <c r="BJ870" s="5" t="n">
        <v>0.114</v>
      </c>
      <c r="BK870" s="5" t="n">
        <v>0</v>
      </c>
      <c r="BL870" s="5" t="n">
        <v>0.65</v>
      </c>
      <c r="BM870" s="5" t="n">
        <v>0.16</v>
      </c>
      <c r="BN870" s="5" t="n">
        <v>1</v>
      </c>
      <c r="BO870" s="5" t="n">
        <v>0</v>
      </c>
      <c r="BP870" s="5" t="n">
        <v>0</v>
      </c>
      <c r="BQ870" s="5" t="n">
        <v>0</v>
      </c>
      <c r="BR870" s="5" t="n">
        <v>0</v>
      </c>
      <c r="BS870" s="5" t="n">
        <v>1</v>
      </c>
      <c r="BT870" s="5" t="n">
        <v>0</v>
      </c>
      <c r="BU870" s="5" t="n">
        <v>0</v>
      </c>
      <c r="BV870" s="5" t="n">
        <v>0</v>
      </c>
      <c r="BW870" s="5" t="n">
        <v>0.16</v>
      </c>
      <c r="BX870" s="5" t="n">
        <v>1</v>
      </c>
      <c r="BY870" s="5" t="n">
        <v>11.787</v>
      </c>
      <c r="BZ870" s="5" t="n">
        <v>0</v>
      </c>
      <c r="CA870" s="5" t="n">
        <v>11.787</v>
      </c>
      <c r="CB870" s="5" t="n">
        <v>0</v>
      </c>
      <c r="CC870" s="5" t="n">
        <v>81.69499999999999</v>
      </c>
      <c r="CD870" s="5" t="n">
        <v>7.95</v>
      </c>
      <c r="CE870" s="5" t="n">
        <v>0</v>
      </c>
      <c r="CF870" s="5" t="n">
        <v>94.767</v>
      </c>
      <c r="CG870" s="5" t="n">
        <v>0.16</v>
      </c>
      <c r="CH870" s="5" t="n">
        <v>1</v>
      </c>
      <c r="CI870" s="5" t="n">
        <v>0</v>
      </c>
      <c r="CJ870" s="5" t="n">
        <v>0</v>
      </c>
      <c r="CK870" s="5" t="n">
        <v>0</v>
      </c>
      <c r="CL870" s="5" t="n">
        <v>0</v>
      </c>
      <c r="CM870" s="5" t="n">
        <v>0</v>
      </c>
      <c r="CN870" s="5" t="n">
        <v>0</v>
      </c>
      <c r="CO870" s="5" t="n">
        <v>0</v>
      </c>
      <c r="CP870" s="5" t="n">
        <v>0</v>
      </c>
      <c r="CQ870" s="5" t="n">
        <v>1.198</v>
      </c>
      <c r="CR870" s="5" t="n">
        <v>0</v>
      </c>
      <c r="CS870" s="5" t="n">
        <v>4.776</v>
      </c>
      <c r="CT870" s="5" t="n">
        <v>4.753</v>
      </c>
      <c r="CU870" s="5" t="n">
        <v>14.162</v>
      </c>
    </row>
    <row r="871">
      <c r="A871" s="5" t="inlineStr">
        <is>
          <t>PSE2022</t>
        </is>
      </c>
      <c r="B871" s="5" t="inlineStr">
        <is>
          <t>PSE</t>
        </is>
      </c>
      <c r="C871" s="5" t="inlineStr">
        <is>
          <t>PSE</t>
        </is>
      </c>
      <c r="D871" s="5" t="inlineStr">
        <is>
          <t>West Bank and Gaza</t>
        </is>
      </c>
      <c r="E871" s="5" t="n">
        <v>2022</v>
      </c>
      <c r="F871" s="5" t="n">
        <v>0.16</v>
      </c>
      <c r="G871" s="5" t="n">
        <v>11.72</v>
      </c>
      <c r="H871" s="5" t="n">
        <v>1.235</v>
      </c>
      <c r="I871" s="5" t="n">
        <v>0</v>
      </c>
      <c r="J871" s="5" t="n">
        <v>11.72</v>
      </c>
      <c r="K871" s="5" t="n">
        <v>0</v>
      </c>
      <c r="L871" s="5" t="n">
        <v>1</v>
      </c>
      <c r="M871" s="5" t="n">
        <v>9.782999999999999</v>
      </c>
      <c r="N871" s="5" t="n">
        <v>3.704</v>
      </c>
      <c r="O871" s="5" t="n">
        <v>0</v>
      </c>
      <c r="P871" s="5" t="n">
        <v>9.782999999999999</v>
      </c>
      <c r="Q871" s="5" t="n">
        <v>0</v>
      </c>
      <c r="R871" s="5" t="n">
        <v>1</v>
      </c>
      <c r="S871" s="5" t="n">
        <v>17.893</v>
      </c>
      <c r="T871" s="5" t="n">
        <v>7.408</v>
      </c>
      <c r="U871" s="5" t="n">
        <v>0.212</v>
      </c>
      <c r="V871" s="5" t="n">
        <v>20.756</v>
      </c>
      <c r="W871" s="5" t="n">
        <v>0.16</v>
      </c>
      <c r="X871" s="5" t="n">
        <v>1</v>
      </c>
      <c r="Y871" s="5" t="n">
        <v>31.56</v>
      </c>
      <c r="Z871" s="5" t="n">
        <v>5.148</v>
      </c>
      <c r="AA871" s="5" t="n">
        <v>0</v>
      </c>
      <c r="AB871" s="5" t="n">
        <v>31.56</v>
      </c>
      <c r="AC871" s="5" t="n">
        <v>0</v>
      </c>
      <c r="AD871" s="5" t="n">
        <v>1</v>
      </c>
      <c r="AE871" s="5" t="n">
        <v>32.795</v>
      </c>
      <c r="AF871" s="5" t="n">
        <v>8.988</v>
      </c>
      <c r="AG871" s="5" t="n">
        <v>0</v>
      </c>
      <c r="AH871" s="5" t="n">
        <v>32.795</v>
      </c>
      <c r="AI871" s="5" t="n">
        <v>0</v>
      </c>
      <c r="AJ871" s="5" t="n">
        <v>1</v>
      </c>
      <c r="AK871" s="5" t="n">
        <v>40.203</v>
      </c>
      <c r="AL871" s="5" t="n">
        <v>23.38</v>
      </c>
      <c r="AM871" s="5" t="n">
        <v>0.476</v>
      </c>
      <c r="AN871" s="5" t="n">
        <v>46.635</v>
      </c>
      <c r="AO871" s="5" t="n">
        <v>0.16</v>
      </c>
      <c r="AP871" s="5" t="n">
        <v>1</v>
      </c>
      <c r="AQ871" s="5" t="n">
        <v>0.847</v>
      </c>
      <c r="AR871" s="5" t="n">
        <v>0.123</v>
      </c>
      <c r="AS871" s="5" t="n">
        <v>0.01</v>
      </c>
      <c r="AT871" s="5" t="n">
        <v>0.982</v>
      </c>
      <c r="AU871" s="5" t="n">
        <v>0.16</v>
      </c>
      <c r="AV871" s="5" t="n">
        <v>1</v>
      </c>
      <c r="AW871" s="5" t="n">
        <v>0.947</v>
      </c>
      <c r="AX871" s="5" t="n">
        <v>0.123</v>
      </c>
      <c r="AY871" s="5" t="n">
        <v>0.581</v>
      </c>
      <c r="AZ871" s="5" t="n">
        <v>1.772</v>
      </c>
      <c r="BA871" s="5" t="n">
        <v>0.16</v>
      </c>
      <c r="BB871" s="5" t="n">
        <v>1</v>
      </c>
      <c r="BC871" s="5" t="n">
        <v>0.589</v>
      </c>
      <c r="BD871" s="5" t="n">
        <v>0.123</v>
      </c>
      <c r="BE871" s="5" t="n">
        <v>0.007</v>
      </c>
      <c r="BF871" s="5" t="n">
        <v>0.6830000000000001</v>
      </c>
      <c r="BG871" s="5" t="n">
        <v>0.16</v>
      </c>
      <c r="BH871" s="5" t="n">
        <v>1</v>
      </c>
      <c r="BI871" s="5" t="n">
        <v>0.6889999999999999</v>
      </c>
      <c r="BJ871" s="5" t="n">
        <v>0.123</v>
      </c>
      <c r="BK871" s="5" t="n">
        <v>0.008</v>
      </c>
      <c r="BL871" s="5" t="n">
        <v>0.799</v>
      </c>
      <c r="BM871" s="5" t="n">
        <v>0.16</v>
      </c>
      <c r="BN871" s="5" t="n">
        <v>1</v>
      </c>
      <c r="BO871" s="5" t="n">
        <v>0</v>
      </c>
      <c r="BP871" s="5" t="n">
        <v>0</v>
      </c>
      <c r="BQ871" s="5" t="n">
        <v>0</v>
      </c>
      <c r="BR871" s="5" t="n">
        <v>0</v>
      </c>
      <c r="BS871" s="5" t="n">
        <v>1</v>
      </c>
      <c r="BT871" s="5" t="n">
        <v>0</v>
      </c>
      <c r="BU871" s="5" t="n">
        <v>0</v>
      </c>
      <c r="BV871" s="5" t="n">
        <v>0</v>
      </c>
      <c r="BW871" s="5" t="n">
        <v>0.16</v>
      </c>
      <c r="BX871" s="5" t="n">
        <v>1</v>
      </c>
      <c r="BY871" s="5" t="n">
        <v>12.729</v>
      </c>
      <c r="BZ871" s="5" t="n">
        <v>0</v>
      </c>
      <c r="CA871" s="5" t="n">
        <v>12.729</v>
      </c>
      <c r="CB871" s="5" t="n">
        <v>0</v>
      </c>
      <c r="CC871" s="5" t="n">
        <v>102.477</v>
      </c>
      <c r="CD871" s="5" t="n">
        <v>7.95</v>
      </c>
      <c r="CE871" s="5" t="n">
        <v>1.213</v>
      </c>
      <c r="CF871" s="5" t="n">
        <v>118.873</v>
      </c>
      <c r="CG871" s="5" t="n">
        <v>0.16</v>
      </c>
      <c r="CH871" s="5" t="n">
        <v>1</v>
      </c>
      <c r="CI871" s="5" t="n">
        <v>0</v>
      </c>
      <c r="CJ871" s="5" t="n">
        <v>0</v>
      </c>
      <c r="CK871" s="5" t="n">
        <v>0</v>
      </c>
      <c r="CL871" s="5" t="n">
        <v>0</v>
      </c>
      <c r="CM871" s="5" t="n">
        <v>0</v>
      </c>
      <c r="CN871" s="5" t="n">
        <v>0</v>
      </c>
      <c r="CO871" s="5" t="n">
        <v>0</v>
      </c>
      <c r="CP871" s="5" t="n">
        <v>0</v>
      </c>
      <c r="CQ871" s="5" t="n">
        <v>1.294</v>
      </c>
      <c r="CR871" s="5" t="n">
        <v>0</v>
      </c>
      <c r="CS871" s="5" t="n">
        <v>5.158</v>
      </c>
      <c r="CT871" s="5" t="n">
        <v>10.485</v>
      </c>
      <c r="CU871" s="5" t="n">
        <v>30.326</v>
      </c>
    </row>
    <row r="872">
      <c r="A872" s="5" t="inlineStr">
        <is>
          <t>PSE2023</t>
        </is>
      </c>
      <c r="B872" s="5" t="inlineStr">
        <is>
          <t>PSE</t>
        </is>
      </c>
      <c r="C872" s="5" t="inlineStr">
        <is>
          <t>PSE</t>
        </is>
      </c>
      <c r="D872" s="5" t="inlineStr">
        <is>
          <t>West Bank and Gaza</t>
        </is>
      </c>
      <c r="E872" s="5" t="n">
        <v>2023</v>
      </c>
      <c r="F872" s="5" t="n">
        <v>0.16</v>
      </c>
      <c r="G872" s="5" t="n">
        <v>6.147</v>
      </c>
      <c r="H872" s="5" t="n">
        <v>1.286</v>
      </c>
      <c r="I872" s="5" t="n">
        <v>0</v>
      </c>
      <c r="J872" s="5" t="n">
        <v>6.147</v>
      </c>
      <c r="K872" s="5" t="n">
        <v>0</v>
      </c>
      <c r="L872" s="5" t="n">
        <v>1</v>
      </c>
      <c r="M872" s="5" t="n">
        <v>7.886</v>
      </c>
      <c r="N872" s="5" t="n">
        <v>3.857</v>
      </c>
      <c r="O872" s="5" t="n">
        <v>0</v>
      </c>
      <c r="P872" s="5" t="n">
        <v>7.886</v>
      </c>
      <c r="Q872" s="5" t="n">
        <v>0</v>
      </c>
      <c r="R872" s="5" t="n">
        <v>1</v>
      </c>
      <c r="S872" s="5" t="n">
        <v>12.575</v>
      </c>
      <c r="T872" s="5" t="n">
        <v>7.714</v>
      </c>
      <c r="U872" s="5" t="n">
        <v>0.223</v>
      </c>
      <c r="V872" s="5" t="n">
        <v>14.587</v>
      </c>
      <c r="W872" s="5" t="n">
        <v>0.16</v>
      </c>
      <c r="X872" s="5" t="n">
        <v>1</v>
      </c>
      <c r="Y872" s="5" t="n">
        <v>11.897</v>
      </c>
      <c r="Z872" s="5" t="n">
        <v>1.941</v>
      </c>
      <c r="AA872" s="5" t="n">
        <v>0</v>
      </c>
      <c r="AB872" s="5" t="n">
        <v>11.897</v>
      </c>
      <c r="AC872" s="5" t="n">
        <v>0</v>
      </c>
      <c r="AD872" s="5" t="n">
        <v>1</v>
      </c>
      <c r="AE872" s="5" t="n">
        <v>13.183</v>
      </c>
      <c r="AF872" s="5" t="n">
        <v>3.613</v>
      </c>
      <c r="AG872" s="5" t="n">
        <v>0</v>
      </c>
      <c r="AH872" s="5" t="n">
        <v>13.183</v>
      </c>
      <c r="AI872" s="5" t="n">
        <v>0</v>
      </c>
      <c r="AJ872" s="5" t="n">
        <v>1</v>
      </c>
      <c r="AK872" s="5" t="n">
        <v>20.897</v>
      </c>
      <c r="AL872" s="5" t="n">
        <v>12.153</v>
      </c>
      <c r="AM872" s="5" t="n">
        <v>0.37</v>
      </c>
      <c r="AN872" s="5" t="n">
        <v>24.24</v>
      </c>
      <c r="AO872" s="5" t="n">
        <v>0.16</v>
      </c>
      <c r="AP872" s="5" t="n">
        <v>1</v>
      </c>
      <c r="AQ872" s="5" t="n">
        <v>0.749</v>
      </c>
      <c r="AR872" s="5" t="n">
        <v>0.129</v>
      </c>
      <c r="AS872" s="5" t="n">
        <v>0.013</v>
      </c>
      <c r="AT872" s="5" t="n">
        <v>0.869</v>
      </c>
      <c r="AU872" s="5" t="n">
        <v>0.16</v>
      </c>
      <c r="AV872" s="5" t="n">
        <v>1</v>
      </c>
      <c r="AW872" s="5" t="n">
        <v>0.783</v>
      </c>
      <c r="AX872" s="5" t="n">
        <v>0.129</v>
      </c>
      <c r="AY872" s="5" t="n">
        <v>0.665</v>
      </c>
      <c r="AZ872" s="5" t="n">
        <v>1.68</v>
      </c>
      <c r="BA872" s="5" t="n">
        <v>0.16</v>
      </c>
      <c r="BB872" s="5" t="n">
        <v>1</v>
      </c>
      <c r="BC872" s="5" t="n">
        <v>0.527</v>
      </c>
      <c r="BD872" s="5" t="n">
        <v>0.129</v>
      </c>
      <c r="BE872" s="5" t="n">
        <v>0.008999999999999999</v>
      </c>
      <c r="BF872" s="5" t="n">
        <v>0.612</v>
      </c>
      <c r="BG872" s="5" t="n">
        <v>0.16</v>
      </c>
      <c r="BH872" s="5" t="n">
        <v>1</v>
      </c>
      <c r="BI872" s="5" t="n">
        <v>0.64</v>
      </c>
      <c r="BJ872" s="5" t="n">
        <v>0.129</v>
      </c>
      <c r="BK872" s="5" t="n">
        <v>0.011</v>
      </c>
      <c r="BL872" s="5" t="n">
        <v>0.742</v>
      </c>
      <c r="BM872" s="5" t="n">
        <v>0.16</v>
      </c>
      <c r="BN872" s="5" t="n">
        <v>1</v>
      </c>
      <c r="BO872" s="5" t="n">
        <v>0</v>
      </c>
      <c r="BP872" s="5" t="n">
        <v>0</v>
      </c>
      <c r="BQ872" s="5" t="n">
        <v>0</v>
      </c>
      <c r="BR872" s="5" t="n">
        <v>0</v>
      </c>
      <c r="BS872" s="5" t="n">
        <v>1</v>
      </c>
      <c r="BT872" s="5" t="n">
        <v>0</v>
      </c>
      <c r="BU872" s="5" t="n">
        <v>0</v>
      </c>
      <c r="BV872" s="5" t="n">
        <v>0</v>
      </c>
      <c r="BW872" s="5" t="n">
        <v>0.16</v>
      </c>
      <c r="BX872" s="5" t="n">
        <v>1</v>
      </c>
      <c r="BY872" s="5" t="n">
        <v>13.254</v>
      </c>
      <c r="BZ872" s="5" t="n">
        <v>0</v>
      </c>
      <c r="CA872" s="5" t="n">
        <v>13.254</v>
      </c>
      <c r="CB872" s="5" t="n">
        <v>0</v>
      </c>
      <c r="CC872" s="5" t="n">
        <v>87.07899999999999</v>
      </c>
      <c r="CD872" s="5" t="n">
        <v>7.95</v>
      </c>
      <c r="CE872" s="5" t="n">
        <v>1.543</v>
      </c>
      <c r="CF872" s="5" t="n">
        <v>101.012</v>
      </c>
      <c r="CG872" s="5" t="n">
        <v>0.16</v>
      </c>
      <c r="CH872" s="5" t="n">
        <v>1</v>
      </c>
      <c r="CI872" s="5" t="n">
        <v>0</v>
      </c>
      <c r="CJ872" s="5" t="n">
        <v>0</v>
      </c>
      <c r="CK872" s="5" t="n">
        <v>0</v>
      </c>
      <c r="CL872" s="5" t="n">
        <v>0</v>
      </c>
      <c r="CM872" s="5" t="n">
        <v>0</v>
      </c>
      <c r="CN872" s="5" t="n">
        <v>0</v>
      </c>
      <c r="CO872" s="5" t="n">
        <v>0</v>
      </c>
      <c r="CP872" s="5" t="n">
        <v>0</v>
      </c>
      <c r="CQ872" s="5" t="n">
        <v>1.348</v>
      </c>
      <c r="CR872" s="5" t="n">
        <v>0</v>
      </c>
      <c r="CS872" s="5" t="n">
        <v>5.37</v>
      </c>
      <c r="CT872" s="5" t="n">
        <v>4.861</v>
      </c>
      <c r="CU872" s="5" t="n">
        <v>10.622</v>
      </c>
    </row>
    <row r="873">
      <c r="A873" s="5" t="inlineStr">
        <is>
          <t>PSE2024</t>
        </is>
      </c>
      <c r="B873" s="5" t="inlineStr">
        <is>
          <t>PSE</t>
        </is>
      </c>
      <c r="C873" s="5" t="inlineStr">
        <is>
          <t>PSE</t>
        </is>
      </c>
      <c r="D873" s="5" t="inlineStr">
        <is>
          <t>West Bank and Gaza</t>
        </is>
      </c>
      <c r="E873" s="5" t="n">
        <v>2024</v>
      </c>
      <c r="F873" s="5" t="n">
        <v>0.16</v>
      </c>
      <c r="G873" s="5" t="n">
        <v>5.575</v>
      </c>
      <c r="H873" s="5" t="n">
        <v>1.324</v>
      </c>
      <c r="I873" s="5" t="n">
        <v>0</v>
      </c>
      <c r="J873" s="5" t="n">
        <v>5.575</v>
      </c>
      <c r="K873" s="5" t="n">
        <v>0</v>
      </c>
      <c r="L873" s="5" t="n">
        <v>1</v>
      </c>
      <c r="M873" s="5" t="n">
        <v>7.124</v>
      </c>
      <c r="N873" s="5" t="n">
        <v>3.971</v>
      </c>
      <c r="O873" s="5" t="n">
        <v>0</v>
      </c>
      <c r="P873" s="5" t="n">
        <v>7.124</v>
      </c>
      <c r="Q873" s="5" t="n">
        <v>0</v>
      </c>
      <c r="R873" s="5" t="n">
        <v>1</v>
      </c>
      <c r="S873" s="5" t="n">
        <v>12.193</v>
      </c>
      <c r="T873" s="5" t="n">
        <v>7.942</v>
      </c>
      <c r="U873" s="5" t="n">
        <v>0.266</v>
      </c>
      <c r="V873" s="5" t="n">
        <v>14.144</v>
      </c>
      <c r="W873" s="5" t="n">
        <v>0.16</v>
      </c>
      <c r="X873" s="5" t="n">
        <v>1</v>
      </c>
      <c r="Y873" s="5" t="n">
        <v>10.483</v>
      </c>
      <c r="Z873" s="5" t="n">
        <v>1.71</v>
      </c>
      <c r="AA873" s="5" t="n">
        <v>0</v>
      </c>
      <c r="AB873" s="5" t="n">
        <v>10.483</v>
      </c>
      <c r="AC873" s="5" t="n">
        <v>0</v>
      </c>
      <c r="AD873" s="5" t="n">
        <v>1</v>
      </c>
      <c r="AE873" s="5" t="n">
        <v>11.807</v>
      </c>
      <c r="AF873" s="5" t="n">
        <v>3.236</v>
      </c>
      <c r="AG873" s="5" t="n">
        <v>0</v>
      </c>
      <c r="AH873" s="5" t="n">
        <v>11.807</v>
      </c>
      <c r="AI873" s="5" t="n">
        <v>0</v>
      </c>
      <c r="AJ873" s="5" t="n">
        <v>1</v>
      </c>
      <c r="AK873" s="5" t="n">
        <v>19.748</v>
      </c>
      <c r="AL873" s="5" t="n">
        <v>11.485</v>
      </c>
      <c r="AM873" s="5" t="n">
        <v>0.43</v>
      </c>
      <c r="AN873" s="5" t="n">
        <v>22.908</v>
      </c>
      <c r="AO873" s="5" t="n">
        <v>0.16</v>
      </c>
      <c r="AP873" s="5" t="n">
        <v>1</v>
      </c>
      <c r="AQ873" s="5" t="n">
        <v>0.72</v>
      </c>
      <c r="AR873" s="5" t="n">
        <v>0.132</v>
      </c>
      <c r="AS873" s="5" t="n">
        <v>0.016</v>
      </c>
      <c r="AT873" s="5" t="n">
        <v>0.835</v>
      </c>
      <c r="AU873" s="5" t="n">
        <v>0.16</v>
      </c>
      <c r="AV873" s="5" t="n">
        <v>1</v>
      </c>
      <c r="AW873" s="5" t="n">
        <v>0.734</v>
      </c>
      <c r="AX873" s="5" t="n">
        <v>0.132</v>
      </c>
      <c r="AY873" s="5" t="n">
        <v>0.72</v>
      </c>
      <c r="AZ873" s="5" t="n">
        <v>1.686</v>
      </c>
      <c r="BA873" s="5" t="n">
        <v>0.16</v>
      </c>
      <c r="BB873" s="5" t="n">
        <v>1</v>
      </c>
      <c r="BC873" s="5" t="n">
        <v>0.51</v>
      </c>
      <c r="BD873" s="5" t="n">
        <v>0.132</v>
      </c>
      <c r="BE873" s="5" t="n">
        <v>0.011</v>
      </c>
      <c r="BF873" s="5" t="n">
        <v>0.592</v>
      </c>
      <c r="BG873" s="5" t="n">
        <v>0.16</v>
      </c>
      <c r="BH873" s="5" t="n">
        <v>1</v>
      </c>
      <c r="BI873" s="5" t="n">
        <v>0.652</v>
      </c>
      <c r="BJ873" s="5" t="n">
        <v>0.132</v>
      </c>
      <c r="BK873" s="5" t="n">
        <v>0.014</v>
      </c>
      <c r="BL873" s="5" t="n">
        <v>0.757</v>
      </c>
      <c r="BM873" s="5" t="n">
        <v>0.16</v>
      </c>
      <c r="BN873" s="5" t="n">
        <v>1</v>
      </c>
      <c r="BO873" s="5" t="n">
        <v>0</v>
      </c>
      <c r="BP873" s="5" t="n">
        <v>0</v>
      </c>
      <c r="BQ873" s="5" t="n">
        <v>0</v>
      </c>
      <c r="BR873" s="5" t="n">
        <v>0</v>
      </c>
      <c r="BS873" s="5" t="n">
        <v>1</v>
      </c>
      <c r="BT873" s="5" t="n">
        <v>0</v>
      </c>
      <c r="BU873" s="5" t="n">
        <v>0</v>
      </c>
      <c r="BV873" s="5" t="n">
        <v>0</v>
      </c>
      <c r="BW873" s="5" t="n">
        <v>0.16</v>
      </c>
      <c r="BX873" s="5" t="n">
        <v>1</v>
      </c>
      <c r="BY873" s="5" t="n">
        <v>13.646</v>
      </c>
      <c r="BZ873" s="5" t="n">
        <v>0</v>
      </c>
      <c r="CA873" s="5" t="n">
        <v>13.646</v>
      </c>
      <c r="CB873" s="5" t="n">
        <v>0</v>
      </c>
      <c r="CC873" s="5" t="n">
        <v>86.38500000000001</v>
      </c>
      <c r="CD873" s="5" t="n">
        <v>7.95</v>
      </c>
      <c r="CE873" s="5" t="n">
        <v>1.883</v>
      </c>
      <c r="CF873" s="5" t="n">
        <v>100.207</v>
      </c>
      <c r="CG873" s="5" t="n">
        <v>0.16</v>
      </c>
      <c r="CH873" s="5" t="n">
        <v>1</v>
      </c>
      <c r="CI873" s="5" t="n">
        <v>0</v>
      </c>
      <c r="CJ873" s="5" t="n">
        <v>0</v>
      </c>
      <c r="CK873" s="5" t="n">
        <v>0</v>
      </c>
      <c r="CL873" s="5" t="n">
        <v>0</v>
      </c>
      <c r="CM873" s="5" t="n">
        <v>0</v>
      </c>
      <c r="CN873" s="5" t="n">
        <v>0</v>
      </c>
      <c r="CO873" s="5" t="n">
        <v>0</v>
      </c>
      <c r="CP873" s="5" t="n">
        <v>0</v>
      </c>
      <c r="CQ873" s="5" t="n">
        <v>1.387</v>
      </c>
      <c r="CR873" s="5" t="n">
        <v>0</v>
      </c>
      <c r="CS873" s="5" t="n">
        <v>5.529</v>
      </c>
      <c r="CT873" s="5" t="n">
        <v>4.251</v>
      </c>
      <c r="CU873" s="5" t="n">
        <v>9.167999999999999</v>
      </c>
    </row>
    <row r="874">
      <c r="A874" s="5" t="inlineStr">
        <is>
          <t>YEM2021</t>
        </is>
      </c>
      <c r="B874" s="5" t="inlineStr">
        <is>
          <t>YEM</t>
        </is>
      </c>
      <c r="C874" s="5" t="inlineStr">
        <is>
          <t>YEM</t>
        </is>
      </c>
      <c r="D874" s="5" t="inlineStr">
        <is>
          <t>Yemen</t>
        </is>
      </c>
      <c r="E874" s="5" t="n">
        <v>2021</v>
      </c>
      <c r="F874" s="5" t="n">
        <v>0.05</v>
      </c>
      <c r="G874" s="5" t="n">
        <v>5.897</v>
      </c>
      <c r="H874" s="5" t="n">
        <v>1.143</v>
      </c>
      <c r="I874" s="5" t="n">
        <v>0</v>
      </c>
      <c r="J874" s="5" t="n">
        <v>5.897</v>
      </c>
      <c r="K874" s="5" t="n">
        <v>0</v>
      </c>
      <c r="L874" s="5" t="n">
        <v>1</v>
      </c>
      <c r="M874" s="5" t="n">
        <v>7.964</v>
      </c>
      <c r="N874" s="5" t="n">
        <v>3.43</v>
      </c>
      <c r="O874" s="5" t="n">
        <v>0</v>
      </c>
      <c r="P874" s="5" t="n">
        <v>7.964</v>
      </c>
      <c r="Q874" s="5" t="n">
        <v>0</v>
      </c>
      <c r="R874" s="5" t="n">
        <v>1</v>
      </c>
      <c r="S874" s="5" t="n">
        <v>11.613</v>
      </c>
      <c r="T874" s="5" t="n">
        <v>6.86</v>
      </c>
      <c r="U874" s="5" t="n">
        <v>0</v>
      </c>
      <c r="V874" s="5" t="n">
        <v>12.194</v>
      </c>
      <c r="W874" s="5" t="n">
        <v>0.05</v>
      </c>
      <c r="X874" s="5" t="n">
        <v>1</v>
      </c>
      <c r="Y874" s="5" t="n">
        <v>5.456</v>
      </c>
      <c r="Z874" s="5" t="n">
        <v>0.599</v>
      </c>
      <c r="AA874" s="5" t="n">
        <v>0</v>
      </c>
      <c r="AB874" s="5" t="n">
        <v>5.456</v>
      </c>
      <c r="AC874" s="5" t="n">
        <v>0</v>
      </c>
      <c r="AD874" s="5" t="n">
        <v>1</v>
      </c>
      <c r="AE874" s="5" t="n">
        <v>6.028</v>
      </c>
      <c r="AF874" s="5" t="n">
        <v>1.172</v>
      </c>
      <c r="AG874" s="5" t="n">
        <v>0</v>
      </c>
      <c r="AH874" s="5" t="n">
        <v>6.028</v>
      </c>
      <c r="AI874" s="5" t="n">
        <v>0</v>
      </c>
      <c r="AJ874" s="5" t="n">
        <v>1</v>
      </c>
      <c r="AK874" s="5" t="n">
        <v>9.458</v>
      </c>
      <c r="AL874" s="5" t="n">
        <v>4.461</v>
      </c>
      <c r="AM874" s="5" t="n">
        <v>0</v>
      </c>
      <c r="AN874" s="5" t="n">
        <v>9.93</v>
      </c>
      <c r="AO874" s="5" t="n">
        <v>0.05</v>
      </c>
      <c r="AP874" s="5" t="n">
        <v>1</v>
      </c>
      <c r="AQ874" s="5" t="n">
        <v>0.621</v>
      </c>
      <c r="AR874" s="5" t="n">
        <v>0.114</v>
      </c>
      <c r="AS874" s="5" t="n">
        <v>0.25</v>
      </c>
      <c r="AT874" s="5" t="n">
        <v>0.914</v>
      </c>
      <c r="AU874" s="5" t="n">
        <v>0.05</v>
      </c>
      <c r="AV874" s="5" t="n">
        <v>1</v>
      </c>
      <c r="AW874" s="5" t="n">
        <v>0.593</v>
      </c>
      <c r="AX874" s="5" t="n">
        <v>0.114</v>
      </c>
      <c r="AY874" s="5" t="n">
        <v>0.179</v>
      </c>
      <c r="AZ874" s="5" t="n">
        <v>0.8110000000000001</v>
      </c>
      <c r="BA874" s="5" t="n">
        <v>0.05</v>
      </c>
      <c r="BB874" s="5" t="n">
        <v>1</v>
      </c>
      <c r="BC874" s="5" t="n">
        <v>0.44</v>
      </c>
      <c r="BD874" s="5" t="n">
        <v>0.114</v>
      </c>
      <c r="BE874" s="5" t="n">
        <v>0</v>
      </c>
      <c r="BF874" s="5" t="n">
        <v>0.462</v>
      </c>
      <c r="BG874" s="5" t="n">
        <v>0.05</v>
      </c>
      <c r="BH874" s="5" t="n">
        <v>1</v>
      </c>
      <c r="BI874" s="5" t="n">
        <v>0.5600000000000001</v>
      </c>
      <c r="BJ874" s="5" t="n">
        <v>0.114</v>
      </c>
      <c r="BK874" s="5" t="n">
        <v>0</v>
      </c>
      <c r="BL874" s="5" t="n">
        <v>0.588</v>
      </c>
      <c r="BM874" s="5" t="n">
        <v>0.05</v>
      </c>
      <c r="BN874" s="5" t="n">
        <v>1</v>
      </c>
      <c r="BO874" s="5" t="n">
        <v>0</v>
      </c>
      <c r="BP874" s="5" t="n">
        <v>0</v>
      </c>
      <c r="BQ874" s="5" t="n">
        <v>0</v>
      </c>
      <c r="BR874" s="5" t="n">
        <v>0</v>
      </c>
      <c r="BS874" s="5" t="n">
        <v>1</v>
      </c>
      <c r="BT874" s="5" t="n">
        <v>0</v>
      </c>
      <c r="BU874" s="5" t="n">
        <v>0</v>
      </c>
      <c r="BV874" s="5" t="n">
        <v>0</v>
      </c>
      <c r="BW874" s="5" t="n">
        <v>0.05</v>
      </c>
      <c r="BX874" s="5" t="n">
        <v>1</v>
      </c>
      <c r="BY874" s="5" t="n">
        <v>11.787</v>
      </c>
      <c r="BZ874" s="5" t="n">
        <v>0</v>
      </c>
      <c r="CA874" s="5" t="n">
        <v>11.787</v>
      </c>
      <c r="CB874" s="5" t="n">
        <v>0</v>
      </c>
      <c r="CC874" s="5" t="n">
        <v>81.69499999999999</v>
      </c>
      <c r="CD874" s="5" t="n">
        <v>7.95</v>
      </c>
      <c r="CE874" s="5" t="n">
        <v>0</v>
      </c>
      <c r="CF874" s="5" t="n">
        <v>85.78</v>
      </c>
      <c r="CG874" s="5" t="n">
        <v>0.05</v>
      </c>
      <c r="CH874" s="5" t="n">
        <v>1</v>
      </c>
      <c r="CI874" s="5" t="n">
        <v>0</v>
      </c>
      <c r="CJ874" s="5" t="n">
        <v>0</v>
      </c>
      <c r="CK874" s="5" t="n">
        <v>0</v>
      </c>
      <c r="CL874" s="5" t="n">
        <v>0</v>
      </c>
      <c r="CM874" s="5" t="n">
        <v>0</v>
      </c>
      <c r="CN874" s="5" t="n">
        <v>0</v>
      </c>
      <c r="CO874" s="5" t="n">
        <v>0</v>
      </c>
      <c r="CP874" s="5" t="n">
        <v>0</v>
      </c>
      <c r="CQ874" s="5" t="n">
        <v>1.198</v>
      </c>
      <c r="CR874" s="5" t="n">
        <v>1</v>
      </c>
      <c r="CS874" s="5" t="n">
        <v>4.884</v>
      </c>
      <c r="CT874" s="5" t="n">
        <v>4.753</v>
      </c>
      <c r="CU874" s="5" t="n">
        <v>14.129</v>
      </c>
    </row>
    <row r="875">
      <c r="A875" s="5" t="inlineStr">
        <is>
          <t>YEM2022</t>
        </is>
      </c>
      <c r="B875" s="5" t="inlineStr">
        <is>
          <t>YEM</t>
        </is>
      </c>
      <c r="C875" s="5" t="inlineStr">
        <is>
          <t>YEM</t>
        </is>
      </c>
      <c r="D875" s="5" t="inlineStr">
        <is>
          <t>Yemen</t>
        </is>
      </c>
      <c r="E875" s="5" t="n">
        <v>2022</v>
      </c>
      <c r="F875" s="5" t="n">
        <v>0.05</v>
      </c>
      <c r="G875" s="5" t="n">
        <v>11.72</v>
      </c>
      <c r="H875" s="5" t="n">
        <v>1.235</v>
      </c>
      <c r="I875" s="5" t="n">
        <v>0</v>
      </c>
      <c r="J875" s="5" t="n">
        <v>11.72</v>
      </c>
      <c r="K875" s="5" t="n">
        <v>0</v>
      </c>
      <c r="L875" s="5" t="n">
        <v>1</v>
      </c>
      <c r="M875" s="5" t="n">
        <v>9.782999999999999</v>
      </c>
      <c r="N875" s="5" t="n">
        <v>3.704</v>
      </c>
      <c r="O875" s="5" t="n">
        <v>0</v>
      </c>
      <c r="P875" s="5" t="n">
        <v>9.782999999999999</v>
      </c>
      <c r="Q875" s="5" t="n">
        <v>0</v>
      </c>
      <c r="R875" s="5" t="n">
        <v>1</v>
      </c>
      <c r="S875" s="5" t="n">
        <v>17.893</v>
      </c>
      <c r="T875" s="5" t="n">
        <v>7.408</v>
      </c>
      <c r="U875" s="5" t="n">
        <v>0.066</v>
      </c>
      <c r="V875" s="5" t="n">
        <v>18.788</v>
      </c>
      <c r="W875" s="5" t="n">
        <v>0.05</v>
      </c>
      <c r="X875" s="5" t="n">
        <v>1</v>
      </c>
      <c r="Y875" s="5" t="n">
        <v>5.892</v>
      </c>
      <c r="Z875" s="5" t="n">
        <v>0.647</v>
      </c>
      <c r="AA875" s="5" t="n">
        <v>0</v>
      </c>
      <c r="AB875" s="5" t="n">
        <v>5.892</v>
      </c>
      <c r="AC875" s="5" t="n">
        <v>0</v>
      </c>
      <c r="AD875" s="5" t="n">
        <v>1</v>
      </c>
      <c r="AE875" s="5" t="n">
        <v>6.509</v>
      </c>
      <c r="AF875" s="5" t="n">
        <v>1.266</v>
      </c>
      <c r="AG875" s="5" t="n">
        <v>0</v>
      </c>
      <c r="AH875" s="5" t="n">
        <v>6.509</v>
      </c>
      <c r="AI875" s="5" t="n">
        <v>0</v>
      </c>
      <c r="AJ875" s="5" t="n">
        <v>1</v>
      </c>
      <c r="AK875" s="5" t="n">
        <v>10.213</v>
      </c>
      <c r="AL875" s="5" t="n">
        <v>4.818</v>
      </c>
      <c r="AM875" s="5" t="n">
        <v>0.038</v>
      </c>
      <c r="AN875" s="5" t="n">
        <v>10.724</v>
      </c>
      <c r="AO875" s="5" t="n">
        <v>0.05</v>
      </c>
      <c r="AP875" s="5" t="n">
        <v>1</v>
      </c>
      <c r="AQ875" s="5" t="n">
        <v>0.847</v>
      </c>
      <c r="AR875" s="5" t="n">
        <v>0.123</v>
      </c>
      <c r="AS875" s="5" t="n">
        <v>0.266</v>
      </c>
      <c r="AT875" s="5" t="n">
        <v>1.164</v>
      </c>
      <c r="AU875" s="5" t="n">
        <v>0.05</v>
      </c>
      <c r="AV875" s="5" t="n">
        <v>1</v>
      </c>
      <c r="AW875" s="5" t="n">
        <v>0.947</v>
      </c>
      <c r="AX875" s="5" t="n">
        <v>0.123</v>
      </c>
      <c r="AY875" s="5" t="n">
        <v>0.183</v>
      </c>
      <c r="AZ875" s="5" t="n">
        <v>1.182</v>
      </c>
      <c r="BA875" s="5" t="n">
        <v>0.05</v>
      </c>
      <c r="BB875" s="5" t="n">
        <v>1</v>
      </c>
      <c r="BC875" s="5" t="n">
        <v>0.589</v>
      </c>
      <c r="BD875" s="5" t="n">
        <v>0.123</v>
      </c>
      <c r="BE875" s="5" t="n">
        <v>0.002</v>
      </c>
      <c r="BF875" s="5" t="n">
        <v>0.618</v>
      </c>
      <c r="BG875" s="5" t="n">
        <v>0.05</v>
      </c>
      <c r="BH875" s="5" t="n">
        <v>1</v>
      </c>
      <c r="BI875" s="5" t="n">
        <v>0.6889999999999999</v>
      </c>
      <c r="BJ875" s="5" t="n">
        <v>0.123</v>
      </c>
      <c r="BK875" s="5" t="n">
        <v>0.003</v>
      </c>
      <c r="BL875" s="5" t="n">
        <v>0.723</v>
      </c>
      <c r="BM875" s="5" t="n">
        <v>0.05</v>
      </c>
      <c r="BN875" s="5" t="n">
        <v>1</v>
      </c>
      <c r="BO875" s="5" t="n">
        <v>0</v>
      </c>
      <c r="BP875" s="5" t="n">
        <v>0</v>
      </c>
      <c r="BQ875" s="5" t="n">
        <v>0</v>
      </c>
      <c r="BR875" s="5" t="n">
        <v>0</v>
      </c>
      <c r="BS875" s="5" t="n">
        <v>1</v>
      </c>
      <c r="BT875" s="5" t="n">
        <v>0</v>
      </c>
      <c r="BU875" s="5" t="n">
        <v>0</v>
      </c>
      <c r="BV875" s="5" t="n">
        <v>0</v>
      </c>
      <c r="BW875" s="5" t="n">
        <v>0.05</v>
      </c>
      <c r="BX875" s="5" t="n">
        <v>1</v>
      </c>
      <c r="BY875" s="5" t="n">
        <v>12.729</v>
      </c>
      <c r="BZ875" s="5" t="n">
        <v>0</v>
      </c>
      <c r="CA875" s="5" t="n">
        <v>12.729</v>
      </c>
      <c r="CB875" s="5" t="n">
        <v>0</v>
      </c>
      <c r="CC875" s="5" t="n">
        <v>102.477</v>
      </c>
      <c r="CD875" s="5" t="n">
        <v>7.95</v>
      </c>
      <c r="CE875" s="5" t="n">
        <v>0.379</v>
      </c>
      <c r="CF875" s="5" t="n">
        <v>107.6</v>
      </c>
      <c r="CG875" s="5" t="n">
        <v>0.05</v>
      </c>
      <c r="CH875" s="5" t="n">
        <v>1</v>
      </c>
      <c r="CI875" s="5" t="n">
        <v>0</v>
      </c>
      <c r="CJ875" s="5" t="n">
        <v>0</v>
      </c>
      <c r="CK875" s="5" t="n">
        <v>0</v>
      </c>
      <c r="CL875" s="5" t="n">
        <v>0</v>
      </c>
      <c r="CM875" s="5" t="n">
        <v>0</v>
      </c>
      <c r="CN875" s="5" t="n">
        <v>0</v>
      </c>
      <c r="CO875" s="5" t="n">
        <v>0</v>
      </c>
      <c r="CP875" s="5" t="n">
        <v>0</v>
      </c>
      <c r="CQ875" s="5" t="n">
        <v>1.294</v>
      </c>
      <c r="CR875" s="5" t="n">
        <v>1</v>
      </c>
      <c r="CS875" s="5" t="n">
        <v>5.275</v>
      </c>
      <c r="CT875" s="5" t="n">
        <v>10.485</v>
      </c>
      <c r="CU875" s="5" t="n">
        <v>28.059</v>
      </c>
    </row>
    <row r="876">
      <c r="A876" s="5" t="inlineStr">
        <is>
          <t>YEM2023</t>
        </is>
      </c>
      <c r="B876" s="5" t="inlineStr">
        <is>
          <t>YEM</t>
        </is>
      </c>
      <c r="C876" s="5" t="inlineStr">
        <is>
          <t>YEM</t>
        </is>
      </c>
      <c r="D876" s="5" t="inlineStr">
        <is>
          <t>Yemen</t>
        </is>
      </c>
      <c r="E876" s="5" t="n">
        <v>2023</v>
      </c>
      <c r="F876" s="5" t="n">
        <v>0.05</v>
      </c>
      <c r="G876" s="5" t="n">
        <v>6.147</v>
      </c>
      <c r="H876" s="5" t="n">
        <v>1.286</v>
      </c>
      <c r="I876" s="5" t="n">
        <v>0</v>
      </c>
      <c r="J876" s="5" t="n">
        <v>6.147</v>
      </c>
      <c r="K876" s="5" t="n">
        <v>0</v>
      </c>
      <c r="L876" s="5" t="n">
        <v>1</v>
      </c>
      <c r="M876" s="5" t="n">
        <v>7.886</v>
      </c>
      <c r="N876" s="5" t="n">
        <v>3.857</v>
      </c>
      <c r="O876" s="5" t="n">
        <v>0</v>
      </c>
      <c r="P876" s="5" t="n">
        <v>7.886</v>
      </c>
      <c r="Q876" s="5" t="n">
        <v>0</v>
      </c>
      <c r="R876" s="5" t="n">
        <v>1</v>
      </c>
      <c r="S876" s="5" t="n">
        <v>12.575</v>
      </c>
      <c r="T876" s="5" t="n">
        <v>7.714</v>
      </c>
      <c r="U876" s="5" t="n">
        <v>0.07000000000000001</v>
      </c>
      <c r="V876" s="5" t="n">
        <v>13.204</v>
      </c>
      <c r="W876" s="5" t="n">
        <v>0.05</v>
      </c>
      <c r="X876" s="5" t="n">
        <v>1</v>
      </c>
      <c r="Y876" s="5" t="n">
        <v>6.135</v>
      </c>
      <c r="Z876" s="5" t="n">
        <v>0.673</v>
      </c>
      <c r="AA876" s="5" t="n">
        <v>0</v>
      </c>
      <c r="AB876" s="5" t="n">
        <v>6.135</v>
      </c>
      <c r="AC876" s="5" t="n">
        <v>0</v>
      </c>
      <c r="AD876" s="5" t="n">
        <v>1</v>
      </c>
      <c r="AE876" s="5" t="n">
        <v>6.778</v>
      </c>
      <c r="AF876" s="5" t="n">
        <v>1.318</v>
      </c>
      <c r="AG876" s="5" t="n">
        <v>0</v>
      </c>
      <c r="AH876" s="5" t="n">
        <v>6.778</v>
      </c>
      <c r="AI876" s="5" t="n">
        <v>0</v>
      </c>
      <c r="AJ876" s="5" t="n">
        <v>1</v>
      </c>
      <c r="AK876" s="5" t="n">
        <v>10.635</v>
      </c>
      <c r="AL876" s="5" t="n">
        <v>5.017</v>
      </c>
      <c r="AM876" s="5" t="n">
        <v>0.059</v>
      </c>
      <c r="AN876" s="5" t="n">
        <v>11.167</v>
      </c>
      <c r="AO876" s="5" t="n">
        <v>0.05</v>
      </c>
      <c r="AP876" s="5" t="n">
        <v>1</v>
      </c>
      <c r="AQ876" s="5" t="n">
        <v>0.749</v>
      </c>
      <c r="AR876" s="5" t="n">
        <v>0.129</v>
      </c>
      <c r="AS876" s="5" t="n">
        <v>0.285</v>
      </c>
      <c r="AT876" s="5" t="n">
        <v>1.079</v>
      </c>
      <c r="AU876" s="5" t="n">
        <v>0.05</v>
      </c>
      <c r="AV876" s="5" t="n">
        <v>1</v>
      </c>
      <c r="AW876" s="5" t="n">
        <v>0.783</v>
      </c>
      <c r="AX876" s="5" t="n">
        <v>0.129</v>
      </c>
      <c r="AY876" s="5" t="n">
        <v>0.202</v>
      </c>
      <c r="AZ876" s="5" t="n">
        <v>1.028</v>
      </c>
      <c r="BA876" s="5" t="n">
        <v>0.05</v>
      </c>
      <c r="BB876" s="5" t="n">
        <v>1</v>
      </c>
      <c r="BC876" s="5" t="n">
        <v>0.527</v>
      </c>
      <c r="BD876" s="5" t="n">
        <v>0.129</v>
      </c>
      <c r="BE876" s="5" t="n">
        <v>0.003</v>
      </c>
      <c r="BF876" s="5" t="n">
        <v>0.554</v>
      </c>
      <c r="BG876" s="5" t="n">
        <v>0.05</v>
      </c>
      <c r="BH876" s="5" t="n">
        <v>1</v>
      </c>
      <c r="BI876" s="5" t="n">
        <v>0.64</v>
      </c>
      <c r="BJ876" s="5" t="n">
        <v>0.129</v>
      </c>
      <c r="BK876" s="5" t="n">
        <v>0.004</v>
      </c>
      <c r="BL876" s="5" t="n">
        <v>0.672</v>
      </c>
      <c r="BM876" s="5" t="n">
        <v>0.05</v>
      </c>
      <c r="BN876" s="5" t="n">
        <v>1</v>
      </c>
      <c r="BO876" s="5" t="n">
        <v>0</v>
      </c>
      <c r="BP876" s="5" t="n">
        <v>0</v>
      </c>
      <c r="BQ876" s="5" t="n">
        <v>0</v>
      </c>
      <c r="BR876" s="5" t="n">
        <v>0</v>
      </c>
      <c r="BS876" s="5" t="n">
        <v>1</v>
      </c>
      <c r="BT876" s="5" t="n">
        <v>0</v>
      </c>
      <c r="BU876" s="5" t="n">
        <v>0</v>
      </c>
      <c r="BV876" s="5" t="n">
        <v>0</v>
      </c>
      <c r="BW876" s="5" t="n">
        <v>0.05</v>
      </c>
      <c r="BX876" s="5" t="n">
        <v>1</v>
      </c>
      <c r="BY876" s="5" t="n">
        <v>13.254</v>
      </c>
      <c r="BZ876" s="5" t="n">
        <v>0</v>
      </c>
      <c r="CA876" s="5" t="n">
        <v>13.254</v>
      </c>
      <c r="CB876" s="5" t="n">
        <v>0</v>
      </c>
      <c r="CC876" s="5" t="n">
        <v>87.07899999999999</v>
      </c>
      <c r="CD876" s="5" t="n">
        <v>7.95</v>
      </c>
      <c r="CE876" s="5" t="n">
        <v>0.482</v>
      </c>
      <c r="CF876" s="5" t="n">
        <v>91.43300000000001</v>
      </c>
      <c r="CG876" s="5" t="n">
        <v>0.05</v>
      </c>
      <c r="CH876" s="5" t="n">
        <v>1</v>
      </c>
      <c r="CI876" s="5" t="n">
        <v>0</v>
      </c>
      <c r="CJ876" s="5" t="n">
        <v>0</v>
      </c>
      <c r="CK876" s="5" t="n">
        <v>0</v>
      </c>
      <c r="CL876" s="5" t="n">
        <v>0</v>
      </c>
      <c r="CM876" s="5" t="n">
        <v>0</v>
      </c>
      <c r="CN876" s="5" t="n">
        <v>0</v>
      </c>
      <c r="CO876" s="5" t="n">
        <v>0</v>
      </c>
      <c r="CP876" s="5" t="n">
        <v>0</v>
      </c>
      <c r="CQ876" s="5" t="n">
        <v>1.348</v>
      </c>
      <c r="CR876" s="5" t="n">
        <v>1</v>
      </c>
      <c r="CS876" s="5" t="n">
        <v>5.492</v>
      </c>
      <c r="CT876" s="5" t="n">
        <v>4.861</v>
      </c>
      <c r="CU876" s="5" t="n">
        <v>9.260999999999999</v>
      </c>
    </row>
    <row r="877">
      <c r="A877" s="5" t="inlineStr">
        <is>
          <t>YEM2024</t>
        </is>
      </c>
      <c r="B877" s="5" t="inlineStr">
        <is>
          <t>YEM</t>
        </is>
      </c>
      <c r="C877" s="5" t="inlineStr">
        <is>
          <t>YEM</t>
        </is>
      </c>
      <c r="D877" s="5" t="inlineStr">
        <is>
          <t>Yemen</t>
        </is>
      </c>
      <c r="E877" s="5" t="n">
        <v>2024</v>
      </c>
      <c r="F877" s="5" t="n">
        <v>0.05</v>
      </c>
      <c r="G877" s="5" t="n">
        <v>5.575</v>
      </c>
      <c r="H877" s="5" t="n">
        <v>1.324</v>
      </c>
      <c r="I877" s="5" t="n">
        <v>0</v>
      </c>
      <c r="J877" s="5" t="n">
        <v>5.575</v>
      </c>
      <c r="K877" s="5" t="n">
        <v>0</v>
      </c>
      <c r="L877" s="5" t="n">
        <v>1</v>
      </c>
      <c r="M877" s="5" t="n">
        <v>7.124</v>
      </c>
      <c r="N877" s="5" t="n">
        <v>3.971</v>
      </c>
      <c r="O877" s="5" t="n">
        <v>0</v>
      </c>
      <c r="P877" s="5" t="n">
        <v>7.124</v>
      </c>
      <c r="Q877" s="5" t="n">
        <v>0</v>
      </c>
      <c r="R877" s="5" t="n">
        <v>1</v>
      </c>
      <c r="S877" s="5" t="n">
        <v>12.193</v>
      </c>
      <c r="T877" s="5" t="n">
        <v>7.942</v>
      </c>
      <c r="U877" s="5" t="n">
        <v>0.083</v>
      </c>
      <c r="V877" s="5" t="n">
        <v>12.802</v>
      </c>
      <c r="W877" s="5" t="n">
        <v>0.05</v>
      </c>
      <c r="X877" s="5" t="n">
        <v>1</v>
      </c>
      <c r="Y877" s="5" t="n">
        <v>6.316</v>
      </c>
      <c r="Z877" s="5" t="n">
        <v>0.6929999999999999</v>
      </c>
      <c r="AA877" s="5" t="n">
        <v>0</v>
      </c>
      <c r="AB877" s="5" t="n">
        <v>6.316</v>
      </c>
      <c r="AC877" s="5" t="n">
        <v>0</v>
      </c>
      <c r="AD877" s="5" t="n">
        <v>1</v>
      </c>
      <c r="AE877" s="5" t="n">
        <v>6.978</v>
      </c>
      <c r="AF877" s="5" t="n">
        <v>1.357</v>
      </c>
      <c r="AG877" s="5" t="n">
        <v>0</v>
      </c>
      <c r="AH877" s="5" t="n">
        <v>6.978</v>
      </c>
      <c r="AI877" s="5" t="n">
        <v>0</v>
      </c>
      <c r="AJ877" s="5" t="n">
        <v>1</v>
      </c>
      <c r="AK877" s="5" t="n">
        <v>10.949</v>
      </c>
      <c r="AL877" s="5" t="n">
        <v>5.165</v>
      </c>
      <c r="AM877" s="5" t="n">
        <v>0.075</v>
      </c>
      <c r="AN877" s="5" t="n">
        <v>11.496</v>
      </c>
      <c r="AO877" s="5" t="n">
        <v>0.05</v>
      </c>
      <c r="AP877" s="5" t="n">
        <v>1</v>
      </c>
      <c r="AQ877" s="5" t="n">
        <v>0.72</v>
      </c>
      <c r="AR877" s="5" t="n">
        <v>0.132</v>
      </c>
      <c r="AS877" s="5" t="n">
        <v>0.297</v>
      </c>
      <c r="AT877" s="5" t="n">
        <v>1.06</v>
      </c>
      <c r="AU877" s="5" t="n">
        <v>0.05</v>
      </c>
      <c r="AV877" s="5" t="n">
        <v>1</v>
      </c>
      <c r="AW877" s="5" t="n">
        <v>0.734</v>
      </c>
      <c r="AX877" s="5" t="n">
        <v>0.132</v>
      </c>
      <c r="AY877" s="5" t="n">
        <v>0.212</v>
      </c>
      <c r="AZ877" s="5" t="n">
        <v>0.986</v>
      </c>
      <c r="BA877" s="5" t="n">
        <v>0.05</v>
      </c>
      <c r="BB877" s="5" t="n">
        <v>1</v>
      </c>
      <c r="BC877" s="5" t="n">
        <v>0.51</v>
      </c>
      <c r="BD877" s="5" t="n">
        <v>0.132</v>
      </c>
      <c r="BE877" s="5" t="n">
        <v>0.003</v>
      </c>
      <c r="BF877" s="5" t="n">
        <v>0.536</v>
      </c>
      <c r="BG877" s="5" t="n">
        <v>0.05</v>
      </c>
      <c r="BH877" s="5" t="n">
        <v>1</v>
      </c>
      <c r="BI877" s="5" t="n">
        <v>0.652</v>
      </c>
      <c r="BJ877" s="5" t="n">
        <v>0.132</v>
      </c>
      <c r="BK877" s="5" t="n">
        <v>0.004</v>
      </c>
      <c r="BL877" s="5" t="n">
        <v>0.6850000000000001</v>
      </c>
      <c r="BM877" s="5" t="n">
        <v>0.05</v>
      </c>
      <c r="BN877" s="5" t="n">
        <v>1</v>
      </c>
      <c r="BO877" s="5" t="n">
        <v>0</v>
      </c>
      <c r="BP877" s="5" t="n">
        <v>0</v>
      </c>
      <c r="BQ877" s="5" t="n">
        <v>0</v>
      </c>
      <c r="BR877" s="5" t="n">
        <v>0</v>
      </c>
      <c r="BS877" s="5" t="n">
        <v>1</v>
      </c>
      <c r="BT877" s="5" t="n">
        <v>0</v>
      </c>
      <c r="BU877" s="5" t="n">
        <v>0</v>
      </c>
      <c r="BV877" s="5" t="n">
        <v>0</v>
      </c>
      <c r="BW877" s="5" t="n">
        <v>0.05</v>
      </c>
      <c r="BX877" s="5" t="n">
        <v>1</v>
      </c>
      <c r="BY877" s="5" t="n">
        <v>13.646</v>
      </c>
      <c r="BZ877" s="5" t="n">
        <v>0</v>
      </c>
      <c r="CA877" s="5" t="n">
        <v>13.646</v>
      </c>
      <c r="CB877" s="5" t="n">
        <v>0</v>
      </c>
      <c r="CC877" s="5" t="n">
        <v>86.38500000000001</v>
      </c>
      <c r="CD877" s="5" t="n">
        <v>7.95</v>
      </c>
      <c r="CE877" s="5" t="n">
        <v>0.588</v>
      </c>
      <c r="CF877" s="5" t="n">
        <v>90.705</v>
      </c>
      <c r="CG877" s="5" t="n">
        <v>0.05</v>
      </c>
      <c r="CH877" s="5" t="n">
        <v>1</v>
      </c>
      <c r="CI877" s="5" t="n">
        <v>0</v>
      </c>
      <c r="CJ877" s="5" t="n">
        <v>0</v>
      </c>
      <c r="CK877" s="5" t="n">
        <v>0</v>
      </c>
      <c r="CL877" s="5" t="n">
        <v>0</v>
      </c>
      <c r="CM877" s="5" t="n">
        <v>0</v>
      </c>
      <c r="CN877" s="5" t="n">
        <v>0</v>
      </c>
      <c r="CO877" s="5" t="n">
        <v>0</v>
      </c>
      <c r="CP877" s="5" t="n">
        <v>0</v>
      </c>
      <c r="CQ877" s="5" t="n">
        <v>1.387</v>
      </c>
      <c r="CR877" s="5" t="n">
        <v>1</v>
      </c>
      <c r="CS877" s="5" t="n">
        <v>5.654</v>
      </c>
      <c r="CT877" s="5" t="n">
        <v>4.251</v>
      </c>
      <c r="CU877" s="5" t="n">
        <v>7.598</v>
      </c>
    </row>
    <row r="878">
      <c r="A878" s="5" t="inlineStr">
        <is>
          <t>ZMB2021</t>
        </is>
      </c>
      <c r="B878" s="5" t="inlineStr">
        <is>
          <t>ZMB</t>
        </is>
      </c>
      <c r="C878" s="5" t="inlineStr">
        <is>
          <t>ZMB</t>
        </is>
      </c>
      <c r="D878" s="5" t="inlineStr">
        <is>
          <t>Zambia</t>
        </is>
      </c>
      <c r="E878" s="5" t="n">
        <v>2021</v>
      </c>
      <c r="F878" s="5" t="n">
        <v>0.16</v>
      </c>
      <c r="G878" s="5" t="n">
        <v>2.093</v>
      </c>
      <c r="H878" s="5" t="n">
        <v>0.616</v>
      </c>
      <c r="I878" s="5" t="n">
        <v>0.169</v>
      </c>
      <c r="J878" s="5" t="n">
        <v>2.261</v>
      </c>
      <c r="K878" s="5" t="n">
        <v>0</v>
      </c>
      <c r="L878" s="5" t="n">
        <v>1</v>
      </c>
      <c r="M878" s="5" t="n">
        <v>3.308</v>
      </c>
      <c r="N878" s="5" t="n">
        <v>1.849</v>
      </c>
      <c r="O878" s="5" t="n">
        <v>0.166</v>
      </c>
      <c r="P878" s="5" t="n">
        <v>3.474</v>
      </c>
      <c r="Q878" s="5" t="n">
        <v>0</v>
      </c>
      <c r="R878" s="5" t="n">
        <v>1</v>
      </c>
      <c r="S878" s="5" t="n">
        <v>5.174</v>
      </c>
      <c r="T878" s="5" t="n">
        <v>3.698</v>
      </c>
      <c r="U878" s="5" t="n">
        <v>0</v>
      </c>
      <c r="V878" s="5" t="n">
        <v>6.002</v>
      </c>
      <c r="W878" s="5" t="n">
        <v>0.16</v>
      </c>
      <c r="X878" s="5" t="n">
        <v>1</v>
      </c>
      <c r="Y878" s="5" t="n">
        <v>16.166</v>
      </c>
      <c r="Z878" s="5" t="n">
        <v>2.185</v>
      </c>
      <c r="AA878" s="5" t="n">
        <v>0</v>
      </c>
      <c r="AB878" s="5" t="n">
        <v>16.166</v>
      </c>
      <c r="AC878" s="5" t="n">
        <v>0</v>
      </c>
      <c r="AD878" s="5" t="n">
        <v>1</v>
      </c>
      <c r="AE878" s="5" t="n">
        <v>17.31</v>
      </c>
      <c r="AF878" s="5" t="n">
        <v>4.047</v>
      </c>
      <c r="AG878" s="5" t="n">
        <v>0</v>
      </c>
      <c r="AH878" s="5" t="n">
        <v>17.31</v>
      </c>
      <c r="AI878" s="5" t="n">
        <v>0</v>
      </c>
      <c r="AJ878" s="5" t="n">
        <v>1</v>
      </c>
      <c r="AK878" s="5" t="n">
        <v>24.169</v>
      </c>
      <c r="AL878" s="5" t="n">
        <v>12.872</v>
      </c>
      <c r="AM878" s="5" t="n">
        <v>0</v>
      </c>
      <c r="AN878" s="5" t="n">
        <v>28.036</v>
      </c>
      <c r="AO878" s="5" t="n">
        <v>0.16</v>
      </c>
      <c r="AP878" s="5" t="n">
        <v>1</v>
      </c>
      <c r="AQ878" s="5" t="n">
        <v>0.619</v>
      </c>
      <c r="AR878" s="5" t="n">
        <v>0.114</v>
      </c>
      <c r="AS878" s="5" t="n">
        <v>0.276</v>
      </c>
      <c r="AT878" s="5" t="n">
        <v>0.895</v>
      </c>
      <c r="AU878" s="5" t="n">
        <v>0</v>
      </c>
      <c r="AV878" s="5" t="n">
        <v>1</v>
      </c>
      <c r="AW878" s="5" t="n">
        <v>0.599</v>
      </c>
      <c r="AX878" s="5" t="n">
        <v>0.114</v>
      </c>
      <c r="AY878" s="5" t="n">
        <v>0.198</v>
      </c>
      <c r="AZ878" s="5" t="n">
        <v>0.798</v>
      </c>
      <c r="BA878" s="5" t="n">
        <v>0</v>
      </c>
      <c r="BB878" s="5" t="n">
        <v>1</v>
      </c>
      <c r="BC878" s="5" t="n">
        <v>0.439</v>
      </c>
      <c r="BD878" s="5" t="n">
        <v>0.114</v>
      </c>
      <c r="BE878" s="5" t="n">
        <v>0.075</v>
      </c>
      <c r="BF878" s="5" t="n">
        <v>0.596</v>
      </c>
      <c r="BG878" s="5" t="n">
        <v>0.16</v>
      </c>
      <c r="BH878" s="5" t="n">
        <v>1</v>
      </c>
      <c r="BI878" s="5" t="n">
        <v>0.505</v>
      </c>
      <c r="BJ878" s="5" t="n">
        <v>0.114</v>
      </c>
      <c r="BK878" s="5" t="n">
        <v>0.264</v>
      </c>
      <c r="BL878" s="5" t="n">
        <v>0.769</v>
      </c>
      <c r="BM878" s="5" t="n">
        <v>0</v>
      </c>
      <c r="BN878" s="5" t="n">
        <v>1</v>
      </c>
      <c r="BO878" s="5" t="n">
        <v>0</v>
      </c>
      <c r="BP878" s="5" t="n">
        <v>0</v>
      </c>
      <c r="BQ878" s="5" t="n">
        <v>0.093</v>
      </c>
      <c r="BR878" s="5" t="n">
        <v>0</v>
      </c>
      <c r="BS878" s="5" t="n">
        <v>0.833</v>
      </c>
      <c r="BT878" s="5" t="n">
        <v>0</v>
      </c>
      <c r="BU878" s="5" t="n">
        <v>0</v>
      </c>
      <c r="BV878" s="5" t="n">
        <v>0.055</v>
      </c>
      <c r="BW878" s="5" t="n">
        <v>0.16</v>
      </c>
      <c r="BX878" s="5" t="n">
        <v>1</v>
      </c>
      <c r="BY878" s="5" t="n">
        <v>11.787</v>
      </c>
      <c r="BZ878" s="5" t="n">
        <v>0</v>
      </c>
      <c r="CA878" s="5" t="n">
        <v>11.787</v>
      </c>
      <c r="CB878" s="5" t="n">
        <v>0</v>
      </c>
      <c r="CC878" s="5" t="n">
        <v>78.125</v>
      </c>
      <c r="CD878" s="5" t="n">
        <v>7.95</v>
      </c>
      <c r="CE878" s="5" t="n">
        <v>27.252</v>
      </c>
      <c r="CF878" s="5" t="n">
        <v>122.238</v>
      </c>
      <c r="CG878" s="5" t="n">
        <v>0.16</v>
      </c>
      <c r="CH878" s="5" t="n">
        <v>1</v>
      </c>
      <c r="CI878" s="5" t="n">
        <v>0</v>
      </c>
      <c r="CJ878" s="5" t="n">
        <v>0</v>
      </c>
      <c r="CK878" s="5" t="n">
        <v>0</v>
      </c>
      <c r="CL878" s="5" t="n">
        <v>0</v>
      </c>
      <c r="CM878" s="5" t="n">
        <v>0</v>
      </c>
      <c r="CN878" s="5" t="n">
        <v>0</v>
      </c>
      <c r="CO878" s="5" t="n">
        <v>0</v>
      </c>
      <c r="CP878" s="5" t="n">
        <v>0.922</v>
      </c>
      <c r="CQ878" s="5" t="n">
        <v>1.198</v>
      </c>
      <c r="CR878" s="5" t="n">
        <v>0</v>
      </c>
      <c r="CS878" s="5" t="n">
        <v>4.776</v>
      </c>
      <c r="CT878" s="5" t="n">
        <v>4.753</v>
      </c>
      <c r="CU878" s="5" t="n">
        <v>15.162</v>
      </c>
    </row>
    <row r="879">
      <c r="A879" s="5" t="inlineStr">
        <is>
          <t>ZMB2022</t>
        </is>
      </c>
      <c r="B879" s="5" t="inlineStr">
        <is>
          <t>ZMB</t>
        </is>
      </c>
      <c r="C879" s="5" t="inlineStr">
        <is>
          <t>ZMB</t>
        </is>
      </c>
      <c r="D879" s="5" t="inlineStr">
        <is>
          <t>Zambia</t>
        </is>
      </c>
      <c r="E879" s="5" t="n">
        <v>2022</v>
      </c>
      <c r="F879" s="5" t="n">
        <v>0.16</v>
      </c>
      <c r="G879" s="5" t="n">
        <v>2.711</v>
      </c>
      <c r="H879" s="5" t="n">
        <v>0.668</v>
      </c>
      <c r="I879" s="5" t="n">
        <v>0.25</v>
      </c>
      <c r="J879" s="5" t="n">
        <v>2.961</v>
      </c>
      <c r="K879" s="5" t="n">
        <v>0</v>
      </c>
      <c r="L879" s="5" t="n">
        <v>1</v>
      </c>
      <c r="M879" s="5" t="n">
        <v>3.687</v>
      </c>
      <c r="N879" s="5" t="n">
        <v>2.003</v>
      </c>
      <c r="O879" s="5" t="n">
        <v>0.196</v>
      </c>
      <c r="P879" s="5" t="n">
        <v>3.883</v>
      </c>
      <c r="Q879" s="5" t="n">
        <v>0</v>
      </c>
      <c r="R879" s="5" t="n">
        <v>1</v>
      </c>
      <c r="S879" s="5" t="n">
        <v>6.049</v>
      </c>
      <c r="T879" s="5" t="n">
        <v>4.006</v>
      </c>
      <c r="U879" s="5" t="n">
        <v>0.07199999999999999</v>
      </c>
      <c r="V879" s="5" t="n">
        <v>7.017</v>
      </c>
      <c r="W879" s="5" t="n">
        <v>0.16</v>
      </c>
      <c r="X879" s="5" t="n">
        <v>1</v>
      </c>
      <c r="Y879" s="5" t="n">
        <v>32.248</v>
      </c>
      <c r="Z879" s="5" t="n">
        <v>4.359</v>
      </c>
      <c r="AA879" s="5" t="n">
        <v>0</v>
      </c>
      <c r="AB879" s="5" t="n">
        <v>32.248</v>
      </c>
      <c r="AC879" s="5" t="n">
        <v>0</v>
      </c>
      <c r="AD879" s="5" t="n">
        <v>1</v>
      </c>
      <c r="AE879" s="5" t="n">
        <v>33.483</v>
      </c>
      <c r="AF879" s="5" t="n">
        <v>7.829</v>
      </c>
      <c r="AG879" s="5" t="n">
        <v>0</v>
      </c>
      <c r="AH879" s="5" t="n">
        <v>33.483</v>
      </c>
      <c r="AI879" s="5" t="n">
        <v>0</v>
      </c>
      <c r="AJ879" s="5" t="n">
        <v>1</v>
      </c>
      <c r="AK879" s="5" t="n">
        <v>40.891</v>
      </c>
      <c r="AL879" s="5" t="n">
        <v>21.778</v>
      </c>
      <c r="AM879" s="5" t="n">
        <v>0.484</v>
      </c>
      <c r="AN879" s="5" t="n">
        <v>47.434</v>
      </c>
      <c r="AO879" s="5" t="n">
        <v>0.16</v>
      </c>
      <c r="AP879" s="5" t="n">
        <v>1</v>
      </c>
      <c r="AQ879" s="5" t="n">
        <v>0.861</v>
      </c>
      <c r="AR879" s="5" t="n">
        <v>0.123</v>
      </c>
      <c r="AS879" s="5" t="n">
        <v>0.339</v>
      </c>
      <c r="AT879" s="5" t="n">
        <v>1.392</v>
      </c>
      <c r="AU879" s="5" t="n">
        <v>0.16</v>
      </c>
      <c r="AV879" s="5" t="n">
        <v>1</v>
      </c>
      <c r="AW879" s="5" t="n">
        <v>0.986</v>
      </c>
      <c r="AX879" s="5" t="n">
        <v>0.123</v>
      </c>
      <c r="AY879" s="5" t="n">
        <v>0.265</v>
      </c>
      <c r="AZ879" s="5" t="n">
        <v>1.452</v>
      </c>
      <c r="BA879" s="5" t="n">
        <v>0.16</v>
      </c>
      <c r="BB879" s="5" t="n">
        <v>1</v>
      </c>
      <c r="BC879" s="5" t="n">
        <v>0.598</v>
      </c>
      <c r="BD879" s="5" t="n">
        <v>0.123</v>
      </c>
      <c r="BE879" s="5" t="n">
        <v>0.107</v>
      </c>
      <c r="BF879" s="5" t="n">
        <v>0.8080000000000001</v>
      </c>
      <c r="BG879" s="5" t="n">
        <v>0.16</v>
      </c>
      <c r="BH879" s="5" t="n">
        <v>1</v>
      </c>
      <c r="BI879" s="5" t="n">
        <v>0.612</v>
      </c>
      <c r="BJ879" s="5" t="n">
        <v>0.123</v>
      </c>
      <c r="BK879" s="5" t="n">
        <v>0.3</v>
      </c>
      <c r="BL879" s="5" t="n">
        <v>1.059</v>
      </c>
      <c r="BM879" s="5" t="n">
        <v>0.16</v>
      </c>
      <c r="BN879" s="5" t="n">
        <v>1</v>
      </c>
      <c r="BO879" s="5" t="n">
        <v>0</v>
      </c>
      <c r="BP879" s="5" t="n">
        <v>0</v>
      </c>
      <c r="BQ879" s="5" t="n">
        <v>0.062</v>
      </c>
      <c r="BR879" s="5" t="n">
        <v>0</v>
      </c>
      <c r="BS879" s="5" t="n">
        <v>0.833</v>
      </c>
      <c r="BT879" s="5" t="n">
        <v>0</v>
      </c>
      <c r="BU879" s="5" t="n">
        <v>0</v>
      </c>
      <c r="BV879" s="5" t="n">
        <v>0.052</v>
      </c>
      <c r="BW879" s="5" t="n">
        <v>0.16</v>
      </c>
      <c r="BX879" s="5" t="n">
        <v>1</v>
      </c>
      <c r="BY879" s="5" t="n">
        <v>12.729</v>
      </c>
      <c r="BZ879" s="5" t="n">
        <v>0</v>
      </c>
      <c r="CA879" s="5" t="n">
        <v>12.729</v>
      </c>
      <c r="CB879" s="5" t="n">
        <v>0</v>
      </c>
      <c r="CC879" s="5" t="n">
        <v>97.90000000000001</v>
      </c>
      <c r="CD879" s="5" t="n">
        <v>7.95</v>
      </c>
      <c r="CE879" s="5" t="n">
        <v>47.961</v>
      </c>
      <c r="CF879" s="5" t="n">
        <v>169.198</v>
      </c>
      <c r="CG879" s="5" t="n">
        <v>0.16</v>
      </c>
      <c r="CH879" s="5" t="n">
        <v>1</v>
      </c>
      <c r="CI879" s="5" t="n">
        <v>0</v>
      </c>
      <c r="CJ879" s="5" t="n">
        <v>0</v>
      </c>
      <c r="CK879" s="5" t="n">
        <v>0</v>
      </c>
      <c r="CL879" s="5" t="n">
        <v>0</v>
      </c>
      <c r="CM879" s="5" t="n">
        <v>0</v>
      </c>
      <c r="CN879" s="5" t="n">
        <v>0</v>
      </c>
      <c r="CO879" s="5" t="n">
        <v>0</v>
      </c>
      <c r="CP879" s="5" t="n">
        <v>0.918</v>
      </c>
      <c r="CQ879" s="5" t="n">
        <v>1.294</v>
      </c>
      <c r="CR879" s="5" t="n">
        <v>0</v>
      </c>
      <c r="CS879" s="5" t="n">
        <v>5.158</v>
      </c>
      <c r="CT879" s="5" t="n">
        <v>10.485</v>
      </c>
      <c r="CU879" s="5" t="n">
        <v>31.326</v>
      </c>
    </row>
    <row r="880">
      <c r="A880" s="5" t="inlineStr">
        <is>
          <t>ZMB2023</t>
        </is>
      </c>
      <c r="B880" s="5" t="inlineStr">
        <is>
          <t>ZMB</t>
        </is>
      </c>
      <c r="C880" s="5" t="inlineStr">
        <is>
          <t>ZMB</t>
        </is>
      </c>
      <c r="D880" s="5" t="inlineStr">
        <is>
          <t>Zambia</t>
        </is>
      </c>
      <c r="E880" s="5" t="n">
        <v>2023</v>
      </c>
      <c r="F880" s="5" t="n">
        <v>0.16</v>
      </c>
      <c r="G880" s="5" t="n">
        <v>2.428</v>
      </c>
      <c r="H880" s="5" t="n">
        <v>0.71</v>
      </c>
      <c r="I880" s="5" t="n">
        <v>0.204</v>
      </c>
      <c r="J880" s="5" t="n">
        <v>2.631</v>
      </c>
      <c r="K880" s="5" t="n">
        <v>0</v>
      </c>
      <c r="L880" s="5" t="n">
        <v>1</v>
      </c>
      <c r="M880" s="5" t="n">
        <v>3.761</v>
      </c>
      <c r="N880" s="5" t="n">
        <v>2.131</v>
      </c>
      <c r="O880" s="5" t="n">
        <v>0.19</v>
      </c>
      <c r="P880" s="5" t="n">
        <v>3.951</v>
      </c>
      <c r="Q880" s="5" t="n">
        <v>0</v>
      </c>
      <c r="R880" s="5" t="n">
        <v>1</v>
      </c>
      <c r="S880" s="5" t="n">
        <v>5.98</v>
      </c>
      <c r="T880" s="5" t="n">
        <v>4.263</v>
      </c>
      <c r="U880" s="5" t="n">
        <v>0.106</v>
      </c>
      <c r="V880" s="5" t="n">
        <v>6.936</v>
      </c>
      <c r="W880" s="5" t="n">
        <v>0.16</v>
      </c>
      <c r="X880" s="5" t="n">
        <v>1</v>
      </c>
      <c r="Y880" s="5" t="n">
        <v>9.936999999999999</v>
      </c>
      <c r="Z880" s="5" t="n">
        <v>1.343</v>
      </c>
      <c r="AA880" s="5" t="n">
        <v>0</v>
      </c>
      <c r="AB880" s="5" t="n">
        <v>9.936999999999999</v>
      </c>
      <c r="AC880" s="5" t="n">
        <v>0</v>
      </c>
      <c r="AD880" s="5" t="n">
        <v>1</v>
      </c>
      <c r="AE880" s="5" t="n">
        <v>11.222</v>
      </c>
      <c r="AF880" s="5" t="n">
        <v>2.624</v>
      </c>
      <c r="AG880" s="5" t="n">
        <v>0</v>
      </c>
      <c r="AH880" s="5" t="n">
        <v>11.222</v>
      </c>
      <c r="AI880" s="5" t="n">
        <v>0</v>
      </c>
      <c r="AJ880" s="5" t="n">
        <v>1</v>
      </c>
      <c r="AK880" s="5" t="n">
        <v>18.936</v>
      </c>
      <c r="AL880" s="5" t="n">
        <v>10.085</v>
      </c>
      <c r="AM880" s="5" t="n">
        <v>0.335</v>
      </c>
      <c r="AN880" s="5" t="n">
        <v>21.966</v>
      </c>
      <c r="AO880" s="5" t="n">
        <v>0.16</v>
      </c>
      <c r="AP880" s="5" t="n">
        <v>1</v>
      </c>
      <c r="AQ880" s="5" t="n">
        <v>0.76</v>
      </c>
      <c r="AR880" s="5" t="n">
        <v>0.129</v>
      </c>
      <c r="AS880" s="5" t="n">
        <v>0.412</v>
      </c>
      <c r="AT880" s="5" t="n">
        <v>1.36</v>
      </c>
      <c r="AU880" s="5" t="n">
        <v>0.16</v>
      </c>
      <c r="AV880" s="5" t="n">
        <v>1</v>
      </c>
      <c r="AW880" s="5" t="n">
        <v>0.8110000000000001</v>
      </c>
      <c r="AX880" s="5" t="n">
        <v>0.129</v>
      </c>
      <c r="AY880" s="5" t="n">
        <v>0.325</v>
      </c>
      <c r="AZ880" s="5" t="n">
        <v>1.318</v>
      </c>
      <c r="BA880" s="5" t="n">
        <v>0.16</v>
      </c>
      <c r="BB880" s="5" t="n">
        <v>1</v>
      </c>
      <c r="BC880" s="5" t="n">
        <v>0.535</v>
      </c>
      <c r="BD880" s="5" t="n">
        <v>0.129</v>
      </c>
      <c r="BE880" s="5" t="n">
        <v>0.101</v>
      </c>
      <c r="BF880" s="5" t="n">
        <v>0.725</v>
      </c>
      <c r="BG880" s="5" t="n">
        <v>0.16</v>
      </c>
      <c r="BH880" s="5" t="n">
        <v>1</v>
      </c>
      <c r="BI880" s="5" t="n">
        <v>0.579</v>
      </c>
      <c r="BJ880" s="5" t="n">
        <v>0.129</v>
      </c>
      <c r="BK880" s="5" t="n">
        <v>0.301</v>
      </c>
      <c r="BL880" s="5" t="n">
        <v>1.022</v>
      </c>
      <c r="BM880" s="5" t="n">
        <v>0.16</v>
      </c>
      <c r="BN880" s="5" t="n">
        <v>1</v>
      </c>
      <c r="BO880" s="5" t="n">
        <v>0</v>
      </c>
      <c r="BP880" s="5" t="n">
        <v>0</v>
      </c>
      <c r="BQ880" s="5" t="n">
        <v>0.06900000000000001</v>
      </c>
      <c r="BR880" s="5" t="n">
        <v>0</v>
      </c>
      <c r="BS880" s="5" t="n">
        <v>0.833</v>
      </c>
      <c r="BT880" s="5" t="n">
        <v>0</v>
      </c>
      <c r="BU880" s="5" t="n">
        <v>0</v>
      </c>
      <c r="BV880" s="5" t="n">
        <v>0.054</v>
      </c>
      <c r="BW880" s="5" t="n">
        <v>0.16</v>
      </c>
      <c r="BX880" s="5" t="n">
        <v>1</v>
      </c>
      <c r="BY880" s="5" t="n">
        <v>13.254</v>
      </c>
      <c r="BZ880" s="5" t="n">
        <v>0</v>
      </c>
      <c r="CA880" s="5" t="n">
        <v>13.254</v>
      </c>
      <c r="CB880" s="5" t="n">
        <v>0</v>
      </c>
      <c r="CC880" s="5" t="n">
        <v>83.248</v>
      </c>
      <c r="CD880" s="5" t="n">
        <v>7.95</v>
      </c>
      <c r="CE880" s="5" t="n">
        <v>56.954</v>
      </c>
      <c r="CF880" s="5" t="n">
        <v>162.634</v>
      </c>
      <c r="CG880" s="5" t="n">
        <v>0.16</v>
      </c>
      <c r="CH880" s="5" t="n">
        <v>1</v>
      </c>
      <c r="CI880" s="5" t="n">
        <v>0</v>
      </c>
      <c r="CJ880" s="5" t="n">
        <v>0</v>
      </c>
      <c r="CK880" s="5" t="n">
        <v>0</v>
      </c>
      <c r="CL880" s="5" t="n">
        <v>0</v>
      </c>
      <c r="CM880" s="5" t="n">
        <v>0</v>
      </c>
      <c r="CN880" s="5" t="n">
        <v>0</v>
      </c>
      <c r="CO880" s="5" t="n">
        <v>0</v>
      </c>
      <c r="CP880" s="5" t="n">
        <v>0.895</v>
      </c>
      <c r="CQ880" s="5" t="n">
        <v>1.348</v>
      </c>
      <c r="CR880" s="5" t="n">
        <v>0</v>
      </c>
      <c r="CS880" s="5" t="n">
        <v>5.37</v>
      </c>
      <c r="CT880" s="5" t="n">
        <v>4.861</v>
      </c>
      <c r="CU880" s="5" t="n">
        <v>11.622</v>
      </c>
    </row>
    <row r="881">
      <c r="A881" s="5" t="inlineStr">
        <is>
          <t>ZMB2024</t>
        </is>
      </c>
      <c r="B881" s="5" t="inlineStr">
        <is>
          <t>ZMB</t>
        </is>
      </c>
      <c r="C881" s="5" t="inlineStr">
        <is>
          <t>ZMB</t>
        </is>
      </c>
      <c r="D881" s="5" t="inlineStr">
        <is>
          <t>Zambia</t>
        </is>
      </c>
      <c r="E881" s="5" t="n">
        <v>2024</v>
      </c>
      <c r="F881" s="5" t="n">
        <v>0.16</v>
      </c>
      <c r="G881" s="5" t="n">
        <v>2.42</v>
      </c>
      <c r="H881" s="5" t="n">
        <v>0.731</v>
      </c>
      <c r="I881" s="5" t="n">
        <v>0.198</v>
      </c>
      <c r="J881" s="5" t="n">
        <v>2.618</v>
      </c>
      <c r="K881" s="5" t="n">
        <v>0</v>
      </c>
      <c r="L881" s="5" t="n">
        <v>1</v>
      </c>
      <c r="M881" s="5" t="n">
        <v>3.767</v>
      </c>
      <c r="N881" s="5" t="n">
        <v>2.194</v>
      </c>
      <c r="O881" s="5" t="n">
        <v>0.18</v>
      </c>
      <c r="P881" s="5" t="n">
        <v>3.948</v>
      </c>
      <c r="Q881" s="5" t="n">
        <v>0</v>
      </c>
      <c r="R881" s="5" t="n">
        <v>1</v>
      </c>
      <c r="S881" s="5" t="n">
        <v>6.077</v>
      </c>
      <c r="T881" s="5" t="n">
        <v>4.388</v>
      </c>
      <c r="U881" s="5" t="n">
        <v>0.132</v>
      </c>
      <c r="V881" s="5" t="n">
        <v>7.049</v>
      </c>
      <c r="W881" s="5" t="n">
        <v>0.16</v>
      </c>
      <c r="X881" s="5" t="n">
        <v>1</v>
      </c>
      <c r="Y881" s="5" t="n">
        <v>9.287000000000001</v>
      </c>
      <c r="Z881" s="5" t="n">
        <v>1.255</v>
      </c>
      <c r="AA881" s="5" t="n">
        <v>0</v>
      </c>
      <c r="AB881" s="5" t="n">
        <v>9.287000000000001</v>
      </c>
      <c r="AC881" s="5" t="n">
        <v>0</v>
      </c>
      <c r="AD881" s="5" t="n">
        <v>1</v>
      </c>
      <c r="AE881" s="5" t="n">
        <v>10.611</v>
      </c>
      <c r="AF881" s="5" t="n">
        <v>2.481</v>
      </c>
      <c r="AG881" s="5" t="n">
        <v>0</v>
      </c>
      <c r="AH881" s="5" t="n">
        <v>10.611</v>
      </c>
      <c r="AI881" s="5" t="n">
        <v>0</v>
      </c>
      <c r="AJ881" s="5" t="n">
        <v>1</v>
      </c>
      <c r="AK881" s="5" t="n">
        <v>18.552</v>
      </c>
      <c r="AL881" s="5" t="n">
        <v>9.881</v>
      </c>
      <c r="AM881" s="5" t="n">
        <v>0.404</v>
      </c>
      <c r="AN881" s="5" t="n">
        <v>21.521</v>
      </c>
      <c r="AO881" s="5" t="n">
        <v>0.16</v>
      </c>
      <c r="AP881" s="5" t="n">
        <v>1</v>
      </c>
      <c r="AQ881" s="5" t="n">
        <v>0.724</v>
      </c>
      <c r="AR881" s="5" t="n">
        <v>0.132</v>
      </c>
      <c r="AS881" s="5" t="n">
        <v>0.36</v>
      </c>
      <c r="AT881" s="5" t="n">
        <v>1.258</v>
      </c>
      <c r="AU881" s="5" t="n">
        <v>0.16</v>
      </c>
      <c r="AV881" s="5" t="n">
        <v>1</v>
      </c>
      <c r="AW881" s="5" t="n">
        <v>0.75</v>
      </c>
      <c r="AX881" s="5" t="n">
        <v>0.132</v>
      </c>
      <c r="AY881" s="5" t="n">
        <v>0.242</v>
      </c>
      <c r="AZ881" s="5" t="n">
        <v>1.151</v>
      </c>
      <c r="BA881" s="5" t="n">
        <v>0.16</v>
      </c>
      <c r="BB881" s="5" t="n">
        <v>1</v>
      </c>
      <c r="BC881" s="5" t="n">
        <v>0.513</v>
      </c>
      <c r="BD881" s="5" t="n">
        <v>0.132</v>
      </c>
      <c r="BE881" s="5" t="n">
        <v>0.1</v>
      </c>
      <c r="BF881" s="5" t="n">
        <v>0.696</v>
      </c>
      <c r="BG881" s="5" t="n">
        <v>0.16</v>
      </c>
      <c r="BH881" s="5" t="n">
        <v>1</v>
      </c>
      <c r="BI881" s="5" t="n">
        <v>0.591</v>
      </c>
      <c r="BJ881" s="5" t="n">
        <v>0.132</v>
      </c>
      <c r="BK881" s="5" t="n">
        <v>0.242</v>
      </c>
      <c r="BL881" s="5" t="n">
        <v>0.967</v>
      </c>
      <c r="BM881" s="5" t="n">
        <v>0.16</v>
      </c>
      <c r="BN881" s="5" t="n">
        <v>1</v>
      </c>
      <c r="BO881" s="5" t="n">
        <v>0</v>
      </c>
      <c r="BP881" s="5" t="n">
        <v>0</v>
      </c>
      <c r="BQ881" s="5" t="n">
        <v>0.065</v>
      </c>
      <c r="BR881" s="5" t="n">
        <v>0</v>
      </c>
      <c r="BS881" s="5" t="n">
        <v>0.833</v>
      </c>
      <c r="BT881" s="5" t="n">
        <v>0</v>
      </c>
      <c r="BU881" s="5" t="n">
        <v>0</v>
      </c>
      <c r="BV881" s="5" t="n">
        <v>0.049</v>
      </c>
      <c r="BW881" s="5" t="n">
        <v>0.16</v>
      </c>
      <c r="BX881" s="5" t="n">
        <v>1</v>
      </c>
      <c r="BY881" s="5" t="n">
        <v>13.646</v>
      </c>
      <c r="BZ881" s="5" t="n">
        <v>0</v>
      </c>
      <c r="CA881" s="5" t="n">
        <v>13.646</v>
      </c>
      <c r="CB881" s="5" t="n">
        <v>0</v>
      </c>
      <c r="CC881" s="5" t="n">
        <v>82.58799999999999</v>
      </c>
      <c r="CD881" s="5" t="n">
        <v>7.95</v>
      </c>
      <c r="CE881" s="5" t="n">
        <v>49.614</v>
      </c>
      <c r="CF881" s="5" t="n">
        <v>153.355</v>
      </c>
      <c r="CG881" s="5" t="n">
        <v>0.16</v>
      </c>
      <c r="CH881" s="5" t="n">
        <v>1</v>
      </c>
      <c r="CI881" s="5" t="n">
        <v>0</v>
      </c>
      <c r="CJ881" s="5" t="n">
        <v>0</v>
      </c>
      <c r="CK881" s="5" t="n">
        <v>0</v>
      </c>
      <c r="CL881" s="5" t="n">
        <v>0</v>
      </c>
      <c r="CM881" s="5" t="n">
        <v>0</v>
      </c>
      <c r="CN881" s="5" t="n">
        <v>0</v>
      </c>
      <c r="CO881" s="5" t="n">
        <v>0</v>
      </c>
      <c r="CP881" s="5" t="n">
        <v>0.895</v>
      </c>
      <c r="CQ881" s="5" t="n">
        <v>1.387</v>
      </c>
      <c r="CR881" s="5" t="n">
        <v>0</v>
      </c>
      <c r="CS881" s="5" t="n">
        <v>5.529</v>
      </c>
      <c r="CT881" s="5" t="n">
        <v>4.251</v>
      </c>
      <c r="CU881" s="5" t="n">
        <v>10.168</v>
      </c>
    </row>
    <row r="882">
      <c r="A882" s="5" t="inlineStr">
        <is>
          <t>ZWE2021</t>
        </is>
      </c>
      <c r="B882" s="5" t="inlineStr">
        <is>
          <t>ZWE</t>
        </is>
      </c>
      <c r="C882" s="5" t="inlineStr">
        <is>
          <t>ZWE</t>
        </is>
      </c>
      <c r="D882" s="5" t="inlineStr">
        <is>
          <t>Zimbabwe</t>
        </is>
      </c>
      <c r="E882" s="5" t="n">
        <v>2021</v>
      </c>
      <c r="F882" s="5" t="n">
        <v>0.145</v>
      </c>
      <c r="G882" s="5" t="n">
        <v>1.775</v>
      </c>
      <c r="H882" s="5" t="n">
        <v>0.572</v>
      </c>
      <c r="I882" s="5" t="n">
        <v>0</v>
      </c>
      <c r="J882" s="5" t="n">
        <v>1.775</v>
      </c>
      <c r="K882" s="5" t="n">
        <v>0</v>
      </c>
      <c r="L882" s="5" t="n">
        <v>1</v>
      </c>
      <c r="M882" s="5" t="n">
        <v>2.919</v>
      </c>
      <c r="N882" s="5" t="n">
        <v>1.717</v>
      </c>
      <c r="O882" s="5" t="n">
        <v>0</v>
      </c>
      <c r="P882" s="5" t="n">
        <v>2.919</v>
      </c>
      <c r="Q882" s="5" t="n">
        <v>0</v>
      </c>
      <c r="R882" s="5" t="n">
        <v>1</v>
      </c>
      <c r="S882" s="5" t="n">
        <v>4.636</v>
      </c>
      <c r="T882" s="5" t="n">
        <v>3.434</v>
      </c>
      <c r="U882" s="5" t="n">
        <v>0</v>
      </c>
      <c r="V882" s="5" t="n">
        <v>5.309</v>
      </c>
      <c r="W882" s="5" t="n">
        <v>0.145</v>
      </c>
      <c r="X882" s="5" t="n">
        <v>1</v>
      </c>
      <c r="Y882" s="5" t="n">
        <v>16.248</v>
      </c>
      <c r="Z882" s="5" t="n">
        <v>2.196</v>
      </c>
      <c r="AA882" s="5" t="n">
        <v>0</v>
      </c>
      <c r="AB882" s="5" t="n">
        <v>16.248</v>
      </c>
      <c r="AC882" s="5" t="n">
        <v>0</v>
      </c>
      <c r="AD882" s="5" t="n">
        <v>1</v>
      </c>
      <c r="AE882" s="5" t="n">
        <v>17.391</v>
      </c>
      <c r="AF882" s="5" t="n">
        <v>4.067</v>
      </c>
      <c r="AG882" s="5" t="n">
        <v>0</v>
      </c>
      <c r="AH882" s="5" t="n">
        <v>17.391</v>
      </c>
      <c r="AI882" s="5" t="n">
        <v>0</v>
      </c>
      <c r="AJ882" s="5" t="n">
        <v>1</v>
      </c>
      <c r="AK882" s="5" t="n">
        <v>24.251</v>
      </c>
      <c r="AL882" s="5" t="n">
        <v>12.916</v>
      </c>
      <c r="AM882" s="5" t="n">
        <v>0</v>
      </c>
      <c r="AN882" s="5" t="n">
        <v>27.767</v>
      </c>
      <c r="AO882" s="5" t="n">
        <v>0.145</v>
      </c>
      <c r="AP882" s="5" t="n">
        <v>1</v>
      </c>
      <c r="AQ882" s="5" t="n">
        <v>0.619</v>
      </c>
      <c r="AR882" s="5" t="n">
        <v>0.114</v>
      </c>
      <c r="AS882" s="5" t="n">
        <v>0.534</v>
      </c>
      <c r="AT882" s="5" t="n">
        <v>1.32</v>
      </c>
      <c r="AU882" s="5" t="n">
        <v>0</v>
      </c>
      <c r="AV882" s="5" t="n">
        <v>0</v>
      </c>
      <c r="AW882" s="5" t="n">
        <v>0.599</v>
      </c>
      <c r="AX882" s="5" t="n">
        <v>0.114</v>
      </c>
      <c r="AY882" s="5" t="n">
        <v>0.541</v>
      </c>
      <c r="AZ882" s="5" t="n">
        <v>1.305</v>
      </c>
      <c r="BA882" s="5" t="n">
        <v>0</v>
      </c>
      <c r="BB882" s="5" t="n">
        <v>0</v>
      </c>
      <c r="BC882" s="5" t="n">
        <v>0.439</v>
      </c>
      <c r="BD882" s="5" t="n">
        <v>0.114</v>
      </c>
      <c r="BE882" s="5" t="n">
        <v>0</v>
      </c>
      <c r="BF882" s="5" t="n">
        <v>0.503</v>
      </c>
      <c r="BG882" s="5" t="n">
        <v>0.145</v>
      </c>
      <c r="BH882" s="5" t="n">
        <v>1</v>
      </c>
      <c r="BI882" s="5" t="n">
        <v>0.505</v>
      </c>
      <c r="BJ882" s="5" t="n">
        <v>0.114</v>
      </c>
      <c r="BK882" s="5" t="n">
        <v>-0.495</v>
      </c>
      <c r="BL882" s="5" t="n">
        <v>0.01</v>
      </c>
      <c r="BM882" s="5" t="n">
        <v>0</v>
      </c>
      <c r="BN882" s="5" t="n">
        <v>0</v>
      </c>
      <c r="BO882" s="5" t="n">
        <v>0</v>
      </c>
      <c r="BP882" s="5" t="n">
        <v>0</v>
      </c>
      <c r="BQ882" s="5" t="n">
        <v>0.113</v>
      </c>
      <c r="BR882" s="5" t="n">
        <v>0</v>
      </c>
      <c r="BS882" s="5" t="n">
        <v>0.667</v>
      </c>
      <c r="BT882" s="5" t="n">
        <v>0</v>
      </c>
      <c r="BU882" s="5" t="n">
        <v>0</v>
      </c>
      <c r="BV882" s="5" t="n">
        <v>0.119</v>
      </c>
      <c r="BW882" s="5" t="n">
        <v>0.145</v>
      </c>
      <c r="BX882" s="5" t="n">
        <v>0.667</v>
      </c>
      <c r="BY882" s="5" t="n">
        <v>11.787</v>
      </c>
      <c r="BZ882" s="5" t="n">
        <v>0</v>
      </c>
      <c r="CA882" s="5" t="n">
        <v>11.787</v>
      </c>
      <c r="CB882" s="5" t="n">
        <v>0</v>
      </c>
      <c r="CC882" s="5" t="n">
        <v>78.125</v>
      </c>
      <c r="CD882" s="5" t="n">
        <v>7.95</v>
      </c>
      <c r="CE882" s="5" t="n">
        <v>0</v>
      </c>
      <c r="CF882" s="5" t="n">
        <v>89.453</v>
      </c>
      <c r="CG882" s="5" t="n">
        <v>0.145</v>
      </c>
      <c r="CH882" s="5" t="n">
        <v>1</v>
      </c>
      <c r="CI882" s="5" t="n">
        <v>0</v>
      </c>
      <c r="CJ882" s="5" t="n">
        <v>0</v>
      </c>
      <c r="CK882" s="5" t="n">
        <v>0</v>
      </c>
      <c r="CL882" s="5" t="n">
        <v>0</v>
      </c>
      <c r="CM882" s="5" t="n">
        <v>0</v>
      </c>
      <c r="CN882" s="5" t="n">
        <v>0</v>
      </c>
      <c r="CO882" s="5" t="n">
        <v>0</v>
      </c>
      <c r="CP882" s="5" t="n">
        <v>0.999</v>
      </c>
      <c r="CQ882" s="5" t="n">
        <v>1.198</v>
      </c>
      <c r="CR882" s="5" t="n">
        <v>0</v>
      </c>
      <c r="CS882" s="5" t="n">
        <v>4.776</v>
      </c>
      <c r="CT882" s="5" t="n">
        <v>4.753</v>
      </c>
      <c r="CU882" s="5" t="n">
        <v>15.162</v>
      </c>
    </row>
    <row r="883">
      <c r="A883" s="5" t="inlineStr">
        <is>
          <t>ZWE2022</t>
        </is>
      </c>
      <c r="B883" s="5" t="inlineStr">
        <is>
          <t>ZWE</t>
        </is>
      </c>
      <c r="C883" s="5" t="inlineStr">
        <is>
          <t>ZWE</t>
        </is>
      </c>
      <c r="D883" s="5" t="inlineStr">
        <is>
          <t>Zimbabwe</t>
        </is>
      </c>
      <c r="E883" s="5" t="n">
        <v>2022</v>
      </c>
      <c r="F883" s="5" t="n">
        <v>0.145</v>
      </c>
      <c r="G883" s="5" t="n">
        <v>1.918</v>
      </c>
      <c r="H883" s="5" t="n">
        <v>0.618</v>
      </c>
      <c r="I883" s="5" t="n">
        <v>0</v>
      </c>
      <c r="J883" s="5" t="n">
        <v>1.918</v>
      </c>
      <c r="K883" s="5" t="n">
        <v>0</v>
      </c>
      <c r="L883" s="5" t="n">
        <v>1</v>
      </c>
      <c r="M883" s="5" t="n">
        <v>3.151</v>
      </c>
      <c r="N883" s="5" t="n">
        <v>1.853</v>
      </c>
      <c r="O883" s="5" t="n">
        <v>0</v>
      </c>
      <c r="P883" s="5" t="n">
        <v>3.151</v>
      </c>
      <c r="Q883" s="5" t="n">
        <v>0</v>
      </c>
      <c r="R883" s="5" t="n">
        <v>1</v>
      </c>
      <c r="S883" s="5" t="n">
        <v>5.007</v>
      </c>
      <c r="T883" s="5" t="n">
        <v>3.707</v>
      </c>
      <c r="U883" s="5" t="n">
        <v>0.054</v>
      </c>
      <c r="V883" s="5" t="n">
        <v>5.733</v>
      </c>
      <c r="W883" s="5" t="n">
        <v>0.145</v>
      </c>
      <c r="X883" s="5" t="n">
        <v>1</v>
      </c>
      <c r="Y883" s="5" t="n">
        <v>32.431</v>
      </c>
      <c r="Z883" s="5" t="n">
        <v>4.383</v>
      </c>
      <c r="AA883" s="5" t="n">
        <v>0</v>
      </c>
      <c r="AB883" s="5" t="n">
        <v>32.431</v>
      </c>
      <c r="AC883" s="5" t="n">
        <v>0</v>
      </c>
      <c r="AD883" s="5" t="n">
        <v>1</v>
      </c>
      <c r="AE883" s="5" t="n">
        <v>33.666</v>
      </c>
      <c r="AF883" s="5" t="n">
        <v>7.872</v>
      </c>
      <c r="AG883" s="5" t="n">
        <v>0</v>
      </c>
      <c r="AH883" s="5" t="n">
        <v>33.666</v>
      </c>
      <c r="AI883" s="5" t="n">
        <v>0</v>
      </c>
      <c r="AJ883" s="5" t="n">
        <v>1</v>
      </c>
      <c r="AK883" s="5" t="n">
        <v>41.074</v>
      </c>
      <c r="AL883" s="5" t="n">
        <v>21.876</v>
      </c>
      <c r="AM883" s="5" t="n">
        <v>0.441</v>
      </c>
      <c r="AN883" s="5" t="n">
        <v>47.03</v>
      </c>
      <c r="AO883" s="5" t="n">
        <v>0.145</v>
      </c>
      <c r="AP883" s="5" t="n">
        <v>1</v>
      </c>
      <c r="AQ883" s="5" t="n">
        <v>0.861</v>
      </c>
      <c r="AR883" s="5" t="n">
        <v>0.123</v>
      </c>
      <c r="AS883" s="5" t="n">
        <v>0.475</v>
      </c>
      <c r="AT883" s="5" t="n">
        <v>1.529</v>
      </c>
      <c r="AU883" s="5" t="n">
        <v>0</v>
      </c>
      <c r="AV883" s="5" t="n">
        <v>0</v>
      </c>
      <c r="AW883" s="5" t="n">
        <v>0.986</v>
      </c>
      <c r="AX883" s="5" t="n">
        <v>0.123</v>
      </c>
      <c r="AY883" s="5" t="n">
        <v>0.463</v>
      </c>
      <c r="AZ883" s="5" t="n">
        <v>1.66</v>
      </c>
      <c r="BA883" s="5" t="n">
        <v>0</v>
      </c>
      <c r="BB883" s="5" t="n">
        <v>0</v>
      </c>
      <c r="BC883" s="5" t="n">
        <v>0.598</v>
      </c>
      <c r="BD883" s="5" t="n">
        <v>0.123</v>
      </c>
      <c r="BE883" s="5" t="n">
        <v>0.006</v>
      </c>
      <c r="BF883" s="5" t="n">
        <v>0.6850000000000001</v>
      </c>
      <c r="BG883" s="5" t="n">
        <v>0.145</v>
      </c>
      <c r="BH883" s="5" t="n">
        <v>1</v>
      </c>
      <c r="BI883" s="5" t="n">
        <v>0.612</v>
      </c>
      <c r="BJ883" s="5" t="n">
        <v>0.123</v>
      </c>
      <c r="BK883" s="5" t="n">
        <v>-0.572</v>
      </c>
      <c r="BL883" s="5" t="n">
        <v>0.041</v>
      </c>
      <c r="BM883" s="5" t="n">
        <v>0</v>
      </c>
      <c r="BN883" s="5" t="n">
        <v>0</v>
      </c>
      <c r="BO883" s="5" t="n">
        <v>0</v>
      </c>
      <c r="BP883" s="5" t="n">
        <v>0</v>
      </c>
      <c r="BQ883" s="5" t="n">
        <v>0.106</v>
      </c>
      <c r="BR883" s="5" t="n">
        <v>0</v>
      </c>
      <c r="BS883" s="5" t="n">
        <v>0.667</v>
      </c>
      <c r="BT883" s="5" t="n">
        <v>0</v>
      </c>
      <c r="BU883" s="5" t="n">
        <v>0</v>
      </c>
      <c r="BV883" s="5" t="n">
        <v>0.106</v>
      </c>
      <c r="BW883" s="5" t="n">
        <v>0.145</v>
      </c>
      <c r="BX883" s="5" t="n">
        <v>0.667</v>
      </c>
      <c r="BY883" s="5" t="n">
        <v>12.729</v>
      </c>
      <c r="BZ883" s="5" t="n">
        <v>0</v>
      </c>
      <c r="CA883" s="5" t="n">
        <v>12.729</v>
      </c>
      <c r="CB883" s="5" t="n">
        <v>0</v>
      </c>
      <c r="CC883" s="5" t="n">
        <v>97.90000000000001</v>
      </c>
      <c r="CD883" s="5" t="n">
        <v>7.95</v>
      </c>
      <c r="CE883" s="5" t="n">
        <v>1.051</v>
      </c>
      <c r="CF883" s="5" t="n">
        <v>112.095</v>
      </c>
      <c r="CG883" s="5" t="n">
        <v>0.145</v>
      </c>
      <c r="CH883" s="5" t="n">
        <v>1</v>
      </c>
      <c r="CI883" s="5" t="n">
        <v>0</v>
      </c>
      <c r="CJ883" s="5" t="n">
        <v>0</v>
      </c>
      <c r="CK883" s="5" t="n">
        <v>0</v>
      </c>
      <c r="CL883" s="5" t="n">
        <v>0</v>
      </c>
      <c r="CM883" s="5" t="n">
        <v>0</v>
      </c>
      <c r="CN883" s="5" t="n">
        <v>0</v>
      </c>
      <c r="CO883" s="5" t="n">
        <v>0</v>
      </c>
      <c r="CP883" s="5" t="n">
        <v>0.999</v>
      </c>
      <c r="CQ883" s="5" t="n">
        <v>1.294</v>
      </c>
      <c r="CR883" s="5" t="n">
        <v>0</v>
      </c>
      <c r="CS883" s="5" t="n">
        <v>5.158</v>
      </c>
      <c r="CT883" s="5" t="n">
        <v>10.485</v>
      </c>
      <c r="CU883" s="5" t="n">
        <v>31.326</v>
      </c>
    </row>
    <row r="884">
      <c r="A884" s="5" t="inlineStr">
        <is>
          <t>ZWE2023</t>
        </is>
      </c>
      <c r="B884" s="5" t="inlineStr">
        <is>
          <t>ZWE</t>
        </is>
      </c>
      <c r="C884" s="5" t="inlineStr">
        <is>
          <t>ZWE</t>
        </is>
      </c>
      <c r="D884" s="5" t="inlineStr">
        <is>
          <t>Zimbabwe</t>
        </is>
      </c>
      <c r="E884" s="5" t="n">
        <v>2023</v>
      </c>
      <c r="F884" s="5" t="n">
        <v>0.145</v>
      </c>
      <c r="G884" s="5" t="n">
        <v>1.992</v>
      </c>
      <c r="H884" s="5" t="n">
        <v>0.643</v>
      </c>
      <c r="I884" s="5" t="n">
        <v>0</v>
      </c>
      <c r="J884" s="5" t="n">
        <v>1.992</v>
      </c>
      <c r="K884" s="5" t="n">
        <v>0</v>
      </c>
      <c r="L884" s="5" t="n">
        <v>1</v>
      </c>
      <c r="M884" s="5" t="n">
        <v>3.278</v>
      </c>
      <c r="N884" s="5" t="n">
        <v>1.929</v>
      </c>
      <c r="O884" s="5" t="n">
        <v>0</v>
      </c>
      <c r="P884" s="5" t="n">
        <v>3.278</v>
      </c>
      <c r="Q884" s="5" t="n">
        <v>0</v>
      </c>
      <c r="R884" s="5" t="n">
        <v>1</v>
      </c>
      <c r="S884" s="5" t="n">
        <v>5.208</v>
      </c>
      <c r="T884" s="5" t="n">
        <v>3.859</v>
      </c>
      <c r="U884" s="5" t="n">
        <v>0.08400000000000001</v>
      </c>
      <c r="V884" s="5" t="n">
        <v>5.963</v>
      </c>
      <c r="W884" s="5" t="n">
        <v>0.145</v>
      </c>
      <c r="X884" s="5" t="n">
        <v>1</v>
      </c>
      <c r="Y884" s="5" t="n">
        <v>12.868</v>
      </c>
      <c r="Z884" s="5" t="n">
        <v>1.739</v>
      </c>
      <c r="AA884" s="5" t="n">
        <v>0</v>
      </c>
      <c r="AB884" s="5" t="n">
        <v>12.868</v>
      </c>
      <c r="AC884" s="5" t="n">
        <v>0</v>
      </c>
      <c r="AD884" s="5" t="n">
        <v>1</v>
      </c>
      <c r="AE884" s="5" t="n">
        <v>14.153</v>
      </c>
      <c r="AF884" s="5" t="n">
        <v>3.309</v>
      </c>
      <c r="AG884" s="5" t="n">
        <v>0</v>
      </c>
      <c r="AH884" s="5" t="n">
        <v>14.153</v>
      </c>
      <c r="AI884" s="5" t="n">
        <v>0</v>
      </c>
      <c r="AJ884" s="5" t="n">
        <v>1</v>
      </c>
      <c r="AK884" s="5" t="n">
        <v>21.867</v>
      </c>
      <c r="AL884" s="5" t="n">
        <v>11.646</v>
      </c>
      <c r="AM884" s="5" t="n">
        <v>0.351</v>
      </c>
      <c r="AN884" s="5" t="n">
        <v>25.038</v>
      </c>
      <c r="AO884" s="5" t="n">
        <v>0.145</v>
      </c>
      <c r="AP884" s="5" t="n">
        <v>1</v>
      </c>
      <c r="AQ884" s="5" t="n">
        <v>0.76</v>
      </c>
      <c r="AR884" s="5" t="n">
        <v>0.129</v>
      </c>
      <c r="AS884" s="5" t="n">
        <v>-0.383</v>
      </c>
      <c r="AT884" s="5" t="n">
        <v>0.432</v>
      </c>
      <c r="AU884" s="5" t="n">
        <v>0</v>
      </c>
      <c r="AV884" s="5" t="n">
        <v>0</v>
      </c>
      <c r="AW884" s="5" t="n">
        <v>0.8110000000000001</v>
      </c>
      <c r="AX884" s="5" t="n">
        <v>0.129</v>
      </c>
      <c r="AY884" s="5" t="n">
        <v>-0.417</v>
      </c>
      <c r="AZ884" s="5" t="n">
        <v>0.451</v>
      </c>
      <c r="BA884" s="5" t="n">
        <v>0</v>
      </c>
      <c r="BB884" s="5" t="n">
        <v>0</v>
      </c>
      <c r="BC884" s="5" t="n">
        <v>0.535</v>
      </c>
      <c r="BD884" s="5" t="n">
        <v>0.129</v>
      </c>
      <c r="BE884" s="5" t="n">
        <v>0.008999999999999999</v>
      </c>
      <c r="BF884" s="5" t="n">
        <v>0.613</v>
      </c>
      <c r="BG884" s="5" t="n">
        <v>0.145</v>
      </c>
      <c r="BH884" s="5" t="n">
        <v>1</v>
      </c>
      <c r="BI884" s="5" t="n">
        <v>0.579</v>
      </c>
      <c r="BJ884" s="5" t="n">
        <v>0.129</v>
      </c>
      <c r="BK884" s="5" t="n">
        <v>-0.569</v>
      </c>
      <c r="BL884" s="5" t="n">
        <v>0.01</v>
      </c>
      <c r="BM884" s="5" t="n">
        <v>0</v>
      </c>
      <c r="BN884" s="5" t="n">
        <v>0</v>
      </c>
      <c r="BO884" s="5" t="n">
        <v>0</v>
      </c>
      <c r="BP884" s="5" t="n">
        <v>0</v>
      </c>
      <c r="BQ884" s="5" t="n">
        <v>0.106</v>
      </c>
      <c r="BR884" s="5" t="n">
        <v>0</v>
      </c>
      <c r="BS884" s="5" t="n">
        <v>0.667</v>
      </c>
      <c r="BT884" s="5" t="n">
        <v>0</v>
      </c>
      <c r="BU884" s="5" t="n">
        <v>0</v>
      </c>
      <c r="BV884" s="5" t="n">
        <v>0.106</v>
      </c>
      <c r="BW884" s="5" t="n">
        <v>0.145</v>
      </c>
      <c r="BX884" s="5" t="n">
        <v>0.667</v>
      </c>
      <c r="BY884" s="5" t="n">
        <v>13.254</v>
      </c>
      <c r="BZ884" s="5" t="n">
        <v>0</v>
      </c>
      <c r="CA884" s="5" t="n">
        <v>13.254</v>
      </c>
      <c r="CB884" s="5" t="n">
        <v>0</v>
      </c>
      <c r="CC884" s="5" t="n">
        <v>83.248</v>
      </c>
      <c r="CD884" s="5" t="n">
        <v>7.95</v>
      </c>
      <c r="CE884" s="5" t="n">
        <v>1.336</v>
      </c>
      <c r="CF884" s="5" t="n">
        <v>95.319</v>
      </c>
      <c r="CG884" s="5" t="n">
        <v>0.145</v>
      </c>
      <c r="CH884" s="5" t="n">
        <v>1</v>
      </c>
      <c r="CI884" s="5" t="n">
        <v>0</v>
      </c>
      <c r="CJ884" s="5" t="n">
        <v>0</v>
      </c>
      <c r="CK884" s="5" t="n">
        <v>0</v>
      </c>
      <c r="CL884" s="5" t="n">
        <v>0</v>
      </c>
      <c r="CM884" s="5" t="n">
        <v>0</v>
      </c>
      <c r="CN884" s="5" t="n">
        <v>0</v>
      </c>
      <c r="CO884" s="5" t="n">
        <v>0</v>
      </c>
      <c r="CP884" s="5" t="n">
        <v>1</v>
      </c>
      <c r="CQ884" s="5" t="n">
        <v>1.348</v>
      </c>
      <c r="CR884" s="5" t="n">
        <v>0</v>
      </c>
      <c r="CS884" s="5" t="n">
        <v>5.37</v>
      </c>
      <c r="CT884" s="5" t="n">
        <v>4.861</v>
      </c>
      <c r="CU884" s="5" t="n">
        <v>11.622</v>
      </c>
    </row>
    <row r="885">
      <c r="A885" s="5" t="inlineStr">
        <is>
          <t>ZWE2024</t>
        </is>
      </c>
      <c r="B885" s="5" t="inlineStr">
        <is>
          <t>ZWE</t>
        </is>
      </c>
      <c r="C885" s="5" t="inlineStr">
        <is>
          <t>ZWE</t>
        </is>
      </c>
      <c r="D885" s="5" t="inlineStr">
        <is>
          <t>Zimbabwe</t>
        </is>
      </c>
      <c r="E885" s="5" t="n">
        <v>2024</v>
      </c>
      <c r="F885" s="5" t="n">
        <v>0.145</v>
      </c>
      <c r="G885" s="5" t="n">
        <v>2.051</v>
      </c>
      <c r="H885" s="5" t="n">
        <v>0.662</v>
      </c>
      <c r="I885" s="5" t="n">
        <v>0</v>
      </c>
      <c r="J885" s="5" t="n">
        <v>2.051</v>
      </c>
      <c r="K885" s="5" t="n">
        <v>0</v>
      </c>
      <c r="L885" s="5" t="n">
        <v>1</v>
      </c>
      <c r="M885" s="5" t="n">
        <v>3.374</v>
      </c>
      <c r="N885" s="5" t="n">
        <v>1.986</v>
      </c>
      <c r="O885" s="5" t="n">
        <v>0</v>
      </c>
      <c r="P885" s="5" t="n">
        <v>3.374</v>
      </c>
      <c r="Q885" s="5" t="n">
        <v>0</v>
      </c>
      <c r="R885" s="5" t="n">
        <v>1</v>
      </c>
      <c r="S885" s="5" t="n">
        <v>5.361</v>
      </c>
      <c r="T885" s="5" t="n">
        <v>3.973</v>
      </c>
      <c r="U885" s="5" t="n">
        <v>0.106</v>
      </c>
      <c r="V885" s="5" t="n">
        <v>6.139</v>
      </c>
      <c r="W885" s="5" t="n">
        <v>0.145</v>
      </c>
      <c r="X885" s="5" t="n">
        <v>1</v>
      </c>
      <c r="Y885" s="5" t="n">
        <v>11.458</v>
      </c>
      <c r="Z885" s="5" t="n">
        <v>1.549</v>
      </c>
      <c r="AA885" s="5" t="n">
        <v>0</v>
      </c>
      <c r="AB885" s="5" t="n">
        <v>11.458</v>
      </c>
      <c r="AC885" s="5" t="n">
        <v>0</v>
      </c>
      <c r="AD885" s="5" t="n">
        <v>1</v>
      </c>
      <c r="AE885" s="5" t="n">
        <v>12.782</v>
      </c>
      <c r="AF885" s="5" t="n">
        <v>2.989</v>
      </c>
      <c r="AG885" s="5" t="n">
        <v>0</v>
      </c>
      <c r="AH885" s="5" t="n">
        <v>12.782</v>
      </c>
      <c r="AI885" s="5" t="n">
        <v>0</v>
      </c>
      <c r="AJ885" s="5" t="n">
        <v>1</v>
      </c>
      <c r="AK885" s="5" t="n">
        <v>20.724</v>
      </c>
      <c r="AL885" s="5" t="n">
        <v>11.037</v>
      </c>
      <c r="AM885" s="5" t="n">
        <v>0.409</v>
      </c>
      <c r="AN885" s="5" t="n">
        <v>23.728</v>
      </c>
      <c r="AO885" s="5" t="n">
        <v>0.145</v>
      </c>
      <c r="AP885" s="5" t="n">
        <v>1</v>
      </c>
      <c r="AQ885" s="5" t="n">
        <v>0.724</v>
      </c>
      <c r="AR885" s="5" t="n">
        <v>0.132</v>
      </c>
      <c r="AS885" s="5" t="n">
        <v>-0.301</v>
      </c>
      <c r="AT885" s="5" t="n">
        <v>0.485</v>
      </c>
      <c r="AU885" s="5" t="n">
        <v>0</v>
      </c>
      <c r="AV885" s="5" t="n">
        <v>0</v>
      </c>
      <c r="AW885" s="5" t="n">
        <v>0.75</v>
      </c>
      <c r="AX885" s="5" t="n">
        <v>0.132</v>
      </c>
      <c r="AY885" s="5" t="n">
        <v>-0.318</v>
      </c>
      <c r="AZ885" s="5" t="n">
        <v>0.495</v>
      </c>
      <c r="BA885" s="5" t="n">
        <v>0</v>
      </c>
      <c r="BB885" s="5" t="n">
        <v>0</v>
      </c>
      <c r="BC885" s="5" t="n">
        <v>0.513</v>
      </c>
      <c r="BD885" s="5" t="n">
        <v>0.132</v>
      </c>
      <c r="BE885" s="5" t="n">
        <v>0.01</v>
      </c>
      <c r="BF885" s="5" t="n">
        <v>0.587</v>
      </c>
      <c r="BG885" s="5" t="n">
        <v>0.145</v>
      </c>
      <c r="BH885" s="5" t="n">
        <v>1</v>
      </c>
      <c r="BI885" s="5" t="n">
        <v>0.591</v>
      </c>
      <c r="BJ885" s="5" t="n">
        <v>0.132</v>
      </c>
      <c r="BK885" s="5" t="n">
        <v>-0.581</v>
      </c>
      <c r="BL885" s="5" t="n">
        <v>0.01</v>
      </c>
      <c r="BM885" s="5" t="n">
        <v>0</v>
      </c>
      <c r="BN885" s="5" t="n">
        <v>0</v>
      </c>
      <c r="BO885" s="5" t="n">
        <v>0</v>
      </c>
      <c r="BP885" s="5" t="n">
        <v>0</v>
      </c>
      <c r="BQ885" s="5" t="n">
        <v>0.109</v>
      </c>
      <c r="BR885" s="5" t="n">
        <v>0</v>
      </c>
      <c r="BS885" s="5" t="n">
        <v>0.667</v>
      </c>
      <c r="BT885" s="5" t="n">
        <v>0</v>
      </c>
      <c r="BU885" s="5" t="n">
        <v>0</v>
      </c>
      <c r="BV885" s="5" t="n">
        <v>0.078</v>
      </c>
      <c r="BW885" s="5" t="n">
        <v>0.145</v>
      </c>
      <c r="BX885" s="5" t="n">
        <v>0.667</v>
      </c>
      <c r="BY885" s="5" t="n">
        <v>13.646</v>
      </c>
      <c r="BZ885" s="5" t="n">
        <v>0</v>
      </c>
      <c r="CA885" s="5" t="n">
        <v>13.646</v>
      </c>
      <c r="CB885" s="5" t="n">
        <v>0</v>
      </c>
      <c r="CC885" s="5" t="n">
        <v>82.58799999999999</v>
      </c>
      <c r="CD885" s="5" t="n">
        <v>7.95</v>
      </c>
      <c r="CE885" s="5" t="n">
        <v>1.631</v>
      </c>
      <c r="CF885" s="5" t="n">
        <v>94.563</v>
      </c>
      <c r="CG885" s="5" t="n">
        <v>0.145</v>
      </c>
      <c r="CH885" s="5" t="n">
        <v>1</v>
      </c>
      <c r="CI885" s="5" t="n">
        <v>0</v>
      </c>
      <c r="CJ885" s="5" t="n">
        <v>0</v>
      </c>
      <c r="CK885" s="5" t="n">
        <v>0</v>
      </c>
      <c r="CL885" s="5" t="n">
        <v>0</v>
      </c>
      <c r="CM885" s="5" t="n">
        <v>0</v>
      </c>
      <c r="CN885" s="5" t="n">
        <v>0</v>
      </c>
      <c r="CO885" s="5" t="n">
        <v>0</v>
      </c>
      <c r="CP885" s="5" t="n">
        <v>1</v>
      </c>
      <c r="CQ885" s="5" t="n">
        <v>1.387</v>
      </c>
      <c r="CR885" s="5" t="n">
        <v>0</v>
      </c>
      <c r="CS885" s="5" t="n">
        <v>5.529</v>
      </c>
      <c r="CT885" s="5" t="n">
        <v>4.251</v>
      </c>
      <c r="CU885" s="5" t="n">
        <v>10.168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E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rows 633-695 (built from legacy Prices_int; IMF-WB* = average of IMF and WB; global gas = average of LNG, North America, Europe)</t>
        </is>
      </c>
    </row>
    <row r="2">
      <c r="A2" s="1" t="inlineStr">
        <is>
          <t>International energy prices by source, nominal USD (key = source|commodity)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c r="A3" s="10" t="inlineStr">
        <is>
          <t>key</t>
        </is>
      </c>
      <c r="B3" s="10" t="inlineStr">
        <is>
          <t>source</t>
        </is>
      </c>
      <c r="C3" s="10" t="inlineStr">
        <is>
          <t>commodity</t>
        </is>
      </c>
      <c r="D3" s="10" t="inlineStr">
        <is>
          <t>label</t>
        </is>
      </c>
      <c r="E3" s="10" t="inlineStr">
        <is>
          <t>unit</t>
        </is>
      </c>
      <c r="F3" s="10" t="n">
        <v>2021</v>
      </c>
      <c r="G3" s="10" t="n">
        <v>2022</v>
      </c>
      <c r="H3" s="10" t="n">
        <v>2023</v>
      </c>
      <c r="I3" s="10" t="n">
        <v>2024</v>
      </c>
      <c r="J3" s="10" t="n">
        <v>2025</v>
      </c>
      <c r="K3" s="10" t="n">
        <v>2026</v>
      </c>
      <c r="L3" s="10" t="n">
        <v>2027</v>
      </c>
      <c r="M3" s="10" t="n">
        <v>2028</v>
      </c>
      <c r="N3" s="10" t="n">
        <v>2029</v>
      </c>
      <c r="O3" s="10" t="n">
        <v>2030</v>
      </c>
      <c r="P3" s="10" t="n">
        <v>2031</v>
      </c>
      <c r="Q3" s="10" t="n">
        <v>2032</v>
      </c>
      <c r="R3" s="10" t="n">
        <v>2033</v>
      </c>
      <c r="S3" s="10" t="n">
        <v>2034</v>
      </c>
      <c r="T3" s="10" t="n">
        <v>2035</v>
      </c>
      <c r="U3" s="10" t="n">
        <v>2036</v>
      </c>
      <c r="V3" s="10" t="n">
        <v>2037</v>
      </c>
      <c r="W3" s="10" t="n">
        <v>2038</v>
      </c>
      <c r="X3" s="10" t="n">
        <v>2039</v>
      </c>
      <c r="Y3" s="10" t="n">
        <v>2040</v>
      </c>
      <c r="Z3" s="10" t="n">
        <v>2041</v>
      </c>
      <c r="AA3" s="10" t="n">
        <v>2042</v>
      </c>
      <c r="AB3" s="10" t="n">
        <v>2043</v>
      </c>
      <c r="AC3" s="10" t="n">
        <v>2044</v>
      </c>
      <c r="AD3" s="10" t="n">
        <v>2045</v>
      </c>
      <c r="AE3" s="10" t="inlineStr">
        <is>
          <t>source_row</t>
        </is>
      </c>
    </row>
    <row r="4">
      <c r="A4" s="5" t="inlineStr">
        <is>
          <t>IMF|oil</t>
        </is>
      </c>
      <c r="B4" s="5" t="inlineStr">
        <is>
          <t>IMF</t>
        </is>
      </c>
      <c r="C4" s="5" t="inlineStr">
        <is>
          <t>oil</t>
        </is>
      </c>
      <c r="D4" s="5" t="inlineStr">
        <is>
          <t>Crude Oil</t>
        </is>
      </c>
      <c r="E4" s="5" t="inlineStr">
        <is>
          <t>$/bbl nom</t>
        </is>
      </c>
      <c r="F4" s="5" t="n">
        <v>70.83150000000001</v>
      </c>
      <c r="G4" s="5" t="n">
        <v>98.99632800000001</v>
      </c>
      <c r="H4" s="5" t="n">
        <v>82.321243</v>
      </c>
      <c r="I4" s="5" t="n">
        <v>79.911739</v>
      </c>
      <c r="J4" s="5" t="n">
        <v>68.324907</v>
      </c>
      <c r="K4" s="5" t="n">
        <v>80.18651199999999</v>
      </c>
      <c r="L4" s="5" t="n">
        <v>71.451835</v>
      </c>
      <c r="M4" s="5" t="n">
        <v>69.689763</v>
      </c>
      <c r="N4" s="5" t="n">
        <v>69.423202</v>
      </c>
      <c r="O4" s="5" t="n">
        <v>69.35791399999999</v>
      </c>
      <c r="P4" s="5" t="n">
        <v>69.12690600000001</v>
      </c>
      <c r="Q4" s="5" t="n">
        <v>70.3527253503064</v>
      </c>
      <c r="R4" s="5" t="n">
        <v>71.5785447006128</v>
      </c>
      <c r="S4" s="5" t="n">
        <v>72.80436405091918</v>
      </c>
      <c r="T4" s="5" t="n">
        <v>74.03018340122557</v>
      </c>
      <c r="U4" s="5" t="n">
        <v>75.25600275153197</v>
      </c>
      <c r="V4" s="5" t="n">
        <v>76.48182210183836</v>
      </c>
      <c r="W4" s="5" t="n">
        <v>77.70764145214476</v>
      </c>
      <c r="X4" s="5" t="n">
        <v>78.93346080245114</v>
      </c>
      <c r="Y4" s="5" t="n">
        <v>80.15928015275755</v>
      </c>
      <c r="Z4" s="5" t="n">
        <v>81.38509950306393</v>
      </c>
      <c r="AA4" s="5" t="n"/>
      <c r="AB4" s="5" t="n"/>
      <c r="AC4" s="5" t="n"/>
      <c r="AD4" s="5" t="n"/>
      <c r="AE4" s="5" t="inlineStr">
        <is>
          <t>legacy Mitigation row 634</t>
        </is>
      </c>
    </row>
    <row r="5">
      <c r="A5" s="5" t="inlineStr">
        <is>
          <t>IMF|coa</t>
        </is>
      </c>
      <c r="B5" s="5" t="inlineStr">
        <is>
          <t>IMF</t>
        </is>
      </c>
      <c r="C5" s="5" t="inlineStr">
        <is>
          <t>coa</t>
        </is>
      </c>
      <c r="D5" s="5" t="inlineStr">
        <is>
          <t>Coal</t>
        </is>
      </c>
      <c r="E5" s="5" t="inlineStr">
        <is>
          <t>$/ton nom</t>
        </is>
      </c>
      <c r="F5" s="5" t="n">
        <v>143.984744</v>
      </c>
      <c r="G5" s="5" t="n">
        <v>384.169733</v>
      </c>
      <c r="H5" s="5" t="n">
        <v>188.152584</v>
      </c>
      <c r="I5" s="5" t="n">
        <v>143.551382</v>
      </c>
      <c r="J5" s="5" t="n">
        <v>112.437589</v>
      </c>
      <c r="K5" s="5" t="n">
        <v>135.601486</v>
      </c>
      <c r="L5" s="5" t="n">
        <v>143.176523</v>
      </c>
      <c r="M5" s="5" t="n">
        <v>143.310932</v>
      </c>
      <c r="N5" s="5" t="n">
        <v>143.44086</v>
      </c>
      <c r="O5" s="5" t="n">
        <v>143.44086</v>
      </c>
      <c r="P5" s="5" t="n">
        <v>143.44086</v>
      </c>
      <c r="Q5" s="5" t="n">
        <v>145.9844800169669</v>
      </c>
      <c r="R5" s="5" t="n">
        <v>148.5281000339338</v>
      </c>
      <c r="S5" s="5" t="n">
        <v>151.0717200509007</v>
      </c>
      <c r="T5" s="5" t="n">
        <v>153.6153400678676</v>
      </c>
      <c r="U5" s="5" t="n">
        <v>156.1589600848345</v>
      </c>
      <c r="V5" s="5" t="n">
        <v>158.7025801018015</v>
      </c>
      <c r="W5" s="5" t="n">
        <v>161.2462001187684</v>
      </c>
      <c r="X5" s="5" t="n">
        <v>163.7898201357353</v>
      </c>
      <c r="Y5" s="5" t="n">
        <v>166.3334401527022</v>
      </c>
      <c r="Z5" s="5" t="n">
        <v>168.8770601696691</v>
      </c>
      <c r="AA5" s="5" t="n"/>
      <c r="AB5" s="5" t="n"/>
      <c r="AC5" s="5" t="n"/>
      <c r="AD5" s="5" t="n"/>
      <c r="AE5" s="5" t="inlineStr">
        <is>
          <t>legacy Mitigation row 635</t>
        </is>
      </c>
    </row>
    <row r="6">
      <c r="A6" s="5" t="inlineStr">
        <is>
          <t>IMF|nga.lng</t>
        </is>
      </c>
      <c r="B6" s="5" t="inlineStr">
        <is>
          <t>IMF</t>
        </is>
      </c>
      <c r="C6" s="5" t="inlineStr">
        <is>
          <t>nga.lng</t>
        </is>
      </c>
      <c r="D6" s="5" t="inlineStr">
        <is>
          <t>Natural Gas - LNG</t>
        </is>
      </c>
      <c r="E6" s="5" t="inlineStr">
        <is>
          <t>$/MMBtu nom</t>
        </is>
      </c>
      <c r="F6" s="5" t="n">
        <v>18.600467</v>
      </c>
      <c r="G6" s="5" t="n">
        <v>33.297022</v>
      </c>
      <c r="H6" s="5" t="n">
        <v>13.463505</v>
      </c>
      <c r="I6" s="5" t="n">
        <v>11.708527</v>
      </c>
      <c r="J6" s="5" t="n">
        <v>12.08775</v>
      </c>
      <c r="K6" s="5" t="n">
        <v>14.950167</v>
      </c>
      <c r="L6" s="5" t="n">
        <v>12.495417</v>
      </c>
      <c r="M6" s="5" t="n">
        <v>9.391249999999999</v>
      </c>
      <c r="N6" s="5" t="n">
        <v>8.461667</v>
      </c>
      <c r="O6" s="5" t="n">
        <v>8.331666999999999</v>
      </c>
      <c r="P6" s="5" t="n">
        <v>8.195918000000001</v>
      </c>
      <c r="Q6" s="5" t="n">
        <v>8.341255256638169</v>
      </c>
      <c r="R6" s="5" t="n">
        <v>8.486592513276337</v>
      </c>
      <c r="S6" s="5" t="n">
        <v>8.631929769914503</v>
      </c>
      <c r="T6" s="5" t="n">
        <v>8.77726702655267</v>
      </c>
      <c r="U6" s="5" t="n">
        <v>8.922604283190838</v>
      </c>
      <c r="V6" s="5" t="n">
        <v>9.067941539829006</v>
      </c>
      <c r="W6" s="5" t="n">
        <v>9.213278796467174</v>
      </c>
      <c r="X6" s="5" t="n">
        <v>9.35861605310534</v>
      </c>
      <c r="Y6" s="5" t="n">
        <v>9.50395330974351</v>
      </c>
      <c r="Z6" s="5" t="n">
        <v>9.649290566381675</v>
      </c>
      <c r="AA6" s="5" t="n"/>
      <c r="AB6" s="5" t="n"/>
      <c r="AC6" s="5" t="n"/>
      <c r="AD6" s="5" t="n"/>
      <c r="AE6" s="5" t="inlineStr">
        <is>
          <t>legacy Mitigation row 636</t>
        </is>
      </c>
    </row>
    <row r="7">
      <c r="A7" s="5" t="inlineStr">
        <is>
          <t>IMF|nga.nam</t>
        </is>
      </c>
      <c r="B7" s="5" t="inlineStr">
        <is>
          <t>IMF</t>
        </is>
      </c>
      <c r="C7" s="5" t="inlineStr">
        <is>
          <t>nga.nam</t>
        </is>
      </c>
      <c r="D7" s="5" t="inlineStr">
        <is>
          <t>Natural Gas - North Am</t>
        </is>
      </c>
      <c r="E7" s="5" t="inlineStr">
        <is>
          <t>$/MMBtu nom</t>
        </is>
      </c>
      <c r="F7" s="5" t="n">
        <v>3.716119</v>
      </c>
      <c r="G7" s="5" t="n">
        <v>6.516296</v>
      </c>
      <c r="H7" s="5" t="n">
        <v>2.671452</v>
      </c>
      <c r="I7" s="5" t="n">
        <v>2.417967</v>
      </c>
      <c r="J7" s="5" t="n">
        <v>3.63474</v>
      </c>
      <c r="K7" s="5" t="n">
        <v>3.525087</v>
      </c>
      <c r="L7" s="5" t="n">
        <v>3.766</v>
      </c>
      <c r="M7" s="5" t="n">
        <v>3.689333</v>
      </c>
      <c r="N7" s="5" t="n">
        <v>3.625583</v>
      </c>
      <c r="O7" s="5" t="n">
        <v>3.659</v>
      </c>
      <c r="P7" s="5" t="n">
        <v>3.667833</v>
      </c>
      <c r="Q7" s="5" t="n">
        <v>3.732874254198363</v>
      </c>
      <c r="R7" s="5" t="n">
        <v>3.797915508396727</v>
      </c>
      <c r="S7" s="5" t="n">
        <v>3.862956762595089</v>
      </c>
      <c r="T7" s="5" t="n">
        <v>3.927998016793453</v>
      </c>
      <c r="U7" s="5" t="n">
        <v>3.993039270991816</v>
      </c>
      <c r="V7" s="5" t="n">
        <v>4.058080525190179</v>
      </c>
      <c r="W7" s="5" t="n">
        <v>4.123121779388542</v>
      </c>
      <c r="X7" s="5" t="n">
        <v>4.188163033586905</v>
      </c>
      <c r="Y7" s="5" t="n">
        <v>4.253204287785269</v>
      </c>
      <c r="Z7" s="5" t="n">
        <v>4.318245541983631</v>
      </c>
      <c r="AA7" s="5" t="n"/>
      <c r="AB7" s="5" t="n"/>
      <c r="AC7" s="5" t="n"/>
      <c r="AD7" s="5" t="n"/>
      <c r="AE7" s="5" t="inlineStr">
        <is>
          <t>legacy Mitigation row 637</t>
        </is>
      </c>
    </row>
    <row r="8">
      <c r="A8" s="5" t="inlineStr">
        <is>
          <t>IMF|nga.eur</t>
        </is>
      </c>
      <c r="B8" s="5" t="inlineStr">
        <is>
          <t>IMF</t>
        </is>
      </c>
      <c r="C8" s="5" t="inlineStr">
        <is>
          <t>nga.eur</t>
        </is>
      </c>
      <c r="D8" s="5" t="inlineStr">
        <is>
          <t>Natural Gas - Europe</t>
        </is>
      </c>
      <c r="E8" s="5" t="inlineStr">
        <is>
          <t>$/MMBtu nom</t>
        </is>
      </c>
      <c r="F8" s="5" t="n">
        <v>15.907363</v>
      </c>
      <c r="G8" s="5" t="n">
        <v>37.519835</v>
      </c>
      <c r="H8" s="5" t="n">
        <v>12.883181</v>
      </c>
      <c r="I8" s="5" t="n">
        <v>10.891141</v>
      </c>
      <c r="J8" s="5" t="n">
        <v>11.912392</v>
      </c>
      <c r="K8" s="5" t="n">
        <v>14.612111</v>
      </c>
      <c r="L8" s="5" t="n">
        <v>11.87946</v>
      </c>
      <c r="M8" s="5" t="n">
        <v>8.739246</v>
      </c>
      <c r="N8" s="5" t="n">
        <v>7.661423</v>
      </c>
      <c r="O8" s="5" t="n">
        <v>7.410439</v>
      </c>
      <c r="P8" s="5" t="n">
        <v>7.477729</v>
      </c>
      <c r="Q8" s="5" t="n">
        <v>7.610330694983243</v>
      </c>
      <c r="R8" s="5" t="n">
        <v>7.742932389966485</v>
      </c>
      <c r="S8" s="5" t="n">
        <v>7.875534084949727</v>
      </c>
      <c r="T8" s="5" t="n">
        <v>8.008135779932969</v>
      </c>
      <c r="U8" s="5" t="n">
        <v>8.140737474916211</v>
      </c>
      <c r="V8" s="5" t="n">
        <v>8.273339169899453</v>
      </c>
      <c r="W8" s="5" t="n">
        <v>8.405940864882696</v>
      </c>
      <c r="X8" s="5" t="n">
        <v>8.538542559865938</v>
      </c>
      <c r="Y8" s="5" t="n">
        <v>8.671144254849182</v>
      </c>
      <c r="Z8" s="5" t="n">
        <v>8.803745949832422</v>
      </c>
      <c r="AA8" s="5" t="n"/>
      <c r="AB8" s="5" t="n"/>
      <c r="AC8" s="5" t="n"/>
      <c r="AD8" s="5" t="n"/>
      <c r="AE8" s="5" t="inlineStr">
        <is>
          <t>legacy Mitigation row 638</t>
        </is>
      </c>
    </row>
    <row r="9">
      <c r="A9" s="5" t="inlineStr">
        <is>
          <t>IMF|nga.glo</t>
        </is>
      </c>
      <c r="B9" s="5" t="inlineStr">
        <is>
          <t>IMF</t>
        </is>
      </c>
      <c r="C9" s="5" t="inlineStr">
        <is>
          <t>nga.glo</t>
        </is>
      </c>
      <c r="D9" s="5" t="inlineStr">
        <is>
          <t>Natural gas - global</t>
        </is>
      </c>
      <c r="E9" s="5" t="inlineStr">
        <is>
          <t>$/MMBtu nom</t>
        </is>
      </c>
      <c r="F9" s="5" t="n">
        <v>12.74131633333333</v>
      </c>
      <c r="G9" s="5" t="n">
        <v>25.77771766666666</v>
      </c>
      <c r="H9" s="5" t="n">
        <v>9.672712666666667</v>
      </c>
      <c r="I9" s="5" t="n">
        <v>8.339211666666666</v>
      </c>
      <c r="J9" s="5" t="n">
        <v>9.211627333333334</v>
      </c>
      <c r="K9" s="5" t="n">
        <v>11.02912166666667</v>
      </c>
      <c r="L9" s="5" t="n">
        <v>9.380292333333335</v>
      </c>
      <c r="M9" s="5" t="n">
        <v>7.273276333333333</v>
      </c>
      <c r="N9" s="5" t="n">
        <v>6.582891</v>
      </c>
      <c r="O9" s="5" t="n">
        <v>6.467035333333333</v>
      </c>
      <c r="P9" s="5" t="n">
        <v>6.44716</v>
      </c>
      <c r="Q9" s="5" t="n">
        <v>6.561486735273259</v>
      </c>
      <c r="R9" s="5" t="n">
        <v>6.675813470546516</v>
      </c>
      <c r="S9" s="5" t="n">
        <v>6.790140205819774</v>
      </c>
      <c r="T9" s="5" t="n">
        <v>6.90446694109303</v>
      </c>
      <c r="U9" s="5" t="n">
        <v>7.018793676366289</v>
      </c>
      <c r="V9" s="5" t="n">
        <v>7.133120411639545</v>
      </c>
      <c r="W9" s="5" t="n">
        <v>7.247447146912805</v>
      </c>
      <c r="X9" s="5" t="n">
        <v>7.361773882186061</v>
      </c>
      <c r="Y9" s="5" t="n">
        <v>7.47610061745932</v>
      </c>
      <c r="Z9" s="5" t="n">
        <v>7.590427352732576</v>
      </c>
      <c r="AA9" s="5" t="n"/>
      <c r="AB9" s="5" t="n"/>
      <c r="AC9" s="5" t="n"/>
      <c r="AD9" s="5" t="n"/>
      <c r="AE9" s="5" t="inlineStr">
        <is>
          <t>legacy Mitigation row 639</t>
        </is>
      </c>
    </row>
    <row r="10">
      <c r="A10" s="5" t="inlineStr">
        <is>
          <t>WB|oil</t>
        </is>
      </c>
      <c r="B10" s="5" t="inlineStr">
        <is>
          <t>WB</t>
        </is>
      </c>
      <c r="C10" s="5" t="inlineStr">
        <is>
          <t>oil</t>
        </is>
      </c>
      <c r="D10" s="5" t="inlineStr">
        <is>
          <t>Crude Oil</t>
        </is>
      </c>
      <c r="E10" s="5" t="inlineStr">
        <is>
          <t>$/bbl nom</t>
        </is>
      </c>
      <c r="F10" s="5" t="n">
        <v>70.44333333333</v>
      </c>
      <c r="G10" s="5" t="n">
        <v>99.82416666667</v>
      </c>
      <c r="H10" s="5" t="n">
        <v>82.61624999999999</v>
      </c>
      <c r="I10" s="5" t="n">
        <v>80.69866666666999</v>
      </c>
      <c r="J10" s="5" t="n">
        <v>73</v>
      </c>
      <c r="K10" s="5" t="n">
        <v>72</v>
      </c>
      <c r="L10" s="5" t="n">
        <v>73.58104967319923</v>
      </c>
      <c r="M10" s="5" t="n">
        <v>74.78880176224789</v>
      </c>
      <c r="N10" s="5" t="n">
        <v>76.11862800894365</v>
      </c>
      <c r="O10" s="5" t="n">
        <v>77.51732833063443</v>
      </c>
      <c r="P10" s="5" t="n">
        <v>78.91674983830445</v>
      </c>
      <c r="Q10" s="5" t="n">
        <v>80.31617134597445</v>
      </c>
      <c r="R10" s="5" t="n">
        <v>81.71559285364447</v>
      </c>
      <c r="S10" s="5" t="n">
        <v>83.11501436131446</v>
      </c>
      <c r="T10" s="5" t="n">
        <v>84.51443586898446</v>
      </c>
      <c r="U10" s="5" t="n">
        <v>85.91385737665446</v>
      </c>
      <c r="V10" s="5" t="n">
        <v>87.31327888432446</v>
      </c>
      <c r="W10" s="5" t="n">
        <v>88.71270039199446</v>
      </c>
      <c r="X10" s="5" t="n">
        <v>90.11212189966446</v>
      </c>
      <c r="Y10" s="5" t="n">
        <v>91.51154340733449</v>
      </c>
      <c r="Z10" s="5" t="n">
        <v>92.91096491500447</v>
      </c>
      <c r="AA10" s="5" t="n"/>
      <c r="AB10" s="5" t="n"/>
      <c r="AC10" s="5" t="n"/>
      <c r="AD10" s="5" t="n"/>
      <c r="AE10" s="5" t="inlineStr">
        <is>
          <t>legacy Mitigation row 642</t>
        </is>
      </c>
    </row>
    <row r="11">
      <c r="A11" s="5" t="inlineStr">
        <is>
          <t>WB|coa</t>
        </is>
      </c>
      <c r="B11" s="5" t="inlineStr">
        <is>
          <t>WB</t>
        </is>
      </c>
      <c r="C11" s="5" t="inlineStr">
        <is>
          <t>coa</t>
        </is>
      </c>
      <c r="D11" s="5" t="inlineStr">
        <is>
          <t>Coal</t>
        </is>
      </c>
      <c r="E11" s="5" t="inlineStr">
        <is>
          <t>$/ton nom</t>
        </is>
      </c>
      <c r="F11" s="5" t="n">
        <v>138.05</v>
      </c>
      <c r="G11" s="5" t="n">
        <v>344.89333333333</v>
      </c>
      <c r="H11" s="5" t="n">
        <v>172.77916666667</v>
      </c>
      <c r="I11" s="5" t="n">
        <v>136.14666666667</v>
      </c>
      <c r="J11" s="5" t="n">
        <v>120</v>
      </c>
      <c r="K11" s="5" t="n">
        <v>105</v>
      </c>
      <c r="L11" s="5" t="n">
        <v>107.3056974400822</v>
      </c>
      <c r="M11" s="5" t="n">
        <v>109.0670025699448</v>
      </c>
      <c r="N11" s="5" t="n">
        <v>111.0063325130428</v>
      </c>
      <c r="O11" s="5" t="n">
        <v>113.0461038155085</v>
      </c>
      <c r="P11" s="5" t="n">
        <v>115.0869268475273</v>
      </c>
      <c r="Q11" s="5" t="n">
        <v>117.1277498795461</v>
      </c>
      <c r="R11" s="5" t="n">
        <v>119.1685729115648</v>
      </c>
      <c r="S11" s="5" t="n">
        <v>121.2093959435836</v>
      </c>
      <c r="T11" s="5" t="n">
        <v>123.2502189756023</v>
      </c>
      <c r="U11" s="5" t="n">
        <v>125.2910420076211</v>
      </c>
      <c r="V11" s="5" t="n">
        <v>127.3318650396398</v>
      </c>
      <c r="W11" s="5" t="n">
        <v>129.3726880716586</v>
      </c>
      <c r="X11" s="5" t="n">
        <v>131.4135111036773</v>
      </c>
      <c r="Y11" s="5" t="n">
        <v>133.4543341356961</v>
      </c>
      <c r="Z11" s="5" t="n">
        <v>135.4951571677148</v>
      </c>
      <c r="AA11" s="5" t="n"/>
      <c r="AB11" s="5" t="n"/>
      <c r="AC11" s="5" t="n"/>
      <c r="AD11" s="5" t="n"/>
      <c r="AE11" s="5" t="inlineStr">
        <is>
          <t>legacy Mitigation row 643</t>
        </is>
      </c>
    </row>
    <row r="12">
      <c r="A12" s="5" t="inlineStr">
        <is>
          <t>WB|nga.lng</t>
        </is>
      </c>
      <c r="B12" s="5" t="inlineStr">
        <is>
          <t>WB</t>
        </is>
      </c>
      <c r="C12" s="5" t="inlineStr">
        <is>
          <t>nga.lng</t>
        </is>
      </c>
      <c r="D12" s="5" t="inlineStr">
        <is>
          <t>Natural Gas - LNG</t>
        </is>
      </c>
      <c r="E12" s="5" t="inlineStr">
        <is>
          <t>$/MMBtu nom</t>
        </is>
      </c>
      <c r="F12" s="5" t="n">
        <v>16.11587794838</v>
      </c>
      <c r="G12" s="5" t="n">
        <v>40.3401571422</v>
      </c>
      <c r="H12" s="5" t="n">
        <v>13.1134032462</v>
      </c>
      <c r="I12" s="5" t="n">
        <v>10.96230953259</v>
      </c>
      <c r="J12" s="5" t="n">
        <v>11.5</v>
      </c>
      <c r="K12" s="5" t="n">
        <v>10.5</v>
      </c>
      <c r="L12" s="5" t="n">
        <v>10.73056974400822</v>
      </c>
      <c r="M12" s="5" t="n">
        <v>10.90670025699448</v>
      </c>
      <c r="N12" s="5" t="n">
        <v>11.10063325130428</v>
      </c>
      <c r="O12" s="5" t="n">
        <v>11.30461038155086</v>
      </c>
      <c r="P12" s="5" t="n">
        <v>11.50869268475273</v>
      </c>
      <c r="Q12" s="5" t="n">
        <v>11.71277498795461</v>
      </c>
      <c r="R12" s="5" t="n">
        <v>11.91685729115648</v>
      </c>
      <c r="S12" s="5" t="n">
        <v>12.12093959435836</v>
      </c>
      <c r="T12" s="5" t="n">
        <v>12.32502189756023</v>
      </c>
      <c r="U12" s="5" t="n">
        <v>12.52910420076211</v>
      </c>
      <c r="V12" s="5" t="n">
        <v>12.73318650396399</v>
      </c>
      <c r="W12" s="5" t="n">
        <v>12.93726880716586</v>
      </c>
      <c r="X12" s="5" t="n">
        <v>13.14135111036773</v>
      </c>
      <c r="Y12" s="5" t="n">
        <v>13.34543341356961</v>
      </c>
      <c r="Z12" s="5" t="n">
        <v>13.54951571677148</v>
      </c>
      <c r="AA12" s="5" t="n"/>
      <c r="AB12" s="5" t="n"/>
      <c r="AC12" s="5" t="n"/>
      <c r="AD12" s="5" t="n"/>
      <c r="AE12" s="5" t="inlineStr">
        <is>
          <t>legacy Mitigation row 644</t>
        </is>
      </c>
    </row>
    <row r="13">
      <c r="A13" s="5" t="inlineStr">
        <is>
          <t>WB|nga.nam</t>
        </is>
      </c>
      <c r="B13" s="5" t="inlineStr">
        <is>
          <t>WB</t>
        </is>
      </c>
      <c r="C13" s="5" t="inlineStr">
        <is>
          <t>nga.nam</t>
        </is>
      </c>
      <c r="D13" s="5" t="inlineStr">
        <is>
          <t>Natural Gas - North Am</t>
        </is>
      </c>
      <c r="E13" s="5" t="inlineStr">
        <is>
          <t>$/MMBtu nom</t>
        </is>
      </c>
      <c r="F13" s="5" t="n">
        <v>3.85140833333</v>
      </c>
      <c r="G13" s="5" t="n">
        <v>6.36831666667</v>
      </c>
      <c r="H13" s="5" t="n">
        <v>2.53780833333</v>
      </c>
      <c r="I13" s="5" t="n">
        <v>2.19110833333</v>
      </c>
      <c r="J13" s="5" t="n">
        <v>3.4</v>
      </c>
      <c r="K13" s="5" t="n">
        <v>3.7</v>
      </c>
      <c r="L13" s="5" t="n">
        <v>3.781248385983849</v>
      </c>
      <c r="M13" s="5" t="n">
        <v>3.843313423893294</v>
      </c>
      <c r="N13" s="5" t="n">
        <v>3.911651717126271</v>
      </c>
      <c r="O13" s="5" t="n">
        <v>3.983529372546492</v>
      </c>
      <c r="P13" s="5" t="n">
        <v>4.055444088912869</v>
      </c>
      <c r="Q13" s="5" t="n">
        <v>4.127358805279243</v>
      </c>
      <c r="R13" s="5" t="n">
        <v>4.199273521645619</v>
      </c>
      <c r="S13" s="5" t="n">
        <v>4.271188238011994</v>
      </c>
      <c r="T13" s="5" t="n">
        <v>4.343102954378368</v>
      </c>
      <c r="U13" s="5" t="n">
        <v>4.415017670744743</v>
      </c>
      <c r="V13" s="5" t="n">
        <v>4.486932387111119</v>
      </c>
      <c r="W13" s="5" t="n">
        <v>4.558847103477494</v>
      </c>
      <c r="X13" s="5" t="n">
        <v>4.630761819843869</v>
      </c>
      <c r="Y13" s="5" t="n">
        <v>4.702676536210245</v>
      </c>
      <c r="Z13" s="5" t="n">
        <v>4.774591252576619</v>
      </c>
      <c r="AA13" s="5" t="n"/>
      <c r="AB13" s="5" t="n"/>
      <c r="AC13" s="5" t="n"/>
      <c r="AD13" s="5" t="n"/>
      <c r="AE13" s="5" t="inlineStr">
        <is>
          <t>legacy Mitigation row 645</t>
        </is>
      </c>
    </row>
    <row r="14">
      <c r="A14" s="5" t="inlineStr">
        <is>
          <t>WB|nga.eur</t>
        </is>
      </c>
      <c r="B14" s="5" t="inlineStr">
        <is>
          <t>WB</t>
        </is>
      </c>
      <c r="C14" s="5" t="inlineStr">
        <is>
          <t>nga.eur</t>
        </is>
      </c>
      <c r="D14" s="5" t="inlineStr">
        <is>
          <t>Natural Gas - Europe</t>
        </is>
      </c>
      <c r="E14" s="5" t="inlineStr">
        <is>
          <t>$/MMBtu nom</t>
        </is>
      </c>
      <c r="F14" s="5" t="n">
        <v>10.76164902384</v>
      </c>
      <c r="G14" s="5" t="n">
        <v>18.42692483862</v>
      </c>
      <c r="H14" s="5" t="n">
        <v>14.38710799668</v>
      </c>
      <c r="I14" s="5" t="n">
        <v>12.84421395663</v>
      </c>
      <c r="J14" s="5" t="n">
        <v>13.5</v>
      </c>
      <c r="K14" s="5" t="n">
        <v>12.5</v>
      </c>
      <c r="L14" s="5" t="n">
        <v>12.77448779048598</v>
      </c>
      <c r="M14" s="5" t="n">
        <v>12.98416697261248</v>
      </c>
      <c r="N14" s="5" t="n">
        <v>13.21503958488605</v>
      </c>
      <c r="O14" s="5" t="n">
        <v>13.45786950184626</v>
      </c>
      <c r="P14" s="5" t="n">
        <v>13.70082462470564</v>
      </c>
      <c r="Q14" s="5" t="n">
        <v>13.94377974756501</v>
      </c>
      <c r="R14" s="5" t="n">
        <v>14.18673487042439</v>
      </c>
      <c r="S14" s="5" t="n">
        <v>14.42968999328376</v>
      </c>
      <c r="T14" s="5" t="n">
        <v>14.67264511614314</v>
      </c>
      <c r="U14" s="5" t="n">
        <v>14.91560023900251</v>
      </c>
      <c r="V14" s="5" t="n">
        <v>15.15855536186189</v>
      </c>
      <c r="W14" s="5" t="n">
        <v>15.40151048472126</v>
      </c>
      <c r="X14" s="5" t="n">
        <v>15.64446560758064</v>
      </c>
      <c r="Y14" s="5" t="n">
        <v>15.88742073044002</v>
      </c>
      <c r="Z14" s="5" t="n">
        <v>16.13037585329939</v>
      </c>
      <c r="AA14" s="5" t="n"/>
      <c r="AB14" s="5" t="n"/>
      <c r="AC14" s="5" t="n"/>
      <c r="AD14" s="5" t="n"/>
      <c r="AE14" s="5" t="inlineStr">
        <is>
          <t>legacy Mitigation row 646</t>
        </is>
      </c>
    </row>
    <row r="15">
      <c r="A15" s="5" t="inlineStr">
        <is>
          <t>WB|nga.glo</t>
        </is>
      </c>
      <c r="B15" s="5" t="inlineStr">
        <is>
          <t>WB</t>
        </is>
      </c>
      <c r="C15" s="5" t="inlineStr">
        <is>
          <t>nga.glo</t>
        </is>
      </c>
      <c r="D15" s="5" t="inlineStr">
        <is>
          <t>Natural gas  - Global</t>
        </is>
      </c>
      <c r="E15" s="5" t="inlineStr">
        <is>
          <t>$/MMBtu nom</t>
        </is>
      </c>
      <c r="F15" s="5" t="n">
        <v>10.24297843518333</v>
      </c>
      <c r="G15" s="5" t="n">
        <v>21.71179954916333</v>
      </c>
      <c r="H15" s="5" t="n">
        <v>10.01277319207</v>
      </c>
      <c r="I15" s="5" t="n">
        <v>8.665877274183332</v>
      </c>
      <c r="J15" s="5" t="n">
        <v>9.466666666666667</v>
      </c>
      <c r="K15" s="5" t="n">
        <v>8.9</v>
      </c>
      <c r="L15" s="5" t="n">
        <v>9.095435306826017</v>
      </c>
      <c r="M15" s="5" t="n">
        <v>9.244726884500087</v>
      </c>
      <c r="N15" s="5" t="n">
        <v>9.409108184438869</v>
      </c>
      <c r="O15" s="5" t="n">
        <v>9.582003085314534</v>
      </c>
      <c r="P15" s="5" t="n">
        <v>9.754987132790413</v>
      </c>
      <c r="Q15" s="5" t="n">
        <v>9.927971180266288</v>
      </c>
      <c r="R15" s="5" t="n">
        <v>10.10095522774216</v>
      </c>
      <c r="S15" s="5" t="n">
        <v>10.27393927521804</v>
      </c>
      <c r="T15" s="5" t="n">
        <v>10.44692332269391</v>
      </c>
      <c r="U15" s="5" t="n">
        <v>10.61990737016979</v>
      </c>
      <c r="V15" s="5" t="n">
        <v>10.79289141764566</v>
      </c>
      <c r="W15" s="5" t="n">
        <v>10.96587546512154</v>
      </c>
      <c r="X15" s="5" t="n">
        <v>11.13885951259742</v>
      </c>
      <c r="Y15" s="5" t="n">
        <v>11.31184356007329</v>
      </c>
      <c r="Z15" s="5" t="n">
        <v>11.48482760754916</v>
      </c>
      <c r="AA15" s="5" t="n"/>
      <c r="AB15" s="5" t="n"/>
      <c r="AC15" s="5" t="n"/>
      <c r="AD15" s="5" t="n"/>
      <c r="AE15" s="5" t="inlineStr">
        <is>
          <t>legacy Mitigation row 647</t>
        </is>
      </c>
    </row>
    <row r="16">
      <c r="A16" s="5" t="inlineStr">
        <is>
          <t>IEA|oil</t>
        </is>
      </c>
      <c r="B16" s="5" t="inlineStr">
        <is>
          <t>IEA</t>
        </is>
      </c>
      <c r="C16" s="5" t="inlineStr">
        <is>
          <t>oil</t>
        </is>
      </c>
      <c r="D16" s="5" t="inlineStr">
        <is>
          <t>Crude Oil</t>
        </is>
      </c>
      <c r="E16" s="5" t="inlineStr">
        <is>
          <t>$/bbl nom</t>
        </is>
      </c>
      <c r="F16" s="5" t="n">
        <v>70.83150000000001</v>
      </c>
      <c r="G16" s="5" t="n">
        <v>98.99632800000001</v>
      </c>
      <c r="H16" s="5" t="n">
        <v>82.321243</v>
      </c>
      <c r="I16" s="5" t="n">
        <v>79.911739</v>
      </c>
      <c r="J16" s="5" t="n">
        <v>81.9050907294759</v>
      </c>
      <c r="K16" s="5" t="n">
        <v>83.89844245895181</v>
      </c>
      <c r="L16" s="5" t="n">
        <v>85.89179418842772</v>
      </c>
      <c r="M16" s="5" t="n">
        <v>87.88514591790363</v>
      </c>
      <c r="N16" s="5" t="n">
        <v>89.87849764737953</v>
      </c>
      <c r="O16" s="5" t="n">
        <v>91.87184937685544</v>
      </c>
      <c r="P16" s="5" t="n">
        <v>93.60026940671912</v>
      </c>
      <c r="Q16" s="5" t="n">
        <v>95.32868943658281</v>
      </c>
      <c r="R16" s="5" t="n">
        <v>97.05710946644649</v>
      </c>
      <c r="S16" s="5" t="n">
        <v>98.78552949631018</v>
      </c>
      <c r="T16" s="5" t="n">
        <v>100.5139495261739</v>
      </c>
      <c r="U16" s="5" t="n">
        <v>102.2423695560375</v>
      </c>
      <c r="V16" s="5" t="n">
        <v>103.9707895859012</v>
      </c>
      <c r="W16" s="5" t="n">
        <v>105.6992096157649</v>
      </c>
      <c r="X16" s="5" t="n">
        <v>107.4276296456286</v>
      </c>
      <c r="Y16" s="5" t="n">
        <v>109.1560496754923</v>
      </c>
      <c r="Z16" s="5" t="n"/>
      <c r="AA16" s="5" t="n"/>
      <c r="AB16" s="5" t="n"/>
      <c r="AC16" s="5" t="n"/>
      <c r="AD16" s="5" t="n"/>
      <c r="AE16" s="5" t="inlineStr">
        <is>
          <t>legacy Mitigation row 650</t>
        </is>
      </c>
    </row>
    <row r="17">
      <c r="A17" s="5" t="inlineStr">
        <is>
          <t>IEA|coa</t>
        </is>
      </c>
      <c r="B17" s="5" t="inlineStr">
        <is>
          <t>IEA</t>
        </is>
      </c>
      <c r="C17" s="5" t="inlineStr">
        <is>
          <t>coa</t>
        </is>
      </c>
      <c r="D17" s="5" t="inlineStr">
        <is>
          <t>Coal</t>
        </is>
      </c>
      <c r="E17" s="5" t="inlineStr">
        <is>
          <t>$/ton nom</t>
        </is>
      </c>
      <c r="F17" s="5" t="n">
        <v>143.984744</v>
      </c>
      <c r="G17" s="5" t="n">
        <v>384.169733</v>
      </c>
      <c r="H17" s="5" t="n">
        <v>188.152584</v>
      </c>
      <c r="I17" s="5" t="n">
        <v>143.551382</v>
      </c>
      <c r="J17" s="5" t="n">
        <v>112.437589</v>
      </c>
      <c r="K17" s="5" t="n">
        <v>135.601486</v>
      </c>
      <c r="L17" s="5" t="n">
        <v>143.176523</v>
      </c>
      <c r="M17" s="5" t="n">
        <v>143.310932</v>
      </c>
      <c r="N17" s="5" t="n">
        <v>143.44086</v>
      </c>
      <c r="O17" s="5" t="n">
        <v>143.44086</v>
      </c>
      <c r="P17" s="5" t="n">
        <v>146.0304000278308</v>
      </c>
      <c r="Q17" s="5" t="n">
        <v>148.6199400556617</v>
      </c>
      <c r="R17" s="5" t="n">
        <v>151.2094800834925</v>
      </c>
      <c r="S17" s="5" t="n">
        <v>153.7990201113233</v>
      </c>
      <c r="T17" s="5" t="n">
        <v>156.3885601391541</v>
      </c>
      <c r="U17" s="5" t="n">
        <v>158.9781001669849</v>
      </c>
      <c r="V17" s="5" t="n">
        <v>161.5676401948157</v>
      </c>
      <c r="W17" s="5" t="n">
        <v>164.1571802226466</v>
      </c>
      <c r="X17" s="5" t="n">
        <v>166.7467202504774</v>
      </c>
      <c r="Y17" s="5" t="n">
        <v>169.3362602783082</v>
      </c>
      <c r="Z17" s="5" t="n">
        <v>171.925800306139</v>
      </c>
      <c r="AA17" s="5" t="n"/>
      <c r="AB17" s="5" t="n"/>
      <c r="AC17" s="5" t="n"/>
      <c r="AD17" s="5" t="n"/>
      <c r="AE17" s="5" t="inlineStr">
        <is>
          <t>legacy Mitigation row 651</t>
        </is>
      </c>
    </row>
    <row r="18">
      <c r="A18" s="5" t="inlineStr">
        <is>
          <t>IEA|nga.lng</t>
        </is>
      </c>
      <c r="B18" s="5" t="inlineStr">
        <is>
          <t>IEA</t>
        </is>
      </c>
      <c r="C18" s="5" t="inlineStr">
        <is>
          <t>nga.lng</t>
        </is>
      </c>
      <c r="D18" s="5" t="inlineStr">
        <is>
          <t>Natural Gas - LNG</t>
        </is>
      </c>
      <c r="E18" s="5" t="inlineStr">
        <is>
          <t>$/MMBtu nom</t>
        </is>
      </c>
      <c r="F18" s="5" t="n">
        <v>15.907363</v>
      </c>
      <c r="G18" s="5" t="n">
        <v>37.519835</v>
      </c>
      <c r="H18" s="5" t="n">
        <v>12.883181</v>
      </c>
      <c r="I18" s="5" t="n">
        <v>10.891141</v>
      </c>
      <c r="J18" s="5" t="n">
        <v>10.3357968690919</v>
      </c>
      <c r="K18" s="5" t="n">
        <v>9.780452738183799</v>
      </c>
      <c r="L18" s="5" t="n">
        <v>9.225108607275699</v>
      </c>
      <c r="M18" s="5" t="n">
        <v>8.669764476367599</v>
      </c>
      <c r="N18" s="5" t="n">
        <v>8.114420345459498</v>
      </c>
      <c r="O18" s="5" t="n">
        <v>7.559076214551397</v>
      </c>
      <c r="P18" s="5" t="n">
        <v>7.880552979503713</v>
      </c>
      <c r="Q18" s="5" t="n">
        <v>8.202029744456031</v>
      </c>
      <c r="R18" s="5" t="n">
        <v>8.523506509408348</v>
      </c>
      <c r="S18" s="5" t="n">
        <v>8.844983274360665</v>
      </c>
      <c r="T18" s="5" t="n">
        <v>9.16646003931298</v>
      </c>
      <c r="U18" s="5" t="n">
        <v>9.487936804265297</v>
      </c>
      <c r="V18" s="5" t="n">
        <v>9.809413569217615</v>
      </c>
      <c r="W18" s="5" t="n">
        <v>10.13089033416993</v>
      </c>
      <c r="X18" s="5" t="n">
        <v>10.45236709912225</v>
      </c>
      <c r="Y18" s="5" t="n">
        <v>10.77384386407456</v>
      </c>
      <c r="Z18" s="5" t="n"/>
      <c r="AA18" s="5" t="n"/>
      <c r="AB18" s="5" t="n"/>
      <c r="AC18" s="5" t="n"/>
      <c r="AD18" s="5" t="n"/>
      <c r="AE18" s="5" t="inlineStr">
        <is>
          <t>legacy Mitigation row 652</t>
        </is>
      </c>
    </row>
    <row r="19">
      <c r="A19" s="5" t="inlineStr">
        <is>
          <t>IEA|nga.nam</t>
        </is>
      </c>
      <c r="B19" s="5" t="inlineStr">
        <is>
          <t>IEA</t>
        </is>
      </c>
      <c r="C19" s="5" t="inlineStr">
        <is>
          <t>nga.nam</t>
        </is>
      </c>
      <c r="D19" s="5" t="inlineStr">
        <is>
          <t>Natural Gas - North Am</t>
        </is>
      </c>
      <c r="E19" s="5" t="inlineStr">
        <is>
          <t>$/MMBtu nom</t>
        </is>
      </c>
      <c r="F19" s="5" t="n">
        <v>3.716119</v>
      </c>
      <c r="G19" s="5" t="n">
        <v>6.516296</v>
      </c>
      <c r="H19" s="5" t="n">
        <v>2.671452</v>
      </c>
      <c r="I19" s="5" t="n">
        <v>2.417967</v>
      </c>
      <c r="J19" s="5" t="n">
        <v>2.77088012145514</v>
      </c>
      <c r="K19" s="5" t="n">
        <v>3.123793242910279</v>
      </c>
      <c r="L19" s="5" t="n">
        <v>3.476706364365419</v>
      </c>
      <c r="M19" s="5" t="n">
        <v>3.829619485820559</v>
      </c>
      <c r="N19" s="5" t="n">
        <v>4.182532607275698</v>
      </c>
      <c r="O19" s="5" t="n">
        <v>4.535445728730839</v>
      </c>
      <c r="P19" s="5" t="n">
        <v>4.663121680103883</v>
      </c>
      <c r="Q19" s="5" t="n">
        <v>4.790797631476926</v>
      </c>
      <c r="R19" s="5" t="n">
        <v>4.91847358284997</v>
      </c>
      <c r="S19" s="5" t="n">
        <v>5.046149534223014</v>
      </c>
      <c r="T19" s="5" t="n">
        <v>5.173825485596058</v>
      </c>
      <c r="U19" s="5" t="n">
        <v>5.301501436969102</v>
      </c>
      <c r="V19" s="5" t="n">
        <v>5.429177388342145</v>
      </c>
      <c r="W19" s="5" t="n">
        <v>5.55685333971519</v>
      </c>
      <c r="X19" s="5" t="n">
        <v>5.684529291088234</v>
      </c>
      <c r="Y19" s="5" t="n">
        <v>5.812205242461277</v>
      </c>
      <c r="Z19" s="5" t="n"/>
      <c r="AA19" s="5" t="n"/>
      <c r="AB19" s="5" t="n"/>
      <c r="AC19" s="5" t="n"/>
      <c r="AD19" s="5" t="n"/>
      <c r="AE19" s="5" t="inlineStr">
        <is>
          <t>legacy Mitigation row 653</t>
        </is>
      </c>
    </row>
    <row r="20">
      <c r="A20" s="5" t="inlineStr">
        <is>
          <t>IEA|nga.eur</t>
        </is>
      </c>
      <c r="B20" s="5" t="inlineStr">
        <is>
          <t>IEA</t>
        </is>
      </c>
      <c r="C20" s="5" t="inlineStr">
        <is>
          <t>nga.eur</t>
        </is>
      </c>
      <c r="D20" s="5" t="inlineStr">
        <is>
          <t>Natural Gas - Europe</t>
        </is>
      </c>
      <c r="E20" s="5" t="inlineStr">
        <is>
          <t>$/MMBtu nom</t>
        </is>
      </c>
      <c r="F20" s="5" t="n">
        <v>18.600467</v>
      </c>
      <c r="G20" s="5" t="n">
        <v>33.297022</v>
      </c>
      <c r="H20" s="5" t="n">
        <v>13.463505</v>
      </c>
      <c r="I20" s="5" t="n">
        <v>11.708527</v>
      </c>
      <c r="J20" s="5" t="n">
        <v>11.3658323097635</v>
      </c>
      <c r="K20" s="5" t="n">
        <v>11.02313761952701</v>
      </c>
      <c r="L20" s="5" t="n">
        <v>10.68044292929051</v>
      </c>
      <c r="M20" s="5" t="n">
        <v>10.33774823905401</v>
      </c>
      <c r="N20" s="5" t="n">
        <v>9.995053548817513</v>
      </c>
      <c r="O20" s="5" t="n">
        <v>9.652358858581016</v>
      </c>
      <c r="P20" s="5" t="n">
        <v>9.934620683299968</v>
      </c>
      <c r="Q20" s="5" t="n">
        <v>10.21688250801892</v>
      </c>
      <c r="R20" s="5" t="n">
        <v>10.49914433273788</v>
      </c>
      <c r="S20" s="5" t="n">
        <v>10.78140615745683</v>
      </c>
      <c r="T20" s="5" t="n">
        <v>11.06366798217578</v>
      </c>
      <c r="U20" s="5" t="n">
        <v>11.34592980689474</v>
      </c>
      <c r="V20" s="5" t="n">
        <v>11.62819163161369</v>
      </c>
      <c r="W20" s="5" t="n">
        <v>11.91045345633264</v>
      </c>
      <c r="X20" s="5" t="n">
        <v>12.1927152810516</v>
      </c>
      <c r="Y20" s="5" t="n">
        <v>12.47497710577055</v>
      </c>
      <c r="Z20" s="5" t="n"/>
      <c r="AA20" s="5" t="n"/>
      <c r="AB20" s="5" t="n"/>
      <c r="AC20" s="5" t="n"/>
      <c r="AD20" s="5" t="n"/>
      <c r="AE20" s="5" t="inlineStr">
        <is>
          <t>legacy Mitigation row 654</t>
        </is>
      </c>
    </row>
    <row r="21">
      <c r="A21" s="5" t="inlineStr">
        <is>
          <t>IEA|nga.glo</t>
        </is>
      </c>
      <c r="B21" s="5" t="inlineStr">
        <is>
          <t>IEA</t>
        </is>
      </c>
      <c r="C21" s="5" t="inlineStr">
        <is>
          <t>nga.glo</t>
        </is>
      </c>
      <c r="D21" s="5" t="inlineStr">
        <is>
          <t>Natural gas - Global</t>
        </is>
      </c>
      <c r="E21" s="5" t="inlineStr">
        <is>
          <t>$/MMBtu nom</t>
        </is>
      </c>
      <c r="F21" s="5" t="n">
        <v>12.74131633333333</v>
      </c>
      <c r="G21" s="5" t="n">
        <v>25.77771766666666</v>
      </c>
      <c r="H21" s="5" t="n">
        <v>9.672712666666667</v>
      </c>
      <c r="I21" s="5" t="n">
        <v>8.339211666666666</v>
      </c>
      <c r="J21" s="5" t="n">
        <v>8.157503100103513</v>
      </c>
      <c r="K21" s="5" t="n">
        <v>7.975794533540362</v>
      </c>
      <c r="L21" s="5" t="n">
        <v>7.794085966977209</v>
      </c>
      <c r="M21" s="5" t="n">
        <v>7.612377400414057</v>
      </c>
      <c r="N21" s="5" t="n">
        <v>7.430668833850903</v>
      </c>
      <c r="O21" s="5" t="n">
        <v>7.24896026728775</v>
      </c>
      <c r="P21" s="5" t="n">
        <v>7.492765114302522</v>
      </c>
      <c r="Q21" s="5" t="n">
        <v>7.736569961317294</v>
      </c>
      <c r="R21" s="5" t="n">
        <v>7.980374808332065</v>
      </c>
      <c r="S21" s="5" t="n">
        <v>8.224179655346836</v>
      </c>
      <c r="T21" s="5" t="n">
        <v>8.467984502361608</v>
      </c>
      <c r="U21" s="5" t="n">
        <v>8.71178934937638</v>
      </c>
      <c r="V21" s="5" t="n">
        <v>8.955594196391148</v>
      </c>
      <c r="W21" s="5" t="n">
        <v>9.19939904340592</v>
      </c>
      <c r="X21" s="5" t="n">
        <v>9.443203890420692</v>
      </c>
      <c r="Y21" s="5" t="n">
        <v>9.687008737435464</v>
      </c>
      <c r="Z21" s="5" t="n"/>
      <c r="AA21" s="5" t="n"/>
      <c r="AB21" s="5" t="n"/>
      <c r="AC21" s="5" t="n"/>
      <c r="AD21" s="5" t="n"/>
      <c r="AE21" s="5" t="inlineStr">
        <is>
          <t>legacy Mitigation row 655</t>
        </is>
      </c>
    </row>
    <row r="22">
      <c r="A22" s="5" t="inlineStr">
        <is>
          <t>EIA|oil</t>
        </is>
      </c>
      <c r="B22" s="5" t="inlineStr">
        <is>
          <t>EIA</t>
        </is>
      </c>
      <c r="C22" s="5" t="inlineStr">
        <is>
          <t>oil</t>
        </is>
      </c>
      <c r="D22" s="5" t="inlineStr">
        <is>
          <t>Crude Oil</t>
        </is>
      </c>
      <c r="E22" s="5" t="inlineStr">
        <is>
          <t>$/bbl nom</t>
        </is>
      </c>
      <c r="F22" s="5" t="n">
        <v>70.83150000000001</v>
      </c>
      <c r="G22" s="5" t="n">
        <v>102.129997</v>
      </c>
      <c r="H22" s="5" t="n">
        <v>95.329002</v>
      </c>
      <c r="I22" s="5" t="n">
        <v>98.708405</v>
      </c>
      <c r="J22" s="5" t="n">
        <v>94.878891</v>
      </c>
      <c r="K22" s="5" t="n">
        <v>97.83047500000001</v>
      </c>
      <c r="L22" s="5" t="n">
        <v>100.425552</v>
      </c>
      <c r="M22" s="5" t="n">
        <v>103.260544</v>
      </c>
      <c r="N22" s="5" t="n">
        <v>106.227829</v>
      </c>
      <c r="O22" s="5" t="n">
        <v>109.439186</v>
      </c>
      <c r="P22" s="5" t="n">
        <v>112.639786</v>
      </c>
      <c r="Q22" s="5" t="n">
        <v>116.265869</v>
      </c>
      <c r="R22" s="5" t="n">
        <v>119.618378</v>
      </c>
      <c r="S22" s="5" t="n">
        <v>123.399551</v>
      </c>
      <c r="T22" s="5" t="n">
        <v>127.457848</v>
      </c>
      <c r="U22" s="5" t="n">
        <v>131.215973</v>
      </c>
      <c r="V22" s="5" t="n">
        <v>135.083923</v>
      </c>
      <c r="W22" s="5" t="n">
        <v>138.850723</v>
      </c>
      <c r="X22" s="5" t="n">
        <v>142.697296</v>
      </c>
      <c r="Y22" s="5" t="n">
        <v>146.678238</v>
      </c>
      <c r="Z22" s="5" t="n">
        <v>150.81691</v>
      </c>
      <c r="AA22" s="5" t="n"/>
      <c r="AB22" s="5" t="n"/>
      <c r="AC22" s="5" t="n"/>
      <c r="AD22" s="5" t="n"/>
      <c r="AE22" s="5" t="inlineStr">
        <is>
          <t>legacy Mitigation row 658</t>
        </is>
      </c>
    </row>
    <row r="23">
      <c r="A23" s="5" t="inlineStr">
        <is>
          <t>EIA|coa</t>
        </is>
      </c>
      <c r="B23" s="5" t="inlineStr">
        <is>
          <t>EIA</t>
        </is>
      </c>
      <c r="C23" s="5" t="inlineStr">
        <is>
          <t>coa</t>
        </is>
      </c>
      <c r="D23" s="5" t="inlineStr">
        <is>
          <t>Coal</t>
        </is>
      </c>
      <c r="E23" s="5" t="inlineStr">
        <is>
          <t>$/ton nom</t>
        </is>
      </c>
      <c r="F23" s="5" t="n">
        <v>143.984744</v>
      </c>
      <c r="G23" s="5" t="n">
        <v>121.4953263754496</v>
      </c>
      <c r="H23" s="5" t="n">
        <v>123.3101185654207</v>
      </c>
      <c r="I23" s="5" t="n">
        <v>132.7172859651381</v>
      </c>
      <c r="J23" s="5" t="n">
        <v>136.8789462683526</v>
      </c>
      <c r="K23" s="5" t="n">
        <v>148.1173610735664</v>
      </c>
      <c r="L23" s="5" t="n">
        <v>164.7627264911876</v>
      </c>
      <c r="M23" s="5" t="n">
        <v>173.84431264902</v>
      </c>
      <c r="N23" s="5" t="n">
        <v>177.5080927236918</v>
      </c>
      <c r="O23" s="5" t="n">
        <v>188.2118799606094</v>
      </c>
      <c r="P23" s="5" t="n">
        <v>205.676116718544</v>
      </c>
      <c r="Q23" s="5" t="n">
        <v>201.9020397118767</v>
      </c>
      <c r="R23" s="5" t="n">
        <v>206.578567419714</v>
      </c>
      <c r="S23" s="5" t="n">
        <v>211.65033398908</v>
      </c>
      <c r="T23" s="5" t="n">
        <v>218.5087353643224</v>
      </c>
      <c r="U23" s="5" t="n">
        <v>228.8590720485948</v>
      </c>
      <c r="V23" s="5" t="n">
        <v>241.1093827663188</v>
      </c>
      <c r="W23" s="5" t="n">
        <v>263.494994594075</v>
      </c>
      <c r="X23" s="5" t="n">
        <v>271.582250610852</v>
      </c>
      <c r="Y23" s="5" t="n">
        <v>288.1960733440866</v>
      </c>
      <c r="Z23" s="5" t="n">
        <v>305.8262331361331</v>
      </c>
      <c r="AA23" s="5" t="n"/>
      <c r="AB23" s="5" t="n"/>
      <c r="AC23" s="5" t="n"/>
      <c r="AD23" s="5" t="n"/>
      <c r="AE23" s="5" t="inlineStr">
        <is>
          <t>legacy Mitigation row 659</t>
        </is>
      </c>
    </row>
    <row r="24">
      <c r="A24" s="5" t="inlineStr">
        <is>
          <t>EIA|nga.lng</t>
        </is>
      </c>
      <c r="B24" s="5" t="inlineStr">
        <is>
          <t>EIA</t>
        </is>
      </c>
      <c r="C24" s="5" t="inlineStr">
        <is>
          <t>nga.lng</t>
        </is>
      </c>
      <c r="D24" s="5" t="inlineStr">
        <is>
          <t>Natural Gas - LNG</t>
        </is>
      </c>
      <c r="E24" s="5" t="inlineStr">
        <is>
          <t>$/MMBtu nom</t>
        </is>
      </c>
      <c r="F24" s="5" t="n">
        <v>15.907363</v>
      </c>
      <c r="G24" s="5" t="n">
        <v>37.519835</v>
      </c>
      <c r="H24" s="5" t="n">
        <v>12.883181</v>
      </c>
      <c r="I24" s="5" t="n">
        <v>10.891141</v>
      </c>
      <c r="J24" s="5" t="n">
        <v>10.3357968690919</v>
      </c>
      <c r="K24" s="5" t="n">
        <v>9.780452738183799</v>
      </c>
      <c r="L24" s="5" t="n">
        <v>9.225108607275699</v>
      </c>
      <c r="M24" s="5" t="n">
        <v>8.669764476367599</v>
      </c>
      <c r="N24" s="5" t="n">
        <v>8.114420345459498</v>
      </c>
      <c r="O24" s="5" t="n">
        <v>7.559076214551397</v>
      </c>
      <c r="P24" s="5" t="n">
        <v>7.880552979503713</v>
      </c>
      <c r="Q24" s="5" t="n">
        <v>8.202029744456031</v>
      </c>
      <c r="R24" s="5" t="n">
        <v>8.523506509408348</v>
      </c>
      <c r="S24" s="5" t="n">
        <v>8.844983274360665</v>
      </c>
      <c r="T24" s="5" t="n">
        <v>9.16646003931298</v>
      </c>
      <c r="U24" s="5" t="n">
        <v>9.487936804265297</v>
      </c>
      <c r="V24" s="5" t="n">
        <v>9.809413569217615</v>
      </c>
      <c r="W24" s="5" t="n">
        <v>10.13089033416993</v>
      </c>
      <c r="X24" s="5" t="n">
        <v>10.45236709912225</v>
      </c>
      <c r="Y24" s="5" t="n">
        <v>10.77384386407456</v>
      </c>
      <c r="Z24" s="5" t="n"/>
      <c r="AA24" s="5" t="n"/>
      <c r="AB24" s="5" t="n"/>
      <c r="AC24" s="5" t="n"/>
      <c r="AD24" s="5" t="n"/>
      <c r="AE24" s="5" t="inlineStr">
        <is>
          <t>legacy Mitigation row 660</t>
        </is>
      </c>
    </row>
    <row r="25">
      <c r="A25" s="5" t="inlineStr">
        <is>
          <t>EIA|nga.nam</t>
        </is>
      </c>
      <c r="B25" s="5" t="inlineStr">
        <is>
          <t>EIA</t>
        </is>
      </c>
      <c r="C25" s="5" t="inlineStr">
        <is>
          <t>nga.nam</t>
        </is>
      </c>
      <c r="D25" s="5" t="inlineStr">
        <is>
          <t>Natural Gas - North Am</t>
        </is>
      </c>
      <c r="E25" s="5" t="inlineStr">
        <is>
          <t>$/MMBtu nom</t>
        </is>
      </c>
      <c r="F25" s="5" t="n">
        <v>3.716119</v>
      </c>
      <c r="G25" s="5" t="n">
        <v>6.523997</v>
      </c>
      <c r="H25" s="5" t="n">
        <v>5.48408</v>
      </c>
      <c r="I25" s="5" t="n">
        <v>4.344237</v>
      </c>
      <c r="J25" s="5" t="n">
        <v>3.803406</v>
      </c>
      <c r="K25" s="5" t="n">
        <v>3.4125</v>
      </c>
      <c r="L25" s="5" t="n">
        <v>3.244545</v>
      </c>
      <c r="M25" s="5" t="n">
        <v>3.252955</v>
      </c>
      <c r="N25" s="5" t="n">
        <v>3.354208</v>
      </c>
      <c r="O25" s="5" t="n">
        <v>3.535144</v>
      </c>
      <c r="P25" s="5" t="n">
        <v>3.779019</v>
      </c>
      <c r="Q25" s="5" t="n">
        <v>4.074234</v>
      </c>
      <c r="R25" s="5" t="n">
        <v>4.442329</v>
      </c>
      <c r="S25" s="5" t="n">
        <v>4.751782</v>
      </c>
      <c r="T25" s="5" t="n">
        <v>5.016179</v>
      </c>
      <c r="U25" s="5" t="n">
        <v>5.148898</v>
      </c>
      <c r="V25" s="5" t="n">
        <v>5.326049</v>
      </c>
      <c r="W25" s="5" t="n">
        <v>5.631648</v>
      </c>
      <c r="X25" s="5" t="n">
        <v>5.639552</v>
      </c>
      <c r="Y25" s="5" t="n">
        <v>5.992483</v>
      </c>
      <c r="Z25" s="5" t="n">
        <v>6.257671</v>
      </c>
      <c r="AA25" s="5" t="n"/>
      <c r="AB25" s="5" t="n"/>
      <c r="AC25" s="5" t="n"/>
      <c r="AD25" s="5" t="n"/>
      <c r="AE25" s="5" t="inlineStr">
        <is>
          <t>legacy Mitigation row 661</t>
        </is>
      </c>
    </row>
    <row r="26">
      <c r="A26" s="5" t="inlineStr">
        <is>
          <t>EIA|nga.eur</t>
        </is>
      </c>
      <c r="B26" s="5" t="inlineStr">
        <is>
          <t>EIA</t>
        </is>
      </c>
      <c r="C26" s="5" t="inlineStr">
        <is>
          <t>nga.eur</t>
        </is>
      </c>
      <c r="D26" s="5" t="inlineStr">
        <is>
          <t>Natural Gas - Europe</t>
        </is>
      </c>
      <c r="E26" s="5" t="inlineStr">
        <is>
          <t>$/MMBtu nom</t>
        </is>
      </c>
      <c r="F26" s="5" t="n">
        <v>18.600467</v>
      </c>
      <c r="G26" s="5" t="n">
        <v>33.297022</v>
      </c>
      <c r="H26" s="5" t="n">
        <v>13.463505</v>
      </c>
      <c r="I26" s="5" t="n">
        <v>11.708527</v>
      </c>
      <c r="J26" s="5" t="n">
        <v>11.3658323097635</v>
      </c>
      <c r="K26" s="5" t="n">
        <v>11.02313761952701</v>
      </c>
      <c r="L26" s="5" t="n">
        <v>10.68044292929051</v>
      </c>
      <c r="M26" s="5" t="n">
        <v>10.33774823905401</v>
      </c>
      <c r="N26" s="5" t="n">
        <v>9.995053548817513</v>
      </c>
      <c r="O26" s="5" t="n">
        <v>9.652358858581016</v>
      </c>
      <c r="P26" s="5" t="n">
        <v>9.934620683299968</v>
      </c>
      <c r="Q26" s="5" t="n">
        <v>10.21688250801892</v>
      </c>
      <c r="R26" s="5" t="n">
        <v>10.49914433273788</v>
      </c>
      <c r="S26" s="5" t="n">
        <v>10.78140615745683</v>
      </c>
      <c r="T26" s="5" t="n">
        <v>11.06366798217578</v>
      </c>
      <c r="U26" s="5" t="n">
        <v>11.34592980689474</v>
      </c>
      <c r="V26" s="5" t="n">
        <v>11.62819163161369</v>
      </c>
      <c r="W26" s="5" t="n">
        <v>11.91045345633264</v>
      </c>
      <c r="X26" s="5" t="n">
        <v>12.1927152810516</v>
      </c>
      <c r="Y26" s="5" t="n">
        <v>12.47497710577055</v>
      </c>
      <c r="Z26" s="5" t="n"/>
      <c r="AA26" s="5" t="n"/>
      <c r="AB26" s="5" t="n"/>
      <c r="AC26" s="5" t="n"/>
      <c r="AD26" s="5" t="n"/>
      <c r="AE26" s="5" t="inlineStr">
        <is>
          <t>legacy Mitigation row 662</t>
        </is>
      </c>
    </row>
    <row r="27">
      <c r="A27" s="5" t="inlineStr">
        <is>
          <t>EIA|nga.glo</t>
        </is>
      </c>
      <c r="B27" s="5" t="inlineStr">
        <is>
          <t>EIA</t>
        </is>
      </c>
      <c r="C27" s="5" t="inlineStr">
        <is>
          <t>nga.glo</t>
        </is>
      </c>
      <c r="D27" s="5" t="inlineStr">
        <is>
          <t>Natural gas - Global</t>
        </is>
      </c>
      <c r="E27" s="5" t="inlineStr">
        <is>
          <t>$/MMBtu nom</t>
        </is>
      </c>
      <c r="F27" s="5" t="n">
        <v>12.74131633333333</v>
      </c>
      <c r="G27" s="5" t="n">
        <v>25.78028466666667</v>
      </c>
      <c r="H27" s="5" t="n">
        <v>10.61025533333333</v>
      </c>
      <c r="I27" s="5" t="n">
        <v>8.981301666666667</v>
      </c>
      <c r="J27" s="5" t="n">
        <v>8.501678392951801</v>
      </c>
      <c r="K27" s="5" t="n">
        <v>8.072030119236935</v>
      </c>
      <c r="L27" s="5" t="n">
        <v>7.716698845522068</v>
      </c>
      <c r="M27" s="5" t="n">
        <v>7.420155905140536</v>
      </c>
      <c r="N27" s="5" t="n">
        <v>7.15456063142567</v>
      </c>
      <c r="O27" s="5" t="n">
        <v>6.915526357710804</v>
      </c>
      <c r="P27" s="5" t="n">
        <v>7.198064220934561</v>
      </c>
      <c r="Q27" s="5" t="n">
        <v>7.497715417491651</v>
      </c>
      <c r="R27" s="5" t="n">
        <v>7.821659947382074</v>
      </c>
      <c r="S27" s="5" t="n">
        <v>8.126057143939164</v>
      </c>
      <c r="T27" s="5" t="n">
        <v>8.415435673829588</v>
      </c>
      <c r="U27" s="5" t="n">
        <v>8.660921537053346</v>
      </c>
      <c r="V27" s="5" t="n">
        <v>8.921218066943768</v>
      </c>
      <c r="W27" s="5" t="n">
        <v>9.224330596834191</v>
      </c>
      <c r="X27" s="5" t="n">
        <v>9.428211460057947</v>
      </c>
      <c r="Y27" s="5" t="n">
        <v>9.747101323281704</v>
      </c>
      <c r="Z27" s="5" t="n">
        <v>6.257671</v>
      </c>
      <c r="AA27" s="5" t="n"/>
      <c r="AB27" s="5" t="n"/>
      <c r="AC27" s="5" t="n"/>
      <c r="AD27" s="5" t="n"/>
      <c r="AE27" s="5" t="inlineStr">
        <is>
          <t>legacy Mitigation row 663</t>
        </is>
      </c>
    </row>
    <row r="28">
      <c r="A28" s="5" t="inlineStr">
        <is>
          <t>AVG|oil</t>
        </is>
      </c>
      <c r="B28" s="5" t="inlineStr">
        <is>
          <t>AVG</t>
        </is>
      </c>
      <c r="C28" s="5" t="inlineStr">
        <is>
          <t>oil</t>
        </is>
      </c>
      <c r="D28" s="5" t="inlineStr">
        <is>
          <t>Crude Oil</t>
        </is>
      </c>
      <c r="E28" s="5" t="inlineStr">
        <is>
          <t>$/bbl nom</t>
        </is>
      </c>
      <c r="F28" s="5" t="n">
        <v>70.7344583333325</v>
      </c>
      <c r="G28" s="5" t="n">
        <v>99.98670491666751</v>
      </c>
      <c r="H28" s="5" t="n">
        <v>85.64693449999999</v>
      </c>
      <c r="I28" s="5" t="n">
        <v>84.80763741666749</v>
      </c>
      <c r="J28" s="5" t="n">
        <v>79.52722218236897</v>
      </c>
      <c r="K28" s="5" t="n">
        <v>83.47885736473795</v>
      </c>
      <c r="L28" s="5" t="n">
        <v>82.83755771540675</v>
      </c>
      <c r="M28" s="5" t="n">
        <v>83.90606367003787</v>
      </c>
      <c r="N28" s="5" t="n">
        <v>85.4120391640808</v>
      </c>
      <c r="O28" s="5" t="n">
        <v>87.04656942687247</v>
      </c>
      <c r="P28" s="5" t="n">
        <v>88.5709278112559</v>
      </c>
      <c r="Q28" s="5" t="n">
        <v>90.56586378321592</v>
      </c>
      <c r="R28" s="5" t="n">
        <v>92.49240625517594</v>
      </c>
      <c r="S28" s="5" t="n">
        <v>94.52611472713595</v>
      </c>
      <c r="T28" s="5" t="n">
        <v>96.62910419909599</v>
      </c>
      <c r="U28" s="5" t="n">
        <v>98.657050671056</v>
      </c>
      <c r="V28" s="5" t="n">
        <v>100.712453393016</v>
      </c>
      <c r="W28" s="5" t="n">
        <v>102.742568614976</v>
      </c>
      <c r="X28" s="5" t="n">
        <v>104.7926270869361</v>
      </c>
      <c r="Y28" s="5" t="n">
        <v>106.8762778088961</v>
      </c>
      <c r="Z28" s="5" t="n">
        <v>108.3709914726895</v>
      </c>
      <c r="AA28" s="5" t="n"/>
      <c r="AB28" s="5" t="n"/>
      <c r="AC28" s="5" t="n"/>
      <c r="AD28" s="5" t="n"/>
      <c r="AE28" s="5" t="inlineStr">
        <is>
          <t>legacy Mitigation row 666</t>
        </is>
      </c>
    </row>
    <row r="29">
      <c r="A29" s="5" t="inlineStr">
        <is>
          <t>AVG|coa</t>
        </is>
      </c>
      <c r="B29" s="5" t="inlineStr">
        <is>
          <t>AVG</t>
        </is>
      </c>
      <c r="C29" s="5" t="inlineStr">
        <is>
          <t>coa</t>
        </is>
      </c>
      <c r="D29" s="5" t="inlineStr">
        <is>
          <t>Coal</t>
        </is>
      </c>
      <c r="E29" s="5" t="inlineStr">
        <is>
          <t>$/ton nom</t>
        </is>
      </c>
      <c r="F29" s="5" t="n">
        <v>142.501058</v>
      </c>
      <c r="G29" s="5" t="n">
        <v>308.6820314271949</v>
      </c>
      <c r="H29" s="5" t="n">
        <v>168.0986133080227</v>
      </c>
      <c r="I29" s="5" t="n">
        <v>138.991679157952</v>
      </c>
      <c r="J29" s="5" t="n">
        <v>120.4385310670881</v>
      </c>
      <c r="K29" s="5" t="n">
        <v>131.0800832683916</v>
      </c>
      <c r="L29" s="5" t="n">
        <v>139.6053674828175</v>
      </c>
      <c r="M29" s="5" t="n">
        <v>142.3832948047412</v>
      </c>
      <c r="N29" s="5" t="n">
        <v>143.8490363091836</v>
      </c>
      <c r="O29" s="5" t="n">
        <v>147.0349259440295</v>
      </c>
      <c r="P29" s="5" t="n">
        <v>152.5585758984755</v>
      </c>
      <c r="Q29" s="5" t="n">
        <v>153.4085524160128</v>
      </c>
      <c r="R29" s="5" t="n">
        <v>156.3711801121763</v>
      </c>
      <c r="S29" s="5" t="n">
        <v>159.4326175237219</v>
      </c>
      <c r="T29" s="5" t="n">
        <v>162.9407136367366</v>
      </c>
      <c r="U29" s="5" t="n">
        <v>167.3217935770088</v>
      </c>
      <c r="V29" s="5" t="n">
        <v>172.177867025644</v>
      </c>
      <c r="W29" s="5" t="n">
        <v>179.5677657517871</v>
      </c>
      <c r="X29" s="5" t="n">
        <v>183.3830755251855</v>
      </c>
      <c r="Y29" s="5" t="n">
        <v>189.3300269776983</v>
      </c>
      <c r="Z29" s="5" t="n">
        <v>195.531062694914</v>
      </c>
      <c r="AA29" s="5" t="n"/>
      <c r="AB29" s="5" t="n"/>
      <c r="AC29" s="5" t="n"/>
      <c r="AD29" s="5" t="n"/>
      <c r="AE29" s="5" t="inlineStr">
        <is>
          <t>legacy Mitigation row 667</t>
        </is>
      </c>
    </row>
    <row r="30">
      <c r="A30" s="5" t="inlineStr">
        <is>
          <t>AVG|nga.lng</t>
        </is>
      </c>
      <c r="B30" s="5" t="inlineStr">
        <is>
          <t>AVG</t>
        </is>
      </c>
      <c r="C30" s="5" t="inlineStr">
        <is>
          <t>nga.lng</t>
        </is>
      </c>
      <c r="D30" s="5" t="inlineStr">
        <is>
          <t>Natural Gas - LNG</t>
        </is>
      </c>
      <c r="E30" s="5" t="inlineStr">
        <is>
          <t>$/MMBtu nom</t>
        </is>
      </c>
      <c r="F30" s="5" t="n">
        <v>16.87456931612667</v>
      </c>
      <c r="G30" s="5" t="n">
        <v>37.0523380474</v>
      </c>
      <c r="H30" s="5" t="n">
        <v>13.15336308206667</v>
      </c>
      <c r="I30" s="5" t="n">
        <v>11.18732584419667</v>
      </c>
      <c r="J30" s="5" t="n">
        <v>11.30784895636397</v>
      </c>
      <c r="K30" s="5" t="n">
        <v>11.74353991272793</v>
      </c>
      <c r="L30" s="5" t="n">
        <v>10.81703178376131</v>
      </c>
      <c r="M30" s="5" t="n">
        <v>9.655904911120693</v>
      </c>
      <c r="N30" s="5" t="n">
        <v>9.225573532254593</v>
      </c>
      <c r="O30" s="5" t="n">
        <v>9.065117865367418</v>
      </c>
      <c r="P30" s="5" t="n">
        <v>9.195054554752149</v>
      </c>
      <c r="Q30" s="5" t="n">
        <v>9.418686663016269</v>
      </c>
      <c r="R30" s="5" t="n">
        <v>9.642318771280388</v>
      </c>
      <c r="S30" s="5" t="n">
        <v>9.865950879544508</v>
      </c>
      <c r="T30" s="5" t="n">
        <v>10.08958298780863</v>
      </c>
      <c r="U30" s="5" t="n">
        <v>10.31321509607275</v>
      </c>
      <c r="V30" s="5" t="n">
        <v>10.53684720433687</v>
      </c>
      <c r="W30" s="5" t="n">
        <v>10.76047931260099</v>
      </c>
      <c r="X30" s="5" t="n">
        <v>10.98411142086511</v>
      </c>
      <c r="Y30" s="5" t="n">
        <v>11.20774352912923</v>
      </c>
      <c r="Z30" s="5" t="n">
        <v>11.59940314157658</v>
      </c>
      <c r="AA30" s="5" t="n"/>
      <c r="AB30" s="5" t="n"/>
      <c r="AC30" s="5" t="n"/>
      <c r="AD30" s="5" t="n"/>
      <c r="AE30" s="5" t="inlineStr">
        <is>
          <t>legacy Mitigation row 668</t>
        </is>
      </c>
    </row>
    <row r="31">
      <c r="A31" s="5" t="inlineStr">
        <is>
          <t>AVG|nga.nam</t>
        </is>
      </c>
      <c r="B31" s="5" t="inlineStr">
        <is>
          <t>AVG</t>
        </is>
      </c>
      <c r="C31" s="5" t="inlineStr">
        <is>
          <t>nga.nam</t>
        </is>
      </c>
      <c r="D31" s="5" t="inlineStr">
        <is>
          <t>Natural Gas - North Am</t>
        </is>
      </c>
      <c r="E31" s="5" t="inlineStr">
        <is>
          <t>$/MMBtu nom</t>
        </is>
      </c>
      <c r="F31" s="5" t="n">
        <v>3.7499413333325</v>
      </c>
      <c r="G31" s="5" t="n">
        <v>6.4812264166675</v>
      </c>
      <c r="H31" s="5" t="n">
        <v>3.3411980833325</v>
      </c>
      <c r="I31" s="5" t="n">
        <v>2.8428198333325</v>
      </c>
      <c r="J31" s="5" t="n">
        <v>3.402256530363785</v>
      </c>
      <c r="K31" s="5" t="n">
        <v>3.440345060727569</v>
      </c>
      <c r="L31" s="5" t="n">
        <v>3.567124937587317</v>
      </c>
      <c r="M31" s="5" t="n">
        <v>3.653805227428463</v>
      </c>
      <c r="N31" s="5" t="n">
        <v>3.768493831100492</v>
      </c>
      <c r="O31" s="5" t="n">
        <v>3.928279775319332</v>
      </c>
      <c r="P31" s="5" t="n">
        <v>4.041354442254187</v>
      </c>
      <c r="Q31" s="5" t="n">
        <v>4.181316172738633</v>
      </c>
      <c r="R31" s="5" t="n">
        <v>4.339497903223079</v>
      </c>
      <c r="S31" s="5" t="n">
        <v>4.483019133707525</v>
      </c>
      <c r="T31" s="5" t="n">
        <v>4.615276364191971</v>
      </c>
      <c r="U31" s="5" t="n">
        <v>4.714614094676415</v>
      </c>
      <c r="V31" s="5" t="n">
        <v>4.82505982516086</v>
      </c>
      <c r="W31" s="5" t="n">
        <v>4.967617555645306</v>
      </c>
      <c r="X31" s="5" t="n">
        <v>5.035751536129752</v>
      </c>
      <c r="Y31" s="5" t="n">
        <v>5.190142266614198</v>
      </c>
      <c r="Z31" s="5" t="n">
        <v>5.116835931520083</v>
      </c>
      <c r="AA31" s="5" t="n"/>
      <c r="AB31" s="5" t="n"/>
      <c r="AC31" s="5" t="n"/>
      <c r="AD31" s="5" t="n"/>
      <c r="AE31" s="5" t="inlineStr">
        <is>
          <t>legacy Mitigation row 669</t>
        </is>
      </c>
    </row>
    <row r="32">
      <c r="A32" s="5" t="inlineStr">
        <is>
          <t>AVG|nga.eur</t>
        </is>
      </c>
      <c r="B32" s="5" t="inlineStr">
        <is>
          <t>AVG</t>
        </is>
      </c>
      <c r="C32" s="5" t="inlineStr">
        <is>
          <t>nga.eur</t>
        </is>
      </c>
      <c r="D32" s="5" t="inlineStr">
        <is>
          <t>Natural Gas - Europe</t>
        </is>
      </c>
      <c r="E32" s="5" t="inlineStr">
        <is>
          <t>$/MMBtu nom</t>
        </is>
      </c>
      <c r="F32" s="5" t="n">
        <v>15.08982634128</v>
      </c>
      <c r="G32" s="5" t="n">
        <v>29.74792727954</v>
      </c>
      <c r="H32" s="5" t="n">
        <v>13.57793133222667</v>
      </c>
      <c r="I32" s="5" t="n">
        <v>11.81462731887667</v>
      </c>
      <c r="J32" s="5" t="n">
        <v>12.2594081032545</v>
      </c>
      <c r="K32" s="5" t="n">
        <v>12.71174953984234</v>
      </c>
      <c r="L32" s="5" t="n">
        <v>11.7781302399255</v>
      </c>
      <c r="M32" s="5" t="n">
        <v>10.68705373722216</v>
      </c>
      <c r="N32" s="5" t="n">
        <v>10.29050537790119</v>
      </c>
      <c r="O32" s="5" t="n">
        <v>10.17355578680909</v>
      </c>
      <c r="P32" s="5" t="n">
        <v>10.37105810266853</v>
      </c>
      <c r="Q32" s="5" t="n">
        <v>10.59033098352239</v>
      </c>
      <c r="R32" s="5" t="n">
        <v>10.80960386437625</v>
      </c>
      <c r="S32" s="5" t="n">
        <v>11.02887674523011</v>
      </c>
      <c r="T32" s="5" t="n">
        <v>11.24814962608396</v>
      </c>
      <c r="U32" s="5" t="n">
        <v>11.46742250693782</v>
      </c>
      <c r="V32" s="5" t="n">
        <v>11.68669538779167</v>
      </c>
      <c r="W32" s="5" t="n">
        <v>11.90596826864554</v>
      </c>
      <c r="X32" s="5" t="n">
        <v>12.12524114949939</v>
      </c>
      <c r="Y32" s="5" t="n">
        <v>12.34451403035325</v>
      </c>
      <c r="Z32" s="5" t="n">
        <v>12.4670609015659</v>
      </c>
      <c r="AA32" s="5" t="n"/>
      <c r="AB32" s="5" t="n"/>
      <c r="AC32" s="5" t="n"/>
      <c r="AD32" s="5" t="n"/>
      <c r="AE32" s="5" t="inlineStr">
        <is>
          <t>legacy Mitigation row 670</t>
        </is>
      </c>
    </row>
    <row r="33">
      <c r="A33" s="5" t="inlineStr">
        <is>
          <t>AVG|nga.glo</t>
        </is>
      </c>
      <c r="B33" s="5" t="inlineStr">
        <is>
          <t>AVG</t>
        </is>
      </c>
      <c r="C33" s="5" t="inlineStr">
        <is>
          <t>nga.glo</t>
        </is>
      </c>
      <c r="D33" s="5" t="inlineStr">
        <is>
          <t>Natural gas - Global</t>
        </is>
      </c>
      <c r="E33" s="5" t="inlineStr">
        <is>
          <t>$/MMBtu nom</t>
        </is>
      </c>
      <c r="F33" s="5" t="n">
        <v>11.90477899691306</v>
      </c>
      <c r="G33" s="5" t="n">
        <v>24.42716391453583</v>
      </c>
      <c r="H33" s="5" t="n">
        <v>10.02416416587528</v>
      </c>
      <c r="I33" s="5" t="n">
        <v>8.614924332135278</v>
      </c>
      <c r="J33" s="5" t="n">
        <v>8.989837863327418</v>
      </c>
      <c r="K33" s="5" t="n">
        <v>9.298544837765945</v>
      </c>
      <c r="L33" s="5" t="n">
        <v>8.720762320424706</v>
      </c>
      <c r="M33" s="5" t="n">
        <v>7.998921291923774</v>
      </c>
      <c r="N33" s="5" t="n">
        <v>7.761524247085426</v>
      </c>
      <c r="O33" s="5" t="n">
        <v>7.72231780916528</v>
      </c>
      <c r="P33" s="5" t="n">
        <v>7.869155699891624</v>
      </c>
      <c r="Q33" s="5" t="n">
        <v>8.063444606425763</v>
      </c>
      <c r="R33" s="5" t="n">
        <v>8.263806846293239</v>
      </c>
      <c r="S33" s="5" t="n">
        <v>8.459282252827379</v>
      </c>
      <c r="T33" s="5" t="n">
        <v>8.651002992694854</v>
      </c>
      <c r="U33" s="5" t="n">
        <v>8.831750565895661</v>
      </c>
      <c r="V33" s="5" t="n">
        <v>9.016200805763134</v>
      </c>
      <c r="W33" s="5" t="n">
        <v>9.21135504563061</v>
      </c>
      <c r="X33" s="5" t="n">
        <v>9.381701368831415</v>
      </c>
      <c r="Y33" s="5" t="n">
        <v>9.580799942032224</v>
      </c>
      <c r="Z33" s="5" t="n">
        <v>9.727766658220856</v>
      </c>
      <c r="AA33" s="5" t="n"/>
      <c r="AB33" s="5" t="n"/>
      <c r="AC33" s="5" t="n"/>
      <c r="AD33" s="5" t="n"/>
      <c r="AE33" s="5" t="inlineStr">
        <is>
          <t>legacy Mitigation row 671</t>
        </is>
      </c>
    </row>
    <row r="34">
      <c r="A34" s="5" t="inlineStr">
        <is>
          <t>IMF-IEA|oil</t>
        </is>
      </c>
      <c r="B34" s="5" t="inlineStr">
        <is>
          <t>IMF-IEA</t>
        </is>
      </c>
      <c r="C34" s="5" t="inlineStr">
        <is>
          <t>oil</t>
        </is>
      </c>
      <c r="D34" s="5" t="inlineStr">
        <is>
          <t>Crude Oil</t>
        </is>
      </c>
      <c r="E34" s="5" t="inlineStr">
        <is>
          <t>$/bbl nom</t>
        </is>
      </c>
      <c r="F34" s="5" t="n">
        <v>70.83150000000001</v>
      </c>
      <c r="G34" s="5" t="n">
        <v>98.99632800000001</v>
      </c>
      <c r="H34" s="5" t="n">
        <v>82.321243</v>
      </c>
      <c r="I34" s="5" t="n">
        <v>79.911739</v>
      </c>
      <c r="J34" s="5" t="n">
        <v>75.11499886473794</v>
      </c>
      <c r="K34" s="5" t="n">
        <v>82.04247722947591</v>
      </c>
      <c r="L34" s="5" t="n">
        <v>78.67181459421386</v>
      </c>
      <c r="M34" s="5" t="n">
        <v>78.78745445895181</v>
      </c>
      <c r="N34" s="5" t="n">
        <v>79.65084982368977</v>
      </c>
      <c r="O34" s="5" t="n">
        <v>80.61488168842772</v>
      </c>
      <c r="P34" s="5" t="n">
        <v>81.36358770335957</v>
      </c>
      <c r="Q34" s="5" t="n">
        <v>82.8407073934446</v>
      </c>
      <c r="R34" s="5" t="n">
        <v>84.31782708352964</v>
      </c>
      <c r="S34" s="5" t="n">
        <v>85.79494677361467</v>
      </c>
      <c r="T34" s="5" t="n">
        <v>87.27206646369972</v>
      </c>
      <c r="U34" s="5" t="n">
        <v>88.74918615378476</v>
      </c>
      <c r="V34" s="5" t="n">
        <v>90.2263058438698</v>
      </c>
      <c r="W34" s="5" t="n">
        <v>91.70342553395484</v>
      </c>
      <c r="X34" s="5" t="n">
        <v>93.18054522403988</v>
      </c>
      <c r="Y34" s="5" t="n">
        <v>94.65766491412492</v>
      </c>
      <c r="Z34" s="5" t="n">
        <v>81.38509950306393</v>
      </c>
      <c r="AA34" s="5" t="n"/>
      <c r="AB34" s="5" t="n"/>
      <c r="AC34" s="5" t="n"/>
      <c r="AD34" s="5" t="n"/>
      <c r="AE34" s="5" t="inlineStr">
        <is>
          <t>legacy Mitigation row 674</t>
        </is>
      </c>
    </row>
    <row r="35">
      <c r="A35" s="5" t="inlineStr">
        <is>
          <t>IMF-IEA|coa</t>
        </is>
      </c>
      <c r="B35" s="5" t="inlineStr">
        <is>
          <t>IMF-IEA</t>
        </is>
      </c>
      <c r="C35" s="5" t="inlineStr">
        <is>
          <t>coa</t>
        </is>
      </c>
      <c r="D35" s="5" t="inlineStr">
        <is>
          <t>Coal</t>
        </is>
      </c>
      <c r="E35" s="5" t="inlineStr">
        <is>
          <t>$/ton nom</t>
        </is>
      </c>
      <c r="F35" s="5" t="n">
        <v>143.984744</v>
      </c>
      <c r="G35" s="5" t="n">
        <v>384.169733</v>
      </c>
      <c r="H35" s="5" t="n">
        <v>188.152584</v>
      </c>
      <c r="I35" s="5" t="n">
        <v>143.551382</v>
      </c>
      <c r="J35" s="5" t="n">
        <v>112.437589</v>
      </c>
      <c r="K35" s="5" t="n">
        <v>135.601486</v>
      </c>
      <c r="L35" s="5" t="n">
        <v>143.176523</v>
      </c>
      <c r="M35" s="5" t="n">
        <v>143.310932</v>
      </c>
      <c r="N35" s="5" t="n">
        <v>143.44086</v>
      </c>
      <c r="O35" s="5" t="n">
        <v>143.44086</v>
      </c>
      <c r="P35" s="5" t="n">
        <v>144.7356300139154</v>
      </c>
      <c r="Q35" s="5" t="n">
        <v>147.3022100363143</v>
      </c>
      <c r="R35" s="5" t="n">
        <v>149.8687900587132</v>
      </c>
      <c r="S35" s="5" t="n">
        <v>152.435370081112</v>
      </c>
      <c r="T35" s="5" t="n">
        <v>155.0019501035109</v>
      </c>
      <c r="U35" s="5" t="n">
        <v>157.5685301259097</v>
      </c>
      <c r="V35" s="5" t="n">
        <v>160.1351101483086</v>
      </c>
      <c r="W35" s="5" t="n">
        <v>162.7016901707075</v>
      </c>
      <c r="X35" s="5" t="n">
        <v>165.2682701931063</v>
      </c>
      <c r="Y35" s="5" t="n">
        <v>167.8348502155052</v>
      </c>
      <c r="Z35" s="5" t="n">
        <v>170.401430237904</v>
      </c>
      <c r="AA35" s="5" t="n"/>
      <c r="AB35" s="5" t="n"/>
      <c r="AC35" s="5" t="n"/>
      <c r="AD35" s="5" t="n"/>
      <c r="AE35" s="5" t="inlineStr">
        <is>
          <t>legacy Mitigation row 675</t>
        </is>
      </c>
    </row>
    <row r="36">
      <c r="A36" s="5" t="inlineStr">
        <is>
          <t>IMF-IEA|nga.lng</t>
        </is>
      </c>
      <c r="B36" s="5" t="inlineStr">
        <is>
          <t>IMF-IEA</t>
        </is>
      </c>
      <c r="C36" s="5" t="inlineStr">
        <is>
          <t>nga.lng</t>
        </is>
      </c>
      <c r="D36" s="5" t="inlineStr">
        <is>
          <t>Natural Gas - LNG</t>
        </is>
      </c>
      <c r="E36" s="5" t="inlineStr">
        <is>
          <t>$/MMBtu nom</t>
        </is>
      </c>
      <c r="F36" s="5" t="n">
        <v>17.253915</v>
      </c>
      <c r="G36" s="5" t="n">
        <v>35.4084285</v>
      </c>
      <c r="H36" s="5" t="n">
        <v>13.173343</v>
      </c>
      <c r="I36" s="5" t="n">
        <v>11.299834</v>
      </c>
      <c r="J36" s="5" t="n">
        <v>11.21177343454595</v>
      </c>
      <c r="K36" s="5" t="n">
        <v>12.3653098690919</v>
      </c>
      <c r="L36" s="5" t="n">
        <v>10.86026280363785</v>
      </c>
      <c r="M36" s="5" t="n">
        <v>9.030507238183798</v>
      </c>
      <c r="N36" s="5" t="n">
        <v>8.288043672729749</v>
      </c>
      <c r="O36" s="5" t="n">
        <v>7.945371607275698</v>
      </c>
      <c r="P36" s="5" t="n">
        <v>8.038235489751857</v>
      </c>
      <c r="Q36" s="5" t="n">
        <v>8.271642500547099</v>
      </c>
      <c r="R36" s="5" t="n">
        <v>8.505049511342342</v>
      </c>
      <c r="S36" s="5" t="n">
        <v>8.738456522137584</v>
      </c>
      <c r="T36" s="5" t="n">
        <v>8.971863532932826</v>
      </c>
      <c r="U36" s="5" t="n">
        <v>9.205270543728068</v>
      </c>
      <c r="V36" s="5" t="n">
        <v>9.438677554523309</v>
      </c>
      <c r="W36" s="5" t="n">
        <v>9.672084565318553</v>
      </c>
      <c r="X36" s="5" t="n">
        <v>9.905491576113793</v>
      </c>
      <c r="Y36" s="5" t="n">
        <v>10.13889858690904</v>
      </c>
      <c r="Z36" s="5" t="n">
        <v>9.649290566381675</v>
      </c>
      <c r="AA36" s="5" t="n"/>
      <c r="AB36" s="5" t="n"/>
      <c r="AC36" s="5" t="n"/>
      <c r="AD36" s="5" t="n"/>
      <c r="AE36" s="5" t="inlineStr">
        <is>
          <t>legacy Mitigation row 676</t>
        </is>
      </c>
    </row>
    <row r="37">
      <c r="A37" s="5" t="inlineStr">
        <is>
          <t>IMF-IEA|nga.nam</t>
        </is>
      </c>
      <c r="B37" s="5" t="inlineStr">
        <is>
          <t>IMF-IEA</t>
        </is>
      </c>
      <c r="C37" s="5" t="inlineStr">
        <is>
          <t>nga.nam</t>
        </is>
      </c>
      <c r="D37" s="5" t="inlineStr">
        <is>
          <t>Natural Gas - North Am</t>
        </is>
      </c>
      <c r="E37" s="5" t="inlineStr">
        <is>
          <t>$/MMBtu nom</t>
        </is>
      </c>
      <c r="F37" s="5" t="n">
        <v>3.716119</v>
      </c>
      <c r="G37" s="5" t="n">
        <v>6.516296</v>
      </c>
      <c r="H37" s="5" t="n">
        <v>2.671452</v>
      </c>
      <c r="I37" s="5" t="n">
        <v>2.417967</v>
      </c>
      <c r="J37" s="5" t="n">
        <v>3.20281006072757</v>
      </c>
      <c r="K37" s="5" t="n">
        <v>3.32444012145514</v>
      </c>
      <c r="L37" s="5" t="n">
        <v>3.62135318218271</v>
      </c>
      <c r="M37" s="5" t="n">
        <v>3.75947624291028</v>
      </c>
      <c r="N37" s="5" t="n">
        <v>3.904057803637849</v>
      </c>
      <c r="O37" s="5" t="n">
        <v>4.097222864365419</v>
      </c>
      <c r="P37" s="5" t="n">
        <v>4.165477340051941</v>
      </c>
      <c r="Q37" s="5" t="n">
        <v>4.261835942837645</v>
      </c>
      <c r="R37" s="5" t="n">
        <v>4.358194545623348</v>
      </c>
      <c r="S37" s="5" t="n">
        <v>4.454553148409052</v>
      </c>
      <c r="T37" s="5" t="n">
        <v>4.550911751194755</v>
      </c>
      <c r="U37" s="5" t="n">
        <v>4.647270353980459</v>
      </c>
      <c r="V37" s="5" t="n">
        <v>4.743628956766162</v>
      </c>
      <c r="W37" s="5" t="n">
        <v>4.839987559551866</v>
      </c>
      <c r="X37" s="5" t="n">
        <v>4.93634616233757</v>
      </c>
      <c r="Y37" s="5" t="n">
        <v>5.032704765123273</v>
      </c>
      <c r="Z37" s="5" t="n">
        <v>4.318245541983631</v>
      </c>
      <c r="AA37" s="5" t="n"/>
      <c r="AB37" s="5" t="n"/>
      <c r="AC37" s="5" t="n"/>
      <c r="AD37" s="5" t="n"/>
      <c r="AE37" s="5" t="inlineStr">
        <is>
          <t>legacy Mitigation row 677</t>
        </is>
      </c>
    </row>
    <row r="38">
      <c r="A38" s="5" t="inlineStr">
        <is>
          <t>IMF-IEA|nga.eur</t>
        </is>
      </c>
      <c r="B38" s="5" t="inlineStr">
        <is>
          <t>IMF-IEA</t>
        </is>
      </c>
      <c r="C38" s="5" t="inlineStr">
        <is>
          <t>nga.eur</t>
        </is>
      </c>
      <c r="D38" s="5" t="inlineStr">
        <is>
          <t>Natural Gas - Europe</t>
        </is>
      </c>
      <c r="E38" s="5" t="inlineStr">
        <is>
          <t>$/MMBtu nom</t>
        </is>
      </c>
      <c r="F38" s="5" t="n">
        <v>17.253915</v>
      </c>
      <c r="G38" s="5" t="n">
        <v>35.4084285</v>
      </c>
      <c r="H38" s="5" t="n">
        <v>13.173343</v>
      </c>
      <c r="I38" s="5" t="n">
        <v>11.299834</v>
      </c>
      <c r="J38" s="5" t="n">
        <v>11.63911215488175</v>
      </c>
      <c r="K38" s="5" t="n">
        <v>12.8176243097635</v>
      </c>
      <c r="L38" s="5" t="n">
        <v>11.27995146464525</v>
      </c>
      <c r="M38" s="5" t="n">
        <v>9.538497119527005</v>
      </c>
      <c r="N38" s="5" t="n">
        <v>8.828238274408756</v>
      </c>
      <c r="O38" s="5" t="n">
        <v>8.531398929290507</v>
      </c>
      <c r="P38" s="5" t="n">
        <v>8.706174841649984</v>
      </c>
      <c r="Q38" s="5" t="n">
        <v>8.913606601501083</v>
      </c>
      <c r="R38" s="5" t="n">
        <v>9.121038361352181</v>
      </c>
      <c r="S38" s="5" t="n">
        <v>9.328470121203278</v>
      </c>
      <c r="T38" s="5" t="n">
        <v>9.535901881054375</v>
      </c>
      <c r="U38" s="5" t="n">
        <v>9.743333640905472</v>
      </c>
      <c r="V38" s="5" t="n">
        <v>9.95076540075657</v>
      </c>
      <c r="W38" s="5" t="n">
        <v>10.15819716060767</v>
      </c>
      <c r="X38" s="5" t="n">
        <v>10.36562892045877</v>
      </c>
      <c r="Y38" s="5" t="n">
        <v>10.57306068030987</v>
      </c>
      <c r="Z38" s="5" t="n">
        <v>8.803745949832422</v>
      </c>
      <c r="AA38" s="5" t="n"/>
      <c r="AB38" s="5" t="n"/>
      <c r="AC38" s="5" t="n"/>
      <c r="AD38" s="5" t="n"/>
      <c r="AE38" s="5" t="inlineStr">
        <is>
          <t>legacy Mitigation row 678</t>
        </is>
      </c>
    </row>
    <row r="39">
      <c r="A39" s="5" t="inlineStr">
        <is>
          <t>IMF-IEA|nga.glo</t>
        </is>
      </c>
      <c r="B39" s="5" t="inlineStr">
        <is>
          <t>IMF-IEA</t>
        </is>
      </c>
      <c r="C39" s="5" t="inlineStr">
        <is>
          <t>nga.glo</t>
        </is>
      </c>
      <c r="D39" s="5" t="inlineStr">
        <is>
          <t>Natural gas - Global</t>
        </is>
      </c>
      <c r="E39" s="5" t="inlineStr">
        <is>
          <t>$/MMBtu nom</t>
        </is>
      </c>
      <c r="F39" s="5" t="n">
        <v>12.74131633333333</v>
      </c>
      <c r="G39" s="5" t="n">
        <v>25.77771766666666</v>
      </c>
      <c r="H39" s="5" t="n">
        <v>9.672712666666667</v>
      </c>
      <c r="I39" s="5" t="n">
        <v>8.339211666666667</v>
      </c>
      <c r="J39" s="5" t="n">
        <v>8.684565216718424</v>
      </c>
      <c r="K39" s="5" t="n">
        <v>9.502458100103514</v>
      </c>
      <c r="L39" s="5" t="n">
        <v>8.58718915015527</v>
      </c>
      <c r="M39" s="5" t="n">
        <v>7.442826866873695</v>
      </c>
      <c r="N39" s="5" t="n">
        <v>7.006779916925452</v>
      </c>
      <c r="O39" s="5" t="n">
        <v>6.857997800310542</v>
      </c>
      <c r="P39" s="5" t="n">
        <v>6.96996255715126</v>
      </c>
      <c r="Q39" s="5" t="n">
        <v>7.149028348295276</v>
      </c>
      <c r="R39" s="5" t="n">
        <v>7.32809413943929</v>
      </c>
      <c r="S39" s="5" t="n">
        <v>7.507159930583305</v>
      </c>
      <c r="T39" s="5" t="n">
        <v>7.686225721727318</v>
      </c>
      <c r="U39" s="5" t="n">
        <v>7.865291512871333</v>
      </c>
      <c r="V39" s="5" t="n">
        <v>8.044357304015348</v>
      </c>
      <c r="W39" s="5" t="n">
        <v>8.223423095159363</v>
      </c>
      <c r="X39" s="5" t="n">
        <v>8.402488886303376</v>
      </c>
      <c r="Y39" s="5" t="n">
        <v>8.581554677447391</v>
      </c>
      <c r="Z39" s="5" t="n">
        <v>7.590427352732576</v>
      </c>
      <c r="AA39" s="5" t="n"/>
      <c r="AB39" s="5" t="n"/>
      <c r="AC39" s="5" t="n"/>
      <c r="AD39" s="5" t="n"/>
      <c r="AE39" s="5" t="inlineStr">
        <is>
          <t>legacy Mitigation row 679</t>
        </is>
      </c>
    </row>
    <row r="40">
      <c r="A40" s="5" t="inlineStr">
        <is>
          <t>IMF-WB|oil</t>
        </is>
      </c>
      <c r="B40" s="5" t="inlineStr">
        <is>
          <t>IMF-WB</t>
        </is>
      </c>
      <c r="C40" s="5" t="inlineStr">
        <is>
          <t>oil</t>
        </is>
      </c>
      <c r="D40" s="5" t="inlineStr">
        <is>
          <t>Crude Oil</t>
        </is>
      </c>
      <c r="E40" s="5" t="inlineStr">
        <is>
          <t>$/bbl nom</t>
        </is>
      </c>
      <c r="F40" s="5" t="n">
        <v>70.637416666665</v>
      </c>
      <c r="G40" s="5" t="n">
        <v>99.41024733333501</v>
      </c>
      <c r="H40" s="5" t="n">
        <v>82.46874649999999</v>
      </c>
      <c r="I40" s="5" t="n">
        <v>80.30520283333499</v>
      </c>
      <c r="J40" s="5" t="n">
        <v>70.6624535</v>
      </c>
      <c r="K40" s="5" t="n">
        <v>76.093256</v>
      </c>
      <c r="L40" s="5" t="n">
        <v>72.51644233659962</v>
      </c>
      <c r="M40" s="5" t="n">
        <v>72.23928238112394</v>
      </c>
      <c r="N40" s="5" t="n">
        <v>72.77091500447182</v>
      </c>
      <c r="O40" s="5" t="n">
        <v>73.43762116531721</v>
      </c>
      <c r="P40" s="5" t="n">
        <v>74.02182791915223</v>
      </c>
      <c r="Q40" s="5" t="n">
        <v>75.33444834814043</v>
      </c>
      <c r="R40" s="5" t="n">
        <v>76.64706877712862</v>
      </c>
      <c r="S40" s="5" t="n">
        <v>77.95968920611682</v>
      </c>
      <c r="T40" s="5" t="n">
        <v>79.27230963510502</v>
      </c>
      <c r="U40" s="5" t="n">
        <v>80.58493006409321</v>
      </c>
      <c r="V40" s="5" t="n">
        <v>81.89755049308141</v>
      </c>
      <c r="W40" s="5" t="n">
        <v>83.21017092206961</v>
      </c>
      <c r="X40" s="5" t="n">
        <v>84.5227913510578</v>
      </c>
      <c r="Y40" s="5" t="n">
        <v>85.83541178004602</v>
      </c>
      <c r="Z40" s="5" t="n">
        <v>87.1480322090342</v>
      </c>
      <c r="AA40" s="5" t="n"/>
      <c r="AB40" s="5" t="n"/>
      <c r="AC40" s="5" t="n"/>
      <c r="AD40" s="5" t="n"/>
      <c r="AE40" s="5" t="inlineStr">
        <is>
          <t>legacy Mitigation row 682</t>
        </is>
      </c>
    </row>
    <row r="41">
      <c r="A41" s="5" t="inlineStr">
        <is>
          <t>IMF-WB|coa</t>
        </is>
      </c>
      <c r="B41" s="5" t="inlineStr">
        <is>
          <t>IMF-WB</t>
        </is>
      </c>
      <c r="C41" s="5" t="inlineStr">
        <is>
          <t>coa</t>
        </is>
      </c>
      <c r="D41" s="5" t="inlineStr">
        <is>
          <t>Coal</t>
        </is>
      </c>
      <c r="E41" s="5" t="inlineStr">
        <is>
          <t>$/ton nom</t>
        </is>
      </c>
      <c r="F41" s="5" t="n">
        <v>141.017372</v>
      </c>
      <c r="G41" s="5" t="n">
        <v>364.531533166665</v>
      </c>
      <c r="H41" s="5" t="n">
        <v>180.465875333335</v>
      </c>
      <c r="I41" s="5" t="n">
        <v>139.849024333335</v>
      </c>
      <c r="J41" s="5" t="n">
        <v>116.2187945</v>
      </c>
      <c r="K41" s="5" t="n">
        <v>120.300743</v>
      </c>
      <c r="L41" s="5" t="n">
        <v>125.2411102200411</v>
      </c>
      <c r="M41" s="5" t="n">
        <v>126.1889672849724</v>
      </c>
      <c r="N41" s="5" t="n">
        <v>127.2235962565214</v>
      </c>
      <c r="O41" s="5" t="n">
        <v>128.2434819077543</v>
      </c>
      <c r="P41" s="5" t="n">
        <v>129.2638934237636</v>
      </c>
      <c r="Q41" s="5" t="n">
        <v>131.5561149482565</v>
      </c>
      <c r="R41" s="5" t="n">
        <v>133.8483364727493</v>
      </c>
      <c r="S41" s="5" t="n">
        <v>136.1405579972422</v>
      </c>
      <c r="T41" s="5" t="n">
        <v>138.432779521735</v>
      </c>
      <c r="U41" s="5" t="n">
        <v>140.7250010462278</v>
      </c>
      <c r="V41" s="5" t="n">
        <v>143.0172225707206</v>
      </c>
      <c r="W41" s="5" t="n">
        <v>145.3094440952135</v>
      </c>
      <c r="X41" s="5" t="n">
        <v>147.6016656197063</v>
      </c>
      <c r="Y41" s="5" t="n">
        <v>149.8938871441991</v>
      </c>
      <c r="Z41" s="5" t="n">
        <v>152.186108668692</v>
      </c>
      <c r="AA41" s="5" t="n"/>
      <c r="AB41" s="5" t="n"/>
      <c r="AC41" s="5" t="n"/>
      <c r="AD41" s="5" t="n"/>
      <c r="AE41" s="5" t="inlineStr">
        <is>
          <t>legacy Mitigation row 683</t>
        </is>
      </c>
    </row>
    <row r="42">
      <c r="A42" s="5" t="inlineStr">
        <is>
          <t>IMF-WB|nga.lng</t>
        </is>
      </c>
      <c r="B42" s="5" t="inlineStr">
        <is>
          <t>IMF-WB</t>
        </is>
      </c>
      <c r="C42" s="5" t="inlineStr">
        <is>
          <t>nga.lng</t>
        </is>
      </c>
      <c r="D42" s="5" t="inlineStr">
        <is>
          <t>Natural Gas - LNG</t>
        </is>
      </c>
      <c r="E42" s="5" t="inlineStr">
        <is>
          <t>$/MMBtu nom</t>
        </is>
      </c>
      <c r="F42" s="5" t="n">
        <v>17.35817247419</v>
      </c>
      <c r="G42" s="5" t="n">
        <v>36.8185895711</v>
      </c>
      <c r="H42" s="5" t="n">
        <v>13.2884541231</v>
      </c>
      <c r="I42" s="5" t="n">
        <v>11.335418266295</v>
      </c>
      <c r="J42" s="5" t="n">
        <v>11.793875</v>
      </c>
      <c r="K42" s="5" t="n">
        <v>12.7250835</v>
      </c>
      <c r="L42" s="5" t="n">
        <v>11.61299337200411</v>
      </c>
      <c r="M42" s="5" t="n">
        <v>10.14897512849724</v>
      </c>
      <c r="N42" s="5" t="n">
        <v>9.781150125652141</v>
      </c>
      <c r="O42" s="5" t="n">
        <v>9.818138690775427</v>
      </c>
      <c r="P42" s="5" t="n">
        <v>9.852305342376367</v>
      </c>
      <c r="Q42" s="5" t="n">
        <v>10.02701512229639</v>
      </c>
      <c r="R42" s="5" t="n">
        <v>10.20172490221641</v>
      </c>
      <c r="S42" s="5" t="n">
        <v>10.37643468213643</v>
      </c>
      <c r="T42" s="5" t="n">
        <v>10.55114446205645</v>
      </c>
      <c r="U42" s="5" t="n">
        <v>10.72585424197647</v>
      </c>
      <c r="V42" s="5" t="n">
        <v>10.9005640218965</v>
      </c>
      <c r="W42" s="5" t="n">
        <v>11.07527380181652</v>
      </c>
      <c r="X42" s="5" t="n">
        <v>11.24998358173654</v>
      </c>
      <c r="Y42" s="5" t="n">
        <v>11.42469336165656</v>
      </c>
      <c r="Z42" s="5" t="n">
        <v>11.59940314157658</v>
      </c>
      <c r="AA42" s="5" t="n"/>
      <c r="AB42" s="5" t="n"/>
      <c r="AC42" s="5" t="n"/>
      <c r="AD42" s="5" t="n"/>
      <c r="AE42" s="5" t="inlineStr">
        <is>
          <t>legacy Mitigation row 684</t>
        </is>
      </c>
    </row>
    <row r="43">
      <c r="A43" s="5" t="inlineStr">
        <is>
          <t>IMF-WB|nga.nam</t>
        </is>
      </c>
      <c r="B43" s="5" t="inlineStr">
        <is>
          <t>IMF-WB</t>
        </is>
      </c>
      <c r="C43" s="5" t="inlineStr">
        <is>
          <t>nga.nam</t>
        </is>
      </c>
      <c r="D43" s="5" t="inlineStr">
        <is>
          <t>Natural Gas - North Am</t>
        </is>
      </c>
      <c r="E43" s="5" t="inlineStr">
        <is>
          <t>$/MMBtu nom</t>
        </is>
      </c>
      <c r="F43" s="5" t="n">
        <v>3.783763666665</v>
      </c>
      <c r="G43" s="5" t="n">
        <v>6.442306333335</v>
      </c>
      <c r="H43" s="5" t="n">
        <v>2.604630166665</v>
      </c>
      <c r="I43" s="5" t="n">
        <v>2.304537666665</v>
      </c>
      <c r="J43" s="5" t="n">
        <v>3.51737</v>
      </c>
      <c r="K43" s="5" t="n">
        <v>3.6125435</v>
      </c>
      <c r="L43" s="5" t="n">
        <v>3.773624192991925</v>
      </c>
      <c r="M43" s="5" t="n">
        <v>3.766323211946647</v>
      </c>
      <c r="N43" s="5" t="n">
        <v>3.768617358563136</v>
      </c>
      <c r="O43" s="5" t="n">
        <v>3.821264686273246</v>
      </c>
      <c r="P43" s="5" t="n">
        <v>3.861638544456434</v>
      </c>
      <c r="Q43" s="5" t="n">
        <v>3.930116529738803</v>
      </c>
      <c r="R43" s="5" t="n">
        <v>3.998594515021173</v>
      </c>
      <c r="S43" s="5" t="n">
        <v>4.067072500303541</v>
      </c>
      <c r="T43" s="5" t="n">
        <v>4.13555048558591</v>
      </c>
      <c r="U43" s="5" t="n">
        <v>4.20402847086828</v>
      </c>
      <c r="V43" s="5" t="n">
        <v>4.272506456150649</v>
      </c>
      <c r="W43" s="5" t="n">
        <v>4.340984441433019</v>
      </c>
      <c r="X43" s="5" t="n">
        <v>4.409462426715387</v>
      </c>
      <c r="Y43" s="5" t="n">
        <v>4.477940411997757</v>
      </c>
      <c r="Z43" s="5" t="n">
        <v>4.546418397280124</v>
      </c>
      <c r="AA43" s="5" t="n"/>
      <c r="AB43" s="5" t="n"/>
      <c r="AC43" s="5" t="n"/>
      <c r="AD43" s="5" t="n"/>
      <c r="AE43" s="5" t="inlineStr">
        <is>
          <t>legacy Mitigation row 685</t>
        </is>
      </c>
    </row>
    <row r="44">
      <c r="A44" s="5" t="inlineStr">
        <is>
          <t>IMF-WB|nga.eur</t>
        </is>
      </c>
      <c r="B44" s="5" t="inlineStr">
        <is>
          <t>IMF-WB</t>
        </is>
      </c>
      <c r="C44" s="5" t="inlineStr">
        <is>
          <t>nga.eur</t>
        </is>
      </c>
      <c r="D44" s="5" t="inlineStr">
        <is>
          <t>Natural Gas - Europe</t>
        </is>
      </c>
      <c r="E44" s="5" t="inlineStr">
        <is>
          <t>$/MMBtu nom</t>
        </is>
      </c>
      <c r="F44" s="5" t="n">
        <v>13.33450601192</v>
      </c>
      <c r="G44" s="5" t="n">
        <v>27.97337991931</v>
      </c>
      <c r="H44" s="5" t="n">
        <v>13.63514449834</v>
      </c>
      <c r="I44" s="5" t="n">
        <v>11.867677478315</v>
      </c>
      <c r="J44" s="5" t="n">
        <v>12.706196</v>
      </c>
      <c r="K44" s="5" t="n">
        <v>13.5560555</v>
      </c>
      <c r="L44" s="5" t="n">
        <v>12.32697389524299</v>
      </c>
      <c r="M44" s="5" t="n">
        <v>10.86170648630624</v>
      </c>
      <c r="N44" s="5" t="n">
        <v>10.43823129244303</v>
      </c>
      <c r="O44" s="5" t="n">
        <v>10.43415425092313</v>
      </c>
      <c r="P44" s="5" t="n">
        <v>10.58927681235282</v>
      </c>
      <c r="Q44" s="5" t="n">
        <v>10.77705522127413</v>
      </c>
      <c r="R44" s="5" t="n">
        <v>10.96483363019544</v>
      </c>
      <c r="S44" s="5" t="n">
        <v>11.15261203911674</v>
      </c>
      <c r="T44" s="5" t="n">
        <v>11.34039044803805</v>
      </c>
      <c r="U44" s="5" t="n">
        <v>11.52816885695936</v>
      </c>
      <c r="V44" s="5" t="n">
        <v>11.71594726588067</v>
      </c>
      <c r="W44" s="5" t="n">
        <v>11.90372567480198</v>
      </c>
      <c r="X44" s="5" t="n">
        <v>12.09150408372329</v>
      </c>
      <c r="Y44" s="5" t="n">
        <v>12.2792824926446</v>
      </c>
      <c r="Z44" s="5" t="n">
        <v>12.4670609015659</v>
      </c>
      <c r="AA44" s="5" t="n"/>
      <c r="AB44" s="5" t="n"/>
      <c r="AC44" s="5" t="n"/>
      <c r="AD44" s="5" t="n"/>
      <c r="AE44" s="5" t="inlineStr">
        <is>
          <t>legacy Mitigation row 686</t>
        </is>
      </c>
    </row>
    <row r="45">
      <c r="A45" s="5" t="inlineStr">
        <is>
          <t>IMF-WB|nga.glo</t>
        </is>
      </c>
      <c r="B45" s="5" t="inlineStr">
        <is>
          <t>IMF-WB</t>
        </is>
      </c>
      <c r="C45" s="5" t="inlineStr">
        <is>
          <t>nga.glo</t>
        </is>
      </c>
      <c r="D45" s="5" t="inlineStr">
        <is>
          <t>Natural gas - Global</t>
        </is>
      </c>
      <c r="E45" s="5" t="inlineStr">
        <is>
          <t>$/MMBtu nom</t>
        </is>
      </c>
      <c r="F45" s="5" t="n">
        <v>11.49214738425833</v>
      </c>
      <c r="G45" s="5" t="n">
        <v>23.744758607915</v>
      </c>
      <c r="H45" s="5" t="n">
        <v>9.842742929368333</v>
      </c>
      <c r="I45" s="5" t="n">
        <v>8.502544470425001</v>
      </c>
      <c r="J45" s="5" t="n">
        <v>9.339146999999999</v>
      </c>
      <c r="K45" s="5" t="n">
        <v>9.964560833333334</v>
      </c>
      <c r="L45" s="5" t="n">
        <v>9.237863820079674</v>
      </c>
      <c r="M45" s="5" t="n">
        <v>8.25900160891671</v>
      </c>
      <c r="N45" s="5" t="n">
        <v>7.995999592219434</v>
      </c>
      <c r="O45" s="5" t="n">
        <v>8.024519209323934</v>
      </c>
      <c r="P45" s="5" t="n">
        <v>8.101073566395206</v>
      </c>
      <c r="Q45" s="5" t="n">
        <v>8.244728957769773</v>
      </c>
      <c r="R45" s="5" t="n">
        <v>8.38838434914434</v>
      </c>
      <c r="S45" s="5" t="n">
        <v>8.532039740518906</v>
      </c>
      <c r="T45" s="5" t="n">
        <v>8.675695131893471</v>
      </c>
      <c r="U45" s="5" t="n">
        <v>8.819350523268039</v>
      </c>
      <c r="V45" s="5" t="n">
        <v>8.963005914642606</v>
      </c>
      <c r="W45" s="5" t="n">
        <v>9.106661306017171</v>
      </c>
      <c r="X45" s="5" t="n">
        <v>9.250316697391737</v>
      </c>
      <c r="Y45" s="5" t="n">
        <v>9.393972088766306</v>
      </c>
      <c r="Z45" s="5" t="n">
        <v>9.53762748014087</v>
      </c>
      <c r="AA45" s="5" t="n"/>
      <c r="AB45" s="5" t="n"/>
      <c r="AC45" s="5" t="n"/>
      <c r="AD45" s="5" t="n"/>
      <c r="AE45" s="5" t="inlineStr">
        <is>
          <t>legacy Mitigation row 687</t>
        </is>
      </c>
    </row>
    <row r="46">
      <c r="A46" s="5" t="inlineStr">
        <is>
          <t>Manual|oil</t>
        </is>
      </c>
      <c r="B46" s="5" t="inlineStr">
        <is>
          <t>Manual</t>
        </is>
      </c>
      <c r="C46" s="5" t="inlineStr">
        <is>
          <t>oil</t>
        </is>
      </c>
      <c r="D46" s="5" t="inlineStr">
        <is>
          <t>Crude Oil</t>
        </is>
      </c>
      <c r="E46" s="5" t="inlineStr">
        <is>
          <t>$/bbl nom</t>
        </is>
      </c>
      <c r="F46" s="5" t="n">
        <v>70.83150000000001</v>
      </c>
      <c r="G46" s="5" t="n">
        <v>98.99632800000001</v>
      </c>
      <c r="H46" s="5" t="n">
        <v>82.321243</v>
      </c>
      <c r="I46" s="5" t="n">
        <v>79.911739</v>
      </c>
      <c r="J46" s="5" t="n">
        <v>68.324907</v>
      </c>
      <c r="K46" s="5" t="n">
        <v>27.86986666666667</v>
      </c>
      <c r="L46" s="5" t="n">
        <v>24.23466666666667</v>
      </c>
      <c r="M46" s="5" t="n">
        <v>21.0736231884058</v>
      </c>
      <c r="N46" s="5" t="n">
        <v>18.32488972904852</v>
      </c>
      <c r="O46" s="5" t="n">
        <v>18.32488972904852</v>
      </c>
      <c r="P46" s="5" t="n">
        <v>18.32488972904852</v>
      </c>
      <c r="Q46" s="5" t="n">
        <v>18.32488972904852</v>
      </c>
      <c r="R46" s="5" t="n">
        <v>18.32488972904852</v>
      </c>
      <c r="S46" s="5" t="n">
        <v>18.32488972904852</v>
      </c>
      <c r="T46" s="5" t="n">
        <v>18.32488972904852</v>
      </c>
      <c r="U46" s="5" t="n">
        <v>18.32488972904852</v>
      </c>
      <c r="V46" s="5" t="n">
        <v>18.32488972904852</v>
      </c>
      <c r="W46" s="5" t="n">
        <v>18.32488972904852</v>
      </c>
      <c r="X46" s="5" t="n">
        <v>18.32488972904852</v>
      </c>
      <c r="Y46" s="5" t="n">
        <v>18.32488972904852</v>
      </c>
      <c r="Z46" s="5" t="n">
        <v>18.32488972904852</v>
      </c>
      <c r="AA46" s="5" t="n"/>
      <c r="AB46" s="5" t="n"/>
      <c r="AC46" s="5" t="n"/>
      <c r="AD46" s="5" t="n"/>
      <c r="AE46" s="5" t="inlineStr">
        <is>
          <t>legacy Mitigation row 690</t>
        </is>
      </c>
    </row>
    <row r="47">
      <c r="A47" s="5" t="inlineStr">
        <is>
          <t>Manual|coa</t>
        </is>
      </c>
      <c r="B47" s="5" t="inlineStr">
        <is>
          <t>Manual</t>
        </is>
      </c>
      <c r="C47" s="5" t="inlineStr">
        <is>
          <t>coa</t>
        </is>
      </c>
      <c r="D47" s="5" t="inlineStr">
        <is>
          <t>Coal</t>
        </is>
      </c>
      <c r="E47" s="5" t="inlineStr">
        <is>
          <t>$/ton nom</t>
        </is>
      </c>
      <c r="F47" s="5" t="n">
        <v>143.984744</v>
      </c>
      <c r="G47" s="5" t="n">
        <v>384.169733</v>
      </c>
      <c r="H47" s="5" t="n">
        <v>188.152584</v>
      </c>
      <c r="I47" s="5" t="n">
        <v>143.551382</v>
      </c>
      <c r="J47" s="5" t="n">
        <v>112.437589</v>
      </c>
      <c r="K47" s="5" t="n">
        <v>37.26037333333334</v>
      </c>
      <c r="L47" s="5" t="n">
        <v>33.90693973333334</v>
      </c>
      <c r="M47" s="5" t="n">
        <v>30.85531515733334</v>
      </c>
      <c r="N47" s="5" t="n">
        <v>28.07833679317334</v>
      </c>
      <c r="O47" s="5" t="n">
        <v>28.07833679317334</v>
      </c>
      <c r="P47" s="5" t="n">
        <v>28.07833679317334</v>
      </c>
      <c r="Q47" s="5" t="n">
        <v>28.07833679317334</v>
      </c>
      <c r="R47" s="5" t="n">
        <v>28.07833679317334</v>
      </c>
      <c r="S47" s="5" t="n">
        <v>28.07833679317334</v>
      </c>
      <c r="T47" s="5" t="n">
        <v>28.07833679317334</v>
      </c>
      <c r="U47" s="5" t="n">
        <v>28.07833679317334</v>
      </c>
      <c r="V47" s="5" t="n">
        <v>28.07833679317334</v>
      </c>
      <c r="W47" s="5" t="n">
        <v>28.07833679317334</v>
      </c>
      <c r="X47" s="5" t="n">
        <v>28.07833679317334</v>
      </c>
      <c r="Y47" s="5" t="n">
        <v>28.07833679317334</v>
      </c>
      <c r="Z47" s="5" t="n">
        <v>28.07833679317334</v>
      </c>
      <c r="AA47" s="5" t="n"/>
      <c r="AB47" s="5" t="n"/>
      <c r="AC47" s="5" t="n"/>
      <c r="AD47" s="5" t="n"/>
      <c r="AE47" s="5" t="inlineStr">
        <is>
          <t>legacy Mitigation row 691</t>
        </is>
      </c>
    </row>
    <row r="48">
      <c r="A48" s="5" t="inlineStr">
        <is>
          <t>Manual|nga.lng</t>
        </is>
      </c>
      <c r="B48" s="5" t="inlineStr">
        <is>
          <t>Manual</t>
        </is>
      </c>
      <c r="C48" s="5" t="inlineStr">
        <is>
          <t>nga.lng</t>
        </is>
      </c>
      <c r="D48" s="5" t="inlineStr">
        <is>
          <t>Natural Gas - LNG</t>
        </is>
      </c>
      <c r="E48" s="5" t="inlineStr">
        <is>
          <t>$/MMBtu nom</t>
        </is>
      </c>
      <c r="F48" s="5" t="n">
        <v>18.600467</v>
      </c>
      <c r="G48" s="5" t="n">
        <v>33.297022</v>
      </c>
      <c r="H48" s="5" t="n">
        <v>13.463505</v>
      </c>
      <c r="I48" s="5" t="n">
        <v>11.708527</v>
      </c>
      <c r="J48" s="5" t="n">
        <v>12.08775</v>
      </c>
      <c r="K48" s="5" t="n">
        <v>7.121624358942219</v>
      </c>
      <c r="L48" s="5" t="n">
        <v>6.352488928176459</v>
      </c>
      <c r="M48" s="5" t="n">
        <v>5.666420123933402</v>
      </c>
      <c r="N48" s="5" t="n">
        <v>5.054446750548594</v>
      </c>
      <c r="O48" s="5" t="n">
        <v>5.054446750548594</v>
      </c>
      <c r="P48" s="5" t="n">
        <v>5.054446750548594</v>
      </c>
      <c r="Q48" s="5" t="n">
        <v>5.054446750548594</v>
      </c>
      <c r="R48" s="5" t="n">
        <v>5.054446750548594</v>
      </c>
      <c r="S48" s="5" t="n">
        <v>5.054446750548594</v>
      </c>
      <c r="T48" s="5" t="n">
        <v>5.054446750548594</v>
      </c>
      <c r="U48" s="5" t="n">
        <v>5.054446750548594</v>
      </c>
      <c r="V48" s="5" t="n">
        <v>5.054446750548594</v>
      </c>
      <c r="W48" s="5" t="n">
        <v>5.054446750548594</v>
      </c>
      <c r="X48" s="5" t="n">
        <v>5.054446750548594</v>
      </c>
      <c r="Y48" s="5" t="n">
        <v>5.054446750548594</v>
      </c>
      <c r="Z48" s="5" t="n">
        <v>5.054446750548594</v>
      </c>
      <c r="AA48" s="5" t="n"/>
      <c r="AB48" s="5" t="n"/>
      <c r="AC48" s="5" t="n"/>
      <c r="AD48" s="5" t="n"/>
      <c r="AE48" s="5" t="inlineStr">
        <is>
          <t>legacy Mitigation row 692</t>
        </is>
      </c>
    </row>
    <row r="49">
      <c r="A49" s="5" t="inlineStr">
        <is>
          <t>Manual|nga.nam</t>
        </is>
      </c>
      <c r="B49" s="5" t="inlineStr">
        <is>
          <t>Manual</t>
        </is>
      </c>
      <c r="C49" s="5" t="inlineStr">
        <is>
          <t>nga.nam</t>
        </is>
      </c>
      <c r="D49" s="5" t="inlineStr">
        <is>
          <t>Natural Gas - North Am</t>
        </is>
      </c>
      <c r="E49" s="5" t="inlineStr">
        <is>
          <t>$/MMBtu nom</t>
        </is>
      </c>
      <c r="F49" s="5" t="n">
        <v>3.716119</v>
      </c>
      <c r="G49" s="5" t="n">
        <v>6.516296</v>
      </c>
      <c r="H49" s="5" t="n">
        <v>2.671452</v>
      </c>
      <c r="I49" s="5" t="n">
        <v>2.417967</v>
      </c>
      <c r="J49" s="5" t="n">
        <v>3.63474</v>
      </c>
      <c r="K49" s="5" t="n">
        <v>1.570430769230769</v>
      </c>
      <c r="L49" s="5" t="n">
        <v>1.537713461538461</v>
      </c>
      <c r="M49" s="5" t="n">
        <v>1.505677764423077</v>
      </c>
      <c r="N49" s="5" t="n">
        <v>1.474309477664264</v>
      </c>
      <c r="O49" s="5" t="n">
        <v>1.474309477664264</v>
      </c>
      <c r="P49" s="5" t="n">
        <v>1.474309477664264</v>
      </c>
      <c r="Q49" s="5" t="n">
        <v>1.474309477664264</v>
      </c>
      <c r="R49" s="5" t="n">
        <v>1.474309477664264</v>
      </c>
      <c r="S49" s="5" t="n">
        <v>1.474309477664264</v>
      </c>
      <c r="T49" s="5" t="n">
        <v>1.474309477664264</v>
      </c>
      <c r="U49" s="5" t="n">
        <v>1.474309477664264</v>
      </c>
      <c r="V49" s="5" t="n">
        <v>1.474309477664264</v>
      </c>
      <c r="W49" s="5" t="n">
        <v>1.474309477664264</v>
      </c>
      <c r="X49" s="5" t="n">
        <v>1.474309477664264</v>
      </c>
      <c r="Y49" s="5" t="n">
        <v>1.474309477664264</v>
      </c>
      <c r="Z49" s="5" t="n">
        <v>1.474309477664264</v>
      </c>
      <c r="AA49" s="5" t="n"/>
      <c r="AB49" s="5" t="n"/>
      <c r="AC49" s="5" t="n"/>
      <c r="AD49" s="5" t="n"/>
      <c r="AE49" s="5" t="inlineStr">
        <is>
          <t>legacy Mitigation row 693</t>
        </is>
      </c>
    </row>
    <row r="50">
      <c r="A50" s="5" t="inlineStr">
        <is>
          <t>Manual|nga.eur</t>
        </is>
      </c>
      <c r="B50" s="5" t="inlineStr">
        <is>
          <t>Manual</t>
        </is>
      </c>
      <c r="C50" s="5" t="inlineStr">
        <is>
          <t>nga.eur</t>
        </is>
      </c>
      <c r="D50" s="5" t="inlineStr">
        <is>
          <t>Natural Gas - Europe</t>
        </is>
      </c>
      <c r="E50" s="5" t="inlineStr">
        <is>
          <t>$/MMBtu nom</t>
        </is>
      </c>
      <c r="F50" s="5" t="n">
        <v>15.907363</v>
      </c>
      <c r="G50" s="5" t="n">
        <v>37.519835</v>
      </c>
      <c r="H50" s="5" t="n">
        <v>12.883181</v>
      </c>
      <c r="I50" s="5" t="n">
        <v>10.891141</v>
      </c>
      <c r="J50" s="5" t="n">
        <v>11.912392</v>
      </c>
      <c r="K50" s="5" t="n">
        <v>1.338020466734499</v>
      </c>
      <c r="L50" s="5" t="n">
        <v>1.271119443397774</v>
      </c>
      <c r="M50" s="5" t="n">
        <v>1.207563471227885</v>
      </c>
      <c r="N50" s="5" t="n">
        <v>1.147185297666491</v>
      </c>
      <c r="O50" s="5" t="n">
        <v>1.147185297666491</v>
      </c>
      <c r="P50" s="5" t="n">
        <v>1.147185297666491</v>
      </c>
      <c r="Q50" s="5" t="n">
        <v>1.147185297666491</v>
      </c>
      <c r="R50" s="5" t="n">
        <v>1.147185297666491</v>
      </c>
      <c r="S50" s="5" t="n">
        <v>1.147185297666491</v>
      </c>
      <c r="T50" s="5" t="n">
        <v>1.147185297666491</v>
      </c>
      <c r="U50" s="5" t="n">
        <v>1.147185297666491</v>
      </c>
      <c r="V50" s="5" t="n">
        <v>1.147185297666491</v>
      </c>
      <c r="W50" s="5" t="n">
        <v>1.147185297666491</v>
      </c>
      <c r="X50" s="5" t="n">
        <v>1.147185297666491</v>
      </c>
      <c r="Y50" s="5" t="n">
        <v>1.147185297666491</v>
      </c>
      <c r="Z50" s="5" t="n">
        <v>1.147185297666491</v>
      </c>
      <c r="AA50" s="5" t="n"/>
      <c r="AB50" s="5" t="n"/>
      <c r="AC50" s="5" t="n"/>
      <c r="AD50" s="5" t="n"/>
      <c r="AE50" s="5" t="inlineStr">
        <is>
          <t>legacy Mitigation row 694</t>
        </is>
      </c>
    </row>
    <row r="51">
      <c r="A51" s="5" t="inlineStr">
        <is>
          <t>Manual|nga.glo</t>
        </is>
      </c>
      <c r="B51" s="5" t="inlineStr">
        <is>
          <t>Manual</t>
        </is>
      </c>
      <c r="C51" s="5" t="inlineStr">
        <is>
          <t>nga.glo</t>
        </is>
      </c>
      <c r="D51" s="5" t="inlineStr">
        <is>
          <t>Natural gas - Global</t>
        </is>
      </c>
      <c r="E51" s="5" t="inlineStr">
        <is>
          <t>$/MMBtu nom</t>
        </is>
      </c>
      <c r="F51" s="5" t="n">
        <v>12.74131633333333</v>
      </c>
      <c r="G51" s="5" t="n">
        <v>25.77771766666666</v>
      </c>
      <c r="H51" s="5" t="n">
        <v>9.672712666666667</v>
      </c>
      <c r="I51" s="5" t="n">
        <v>8.339211666666666</v>
      </c>
      <c r="J51" s="5" t="n">
        <v>9.211627333333334</v>
      </c>
      <c r="K51" s="5" t="n">
        <v>3.343358531635829</v>
      </c>
      <c r="L51" s="5" t="n">
        <v>3.053773944370898</v>
      </c>
      <c r="M51" s="5" t="n">
        <v>2.793220453194788</v>
      </c>
      <c r="N51" s="5" t="n">
        <v>2.558647175293116</v>
      </c>
      <c r="O51" s="5" t="n">
        <v>2.558647175293116</v>
      </c>
      <c r="P51" s="5" t="n">
        <v>2.558647175293116</v>
      </c>
      <c r="Q51" s="5" t="n">
        <v>2.558647175293116</v>
      </c>
      <c r="R51" s="5" t="n">
        <v>2.558647175293116</v>
      </c>
      <c r="S51" s="5" t="n">
        <v>2.558647175293116</v>
      </c>
      <c r="T51" s="5" t="n">
        <v>2.558647175293116</v>
      </c>
      <c r="U51" s="5" t="n">
        <v>2.558647175293116</v>
      </c>
      <c r="V51" s="5" t="n">
        <v>2.558647175293116</v>
      </c>
      <c r="W51" s="5" t="n">
        <v>2.558647175293116</v>
      </c>
      <c r="X51" s="5" t="n">
        <v>2.558647175293116</v>
      </c>
      <c r="Y51" s="5" t="n">
        <v>2.558647175293116</v>
      </c>
      <c r="Z51" s="5" t="n">
        <v>2.558647175293116</v>
      </c>
      <c r="AA51" s="5" t="n"/>
      <c r="AB51" s="5" t="n"/>
      <c r="AC51" s="5" t="n"/>
      <c r="AD51" s="5" t="n"/>
      <c r="AE51" s="5" t="inlineStr">
        <is>
          <t>legacy Mitigation row 695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Prices_int regional assumptions (rows 62+)</t>
        </is>
      </c>
    </row>
    <row r="2">
      <c r="A2" s="1" t="inlineStr">
        <is>
          <t>Regional price assumptions by country: baseline taxes, gas market</t>
        </is>
      </c>
      <c r="B2" s="2" t="n"/>
      <c r="C2" s="2" t="n"/>
      <c r="D2" s="2" t="n"/>
    </row>
    <row r="3">
      <c r="A3" s="10" t="inlineStr">
        <is>
          <t>country_name</t>
        </is>
      </c>
      <c r="B3" s="10" t="inlineStr">
        <is>
          <t>baseline_taxes</t>
        </is>
      </c>
      <c r="C3" s="10" t="inlineStr">
        <is>
          <t>gas_market</t>
        </is>
      </c>
      <c r="D3" s="10" t="inlineStr">
        <is>
          <t>source</t>
        </is>
      </c>
    </row>
    <row r="4">
      <c r="A4" s="5" t="inlineStr">
        <is>
          <t>Angola</t>
        </is>
      </c>
      <c r="B4" s="5" t="inlineStr">
        <is>
          <t>Fixed</t>
        </is>
      </c>
      <c r="C4" s="5" t="inlineStr">
        <is>
          <t>Global</t>
        </is>
      </c>
      <c r="D4" s="5" t="inlineStr">
        <is>
          <t>Prices_int row 62</t>
        </is>
      </c>
    </row>
    <row r="5">
      <c r="A5" s="5" t="inlineStr">
        <is>
          <t>Afghanistan</t>
        </is>
      </c>
      <c r="B5" s="5" t="inlineStr">
        <is>
          <t>Fixed</t>
        </is>
      </c>
      <c r="C5" s="5" t="inlineStr">
        <is>
          <t>Global</t>
        </is>
      </c>
      <c r="D5" s="5" t="inlineStr">
        <is>
          <t>Prices_int row 63</t>
        </is>
      </c>
    </row>
    <row r="6">
      <c r="A6" s="5" t="inlineStr">
        <is>
          <t>American Samoa</t>
        </is>
      </c>
      <c r="B6" s="5" t="inlineStr">
        <is>
          <t>Fixed</t>
        </is>
      </c>
      <c r="C6" s="5" t="inlineStr">
        <is>
          <t>LNG</t>
        </is>
      </c>
      <c r="D6" s="5" t="inlineStr">
        <is>
          <t>Prices_int row 64</t>
        </is>
      </c>
    </row>
    <row r="7">
      <c r="A7" s="5" t="inlineStr">
        <is>
          <t>Andorra</t>
        </is>
      </c>
      <c r="B7" s="5" t="inlineStr">
        <is>
          <t>Fixed</t>
        </is>
      </c>
      <c r="C7" s="5" t="inlineStr">
        <is>
          <t>Europe</t>
        </is>
      </c>
      <c r="D7" s="5" t="inlineStr">
        <is>
          <t>Prices_int row 65</t>
        </is>
      </c>
    </row>
    <row r="8">
      <c r="A8" s="5" t="inlineStr">
        <is>
          <t>Antigua and Barbuda</t>
        </is>
      </c>
      <c r="B8" s="5" t="inlineStr">
        <is>
          <t>Fixed</t>
        </is>
      </c>
      <c r="C8" s="5" t="inlineStr">
        <is>
          <t>North Am</t>
        </is>
      </c>
      <c r="D8" s="5" t="inlineStr">
        <is>
          <t>Prices_int row 66</t>
        </is>
      </c>
    </row>
    <row r="9">
      <c r="A9" s="5" t="inlineStr">
        <is>
          <t>Aruba</t>
        </is>
      </c>
      <c r="B9" s="5" t="inlineStr">
        <is>
          <t>Fixed</t>
        </is>
      </c>
      <c r="C9" s="5" t="inlineStr">
        <is>
          <t>North Am</t>
        </is>
      </c>
      <c r="D9" s="5" t="inlineStr">
        <is>
          <t>Prices_int row 67</t>
        </is>
      </c>
    </row>
    <row r="10">
      <c r="A10" s="5" t="inlineStr">
        <is>
          <t>Bahamas, The</t>
        </is>
      </c>
      <c r="B10" s="5" t="inlineStr">
        <is>
          <t>Fixed</t>
        </is>
      </c>
      <c r="C10" s="5" t="inlineStr">
        <is>
          <t>North Am</t>
        </is>
      </c>
      <c r="D10" s="5" t="inlineStr">
        <is>
          <t>Prices_int row 68</t>
        </is>
      </c>
    </row>
    <row r="11">
      <c r="A11" s="5" t="inlineStr">
        <is>
          <t>Barbados</t>
        </is>
      </c>
      <c r="B11" s="5" t="inlineStr">
        <is>
          <t>Fixed</t>
        </is>
      </c>
      <c r="C11" s="5" t="inlineStr">
        <is>
          <t>North Am</t>
        </is>
      </c>
      <c r="D11" s="5" t="inlineStr">
        <is>
          <t>Prices_int row 69</t>
        </is>
      </c>
    </row>
    <row r="12">
      <c r="A12" s="5" t="inlineStr">
        <is>
          <t>Benin</t>
        </is>
      </c>
      <c r="B12" s="5" t="inlineStr">
        <is>
          <t>Fixed</t>
        </is>
      </c>
      <c r="C12" s="5" t="inlineStr">
        <is>
          <t>Global</t>
        </is>
      </c>
      <c r="D12" s="5" t="inlineStr">
        <is>
          <t>Prices_int row 70</t>
        </is>
      </c>
    </row>
    <row r="13">
      <c r="A13" s="5" t="inlineStr">
        <is>
          <t>Belize</t>
        </is>
      </c>
      <c r="B13" s="5" t="inlineStr">
        <is>
          <t>Fixed</t>
        </is>
      </c>
      <c r="C13" s="5" t="inlineStr">
        <is>
          <t>North Am</t>
        </is>
      </c>
      <c r="D13" s="5" t="inlineStr">
        <is>
          <t>Prices_int row 71</t>
        </is>
      </c>
    </row>
    <row r="14">
      <c r="A14" s="5" t="inlineStr">
        <is>
          <t>Bermuda</t>
        </is>
      </c>
      <c r="B14" s="5" t="inlineStr">
        <is>
          <t>Fixed</t>
        </is>
      </c>
      <c r="C14" s="5" t="inlineStr">
        <is>
          <t>North Am</t>
        </is>
      </c>
      <c r="D14" s="5" t="inlineStr">
        <is>
          <t>Prices_int row 72</t>
        </is>
      </c>
    </row>
    <row r="15">
      <c r="A15" s="5" t="inlineStr">
        <is>
          <t>Bhutan</t>
        </is>
      </c>
      <c r="B15" s="5" t="inlineStr">
        <is>
          <t>Fixed</t>
        </is>
      </c>
      <c r="C15" s="5" t="inlineStr">
        <is>
          <t>LNG</t>
        </is>
      </c>
      <c r="D15" s="5" t="inlineStr">
        <is>
          <t>Prices_int row 73</t>
        </is>
      </c>
    </row>
    <row r="16">
      <c r="A16" s="5" t="inlineStr">
        <is>
          <t>British Virgin Islands</t>
        </is>
      </c>
      <c r="B16" s="5" t="inlineStr">
        <is>
          <t>Fixed</t>
        </is>
      </c>
      <c r="C16" s="5" t="inlineStr">
        <is>
          <t>North Am</t>
        </is>
      </c>
      <c r="D16" s="5" t="inlineStr">
        <is>
          <t>Prices_int row 74</t>
        </is>
      </c>
    </row>
    <row r="17">
      <c r="A17" s="5" t="inlineStr">
        <is>
          <t>Botswana</t>
        </is>
      </c>
      <c r="B17" s="5" t="inlineStr">
        <is>
          <t>Fixed</t>
        </is>
      </c>
      <c r="C17" s="5" t="inlineStr">
        <is>
          <t>Global</t>
        </is>
      </c>
      <c r="D17" s="5" t="inlineStr">
        <is>
          <t>Prices_int row 75</t>
        </is>
      </c>
    </row>
    <row r="18">
      <c r="A18" s="5" t="inlineStr">
        <is>
          <t>Cameroon</t>
        </is>
      </c>
      <c r="B18" s="5" t="inlineStr">
        <is>
          <t>Fixed</t>
        </is>
      </c>
      <c r="C18" s="5" t="inlineStr">
        <is>
          <t>Global</t>
        </is>
      </c>
      <c r="D18" s="5" t="inlineStr">
        <is>
          <t>Prices_int row 76</t>
        </is>
      </c>
    </row>
    <row r="19">
      <c r="A19" s="5" t="inlineStr">
        <is>
          <t>Cayman Islands</t>
        </is>
      </c>
      <c r="B19" s="5" t="inlineStr">
        <is>
          <t>Fixed</t>
        </is>
      </c>
      <c r="C19" s="5" t="inlineStr">
        <is>
          <t>North Am</t>
        </is>
      </c>
      <c r="D19" s="5" t="inlineStr">
        <is>
          <t>Prices_int row 77</t>
        </is>
      </c>
    </row>
    <row r="20">
      <c r="A20" s="5" t="inlineStr">
        <is>
          <t>Central African Republic</t>
        </is>
      </c>
      <c r="B20" s="5" t="inlineStr">
        <is>
          <t>Fixed</t>
        </is>
      </c>
      <c r="C20" s="5" t="inlineStr">
        <is>
          <t>Global</t>
        </is>
      </c>
      <c r="D20" s="5" t="inlineStr">
        <is>
          <t>Prices_int row 78</t>
        </is>
      </c>
    </row>
    <row r="21">
      <c r="A21" s="5" t="inlineStr">
        <is>
          <t>Chad</t>
        </is>
      </c>
      <c r="B21" s="5" t="inlineStr">
        <is>
          <t>Fixed</t>
        </is>
      </c>
      <c r="C21" s="5" t="inlineStr">
        <is>
          <t>Global</t>
        </is>
      </c>
      <c r="D21" s="5" t="inlineStr">
        <is>
          <t>Prices_int row 79</t>
        </is>
      </c>
    </row>
    <row r="22">
      <c r="A22" s="5" t="inlineStr">
        <is>
          <t>Channel Islands</t>
        </is>
      </c>
      <c r="B22" s="5" t="inlineStr">
        <is>
          <t>Fixed</t>
        </is>
      </c>
      <c r="C22" s="5" t="inlineStr">
        <is>
          <t>Global</t>
        </is>
      </c>
      <c r="D22" s="5" t="inlineStr">
        <is>
          <t>Prices_int row 80</t>
        </is>
      </c>
    </row>
    <row r="23">
      <c r="A23" s="5" t="inlineStr">
        <is>
          <t>Burkina Faso</t>
        </is>
      </c>
      <c r="B23" s="5" t="inlineStr">
        <is>
          <t>Fixed</t>
        </is>
      </c>
      <c r="C23" s="5" t="inlineStr">
        <is>
          <t>Global</t>
        </is>
      </c>
      <c r="D23" s="5" t="inlineStr">
        <is>
          <t>Prices_int row 81</t>
        </is>
      </c>
    </row>
    <row r="24">
      <c r="A24" s="5" t="inlineStr">
        <is>
          <t>Burundi</t>
        </is>
      </c>
      <c r="B24" s="5" t="inlineStr">
        <is>
          <t>Fixed</t>
        </is>
      </c>
      <c r="C24" s="5" t="inlineStr">
        <is>
          <t>Global</t>
        </is>
      </c>
      <c r="D24" s="5" t="inlineStr">
        <is>
          <t>Prices_int row 82</t>
        </is>
      </c>
    </row>
    <row r="25">
      <c r="A25" s="5" t="inlineStr">
        <is>
          <t>Cabo Verde</t>
        </is>
      </c>
      <c r="B25" s="5" t="inlineStr">
        <is>
          <t>Fixed</t>
        </is>
      </c>
      <c r="C25" s="5" t="inlineStr">
        <is>
          <t>Global</t>
        </is>
      </c>
      <c r="D25" s="5" t="inlineStr">
        <is>
          <t>Prices_int row 83</t>
        </is>
      </c>
    </row>
    <row r="26">
      <c r="A26" s="5" t="inlineStr">
        <is>
          <t>Congo, Democratic Republic of the</t>
        </is>
      </c>
      <c r="B26" s="5" t="inlineStr">
        <is>
          <t>Fixed</t>
        </is>
      </c>
      <c r="C26" s="5" t="inlineStr">
        <is>
          <t>Global</t>
        </is>
      </c>
      <c r="D26" s="5" t="inlineStr">
        <is>
          <t>Prices_int row 84</t>
        </is>
      </c>
    </row>
    <row r="27">
      <c r="A27" s="5" t="inlineStr">
        <is>
          <t>Congo, Republic of</t>
        </is>
      </c>
      <c r="B27" s="5" t="inlineStr">
        <is>
          <t>Fixed</t>
        </is>
      </c>
      <c r="C27" s="5" t="inlineStr">
        <is>
          <t>Global</t>
        </is>
      </c>
      <c r="D27" s="5" t="inlineStr">
        <is>
          <t>Prices_int row 85</t>
        </is>
      </c>
    </row>
    <row r="28">
      <c r="A28" s="5" t="inlineStr">
        <is>
          <t>Comoros</t>
        </is>
      </c>
      <c r="B28" s="5" t="inlineStr">
        <is>
          <t>Fixed</t>
        </is>
      </c>
      <c r="C28" s="5" t="inlineStr">
        <is>
          <t>Global</t>
        </is>
      </c>
      <c r="D28" s="5" t="inlineStr">
        <is>
          <t>Prices_int row 86</t>
        </is>
      </c>
    </row>
    <row r="29">
      <c r="A29" s="5" t="inlineStr">
        <is>
          <t>Côte d'Ivoire</t>
        </is>
      </c>
      <c r="B29" s="5" t="inlineStr">
        <is>
          <t>Fixed</t>
        </is>
      </c>
      <c r="C29" s="5" t="inlineStr">
        <is>
          <t>Global</t>
        </is>
      </c>
      <c r="D29" s="5" t="inlineStr">
        <is>
          <t>Prices_int row 87</t>
        </is>
      </c>
    </row>
    <row r="30">
      <c r="A30" s="5" t="inlineStr">
        <is>
          <t>Cuba</t>
        </is>
      </c>
      <c r="B30" s="5" t="inlineStr">
        <is>
          <t>Fixed</t>
        </is>
      </c>
      <c r="C30" s="5" t="inlineStr">
        <is>
          <t>North Am</t>
        </is>
      </c>
      <c r="D30" s="5" t="inlineStr">
        <is>
          <t>Prices_int row 88</t>
        </is>
      </c>
    </row>
    <row r="31">
      <c r="A31" s="5" t="inlineStr">
        <is>
          <t>Curaçao</t>
        </is>
      </c>
      <c r="B31" s="5" t="inlineStr">
        <is>
          <t>Fixed</t>
        </is>
      </c>
      <c r="C31" s="5" t="inlineStr">
        <is>
          <t>North Am</t>
        </is>
      </c>
      <c r="D31" s="5" t="inlineStr">
        <is>
          <t>Prices_int row 89</t>
        </is>
      </c>
    </row>
    <row r="32">
      <c r="A32" s="5" t="inlineStr">
        <is>
          <t>Djibouti</t>
        </is>
      </c>
      <c r="B32" s="5" t="inlineStr">
        <is>
          <t>Fixed</t>
        </is>
      </c>
      <c r="C32" s="5" t="inlineStr">
        <is>
          <t>Global</t>
        </is>
      </c>
      <c r="D32" s="5" t="inlineStr">
        <is>
          <t>Prices_int row 90</t>
        </is>
      </c>
    </row>
    <row r="33">
      <c r="A33" s="5" t="inlineStr">
        <is>
          <t>Dominica</t>
        </is>
      </c>
      <c r="B33" s="5" t="inlineStr">
        <is>
          <t>Fixed</t>
        </is>
      </c>
      <c r="C33" s="5" t="inlineStr">
        <is>
          <t>North Am</t>
        </is>
      </c>
      <c r="D33" s="5" t="inlineStr">
        <is>
          <t>Prices_int row 91</t>
        </is>
      </c>
    </row>
    <row r="34">
      <c r="A34" s="5" t="inlineStr">
        <is>
          <t>Eritrea</t>
        </is>
      </c>
      <c r="B34" s="5" t="inlineStr">
        <is>
          <t>Fixed</t>
        </is>
      </c>
      <c r="C34" s="5" t="inlineStr">
        <is>
          <t>Global</t>
        </is>
      </c>
      <c r="D34" s="5" t="inlineStr">
        <is>
          <t>Prices_int row 92</t>
        </is>
      </c>
    </row>
    <row r="35">
      <c r="A35" s="5" t="inlineStr">
        <is>
          <t>Ethiopia</t>
        </is>
      </c>
      <c r="B35" s="5" t="inlineStr">
        <is>
          <t>Fixed</t>
        </is>
      </c>
      <c r="C35" s="5" t="inlineStr">
        <is>
          <t>Global</t>
        </is>
      </c>
      <c r="D35" s="5" t="inlineStr">
        <is>
          <t>Prices_int row 93</t>
        </is>
      </c>
    </row>
    <row r="36">
      <c r="A36" s="5" t="inlineStr">
        <is>
          <t>Gabon</t>
        </is>
      </c>
      <c r="B36" s="5" t="inlineStr">
        <is>
          <t>Fixed</t>
        </is>
      </c>
      <c r="C36" s="5" t="inlineStr">
        <is>
          <t>Global</t>
        </is>
      </c>
      <c r="D36" s="5" t="inlineStr">
        <is>
          <t>Prices_int row 94</t>
        </is>
      </c>
    </row>
    <row r="37">
      <c r="A37" s="5" t="inlineStr">
        <is>
          <t>Ghana</t>
        </is>
      </c>
      <c r="B37" s="5" t="inlineStr">
        <is>
          <t>Fixed</t>
        </is>
      </c>
      <c r="C37" s="5" t="inlineStr">
        <is>
          <t>Global</t>
        </is>
      </c>
      <c r="D37" s="5" t="inlineStr">
        <is>
          <t>Prices_int row 95</t>
        </is>
      </c>
    </row>
    <row r="38">
      <c r="A38" s="5" t="inlineStr">
        <is>
          <t>Kenya</t>
        </is>
      </c>
      <c r="B38" s="5" t="inlineStr">
        <is>
          <t>Fixed</t>
        </is>
      </c>
      <c r="C38" s="5" t="inlineStr">
        <is>
          <t>Global</t>
        </is>
      </c>
      <c r="D38" s="5" t="inlineStr">
        <is>
          <t>Prices_int row 96</t>
        </is>
      </c>
    </row>
    <row r="39">
      <c r="A39" s="5" t="inlineStr">
        <is>
          <t>Mauritius</t>
        </is>
      </c>
      <c r="B39" s="5" t="inlineStr">
        <is>
          <t>Fixed</t>
        </is>
      </c>
      <c r="C39" s="5" t="inlineStr">
        <is>
          <t>Global</t>
        </is>
      </c>
      <c r="D39" s="5" t="inlineStr">
        <is>
          <t>Prices_int row 97</t>
        </is>
      </c>
    </row>
    <row r="40">
      <c r="A40" s="5" t="inlineStr">
        <is>
          <t>Mozambique</t>
        </is>
      </c>
      <c r="B40" s="5" t="inlineStr">
        <is>
          <t>Fixed</t>
        </is>
      </c>
      <c r="C40" s="5" t="inlineStr">
        <is>
          <t>Global</t>
        </is>
      </c>
      <c r="D40" s="5" t="inlineStr">
        <is>
          <t>Prices_int row 98</t>
        </is>
      </c>
    </row>
    <row r="41">
      <c r="A41" s="5" t="inlineStr">
        <is>
          <t>Namibia</t>
        </is>
      </c>
      <c r="B41" s="5" t="inlineStr">
        <is>
          <t>Fixed</t>
        </is>
      </c>
      <c r="C41" s="5" t="inlineStr">
        <is>
          <t>Global</t>
        </is>
      </c>
      <c r="D41" s="5" t="inlineStr">
        <is>
          <t>Prices_int row 99</t>
        </is>
      </c>
    </row>
    <row r="42">
      <c r="A42" s="5" t="inlineStr">
        <is>
          <t>Niger</t>
        </is>
      </c>
      <c r="B42" s="5" t="inlineStr">
        <is>
          <t>Fixed</t>
        </is>
      </c>
      <c r="C42" s="5" t="inlineStr">
        <is>
          <t>Global</t>
        </is>
      </c>
      <c r="D42" s="5" t="inlineStr">
        <is>
          <t>Prices_int row 100</t>
        </is>
      </c>
    </row>
    <row r="43">
      <c r="A43" s="5" t="inlineStr">
        <is>
          <t>Nigeria</t>
        </is>
      </c>
      <c r="B43" s="5" t="inlineStr">
        <is>
          <t>Fixed</t>
        </is>
      </c>
      <c r="C43" s="5" t="inlineStr">
        <is>
          <t>Global</t>
        </is>
      </c>
      <c r="D43" s="5" t="inlineStr">
        <is>
          <t>Prices_int row 101</t>
        </is>
      </c>
    </row>
    <row r="44">
      <c r="A44" s="5" t="inlineStr">
        <is>
          <t>Rwanda</t>
        </is>
      </c>
      <c r="B44" s="5" t="inlineStr">
        <is>
          <t>Fixed</t>
        </is>
      </c>
      <c r="C44" s="5" t="inlineStr">
        <is>
          <t>Global</t>
        </is>
      </c>
      <c r="D44" s="5" t="inlineStr">
        <is>
          <t>Prices_int row 102</t>
        </is>
      </c>
    </row>
    <row r="45">
      <c r="A45" s="5" t="inlineStr">
        <is>
          <t>Senegal</t>
        </is>
      </c>
      <c r="B45" s="5" t="inlineStr">
        <is>
          <t>Fixed</t>
        </is>
      </c>
      <c r="C45" s="5" t="inlineStr">
        <is>
          <t>Global</t>
        </is>
      </c>
      <c r="D45" s="5" t="inlineStr">
        <is>
          <t>Prices_int row 103</t>
        </is>
      </c>
    </row>
    <row r="46">
      <c r="A46" s="5" t="inlineStr">
        <is>
          <t>South Africa</t>
        </is>
      </c>
      <c r="B46" s="5" t="inlineStr">
        <is>
          <t>Fixed</t>
        </is>
      </c>
      <c r="C46" s="5" t="inlineStr">
        <is>
          <t>Global</t>
        </is>
      </c>
      <c r="D46" s="5" t="inlineStr">
        <is>
          <t>Prices_int row 104</t>
        </is>
      </c>
    </row>
    <row r="47">
      <c r="A47" s="5" t="inlineStr">
        <is>
          <t>South Sudan</t>
        </is>
      </c>
      <c r="B47" s="5" t="inlineStr">
        <is>
          <t>Fixed</t>
        </is>
      </c>
      <c r="C47" s="5" t="inlineStr">
        <is>
          <t>Global</t>
        </is>
      </c>
      <c r="D47" s="5" t="inlineStr">
        <is>
          <t>Prices_int row 105</t>
        </is>
      </c>
    </row>
    <row r="48">
      <c r="A48" s="5" t="inlineStr">
        <is>
          <t>Tanzania</t>
        </is>
      </c>
      <c r="B48" s="5" t="inlineStr">
        <is>
          <t>Fixed</t>
        </is>
      </c>
      <c r="C48" s="5" t="inlineStr">
        <is>
          <t>Global</t>
        </is>
      </c>
      <c r="D48" s="5" t="inlineStr">
        <is>
          <t>Prices_int row 106</t>
        </is>
      </c>
    </row>
    <row r="49">
      <c r="A49" s="5" t="inlineStr">
        <is>
          <t>Togo</t>
        </is>
      </c>
      <c r="B49" s="5" t="inlineStr">
        <is>
          <t>Fixed</t>
        </is>
      </c>
      <c r="C49" s="5" t="inlineStr">
        <is>
          <t>Global</t>
        </is>
      </c>
      <c r="D49" s="5" t="inlineStr">
        <is>
          <t>Prices_int row 107</t>
        </is>
      </c>
    </row>
    <row r="50">
      <c r="A50" s="5" t="inlineStr">
        <is>
          <t>Zambia</t>
        </is>
      </c>
      <c r="B50" s="5" t="inlineStr">
        <is>
          <t>Fixed</t>
        </is>
      </c>
      <c r="C50" s="5" t="inlineStr">
        <is>
          <t>Global</t>
        </is>
      </c>
      <c r="D50" s="5" t="inlineStr">
        <is>
          <t>Prices_int row 108</t>
        </is>
      </c>
    </row>
    <row r="51">
      <c r="A51" s="5" t="inlineStr">
        <is>
          <t>Zimbabwe</t>
        </is>
      </c>
      <c r="B51" s="5" t="inlineStr">
        <is>
          <t>Fixed</t>
        </is>
      </c>
      <c r="C51" s="5" t="inlineStr">
        <is>
          <t>Global</t>
        </is>
      </c>
      <c r="D51" s="5" t="inlineStr">
        <is>
          <t>Prices_int row 109</t>
        </is>
      </c>
    </row>
    <row r="52">
      <c r="A52" s="5" t="inlineStr">
        <is>
          <t>Australia</t>
        </is>
      </c>
      <c r="B52" s="5" t="inlineStr">
        <is>
          <t>Fixed</t>
        </is>
      </c>
      <c r="C52" s="5" t="inlineStr">
        <is>
          <t>LNG</t>
        </is>
      </c>
      <c r="D52" s="5" t="inlineStr">
        <is>
          <t>Prices_int row 110</t>
        </is>
      </c>
    </row>
    <row r="53">
      <c r="A53" s="5" t="inlineStr">
        <is>
          <t>Bangladesh</t>
        </is>
      </c>
      <c r="B53" s="5" t="inlineStr">
        <is>
          <t>Fixed</t>
        </is>
      </c>
      <c r="C53" s="5" t="inlineStr">
        <is>
          <t>LNG</t>
        </is>
      </c>
      <c r="D53" s="5" t="inlineStr">
        <is>
          <t>Prices_int row 111</t>
        </is>
      </c>
    </row>
    <row r="54">
      <c r="A54" s="5" t="inlineStr">
        <is>
          <t>Brunei Darussalam</t>
        </is>
      </c>
      <c r="B54" s="5" t="inlineStr">
        <is>
          <t>Fixed</t>
        </is>
      </c>
      <c r="C54" s="5" t="inlineStr">
        <is>
          <t>LNG</t>
        </is>
      </c>
      <c r="D54" s="5" t="inlineStr">
        <is>
          <t>Prices_int row 112</t>
        </is>
      </c>
    </row>
    <row r="55">
      <c r="A55" s="5" t="inlineStr">
        <is>
          <t>Cambodia</t>
        </is>
      </c>
      <c r="B55" s="5" t="inlineStr">
        <is>
          <t>Fixed</t>
        </is>
      </c>
      <c r="C55" s="5" t="inlineStr">
        <is>
          <t>LNG</t>
        </is>
      </c>
      <c r="D55" s="5" t="inlineStr">
        <is>
          <t>Prices_int row 113</t>
        </is>
      </c>
    </row>
    <row r="56">
      <c r="A56" s="5" t="inlineStr">
        <is>
          <t>China</t>
        </is>
      </c>
      <c r="B56" s="5" t="inlineStr">
        <is>
          <t>Fixed</t>
        </is>
      </c>
      <c r="C56" s="5" t="inlineStr">
        <is>
          <t>LNG</t>
        </is>
      </c>
      <c r="D56" s="5" t="inlineStr">
        <is>
          <t>Prices_int row 114</t>
        </is>
      </c>
    </row>
    <row r="57">
      <c r="A57" s="5" t="inlineStr">
        <is>
          <t>Hong Kong SAR</t>
        </is>
      </c>
      <c r="B57" s="5" t="inlineStr">
        <is>
          <t>Fixed</t>
        </is>
      </c>
      <c r="C57" s="5" t="inlineStr">
        <is>
          <t>LNG</t>
        </is>
      </c>
      <c r="D57" s="5" t="inlineStr">
        <is>
          <t>Prices_int row 115</t>
        </is>
      </c>
    </row>
    <row r="58">
      <c r="A58" s="5" t="inlineStr">
        <is>
          <t>India</t>
        </is>
      </c>
      <c r="B58" s="5" t="inlineStr">
        <is>
          <t>Fixed</t>
        </is>
      </c>
      <c r="C58" s="5" t="inlineStr">
        <is>
          <t>LNG</t>
        </is>
      </c>
      <c r="D58" s="5" t="inlineStr">
        <is>
          <t>Prices_int row 116</t>
        </is>
      </c>
    </row>
    <row r="59">
      <c r="A59" s="5" t="inlineStr">
        <is>
          <t>Indonesia</t>
        </is>
      </c>
      <c r="B59" s="5" t="inlineStr">
        <is>
          <t>Fixed</t>
        </is>
      </c>
      <c r="C59" s="5" t="inlineStr">
        <is>
          <t>LNG</t>
        </is>
      </c>
      <c r="D59" s="5" t="inlineStr">
        <is>
          <t>Prices_int row 117</t>
        </is>
      </c>
    </row>
    <row r="60">
      <c r="A60" s="5" t="inlineStr">
        <is>
          <t>Japan</t>
        </is>
      </c>
      <c r="B60" s="5" t="inlineStr">
        <is>
          <t>Fixed</t>
        </is>
      </c>
      <c r="C60" s="5" t="inlineStr">
        <is>
          <t>LNG</t>
        </is>
      </c>
      <c r="D60" s="5" t="inlineStr">
        <is>
          <t>Prices_int row 118</t>
        </is>
      </c>
    </row>
    <row r="61">
      <c r="A61" s="5" t="inlineStr">
        <is>
          <t>Korea</t>
        </is>
      </c>
      <c r="B61" s="5" t="inlineStr">
        <is>
          <t>Fixed</t>
        </is>
      </c>
      <c r="C61" s="5" t="inlineStr">
        <is>
          <t>LNG</t>
        </is>
      </c>
      <c r="D61" s="5" t="inlineStr">
        <is>
          <t>Prices_int row 119</t>
        </is>
      </c>
    </row>
    <row r="62">
      <c r="A62" s="5" t="inlineStr">
        <is>
          <t>Malaysia</t>
        </is>
      </c>
      <c r="B62" s="5" t="inlineStr">
        <is>
          <t>Fixed</t>
        </is>
      </c>
      <c r="C62" s="5" t="inlineStr">
        <is>
          <t>LNG</t>
        </is>
      </c>
      <c r="D62" s="5" t="inlineStr">
        <is>
          <t>Prices_int row 120</t>
        </is>
      </c>
    </row>
    <row r="63">
      <c r="A63" s="5" t="inlineStr">
        <is>
          <t>Mongolia</t>
        </is>
      </c>
      <c r="B63" s="5" t="inlineStr">
        <is>
          <t>Fixed</t>
        </is>
      </c>
      <c r="C63" s="5" t="inlineStr">
        <is>
          <t>LNG</t>
        </is>
      </c>
      <c r="D63" s="5" t="inlineStr">
        <is>
          <t>Prices_int row 121</t>
        </is>
      </c>
    </row>
    <row r="64">
      <c r="A64" s="5" t="inlineStr">
        <is>
          <t>Myanmar</t>
        </is>
      </c>
      <c r="B64" s="5" t="inlineStr">
        <is>
          <t>Fixed</t>
        </is>
      </c>
      <c r="C64" s="5" t="inlineStr">
        <is>
          <t>LNG</t>
        </is>
      </c>
      <c r="D64" s="5" t="inlineStr">
        <is>
          <t>Prices_int row 122</t>
        </is>
      </c>
    </row>
    <row r="65">
      <c r="A65" s="5" t="inlineStr">
        <is>
          <t>Nepal</t>
        </is>
      </c>
      <c r="B65" s="5" t="inlineStr">
        <is>
          <t>Fixed</t>
        </is>
      </c>
      <c r="C65" s="5" t="inlineStr">
        <is>
          <t>LNG</t>
        </is>
      </c>
      <c r="D65" s="5" t="inlineStr">
        <is>
          <t>Prices_int row 123</t>
        </is>
      </c>
    </row>
    <row r="66">
      <c r="A66" s="5" t="inlineStr">
        <is>
          <t>New Zealand</t>
        </is>
      </c>
      <c r="B66" s="5" t="inlineStr">
        <is>
          <t>Fixed</t>
        </is>
      </c>
      <c r="C66" s="5" t="inlineStr">
        <is>
          <t>LNG</t>
        </is>
      </c>
      <c r="D66" s="5" t="inlineStr">
        <is>
          <t>Prices_int row 124</t>
        </is>
      </c>
    </row>
    <row r="67">
      <c r="A67" s="5" t="inlineStr">
        <is>
          <t>Philippines</t>
        </is>
      </c>
      <c r="B67" s="5" t="inlineStr">
        <is>
          <t>Fixed</t>
        </is>
      </c>
      <c r="C67" s="5" t="inlineStr">
        <is>
          <t>LNG</t>
        </is>
      </c>
      <c r="D67" s="5" t="inlineStr">
        <is>
          <t>Prices_int row 125</t>
        </is>
      </c>
    </row>
    <row r="68">
      <c r="A68" s="5" t="inlineStr">
        <is>
          <t>Singapore</t>
        </is>
      </c>
      <c r="B68" s="5" t="inlineStr">
        <is>
          <t>Fixed</t>
        </is>
      </c>
      <c r="C68" s="5" t="inlineStr">
        <is>
          <t>LNG</t>
        </is>
      </c>
      <c r="D68" s="5" t="inlineStr">
        <is>
          <t>Prices_int row 126</t>
        </is>
      </c>
    </row>
    <row r="69">
      <c r="A69" s="5" t="inlineStr">
        <is>
          <t>Sri Lanka</t>
        </is>
      </c>
      <c r="B69" s="5" t="inlineStr">
        <is>
          <t>Fixed</t>
        </is>
      </c>
      <c r="C69" s="5" t="inlineStr">
        <is>
          <t>LNG</t>
        </is>
      </c>
      <c r="D69" s="5" t="inlineStr">
        <is>
          <t>Prices_int row 127</t>
        </is>
      </c>
    </row>
    <row r="70">
      <c r="A70" s="5" t="inlineStr">
        <is>
          <t>Thailand</t>
        </is>
      </c>
      <c r="B70" s="5" t="inlineStr">
        <is>
          <t>Fixed</t>
        </is>
      </c>
      <c r="C70" s="5" t="inlineStr">
        <is>
          <t>LNG</t>
        </is>
      </c>
      <c r="D70" s="5" t="inlineStr">
        <is>
          <t>Prices_int row 128</t>
        </is>
      </c>
    </row>
    <row r="71">
      <c r="A71" s="5" t="inlineStr">
        <is>
          <t>Vietnam</t>
        </is>
      </c>
      <c r="B71" s="5" t="inlineStr">
        <is>
          <t>Fixed</t>
        </is>
      </c>
      <c r="C71" s="5" t="inlineStr">
        <is>
          <t>LNG</t>
        </is>
      </c>
      <c r="D71" s="5" t="inlineStr">
        <is>
          <t>Prices_int row 129</t>
        </is>
      </c>
    </row>
    <row r="72">
      <c r="A72" s="5" t="inlineStr">
        <is>
          <t>Albania</t>
        </is>
      </c>
      <c r="B72" s="5" t="inlineStr">
        <is>
          <t>Fixed</t>
        </is>
      </c>
      <c r="C72" s="5" t="inlineStr">
        <is>
          <t>Europe</t>
        </is>
      </c>
      <c r="D72" s="5" t="inlineStr">
        <is>
          <t>Prices_int row 130</t>
        </is>
      </c>
    </row>
    <row r="73">
      <c r="A73" s="5" t="inlineStr">
        <is>
          <t>Austria</t>
        </is>
      </c>
      <c r="B73" s="5" t="inlineStr">
        <is>
          <t>Fixed</t>
        </is>
      </c>
      <c r="C73" s="5" t="inlineStr">
        <is>
          <t>Europe</t>
        </is>
      </c>
      <c r="D73" s="5" t="inlineStr">
        <is>
          <t>Prices_int row 131</t>
        </is>
      </c>
    </row>
    <row r="74">
      <c r="A74" s="5" t="inlineStr">
        <is>
          <t>Belarus</t>
        </is>
      </c>
      <c r="B74" s="5" t="inlineStr">
        <is>
          <t>Fixed</t>
        </is>
      </c>
      <c r="C74" s="5" t="inlineStr">
        <is>
          <t>Europe</t>
        </is>
      </c>
      <c r="D74" s="5" t="inlineStr">
        <is>
          <t>Prices_int row 132</t>
        </is>
      </c>
    </row>
    <row r="75">
      <c r="A75" s="5" t="inlineStr">
        <is>
          <t>Belgium</t>
        </is>
      </c>
      <c r="B75" s="5" t="inlineStr">
        <is>
          <t>Fixed</t>
        </is>
      </c>
      <c r="C75" s="5" t="inlineStr">
        <is>
          <t>Europe</t>
        </is>
      </c>
      <c r="D75" s="5" t="inlineStr">
        <is>
          <t>Prices_int row 133</t>
        </is>
      </c>
    </row>
    <row r="76">
      <c r="A76" s="5" t="inlineStr">
        <is>
          <t>Bosnia and Herzegovina</t>
        </is>
      </c>
      <c r="B76" s="5" t="inlineStr">
        <is>
          <t>Fixed</t>
        </is>
      </c>
      <c r="C76" s="5" t="inlineStr">
        <is>
          <t>Europe</t>
        </is>
      </c>
      <c r="D76" s="5" t="inlineStr">
        <is>
          <t>Prices_int row 134</t>
        </is>
      </c>
    </row>
    <row r="77">
      <c r="A77" s="5" t="inlineStr">
        <is>
          <t>Bulgaria</t>
        </is>
      </c>
      <c r="B77" s="5" t="inlineStr">
        <is>
          <t>Fixed</t>
        </is>
      </c>
      <c r="C77" s="5" t="inlineStr">
        <is>
          <t>Europe</t>
        </is>
      </c>
      <c r="D77" s="5" t="inlineStr">
        <is>
          <t>Prices_int row 135</t>
        </is>
      </c>
    </row>
    <row r="78">
      <c r="A78" s="5" t="inlineStr">
        <is>
          <t>Croatia</t>
        </is>
      </c>
      <c r="B78" s="5" t="inlineStr">
        <is>
          <t>Fixed</t>
        </is>
      </c>
      <c r="C78" s="5" t="inlineStr">
        <is>
          <t>Europe</t>
        </is>
      </c>
      <c r="D78" s="5" t="inlineStr">
        <is>
          <t>Prices_int row 136</t>
        </is>
      </c>
    </row>
    <row r="79">
      <c r="A79" s="5" t="inlineStr">
        <is>
          <t>Cyprus</t>
        </is>
      </c>
      <c r="B79" s="5" t="inlineStr">
        <is>
          <t>Fixed</t>
        </is>
      </c>
      <c r="C79" s="5" t="inlineStr">
        <is>
          <t>Europe</t>
        </is>
      </c>
      <c r="D79" s="5" t="inlineStr">
        <is>
          <t>Prices_int row 137</t>
        </is>
      </c>
    </row>
    <row r="80">
      <c r="A80" s="5" t="inlineStr">
        <is>
          <t>Czechia</t>
        </is>
      </c>
      <c r="B80" s="5" t="inlineStr">
        <is>
          <t>Fixed</t>
        </is>
      </c>
      <c r="C80" s="5" t="inlineStr">
        <is>
          <t>Europe</t>
        </is>
      </c>
      <c r="D80" s="5" t="inlineStr">
        <is>
          <t>Prices_int row 138</t>
        </is>
      </c>
    </row>
    <row r="81">
      <c r="A81" s="5" t="inlineStr">
        <is>
          <t>Denmark</t>
        </is>
      </c>
      <c r="B81" s="5" t="inlineStr">
        <is>
          <t>Fixed</t>
        </is>
      </c>
      <c r="C81" s="5" t="inlineStr">
        <is>
          <t>Europe</t>
        </is>
      </c>
      <c r="D81" s="5" t="inlineStr">
        <is>
          <t>Prices_int row 139</t>
        </is>
      </c>
    </row>
    <row r="82">
      <c r="A82" s="5" t="inlineStr">
        <is>
          <t>Estonia</t>
        </is>
      </c>
      <c r="B82" s="5" t="inlineStr">
        <is>
          <t>Fixed</t>
        </is>
      </c>
      <c r="C82" s="5" t="inlineStr">
        <is>
          <t>Europe</t>
        </is>
      </c>
      <c r="D82" s="5" t="inlineStr">
        <is>
          <t>Prices_int row 140</t>
        </is>
      </c>
    </row>
    <row r="83">
      <c r="A83" s="5" t="inlineStr">
        <is>
          <t>Equatorial Guinea</t>
        </is>
      </c>
      <c r="B83" s="5" t="inlineStr">
        <is>
          <t>Fixed</t>
        </is>
      </c>
      <c r="C83" s="5" t="inlineStr">
        <is>
          <t>Global</t>
        </is>
      </c>
      <c r="D83" s="5" t="inlineStr">
        <is>
          <t>Prices_int row 141</t>
        </is>
      </c>
    </row>
    <row r="84">
      <c r="A84" s="5" t="inlineStr">
        <is>
          <t>Faroe Islands</t>
        </is>
      </c>
      <c r="B84" s="5" t="inlineStr">
        <is>
          <t>Fixed</t>
        </is>
      </c>
      <c r="C84" s="5" t="inlineStr">
        <is>
          <t>Europe</t>
        </is>
      </c>
      <c r="D84" s="5" t="inlineStr">
        <is>
          <t>Prices_int row 142</t>
        </is>
      </c>
    </row>
    <row r="85">
      <c r="A85" s="5" t="inlineStr">
        <is>
          <t>Fiji</t>
        </is>
      </c>
      <c r="B85" s="5" t="inlineStr">
        <is>
          <t>Fixed</t>
        </is>
      </c>
      <c r="C85" s="5" t="inlineStr">
        <is>
          <t>Global</t>
        </is>
      </c>
      <c r="D85" s="5" t="inlineStr">
        <is>
          <t>Prices_int row 143</t>
        </is>
      </c>
    </row>
    <row r="86">
      <c r="A86" s="5" t="inlineStr">
        <is>
          <t>Finland</t>
        </is>
      </c>
      <c r="B86" s="5" t="inlineStr">
        <is>
          <t>Fixed</t>
        </is>
      </c>
      <c r="C86" s="5" t="inlineStr">
        <is>
          <t>Europe</t>
        </is>
      </c>
      <c r="D86" s="5" t="inlineStr">
        <is>
          <t>Prices_int row 144</t>
        </is>
      </c>
    </row>
    <row r="87">
      <c r="A87" s="5" t="inlineStr">
        <is>
          <t>France</t>
        </is>
      </c>
      <c r="B87" s="5" t="inlineStr">
        <is>
          <t>Fixed</t>
        </is>
      </c>
      <c r="C87" s="5" t="inlineStr">
        <is>
          <t>Europe</t>
        </is>
      </c>
      <c r="D87" s="5" t="inlineStr">
        <is>
          <t>Prices_int row 145</t>
        </is>
      </c>
    </row>
    <row r="88">
      <c r="A88" s="5" t="inlineStr">
        <is>
          <t>Germany</t>
        </is>
      </c>
      <c r="B88" s="5" t="inlineStr">
        <is>
          <t>Fixed</t>
        </is>
      </c>
      <c r="C88" s="5" t="inlineStr">
        <is>
          <t>Europe</t>
        </is>
      </c>
      <c r="D88" s="5" t="inlineStr">
        <is>
          <t>Prices_int row 146</t>
        </is>
      </c>
    </row>
    <row r="89">
      <c r="A89" s="5" t="inlineStr">
        <is>
          <t>Greece</t>
        </is>
      </c>
      <c r="B89" s="5" t="inlineStr">
        <is>
          <t>Fixed</t>
        </is>
      </c>
      <c r="C89" s="5" t="inlineStr">
        <is>
          <t>Europe</t>
        </is>
      </c>
      <c r="D89" s="5" t="inlineStr">
        <is>
          <t>Prices_int row 147</t>
        </is>
      </c>
    </row>
    <row r="90">
      <c r="A90" s="5" t="inlineStr">
        <is>
          <t>Hungary</t>
        </is>
      </c>
      <c r="B90" s="5" t="inlineStr">
        <is>
          <t>Fixed</t>
        </is>
      </c>
      <c r="C90" s="5" t="inlineStr">
        <is>
          <t>Europe</t>
        </is>
      </c>
      <c r="D90" s="5" t="inlineStr">
        <is>
          <t>Prices_int row 148</t>
        </is>
      </c>
    </row>
    <row r="91">
      <c r="A91" s="5" t="inlineStr">
        <is>
          <t>Iceland</t>
        </is>
      </c>
      <c r="B91" s="5" t="inlineStr">
        <is>
          <t>Fixed</t>
        </is>
      </c>
      <c r="C91" s="5" t="inlineStr">
        <is>
          <t>Europe</t>
        </is>
      </c>
      <c r="D91" s="5" t="inlineStr">
        <is>
          <t>Prices_int row 149</t>
        </is>
      </c>
    </row>
    <row r="92">
      <c r="A92" s="5" t="inlineStr">
        <is>
          <t>Ireland</t>
        </is>
      </c>
      <c r="B92" s="5" t="inlineStr">
        <is>
          <t>Fixed</t>
        </is>
      </c>
      <c r="C92" s="5" t="inlineStr">
        <is>
          <t>Europe</t>
        </is>
      </c>
      <c r="D92" s="5" t="inlineStr">
        <is>
          <t>Prices_int row 150</t>
        </is>
      </c>
    </row>
    <row r="93">
      <c r="A93" s="5" t="inlineStr">
        <is>
          <t>Israel</t>
        </is>
      </c>
      <c r="B93" s="5" t="inlineStr">
        <is>
          <t>Fixed</t>
        </is>
      </c>
      <c r="C93" s="5" t="inlineStr">
        <is>
          <t>Global</t>
        </is>
      </c>
      <c r="D93" s="5" t="inlineStr">
        <is>
          <t>Prices_int row 151</t>
        </is>
      </c>
    </row>
    <row r="94">
      <c r="A94" s="5" t="inlineStr">
        <is>
          <t>Italy</t>
        </is>
      </c>
      <c r="B94" s="5" t="inlineStr">
        <is>
          <t>Fixed</t>
        </is>
      </c>
      <c r="C94" s="5" t="inlineStr">
        <is>
          <t>Europe</t>
        </is>
      </c>
      <c r="D94" s="5" t="inlineStr">
        <is>
          <t>Prices_int row 152</t>
        </is>
      </c>
    </row>
    <row r="95">
      <c r="A95" s="5" t="inlineStr">
        <is>
          <t>Kosovo</t>
        </is>
      </c>
      <c r="B95" s="5" t="inlineStr">
        <is>
          <t>Fixed</t>
        </is>
      </c>
      <c r="C95" s="5" t="inlineStr">
        <is>
          <t>Europe</t>
        </is>
      </c>
      <c r="D95" s="5" t="inlineStr">
        <is>
          <t>Prices_int row 153</t>
        </is>
      </c>
    </row>
    <row r="96">
      <c r="A96" s="5" t="inlineStr">
        <is>
          <t>Latvia</t>
        </is>
      </c>
      <c r="B96" s="5" t="inlineStr">
        <is>
          <t>Fixed</t>
        </is>
      </c>
      <c r="C96" s="5" t="inlineStr">
        <is>
          <t>Europe</t>
        </is>
      </c>
      <c r="D96" s="5" t="inlineStr">
        <is>
          <t>Prices_int row 154</t>
        </is>
      </c>
    </row>
    <row r="97">
      <c r="A97" s="5" t="inlineStr">
        <is>
          <t>Lithuania</t>
        </is>
      </c>
      <c r="B97" s="5" t="inlineStr">
        <is>
          <t>Fixed</t>
        </is>
      </c>
      <c r="C97" s="5" t="inlineStr">
        <is>
          <t>Europe</t>
        </is>
      </c>
      <c r="D97" s="5" t="inlineStr">
        <is>
          <t>Prices_int row 155</t>
        </is>
      </c>
    </row>
    <row r="98">
      <c r="A98" s="5" t="inlineStr">
        <is>
          <t>Luxembourg</t>
        </is>
      </c>
      <c r="B98" s="5" t="inlineStr">
        <is>
          <t>Fixed</t>
        </is>
      </c>
      <c r="C98" s="5" t="inlineStr">
        <is>
          <t>Europe</t>
        </is>
      </c>
      <c r="D98" s="5" t="inlineStr">
        <is>
          <t>Prices_int row 156</t>
        </is>
      </c>
    </row>
    <row r="99">
      <c r="A99" s="5" t="inlineStr">
        <is>
          <t>North Macedonia</t>
        </is>
      </c>
      <c r="B99" s="5" t="inlineStr">
        <is>
          <t>Fixed</t>
        </is>
      </c>
      <c r="C99" s="5" t="inlineStr">
        <is>
          <t>Europe</t>
        </is>
      </c>
      <c r="D99" s="5" t="inlineStr">
        <is>
          <t>Prices_int row 157</t>
        </is>
      </c>
    </row>
    <row r="100">
      <c r="A100" s="5" t="inlineStr">
        <is>
          <t>Malta</t>
        </is>
      </c>
      <c r="B100" s="5" t="inlineStr">
        <is>
          <t>Fixed</t>
        </is>
      </c>
      <c r="C100" s="5" t="inlineStr">
        <is>
          <t>Europe</t>
        </is>
      </c>
      <c r="D100" s="5" t="inlineStr">
        <is>
          <t>Prices_int row 158</t>
        </is>
      </c>
    </row>
    <row r="101">
      <c r="A101" s="5" t="inlineStr">
        <is>
          <t>Moldova</t>
        </is>
      </c>
      <c r="B101" s="5" t="inlineStr">
        <is>
          <t>Fixed</t>
        </is>
      </c>
      <c r="C101" s="5" t="inlineStr">
        <is>
          <t>Europe</t>
        </is>
      </c>
      <c r="D101" s="5" t="inlineStr">
        <is>
          <t>Prices_int row 159</t>
        </is>
      </c>
    </row>
    <row r="102">
      <c r="A102" s="5" t="inlineStr">
        <is>
          <t>Montenegro, Rep. of</t>
        </is>
      </c>
      <c r="B102" s="5" t="inlineStr">
        <is>
          <t>Fixed</t>
        </is>
      </c>
      <c r="C102" s="5" t="inlineStr">
        <is>
          <t>Europe</t>
        </is>
      </c>
      <c r="D102" s="5" t="inlineStr">
        <is>
          <t>Prices_int row 160</t>
        </is>
      </c>
    </row>
    <row r="103">
      <c r="A103" s="5" t="inlineStr">
        <is>
          <t>Netherlands</t>
        </is>
      </c>
      <c r="B103" s="5" t="inlineStr">
        <is>
          <t>Fixed</t>
        </is>
      </c>
      <c r="C103" s="5" t="inlineStr">
        <is>
          <t>Europe</t>
        </is>
      </c>
      <c r="D103" s="5" t="inlineStr">
        <is>
          <t>Prices_int row 161</t>
        </is>
      </c>
    </row>
    <row r="104">
      <c r="A104" s="5" t="inlineStr">
        <is>
          <t>Norway</t>
        </is>
      </c>
      <c r="B104" s="5" t="inlineStr">
        <is>
          <t>Fixed</t>
        </is>
      </c>
      <c r="C104" s="5" t="inlineStr">
        <is>
          <t>Europe</t>
        </is>
      </c>
      <c r="D104" s="5" t="inlineStr">
        <is>
          <t>Prices_int row 162</t>
        </is>
      </c>
    </row>
    <row r="105">
      <c r="A105" s="5" t="inlineStr">
        <is>
          <t>Poland</t>
        </is>
      </c>
      <c r="B105" s="5" t="inlineStr">
        <is>
          <t>Fixed</t>
        </is>
      </c>
      <c r="C105" s="5" t="inlineStr">
        <is>
          <t>Europe</t>
        </is>
      </c>
      <c r="D105" s="5" t="inlineStr">
        <is>
          <t>Prices_int row 163</t>
        </is>
      </c>
    </row>
    <row r="106">
      <c r="A106" s="5" t="inlineStr">
        <is>
          <t>French Polynesia</t>
        </is>
      </c>
      <c r="B106" s="5" t="inlineStr">
        <is>
          <t>Fixed</t>
        </is>
      </c>
      <c r="C106" s="5" t="inlineStr">
        <is>
          <t>LNG</t>
        </is>
      </c>
      <c r="D106" s="5" t="inlineStr">
        <is>
          <t>Prices_int row 164</t>
        </is>
      </c>
    </row>
    <row r="107">
      <c r="A107" s="5" t="inlineStr">
        <is>
          <t>Gambia, The</t>
        </is>
      </c>
      <c r="B107" s="5" t="inlineStr">
        <is>
          <t>Fixed</t>
        </is>
      </c>
      <c r="C107" s="5" t="inlineStr">
        <is>
          <t>Global</t>
        </is>
      </c>
      <c r="D107" s="5" t="inlineStr">
        <is>
          <t>Prices_int row 165</t>
        </is>
      </c>
    </row>
    <row r="108">
      <c r="A108" s="5" t="inlineStr">
        <is>
          <t>Gibraltar</t>
        </is>
      </c>
      <c r="B108" s="5" t="inlineStr">
        <is>
          <t>Fixed</t>
        </is>
      </c>
      <c r="C108" s="5" t="inlineStr">
        <is>
          <t>Europe</t>
        </is>
      </c>
      <c r="D108" s="5" t="inlineStr">
        <is>
          <t>Prices_int row 166</t>
        </is>
      </c>
    </row>
    <row r="109">
      <c r="A109" s="5" t="inlineStr">
        <is>
          <t>Greenland</t>
        </is>
      </c>
      <c r="B109" s="5" t="inlineStr">
        <is>
          <t>Fixed</t>
        </is>
      </c>
      <c r="C109" s="5" t="inlineStr">
        <is>
          <t>Europe</t>
        </is>
      </c>
      <c r="D109" s="5" t="inlineStr">
        <is>
          <t>Prices_int row 167</t>
        </is>
      </c>
    </row>
    <row r="110">
      <c r="A110" s="5" t="inlineStr">
        <is>
          <t>Grenada</t>
        </is>
      </c>
      <c r="B110" s="5" t="inlineStr">
        <is>
          <t>Fixed</t>
        </is>
      </c>
      <c r="C110" s="5" t="inlineStr">
        <is>
          <t>North Am</t>
        </is>
      </c>
      <c r="D110" s="5" t="inlineStr">
        <is>
          <t>Prices_int row 168</t>
        </is>
      </c>
    </row>
    <row r="111">
      <c r="A111" s="5" t="inlineStr">
        <is>
          <t>Guam</t>
        </is>
      </c>
      <c r="B111" s="5" t="inlineStr">
        <is>
          <t>Fixed</t>
        </is>
      </c>
      <c r="C111" s="5" t="inlineStr">
        <is>
          <t>LNG</t>
        </is>
      </c>
      <c r="D111" s="5" t="inlineStr">
        <is>
          <t>Prices_int row 169</t>
        </is>
      </c>
    </row>
    <row r="112">
      <c r="A112" s="5" t="inlineStr">
        <is>
          <t>Guinea</t>
        </is>
      </c>
      <c r="B112" s="5" t="inlineStr">
        <is>
          <t>Fixed</t>
        </is>
      </c>
      <c r="C112" s="5" t="inlineStr">
        <is>
          <t>Global</t>
        </is>
      </c>
      <c r="D112" s="5" t="inlineStr">
        <is>
          <t>Prices_int row 170</t>
        </is>
      </c>
    </row>
    <row r="113">
      <c r="A113" s="5" t="inlineStr">
        <is>
          <t>Guinea-Bissau</t>
        </is>
      </c>
      <c r="B113" s="5" t="inlineStr">
        <is>
          <t>Fixed</t>
        </is>
      </c>
      <c r="C113" s="5" t="inlineStr">
        <is>
          <t>Global</t>
        </is>
      </c>
      <c r="D113" s="5" t="inlineStr">
        <is>
          <t>Prices_int row 171</t>
        </is>
      </c>
    </row>
    <row r="114">
      <c r="A114" s="5" t="inlineStr">
        <is>
          <t>Guyana</t>
        </is>
      </c>
      <c r="B114" s="5" t="inlineStr">
        <is>
          <t>Fixed</t>
        </is>
      </c>
      <c r="C114" s="5" t="inlineStr">
        <is>
          <t>North Am</t>
        </is>
      </c>
      <c r="D114" s="5" t="inlineStr">
        <is>
          <t>Prices_int row 172</t>
        </is>
      </c>
    </row>
    <row r="115">
      <c r="A115" s="5" t="inlineStr">
        <is>
          <t>Isle of Man</t>
        </is>
      </c>
      <c r="B115" s="5" t="inlineStr">
        <is>
          <t>Fixed</t>
        </is>
      </c>
      <c r="C115" s="5" t="inlineStr">
        <is>
          <t>Europe</t>
        </is>
      </c>
      <c r="D115" s="5" t="inlineStr">
        <is>
          <t>Prices_int row 173</t>
        </is>
      </c>
    </row>
    <row r="116">
      <c r="A116" s="5" t="inlineStr">
        <is>
          <t>Kiribati</t>
        </is>
      </c>
      <c r="B116" s="5" t="inlineStr">
        <is>
          <t>Fixed</t>
        </is>
      </c>
      <c r="C116" s="5" t="inlineStr">
        <is>
          <t>LNG</t>
        </is>
      </c>
      <c r="D116" s="5" t="inlineStr">
        <is>
          <t>Prices_int row 174</t>
        </is>
      </c>
    </row>
    <row r="117">
      <c r="A117" s="5" t="inlineStr">
        <is>
          <t>Korea, Dem. People's Rep.</t>
        </is>
      </c>
      <c r="B117" s="5" t="inlineStr">
        <is>
          <t>Fixed</t>
        </is>
      </c>
      <c r="C117" s="5" t="inlineStr">
        <is>
          <t>LNG</t>
        </is>
      </c>
      <c r="D117" s="5" t="inlineStr">
        <is>
          <t>Prices_int row 175</t>
        </is>
      </c>
    </row>
    <row r="118">
      <c r="A118" s="5" t="inlineStr">
        <is>
          <t>Lao P.D.R.</t>
        </is>
      </c>
      <c r="B118" s="5" t="inlineStr">
        <is>
          <t>Fixed</t>
        </is>
      </c>
      <c r="C118" s="5" t="inlineStr">
        <is>
          <t>LNG</t>
        </is>
      </c>
      <c r="D118" s="5" t="inlineStr">
        <is>
          <t>Prices_int row 176</t>
        </is>
      </c>
    </row>
    <row r="119">
      <c r="A119" s="5" t="inlineStr">
        <is>
          <t>Lesotho</t>
        </is>
      </c>
      <c r="B119" s="5" t="inlineStr">
        <is>
          <t>Fixed</t>
        </is>
      </c>
      <c r="C119" s="5" t="inlineStr">
        <is>
          <t>Global</t>
        </is>
      </c>
      <c r="D119" s="5" t="inlineStr">
        <is>
          <t>Prices_int row 177</t>
        </is>
      </c>
    </row>
    <row r="120">
      <c r="A120" s="5" t="inlineStr">
        <is>
          <t>Liberia</t>
        </is>
      </c>
      <c r="B120" s="5" t="inlineStr">
        <is>
          <t>Fixed</t>
        </is>
      </c>
      <c r="C120" s="5" t="inlineStr">
        <is>
          <t>Global</t>
        </is>
      </c>
      <c r="D120" s="5" t="inlineStr">
        <is>
          <t>Prices_int row 178</t>
        </is>
      </c>
    </row>
    <row r="121">
      <c r="A121" s="5" t="inlineStr">
        <is>
          <t>Liechtenstein</t>
        </is>
      </c>
      <c r="B121" s="5" t="inlineStr">
        <is>
          <t>Fixed</t>
        </is>
      </c>
      <c r="C121" s="5" t="inlineStr">
        <is>
          <t>Europe</t>
        </is>
      </c>
      <c r="D121" s="5" t="inlineStr">
        <is>
          <t>Prices_int row 179</t>
        </is>
      </c>
    </row>
    <row r="122">
      <c r="A122" s="5" t="inlineStr">
        <is>
          <t>Macao SAR</t>
        </is>
      </c>
      <c r="B122" s="5" t="inlineStr">
        <is>
          <t>Fixed</t>
        </is>
      </c>
      <c r="C122" s="5" t="inlineStr">
        <is>
          <t>LNG</t>
        </is>
      </c>
      <c r="D122" s="5" t="inlineStr">
        <is>
          <t>Prices_int row 180</t>
        </is>
      </c>
    </row>
    <row r="123">
      <c r="A123" s="5" t="inlineStr">
        <is>
          <t>Madagascar</t>
        </is>
      </c>
      <c r="B123" s="5" t="inlineStr">
        <is>
          <t>Fixed</t>
        </is>
      </c>
      <c r="C123" s="5" t="inlineStr">
        <is>
          <t>Global</t>
        </is>
      </c>
      <c r="D123" s="5" t="inlineStr">
        <is>
          <t>Prices_int row 181</t>
        </is>
      </c>
    </row>
    <row r="124">
      <c r="A124" s="5" t="inlineStr">
        <is>
          <t>Malawi</t>
        </is>
      </c>
      <c r="B124" s="5" t="inlineStr">
        <is>
          <t>Fixed</t>
        </is>
      </c>
      <c r="C124" s="5" t="inlineStr">
        <is>
          <t>Global</t>
        </is>
      </c>
      <c r="D124" s="5" t="inlineStr">
        <is>
          <t>Prices_int row 182</t>
        </is>
      </c>
    </row>
    <row r="125">
      <c r="A125" s="5" t="inlineStr">
        <is>
          <t>Maldives</t>
        </is>
      </c>
      <c r="B125" s="5" t="inlineStr">
        <is>
          <t>Fixed</t>
        </is>
      </c>
      <c r="C125" s="5" t="inlineStr">
        <is>
          <t>LNG</t>
        </is>
      </c>
      <c r="D125" s="5" t="inlineStr">
        <is>
          <t>Prices_int row 183</t>
        </is>
      </c>
    </row>
    <row r="126">
      <c r="A126" s="5" t="inlineStr">
        <is>
          <t>Mali</t>
        </is>
      </c>
      <c r="B126" s="5" t="inlineStr">
        <is>
          <t>Fixed</t>
        </is>
      </c>
      <c r="C126" s="5" t="inlineStr">
        <is>
          <t>Global</t>
        </is>
      </c>
      <c r="D126" s="5" t="inlineStr">
        <is>
          <t>Prices_int row 184</t>
        </is>
      </c>
    </row>
    <row r="127">
      <c r="A127" s="5" t="inlineStr">
        <is>
          <t>Marshall Islands</t>
        </is>
      </c>
      <c r="B127" s="5" t="inlineStr">
        <is>
          <t>Fixed</t>
        </is>
      </c>
      <c r="C127" s="5" t="inlineStr">
        <is>
          <t>LNG</t>
        </is>
      </c>
      <c r="D127" s="5" t="inlineStr">
        <is>
          <t>Prices_int row 185</t>
        </is>
      </c>
    </row>
    <row r="128">
      <c r="A128" s="5" t="inlineStr">
        <is>
          <t>Mauritania</t>
        </is>
      </c>
      <c r="B128" s="5" t="inlineStr">
        <is>
          <t>Fixed</t>
        </is>
      </c>
      <c r="C128" s="5" t="inlineStr">
        <is>
          <t>Global</t>
        </is>
      </c>
      <c r="D128" s="5" t="inlineStr">
        <is>
          <t>Prices_int row 186</t>
        </is>
      </c>
    </row>
    <row r="129">
      <c r="A129" s="5" t="inlineStr">
        <is>
          <t>Micronesia</t>
        </is>
      </c>
      <c r="B129" s="5" t="inlineStr">
        <is>
          <t>Fixed</t>
        </is>
      </c>
      <c r="C129" s="5" t="inlineStr">
        <is>
          <t>LNG</t>
        </is>
      </c>
      <c r="D129" s="5" t="inlineStr">
        <is>
          <t>Prices_int row 187</t>
        </is>
      </c>
    </row>
    <row r="130">
      <c r="A130" s="5" t="inlineStr">
        <is>
          <t>Monaco</t>
        </is>
      </c>
      <c r="B130" s="5" t="inlineStr">
        <is>
          <t>Fixed</t>
        </is>
      </c>
      <c r="C130" s="5" t="inlineStr">
        <is>
          <t>Europe</t>
        </is>
      </c>
      <c r="D130" s="5" t="inlineStr">
        <is>
          <t>Prices_int row 188</t>
        </is>
      </c>
    </row>
    <row r="131">
      <c r="A131" s="5" t="inlineStr">
        <is>
          <t>Nauru</t>
        </is>
      </c>
      <c r="B131" s="5" t="inlineStr">
        <is>
          <t>Fixed</t>
        </is>
      </c>
      <c r="C131" s="5" t="inlineStr">
        <is>
          <t>LNG</t>
        </is>
      </c>
      <c r="D131" s="5" t="inlineStr">
        <is>
          <t>Prices_int row 189</t>
        </is>
      </c>
    </row>
    <row r="132">
      <c r="A132" s="5" t="inlineStr">
        <is>
          <t>New Caledonia</t>
        </is>
      </c>
      <c r="B132" s="5" t="inlineStr">
        <is>
          <t>Fixed</t>
        </is>
      </c>
      <c r="C132" s="5" t="inlineStr">
        <is>
          <t>LNG</t>
        </is>
      </c>
      <c r="D132" s="5" t="inlineStr">
        <is>
          <t>Prices_int row 190</t>
        </is>
      </c>
    </row>
    <row r="133">
      <c r="A133" s="5" t="inlineStr">
        <is>
          <t>Northern Mariana Islands</t>
        </is>
      </c>
      <c r="B133" s="5" t="inlineStr">
        <is>
          <t>Fixed</t>
        </is>
      </c>
      <c r="C133" s="5" t="inlineStr">
        <is>
          <t>LNG</t>
        </is>
      </c>
      <c r="D133" s="5" t="inlineStr">
        <is>
          <t>Prices_int row 191</t>
        </is>
      </c>
    </row>
    <row r="134">
      <c r="A134" s="5" t="inlineStr">
        <is>
          <t>Palau</t>
        </is>
      </c>
      <c r="B134" s="5" t="inlineStr">
        <is>
          <t>Fixed</t>
        </is>
      </c>
      <c r="C134" s="5" t="inlineStr">
        <is>
          <t>LNG</t>
        </is>
      </c>
      <c r="D134" s="5" t="inlineStr">
        <is>
          <t>Prices_int row 192</t>
        </is>
      </c>
    </row>
    <row r="135">
      <c r="A135" s="5" t="inlineStr">
        <is>
          <t>Papua New Guinea</t>
        </is>
      </c>
      <c r="B135" s="5" t="inlineStr">
        <is>
          <t>Fixed</t>
        </is>
      </c>
      <c r="C135" s="5" t="inlineStr">
        <is>
          <t>LNG</t>
        </is>
      </c>
      <c r="D135" s="5" t="inlineStr">
        <is>
          <t>Prices_int row 193</t>
        </is>
      </c>
    </row>
    <row r="136">
      <c r="A136" s="5" t="inlineStr">
        <is>
          <t>Puerto Rico</t>
        </is>
      </c>
      <c r="B136" s="5" t="inlineStr">
        <is>
          <t>Fixed</t>
        </is>
      </c>
      <c r="C136" s="5" t="inlineStr">
        <is>
          <t>North Am</t>
        </is>
      </c>
      <c r="D136" s="5" t="inlineStr">
        <is>
          <t>Prices_int row 194</t>
        </is>
      </c>
    </row>
    <row r="137">
      <c r="A137" s="5" t="inlineStr">
        <is>
          <t>Samoa</t>
        </is>
      </c>
      <c r="B137" s="5" t="inlineStr">
        <is>
          <t>Fixed</t>
        </is>
      </c>
      <c r="C137" s="5" t="inlineStr">
        <is>
          <t>LNG</t>
        </is>
      </c>
      <c r="D137" s="5" t="inlineStr">
        <is>
          <t>Prices_int row 195</t>
        </is>
      </c>
    </row>
    <row r="138">
      <c r="A138" s="5" t="inlineStr">
        <is>
          <t>San Marino</t>
        </is>
      </c>
      <c r="B138" s="5" t="inlineStr">
        <is>
          <t>Fixed</t>
        </is>
      </c>
      <c r="C138" s="5" t="inlineStr">
        <is>
          <t>Europe</t>
        </is>
      </c>
      <c r="D138" s="5" t="inlineStr">
        <is>
          <t>Prices_int row 196</t>
        </is>
      </c>
    </row>
    <row r="139">
      <c r="A139" s="5" t="inlineStr">
        <is>
          <t>São Tomé and Príncipe</t>
        </is>
      </c>
      <c r="B139" s="5" t="inlineStr">
        <is>
          <t>Fixed</t>
        </is>
      </c>
      <c r="C139" s="5" t="inlineStr">
        <is>
          <t>Global</t>
        </is>
      </c>
      <c r="D139" s="5" t="inlineStr">
        <is>
          <t>Prices_int row 197</t>
        </is>
      </c>
    </row>
    <row r="140">
      <c r="A140" s="5" t="inlineStr">
        <is>
          <t>Seychelles</t>
        </is>
      </c>
      <c r="B140" s="5" t="inlineStr">
        <is>
          <t>Fixed</t>
        </is>
      </c>
      <c r="C140" s="5" t="inlineStr">
        <is>
          <t>Global</t>
        </is>
      </c>
      <c r="D140" s="5" t="inlineStr">
        <is>
          <t>Prices_int row 198</t>
        </is>
      </c>
    </row>
    <row r="141">
      <c r="A141" s="5" t="inlineStr">
        <is>
          <t>Sierra Leone</t>
        </is>
      </c>
      <c r="B141" s="5" t="inlineStr">
        <is>
          <t>Fixed</t>
        </is>
      </c>
      <c r="C141" s="5" t="inlineStr">
        <is>
          <t>Global</t>
        </is>
      </c>
      <c r="D141" s="5" t="inlineStr">
        <is>
          <t>Prices_int row 199</t>
        </is>
      </c>
    </row>
    <row r="142">
      <c r="A142" s="5" t="inlineStr">
        <is>
          <t>Sint Maarten (Dutch part)</t>
        </is>
      </c>
      <c r="B142" s="5" t="inlineStr">
        <is>
          <t>Fixed</t>
        </is>
      </c>
      <c r="C142" s="5" t="inlineStr">
        <is>
          <t>North Am</t>
        </is>
      </c>
      <c r="D142" s="5" t="inlineStr">
        <is>
          <t>Prices_int row 200</t>
        </is>
      </c>
    </row>
    <row r="143">
      <c r="A143" s="5" t="inlineStr">
        <is>
          <t>Solomon Islands</t>
        </is>
      </c>
      <c r="B143" s="5" t="inlineStr">
        <is>
          <t>Fixed</t>
        </is>
      </c>
      <c r="C143" s="5" t="inlineStr">
        <is>
          <t>LNG</t>
        </is>
      </c>
      <c r="D143" s="5" t="inlineStr">
        <is>
          <t>Prices_int row 201</t>
        </is>
      </c>
    </row>
    <row r="144">
      <c r="A144" s="5" t="inlineStr">
        <is>
          <t>Somalia</t>
        </is>
      </c>
      <c r="B144" s="5" t="inlineStr">
        <is>
          <t>Fixed</t>
        </is>
      </c>
      <c r="C144" s="5" t="inlineStr">
        <is>
          <t>Global</t>
        </is>
      </c>
      <c r="D144" s="5" t="inlineStr">
        <is>
          <t>Prices_int row 202</t>
        </is>
      </c>
    </row>
    <row r="145">
      <c r="A145" s="5" t="inlineStr">
        <is>
          <t>St. Kitts and Nevis</t>
        </is>
      </c>
      <c r="B145" s="5" t="inlineStr">
        <is>
          <t>Fixed</t>
        </is>
      </c>
      <c r="C145" s="5" t="inlineStr">
        <is>
          <t>North Am</t>
        </is>
      </c>
      <c r="D145" s="5" t="inlineStr">
        <is>
          <t>Prices_int row 203</t>
        </is>
      </c>
    </row>
    <row r="146">
      <c r="A146" s="5" t="inlineStr">
        <is>
          <t>St. Lucia</t>
        </is>
      </c>
      <c r="B146" s="5" t="inlineStr">
        <is>
          <t>Fixed</t>
        </is>
      </c>
      <c r="C146" s="5" t="inlineStr">
        <is>
          <t>North Am</t>
        </is>
      </c>
      <c r="D146" s="5" t="inlineStr">
        <is>
          <t>Prices_int row 204</t>
        </is>
      </c>
    </row>
    <row r="147">
      <c r="A147" s="5" t="inlineStr">
        <is>
          <t>St. Martin (French part)</t>
        </is>
      </c>
      <c r="B147" s="5" t="inlineStr">
        <is>
          <t>Fixed</t>
        </is>
      </c>
      <c r="C147" s="5" t="inlineStr">
        <is>
          <t>North Am</t>
        </is>
      </c>
      <c r="D147" s="5" t="inlineStr">
        <is>
          <t>Prices_int row 205</t>
        </is>
      </c>
    </row>
    <row r="148">
      <c r="A148" s="5" t="inlineStr">
        <is>
          <t>St. Vincent and the Grenadines</t>
        </is>
      </c>
      <c r="B148" s="5" t="inlineStr">
        <is>
          <t>Fixed</t>
        </is>
      </c>
      <c r="C148" s="5" t="inlineStr">
        <is>
          <t>North Am</t>
        </is>
      </c>
      <c r="D148" s="5" t="inlineStr">
        <is>
          <t>Prices_int row 206</t>
        </is>
      </c>
    </row>
    <row r="149">
      <c r="A149" s="5" t="inlineStr">
        <is>
          <t>Eswatini</t>
        </is>
      </c>
      <c r="B149" s="5" t="inlineStr">
        <is>
          <t>Fixed</t>
        </is>
      </c>
      <c r="C149" s="5" t="inlineStr">
        <is>
          <t>Global</t>
        </is>
      </c>
      <c r="D149" s="5" t="inlineStr">
        <is>
          <t>Prices_int row 207</t>
        </is>
      </c>
    </row>
    <row r="150">
      <c r="A150" s="5" t="inlineStr">
        <is>
          <t>Syria</t>
        </is>
      </c>
      <c r="B150" s="5" t="inlineStr">
        <is>
          <t>Fixed</t>
        </is>
      </c>
      <c r="C150" s="5" t="inlineStr">
        <is>
          <t>Global</t>
        </is>
      </c>
      <c r="D150" s="5" t="inlineStr">
        <is>
          <t>Prices_int row 208</t>
        </is>
      </c>
    </row>
    <row r="151">
      <c r="A151" s="5" t="inlineStr">
        <is>
          <t>Taiwan Province of China</t>
        </is>
      </c>
      <c r="B151" s="5" t="inlineStr">
        <is>
          <t>Fixed</t>
        </is>
      </c>
      <c r="C151" s="5" t="inlineStr">
        <is>
          <t>LNG</t>
        </is>
      </c>
      <c r="D151" s="5" t="inlineStr">
        <is>
          <t>Prices_int row 209</t>
        </is>
      </c>
    </row>
    <row r="152">
      <c r="A152" s="5" t="inlineStr">
        <is>
          <t>Timor-Leste</t>
        </is>
      </c>
      <c r="B152" s="5" t="inlineStr">
        <is>
          <t>Fixed</t>
        </is>
      </c>
      <c r="C152" s="5" t="inlineStr">
        <is>
          <t>LNG</t>
        </is>
      </c>
      <c r="D152" s="5" t="inlineStr">
        <is>
          <t>Prices_int row 210</t>
        </is>
      </c>
    </row>
    <row r="153">
      <c r="A153" s="5" t="inlineStr">
        <is>
          <t>Tonga</t>
        </is>
      </c>
      <c r="B153" s="5" t="inlineStr">
        <is>
          <t>Fixed</t>
        </is>
      </c>
      <c r="C153" s="5" t="inlineStr">
        <is>
          <t>LNG</t>
        </is>
      </c>
      <c r="D153" s="5" t="inlineStr">
        <is>
          <t>Prices_int row 211</t>
        </is>
      </c>
    </row>
    <row r="154">
      <c r="A154" s="5" t="inlineStr">
        <is>
          <t>Turks and Caicos Islands</t>
        </is>
      </c>
      <c r="B154" s="5" t="inlineStr">
        <is>
          <t>Fixed</t>
        </is>
      </c>
      <c r="C154" s="5" t="inlineStr">
        <is>
          <t>North Am</t>
        </is>
      </c>
      <c r="D154" s="5" t="inlineStr">
        <is>
          <t>Prices_int row 212</t>
        </is>
      </c>
    </row>
    <row r="155">
      <c r="A155" s="5" t="inlineStr">
        <is>
          <t>Tuvalu</t>
        </is>
      </c>
      <c r="B155" s="5" t="inlineStr">
        <is>
          <t>Fixed</t>
        </is>
      </c>
      <c r="C155" s="5" t="inlineStr">
        <is>
          <t>LNG</t>
        </is>
      </c>
      <c r="D155" s="5" t="inlineStr">
        <is>
          <t>Prices_int row 213</t>
        </is>
      </c>
    </row>
    <row r="156">
      <c r="A156" s="5" t="inlineStr">
        <is>
          <t>Uganda</t>
        </is>
      </c>
      <c r="B156" s="5" t="inlineStr">
        <is>
          <t>Fixed</t>
        </is>
      </c>
      <c r="C156" s="5" t="inlineStr">
        <is>
          <t>Global</t>
        </is>
      </c>
      <c r="D156" s="5" t="inlineStr">
        <is>
          <t>Prices_int row 214</t>
        </is>
      </c>
    </row>
    <row r="157">
      <c r="A157" s="5" t="inlineStr">
        <is>
          <t>Vanuatu</t>
        </is>
      </c>
      <c r="B157" s="5" t="inlineStr">
        <is>
          <t>Fixed</t>
        </is>
      </c>
      <c r="C157" s="5" t="inlineStr">
        <is>
          <t>LNG</t>
        </is>
      </c>
      <c r="D157" s="5" t="inlineStr">
        <is>
          <t>Prices_int row 215</t>
        </is>
      </c>
    </row>
    <row r="158">
      <c r="A158" s="5" t="inlineStr">
        <is>
          <t>Virgin Islands (U.S.)</t>
        </is>
      </c>
      <c r="B158" s="5" t="inlineStr">
        <is>
          <t>Fixed</t>
        </is>
      </c>
      <c r="C158" s="5" t="inlineStr">
        <is>
          <t>North Am</t>
        </is>
      </c>
      <c r="D158" s="5" t="inlineStr">
        <is>
          <t>Prices_int row 216</t>
        </is>
      </c>
    </row>
    <row r="159">
      <c r="A159" s="5" t="inlineStr">
        <is>
          <t>West Bank and Gaza</t>
        </is>
      </c>
      <c r="B159" s="5" t="inlineStr">
        <is>
          <t>Fixed</t>
        </is>
      </c>
      <c r="C159" s="5" t="inlineStr">
        <is>
          <t>Global</t>
        </is>
      </c>
      <c r="D159" s="5" t="inlineStr">
        <is>
          <t>Prices_int row 217</t>
        </is>
      </c>
    </row>
    <row r="160">
      <c r="A160" s="5" t="inlineStr">
        <is>
          <t>Portugal</t>
        </is>
      </c>
      <c r="B160" s="5" t="inlineStr">
        <is>
          <t>Fixed</t>
        </is>
      </c>
      <c r="C160" s="5" t="inlineStr">
        <is>
          <t>Europe</t>
        </is>
      </c>
      <c r="D160" s="5" t="inlineStr">
        <is>
          <t>Prices_int row 218</t>
        </is>
      </c>
    </row>
    <row r="161">
      <c r="A161" s="5" t="inlineStr">
        <is>
          <t>Romania</t>
        </is>
      </c>
      <c r="B161" s="5" t="inlineStr">
        <is>
          <t>Fixed</t>
        </is>
      </c>
      <c r="C161" s="5" t="inlineStr">
        <is>
          <t>Europe</t>
        </is>
      </c>
      <c r="D161" s="5" t="inlineStr">
        <is>
          <t>Prices_int row 219</t>
        </is>
      </c>
    </row>
    <row r="162">
      <c r="A162" s="5" t="inlineStr">
        <is>
          <t>Russia</t>
        </is>
      </c>
      <c r="B162" s="5" t="inlineStr">
        <is>
          <t>Fixed</t>
        </is>
      </c>
      <c r="C162" s="5" t="inlineStr">
        <is>
          <t>Europe</t>
        </is>
      </c>
      <c r="D162" s="5" t="inlineStr">
        <is>
          <t>Prices_int row 220</t>
        </is>
      </c>
    </row>
    <row r="163">
      <c r="A163" s="5" t="inlineStr">
        <is>
          <t>Serbia</t>
        </is>
      </c>
      <c r="B163" s="5" t="inlineStr">
        <is>
          <t>Fixed</t>
        </is>
      </c>
      <c r="C163" s="5" t="inlineStr">
        <is>
          <t>Europe</t>
        </is>
      </c>
      <c r="D163" s="5" t="inlineStr">
        <is>
          <t>Prices_int row 221</t>
        </is>
      </c>
    </row>
    <row r="164">
      <c r="A164" s="5" t="inlineStr">
        <is>
          <t>Slovak Republic</t>
        </is>
      </c>
      <c r="B164" s="5" t="inlineStr">
        <is>
          <t>Fixed</t>
        </is>
      </c>
      <c r="C164" s="5" t="inlineStr">
        <is>
          <t>Europe</t>
        </is>
      </c>
      <c r="D164" s="5" t="inlineStr">
        <is>
          <t>Prices_int row 222</t>
        </is>
      </c>
    </row>
    <row r="165">
      <c r="A165" s="5" t="inlineStr">
        <is>
          <t>Slovenia</t>
        </is>
      </c>
      <c r="B165" s="5" t="inlineStr">
        <is>
          <t>Fixed</t>
        </is>
      </c>
      <c r="C165" s="5" t="inlineStr">
        <is>
          <t>Europe</t>
        </is>
      </c>
      <c r="D165" s="5" t="inlineStr">
        <is>
          <t>Prices_int row 223</t>
        </is>
      </c>
    </row>
    <row r="166">
      <c r="A166" s="5" t="inlineStr">
        <is>
          <t>Spain</t>
        </is>
      </c>
      <c r="B166" s="5" t="inlineStr">
        <is>
          <t>Fixed</t>
        </is>
      </c>
      <c r="C166" s="5" t="inlineStr">
        <is>
          <t>Europe</t>
        </is>
      </c>
      <c r="D166" s="5" t="inlineStr">
        <is>
          <t>Prices_int row 224</t>
        </is>
      </c>
    </row>
    <row r="167">
      <c r="A167" s="5" t="inlineStr">
        <is>
          <t>Sweden</t>
        </is>
      </c>
      <c r="B167" s="5" t="inlineStr">
        <is>
          <t>Fixed</t>
        </is>
      </c>
      <c r="C167" s="5" t="inlineStr">
        <is>
          <t>Europe</t>
        </is>
      </c>
      <c r="D167" s="5" t="inlineStr">
        <is>
          <t>Prices_int row 225</t>
        </is>
      </c>
    </row>
    <row r="168">
      <c r="A168" s="5" t="inlineStr">
        <is>
          <t>Switzerland</t>
        </is>
      </c>
      <c r="B168" s="5" t="inlineStr">
        <is>
          <t>Fixed</t>
        </is>
      </c>
      <c r="C168" s="5" t="inlineStr">
        <is>
          <t>Europe</t>
        </is>
      </c>
      <c r="D168" s="5" t="inlineStr">
        <is>
          <t>Prices_int row 226</t>
        </is>
      </c>
    </row>
    <row r="169">
      <c r="A169" s="5" t="inlineStr">
        <is>
          <t>Turkiye</t>
        </is>
      </c>
      <c r="B169" s="5" t="inlineStr">
        <is>
          <t>Fixed</t>
        </is>
      </c>
      <c r="C169" s="5" t="inlineStr">
        <is>
          <t>Global</t>
        </is>
      </c>
      <c r="D169" s="5" t="inlineStr">
        <is>
          <t>Prices_int row 227</t>
        </is>
      </c>
    </row>
    <row r="170">
      <c r="A170" s="5" t="inlineStr">
        <is>
          <t>Ukraine</t>
        </is>
      </c>
      <c r="B170" s="5" t="inlineStr">
        <is>
          <t>Fixed</t>
        </is>
      </c>
      <c r="C170" s="5" t="inlineStr">
        <is>
          <t>Europe</t>
        </is>
      </c>
      <c r="D170" s="5" t="inlineStr">
        <is>
          <t>Prices_int row 228</t>
        </is>
      </c>
    </row>
    <row r="171">
      <c r="A171" s="5" t="inlineStr">
        <is>
          <t>United Kingdom</t>
        </is>
      </c>
      <c r="B171" s="5" t="inlineStr">
        <is>
          <t>Fixed</t>
        </is>
      </c>
      <c r="C171" s="5" t="inlineStr">
        <is>
          <t>Europe</t>
        </is>
      </c>
      <c r="D171" s="5" t="inlineStr">
        <is>
          <t>Prices_int row 229</t>
        </is>
      </c>
    </row>
    <row r="172">
      <c r="A172" s="5" t="inlineStr">
        <is>
          <t>Algeria</t>
        </is>
      </c>
      <c r="B172" s="5" t="inlineStr">
        <is>
          <t>Fixed</t>
        </is>
      </c>
      <c r="C172" s="5" t="inlineStr">
        <is>
          <t>Global</t>
        </is>
      </c>
      <c r="D172" s="5" t="inlineStr">
        <is>
          <t>Prices_int row 230</t>
        </is>
      </c>
    </row>
    <row r="173">
      <c r="A173" s="5" t="inlineStr">
        <is>
          <t>Armenia</t>
        </is>
      </c>
      <c r="B173" s="5" t="inlineStr">
        <is>
          <t>Fixed</t>
        </is>
      </c>
      <c r="C173" s="5" t="inlineStr">
        <is>
          <t>Global</t>
        </is>
      </c>
      <c r="D173" s="5" t="inlineStr">
        <is>
          <t>Prices_int row 231</t>
        </is>
      </c>
    </row>
    <row r="174">
      <c r="A174" s="5" t="inlineStr">
        <is>
          <t>Azerbaijan</t>
        </is>
      </c>
      <c r="B174" s="5" t="inlineStr">
        <is>
          <t>Fixed</t>
        </is>
      </c>
      <c r="C174" s="5" t="inlineStr">
        <is>
          <t>Global</t>
        </is>
      </c>
      <c r="D174" s="5" t="inlineStr">
        <is>
          <t>Prices_int row 232</t>
        </is>
      </c>
    </row>
    <row r="175">
      <c r="A175" s="5" t="inlineStr">
        <is>
          <t>Bahrain</t>
        </is>
      </c>
      <c r="B175" s="5" t="inlineStr">
        <is>
          <t>Fixed</t>
        </is>
      </c>
      <c r="C175" s="5" t="inlineStr">
        <is>
          <t>Global</t>
        </is>
      </c>
      <c r="D175" s="5" t="inlineStr">
        <is>
          <t>Prices_int row 233</t>
        </is>
      </c>
    </row>
    <row r="176">
      <c r="A176" s="5" t="inlineStr">
        <is>
          <t>Egypt</t>
        </is>
      </c>
      <c r="B176" s="5" t="inlineStr">
        <is>
          <t>Fixed</t>
        </is>
      </c>
      <c r="C176" s="5" t="inlineStr">
        <is>
          <t>Global</t>
        </is>
      </c>
      <c r="D176" s="5" t="inlineStr">
        <is>
          <t>Prices_int row 234</t>
        </is>
      </c>
    </row>
    <row r="177">
      <c r="A177" s="5" t="inlineStr">
        <is>
          <t>Georgia</t>
        </is>
      </c>
      <c r="B177" s="5" t="inlineStr">
        <is>
          <t>Fixed</t>
        </is>
      </c>
      <c r="C177" s="5" t="inlineStr">
        <is>
          <t>Global</t>
        </is>
      </c>
      <c r="D177" s="5" t="inlineStr">
        <is>
          <t>Prices_int row 235</t>
        </is>
      </c>
    </row>
    <row r="178">
      <c r="A178" s="5" t="inlineStr">
        <is>
          <t>Iran</t>
        </is>
      </c>
      <c r="B178" s="5" t="inlineStr">
        <is>
          <t>Fixed</t>
        </is>
      </c>
      <c r="C178" s="5" t="inlineStr">
        <is>
          <t>Global</t>
        </is>
      </c>
      <c r="D178" s="5" t="inlineStr">
        <is>
          <t>Prices_int row 236</t>
        </is>
      </c>
    </row>
    <row r="179">
      <c r="A179" s="5" t="inlineStr">
        <is>
          <t>Iraq</t>
        </is>
      </c>
      <c r="B179" s="5" t="inlineStr">
        <is>
          <t>Fixed</t>
        </is>
      </c>
      <c r="C179" s="5" t="inlineStr">
        <is>
          <t>Global</t>
        </is>
      </c>
      <c r="D179" s="5" t="inlineStr">
        <is>
          <t>Prices_int row 237</t>
        </is>
      </c>
    </row>
    <row r="180">
      <c r="A180" s="5" t="inlineStr">
        <is>
          <t>Jordan</t>
        </is>
      </c>
      <c r="B180" s="5" t="inlineStr">
        <is>
          <t>Fixed</t>
        </is>
      </c>
      <c r="C180" s="5" t="inlineStr">
        <is>
          <t>Global</t>
        </is>
      </c>
      <c r="D180" s="5" t="inlineStr">
        <is>
          <t>Prices_int row 238</t>
        </is>
      </c>
    </row>
    <row r="181">
      <c r="A181" s="5" t="inlineStr">
        <is>
          <t>Kazakhstan</t>
        </is>
      </c>
      <c r="B181" s="5" t="inlineStr">
        <is>
          <t>Fixed</t>
        </is>
      </c>
      <c r="C181" s="5" t="inlineStr">
        <is>
          <t>Global</t>
        </is>
      </c>
      <c r="D181" s="5" t="inlineStr">
        <is>
          <t>Prices_int row 239</t>
        </is>
      </c>
    </row>
    <row r="182">
      <c r="A182" s="5" t="inlineStr">
        <is>
          <t>Kuwait</t>
        </is>
      </c>
      <c r="B182" s="5" t="inlineStr">
        <is>
          <t>Fixed</t>
        </is>
      </c>
      <c r="C182" s="5" t="inlineStr">
        <is>
          <t>Global</t>
        </is>
      </c>
      <c r="D182" s="5" t="inlineStr">
        <is>
          <t>Prices_int row 240</t>
        </is>
      </c>
    </row>
    <row r="183">
      <c r="A183" s="5" t="inlineStr">
        <is>
          <t>Kyrgyz Republic</t>
        </is>
      </c>
      <c r="B183" s="5" t="inlineStr">
        <is>
          <t>Fixed</t>
        </is>
      </c>
      <c r="C183" s="5" t="inlineStr">
        <is>
          <t>Global</t>
        </is>
      </c>
      <c r="D183" s="5" t="inlineStr">
        <is>
          <t>Prices_int row 241</t>
        </is>
      </c>
    </row>
    <row r="184">
      <c r="A184" s="5" t="inlineStr">
        <is>
          <t>Lebanon</t>
        </is>
      </c>
      <c r="B184" s="5" t="inlineStr">
        <is>
          <t>Fixed</t>
        </is>
      </c>
      <c r="C184" s="5" t="inlineStr">
        <is>
          <t>Global</t>
        </is>
      </c>
      <c r="D184" s="5" t="inlineStr">
        <is>
          <t>Prices_int row 242</t>
        </is>
      </c>
    </row>
    <row r="185">
      <c r="A185" s="5" t="inlineStr">
        <is>
          <t>Libya</t>
        </is>
      </c>
      <c r="B185" s="5" t="inlineStr">
        <is>
          <t>Fixed</t>
        </is>
      </c>
      <c r="C185" s="5" t="inlineStr">
        <is>
          <t>Global</t>
        </is>
      </c>
      <c r="D185" s="5" t="inlineStr">
        <is>
          <t>Prices_int row 243</t>
        </is>
      </c>
    </row>
    <row r="186">
      <c r="A186" s="5" t="inlineStr">
        <is>
          <t>Morocco</t>
        </is>
      </c>
      <c r="B186" s="5" t="inlineStr">
        <is>
          <t>Fixed</t>
        </is>
      </c>
      <c r="C186" s="5" t="inlineStr">
        <is>
          <t>Global</t>
        </is>
      </c>
      <c r="D186" s="5" t="inlineStr">
        <is>
          <t>Prices_int row 244</t>
        </is>
      </c>
    </row>
    <row r="187">
      <c r="A187" s="5" t="inlineStr">
        <is>
          <t>Oman</t>
        </is>
      </c>
      <c r="B187" s="5" t="inlineStr">
        <is>
          <t>Fixed</t>
        </is>
      </c>
      <c r="C187" s="5" t="inlineStr">
        <is>
          <t>Global</t>
        </is>
      </c>
      <c r="D187" s="5" t="inlineStr">
        <is>
          <t>Prices_int row 245</t>
        </is>
      </c>
    </row>
    <row r="188">
      <c r="A188" s="5" t="inlineStr">
        <is>
          <t>Pakistan</t>
        </is>
      </c>
      <c r="B188" s="5" t="inlineStr">
        <is>
          <t>Fixed</t>
        </is>
      </c>
      <c r="C188" s="5" t="inlineStr">
        <is>
          <t>Global</t>
        </is>
      </c>
      <c r="D188" s="5" t="inlineStr">
        <is>
          <t>Prices_int row 246</t>
        </is>
      </c>
    </row>
    <row r="189">
      <c r="A189" s="5" t="inlineStr">
        <is>
          <t>Qatar</t>
        </is>
      </c>
      <c r="B189" s="5" t="inlineStr">
        <is>
          <t>Fixed</t>
        </is>
      </c>
      <c r="C189" s="5" t="inlineStr">
        <is>
          <t>Global</t>
        </is>
      </c>
      <c r="D189" s="5" t="inlineStr">
        <is>
          <t>Prices_int row 247</t>
        </is>
      </c>
    </row>
    <row r="190">
      <c r="A190" s="5" t="inlineStr">
        <is>
          <t>Saudi Arabia</t>
        </is>
      </c>
      <c r="B190" s="5" t="inlineStr">
        <is>
          <t>Fixed</t>
        </is>
      </c>
      <c r="C190" s="5" t="inlineStr">
        <is>
          <t>Global</t>
        </is>
      </c>
      <c r="D190" s="5" t="inlineStr">
        <is>
          <t>Prices_int row 248</t>
        </is>
      </c>
    </row>
    <row r="191">
      <c r="A191" s="5" t="inlineStr">
        <is>
          <t>Sudan</t>
        </is>
      </c>
      <c r="B191" s="5" t="inlineStr">
        <is>
          <t>Fixed</t>
        </is>
      </c>
      <c r="C191" s="5" t="inlineStr">
        <is>
          <t>Global</t>
        </is>
      </c>
      <c r="D191" s="5" t="inlineStr">
        <is>
          <t>Prices_int row 249</t>
        </is>
      </c>
    </row>
    <row r="192">
      <c r="A192" s="5" t="inlineStr">
        <is>
          <t>Tajikistan</t>
        </is>
      </c>
      <c r="B192" s="5" t="inlineStr">
        <is>
          <t>Fixed</t>
        </is>
      </c>
      <c r="C192" s="5" t="inlineStr">
        <is>
          <t>Global</t>
        </is>
      </c>
      <c r="D192" s="5" t="inlineStr">
        <is>
          <t>Prices_int row 250</t>
        </is>
      </c>
    </row>
    <row r="193">
      <c r="A193" s="5" t="inlineStr">
        <is>
          <t>Tunisia</t>
        </is>
      </c>
      <c r="B193" s="5" t="inlineStr">
        <is>
          <t>Fixed</t>
        </is>
      </c>
      <c r="C193" s="5" t="inlineStr">
        <is>
          <t>Global</t>
        </is>
      </c>
      <c r="D193" s="5" t="inlineStr">
        <is>
          <t>Prices_int row 251</t>
        </is>
      </c>
    </row>
    <row r="194">
      <c r="A194" s="5" t="inlineStr">
        <is>
          <t>Turkmenistan</t>
        </is>
      </c>
      <c r="B194" s="5" t="inlineStr">
        <is>
          <t>Fixed</t>
        </is>
      </c>
      <c r="C194" s="5" t="inlineStr">
        <is>
          <t>Global</t>
        </is>
      </c>
      <c r="D194" s="5" t="inlineStr">
        <is>
          <t>Prices_int row 252</t>
        </is>
      </c>
    </row>
    <row r="195">
      <c r="A195" s="5" t="inlineStr">
        <is>
          <t>United Arab Emirates</t>
        </is>
      </c>
      <c r="B195" s="5" t="inlineStr">
        <is>
          <t>Fixed</t>
        </is>
      </c>
      <c r="C195" s="5" t="inlineStr">
        <is>
          <t>Global</t>
        </is>
      </c>
      <c r="D195" s="5" t="inlineStr">
        <is>
          <t>Prices_int row 253</t>
        </is>
      </c>
    </row>
    <row r="196">
      <c r="A196" s="5" t="inlineStr">
        <is>
          <t>Uzbekistan</t>
        </is>
      </c>
      <c r="B196" s="5" t="inlineStr">
        <is>
          <t>Fixed</t>
        </is>
      </c>
      <c r="C196" s="5" t="inlineStr">
        <is>
          <t>Global</t>
        </is>
      </c>
      <c r="D196" s="5" t="inlineStr">
        <is>
          <t>Prices_int row 254</t>
        </is>
      </c>
    </row>
    <row r="197">
      <c r="A197" s="5" t="inlineStr">
        <is>
          <t>Yemen</t>
        </is>
      </c>
      <c r="B197" s="5" t="inlineStr">
        <is>
          <t>Fixed</t>
        </is>
      </c>
      <c r="C197" s="5" t="inlineStr">
        <is>
          <t>Global</t>
        </is>
      </c>
      <c r="D197" s="5" t="inlineStr">
        <is>
          <t>Prices_int row 255</t>
        </is>
      </c>
    </row>
    <row r="198">
      <c r="A198" s="5" t="inlineStr">
        <is>
          <t>Argentina</t>
        </is>
      </c>
      <c r="B198" s="5" t="inlineStr">
        <is>
          <t>Ad-Valorem</t>
        </is>
      </c>
      <c r="C198" s="5" t="inlineStr">
        <is>
          <t>North Am</t>
        </is>
      </c>
      <c r="D198" s="5" t="inlineStr">
        <is>
          <t>Prices_int row 256</t>
        </is>
      </c>
    </row>
    <row r="199">
      <c r="A199" s="5" t="inlineStr">
        <is>
          <t>Bolivia</t>
        </is>
      </c>
      <c r="B199" s="5" t="inlineStr">
        <is>
          <t>Fixed</t>
        </is>
      </c>
      <c r="C199" s="5" t="inlineStr">
        <is>
          <t>North Am</t>
        </is>
      </c>
      <c r="D199" s="5" t="inlineStr">
        <is>
          <t>Prices_int row 257</t>
        </is>
      </c>
    </row>
    <row r="200">
      <c r="A200" s="5" t="inlineStr">
        <is>
          <t>Brazil</t>
        </is>
      </c>
      <c r="B200" s="5" t="inlineStr">
        <is>
          <t>Fixed</t>
        </is>
      </c>
      <c r="C200" s="5" t="inlineStr">
        <is>
          <t>North Am</t>
        </is>
      </c>
      <c r="D200" s="5" t="inlineStr">
        <is>
          <t>Prices_int row 258</t>
        </is>
      </c>
    </row>
    <row r="201">
      <c r="A201" s="5" t="inlineStr">
        <is>
          <t>Canada</t>
        </is>
      </c>
      <c r="B201" s="5" t="inlineStr">
        <is>
          <t>Fixed</t>
        </is>
      </c>
      <c r="C201" s="5" t="inlineStr">
        <is>
          <t>North Am</t>
        </is>
      </c>
      <c r="D201" s="5" t="inlineStr">
        <is>
          <t>Prices_int row 259</t>
        </is>
      </c>
    </row>
    <row r="202">
      <c r="A202" s="5" t="inlineStr">
        <is>
          <t>Chile</t>
        </is>
      </c>
      <c r="B202" s="5" t="inlineStr">
        <is>
          <t>Fixed</t>
        </is>
      </c>
      <c r="C202" s="5" t="inlineStr">
        <is>
          <t>North Am</t>
        </is>
      </c>
      <c r="D202" s="5" t="inlineStr">
        <is>
          <t>Prices_int row 260</t>
        </is>
      </c>
    </row>
    <row r="203">
      <c r="A203" s="5" t="inlineStr">
        <is>
          <t>Colombia</t>
        </is>
      </c>
      <c r="B203" s="5" t="inlineStr">
        <is>
          <t>Fixed</t>
        </is>
      </c>
      <c r="C203" s="5" t="inlineStr">
        <is>
          <t>North Am</t>
        </is>
      </c>
      <c r="D203" s="5" t="inlineStr">
        <is>
          <t>Prices_int row 261</t>
        </is>
      </c>
    </row>
    <row r="204">
      <c r="A204" s="5" t="inlineStr">
        <is>
          <t>Costa Rica</t>
        </is>
      </c>
      <c r="B204" s="5" t="inlineStr">
        <is>
          <t>Fixed</t>
        </is>
      </c>
      <c r="C204" s="5" t="inlineStr">
        <is>
          <t>North Am</t>
        </is>
      </c>
      <c r="D204" s="5" t="inlineStr">
        <is>
          <t>Prices_int row 262</t>
        </is>
      </c>
    </row>
    <row r="205">
      <c r="A205" s="5" t="inlineStr">
        <is>
          <t>Dominican Republic</t>
        </is>
      </c>
      <c r="B205" s="5" t="inlineStr">
        <is>
          <t>Fixed</t>
        </is>
      </c>
      <c r="C205" s="5" t="inlineStr">
        <is>
          <t>North Am</t>
        </is>
      </c>
      <c r="D205" s="5" t="inlineStr">
        <is>
          <t>Prices_int row 263</t>
        </is>
      </c>
    </row>
    <row r="206">
      <c r="A206" s="5" t="inlineStr">
        <is>
          <t>Ecuador</t>
        </is>
      </c>
      <c r="B206" s="5" t="inlineStr">
        <is>
          <t>Fixed</t>
        </is>
      </c>
      <c r="C206" s="5" t="inlineStr">
        <is>
          <t>North Am</t>
        </is>
      </c>
      <c r="D206" s="5" t="inlineStr">
        <is>
          <t>Prices_int row 264</t>
        </is>
      </c>
    </row>
    <row r="207">
      <c r="A207" s="5" t="inlineStr">
        <is>
          <t>El Salvador</t>
        </is>
      </c>
      <c r="B207" s="5" t="inlineStr">
        <is>
          <t>Fixed</t>
        </is>
      </c>
      <c r="C207" s="5" t="inlineStr">
        <is>
          <t>North Am</t>
        </is>
      </c>
      <c r="D207" s="5" t="inlineStr">
        <is>
          <t>Prices_int row 265</t>
        </is>
      </c>
    </row>
    <row r="208">
      <c r="A208" s="5" t="inlineStr">
        <is>
          <t>Guatemala</t>
        </is>
      </c>
      <c r="B208" s="5" t="inlineStr">
        <is>
          <t>Fixed</t>
        </is>
      </c>
      <c r="C208" s="5" t="inlineStr">
        <is>
          <t>North Am</t>
        </is>
      </c>
      <c r="D208" s="5" t="inlineStr">
        <is>
          <t>Prices_int row 266</t>
        </is>
      </c>
    </row>
    <row r="209">
      <c r="A209" s="5" t="inlineStr">
        <is>
          <t>Haiti</t>
        </is>
      </c>
      <c r="B209" s="5" t="inlineStr">
        <is>
          <t>Fixed</t>
        </is>
      </c>
      <c r="C209" s="5" t="inlineStr">
        <is>
          <t>North Am</t>
        </is>
      </c>
      <c r="D209" s="5" t="inlineStr">
        <is>
          <t>Prices_int row 267</t>
        </is>
      </c>
    </row>
    <row r="210">
      <c r="A210" s="5" t="inlineStr">
        <is>
          <t>Honduras</t>
        </is>
      </c>
      <c r="B210" s="5" t="inlineStr">
        <is>
          <t>Fixed</t>
        </is>
      </c>
      <c r="C210" s="5" t="inlineStr">
        <is>
          <t>North Am</t>
        </is>
      </c>
      <c r="D210" s="5" t="inlineStr">
        <is>
          <t>Prices_int row 268</t>
        </is>
      </c>
    </row>
    <row r="211">
      <c r="A211" s="5" t="inlineStr">
        <is>
          <t>Jamaica</t>
        </is>
      </c>
      <c r="B211" s="5" t="inlineStr">
        <is>
          <t>Fixed</t>
        </is>
      </c>
      <c r="C211" s="5" t="inlineStr">
        <is>
          <t>North Am</t>
        </is>
      </c>
      <c r="D211" s="5" t="inlineStr">
        <is>
          <t>Prices_int row 269</t>
        </is>
      </c>
    </row>
    <row r="212">
      <c r="A212" s="5" t="inlineStr">
        <is>
          <t>Mexico</t>
        </is>
      </c>
      <c r="B212" s="5" t="inlineStr">
        <is>
          <t>Fixed</t>
        </is>
      </c>
      <c r="C212" s="5" t="inlineStr">
        <is>
          <t>North Am</t>
        </is>
      </c>
      <c r="D212" s="5" t="inlineStr">
        <is>
          <t>Prices_int row 270</t>
        </is>
      </c>
    </row>
    <row r="213">
      <c r="A213" s="5" t="inlineStr">
        <is>
          <t>Nicaragua</t>
        </is>
      </c>
      <c r="B213" s="5" t="inlineStr">
        <is>
          <t>Fixed</t>
        </is>
      </c>
      <c r="C213" s="5" t="inlineStr">
        <is>
          <t>North Am</t>
        </is>
      </c>
      <c r="D213" s="5" t="inlineStr">
        <is>
          <t>Prices_int row 271</t>
        </is>
      </c>
    </row>
    <row r="214">
      <c r="A214" s="5" t="inlineStr">
        <is>
          <t>Panama</t>
        </is>
      </c>
      <c r="B214" s="5" t="inlineStr">
        <is>
          <t>Fixed</t>
        </is>
      </c>
      <c r="C214" s="5" t="inlineStr">
        <is>
          <t>North Am</t>
        </is>
      </c>
      <c r="D214" s="5" t="inlineStr">
        <is>
          <t>Prices_int row 272</t>
        </is>
      </c>
    </row>
    <row r="215">
      <c r="A215" s="5" t="inlineStr">
        <is>
          <t>Paraguay</t>
        </is>
      </c>
      <c r="B215" s="5" t="inlineStr">
        <is>
          <t>Fixed</t>
        </is>
      </c>
      <c r="C215" s="5" t="inlineStr">
        <is>
          <t>North Am</t>
        </is>
      </c>
      <c r="D215" s="5" t="inlineStr">
        <is>
          <t>Prices_int row 273</t>
        </is>
      </c>
    </row>
    <row r="216">
      <c r="A216" s="5" t="inlineStr">
        <is>
          <t>Peru</t>
        </is>
      </c>
      <c r="B216" s="5" t="inlineStr">
        <is>
          <t>Fixed</t>
        </is>
      </c>
      <c r="C216" s="5" t="inlineStr">
        <is>
          <t>North Am</t>
        </is>
      </c>
      <c r="D216" s="5" t="inlineStr">
        <is>
          <t>Prices_int row 274</t>
        </is>
      </c>
    </row>
    <row r="217">
      <c r="A217" s="5" t="inlineStr">
        <is>
          <t>Suriname</t>
        </is>
      </c>
      <c r="B217" s="5" t="inlineStr">
        <is>
          <t>Fixed</t>
        </is>
      </c>
      <c r="C217" s="5" t="inlineStr">
        <is>
          <t>North Am</t>
        </is>
      </c>
      <c r="D217" s="5" t="inlineStr">
        <is>
          <t>Prices_int row 275</t>
        </is>
      </c>
    </row>
    <row r="218">
      <c r="A218" s="5" t="inlineStr">
        <is>
          <t>Trinidad and Tobago</t>
        </is>
      </c>
      <c r="B218" s="5" t="inlineStr">
        <is>
          <t>Fixed</t>
        </is>
      </c>
      <c r="C218" s="5" t="inlineStr">
        <is>
          <t>North Am</t>
        </is>
      </c>
      <c r="D218" s="5" t="inlineStr">
        <is>
          <t>Prices_int row 276</t>
        </is>
      </c>
    </row>
    <row r="219">
      <c r="A219" s="5" t="inlineStr">
        <is>
          <t>United States</t>
        </is>
      </c>
      <c r="B219" s="5" t="inlineStr">
        <is>
          <t>Fixed</t>
        </is>
      </c>
      <c r="C219" s="5" t="inlineStr">
        <is>
          <t>North Am</t>
        </is>
      </c>
      <c r="D219" s="5" t="inlineStr">
        <is>
          <t>Prices_int row 277</t>
        </is>
      </c>
    </row>
    <row r="220">
      <c r="A220" s="5" t="inlineStr">
        <is>
          <t>World aviation</t>
        </is>
      </c>
      <c r="B220" s="5" t="inlineStr">
        <is>
          <t>Fixed</t>
        </is>
      </c>
      <c r="C220" s="5" t="inlineStr">
        <is>
          <t>LNG</t>
        </is>
      </c>
      <c r="D220" s="5" t="inlineStr">
        <is>
          <t>Prices_int row 278</t>
        </is>
      </c>
    </row>
    <row r="221">
      <c r="A221" s="5" t="inlineStr">
        <is>
          <t>World marine</t>
        </is>
      </c>
      <c r="B221" s="5" t="inlineStr">
        <is>
          <t>Fixed</t>
        </is>
      </c>
      <c r="C221" s="5" t="inlineStr">
        <is>
          <t>LNG</t>
        </is>
      </c>
      <c r="D221" s="5" t="inlineStr">
        <is>
          <t>Prices_int row 279</t>
        </is>
      </c>
    </row>
    <row r="222">
      <c r="A222" s="5" t="inlineStr">
        <is>
          <t>Venezuela</t>
        </is>
      </c>
      <c r="B222" s="5" t="inlineStr">
        <is>
          <t>Fixed</t>
        </is>
      </c>
      <c r="C222" s="5" t="inlineStr">
        <is>
          <t>North Am</t>
        </is>
      </c>
      <c r="D222" s="5" t="inlineStr">
        <is>
          <t>Prices_int row 280</t>
        </is>
      </c>
    </row>
    <row r="223">
      <c r="A223" s="5" t="inlineStr">
        <is>
          <t>Uruguay</t>
        </is>
      </c>
      <c r="B223" s="5" t="inlineStr">
        <is>
          <t>Fixed</t>
        </is>
      </c>
      <c r="C223" s="5" t="inlineStr">
        <is>
          <t>North Am</t>
        </is>
      </c>
      <c r="D223" s="5" t="inlineStr">
        <is>
          <t>Prices_int row 281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rows 583-602 via kernel v1.6 Data_Energy (Egypt only so far)</t>
        </is>
      </c>
    </row>
    <row r="2">
      <c r="A2" s="1" t="inlineStr">
        <is>
          <t>Base-year energy use by subsector and fuel (ktoe)</t>
        </is>
      </c>
      <c r="B2" s="2" t="n"/>
      <c r="C2" s="2" t="n"/>
      <c r="D2" s="2" t="n"/>
      <c r="E2" s="2" t="n"/>
      <c r="F2" s="2" t="n"/>
      <c r="G2" s="2" t="n"/>
    </row>
    <row r="3">
      <c r="A3" s="10" t="inlineStr">
        <is>
          <t>key</t>
        </is>
      </c>
      <c r="B3" s="10" t="inlineStr">
        <is>
          <t>country</t>
        </is>
      </c>
      <c r="C3" s="10" t="inlineStr">
        <is>
          <t>year</t>
        </is>
      </c>
      <c r="D3" s="10" t="inlineStr">
        <is>
          <t>subsector</t>
        </is>
      </c>
      <c r="E3" s="10" t="inlineStr">
        <is>
          <t>fuel</t>
        </is>
      </c>
      <c r="F3" s="10" t="inlineStr">
        <is>
          <t>ktoe</t>
        </is>
      </c>
      <c r="G3" s="10" t="inlineStr">
        <is>
          <t>source</t>
        </is>
      </c>
    </row>
    <row r="4">
      <c r="A4" s="5" t="inlineStr">
        <is>
          <t>EGY|2022|rod|coa</t>
        </is>
      </c>
      <c r="B4" s="5" t="inlineStr">
        <is>
          <t>EGY</t>
        </is>
      </c>
      <c r="C4" s="5" t="n">
        <v>2022</v>
      </c>
      <c r="D4" s="5" t="inlineStr">
        <is>
          <t>rod</t>
        </is>
      </c>
      <c r="E4" s="5" t="inlineStr">
        <is>
          <t>coa</t>
        </is>
      </c>
      <c r="F4" s="5" t="n">
        <v>0</v>
      </c>
      <c r="G4" s="5" t="inlineStr">
        <is>
          <t>Kernel v1.6 Data_Energy = legacy Mitigation rows 583-602</t>
        </is>
      </c>
    </row>
    <row r="5">
      <c r="A5" s="5" t="inlineStr">
        <is>
          <t>EGY|2022|ral|coa</t>
        </is>
      </c>
      <c r="B5" s="5" t="inlineStr">
        <is>
          <t>EGY</t>
        </is>
      </c>
      <c r="C5" s="5" t="n">
        <v>2022</v>
      </c>
      <c r="D5" s="5" t="inlineStr">
        <is>
          <t>ral</t>
        </is>
      </c>
      <c r="E5" s="5" t="inlineStr">
        <is>
          <t>coa</t>
        </is>
      </c>
      <c r="F5" s="5" t="n">
        <v>0</v>
      </c>
      <c r="G5" s="5" t="inlineStr">
        <is>
          <t>Kernel v1.6 Data_Energy = legacy Mitigation rows 583-602</t>
        </is>
      </c>
    </row>
    <row r="6">
      <c r="A6" s="5" t="inlineStr">
        <is>
          <t>EGY|2022|avi|coa</t>
        </is>
      </c>
      <c r="B6" s="5" t="inlineStr">
        <is>
          <t>EGY</t>
        </is>
      </c>
      <c r="C6" s="5" t="n">
        <v>2022</v>
      </c>
      <c r="D6" s="5" t="inlineStr">
        <is>
          <t>avi</t>
        </is>
      </c>
      <c r="E6" s="5" t="inlineStr">
        <is>
          <t>coa</t>
        </is>
      </c>
      <c r="F6" s="5" t="n">
        <v>0</v>
      </c>
      <c r="G6" s="5" t="inlineStr">
        <is>
          <t>Kernel v1.6 Data_Energy = legacy Mitigation rows 583-602</t>
        </is>
      </c>
    </row>
    <row r="7">
      <c r="A7" s="5" t="inlineStr">
        <is>
          <t>EGY|2022|nav|coa</t>
        </is>
      </c>
      <c r="B7" s="5" t="inlineStr">
        <is>
          <t>EGY</t>
        </is>
      </c>
      <c r="C7" s="5" t="n">
        <v>2022</v>
      </c>
      <c r="D7" s="5" t="inlineStr">
        <is>
          <t>nav</t>
        </is>
      </c>
      <c r="E7" s="5" t="inlineStr">
        <is>
          <t>coa</t>
        </is>
      </c>
      <c r="F7" s="5" t="n">
        <v>0</v>
      </c>
      <c r="G7" s="5" t="inlineStr">
        <is>
          <t>Kernel v1.6 Data_Energy = legacy Mitigation rows 583-602</t>
        </is>
      </c>
    </row>
    <row r="8">
      <c r="A8" s="5" t="inlineStr">
        <is>
          <t>EGY|2022|res|coa</t>
        </is>
      </c>
      <c r="B8" s="5" t="inlineStr">
        <is>
          <t>EGY</t>
        </is>
      </c>
      <c r="C8" s="5" t="n">
        <v>2022</v>
      </c>
      <c r="D8" s="5" t="inlineStr">
        <is>
          <t>res</t>
        </is>
      </c>
      <c r="E8" s="5" t="inlineStr">
        <is>
          <t>coa</t>
        </is>
      </c>
      <c r="F8" s="5" t="n">
        <v>1.67290731426795</v>
      </c>
      <c r="G8" s="5" t="inlineStr">
        <is>
          <t>Kernel v1.6 Data_Energy = legacy Mitigation rows 583-602</t>
        </is>
      </c>
    </row>
    <row r="9">
      <c r="A9" s="5" t="inlineStr">
        <is>
          <t>EGY|2022|foo|coa</t>
        </is>
      </c>
      <c r="B9" s="5" t="inlineStr">
        <is>
          <t>EGY</t>
        </is>
      </c>
      <c r="C9" s="5" t="n">
        <v>2022</v>
      </c>
      <c r="D9" s="5" t="inlineStr">
        <is>
          <t>foo</t>
        </is>
      </c>
      <c r="E9" s="5" t="inlineStr">
        <is>
          <t>coa</t>
        </is>
      </c>
      <c r="F9" s="5" t="n">
        <v>0</v>
      </c>
      <c r="G9" s="5" t="inlineStr">
        <is>
          <t>Kernel v1.6 Data_Energy = legacy Mitigation rows 583-602</t>
        </is>
      </c>
    </row>
    <row r="10">
      <c r="A10" s="5" t="inlineStr">
        <is>
          <t>EGY|2022|srv|coa</t>
        </is>
      </c>
      <c r="B10" s="5" t="inlineStr">
        <is>
          <t>EGY</t>
        </is>
      </c>
      <c r="C10" s="5" t="n">
        <v>2022</v>
      </c>
      <c r="D10" s="5" t="inlineStr">
        <is>
          <t>srv</t>
        </is>
      </c>
      <c r="E10" s="5" t="inlineStr">
        <is>
          <t>coa</t>
        </is>
      </c>
      <c r="F10" s="5" t="n">
        <v>0</v>
      </c>
      <c r="G10" s="5" t="inlineStr">
        <is>
          <t>Kernel v1.6 Data_Energy = legacy Mitigation rows 583-602</t>
        </is>
      </c>
    </row>
    <row r="11">
      <c r="A11" s="5" t="inlineStr">
        <is>
          <t>EGY|2022|mch|coa</t>
        </is>
      </c>
      <c r="B11" s="5" t="inlineStr">
        <is>
          <t>EGY</t>
        </is>
      </c>
      <c r="C11" s="5" t="n">
        <v>2022</v>
      </c>
      <c r="D11" s="5" t="inlineStr">
        <is>
          <t>mch</t>
        </is>
      </c>
      <c r="E11" s="5" t="inlineStr">
        <is>
          <t>coa</t>
        </is>
      </c>
      <c r="F11" s="5" t="n">
        <v>0</v>
      </c>
      <c r="G11" s="5" t="inlineStr">
        <is>
          <t>Kernel v1.6 Data_Energy = legacy Mitigation rows 583-602</t>
        </is>
      </c>
    </row>
    <row r="12">
      <c r="A12" s="5" t="inlineStr">
        <is>
          <t>EGY|2022|irn|coa</t>
        </is>
      </c>
      <c r="B12" s="5" t="inlineStr">
        <is>
          <t>EGY</t>
        </is>
      </c>
      <c r="C12" s="5" t="n">
        <v>2022</v>
      </c>
      <c r="D12" s="5" t="inlineStr">
        <is>
          <t>irn</t>
        </is>
      </c>
      <c r="E12" s="5" t="inlineStr">
        <is>
          <t>coa</t>
        </is>
      </c>
      <c r="F12" s="5" t="n">
        <v>232.657354770131</v>
      </c>
      <c r="G12" s="5" t="inlineStr">
        <is>
          <t>Kernel v1.6 Data_Energy = legacy Mitigation rows 583-602</t>
        </is>
      </c>
    </row>
    <row r="13">
      <c r="A13" s="5" t="inlineStr">
        <is>
          <t>EGY|2022|nfm|coa</t>
        </is>
      </c>
      <c r="B13" s="5" t="inlineStr">
        <is>
          <t>EGY</t>
        </is>
      </c>
      <c r="C13" s="5" t="n">
        <v>2022</v>
      </c>
      <c r="D13" s="5" t="inlineStr">
        <is>
          <t>nfm</t>
        </is>
      </c>
      <c r="E13" s="5" t="inlineStr">
        <is>
          <t>coa</t>
        </is>
      </c>
      <c r="F13" s="5" t="n">
        <v>0</v>
      </c>
      <c r="G13" s="5" t="inlineStr">
        <is>
          <t>Kernel v1.6 Data_Energy = legacy Mitigation rows 583-602</t>
        </is>
      </c>
    </row>
    <row r="14">
      <c r="A14" s="5" t="inlineStr">
        <is>
          <t>EGY|2022|mac|coa</t>
        </is>
      </c>
      <c r="B14" s="5" t="inlineStr">
        <is>
          <t>EGY</t>
        </is>
      </c>
      <c r="C14" s="5" t="n">
        <v>2022</v>
      </c>
      <c r="D14" s="5" t="inlineStr">
        <is>
          <t>mac</t>
        </is>
      </c>
      <c r="E14" s="5" t="inlineStr">
        <is>
          <t>coa</t>
        </is>
      </c>
      <c r="F14" s="5" t="n">
        <v>0</v>
      </c>
      <c r="G14" s="5" t="inlineStr">
        <is>
          <t>Kernel v1.6 Data_Energy = legacy Mitigation rows 583-602</t>
        </is>
      </c>
    </row>
    <row r="15">
      <c r="A15" s="5" t="inlineStr">
        <is>
          <t>EGY|2022|cem|coa</t>
        </is>
      </c>
      <c r="B15" s="5" t="inlineStr">
        <is>
          <t>EGY</t>
        </is>
      </c>
      <c r="C15" s="5" t="n">
        <v>2022</v>
      </c>
      <c r="D15" s="5" t="inlineStr">
        <is>
          <t>cem</t>
        </is>
      </c>
      <c r="E15" s="5" t="inlineStr">
        <is>
          <t>coa</t>
        </is>
      </c>
      <c r="F15" s="5" t="n">
        <v>1463.05522446279</v>
      </c>
      <c r="G15" s="5" t="inlineStr">
        <is>
          <t>Kernel v1.6 Data_Energy = legacy Mitigation rows 583-602</t>
        </is>
      </c>
    </row>
    <row r="16">
      <c r="A16" s="5" t="inlineStr">
        <is>
          <t>EGY|2022|omn|coa</t>
        </is>
      </c>
      <c r="B16" s="5" t="inlineStr">
        <is>
          <t>EGY</t>
        </is>
      </c>
      <c r="C16" s="5" t="n">
        <v>2022</v>
      </c>
      <c r="D16" s="5" t="inlineStr">
        <is>
          <t>omn</t>
        </is>
      </c>
      <c r="E16" s="5" t="inlineStr">
        <is>
          <t>coa</t>
        </is>
      </c>
      <c r="F16" s="5" t="n">
        <v>0</v>
      </c>
      <c r="G16" s="5" t="inlineStr">
        <is>
          <t>Kernel v1.6 Data_Energy = legacy Mitigation rows 583-602</t>
        </is>
      </c>
    </row>
    <row r="17">
      <c r="A17" s="5" t="inlineStr">
        <is>
          <t>EGY|2022|cst|coa</t>
        </is>
      </c>
      <c r="B17" s="5" t="inlineStr">
        <is>
          <t>EGY</t>
        </is>
      </c>
      <c r="C17" s="5" t="n">
        <v>2022</v>
      </c>
      <c r="D17" s="5" t="inlineStr">
        <is>
          <t>cst</t>
        </is>
      </c>
      <c r="E17" s="5" t="inlineStr">
        <is>
          <t>coa</t>
        </is>
      </c>
      <c r="F17" s="5" t="n">
        <v>0</v>
      </c>
      <c r="G17" s="5" t="inlineStr">
        <is>
          <t>Kernel v1.6 Data_Energy = legacy Mitigation rows 583-602</t>
        </is>
      </c>
    </row>
    <row r="18">
      <c r="A18" s="5" t="inlineStr">
        <is>
          <t>EGY|2022|ftr|coa</t>
        </is>
      </c>
      <c r="B18" s="5" t="inlineStr">
        <is>
          <t>EGY</t>
        </is>
      </c>
      <c r="C18" s="5" t="n">
        <v>2022</v>
      </c>
      <c r="D18" s="5" t="inlineStr">
        <is>
          <t>ftr</t>
        </is>
      </c>
      <c r="E18" s="5" t="inlineStr">
        <is>
          <t>coa</t>
        </is>
      </c>
      <c r="F18" s="5" t="n">
        <v>0</v>
      </c>
      <c r="G18" s="5" t="inlineStr">
        <is>
          <t>Kernel v1.6 Data_Energy = legacy Mitigation rows 583-602</t>
        </is>
      </c>
    </row>
    <row r="19">
      <c r="A19" s="5" t="inlineStr">
        <is>
          <t>EGY|2022|oen|coa</t>
        </is>
      </c>
      <c r="B19" s="5" t="inlineStr">
        <is>
          <t>EGY</t>
        </is>
      </c>
      <c r="C19" s="5" t="n">
        <v>2022</v>
      </c>
      <c r="D19" s="5" t="inlineStr">
        <is>
          <t>oen</t>
        </is>
      </c>
      <c r="E19" s="5" t="inlineStr">
        <is>
          <t>coa</t>
        </is>
      </c>
      <c r="F19" s="5" t="n">
        <v>0</v>
      </c>
      <c r="G19" s="5" t="inlineStr">
        <is>
          <t>Kernel v1.6 Data_Energy = legacy Mitigation rows 583-602</t>
        </is>
      </c>
    </row>
    <row r="20">
      <c r="A20" s="5" t="inlineStr">
        <is>
          <t>EGY|2022|rod|nga</t>
        </is>
      </c>
      <c r="B20" s="5" t="inlineStr">
        <is>
          <t>EGY</t>
        </is>
      </c>
      <c r="C20" s="5" t="n">
        <v>2022</v>
      </c>
      <c r="D20" s="5" t="inlineStr">
        <is>
          <t>rod</t>
        </is>
      </c>
      <c r="E20" s="5" t="inlineStr">
        <is>
          <t>nga</t>
        </is>
      </c>
      <c r="F20" s="5" t="n">
        <v>541.703992516236</v>
      </c>
      <c r="G20" s="5" t="inlineStr">
        <is>
          <t>Kernel v1.6 Data_Energy = legacy Mitigation rows 583-602</t>
        </is>
      </c>
    </row>
    <row r="21">
      <c r="A21" s="5" t="inlineStr">
        <is>
          <t>EGY|2022|ral|nga</t>
        </is>
      </c>
      <c r="B21" s="5" t="inlineStr">
        <is>
          <t>EGY</t>
        </is>
      </c>
      <c r="C21" s="5" t="n">
        <v>2022</v>
      </c>
      <c r="D21" s="5" t="inlineStr">
        <is>
          <t>ral</t>
        </is>
      </c>
      <c r="E21" s="5" t="inlineStr">
        <is>
          <t>nga</t>
        </is>
      </c>
      <c r="F21" s="5" t="n">
        <v>0</v>
      </c>
      <c r="G21" s="5" t="inlineStr">
        <is>
          <t>Kernel v1.6 Data_Energy = legacy Mitigation rows 583-602</t>
        </is>
      </c>
    </row>
    <row r="22">
      <c r="A22" s="5" t="inlineStr">
        <is>
          <t>EGY|2022|avi|nga</t>
        </is>
      </c>
      <c r="B22" s="5" t="inlineStr">
        <is>
          <t>EGY</t>
        </is>
      </c>
      <c r="C22" s="5" t="n">
        <v>2022</v>
      </c>
      <c r="D22" s="5" t="inlineStr">
        <is>
          <t>avi</t>
        </is>
      </c>
      <c r="E22" s="5" t="inlineStr">
        <is>
          <t>nga</t>
        </is>
      </c>
      <c r="F22" s="5" t="n">
        <v>0</v>
      </c>
      <c r="G22" s="5" t="inlineStr">
        <is>
          <t>Kernel v1.6 Data_Energy = legacy Mitigation rows 583-602</t>
        </is>
      </c>
    </row>
    <row r="23">
      <c r="A23" s="5" t="inlineStr">
        <is>
          <t>EGY|2022|nav|nga</t>
        </is>
      </c>
      <c r="B23" s="5" t="inlineStr">
        <is>
          <t>EGY</t>
        </is>
      </c>
      <c r="C23" s="5" t="n">
        <v>2022</v>
      </c>
      <c r="D23" s="5" t="inlineStr">
        <is>
          <t>nav</t>
        </is>
      </c>
      <c r="E23" s="5" t="inlineStr">
        <is>
          <t>nga</t>
        </is>
      </c>
      <c r="F23" s="5" t="n">
        <v>0</v>
      </c>
      <c r="G23" s="5" t="inlineStr">
        <is>
          <t>Kernel v1.6 Data_Energy = legacy Mitigation rows 583-602</t>
        </is>
      </c>
    </row>
    <row r="24">
      <c r="A24" s="5" t="inlineStr">
        <is>
          <t>EGY|2022|res|nga</t>
        </is>
      </c>
      <c r="B24" s="5" t="inlineStr">
        <is>
          <t>EGY</t>
        </is>
      </c>
      <c r="C24" s="5" t="n">
        <v>2022</v>
      </c>
      <c r="D24" s="5" t="inlineStr">
        <is>
          <t>res</t>
        </is>
      </c>
      <c r="E24" s="5" t="inlineStr">
        <is>
          <t>nga</t>
        </is>
      </c>
      <c r="F24" s="5" t="n">
        <v>2035.46041977272</v>
      </c>
      <c r="G24" s="5" t="inlineStr">
        <is>
          <t>Kernel v1.6 Data_Energy = legacy Mitigation rows 583-602</t>
        </is>
      </c>
    </row>
    <row r="25">
      <c r="A25" s="5" t="inlineStr">
        <is>
          <t>EGY|2022|foo|nga</t>
        </is>
      </c>
      <c r="B25" s="5" t="inlineStr">
        <is>
          <t>EGY</t>
        </is>
      </c>
      <c r="C25" s="5" t="n">
        <v>2022</v>
      </c>
      <c r="D25" s="5" t="inlineStr">
        <is>
          <t>foo</t>
        </is>
      </c>
      <c r="E25" s="5" t="inlineStr">
        <is>
          <t>nga</t>
        </is>
      </c>
      <c r="F25" s="5" t="n">
        <v>0</v>
      </c>
      <c r="G25" s="5" t="inlineStr">
        <is>
          <t>Kernel v1.6 Data_Energy = legacy Mitigation rows 583-602</t>
        </is>
      </c>
    </row>
    <row r="26">
      <c r="A26" s="5" t="inlineStr">
        <is>
          <t>EGY|2022|srv|nga</t>
        </is>
      </c>
      <c r="B26" s="5" t="inlineStr">
        <is>
          <t>EGY</t>
        </is>
      </c>
      <c r="C26" s="5" t="n">
        <v>2022</v>
      </c>
      <c r="D26" s="5" t="inlineStr">
        <is>
          <t>srv</t>
        </is>
      </c>
      <c r="E26" s="5" t="inlineStr">
        <is>
          <t>nga</t>
        </is>
      </c>
      <c r="F26" s="5" t="n">
        <v>0</v>
      </c>
      <c r="G26" s="5" t="inlineStr">
        <is>
          <t>Kernel v1.6 Data_Energy = legacy Mitigation rows 583-602</t>
        </is>
      </c>
    </row>
    <row r="27">
      <c r="A27" s="5" t="inlineStr">
        <is>
          <t>EGY|2022|mch|nga</t>
        </is>
      </c>
      <c r="B27" s="5" t="inlineStr">
        <is>
          <t>EGY</t>
        </is>
      </c>
      <c r="C27" s="5" t="n">
        <v>2022</v>
      </c>
      <c r="D27" s="5" t="inlineStr">
        <is>
          <t>mch</t>
        </is>
      </c>
      <c r="E27" s="5" t="inlineStr">
        <is>
          <t>nga</t>
        </is>
      </c>
      <c r="F27" s="5" t="n">
        <v>0</v>
      </c>
      <c r="G27" s="5" t="inlineStr">
        <is>
          <t>Kernel v1.6 Data_Energy = legacy Mitigation rows 583-602</t>
        </is>
      </c>
    </row>
    <row r="28">
      <c r="A28" s="5" t="inlineStr">
        <is>
          <t>EGY|2022|irn|nga</t>
        </is>
      </c>
      <c r="B28" s="5" t="inlineStr">
        <is>
          <t>EGY</t>
        </is>
      </c>
      <c r="C28" s="5" t="n">
        <v>2022</v>
      </c>
      <c r="D28" s="5" t="inlineStr">
        <is>
          <t>irn</t>
        </is>
      </c>
      <c r="E28" s="5" t="inlineStr">
        <is>
          <t>nga</t>
        </is>
      </c>
      <c r="F28" s="5" t="n">
        <v>1669.05671904213</v>
      </c>
      <c r="G28" s="5" t="inlineStr">
        <is>
          <t>Kernel v1.6 Data_Energy = legacy Mitigation rows 583-602</t>
        </is>
      </c>
    </row>
    <row r="29">
      <c r="A29" s="5" t="inlineStr">
        <is>
          <t>EGY|2022|nfm|nga</t>
        </is>
      </c>
      <c r="B29" s="5" t="inlineStr">
        <is>
          <t>EGY</t>
        </is>
      </c>
      <c r="C29" s="5" t="n">
        <v>2022</v>
      </c>
      <c r="D29" s="5" t="inlineStr">
        <is>
          <t>nfm</t>
        </is>
      </c>
      <c r="E29" s="5" t="inlineStr">
        <is>
          <t>nga</t>
        </is>
      </c>
      <c r="F29" s="5" t="n">
        <v>0</v>
      </c>
      <c r="G29" s="5" t="inlineStr">
        <is>
          <t>Kernel v1.6 Data_Energy = legacy Mitigation rows 583-602</t>
        </is>
      </c>
    </row>
    <row r="30">
      <c r="A30" s="5" t="inlineStr">
        <is>
          <t>EGY|2022|mac|nga</t>
        </is>
      </c>
      <c r="B30" s="5" t="inlineStr">
        <is>
          <t>EGY</t>
        </is>
      </c>
      <c r="C30" s="5" t="n">
        <v>2022</v>
      </c>
      <c r="D30" s="5" t="inlineStr">
        <is>
          <t>mac</t>
        </is>
      </c>
      <c r="E30" s="5" t="inlineStr">
        <is>
          <t>nga</t>
        </is>
      </c>
      <c r="F30" s="5" t="n">
        <v>0</v>
      </c>
      <c r="G30" s="5" t="inlineStr">
        <is>
          <t>Kernel v1.6 Data_Energy = legacy Mitigation rows 583-602</t>
        </is>
      </c>
    </row>
    <row r="31">
      <c r="A31" s="5" t="inlineStr">
        <is>
          <t>EGY|2022|cem|nga</t>
        </is>
      </c>
      <c r="B31" s="5" t="inlineStr">
        <is>
          <t>EGY</t>
        </is>
      </c>
      <c r="C31" s="5" t="n">
        <v>2022</v>
      </c>
      <c r="D31" s="5" t="inlineStr">
        <is>
          <t>cem</t>
        </is>
      </c>
      <c r="E31" s="5" t="inlineStr">
        <is>
          <t>nga</t>
        </is>
      </c>
      <c r="F31" s="5" t="n">
        <v>1747.39153476208</v>
      </c>
      <c r="G31" s="5" t="inlineStr">
        <is>
          <t>Kernel v1.6 Data_Energy = legacy Mitigation rows 583-602</t>
        </is>
      </c>
    </row>
    <row r="32">
      <c r="A32" s="5" t="inlineStr">
        <is>
          <t>EGY|2022|omn|nga</t>
        </is>
      </c>
      <c r="B32" s="5" t="inlineStr">
        <is>
          <t>EGY</t>
        </is>
      </c>
      <c r="C32" s="5" t="n">
        <v>2022</v>
      </c>
      <c r="D32" s="5" t="inlineStr">
        <is>
          <t>omn</t>
        </is>
      </c>
      <c r="E32" s="5" t="inlineStr">
        <is>
          <t>nga</t>
        </is>
      </c>
      <c r="F32" s="5" t="n">
        <v>960.1300372147859</v>
      </c>
      <c r="G32" s="5" t="inlineStr">
        <is>
          <t>Kernel v1.6 Data_Energy = legacy Mitigation rows 583-602</t>
        </is>
      </c>
    </row>
    <row r="33">
      <c r="A33" s="5" t="inlineStr">
        <is>
          <t>EGY|2022|cst|nga</t>
        </is>
      </c>
      <c r="B33" s="5" t="inlineStr">
        <is>
          <t>EGY</t>
        </is>
      </c>
      <c r="C33" s="5" t="n">
        <v>2022</v>
      </c>
      <c r="D33" s="5" t="inlineStr">
        <is>
          <t>cst</t>
        </is>
      </c>
      <c r="E33" s="5" t="inlineStr">
        <is>
          <t>nga</t>
        </is>
      </c>
      <c r="F33" s="5" t="n">
        <v>0</v>
      </c>
      <c r="G33" s="5" t="inlineStr">
        <is>
          <t>Kernel v1.6 Data_Energy = legacy Mitigation rows 583-602</t>
        </is>
      </c>
    </row>
    <row r="34">
      <c r="A34" s="5" t="inlineStr">
        <is>
          <t>EGY|2022|ftr|nga</t>
        </is>
      </c>
      <c r="B34" s="5" t="inlineStr">
        <is>
          <t>EGY</t>
        </is>
      </c>
      <c r="C34" s="5" t="n">
        <v>2022</v>
      </c>
      <c r="D34" s="5" t="inlineStr">
        <is>
          <t>ftr</t>
        </is>
      </c>
      <c r="E34" s="5" t="inlineStr">
        <is>
          <t>nga</t>
        </is>
      </c>
      <c r="F34" s="5" t="n">
        <v>7454.00582946635</v>
      </c>
      <c r="G34" s="5" t="inlineStr">
        <is>
          <t>Kernel v1.6 Data_Energy = legacy Mitigation rows 583-602</t>
        </is>
      </c>
    </row>
    <row r="35">
      <c r="A35" s="5" t="inlineStr">
        <is>
          <t>EGY|2022|oen|nga</t>
        </is>
      </c>
      <c r="B35" s="5" t="inlineStr">
        <is>
          <t>EGY</t>
        </is>
      </c>
      <c r="C35" s="5" t="n">
        <v>2022</v>
      </c>
      <c r="D35" s="5" t="inlineStr">
        <is>
          <t>oen</t>
        </is>
      </c>
      <c r="E35" s="5" t="inlineStr">
        <is>
          <t>nga</t>
        </is>
      </c>
      <c r="F35" s="5" t="n">
        <v>0</v>
      </c>
      <c r="G35" s="5" t="inlineStr">
        <is>
          <t>Kernel v1.6 Data_Energy = legacy Mitigation rows 583-602</t>
        </is>
      </c>
    </row>
    <row r="36">
      <c r="A36" s="5" t="inlineStr">
        <is>
          <t>EGY|2022|rod|oop</t>
        </is>
      </c>
      <c r="B36" s="5" t="inlineStr">
        <is>
          <t>EGY</t>
        </is>
      </c>
      <c r="C36" s="5" t="n">
        <v>2022</v>
      </c>
      <c r="D36" s="5" t="inlineStr">
        <is>
          <t>rod</t>
        </is>
      </c>
      <c r="E36" s="5" t="inlineStr">
        <is>
          <t>oop</t>
        </is>
      </c>
      <c r="F36" s="5" t="n">
        <v>0</v>
      </c>
      <c r="G36" s="5" t="inlineStr">
        <is>
          <t>Kernel v1.6 Data_Energy = legacy Mitigation rows 583-602</t>
        </is>
      </c>
    </row>
    <row r="37">
      <c r="A37" s="5" t="inlineStr">
        <is>
          <t>EGY|2022|ral|oop</t>
        </is>
      </c>
      <c r="B37" s="5" t="inlineStr">
        <is>
          <t>EGY</t>
        </is>
      </c>
      <c r="C37" s="5" t="n">
        <v>2022</v>
      </c>
      <c r="D37" s="5" t="inlineStr">
        <is>
          <t>ral</t>
        </is>
      </c>
      <c r="E37" s="5" t="inlineStr">
        <is>
          <t>oop</t>
        </is>
      </c>
      <c r="F37" s="5" t="n">
        <v>0</v>
      </c>
      <c r="G37" s="5" t="inlineStr">
        <is>
          <t>Kernel v1.6 Data_Energy = legacy Mitigation rows 583-602</t>
        </is>
      </c>
    </row>
    <row r="38">
      <c r="A38" s="5" t="inlineStr">
        <is>
          <t>EGY|2022|avi|oop</t>
        </is>
      </c>
      <c r="B38" s="5" t="inlineStr">
        <is>
          <t>EGY</t>
        </is>
      </c>
      <c r="C38" s="5" t="n">
        <v>2022</v>
      </c>
      <c r="D38" s="5" t="inlineStr">
        <is>
          <t>avi</t>
        </is>
      </c>
      <c r="E38" s="5" t="inlineStr">
        <is>
          <t>oop</t>
        </is>
      </c>
      <c r="F38" s="5" t="n">
        <v>0</v>
      </c>
      <c r="G38" s="5" t="inlineStr">
        <is>
          <t>Kernel v1.6 Data_Energy = legacy Mitigation rows 583-602</t>
        </is>
      </c>
    </row>
    <row r="39">
      <c r="A39" s="5" t="inlineStr">
        <is>
          <t>EGY|2022|nav|oop</t>
        </is>
      </c>
      <c r="B39" s="5" t="inlineStr">
        <is>
          <t>EGY</t>
        </is>
      </c>
      <c r="C39" s="5" t="n">
        <v>2022</v>
      </c>
      <c r="D39" s="5" t="inlineStr">
        <is>
          <t>nav</t>
        </is>
      </c>
      <c r="E39" s="5" t="inlineStr">
        <is>
          <t>oop</t>
        </is>
      </c>
      <c r="F39" s="5" t="n">
        <v>290.709497169709</v>
      </c>
      <c r="G39" s="5" t="inlineStr">
        <is>
          <t>Kernel v1.6 Data_Energy = legacy Mitigation rows 583-602</t>
        </is>
      </c>
    </row>
    <row r="40">
      <c r="A40" s="5" t="inlineStr">
        <is>
          <t>EGY|2022|res|oop</t>
        </is>
      </c>
      <c r="B40" s="5" t="inlineStr">
        <is>
          <t>EGY</t>
        </is>
      </c>
      <c r="C40" s="5" t="n">
        <v>2022</v>
      </c>
      <c r="D40" s="5" t="inlineStr">
        <is>
          <t>res</t>
        </is>
      </c>
      <c r="E40" s="5" t="inlineStr">
        <is>
          <t>oop</t>
        </is>
      </c>
      <c r="F40" s="5" t="n">
        <v>0</v>
      </c>
      <c r="G40" s="5" t="inlineStr">
        <is>
          <t>Kernel v1.6 Data_Energy = legacy Mitigation rows 583-602</t>
        </is>
      </c>
    </row>
    <row r="41">
      <c r="A41" s="5" t="inlineStr">
        <is>
          <t>EGY|2022|foo|oop</t>
        </is>
      </c>
      <c r="B41" s="5" t="inlineStr">
        <is>
          <t>EGY</t>
        </is>
      </c>
      <c r="C41" s="5" t="n">
        <v>2022</v>
      </c>
      <c r="D41" s="5" t="inlineStr">
        <is>
          <t>foo</t>
        </is>
      </c>
      <c r="E41" s="5" t="inlineStr">
        <is>
          <t>oop</t>
        </is>
      </c>
      <c r="F41" s="5" t="n">
        <v>0</v>
      </c>
      <c r="G41" s="5" t="inlineStr">
        <is>
          <t>Kernel v1.6 Data_Energy = legacy Mitigation rows 583-602</t>
        </is>
      </c>
    </row>
    <row r="42">
      <c r="A42" s="5" t="inlineStr">
        <is>
          <t>EGY|2022|srv|oop</t>
        </is>
      </c>
      <c r="B42" s="5" t="inlineStr">
        <is>
          <t>EGY</t>
        </is>
      </c>
      <c r="C42" s="5" t="n">
        <v>2022</v>
      </c>
      <c r="D42" s="5" t="inlineStr">
        <is>
          <t>srv</t>
        </is>
      </c>
      <c r="E42" s="5" t="inlineStr">
        <is>
          <t>oop</t>
        </is>
      </c>
      <c r="F42" s="5" t="n">
        <v>0</v>
      </c>
      <c r="G42" s="5" t="inlineStr">
        <is>
          <t>Kernel v1.6 Data_Energy = legacy Mitigation rows 583-602</t>
        </is>
      </c>
    </row>
    <row r="43">
      <c r="A43" s="5" t="inlineStr">
        <is>
          <t>EGY|2022|mch|oop</t>
        </is>
      </c>
      <c r="B43" s="5" t="inlineStr">
        <is>
          <t>EGY</t>
        </is>
      </c>
      <c r="C43" s="5" t="n">
        <v>2022</v>
      </c>
      <c r="D43" s="5" t="inlineStr">
        <is>
          <t>mch</t>
        </is>
      </c>
      <c r="E43" s="5" t="inlineStr">
        <is>
          <t>oop</t>
        </is>
      </c>
      <c r="F43" s="5" t="n">
        <v>0</v>
      </c>
      <c r="G43" s="5" t="inlineStr">
        <is>
          <t>Kernel v1.6 Data_Energy = legacy Mitigation rows 583-602</t>
        </is>
      </c>
    </row>
    <row r="44">
      <c r="A44" s="5" t="inlineStr">
        <is>
          <t>EGY|2022|irn|oop</t>
        </is>
      </c>
      <c r="B44" s="5" t="inlineStr">
        <is>
          <t>EGY</t>
        </is>
      </c>
      <c r="C44" s="5" t="n">
        <v>2022</v>
      </c>
      <c r="D44" s="5" t="inlineStr">
        <is>
          <t>irn</t>
        </is>
      </c>
      <c r="E44" s="5" t="inlineStr">
        <is>
          <t>oop</t>
        </is>
      </c>
      <c r="F44" s="5" t="n">
        <v>0</v>
      </c>
      <c r="G44" s="5" t="inlineStr">
        <is>
          <t>Kernel v1.6 Data_Energy = legacy Mitigation rows 583-602</t>
        </is>
      </c>
    </row>
    <row r="45">
      <c r="A45" s="5" t="inlineStr">
        <is>
          <t>EGY|2022|nfm|oop</t>
        </is>
      </c>
      <c r="B45" s="5" t="inlineStr">
        <is>
          <t>EGY</t>
        </is>
      </c>
      <c r="C45" s="5" t="n">
        <v>2022</v>
      </c>
      <c r="D45" s="5" t="inlineStr">
        <is>
          <t>nfm</t>
        </is>
      </c>
      <c r="E45" s="5" t="inlineStr">
        <is>
          <t>oop</t>
        </is>
      </c>
      <c r="F45" s="5" t="n">
        <v>0</v>
      </c>
      <c r="G45" s="5" t="inlineStr">
        <is>
          <t>Kernel v1.6 Data_Energy = legacy Mitigation rows 583-602</t>
        </is>
      </c>
    </row>
    <row r="46">
      <c r="A46" s="5" t="inlineStr">
        <is>
          <t>EGY|2022|mac|oop</t>
        </is>
      </c>
      <c r="B46" s="5" t="inlineStr">
        <is>
          <t>EGY</t>
        </is>
      </c>
      <c r="C46" s="5" t="n">
        <v>2022</v>
      </c>
      <c r="D46" s="5" t="inlineStr">
        <is>
          <t>mac</t>
        </is>
      </c>
      <c r="E46" s="5" t="inlineStr">
        <is>
          <t>oop</t>
        </is>
      </c>
      <c r="F46" s="5" t="n">
        <v>0</v>
      </c>
      <c r="G46" s="5" t="inlineStr">
        <is>
          <t>Kernel v1.6 Data_Energy = legacy Mitigation rows 583-602</t>
        </is>
      </c>
    </row>
    <row r="47">
      <c r="A47" s="5" t="inlineStr">
        <is>
          <t>EGY|2022|cem|oop</t>
        </is>
      </c>
      <c r="B47" s="5" t="inlineStr">
        <is>
          <t>EGY</t>
        </is>
      </c>
      <c r="C47" s="5" t="n">
        <v>2022</v>
      </c>
      <c r="D47" s="5" t="inlineStr">
        <is>
          <t>cem</t>
        </is>
      </c>
      <c r="E47" s="5" t="inlineStr">
        <is>
          <t>oop</t>
        </is>
      </c>
      <c r="F47" s="5" t="n">
        <v>0</v>
      </c>
      <c r="G47" s="5" t="inlineStr">
        <is>
          <t>Kernel v1.6 Data_Energy = legacy Mitigation rows 583-602</t>
        </is>
      </c>
    </row>
    <row r="48">
      <c r="A48" s="5" t="inlineStr">
        <is>
          <t>EGY|2022|omn|oop</t>
        </is>
      </c>
      <c r="B48" s="5" t="inlineStr">
        <is>
          <t>EGY</t>
        </is>
      </c>
      <c r="C48" s="5" t="n">
        <v>2022</v>
      </c>
      <c r="D48" s="5" t="inlineStr">
        <is>
          <t>omn</t>
        </is>
      </c>
      <c r="E48" s="5" t="inlineStr">
        <is>
          <t>oop</t>
        </is>
      </c>
      <c r="F48" s="5" t="n">
        <v>2347.52754403714</v>
      </c>
      <c r="G48" s="5" t="inlineStr">
        <is>
          <t>Kernel v1.6 Data_Energy = legacy Mitigation rows 583-602</t>
        </is>
      </c>
    </row>
    <row r="49">
      <c r="A49" s="5" t="inlineStr">
        <is>
          <t>EGY|2022|cst|oop</t>
        </is>
      </c>
      <c r="B49" s="5" t="inlineStr">
        <is>
          <t>EGY</t>
        </is>
      </c>
      <c r="C49" s="5" t="n">
        <v>2022</v>
      </c>
      <c r="D49" s="5" t="inlineStr">
        <is>
          <t>cst</t>
        </is>
      </c>
      <c r="E49" s="5" t="inlineStr">
        <is>
          <t>oop</t>
        </is>
      </c>
      <c r="F49" s="5" t="n">
        <v>0</v>
      </c>
      <c r="G49" s="5" t="inlineStr">
        <is>
          <t>Kernel v1.6 Data_Energy = legacy Mitigation rows 583-602</t>
        </is>
      </c>
    </row>
    <row r="50">
      <c r="A50" s="5" t="inlineStr">
        <is>
          <t>EGY|2022|ftr|oop</t>
        </is>
      </c>
      <c r="B50" s="5" t="inlineStr">
        <is>
          <t>EGY</t>
        </is>
      </c>
      <c r="C50" s="5" t="n">
        <v>2022</v>
      </c>
      <c r="D50" s="5" t="inlineStr">
        <is>
          <t>ftr</t>
        </is>
      </c>
      <c r="E50" s="5" t="inlineStr">
        <is>
          <t>oop</t>
        </is>
      </c>
      <c r="F50" s="5" t="n">
        <v>293.099212219656</v>
      </c>
      <c r="G50" s="5" t="inlineStr">
        <is>
          <t>Kernel v1.6 Data_Energy = legacy Mitigation rows 583-602</t>
        </is>
      </c>
    </row>
    <row r="51">
      <c r="A51" s="5" t="inlineStr">
        <is>
          <t>EGY|2022|oen|oop</t>
        </is>
      </c>
      <c r="B51" s="5" t="inlineStr">
        <is>
          <t>EGY</t>
        </is>
      </c>
      <c r="C51" s="5" t="n">
        <v>2022</v>
      </c>
      <c r="D51" s="5" t="inlineStr">
        <is>
          <t>oen</t>
        </is>
      </c>
      <c r="E51" s="5" t="inlineStr">
        <is>
          <t>oop</t>
        </is>
      </c>
      <c r="F51" s="5" t="n">
        <v>100.678839675172</v>
      </c>
      <c r="G51" s="5" t="inlineStr">
        <is>
          <t>Kernel v1.6 Data_Energy = legacy Mitigation rows 583-602</t>
        </is>
      </c>
    </row>
    <row r="52">
      <c r="A52" s="5" t="inlineStr">
        <is>
          <t>EGY|2022|rod|gso</t>
        </is>
      </c>
      <c r="B52" s="5" t="inlineStr">
        <is>
          <t>EGY</t>
        </is>
      </c>
      <c r="C52" s="5" t="n">
        <v>2022</v>
      </c>
      <c r="D52" s="5" t="inlineStr">
        <is>
          <t>rod</t>
        </is>
      </c>
      <c r="E52" s="5" t="inlineStr">
        <is>
          <t>gso</t>
        </is>
      </c>
      <c r="F52" s="5" t="n">
        <v>7577.29644334562</v>
      </c>
      <c r="G52" s="5" t="inlineStr">
        <is>
          <t>Kernel v1.6 Data_Energy = legacy Mitigation rows 583-602</t>
        </is>
      </c>
    </row>
    <row r="53">
      <c r="A53" s="5" t="inlineStr">
        <is>
          <t>EGY|2022|ral|gso</t>
        </is>
      </c>
      <c r="B53" s="5" t="inlineStr">
        <is>
          <t>EGY</t>
        </is>
      </c>
      <c r="C53" s="5" t="n">
        <v>2022</v>
      </c>
      <c r="D53" s="5" t="inlineStr">
        <is>
          <t>ral</t>
        </is>
      </c>
      <c r="E53" s="5" t="inlineStr">
        <is>
          <t>gso</t>
        </is>
      </c>
      <c r="F53" s="5" t="n">
        <v>0</v>
      </c>
      <c r="G53" s="5" t="inlineStr">
        <is>
          <t>Kernel v1.6 Data_Energy = legacy Mitigation rows 583-602</t>
        </is>
      </c>
    </row>
    <row r="54">
      <c r="A54" s="5" t="inlineStr">
        <is>
          <t>EGY|2022|avi|gso</t>
        </is>
      </c>
      <c r="B54" s="5" t="inlineStr">
        <is>
          <t>EGY</t>
        </is>
      </c>
      <c r="C54" s="5" t="n">
        <v>2022</v>
      </c>
      <c r="D54" s="5" t="inlineStr">
        <is>
          <t>avi</t>
        </is>
      </c>
      <c r="E54" s="5" t="inlineStr">
        <is>
          <t>gso</t>
        </is>
      </c>
      <c r="F54" s="5" t="n">
        <v>0</v>
      </c>
      <c r="G54" s="5" t="inlineStr">
        <is>
          <t>Kernel v1.6 Data_Energy = legacy Mitigation rows 583-602</t>
        </is>
      </c>
    </row>
    <row r="55">
      <c r="A55" s="5" t="inlineStr">
        <is>
          <t>EGY|2022|nav|gso</t>
        </is>
      </c>
      <c r="B55" s="5" t="inlineStr">
        <is>
          <t>EGY</t>
        </is>
      </c>
      <c r="C55" s="5" t="n">
        <v>2022</v>
      </c>
      <c r="D55" s="5" t="inlineStr">
        <is>
          <t>nav</t>
        </is>
      </c>
      <c r="E55" s="5" t="inlineStr">
        <is>
          <t>gso</t>
        </is>
      </c>
      <c r="F55" s="5" t="n">
        <v>0</v>
      </c>
      <c r="G55" s="5" t="inlineStr">
        <is>
          <t>Kernel v1.6 Data_Energy = legacy Mitigation rows 583-602</t>
        </is>
      </c>
    </row>
    <row r="56">
      <c r="A56" s="5" t="inlineStr">
        <is>
          <t>EGY|2022|res|gso</t>
        </is>
      </c>
      <c r="B56" s="5" t="inlineStr">
        <is>
          <t>EGY</t>
        </is>
      </c>
      <c r="C56" s="5" t="n">
        <v>2022</v>
      </c>
      <c r="D56" s="5" t="inlineStr">
        <is>
          <t>res</t>
        </is>
      </c>
      <c r="E56" s="5" t="inlineStr">
        <is>
          <t>gso</t>
        </is>
      </c>
      <c r="F56" s="5" t="n">
        <v>0</v>
      </c>
      <c r="G56" s="5" t="inlineStr">
        <is>
          <t>Kernel v1.6 Data_Energy = legacy Mitigation rows 583-602</t>
        </is>
      </c>
    </row>
    <row r="57">
      <c r="A57" s="5" t="inlineStr">
        <is>
          <t>EGY|2022|foo|gso</t>
        </is>
      </c>
      <c r="B57" s="5" t="inlineStr">
        <is>
          <t>EGY</t>
        </is>
      </c>
      <c r="C57" s="5" t="n">
        <v>2022</v>
      </c>
      <c r="D57" s="5" t="inlineStr">
        <is>
          <t>foo</t>
        </is>
      </c>
      <c r="E57" s="5" t="inlineStr">
        <is>
          <t>gso</t>
        </is>
      </c>
      <c r="F57" s="5" t="n">
        <v>0</v>
      </c>
      <c r="G57" s="5" t="inlineStr">
        <is>
          <t>Kernel v1.6 Data_Energy = legacy Mitigation rows 583-602</t>
        </is>
      </c>
    </row>
    <row r="58">
      <c r="A58" s="5" t="inlineStr">
        <is>
          <t>EGY|2022|srv|gso</t>
        </is>
      </c>
      <c r="B58" s="5" t="inlineStr">
        <is>
          <t>EGY</t>
        </is>
      </c>
      <c r="C58" s="5" t="n">
        <v>2022</v>
      </c>
      <c r="D58" s="5" t="inlineStr">
        <is>
          <t>srv</t>
        </is>
      </c>
      <c r="E58" s="5" t="inlineStr">
        <is>
          <t>gso</t>
        </is>
      </c>
      <c r="F58" s="5" t="n">
        <v>0</v>
      </c>
      <c r="G58" s="5" t="inlineStr">
        <is>
          <t>Kernel v1.6 Data_Energy = legacy Mitigation rows 583-602</t>
        </is>
      </c>
    </row>
    <row r="59">
      <c r="A59" s="5" t="inlineStr">
        <is>
          <t>EGY|2022|mch|gso</t>
        </is>
      </c>
      <c r="B59" s="5" t="inlineStr">
        <is>
          <t>EGY</t>
        </is>
      </c>
      <c r="C59" s="5" t="n">
        <v>2022</v>
      </c>
      <c r="D59" s="5" t="inlineStr">
        <is>
          <t>mch</t>
        </is>
      </c>
      <c r="E59" s="5" t="inlineStr">
        <is>
          <t>gso</t>
        </is>
      </c>
      <c r="F59" s="5" t="n">
        <v>0</v>
      </c>
      <c r="G59" s="5" t="inlineStr">
        <is>
          <t>Kernel v1.6 Data_Energy = legacy Mitigation rows 583-602</t>
        </is>
      </c>
    </row>
    <row r="60">
      <c r="A60" s="5" t="inlineStr">
        <is>
          <t>EGY|2022|irn|gso</t>
        </is>
      </c>
      <c r="B60" s="5" t="inlineStr">
        <is>
          <t>EGY</t>
        </is>
      </c>
      <c r="C60" s="5" t="n">
        <v>2022</v>
      </c>
      <c r="D60" s="5" t="inlineStr">
        <is>
          <t>irn</t>
        </is>
      </c>
      <c r="E60" s="5" t="inlineStr">
        <is>
          <t>gso</t>
        </is>
      </c>
      <c r="F60" s="5" t="n">
        <v>0</v>
      </c>
      <c r="G60" s="5" t="inlineStr">
        <is>
          <t>Kernel v1.6 Data_Energy = legacy Mitigation rows 583-602</t>
        </is>
      </c>
    </row>
    <row r="61">
      <c r="A61" s="5" t="inlineStr">
        <is>
          <t>EGY|2022|nfm|gso</t>
        </is>
      </c>
      <c r="B61" s="5" t="inlineStr">
        <is>
          <t>EGY</t>
        </is>
      </c>
      <c r="C61" s="5" t="n">
        <v>2022</v>
      </c>
      <c r="D61" s="5" t="inlineStr">
        <is>
          <t>nfm</t>
        </is>
      </c>
      <c r="E61" s="5" t="inlineStr">
        <is>
          <t>gso</t>
        </is>
      </c>
      <c r="F61" s="5" t="n">
        <v>0</v>
      </c>
      <c r="G61" s="5" t="inlineStr">
        <is>
          <t>Kernel v1.6 Data_Energy = legacy Mitigation rows 583-602</t>
        </is>
      </c>
    </row>
    <row r="62">
      <c r="A62" s="5" t="inlineStr">
        <is>
          <t>EGY|2022|mac|gso</t>
        </is>
      </c>
      <c r="B62" s="5" t="inlineStr">
        <is>
          <t>EGY</t>
        </is>
      </c>
      <c r="C62" s="5" t="n">
        <v>2022</v>
      </c>
      <c r="D62" s="5" t="inlineStr">
        <is>
          <t>mac</t>
        </is>
      </c>
      <c r="E62" s="5" t="inlineStr">
        <is>
          <t>gso</t>
        </is>
      </c>
      <c r="F62" s="5" t="n">
        <v>0</v>
      </c>
      <c r="G62" s="5" t="inlineStr">
        <is>
          <t>Kernel v1.6 Data_Energy = legacy Mitigation rows 583-602</t>
        </is>
      </c>
    </row>
    <row r="63">
      <c r="A63" s="5" t="inlineStr">
        <is>
          <t>EGY|2022|cem|gso</t>
        </is>
      </c>
      <c r="B63" s="5" t="inlineStr">
        <is>
          <t>EGY</t>
        </is>
      </c>
      <c r="C63" s="5" t="n">
        <v>2022</v>
      </c>
      <c r="D63" s="5" t="inlineStr">
        <is>
          <t>cem</t>
        </is>
      </c>
      <c r="E63" s="5" t="inlineStr">
        <is>
          <t>gso</t>
        </is>
      </c>
      <c r="F63" s="5" t="n">
        <v>0</v>
      </c>
      <c r="G63" s="5" t="inlineStr">
        <is>
          <t>Kernel v1.6 Data_Energy = legacy Mitigation rows 583-602</t>
        </is>
      </c>
    </row>
    <row r="64">
      <c r="A64" s="5" t="inlineStr">
        <is>
          <t>EGY|2022|omn|gso</t>
        </is>
      </c>
      <c r="B64" s="5" t="inlineStr">
        <is>
          <t>EGY</t>
        </is>
      </c>
      <c r="C64" s="5" t="n">
        <v>2022</v>
      </c>
      <c r="D64" s="5" t="inlineStr">
        <is>
          <t>omn</t>
        </is>
      </c>
      <c r="E64" s="5" t="inlineStr">
        <is>
          <t>gso</t>
        </is>
      </c>
      <c r="F64" s="5" t="n">
        <v>0</v>
      </c>
      <c r="G64" s="5" t="inlineStr">
        <is>
          <t>Kernel v1.6 Data_Energy = legacy Mitigation rows 583-602</t>
        </is>
      </c>
    </row>
    <row r="65">
      <c r="A65" s="5" t="inlineStr">
        <is>
          <t>EGY|2022|cst|gso</t>
        </is>
      </c>
      <c r="B65" s="5" t="inlineStr">
        <is>
          <t>EGY</t>
        </is>
      </c>
      <c r="C65" s="5" t="n">
        <v>2022</v>
      </c>
      <c r="D65" s="5" t="inlineStr">
        <is>
          <t>cst</t>
        </is>
      </c>
      <c r="E65" s="5" t="inlineStr">
        <is>
          <t>gso</t>
        </is>
      </c>
      <c r="F65" s="5" t="n">
        <v>0</v>
      </c>
      <c r="G65" s="5" t="inlineStr">
        <is>
          <t>Kernel v1.6 Data_Energy = legacy Mitigation rows 583-602</t>
        </is>
      </c>
    </row>
    <row r="66">
      <c r="A66" s="5" t="inlineStr">
        <is>
          <t>EGY|2022|ftr|gso</t>
        </is>
      </c>
      <c r="B66" s="5" t="inlineStr">
        <is>
          <t>EGY</t>
        </is>
      </c>
      <c r="C66" s="5" t="n">
        <v>2022</v>
      </c>
      <c r="D66" s="5" t="inlineStr">
        <is>
          <t>ftr</t>
        </is>
      </c>
      <c r="E66" s="5" t="inlineStr">
        <is>
          <t>gso</t>
        </is>
      </c>
      <c r="F66" s="5" t="n">
        <v>0</v>
      </c>
      <c r="G66" s="5" t="inlineStr">
        <is>
          <t>Kernel v1.6 Data_Energy = legacy Mitigation rows 583-602</t>
        </is>
      </c>
    </row>
    <row r="67">
      <c r="A67" s="5" t="inlineStr">
        <is>
          <t>EGY|2022|oen|gso</t>
        </is>
      </c>
      <c r="B67" s="5" t="inlineStr">
        <is>
          <t>EGY</t>
        </is>
      </c>
      <c r="C67" s="5" t="n">
        <v>2022</v>
      </c>
      <c r="D67" s="5" t="inlineStr">
        <is>
          <t>oen</t>
        </is>
      </c>
      <c r="E67" s="5" t="inlineStr">
        <is>
          <t>gso</t>
        </is>
      </c>
      <c r="F67" s="5" t="n">
        <v>0</v>
      </c>
      <c r="G67" s="5" t="inlineStr">
        <is>
          <t>Kernel v1.6 Data_Energy = legacy Mitigation rows 583-602</t>
        </is>
      </c>
    </row>
    <row r="68">
      <c r="A68" s="5" t="inlineStr">
        <is>
          <t>EGY|2022|rod|die</t>
        </is>
      </c>
      <c r="B68" s="5" t="inlineStr">
        <is>
          <t>EGY</t>
        </is>
      </c>
      <c r="C68" s="5" t="n">
        <v>2022</v>
      </c>
      <c r="D68" s="5" t="inlineStr">
        <is>
          <t>rod</t>
        </is>
      </c>
      <c r="E68" s="5" t="inlineStr">
        <is>
          <t>die</t>
        </is>
      </c>
      <c r="F68" s="5" t="n">
        <v>10207.6320601434</v>
      </c>
      <c r="G68" s="5" t="inlineStr">
        <is>
          <t>Kernel v1.6 Data_Energy = legacy Mitigation rows 583-602</t>
        </is>
      </c>
    </row>
    <row r="69">
      <c r="A69" s="5" t="inlineStr">
        <is>
          <t>EGY|2022|ral|die</t>
        </is>
      </c>
      <c r="B69" s="5" t="inlineStr">
        <is>
          <t>EGY</t>
        </is>
      </c>
      <c r="C69" s="5" t="n">
        <v>2022</v>
      </c>
      <c r="D69" s="5" t="inlineStr">
        <is>
          <t>ral</t>
        </is>
      </c>
      <c r="E69" s="5" t="inlineStr">
        <is>
          <t>die</t>
        </is>
      </c>
      <c r="F69" s="5" t="n">
        <v>0</v>
      </c>
      <c r="G69" s="5" t="inlineStr">
        <is>
          <t>Kernel v1.6 Data_Energy = legacy Mitigation rows 583-602</t>
        </is>
      </c>
    </row>
    <row r="70">
      <c r="A70" s="5" t="inlineStr">
        <is>
          <t>EGY|2022|avi|die</t>
        </is>
      </c>
      <c r="B70" s="5" t="inlineStr">
        <is>
          <t>EGY</t>
        </is>
      </c>
      <c r="C70" s="5" t="n">
        <v>2022</v>
      </c>
      <c r="D70" s="5" t="inlineStr">
        <is>
          <t>avi</t>
        </is>
      </c>
      <c r="E70" s="5" t="inlineStr">
        <is>
          <t>die</t>
        </is>
      </c>
      <c r="F70" s="5" t="n">
        <v>0</v>
      </c>
      <c r="G70" s="5" t="inlineStr">
        <is>
          <t>Kernel v1.6 Data_Energy = legacy Mitigation rows 583-602</t>
        </is>
      </c>
    </row>
    <row r="71">
      <c r="A71" s="5" t="inlineStr">
        <is>
          <t>EGY|2022|nav|die</t>
        </is>
      </c>
      <c r="B71" s="5" t="inlineStr">
        <is>
          <t>EGY</t>
        </is>
      </c>
      <c r="C71" s="5" t="n">
        <v>2022</v>
      </c>
      <c r="D71" s="5" t="inlineStr">
        <is>
          <t>nav</t>
        </is>
      </c>
      <c r="E71" s="5" t="inlineStr">
        <is>
          <t>die</t>
        </is>
      </c>
      <c r="F71" s="5" t="n">
        <v>0</v>
      </c>
      <c r="G71" s="5" t="inlineStr">
        <is>
          <t>Kernel v1.6 Data_Energy = legacy Mitigation rows 583-602</t>
        </is>
      </c>
    </row>
    <row r="72">
      <c r="A72" s="5" t="inlineStr">
        <is>
          <t>EGY|2022|res|die</t>
        </is>
      </c>
      <c r="B72" s="5" t="inlineStr">
        <is>
          <t>EGY</t>
        </is>
      </c>
      <c r="C72" s="5" t="n">
        <v>2022</v>
      </c>
      <c r="D72" s="5" t="inlineStr">
        <is>
          <t>res</t>
        </is>
      </c>
      <c r="E72" s="5" t="inlineStr">
        <is>
          <t>die</t>
        </is>
      </c>
      <c r="F72" s="5" t="n">
        <v>0</v>
      </c>
      <c r="G72" s="5" t="inlineStr">
        <is>
          <t>Kernel v1.6 Data_Energy = legacy Mitigation rows 583-602</t>
        </is>
      </c>
    </row>
    <row r="73">
      <c r="A73" s="5" t="inlineStr">
        <is>
          <t>EGY|2022|foo|die</t>
        </is>
      </c>
      <c r="B73" s="5" t="inlineStr">
        <is>
          <t>EGY</t>
        </is>
      </c>
      <c r="C73" s="5" t="n">
        <v>2022</v>
      </c>
      <c r="D73" s="5" t="inlineStr">
        <is>
          <t>foo</t>
        </is>
      </c>
      <c r="E73" s="5" t="inlineStr">
        <is>
          <t>die</t>
        </is>
      </c>
      <c r="F73" s="5" t="n">
        <v>927.0217281782579</v>
      </c>
      <c r="G73" s="5" t="inlineStr">
        <is>
          <t>Kernel v1.6 Data_Energy = legacy Mitigation rows 583-602</t>
        </is>
      </c>
    </row>
    <row r="74">
      <c r="A74" s="5" t="inlineStr">
        <is>
          <t>EGY|2022|srv|die</t>
        </is>
      </c>
      <c r="B74" s="5" t="inlineStr">
        <is>
          <t>EGY</t>
        </is>
      </c>
      <c r="C74" s="5" t="n">
        <v>2022</v>
      </c>
      <c r="D74" s="5" t="inlineStr">
        <is>
          <t>srv</t>
        </is>
      </c>
      <c r="E74" s="5" t="inlineStr">
        <is>
          <t>die</t>
        </is>
      </c>
      <c r="F74" s="5" t="n">
        <v>0</v>
      </c>
      <c r="G74" s="5" t="inlineStr">
        <is>
          <t>Kernel v1.6 Data_Energy = legacy Mitigation rows 583-602</t>
        </is>
      </c>
    </row>
    <row r="75">
      <c r="A75" s="5" t="inlineStr">
        <is>
          <t>EGY|2022|mch|die</t>
        </is>
      </c>
      <c r="B75" s="5" t="inlineStr">
        <is>
          <t>EGY</t>
        </is>
      </c>
      <c r="C75" s="5" t="n">
        <v>2022</v>
      </c>
      <c r="D75" s="5" t="inlineStr">
        <is>
          <t>mch</t>
        </is>
      </c>
      <c r="E75" s="5" t="inlineStr">
        <is>
          <t>die</t>
        </is>
      </c>
      <c r="F75" s="5" t="n">
        <v>0</v>
      </c>
      <c r="G75" s="5" t="inlineStr">
        <is>
          <t>Kernel v1.6 Data_Energy = legacy Mitigation rows 583-602</t>
        </is>
      </c>
    </row>
    <row r="76">
      <c r="A76" s="5" t="inlineStr">
        <is>
          <t>EGY|2022|irn|die</t>
        </is>
      </c>
      <c r="B76" s="5" t="inlineStr">
        <is>
          <t>EGY</t>
        </is>
      </c>
      <c r="C76" s="5" t="n">
        <v>2022</v>
      </c>
      <c r="D76" s="5" t="inlineStr">
        <is>
          <t>irn</t>
        </is>
      </c>
      <c r="E76" s="5" t="inlineStr">
        <is>
          <t>die</t>
        </is>
      </c>
      <c r="F76" s="5" t="n">
        <v>0</v>
      </c>
      <c r="G76" s="5" t="inlineStr">
        <is>
          <t>Kernel v1.6 Data_Energy = legacy Mitigation rows 583-602</t>
        </is>
      </c>
    </row>
    <row r="77">
      <c r="A77" s="5" t="inlineStr">
        <is>
          <t>EGY|2022|nfm|die</t>
        </is>
      </c>
      <c r="B77" s="5" t="inlineStr">
        <is>
          <t>EGY</t>
        </is>
      </c>
      <c r="C77" s="5" t="n">
        <v>2022</v>
      </c>
      <c r="D77" s="5" t="inlineStr">
        <is>
          <t>nfm</t>
        </is>
      </c>
      <c r="E77" s="5" t="inlineStr">
        <is>
          <t>die</t>
        </is>
      </c>
      <c r="F77" s="5" t="n">
        <v>0</v>
      </c>
      <c r="G77" s="5" t="inlineStr">
        <is>
          <t>Kernel v1.6 Data_Energy = legacy Mitigation rows 583-602</t>
        </is>
      </c>
    </row>
    <row r="78">
      <c r="A78" s="5" t="inlineStr">
        <is>
          <t>EGY|2022|mac|die</t>
        </is>
      </c>
      <c r="B78" s="5" t="inlineStr">
        <is>
          <t>EGY</t>
        </is>
      </c>
      <c r="C78" s="5" t="n">
        <v>2022</v>
      </c>
      <c r="D78" s="5" t="inlineStr">
        <is>
          <t>mac</t>
        </is>
      </c>
      <c r="E78" s="5" t="inlineStr">
        <is>
          <t>die</t>
        </is>
      </c>
      <c r="F78" s="5" t="n">
        <v>0</v>
      </c>
      <c r="G78" s="5" t="inlineStr">
        <is>
          <t>Kernel v1.6 Data_Energy = legacy Mitigation rows 583-602</t>
        </is>
      </c>
    </row>
    <row r="79">
      <c r="A79" s="5" t="inlineStr">
        <is>
          <t>EGY|2022|cem|die</t>
        </is>
      </c>
      <c r="B79" s="5" t="inlineStr">
        <is>
          <t>EGY</t>
        </is>
      </c>
      <c r="C79" s="5" t="n">
        <v>2022</v>
      </c>
      <c r="D79" s="5" t="inlineStr">
        <is>
          <t>cem</t>
        </is>
      </c>
      <c r="E79" s="5" t="inlineStr">
        <is>
          <t>die</t>
        </is>
      </c>
      <c r="F79" s="5" t="n">
        <v>0</v>
      </c>
      <c r="G79" s="5" t="inlineStr">
        <is>
          <t>Kernel v1.6 Data_Energy = legacy Mitigation rows 583-602</t>
        </is>
      </c>
    </row>
    <row r="80">
      <c r="A80" s="5" t="inlineStr">
        <is>
          <t>EGY|2022|omn|die</t>
        </is>
      </c>
      <c r="B80" s="5" t="inlineStr">
        <is>
          <t>EGY</t>
        </is>
      </c>
      <c r="C80" s="5" t="n">
        <v>2022</v>
      </c>
      <c r="D80" s="5" t="inlineStr">
        <is>
          <t>omn</t>
        </is>
      </c>
      <c r="E80" s="5" t="inlineStr">
        <is>
          <t>die</t>
        </is>
      </c>
      <c r="F80" s="5" t="n">
        <v>3819.23416175079</v>
      </c>
      <c r="G80" s="5" t="inlineStr">
        <is>
          <t>Kernel v1.6 Data_Energy = legacy Mitigation rows 583-602</t>
        </is>
      </c>
    </row>
    <row r="81">
      <c r="A81" s="5" t="inlineStr">
        <is>
          <t>EGY|2022|cst|die</t>
        </is>
      </c>
      <c r="B81" s="5" t="inlineStr">
        <is>
          <t>EGY</t>
        </is>
      </c>
      <c r="C81" s="5" t="n">
        <v>2022</v>
      </c>
      <c r="D81" s="5" t="inlineStr">
        <is>
          <t>cst</t>
        </is>
      </c>
      <c r="E81" s="5" t="inlineStr">
        <is>
          <t>die</t>
        </is>
      </c>
      <c r="F81" s="5" t="n">
        <v>0</v>
      </c>
      <c r="G81" s="5" t="inlineStr">
        <is>
          <t>Kernel v1.6 Data_Energy = legacy Mitigation rows 583-602</t>
        </is>
      </c>
    </row>
    <row r="82">
      <c r="A82" s="5" t="inlineStr">
        <is>
          <t>EGY|2022|ftr|die</t>
        </is>
      </c>
      <c r="B82" s="5" t="inlineStr">
        <is>
          <t>EGY</t>
        </is>
      </c>
      <c r="C82" s="5" t="n">
        <v>2022</v>
      </c>
      <c r="D82" s="5" t="inlineStr">
        <is>
          <t>ftr</t>
        </is>
      </c>
      <c r="E82" s="5" t="inlineStr">
        <is>
          <t>die</t>
        </is>
      </c>
      <c r="F82" s="5" t="n">
        <v>824.800093567561</v>
      </c>
      <c r="G82" s="5" t="inlineStr">
        <is>
          <t>Kernel v1.6 Data_Energy = legacy Mitigation rows 583-602</t>
        </is>
      </c>
    </row>
    <row r="83">
      <c r="A83" s="5" t="inlineStr">
        <is>
          <t>EGY|2022|oen|die</t>
        </is>
      </c>
      <c r="B83" s="5" t="inlineStr">
        <is>
          <t>EGY</t>
        </is>
      </c>
      <c r="C83" s="5" t="n">
        <v>2022</v>
      </c>
      <c r="D83" s="5" t="inlineStr">
        <is>
          <t>oen</t>
        </is>
      </c>
      <c r="E83" s="5" t="inlineStr">
        <is>
          <t>die</t>
        </is>
      </c>
      <c r="F83" s="5" t="n">
        <v>0</v>
      </c>
      <c r="G83" s="5" t="inlineStr">
        <is>
          <t>Kernel v1.6 Data_Energy = legacy Mitigation rows 583-602</t>
        </is>
      </c>
    </row>
    <row r="84">
      <c r="A84" s="5" t="inlineStr">
        <is>
          <t>EGY|2022|rod|ker</t>
        </is>
      </c>
      <c r="B84" s="5" t="inlineStr">
        <is>
          <t>EGY</t>
        </is>
      </c>
      <c r="C84" s="5" t="n">
        <v>2022</v>
      </c>
      <c r="D84" s="5" t="inlineStr">
        <is>
          <t>rod</t>
        </is>
      </c>
      <c r="E84" s="5" t="inlineStr">
        <is>
          <t>ker</t>
        </is>
      </c>
      <c r="F84" s="5" t="n">
        <v>0</v>
      </c>
      <c r="G84" s="5" t="inlineStr">
        <is>
          <t>Kernel v1.6 Data_Energy = legacy Mitigation rows 583-602</t>
        </is>
      </c>
    </row>
    <row r="85">
      <c r="A85" s="5" t="inlineStr">
        <is>
          <t>EGY|2022|ral|ker</t>
        </is>
      </c>
      <c r="B85" s="5" t="inlineStr">
        <is>
          <t>EGY</t>
        </is>
      </c>
      <c r="C85" s="5" t="n">
        <v>2022</v>
      </c>
      <c r="D85" s="5" t="inlineStr">
        <is>
          <t>ral</t>
        </is>
      </c>
      <c r="E85" s="5" t="inlineStr">
        <is>
          <t>ker</t>
        </is>
      </c>
      <c r="F85" s="5" t="n">
        <v>0</v>
      </c>
      <c r="G85" s="5" t="inlineStr">
        <is>
          <t>Kernel v1.6 Data_Energy = legacy Mitigation rows 583-602</t>
        </is>
      </c>
    </row>
    <row r="86">
      <c r="A86" s="5" t="inlineStr">
        <is>
          <t>EGY|2022|avi|ker</t>
        </is>
      </c>
      <c r="B86" s="5" t="inlineStr">
        <is>
          <t>EGY</t>
        </is>
      </c>
      <c r="C86" s="5" t="n">
        <v>2022</v>
      </c>
      <c r="D86" s="5" t="inlineStr">
        <is>
          <t>avi</t>
        </is>
      </c>
      <c r="E86" s="5" t="inlineStr">
        <is>
          <t>ker</t>
        </is>
      </c>
      <c r="F86" s="5" t="n">
        <v>0</v>
      </c>
      <c r="G86" s="5" t="inlineStr">
        <is>
          <t>Kernel v1.6 Data_Energy = legacy Mitigation rows 583-602</t>
        </is>
      </c>
    </row>
    <row r="87">
      <c r="A87" s="5" t="inlineStr">
        <is>
          <t>EGY|2022|nav|ker</t>
        </is>
      </c>
      <c r="B87" s="5" t="inlineStr">
        <is>
          <t>EGY</t>
        </is>
      </c>
      <c r="C87" s="5" t="n">
        <v>2022</v>
      </c>
      <c r="D87" s="5" t="inlineStr">
        <is>
          <t>nav</t>
        </is>
      </c>
      <c r="E87" s="5" t="inlineStr">
        <is>
          <t>ker</t>
        </is>
      </c>
      <c r="F87" s="5" t="n">
        <v>0</v>
      </c>
      <c r="G87" s="5" t="inlineStr">
        <is>
          <t>Kernel v1.6 Data_Energy = legacy Mitigation rows 583-602</t>
        </is>
      </c>
    </row>
    <row r="88">
      <c r="A88" s="5" t="inlineStr">
        <is>
          <t>EGY|2022|res|ker</t>
        </is>
      </c>
      <c r="B88" s="5" t="inlineStr">
        <is>
          <t>EGY</t>
        </is>
      </c>
      <c r="C88" s="5" t="n">
        <v>2022</v>
      </c>
      <c r="D88" s="5" t="inlineStr">
        <is>
          <t>res</t>
        </is>
      </c>
      <c r="E88" s="5" t="inlineStr">
        <is>
          <t>ker</t>
        </is>
      </c>
      <c r="F88" s="5" t="n">
        <v>2.76900540691173</v>
      </c>
      <c r="G88" s="5" t="inlineStr">
        <is>
          <t>Kernel v1.6 Data_Energy = legacy Mitigation rows 583-602</t>
        </is>
      </c>
    </row>
    <row r="89">
      <c r="A89" s="5" t="inlineStr">
        <is>
          <t>EGY|2022|foo|ker</t>
        </is>
      </c>
      <c r="B89" s="5" t="inlineStr">
        <is>
          <t>EGY</t>
        </is>
      </c>
      <c r="C89" s="5" t="n">
        <v>2022</v>
      </c>
      <c r="D89" s="5" t="inlineStr">
        <is>
          <t>foo</t>
        </is>
      </c>
      <c r="E89" s="5" t="inlineStr">
        <is>
          <t>ker</t>
        </is>
      </c>
      <c r="F89" s="5" t="n">
        <v>0.344296494287579</v>
      </c>
      <c r="G89" s="5" t="inlineStr">
        <is>
          <t>Kernel v1.6 Data_Energy = legacy Mitigation rows 583-602</t>
        </is>
      </c>
    </row>
    <row r="90">
      <c r="A90" s="5" t="inlineStr">
        <is>
          <t>EGY|2022|srv|ker</t>
        </is>
      </c>
      <c r="B90" s="5" t="inlineStr">
        <is>
          <t>EGY</t>
        </is>
      </c>
      <c r="C90" s="5" t="n">
        <v>2022</v>
      </c>
      <c r="D90" s="5" t="inlineStr">
        <is>
          <t>srv</t>
        </is>
      </c>
      <c r="E90" s="5" t="inlineStr">
        <is>
          <t>ker</t>
        </is>
      </c>
      <c r="F90" s="5" t="n">
        <v>0</v>
      </c>
      <c r="G90" s="5" t="inlineStr">
        <is>
          <t>Kernel v1.6 Data_Energy = legacy Mitigation rows 583-602</t>
        </is>
      </c>
    </row>
    <row r="91">
      <c r="A91" s="5" t="inlineStr">
        <is>
          <t>EGY|2022|mch|ker</t>
        </is>
      </c>
      <c r="B91" s="5" t="inlineStr">
        <is>
          <t>EGY</t>
        </is>
      </c>
      <c r="C91" s="5" t="n">
        <v>2022</v>
      </c>
      <c r="D91" s="5" t="inlineStr">
        <is>
          <t>mch</t>
        </is>
      </c>
      <c r="E91" s="5" t="inlineStr">
        <is>
          <t>ker</t>
        </is>
      </c>
      <c r="F91" s="5" t="n">
        <v>0</v>
      </c>
      <c r="G91" s="5" t="inlineStr">
        <is>
          <t>Kernel v1.6 Data_Energy = legacy Mitigation rows 583-602</t>
        </is>
      </c>
    </row>
    <row r="92">
      <c r="A92" s="5" t="inlineStr">
        <is>
          <t>EGY|2022|irn|ker</t>
        </is>
      </c>
      <c r="B92" s="5" t="inlineStr">
        <is>
          <t>EGY</t>
        </is>
      </c>
      <c r="C92" s="5" t="n">
        <v>2022</v>
      </c>
      <c r="D92" s="5" t="inlineStr">
        <is>
          <t>irn</t>
        </is>
      </c>
      <c r="E92" s="5" t="inlineStr">
        <is>
          <t>ker</t>
        </is>
      </c>
      <c r="F92" s="5" t="n">
        <v>0</v>
      </c>
      <c r="G92" s="5" t="inlineStr">
        <is>
          <t>Kernel v1.6 Data_Energy = legacy Mitigation rows 583-602</t>
        </is>
      </c>
    </row>
    <row r="93">
      <c r="A93" s="5" t="inlineStr">
        <is>
          <t>EGY|2022|nfm|ker</t>
        </is>
      </c>
      <c r="B93" s="5" t="inlineStr">
        <is>
          <t>EGY</t>
        </is>
      </c>
      <c r="C93" s="5" t="n">
        <v>2022</v>
      </c>
      <c r="D93" s="5" t="inlineStr">
        <is>
          <t>nfm</t>
        </is>
      </c>
      <c r="E93" s="5" t="inlineStr">
        <is>
          <t>ker</t>
        </is>
      </c>
      <c r="F93" s="5" t="n">
        <v>0</v>
      </c>
      <c r="G93" s="5" t="inlineStr">
        <is>
          <t>Kernel v1.6 Data_Energy = legacy Mitigation rows 583-602</t>
        </is>
      </c>
    </row>
    <row r="94">
      <c r="A94" s="5" t="inlineStr">
        <is>
          <t>EGY|2022|mac|ker</t>
        </is>
      </c>
      <c r="B94" s="5" t="inlineStr">
        <is>
          <t>EGY</t>
        </is>
      </c>
      <c r="C94" s="5" t="n">
        <v>2022</v>
      </c>
      <c r="D94" s="5" t="inlineStr">
        <is>
          <t>mac</t>
        </is>
      </c>
      <c r="E94" s="5" t="inlineStr">
        <is>
          <t>ker</t>
        </is>
      </c>
      <c r="F94" s="5" t="n">
        <v>0</v>
      </c>
      <c r="G94" s="5" t="inlineStr">
        <is>
          <t>Kernel v1.6 Data_Energy = legacy Mitigation rows 583-602</t>
        </is>
      </c>
    </row>
    <row r="95">
      <c r="A95" s="5" t="inlineStr">
        <is>
          <t>EGY|2022|cem|ker</t>
        </is>
      </c>
      <c r="B95" s="5" t="inlineStr">
        <is>
          <t>EGY</t>
        </is>
      </c>
      <c r="C95" s="5" t="n">
        <v>2022</v>
      </c>
      <c r="D95" s="5" t="inlineStr">
        <is>
          <t>cem</t>
        </is>
      </c>
      <c r="E95" s="5" t="inlineStr">
        <is>
          <t>ker</t>
        </is>
      </c>
      <c r="F95" s="5" t="n">
        <v>0</v>
      </c>
      <c r="G95" s="5" t="inlineStr">
        <is>
          <t>Kernel v1.6 Data_Energy = legacy Mitigation rows 583-602</t>
        </is>
      </c>
    </row>
    <row r="96">
      <c r="A96" s="5" t="inlineStr">
        <is>
          <t>EGY|2022|omn|ker</t>
        </is>
      </c>
      <c r="B96" s="5" t="inlineStr">
        <is>
          <t>EGY</t>
        </is>
      </c>
      <c r="C96" s="5" t="n">
        <v>2022</v>
      </c>
      <c r="D96" s="5" t="inlineStr">
        <is>
          <t>omn</t>
        </is>
      </c>
      <c r="E96" s="5" t="inlineStr">
        <is>
          <t>ker</t>
        </is>
      </c>
      <c r="F96" s="5" t="n">
        <v>4.38372614857524</v>
      </c>
      <c r="G96" s="5" t="inlineStr">
        <is>
          <t>Kernel v1.6 Data_Energy = legacy Mitigation rows 583-602</t>
        </is>
      </c>
    </row>
    <row r="97">
      <c r="A97" s="5" t="inlineStr">
        <is>
          <t>EGY|2022|cst|ker</t>
        </is>
      </c>
      <c r="B97" s="5" t="inlineStr">
        <is>
          <t>EGY</t>
        </is>
      </c>
      <c r="C97" s="5" t="n">
        <v>2022</v>
      </c>
      <c r="D97" s="5" t="inlineStr">
        <is>
          <t>cst</t>
        </is>
      </c>
      <c r="E97" s="5" t="inlineStr">
        <is>
          <t>ker</t>
        </is>
      </c>
      <c r="F97" s="5" t="n">
        <v>0</v>
      </c>
      <c r="G97" s="5" t="inlineStr">
        <is>
          <t>Kernel v1.6 Data_Energy = legacy Mitigation rows 583-602</t>
        </is>
      </c>
    </row>
    <row r="98">
      <c r="A98" s="5" t="inlineStr">
        <is>
          <t>EGY|2022|ftr|ker</t>
        </is>
      </c>
      <c r="B98" s="5" t="inlineStr">
        <is>
          <t>EGY</t>
        </is>
      </c>
      <c r="C98" s="5" t="n">
        <v>2022</v>
      </c>
      <c r="D98" s="5" t="inlineStr">
        <is>
          <t>ftr</t>
        </is>
      </c>
      <c r="E98" s="5" t="inlineStr">
        <is>
          <t>ker</t>
        </is>
      </c>
      <c r="F98" s="5" t="n">
        <v>0</v>
      </c>
      <c r="G98" s="5" t="inlineStr">
        <is>
          <t>Kernel v1.6 Data_Energy = legacy Mitigation rows 583-602</t>
        </is>
      </c>
    </row>
    <row r="99">
      <c r="A99" s="5" t="inlineStr">
        <is>
          <t>EGY|2022|oen|ker</t>
        </is>
      </c>
      <c r="B99" s="5" t="inlineStr">
        <is>
          <t>EGY</t>
        </is>
      </c>
      <c r="C99" s="5" t="n">
        <v>2022</v>
      </c>
      <c r="D99" s="5" t="inlineStr">
        <is>
          <t>oen</t>
        </is>
      </c>
      <c r="E99" s="5" t="inlineStr">
        <is>
          <t>ker</t>
        </is>
      </c>
      <c r="F99" s="5" t="n">
        <v>0</v>
      </c>
      <c r="G99" s="5" t="inlineStr">
        <is>
          <t>Kernel v1.6 Data_Energy = legacy Mitigation rows 583-602</t>
        </is>
      </c>
    </row>
    <row r="100">
      <c r="A100" s="5" t="inlineStr">
        <is>
          <t>EGY|2022|rod|lpg</t>
        </is>
      </c>
      <c r="B100" s="5" t="inlineStr">
        <is>
          <t>EGY</t>
        </is>
      </c>
      <c r="C100" s="5" t="n">
        <v>2022</v>
      </c>
      <c r="D100" s="5" t="inlineStr">
        <is>
          <t>rod</t>
        </is>
      </c>
      <c r="E100" s="5" t="inlineStr">
        <is>
          <t>lpg</t>
        </is>
      </c>
      <c r="F100" s="5" t="n">
        <v>0</v>
      </c>
      <c r="G100" s="5" t="inlineStr">
        <is>
          <t>Kernel v1.6 Data_Energy = legacy Mitigation rows 583-602</t>
        </is>
      </c>
    </row>
    <row r="101">
      <c r="A101" s="5" t="inlineStr">
        <is>
          <t>EGY|2022|ral|lpg</t>
        </is>
      </c>
      <c r="B101" s="5" t="inlineStr">
        <is>
          <t>EGY</t>
        </is>
      </c>
      <c r="C101" s="5" t="n">
        <v>2022</v>
      </c>
      <c r="D101" s="5" t="inlineStr">
        <is>
          <t>ral</t>
        </is>
      </c>
      <c r="E101" s="5" t="inlineStr">
        <is>
          <t>lpg</t>
        </is>
      </c>
      <c r="F101" s="5" t="n">
        <v>0</v>
      </c>
      <c r="G101" s="5" t="inlineStr">
        <is>
          <t>Kernel v1.6 Data_Energy = legacy Mitigation rows 583-602</t>
        </is>
      </c>
    </row>
    <row r="102">
      <c r="A102" s="5" t="inlineStr">
        <is>
          <t>EGY|2022|avi|lpg</t>
        </is>
      </c>
      <c r="B102" s="5" t="inlineStr">
        <is>
          <t>EGY</t>
        </is>
      </c>
      <c r="C102" s="5" t="n">
        <v>2022</v>
      </c>
      <c r="D102" s="5" t="inlineStr">
        <is>
          <t>avi</t>
        </is>
      </c>
      <c r="E102" s="5" t="inlineStr">
        <is>
          <t>lpg</t>
        </is>
      </c>
      <c r="F102" s="5" t="n">
        <v>0</v>
      </c>
      <c r="G102" s="5" t="inlineStr">
        <is>
          <t>Kernel v1.6 Data_Energy = legacy Mitigation rows 583-602</t>
        </is>
      </c>
    </row>
    <row r="103">
      <c r="A103" s="5" t="inlineStr">
        <is>
          <t>EGY|2022|nav|lpg</t>
        </is>
      </c>
      <c r="B103" s="5" t="inlineStr">
        <is>
          <t>EGY</t>
        </is>
      </c>
      <c r="C103" s="5" t="n">
        <v>2022</v>
      </c>
      <c r="D103" s="5" t="inlineStr">
        <is>
          <t>nav</t>
        </is>
      </c>
      <c r="E103" s="5" t="inlineStr">
        <is>
          <t>lpg</t>
        </is>
      </c>
      <c r="F103" s="5" t="n">
        <v>0</v>
      </c>
      <c r="G103" s="5" t="inlineStr">
        <is>
          <t>Kernel v1.6 Data_Energy = legacy Mitigation rows 583-602</t>
        </is>
      </c>
    </row>
    <row r="104">
      <c r="A104" s="5" t="inlineStr">
        <is>
          <t>EGY|2022|res|lpg</t>
        </is>
      </c>
      <c r="B104" s="5" t="inlineStr">
        <is>
          <t>EGY</t>
        </is>
      </c>
      <c r="C104" s="5" t="n">
        <v>2022</v>
      </c>
      <c r="D104" s="5" t="inlineStr">
        <is>
          <t>res</t>
        </is>
      </c>
      <c r="E104" s="5" t="inlineStr">
        <is>
          <t>lpg</t>
        </is>
      </c>
      <c r="F104" s="5" t="n">
        <v>3182.2559195641</v>
      </c>
      <c r="G104" s="5" t="inlineStr">
        <is>
          <t>Kernel v1.6 Data_Energy = legacy Mitigation rows 583-602</t>
        </is>
      </c>
    </row>
    <row r="105">
      <c r="A105" s="5" t="inlineStr">
        <is>
          <t>EGY|2022|foo|lpg</t>
        </is>
      </c>
      <c r="B105" s="5" t="inlineStr">
        <is>
          <t>EGY</t>
        </is>
      </c>
      <c r="C105" s="5" t="n">
        <v>2022</v>
      </c>
      <c r="D105" s="5" t="inlineStr">
        <is>
          <t>foo</t>
        </is>
      </c>
      <c r="E105" s="5" t="inlineStr">
        <is>
          <t>lpg</t>
        </is>
      </c>
      <c r="F105" s="5" t="n">
        <v>0</v>
      </c>
      <c r="G105" s="5" t="inlineStr">
        <is>
          <t>Kernel v1.6 Data_Energy = legacy Mitigation rows 583-602</t>
        </is>
      </c>
    </row>
    <row r="106">
      <c r="A106" s="5" t="inlineStr">
        <is>
          <t>EGY|2022|srv|lpg</t>
        </is>
      </c>
      <c r="B106" s="5" t="inlineStr">
        <is>
          <t>EGY</t>
        </is>
      </c>
      <c r="C106" s="5" t="n">
        <v>2022</v>
      </c>
      <c r="D106" s="5" t="inlineStr">
        <is>
          <t>srv</t>
        </is>
      </c>
      <c r="E106" s="5" t="inlineStr">
        <is>
          <t>lpg</t>
        </is>
      </c>
      <c r="F106" s="5" t="n">
        <v>0</v>
      </c>
      <c r="G106" s="5" t="inlineStr">
        <is>
          <t>Kernel v1.6 Data_Energy = legacy Mitigation rows 583-602</t>
        </is>
      </c>
    </row>
    <row r="107">
      <c r="A107" s="5" t="inlineStr">
        <is>
          <t>EGY|2022|mch|lpg</t>
        </is>
      </c>
      <c r="B107" s="5" t="inlineStr">
        <is>
          <t>EGY</t>
        </is>
      </c>
      <c r="C107" s="5" t="n">
        <v>2022</v>
      </c>
      <c r="D107" s="5" t="inlineStr">
        <is>
          <t>mch</t>
        </is>
      </c>
      <c r="E107" s="5" t="inlineStr">
        <is>
          <t>lpg</t>
        </is>
      </c>
      <c r="F107" s="5" t="n">
        <v>0</v>
      </c>
      <c r="G107" s="5" t="inlineStr">
        <is>
          <t>Kernel v1.6 Data_Energy = legacy Mitigation rows 583-602</t>
        </is>
      </c>
    </row>
    <row r="108">
      <c r="A108" s="5" t="inlineStr">
        <is>
          <t>EGY|2022|irn|lpg</t>
        </is>
      </c>
      <c r="B108" s="5" t="inlineStr">
        <is>
          <t>EGY</t>
        </is>
      </c>
      <c r="C108" s="5" t="n">
        <v>2022</v>
      </c>
      <c r="D108" s="5" t="inlineStr">
        <is>
          <t>irn</t>
        </is>
      </c>
      <c r="E108" s="5" t="inlineStr">
        <is>
          <t>lpg</t>
        </is>
      </c>
      <c r="F108" s="5" t="n">
        <v>0</v>
      </c>
      <c r="G108" s="5" t="inlineStr">
        <is>
          <t>Kernel v1.6 Data_Energy = legacy Mitigation rows 583-602</t>
        </is>
      </c>
    </row>
    <row r="109">
      <c r="A109" s="5" t="inlineStr">
        <is>
          <t>EGY|2022|nfm|lpg</t>
        </is>
      </c>
      <c r="B109" s="5" t="inlineStr">
        <is>
          <t>EGY</t>
        </is>
      </c>
      <c r="C109" s="5" t="n">
        <v>2022</v>
      </c>
      <c r="D109" s="5" t="inlineStr">
        <is>
          <t>nfm</t>
        </is>
      </c>
      <c r="E109" s="5" t="inlineStr">
        <is>
          <t>lpg</t>
        </is>
      </c>
      <c r="F109" s="5" t="n">
        <v>0</v>
      </c>
      <c r="G109" s="5" t="inlineStr">
        <is>
          <t>Kernel v1.6 Data_Energy = legacy Mitigation rows 583-602</t>
        </is>
      </c>
    </row>
    <row r="110">
      <c r="A110" s="5" t="inlineStr">
        <is>
          <t>EGY|2022|mac|lpg</t>
        </is>
      </c>
      <c r="B110" s="5" t="inlineStr">
        <is>
          <t>EGY</t>
        </is>
      </c>
      <c r="C110" s="5" t="n">
        <v>2022</v>
      </c>
      <c r="D110" s="5" t="inlineStr">
        <is>
          <t>mac</t>
        </is>
      </c>
      <c r="E110" s="5" t="inlineStr">
        <is>
          <t>lpg</t>
        </is>
      </c>
      <c r="F110" s="5" t="n">
        <v>0</v>
      </c>
      <c r="G110" s="5" t="inlineStr">
        <is>
          <t>Kernel v1.6 Data_Energy = legacy Mitigation rows 583-602</t>
        </is>
      </c>
    </row>
    <row r="111">
      <c r="A111" s="5" t="inlineStr">
        <is>
          <t>EGY|2022|cem|lpg</t>
        </is>
      </c>
      <c r="B111" s="5" t="inlineStr">
        <is>
          <t>EGY</t>
        </is>
      </c>
      <c r="C111" s="5" t="n">
        <v>2022</v>
      </c>
      <c r="D111" s="5" t="inlineStr">
        <is>
          <t>cem</t>
        </is>
      </c>
      <c r="E111" s="5" t="inlineStr">
        <is>
          <t>lpg</t>
        </is>
      </c>
      <c r="F111" s="5" t="n">
        <v>0</v>
      </c>
      <c r="G111" s="5" t="inlineStr">
        <is>
          <t>Kernel v1.6 Data_Energy = legacy Mitigation rows 583-602</t>
        </is>
      </c>
    </row>
    <row r="112">
      <c r="A112" s="5" t="inlineStr">
        <is>
          <t>EGY|2022|omn|lpg</t>
        </is>
      </c>
      <c r="B112" s="5" t="inlineStr">
        <is>
          <t>EGY</t>
        </is>
      </c>
      <c r="C112" s="5" t="n">
        <v>2022</v>
      </c>
      <c r="D112" s="5" t="inlineStr">
        <is>
          <t>omn</t>
        </is>
      </c>
      <c r="E112" s="5" t="inlineStr">
        <is>
          <t>lpg</t>
        </is>
      </c>
      <c r="F112" s="5" t="n">
        <v>17.4320828436885</v>
      </c>
      <c r="G112" s="5" t="inlineStr">
        <is>
          <t>Kernel v1.6 Data_Energy = legacy Mitigation rows 583-602</t>
        </is>
      </c>
    </row>
    <row r="113">
      <c r="A113" s="5" t="inlineStr">
        <is>
          <t>EGY|2022|cst|lpg</t>
        </is>
      </c>
      <c r="B113" s="5" t="inlineStr">
        <is>
          <t>EGY</t>
        </is>
      </c>
      <c r="C113" s="5" t="n">
        <v>2022</v>
      </c>
      <c r="D113" s="5" t="inlineStr">
        <is>
          <t>cst</t>
        </is>
      </c>
      <c r="E113" s="5" t="inlineStr">
        <is>
          <t>lpg</t>
        </is>
      </c>
      <c r="F113" s="5" t="n">
        <v>0</v>
      </c>
      <c r="G113" s="5" t="inlineStr">
        <is>
          <t>Kernel v1.6 Data_Energy = legacy Mitigation rows 583-602</t>
        </is>
      </c>
    </row>
    <row r="114">
      <c r="A114" s="5" t="inlineStr">
        <is>
          <t>EGY|2022|ftr|lpg</t>
        </is>
      </c>
      <c r="B114" s="5" t="inlineStr">
        <is>
          <t>EGY</t>
        </is>
      </c>
      <c r="C114" s="5" t="n">
        <v>2022</v>
      </c>
      <c r="D114" s="5" t="inlineStr">
        <is>
          <t>ftr</t>
        </is>
      </c>
      <c r="E114" s="5" t="inlineStr">
        <is>
          <t>lpg</t>
        </is>
      </c>
      <c r="F114" s="5" t="n">
        <v>2465.7623559049</v>
      </c>
      <c r="G114" s="5" t="inlineStr">
        <is>
          <t>Kernel v1.6 Data_Energy = legacy Mitigation rows 583-602</t>
        </is>
      </c>
    </row>
    <row r="115">
      <c r="A115" s="5" t="inlineStr">
        <is>
          <t>EGY|2022|oen|lpg</t>
        </is>
      </c>
      <c r="B115" s="5" t="inlineStr">
        <is>
          <t>EGY</t>
        </is>
      </c>
      <c r="C115" s="5" t="n">
        <v>2022</v>
      </c>
      <c r="D115" s="5" t="inlineStr">
        <is>
          <t>oen</t>
        </is>
      </c>
      <c r="E115" s="5" t="inlineStr">
        <is>
          <t>lpg</t>
        </is>
      </c>
      <c r="F115" s="5" t="n">
        <v>0</v>
      </c>
      <c r="G115" s="5" t="inlineStr">
        <is>
          <t>Kernel v1.6 Data_Energy = legacy Mitigation rows 583-602</t>
        </is>
      </c>
    </row>
    <row r="116">
      <c r="A116" s="5" t="inlineStr">
        <is>
          <t>EGY|2022|rod|bio</t>
        </is>
      </c>
      <c r="B116" s="5" t="inlineStr">
        <is>
          <t>EGY</t>
        </is>
      </c>
      <c r="C116" s="5" t="n">
        <v>2022</v>
      </c>
      <c r="D116" s="5" t="inlineStr">
        <is>
          <t>rod</t>
        </is>
      </c>
      <c r="E116" s="5" t="inlineStr">
        <is>
          <t>bio</t>
        </is>
      </c>
      <c r="F116" s="5" t="n">
        <v>0</v>
      </c>
      <c r="G116" s="5" t="inlineStr">
        <is>
          <t>Kernel v1.6 Data_Energy = legacy Mitigation rows 583-602</t>
        </is>
      </c>
    </row>
    <row r="117">
      <c r="A117" s="5" t="inlineStr">
        <is>
          <t>EGY|2022|ral|bio</t>
        </is>
      </c>
      <c r="B117" s="5" t="inlineStr">
        <is>
          <t>EGY</t>
        </is>
      </c>
      <c r="C117" s="5" t="n">
        <v>2022</v>
      </c>
      <c r="D117" s="5" t="inlineStr">
        <is>
          <t>ral</t>
        </is>
      </c>
      <c r="E117" s="5" t="inlineStr">
        <is>
          <t>bio</t>
        </is>
      </c>
      <c r="F117" s="5" t="n">
        <v>0</v>
      </c>
      <c r="G117" s="5" t="inlineStr">
        <is>
          <t>Kernel v1.6 Data_Energy = legacy Mitigation rows 583-602</t>
        </is>
      </c>
    </row>
    <row r="118">
      <c r="A118" s="5" t="inlineStr">
        <is>
          <t>EGY|2022|avi|bio</t>
        </is>
      </c>
      <c r="B118" s="5" t="inlineStr">
        <is>
          <t>EGY</t>
        </is>
      </c>
      <c r="C118" s="5" t="n">
        <v>2022</v>
      </c>
      <c r="D118" s="5" t="inlineStr">
        <is>
          <t>avi</t>
        </is>
      </c>
      <c r="E118" s="5" t="inlineStr">
        <is>
          <t>bio</t>
        </is>
      </c>
      <c r="F118" s="5" t="n">
        <v>0</v>
      </c>
      <c r="G118" s="5" t="inlineStr">
        <is>
          <t>Kernel v1.6 Data_Energy = legacy Mitigation rows 583-602</t>
        </is>
      </c>
    </row>
    <row r="119">
      <c r="A119" s="5" t="inlineStr">
        <is>
          <t>EGY|2022|nav|bio</t>
        </is>
      </c>
      <c r="B119" s="5" t="inlineStr">
        <is>
          <t>EGY</t>
        </is>
      </c>
      <c r="C119" s="5" t="n">
        <v>2022</v>
      </c>
      <c r="D119" s="5" t="inlineStr">
        <is>
          <t>nav</t>
        </is>
      </c>
      <c r="E119" s="5" t="inlineStr">
        <is>
          <t>bio</t>
        </is>
      </c>
      <c r="F119" s="5" t="n">
        <v>0</v>
      </c>
      <c r="G119" s="5" t="inlineStr">
        <is>
          <t>Kernel v1.6 Data_Energy = legacy Mitigation rows 583-602</t>
        </is>
      </c>
    </row>
    <row r="120">
      <c r="A120" s="5" t="inlineStr">
        <is>
          <t>EGY|2022|res|bio</t>
        </is>
      </c>
      <c r="B120" s="5" t="inlineStr">
        <is>
          <t>EGY</t>
        </is>
      </c>
      <c r="C120" s="5" t="n">
        <v>2022</v>
      </c>
      <c r="D120" s="5" t="inlineStr">
        <is>
          <t>res</t>
        </is>
      </c>
      <c r="E120" s="5" t="inlineStr">
        <is>
          <t>bio</t>
        </is>
      </c>
      <c r="F120" s="5" t="n">
        <v>1579.83074407564</v>
      </c>
      <c r="G120" s="5" t="inlineStr">
        <is>
          <t>Kernel v1.6 Data_Energy = legacy Mitigation rows 583-602</t>
        </is>
      </c>
    </row>
    <row r="121">
      <c r="A121" s="5" t="inlineStr">
        <is>
          <t>EGY|2022|foo|bio</t>
        </is>
      </c>
      <c r="B121" s="5" t="inlineStr">
        <is>
          <t>EGY</t>
        </is>
      </c>
      <c r="C121" s="5" t="n">
        <v>2022</v>
      </c>
      <c r="D121" s="5" t="inlineStr">
        <is>
          <t>foo</t>
        </is>
      </c>
      <c r="E121" s="5" t="inlineStr">
        <is>
          <t>bio</t>
        </is>
      </c>
      <c r="F121" s="5" t="n">
        <v>0</v>
      </c>
      <c r="G121" s="5" t="inlineStr">
        <is>
          <t>Kernel v1.6 Data_Energy = legacy Mitigation rows 583-602</t>
        </is>
      </c>
    </row>
    <row r="122">
      <c r="A122" s="5" t="inlineStr">
        <is>
          <t>EGY|2022|srv|bio</t>
        </is>
      </c>
      <c r="B122" s="5" t="inlineStr">
        <is>
          <t>EGY</t>
        </is>
      </c>
      <c r="C122" s="5" t="n">
        <v>2022</v>
      </c>
      <c r="D122" s="5" t="inlineStr">
        <is>
          <t>srv</t>
        </is>
      </c>
      <c r="E122" s="5" t="inlineStr">
        <is>
          <t>bio</t>
        </is>
      </c>
      <c r="F122" s="5" t="n">
        <v>0</v>
      </c>
      <c r="G122" s="5" t="inlineStr">
        <is>
          <t>Kernel v1.6 Data_Energy = legacy Mitigation rows 583-602</t>
        </is>
      </c>
    </row>
    <row r="123">
      <c r="A123" s="5" t="inlineStr">
        <is>
          <t>EGY|2022|mch|bio</t>
        </is>
      </c>
      <c r="B123" s="5" t="inlineStr">
        <is>
          <t>EGY</t>
        </is>
      </c>
      <c r="C123" s="5" t="n">
        <v>2022</v>
      </c>
      <c r="D123" s="5" t="inlineStr">
        <is>
          <t>mch</t>
        </is>
      </c>
      <c r="E123" s="5" t="inlineStr">
        <is>
          <t>bio</t>
        </is>
      </c>
      <c r="F123" s="5" t="n">
        <v>0</v>
      </c>
      <c r="G123" s="5" t="inlineStr">
        <is>
          <t>Kernel v1.6 Data_Energy = legacy Mitigation rows 583-602</t>
        </is>
      </c>
    </row>
    <row r="124">
      <c r="A124" s="5" t="inlineStr">
        <is>
          <t>EGY|2022|irn|bio</t>
        </is>
      </c>
      <c r="B124" s="5" t="inlineStr">
        <is>
          <t>EGY</t>
        </is>
      </c>
      <c r="C124" s="5" t="n">
        <v>2022</v>
      </c>
      <c r="D124" s="5" t="inlineStr">
        <is>
          <t>irn</t>
        </is>
      </c>
      <c r="E124" s="5" t="inlineStr">
        <is>
          <t>bio</t>
        </is>
      </c>
      <c r="F124" s="5" t="n">
        <v>0</v>
      </c>
      <c r="G124" s="5" t="inlineStr">
        <is>
          <t>Kernel v1.6 Data_Energy = legacy Mitigation rows 583-602</t>
        </is>
      </c>
    </row>
    <row r="125">
      <c r="A125" s="5" t="inlineStr">
        <is>
          <t>EGY|2022|nfm|bio</t>
        </is>
      </c>
      <c r="B125" s="5" t="inlineStr">
        <is>
          <t>EGY</t>
        </is>
      </c>
      <c r="C125" s="5" t="n">
        <v>2022</v>
      </c>
      <c r="D125" s="5" t="inlineStr">
        <is>
          <t>nfm</t>
        </is>
      </c>
      <c r="E125" s="5" t="inlineStr">
        <is>
          <t>bio</t>
        </is>
      </c>
      <c r="F125" s="5" t="n">
        <v>0</v>
      </c>
      <c r="G125" s="5" t="inlineStr">
        <is>
          <t>Kernel v1.6 Data_Energy = legacy Mitigation rows 583-602</t>
        </is>
      </c>
    </row>
    <row r="126">
      <c r="A126" s="5" t="inlineStr">
        <is>
          <t>EGY|2022|mac|bio</t>
        </is>
      </c>
      <c r="B126" s="5" t="inlineStr">
        <is>
          <t>EGY</t>
        </is>
      </c>
      <c r="C126" s="5" t="n">
        <v>2022</v>
      </c>
      <c r="D126" s="5" t="inlineStr">
        <is>
          <t>mac</t>
        </is>
      </c>
      <c r="E126" s="5" t="inlineStr">
        <is>
          <t>bio</t>
        </is>
      </c>
      <c r="F126" s="5" t="n">
        <v>0</v>
      </c>
      <c r="G126" s="5" t="inlineStr">
        <is>
          <t>Kernel v1.6 Data_Energy = legacy Mitigation rows 583-602</t>
        </is>
      </c>
    </row>
    <row r="127">
      <c r="A127" s="5" t="inlineStr">
        <is>
          <t>EGY|2022|cem|bio</t>
        </is>
      </c>
      <c r="B127" s="5" t="inlineStr">
        <is>
          <t>EGY</t>
        </is>
      </c>
      <c r="C127" s="5" t="n">
        <v>2022</v>
      </c>
      <c r="D127" s="5" t="inlineStr">
        <is>
          <t>cem</t>
        </is>
      </c>
      <c r="E127" s="5" t="inlineStr">
        <is>
          <t>bio</t>
        </is>
      </c>
      <c r="F127" s="5" t="n">
        <v>0</v>
      </c>
      <c r="G127" s="5" t="inlineStr">
        <is>
          <t>Kernel v1.6 Data_Energy = legacy Mitigation rows 583-602</t>
        </is>
      </c>
    </row>
    <row r="128">
      <c r="A128" s="5" t="inlineStr">
        <is>
          <t>EGY|2022|omn|bio</t>
        </is>
      </c>
      <c r="B128" s="5" t="inlineStr">
        <is>
          <t>EGY</t>
        </is>
      </c>
      <c r="C128" s="5" t="n">
        <v>2022</v>
      </c>
      <c r="D128" s="5" t="inlineStr">
        <is>
          <t>omn</t>
        </is>
      </c>
      <c r="E128" s="5" t="inlineStr">
        <is>
          <t>bio</t>
        </is>
      </c>
      <c r="F128" s="5" t="n">
        <v>0</v>
      </c>
      <c r="G128" s="5" t="inlineStr">
        <is>
          <t>Kernel v1.6 Data_Energy = legacy Mitigation rows 583-602</t>
        </is>
      </c>
    </row>
    <row r="129">
      <c r="A129" s="5" t="inlineStr">
        <is>
          <t>EGY|2022|cst|bio</t>
        </is>
      </c>
      <c r="B129" s="5" t="inlineStr">
        <is>
          <t>EGY</t>
        </is>
      </c>
      <c r="C129" s="5" t="n">
        <v>2022</v>
      </c>
      <c r="D129" s="5" t="inlineStr">
        <is>
          <t>cst</t>
        </is>
      </c>
      <c r="E129" s="5" t="inlineStr">
        <is>
          <t>bio</t>
        </is>
      </c>
      <c r="F129" s="5" t="n">
        <v>0</v>
      </c>
      <c r="G129" s="5" t="inlineStr">
        <is>
          <t>Kernel v1.6 Data_Energy = legacy Mitigation rows 583-602</t>
        </is>
      </c>
    </row>
    <row r="130">
      <c r="A130" s="5" t="inlineStr">
        <is>
          <t>EGY|2022|ftr|bio</t>
        </is>
      </c>
      <c r="B130" s="5" t="inlineStr">
        <is>
          <t>EGY</t>
        </is>
      </c>
      <c r="C130" s="5" t="n">
        <v>2022</v>
      </c>
      <c r="D130" s="5" t="inlineStr">
        <is>
          <t>ftr</t>
        </is>
      </c>
      <c r="E130" s="5" t="inlineStr">
        <is>
          <t>bio</t>
        </is>
      </c>
      <c r="F130" s="5" t="n">
        <v>0</v>
      </c>
      <c r="G130" s="5" t="inlineStr">
        <is>
          <t>Kernel v1.6 Data_Energy = legacy Mitigation rows 583-602</t>
        </is>
      </c>
    </row>
    <row r="131">
      <c r="A131" s="5" t="inlineStr">
        <is>
          <t>EGY|2022|oen|bio</t>
        </is>
      </c>
      <c r="B131" s="5" t="inlineStr">
        <is>
          <t>EGY</t>
        </is>
      </c>
      <c r="C131" s="5" t="n">
        <v>2022</v>
      </c>
      <c r="D131" s="5" t="inlineStr">
        <is>
          <t>oen</t>
        </is>
      </c>
      <c r="E131" s="5" t="inlineStr">
        <is>
          <t>bio</t>
        </is>
      </c>
      <c r="F131" s="5" t="n">
        <v>0</v>
      </c>
      <c r="G131" s="5" t="inlineStr">
        <is>
          <t>Kernel v1.6 Data_Energy = legacy Mitigation rows 583-602</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 2446 via kernel v1.6 Data_Macro (Egypt only so far); US PCPI and NGDP_D: legacy Mitigation rows 455 and 452</t>
        </is>
      </c>
    </row>
    <row r="2">
      <c r="A2" s="1" t="inlineStr">
        <is>
          <t>Macro series by country (real GDP growth; US CPI and GDP deflator for real terms)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row>
    <row r="3">
      <c r="A3" s="10" t="inlineStr">
        <is>
          <t>key</t>
        </is>
      </c>
      <c r="B3" s="10" t="inlineStr">
        <is>
          <t>country</t>
        </is>
      </c>
      <c r="C3" s="10" t="inlineStr">
        <is>
          <t>variable</t>
        </is>
      </c>
      <c r="D3" s="10" t="inlineStr">
        <is>
          <t>unit</t>
        </is>
      </c>
      <c r="E3" s="10" t="inlineStr">
        <is>
          <t>source</t>
        </is>
      </c>
      <c r="F3" s="10" t="n">
        <v>2021</v>
      </c>
      <c r="G3" s="10" t="n">
        <v>2022</v>
      </c>
      <c r="H3" s="10" t="n">
        <v>2023</v>
      </c>
      <c r="I3" s="10" t="n">
        <v>2024</v>
      </c>
      <c r="J3" s="10" t="n">
        <v>2025</v>
      </c>
      <c r="K3" s="10" t="n">
        <v>2026</v>
      </c>
      <c r="L3" s="10" t="n">
        <v>2027</v>
      </c>
      <c r="M3" s="10" t="n">
        <v>2028</v>
      </c>
      <c r="N3" s="10" t="n">
        <v>2029</v>
      </c>
      <c r="O3" s="10" t="n">
        <v>2030</v>
      </c>
      <c r="P3" s="10" t="n">
        <v>2031</v>
      </c>
      <c r="Q3" s="10" t="n">
        <v>2032</v>
      </c>
      <c r="R3" s="10" t="n">
        <v>2033</v>
      </c>
      <c r="S3" s="10" t="n">
        <v>2034</v>
      </c>
      <c r="T3" s="10" t="n">
        <v>2035</v>
      </c>
      <c r="U3" s="10" t="n">
        <v>2036</v>
      </c>
      <c r="V3" s="10" t="n">
        <v>2037</v>
      </c>
      <c r="W3" s="10" t="n">
        <v>2038</v>
      </c>
      <c r="X3" s="10" t="n">
        <v>2039</v>
      </c>
      <c r="Y3" s="10" t="n">
        <v>2040</v>
      </c>
      <c r="Z3" s="10" t="n">
        <v>2041</v>
      </c>
      <c r="AA3" s="10" t="n">
        <v>2042</v>
      </c>
      <c r="AB3" s="10" t="n">
        <v>2043</v>
      </c>
      <c r="AC3" s="10" t="n">
        <v>2044</v>
      </c>
      <c r="AD3" s="10" t="n">
        <v>2045</v>
      </c>
    </row>
    <row r="4">
      <c r="A4" s="5" t="inlineStr">
        <is>
          <t>EGY|gdp_growth</t>
        </is>
      </c>
      <c r="B4" s="5" t="inlineStr">
        <is>
          <t>EGY</t>
        </is>
      </c>
      <c r="C4" s="5" t="inlineStr">
        <is>
          <t>Real GDP growth</t>
        </is>
      </c>
      <c r="D4" s="5" t="inlineStr">
        <is>
          <t>fraction</t>
        </is>
      </c>
      <c r="E4" s="5" t="inlineStr">
        <is>
          <t>Kernel v1.6 Data_Macro egy.mit.gdp.pos.pct.1 = legacy Mitigation row 2446</t>
        </is>
      </c>
      <c r="F4" s="5" t="n"/>
      <c r="G4" s="5" t="n">
        <v>0.06651345</v>
      </c>
      <c r="H4" s="5" t="n">
        <v>0.03760281</v>
      </c>
      <c r="I4" s="5" t="n">
        <v>0.02398801</v>
      </c>
      <c r="J4" s="5" t="n">
        <v>0.04392387</v>
      </c>
      <c r="K4" s="5" t="n">
        <v>0.04239706</v>
      </c>
      <c r="L4" s="5" t="n">
        <v>0.04829218</v>
      </c>
      <c r="M4" s="5" t="n">
        <v>0.05535316</v>
      </c>
      <c r="N4" s="5" t="n">
        <v>0.05226606</v>
      </c>
      <c r="O4" s="5" t="n">
        <v>0.04841877</v>
      </c>
      <c r="P4" s="5" t="n">
        <v>0.04788736</v>
      </c>
      <c r="Q4" s="5" t="n">
        <v>0.04735595</v>
      </c>
      <c r="R4" s="5" t="n">
        <v>0.04682454</v>
      </c>
      <c r="S4" s="5" t="n">
        <v>0.04629313</v>
      </c>
      <c r="T4" s="5" t="n">
        <v>0.04576172</v>
      </c>
      <c r="U4" s="5" t="n">
        <v>0.04523031</v>
      </c>
      <c r="V4" s="5" t="n">
        <v>0.0446989</v>
      </c>
      <c r="W4" s="5" t="n">
        <v>0.04416749</v>
      </c>
      <c r="X4" s="5" t="n">
        <v>0.04363608</v>
      </c>
      <c r="Y4" s="5" t="n">
        <v>0.04310467</v>
      </c>
      <c r="Z4" s="5" t="n">
        <v>0.04257326</v>
      </c>
      <c r="AA4" s="5" t="n"/>
      <c r="AB4" s="5" t="n"/>
      <c r="AC4" s="5" t="n"/>
      <c r="AD4" s="5" t="n"/>
    </row>
    <row r="5">
      <c r="A5" s="5" t="inlineStr">
        <is>
          <t>USA|pcpi</t>
        </is>
      </c>
      <c r="B5" s="5" t="inlineStr">
        <is>
          <t>USA</t>
        </is>
      </c>
      <c r="C5" s="5" t="inlineStr">
        <is>
          <t>US consumer price index (PCPI)</t>
        </is>
      </c>
      <c r="D5" s="5" t="inlineStr">
        <is>
          <t>index</t>
        </is>
      </c>
      <c r="E5" s="5" t="inlineStr">
        <is>
          <t>legacy Mitigation row 455</t>
        </is>
      </c>
      <c r="F5" s="5" t="n">
        <v>270.973417</v>
      </c>
      <c r="G5" s="5" t="n">
        <v>292.626417</v>
      </c>
      <c r="H5" s="5" t="n">
        <v>304.703</v>
      </c>
      <c r="I5" s="5" t="n">
        <v>313.698167</v>
      </c>
      <c r="J5" s="5" t="n">
        <v>322.260577</v>
      </c>
      <c r="K5" s="5" t="n">
        <v>332.662858</v>
      </c>
      <c r="L5" s="5" t="n">
        <v>339.786246</v>
      </c>
      <c r="M5" s="5" t="n">
        <v>347.206017</v>
      </c>
      <c r="N5" s="5" t="n">
        <v>354.802685</v>
      </c>
      <c r="O5" s="5" t="n">
        <v>362.57224</v>
      </c>
      <c r="P5" s="5" t="n">
        <v>370.49152</v>
      </c>
      <c r="Q5" s="5" t="n">
        <v>370.49152</v>
      </c>
      <c r="R5" s="5" t="n">
        <v>370.49152</v>
      </c>
      <c r="S5" s="5" t="n">
        <v>370.49152</v>
      </c>
      <c r="T5" s="5" t="n">
        <v>370.49152</v>
      </c>
      <c r="U5" s="5" t="n">
        <v>370.49152</v>
      </c>
      <c r="V5" s="5" t="n">
        <v>370.49152</v>
      </c>
      <c r="W5" s="5" t="n">
        <v>370.49152</v>
      </c>
      <c r="X5" s="5" t="n">
        <v>370.49152</v>
      </c>
      <c r="Y5" s="5" t="n">
        <v>370.49152</v>
      </c>
      <c r="Z5" s="5" t="n">
        <v>370.49152</v>
      </c>
      <c r="AA5" s="5" t="n"/>
      <c r="AB5" s="5" t="n"/>
      <c r="AC5" s="5" t="n"/>
      <c r="AD5" s="5" t="n"/>
    </row>
    <row r="6">
      <c r="A6" s="5" t="inlineStr">
        <is>
          <t>USA|ngdp_d</t>
        </is>
      </c>
      <c r="B6" s="5" t="inlineStr">
        <is>
          <t>USA</t>
        </is>
      </c>
      <c r="C6" s="5" t="inlineStr">
        <is>
          <t>US GDP deflator (NGDP_D)</t>
        </is>
      </c>
      <c r="D6" s="5" t="inlineStr">
        <is>
          <t>index</t>
        </is>
      </c>
      <c r="E6" s="5" t="inlineStr">
        <is>
          <t>legacy Mitigation row 452</t>
        </is>
      </c>
      <c r="F6" s="5" t="n">
        <v>110.185941</v>
      </c>
      <c r="G6" s="5" t="n">
        <v>118.022821</v>
      </c>
      <c r="H6" s="5" t="n">
        <v>122.389705</v>
      </c>
      <c r="I6" s="5" t="n">
        <v>125.428084</v>
      </c>
      <c r="J6" s="5" t="n">
        <v>128.986186</v>
      </c>
      <c r="K6" s="5" t="n">
        <v>132.681448</v>
      </c>
      <c r="L6" s="5" t="n">
        <v>135.595003</v>
      </c>
      <c r="M6" s="5" t="n">
        <v>137.820646</v>
      </c>
      <c r="N6" s="5" t="n">
        <v>140.271247</v>
      </c>
      <c r="O6" s="5" t="n">
        <v>142.848769</v>
      </c>
      <c r="P6" s="5" t="n">
        <v>145.42762</v>
      </c>
      <c r="Q6" s="5" t="n">
        <v>148.006471</v>
      </c>
      <c r="R6" s="5" t="n">
        <v>150.585322</v>
      </c>
      <c r="S6" s="5" t="n">
        <v>153.1641729999999</v>
      </c>
      <c r="T6" s="5" t="n">
        <v>155.7430239999999</v>
      </c>
      <c r="U6" s="5" t="n">
        <v>158.3218749999999</v>
      </c>
      <c r="V6" s="5" t="n">
        <v>160.9007259999999</v>
      </c>
      <c r="W6" s="5" t="n">
        <v>163.4795769999999</v>
      </c>
      <c r="X6" s="5" t="n">
        <v>166.0584279999999</v>
      </c>
      <c r="Y6" s="5" t="n">
        <v>168.6372789999999</v>
      </c>
      <c r="Z6" s="5" t="n">
        <v>171.2161299999999</v>
      </c>
      <c r="AA6" s="5" t="n"/>
      <c r="AB6" s="5" t="n"/>
      <c r="AC6" s="5" t="n"/>
      <c r="AD6" s="5"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rows 980-1009 (Egypt only so far; no inventory adjustment)</t>
        </is>
      </c>
    </row>
    <row r="2">
      <c r="A2" s="1" t="inlineStr">
        <is>
          <t>Fuel CO2 emission factors, IIASA (tCO2/GJ), by country, fuel and EF sector</t>
        </is>
      </c>
      <c r="B2" s="2" t="n"/>
      <c r="C2" s="2" t="n"/>
      <c r="D2" s="2" t="n"/>
      <c r="E2" s="2" t="n"/>
      <c r="F2" s="2" t="n"/>
    </row>
    <row r="3">
      <c r="A3" s="10" t="inlineStr">
        <is>
          <t>key</t>
        </is>
      </c>
      <c r="B3" s="10" t="inlineStr">
        <is>
          <t>country</t>
        </is>
      </c>
      <c r="C3" s="10" t="inlineStr">
        <is>
          <t>fuel</t>
        </is>
      </c>
      <c r="D3" s="10" t="inlineStr">
        <is>
          <t>ef_sector</t>
        </is>
      </c>
      <c r="E3" s="10" t="inlineStr">
        <is>
          <t>ef_tco2_per_gj</t>
        </is>
      </c>
      <c r="F3" s="10" t="inlineStr">
        <is>
          <t>source</t>
        </is>
      </c>
    </row>
    <row r="4">
      <c r="A4" s="5" t="inlineStr">
        <is>
          <t>EGY|coa|pow</t>
        </is>
      </c>
      <c r="B4" s="5" t="inlineStr">
        <is>
          <t>EGY</t>
        </is>
      </c>
      <c r="C4" s="5" t="inlineStr">
        <is>
          <t>coa</t>
        </is>
      </c>
      <c r="D4" s="5" t="inlineStr">
        <is>
          <t>pow</t>
        </is>
      </c>
      <c r="E4" s="5" t="n">
        <v>0.094308</v>
      </c>
      <c r="F4" s="5" t="inlineStr">
        <is>
          <t>Mitigation row 980 (egy.mit.ef.coa.pow)</t>
        </is>
      </c>
    </row>
    <row r="5">
      <c r="A5" s="5" t="inlineStr">
        <is>
          <t>EGY|nga|pow</t>
        </is>
      </c>
      <c r="B5" s="5" t="inlineStr">
        <is>
          <t>EGY</t>
        </is>
      </c>
      <c r="C5" s="5" t="inlineStr">
        <is>
          <t>nga</t>
        </is>
      </c>
      <c r="D5" s="5" t="inlineStr">
        <is>
          <t>pow</t>
        </is>
      </c>
      <c r="E5" s="5" t="n">
        <v>0.0558</v>
      </c>
      <c r="F5" s="5" t="inlineStr">
        <is>
          <t>Mitigation row 981 (egy.mit.ef.nga.pow)</t>
        </is>
      </c>
    </row>
    <row r="6">
      <c r="A6" s="5" t="inlineStr">
        <is>
          <t>EGY|gso|pow</t>
        </is>
      </c>
      <c r="B6" s="5" t="inlineStr">
        <is>
          <t>EGY</t>
        </is>
      </c>
      <c r="C6" s="5" t="inlineStr">
        <is>
          <t>gso</t>
        </is>
      </c>
      <c r="D6" s="5" t="inlineStr">
        <is>
          <t>pow</t>
        </is>
      </c>
      <c r="E6" s="5" t="n">
        <v>0.06859999999999999</v>
      </c>
      <c r="F6" s="5" t="inlineStr">
        <is>
          <t>Mitigation row 982 (egy.mit.ef.gso.pow)</t>
        </is>
      </c>
    </row>
    <row r="7">
      <c r="A7" s="5" t="inlineStr">
        <is>
          <t>EGY|die|pow</t>
        </is>
      </c>
      <c r="B7" s="5" t="inlineStr">
        <is>
          <t>EGY</t>
        </is>
      </c>
      <c r="C7" s="5" t="inlineStr">
        <is>
          <t>die</t>
        </is>
      </c>
      <c r="D7" s="5" t="inlineStr">
        <is>
          <t>pow</t>
        </is>
      </c>
      <c r="E7" s="5" t="n">
        <v>0.07340000000000001</v>
      </c>
      <c r="F7" s="5" t="inlineStr">
        <is>
          <t>Mitigation row 983 (egy.mit.ef.die.pow)</t>
        </is>
      </c>
    </row>
    <row r="8">
      <c r="A8" s="5" t="inlineStr">
        <is>
          <t>EGY|lpg|pow</t>
        </is>
      </c>
      <c r="B8" s="5" t="inlineStr">
        <is>
          <t>EGY</t>
        </is>
      </c>
      <c r="C8" s="5" t="inlineStr">
        <is>
          <t>lpg</t>
        </is>
      </c>
      <c r="D8" s="5" t="inlineStr">
        <is>
          <t>pow</t>
        </is>
      </c>
      <c r="E8" s="5" t="n">
        <v>0.06859999999999999</v>
      </c>
      <c r="F8" s="5" t="inlineStr">
        <is>
          <t>Mitigation row 984 (egy.mit.ef.lpg.pow)</t>
        </is>
      </c>
    </row>
    <row r="9">
      <c r="A9" s="5" t="inlineStr">
        <is>
          <t>EGY|ker|pow</t>
        </is>
      </c>
      <c r="B9" s="5" t="inlineStr">
        <is>
          <t>EGY</t>
        </is>
      </c>
      <c r="C9" s="5" t="inlineStr">
        <is>
          <t>ker</t>
        </is>
      </c>
      <c r="D9" s="5" t="inlineStr">
        <is>
          <t>pow</t>
        </is>
      </c>
      <c r="E9" s="5" t="n">
        <v>0.068555</v>
      </c>
      <c r="F9" s="5" t="inlineStr">
        <is>
          <t>Mitigation row 985 (egy.mit.ef.ker.pow)</t>
        </is>
      </c>
    </row>
    <row r="10">
      <c r="A10" s="5" t="inlineStr">
        <is>
          <t>EGY|oop|pow</t>
        </is>
      </c>
      <c r="B10" s="5" t="inlineStr">
        <is>
          <t>EGY</t>
        </is>
      </c>
      <c r="C10" s="5" t="inlineStr">
        <is>
          <t>oop</t>
        </is>
      </c>
      <c r="D10" s="5" t="inlineStr">
        <is>
          <t>pow</t>
        </is>
      </c>
      <c r="E10" s="5" t="n">
        <v>0.0767</v>
      </c>
      <c r="F10" s="5" t="inlineStr">
        <is>
          <t>Mitigation row 986 (egy.mit.ef.oop.pow)</t>
        </is>
      </c>
    </row>
    <row r="11">
      <c r="A11" s="5" t="inlineStr">
        <is>
          <t>EGY|coa|rod</t>
        </is>
      </c>
      <c r="B11" s="5" t="inlineStr">
        <is>
          <t>EGY</t>
        </is>
      </c>
      <c r="C11" s="5" t="inlineStr">
        <is>
          <t>coa</t>
        </is>
      </c>
      <c r="D11" s="5" t="inlineStr">
        <is>
          <t>rod</t>
        </is>
      </c>
      <c r="E11" s="5" t="n">
        <v>0.094308</v>
      </c>
      <c r="F11" s="5" t="inlineStr">
        <is>
          <t>Mitigation row 987 (egy.mit.ef.coa.rod)</t>
        </is>
      </c>
    </row>
    <row r="12">
      <c r="A12" s="5" t="inlineStr">
        <is>
          <t>EGY|nga|rod</t>
        </is>
      </c>
      <c r="B12" s="5" t="inlineStr">
        <is>
          <t>EGY</t>
        </is>
      </c>
      <c r="C12" s="5" t="inlineStr">
        <is>
          <t>nga</t>
        </is>
      </c>
      <c r="D12" s="5" t="inlineStr">
        <is>
          <t>rod</t>
        </is>
      </c>
      <c r="E12" s="5" t="n">
        <v>0.0558</v>
      </c>
      <c r="F12" s="5" t="inlineStr">
        <is>
          <t>Mitigation row 988 (egy.mit.ef.nga.rod)</t>
        </is>
      </c>
    </row>
    <row r="13">
      <c r="A13" s="5" t="inlineStr">
        <is>
          <t>EGY|gso|rod</t>
        </is>
      </c>
      <c r="B13" s="5" t="inlineStr">
        <is>
          <t>EGY</t>
        </is>
      </c>
      <c r="C13" s="5" t="inlineStr">
        <is>
          <t>gso</t>
        </is>
      </c>
      <c r="D13" s="5" t="inlineStr">
        <is>
          <t>rod</t>
        </is>
      </c>
      <c r="E13" s="5" t="n">
        <v>0.066178</v>
      </c>
      <c r="F13" s="5" t="inlineStr">
        <is>
          <t>Mitigation row 989 (egy.mit.ef.gso.rod)</t>
        </is>
      </c>
    </row>
    <row r="14">
      <c r="A14" s="5" t="inlineStr">
        <is>
          <t>EGY|die|rod</t>
        </is>
      </c>
      <c r="B14" s="5" t="inlineStr">
        <is>
          <t>EGY</t>
        </is>
      </c>
      <c r="C14" s="5" t="inlineStr">
        <is>
          <t>die</t>
        </is>
      </c>
      <c r="D14" s="5" t="inlineStr">
        <is>
          <t>rod</t>
        </is>
      </c>
      <c r="E14" s="5" t="n">
        <v>0.070809</v>
      </c>
      <c r="F14" s="5" t="inlineStr">
        <is>
          <t>Mitigation row 990 (egy.mit.ef.die.rod)</t>
        </is>
      </c>
    </row>
    <row r="15">
      <c r="A15" s="5" t="inlineStr">
        <is>
          <t>EGY|lpg|rod</t>
        </is>
      </c>
      <c r="B15" s="5" t="inlineStr">
        <is>
          <t>EGY</t>
        </is>
      </c>
      <c r="C15" s="5" t="inlineStr">
        <is>
          <t>lpg</t>
        </is>
      </c>
      <c r="D15" s="5" t="inlineStr">
        <is>
          <t>rod</t>
        </is>
      </c>
      <c r="E15" s="5" t="n">
        <v>0.06859999999999999</v>
      </c>
      <c r="F15" s="5" t="inlineStr">
        <is>
          <t>Mitigation row 991 (egy.mit.ef.lpg.rod)</t>
        </is>
      </c>
    </row>
    <row r="16">
      <c r="A16" s="5" t="inlineStr">
        <is>
          <t>EGY|ker|rod</t>
        </is>
      </c>
      <c r="B16" s="5" t="inlineStr">
        <is>
          <t>EGY</t>
        </is>
      </c>
      <c r="C16" s="5" t="inlineStr">
        <is>
          <t>ker</t>
        </is>
      </c>
      <c r="D16" s="5" t="inlineStr">
        <is>
          <t>rod</t>
        </is>
      </c>
      <c r="E16" s="5" t="n">
        <v>0.068555</v>
      </c>
      <c r="F16" s="5" t="inlineStr">
        <is>
          <t>Mitigation row 992 (egy.mit.ef.ker.rod)</t>
        </is>
      </c>
    </row>
    <row r="17">
      <c r="A17" s="5" t="inlineStr">
        <is>
          <t>EGY|oop|rod</t>
        </is>
      </c>
      <c r="B17" s="5" t="inlineStr">
        <is>
          <t>EGY</t>
        </is>
      </c>
      <c r="C17" s="5" t="inlineStr">
        <is>
          <t>oop</t>
        </is>
      </c>
      <c r="D17" s="5" t="inlineStr">
        <is>
          <t>rod</t>
        </is>
      </c>
      <c r="E17" s="5" t="n">
        <v>0.070809</v>
      </c>
      <c r="F17" s="5" t="inlineStr">
        <is>
          <t>Mitigation row 993 (egy.mit.ef.oop.rod)</t>
        </is>
      </c>
    </row>
    <row r="18">
      <c r="A18" s="5" t="inlineStr">
        <is>
          <t>EGY|coa|res</t>
        </is>
      </c>
      <c r="B18" s="5" t="inlineStr">
        <is>
          <t>EGY</t>
        </is>
      </c>
      <c r="C18" s="5" t="inlineStr">
        <is>
          <t>coa</t>
        </is>
      </c>
      <c r="D18" s="5" t="inlineStr">
        <is>
          <t>res</t>
        </is>
      </c>
      <c r="E18" s="5" t="n">
        <v>0.09429999999999999</v>
      </c>
      <c r="F18" s="5" t="inlineStr">
        <is>
          <t>Mitigation row 994 (egy.mit.ef.coa.res)</t>
        </is>
      </c>
    </row>
    <row r="19">
      <c r="A19" s="5" t="inlineStr">
        <is>
          <t>EGY|nga|res</t>
        </is>
      </c>
      <c r="B19" s="5" t="inlineStr">
        <is>
          <t>EGY</t>
        </is>
      </c>
      <c r="C19" s="5" t="inlineStr">
        <is>
          <t>nga</t>
        </is>
      </c>
      <c r="D19" s="5" t="inlineStr">
        <is>
          <t>res</t>
        </is>
      </c>
      <c r="E19" s="5" t="n">
        <v>0.0558</v>
      </c>
      <c r="F19" s="5" t="inlineStr">
        <is>
          <t>Mitigation row 995 (egy.mit.ef.nga.res)</t>
        </is>
      </c>
    </row>
    <row r="20">
      <c r="A20" s="5" t="inlineStr">
        <is>
          <t>EGY|gso|res</t>
        </is>
      </c>
      <c r="B20" s="5" t="inlineStr">
        <is>
          <t>EGY</t>
        </is>
      </c>
      <c r="C20" s="5" t="inlineStr">
        <is>
          <t>gso</t>
        </is>
      </c>
      <c r="D20" s="5" t="inlineStr">
        <is>
          <t>res</t>
        </is>
      </c>
      <c r="E20" s="5" t="n">
        <v>0.068555</v>
      </c>
      <c r="F20" s="5" t="inlineStr">
        <is>
          <t>Mitigation row 996 (egy.mit.ef.gso.res)</t>
        </is>
      </c>
    </row>
    <row r="21">
      <c r="A21" s="5" t="inlineStr">
        <is>
          <t>EGY|die|res</t>
        </is>
      </c>
      <c r="B21" s="5" t="inlineStr">
        <is>
          <t>EGY</t>
        </is>
      </c>
      <c r="C21" s="5" t="inlineStr">
        <is>
          <t>die</t>
        </is>
      </c>
      <c r="D21" s="5" t="inlineStr">
        <is>
          <t>res</t>
        </is>
      </c>
      <c r="E21" s="5" t="n">
        <v>0.07340000000000001</v>
      </c>
      <c r="F21" s="5" t="inlineStr">
        <is>
          <t>Mitigation row 997 (egy.mit.ef.die.res)</t>
        </is>
      </c>
    </row>
    <row r="22">
      <c r="A22" s="5" t="inlineStr">
        <is>
          <t>EGY|lpg|res</t>
        </is>
      </c>
      <c r="B22" s="5" t="inlineStr">
        <is>
          <t>EGY</t>
        </is>
      </c>
      <c r="C22" s="5" t="inlineStr">
        <is>
          <t>lpg</t>
        </is>
      </c>
      <c r="D22" s="5" t="inlineStr">
        <is>
          <t>res</t>
        </is>
      </c>
      <c r="E22" s="5" t="n">
        <v>0.06859999999999999</v>
      </c>
      <c r="F22" s="5" t="inlineStr">
        <is>
          <t>Mitigation row 998 (egy.mit.ef.lpg.res)</t>
        </is>
      </c>
    </row>
    <row r="23">
      <c r="A23" s="5" t="inlineStr">
        <is>
          <t>EGY|ker|res</t>
        </is>
      </c>
      <c r="B23" s="5" t="inlineStr">
        <is>
          <t>EGY</t>
        </is>
      </c>
      <c r="C23" s="5" t="inlineStr">
        <is>
          <t>ker</t>
        </is>
      </c>
      <c r="D23" s="5" t="inlineStr">
        <is>
          <t>res</t>
        </is>
      </c>
      <c r="E23" s="5" t="n">
        <v>0.068555</v>
      </c>
      <c r="F23" s="5" t="inlineStr">
        <is>
          <t>Mitigation row 999 (egy.mit.ef.ker.res)</t>
        </is>
      </c>
    </row>
    <row r="24">
      <c r="A24" s="5" t="inlineStr">
        <is>
          <t>EGY|oop|res</t>
        </is>
      </c>
      <c r="B24" s="5" t="inlineStr">
        <is>
          <t>EGY</t>
        </is>
      </c>
      <c r="C24" s="5" t="inlineStr">
        <is>
          <t>oop</t>
        </is>
      </c>
      <c r="D24" s="5" t="inlineStr">
        <is>
          <t>res</t>
        </is>
      </c>
      <c r="E24" s="5" t="n">
        <v>0.0767</v>
      </c>
      <c r="F24" s="5" t="inlineStr">
        <is>
          <t>Mitigation row 1000 (egy.mit.ef.oop.res)</t>
        </is>
      </c>
    </row>
    <row r="25">
      <c r="A25" s="5" t="inlineStr">
        <is>
          <t>EGY|coa|ind</t>
        </is>
      </c>
      <c r="B25" s="5" t="inlineStr">
        <is>
          <t>EGY</t>
        </is>
      </c>
      <c r="C25" s="5" t="inlineStr">
        <is>
          <t>coa</t>
        </is>
      </c>
      <c r="D25" s="5" t="inlineStr">
        <is>
          <t>ind</t>
        </is>
      </c>
      <c r="E25" s="5" t="n">
        <v>0.1</v>
      </c>
      <c r="F25" s="5" t="inlineStr">
        <is>
          <t>Mitigation row 1001 (egy.mit.ef.coa.ind)</t>
        </is>
      </c>
    </row>
    <row r="26">
      <c r="A26" s="5" t="inlineStr">
        <is>
          <t>EGY|nga|ind</t>
        </is>
      </c>
      <c r="B26" s="5" t="inlineStr">
        <is>
          <t>EGY</t>
        </is>
      </c>
      <c r="C26" s="5" t="inlineStr">
        <is>
          <t>nga</t>
        </is>
      </c>
      <c r="D26" s="5" t="inlineStr">
        <is>
          <t>ind</t>
        </is>
      </c>
      <c r="E26" s="5" t="n">
        <v>0.0558</v>
      </c>
      <c r="F26" s="5" t="inlineStr">
        <is>
          <t>Mitigation row 1002 (egy.mit.ef.nga.ind)</t>
        </is>
      </c>
    </row>
    <row r="27">
      <c r="A27" s="5" t="inlineStr">
        <is>
          <t>EGY|gso|ind</t>
        </is>
      </c>
      <c r="B27" s="5" t="inlineStr">
        <is>
          <t>EGY</t>
        </is>
      </c>
      <c r="C27" s="5" t="inlineStr">
        <is>
          <t>gso</t>
        </is>
      </c>
      <c r="D27" s="5" t="inlineStr">
        <is>
          <t>ind</t>
        </is>
      </c>
      <c r="E27" s="5" t="n">
        <v>0.06779300000000001</v>
      </c>
      <c r="F27" s="5" t="inlineStr">
        <is>
          <t>Mitigation row 1003 (egy.mit.ef.gso.ind)</t>
        </is>
      </c>
    </row>
    <row r="28">
      <c r="A28" s="5" t="inlineStr">
        <is>
          <t>EGY|die|ind</t>
        </is>
      </c>
      <c r="B28" s="5" t="inlineStr">
        <is>
          <t>EGY</t>
        </is>
      </c>
      <c r="C28" s="5" t="inlineStr">
        <is>
          <t>die</t>
        </is>
      </c>
      <c r="D28" s="5" t="inlineStr">
        <is>
          <t>ind</t>
        </is>
      </c>
      <c r="E28" s="5" t="n">
        <v>0.07184499999999999</v>
      </c>
      <c r="F28" s="5" t="inlineStr">
        <is>
          <t>Mitigation row 1004 (egy.mit.ef.die.ind)</t>
        </is>
      </c>
    </row>
    <row r="29">
      <c r="A29" s="5" t="inlineStr">
        <is>
          <t>EGY|lpg|ind</t>
        </is>
      </c>
      <c r="B29" s="5" t="inlineStr">
        <is>
          <t>EGY</t>
        </is>
      </c>
      <c r="C29" s="5" t="inlineStr">
        <is>
          <t>lpg</t>
        </is>
      </c>
      <c r="D29" s="5" t="inlineStr">
        <is>
          <t>ind</t>
        </is>
      </c>
      <c r="E29" s="5" t="n">
        <v>0.06859999999999999</v>
      </c>
      <c r="F29" s="5" t="inlineStr">
        <is>
          <t>Mitigation row 1005 (egy.mit.ef.lpg.ind)</t>
        </is>
      </c>
    </row>
    <row r="30">
      <c r="A30" s="5" t="inlineStr">
        <is>
          <t>EGY|ker|ind</t>
        </is>
      </c>
      <c r="B30" s="5" t="inlineStr">
        <is>
          <t>EGY</t>
        </is>
      </c>
      <c r="C30" s="5" t="inlineStr">
        <is>
          <t>ker</t>
        </is>
      </c>
      <c r="D30" s="5" t="inlineStr">
        <is>
          <t>ind</t>
        </is>
      </c>
      <c r="E30" s="5" t="n">
        <v>0.06779300000000001</v>
      </c>
      <c r="F30" s="5" t="inlineStr">
        <is>
          <t>Mitigation row 1006 (egy.mit.ef.ker.ind)</t>
        </is>
      </c>
    </row>
    <row r="31">
      <c r="A31" s="5" t="inlineStr">
        <is>
          <t>EGY|oop|ind</t>
        </is>
      </c>
      <c r="B31" s="5" t="inlineStr">
        <is>
          <t>EGY</t>
        </is>
      </c>
      <c r="C31" s="5" t="inlineStr">
        <is>
          <t>oop</t>
        </is>
      </c>
      <c r="D31" s="5" t="inlineStr">
        <is>
          <t>ind</t>
        </is>
      </c>
      <c r="E31" s="5" t="n">
        <v>0.0767</v>
      </c>
      <c r="F31" s="5" t="inlineStr">
        <is>
          <t>Mitigation row 1007 (egy.mit.ef.oop.ind)</t>
        </is>
      </c>
    </row>
    <row r="32">
      <c r="A32" s="5" t="inlineStr">
        <is>
          <t>EGY|bio|pow</t>
        </is>
      </c>
      <c r="B32" s="5" t="inlineStr">
        <is>
          <t>EGY</t>
        </is>
      </c>
      <c r="C32" s="5" t="inlineStr">
        <is>
          <t>bio</t>
        </is>
      </c>
      <c r="D32" s="5" t="inlineStr">
        <is>
          <t>pow</t>
        </is>
      </c>
      <c r="E32" s="5" t="n">
        <v>0</v>
      </c>
      <c r="F32" s="5" t="inlineStr">
        <is>
          <t>Mitigation row 1009 (egy.mit.ef.bio.all)</t>
        </is>
      </c>
    </row>
    <row r="33">
      <c r="A33" s="5" t="inlineStr">
        <is>
          <t>EGY|bio|rod</t>
        </is>
      </c>
      <c r="B33" s="5" t="inlineStr">
        <is>
          <t>EGY</t>
        </is>
      </c>
      <c r="C33" s="5" t="inlineStr">
        <is>
          <t>bio</t>
        </is>
      </c>
      <c r="D33" s="5" t="inlineStr">
        <is>
          <t>rod</t>
        </is>
      </c>
      <c r="E33" s="5" t="n">
        <v>0</v>
      </c>
      <c r="F33" s="5" t="inlineStr">
        <is>
          <t>Mitigation row 1009 (egy.mit.ef.bio.all)</t>
        </is>
      </c>
    </row>
    <row r="34">
      <c r="A34" s="5" t="inlineStr">
        <is>
          <t>EGY|bio|res</t>
        </is>
      </c>
      <c r="B34" s="5" t="inlineStr">
        <is>
          <t>EGY</t>
        </is>
      </c>
      <c r="C34" s="5" t="inlineStr">
        <is>
          <t>bio</t>
        </is>
      </c>
      <c r="D34" s="5" t="inlineStr">
        <is>
          <t>res</t>
        </is>
      </c>
      <c r="E34" s="5" t="n">
        <v>0</v>
      </c>
      <c r="F34" s="5" t="inlineStr">
        <is>
          <t>Mitigation row 1009 (egy.mit.ef.bio.all)</t>
        </is>
      </c>
    </row>
    <row r="35">
      <c r="A35" s="5" t="inlineStr">
        <is>
          <t>EGY|bio|ind</t>
        </is>
      </c>
      <c r="B35" s="5" t="inlineStr">
        <is>
          <t>EGY</t>
        </is>
      </c>
      <c r="C35" s="5" t="inlineStr">
        <is>
          <t>bio</t>
        </is>
      </c>
      <c r="D35" s="5" t="inlineStr">
        <is>
          <t>ind</t>
        </is>
      </c>
      <c r="E35" s="5" t="n">
        <v>0</v>
      </c>
      <c r="F35" s="5" t="inlineStr">
        <is>
          <t>Mitigation row 1009 (egy.mit.ef.bio.all)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2026-10-09T12:55:06Z</dcterms:created>
  <dcterms:modified xmlns:dcterms="http://purl.org/dc/terms/" xmlns:xsi="http://www.w3.org/2001/XMLSchema-instance" xsi:type="dcterms:W3CDTF">2026-10-09T12:55:09Z</dcterms:modified>
</cp:coreProperties>
</file>